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ozge.aytar\Documents\2026 - Satış Raporları\"/>
    </mc:Choice>
  </mc:AlternateContent>
  <xr:revisionPtr revIDLastSave="0" documentId="13_ncr:1_{4ED00AEF-84D8-4942-AB75-A515A4F81A21}" xr6:coauthVersionLast="47" xr6:coauthVersionMax="47" xr10:uidLastSave="{00000000-0000-0000-0000-000000000000}"/>
  <bookViews>
    <workbookView xWindow="-108" yWindow="-108" windowWidth="23256" windowHeight="12456" tabRatio="856" firstSheet="3" activeTab="3" xr2:uid="{00000000-000D-0000-FFFF-FFFF00000000}"/>
  </bookViews>
  <sheets>
    <sheet name="Ay Bazlı Ciro" sheetId="2" r:id="rId1"/>
    <sheet name="Yeni Satış-Yenileme (detay)" sheetId="17" r:id="rId2"/>
    <sheet name="Ürün-Hizmet Tipi" sheetId="7" r:id="rId3"/>
    <sheet name="Yeni Satış-Yenileme" sheetId="10" r:id="rId4"/>
    <sheet name="Ana Ürün" sheetId="9" r:id="rId5"/>
    <sheet name="Ana Ürün-Satış Detay" sheetId="18" r:id="rId6"/>
    <sheet name="Ana Ürün-YS.Yenileme" sheetId="16" r:id="rId7"/>
    <sheet name="SY - Gelir Tipi" sheetId="13" r:id="rId8"/>
    <sheet name="Müşteri Segmenti" sheetId="11" r:id="rId9"/>
    <sheet name="E-Dönüşüm" sheetId="14" r:id="rId10"/>
    <sheet name="İş Ortaklıkları" sheetId="6" r:id="rId11"/>
  </sheets>
  <calcPr calcId="191029"/>
  <pivotCaches>
    <pivotCache cacheId="172" r:id="rId12"/>
    <pivotCache cacheId="224" r:id="rId13"/>
    <pivotCache cacheId="261" r:id="rId1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6" i="7" l="1"/>
  <c r="D26" i="7"/>
  <c r="G14" i="7"/>
  <c r="G13" i="7"/>
  <c r="E29" i="10"/>
  <c r="E27" i="7"/>
  <c r="D27" i="7"/>
  <c r="G25" i="7"/>
  <c r="M8" i="11" l="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M22" i="11"/>
  <c r="M23" i="11"/>
  <c r="M7" i="11"/>
  <c r="K6" i="11"/>
  <c r="K26" i="11" s="1"/>
  <c r="L6" i="11"/>
  <c r="L26" i="11" s="1"/>
  <c r="J6" i="11"/>
  <c r="J26" i="11" s="1"/>
  <c r="I22" i="11"/>
  <c r="I23" i="11"/>
  <c r="I21" i="11"/>
  <c r="I20" i="11"/>
  <c r="I19" i="11"/>
  <c r="I18" i="11"/>
  <c r="I17" i="11"/>
  <c r="I16" i="11"/>
  <c r="I15" i="11"/>
  <c r="I14" i="11"/>
  <c r="I13" i="11"/>
  <c r="I12" i="11"/>
  <c r="I11" i="11"/>
  <c r="I10" i="11"/>
  <c r="I9" i="11"/>
  <c r="I8" i="11"/>
  <c r="I7" i="11"/>
  <c r="D50" i="13"/>
  <c r="C47" i="13"/>
  <c r="C50" i="13" s="1"/>
  <c r="C42" i="13"/>
  <c r="J61" i="14"/>
  <c r="I61" i="14"/>
  <c r="J58" i="14"/>
  <c r="I58" i="14"/>
  <c r="J41" i="14"/>
  <c r="I41" i="14"/>
  <c r="K59" i="16"/>
  <c r="J59" i="16"/>
  <c r="G59" i="16"/>
  <c r="F59" i="16"/>
  <c r="E59" i="16"/>
  <c r="D59" i="16"/>
  <c r="C59" i="16"/>
  <c r="K58" i="16"/>
  <c r="J58" i="16"/>
  <c r="F58" i="16"/>
  <c r="D58" i="16"/>
  <c r="K57" i="16"/>
  <c r="J57" i="16"/>
  <c r="F57" i="16"/>
  <c r="D57" i="16"/>
  <c r="K56" i="16"/>
  <c r="J56" i="16"/>
  <c r="F56" i="16"/>
  <c r="D56" i="16"/>
  <c r="K55" i="16"/>
  <c r="J55" i="16"/>
  <c r="G55" i="16"/>
  <c r="F55" i="16"/>
  <c r="D55" i="16"/>
  <c r="K54" i="16"/>
  <c r="J54" i="16"/>
  <c r="G54" i="16"/>
  <c r="F54" i="16"/>
  <c r="D54" i="16"/>
  <c r="K53" i="16"/>
  <c r="J53" i="16"/>
  <c r="G53" i="16"/>
  <c r="F53" i="16"/>
  <c r="D53" i="16"/>
  <c r="K52" i="16"/>
  <c r="J52" i="16"/>
  <c r="G52" i="16"/>
  <c r="F52" i="16"/>
  <c r="D52" i="16"/>
  <c r="K51" i="16"/>
  <c r="J51" i="16"/>
  <c r="G51" i="16"/>
  <c r="F51" i="16"/>
  <c r="D51" i="16"/>
  <c r="P44" i="16"/>
  <c r="O44" i="16"/>
  <c r="K44" i="16"/>
  <c r="J44" i="16"/>
  <c r="G44" i="16"/>
  <c r="F44" i="16"/>
  <c r="E44" i="16"/>
  <c r="D44" i="16"/>
  <c r="C44" i="16"/>
  <c r="P43" i="16"/>
  <c r="K43" i="16"/>
  <c r="F43" i="16"/>
  <c r="D43" i="16"/>
  <c r="P42" i="16"/>
  <c r="K42" i="16"/>
  <c r="F42" i="16"/>
  <c r="D42" i="16"/>
  <c r="P41" i="16"/>
  <c r="K41" i="16"/>
  <c r="F41" i="16"/>
  <c r="D41" i="16"/>
  <c r="P40" i="16"/>
  <c r="K40" i="16"/>
  <c r="G40" i="16"/>
  <c r="F40" i="16"/>
  <c r="D40" i="16"/>
  <c r="P39" i="16"/>
  <c r="K39" i="16"/>
  <c r="G39" i="16"/>
  <c r="F39" i="16"/>
  <c r="D39" i="16"/>
  <c r="P38" i="16"/>
  <c r="K38" i="16"/>
  <c r="G38" i="16"/>
  <c r="F38" i="16"/>
  <c r="D38" i="16"/>
  <c r="P37" i="16"/>
  <c r="K37" i="16"/>
  <c r="G37" i="16"/>
  <c r="F37" i="16"/>
  <c r="D37" i="16"/>
  <c r="P36" i="16"/>
  <c r="K36" i="16"/>
  <c r="G36" i="16"/>
  <c r="F36" i="16"/>
  <c r="D36" i="16"/>
  <c r="N26" i="16"/>
  <c r="N25" i="16"/>
  <c r="N24" i="16"/>
  <c r="N23" i="16"/>
  <c r="N22" i="16"/>
  <c r="N21" i="16"/>
  <c r="N20" i="16"/>
  <c r="N19" i="16"/>
  <c r="N18" i="16"/>
  <c r="N17" i="16"/>
  <c r="N16" i="16"/>
  <c r="N15" i="16"/>
  <c r="N14" i="16"/>
  <c r="N13" i="16"/>
  <c r="N12" i="16"/>
  <c r="N11" i="16"/>
  <c r="N10" i="16"/>
  <c r="N9" i="16"/>
  <c r="N8" i="16"/>
  <c r="N7" i="16"/>
  <c r="N6" i="16"/>
  <c r="K47" i="9"/>
  <c r="J47" i="9"/>
  <c r="F47" i="9"/>
  <c r="E47" i="9"/>
  <c r="O46" i="9"/>
  <c r="M46" i="9"/>
  <c r="K46" i="9"/>
  <c r="J46" i="9"/>
  <c r="F46" i="9"/>
  <c r="M45" i="9"/>
  <c r="K45" i="9"/>
  <c r="J45" i="9"/>
  <c r="F45" i="9"/>
  <c r="M44" i="9"/>
  <c r="K44" i="9"/>
  <c r="J44" i="9"/>
  <c r="F44" i="9"/>
  <c r="O43" i="9"/>
  <c r="M43" i="9"/>
  <c r="K43" i="9"/>
  <c r="J43" i="9"/>
  <c r="F43" i="9"/>
  <c r="O42" i="9"/>
  <c r="M42" i="9"/>
  <c r="K42" i="9"/>
  <c r="J42" i="9"/>
  <c r="F42" i="9"/>
  <c r="O41" i="9"/>
  <c r="M41" i="9"/>
  <c r="K41" i="9"/>
  <c r="J41" i="9"/>
  <c r="F41" i="9"/>
  <c r="O40" i="9"/>
  <c r="M40" i="9"/>
  <c r="Q40" i="9" s="1"/>
  <c r="K40" i="9"/>
  <c r="J40" i="9"/>
  <c r="F40" i="9"/>
  <c r="O39" i="9"/>
  <c r="M39" i="9"/>
  <c r="K39" i="9"/>
  <c r="J39" i="9"/>
  <c r="F39" i="9"/>
  <c r="K32" i="9"/>
  <c r="J32" i="9"/>
  <c r="F32" i="9"/>
  <c r="E32" i="9"/>
  <c r="C32" i="9"/>
  <c r="D29" i="9" s="1"/>
  <c r="K31" i="9"/>
  <c r="F31" i="9"/>
  <c r="D31" i="9"/>
  <c r="K30" i="9"/>
  <c r="F30" i="9"/>
  <c r="D30" i="9"/>
  <c r="K29" i="9"/>
  <c r="F29" i="9"/>
  <c r="K28" i="9"/>
  <c r="G28" i="9"/>
  <c r="F28" i="9"/>
  <c r="D28" i="9"/>
  <c r="K27" i="9"/>
  <c r="G27" i="9"/>
  <c r="F27" i="9"/>
  <c r="D27" i="9"/>
  <c r="K26" i="9"/>
  <c r="G26" i="9"/>
  <c r="F26" i="9"/>
  <c r="K25" i="9"/>
  <c r="G25" i="9"/>
  <c r="F25" i="9"/>
  <c r="D25" i="9"/>
  <c r="K24" i="9"/>
  <c r="G24" i="9"/>
  <c r="F24" i="9"/>
  <c r="D24" i="9"/>
  <c r="E35" i="10"/>
  <c r="D35" i="10"/>
  <c r="C35" i="10"/>
  <c r="O24" i="10"/>
  <c r="O22" i="17"/>
  <c r="L15" i="17"/>
  <c r="H56" i="16"/>
  <c r="O25" i="9"/>
  <c r="M26" i="9"/>
  <c r="K19" i="17"/>
  <c r="K7" i="17"/>
  <c r="L18" i="17"/>
  <c r="D25" i="10"/>
  <c r="H42" i="9"/>
  <c r="K14" i="17"/>
  <c r="M43" i="16"/>
  <c r="O24" i="9"/>
  <c r="M25" i="9"/>
  <c r="K16" i="17"/>
  <c r="L21" i="17"/>
  <c r="K21" i="17"/>
  <c r="K12" i="17"/>
  <c r="H29" i="9"/>
  <c r="C42" i="9"/>
  <c r="M39" i="16"/>
  <c r="H40" i="16"/>
  <c r="M24" i="9"/>
  <c r="L10" i="17"/>
  <c r="K18" i="17"/>
  <c r="K15" i="17"/>
  <c r="K9" i="17"/>
  <c r="H38" i="16"/>
  <c r="L11" i="17"/>
  <c r="C29" i="10"/>
  <c r="M37" i="16"/>
  <c r="L12" i="17"/>
  <c r="L8" i="17"/>
  <c r="E28" i="10"/>
  <c r="C27" i="10"/>
  <c r="H45" i="9"/>
  <c r="K20" i="17"/>
  <c r="D29" i="10"/>
  <c r="L17" i="17"/>
  <c r="H30" i="9"/>
  <c r="K11" i="17"/>
  <c r="M36" i="16"/>
  <c r="H43" i="16"/>
  <c r="C45" i="9"/>
  <c r="H57" i="16"/>
  <c r="H24" i="9"/>
  <c r="E27" i="10"/>
  <c r="D23" i="10"/>
  <c r="L14" i="17"/>
  <c r="O26" i="9"/>
  <c r="L16" i="17"/>
  <c r="C23" i="10"/>
  <c r="C44" i="9"/>
  <c r="M30" i="9"/>
  <c r="C41" i="9"/>
  <c r="L7" i="17"/>
  <c r="H37" i="16"/>
  <c r="H51" i="16"/>
  <c r="H39" i="9"/>
  <c r="M42" i="16"/>
  <c r="L9" i="17"/>
  <c r="C28" i="10"/>
  <c r="E25" i="10"/>
  <c r="H52" i="16"/>
  <c r="H44" i="9"/>
  <c r="H28" i="9"/>
  <c r="M40" i="16"/>
  <c r="C25" i="10"/>
  <c r="M41" i="16"/>
  <c r="D27" i="10"/>
  <c r="H41" i="16"/>
  <c r="M29" i="9"/>
  <c r="H27" i="9"/>
  <c r="H36" i="16"/>
  <c r="H54" i="16"/>
  <c r="H39" i="16"/>
  <c r="C40" i="9"/>
  <c r="H26" i="9"/>
  <c r="H46" i="9"/>
  <c r="K17" i="17"/>
  <c r="C46" i="9"/>
  <c r="K8" i="17"/>
  <c r="H31" i="9"/>
  <c r="H43" i="9"/>
  <c r="H25" i="9"/>
  <c r="H53" i="16"/>
  <c r="L20" i="17"/>
  <c r="O31" i="9"/>
  <c r="O28" i="9"/>
  <c r="H55" i="16"/>
  <c r="C39" i="9"/>
  <c r="C43" i="9"/>
  <c r="H42" i="16"/>
  <c r="M31" i="9"/>
  <c r="O27" i="9"/>
  <c r="M28" i="9"/>
  <c r="L19" i="17"/>
  <c r="E23" i="10"/>
  <c r="H41" i="9"/>
  <c r="M38" i="16"/>
  <c r="H58" i="16"/>
  <c r="M27" i="9"/>
  <c r="K10" i="17"/>
  <c r="D28" i="10"/>
  <c r="H40" i="9"/>
  <c r="Q43" i="9" l="1"/>
  <c r="Q41" i="9"/>
  <c r="C26" i="10"/>
  <c r="Q31" i="9"/>
  <c r="D32" i="9"/>
  <c r="G32" i="9"/>
  <c r="D26" i="9"/>
  <c r="Q46" i="9"/>
  <c r="Q42" i="9"/>
  <c r="M47" i="9"/>
  <c r="N44" i="9" s="1"/>
  <c r="O47" i="9"/>
  <c r="P39" i="9" s="1"/>
  <c r="Q39" i="9"/>
  <c r="M6" i="11"/>
  <c r="M26" i="11" s="1"/>
  <c r="H59" i="16"/>
  <c r="I53" i="16" s="1"/>
  <c r="L51" i="16"/>
  <c r="G42" i="9"/>
  <c r="D42" i="9"/>
  <c r="K13" i="17"/>
  <c r="L40" i="9"/>
  <c r="L13" i="17"/>
  <c r="N14" i="17" s="1"/>
  <c r="E26" i="10"/>
  <c r="L38" i="16"/>
  <c r="L42" i="9"/>
  <c r="D44" i="9"/>
  <c r="Q38" i="16"/>
  <c r="L53" i="16"/>
  <c r="L54" i="16"/>
  <c r="O25" i="10"/>
  <c r="O28" i="10"/>
  <c r="L37" i="16"/>
  <c r="L41" i="9"/>
  <c r="D43" i="9"/>
  <c r="G43" i="9"/>
  <c r="D45" i="9"/>
  <c r="H44" i="16"/>
  <c r="I43" i="16" s="1"/>
  <c r="L36" i="16"/>
  <c r="Q40" i="16"/>
  <c r="O23" i="10"/>
  <c r="C22" i="10"/>
  <c r="D22" i="10"/>
  <c r="H32" i="9"/>
  <c r="L24" i="9"/>
  <c r="L25" i="9"/>
  <c r="L26" i="9"/>
  <c r="L27" i="9"/>
  <c r="L28" i="9"/>
  <c r="Q37" i="16"/>
  <c r="K6" i="17"/>
  <c r="E22" i="10"/>
  <c r="C47" i="9"/>
  <c r="G39" i="9"/>
  <c r="D39" i="9"/>
  <c r="L43" i="9"/>
  <c r="Q36" i="16"/>
  <c r="M44" i="16"/>
  <c r="N36" i="16" s="1"/>
  <c r="N42" i="16"/>
  <c r="L6" i="17"/>
  <c r="N12" i="17" s="1"/>
  <c r="N10" i="17"/>
  <c r="N16" i="17"/>
  <c r="L55" i="16"/>
  <c r="G40" i="9"/>
  <c r="D40" i="9"/>
  <c r="L52" i="16"/>
  <c r="O27" i="10"/>
  <c r="O29" i="10"/>
  <c r="M32" i="9"/>
  <c r="Q24" i="9"/>
  <c r="N25" i="9"/>
  <c r="Q25" i="9"/>
  <c r="Q26" i="9"/>
  <c r="Q27" i="9"/>
  <c r="Q28" i="9"/>
  <c r="D26" i="10"/>
  <c r="L39" i="9"/>
  <c r="H47" i="9"/>
  <c r="I40" i="9" s="1"/>
  <c r="D41" i="9"/>
  <c r="G41" i="9"/>
  <c r="L40" i="16"/>
  <c r="O32" i="9"/>
  <c r="P31" i="9" s="1"/>
  <c r="D46" i="9"/>
  <c r="L39" i="16"/>
  <c r="Q39" i="16"/>
  <c r="I42" i="9" l="1"/>
  <c r="Q47" i="9"/>
  <c r="N41" i="9"/>
  <c r="N39" i="9"/>
  <c r="N47" i="9"/>
  <c r="P41" i="9"/>
  <c r="N38" i="16"/>
  <c r="N39" i="16"/>
  <c r="N19" i="17"/>
  <c r="O26" i="10"/>
  <c r="P42" i="9"/>
  <c r="P40" i="9"/>
  <c r="P46" i="9"/>
  <c r="N15" i="17"/>
  <c r="P43" i="9"/>
  <c r="P47" i="9"/>
  <c r="I51" i="16"/>
  <c r="P44" i="9"/>
  <c r="N26" i="9"/>
  <c r="Q32" i="9"/>
  <c r="N46" i="9"/>
  <c r="N42" i="9"/>
  <c r="I58" i="16"/>
  <c r="N40" i="9"/>
  <c r="N45" i="9"/>
  <c r="N43" i="16"/>
  <c r="I43" i="9"/>
  <c r="N17" i="17"/>
  <c r="N43" i="9"/>
  <c r="N41" i="16"/>
  <c r="I55" i="16"/>
  <c r="P25" i="9"/>
  <c r="P24" i="9"/>
  <c r="N7" i="17"/>
  <c r="I45" i="9"/>
  <c r="I57" i="16"/>
  <c r="N40" i="16"/>
  <c r="I54" i="16"/>
  <c r="I56" i="16"/>
  <c r="K22" i="17"/>
  <c r="I52" i="16"/>
  <c r="N31" i="9"/>
  <c r="N28" i="9"/>
  <c r="N27" i="9"/>
  <c r="N30" i="9"/>
  <c r="N7" i="11"/>
  <c r="N22" i="11"/>
  <c r="N23" i="11"/>
  <c r="N6" i="11"/>
  <c r="N24" i="11"/>
  <c r="N25" i="11"/>
  <c r="N8" i="11"/>
  <c r="N18" i="11"/>
  <c r="I32" i="9"/>
  <c r="L32" i="9"/>
  <c r="P29" i="9"/>
  <c r="P30" i="9"/>
  <c r="P32" i="9"/>
  <c r="O22" i="10"/>
  <c r="C30" i="10"/>
  <c r="I36" i="16"/>
  <c r="I38" i="16"/>
  <c r="P13" i="17"/>
  <c r="N13" i="17"/>
  <c r="I40" i="16"/>
  <c r="I27" i="9"/>
  <c r="I46" i="9"/>
  <c r="I39" i="16"/>
  <c r="I41" i="16"/>
  <c r="L22" i="17"/>
  <c r="P6" i="17"/>
  <c r="N6" i="17"/>
  <c r="G47" i="9"/>
  <c r="D47" i="9"/>
  <c r="I26" i="9"/>
  <c r="N18" i="17"/>
  <c r="N8" i="17"/>
  <c r="E30" i="10"/>
  <c r="E33" i="10" s="1"/>
  <c r="I28" i="9"/>
  <c r="L44" i="16"/>
  <c r="I44" i="16"/>
  <c r="D30" i="10"/>
  <c r="D33" i="10" s="1"/>
  <c r="I29" i="9"/>
  <c r="L47" i="9"/>
  <c r="I47" i="9"/>
  <c r="I31" i="9"/>
  <c r="I25" i="9"/>
  <c r="I42" i="16"/>
  <c r="P28" i="9"/>
  <c r="I39" i="9"/>
  <c r="N32" i="9"/>
  <c r="I44" i="9"/>
  <c r="I41" i="9"/>
  <c r="I30" i="9"/>
  <c r="P27" i="9"/>
  <c r="N24" i="9"/>
  <c r="N29" i="9"/>
  <c r="N21" i="17"/>
  <c r="I24" i="9"/>
  <c r="N9" i="17"/>
  <c r="N11" i="17"/>
  <c r="P26" i="9"/>
  <c r="Q44" i="16"/>
  <c r="N44" i="16"/>
  <c r="N37" i="16"/>
  <c r="I37" i="16"/>
  <c r="N20" i="17"/>
  <c r="I59" i="16"/>
  <c r="L59" i="16"/>
  <c r="N11" i="11" l="1"/>
  <c r="N17" i="11"/>
  <c r="N12" i="11"/>
  <c r="N26" i="11"/>
  <c r="N20" i="11"/>
  <c r="N16" i="11"/>
  <c r="N10" i="11"/>
  <c r="N15" i="11"/>
  <c r="N9" i="11"/>
  <c r="N21" i="11"/>
  <c r="N13" i="11"/>
  <c r="N19" i="11"/>
  <c r="N14" i="11"/>
  <c r="M22" i="17"/>
  <c r="P22" i="17"/>
  <c r="M14" i="17"/>
  <c r="M19" i="17"/>
  <c r="M20" i="17"/>
  <c r="M11" i="17"/>
  <c r="M9" i="17"/>
  <c r="M21" i="17"/>
  <c r="M15" i="17"/>
  <c r="M17" i="17"/>
  <c r="M12" i="17"/>
  <c r="M7" i="17"/>
  <c r="M8" i="17"/>
  <c r="M18" i="17"/>
  <c r="M10" i="17"/>
  <c r="M16" i="17"/>
  <c r="M13" i="17"/>
  <c r="M6" i="17"/>
  <c r="O30" i="10"/>
  <c r="O36" i="10" s="1"/>
  <c r="D36" i="10"/>
  <c r="C36" i="10"/>
  <c r="C33" i="10"/>
  <c r="E36" i="10"/>
</calcChain>
</file>

<file path=xl/sharedStrings.xml><?xml version="1.0" encoding="utf-8"?>
<sst xmlns="http://schemas.openxmlformats.org/spreadsheetml/2006/main" count="509" uniqueCount="146">
  <si>
    <t>Grand Total</t>
  </si>
  <si>
    <t>Yıl</t>
  </si>
  <si>
    <t>(All)</t>
  </si>
  <si>
    <t>Satış Yöneticisi</t>
  </si>
  <si>
    <t>Net Satış TL</t>
  </si>
  <si>
    <t>Ay</t>
  </si>
  <si>
    <t>Hizmet</t>
  </si>
  <si>
    <t>Kontor Satışı</t>
  </si>
  <si>
    <t>Yeni / Mevcut Müşteri</t>
  </si>
  <si>
    <t>Dilek Saygılı</t>
  </si>
  <si>
    <t>Gülçin Erçebi</t>
  </si>
  <si>
    <t/>
  </si>
  <si>
    <t>Yeni Satış</t>
  </si>
  <si>
    <t>Diğer</t>
  </si>
  <si>
    <t>Stokbar</t>
  </si>
  <si>
    <t>Enroute</t>
  </si>
  <si>
    <t>Yenileme</t>
  </si>
  <si>
    <t>Kontor</t>
  </si>
  <si>
    <t>Lisans</t>
  </si>
  <si>
    <t>Nimet Özlem Gülbahar</t>
  </si>
  <si>
    <t>Ürün-Hizmet Satışı</t>
  </si>
  <si>
    <t>Komisyon</t>
  </si>
  <si>
    <t>Bakım ve Destek Hizmeti</t>
  </si>
  <si>
    <t>Çağrı Merkezi</t>
  </si>
  <si>
    <t>Hosting</t>
  </si>
  <si>
    <t>Kurulum ve Eğitim</t>
  </si>
  <si>
    <t>Proje Yönetimi ve Danışmanlık</t>
  </si>
  <si>
    <t>Rapor Geliştirme</t>
  </si>
  <si>
    <t>Uzman Destek Hizmeti</t>
  </si>
  <si>
    <t>Yazılım Geliştirme</t>
  </si>
  <si>
    <t>Lisans Satışı</t>
  </si>
  <si>
    <t>Bütünleşik Finans</t>
  </si>
  <si>
    <t>E-Dönüşüm</t>
  </si>
  <si>
    <t>Quest</t>
  </si>
  <si>
    <t>ServiceCore</t>
  </si>
  <si>
    <t>Varuna</t>
  </si>
  <si>
    <t>Ocak</t>
  </si>
  <si>
    <t>Ciro %</t>
  </si>
  <si>
    <t>Büyüme%</t>
  </si>
  <si>
    <t>Toplam</t>
  </si>
  <si>
    <t>Mevcut Müşteri</t>
  </si>
  <si>
    <t>Param Grup</t>
  </si>
  <si>
    <t>Yeni Müşteri</t>
  </si>
  <si>
    <t>Hedef</t>
  </si>
  <si>
    <t>Gerçekleşme</t>
  </si>
  <si>
    <t>Key Account</t>
  </si>
  <si>
    <t>Begüm Hayta</t>
  </si>
  <si>
    <t>Semih Balaban</t>
  </si>
  <si>
    <t>Mülkiye Akdoğaner Arıcı</t>
  </si>
  <si>
    <t>Derya Kömleksiz</t>
  </si>
  <si>
    <t>Nigar Uygun</t>
  </si>
  <si>
    <t>Soner Ayvazoğlu</t>
  </si>
  <si>
    <t>Lisans Kiralama</t>
  </si>
  <si>
    <t>Şubat</t>
  </si>
  <si>
    <t>Mondelez</t>
  </si>
  <si>
    <t>Ürünler - Satış (TL)</t>
  </si>
  <si>
    <t>Satışlar (TL)</t>
  </si>
  <si>
    <t>Müşteri Tipine Göre Satışların Dağılımı</t>
  </si>
  <si>
    <t>Ciro  TL</t>
  </si>
  <si>
    <t>Brown Forman</t>
  </si>
  <si>
    <t>Doğuş Çay</t>
  </si>
  <si>
    <t>Eczacıbaşı</t>
  </si>
  <si>
    <t>Mey İçki</t>
  </si>
  <si>
    <t>Nestle</t>
  </si>
  <si>
    <t>Haribo</t>
  </si>
  <si>
    <t>Hayat Kimya</t>
  </si>
  <si>
    <t>Uludağ İçecek</t>
  </si>
  <si>
    <t>Şölen</t>
  </si>
  <si>
    <t>Düzey</t>
  </si>
  <si>
    <t>Unilever</t>
  </si>
  <si>
    <t>Şen Piliç</t>
  </si>
  <si>
    <t xml:space="preserve">Müşteri   </t>
  </si>
  <si>
    <t>Key Accounts</t>
  </si>
  <si>
    <t>YTD Hedef</t>
  </si>
  <si>
    <t>Aylık Hedef</t>
  </si>
  <si>
    <t>Aylık Gerçekleşme</t>
  </si>
  <si>
    <t>YTD Gerçekleşme</t>
  </si>
  <si>
    <t>2025 - 2026 Ürün Bazlı Aylık Ciro Karşılaştırması YoY</t>
  </si>
  <si>
    <t>Şubat 2025 
(YTD)</t>
  </si>
  <si>
    <t>JTI</t>
  </si>
  <si>
    <t>BMC</t>
  </si>
  <si>
    <t xml:space="preserve"> Toplam</t>
  </si>
  <si>
    <t>Şubat 2026
 (YTD)</t>
  </si>
  <si>
    <t>2025 - 2026 Ürün Bazlı Yıllık Ciro Dağılımı YoY</t>
  </si>
  <si>
    <t>Dilara Boğu</t>
  </si>
  <si>
    <t>Danone</t>
  </si>
  <si>
    <t>YTD Toplam</t>
  </si>
  <si>
    <r>
      <t xml:space="preserve">2025 - 2026 Ürün Bazlı </t>
    </r>
    <r>
      <rPr>
        <b/>
        <sz val="9"/>
        <color theme="0"/>
        <rFont val="Arial"/>
        <family val="2"/>
        <charset val="162"/>
      </rPr>
      <t>Aylık</t>
    </r>
    <r>
      <rPr>
        <sz val="9"/>
        <color theme="0"/>
        <rFont val="Arial"/>
        <family val="2"/>
        <charset val="162"/>
      </rPr>
      <t xml:space="preserve"> Ciro Karşılaştırması YoY</t>
    </r>
  </si>
  <si>
    <r>
      <t xml:space="preserve">2025 - 2026 Ürün Bazlı </t>
    </r>
    <r>
      <rPr>
        <b/>
        <sz val="9"/>
        <color theme="0"/>
        <rFont val="Arial"/>
        <family val="2"/>
        <charset val="162"/>
      </rPr>
      <t>Yıllık</t>
    </r>
    <r>
      <rPr>
        <sz val="9"/>
        <color theme="0"/>
        <rFont val="Arial"/>
        <family val="2"/>
        <charset val="162"/>
      </rPr>
      <t xml:space="preserve"> Ciro Dağılımı YoY</t>
    </r>
  </si>
  <si>
    <t>YS / Yenileme İçindeki Payı</t>
  </si>
  <si>
    <t>Mart</t>
  </si>
  <si>
    <t>Nisan</t>
  </si>
  <si>
    <t>Mayıs</t>
  </si>
  <si>
    <t>Haziran</t>
  </si>
  <si>
    <t>Temmuz</t>
  </si>
  <si>
    <t>Ağustos</t>
  </si>
  <si>
    <t>Eylül</t>
  </si>
  <si>
    <t>Ekim</t>
  </si>
  <si>
    <t>Kasım</t>
  </si>
  <si>
    <t>Aralık</t>
  </si>
  <si>
    <t>Ali Sergen Kart</t>
  </si>
  <si>
    <t>Babalı Gıda</t>
  </si>
  <si>
    <t>BH Gıda</t>
  </si>
  <si>
    <t>EDM Bilişim</t>
  </si>
  <si>
    <t>Ertuğ Gıda</t>
  </si>
  <si>
    <t>Erza Gıda</t>
  </si>
  <si>
    <t>Gıda Port</t>
  </si>
  <si>
    <t>Işıtır Gıga</t>
  </si>
  <si>
    <t>Kotiloğulları</t>
  </si>
  <si>
    <t>Loreal</t>
  </si>
  <si>
    <t>Matriks</t>
  </si>
  <si>
    <t>Miya</t>
  </si>
  <si>
    <t>Movilo</t>
  </si>
  <si>
    <t>Özlem Bostan</t>
  </si>
  <si>
    <t>Polaris</t>
  </si>
  <si>
    <t>Umre İnşaat</t>
  </si>
  <si>
    <t>Websis</t>
  </si>
  <si>
    <t>Adet</t>
  </si>
  <si>
    <t>Satış TL</t>
  </si>
  <si>
    <t>E- Dönüşüm Satışları</t>
  </si>
  <si>
    <t>Şubat 2026 (YTD)</t>
  </si>
  <si>
    <t>Lisans - Komisyon</t>
  </si>
  <si>
    <t xml:space="preserve">Toplam </t>
  </si>
  <si>
    <t>Ürün İçi %</t>
  </si>
  <si>
    <t>Ürün-Hizmet Satışları</t>
  </si>
  <si>
    <t>Total Miktar.</t>
  </si>
  <si>
    <t>Miktar.</t>
  </si>
  <si>
    <t>Total Satış TL</t>
  </si>
  <si>
    <t>Pernod Ricard</t>
  </si>
  <si>
    <t xml:space="preserve">Net Satış TL </t>
  </si>
  <si>
    <t>Mart 2026
 (YTD)</t>
  </si>
  <si>
    <t>Mart 2025 
(YTD)</t>
  </si>
  <si>
    <t>(Multiple Items)</t>
  </si>
  <si>
    <t xml:space="preserve"> Mart 
Toplam</t>
  </si>
  <si>
    <t>Ciro İçindeki Payı</t>
  </si>
  <si>
    <t>YTD
 Toplam</t>
  </si>
  <si>
    <t>Gerçekleşme
 %</t>
  </si>
  <si>
    <t>YTD 
Hedef</t>
  </si>
  <si>
    <t>Ürün Bazlı Faturalama</t>
  </si>
  <si>
    <t>*Stokbar</t>
  </si>
  <si>
    <t>Murat Altındişli</t>
  </si>
  <si>
    <t>AI</t>
  </si>
  <si>
    <t>Kanal Satış</t>
  </si>
  <si>
    <t>Aldemir</t>
  </si>
  <si>
    <t>Saha Satış</t>
  </si>
  <si>
    <t>Univera Satış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</si>
</sst>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_-* #,##0.0_-;\-* #,##0.0_-;_-* &quot;-&quot;??_-;_-@_-"/>
  </numFmts>
  <fonts count="3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charset val="162"/>
      <scheme val="minor"/>
    </font>
    <font>
      <i/>
      <sz val="10"/>
      <color theme="1"/>
      <name val="Calibri"/>
      <family val="2"/>
      <charset val="162"/>
      <scheme val="minor"/>
    </font>
    <font>
      <b/>
      <sz val="10"/>
      <color theme="1"/>
      <name val="Calibri"/>
      <family val="2"/>
      <charset val="162"/>
      <scheme val="minor"/>
    </font>
    <font>
      <sz val="9"/>
      <color theme="1"/>
      <name val="Arial"/>
      <family val="2"/>
      <charset val="162"/>
    </font>
    <font>
      <sz val="11"/>
      <color theme="0"/>
      <name val="Calibri"/>
      <family val="2"/>
      <scheme val="minor"/>
    </font>
    <font>
      <sz val="9"/>
      <color theme="0"/>
      <name val="Arial"/>
      <family val="2"/>
      <charset val="162"/>
    </font>
    <font>
      <b/>
      <i/>
      <sz val="9"/>
      <color theme="1"/>
      <name val="Arial"/>
      <family val="2"/>
      <charset val="162"/>
    </font>
    <font>
      <b/>
      <i/>
      <sz val="9"/>
      <name val="Arial"/>
      <family val="2"/>
      <charset val="162"/>
    </font>
    <font>
      <sz val="9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i/>
      <sz val="9"/>
      <color theme="0"/>
      <name val="Arial"/>
      <family val="2"/>
      <charset val="162"/>
    </font>
    <font>
      <b/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color theme="0"/>
      <name val="Arial"/>
      <family val="2"/>
      <charset val="162"/>
    </font>
    <font>
      <sz val="8"/>
      <name val="Calibri"/>
      <family val="2"/>
      <scheme val="minor"/>
    </font>
    <font>
      <sz val="9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color theme="0"/>
      <name val="Arial"/>
      <family val="2"/>
      <charset val="162"/>
    </font>
    <font>
      <u/>
      <sz val="8"/>
      <color theme="0"/>
      <name val="Arial"/>
      <family val="2"/>
      <charset val="162"/>
    </font>
    <font>
      <b/>
      <i/>
      <sz val="8"/>
      <color theme="1"/>
      <name val="Arial"/>
      <family val="2"/>
      <charset val="162"/>
    </font>
    <font>
      <sz val="8"/>
      <color theme="1"/>
      <name val="Arial"/>
      <family val="2"/>
      <charset val="162"/>
    </font>
    <font>
      <b/>
      <i/>
      <sz val="8"/>
      <color theme="0"/>
      <name val="Arial"/>
      <family val="2"/>
      <charset val="162"/>
    </font>
    <font>
      <sz val="10"/>
      <color theme="1"/>
      <name val="Arial"/>
      <family val="2"/>
      <charset val="162"/>
    </font>
    <font>
      <sz val="11"/>
      <color theme="1"/>
      <name val="Arial"/>
      <family val="2"/>
      <charset val="162"/>
    </font>
    <font>
      <sz val="10"/>
      <color theme="0"/>
      <name val="Arial"/>
      <family val="2"/>
      <charset val="162"/>
    </font>
    <font>
      <i/>
      <sz val="10"/>
      <color theme="1"/>
      <name val="Arial"/>
      <family val="2"/>
      <charset val="162"/>
    </font>
    <font>
      <i/>
      <sz val="10"/>
      <color theme="0"/>
      <name val="Arial"/>
      <family val="2"/>
      <charset val="162"/>
    </font>
    <font>
      <sz val="9"/>
      <color theme="2"/>
      <name val="Arial"/>
      <family val="2"/>
      <charset val="162"/>
    </font>
    <font>
      <sz val="11"/>
      <color theme="2"/>
      <name val="Calibri"/>
      <family val="2"/>
      <scheme val="minor"/>
    </font>
    <font>
      <sz val="11"/>
      <color rgb="FFC00000"/>
      <name val="Calibri"/>
      <family val="2"/>
      <scheme val="minor"/>
    </font>
    <font>
      <sz val="9"/>
      <color theme="1"/>
      <name val="Arial"/>
      <charset val="162"/>
    </font>
  </fonts>
  <fills count="1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2060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theme="4" tint="0.7999816888943144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27"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indexed="64"/>
      </right>
      <top/>
      <bottom/>
      <diagonal/>
    </border>
    <border>
      <left/>
      <right/>
      <top/>
      <bottom style="thin">
        <color theme="2" tint="-0.249977111117893"/>
      </bottom>
      <diagonal/>
    </border>
    <border>
      <left/>
      <right style="thin">
        <color indexed="64"/>
      </right>
      <top/>
      <bottom style="thin">
        <color theme="2" tint="-0.249977111117893"/>
      </bottom>
      <diagonal/>
    </border>
    <border>
      <left/>
      <right style="thin">
        <color theme="0"/>
      </right>
      <top/>
      <bottom style="thin">
        <color theme="2" tint="-0.249977111117893"/>
      </bottom>
      <diagonal/>
    </border>
    <border>
      <left style="thin">
        <color theme="0"/>
      </left>
      <right style="thin">
        <color theme="0"/>
      </right>
      <top/>
      <bottom style="thin">
        <color theme="2" tint="-0.249977111117893"/>
      </bottom>
      <diagonal/>
    </border>
    <border>
      <left style="thin">
        <color theme="0"/>
      </left>
      <right style="thin">
        <color indexed="64"/>
      </right>
      <top/>
      <bottom style="thin">
        <color theme="2" tint="-0.249977111117893"/>
      </bottom>
      <diagonal/>
    </border>
    <border>
      <left style="thin">
        <color theme="0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0"/>
      </left>
      <right style="thin">
        <color theme="2" tint="-0.249977111117893"/>
      </right>
      <top/>
      <bottom/>
      <diagonal/>
    </border>
    <border>
      <left style="thin">
        <color theme="0"/>
      </left>
      <right style="thin">
        <color theme="2" tint="-0.249977111117893"/>
      </right>
      <top/>
      <bottom style="thin">
        <color theme="2" tint="-0.249977111117893"/>
      </bottom>
      <diagonal/>
    </border>
    <border>
      <left/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0"/>
      </left>
      <right/>
      <top style="thin">
        <color theme="2" tint="-0.249977111117893"/>
      </top>
      <bottom/>
      <diagonal/>
    </border>
    <border>
      <left style="thin">
        <color theme="0"/>
      </left>
      <right/>
      <top/>
      <bottom style="thin">
        <color theme="2" tint="-0.249977111117893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/>
      <bottom/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indexed="64"/>
      </right>
      <top style="thin">
        <color theme="2" tint="-0.249977111117893"/>
      </top>
      <bottom style="thin">
        <color theme="2" tint="-0.249977111117893"/>
      </bottom>
      <diagonal/>
    </border>
    <border>
      <left/>
      <right/>
      <top style="thin">
        <color theme="2" tint="-0.249977111117893"/>
      </top>
      <bottom style="thin">
        <color theme="2" tint="-0.249977111117893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4">
    <xf numFmtId="0" fontId="0" fillId="0" borderId="0" xfId="0"/>
    <xf numFmtId="164" fontId="0" fillId="0" borderId="0" xfId="1" applyNumberFormat="1" applyFont="1"/>
    <xf numFmtId="0" fontId="2" fillId="0" borderId="0" xfId="0" pivotButton="1" applyFont="1"/>
    <xf numFmtId="0" fontId="2" fillId="0" borderId="0" xfId="0" applyFont="1"/>
    <xf numFmtId="0" fontId="2" fillId="0" borderId="0" xfId="0" applyFont="1" applyAlignment="1">
      <alignment horizontal="left"/>
    </xf>
    <xf numFmtId="164" fontId="2" fillId="0" borderId="0" xfId="1" applyNumberFormat="1" applyFont="1"/>
    <xf numFmtId="164" fontId="2" fillId="0" borderId="0" xfId="0" applyNumberFormat="1" applyFont="1"/>
    <xf numFmtId="43" fontId="0" fillId="0" borderId="0" xfId="1" applyFont="1"/>
    <xf numFmtId="0" fontId="2" fillId="0" borderId="0" xfId="0" applyFont="1" applyAlignment="1">
      <alignment horizontal="left" indent="1"/>
    </xf>
    <xf numFmtId="0" fontId="2" fillId="0" borderId="0" xfId="0" applyFont="1" applyAlignment="1">
      <alignment horizontal="right"/>
    </xf>
    <xf numFmtId="0" fontId="2" fillId="0" borderId="1" xfId="0" applyFont="1" applyBorder="1" applyAlignment="1">
      <alignment horizontal="right"/>
    </xf>
    <xf numFmtId="164" fontId="2" fillId="0" borderId="0" xfId="0" applyNumberFormat="1" applyFont="1" applyAlignment="1">
      <alignment horizontal="right"/>
    </xf>
    <xf numFmtId="0" fontId="4" fillId="2" borderId="0" xfId="0" applyFont="1" applyFill="1" applyAlignment="1">
      <alignment horizontal="right"/>
    </xf>
    <xf numFmtId="164" fontId="5" fillId="0" borderId="0" xfId="0" applyNumberFormat="1" applyFont="1" applyAlignment="1">
      <alignment horizontal="right"/>
    </xf>
    <xf numFmtId="164" fontId="4" fillId="2" borderId="0" xfId="1" applyNumberFormat="1" applyFont="1" applyFill="1"/>
    <xf numFmtId="0" fontId="5" fillId="2" borderId="0" xfId="0" applyFont="1" applyFill="1" applyAlignment="1">
      <alignment horizontal="right"/>
    </xf>
    <xf numFmtId="164" fontId="5" fillId="2" borderId="0" xfId="1" applyNumberFormat="1" applyFont="1" applyFill="1"/>
    <xf numFmtId="164" fontId="2" fillId="0" borderId="3" xfId="1" applyNumberFormat="1" applyFont="1" applyBorder="1"/>
    <xf numFmtId="0" fontId="2" fillId="2" borderId="0" xfId="0" applyFont="1" applyFill="1" applyAlignment="1">
      <alignment horizontal="right"/>
    </xf>
    <xf numFmtId="9" fontId="0" fillId="2" borderId="0" xfId="2" applyFont="1" applyFill="1"/>
    <xf numFmtId="164" fontId="3" fillId="2" borderId="0" xfId="1" applyNumberFormat="1" applyFont="1" applyFill="1"/>
    <xf numFmtId="0" fontId="0" fillId="3" borderId="0" xfId="0" applyFill="1"/>
    <xf numFmtId="0" fontId="0" fillId="3" borderId="1" xfId="0" applyFill="1" applyBorder="1"/>
    <xf numFmtId="164" fontId="0" fillId="3" borderId="3" xfId="1" applyNumberFormat="1" applyFont="1" applyFill="1" applyBorder="1"/>
    <xf numFmtId="3" fontId="0" fillId="0" borderId="0" xfId="0" applyNumberFormat="1"/>
    <xf numFmtId="0" fontId="0" fillId="0" borderId="0" xfId="0" applyAlignment="1">
      <alignment horizontal="right"/>
    </xf>
    <xf numFmtId="0" fontId="6" fillId="3" borderId="0" xfId="0" applyFont="1" applyFill="1"/>
    <xf numFmtId="0" fontId="6" fillId="3" borderId="1" xfId="0" applyFont="1" applyFill="1" applyBorder="1" applyAlignment="1">
      <alignment horizontal="right"/>
    </xf>
    <xf numFmtId="164" fontId="6" fillId="3" borderId="2" xfId="0" applyNumberFormat="1" applyFont="1" applyFill="1" applyBorder="1"/>
    <xf numFmtId="9" fontId="6" fillId="3" borderId="2" xfId="2" applyFont="1" applyFill="1" applyBorder="1"/>
    <xf numFmtId="9" fontId="6" fillId="3" borderId="4" xfId="2" applyFont="1" applyFill="1" applyBorder="1"/>
    <xf numFmtId="164" fontId="6" fillId="3" borderId="1" xfId="0" applyNumberFormat="1" applyFont="1" applyFill="1" applyBorder="1"/>
    <xf numFmtId="0" fontId="6" fillId="3" borderId="0" xfId="0" applyFont="1" applyFill="1" applyAlignment="1">
      <alignment horizontal="left"/>
    </xf>
    <xf numFmtId="164" fontId="6" fillId="3" borderId="0" xfId="0" applyNumberFormat="1" applyFont="1" applyFill="1"/>
    <xf numFmtId="0" fontId="6" fillId="0" borderId="0" xfId="0" applyFont="1"/>
    <xf numFmtId="0" fontId="9" fillId="5" borderId="5" xfId="0" applyFont="1" applyFill="1" applyBorder="1" applyAlignment="1">
      <alignment horizontal="right"/>
    </xf>
    <xf numFmtId="164" fontId="9" fillId="5" borderId="5" xfId="0" applyNumberFormat="1" applyFont="1" applyFill="1" applyBorder="1"/>
    <xf numFmtId="9" fontId="9" fillId="5" borderId="5" xfId="2" applyFont="1" applyFill="1" applyBorder="1"/>
    <xf numFmtId="9" fontId="9" fillId="5" borderId="6" xfId="2" applyFont="1" applyFill="1" applyBorder="1"/>
    <xf numFmtId="0" fontId="6" fillId="3" borderId="7" xfId="0" applyFont="1" applyFill="1" applyBorder="1" applyAlignment="1">
      <alignment horizontal="right"/>
    </xf>
    <xf numFmtId="164" fontId="6" fillId="3" borderId="8" xfId="0" applyNumberFormat="1" applyFont="1" applyFill="1" applyBorder="1"/>
    <xf numFmtId="9" fontId="6" fillId="3" borderId="8" xfId="2" applyFont="1" applyFill="1" applyBorder="1"/>
    <xf numFmtId="9" fontId="6" fillId="3" borderId="9" xfId="2" applyFont="1" applyFill="1" applyBorder="1"/>
    <xf numFmtId="164" fontId="6" fillId="3" borderId="7" xfId="0" applyNumberFormat="1" applyFont="1" applyFill="1" applyBorder="1"/>
    <xf numFmtId="0" fontId="6" fillId="3" borderId="5" xfId="0" applyFont="1" applyFill="1" applyBorder="1"/>
    <xf numFmtId="0" fontId="9" fillId="3" borderId="5" xfId="0" applyFont="1" applyFill="1" applyBorder="1" applyAlignment="1">
      <alignment horizontal="right"/>
    </xf>
    <xf numFmtId="17" fontId="9" fillId="3" borderId="5" xfId="0" applyNumberFormat="1" applyFont="1" applyFill="1" applyBorder="1" applyAlignment="1">
      <alignment horizontal="right"/>
    </xf>
    <xf numFmtId="0" fontId="9" fillId="3" borderId="6" xfId="0" applyFont="1" applyFill="1" applyBorder="1" applyAlignment="1">
      <alignment horizontal="right"/>
    </xf>
    <xf numFmtId="0" fontId="6" fillId="3" borderId="0" xfId="0" applyFont="1" applyFill="1" applyAlignment="1">
      <alignment horizontal="right" indent="1"/>
    </xf>
    <xf numFmtId="0" fontId="9" fillId="3" borderId="5" xfId="0" applyFont="1" applyFill="1" applyBorder="1" applyAlignment="1">
      <alignment horizontal="left" indent="1"/>
    </xf>
    <xf numFmtId="164" fontId="9" fillId="3" borderId="5" xfId="0" applyNumberFormat="1" applyFont="1" applyFill="1" applyBorder="1"/>
    <xf numFmtId="164" fontId="6" fillId="3" borderId="0" xfId="1" applyNumberFormat="1" applyFont="1" applyFill="1"/>
    <xf numFmtId="0" fontId="8" fillId="4" borderId="0" xfId="0" applyFont="1" applyFill="1" applyAlignment="1">
      <alignment horizontal="left" indent="1"/>
    </xf>
    <xf numFmtId="164" fontId="8" fillId="4" borderId="0" xfId="0" applyNumberFormat="1" applyFont="1" applyFill="1" applyAlignment="1">
      <alignment horizontal="right"/>
    </xf>
    <xf numFmtId="9" fontId="6" fillId="3" borderId="0" xfId="2" applyFont="1" applyFill="1"/>
    <xf numFmtId="9" fontId="9" fillId="3" borderId="5" xfId="2" applyFont="1" applyFill="1" applyBorder="1"/>
    <xf numFmtId="0" fontId="10" fillId="3" borderId="5" xfId="0" applyFont="1" applyFill="1" applyBorder="1"/>
    <xf numFmtId="0" fontId="11" fillId="3" borderId="0" xfId="0" applyFont="1" applyFill="1"/>
    <xf numFmtId="0" fontId="11" fillId="0" borderId="0" xfId="0" applyFont="1"/>
    <xf numFmtId="0" fontId="11" fillId="0" borderId="0" xfId="0" pivotButton="1" applyFont="1"/>
    <xf numFmtId="0" fontId="11" fillId="0" borderId="0" xfId="0" applyFont="1" applyAlignment="1">
      <alignment horizontal="left"/>
    </xf>
    <xf numFmtId="0" fontId="11" fillId="0" borderId="0" xfId="0" applyFont="1" applyAlignment="1">
      <alignment horizontal="right"/>
    </xf>
    <xf numFmtId="164" fontId="11" fillId="0" borderId="0" xfId="0" applyNumberFormat="1" applyFont="1"/>
    <xf numFmtId="164" fontId="11" fillId="0" borderId="0" xfId="0" applyNumberFormat="1" applyFont="1" applyAlignment="1">
      <alignment horizontal="right"/>
    </xf>
    <xf numFmtId="0" fontId="11" fillId="0" borderId="0" xfId="0" applyFont="1" applyAlignment="1">
      <alignment horizontal="left" indent="1"/>
    </xf>
    <xf numFmtId="9" fontId="6" fillId="3" borderId="10" xfId="2" applyFont="1" applyFill="1" applyBorder="1"/>
    <xf numFmtId="9" fontId="6" fillId="3" borderId="11" xfId="2" applyFont="1" applyFill="1" applyBorder="1"/>
    <xf numFmtId="9" fontId="6" fillId="3" borderId="12" xfId="2" applyFont="1" applyFill="1" applyBorder="1"/>
    <xf numFmtId="9" fontId="9" fillId="5" borderId="13" xfId="2" applyFont="1" applyFill="1" applyBorder="1"/>
    <xf numFmtId="0" fontId="9" fillId="3" borderId="5" xfId="0" applyFont="1" applyFill="1" applyBorder="1" applyAlignment="1">
      <alignment horizontal="right" vertical="center"/>
    </xf>
    <xf numFmtId="17" fontId="9" fillId="3" borderId="5" xfId="0" applyNumberFormat="1" applyFont="1" applyFill="1" applyBorder="1" applyAlignment="1">
      <alignment horizontal="right" vertical="center"/>
    </xf>
    <xf numFmtId="0" fontId="9" fillId="3" borderId="5" xfId="0" applyFont="1" applyFill="1" applyBorder="1" applyAlignment="1">
      <alignment horizontal="right" vertical="center" wrapText="1"/>
    </xf>
    <xf numFmtId="17" fontId="9" fillId="3" borderId="5" xfId="0" applyNumberFormat="1" applyFont="1" applyFill="1" applyBorder="1" applyAlignment="1">
      <alignment horizontal="right" vertical="center" wrapText="1"/>
    </xf>
    <xf numFmtId="9" fontId="6" fillId="3" borderId="14" xfId="2" applyFont="1" applyFill="1" applyBorder="1"/>
    <xf numFmtId="9" fontId="6" fillId="3" borderId="3" xfId="2" applyFont="1" applyFill="1" applyBorder="1"/>
    <xf numFmtId="9" fontId="6" fillId="3" borderId="15" xfId="2" applyFont="1" applyFill="1" applyBorder="1"/>
    <xf numFmtId="0" fontId="0" fillId="3" borderId="0" xfId="0" applyFill="1" applyAlignment="1">
      <alignment vertical="center"/>
    </xf>
    <xf numFmtId="0" fontId="0" fillId="0" borderId="0" xfId="0" applyAlignment="1">
      <alignment vertical="center"/>
    </xf>
    <xf numFmtId="0" fontId="9" fillId="3" borderId="0" xfId="0" applyFont="1" applyFill="1" applyAlignment="1">
      <alignment horizontal="right" vertical="center"/>
    </xf>
    <xf numFmtId="17" fontId="9" fillId="3" borderId="0" xfId="0" quotePrefix="1" applyNumberFormat="1" applyFont="1" applyFill="1" applyAlignment="1">
      <alignment horizontal="right" vertical="center"/>
    </xf>
    <xf numFmtId="0" fontId="13" fillId="4" borderId="0" xfId="0" applyFont="1" applyFill="1" applyAlignment="1">
      <alignment horizontal="right"/>
    </xf>
    <xf numFmtId="164" fontId="13" fillId="4" borderId="0" xfId="1" applyNumberFormat="1" applyFont="1" applyFill="1"/>
    <xf numFmtId="0" fontId="6" fillId="3" borderId="0" xfId="0" applyFont="1" applyFill="1" applyAlignment="1">
      <alignment horizontal="right" vertical="center"/>
    </xf>
    <xf numFmtId="164" fontId="6" fillId="3" borderId="0" xfId="1" applyNumberFormat="1" applyFont="1" applyFill="1" applyBorder="1" applyAlignment="1">
      <alignment vertical="center"/>
    </xf>
    <xf numFmtId="164" fontId="6" fillId="3" borderId="0" xfId="0" applyNumberFormat="1" applyFont="1" applyFill="1" applyAlignment="1">
      <alignment vertical="center"/>
    </xf>
    <xf numFmtId="0" fontId="6" fillId="3" borderId="1" xfId="0" applyFont="1" applyFill="1" applyBorder="1" applyAlignment="1">
      <alignment horizontal="right" vertical="center"/>
    </xf>
    <xf numFmtId="164" fontId="6" fillId="3" borderId="3" xfId="1" applyNumberFormat="1" applyFont="1" applyFill="1" applyBorder="1" applyAlignment="1">
      <alignment vertical="center"/>
    </xf>
    <xf numFmtId="0" fontId="6" fillId="3" borderId="0" xfId="0" applyFont="1" applyFill="1" applyAlignment="1">
      <alignment horizontal="right"/>
    </xf>
    <xf numFmtId="0" fontId="2" fillId="3" borderId="0" xfId="0" applyFont="1" applyFill="1"/>
    <xf numFmtId="43" fontId="0" fillId="3" borderId="0" xfId="1" applyFont="1" applyFill="1"/>
    <xf numFmtId="164" fontId="2" fillId="3" borderId="0" xfId="0" applyNumberFormat="1" applyFont="1" applyFill="1"/>
    <xf numFmtId="9" fontId="0" fillId="0" borderId="0" xfId="2" applyFont="1"/>
    <xf numFmtId="9" fontId="2" fillId="0" borderId="0" xfId="2" applyFont="1"/>
    <xf numFmtId="9" fontId="0" fillId="3" borderId="0" xfId="2" applyFont="1" applyFill="1"/>
    <xf numFmtId="9" fontId="6" fillId="0" borderId="0" xfId="2" applyFont="1"/>
    <xf numFmtId="9" fontId="11" fillId="0" borderId="0" xfId="2" applyFont="1"/>
    <xf numFmtId="0" fontId="11" fillId="0" borderId="0" xfId="0" applyFont="1" applyAlignment="1">
      <alignment horizontal="right" indent="1"/>
    </xf>
    <xf numFmtId="0" fontId="14" fillId="6" borderId="16" xfId="0" applyFont="1" applyFill="1" applyBorder="1" applyAlignment="1">
      <alignment horizontal="left"/>
    </xf>
    <xf numFmtId="164" fontId="14" fillId="6" borderId="16" xfId="0" applyNumberFormat="1" applyFont="1" applyFill="1" applyBorder="1"/>
    <xf numFmtId="9" fontId="15" fillId="6" borderId="0" xfId="2" applyFont="1" applyFill="1"/>
    <xf numFmtId="164" fontId="12" fillId="7" borderId="0" xfId="1" applyNumberFormat="1" applyFont="1" applyFill="1"/>
    <xf numFmtId="9" fontId="7" fillId="7" borderId="0" xfId="2" applyFont="1" applyFill="1"/>
    <xf numFmtId="0" fontId="2" fillId="3" borderId="0" xfId="0" applyFont="1" applyFill="1" applyAlignment="1">
      <alignment horizontal="left"/>
    </xf>
    <xf numFmtId="0" fontId="7" fillId="0" borderId="0" xfId="0" applyFont="1"/>
    <xf numFmtId="0" fontId="7" fillId="3" borderId="0" xfId="0" applyFont="1" applyFill="1"/>
    <xf numFmtId="0" fontId="9" fillId="3" borderId="25" xfId="0" applyFont="1" applyFill="1" applyBorder="1" applyAlignment="1">
      <alignment horizontal="right"/>
    </xf>
    <xf numFmtId="0" fontId="11" fillId="9" borderId="0" xfId="0" applyFont="1" applyFill="1"/>
    <xf numFmtId="0" fontId="14" fillId="10" borderId="17" xfId="0" applyFont="1" applyFill="1" applyBorder="1" applyAlignment="1">
      <alignment horizontal="left"/>
    </xf>
    <xf numFmtId="164" fontId="14" fillId="10" borderId="17" xfId="0" applyNumberFormat="1" applyFont="1" applyFill="1" applyBorder="1"/>
    <xf numFmtId="9" fontId="11" fillId="11" borderId="0" xfId="2" applyFont="1" applyFill="1"/>
    <xf numFmtId="0" fontId="14" fillId="10" borderId="0" xfId="0" applyFont="1" applyFill="1"/>
    <xf numFmtId="0" fontId="14" fillId="10" borderId="16" xfId="0" applyFont="1" applyFill="1" applyBorder="1"/>
    <xf numFmtId="0" fontId="14" fillId="10" borderId="16" xfId="0" applyFont="1" applyFill="1" applyBorder="1" applyAlignment="1">
      <alignment horizontal="right"/>
    </xf>
    <xf numFmtId="0" fontId="18" fillId="4" borderId="0" xfId="0" applyFont="1" applyFill="1"/>
    <xf numFmtId="0" fontId="18" fillId="4" borderId="0" xfId="0" applyFont="1" applyFill="1" applyAlignment="1">
      <alignment vertical="center"/>
    </xf>
    <xf numFmtId="0" fontId="19" fillId="0" borderId="0" xfId="0" applyFont="1"/>
    <xf numFmtId="0" fontId="19" fillId="0" borderId="0" xfId="0" pivotButton="1" applyFont="1"/>
    <xf numFmtId="0" fontId="19" fillId="0" borderId="0" xfId="0" applyFont="1" applyAlignment="1">
      <alignment horizontal="right"/>
    </xf>
    <xf numFmtId="0" fontId="19" fillId="0" borderId="0" xfId="0" applyFont="1" applyAlignment="1">
      <alignment horizontal="left"/>
    </xf>
    <xf numFmtId="164" fontId="19" fillId="0" borderId="0" xfId="0" applyNumberFormat="1" applyFont="1"/>
    <xf numFmtId="164" fontId="19" fillId="0" borderId="0" xfId="0" applyNumberFormat="1" applyFont="1" applyAlignment="1">
      <alignment horizontal="right"/>
    </xf>
    <xf numFmtId="43" fontId="19" fillId="0" borderId="0" xfId="1" applyFont="1"/>
    <xf numFmtId="0" fontId="19" fillId="3" borderId="0" xfId="0" applyFont="1" applyFill="1"/>
    <xf numFmtId="0" fontId="20" fillId="3" borderId="0" xfId="0" applyFont="1" applyFill="1" applyAlignment="1">
      <alignment horizontal="center"/>
    </xf>
    <xf numFmtId="0" fontId="20" fillId="3" borderId="0" xfId="0" applyFont="1" applyFill="1"/>
    <xf numFmtId="0" fontId="20" fillId="0" borderId="0" xfId="0" applyFont="1"/>
    <xf numFmtId="0" fontId="21" fillId="8" borderId="0" xfId="0" applyFont="1" applyFill="1"/>
    <xf numFmtId="0" fontId="21" fillId="8" borderId="0" xfId="0" applyFont="1" applyFill="1" applyAlignment="1">
      <alignment vertical="center"/>
    </xf>
    <xf numFmtId="0" fontId="21" fillId="8" borderId="0" xfId="0" applyFont="1" applyFill="1" applyAlignment="1">
      <alignment horizontal="center" vertical="center"/>
    </xf>
    <xf numFmtId="0" fontId="21" fillId="8" borderId="0" xfId="0" applyFont="1" applyFill="1" applyAlignment="1">
      <alignment horizontal="right" vertical="center"/>
    </xf>
    <xf numFmtId="0" fontId="19" fillId="3" borderId="0" xfId="0" applyFont="1" applyFill="1" applyAlignment="1">
      <alignment vertical="center"/>
    </xf>
    <xf numFmtId="0" fontId="19" fillId="0" borderId="0" xfId="0" applyFont="1" applyAlignment="1">
      <alignment vertical="center"/>
    </xf>
    <xf numFmtId="0" fontId="21" fillId="5" borderId="0" xfId="0" applyFont="1" applyFill="1" applyAlignment="1">
      <alignment vertical="center"/>
    </xf>
    <xf numFmtId="0" fontId="21" fillId="5" borderId="0" xfId="0" applyFont="1" applyFill="1" applyAlignment="1">
      <alignment horizontal="center" vertical="center"/>
    </xf>
    <xf numFmtId="0" fontId="21" fillId="5" borderId="0" xfId="0" applyFont="1" applyFill="1" applyAlignment="1">
      <alignment horizontal="right" vertical="center"/>
    </xf>
    <xf numFmtId="0" fontId="23" fillId="3" borderId="18" xfId="0" applyFont="1" applyFill="1" applyBorder="1" applyAlignment="1">
      <alignment horizontal="left" indent="1"/>
    </xf>
    <xf numFmtId="164" fontId="23" fillId="3" borderId="19" xfId="0" applyNumberFormat="1" applyFont="1" applyFill="1" applyBorder="1"/>
    <xf numFmtId="164" fontId="23" fillId="3" borderId="19" xfId="0" applyNumberFormat="1" applyFont="1" applyFill="1" applyBorder="1" applyAlignment="1">
      <alignment horizontal="right"/>
    </xf>
    <xf numFmtId="0" fontId="24" fillId="3" borderId="0" xfId="0" applyFont="1" applyFill="1" applyAlignment="1">
      <alignment horizontal="right"/>
    </xf>
    <xf numFmtId="164" fontId="24" fillId="3" borderId="0" xfId="0" applyNumberFormat="1" applyFont="1" applyFill="1"/>
    <xf numFmtId="164" fontId="24" fillId="3" borderId="0" xfId="0" applyNumberFormat="1" applyFont="1" applyFill="1" applyAlignment="1">
      <alignment horizontal="right"/>
    </xf>
    <xf numFmtId="164" fontId="19" fillId="3" borderId="0" xfId="0" applyNumberFormat="1" applyFont="1" applyFill="1"/>
    <xf numFmtId="164" fontId="23" fillId="3" borderId="20" xfId="0" applyNumberFormat="1" applyFont="1" applyFill="1" applyBorder="1" applyAlignment="1">
      <alignment horizontal="right"/>
    </xf>
    <xf numFmtId="0" fontId="25" fillId="4" borderId="18" xfId="0" applyFont="1" applyFill="1" applyBorder="1" applyAlignment="1">
      <alignment horizontal="right" indent="1"/>
    </xf>
    <xf numFmtId="164" fontId="25" fillId="4" borderId="19" xfId="0" applyNumberFormat="1" applyFont="1" applyFill="1" applyBorder="1"/>
    <xf numFmtId="164" fontId="25" fillId="4" borderId="19" xfId="0" applyNumberFormat="1" applyFont="1" applyFill="1" applyBorder="1" applyAlignment="1">
      <alignment horizontal="right"/>
    </xf>
    <xf numFmtId="0" fontId="24" fillId="3" borderId="0" xfId="0" applyFont="1" applyFill="1"/>
    <xf numFmtId="0" fontId="26" fillId="0" borderId="0" xfId="0" applyFont="1"/>
    <xf numFmtId="0" fontId="27" fillId="3" borderId="0" xfId="0" applyFont="1" applyFill="1"/>
    <xf numFmtId="0" fontId="28" fillId="4" borderId="21" xfId="0" applyFont="1" applyFill="1" applyBorder="1" applyAlignment="1">
      <alignment vertical="center"/>
    </xf>
    <xf numFmtId="0" fontId="28" fillId="4" borderId="0" xfId="0" applyFont="1" applyFill="1" applyAlignment="1">
      <alignment horizontal="right" vertical="center" wrapText="1" indent="1"/>
    </xf>
    <xf numFmtId="0" fontId="28" fillId="4" borderId="22" xfId="0" applyFont="1" applyFill="1" applyBorder="1" applyAlignment="1">
      <alignment horizontal="right" vertical="center" wrapText="1" indent="1"/>
    </xf>
    <xf numFmtId="164" fontId="26" fillId="3" borderId="0" xfId="0" applyNumberFormat="1" applyFont="1" applyFill="1" applyAlignment="1">
      <alignment horizontal="right" indent="1"/>
    </xf>
    <xf numFmtId="9" fontId="26" fillId="3" borderId="0" xfId="2" applyFont="1" applyFill="1" applyBorder="1" applyAlignment="1">
      <alignment horizontal="right" indent="1"/>
    </xf>
    <xf numFmtId="9" fontId="26" fillId="3" borderId="22" xfId="2" applyFont="1" applyFill="1" applyBorder="1" applyAlignment="1">
      <alignment horizontal="right" indent="1"/>
    </xf>
    <xf numFmtId="0" fontId="26" fillId="3" borderId="0" xfId="0" applyFont="1" applyFill="1" applyAlignment="1">
      <alignment horizontal="left" indent="2"/>
    </xf>
    <xf numFmtId="0" fontId="29" fillId="3" borderId="26" xfId="0" applyFont="1" applyFill="1" applyBorder="1" applyAlignment="1">
      <alignment horizontal="left" vertical="center"/>
    </xf>
    <xf numFmtId="164" fontId="29" fillId="3" borderId="26" xfId="0" applyNumberFormat="1" applyFont="1" applyFill="1" applyBorder="1" applyAlignment="1">
      <alignment horizontal="right" vertical="center"/>
    </xf>
    <xf numFmtId="164" fontId="29" fillId="3" borderId="19" xfId="0" applyNumberFormat="1" applyFont="1" applyFill="1" applyBorder="1" applyAlignment="1">
      <alignment horizontal="right" vertical="center"/>
    </xf>
    <xf numFmtId="9" fontId="29" fillId="3" borderId="19" xfId="2" applyFont="1" applyFill="1" applyBorder="1" applyAlignment="1">
      <alignment horizontal="right" vertical="center"/>
    </xf>
    <xf numFmtId="9" fontId="29" fillId="3" borderId="20" xfId="2" applyFont="1" applyFill="1" applyBorder="1" applyAlignment="1">
      <alignment horizontal="right" vertical="center"/>
    </xf>
    <xf numFmtId="0" fontId="28" fillId="4" borderId="23" xfId="0" applyFont="1" applyFill="1" applyBorder="1" applyAlignment="1">
      <alignment horizontal="left" vertical="center"/>
    </xf>
    <xf numFmtId="164" fontId="28" fillId="4" borderId="24" xfId="0" applyNumberFormat="1" applyFont="1" applyFill="1" applyBorder="1" applyAlignment="1">
      <alignment horizontal="right" vertical="center"/>
    </xf>
    <xf numFmtId="9" fontId="30" fillId="4" borderId="24" xfId="2" applyFont="1" applyFill="1" applyBorder="1" applyAlignment="1">
      <alignment horizontal="right" vertical="center"/>
    </xf>
    <xf numFmtId="9" fontId="28" fillId="4" borderId="24" xfId="2" applyFont="1" applyFill="1" applyBorder="1" applyAlignment="1">
      <alignment horizontal="right" vertical="center"/>
    </xf>
    <xf numFmtId="0" fontId="28" fillId="4" borderId="21" xfId="0" applyFont="1" applyFill="1" applyBorder="1"/>
    <xf numFmtId="0" fontId="28" fillId="4" borderId="0" xfId="0" applyFont="1" applyFill="1"/>
    <xf numFmtId="9" fontId="29" fillId="3" borderId="19" xfId="2" applyFont="1" applyFill="1" applyBorder="1" applyAlignment="1">
      <alignment horizontal="right" vertical="center" indent="1"/>
    </xf>
    <xf numFmtId="0" fontId="0" fillId="9" borderId="0" xfId="0" applyFill="1"/>
    <xf numFmtId="0" fontId="31" fillId="3" borderId="0" xfId="0" applyFont="1" applyFill="1" applyAlignment="1">
      <alignment horizontal="right" indent="1"/>
    </xf>
    <xf numFmtId="164" fontId="31" fillId="3" borderId="0" xfId="1" applyNumberFormat="1" applyFont="1" applyFill="1"/>
    <xf numFmtId="9" fontId="31" fillId="3" borderId="0" xfId="2" applyFont="1" applyFill="1"/>
    <xf numFmtId="0" fontId="32" fillId="3" borderId="0" xfId="0" applyFont="1" applyFill="1"/>
    <xf numFmtId="43" fontId="33" fillId="0" borderId="0" xfId="1" applyFont="1"/>
    <xf numFmtId="43" fontId="0" fillId="0" borderId="0" xfId="0" applyNumberFormat="1"/>
    <xf numFmtId="14" fontId="2" fillId="0" borderId="0" xfId="0" applyNumberFormat="1" applyFont="1" applyAlignment="1">
      <alignment horizontal="left" indent="1"/>
    </xf>
    <xf numFmtId="0" fontId="8" fillId="4" borderId="0" xfId="0" applyFont="1" applyFill="1" applyAlignment="1">
      <alignment horizontal="center"/>
    </xf>
    <xf numFmtId="0" fontId="8" fillId="4" borderId="0" xfId="0" applyFont="1" applyFill="1" applyAlignment="1">
      <alignment horizontal="center" vertical="center"/>
    </xf>
    <xf numFmtId="17" fontId="22" fillId="8" borderId="0" xfId="0" applyNumberFormat="1" applyFont="1" applyFill="1" applyAlignment="1">
      <alignment horizontal="center"/>
    </xf>
    <xf numFmtId="0" fontId="22" fillId="8" borderId="0" xfId="0" applyFont="1" applyFill="1" applyAlignment="1">
      <alignment horizontal="center"/>
    </xf>
    <xf numFmtId="0" fontId="20" fillId="4" borderId="0" xfId="0" applyFont="1" applyFill="1" applyAlignment="1">
      <alignment horizontal="center" vertical="center"/>
    </xf>
    <xf numFmtId="0" fontId="34" fillId="0" borderId="0" xfId="0" pivotButton="1" applyFont="1"/>
    <xf numFmtId="0" fontId="34" fillId="0" borderId="0" xfId="0" applyFont="1" applyAlignment="1">
      <alignment horizontal="left"/>
    </xf>
    <xf numFmtId="0" fontId="34" fillId="0" borderId="0" xfId="0" applyFont="1"/>
    <xf numFmtId="0" fontId="34" fillId="0" borderId="0" xfId="0" applyFont="1" applyAlignment="1">
      <alignment horizontal="right"/>
    </xf>
    <xf numFmtId="164" fontId="34" fillId="0" borderId="0" xfId="0" applyNumberFormat="1" applyFont="1"/>
    <xf numFmtId="164" fontId="34" fillId="0" borderId="0" xfId="0" applyNumberFormat="1" applyFont="1" applyAlignment="1">
      <alignment horizontal="right"/>
    </xf>
    <xf numFmtId="0" fontId="34" fillId="0" borderId="0" xfId="0" applyFont="1" applyAlignment="1">
      <alignment horizontal="left" indent="1"/>
    </xf>
    <xf numFmtId="164" fontId="34" fillId="0" borderId="0" xfId="0" applyNumberFormat="1" applyFont="1" applyAlignment="1">
      <alignment vertical="center"/>
    </xf>
    <xf numFmtId="164" fontId="34" fillId="0" borderId="0" xfId="0" applyNumberFormat="1" applyFont="1" applyAlignment="1">
      <alignment horizontal="right" vertical="center"/>
    </xf>
    <xf numFmtId="0" fontId="34" fillId="0" borderId="0" xfId="0" applyFont="1" applyAlignment="1">
      <alignment horizontal="left" vertical="center" indent="1"/>
    </xf>
    <xf numFmtId="164" fontId="34" fillId="12" borderId="0" xfId="0" applyNumberFormat="1" applyFont="1" applyFill="1"/>
    <xf numFmtId="0" fontId="34" fillId="12" borderId="0" xfId="0" applyFont="1" applyFill="1" applyAlignment="1">
      <alignment horizontal="left" indent="1"/>
    </xf>
    <xf numFmtId="0" fontId="2" fillId="0" borderId="0" xfId="0" applyFont="1" applyAlignment="1">
      <alignment horizontal="left" indent="2"/>
    </xf>
  </cellXfs>
  <cellStyles count="3">
    <cellStyle name="Comma" xfId="1" builtinId="3"/>
    <cellStyle name="Normal" xfId="0" builtinId="0"/>
    <cellStyle name="Percent" xfId="2" builtinId="5"/>
  </cellStyles>
  <dxfs count="317">
    <dxf>
      <numFmt numFmtId="164" formatCode="_-* #,##0_-;\-* #,##0_-;_-* &quot;-&quot;??_-;_-@_-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color rgb="FFFF0000"/>
      </font>
    </dxf>
    <dxf>
      <numFmt numFmtId="164" formatCode="_-* #,##0_-;\-* #,##0_-;_-* &quot;-&quot;??_-;_-@_-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164" formatCode="_-* #,##0_-;\-* #,##0_-;_-* &quot;-&quot;??_-;_-@_-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164" formatCode="_-* #,##0_-;\-* #,##0_-;_-* &quot;-&quot;??_-;_-@_-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164" formatCode="_-* #,##0_-;\-* #,##0_-;_-* &quot;-&quot;??_-;_-@_-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164" formatCode="_-* #,##0_-;\-* #,##0_-;_-* &quot;-&quot;??_-;_-@_-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164" formatCode="_-* #,##0_-;\-* #,##0_-;_-* &quot;-&quot;??_-;_-@_-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164" formatCode="_-* #,##0_-;\-* #,##0_-;_-* &quot;-&quot;??_-;_-@_-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164" formatCode="_-* #,##0_-;\-* #,##0_-;_-* &quot;-&quot;??_-;_-@_-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164" formatCode="_-* #,##0_-;\-* #,##0_-;_-* &quot;-&quot;??_-;_-@_-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horizontal="right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164" formatCode="_-* #,##0_-;\-* #,##0_-;_-* &quot;-&quot;??_-;_-@_-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164" formatCode="_-* #,##0_-;\-* #,##0_-;_-* &quot;-&quot;??_-;_-@_-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164" formatCode="_-* #,##0_-;\-* #,##0_-;_-* &quot;-&quot;??_-;_-@_-"/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alignment horizontal="right"/>
    </dxf>
    <dxf>
      <font>
        <sz val="10"/>
      </font>
    </dxf>
    <dxf>
      <font>
        <sz val="10"/>
      </font>
    </dxf>
    <dxf>
      <numFmt numFmtId="164" formatCode="_-* #,##0_-;\-* #,##0_-;_-* &quot;-&quot;??_-;_-@_-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alignment horizontal="right"/>
    </dxf>
    <dxf>
      <font>
        <sz val="10"/>
      </font>
    </dxf>
    <dxf>
      <font>
        <sz val="10"/>
      </font>
    </dxf>
    <dxf>
      <numFmt numFmtId="164" formatCode="_-* #,##0_-;\-* #,##0_-;_-* &quot;-&quot;??_-;_-@_-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numFmt numFmtId="164" formatCode="_-* #,##0_-;\-* #,##0_-;_-* &quot;-&quot;??_-;_-@_-"/>
    </dxf>
    <dxf>
      <alignment horizontal="right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numFmt numFmtId="164" formatCode="_-* #,##0_-;\-* #,##0_-;_-* &quot;-&quot;??_-;_-@_-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164" formatCode="_-* #,##0_-;\-* #,##0_-;_-* &quot;-&quot;??_-;_-@_-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164" formatCode="_-* #,##0_-;\-* #,##0_-;_-* &quot;-&quot;??_-;_-@_-"/>
    </dxf>
    <dxf>
      <alignment horizontal="right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164" formatCode="_-* #,##0_-;\-* #,##0_-;_-* &quot;-&quot;??_-;_-@_-"/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name val="Arial"/>
        <charset val="162"/>
        <scheme val="none"/>
      </font>
    </dxf>
    <dxf>
      <font>
        <name val="Arial"/>
        <charset val="162"/>
        <scheme val="none"/>
      </font>
    </dxf>
    <dxf>
      <font>
        <name val="Arial"/>
        <charset val="162"/>
        <scheme val="none"/>
      </font>
    </dxf>
    <dxf>
      <font>
        <name val="Arial"/>
        <charset val="162"/>
        <scheme val="none"/>
      </font>
    </dxf>
    <dxf>
      <font>
        <name val="Arial"/>
        <charset val="162"/>
        <scheme val="none"/>
      </font>
    </dxf>
    <dxf>
      <font>
        <name val="Arial"/>
        <charset val="162"/>
        <scheme val="none"/>
      </font>
    </dxf>
    <dxf>
      <font>
        <name val="Arial"/>
        <charset val="162"/>
        <scheme val="none"/>
      </font>
    </dxf>
    <dxf>
      <font>
        <name val="Arial"/>
        <charset val="162"/>
        <scheme val="none"/>
      </font>
    </dxf>
    <dxf>
      <alignment horizontal="right"/>
    </dxf>
    <dxf>
      <font>
        <sz val="10"/>
      </font>
    </dxf>
    <dxf>
      <font>
        <sz val="10"/>
      </font>
    </dxf>
    <dxf>
      <font>
        <sz val="10"/>
      </font>
    </dxf>
    <dxf>
      <numFmt numFmtId="164" formatCode="_-* #,##0_-;\-* #,##0_-;_-* &quot;-&quot;??_-;_-@_-"/>
    </dxf>
    <dxf>
      <alignment relativeIndent="1"/>
    </dxf>
    <dxf>
      <alignment vertical="center"/>
    </dxf>
    <dxf>
      <alignment vertical="center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name val="Arial"/>
        <charset val="162"/>
        <scheme val="none"/>
      </font>
    </dxf>
    <dxf>
      <font>
        <name val="Arial"/>
        <charset val="162"/>
        <scheme val="none"/>
      </font>
    </dxf>
    <dxf>
      <font>
        <name val="Arial"/>
        <charset val="162"/>
        <scheme val="none"/>
      </font>
    </dxf>
    <dxf>
      <font>
        <name val="Arial"/>
        <charset val="162"/>
        <scheme val="none"/>
      </font>
    </dxf>
    <dxf>
      <font>
        <name val="Arial"/>
        <charset val="162"/>
        <scheme val="none"/>
      </font>
    </dxf>
    <dxf>
      <font>
        <name val="Arial"/>
        <charset val="162"/>
        <scheme val="none"/>
      </font>
    </dxf>
    <dxf>
      <font>
        <name val="Arial"/>
        <charset val="162"/>
        <scheme val="none"/>
      </font>
    </dxf>
    <dxf>
      <font>
        <name val="Arial"/>
        <charset val="162"/>
        <scheme val="none"/>
      </font>
    </dxf>
    <dxf>
      <font>
        <name val="Arial"/>
        <charset val="162"/>
        <scheme val="none"/>
      </font>
    </dxf>
    <dxf>
      <font>
        <name val="Arial"/>
        <charset val="162"/>
        <scheme val="none"/>
      </font>
    </dxf>
    <dxf>
      <font>
        <name val="Arial"/>
        <charset val="162"/>
        <scheme val="none"/>
      </font>
    </dxf>
    <dxf>
      <font>
        <name val="Arial"/>
        <charset val="162"/>
        <scheme val="none"/>
      </font>
    </dxf>
    <dxf>
      <alignment horizontal="right"/>
    </dxf>
    <dxf>
      <font>
        <sz val="10"/>
      </font>
    </dxf>
    <dxf>
      <font>
        <sz val="10"/>
      </font>
    </dxf>
    <dxf>
      <font>
        <sz val="10"/>
      </font>
    </dxf>
    <dxf>
      <numFmt numFmtId="164" formatCode="_-* #,##0_-;\-* #,##0_-;_-* &quot;-&quot;??_-;_-@_-"/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164" formatCode="_-* #,##0_-;\-* #,##0_-;_-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3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Sat&#305;&#351;%20Analizi%20Kaynak%20Liste%20(Ham%20veri)%20(2023-2026).Rev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Sat&#305;&#351;%20Analizi%20Kaynak%20Liste%20(Ham%20veri)%20(2023-2026).Rev.xlsx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2" Type="http://schemas.openxmlformats.org/officeDocument/2006/relationships/externalLinkPath" Target="Sat&#305;&#351;%20Analizi%20Kaynak%20Liste%20(Ham%20veri)%20(2023-2026).Rev.xlsx" TargetMode="External"/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Özge Aytar Şahin" refreshedDate="46114.810558680554" createdVersion="8" refreshedVersion="8" minRefreshableVersion="3" recordCount="7091" xr:uid="{D9FCB34E-D7C5-4A64-BFF9-D774D7E74B84}">
  <cacheSource type="worksheet">
    <worksheetSource ref="A1:AN7499" sheet="Faturalar- toplu" r:id="rId2"/>
  </cacheSource>
  <cacheFields count="40">
    <cacheField name="Sipariş _x000a_ID" numFmtId="0">
      <sharedItems containsBlank="1" containsMixedTypes="1" containsNumber="1" containsInteger="1" minValue="825044" maxValue="2520000000000"/>
    </cacheField>
    <cacheField name="Sipariş_x000a_ Tarihi" numFmtId="0">
      <sharedItems containsNonDate="0" containsDate="1" containsString="0" containsBlank="1" minDate="2025-11-14T00:00:00" maxDate="2026-04-02T00:00:00"/>
    </cacheField>
    <cacheField name="Fatura_x000a_Tarihi _x000a_(Aktarım) " numFmtId="0">
      <sharedItems containsDate="1" containsBlank="1" containsMixedTypes="1" minDate="2024-01-02T00:00:00" maxDate="2026-04-02T00:00:00" count="521">
        <d v="2024-01-02T00:00:00"/>
        <d v="2024-01-03T00:00:00"/>
        <d v="2024-01-09T00:00:00"/>
        <d v="2024-01-10T00:00:00"/>
        <d v="2024-01-11T00:00:00"/>
        <d v="2024-01-12T00:00:00"/>
        <d v="2024-01-15T00:00:00"/>
        <d v="2024-01-16T00:00:00"/>
        <d v="2024-01-18T00:00:00"/>
        <d v="2024-01-22T00:00:00"/>
        <d v="2024-01-23T00:00:00"/>
        <d v="2024-01-24T00:00:00"/>
        <d v="2024-01-25T00:00:00"/>
        <d v="2024-01-29T00:00:00"/>
        <d v="2024-01-30T00:00:00"/>
        <d v="2024-01-31T00:00:00"/>
        <d v="2024-02-01T00:00:00"/>
        <d v="2024-02-02T00:00:00"/>
        <d v="2024-02-05T00:00:00"/>
        <d v="2024-02-06T00:00:00"/>
        <d v="2024-02-07T00:00:00"/>
        <d v="2024-02-08T00:00:00"/>
        <d v="2024-02-09T00:00:00"/>
        <d v="2024-02-12T00:00:00"/>
        <d v="2024-02-13T00:00:00"/>
        <d v="2024-02-14T00:00:00"/>
        <d v="2024-02-15T00:00:00"/>
        <d v="2024-02-16T00:00:00"/>
        <d v="2024-02-19T00:00:00"/>
        <d v="2024-02-20T00:00:00"/>
        <d v="2024-02-21T00:00:00"/>
        <d v="2024-02-22T00:00:00"/>
        <d v="2024-02-23T00:00:00"/>
        <d v="2024-02-26T00:00:00"/>
        <d v="2024-02-27T00:00:00"/>
        <d v="2024-02-28T00:00:00"/>
        <d v="2024-02-29T00:00:00"/>
        <d v="2024-03-01T00:00:00"/>
        <d v="2024-03-04T00:00:00"/>
        <d v="2024-03-05T00:00:00"/>
        <d v="2024-03-06T00:00:00"/>
        <d v="2024-03-07T00:00:00"/>
        <d v="2024-03-08T00:00:00"/>
        <d v="2024-03-09T00:00:00"/>
        <d v="2024-03-11T00:00:00"/>
        <d v="2024-03-12T00:00:00"/>
        <d v="2024-03-13T00:00:00"/>
        <d v="2024-03-14T00:00:00"/>
        <d v="2024-03-15T00:00:00"/>
        <d v="2024-03-18T00:00:00"/>
        <d v="2024-03-19T00:00:00"/>
        <d v="2024-03-20T00:00:00"/>
        <d v="2024-03-21T00:00:00"/>
        <d v="2024-03-22T00:00:00"/>
        <d v="2024-03-25T00:00:00"/>
        <d v="2024-03-26T00:00:00"/>
        <d v="2024-03-27T00:00:00"/>
        <d v="2024-03-28T00:00:00"/>
        <d v="2024-03-29T00:00:00"/>
        <d v="2024-04-01T00:00:00"/>
        <d v="2024-04-05T00:00:00"/>
        <d v="2024-04-15T00:00:00"/>
        <d v="2024-04-16T00:00:00"/>
        <d v="2024-04-17T00:00:00"/>
        <d v="2024-04-18T00:00:00"/>
        <d v="2024-04-19T00:00:00"/>
        <d v="2024-04-22T00:00:00"/>
        <d v="2024-04-24T00:00:00"/>
        <d v="2024-04-25T00:00:00"/>
        <d v="2024-04-26T00:00:00"/>
        <d v="2024-04-29T00:00:00"/>
        <d v="2024-04-30T00:00:00"/>
        <d v="2024-05-01T00:00:00"/>
        <d v="2024-05-02T00:00:00"/>
        <d v="2024-05-03T00:00:00"/>
        <d v="2024-05-06T00:00:00"/>
        <d v="2024-05-07T00:00:00"/>
        <d v="2024-05-08T00:00:00"/>
        <d v="2024-05-09T00:00:00"/>
        <d v="2024-05-10T00:00:00"/>
        <d v="2024-05-13T00:00:00"/>
        <d v="2024-05-14T00:00:00"/>
        <d v="2024-05-15T00:00:00"/>
        <d v="2024-05-16T00:00:00"/>
        <d v="2024-05-17T00:00:00"/>
        <d v="2024-05-20T00:00:00"/>
        <d v="2024-05-21T00:00:00"/>
        <d v="2024-05-22T00:00:00"/>
        <d v="2024-05-23T00:00:00"/>
        <d v="2024-05-24T00:00:00"/>
        <d v="2024-05-27T00:00:00"/>
        <d v="2024-05-28T00:00:00"/>
        <d v="2024-05-29T00:00:00"/>
        <d v="2024-05-30T00:00:00"/>
        <d v="2024-05-31T00:00:00"/>
        <d v="2024-06-01T00:00:00"/>
        <d v="2024-06-03T00:00:00"/>
        <d v="2024-06-04T00:00:00"/>
        <d v="2024-06-06T00:00:00"/>
        <d v="2024-06-07T00:00:00"/>
        <d v="2024-06-10T00:00:00"/>
        <d v="2024-06-11T00:00:00"/>
        <d v="2024-06-12T00:00:00"/>
        <d v="2024-06-13T00:00:00"/>
        <d v="2024-06-14T00:00:00"/>
        <d v="2024-06-24T00:00:00"/>
        <d v="2024-06-25T00:00:00"/>
        <d v="2024-06-26T00:00:00"/>
        <d v="2024-06-27T00:00:00"/>
        <d v="2024-06-28T00:00:00"/>
        <d v="2024-07-04T00:00:00"/>
        <d v="2024-07-05T00:00:00"/>
        <d v="2024-07-08T00:00:00"/>
        <d v="2024-07-09T00:00:00"/>
        <d v="2024-07-10T00:00:00"/>
        <d v="2024-07-12T00:00:00"/>
        <d v="2024-07-16T00:00:00"/>
        <d v="2024-07-17T00:00:00"/>
        <d v="2024-07-18T00:00:00"/>
        <d v="2024-07-19T00:00:00"/>
        <d v="2024-07-22T00:00:00"/>
        <d v="2024-07-23T00:00:00"/>
        <d v="2024-07-24T00:00:00"/>
        <d v="2024-07-25T00:00:00"/>
        <d v="2024-07-26T00:00:00"/>
        <d v="2024-07-29T00:00:00"/>
        <d v="2024-07-30T00:00:00"/>
        <d v="2024-07-31T00:00:00"/>
        <d v="2024-08-01T00:00:00"/>
        <d v="2024-08-02T00:00:00"/>
        <d v="2024-08-06T00:00:00"/>
        <d v="2024-08-07T00:00:00"/>
        <d v="2024-08-08T00:00:00"/>
        <d v="2024-08-09T00:00:00"/>
        <d v="2024-08-12T00:00:00"/>
        <d v="2024-08-13T00:00:00"/>
        <d v="2024-08-15T00:00:00"/>
        <d v="2024-08-19T00:00:00"/>
        <d v="2024-08-20T00:00:00"/>
        <d v="2024-08-21T00:00:00"/>
        <d v="2024-08-22T00:00:00"/>
        <d v="2024-08-23T00:00:00"/>
        <d v="2024-08-26T00:00:00"/>
        <d v="2024-08-27T00:00:00"/>
        <d v="2024-08-28T00:00:00"/>
        <d v="2024-08-29T00:00:00"/>
        <d v="2024-08-30T00:00:00"/>
        <d v="2024-09-01T00:00:00"/>
        <d v="2024-09-03T00:00:00"/>
        <d v="2024-09-04T00:00:00"/>
        <d v="2024-09-05T00:00:00"/>
        <d v="2024-09-06T00:00:00"/>
        <d v="2024-09-09T00:00:00"/>
        <d v="2024-09-10T00:00:00"/>
        <d v="2024-09-12T00:00:00"/>
        <d v="2024-09-13T00:00:00"/>
        <d v="2024-09-16T00:00:00"/>
        <d v="2024-09-17T00:00:00"/>
        <d v="2024-09-18T00:00:00"/>
        <d v="2024-09-19T00:00:00"/>
        <d v="2024-09-20T00:00:00"/>
        <d v="2024-09-23T00:00:00"/>
        <d v="2024-09-24T00:00:00"/>
        <d v="2024-09-25T00:00:00"/>
        <d v="2024-09-26T00:00:00"/>
        <d v="2024-09-27T00:00:00"/>
        <d v="2024-09-30T00:00:00"/>
        <d v="2024-10-01T00:00:00"/>
        <d v="2024-10-02T00:00:00"/>
        <d v="2024-10-04T00:00:00"/>
        <d v="2024-10-07T00:00:00"/>
        <d v="2024-10-08T00:00:00"/>
        <d v="2024-10-09T00:00:00"/>
        <d v="2024-10-10T00:00:00"/>
        <d v="2024-10-11T00:00:00"/>
        <d v="2024-10-15T00:00:00"/>
        <d v="2024-10-16T00:00:00"/>
        <d v="2024-10-17T00:00:00"/>
        <d v="2024-10-18T00:00:00"/>
        <d v="2024-10-21T00:00:00"/>
        <d v="2024-10-22T00:00:00"/>
        <d v="2024-10-23T00:00:00"/>
        <d v="2024-10-24T00:00:00"/>
        <d v="2024-10-25T00:00:00"/>
        <d v="2024-10-30T00:00:00"/>
        <d v="2024-10-31T00:00:00"/>
        <d v="2024-11-01T00:00:00"/>
        <d v="2024-11-04T00:00:00"/>
        <d v="2024-11-05T00:00:00"/>
        <d v="2024-11-06T00:00:00"/>
        <d v="2024-11-07T00:00:00"/>
        <d v="2024-11-08T00:00:00"/>
        <d v="2024-11-12T00:00:00"/>
        <d v="2024-11-13T00:00:00"/>
        <d v="2024-11-14T00:00:00"/>
        <d v="2024-11-15T00:00:00"/>
        <d v="2024-11-18T00:00:00"/>
        <d v="2024-11-19T00:00:00"/>
        <d v="2024-11-20T00:00:00"/>
        <d v="2024-11-21T00:00:00"/>
        <d v="2024-11-22T00:00:00"/>
        <d v="2024-11-25T00:00:00"/>
        <d v="2024-11-26T00:00:00"/>
        <d v="2024-11-27T00:00:00"/>
        <d v="2024-11-28T00:00:00"/>
        <d v="2024-11-29T00:00:00"/>
        <d v="2024-12-01T00:00:00"/>
        <d v="2024-12-03T00:00:00"/>
        <d v="2024-12-04T00:00:00"/>
        <d v="2024-12-05T00:00:00"/>
        <d v="2024-12-06T00:00:00"/>
        <d v="2024-12-09T00:00:00"/>
        <d v="2024-12-10T00:00:00"/>
        <d v="2024-12-11T00:00:00"/>
        <d v="2024-12-12T00:00:00"/>
        <d v="2024-12-13T00:00:00"/>
        <d v="2024-12-16T00:00:00"/>
        <d v="2024-12-17T00:00:00"/>
        <d v="2024-12-18T00:00:00"/>
        <d v="2024-12-19T00:00:00"/>
        <d v="2024-12-20T00:00:00"/>
        <d v="2024-12-21T00:00:00"/>
        <d v="2024-12-23T00:00:00"/>
        <d v="2024-12-24T00:00:00"/>
        <d v="2024-12-25T00:00:00"/>
        <d v="2024-12-26T00:00:00"/>
        <d v="2024-12-27T00:00:00"/>
        <d v="2024-12-30T00:00:00"/>
        <d v="2024-12-31T00:00:00"/>
        <d v="2025-01-09T00:00:00"/>
        <d v="2025-01-10T00:00:00"/>
        <d v="2025-01-14T00:00:00"/>
        <d v="2025-01-17T00:00:00"/>
        <d v="2025-01-20T00:00:00"/>
        <d v="2025-01-21T00:00:00"/>
        <d v="2025-01-22T00:00:00"/>
        <d v="2025-01-23T00:00:00"/>
        <d v="2025-01-24T00:00:00"/>
        <d v="2025-01-27T00:00:00"/>
        <d v="2025-01-28T00:00:00"/>
        <d v="2025-01-29T00:00:00"/>
        <d v="2025-01-30T00:00:00"/>
        <d v="2025-01-31T00:00:00"/>
        <d v="2025-02-05T00:00:00"/>
        <d v="2025-02-06T00:00:00"/>
        <d v="2025-02-07T00:00:00"/>
        <d v="2025-02-10T00:00:00"/>
        <d v="2025-02-11T00:00:00"/>
        <d v="2025-02-13T00:00:00"/>
        <d v="2025-02-14T00:00:00"/>
        <d v="2025-02-15T00:00:00"/>
        <d v="2025-02-17T00:00:00"/>
        <d v="2025-02-18T00:00:00"/>
        <d v="2025-02-19T00:00:00"/>
        <d v="2025-02-20T00:00:00"/>
        <d v="2025-02-21T00:00:00"/>
        <d v="2025-02-24T00:00:00"/>
        <d v="2025-02-25T00:00:00"/>
        <d v="2025-02-26T00:00:00"/>
        <d v="2025-02-27T00:00:00"/>
        <d v="2025-02-28T00:00:00"/>
        <d v="2025-03-04T00:00:00"/>
        <d v="2025-03-05T00:00:00"/>
        <d v="2025-03-06T00:00:00"/>
        <d v="2025-03-07T00:00:00"/>
        <d v="2025-03-10T00:00:00"/>
        <d v="2025-03-11T00:00:00"/>
        <d v="2025-03-13T00:00:00"/>
        <d v="2025-03-14T00:00:00"/>
        <d v="2025-03-17T00:00:00"/>
        <d v="2025-03-18T00:00:00"/>
        <d v="2025-03-20T00:00:00"/>
        <d v="2025-03-21T00:00:00"/>
        <d v="2025-03-24T00:00:00"/>
        <d v="2025-03-25T00:00:00"/>
        <d v="2025-03-26T00:00:00"/>
        <d v="2025-03-27T00:00:00"/>
        <d v="2025-03-28T00:00:00"/>
        <d v="2025-04-02T00:00:00"/>
        <d v="2025-04-04T00:00:00"/>
        <d v="2025-04-07T00:00:00"/>
        <d v="2025-04-08T00:00:00"/>
        <d v="2025-04-09T00:00:00"/>
        <d v="2025-04-10T00:00:00"/>
        <d v="2025-04-11T00:00:00"/>
        <d v="2025-04-14T00:00:00"/>
        <d v="2025-04-15T00:00:00"/>
        <d v="2025-04-16T00:00:00"/>
        <d v="2025-04-21T00:00:00"/>
        <d v="2025-04-22T00:00:00"/>
        <d v="2025-04-24T00:00:00"/>
        <d v="2025-04-25T00:00:00"/>
        <d v="2025-04-28T00:00:00"/>
        <d v="2025-04-29T00:00:00"/>
        <d v="2025-04-30T00:00:00"/>
        <d v="2025-05-05T00:00:00"/>
        <d v="2025-05-06T00:00:00"/>
        <d v="2025-05-07T00:00:00"/>
        <d v="2025-05-09T00:00:00"/>
        <d v="2025-05-10T00:00:00"/>
        <d v="2025-05-12T00:00:00"/>
        <d v="2025-05-13T00:00:00"/>
        <d v="2025-05-14T00:00:00"/>
        <d v="2025-05-15T00:00:00"/>
        <d v="2025-05-16T00:00:00"/>
        <d v="2025-05-20T00:00:00"/>
        <d v="2025-05-21T00:00:00"/>
        <d v="2025-05-22T00:00:00"/>
        <d v="2025-05-23T00:00:00"/>
        <d v="2025-05-26T00:00:00"/>
        <d v="2025-05-27T00:00:00"/>
        <d v="2025-05-28T00:00:00"/>
        <d v="2025-05-29T00:00:00"/>
        <d v="2025-05-30T00:00:00"/>
        <d v="2025-06-03T00:00:00"/>
        <d v="2025-06-04T00:00:00"/>
        <d v="2025-06-10T00:00:00"/>
        <d v="2025-06-11T00:00:00"/>
        <d v="2025-06-12T00:00:00"/>
        <d v="2025-06-13T00:00:00"/>
        <d v="2025-06-16T00:00:00"/>
        <d v="2025-06-17T00:00:00"/>
        <d v="2025-06-18T00:00:00"/>
        <d v="2025-06-19T00:00:00"/>
        <d v="2025-06-20T00:00:00"/>
        <d v="2025-06-23T00:00:00"/>
        <d v="2025-06-24T00:00:00"/>
        <d v="2025-06-25T00:00:00"/>
        <d v="2025-06-26T00:00:00"/>
        <d v="2025-06-27T00:00:00"/>
        <d v="2025-06-30T00:00:00"/>
        <d v="2025-07-03T00:00:00"/>
        <d v="2025-07-08T00:00:00"/>
        <d v="2025-07-09T00:00:00"/>
        <d v="2025-07-10T00:00:00"/>
        <d v="2025-07-11T00:00:00"/>
        <d v="2025-07-16T00:00:00"/>
        <d v="2025-07-17T00:00:00"/>
        <d v="2025-07-18T00:00:00"/>
        <d v="2025-07-21T00:00:00"/>
        <d v="2025-07-22T00:00:00"/>
        <d v="2025-07-23T00:00:00"/>
        <d v="2025-07-24T00:00:00"/>
        <d v="2025-07-25T00:00:00"/>
        <d v="2025-07-28T00:00:00"/>
        <d v="2025-07-29T00:00:00"/>
        <d v="2025-07-30T00:00:00"/>
        <d v="2025-07-31T00:00:00"/>
        <d v="2025-08-05T00:00:00"/>
        <d v="2025-08-06T00:00:00"/>
        <d v="2025-08-07T00:00:00"/>
        <d v="2025-08-11T00:00:00"/>
        <d v="2025-08-12T00:00:00"/>
        <d v="2025-08-13T00:00:00"/>
        <d v="2025-08-14T00:00:00"/>
        <d v="2025-08-15T00:00:00"/>
        <d v="2025-08-18T00:00:00"/>
        <d v="2025-08-19T00:00:00"/>
        <d v="2025-08-20T00:00:00"/>
        <d v="2025-08-21T00:00:00"/>
        <d v="2025-08-25T00:00:00"/>
        <d v="2025-08-26T00:00:00"/>
        <d v="2025-08-27T00:00:00"/>
        <d v="2025-08-28T00:00:00"/>
        <d v="2025-08-29T00:00:00"/>
        <d v="2025-08-30T00:00:00"/>
        <d v="2025-08-31T00:00:00"/>
        <d v="2025-09-01T00:00:00"/>
        <d v="2025-09-02T00:00:00"/>
        <d v="2025-09-03T00:00:00"/>
        <d v="2025-09-04T00:00:00"/>
        <d v="2025-09-05T00:00:00"/>
        <d v="2025-09-08T00:00:00"/>
        <d v="2025-09-09T00:00:00"/>
        <d v="2025-09-10T00:00:00"/>
        <d v="2025-09-11T00:00:00"/>
        <d v="2025-09-12T00:00:00"/>
        <d v="2025-09-15T00:00:00"/>
        <d v="2025-09-16T00:00:00"/>
        <d v="2025-09-17T00:00:00"/>
        <d v="2025-09-18T00:00:00"/>
        <d v="2025-09-19T00:00:00"/>
        <d v="2025-09-22T00:00:00"/>
        <d v="2025-09-23T00:00:00"/>
        <d v="2025-09-24T00:00:00"/>
        <d v="2025-09-25T00:00:00"/>
        <d v="2025-09-26T00:00:00"/>
        <d v="2025-09-28T00:00:00"/>
        <d v="2025-09-29T00:00:00"/>
        <d v="2025-09-30T00:00:00"/>
        <s v="01.10.2025"/>
        <s v="02.10.2025"/>
        <s v="03.10.2025"/>
        <s v="06.10.2025"/>
        <s v="07.10.2025"/>
        <s v="08.10.2025"/>
        <s v="09.10.2025"/>
        <s v="10.10.2025"/>
        <s v="13.10.2025"/>
        <s v="14.10.2025"/>
        <s v="15.10.2025"/>
        <s v="16.10.2025"/>
        <s v="17.10.2025"/>
        <s v="20.10.2025"/>
        <s v="21.10.2025"/>
        <d v="2025-10-21T00:00:00"/>
        <d v="2025-10-22T00:00:00"/>
        <d v="2025-10-23T00:00:00"/>
        <d v="2025-10-24T00:00:00"/>
        <d v="2025-10-27T00:00:00"/>
        <d v="2025-10-29T00:00:00"/>
        <d v="2025-10-30T00:00:00"/>
        <d v="2025-10-31T00:00:00"/>
        <d v="2025-11-03T00:00:00"/>
        <d v="2025-11-04T00:00:00"/>
        <d v="2025-11-06T00:00:00"/>
        <d v="2025-11-07T00:00:00"/>
        <d v="2025-11-10T00:00:00"/>
        <d v="2025-11-11T00:00:00"/>
        <d v="2025-11-12T00:00:00"/>
        <d v="2025-11-13T00:00:00"/>
        <d v="2025-11-14T00:00:00"/>
        <d v="2025-11-17T00:00:00"/>
        <d v="2025-11-18T00:00:00"/>
        <d v="2025-11-19T00:00:00"/>
        <d v="2025-11-20T00:00:00"/>
        <d v="2025-11-24T00:00:00"/>
        <d v="2025-11-25T00:00:00"/>
        <d v="2025-11-26T00:00:00"/>
        <d v="2025-11-27T00:00:00"/>
        <d v="2025-11-28T00:00:00"/>
        <d v="2025-11-30T00:00:00"/>
        <d v="2025-12-01T00:00:00"/>
        <s v="02.12.2025"/>
        <d v="2025-12-03T00:00:00"/>
        <d v="2025-12-04T00:00:00"/>
        <d v="2025-12-05T00:00:00"/>
        <d v="2025-12-08T00:00:00"/>
        <d v="2025-12-09T00:00:00"/>
        <d v="2025-12-10T00:00:00"/>
        <s v="11.12.2025"/>
        <d v="2025-12-12T00:00:00"/>
        <d v="2025-12-15T00:00:00"/>
        <s v="16.12.2025"/>
        <d v="2025-12-16T00:00:00"/>
        <d v="2025-12-17T00:00:00"/>
        <d v="2025-12-18T00:00:00"/>
        <d v="2025-12-19T00:00:00"/>
        <d v="2025-12-22T00:00:00"/>
        <d v="2025-12-23T00:00:00"/>
        <d v="2025-12-24T00:00:00"/>
        <d v="2025-12-25T00:00:00"/>
        <d v="2025-12-26T00:00:00"/>
        <d v="2025-12-29T00:00:00"/>
        <d v="2025-12-30T00:00:00"/>
        <d v="2025-12-31T00:00:00"/>
        <d v="2026-01-05T00:00:00"/>
        <d v="2026-01-06T00:00:00"/>
        <d v="2026-01-07T00:00:00"/>
        <d v="2026-01-08T00:00:00"/>
        <d v="2026-01-09T00:00:00"/>
        <d v="2026-01-11T00:00:00"/>
        <d v="2026-01-12T00:00:00"/>
        <d v="2026-01-13T00:00:00"/>
        <d v="2026-01-14T00:00:00"/>
        <d v="2026-01-15T00:00:00"/>
        <d v="2026-01-16T00:00:00"/>
        <d v="2026-01-17T00:00:00"/>
        <d v="2026-01-19T00:00:00"/>
        <d v="2026-01-20T00:00:00"/>
        <d v="2026-01-21T00:00:00"/>
        <d v="2026-01-22T00:00:00"/>
        <d v="2026-01-23T00:00:00"/>
        <d v="2026-01-26T00:00:00"/>
        <d v="2026-01-27T00:00:00"/>
        <d v="2026-01-28T00:00:00"/>
        <d v="2026-01-29T00:00:00"/>
        <d v="2026-01-30T00:00:00"/>
        <d v="2026-01-31T00:00:00"/>
        <d v="2026-02-02T00:00:00"/>
        <d v="2026-02-03T00:00:00"/>
        <d v="2026-02-04T00:00:00"/>
        <d v="2026-02-05T00:00:00"/>
        <d v="2026-02-06T00:00:00"/>
        <d v="2026-02-10T00:00:00"/>
        <d v="2026-02-11T00:00:00"/>
        <d v="2026-02-12T00:00:00"/>
        <d v="2026-02-13T00:00:00"/>
        <d v="2026-02-16T00:00:00"/>
        <d v="2026-02-17T00:00:00"/>
        <d v="2026-02-18T00:00:00"/>
        <d v="2026-02-19T00:00:00"/>
        <d v="2026-02-20T00:00:00"/>
        <d v="2026-02-23T00:00:00"/>
        <d v="2026-02-24T00:00:00"/>
        <d v="2026-02-25T00:00:00"/>
        <d v="2026-02-26T00:00:00"/>
        <d v="2026-02-27T00:00:00"/>
        <d v="2026-02-28T00:00:00"/>
        <d v="2026-03-01T00:00:00"/>
        <d v="2026-03-02T00:00:00"/>
        <d v="2026-03-03T00:00:00"/>
        <d v="2026-03-04T00:00:00"/>
        <d v="2026-03-05T00:00:00"/>
        <d v="2026-03-06T00:00:00"/>
        <d v="2026-03-11T00:00:00"/>
        <d v="2026-03-12T00:00:00"/>
        <d v="2026-03-13T00:00:00"/>
        <d v="2026-03-16T00:00:00"/>
        <d v="2026-03-17T00:00:00"/>
        <d v="2026-03-18T00:00:00"/>
        <d v="2026-03-20T00:00:00"/>
        <d v="2026-03-23T00:00:00"/>
        <d v="2026-03-24T00:00:00"/>
        <d v="2026-03-25T00:00:00"/>
        <d v="2026-03-26T00:00:00"/>
        <d v="2026-03-27T00:00:00"/>
        <d v="2026-03-30T00:00:00"/>
        <d v="2026-03-31T00:00:00"/>
        <m/>
        <d v="2026-04-01T00:00:00" u="1"/>
      </sharedItems>
    </cacheField>
    <cacheField name="Çeyrek" numFmtId="0">
      <sharedItems containsBlank="1"/>
    </cacheField>
    <cacheField name="Yıl" numFmtId="0">
      <sharedItems containsString="0" containsBlank="1" containsNumber="1" containsInteger="1" minValue="2024" maxValue="2026" count="4">
        <n v="2024"/>
        <n v="2025"/>
        <n v="2026"/>
        <m/>
      </sharedItems>
    </cacheField>
    <cacheField name="Ay" numFmtId="0">
      <sharedItems containsString="0" containsBlank="1" containsNumber="1" containsInteger="1" minValue="1" maxValue="12" count="13">
        <n v="1"/>
        <n v="2"/>
        <n v="3"/>
        <n v="4"/>
        <n v="5"/>
        <n v="6"/>
        <n v="7"/>
        <n v="8"/>
        <n v="9"/>
        <n v="10"/>
        <n v="11"/>
        <n v="12"/>
        <m/>
      </sharedItems>
    </cacheField>
    <cacheField name="Durum" numFmtId="0">
      <sharedItems containsBlank="1"/>
    </cacheField>
    <cacheField name="Müşteri Ünvanı (Cari)" numFmtId="0">
      <sharedItems containsBlank="1"/>
    </cacheField>
    <cacheField name="Ürün Kodu" numFmtId="0">
      <sharedItems containsBlank="1" containsMixedTypes="1" containsNumber="1" containsInteger="1" minValue="99000" maxValue="500001765"/>
    </cacheField>
    <cacheField name="Ürün Adı" numFmtId="0">
      <sharedItems containsBlank="1"/>
    </cacheField>
    <cacheField name="Proje (PYP)" numFmtId="0">
      <sharedItems containsBlank="1"/>
    </cacheField>
    <cacheField name="Satış Yöneticisi" numFmtId="0">
      <sharedItems containsBlank="1" count="26">
        <s v="Baran Dinçel"/>
        <s v="Levent Durak"/>
        <s v="Müsteri Hizmetleri"/>
        <s v="Sedat Azizoğlu"/>
        <s v="Kemal Aslankeçe"/>
        <s v="Dilek Saygılı"/>
        <s v="Murat Altındişli"/>
        <s v="Berçin Bükey"/>
        <s v="Ahmet Kırnaz"/>
        <s v="Murat Çakır"/>
        <s v="Soner Ayvazoğlu"/>
        <s v="Duygu Topal"/>
        <s v="Begüm Hayta"/>
        <s v="Mülkiye Akdoğaner Arıcı"/>
        <s v="Barbaros Özdemir"/>
        <s v="Hakan Erkmen"/>
        <s v="Onur Günay"/>
        <s v="Melih Alataş"/>
        <s v="Nigar Uygun"/>
        <s v="Semih Balaban"/>
        <s v="Gülçin Erçebi"/>
        <s v="Derya Kömleksiz"/>
        <s v="Dilara Boğu"/>
        <s v="Nimet Özlem Gülbahar"/>
        <s v="Yağmur İrem Aşçı"/>
        <m/>
      </sharedItems>
    </cacheField>
    <cacheField name="Ana Ürün" numFmtId="0">
      <sharedItems containsBlank="1"/>
    </cacheField>
    <cacheField name="Alt Ürün_x000a_/Modül" numFmtId="0">
      <sharedItems containsBlank="1"/>
    </cacheField>
    <cacheField name="Birim Fiyat" numFmtId="165">
      <sharedItems containsString="0" containsBlank="1" containsNumber="1" minValue="-45364.91" maxValue="5743126.5"/>
    </cacheField>
    <cacheField name="Para Birimi_x000a_(Brim Fiyat)" numFmtId="0">
      <sharedItems containsBlank="1"/>
    </cacheField>
    <cacheField name="Miktar" numFmtId="0">
      <sharedItems containsString="0" containsBlank="1" containsNumber="1" minValue="-25000" maxValue="7000000"/>
    </cacheField>
    <cacheField name="Birim" numFmtId="0">
      <sharedItems containsBlank="1"/>
    </cacheField>
    <cacheField name="Brüt Satış Toplamı" numFmtId="0">
      <sharedItems containsString="0" containsBlank="1" containsNumber="1" minValue="-647500" maxValue="5743126.5"/>
    </cacheField>
    <cacheField name="Para Birimi (Brüt Satış)" numFmtId="3">
      <sharedItems containsBlank="1"/>
    </cacheField>
    <cacheField name="İndirim" numFmtId="165">
      <sharedItems containsBlank="1" containsMixedTypes="1" containsNumber="1" minValue="-5.0000000000000001E-3" maxValue="2115927"/>
    </cacheField>
    <cacheField name="Para Birimi (İndirim)" numFmtId="3">
      <sharedItems containsBlank="1"/>
    </cacheField>
    <cacheField name="Net Satış" numFmtId="0">
      <sharedItems containsString="0" containsBlank="1" containsNumber="1" minValue="-4027163" maxValue="5743126.5"/>
    </cacheField>
    <cacheField name="Para Birimi (Net Satış)" numFmtId="0">
      <sharedItems containsBlank="1"/>
    </cacheField>
    <cacheField name="Brüt Kar" numFmtId="0">
      <sharedItems containsString="0" containsBlank="1" containsNumber="1" minValue="-354214600" maxValue="5743126.5"/>
    </cacheField>
    <cacheField name="Para Birimi (Brüt Kar)" numFmtId="0">
      <sharedItems containsBlank="1" containsMixedTypes="1" containsNumber="1" minValue="0" maxValue="4027163"/>
    </cacheField>
    <cacheField name="SAP Ref.#" numFmtId="0">
      <sharedItems containsBlank="1" containsMixedTypes="1" containsNumber="1" minValue="1.4" maxValue="1000005535"/>
    </cacheField>
    <cacheField name="Fatura Tarihi" numFmtId="0">
      <sharedItems containsNonDate="0" containsDate="1" containsString="0" containsBlank="1" minDate="2026-01-11T00:00:00" maxDate="2026-03-18T00:00:00"/>
    </cacheField>
    <cacheField name="Fatura NO" numFmtId="0">
      <sharedItems containsBlank="1"/>
    </cacheField>
    <cacheField name="Müşteri Adı" numFmtId="0">
      <sharedItems containsBlank="1"/>
    </cacheField>
    <cacheField name="Yeni / Mevcut Müşteri" numFmtId="0">
      <sharedItems containsBlank="1"/>
    </cacheField>
    <cacheField name="Yenileme / Yeni Satış" numFmtId="0">
      <sharedItems containsBlank="1"/>
    </cacheField>
    <cacheField name="Ana Ürün/Hizmet Grubu" numFmtId="0">
      <sharedItems containsBlank="1"/>
    </cacheField>
    <cacheField name="Alt Ürün / Hizmet _x000a_Grubu" numFmtId="0">
      <sharedItems containsBlank="1"/>
    </cacheField>
    <cacheField name="Müşteri Segmenti" numFmtId="0">
      <sharedItems containsBlank="1"/>
    </cacheField>
    <cacheField name="Satış Ekibi" numFmtId="0">
      <sharedItems containsBlank="1"/>
    </cacheField>
    <cacheField name="Satış Kanalı" numFmtId="0">
      <sharedItems containsBlank="1"/>
    </cacheField>
    <cacheField name="Yurt İçi / _x000a_Yurt Dışı" numFmtId="0">
      <sharedItems containsBlank="1"/>
    </cacheField>
    <cacheField name="Ülke" numFmtId="0">
      <sharedItems containsBlank="1"/>
    </cacheField>
    <cacheField name="Merkez /Dist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Özge Aytar Şahin" refreshedDate="46115.425421990738" createdVersion="8" refreshedVersion="8" minRefreshableVersion="3" recordCount="7091" xr:uid="{DD30555E-AE85-44B4-B624-B4A7800AE470}">
  <cacheSource type="worksheet">
    <worksheetSource ref="D1:AM10041" sheet="Faturalar- toplu" r:id="rId2"/>
  </cacheSource>
  <cacheFields count="36">
    <cacheField name="Çeyrek" numFmtId="0">
      <sharedItems containsBlank="1"/>
    </cacheField>
    <cacheField name="Yıl" numFmtId="0">
      <sharedItems containsString="0" containsBlank="1" containsNumber="1" containsInteger="1" minValue="2024" maxValue="2026" count="4">
        <n v="2024"/>
        <n v="2025"/>
        <n v="2026"/>
        <m/>
      </sharedItems>
    </cacheField>
    <cacheField name="Ay" numFmtId="0">
      <sharedItems containsString="0" containsBlank="1" containsNumber="1" containsInteger="1" minValue="1" maxValue="12" count="13">
        <n v="1"/>
        <n v="2"/>
        <n v="3"/>
        <n v="4"/>
        <n v="5"/>
        <n v="6"/>
        <n v="7"/>
        <n v="8"/>
        <n v="9"/>
        <n v="10"/>
        <n v="11"/>
        <n v="12"/>
        <m/>
      </sharedItems>
    </cacheField>
    <cacheField name="Durum" numFmtId="0">
      <sharedItems containsBlank="1"/>
    </cacheField>
    <cacheField name="Müşteri Ünvanı (Cari)" numFmtId="0">
      <sharedItems containsBlank="1"/>
    </cacheField>
    <cacheField name="Ürün Kodu" numFmtId="0">
      <sharedItems containsBlank="1" containsMixedTypes="1" containsNumber="1" containsInteger="1" minValue="99000" maxValue="500001765"/>
    </cacheField>
    <cacheField name="Ürün Adı" numFmtId="0">
      <sharedItems containsBlank="1"/>
    </cacheField>
    <cacheField name="Proje (PYP)" numFmtId="0">
      <sharedItems containsBlank="1"/>
    </cacheField>
    <cacheField name="Satış Yöneticisi" numFmtId="0">
      <sharedItems containsBlank="1" count="26">
        <s v="Baran Dinçel"/>
        <s v="Levent Durak"/>
        <s v="Müsteri Hizmetleri"/>
        <s v="Sedat Azizoğlu"/>
        <s v="Kemal Aslankeçe"/>
        <s v="Dilek Saygılı"/>
        <s v="Murat Altındişli"/>
        <s v="Berçin Bükey"/>
        <s v="Ahmet Kırnaz"/>
        <s v="Murat Çakır"/>
        <s v="Soner Ayvazoğlu"/>
        <s v="Duygu Topal"/>
        <s v="Begüm Hayta"/>
        <s v="Mülkiye Akdoğaner Arıcı"/>
        <s v="Barbaros Özdemir"/>
        <s v="Hakan Erkmen"/>
        <s v="Onur Günay"/>
        <s v="Melih Alataş"/>
        <s v="Nigar Uygun"/>
        <s v="Semih Balaban"/>
        <s v="Gülçin Erçebi"/>
        <s v="Derya Kömleksiz"/>
        <s v="Dilara Boğu"/>
        <s v="Nimet Özlem Gülbahar"/>
        <m/>
        <s v="Yağmur İrem Aşçı" u="1"/>
      </sharedItems>
    </cacheField>
    <cacheField name="Ana Ürün" numFmtId="0">
      <sharedItems containsBlank="1" count="12">
        <s v="Enroute"/>
        <s v="Hosting"/>
        <s v="E-Dönüşüm"/>
        <s v="Quest"/>
        <s v="Stokbar"/>
        <s v="ServiceCore"/>
        <s v="Varuna"/>
        <s v="Komisyon"/>
        <s v="Bütünleşik Finans"/>
        <m/>
        <s v="Calldesk" u="1"/>
        <s v="Outsource - Hizmet" u="1"/>
      </sharedItems>
    </cacheField>
    <cacheField name="Alt Ürün_x000a_/Modül" numFmtId="0">
      <sharedItems containsBlank="1"/>
    </cacheField>
    <cacheField name="Birim Fiyat" numFmtId="165">
      <sharedItems containsString="0" containsBlank="1" containsNumber="1" minValue="-45364.91" maxValue="5743126.5"/>
    </cacheField>
    <cacheField name="Para Birimi_x000a_(Brim Fiyat)" numFmtId="0">
      <sharedItems containsBlank="1"/>
    </cacheField>
    <cacheField name="Miktar" numFmtId="0">
      <sharedItems containsString="0" containsBlank="1" containsNumber="1" minValue="-25000" maxValue="7000000"/>
    </cacheField>
    <cacheField name="Birim" numFmtId="0">
      <sharedItems containsBlank="1"/>
    </cacheField>
    <cacheField name="Brüt Satış Toplamı" numFmtId="0">
      <sharedItems containsString="0" containsBlank="1" containsNumber="1" minValue="-647500" maxValue="5743126.5"/>
    </cacheField>
    <cacheField name="Para Birimi (Brüt Satış)" numFmtId="3">
      <sharedItems containsBlank="1"/>
    </cacheField>
    <cacheField name="İndirim" numFmtId="165">
      <sharedItems containsBlank="1" containsMixedTypes="1" containsNumber="1" minValue="-5.0000000000000001E-3" maxValue="2115927"/>
    </cacheField>
    <cacheField name="Para Birimi (İndirim)" numFmtId="3">
      <sharedItems containsBlank="1"/>
    </cacheField>
    <cacheField name="Net Satış" numFmtId="0">
      <sharedItems containsString="0" containsBlank="1" containsNumber="1" minValue="-4027163" maxValue="5743126.5"/>
    </cacheField>
    <cacheField name="Para Birimi (Net Satış)" numFmtId="0">
      <sharedItems containsBlank="1"/>
    </cacheField>
    <cacheField name="Brüt Kar" numFmtId="0">
      <sharedItems containsString="0" containsBlank="1" containsNumber="1" minValue="-354214600" maxValue="5743126.5"/>
    </cacheField>
    <cacheField name="Para Birimi (Brüt Kar)" numFmtId="0">
      <sharedItems containsBlank="1" containsMixedTypes="1" containsNumber="1" minValue="0" maxValue="4027163"/>
    </cacheField>
    <cacheField name="SAP Ref.#" numFmtId="0">
      <sharedItems containsBlank="1" containsMixedTypes="1" containsNumber="1" minValue="1.4" maxValue="1000005535"/>
    </cacheField>
    <cacheField name="Fatura Tarihi" numFmtId="0">
      <sharedItems containsNonDate="0" containsDate="1" containsString="0" containsBlank="1" minDate="2026-01-11T00:00:00" maxDate="2026-03-18T00:00:00"/>
    </cacheField>
    <cacheField name="Fatura NO" numFmtId="0">
      <sharedItems containsBlank="1"/>
    </cacheField>
    <cacheField name="Müşteri Adı" numFmtId="0">
      <sharedItems containsBlank="1" count="279">
        <s v="Koroplast"/>
        <s v="Çaykur"/>
        <s v="Redbull"/>
        <s v="Miya"/>
        <s v="Dardanel"/>
        <s v="Haribo"/>
        <s v="La Lorraine"/>
        <s v="Mey İçki"/>
        <s v="Ofçaysan"/>
        <s v="Perrigo"/>
        <s v="Tadım"/>
        <s v="Matriks"/>
        <s v="Nestle"/>
        <s v="Doğuş Çay"/>
        <s v="Turkuaz Trade"/>
        <s v="Sarper İçecek"/>
        <s v="Mars Gıda"/>
        <s v="Aldemir"/>
        <s v="JTI"/>
        <s v="Hayat Kimya"/>
        <s v="Efes International"/>
        <s v="Uludağ İçecek"/>
        <s v="Leank"/>
        <s v="Tavuk Dünyası"/>
        <s v="Murr Elektronik"/>
        <s v="Henkel"/>
        <s v="Efes Türkiye"/>
        <s v="Küresel Tedarik"/>
        <s v="R. Benckiser"/>
        <s v="Burda Bebek"/>
        <s v="Brown Forman"/>
        <s v="Polaris"/>
        <s v="Şölen"/>
        <s v="Aldemir Bilişim"/>
        <s v="Pernod Ricard"/>
        <s v="Panasonic"/>
        <s v="Seba ASC"/>
        <s v="Balıkesir Elektromekanik"/>
        <s v="Solgar - Aztek"/>
        <s v="Enerjisa"/>
        <s v="Royal Canin"/>
        <s v="Doğan Trend"/>
        <s v="Uludağ içecek"/>
        <s v="Ülker"/>
        <s v="Bilcom"/>
        <s v="Vileda"/>
        <s v="EDM Bilişim"/>
        <s v="Ali Sergen Kart"/>
        <s v="Aroma"/>
        <s v="Imperial Tobacco"/>
        <s v="Evyap"/>
        <s v="Anadolu Motor"/>
        <s v="Levent Kimya"/>
        <s v="Mondelez"/>
        <s v="Eczacıbaşı"/>
        <s v="Türk Finansman A.Ş."/>
        <s v="Ana Gıda"/>
        <s v="THY Do&amp;Co"/>
        <s v="Danone"/>
        <s v="TPI Kompozit"/>
        <s v="Beylerbeyi"/>
        <s v="Marshall"/>
        <s v="Nurol Makina"/>
        <s v="Kebir Süt"/>
        <s v="GSK - Haleon"/>
        <s v="Loreal"/>
        <s v="Doğadan"/>
        <s v="Balparmak"/>
        <s v="Hobby"/>
        <s v="Şen Piliç"/>
        <s v="Eruslu"/>
        <s v="BMC"/>
        <s v="Nivea"/>
        <s v="Logo"/>
        <s v="Lila Kağıt"/>
        <s v="Sütaş"/>
        <s v="Doğanay"/>
        <s v="Oyak Grup"/>
        <s v="Vodafone Mobile"/>
        <s v="Meditera"/>
        <s v="Aktau"/>
        <s v="Too OS2"/>
        <s v="Döhler"/>
        <s v="TOGG"/>
        <s v="Tolon Makina"/>
        <s v="Novatek"/>
        <s v="Univis"/>
        <s v="Eminoğlu"/>
        <s v="Şişecam"/>
        <s v="AC Global"/>
        <s v="Ar-Sez"/>
        <s v="Düzey"/>
        <s v="E Finans Elektronik"/>
        <s v="Shell"/>
        <s v="Türktab"/>
        <s v="Bilginoğlu"/>
        <s v="Arma İlaç"/>
        <s v="Belgin &amp; Belkim"/>
        <s v="Özgörkey"/>
        <s v="Brisa"/>
        <s v="Derko"/>
        <s v="Newal"/>
        <s v="Weithnauer"/>
        <s v="Aydem - Gediz"/>
        <s v="Unilever"/>
        <s v="Pilotcar"/>
        <s v="Tchibo"/>
        <s v="BSM Batı Anadolu"/>
        <s v="Deva"/>
        <s v="Opet"/>
        <s v="Edab Gıda"/>
        <s v="Er-Fa Bilgi İşlem"/>
        <s v="Websis"/>
        <s v="Anka Satış Dağıtım"/>
        <s v="4 Simple"/>
        <s v="Beyaz Kağıt"/>
        <s v="Uras Gıda"/>
        <s v="Ezel Kozmetik"/>
        <s v="Alpedo"/>
        <s v="Satem - Oyak"/>
        <s v="KP Gıda"/>
        <s v="Ercan Aykaç"/>
        <s v="Gezici Grup"/>
        <s v="Karaman Efsun Gıda"/>
        <s v="K Rides"/>
        <s v="Wagner"/>
        <s v="Topuz Market"/>
        <s v="KT Gıda"/>
        <s v="Erkişi İçecek"/>
        <s v="SBR - Agromira"/>
        <s v="Çanakkale Batı İçecek"/>
        <s v="Karacasulu Gıda"/>
        <s v="Barış Meşrubat"/>
        <s v="Felda - Iffco"/>
        <s v="Özgül Kardeşler"/>
        <s v="Çantay İçecek"/>
        <s v="Linera Gıda"/>
        <s v="Bilcen Et"/>
        <s v="Birsen Koçak"/>
        <s v="Bora Gıda"/>
        <s v="Twine İçecek"/>
        <s v="Omak"/>
        <s v="Zeta Ticaret"/>
        <s v="Barik Gida"/>
        <s v="Efor İçecek"/>
        <s v="Karadeniz İçecek"/>
        <s v="Param Merkezi Yönetim"/>
        <s v="Türk Elektronik Para A.Ş."/>
        <s v="Alkar Dağıtım"/>
        <s v="Ketpa Gıda"/>
        <s v="Torku"/>
        <s v="Frekans Pet"/>
        <s v="Bi-Tad Gıda"/>
        <s v="Köseoğlu Petrol"/>
        <s v="Yelken Anatolya Gıda"/>
        <s v="Öz Akdağ Toptan Gıda"/>
        <s v="Akar Toptan"/>
        <s v="Tercan Karahanlar"/>
        <s v="Türkmen Toptan Gıda"/>
        <s v="Unutulmaz Gıda"/>
        <s v="Atabey İçecek"/>
        <s v="Su&amp;Dem Gıda"/>
        <s v="Bedas"/>
        <s v="Acar GSF"/>
        <s v="Öz Ka Gıda"/>
        <s v="Sistem Pazarlama"/>
        <s v="Epa Gıda"/>
        <s v="Özyıldız"/>
        <s v="Aysanlar"/>
        <s v="Can Gıda"/>
        <s v="Salihoğlu"/>
        <s v="Gökalp Tekel"/>
        <s v="Data Gıda"/>
        <s v="Menderes Tekstil"/>
        <s v="Turuncu Holding A.Ş."/>
        <s v="E Çözüm"/>
        <s v="Turuncu Sigorta"/>
        <s v="Türk Filo A.Ş."/>
        <s v="ParamTech"/>
        <s v="Kırkgöze İletişim"/>
        <s v="Öztürkler"/>
        <s v="Özdimdik İnşaat"/>
        <s v="Arter Grup"/>
        <s v="Nisa Pazarlama"/>
        <s v="Arya Şekerleme"/>
        <s v="Gimbak Gıda"/>
        <s v="Özgür Gıda"/>
        <s v="Mega Yapı"/>
        <s v="Mahir Çınar Gıda"/>
        <s v="Ceylan Grup"/>
        <s v="Birleşik Dağıtım"/>
        <s v="Endi Gıda"/>
        <s v="Taç Toptan Gıda"/>
        <s v="Ersa Yol İnşaat"/>
        <s v="Çağan Kozmetik"/>
        <s v="Seçem İçecek"/>
        <s v="Mengi Dayanıklı Tüketim"/>
        <s v="Üçkök Gıda"/>
        <s v="Rauf Baydak"/>
        <s v="İnceli Et"/>
        <s v="Cem Saygıvar"/>
        <s v="Baş 48 Gıda"/>
        <s v="Gülten Demircan"/>
        <s v="Doruk Gıda"/>
        <s v="Trakya Meşrubat"/>
        <s v="Zülküf Kar"/>
        <s v="Kerim Özel"/>
        <s v="Özerdem Gıda"/>
        <s v="TT Gıda"/>
        <s v="Melih Bacak"/>
        <s v="Yuumi Baby"/>
        <s v="Erol Gevrek"/>
        <s v="Önerler Gıda"/>
        <s v="Güler Sütoğlu"/>
        <s v="Ekinci Gıda"/>
        <s v="Erdem Demir Gıda"/>
        <s v="Brs Gıda"/>
        <s v="Habaş"/>
        <s v="Firdevs Yönet"/>
        <s v="Şan-Kar"/>
        <s v="Karsen Su"/>
        <s v="Aquamix"/>
        <s v="Doğu Grup"/>
        <s v="Kaptanoğlu"/>
        <s v="Serkan Issı"/>
        <s v="Joy İçecek"/>
        <s v="Bereket Pazarlama"/>
        <s v="Sade Dağıtım"/>
        <s v="Sipar Pazarlama"/>
        <s v="Arçelik"/>
        <s v="Alper Yüksel"/>
        <s v="Acet Ticaret"/>
        <s v="Canan Galyoncu"/>
        <s v="Özhas Yün"/>
        <s v="Patigo"/>
        <s v="Beyhan Başoğlu"/>
        <s v="Malatya 2 İçecek"/>
        <s v="Tabey İçecek"/>
        <s v="ABC Deterjan"/>
        <s v="Kayacan Nakliyat"/>
        <s v="Turkuaz"/>
        <s v="Esyün Tekstil"/>
        <s v="Işıtır Gıga"/>
        <s v="Movilo"/>
        <s v="Gıda Port"/>
        <s v="Özlem Bostan"/>
        <s v="BH Gıda"/>
        <s v="Umre İnşaat"/>
        <s v="Red Bull"/>
        <s v="Babalı Gıda"/>
        <s v="Ger-Pa"/>
        <s v="K4 Botanik"/>
        <s v="Arko Grup"/>
        <s v="Motorburda"/>
        <s v="Param Merkezi Yönetim A.Ş."/>
        <s v="Furkan Meşrubat"/>
        <s v="Aysanlar Gıda"/>
        <s v="Özbilgiçler"/>
        <s v="Hakan Şahiner"/>
        <s v="Özavcılar Gıda"/>
        <s v="Rauf Bayrak"/>
        <m/>
        <s v="Nurhan Başoğlu" u="1"/>
        <s v="Ergülay Gıda" u="1"/>
        <s v="Örse Gıda" u="1"/>
        <s v="Sütkar" u="1"/>
        <s v="Mangi Dayanıklı Tüketim" u="1"/>
        <s v="Çelikoğlu Gıda" u="1"/>
        <s v="Kotiloğulları" u="1"/>
        <s v="Ertuğ Gıda" u="1"/>
        <s v="Ofçay" u="1"/>
        <s v="Mars" u="1"/>
        <s v="Türk Elektronik Para" u="1"/>
        <s v="Pernod" u="1"/>
        <s v="Erza Gıda" u="1"/>
        <s v="Paşabahçe" u="1"/>
        <s v="Nurol" u="1"/>
        <s v="Aykanlar" u="1"/>
        <s v="EDM" u="1"/>
      </sharedItems>
    </cacheField>
    <cacheField name="Yeni / Mevcut Müşteri" numFmtId="0">
      <sharedItems containsBlank="1" count="7">
        <s v="Mevcut Müşteri"/>
        <m/>
        <s v="Param Grup"/>
        <s v="Yeni Müşteri"/>
        <s v="İş Ortaklıkları" u="1"/>
        <s v="m" u="1"/>
        <s v="Unidox" u="1"/>
      </sharedItems>
    </cacheField>
    <cacheField name="Yenileme / Yeni Satış" numFmtId="0">
      <sharedItems containsBlank="1" count="7">
        <s v="Yenileme"/>
        <s v="Yeni Satış"/>
        <m/>
        <s v="İADE" u="1"/>
        <s v="İPTAL" u="1"/>
        <s v="Unidox" u="1"/>
        <s v="ALIŞ" u="1"/>
      </sharedItems>
    </cacheField>
    <cacheField name="Ana Ürün/Hizmet Grubu" numFmtId="0">
      <sharedItems containsBlank="1" count="7">
        <s v="Lisans"/>
        <s v="Hizmet"/>
        <s v="Kontor"/>
        <s v="Komisyon"/>
        <m/>
        <s v="Yazılım" u="1"/>
        <s v="Kontor Satışı" u="1"/>
      </sharedItems>
    </cacheField>
    <cacheField name="Alt Ürün / Hizmet _x000a_Grubu" numFmtId="0">
      <sharedItems containsBlank="1" count="20">
        <s v="Lisans Kiralama"/>
        <s v="Lisans Satışı"/>
        <s v="Rapor Geliştirme"/>
        <s v="Hosting"/>
        <s v="Bakım ve Destek Hizmeti"/>
        <s v="Kontor Satışı"/>
        <s v="Kurulum ve Eğitim"/>
        <s v="Proje Yönetimi ve Danışmanlık"/>
        <s v="Çağrı Merkezi"/>
        <s v="Yazılım Geliştirme"/>
        <s v="E-Dönüşüm"/>
        <s v="Donanım Komisyonu"/>
        <s v="Uzman Destek Hizmeti"/>
        <s v="Bütünleşik Finans"/>
        <m/>
        <s v="İPTAL" u="1"/>
        <s v="Yazılım" u="1"/>
        <s v="Lisans - Kiralama" u="1"/>
        <s v="Unidox" u="1"/>
        <s v="Lisans" u="1"/>
      </sharedItems>
    </cacheField>
    <cacheField name="Müşteri Segmenti" numFmtId="0">
      <sharedItems containsBlank="1" count="5">
        <s v="Diğer"/>
        <s v="Key Account"/>
        <s v="Param Grup"/>
        <m/>
        <s v="Key Acc." u="1"/>
      </sharedItems>
    </cacheField>
    <cacheField name="Satış Ekibi" numFmtId="0">
      <sharedItems containsBlank="1"/>
    </cacheField>
    <cacheField name="Satış Kanalı" numFmtId="0">
      <sharedItems containsBlank="1"/>
    </cacheField>
    <cacheField name="Yurt İçi / _x000a_Yurt Dışı" numFmtId="0">
      <sharedItems containsBlank="1"/>
    </cacheField>
    <cacheField name="Ülk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Özge Aytar Şahin" refreshedDate="46115.49517696759" createdVersion="8" refreshedVersion="8" minRefreshableVersion="3" recordCount="7091" xr:uid="{48EE8511-B1EC-4554-AF0C-FA2A8F9DFE88}">
  <cacheSource type="worksheet">
    <worksheetSource ref="D1:AM10007" sheet="Faturalar- toplu" r:id="rId2"/>
  </cacheSource>
  <cacheFields count="36">
    <cacheField name="Çeyrek" numFmtId="0">
      <sharedItems containsBlank="1"/>
    </cacheField>
    <cacheField name="Yıl" numFmtId="0">
      <sharedItems containsString="0" containsBlank="1" containsNumber="1" containsInteger="1" minValue="2024" maxValue="2026" count="4">
        <n v="2024"/>
        <n v="2025"/>
        <n v="2026"/>
        <m/>
      </sharedItems>
    </cacheField>
    <cacheField name="Ay" numFmtId="0">
      <sharedItems containsString="0" containsBlank="1" containsNumber="1" containsInteger="1" minValue="1" maxValue="12" count="13">
        <n v="1"/>
        <n v="2"/>
        <n v="3"/>
        <n v="4"/>
        <n v="5"/>
        <n v="6"/>
        <n v="7"/>
        <n v="8"/>
        <n v="9"/>
        <n v="10"/>
        <n v="11"/>
        <n v="12"/>
        <m/>
      </sharedItems>
    </cacheField>
    <cacheField name="Durum" numFmtId="0">
      <sharedItems containsBlank="1"/>
    </cacheField>
    <cacheField name="Müşteri Ünvanı (Cari)" numFmtId="0">
      <sharedItems containsBlank="1"/>
    </cacheField>
    <cacheField name="Ürün Kodu" numFmtId="0">
      <sharedItems containsBlank="1" containsMixedTypes="1" containsNumber="1" containsInteger="1" minValue="99000" maxValue="500001765"/>
    </cacheField>
    <cacheField name="Ürün Adı" numFmtId="0">
      <sharedItems containsBlank="1"/>
    </cacheField>
    <cacheField name="Proje (PYP)" numFmtId="0">
      <sharedItems containsBlank="1"/>
    </cacheField>
    <cacheField name="Satış Yöneticisi" numFmtId="0">
      <sharedItems containsBlank="1" count="26">
        <s v="Baran Dinçel"/>
        <s v="Levent Durak"/>
        <s v="Müsteri Hizmetleri"/>
        <s v="Sedat Azizoğlu"/>
        <s v="Kemal Aslankeçe"/>
        <s v="Dilek Saygılı"/>
        <s v="Murat Altındişli"/>
        <s v="Berçin Bükey"/>
        <s v="Ahmet Kırnaz"/>
        <s v="Murat Çakır"/>
        <s v="Soner Ayvazoğlu"/>
        <s v="Duygu Topal"/>
        <s v="Begüm Hayta"/>
        <s v="Mülkiye Akdoğaner Arıcı"/>
        <s v="Barbaros Özdemir"/>
        <s v="Hakan Erkmen"/>
        <s v="Onur Günay"/>
        <s v="Melih Alataş"/>
        <s v="Nigar Uygun"/>
        <s v="Semih Balaban"/>
        <s v="Gülçin Erçebi"/>
        <s v="Derya Kömleksiz"/>
        <s v="Dilara Boğu"/>
        <s v="Nimet Özlem Gülbahar"/>
        <m/>
        <s v="Yağmur İrem Aşçı" u="1"/>
      </sharedItems>
    </cacheField>
    <cacheField name="Ana Ürün" numFmtId="0">
      <sharedItems containsBlank="1"/>
    </cacheField>
    <cacheField name="Alt Ürün_x000a_/Modül" numFmtId="0">
      <sharedItems containsBlank="1"/>
    </cacheField>
    <cacheField name="Birim Fiyat" numFmtId="165">
      <sharedItems containsString="0" containsBlank="1" containsNumber="1" minValue="-45364.91" maxValue="5743126.5"/>
    </cacheField>
    <cacheField name="Para Birimi_x000a_(Brim Fiyat)" numFmtId="0">
      <sharedItems containsBlank="1"/>
    </cacheField>
    <cacheField name="Miktar" numFmtId="0">
      <sharedItems containsString="0" containsBlank="1" containsNumber="1" minValue="-25000" maxValue="7000000"/>
    </cacheField>
    <cacheField name="Birim" numFmtId="0">
      <sharedItems containsBlank="1"/>
    </cacheField>
    <cacheField name="Brüt Satış Toplamı" numFmtId="0">
      <sharedItems containsString="0" containsBlank="1" containsNumber="1" minValue="-647500" maxValue="5743126.5"/>
    </cacheField>
    <cacheField name="Para Birimi (Brüt Satış)" numFmtId="3">
      <sharedItems containsBlank="1"/>
    </cacheField>
    <cacheField name="İndirim" numFmtId="165">
      <sharedItems containsBlank="1" containsMixedTypes="1" containsNumber="1" minValue="-5.0000000000000001E-3" maxValue="2115927"/>
    </cacheField>
    <cacheField name="Para Birimi (İndirim)" numFmtId="3">
      <sharedItems containsBlank="1"/>
    </cacheField>
    <cacheField name="Net Satış" numFmtId="0">
      <sharedItems containsString="0" containsBlank="1" containsNumber="1" minValue="-4027163" maxValue="5743126.5"/>
    </cacheField>
    <cacheField name="Para Birimi (Net Satış)" numFmtId="0">
      <sharedItems containsBlank="1"/>
    </cacheField>
    <cacheField name="Brüt Kar" numFmtId="0">
      <sharedItems containsString="0" containsBlank="1" containsNumber="1" minValue="-354214600" maxValue="5743126.5"/>
    </cacheField>
    <cacheField name="Para Birimi (Brüt Kar)" numFmtId="0">
      <sharedItems containsBlank="1" containsMixedTypes="1" containsNumber="1" minValue="0" maxValue="4027163"/>
    </cacheField>
    <cacheField name="SAP Ref.#" numFmtId="0">
      <sharedItems containsBlank="1" containsMixedTypes="1" containsNumber="1" minValue="1.4" maxValue="1000005535"/>
    </cacheField>
    <cacheField name="Fatura Tarihi" numFmtId="0">
      <sharedItems containsNonDate="0" containsDate="1" containsString="0" containsBlank="1" minDate="2026-01-11T00:00:00" maxDate="2026-03-18T00:00:00"/>
    </cacheField>
    <cacheField name="Fatura NO" numFmtId="0">
      <sharedItems containsBlank="1"/>
    </cacheField>
    <cacheField name="Müşteri Adı" numFmtId="0">
      <sharedItems containsBlank="1"/>
    </cacheField>
    <cacheField name="Yeni / Mevcut Müşteri" numFmtId="0">
      <sharedItems containsBlank="1" count="6">
        <s v="Mevcut Müşteri"/>
        <m/>
        <s v="Param Grup"/>
        <s v="Yeni Müşteri"/>
        <s v="İş Ortaklıkları" u="1"/>
        <s v="Unidox" u="1"/>
      </sharedItems>
    </cacheField>
    <cacheField name="Yenileme / Yeni Satış" numFmtId="0">
      <sharedItems containsBlank="1"/>
    </cacheField>
    <cacheField name="Ana Ürün/Hizmet Grubu" numFmtId="0">
      <sharedItems containsBlank="1"/>
    </cacheField>
    <cacheField name="Alt Ürün / Hizmet _x000a_Grubu" numFmtId="0">
      <sharedItems containsBlank="1"/>
    </cacheField>
    <cacheField name="Müşteri Segmenti" numFmtId="0">
      <sharedItems containsBlank="1"/>
    </cacheField>
    <cacheField name="Satış Ekibi" numFmtId="0">
      <sharedItems containsBlank="1" count="3">
        <s v="Univera Satış"/>
        <s v="Kanal Satış"/>
        <m/>
      </sharedItems>
    </cacheField>
    <cacheField name="Satış Kanalı" numFmtId="0">
      <sharedItems containsBlank="1" count="16">
        <s v="Saha Satış"/>
        <s v="Miya"/>
        <s v="Matriks"/>
        <s v="Aldemir"/>
        <s v="Leank"/>
        <s v="Polaris"/>
        <s v="EDM Bilişim"/>
        <s v="Ali Sergen Kart"/>
        <s v="Aktau"/>
        <s v="Kanal Satış"/>
        <s v="Websis"/>
        <s v="4 Simple"/>
        <s v="Özlem Bostan"/>
        <s v="Erza Gıda"/>
        <m/>
        <s v="E Finans" u="1"/>
      </sharedItems>
    </cacheField>
    <cacheField name="Yurt İçi / _x000a_Yurt Dışı" numFmtId="0">
      <sharedItems containsBlank="1"/>
    </cacheField>
    <cacheField name="Ülk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91">
  <r>
    <m/>
    <m/>
    <x v="0"/>
    <s v="Q1"/>
    <x v="0"/>
    <x v="0"/>
    <m/>
    <s v="KOROPLAST TEMIZLIK AMBALAJ ÜRÜNLERI SAN. VE DIS TIC.A.S."/>
    <s v="EY.03.001"/>
    <s v="Enroute Panorama PaaS Lisansi (Kiralama Hizmeti )"/>
    <s v="Univera - Koroplast"/>
    <x v="0"/>
    <s v="Enroute"/>
    <m/>
    <m/>
    <m/>
    <n v="1"/>
    <m/>
    <n v="61812.03"/>
    <m/>
    <n v="0"/>
    <m/>
    <n v="61812.03"/>
    <m/>
    <n v="0"/>
    <n v="0"/>
    <s v="UNI240000000016"/>
    <m/>
    <m/>
    <s v="Koroplast"/>
    <s v="Mevcut Müşteri"/>
    <s v="Yenileme"/>
    <s v="Lisans"/>
    <s v="Lisans Kiralama"/>
    <s v="Diğer"/>
    <s v="Univera Satış"/>
    <s v="Saha Satış"/>
    <s v="Yurt İçi"/>
    <s v="Türkiye"/>
    <s v="Merkez"/>
  </r>
  <r>
    <m/>
    <m/>
    <x v="0"/>
    <s v="Q1"/>
    <x v="0"/>
    <x v="0"/>
    <m/>
    <s v="ÖZÇELIK YAPI MALZEMELERI INSAAT SANAYI TIC. LTD. STI"/>
    <s v="EY.04.012"/>
    <s v="EnRoute Panorama E-Dönüsüm  Modül Lisansi (Enterprise)"/>
    <s v="Univera - Çaykur"/>
    <x v="1"/>
    <s v="Enroute"/>
    <m/>
    <m/>
    <m/>
    <n v="1"/>
    <m/>
    <n v="15991"/>
    <m/>
    <n v="3198.2"/>
    <m/>
    <n v="12792.8"/>
    <m/>
    <n v="0"/>
    <n v="0"/>
    <s v="UNI240000000019"/>
    <m/>
    <m/>
    <s v="Çaykur"/>
    <s v="Mevcut Müşteri"/>
    <s v="Yeni Satış"/>
    <s v="Lisans"/>
    <s v="Lisans Satışı"/>
    <s v="Diğer"/>
    <s v="Univera Satış"/>
    <s v="Saha Satış"/>
    <s v="Yurt İçi"/>
    <s v="Türkiye"/>
    <s v="Dist"/>
  </r>
  <r>
    <m/>
    <m/>
    <x v="0"/>
    <s v="Q1"/>
    <x v="0"/>
    <x v="0"/>
    <m/>
    <s v="RED BULL GIDA DAGITIM VE PAZARLAMA TICARET LTD. STI"/>
    <s v="EH.05.002"/>
    <s v="EnRoute Panorama - Rapor Gelistirme Hizmeti"/>
    <s v="Univera - Redbull"/>
    <x v="2"/>
    <s v="Enroute"/>
    <m/>
    <m/>
    <m/>
    <n v="1"/>
    <m/>
    <n v="6804"/>
    <m/>
    <n v="0"/>
    <m/>
    <n v="6804"/>
    <m/>
    <n v="0"/>
    <n v="0"/>
    <s v="UNI240000000010"/>
    <m/>
    <m/>
    <s v="Redbull"/>
    <s v="Mevcut Müşteri"/>
    <s v="Yeni Satış"/>
    <s v="Hizmet"/>
    <s v="Rapor Geliştirme"/>
    <s v="Diğer"/>
    <s v="Univera Satış"/>
    <s v="Saha Satış"/>
    <s v="Yurt İçi"/>
    <s v="Türkiye"/>
    <s v="Merkez"/>
  </r>
  <r>
    <m/>
    <m/>
    <x v="0"/>
    <s v="Q1"/>
    <x v="0"/>
    <x v="0"/>
    <m/>
    <s v="MİYA OTOMASYON VE BARKOD BILISIM SISTEMLERI SAN TİC. VE L.T.D. STI."/>
    <s v="EY.02.011"/>
    <s v="EnRoute Panorama - Panel - Çoklu Proje Birlestirme Mobil Uygulama Lisansi (Enterprise)"/>
    <s v="Univera - Kanal"/>
    <x v="3"/>
    <s v="Enroute"/>
    <m/>
    <m/>
    <m/>
    <n v="14"/>
    <m/>
    <n v="42770"/>
    <m/>
    <n v="0"/>
    <m/>
    <n v="42770"/>
    <m/>
    <n v="0"/>
    <n v="0"/>
    <s v="UNI240000000021"/>
    <m/>
    <m/>
    <s v="Miya"/>
    <s v="Mevcut Müşteri"/>
    <s v="Yeni Satış"/>
    <s v="Lisans"/>
    <s v="Lisans Satışı"/>
    <s v="Diğer"/>
    <s v="Kanal Satış"/>
    <s v="Miya"/>
    <s v="Yurt İçi"/>
    <s v="Türkiye"/>
    <s v="Merkez"/>
  </r>
  <r>
    <m/>
    <m/>
    <x v="0"/>
    <s v="Q1"/>
    <x v="0"/>
    <x v="0"/>
    <m/>
    <s v="DARDANEL DAGITIM A.S."/>
    <s v="EH.06.001"/>
    <s v="EnRoute Panorama - Hosting Hizmeti"/>
    <s v="Univera - Dardanel"/>
    <x v="2"/>
    <s v="Hosting"/>
    <m/>
    <m/>
    <m/>
    <n v="1"/>
    <m/>
    <n v="27222.53"/>
    <m/>
    <n v="0"/>
    <m/>
    <n v="27222.53"/>
    <m/>
    <n v="0"/>
    <n v="0"/>
    <s v="UNI240000000006"/>
    <m/>
    <m/>
    <s v="Dardanel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0"/>
    <s v="Q1"/>
    <x v="0"/>
    <x v="0"/>
    <m/>
    <s v="Haribo SEKERLEME SAN. TIC.LTD. STI."/>
    <s v="EH.06.001"/>
    <s v="EnRoute Panorama - Hosting Hizmeti"/>
    <s v="Univera - Haribo"/>
    <x v="2"/>
    <s v="Hosting"/>
    <m/>
    <m/>
    <m/>
    <n v="1"/>
    <m/>
    <n v="317835.40783799998"/>
    <m/>
    <n v="-2.1619999999999999E-3"/>
    <m/>
    <n v="317835.40999999997"/>
    <m/>
    <n v="0"/>
    <n v="0"/>
    <s v="UNI240000000004"/>
    <m/>
    <m/>
    <s v="Haribo"/>
    <s v="Mevcut Müşteri"/>
    <s v="Yenileme"/>
    <s v="Hizmet"/>
    <s v="Hosting"/>
    <s v="Key Account"/>
    <s v="Univera Satış"/>
    <s v="Saha Satış"/>
    <s v="Yurt İçi"/>
    <s v="Türkiye"/>
    <s v="Merkez"/>
  </r>
  <r>
    <m/>
    <m/>
    <x v="0"/>
    <s v="Q1"/>
    <x v="0"/>
    <x v="0"/>
    <m/>
    <s v="Haribo SEKERLEME SAN. TIC.LTD. STI."/>
    <s v="EH.06.001"/>
    <s v="EnRoute Panorama - Hosting Hizmeti"/>
    <s v="Univera - Haribo"/>
    <x v="2"/>
    <s v="Hosting"/>
    <m/>
    <m/>
    <m/>
    <n v="1"/>
    <m/>
    <n v="5750.8035"/>
    <m/>
    <n v="3.5000000000000001E-3"/>
    <m/>
    <n v="5750.8"/>
    <m/>
    <n v="0"/>
    <n v="0"/>
    <s v="UNI240000000004"/>
    <m/>
    <m/>
    <s v="Haribo"/>
    <s v="Mevcut Müşteri"/>
    <s v="Yenileme"/>
    <s v="Hizmet"/>
    <s v="Hosting"/>
    <s v="Key Account"/>
    <s v="Univera Satış"/>
    <s v="Saha Satış"/>
    <s v="Yurt İçi"/>
    <s v="Türkiye"/>
    <s v="Merkez"/>
  </r>
  <r>
    <m/>
    <m/>
    <x v="0"/>
    <s v="Q1"/>
    <x v="0"/>
    <x v="0"/>
    <m/>
    <s v="LA LORRAINE UNLU MAMÜLLER SAN. VE TIC. A.S."/>
    <s v="EH.06.001"/>
    <s v="EnRoute Panorama - Hosting Hizmeti"/>
    <s v="Univera - La Lorraine"/>
    <x v="2"/>
    <s v="Hosting"/>
    <m/>
    <m/>
    <m/>
    <n v="1"/>
    <m/>
    <n v="49922.577727000004"/>
    <m/>
    <n v="-2.2729999999999998E-3"/>
    <m/>
    <n v="49922.58"/>
    <m/>
    <n v="0"/>
    <n v="0"/>
    <s v="UNI240000000007"/>
    <m/>
    <m/>
    <s v="La Lorraine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0"/>
    <s v="Q1"/>
    <x v="0"/>
    <x v="0"/>
    <m/>
    <s v="Mey İçki Sanayi ve Ticaret A.Ş."/>
    <s v="EH.06.001"/>
    <s v="EnRoute Panorama - Hosting Hizmeti"/>
    <s v="Univera - Mey İçki"/>
    <x v="2"/>
    <s v="Hosting"/>
    <m/>
    <m/>
    <m/>
    <n v="1"/>
    <m/>
    <n v="162661"/>
    <m/>
    <n v="0"/>
    <m/>
    <n v="162661"/>
    <m/>
    <n v="0"/>
    <n v="0"/>
    <s v="UNI240000000002"/>
    <m/>
    <m/>
    <s v="Mey İçki"/>
    <s v="Mevcut Müşteri"/>
    <s v="Yenileme"/>
    <s v="Hizmet"/>
    <s v="Hosting"/>
    <s v="Key Account"/>
    <s v="Univera Satış"/>
    <s v="Saha Satış"/>
    <s v="Yurt İçi"/>
    <s v="Türkiye"/>
    <s v="Merkez"/>
  </r>
  <r>
    <m/>
    <m/>
    <x v="0"/>
    <s v="Q1"/>
    <x v="0"/>
    <x v="0"/>
    <m/>
    <s v="OF ÇAYSAN TARIM ÜRÜN. ENTEGRE TES. SAN VE TIC. AS."/>
    <s v="EH.06.001"/>
    <s v="EnRoute Panorama - Hosting Hizmeti"/>
    <s v="Univera - Ofçaysan"/>
    <x v="2"/>
    <s v="Hosting"/>
    <m/>
    <m/>
    <m/>
    <n v="1"/>
    <m/>
    <n v="18610.779778"/>
    <m/>
    <n v="-2.22E-4"/>
    <m/>
    <n v="18610.78"/>
    <m/>
    <n v="0"/>
    <n v="0"/>
    <s v="UNI240000000001"/>
    <m/>
    <m/>
    <s v="Ofçaysan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0"/>
    <s v="Q1"/>
    <x v="0"/>
    <x v="0"/>
    <m/>
    <s v="PERRIGO KISISEL BAKIM ÜRÜNLERI SAN. VE TIC. LTD.STI"/>
    <s v="EH.06.001"/>
    <s v="EnRoute Panorama - Hosting Hizmeti"/>
    <s v="Univera - Omega Pharma"/>
    <x v="2"/>
    <s v="Hosting"/>
    <m/>
    <m/>
    <m/>
    <n v="1"/>
    <m/>
    <n v="26494.38"/>
    <m/>
    <n v="0"/>
    <m/>
    <n v="26494.38"/>
    <m/>
    <n v="0"/>
    <n v="0"/>
    <s v="UNI240000000008"/>
    <m/>
    <m/>
    <s v="Perrigo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0"/>
    <s v="Q1"/>
    <x v="0"/>
    <x v="0"/>
    <m/>
    <s v="TADIM GIDA MADDELERI SAN.VE TIC.AS."/>
    <s v="EH.06.001"/>
    <s v="EnRoute Panorama - Hosting Hizmeti"/>
    <s v="Univera - Tadım"/>
    <x v="2"/>
    <s v="Hosting"/>
    <m/>
    <m/>
    <m/>
    <n v="1"/>
    <m/>
    <n v="65000"/>
    <m/>
    <n v="0"/>
    <m/>
    <n v="65000"/>
    <m/>
    <n v="0"/>
    <n v="0"/>
    <s v="UNI240000000005"/>
    <m/>
    <m/>
    <s v="Tadım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0"/>
    <s v="Q1"/>
    <x v="0"/>
    <x v="0"/>
    <m/>
    <s v="TADIM GMBH"/>
    <s v="EH.06.001"/>
    <s v="EnRoute Panorama - Hosting Hizmeti"/>
    <s v="Univera - Tadım Export"/>
    <x v="4"/>
    <s v="Hosting"/>
    <m/>
    <m/>
    <m/>
    <n v="1"/>
    <m/>
    <n v="29525.976480000001"/>
    <m/>
    <n v="-3.5200000000000001E-3"/>
    <m/>
    <n v="29525.98"/>
    <m/>
    <n v="0"/>
    <n v="0"/>
    <s v="ENV240000000001"/>
    <m/>
    <m/>
    <s v="Tadım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1"/>
    <s v="Q1"/>
    <x v="0"/>
    <x v="0"/>
    <m/>
    <s v="MİYA OTOMASYON VE BARKOD BILISIM SISTEMLERI SAN TİC. VE L.T.D. STI."/>
    <s v="EY.04.012"/>
    <s v="EnRoute Panorama E-Dönüsüm  Modül Lisansi (Enterprise)"/>
    <s v="Univera - Kanal"/>
    <x v="3"/>
    <s v="Enroute"/>
    <m/>
    <m/>
    <m/>
    <n v="1"/>
    <m/>
    <n v="6160"/>
    <m/>
    <n v="0"/>
    <m/>
    <n v="6160"/>
    <m/>
    <n v="0"/>
    <n v="0"/>
    <s v="UNI240000000021"/>
    <m/>
    <m/>
    <s v="Miya"/>
    <s v="Mevcut Müşteri"/>
    <s v="Yeni Satış"/>
    <s v="Lisans"/>
    <s v="Lisans Satışı"/>
    <s v="Diğer"/>
    <s v="Kanal Satış"/>
    <s v="Miya"/>
    <s v="Yurt İçi"/>
    <s v="Türkiye"/>
    <s v="Merkez"/>
  </r>
  <r>
    <m/>
    <m/>
    <x v="2"/>
    <s v="Q1"/>
    <x v="0"/>
    <x v="0"/>
    <m/>
    <s v="MATRIKS BİLGİSAYAR SİSTEMLERİ LTD.ŞTİ"/>
    <s v="WPH.02.001"/>
    <s v="WebPlus Yazilim Bakimi Hizmeti"/>
    <s v="Univera - Kanal"/>
    <x v="5"/>
    <s v="Enroute"/>
    <s v="Webplus"/>
    <m/>
    <m/>
    <n v="1"/>
    <m/>
    <n v="1925.49"/>
    <m/>
    <n v="0"/>
    <m/>
    <n v="1925.49"/>
    <m/>
    <n v="0"/>
    <n v="0"/>
    <s v="UNI240000000015"/>
    <m/>
    <m/>
    <s v="Matriks"/>
    <s v="Mevcut Müşteri"/>
    <s v="Yenileme"/>
    <s v="Hizmet"/>
    <s v="Bakım ve Destek Hizmeti"/>
    <s v="Diğer"/>
    <s v="Kanal Satış"/>
    <s v="Matriks"/>
    <s v="Yurt İçi"/>
    <s v="Türkiye"/>
    <s v="Merkez"/>
  </r>
  <r>
    <m/>
    <m/>
    <x v="2"/>
    <s v="Q1"/>
    <x v="0"/>
    <x v="0"/>
    <m/>
    <s v="MİYA OTOMASYON VE BARKOD BILISIM SISTEMLERI SAN TİC. VE L.T.D. STI."/>
    <s v="WPH.02.001"/>
    <s v="WebPlus Yazilim Bakimi Hizmeti"/>
    <s v="Univera - Kanal"/>
    <x v="3"/>
    <s v="Enroute"/>
    <s v="Webplus"/>
    <m/>
    <m/>
    <n v="1"/>
    <m/>
    <n v="1875"/>
    <m/>
    <n v="0"/>
    <m/>
    <n v="1875"/>
    <m/>
    <n v="0"/>
    <n v="0"/>
    <s v="UNI240000000023"/>
    <m/>
    <m/>
    <s v="Miya"/>
    <s v="Mevcut Müşteri"/>
    <s v="Yenileme"/>
    <s v="Hizmet"/>
    <s v="Bakım ve Destek Hizmeti"/>
    <s v="Diğer"/>
    <s v="Kanal Satış"/>
    <s v="Miya"/>
    <s v="Yurt İçi"/>
    <s v="Türkiye"/>
    <s v="Merkez"/>
  </r>
  <r>
    <m/>
    <m/>
    <x v="2"/>
    <s v="Q1"/>
    <x v="0"/>
    <x v="0"/>
    <m/>
    <s v="MİYA OTOMASYON VE BARKOD BILISIM SISTEMLERI SAN TİC. VE L.T.D. STI."/>
    <s v="WPH.02.001"/>
    <s v="WebPlus Yazilim Bakimi Hizmeti"/>
    <s v="Univera - Kanal"/>
    <x v="3"/>
    <s v="Enroute"/>
    <s v="Webplus"/>
    <m/>
    <m/>
    <n v="1"/>
    <m/>
    <n v="1117"/>
    <m/>
    <n v="0"/>
    <m/>
    <n v="1117"/>
    <m/>
    <n v="0"/>
    <n v="0"/>
    <s v="UNI240000000023"/>
    <m/>
    <m/>
    <s v="Miya"/>
    <s v="Mevcut Müşteri"/>
    <s v="Yenileme"/>
    <s v="Hizmet"/>
    <s v="Bakım ve Destek Hizmeti"/>
    <s v="Diğer"/>
    <s v="Kanal Satış"/>
    <s v="Miya"/>
    <s v="Yurt İçi"/>
    <s v="Türkiye"/>
    <s v="Merkez"/>
  </r>
  <r>
    <m/>
    <m/>
    <x v="2"/>
    <s v="Q1"/>
    <x v="0"/>
    <x v="0"/>
    <m/>
    <s v="MİYA OTOMASYON VE BARKOD BILISIM SISTEMLERI SAN TİC. VE L.T.D. STI."/>
    <s v="WPY.04.007"/>
    <s v="WebPlus Panorama - Dafitim Kanali &quot;Web Connector&quot;  3rd Party Entegrasyon Uygulama Lisansi"/>
    <s v="Univera - Kanal"/>
    <x v="3"/>
    <s v="Enroute"/>
    <s v="Webplus"/>
    <m/>
    <m/>
    <n v="1"/>
    <m/>
    <n v="5023"/>
    <m/>
    <n v="0"/>
    <m/>
    <n v="5023"/>
    <m/>
    <n v="0"/>
    <n v="0"/>
    <s v="UNI240000000022"/>
    <m/>
    <m/>
    <s v="Miya"/>
    <s v="Mevcut Müşteri"/>
    <s v="Yeni Satış"/>
    <s v="Lisans"/>
    <s v="Lisans Satışı"/>
    <s v="Diğer"/>
    <s v="Kanal Satış"/>
    <s v="Miya"/>
    <s v="Yurt İçi"/>
    <s v="Türkiye"/>
    <s v="Merkez"/>
  </r>
  <r>
    <m/>
    <m/>
    <x v="2"/>
    <s v="Q1"/>
    <x v="0"/>
    <x v="0"/>
    <m/>
    <s v="MİYA OTOMASYON VE BARKOD BILISIM SISTEMLERI SAN TİC. VE L.T.D. STI."/>
    <s v="WPY.01.003"/>
    <s v="WEBPLUS EK KULLANICI LISANSI +1"/>
    <s v="Univera - Kanal"/>
    <x v="3"/>
    <s v="Enroute"/>
    <s v="Webplus"/>
    <m/>
    <m/>
    <n v="1"/>
    <m/>
    <n v="678"/>
    <m/>
    <n v="101.7"/>
    <m/>
    <n v="576.29999999999995"/>
    <m/>
    <n v="0"/>
    <n v="0"/>
    <s v="UNI240000000023"/>
    <m/>
    <m/>
    <s v="Miya"/>
    <s v="Mevcut Müşteri"/>
    <s v="Yeni Satış"/>
    <s v="Lisans"/>
    <s v="Lisans Satışı"/>
    <s v="Diğer"/>
    <s v="Kanal Satış"/>
    <s v="Miya"/>
    <s v="Yurt İçi"/>
    <s v="Türkiye"/>
    <s v="Merkez"/>
  </r>
  <r>
    <m/>
    <m/>
    <x v="2"/>
    <s v="Q1"/>
    <x v="0"/>
    <x v="0"/>
    <m/>
    <s v="MATRIKS BİLGİSAYAR SİSTEMLERİ LTD.ŞTİ"/>
    <s v="WPY.01.007"/>
    <s v="WEBPLUS E-DÖNÜSÜM MODÜL LISANSI"/>
    <s v="Univera - Kanal"/>
    <x v="5"/>
    <s v="Enroute"/>
    <s v="Webplus"/>
    <m/>
    <m/>
    <n v="1"/>
    <m/>
    <n v="1774.5"/>
    <m/>
    <n v="0"/>
    <m/>
    <n v="1774.5"/>
    <m/>
    <n v="0"/>
    <n v="0"/>
    <s v="UNI240000000015"/>
    <m/>
    <m/>
    <s v="Matriks"/>
    <s v="Mevcut Müşteri"/>
    <s v="Yeni Satış"/>
    <s v="Lisans"/>
    <s v="Lisans Satışı"/>
    <s v="Diğer"/>
    <s v="Kanal Satış"/>
    <s v="Matriks"/>
    <s v="Yurt İçi"/>
    <s v="Türkiye"/>
    <s v="Merkez"/>
  </r>
  <r>
    <m/>
    <m/>
    <x v="2"/>
    <s v="Q1"/>
    <x v="0"/>
    <x v="0"/>
    <m/>
    <s v="MİYA OTOMASYON VE BARKOD BILISIM SISTEMLERI SAN TİC. VE L.T.D. STI."/>
    <s v="WPY.01.007"/>
    <s v="WEBPLUS E-DÖNÜSÜM MODÜL LISANSI"/>
    <s v="Univera - Kanal"/>
    <x v="3"/>
    <s v="Enroute"/>
    <s v="Webplus"/>
    <m/>
    <m/>
    <n v="1"/>
    <m/>
    <n v="6160"/>
    <m/>
    <n v="2156"/>
    <m/>
    <n v="4004"/>
    <m/>
    <n v="0"/>
    <n v="0"/>
    <s v="UNI240000000020"/>
    <m/>
    <m/>
    <s v="Miya"/>
    <s v="Mevcut Müşteri"/>
    <s v="Yeni Satış"/>
    <s v="Lisans"/>
    <s v="Lisans Satışı"/>
    <s v="Diğer"/>
    <s v="Kanal Satış"/>
    <s v="Miya"/>
    <s v="Yurt İçi"/>
    <s v="Türkiye"/>
    <s v="Merkez"/>
  </r>
  <r>
    <m/>
    <m/>
    <x v="2"/>
    <s v="Q1"/>
    <x v="0"/>
    <x v="0"/>
    <m/>
    <s v="MİYA OTOMASYON VE BARKOD BILISIM SISTEMLERI SAN TİC. VE L.T.D. STI."/>
    <s v="WPY.01.007"/>
    <s v="WEBPLUS E-DÖNÜSÜM MODÜL LISANSI"/>
    <s v="Univera - Kanal"/>
    <x v="3"/>
    <s v="Enroute"/>
    <s v="Webplus"/>
    <m/>
    <m/>
    <n v="1"/>
    <m/>
    <n v="1774.5"/>
    <m/>
    <n v="0"/>
    <m/>
    <n v="1774.5"/>
    <m/>
    <n v="0"/>
    <n v="0"/>
    <s v="UNI240000000023"/>
    <m/>
    <m/>
    <s v="Miya"/>
    <s v="Mevcut Müşteri"/>
    <s v="Yeni Satış"/>
    <s v="Lisans"/>
    <s v="Lisans Satışı"/>
    <s v="Diğer"/>
    <s v="Kanal Satış"/>
    <s v="Miya"/>
    <s v="Yurt İçi"/>
    <s v="Türkiye"/>
    <s v="Merkez"/>
  </r>
  <r>
    <m/>
    <m/>
    <x v="2"/>
    <s v="Q1"/>
    <x v="0"/>
    <x v="0"/>
    <m/>
    <s v="MATRIKS BİLGİSAYAR SİSTEMLERİ LTD.ŞTİ"/>
    <s v="WPY.01.006"/>
    <s v="WEBPLUS DISTRIBUTION SATIS-DAGITIM YAZILIMI (Light)"/>
    <s v="Univera - Kanal"/>
    <x v="5"/>
    <s v="Enroute"/>
    <s v="Webplus"/>
    <m/>
    <m/>
    <n v="1"/>
    <m/>
    <n v="6000"/>
    <m/>
    <n v="0"/>
    <m/>
    <n v="6000"/>
    <m/>
    <n v="0"/>
    <n v="0"/>
    <s v="UNI240000000015"/>
    <m/>
    <m/>
    <s v="Matriks"/>
    <s v="Mevcut Müşteri"/>
    <s v="Yeni Satış"/>
    <s v="Lisans"/>
    <s v="Lisans Satışı"/>
    <s v="Diğer"/>
    <s v="Kanal Satış"/>
    <s v="Matriks"/>
    <s v="Yurt İçi"/>
    <s v="Türkiye"/>
    <s v="Merkez"/>
  </r>
  <r>
    <m/>
    <m/>
    <x v="2"/>
    <s v="Q1"/>
    <x v="0"/>
    <x v="0"/>
    <m/>
    <s v="MİYA OTOMASYON VE BARKOD BILISIM SISTEMLERI SAN TİC. VE L.T.D. STI."/>
    <s v="WPY.01.006"/>
    <s v="WEBPLUS DISTRIBUTION SATIS-DAGITIM YAZILIMI (Light)"/>
    <s v="Univera - Kanal"/>
    <x v="3"/>
    <s v="Enroute"/>
    <s v="Webplus"/>
    <m/>
    <m/>
    <n v="1"/>
    <m/>
    <n v="6000"/>
    <m/>
    <n v="0"/>
    <m/>
    <n v="6000"/>
    <m/>
    <n v="0"/>
    <n v="0"/>
    <s v="UNI240000000023"/>
    <m/>
    <m/>
    <s v="Miya"/>
    <s v="Mevcut Müşteri"/>
    <s v="Yeni Satış"/>
    <s v="Lisans"/>
    <s v="Lisans Satışı"/>
    <s v="Diğer"/>
    <s v="Kanal Satış"/>
    <s v="Miya"/>
    <s v="Yurt İçi"/>
    <s v="Türkiye"/>
    <s v="Merkez"/>
  </r>
  <r>
    <m/>
    <m/>
    <x v="2"/>
    <s v="Q1"/>
    <x v="0"/>
    <x v="0"/>
    <m/>
    <s v="MİYA OTOMASYON VE BARKOD BILISIM SISTEMLERI SAN TİC. VE L.T.D. STI."/>
    <s v="WPY.01.002"/>
    <s v="WebPlus Dagitim Kanali Lisansi"/>
    <s v="Univera - Kanal"/>
    <x v="3"/>
    <s v="Enroute"/>
    <s v="Webplus"/>
    <m/>
    <m/>
    <n v="1"/>
    <m/>
    <n v="6392.02"/>
    <m/>
    <n v="2237.21"/>
    <m/>
    <n v="4154.8100000000004"/>
    <m/>
    <n v="0"/>
    <n v="0"/>
    <s v="UNI240000000020"/>
    <m/>
    <m/>
    <s v="Miya"/>
    <s v="Mevcut Müşteri"/>
    <s v="Yeni Satış"/>
    <s v="Lisans"/>
    <s v="Lisans Satışı"/>
    <s v="Diğer"/>
    <s v="Kanal Satış"/>
    <s v="Miya"/>
    <s v="Yurt İçi"/>
    <s v="Türkiye"/>
    <s v="Merkez"/>
  </r>
  <r>
    <m/>
    <m/>
    <x v="2"/>
    <s v="Q1"/>
    <x v="0"/>
    <x v="0"/>
    <m/>
    <s v="MATRIKS BİLGİSAYAR SİSTEMLERİ LTD.ŞTİ"/>
    <s v="WPY.02.001"/>
    <s v="WEBPLUS (Android) SATIS TEMSILCISI LISANSI"/>
    <s v="Univera - Kanal"/>
    <x v="5"/>
    <s v="Enroute"/>
    <s v="Webplus"/>
    <m/>
    <m/>
    <n v="1"/>
    <m/>
    <n v="880"/>
    <m/>
    <n v="0"/>
    <m/>
    <n v="880"/>
    <m/>
    <n v="0"/>
    <n v="0"/>
    <s v="UNI240000000015"/>
    <m/>
    <m/>
    <s v="Matriks"/>
    <s v="Mevcut Müşteri"/>
    <s v="Yeni Satış"/>
    <s v="Lisans"/>
    <s v="Lisans Satışı"/>
    <s v="Diğer"/>
    <s v="Kanal Satış"/>
    <s v="Matriks"/>
    <s v="Yurt İçi"/>
    <s v="Türkiye"/>
    <s v="Merkez"/>
  </r>
  <r>
    <m/>
    <m/>
    <x v="2"/>
    <s v="Q1"/>
    <x v="0"/>
    <x v="0"/>
    <m/>
    <s v="MİYA OTOMASYON VE BARKOD BILISIM SISTEMLERI SAN TİC. VE L.T.D. STI."/>
    <s v="WPY.02.001"/>
    <s v="WEBPLUS (Android) SATIS TEMSILCISI LISANSI"/>
    <s v="Univera - Kanal"/>
    <x v="3"/>
    <s v="Enroute"/>
    <s v="Webplus"/>
    <m/>
    <m/>
    <n v="4"/>
    <m/>
    <n v="4400"/>
    <m/>
    <n v="660"/>
    <m/>
    <n v="3740"/>
    <m/>
    <n v="0"/>
    <n v="0"/>
    <s v="UNI240000000023"/>
    <m/>
    <m/>
    <s v="Miya"/>
    <s v="Mevcut Müşteri"/>
    <s v="Yeni Satış"/>
    <s v="Lisans"/>
    <s v="Lisans Satışı"/>
    <s v="Diğer"/>
    <s v="Kanal Satış"/>
    <s v="Miya"/>
    <s v="Yurt İçi"/>
    <s v="Türkiye"/>
    <s v="Merkez"/>
  </r>
  <r>
    <m/>
    <m/>
    <x v="2"/>
    <s v="Q1"/>
    <x v="0"/>
    <x v="0"/>
    <m/>
    <s v="MİYA OTOMASYON VE BARKOD BILISIM SISTEMLERI SAN TİC. VE L.T.D. STI."/>
    <s v="WPY.02.001"/>
    <s v="WEBPLUS (Android) SATIS TEMSILCISI LISANSI"/>
    <s v="Univera - Kanal"/>
    <x v="3"/>
    <s v="Enroute"/>
    <s v="Webplus"/>
    <m/>
    <m/>
    <n v="1"/>
    <m/>
    <n v="880"/>
    <m/>
    <n v="0"/>
    <m/>
    <n v="880"/>
    <m/>
    <n v="0"/>
    <n v="0"/>
    <s v="UNI240000000023"/>
    <m/>
    <m/>
    <s v="Miya"/>
    <s v="Mevcut Müşteri"/>
    <s v="Yeni Satış"/>
    <s v="Lisans"/>
    <s v="Lisans Satışı"/>
    <s v="Diğer"/>
    <s v="Kanal Satış"/>
    <s v="Miya"/>
    <s v="Yurt İçi"/>
    <s v="Türkiye"/>
    <s v="Merkez"/>
  </r>
  <r>
    <m/>
    <m/>
    <x v="2"/>
    <s v="Q1"/>
    <x v="0"/>
    <x v="0"/>
    <m/>
    <s v="ALFA GRUP GIDA INSAAT IMALAT ITHALAT IHRACAT SAN. VE TIC. LTD. STI."/>
    <s v="UH.01.002"/>
    <s v="UNIDOX KONTÖR HIZMETI"/>
    <s v="Univera - Nestle Waters"/>
    <x v="6"/>
    <s v="E-Dönüşüm"/>
    <s v="Unidox"/>
    <m/>
    <m/>
    <n v="10000"/>
    <m/>
    <n v="16000"/>
    <m/>
    <n v="0"/>
    <m/>
    <n v="16000"/>
    <m/>
    <n v="0"/>
    <n v="0"/>
    <s v="UNI240000000017"/>
    <m/>
    <m/>
    <s v="Nestle"/>
    <s v="Mevcut Müşteri"/>
    <s v="Yeni Satış"/>
    <s v="Kontor"/>
    <s v="Kontor Satışı"/>
    <s v="Key Account"/>
    <s v="Kanal Satış"/>
    <s v="Saha Satış"/>
    <s v="Yurt İçi"/>
    <s v="Türkiye"/>
    <s v="Dist"/>
  </r>
  <r>
    <m/>
    <m/>
    <x v="2"/>
    <s v="Q1"/>
    <x v="0"/>
    <x v="0"/>
    <m/>
    <s v="MATRIKS BİLGİSAYAR SİSTEMLERİ LTD.ŞTİ"/>
    <s v="UH.01.002"/>
    <s v="UNIDOX KONTÖR HIZMETI"/>
    <s v="Univera - Kanal"/>
    <x v="5"/>
    <s v="E-Dönüşüm"/>
    <s v="Unidox"/>
    <m/>
    <m/>
    <n v="1000"/>
    <m/>
    <n v="100"/>
    <m/>
    <n v="0"/>
    <m/>
    <n v="100"/>
    <m/>
    <n v="0"/>
    <n v="0"/>
    <s v="UNI240000000015"/>
    <m/>
    <m/>
    <s v="Matriks"/>
    <s v="Mevcut Müşteri"/>
    <s v="Yeni Satış"/>
    <s v="Kontor"/>
    <s v="Kontor Satışı"/>
    <s v="Diğer"/>
    <s v="Kanal Satış"/>
    <s v="Matriks"/>
    <s v="Yurt İçi"/>
    <s v="Türkiye"/>
    <s v="Merkez"/>
  </r>
  <r>
    <m/>
    <m/>
    <x v="2"/>
    <s v="Q1"/>
    <x v="0"/>
    <x v="0"/>
    <m/>
    <s v="MİYA OTOMASYON VE BARKOD BILISIM SISTEMLERI SAN TİC. VE L.T.D. STI."/>
    <s v="UH.01.002"/>
    <s v="UNIDOX KONTÖR HIZMETI"/>
    <s v="Univera - Kanal"/>
    <x v="3"/>
    <s v="E-Dönüşüm"/>
    <s v="Unidox"/>
    <m/>
    <m/>
    <n v="1000"/>
    <m/>
    <n v="100"/>
    <m/>
    <n v="0"/>
    <m/>
    <n v="100"/>
    <m/>
    <n v="0"/>
    <n v="0"/>
    <s v="UNI240000000023"/>
    <m/>
    <m/>
    <s v="Miya"/>
    <s v="Mevcut Müşteri"/>
    <s v="Yeni Satış"/>
    <s v="Kontor"/>
    <s v="Kontor Satışı"/>
    <s v="Diğer"/>
    <s v="Kanal Satış"/>
    <s v="Miya"/>
    <s v="Yurt İçi"/>
    <s v="Türkiye"/>
    <s v="Merkez"/>
  </r>
  <r>
    <m/>
    <m/>
    <x v="2"/>
    <s v="Q1"/>
    <x v="0"/>
    <x v="0"/>
    <m/>
    <s v="MS DIRILIS PAZARLAMA TARIM TEMIZLIK INSAAT SANAYI VE TIC.LTD.STI."/>
    <s v="UH.01.002"/>
    <s v="UNIDOX KONTÖR HIZMETI"/>
    <s v="Univera Doğuş Çay Projesi"/>
    <x v="6"/>
    <s v="E-Dönüşüm"/>
    <s v="Unidox"/>
    <m/>
    <m/>
    <n v="2000"/>
    <m/>
    <n v="4500"/>
    <m/>
    <n v="0"/>
    <m/>
    <n v="4500"/>
    <m/>
    <n v="0"/>
    <n v="0"/>
    <s v="UNI240000000013"/>
    <m/>
    <m/>
    <s v="Doğuş Çay"/>
    <s v="Mevcut Müşteri"/>
    <s v="Yeni Satış"/>
    <s v="Kontor"/>
    <s v="Kontor Satışı"/>
    <s v="Key Account"/>
    <s v="Kanal Satış"/>
    <s v="Saha Satış"/>
    <s v="Yurt İçi"/>
    <s v="Türkiye"/>
    <s v="Dist"/>
  </r>
  <r>
    <m/>
    <m/>
    <x v="2"/>
    <s v="Q1"/>
    <x v="0"/>
    <x v="0"/>
    <m/>
    <s v="ÖZÇELIK YAPI MALZEMELERI INSAAT SANAYI TIC. LTD. STI"/>
    <s v="UH.01.002"/>
    <s v="UNIDOX KONTÖR HIZMETI"/>
    <s v="Univera - Çaykur"/>
    <x v="6"/>
    <s v="E-Dönüşüm"/>
    <s v="Unidox"/>
    <m/>
    <m/>
    <n v="5000"/>
    <m/>
    <n v="6831.5"/>
    <m/>
    <n v="0"/>
    <m/>
    <n v="6831.5"/>
    <m/>
    <n v="0"/>
    <n v="0"/>
    <s v="UNI240000000012"/>
    <m/>
    <m/>
    <s v="Çaykur"/>
    <s v="Mevcut Müşteri"/>
    <s v="Yeni Satış"/>
    <s v="Kontor"/>
    <s v="Kontor Satışı"/>
    <s v="Diğer"/>
    <s v="Kanal Satış"/>
    <s v="Saha Satış"/>
    <s v="Yurt İçi"/>
    <s v="Türkiye"/>
    <s v="Dist"/>
  </r>
  <r>
    <m/>
    <m/>
    <x v="2"/>
    <s v="Q1"/>
    <x v="0"/>
    <x v="0"/>
    <m/>
    <s v="TEZIL TICARET-AYKUT TEZIL"/>
    <s v="UH.01.002"/>
    <s v="UNIDOX KONTÖR HIZMETI"/>
    <s v="Univera - Tadım"/>
    <x v="6"/>
    <s v="E-Dönüşüm"/>
    <s v="Unidox"/>
    <m/>
    <m/>
    <n v="10000"/>
    <m/>
    <n v="11500"/>
    <m/>
    <n v="0"/>
    <m/>
    <n v="11500"/>
    <m/>
    <n v="0"/>
    <n v="0"/>
    <s v="UNI240000000011"/>
    <m/>
    <m/>
    <s v="Tadım"/>
    <s v="Mevcut Müşteri"/>
    <s v="Yeni Satış"/>
    <s v="Kontor"/>
    <s v="Kontor Satışı"/>
    <s v="Diğer"/>
    <s v="Kanal Satış"/>
    <s v="Saha Satış"/>
    <s v="Yurt İçi"/>
    <s v="Türkiye"/>
    <s v="Dist"/>
  </r>
  <r>
    <m/>
    <m/>
    <x v="2"/>
    <s v="Q1"/>
    <x v="0"/>
    <x v="0"/>
    <m/>
    <s v="TURKUAZ TRADE LLC"/>
    <s v="OH.02.001"/>
    <s v="Outsource Yazilim Bakimi Hizmeti"/>
    <s v="Univera - Turkuaz Kazakistan"/>
    <x v="4"/>
    <s v="Enroute"/>
    <s v="Outsource - Hizmet"/>
    <m/>
    <m/>
    <n v="1"/>
    <m/>
    <n v="105175.52009999999"/>
    <m/>
    <n v="1E-4"/>
    <m/>
    <n v="105175.52"/>
    <m/>
    <n v="0"/>
    <n v="0"/>
    <s v="ENV240000000003"/>
    <m/>
    <m/>
    <s v="Turkuaz Trade"/>
    <s v="Mevcut Müşteri"/>
    <s v="Yenileme"/>
    <s v="Hizmet"/>
    <s v="Bakım ve Destek Hizmeti"/>
    <s v="Diğer"/>
    <s v="Univera Satış"/>
    <s v="Saha Satış"/>
    <s v="Yurt Dışı"/>
    <s v="Kırgızistan"/>
    <s v="Merkez"/>
  </r>
  <r>
    <m/>
    <m/>
    <x v="2"/>
    <s v="Q1"/>
    <x v="0"/>
    <x v="0"/>
    <m/>
    <s v="TURKUAZ TRADE LLC"/>
    <s v="OH.02.001"/>
    <s v="Outsource Yazilim Bakimi Hizmeti"/>
    <s v="Univera - Turkuaz Kazakistan"/>
    <x v="4"/>
    <s v="Enroute"/>
    <s v="Outsource - Hizmet"/>
    <m/>
    <m/>
    <n v="1"/>
    <m/>
    <n v="98719.733699999997"/>
    <m/>
    <n v="3.7000000000000002E-3"/>
    <m/>
    <n v="98719.73"/>
    <m/>
    <n v="0"/>
    <n v="0"/>
    <s v="ENV240000000002"/>
    <m/>
    <m/>
    <s v="Turkuaz Trade"/>
    <s v="Mevcut Müşteri"/>
    <s v="Yenileme"/>
    <s v="Hizmet"/>
    <s v="Bakım ve Destek Hizmeti"/>
    <s v="Diğer"/>
    <s v="Univera Satış"/>
    <s v="Saha Satış"/>
    <s v="Yurt Dışı"/>
    <s v="Kırgızistan"/>
    <s v="Merkez"/>
  </r>
  <r>
    <m/>
    <m/>
    <x v="2"/>
    <s v="Q1"/>
    <x v="0"/>
    <x v="0"/>
    <m/>
    <s v="KARASU KÖSEOGLU GIDA VE MES. PAZ. LTD. STI."/>
    <s v="EY.01.010"/>
    <s v="ENROUTE PANORAMA WEB CONNECTOR LISANSI"/>
    <s v="Univera - Sarper İçecek"/>
    <x v="1"/>
    <s v="Enroute"/>
    <m/>
    <m/>
    <m/>
    <n v="1"/>
    <m/>
    <n v="13607"/>
    <m/>
    <n v="0"/>
    <m/>
    <n v="13607"/>
    <m/>
    <n v="0"/>
    <n v="0"/>
    <s v="UNI240000000030"/>
    <m/>
    <m/>
    <s v="Sarper İçecek"/>
    <s v="Mevcut Müşteri"/>
    <s v="Yeni Satış"/>
    <s v="Lisans"/>
    <s v="Lisans Satışı"/>
    <s v="Diğer"/>
    <s v="Univera Satış"/>
    <s v="Saha Satış"/>
    <s v="Yurt İçi"/>
    <s v="Türkiye"/>
    <s v="Dist"/>
  </r>
  <r>
    <m/>
    <m/>
    <x v="2"/>
    <s v="Q1"/>
    <x v="0"/>
    <x v="0"/>
    <m/>
    <s v="MARS GIDA ÜRÜNLERI TIC. LTD.STI."/>
    <s v="EH.02.014"/>
    <s v="ENROUTE PANORAMA BUSINESS ANALYTICS  (QSENSE) KULLANICI LISANSI BAKIMI"/>
    <s v="Univera - Mars Gıda"/>
    <x v="2"/>
    <s v="Enroute"/>
    <m/>
    <m/>
    <m/>
    <n v="1"/>
    <m/>
    <n v="36040.18"/>
    <m/>
    <n v="0"/>
    <m/>
    <n v="36040.18"/>
    <m/>
    <n v="0"/>
    <n v="0"/>
    <s v="UNI240000000033"/>
    <m/>
    <m/>
    <s v="Mars Gıda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2"/>
    <s v="Q1"/>
    <x v="0"/>
    <x v="0"/>
    <m/>
    <s v="MARS GIDA ÜRÜNLERI TIC. LTD.STI."/>
    <s v="EH.02.001"/>
    <s v="EnRoute Panorama - Yazilim Bakimi, Yasatma ve Merkezi Destek Hizmeti"/>
    <s v="Univera - Mars Gıda"/>
    <x v="2"/>
    <s v="Enroute"/>
    <m/>
    <m/>
    <m/>
    <n v="1"/>
    <m/>
    <n v="367240.14"/>
    <m/>
    <n v="0"/>
    <m/>
    <n v="367240.14"/>
    <m/>
    <n v="0"/>
    <n v="0"/>
    <s v="UNI240000000032"/>
    <m/>
    <m/>
    <s v="Mars Gıda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2"/>
    <s v="Q1"/>
    <x v="0"/>
    <x v="0"/>
    <m/>
    <s v="DARDANEL DAGITIM A.S."/>
    <s v="EH.03.006"/>
    <s v="EnRoute Panorama - Uzaktan Kurulum ve Efitim Hizmeti"/>
    <s v="Univera - Dardanel"/>
    <x v="7"/>
    <s v="Enroute"/>
    <m/>
    <m/>
    <m/>
    <n v="2"/>
    <m/>
    <n v="4320"/>
    <m/>
    <n v="0"/>
    <m/>
    <n v="4320"/>
    <m/>
    <n v="0"/>
    <n v="0"/>
    <s v="UNI240000000029"/>
    <m/>
    <m/>
    <s v="Dardanel"/>
    <s v="Mevcut Müşteri"/>
    <s v="Yeni Satış"/>
    <s v="Hizmet"/>
    <s v="Kurulum ve Eğitim"/>
    <s v="Diğer"/>
    <s v="Univera Satış"/>
    <s v="Saha Satış"/>
    <s v="Yurt İçi"/>
    <s v="Türkiye"/>
    <s v="Merkez"/>
  </r>
  <r>
    <m/>
    <m/>
    <x v="2"/>
    <s v="Q1"/>
    <x v="0"/>
    <x v="0"/>
    <m/>
    <s v="KARASU KÖSEOGLU GIDA VE MES. PAZ. LTD. STI."/>
    <s v="EH.01.001"/>
    <s v="EnRoute Panorama - Proje Yönetim Hizmeti"/>
    <s v="Univera - Sarper İçecek"/>
    <x v="1"/>
    <s v="Enroute"/>
    <m/>
    <n v="7938"/>
    <m/>
    <n v="3"/>
    <m/>
    <n v="23814"/>
    <m/>
    <n v="0"/>
    <m/>
    <n v="23814"/>
    <m/>
    <n v="0"/>
    <n v="0"/>
    <s v="UNI240000000030"/>
    <m/>
    <m/>
    <s v="Sarper İçecek"/>
    <s v="Mevcut Müşteri"/>
    <s v="Yeni Satış"/>
    <s v="Hizmet"/>
    <s v="Proje Yönetimi ve Danışmanlık"/>
    <s v="Diğer"/>
    <s v="Univera Satış"/>
    <s v="Saha Satış"/>
    <s v="Yurt İçi"/>
    <s v="Türkiye"/>
    <s v="Dist"/>
  </r>
  <r>
    <m/>
    <m/>
    <x v="2"/>
    <s v="Q1"/>
    <x v="0"/>
    <x v="0"/>
    <m/>
    <s v="RED BULL GIDA DAGITIM VE PAZARLAMA TICARET LTD. STI"/>
    <s v="EY.01.014"/>
    <s v="EnRoute Panorama - Platform Back Office Kullanici Lisansi (Enterprise)"/>
    <s v="Univera - Redbull"/>
    <x v="0"/>
    <s v="Enroute"/>
    <m/>
    <m/>
    <m/>
    <n v="1"/>
    <m/>
    <n v="10745"/>
    <m/>
    <n v="0"/>
    <m/>
    <n v="10745"/>
    <m/>
    <n v="0"/>
    <n v="0"/>
    <s v="UNI240000000024"/>
    <m/>
    <m/>
    <s v="Redbull"/>
    <s v="Mevcut Müşteri"/>
    <s v="Yeni Satış"/>
    <s v="Lisans"/>
    <s v="Lisans Satışı"/>
    <s v="Diğer"/>
    <s v="Univera Satış"/>
    <s v="Saha Satış"/>
    <s v="Yurt İçi"/>
    <s v="Türkiye"/>
    <s v="Merkez"/>
  </r>
  <r>
    <m/>
    <m/>
    <x v="3"/>
    <s v="Q1"/>
    <x v="0"/>
    <x v="0"/>
    <m/>
    <s v="ALDEMIR BILISIM HIZ. VE DANISMANLIK - ARZU ALDEMIR"/>
    <s v="WPY.01.004"/>
    <s v="WEBPLUS EK KULLANICI LISANSI +5"/>
    <s v="Univera - Kanal"/>
    <x v="5"/>
    <s v="Enroute"/>
    <s v="Webplus"/>
    <m/>
    <m/>
    <n v="1"/>
    <m/>
    <n v="10046.4"/>
    <m/>
    <n v="2009.28"/>
    <m/>
    <n v="8037.12"/>
    <m/>
    <n v="0"/>
    <n v="0"/>
    <s v="UNI240000000025"/>
    <m/>
    <m/>
    <s v="Aldemir"/>
    <s v="Mevcut Müşteri"/>
    <s v="Yeni Satış"/>
    <s v="Lisans"/>
    <s v="Lisans Satışı"/>
    <s v="Diğer"/>
    <s v="Kanal Satış"/>
    <s v="Aldemir"/>
    <s v="Yurt İçi"/>
    <s v="Türkiye"/>
    <s v="Merkez"/>
  </r>
  <r>
    <m/>
    <m/>
    <x v="3"/>
    <s v="Q1"/>
    <x v="0"/>
    <x v="0"/>
    <m/>
    <s v="ALDEMIR BILISIM HIZ. VE DANISMANLIK - ARZU ALDEMIR"/>
    <s v="WPY.01.004"/>
    <s v="WEBPLUS EK KULLANICI LISANSI +5"/>
    <s v="Univera - Kanal"/>
    <x v="5"/>
    <s v="Enroute"/>
    <s v="Webplus"/>
    <m/>
    <m/>
    <n v="1"/>
    <m/>
    <n v="10046.4"/>
    <m/>
    <n v="2009.28"/>
    <m/>
    <n v="8037.12"/>
    <m/>
    <n v="0"/>
    <n v="0"/>
    <s v="UNI240000000026"/>
    <m/>
    <m/>
    <s v="Aldemir"/>
    <s v="Mevcut Müşteri"/>
    <s v="Yeni Satış"/>
    <s v="Lisans"/>
    <s v="Lisans Satışı"/>
    <s v="Diğer"/>
    <s v="Kanal Satış"/>
    <s v="Aldemir"/>
    <s v="Yurt İçi"/>
    <s v="Türkiye"/>
    <s v="Merkez"/>
  </r>
  <r>
    <m/>
    <m/>
    <x v="3"/>
    <s v="Q1"/>
    <x v="0"/>
    <x v="0"/>
    <m/>
    <s v="MİYA OTOMASYON VE BARKOD BILISIM SISTEMLERI SAN TİC. VE L.T.D. STI."/>
    <s v="WPY.02.001"/>
    <s v="WEBPLUS (Android) SATIS TEMSILCISI LISANSI"/>
    <s v="Univera - Kanal"/>
    <x v="3"/>
    <s v="Enroute"/>
    <s v="Webplus"/>
    <m/>
    <m/>
    <n v="14"/>
    <m/>
    <n v="28129.919999999998"/>
    <m/>
    <n v="0"/>
    <m/>
    <n v="28129.919999999998"/>
    <m/>
    <n v="0"/>
    <n v="0"/>
    <s v="UNI240000000035"/>
    <m/>
    <m/>
    <s v="Miya"/>
    <s v="Mevcut Müşteri"/>
    <s v="Yeni Satış"/>
    <s v="Lisans"/>
    <s v="Lisans Satışı"/>
    <s v="Diğer"/>
    <s v="Kanal Satış"/>
    <s v="Miya"/>
    <s v="Yurt İçi"/>
    <s v="Türkiye"/>
    <s v="Merkez"/>
  </r>
  <r>
    <m/>
    <m/>
    <x v="3"/>
    <s v="Q1"/>
    <x v="0"/>
    <x v="0"/>
    <m/>
    <s v="MİYA OTOMASYON VE BARKOD BILISIM SISTEMLERI SAN TİC. VE L.T.D. STI."/>
    <s v="WPY.02.001"/>
    <s v="WEBPLUS (Android) SATIS TEMSILCISI LISANSI"/>
    <s v="Univera - Kanal"/>
    <x v="3"/>
    <s v="Enroute"/>
    <s v="Webplus"/>
    <m/>
    <m/>
    <n v="1"/>
    <m/>
    <n v="2009"/>
    <m/>
    <n v="0"/>
    <m/>
    <n v="2009"/>
    <m/>
    <n v="0"/>
    <n v="0"/>
    <s v="UNI240000000027"/>
    <m/>
    <m/>
    <s v="Miya"/>
    <s v="Mevcut Müşteri"/>
    <s v="Yeni Satış"/>
    <s v="Lisans"/>
    <s v="Lisans Satışı"/>
    <s v="Diğer"/>
    <s v="Kanal Satış"/>
    <s v="Miya"/>
    <s v="Yurt İçi"/>
    <s v="Türkiye"/>
    <s v="Merkez"/>
  </r>
  <r>
    <m/>
    <m/>
    <x v="3"/>
    <s v="Q1"/>
    <x v="0"/>
    <x v="0"/>
    <m/>
    <s v="JT INTERNATIONAL SA"/>
    <s v="QH.02.001"/>
    <s v="Quest Panorama - Yazilim Bakimi, Yasatma ve Merkezi Destek Hizmeti"/>
    <s v="Univera - JTI İran"/>
    <x v="2"/>
    <s v="Quest"/>
    <m/>
    <n v="57683.62"/>
    <m/>
    <n v="1"/>
    <m/>
    <n v="57683.618642000001"/>
    <m/>
    <n v="-1.358E-3"/>
    <m/>
    <n v="57683.62"/>
    <m/>
    <n v="0"/>
    <n v="0"/>
    <s v="ENV240000000004"/>
    <m/>
    <m/>
    <s v="JTI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3"/>
    <s v="Q1"/>
    <x v="0"/>
    <x v="0"/>
    <m/>
    <s v="JT INTERNATIONAL SA"/>
    <s v="QH.08.001"/>
    <s v="Quest Panorama - Hosting Hizmeti"/>
    <s v="Univera - JTI İran"/>
    <x v="4"/>
    <s v="Hosting"/>
    <m/>
    <n v="118834.3"/>
    <m/>
    <n v="1"/>
    <m/>
    <n v="118834.3026"/>
    <m/>
    <n v="2.5999999999999999E-3"/>
    <m/>
    <n v="118834.3"/>
    <m/>
    <n v="0"/>
    <n v="0"/>
    <s v="ENV240000000005"/>
    <m/>
    <m/>
    <s v="JTI"/>
    <s v="Mevcut Müşteri"/>
    <s v="Yenileme"/>
    <s v="Hizmet"/>
    <s v="Hosting"/>
    <s v="Key Account"/>
    <s v="Univera Satış"/>
    <s v="Saha Satış"/>
    <s v="Yurt İçi"/>
    <s v="Türkiye"/>
    <s v="Merkez"/>
  </r>
  <r>
    <m/>
    <m/>
    <x v="3"/>
    <s v="Q1"/>
    <x v="0"/>
    <x v="0"/>
    <m/>
    <s v="JT INTERNATIONAL SA"/>
    <s v="QH.08.001"/>
    <s v="Quest Panorama - Hosting Hizmeti"/>
    <s v="Univera - JTI İran"/>
    <x v="4"/>
    <s v="Hosting"/>
    <m/>
    <n v="17725.22"/>
    <m/>
    <n v="1"/>
    <m/>
    <n v="17725.215800000002"/>
    <m/>
    <n v="-4.1999999999999997E-3"/>
    <m/>
    <n v="17725.22"/>
    <m/>
    <n v="0"/>
    <n v="0"/>
    <s v="ENV240000000005"/>
    <m/>
    <m/>
    <s v="JTI"/>
    <s v="Mevcut Müşteri"/>
    <s v="Yenileme"/>
    <s v="Hizmet"/>
    <s v="Hosting"/>
    <s v="Key Account"/>
    <s v="Univera Satış"/>
    <s v="Saha Satış"/>
    <s v="Yurt İçi"/>
    <s v="Türkiye"/>
    <s v="Merkez"/>
  </r>
  <r>
    <m/>
    <m/>
    <x v="3"/>
    <s v="Q1"/>
    <x v="0"/>
    <x v="0"/>
    <m/>
    <s v="KOROPLAST TEMIZLIK AMBALAJ ÜRÜNLERI SAN. VE DIS TIC.A.S."/>
    <s v="EH.01.005"/>
    <s v="Enroute Panorama Online Egitim"/>
    <s v="Univera - Koroplast"/>
    <x v="2"/>
    <s v="Enroute"/>
    <m/>
    <n v="605.80000000000007"/>
    <m/>
    <n v="6"/>
    <m/>
    <n v="3634.8"/>
    <m/>
    <n v="0"/>
    <m/>
    <n v="3634.8"/>
    <m/>
    <n v="0"/>
    <n v="0"/>
    <s v="UNI240000000036"/>
    <m/>
    <m/>
    <s v="Koroplast"/>
    <s v="Mevcut Müşteri"/>
    <s v="Yeni Satış"/>
    <s v="Lisans"/>
    <s v="Lisans Satışı"/>
    <s v="Diğer"/>
    <s v="Univera Satış"/>
    <s v="Saha Satış"/>
    <s v="Yurt İçi"/>
    <s v="Türkiye"/>
    <s v="Merkez"/>
  </r>
  <r>
    <m/>
    <m/>
    <x v="3"/>
    <s v="Q1"/>
    <x v="0"/>
    <x v="0"/>
    <m/>
    <s v="ILHANLAR GIDA TIC. A.S"/>
    <s v="EY.04.012"/>
    <s v="EnRoute Panorama E-Dönüsüm  Modül Lisansi (Enterprise)"/>
    <s v="Univera - Hayat Kimya"/>
    <x v="8"/>
    <s v="Enroute"/>
    <m/>
    <n v="13592.35"/>
    <m/>
    <n v="1"/>
    <m/>
    <n v="15991"/>
    <m/>
    <n v="2398.65"/>
    <m/>
    <n v="13592.35"/>
    <m/>
    <n v="0"/>
    <n v="0"/>
    <s v="UNI240000000048"/>
    <m/>
    <m/>
    <s v="Hayat Kimya"/>
    <s v="Mevcut Müşteri"/>
    <s v="Yeni Satış"/>
    <s v="Lisans"/>
    <s v="Lisans Satışı"/>
    <s v="Diğer"/>
    <s v="Univera Satış"/>
    <s v="Saha Satış"/>
    <s v="Yurt İçi"/>
    <s v="Türkiye"/>
    <s v="Dist"/>
  </r>
  <r>
    <m/>
    <m/>
    <x v="3"/>
    <s v="Q1"/>
    <x v="0"/>
    <x v="0"/>
    <m/>
    <s v="MESÇI TOPTAN VE PERAKENDE GIDA SAN. TIC. LTD. STI. ADANA SUBESI"/>
    <s v="EY.04.012"/>
    <s v="EnRoute Panorama E-Dönüsüm  Modül Lisansi (Enterprise)"/>
    <s v="Univera - Hayat Kimya"/>
    <x v="8"/>
    <s v="Enroute"/>
    <m/>
    <n v="13592.35"/>
    <m/>
    <n v="1"/>
    <m/>
    <n v="15991"/>
    <m/>
    <n v="2398.65"/>
    <m/>
    <n v="13592.35"/>
    <m/>
    <n v="0"/>
    <n v="0"/>
    <s v="UNI240000000049"/>
    <m/>
    <m/>
    <s v="Hayat Kimya"/>
    <s v="Mevcut Müşteri"/>
    <s v="Yeni Satış"/>
    <s v="Lisans"/>
    <s v="Lisans Satışı"/>
    <s v="Diğer"/>
    <s v="Univera Satış"/>
    <s v="Saha Satış"/>
    <s v="Yurt İçi"/>
    <s v="Türkiye"/>
    <s v="Dist"/>
  </r>
  <r>
    <m/>
    <m/>
    <x v="3"/>
    <s v="Q1"/>
    <x v="0"/>
    <x v="0"/>
    <m/>
    <s v="FLLC EFESTRADE BY"/>
    <s v="EH.02.001"/>
    <s v="EnRoute Panorama - Yazilim Bakimi, Yasatma ve Merkezi Destek Hizmeti"/>
    <s v="Univera - Efes Belarus"/>
    <x v="2"/>
    <s v="Enroute"/>
    <m/>
    <n v="397986.05"/>
    <m/>
    <n v="1"/>
    <m/>
    <n v="397986.04514499998"/>
    <m/>
    <n v="-4.8549999999999999E-3"/>
    <m/>
    <n v="397986.05"/>
    <m/>
    <n v="0"/>
    <n v="0"/>
    <s v="ENV240000000010"/>
    <m/>
    <m/>
    <s v="Efes International"/>
    <s v="Mevcut Müşteri"/>
    <s v="Yenileme"/>
    <s v="Hizmet"/>
    <s v="Bakım ve Destek Hizmeti"/>
    <s v="Diğer"/>
    <s v="Univera Satış"/>
    <s v="Saha Satış"/>
    <s v="Yurt Dışı"/>
    <s v="Belarus"/>
    <s v="Merkez"/>
  </r>
  <r>
    <m/>
    <m/>
    <x v="3"/>
    <s v="Q1"/>
    <x v="0"/>
    <x v="0"/>
    <m/>
    <s v="DARDANEL DAGITIM A.S."/>
    <s v="EH.03.006"/>
    <s v="EnRoute Panorama - Uzaktan Kurulum ve Efitim Hizmeti"/>
    <s v="Univera - Dardanel"/>
    <x v="7"/>
    <s v="Enroute"/>
    <m/>
    <m/>
    <m/>
    <n v="2"/>
    <m/>
    <n v="4320"/>
    <m/>
    <n v="0"/>
    <m/>
    <n v="4320"/>
    <m/>
    <n v="0"/>
    <n v="0"/>
    <s v="UNI240000000029"/>
    <m/>
    <m/>
    <s v="Dardanel"/>
    <s v="Mevcut Müşteri"/>
    <s v="Yeni Satış"/>
    <s v="Hizmet"/>
    <s v="Kurulum ve Eğitim"/>
    <s v="Diğer"/>
    <s v="Univera Satış"/>
    <s v="Saha Satış"/>
    <s v="Yurt İçi"/>
    <s v="Türkiye"/>
    <s v="Merkez"/>
  </r>
  <r>
    <m/>
    <m/>
    <x v="3"/>
    <s v="Q1"/>
    <x v="0"/>
    <x v="0"/>
    <m/>
    <s v="ERBAK-ULUDAG PAZARLAMA SATIS VE DAGITIM A.S."/>
    <s v="EH.03.006"/>
    <s v="EnRoute Panorama - Uzaktan Kurulum ve Efitim Hizmeti"/>
    <s v="Univera - Uludağ İçecek"/>
    <x v="1"/>
    <s v="Enroute"/>
    <m/>
    <n v="3780"/>
    <m/>
    <n v="1"/>
    <m/>
    <n v="3780"/>
    <m/>
    <n v="0"/>
    <m/>
    <n v="3780"/>
    <m/>
    <n v="0"/>
    <n v="0"/>
    <s v="UNI240000000047"/>
    <m/>
    <m/>
    <s v="Uludağ İçecek"/>
    <s v="Mevcut Müşteri"/>
    <s v="Yeni Satış"/>
    <s v="Hizmet"/>
    <s v="Kurulum ve Eğitim"/>
    <s v="Diğer"/>
    <s v="Univera Satış"/>
    <s v="Saha Satış"/>
    <s v="Yurt İçi"/>
    <s v="Türkiye"/>
    <s v="Merkez"/>
  </r>
  <r>
    <m/>
    <m/>
    <x v="3"/>
    <s v="Q1"/>
    <x v="0"/>
    <x v="0"/>
    <m/>
    <s v="ILHANLAR GIDA TIC. A.S"/>
    <s v="EH.03.006"/>
    <s v="EnRoute Panorama - Uzaktan Kurulum ve Efitim Hizmeti"/>
    <s v="Univera - Hayat Kimya"/>
    <x v="8"/>
    <s v="Enroute"/>
    <m/>
    <n v="3780"/>
    <m/>
    <n v="1"/>
    <m/>
    <n v="3780"/>
    <m/>
    <n v="0"/>
    <m/>
    <n v="3780"/>
    <m/>
    <n v="0"/>
    <n v="0"/>
    <s v="UNI240000000048"/>
    <m/>
    <m/>
    <s v="Hayat Kimya"/>
    <s v="Mevcut Müşteri"/>
    <s v="Yeni Satış"/>
    <s v="Hizmet"/>
    <s v="Kurulum ve Eğitim"/>
    <s v="Diğer"/>
    <s v="Univera Satış"/>
    <s v="Saha Satış"/>
    <s v="Yurt İçi"/>
    <s v="Türkiye"/>
    <s v="Dist"/>
  </r>
  <r>
    <m/>
    <m/>
    <x v="3"/>
    <s v="Q1"/>
    <x v="0"/>
    <x v="0"/>
    <m/>
    <s v="MESÇI TOPTAN VE PERAKENDE GIDA SAN. TIC. LTD. STI. ADANA SUBESI"/>
    <s v="EH.03.006"/>
    <s v="EnRoute Panorama - Uzaktan Kurulum ve Efitim Hizmeti"/>
    <s v="Univera - Hayat Kimya"/>
    <x v="8"/>
    <s v="Enroute"/>
    <m/>
    <n v="3780"/>
    <m/>
    <n v="1"/>
    <m/>
    <n v="3780"/>
    <m/>
    <n v="0"/>
    <m/>
    <n v="3780"/>
    <m/>
    <n v="0"/>
    <n v="0"/>
    <s v="UNI240000000049"/>
    <m/>
    <m/>
    <s v="Hayat Kimya"/>
    <s v="Mevcut Müşteri"/>
    <s v="Yeni Satış"/>
    <s v="Hizmet"/>
    <s v="Kurulum ve Eğitim"/>
    <s v="Diğer"/>
    <s v="Univera Satış"/>
    <s v="Saha Satış"/>
    <s v="Yurt İçi"/>
    <s v="Türkiye"/>
    <s v="Dist"/>
  </r>
  <r>
    <m/>
    <m/>
    <x v="3"/>
    <s v="Q1"/>
    <x v="0"/>
    <x v="0"/>
    <m/>
    <s v="FLLC EFESTRADE BY"/>
    <s v="EH.05.002"/>
    <s v="EnRoute Panorama - Rapor Gelistirme Hizmeti"/>
    <s v="Univera - Efes Belarus"/>
    <x v="4"/>
    <s v="Enroute"/>
    <m/>
    <n v="11237.8125"/>
    <m/>
    <n v="4"/>
    <m/>
    <n v="44951.25"/>
    <m/>
    <n v="0"/>
    <m/>
    <n v="44951.25"/>
    <m/>
    <n v="0"/>
    <n v="0"/>
    <s v="ENV240000000009"/>
    <m/>
    <m/>
    <s v="Efes International"/>
    <s v="Mevcut Müşteri"/>
    <s v="Yeni Satış"/>
    <s v="Hizmet"/>
    <s v="Rapor Geliştirme"/>
    <s v="Diğer"/>
    <s v="Univera Satış"/>
    <s v="Saha Satış"/>
    <s v="Yurt Dışı"/>
    <s v="Belarus"/>
    <s v="Merkez"/>
  </r>
  <r>
    <m/>
    <m/>
    <x v="3"/>
    <s v="Q1"/>
    <x v="0"/>
    <x v="0"/>
    <m/>
    <s v="FLLC EFESTRADE BY"/>
    <s v="EH.01.001"/>
    <s v="EnRoute Panorama - Proje Yönetim Hizmeti"/>
    <s v="Univera - Efes Belarus"/>
    <x v="4"/>
    <s v="Enroute"/>
    <m/>
    <n v="11987"/>
    <m/>
    <n v="1"/>
    <m/>
    <n v="11987"/>
    <m/>
    <n v="0"/>
    <m/>
    <n v="11987"/>
    <m/>
    <n v="0"/>
    <n v="0"/>
    <s v="ENV240000000009"/>
    <m/>
    <m/>
    <s v="Efes International"/>
    <s v="Mevcut Müşteri"/>
    <s v="Yeni Satış"/>
    <s v="Hizmet"/>
    <s v="Proje Yönetimi ve Danışmanlık"/>
    <s v="Diğer"/>
    <s v="Univera Satış"/>
    <s v="Saha Satış"/>
    <s v="Yurt Dışı"/>
    <s v="Belarus"/>
    <s v="Merkez"/>
  </r>
  <r>
    <m/>
    <m/>
    <x v="3"/>
    <s v="Q1"/>
    <x v="0"/>
    <x v="0"/>
    <m/>
    <s v="BULAN TICARET - TUNÇ BULAN"/>
    <s v="EY.02.011"/>
    <s v="EnRoute Panorama - Panel - Çoklu Proje Birlestirme Mobil Uygulama Lisansi (Enterprise)"/>
    <s v="Univera - Sarper İçecek"/>
    <x v="1"/>
    <s v="Enroute"/>
    <m/>
    <m/>
    <m/>
    <n v="5"/>
    <m/>
    <n v="23660"/>
    <m/>
    <n v="0"/>
    <m/>
    <n v="23660"/>
    <m/>
    <n v="0"/>
    <n v="0"/>
    <s v="UNI240000000043"/>
    <m/>
    <m/>
    <s v="Sarper İçecek"/>
    <s v="Mevcut Müşteri"/>
    <s v="Yeni Satış"/>
    <s v="Lisans"/>
    <s v="Lisans Satışı"/>
    <s v="Diğer"/>
    <s v="Univera Satış"/>
    <s v="Saha Satış"/>
    <s v="Yurt İçi"/>
    <s v="Türkiye"/>
    <s v="Dist"/>
  </r>
  <r>
    <m/>
    <m/>
    <x v="3"/>
    <s v="Q1"/>
    <x v="0"/>
    <x v="0"/>
    <m/>
    <s v="JT INTERNATIONAL SA"/>
    <s v="EH.06.001"/>
    <s v="EnRoute Panorama - Hosting Hizmeti"/>
    <s v="Univera - JTI İran"/>
    <x v="4"/>
    <s v="Hosting"/>
    <m/>
    <n v="118801.54"/>
    <m/>
    <n v="1"/>
    <m/>
    <n v="118801.53879999999"/>
    <m/>
    <n v="-1.1999999999999999E-3"/>
    <m/>
    <n v="118801.54"/>
    <m/>
    <n v="0"/>
    <n v="0"/>
    <s v="ENV240000000005"/>
    <m/>
    <m/>
    <s v="JTI"/>
    <s v="Mevcut Müşteri"/>
    <s v="Yenileme"/>
    <s v="Hizmet"/>
    <s v="Hosting"/>
    <s v="Key Account"/>
    <s v="Univera Satış"/>
    <s v="Saha Satış"/>
    <s v="Yurt İçi"/>
    <s v="Türkiye"/>
    <s v="Merkez"/>
  </r>
  <r>
    <m/>
    <m/>
    <x v="3"/>
    <s v="Q1"/>
    <x v="0"/>
    <x v="0"/>
    <m/>
    <s v="JT INTERNATIONAL SA"/>
    <s v="EH.06.001"/>
    <s v="EnRoute Panorama - Hosting Hizmeti"/>
    <s v="Univera - JTI İran"/>
    <x v="4"/>
    <s v="Hosting"/>
    <m/>
    <n v="40648.74"/>
    <m/>
    <n v="1"/>
    <m/>
    <n v="40648.736107999997"/>
    <m/>
    <n v="-3.8920000000000001E-3"/>
    <m/>
    <n v="40648.74"/>
    <m/>
    <n v="0"/>
    <n v="0"/>
    <s v="ENV240000000006"/>
    <m/>
    <m/>
    <s v="JTI"/>
    <s v="Mevcut Müşteri"/>
    <s v="Yenileme"/>
    <s v="Hizmet"/>
    <s v="Hosting"/>
    <s v="Key Account"/>
    <s v="Univera Satış"/>
    <s v="Saha Satış"/>
    <s v="Yurt İçi"/>
    <s v="Türkiye"/>
    <s v="Merkez"/>
  </r>
  <r>
    <m/>
    <m/>
    <x v="3"/>
    <s v="Q1"/>
    <x v="0"/>
    <x v="0"/>
    <m/>
    <s v="JT INTERNATIONAL SA"/>
    <s v="EH.06.001"/>
    <s v="EnRoute Panorama - Hosting Hizmeti"/>
    <s v="Univera - JTI İran"/>
    <x v="4"/>
    <s v="Hosting"/>
    <m/>
    <n v="17725.22"/>
    <m/>
    <n v="1"/>
    <m/>
    <n v="17725.215800000002"/>
    <m/>
    <n v="-4.1999999999999997E-3"/>
    <m/>
    <n v="17725.22"/>
    <m/>
    <n v="0"/>
    <n v="0"/>
    <s v="ENV240000000005"/>
    <m/>
    <m/>
    <s v="JTI"/>
    <s v="Mevcut Müşteri"/>
    <s v="Yenileme"/>
    <s v="Hizmet"/>
    <s v="Hosting"/>
    <s v="Key Account"/>
    <s v="Univera Satış"/>
    <s v="Saha Satış"/>
    <s v="Yurt İçi"/>
    <s v="Türkiye"/>
    <s v="Merkez"/>
  </r>
  <r>
    <m/>
    <m/>
    <x v="3"/>
    <s v="Q1"/>
    <x v="0"/>
    <x v="0"/>
    <m/>
    <s v="MARS GIDA ÜRÜNLERI TIC. LTD.STI."/>
    <s v="EH.06.001"/>
    <s v="EnRoute Panorama - Hosting Hizmeti"/>
    <s v="Univera - Mars Gıda"/>
    <x v="2"/>
    <s v="Hosting"/>
    <m/>
    <n v="559577.56000000006"/>
    <m/>
    <n v="1"/>
    <m/>
    <n v="559577.55564000004"/>
    <m/>
    <n v="-4.3600000000000002E-3"/>
    <m/>
    <n v="559577.56000000006"/>
    <m/>
    <n v="0"/>
    <n v="0"/>
    <s v="UNI240000000034"/>
    <m/>
    <m/>
    <s v="Mars Gıda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4"/>
    <s v="Q1"/>
    <x v="0"/>
    <x v="0"/>
    <m/>
    <s v="LEANK BUSİNESS SOLUTİONS LTD."/>
    <s v="WPY.01.004"/>
    <s v="WEBPLUS EK KULLANICI LISANSI +5"/>
    <s v="Univera - Kanal"/>
    <x v="5"/>
    <s v="Enroute"/>
    <s v="Webplus"/>
    <n v="9041.76"/>
    <m/>
    <n v="1"/>
    <m/>
    <n v="10046.4"/>
    <m/>
    <n v="1004.64"/>
    <m/>
    <n v="9041.76"/>
    <m/>
    <n v="0"/>
    <n v="0"/>
    <s v="ENV240000000008"/>
    <m/>
    <m/>
    <s v="Leank"/>
    <s v="Mevcut Müşteri"/>
    <s v="Yeni Satış"/>
    <s v="Lisans"/>
    <s v="Lisans Satışı"/>
    <s v="Diğer"/>
    <s v="Kanal Satış"/>
    <s v="Saha Satış"/>
    <s v="Yurt İçi"/>
    <s v="Türkiye"/>
    <s v="Merkez"/>
  </r>
  <r>
    <m/>
    <m/>
    <x v="4"/>
    <s v="Q1"/>
    <x v="0"/>
    <x v="0"/>
    <m/>
    <s v="DOGUS ÇAY VE GIDA MADD.ÜRT.PAZ.ITH.IHR.A.S"/>
    <s v="SH.01.001"/>
    <s v="StokBar Panorama - Proje Yönetim Hizmeti"/>
    <s v="Univera Doğuş Çay Projesi"/>
    <x v="2"/>
    <s v="Stokbar"/>
    <s v="Stokbar"/>
    <n v="7938"/>
    <m/>
    <n v="1"/>
    <m/>
    <n v="7938"/>
    <m/>
    <n v="0"/>
    <m/>
    <n v="7938"/>
    <m/>
    <n v="0"/>
    <n v="0"/>
    <s v="UNI240000000039"/>
    <m/>
    <m/>
    <s v="Doğuş Çay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4"/>
    <s v="Q1"/>
    <x v="0"/>
    <x v="0"/>
    <m/>
    <s v="JTI TÜTÜN ÜRÜNLERI SANAYI A.S"/>
    <s v="SH.01.001"/>
    <s v="StokBar Panorama - Proje Yönetim Hizmeti"/>
    <s v="Univera - JTI"/>
    <x v="2"/>
    <s v="Stokbar"/>
    <s v="Stokbar"/>
    <n v="3264.9700000000003"/>
    <m/>
    <n v="5"/>
    <m/>
    <n v="16324.85"/>
    <m/>
    <n v="0"/>
    <m/>
    <n v="16324.85"/>
    <m/>
    <n v="0"/>
    <n v="0"/>
    <s v="UNI240000000040"/>
    <m/>
    <m/>
    <s v="JTI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4"/>
    <s v="Q1"/>
    <x v="0"/>
    <x v="0"/>
    <m/>
    <s v="TAVUK DÜNYASI GIDA SANAYI VE TICARET A.S."/>
    <s v="SH.01.001"/>
    <s v="StokBar Panorama - Proje Yönetim Hizmeti"/>
    <s v="Univera - Tavuk Dünyası"/>
    <x v="2"/>
    <s v="Stokbar"/>
    <s v="Stokbar"/>
    <n v="3271"/>
    <m/>
    <n v="2"/>
    <m/>
    <n v="6542"/>
    <m/>
    <n v="0"/>
    <m/>
    <n v="6542"/>
    <m/>
    <n v="0"/>
    <n v="0"/>
    <s v="UNI240000000037"/>
    <m/>
    <m/>
    <s v="Tavuk Dünyası"/>
    <s v="Mevcut Müşteri"/>
    <s v="Yeni Satış"/>
    <s v="Hizmet"/>
    <s v="Proje Yönetimi ve Danışmanlık"/>
    <s v="Diğer"/>
    <s v="Univera Satış"/>
    <s v="Saha Satış"/>
    <s v="Yurt İçi"/>
    <s v="Türkiye"/>
    <s v="Merkez"/>
  </r>
  <r>
    <m/>
    <m/>
    <x v="4"/>
    <s v="Q1"/>
    <x v="0"/>
    <x v="0"/>
    <m/>
    <s v="TAVUK DÜNYASI GIDA SANAYI VE TICARET A.S."/>
    <s v="SH.01.001"/>
    <s v="StokBar Panorama - Proje Yönetim Hizmeti"/>
    <s v="Univera - Tavuk Dünyası"/>
    <x v="2"/>
    <s v="Stokbar"/>
    <s v="Stokbar"/>
    <n v="3271"/>
    <m/>
    <n v="1"/>
    <m/>
    <n v="3271"/>
    <m/>
    <n v="0"/>
    <m/>
    <n v="3271"/>
    <m/>
    <n v="0"/>
    <n v="0"/>
    <s v="UNI240000000038"/>
    <m/>
    <m/>
    <s v="Tavuk Dünyası"/>
    <s v="Mevcut Müşteri"/>
    <s v="Yeni Satış"/>
    <s v="Hizmet"/>
    <s v="Proje Yönetimi ve Danışmanlık"/>
    <s v="Diğer"/>
    <s v="Univera Satış"/>
    <s v="Saha Satış"/>
    <s v="Yurt İçi"/>
    <s v="Türkiye"/>
    <s v="Merkez"/>
  </r>
  <r>
    <m/>
    <m/>
    <x v="4"/>
    <s v="Q1"/>
    <x v="0"/>
    <x v="0"/>
    <m/>
    <s v="Murr Elektronik San. Ve Tic. Ltd. Şti."/>
    <s v="SY.02.002"/>
    <s v="Stokbar Panorama - Mobil (Android) Kullanici Lisansi (Enterprise)"/>
    <s v="Univera - Murr Elektronik"/>
    <x v="9"/>
    <s v="Stokbar"/>
    <s v="Stokbar"/>
    <n v="4765.95"/>
    <m/>
    <n v="1"/>
    <m/>
    <n v="5607"/>
    <m/>
    <n v="841.05"/>
    <m/>
    <n v="4765.95"/>
    <m/>
    <n v="0"/>
    <n v="0"/>
    <s v="UNI240000000046"/>
    <m/>
    <m/>
    <s v="Murr Elektronik"/>
    <s v="Mevcut Müşteri"/>
    <s v="Yeni Satış"/>
    <s v="Lisans"/>
    <s v="Lisans Satışı"/>
    <s v="Diğer"/>
    <s v="Univera Satış"/>
    <s v="Saha Satış"/>
    <s v="Yurt İçi"/>
    <s v="Türkiye"/>
    <s v="Merkez"/>
  </r>
  <r>
    <m/>
    <m/>
    <x v="4"/>
    <s v="Q1"/>
    <x v="0"/>
    <x v="0"/>
    <m/>
    <s v="LEANK BUSİNESS SOLUTİONS LTD."/>
    <s v="QMY.02.001"/>
    <s v="QUESTMATE EL TERMINALI LISANSI - ANDROID"/>
    <s v="Univera - Kanal"/>
    <x v="5"/>
    <s v="Quest"/>
    <m/>
    <n v="2260.8000000000002"/>
    <m/>
    <n v="2"/>
    <m/>
    <n v="5024"/>
    <m/>
    <n v="502.4"/>
    <m/>
    <n v="4521.6000000000004"/>
    <m/>
    <n v="0"/>
    <n v="0"/>
    <s v="ENV240000000007"/>
    <m/>
    <m/>
    <s v="Leank"/>
    <s v="Mevcut Müşteri"/>
    <s v="Yeni Satış"/>
    <s v="Lisans"/>
    <s v="Lisans Satışı"/>
    <s v="Diğer"/>
    <s v="Kanal Satış"/>
    <s v="Leank"/>
    <s v="Yurt İçi"/>
    <s v="Türkiye"/>
    <s v="Merkez"/>
  </r>
  <r>
    <m/>
    <m/>
    <x v="4"/>
    <s v="Q1"/>
    <x v="0"/>
    <x v="0"/>
    <m/>
    <s v="DURU ITR.DEPOSU SAN VE TIC. A.S."/>
    <s v="EY.01.010"/>
    <s v="ENROUTE PANORAMA WEB CONNECTOR LISANSI"/>
    <s v="Univera - Henkel"/>
    <x v="7"/>
    <s v="Enroute"/>
    <m/>
    <n v="10885.6"/>
    <m/>
    <n v="1"/>
    <m/>
    <n v="13607"/>
    <m/>
    <n v="2721.4"/>
    <m/>
    <n v="10885.6"/>
    <m/>
    <n v="0"/>
    <n v="0"/>
    <s v="UNI240000000061"/>
    <m/>
    <m/>
    <s v="Henkel"/>
    <s v="Mevcut Müşteri"/>
    <s v="Yeni Satış"/>
    <s v="Lisans"/>
    <s v="Lisans Satışı"/>
    <s v="Diğer"/>
    <s v="Univera Satış"/>
    <s v="Saha Satış"/>
    <s v="Yurt İçi"/>
    <s v="Türkiye"/>
    <s v="Dist"/>
  </r>
  <r>
    <m/>
    <m/>
    <x v="4"/>
    <s v="Q1"/>
    <x v="0"/>
    <x v="0"/>
    <m/>
    <s v="TADIM GIDA MADDELERI SAN.VE TIC.AS."/>
    <s v="EH.02.009"/>
    <s v="Enroute Panorama Asset Tracker - Demirbas Modülü Yazilim Bakimi Hizmeti "/>
    <s v="Univera - Tadım"/>
    <x v="2"/>
    <s v="Enroute"/>
    <m/>
    <n v="18466.080000000002"/>
    <m/>
    <n v="1"/>
    <m/>
    <n v="18466.080000000002"/>
    <m/>
    <n v="0"/>
    <m/>
    <n v="18466.080000000002"/>
    <m/>
    <n v="0"/>
    <n v="0"/>
    <s v="UNI240000000088"/>
    <m/>
    <m/>
    <s v="Tadım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4"/>
    <s v="Q1"/>
    <x v="0"/>
    <x v="0"/>
    <m/>
    <s v="ÇAYKUR ÇAY ISLETMELERI GENEL MÜDÜRLÜGÜ"/>
    <s v="EH.02.001"/>
    <s v="EnRoute Panorama - Yazilim Bakimi, Yasatma ve Merkezi Destek Hizmeti"/>
    <s v="Univera - Çaykur"/>
    <x v="2"/>
    <s v="Enroute"/>
    <m/>
    <n v="22645.759999999998"/>
    <m/>
    <n v="1"/>
    <m/>
    <n v="22645.759999999998"/>
    <m/>
    <n v="0"/>
    <m/>
    <n v="22645.759999999998"/>
    <m/>
    <n v="0"/>
    <n v="0"/>
    <s v="UNI240000000087"/>
    <m/>
    <m/>
    <s v="Çaykur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4"/>
    <s v="Q1"/>
    <x v="0"/>
    <x v="0"/>
    <m/>
    <s v="EFES PAZARLAMA VE DAGITIM TIC.A.S"/>
    <s v="EH.02.001"/>
    <s v="EnRoute Panorama - Yazilim Bakimi, Yasatma ve Merkezi Destek Hizmeti"/>
    <s v="Univera - Efes Türkiye"/>
    <x v="2"/>
    <s v="Enroute"/>
    <m/>
    <n v="481930.29"/>
    <m/>
    <n v="1"/>
    <m/>
    <n v="481930.29"/>
    <m/>
    <n v="0"/>
    <m/>
    <n v="481930.29"/>
    <m/>
    <n v="0"/>
    <n v="0"/>
    <s v="UNI240000000051"/>
    <m/>
    <m/>
    <s v="Efes Türkiye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4"/>
    <s v="Q1"/>
    <x v="0"/>
    <x v="0"/>
    <m/>
    <s v="EFES PAZARLAMA VE DAGITIM TIC.A.S"/>
    <s v="EH.02.001"/>
    <s v="EnRoute Panorama - Yazilim Bakimi, Yasatma ve Merkezi Destek Hizmeti"/>
    <s v="Univera - Efes Türkiye"/>
    <x v="2"/>
    <s v="Enroute"/>
    <m/>
    <n v="6002.42"/>
    <m/>
    <n v="1"/>
    <m/>
    <n v="6002.42"/>
    <m/>
    <n v="0"/>
    <m/>
    <n v="6002.42"/>
    <m/>
    <n v="0"/>
    <n v="0"/>
    <s v="UNI240000000053"/>
    <m/>
    <m/>
    <s v="Efes Türkiye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4"/>
    <s v="Q1"/>
    <x v="0"/>
    <x v="0"/>
    <m/>
    <s v="KÜRESEL TEDARIK VE TICARET ANONIM SIRKETI"/>
    <s v="EH.02.001"/>
    <s v="EnRoute Panorama - Yazilim Bakimi, Yasatma ve Merkezi Destek Hizmeti"/>
    <s v="Univera - Küresel Tedarik"/>
    <x v="2"/>
    <s v="Enroute"/>
    <m/>
    <n v="218388.06"/>
    <m/>
    <n v="1"/>
    <m/>
    <n v="218388.06"/>
    <m/>
    <n v="0"/>
    <m/>
    <n v="218388.06"/>
    <m/>
    <n v="0"/>
    <n v="0"/>
    <s v="UNI240000000079"/>
    <m/>
    <m/>
    <s v="Küresel Tedarik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4"/>
    <s v="Q1"/>
    <x v="0"/>
    <x v="0"/>
    <m/>
    <s v="TADIM GIDA MADDELERI SAN.VE TIC.AS."/>
    <s v="EH.02.001"/>
    <s v="EnRoute Panorama - Yazilim Bakimi, Yasatma ve Merkezi Destek Hizmeti"/>
    <s v="Univera - Tadım"/>
    <x v="2"/>
    <s v="Enroute"/>
    <m/>
    <n v="532135.55000000005"/>
    <m/>
    <n v="1"/>
    <m/>
    <n v="532135.55000000005"/>
    <m/>
    <n v="0"/>
    <m/>
    <n v="532135.55000000005"/>
    <m/>
    <n v="0"/>
    <n v="0"/>
    <s v="UNI240000000088"/>
    <m/>
    <m/>
    <s v="Tadım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4"/>
    <s v="Q1"/>
    <x v="0"/>
    <x v="0"/>
    <m/>
    <s v="ÇAYKUR ÇAY ISLETMELERI GENEL MÜDÜRLÜGÜ"/>
    <s v="EH.03.003"/>
    <s v="EnRoute Panorama - Uzman Destek Hizmeti"/>
    <s v="Univera - Çaykur"/>
    <x v="2"/>
    <s v="Enroute"/>
    <m/>
    <n v="43274.61"/>
    <m/>
    <n v="1"/>
    <m/>
    <n v="43274.61"/>
    <m/>
    <n v="0"/>
    <m/>
    <n v="43274.61"/>
    <m/>
    <n v="0"/>
    <n v="0"/>
    <s v="UNI240000000087"/>
    <m/>
    <m/>
    <s v="Çaykur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4"/>
    <s v="Q1"/>
    <x v="0"/>
    <x v="0"/>
    <m/>
    <s v="EKSILIOGLU  GIDA VE TEM ÜRÜN DAG PAZ  SAN ve TIC LTD. STI"/>
    <s v="EH.03.006"/>
    <s v="EnRoute Panorama - Uzaktan Kurulum ve Efitim Hizmeti"/>
    <s v="Univera - Reckitt Benckiser"/>
    <x v="0"/>
    <s v="Enroute"/>
    <m/>
    <n v="3780"/>
    <m/>
    <n v="2"/>
    <m/>
    <n v="7560"/>
    <m/>
    <n v="0"/>
    <m/>
    <n v="7560"/>
    <m/>
    <n v="0"/>
    <n v="0"/>
    <s v="UNI240000000071"/>
    <m/>
    <m/>
    <s v="R. Benckiser"/>
    <s v="Mevcut Müşteri"/>
    <s v="Yeni Satış"/>
    <s v="Hizmet"/>
    <s v="Kurulum ve Eğitim"/>
    <s v="Diğer"/>
    <s v="Univera Satış"/>
    <s v="Saha Satış"/>
    <s v="Yurt İçi"/>
    <s v="Türkiye"/>
    <s v="Dist"/>
  </r>
  <r>
    <m/>
    <m/>
    <x v="4"/>
    <s v="Q1"/>
    <x v="0"/>
    <x v="0"/>
    <m/>
    <s v="BURDA BEBEK SAN. VE TIC.A.S"/>
    <s v="EH.05.002"/>
    <s v="EnRoute Panorama - Rapor Gelistirme Hizmeti"/>
    <s v="Univera - Burda Bebek"/>
    <x v="2"/>
    <s v="Enroute"/>
    <m/>
    <n v="5783.4"/>
    <m/>
    <n v="2"/>
    <m/>
    <n v="11566.8"/>
    <m/>
    <n v="0"/>
    <m/>
    <n v="11566.8"/>
    <m/>
    <n v="0"/>
    <n v="0"/>
    <s v="UNI240000000062"/>
    <m/>
    <m/>
    <s v="Burda Bebek"/>
    <s v="Mevcut Müşteri"/>
    <s v="Yeni Satış"/>
    <s v="Hizmet"/>
    <s v="Rapor Geliştirme"/>
    <s v="Diğer"/>
    <s v="Univera Satış"/>
    <s v="Saha Satış"/>
    <s v="Yurt İçi"/>
    <s v="Türkiye"/>
    <s v="Merkez"/>
  </r>
  <r>
    <m/>
    <m/>
    <x v="4"/>
    <s v="Q1"/>
    <x v="0"/>
    <x v="0"/>
    <m/>
    <s v="KUZEY GIDA MAD.TUR.TIC.LTD.STI."/>
    <s v="EY.02.011"/>
    <s v="EnRoute Panorama - Panel - Çoklu Proje Birlestirme Mobil Uygulama Lisansi (Enterprise)"/>
    <s v="Univera - Sarper İçecek"/>
    <x v="1"/>
    <s v="Enroute"/>
    <m/>
    <n v="4022.2"/>
    <m/>
    <n v="4"/>
    <m/>
    <n v="18928"/>
    <m/>
    <n v="2839.2"/>
    <m/>
    <n v="16088.8"/>
    <m/>
    <n v="0"/>
    <n v="0"/>
    <s v="UNI240000000075"/>
    <m/>
    <m/>
    <s v="Sarper İçecek"/>
    <s v="Mevcut Müşteri"/>
    <s v="Yeni Satış"/>
    <s v="Lisans"/>
    <s v="Lisans Satışı"/>
    <s v="Diğer"/>
    <s v="Univera Satış"/>
    <s v="Saha Satış"/>
    <s v="Yurt İçi"/>
    <s v="Türkiye"/>
    <s v="Dist"/>
  </r>
  <r>
    <m/>
    <m/>
    <x v="4"/>
    <s v="Q1"/>
    <x v="0"/>
    <x v="0"/>
    <m/>
    <s v="RED BULL GIDA DAGITIM VE PAZARLAMA TICARET LTD. STI"/>
    <s v="EY.02.033"/>
    <s v="EnRoute Panorama - Mobil Kullanici Lisansi (Enterprise)"/>
    <s v="Univera - Redbull"/>
    <x v="0"/>
    <s v="Enroute"/>
    <m/>
    <n v="5103"/>
    <m/>
    <n v="1"/>
    <m/>
    <n v="5103"/>
    <m/>
    <n v="0"/>
    <m/>
    <n v="5103"/>
    <m/>
    <n v="0"/>
    <n v="0"/>
    <s v="UNI240000000077"/>
    <m/>
    <m/>
    <s v="Redbull"/>
    <s v="Mevcut Müşteri"/>
    <s v="Yeni Satış"/>
    <s v="Lisans"/>
    <s v="Lisans Satışı"/>
    <s v="Diğer"/>
    <s v="Univera Satış"/>
    <s v="Saha Satış"/>
    <s v="Yurt İçi"/>
    <s v="Türkiye"/>
    <s v="Merkez"/>
  </r>
  <r>
    <m/>
    <m/>
    <x v="4"/>
    <s v="Q1"/>
    <x v="0"/>
    <x v="0"/>
    <m/>
    <s v="ÇAYKUR ÇAY ISLETMELERI GENEL MÜDÜRLÜGÜ"/>
    <s v="EH.03.001"/>
    <s v="EnRoute Panorama - Çafri Merkezi Hizmeti  (MSD)"/>
    <s v="Univera - Çaykur"/>
    <x v="2"/>
    <s v="Enroute"/>
    <m/>
    <n v="49106.12"/>
    <m/>
    <n v="1"/>
    <m/>
    <n v="49106.12"/>
    <m/>
    <n v="0"/>
    <m/>
    <n v="49106.12"/>
    <m/>
    <n v="0"/>
    <n v="0"/>
    <s v="UNI240000000087"/>
    <m/>
    <m/>
    <s v="Çaykur"/>
    <s v="Mevcut Müşteri"/>
    <s v="Yenileme"/>
    <s v="Hizmet"/>
    <s v="Çağrı Merkezi"/>
    <s v="Diğer"/>
    <s v="Univera Satış"/>
    <s v="Saha Satış"/>
    <s v="Yurt İçi"/>
    <s v="Türkiye"/>
    <s v="Merkez"/>
  </r>
  <r>
    <m/>
    <m/>
    <x v="4"/>
    <s v="Q1"/>
    <x v="0"/>
    <x v="0"/>
    <m/>
    <s v="EFES PAZARLAMA VE DAGITIM TIC.A.S"/>
    <s v="EH.03.001"/>
    <s v="EnRoute Panorama - Çafri Merkezi Hizmeti  (MSD)"/>
    <s v="Univera - Efes Türkiye"/>
    <x v="2"/>
    <s v="Enroute"/>
    <m/>
    <n v="16440"/>
    <m/>
    <n v="100"/>
    <m/>
    <n v="1644000"/>
    <m/>
    <n v="0"/>
    <m/>
    <n v="1644000"/>
    <m/>
    <n v="0"/>
    <n v="0"/>
    <s v="UNI240000000052"/>
    <m/>
    <m/>
    <s v="Efes Türkiye"/>
    <s v="Mevcut Müşteri"/>
    <s v="Yenileme"/>
    <s v="Hizmet"/>
    <s v="Çağrı Merkezi"/>
    <s v="Diğer"/>
    <s v="Univera Satış"/>
    <s v="Saha Satış"/>
    <s v="Yurt İçi"/>
    <s v="Türkiye"/>
    <s v="Merkez"/>
  </r>
  <r>
    <m/>
    <m/>
    <x v="4"/>
    <s v="Q1"/>
    <x v="0"/>
    <x v="0"/>
    <m/>
    <s v="KÜRESEL TEDARIK VE TICARET ANONIM SIRKETI"/>
    <s v="EH.03.001"/>
    <s v="EnRoute Panorama - Çafri Merkezi Hizmeti  (MSD)"/>
    <s v="Univera - Küresel Tedarik"/>
    <x v="2"/>
    <s v="Enroute"/>
    <m/>
    <n v="14206.5"/>
    <m/>
    <n v="1"/>
    <m/>
    <n v="14206.5"/>
    <m/>
    <n v="0"/>
    <m/>
    <n v="14206.5"/>
    <m/>
    <n v="0"/>
    <n v="0"/>
    <s v="UNI240000000079"/>
    <m/>
    <m/>
    <s v="Küresel Tedarik"/>
    <s v="Mevcut Müşteri"/>
    <s v="Yenileme"/>
    <s v="Hizmet"/>
    <s v="Çağrı Merkezi"/>
    <s v="Diğer"/>
    <s v="Univera Satış"/>
    <s v="Saha Satış"/>
    <s v="Yurt İçi"/>
    <s v="Türkiye"/>
    <s v="Merkez"/>
  </r>
  <r>
    <m/>
    <m/>
    <x v="4"/>
    <s v="Q1"/>
    <x v="0"/>
    <x v="0"/>
    <m/>
    <s v="TADIM GIDA MADDELERI SAN.VE TIC.AS."/>
    <s v="EH.03.001"/>
    <s v="EnRoute Panorama - Çafri Merkezi Hizmeti  (MSD)"/>
    <s v="Univera - Tadım"/>
    <x v="2"/>
    <s v="Enroute"/>
    <m/>
    <n v="9587.68"/>
    <m/>
    <n v="84"/>
    <m/>
    <n v="805365.12"/>
    <m/>
    <n v="0"/>
    <m/>
    <n v="805365.12"/>
    <m/>
    <n v="0"/>
    <n v="0"/>
    <s v="UNI240000000088"/>
    <m/>
    <m/>
    <s v="Tadım"/>
    <s v="Mevcut Müşteri"/>
    <s v="Yenileme"/>
    <s v="Hizmet"/>
    <s v="Çağrı Merkezi"/>
    <s v="Diğer"/>
    <s v="Univera Satış"/>
    <s v="Saha Satış"/>
    <s v="Yurt İçi"/>
    <s v="Türkiye"/>
    <s v="Merkez"/>
  </r>
  <r>
    <m/>
    <m/>
    <x v="5"/>
    <s v="Q1"/>
    <x v="0"/>
    <x v="0"/>
    <m/>
    <s v="TADIM GIDA MADDELERI SAN.VE TIC.AS."/>
    <s v="EY.02.010"/>
    <s v="Enroute Panorama Field Agent Satis Sefi El Terminali Uygulamasi"/>
    <s v="Univera - Tadım"/>
    <x v="2"/>
    <s v="Enroute"/>
    <m/>
    <n v="8918.5300000000007"/>
    <m/>
    <n v="1"/>
    <m/>
    <n v="8918.5300000000007"/>
    <m/>
    <n v="0"/>
    <m/>
    <n v="8918.5300000000007"/>
    <m/>
    <n v="0"/>
    <n v="0"/>
    <s v="UNI240000000088"/>
    <m/>
    <m/>
    <s v="Tadım"/>
    <s v="Mevcut Müşteri"/>
    <s v="Yeni Satış"/>
    <s v="Lisans"/>
    <s v="Lisans Satışı"/>
    <s v="Diğer"/>
    <s v="Univera Satış"/>
    <s v="Saha Satış"/>
    <s v="Yurt İçi"/>
    <s v="Türkiye"/>
    <s v="Merkez"/>
  </r>
  <r>
    <m/>
    <m/>
    <x v="5"/>
    <s v="Q1"/>
    <x v="0"/>
    <x v="0"/>
    <m/>
    <s v="MATRIKS BİLGİSAYAR SİSTEMLERİ LTD.ŞTİ"/>
    <s v="EY.02.011"/>
    <s v="EnRoute Panorama - Panel - Çoklu Proje Birlestirme Mobil Uygulama Lisansi (Enterprise)"/>
    <s v="Univera - Kanal"/>
    <x v="5"/>
    <s v="Enroute"/>
    <m/>
    <n v="3549"/>
    <m/>
    <n v="3"/>
    <m/>
    <n v="10647"/>
    <m/>
    <n v="0"/>
    <m/>
    <n v="10647"/>
    <m/>
    <n v="0"/>
    <n v="0"/>
    <s v="UNI240000000083"/>
    <m/>
    <m/>
    <s v="Matriks"/>
    <s v="Mevcut Müşteri"/>
    <s v="Yeni Satış"/>
    <s v="Lisans"/>
    <s v="Lisans Satışı"/>
    <s v="Diğer"/>
    <s v="Kanal Satış"/>
    <s v="Matriks"/>
    <s v="Yurt İçi"/>
    <s v="Türkiye"/>
    <s v="Merkez"/>
  </r>
  <r>
    <m/>
    <m/>
    <x v="5"/>
    <s v="Q1"/>
    <x v="0"/>
    <x v="0"/>
    <m/>
    <s v="BROWN FORMAN İÇKİ TİC. LTD. ŞTİ."/>
    <s v="EH.06.001"/>
    <s v="EnRoute Panorama - Hosting Hizmeti"/>
    <s v="Univera - Brown Forman"/>
    <x v="2"/>
    <s v="Hosting"/>
    <m/>
    <n v="56656.842499999999"/>
    <m/>
    <n v="12"/>
    <m/>
    <n v="679882.10855999996"/>
    <m/>
    <n v="-1.4400000000000001E-3"/>
    <m/>
    <n v="679882.11"/>
    <m/>
    <n v="0"/>
    <n v="0"/>
    <s v="UNI240000000050"/>
    <m/>
    <m/>
    <s v="Brown Forman"/>
    <s v="Mevcut Müşteri"/>
    <s v="Yenileme"/>
    <s v="Hizmet"/>
    <s v="Hosting"/>
    <s v="Key Account"/>
    <s v="Univera Satış"/>
    <s v="Saha Satış"/>
    <s v="Yurt İçi"/>
    <s v="Türkiye"/>
    <s v="Merkez"/>
  </r>
  <r>
    <m/>
    <m/>
    <x v="5"/>
    <s v="Q1"/>
    <x v="0"/>
    <x v="0"/>
    <m/>
    <s v="ÇAYKUR ÇAY ISLETMELERI GENEL MÜDÜRLÜGÜ"/>
    <s v="EH.03.001"/>
    <s v="EnRoute Panorama - Çafri Merkezi Hizmeti  (MSD)"/>
    <s v="Univera - Çaykur"/>
    <x v="2"/>
    <s v="Enroute"/>
    <m/>
    <n v="4875.59"/>
    <m/>
    <n v="1"/>
    <m/>
    <n v="4875.59"/>
    <m/>
    <n v="0"/>
    <m/>
    <n v="4875.59"/>
    <m/>
    <n v="0"/>
    <n v="0"/>
    <s v="UNI240000000087"/>
    <m/>
    <m/>
    <s v="Çaykur"/>
    <s v="Mevcut Müşteri"/>
    <s v="Yenileme"/>
    <s v="Hizmet"/>
    <s v="Çağrı Merkezi"/>
    <s v="Diğer"/>
    <s v="Univera Satış"/>
    <s v="Saha Satış"/>
    <s v="Yurt İçi"/>
    <s v="Türkiye"/>
    <s v="Merkez"/>
  </r>
  <r>
    <m/>
    <m/>
    <x v="6"/>
    <s v="Q1"/>
    <x v="0"/>
    <x v="0"/>
    <m/>
    <s v="POLARİS YAZILIM ÇÖZÜMLERİ VE DANIŞMANLIK HİZMETLERİ LTD.ŞTİ."/>
    <s v="SMY.02.001"/>
    <s v="STOCKMATE MOBILE DEPO PERSONELI EL TERMINALI LISANSI"/>
    <s v="Univera - Kanal"/>
    <x v="5"/>
    <s v="Stokbar"/>
    <s v="Stockmate"/>
    <n v="2893.6"/>
    <m/>
    <n v="4"/>
    <m/>
    <n v="14468"/>
    <m/>
    <n v="2893.6"/>
    <m/>
    <n v="11574.4"/>
    <m/>
    <n v="0"/>
    <n v="0"/>
    <s v="UNI240000000054"/>
    <m/>
    <m/>
    <s v="Polaris"/>
    <s v="Mevcut Müşteri"/>
    <s v="Yeni Satış"/>
    <s v="Lisans"/>
    <s v="Lisans Satışı"/>
    <s v="Diğer"/>
    <s v="Kanal Satış"/>
    <s v="Polaris"/>
    <s v="Yurt İçi"/>
    <s v="Türkiye"/>
    <s v="Merkez"/>
  </r>
  <r>
    <m/>
    <m/>
    <x v="6"/>
    <s v="Q1"/>
    <x v="0"/>
    <x v="0"/>
    <m/>
    <s v="ÇAYKUR ÇAY ISLETMELERI GENEL MÜDÜRLÜGÜ"/>
    <s v="EH.02.014"/>
    <s v="ENROUTE PANORAMA BUSINESS ANALYTICS  (QSENSE) KULLANICI LISANSI BAKIMI"/>
    <s v="Univera - Çaykur"/>
    <x v="2"/>
    <s v="Enroute"/>
    <m/>
    <n v="2055.64"/>
    <m/>
    <n v="1"/>
    <m/>
    <n v="2055.64"/>
    <m/>
    <n v="0"/>
    <m/>
    <n v="2055.64"/>
    <m/>
    <n v="0"/>
    <n v="0"/>
    <s v="UNI240000000087"/>
    <m/>
    <m/>
    <s v="Çaykur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7"/>
    <s v="Q1"/>
    <x v="0"/>
    <x v="0"/>
    <m/>
    <s v="MİYA OTOMASYON VE BARKOD BILISIM SISTEMLERI SAN TİC. VE L.T.D. STI."/>
    <s v="WPY.02.001"/>
    <s v="WEBPLUS (Android) SATIS TEMSILCISI LISANSI"/>
    <s v="Univera - Kanal"/>
    <x v="3"/>
    <s v="Enroute"/>
    <s v="Webplus"/>
    <n v="2009.28"/>
    <m/>
    <n v="10"/>
    <m/>
    <n v="20092.8"/>
    <m/>
    <n v="0"/>
    <m/>
    <n v="20092.8"/>
    <m/>
    <n v="0"/>
    <n v="0"/>
    <s v="UNI240000000058"/>
    <m/>
    <m/>
    <s v="Miya"/>
    <s v="Mevcut Müşteri"/>
    <s v="Yeni Satış"/>
    <s v="Lisans"/>
    <s v="Lisans Satışı"/>
    <s v="Diğer"/>
    <s v="Kanal Satış"/>
    <s v="Miya"/>
    <s v="Yurt İçi"/>
    <s v="Türkiye"/>
    <s v="Merkez"/>
  </r>
  <r>
    <m/>
    <m/>
    <x v="7"/>
    <s v="Q1"/>
    <x v="0"/>
    <x v="0"/>
    <m/>
    <s v="ALDEMIR BILISIM HIZ. VE DANISMANLIK - ARZU ALDEMIR"/>
    <s v="UH.01.002"/>
    <s v="Unidox Kontör"/>
    <s v="Univera - Kanal"/>
    <x v="5"/>
    <s v="E-Dönüşüm"/>
    <s v="Unidox"/>
    <n v="0.57840000000000003"/>
    <m/>
    <n v="10000"/>
    <m/>
    <n v="9640"/>
    <m/>
    <n v="3856"/>
    <m/>
    <n v="5784"/>
    <m/>
    <n v="0"/>
    <n v="0"/>
    <s v="UNI240000000059"/>
    <m/>
    <m/>
    <s v="Aldemir"/>
    <s v="Mevcut Müşteri"/>
    <s v="Yeni Satış"/>
    <s v="Kontor"/>
    <s v="Kontor Satışı"/>
    <s v="Diğer"/>
    <s v="Kanal Satış"/>
    <s v="Aldemir"/>
    <s v="Yurt İçi"/>
    <s v="Türkiye"/>
    <s v="Merkez"/>
  </r>
  <r>
    <m/>
    <m/>
    <x v="7"/>
    <s v="Q1"/>
    <x v="0"/>
    <x v="0"/>
    <m/>
    <s v="EGE BES KARDESLER GIDA PAZARLAMA TIC.LTD.STI"/>
    <s v="UH.01.002"/>
    <s v="UNIDOX KONTÖR HIZMETI"/>
    <s v="Univera - Şölen"/>
    <x v="6"/>
    <s v="E-Dönüşüm"/>
    <s v="Unidox"/>
    <n v="1.6073999999999999"/>
    <m/>
    <n v="10000"/>
    <m/>
    <n v="16074"/>
    <m/>
    <n v="0"/>
    <m/>
    <n v="16074"/>
    <m/>
    <n v="0"/>
    <n v="0"/>
    <s v="UNI240000000060"/>
    <m/>
    <m/>
    <s v="Şölen"/>
    <s v="Mevcut Müşteri"/>
    <s v="Yeni Satış"/>
    <s v="Kontor"/>
    <s v="Kontor Satışı"/>
    <s v="Key Account"/>
    <s v="Kanal Satış"/>
    <s v="Saha Satış"/>
    <s v="Yurt İçi"/>
    <s v="Türkiye"/>
    <s v="Dist"/>
  </r>
  <r>
    <m/>
    <m/>
    <x v="7"/>
    <s v="Q1"/>
    <x v="0"/>
    <x v="0"/>
    <m/>
    <s v="RECKITT BENCKISER EV ve HIJYEN ÜRÜNLERI A.S."/>
    <s v="EH.03.001"/>
    <s v="EnRoute Panorama - Çağrı Merkezi Hizmeti (MSD)"/>
    <s v="Univera - Reckitt Benckiser"/>
    <x v="2"/>
    <s v="Enroute"/>
    <m/>
    <n v="14205.580000000002"/>
    <m/>
    <n v="19"/>
    <m/>
    <n v="269906.02"/>
    <m/>
    <n v="0"/>
    <m/>
    <n v="269906.02"/>
    <m/>
    <n v="0"/>
    <n v="0"/>
    <s v="UNI240000000100"/>
    <m/>
    <m/>
    <s v="R. Benckiser"/>
    <s v="Mevcut Müşteri"/>
    <s v="Yenileme"/>
    <s v="Hizmet"/>
    <s v="Çağrı Merkezi"/>
    <s v="Diğer"/>
    <s v="Univera Satış"/>
    <s v="Saha Satış"/>
    <s v="Yurt İçi"/>
    <s v="Türkiye"/>
    <s v="Merkez"/>
  </r>
  <r>
    <m/>
    <m/>
    <x v="8"/>
    <s v="Q1"/>
    <x v="0"/>
    <x v="0"/>
    <m/>
    <s v="MIZAH TICARET- EBRU AVCI"/>
    <s v="UH.01.002"/>
    <s v="UNIDOX KONTÖR HIZMETI"/>
    <s v="Univera Doğuş Çay Projesi"/>
    <x v="6"/>
    <s v="E-Dönüşüm"/>
    <s v="Unidox"/>
    <n v="1.6073999999999999"/>
    <m/>
    <n v="10000"/>
    <m/>
    <n v="16074"/>
    <m/>
    <n v="0"/>
    <m/>
    <n v="16074"/>
    <m/>
    <n v="0"/>
    <n v="0"/>
    <s v="ENV240000000011"/>
    <m/>
    <m/>
    <s v="Doğuş Çay"/>
    <s v="Mevcut Müşteri"/>
    <s v="Yeni Satış"/>
    <s v="Kontor"/>
    <s v="Kontor Satışı"/>
    <s v="Key Account"/>
    <s v="Kanal Satış"/>
    <s v="Saha Satış"/>
    <s v="Yurt İçi"/>
    <s v="Türkiye"/>
    <s v="Dist"/>
  </r>
  <r>
    <m/>
    <m/>
    <x v="8"/>
    <s v="Q1"/>
    <x v="0"/>
    <x v="0"/>
    <m/>
    <s v="Lomisi JSC Efes Gürcistan "/>
    <s v="EH.02.001"/>
    <s v="EnRoute Panorama - Yazilim Bakimi, Yasatma ve Merkezi Destek Hizmeti"/>
    <s v="Univera - Efes Gürcistan"/>
    <x v="2"/>
    <s v="Enroute"/>
    <m/>
    <n v="142671.03"/>
    <m/>
    <n v="1"/>
    <m/>
    <n v="142671.02849999999"/>
    <m/>
    <n v="-1.5E-3"/>
    <m/>
    <n v="142671.03"/>
    <m/>
    <n v="0"/>
    <n v="0"/>
    <s v="ENV240000000014"/>
    <m/>
    <m/>
    <s v="Efes International"/>
    <s v="Mevcut Müşteri"/>
    <s v="Yenileme"/>
    <s v="Hizmet"/>
    <s v="Bakım ve Destek Hizmeti"/>
    <s v="Diğer"/>
    <s v="Univera Satış"/>
    <s v="Saha Satış"/>
    <s v="Yurt Dışı"/>
    <s v="Gürcistan"/>
    <s v="Merkez"/>
  </r>
  <r>
    <m/>
    <m/>
    <x v="8"/>
    <s v="Q1"/>
    <x v="0"/>
    <x v="0"/>
    <m/>
    <s v="RECKITT BENCKISER TEMIZLIK MALZEMESI SAN. VE TIC. A.S."/>
    <s v="EH.03.001"/>
    <s v="EnRoute Panorama - Çağrı Merkezi Hizmeti (MSD)"/>
    <s v="Univera - Reckitt Benckiser"/>
    <x v="2"/>
    <s v="Enroute"/>
    <m/>
    <n v="14205.58"/>
    <m/>
    <n v="16"/>
    <m/>
    <n v="227289.28"/>
    <m/>
    <n v="0"/>
    <m/>
    <n v="227289.28"/>
    <m/>
    <n v="0"/>
    <n v="0"/>
    <s v="UNI240000000099"/>
    <m/>
    <m/>
    <s v="R. Benckiser"/>
    <s v="Mevcut Müşteri"/>
    <s v="Yenileme"/>
    <s v="Hizmet"/>
    <s v="Çağrı Merkezi"/>
    <s v="Diğer"/>
    <s v="Univera Satış"/>
    <s v="Saha Satış"/>
    <s v="Yurt İçi"/>
    <s v="Türkiye"/>
    <s v="Merkez"/>
  </r>
  <r>
    <m/>
    <m/>
    <x v="8"/>
    <s v="Q1"/>
    <x v="0"/>
    <x v="0"/>
    <m/>
    <s v="Lomisi JSC Efes Gürcistan "/>
    <s v="EH.03.001"/>
    <s v="EnRoute Panorama - Çafri Merkezi Hizmeti  (MSD)"/>
    <s v="Univera - Efes Gürcistan"/>
    <x v="2"/>
    <s v="Enroute"/>
    <m/>
    <n v="8343.3352941176472"/>
    <m/>
    <n v="17"/>
    <m/>
    <n v="141836.69500000001"/>
    <m/>
    <n v="-5.0000000000000001E-3"/>
    <m/>
    <n v="141836.70000000001"/>
    <m/>
    <n v="0"/>
    <n v="0"/>
    <s v="ENV240000000014"/>
    <m/>
    <m/>
    <s v="Efes International"/>
    <s v="Mevcut Müşteri"/>
    <s v="Yenileme"/>
    <s v="Hizmet"/>
    <s v="Çağrı Merkezi"/>
    <s v="Diğer"/>
    <s v="Univera Satış"/>
    <s v="Saha Satış"/>
    <s v="Yurt Dışı"/>
    <s v="Gürcistan"/>
    <s v="Merkez"/>
  </r>
  <r>
    <m/>
    <m/>
    <x v="9"/>
    <s v="Q1"/>
    <x v="0"/>
    <x v="0"/>
    <m/>
    <s v="ALDEMIR BILISIM HIZ. VE DANISMANLIK - ARZU ALDEMIR"/>
    <s v="WPH.02.001"/>
    <s v="WebPlus Yazilim Bakimi Hizmeti"/>
    <s v="Univera - Kanal"/>
    <x v="3"/>
    <s v="Enroute"/>
    <s v="Webplus"/>
    <n v="3697"/>
    <m/>
    <n v="1"/>
    <m/>
    <n v="3697"/>
    <m/>
    <n v="0"/>
    <m/>
    <n v="3697"/>
    <m/>
    <n v="0"/>
    <n v="0"/>
    <s v="UNI240000000066"/>
    <m/>
    <m/>
    <s v="Aldemir Bilişim"/>
    <s v="Mevcut Müşteri"/>
    <s v="Yenileme"/>
    <s v="Hizmet"/>
    <s v="Bakım ve Destek Hizmeti"/>
    <s v="Diğer"/>
    <s v="Kanal Satış"/>
    <s v="Aldemir"/>
    <s v="Yurt İçi"/>
    <s v="Türkiye"/>
    <s v="Merkez"/>
  </r>
  <r>
    <m/>
    <m/>
    <x v="9"/>
    <s v="Q1"/>
    <x v="0"/>
    <x v="0"/>
    <m/>
    <s v="ALDEMIR BILISIM HIZ. VE DANISMANLIK - ARZU ALDEMIR"/>
    <s v="WPH.02.001"/>
    <s v="WebPlus Yazilim Bakimi Hizmeti"/>
    <s v="Univera - Kanal"/>
    <x v="3"/>
    <s v="Enroute"/>
    <s v="Webplus"/>
    <n v="1657"/>
    <m/>
    <n v="2"/>
    <m/>
    <n v="3314"/>
    <m/>
    <n v="0"/>
    <m/>
    <n v="3314"/>
    <m/>
    <n v="0"/>
    <n v="0"/>
    <s v="UNI240000000066"/>
    <m/>
    <m/>
    <s v="Aldemir Bilişim"/>
    <s v="Mevcut Müşteri"/>
    <s v="Yenileme"/>
    <s v="Hizmet"/>
    <s v="Bakım ve Destek Hizmeti"/>
    <s v="Diğer"/>
    <s v="Kanal Satış"/>
    <s v="Aldemir"/>
    <s v="Yurt İçi"/>
    <s v="Türkiye"/>
    <s v="Merkez"/>
  </r>
  <r>
    <m/>
    <m/>
    <x v="9"/>
    <s v="Q1"/>
    <x v="0"/>
    <x v="0"/>
    <m/>
    <s v="MATRIKS BİLGİSAYAR SİSTEMLERİ LTD.ŞTİ"/>
    <s v="WPY.02.001"/>
    <s v="WEBPLUS (Android) SATIS TEMSILCISI LISANSI"/>
    <s v="Univera - Kanal"/>
    <x v="5"/>
    <s v="Enroute"/>
    <s v="Webplus"/>
    <n v="880"/>
    <m/>
    <n v="1"/>
    <m/>
    <n v="1100"/>
    <m/>
    <n v="220"/>
    <m/>
    <n v="880"/>
    <m/>
    <n v="0"/>
    <n v="0"/>
    <s v="UNI240000000068"/>
    <m/>
    <m/>
    <s v="Matriks"/>
    <s v="Mevcut Müşteri"/>
    <s v="Yeni Satış"/>
    <s v="Lisans"/>
    <s v="Lisans Satışı"/>
    <s v="Diğer"/>
    <s v="Kanal Satış"/>
    <s v="Matriks"/>
    <s v="Yurt İçi"/>
    <s v="Türkiye"/>
    <s v="Merkez"/>
  </r>
  <r>
    <m/>
    <m/>
    <x v="9"/>
    <s v="Q1"/>
    <x v="0"/>
    <x v="0"/>
    <m/>
    <s v="PERNOD RICARD ISTANBUL IÇ VE DIS TIC. LTD. STI"/>
    <s v="EH.06.001"/>
    <s v="EnRoute Panorama - Hosting Hizmeti"/>
    <s v="Univera - Pernod Ricard"/>
    <x v="2"/>
    <s v="Hosting"/>
    <m/>
    <n v="86331.57"/>
    <m/>
    <n v="1"/>
    <m/>
    <n v="86331.57"/>
    <m/>
    <n v="0"/>
    <m/>
    <n v="86331.57"/>
    <m/>
    <n v="0"/>
    <n v="0"/>
    <s v="UNI240000000067"/>
    <m/>
    <m/>
    <s v="Pernod Ricard"/>
    <s v="Mevcut Müşteri"/>
    <s v="Yenileme"/>
    <s v="Hizmet"/>
    <s v="Hosting"/>
    <s v="Key Account"/>
    <s v="Univera Satış"/>
    <s v="Saha Satış"/>
    <s v="Yurt İçi"/>
    <s v="Türkiye"/>
    <s v="Merkez"/>
  </r>
  <r>
    <m/>
    <m/>
    <x v="10"/>
    <s v="Q1"/>
    <x v="0"/>
    <x v="0"/>
    <m/>
    <s v="MİYA OTOMASYON VE BARKOD BILISIM SISTEMLERI SAN TİC. VE L.T.D. STI."/>
    <s v="UH.01.002"/>
    <s v="UNIDOX KONTÖR HIZMETI"/>
    <s v="Univera - Kanal"/>
    <x v="3"/>
    <s v="E-Dönüşüm"/>
    <s v="Unidox"/>
    <n v="1.718"/>
    <m/>
    <n v="5000"/>
    <m/>
    <n v="8590"/>
    <m/>
    <n v="0"/>
    <m/>
    <n v="8590"/>
    <m/>
    <n v="0"/>
    <n v="0"/>
    <s v="UNI240000000072"/>
    <m/>
    <m/>
    <s v="Miya"/>
    <s v="Mevcut Müşteri"/>
    <s v="Yeni Satış"/>
    <s v="Kontor"/>
    <s v="Kontor Satışı"/>
    <s v="Diğer"/>
    <s v="Kanal Satış"/>
    <s v="Miya"/>
    <s v="Yurt İçi"/>
    <s v="Türkiye"/>
    <s v="Merkez"/>
  </r>
  <r>
    <m/>
    <m/>
    <x v="10"/>
    <s v="Q1"/>
    <x v="0"/>
    <x v="0"/>
    <m/>
    <s v="MİYA OTOMASYON VE BARKOD BILISIM SISTEMLERI SAN TİC. VE L.T.D. STI."/>
    <s v="UH.01.002"/>
    <s v="UNIDOX KONTÖR HIZMETI"/>
    <s v="Univera - Kanal"/>
    <x v="3"/>
    <s v="E-Dönüşüm"/>
    <s v="Unidox"/>
    <n v="2.1"/>
    <m/>
    <n v="2000"/>
    <m/>
    <n v="4200"/>
    <m/>
    <n v="0"/>
    <m/>
    <n v="4200"/>
    <m/>
    <n v="0"/>
    <n v="0"/>
    <s v="UNI240000000073"/>
    <m/>
    <m/>
    <s v="Miya"/>
    <s v="Mevcut Müşteri"/>
    <s v="Yeni Satış"/>
    <s v="Kontor"/>
    <s v="Kontor Satışı"/>
    <s v="Diğer"/>
    <s v="Kanal Satış"/>
    <s v="Miya"/>
    <s v="Yurt İçi"/>
    <s v="Türkiye"/>
    <s v="Merkez"/>
  </r>
  <r>
    <m/>
    <m/>
    <x v="10"/>
    <s v="Q1"/>
    <x v="0"/>
    <x v="0"/>
    <m/>
    <s v="DOLUCA SARAPÇILIK VE PAZARLAMA AS."/>
    <s v="UH.01.002"/>
    <s v="UNIDOX KONTÖR HIZMETI"/>
    <s v="Univera - Brown Forman"/>
    <x v="6"/>
    <s v="E-Dönüşüm"/>
    <s v="Unidox"/>
    <n v="1.1573"/>
    <m/>
    <n v="25000"/>
    <m/>
    <n v="28932.5"/>
    <m/>
    <n v="0"/>
    <m/>
    <n v="28932.5"/>
    <m/>
    <n v="0"/>
    <n v="0"/>
    <s v="UNI240000000074"/>
    <m/>
    <m/>
    <s v="Brown Forman"/>
    <s v="Mevcut Müşteri"/>
    <s v="Yeni Satış"/>
    <s v="Kontor"/>
    <s v="Kontor Satışı"/>
    <s v="Diğer"/>
    <s v="Univera Satış"/>
    <s v="Saha Satış"/>
    <s v="Yurt İçi"/>
    <s v="Türkiye"/>
    <s v="Dist"/>
  </r>
  <r>
    <m/>
    <m/>
    <x v="10"/>
    <s v="Q1"/>
    <x v="0"/>
    <x v="0"/>
    <m/>
    <s v="RECKITT BENCKISER EV ve HIJYEN ÜRÜNLERI A.S."/>
    <s v="EH.02.001"/>
    <s v="EnRoute Panorama - Yazilim Bakimi, Yasatma ve Merkezi Destek Hizmeti"/>
    <s v="Univera - Reckitt Benckiser"/>
    <x v="2"/>
    <s v="Enroute"/>
    <m/>
    <n v="138214.51"/>
    <m/>
    <n v="1"/>
    <m/>
    <n v="138214.51"/>
    <m/>
    <n v="0"/>
    <m/>
    <n v="138214.51"/>
    <m/>
    <n v="0"/>
    <n v="0"/>
    <s v="UNI240000000100"/>
    <m/>
    <m/>
    <s v="R. Benckiser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10"/>
    <s v="Q1"/>
    <x v="0"/>
    <x v="0"/>
    <m/>
    <s v="RECKITT BENCKISER TEMIZLIK MALZEMESI SAN. VE TIC. A.S."/>
    <s v="EH.02.001"/>
    <s v="EnRoute Panorama - Yazilim Bakimi, Yasatma ve Merkezi Destek Hizmeti"/>
    <s v="Univera - Reckitt Benckiser"/>
    <x v="2"/>
    <s v="Enroute"/>
    <m/>
    <n v="138214.51"/>
    <m/>
    <n v="1"/>
    <m/>
    <n v="138214.51"/>
    <m/>
    <n v="0"/>
    <m/>
    <n v="138214.51"/>
    <m/>
    <n v="0"/>
    <n v="0"/>
    <s v="UNI240000000099"/>
    <m/>
    <m/>
    <s v="R. Benckiser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11"/>
    <s v="Q1"/>
    <x v="0"/>
    <x v="0"/>
    <m/>
    <s v="PANASONIC ELEKTRIC WORKS ELEKTRIK SAN.VE TIC. A.S."/>
    <s v="SY.06.001"/>
    <s v="STOKBAR PANORAMA YAZILIM GELISTIRME HIZMETI"/>
    <s v="Univera - Panasonic"/>
    <x v="0"/>
    <s v="Stokbar"/>
    <s v="Stokbar"/>
    <n v="4556.25"/>
    <m/>
    <n v="148"/>
    <m/>
    <n v="899100"/>
    <m/>
    <n v="224775"/>
    <m/>
    <n v="674325"/>
    <m/>
    <n v="0"/>
    <n v="0"/>
    <s v="UNI240000000076"/>
    <m/>
    <m/>
    <s v="Panasonic"/>
    <s v="Mevcut Müşteri"/>
    <s v="Yeni Satış"/>
    <s v="Hizmet"/>
    <s v="Yazılım Geliştirme"/>
    <s v="Diğer"/>
    <s v="Univera Satış"/>
    <s v="Saha Satış"/>
    <s v="Yurt İçi"/>
    <s v="Türkiye"/>
    <s v="Merkez"/>
  </r>
  <r>
    <m/>
    <m/>
    <x v="11"/>
    <s v="Q1"/>
    <x v="0"/>
    <x v="0"/>
    <m/>
    <s v="SEBA ASC"/>
    <s v="EH.02.001"/>
    <s v="EnRoute Panorama - Yazilim Bakimi, Yasatma ve Merkezi Destek Hizmeti"/>
    <s v="Univera - Seba ASC"/>
    <x v="2"/>
    <s v="Enroute"/>
    <m/>
    <n v="75848.5"/>
    <m/>
    <n v="1"/>
    <m/>
    <n v="75848.5"/>
    <m/>
    <n v="0"/>
    <m/>
    <n v="75848.5"/>
    <m/>
    <n v="0"/>
    <n v="0"/>
    <s v="ENV240000000013"/>
    <m/>
    <m/>
    <s v="Seba ASC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12"/>
    <s v="Q1"/>
    <x v="0"/>
    <x v="0"/>
    <m/>
    <s v="MİYA OTOMASYON VE BARKOD BILISIM SISTEMLERI SAN TİC. VE L.T.D. STI."/>
    <s v="WPH.02.001"/>
    <s v="WebPlus Yazilim Bakimi Hizmeti"/>
    <s v="Univera - Kanal"/>
    <x v="3"/>
    <s v="Enroute"/>
    <s v="Webplus"/>
    <n v="3983"/>
    <m/>
    <n v="1"/>
    <m/>
    <n v="3983"/>
    <m/>
    <n v="0"/>
    <m/>
    <n v="3983"/>
    <m/>
    <n v="0"/>
    <n v="0"/>
    <s v="UNI240000000078"/>
    <m/>
    <m/>
    <s v="Miya"/>
    <s v="Mevcut Müşteri"/>
    <s v="Yenileme"/>
    <s v="Hizmet"/>
    <s v="Bakım ve Destek Hizmeti"/>
    <s v="Diğer"/>
    <s v="Kanal Satış"/>
    <s v="Miya"/>
    <s v="Yurt İçi"/>
    <s v="Türkiye"/>
    <s v="Merkez"/>
  </r>
  <r>
    <m/>
    <m/>
    <x v="12"/>
    <s v="Q1"/>
    <x v="0"/>
    <x v="0"/>
    <m/>
    <s v="MİYA OTOMASYON VE BARKOD BILISIM SISTEMLERI SAN TİC. VE L.T.D. STI."/>
    <s v="WPH.02.001"/>
    <s v="WebPlus Yazilim Bakimi Hizmeti"/>
    <s v="Univera - Kanal"/>
    <x v="3"/>
    <s v="Enroute"/>
    <s v="Webplus"/>
    <n v="3217.94"/>
    <m/>
    <n v="1"/>
    <m/>
    <n v="3217.94"/>
    <m/>
    <n v="0"/>
    <m/>
    <n v="3217.94"/>
    <m/>
    <n v="0"/>
    <n v="0"/>
    <s v="UNI240000000078"/>
    <m/>
    <m/>
    <s v="Miya"/>
    <s v="Mevcut Müşteri"/>
    <s v="Yenileme"/>
    <s v="Hizmet"/>
    <s v="Bakım ve Destek Hizmeti"/>
    <s v="Diğer"/>
    <s v="Kanal Satış"/>
    <s v="Miya"/>
    <s v="Yurt İçi"/>
    <s v="Türkiye"/>
    <s v="Merkez"/>
  </r>
  <r>
    <m/>
    <m/>
    <x v="12"/>
    <s v="Q1"/>
    <x v="0"/>
    <x v="0"/>
    <m/>
    <s v="MİYA OTOMASYON VE BARKOD BILISIM SISTEMLERI SAN TİC. VE L.T.D. STI."/>
    <s v="WPY.01.003"/>
    <s v="WEBPLUS EK KULLANICI LISANSI +1"/>
    <s v="Univera - Kanal"/>
    <x v="3"/>
    <s v="Enroute"/>
    <s v="Webplus"/>
    <n v="1720"/>
    <m/>
    <n v="5"/>
    <m/>
    <n v="8600"/>
    <m/>
    <n v="0"/>
    <m/>
    <n v="8600"/>
    <m/>
    <n v="0"/>
    <n v="0"/>
    <s v="UNI240000000078"/>
    <m/>
    <m/>
    <s v="Miya"/>
    <s v="Mevcut Müşteri"/>
    <s v="Yeni Satış"/>
    <s v="Lisans"/>
    <s v="Lisans Satışı"/>
    <s v="Diğer"/>
    <s v="Kanal Satış"/>
    <s v="Miya"/>
    <s v="Yurt İçi"/>
    <s v="Türkiye"/>
    <s v="Merkez"/>
  </r>
  <r>
    <m/>
    <m/>
    <x v="12"/>
    <s v="Q1"/>
    <x v="0"/>
    <x v="0"/>
    <m/>
    <s v="MİYA OTOMASYON VE BARKOD BILISIM SISTEMLERI SAN TİC. VE L.T.D. STI."/>
    <s v="WPY.01.007"/>
    <s v="WEBPLUS E-DÖNÜSÜM MODÜL LISANSI"/>
    <s v="Univera - Kanal"/>
    <x v="3"/>
    <s v="Enroute"/>
    <s v="Webplus"/>
    <n v="2650"/>
    <m/>
    <n v="1"/>
    <m/>
    <n v="2650"/>
    <m/>
    <n v="0"/>
    <m/>
    <n v="2650"/>
    <m/>
    <n v="0"/>
    <n v="0"/>
    <s v="UNI240000000078"/>
    <m/>
    <m/>
    <s v="Miya"/>
    <s v="Mevcut Müşteri"/>
    <s v="Yeni Satış"/>
    <s v="Lisans"/>
    <s v="Lisans Satışı"/>
    <s v="Diğer"/>
    <s v="Kanal Satış"/>
    <s v="Miya"/>
    <s v="Yurt İçi"/>
    <s v="Türkiye"/>
    <s v="Merkez"/>
  </r>
  <r>
    <m/>
    <m/>
    <x v="12"/>
    <s v="Q1"/>
    <x v="0"/>
    <x v="0"/>
    <m/>
    <s v="MİYA OTOMASYON VE BARKOD BILISIM SISTEMLERI SAN TİC. VE L.T.D. STI."/>
    <s v="WPY.01.005"/>
    <s v="WEBPLUS DISTRIBUTION SATIS-DAGITIM YAZILIMI (Standart)"/>
    <s v="Univera - Kanal"/>
    <x v="3"/>
    <s v="Enroute"/>
    <s v="Webplus"/>
    <n v="16002"/>
    <m/>
    <n v="1"/>
    <m/>
    <n v="16002"/>
    <m/>
    <n v="0"/>
    <m/>
    <n v="16002"/>
    <m/>
    <n v="0"/>
    <n v="0"/>
    <s v="UNI240000000078"/>
    <m/>
    <m/>
    <s v="Miya"/>
    <s v="Mevcut Müşteri"/>
    <s v="Yeni Satış"/>
    <s v="Lisans"/>
    <s v="Lisans Satışı"/>
    <s v="Diğer"/>
    <s v="Kanal Satış"/>
    <s v="Miya"/>
    <s v="Yurt İçi"/>
    <s v="Türkiye"/>
    <s v="Merkez"/>
  </r>
  <r>
    <m/>
    <m/>
    <x v="12"/>
    <s v="Q1"/>
    <x v="0"/>
    <x v="0"/>
    <m/>
    <s v="MİYA OTOMASYON VE BARKOD BILISIM SISTEMLERI SAN TİC. VE L.T.D. STI."/>
    <s v="WPY.02.001"/>
    <s v="WEBPLUS (Android) SATIS TEMSILCISI LISANSI"/>
    <s v="Univera - Kanal"/>
    <x v="3"/>
    <s v="Enroute"/>
    <s v="Webplus"/>
    <n v="2009"/>
    <m/>
    <n v="3"/>
    <m/>
    <n v="6027"/>
    <m/>
    <n v="0"/>
    <m/>
    <n v="6027"/>
    <m/>
    <n v="0"/>
    <n v="0"/>
    <s v="UNI240000000078"/>
    <m/>
    <m/>
    <s v="Miya"/>
    <s v="Mevcut Müşteri"/>
    <s v="Yeni Satış"/>
    <s v="Lisans"/>
    <s v="Lisans Satışı"/>
    <s v="Diğer"/>
    <s v="Kanal Satış"/>
    <s v="Miya"/>
    <s v="Yurt İçi"/>
    <s v="Türkiye"/>
    <s v="Merkez"/>
  </r>
  <r>
    <m/>
    <m/>
    <x v="12"/>
    <s v="Q1"/>
    <x v="0"/>
    <x v="0"/>
    <m/>
    <s v="MİYA OTOMASYON VE BARKOD BILISIM SISTEMLERI SAN TİC. VE L.T.D. STI."/>
    <s v="WPY.02.001"/>
    <s v="WEBPLUS (Android) SATIS TEMSILCISI LISANSI"/>
    <s v="Univera - Kanal"/>
    <x v="3"/>
    <s v="Enroute"/>
    <s v="Webplus"/>
    <n v="37"/>
    <m/>
    <n v="1"/>
    <m/>
    <n v="37"/>
    <m/>
    <n v="0"/>
    <m/>
    <n v="37"/>
    <m/>
    <n v="0"/>
    <n v="0"/>
    <s v="UNI240000000078"/>
    <m/>
    <m/>
    <s v="Miya"/>
    <s v="Mevcut Müşteri"/>
    <s v="Yeni Satış"/>
    <s v="Lisans"/>
    <s v="Lisans Satışı"/>
    <s v="Diğer"/>
    <s v="Kanal Satış"/>
    <s v="Miya"/>
    <s v="Yurt İçi"/>
    <s v="Türkiye"/>
    <s v="Merkez"/>
  </r>
  <r>
    <m/>
    <m/>
    <x v="12"/>
    <s v="Q1"/>
    <x v="0"/>
    <x v="0"/>
    <m/>
    <s v="MİYA OTOMASYON VE BARKOD BILISIM SISTEMLERI SAN TİC. VE L.T.D. STI."/>
    <s v="UH.01.002"/>
    <s v="UNIDOX KONTÖR HIZMETI"/>
    <s v="Univera - Kanal"/>
    <x v="3"/>
    <s v="E-Dönüşüm"/>
    <s v="Unidox"/>
    <n v="0.01"/>
    <m/>
    <n v="1000"/>
    <m/>
    <n v="10"/>
    <m/>
    <n v="0"/>
    <m/>
    <n v="10"/>
    <m/>
    <n v="0"/>
    <n v="0"/>
    <s v="UNI240000000078"/>
    <m/>
    <m/>
    <s v="Miya"/>
    <s v="Mevcut Müşteri"/>
    <s v="Yeni Satış"/>
    <s v="Kontor"/>
    <s v="Kontor Satışı"/>
    <s v="Diğer"/>
    <s v="Kanal Satış"/>
    <s v="Miya"/>
    <s v="Yurt İçi"/>
    <s v="Türkiye"/>
    <s v="Merkez"/>
  </r>
  <r>
    <m/>
    <m/>
    <x v="12"/>
    <s v="Q1"/>
    <x v="0"/>
    <x v="0"/>
    <m/>
    <s v="RECKITT BENCKISER EV ve HIJYEN ÜRÜNLERI A.S."/>
    <s v="EH.02.018"/>
    <s v="EnRoute Panorama  WebConnector Bakim Hizmeti"/>
    <s v="Univera - Reckitt Benckiser"/>
    <x v="2"/>
    <s v="Enroute"/>
    <s v="Web Connector"/>
    <n v="21725.75"/>
    <m/>
    <n v="1"/>
    <m/>
    <n v="21725.75"/>
    <m/>
    <n v="0"/>
    <m/>
    <n v="21725.75"/>
    <m/>
    <n v="0"/>
    <n v="0"/>
    <s v="UNI240000000100"/>
    <m/>
    <m/>
    <s v="R. Benckiser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12"/>
    <s v="Q1"/>
    <x v="0"/>
    <x v="0"/>
    <m/>
    <s v="RECKITT BENCKISER TEMIZLIK MALZEMESI SAN. VE TIC. A.S."/>
    <s v="EH.02.018"/>
    <s v="EnRoute Panorama  WebConnector Bakim Hizmeti"/>
    <s v="Univera - Reckitt Benckiser"/>
    <x v="2"/>
    <s v="Enroute"/>
    <s v="Web Connector"/>
    <n v="21725.75"/>
    <m/>
    <n v="1"/>
    <m/>
    <n v="21725.75"/>
    <m/>
    <n v="0"/>
    <m/>
    <n v="21725.75"/>
    <m/>
    <n v="0"/>
    <n v="0"/>
    <s v="UNI240000000099"/>
    <m/>
    <m/>
    <s v="R. Benckiser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12"/>
    <s v="Q1"/>
    <x v="0"/>
    <x v="0"/>
    <m/>
    <s v="RECKITT BENCKISER EV ve HIJYEN ÜRÜNLERI A.S."/>
    <s v="EH.03.001"/>
    <s v="EnRoute Panorama - Çağrı Merkezi Hizmeti (MSD)"/>
    <s v="Univera - Reckitt Benckiser"/>
    <x v="2"/>
    <s v="Enroute"/>
    <m/>
    <n v="33644.81"/>
    <m/>
    <n v="1"/>
    <m/>
    <n v="33644.81"/>
    <m/>
    <n v="0"/>
    <m/>
    <n v="33644.81"/>
    <m/>
    <n v="0"/>
    <n v="0"/>
    <s v="UNI240000000100"/>
    <m/>
    <m/>
    <s v="R. Benckiser"/>
    <s v="Mevcut Müşteri"/>
    <s v="Yenileme"/>
    <s v="Hizmet"/>
    <s v="Çağrı Merkezi"/>
    <s v="Diğer"/>
    <s v="Univera Satış"/>
    <s v="Saha Satış"/>
    <s v="Yurt İçi"/>
    <s v="Türkiye"/>
    <s v="Merkez"/>
  </r>
  <r>
    <m/>
    <m/>
    <x v="13"/>
    <s v="Q1"/>
    <x v="0"/>
    <x v="0"/>
    <m/>
    <s v="MATRIKS BİLGİSAYAR SİSTEMLERİ LTD.ŞTİ"/>
    <s v="WPH.02.001"/>
    <s v="WebPlus Yazilim Bakimi Hizmeti"/>
    <s v="Univera - Kanal"/>
    <x v="5"/>
    <s v="Enroute"/>
    <s v="Webplus"/>
    <n v="2432.5"/>
    <m/>
    <n v="1"/>
    <m/>
    <n v="2432.5"/>
    <m/>
    <n v="0"/>
    <m/>
    <n v="2432.5"/>
    <m/>
    <n v="0"/>
    <n v="0"/>
    <s v="UNI240000000082"/>
    <m/>
    <m/>
    <s v="Matriks"/>
    <s v="Mevcut Müşteri"/>
    <s v="Yenileme"/>
    <s v="Hizmet"/>
    <s v="Bakım ve Destek Hizmeti"/>
    <s v="Diğer"/>
    <s v="Kanal Satış"/>
    <s v="Matriks"/>
    <s v="Yurt İçi"/>
    <s v="Türkiye"/>
    <s v="Merkez"/>
  </r>
  <r>
    <m/>
    <m/>
    <x v="13"/>
    <s v="Q1"/>
    <x v="0"/>
    <x v="0"/>
    <m/>
    <s v="MATRIKS BİLGİSAYAR SİSTEMLERİ LTD.ŞTİ"/>
    <s v="WPY.01.003"/>
    <s v="WEBPLUS EK KULLANICI LISANSI +1"/>
    <s v="Univera - Kanal"/>
    <x v="5"/>
    <s v="Enroute"/>
    <s v="Webplus"/>
    <n v="542.4"/>
    <m/>
    <n v="1"/>
    <m/>
    <n v="678"/>
    <m/>
    <n v="135.6"/>
    <m/>
    <n v="542.4"/>
    <m/>
    <n v="0"/>
    <n v="0"/>
    <s v="UNI240000000082"/>
    <m/>
    <m/>
    <s v="Matriks"/>
    <s v="Mevcut Müşteri"/>
    <s v="Yeni Satış"/>
    <s v="Lisans"/>
    <s v="Lisans Satışı"/>
    <s v="Diğer"/>
    <s v="Kanal Satış"/>
    <s v="Matriks"/>
    <s v="Yurt İçi"/>
    <s v="Türkiye"/>
    <s v="Merkez"/>
  </r>
  <r>
    <m/>
    <m/>
    <x v="13"/>
    <s v="Q1"/>
    <x v="0"/>
    <x v="0"/>
    <m/>
    <s v="MİYA OTOMASYON VE BARKOD BILISIM SISTEMLERI SAN TİC. VE L.T.D. STI."/>
    <s v="WPY.01.003"/>
    <s v="WEBPLUS EK KULLANICI LISANSI +1"/>
    <s v="Univera - Kanal"/>
    <x v="3"/>
    <s v="Enroute"/>
    <s v="Webplus"/>
    <n v="1720"/>
    <m/>
    <n v="2"/>
    <m/>
    <n v="3440"/>
    <m/>
    <n v="0"/>
    <m/>
    <n v="3440"/>
    <m/>
    <n v="0"/>
    <n v="0"/>
    <s v="UNI240000000092"/>
    <m/>
    <m/>
    <s v="Miya"/>
    <s v="Mevcut Müşteri"/>
    <s v="Yeni Satış"/>
    <s v="Lisans"/>
    <s v="Lisans Satışı"/>
    <s v="Diğer"/>
    <s v="Kanal Satış"/>
    <s v="Miya"/>
    <s v="Yurt İçi"/>
    <s v="Türkiye"/>
    <s v="Merkez"/>
  </r>
  <r>
    <m/>
    <m/>
    <x v="13"/>
    <s v="Q1"/>
    <x v="0"/>
    <x v="0"/>
    <m/>
    <s v="MİYA OTOMASYON VE BARKOD BILISIM SISTEMLERI SAN TİC. VE L.T.D. STI."/>
    <s v="WPY.01.003"/>
    <s v="WEBPLUS EK KULLANICI LISANSI +1"/>
    <s v="Univera - Kanal"/>
    <x v="3"/>
    <s v="Enroute"/>
    <s v="Webplus"/>
    <n v="1720"/>
    <m/>
    <n v="1"/>
    <m/>
    <n v="1720"/>
    <m/>
    <n v="0"/>
    <m/>
    <n v="1720"/>
    <m/>
    <n v="0"/>
    <n v="0"/>
    <s v="UNI240000000084"/>
    <m/>
    <m/>
    <s v="Miya"/>
    <s v="Mevcut Müşteri"/>
    <s v="Yeni Satış"/>
    <s v="Lisans"/>
    <s v="Lisans Satışı"/>
    <s v="Diğer"/>
    <s v="Kanal Satış"/>
    <s v="Miya"/>
    <s v="Yurt İçi"/>
    <s v="Türkiye"/>
    <s v="Merkez"/>
  </r>
  <r>
    <m/>
    <m/>
    <x v="13"/>
    <s v="Q1"/>
    <x v="0"/>
    <x v="0"/>
    <m/>
    <s v="MATRIKS BİLGİSAYAR SİSTEMLERİ LTD.ŞTİ"/>
    <s v="WPY.01.007"/>
    <s v="WEBPLUS E-DÖNÜSÜM MODÜL LISANSI"/>
    <s v="Univera - Kanal"/>
    <x v="5"/>
    <s v="Enroute"/>
    <s v="Webplus"/>
    <n v="1774.5"/>
    <m/>
    <n v="1"/>
    <m/>
    <n v="1774.5"/>
    <m/>
    <n v="0"/>
    <m/>
    <n v="1774.5"/>
    <m/>
    <n v="0"/>
    <n v="0"/>
    <s v="UNI240000000082"/>
    <m/>
    <m/>
    <s v="Matriks"/>
    <s v="Mevcut Müşteri"/>
    <s v="Yeni Satış"/>
    <s v="Lisans"/>
    <s v="Lisans Satışı"/>
    <s v="Diğer"/>
    <s v="Kanal Satış"/>
    <s v="Matriks"/>
    <s v="Yurt İçi"/>
    <s v="Türkiye"/>
    <s v="Merkez"/>
  </r>
  <r>
    <m/>
    <m/>
    <x v="13"/>
    <s v="Q1"/>
    <x v="0"/>
    <x v="0"/>
    <m/>
    <s v="MATRIKS BİLGİSAYAR SİSTEMLERİ LTD.ŞTİ"/>
    <s v="WPY.01.006"/>
    <s v="WEBPLUS DISTRIBUTION SATIS-DAGITIM YAZILIMI (Light)"/>
    <s v="Univera - Kanal"/>
    <x v="5"/>
    <s v="Enroute"/>
    <s v="Webplus"/>
    <n v="6100"/>
    <m/>
    <n v="1"/>
    <m/>
    <n v="6100"/>
    <m/>
    <n v="0"/>
    <m/>
    <n v="6100"/>
    <m/>
    <n v="0"/>
    <n v="0"/>
    <s v="UNI240000000082"/>
    <m/>
    <m/>
    <s v="Matriks"/>
    <s v="Mevcut Müşteri"/>
    <s v="Yeni Satış"/>
    <s v="Lisans"/>
    <s v="Lisans Satışı"/>
    <s v="Diğer"/>
    <s v="Kanal Satış"/>
    <s v="Matriks"/>
    <s v="Yurt İçi"/>
    <s v="Türkiye"/>
    <s v="Merkez"/>
  </r>
  <r>
    <m/>
    <m/>
    <x v="13"/>
    <s v="Q1"/>
    <x v="0"/>
    <x v="0"/>
    <m/>
    <s v="MATRIKS BİLGİSAYAR SİSTEMLERİ LTD.ŞTİ"/>
    <s v="WPY.02.001"/>
    <s v="WEBPLUS (Android) SATIS TEMSILCISI LISANSI"/>
    <s v="Univera - Kanal"/>
    <x v="5"/>
    <s v="Enroute"/>
    <s v="Webplus"/>
    <n v="880"/>
    <m/>
    <n v="2"/>
    <m/>
    <n v="2200"/>
    <m/>
    <n v="440"/>
    <m/>
    <n v="1760"/>
    <m/>
    <n v="0"/>
    <n v="0"/>
    <s v="UNI240000000082"/>
    <m/>
    <m/>
    <s v="Matriks"/>
    <s v="Mevcut Müşteri"/>
    <s v="Yeni Satış"/>
    <s v="Lisans"/>
    <s v="Lisans Satışı"/>
    <s v="Diğer"/>
    <s v="Kanal Satış"/>
    <s v="Matriks"/>
    <s v="Yurt İçi"/>
    <s v="Türkiye"/>
    <s v="Merkez"/>
  </r>
  <r>
    <m/>
    <m/>
    <x v="13"/>
    <s v="Q1"/>
    <x v="0"/>
    <x v="0"/>
    <m/>
    <s v="MATRIKS BİLGİSAYAR SİSTEMLERİ LTD.ŞTİ"/>
    <s v="WPY.02.001"/>
    <s v="WEBPLUS (Android) SATIS TEMSILCISI LISANSI"/>
    <s v="Univera - Kanal"/>
    <x v="5"/>
    <s v="Enroute"/>
    <s v="Webplus"/>
    <n v="880"/>
    <m/>
    <n v="1"/>
    <m/>
    <n v="880"/>
    <m/>
    <n v="0"/>
    <m/>
    <n v="880"/>
    <m/>
    <n v="0"/>
    <n v="0"/>
    <s v="UNI240000000082"/>
    <m/>
    <m/>
    <s v="Matriks"/>
    <s v="Mevcut Müşteri"/>
    <s v="Yeni Satış"/>
    <s v="Lisans"/>
    <s v="Lisans Satışı"/>
    <s v="Diğer"/>
    <s v="Kanal Satış"/>
    <s v="Matriks"/>
    <s v="Yurt İçi"/>
    <s v="Türkiye"/>
    <s v="Merkez"/>
  </r>
  <r>
    <m/>
    <m/>
    <x v="13"/>
    <s v="Q1"/>
    <x v="0"/>
    <x v="0"/>
    <m/>
    <s v="MİYA OTOMASYON VE BARKOD BILISIM SISTEMLERI SAN TİC. VE L.T.D. STI."/>
    <s v="WPY.02.001"/>
    <s v="WEBPLUS (Android) SATIS TEMSILCISI LISANSI"/>
    <s v="Univera - Kanal"/>
    <x v="3"/>
    <s v="Enroute"/>
    <s v="Webplus"/>
    <n v="2009"/>
    <m/>
    <n v="2"/>
    <m/>
    <n v="4018"/>
    <m/>
    <n v="0"/>
    <m/>
    <n v="4018"/>
    <m/>
    <n v="0"/>
    <n v="0"/>
    <s v="UNI240000000092"/>
    <m/>
    <m/>
    <s v="Miya"/>
    <s v="Mevcut Müşteri"/>
    <s v="Yeni Satış"/>
    <s v="Lisans"/>
    <s v="Lisans Satışı"/>
    <s v="Diğer"/>
    <s v="Kanal Satış"/>
    <s v="Miya"/>
    <s v="Yurt İçi"/>
    <s v="Türkiye"/>
    <s v="Merkez"/>
  </r>
  <r>
    <m/>
    <m/>
    <x v="13"/>
    <s v="Q1"/>
    <x v="0"/>
    <x v="0"/>
    <m/>
    <s v="PAK-SEL TASIMACILIK YAKIT GIDA TEMIZLIK INSAAT SANAYI VE TICARET LIMITED SIRKETI"/>
    <s v="UH.01.002"/>
    <s v="UNIDOX KONTÖR HIZMETI"/>
    <s v="Univera Doğuş Çay Projesi"/>
    <x v="6"/>
    <s v="E-Dönüşüm"/>
    <s v="Unidox"/>
    <n v="2.81"/>
    <m/>
    <n v="2000"/>
    <m/>
    <n v="5620"/>
    <m/>
    <n v="0"/>
    <m/>
    <n v="5620"/>
    <m/>
    <n v="0"/>
    <n v="0"/>
    <s v="UNI240000000085"/>
    <m/>
    <m/>
    <s v="Doğuş Çay"/>
    <s v="Mevcut Müşteri"/>
    <s v="Yeni Satış"/>
    <s v="Kontor"/>
    <s v="Kontor Satışı"/>
    <s v="Key Account"/>
    <s v="Kanal Satış"/>
    <s v="Saha Satış"/>
    <s v="Yurt İçi"/>
    <s v="Türkiye"/>
    <s v="Dist"/>
  </r>
  <r>
    <m/>
    <m/>
    <x v="13"/>
    <s v="Q1"/>
    <x v="0"/>
    <x v="0"/>
    <m/>
    <s v="PAK-SEL TASIMACILIK YAKIT GIDA TEMIZLIK INSAAT SANAYI VE TICARET LIMITED SIRKETI"/>
    <s v="UH.01.002"/>
    <s v="UNIDOX KONTÖR HIZMETI"/>
    <s v="Univera Doğuş Çay Projesi"/>
    <x v="6"/>
    <s v="E-Dönüşüm"/>
    <s v="Unidox"/>
    <n v="1E-3"/>
    <m/>
    <n v="10000"/>
    <m/>
    <n v="10"/>
    <m/>
    <n v="0"/>
    <m/>
    <n v="10"/>
    <m/>
    <n v="0"/>
    <n v="0"/>
    <s v="UNI240000000085"/>
    <m/>
    <m/>
    <s v="Doğuş Çay"/>
    <s v="Mevcut Müşteri"/>
    <s v="Yeni Satış"/>
    <s v="Kontor"/>
    <s v="Kontor Satışı"/>
    <s v="Key Account"/>
    <s v="Kanal Satış"/>
    <s v="Saha Satış"/>
    <s v="Yurt İçi"/>
    <s v="Türkiye"/>
    <s v="Dist"/>
  </r>
  <r>
    <m/>
    <m/>
    <x v="13"/>
    <s v="Q1"/>
    <x v="0"/>
    <x v="0"/>
    <m/>
    <s v="BALIKESIR ELEKTROMEKANIK SANAYI TESISLERI AS."/>
    <s v="SY.02.004"/>
    <s v="Stokbar Panorama Android Mobile Lisansi (25 - 50 Kullanici)"/>
    <s v="Univera - Best Elektromekanik"/>
    <x v="9"/>
    <s v="Stokbar"/>
    <s v="Stokbar"/>
    <n v="2530"/>
    <m/>
    <n v="35"/>
    <m/>
    <n v="88550"/>
    <m/>
    <n v="0"/>
    <m/>
    <n v="88550"/>
    <m/>
    <n v="0"/>
    <n v="0"/>
    <s v="UNI240000000090"/>
    <m/>
    <m/>
    <s v="Balıkesir Elektromekanik"/>
    <s v="Mevcut Müşteri"/>
    <s v="Yeni Satış"/>
    <s v="Lisans"/>
    <s v="Lisans Satışı"/>
    <s v="Diğer"/>
    <s v="Univera Satış"/>
    <s v="Saha Satış"/>
    <s v="Yurt İçi"/>
    <s v="Türkiye"/>
    <s v="Merkez"/>
  </r>
  <r>
    <m/>
    <m/>
    <x v="13"/>
    <s v="Q1"/>
    <x v="0"/>
    <x v="0"/>
    <m/>
    <s v="AZTEK TEKNOLOJI ÜRÜNLERI TIC. A.S"/>
    <s v="SH.02.001"/>
    <s v="StokBar Panorama - Yazilim Bakimi Hizmeti"/>
    <s v="Univera - Aztek - Solgar"/>
    <x v="2"/>
    <s v="Stokbar"/>
    <s v="Stokbar"/>
    <n v="70000"/>
    <m/>
    <n v="1"/>
    <m/>
    <n v="70000"/>
    <m/>
    <n v="0"/>
    <m/>
    <n v="70000"/>
    <m/>
    <n v="0"/>
    <n v="0"/>
    <s v="UNI240000000093"/>
    <m/>
    <m/>
    <s v="Solgar - Aztek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13"/>
    <s v="Q1"/>
    <x v="0"/>
    <x v="0"/>
    <m/>
    <s v="SOLGAR VITAMIN VE SAGLIK ÜRÜNLERI SAN VE TIC A.S."/>
    <s v="SH.02.001"/>
    <s v="StokBar Panorama - Yazilim Bakimi Hizmeti"/>
    <s v="Univera - Aztek - Solgar"/>
    <x v="2"/>
    <s v="Stokbar"/>
    <s v="Stokbar"/>
    <n v="70000"/>
    <m/>
    <n v="1"/>
    <m/>
    <n v="70000"/>
    <m/>
    <n v="0"/>
    <m/>
    <n v="70000"/>
    <m/>
    <n v="0"/>
    <n v="0"/>
    <s v="UNI240000000094"/>
    <m/>
    <m/>
    <s v="Solgar - Aztek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13"/>
    <s v="Q1"/>
    <x v="0"/>
    <x v="0"/>
    <m/>
    <s v="BALIKESIR ELEKTROMEKANIK SANAYI TESISLERI AS."/>
    <s v="SY.01.011"/>
    <s v="Stokbar Panorama - Platform Back Office Kullanici Lisansi (10 - 25 Kullanici)"/>
    <s v="Univera - Best Elektromekanik"/>
    <x v="9"/>
    <s v="Stokbar"/>
    <s v="Stokbar"/>
    <n v="5452"/>
    <m/>
    <n v="30"/>
    <m/>
    <n v="163560"/>
    <m/>
    <n v="0"/>
    <m/>
    <n v="163560"/>
    <m/>
    <n v="0"/>
    <n v="0"/>
    <s v="UNI240000000089"/>
    <m/>
    <m/>
    <s v="Balıkesir Elektromekanik"/>
    <s v="Mevcut Müşteri"/>
    <s v="Yeni Satış"/>
    <s v="Lisans"/>
    <s v="Lisans Satışı"/>
    <s v="Diğer"/>
    <s v="Univera Satış"/>
    <s v="Saha Satış"/>
    <s v="Yurt İçi"/>
    <s v="Türkiye"/>
    <s v="Merkez"/>
  </r>
  <r>
    <m/>
    <m/>
    <x v="13"/>
    <s v="Q1"/>
    <x v="0"/>
    <x v="0"/>
    <m/>
    <s v="BALIKESIR ELEKTROMEKANIK SANAYI TESISLERI AS."/>
    <s v="SY.01.011"/>
    <s v="Stokbar Panorama - Platform Back Office Kullanici Lisansi (10 - 25 Kullanici)"/>
    <s v="Univera - Best Elektromekanik"/>
    <x v="9"/>
    <s v="Stokbar"/>
    <s v="Stokbar"/>
    <n v="5452"/>
    <m/>
    <n v="15"/>
    <m/>
    <n v="81780"/>
    <m/>
    <n v="0"/>
    <m/>
    <n v="81780"/>
    <m/>
    <n v="0"/>
    <n v="0"/>
    <s v="UNI240000000090"/>
    <m/>
    <m/>
    <s v="Balıkesir Elektromekanik"/>
    <s v="Mevcut Müşteri"/>
    <s v="Yeni Satış"/>
    <s v="Lisans"/>
    <s v="Lisans Satışı"/>
    <s v="Diğer"/>
    <s v="Univera Satış"/>
    <s v="Saha Satış"/>
    <s v="Yurt İçi"/>
    <s v="Türkiye"/>
    <s v="Merkez"/>
  </r>
  <r>
    <m/>
    <m/>
    <x v="13"/>
    <s v="Q1"/>
    <x v="0"/>
    <x v="0"/>
    <m/>
    <s v="ÇAYKUR ÇAY ISLETMELERI GENEL MÜDÜRLÜGÜ"/>
    <s v="QH.02.001"/>
    <s v="Quest Panorama - Yazilim Bakimi, Yasatma ve Merkezi Destek Hizmeti"/>
    <s v="Univera - Çaykur"/>
    <x v="2"/>
    <s v="Quest"/>
    <m/>
    <n v="2125.4699999999998"/>
    <m/>
    <n v="1"/>
    <m/>
    <n v="2125.4699999999998"/>
    <m/>
    <n v="0"/>
    <m/>
    <n v="2125.4699999999998"/>
    <m/>
    <n v="0"/>
    <n v="0"/>
    <s v="UNI240000000087"/>
    <m/>
    <m/>
    <s v="Çaykur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13"/>
    <s v="Q1"/>
    <x v="0"/>
    <x v="0"/>
    <m/>
    <s v="TADIM GIDA MADDELERI SAN.VE TIC.AS."/>
    <s v="QH.02.001"/>
    <s v="Quest Panorama - Yazilim Bakimi, Yasatma ve Merkezi Destek Hizmeti"/>
    <s v="Univera - Tadım"/>
    <x v="2"/>
    <s v="Quest"/>
    <m/>
    <n v="23802.69"/>
    <m/>
    <n v="1"/>
    <m/>
    <n v="23802.69"/>
    <m/>
    <n v="0"/>
    <m/>
    <n v="23802.69"/>
    <m/>
    <n v="0"/>
    <n v="0"/>
    <s v="UNI240000000088"/>
    <m/>
    <m/>
    <s v="Tadım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13"/>
    <s v="Q1"/>
    <x v="0"/>
    <x v="0"/>
    <m/>
    <s v="ENERJISA ENERJI ÜRETIM A.S."/>
    <s v="QH.08.001"/>
    <s v="Quest Panorama - Hosting Hizmeti"/>
    <s v="Univera - Enerjisa"/>
    <x v="2"/>
    <s v="Hosting"/>
    <m/>
    <n v="20404.05"/>
    <m/>
    <n v="1"/>
    <m/>
    <n v="20404.05012"/>
    <m/>
    <n v="1.2E-4"/>
    <m/>
    <n v="20404.05"/>
    <m/>
    <n v="0"/>
    <n v="0"/>
    <s v="UNI240000000086"/>
    <m/>
    <m/>
    <s v="Enerjisa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13"/>
    <s v="Q1"/>
    <x v="0"/>
    <x v="0"/>
    <m/>
    <s v="ÇAYKUR ÇAY ISLETMELERI GENEL MÜDÜRLÜGÜ"/>
    <s v="QH.03.001"/>
    <s v="Quest Panorama  - Çafri Merkezi Hizmeti"/>
    <s v="Univera - Çaykur"/>
    <x v="2"/>
    <s v="Quest"/>
    <m/>
    <n v="8972.9699999999993"/>
    <m/>
    <n v="1"/>
    <m/>
    <n v="8972.9699999999993"/>
    <m/>
    <n v="0"/>
    <m/>
    <n v="8972.9699999999993"/>
    <m/>
    <n v="0"/>
    <n v="0"/>
    <s v="UNI240000000087"/>
    <m/>
    <m/>
    <s v="Çaykur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13"/>
    <s v="Q1"/>
    <x v="0"/>
    <x v="0"/>
    <m/>
    <s v="TADIM GIDA MADDELERI SAN.VE TIC.AS."/>
    <s v="QH.03.001"/>
    <s v="Quest Panorama  - Çafri Merkezi Hizmeti"/>
    <s v="Univera - Tadım"/>
    <x v="2"/>
    <s v="Quest"/>
    <m/>
    <n v="51395.64"/>
    <m/>
    <n v="1"/>
    <m/>
    <n v="51395.64"/>
    <m/>
    <n v="0"/>
    <m/>
    <n v="51395.64"/>
    <m/>
    <n v="0"/>
    <n v="0"/>
    <s v="UNI240000000088"/>
    <m/>
    <m/>
    <s v="Tadım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13"/>
    <s v="Q1"/>
    <x v="0"/>
    <x v="1"/>
    <m/>
    <s v="EFES KAZAKHSTAN JSC FE"/>
    <s v="EY.01.016"/>
    <s v="ENROUTE PANORAMA PLATFORM EK KULLANICI LISANSI (10 - 25 KULLANICI)"/>
    <s v="Univera - Efes Kazakistan"/>
    <x v="4"/>
    <s v="Enroute"/>
    <m/>
    <n v="3034.9700000000003"/>
    <m/>
    <n v="15"/>
    <m/>
    <n v="45524.55"/>
    <m/>
    <n v="0"/>
    <m/>
    <n v="45524.55"/>
    <m/>
    <n v="0"/>
    <n v="0"/>
    <s v="ENV240000000017"/>
    <m/>
    <m/>
    <s v="Efes International"/>
    <s v="Mevcut Müşteri"/>
    <s v="Yeni Satış"/>
    <s v="Lisans"/>
    <s v="Lisans Satışı"/>
    <s v="Diğer"/>
    <s v="Univera Satış"/>
    <s v="Saha Satış"/>
    <s v="Yurt Dışı"/>
    <s v="Kazakistan"/>
    <s v="Merkez"/>
  </r>
  <r>
    <m/>
    <m/>
    <x v="13"/>
    <s v="Q1"/>
    <x v="0"/>
    <x v="1"/>
    <m/>
    <s v="KOROPLAST TEMIZLIK AMBALAJ ÜRÜNLERI SAN. VE DIS TIC.A.S."/>
    <s v="EY.03.001"/>
    <s v="Enroute Panorama PaaS Lisansi (Kiralama Hizmeti )"/>
    <s v="Univera - Koroplast"/>
    <x v="0"/>
    <s v="Enroute"/>
    <m/>
    <n v="61812.03"/>
    <m/>
    <n v="1"/>
    <m/>
    <n v="61812.03"/>
    <m/>
    <n v="0"/>
    <m/>
    <n v="61812.03"/>
    <m/>
    <n v="0"/>
    <n v="0"/>
    <s v="UNI240000000131"/>
    <m/>
    <m/>
    <s v="Koroplast"/>
    <s v="Mevcut Müşteri"/>
    <s v="Yenileme"/>
    <s v="Lisans"/>
    <s v="Lisans Kiralama"/>
    <s v="Diğer"/>
    <s v="Univera Satış"/>
    <s v="Saha Satış"/>
    <s v="Yurt İçi"/>
    <s v="Türkiye"/>
    <s v="Merkez"/>
  </r>
  <r>
    <m/>
    <m/>
    <x v="13"/>
    <s v="Q1"/>
    <x v="0"/>
    <x v="0"/>
    <m/>
    <s v="EFES VITANTA MOLDOVA BREWERY S.A"/>
    <s v="EH.02.001"/>
    <s v="EnRoute Panorama - Yazilim Bakimi, Yasatma ve Merkezi Destek Hizmeti"/>
    <s v="Univera - Efes Moldova"/>
    <x v="2"/>
    <s v="Enroute"/>
    <m/>
    <n v="21363.05"/>
    <m/>
    <n v="1"/>
    <m/>
    <n v="21363.047234000001"/>
    <m/>
    <n v="-2.7659999999999998E-3"/>
    <m/>
    <n v="21363.05"/>
    <m/>
    <n v="0"/>
    <n v="0"/>
    <s v="ENV240000000015"/>
    <m/>
    <m/>
    <s v="Efes International"/>
    <s v="Mevcut Müşteri"/>
    <s v="Yenileme"/>
    <s v="Hizmet"/>
    <s v="Bakım ve Destek Hizmeti"/>
    <s v="Diğer"/>
    <s v="Univera Satış"/>
    <s v="Saha Satış"/>
    <s v="Yurt Dışı"/>
    <s v="Moldova"/>
    <s v="Merkez"/>
  </r>
  <r>
    <m/>
    <m/>
    <x v="13"/>
    <s v="Q1"/>
    <x v="0"/>
    <x v="0"/>
    <m/>
    <s v="RECKITT BENCKISER TEMIZLIK MALZEMESI SAN. VE TIC. A.S."/>
    <s v="EH.02.001"/>
    <s v="EnRoute Panorama - Yazilim Bakimi, Yasatma ve Merkezi Destek Hizmeti"/>
    <s v="Univera - Reckitt Benckiser"/>
    <x v="2"/>
    <s v="Enroute"/>
    <m/>
    <n v="18556.25"/>
    <m/>
    <n v="1"/>
    <m/>
    <n v="18556.25"/>
    <m/>
    <n v="0"/>
    <m/>
    <n v="18556.25"/>
    <m/>
    <n v="0"/>
    <n v="0"/>
    <s v="UNI240000000099"/>
    <m/>
    <m/>
    <s v="R. Benckiser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13"/>
    <s v="Q1"/>
    <x v="0"/>
    <x v="0"/>
    <m/>
    <s v="ROYAL CANIN TURKEY EVCIL HAYVAN ÜRÜNLERI TIC. LTD. STI."/>
    <s v="EH.01.001"/>
    <s v="EnRoute Panorama - Proje Yönetim Hizmeti"/>
    <s v="Univera - Royal Canin"/>
    <x v="7"/>
    <s v="Enroute"/>
    <m/>
    <n v="7938"/>
    <m/>
    <n v="1"/>
    <m/>
    <n v="7938"/>
    <m/>
    <n v="0"/>
    <m/>
    <n v="7938"/>
    <m/>
    <n v="0"/>
    <n v="0"/>
    <s v="UNI240000000104"/>
    <m/>
    <m/>
    <s v="Royal Canin"/>
    <s v="Mevcut Müşteri"/>
    <s v="Yeni Satış"/>
    <s v="Hizmet"/>
    <s v="Proje Yönetimi ve Danışmanlık"/>
    <s v="Diğer"/>
    <s v="Univera Satış"/>
    <s v="Saha Satış"/>
    <s v="Yurt İçi"/>
    <s v="Türkiye"/>
    <s v="Merkez"/>
  </r>
  <r>
    <m/>
    <m/>
    <x v="13"/>
    <s v="Q1"/>
    <x v="0"/>
    <x v="1"/>
    <m/>
    <s v="DARDANEL DAGITIM A.S."/>
    <s v="EY.01.014"/>
    <s v="EnRoute Panorama - Platform Back Office Kullanici Lisansi (Enterprise)"/>
    <s v="Univera - Dardanel"/>
    <x v="7"/>
    <s v="Enroute"/>
    <m/>
    <n v="8596"/>
    <m/>
    <n v="3"/>
    <m/>
    <n v="32235"/>
    <m/>
    <n v="6447"/>
    <m/>
    <n v="25788"/>
    <m/>
    <n v="0"/>
    <n v="0"/>
    <s v="UNI240000000132"/>
    <m/>
    <m/>
    <s v="Dardanel"/>
    <s v="Mevcut Müşteri"/>
    <s v="Yeni Satış"/>
    <s v="Lisans"/>
    <s v="Lisans Satışı"/>
    <s v="Diğer"/>
    <s v="Univera Satış"/>
    <s v="Saha Satış"/>
    <s v="Yurt İçi"/>
    <s v="Türkiye"/>
    <s v="Merkez"/>
  </r>
  <r>
    <m/>
    <m/>
    <x v="13"/>
    <s v="Q1"/>
    <x v="0"/>
    <x v="0"/>
    <m/>
    <s v="RED BULL GIDA DAGITIM VE PAZARLAMA TICARET LTD. STI"/>
    <s v="EY.01.014"/>
    <s v="EnRoute Panorama - Platform Back Office Kullanici Lisansi (Enterprise)"/>
    <s v="Univera - Redbull"/>
    <x v="0"/>
    <s v="Enroute"/>
    <m/>
    <n v="10745"/>
    <m/>
    <n v="1"/>
    <m/>
    <n v="10745"/>
    <m/>
    <n v="0"/>
    <m/>
    <n v="10745"/>
    <m/>
    <n v="0"/>
    <n v="0"/>
    <s v="UNI240000000105"/>
    <m/>
    <m/>
    <s v="Redbull"/>
    <s v="Mevcut Müşteri"/>
    <s v="Yeni Satış"/>
    <s v="Lisans"/>
    <s v="Lisans Satışı"/>
    <s v="Diğer"/>
    <s v="Univera Satış"/>
    <s v="Saha Satış"/>
    <s v="Yurt İçi"/>
    <s v="Türkiye"/>
    <s v="Merkez"/>
  </r>
  <r>
    <m/>
    <m/>
    <x v="13"/>
    <s v="Q1"/>
    <x v="0"/>
    <x v="0"/>
    <m/>
    <s v="RED BULL GIDA DAGITIM VE PAZARLAMA TICARET LTD. STI"/>
    <s v="EY.02.033"/>
    <s v="EnRoute Panorama - Mobil Kullanici Lisansi (Enterprise)"/>
    <s v="Univera - Redbull"/>
    <x v="0"/>
    <s v="Enroute"/>
    <m/>
    <n v="5103"/>
    <m/>
    <n v="5"/>
    <m/>
    <n v="25515"/>
    <m/>
    <n v="0"/>
    <m/>
    <n v="25515"/>
    <m/>
    <n v="0"/>
    <n v="0"/>
    <s v="UNI240000000108"/>
    <m/>
    <m/>
    <s v="Redbull"/>
    <s v="Mevcut Müşteri"/>
    <s v="Yeni Satış"/>
    <s v="Lisans"/>
    <s v="Lisans Satışı"/>
    <s v="Diğer"/>
    <s v="Univera Satış"/>
    <s v="Saha Satış"/>
    <s v="Yurt İçi"/>
    <s v="Türkiye"/>
    <s v="Merkez"/>
  </r>
  <r>
    <m/>
    <m/>
    <x v="13"/>
    <s v="Q1"/>
    <x v="0"/>
    <x v="1"/>
    <m/>
    <s v="RED BULL GIDA DAGITIM VE PAZARLAMA TICARET LTD. STI"/>
    <s v="EY.02.033"/>
    <s v="EnRoute Panorama - Mobil Kullanici Lisansi (Enterprise)"/>
    <s v="Univera - Redbull"/>
    <x v="0"/>
    <s v="Enroute"/>
    <m/>
    <n v="5103"/>
    <m/>
    <n v="3"/>
    <m/>
    <n v="15309"/>
    <m/>
    <n v="0"/>
    <m/>
    <n v="15309"/>
    <m/>
    <n v="0"/>
    <n v="0"/>
    <s v="UNI240000000124"/>
    <m/>
    <m/>
    <s v="Redbull"/>
    <s v="Mevcut Müşteri"/>
    <s v="Yeni Satış"/>
    <s v="Lisans"/>
    <s v="Lisans Satışı"/>
    <s v="Diğer"/>
    <s v="Univera Satış"/>
    <s v="Saha Satış"/>
    <s v="Yurt İçi"/>
    <s v="Türkiye"/>
    <s v="Merkez"/>
  </r>
  <r>
    <m/>
    <m/>
    <x v="13"/>
    <s v="Q1"/>
    <x v="0"/>
    <x v="0"/>
    <m/>
    <s v="EFES VITANTA MOLDOVA BREWERY S.A"/>
    <s v="EH.03.001"/>
    <s v="EnRoute Panorama - Çafri Merkezi Hizmeti  (MSD)"/>
    <s v="Univera - Efes Moldova"/>
    <x v="2"/>
    <s v="Enroute"/>
    <m/>
    <n v="27931.11"/>
    <m/>
    <n v="1"/>
    <m/>
    <n v="27931.108"/>
    <m/>
    <n v="-2E-3"/>
    <m/>
    <n v="27931.11"/>
    <m/>
    <n v="0"/>
    <n v="0"/>
    <s v="ENV240000000015"/>
    <m/>
    <m/>
    <s v="Efes International"/>
    <s v="Mevcut Müşteri"/>
    <s v="Yenileme"/>
    <s v="Hizmet"/>
    <s v="Çağrı Merkezi"/>
    <s v="Diğer"/>
    <s v="Univera Satış"/>
    <s v="Saha Satış"/>
    <s v="Yurt Dışı"/>
    <s v="Moldova"/>
    <s v="Merkez"/>
  </r>
  <r>
    <m/>
    <m/>
    <x v="13"/>
    <s v="Q1"/>
    <x v="0"/>
    <x v="0"/>
    <m/>
    <s v="DOGAN TREND OTOMOTIV TICARET HIZMET VE TEKNOLOJI A.S."/>
    <s v="CDH.02.001"/>
    <s v="Calldesk Panorama Yazilim Bakimi Hizmeti "/>
    <s v="Univera - Suzuki"/>
    <x v="10"/>
    <s v="ServiceCore"/>
    <m/>
    <n v="18093.080000000002"/>
    <m/>
    <n v="1"/>
    <m/>
    <n v="18093.080000000002"/>
    <m/>
    <n v="0"/>
    <m/>
    <n v="18093.080000000002"/>
    <m/>
    <n v="0"/>
    <n v="0"/>
    <s v="UNI240000000091"/>
    <m/>
    <m/>
    <s v="Doğan Trend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13"/>
    <s v="Q1"/>
    <x v="0"/>
    <x v="0"/>
    <m/>
    <s v="DOGAN TREND OTOMOTIV TICARET HIZMET VE TEKNOLOJI A.S."/>
    <s v="CDY.01.010"/>
    <s v="CALLDESK PANORAMA PLATFORM EK KULLANICI LISANSI (5-10 Kullanici)"/>
    <s v="Univera - Suzuki"/>
    <x v="10"/>
    <s v="ServiceCore"/>
    <m/>
    <n v="6853.44"/>
    <m/>
    <n v="12"/>
    <m/>
    <n v="82241.279999999999"/>
    <m/>
    <n v="0"/>
    <m/>
    <n v="82241.279999999999"/>
    <m/>
    <n v="0"/>
    <n v="0"/>
    <s v="UNI240000000091"/>
    <m/>
    <m/>
    <s v="Doğan Trend"/>
    <s v="Mevcut Müşteri"/>
    <s v="Yeni Satış"/>
    <s v="Lisans"/>
    <s v="Lisans Satışı"/>
    <s v="Key Account"/>
    <s v="Univera Satış"/>
    <s v="Saha Satış"/>
    <s v="Yurt İçi"/>
    <s v="Türkiye"/>
    <s v="Merkez"/>
  </r>
  <r>
    <m/>
    <m/>
    <x v="14"/>
    <s v="Q1"/>
    <x v="0"/>
    <x v="0"/>
    <m/>
    <s v="GÖNÜL GIDA VE NAKLIYE GIDA IMALATI TOPTAN PAZ. VE NAKLIYE -ATILA GÖNÜL"/>
    <s v="UH.01.002"/>
    <s v="UNIDOX KONTÖR HIZMETI"/>
    <s v="Univera - Uludağ İçecek"/>
    <x v="6"/>
    <s v="E-Dönüşüm"/>
    <s v="Unidox"/>
    <n v="2.8125"/>
    <m/>
    <n v="2000"/>
    <m/>
    <n v="5625"/>
    <m/>
    <n v="0"/>
    <m/>
    <n v="5625"/>
    <m/>
    <n v="0"/>
    <n v="0"/>
    <s v="UNI240000000096"/>
    <m/>
    <m/>
    <s v="Uludağ içecek"/>
    <s v="Mevcut Müşteri"/>
    <s v="Yeni Satış"/>
    <s v="Kontor"/>
    <s v="Kontor Satışı"/>
    <s v="Diğer"/>
    <s v="Kanal Satış"/>
    <s v="Saha Satış"/>
    <s v="Yurt İçi"/>
    <s v="Türkiye"/>
    <s v="Dist"/>
  </r>
  <r>
    <m/>
    <m/>
    <x v="14"/>
    <s v="Q1"/>
    <x v="0"/>
    <x v="0"/>
    <m/>
    <s v="HORIZON HIZLI TÜKETIM ÜRÜNLERI ÜRETIM PAZ. SATIS VE TIC. A.S."/>
    <s v="QH.02.001"/>
    <s v="Quest Panorama - Yazilim Bakimi, Yasatma ve Merkezi Destek Hizmeti"/>
    <s v="Univera - Ülker"/>
    <x v="2"/>
    <s v="Quest"/>
    <m/>
    <n v="34252.65"/>
    <m/>
    <n v="6"/>
    <m/>
    <n v="205515.9"/>
    <m/>
    <n v="0"/>
    <m/>
    <n v="205515.9"/>
    <m/>
    <n v="0"/>
    <n v="0"/>
    <s v="UNI240000000095"/>
    <m/>
    <m/>
    <s v="Ülker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14"/>
    <s v="Q1"/>
    <x v="0"/>
    <x v="0"/>
    <m/>
    <s v="Lomisi JSC Efes Gürcistan "/>
    <s v="QH.02.001"/>
    <s v="Quest Panorama - Yazilim Bakimi, Yasatma ve Merkezi Destek Hizmeti"/>
    <s v="Univera - Efes Gürcistan"/>
    <x v="2"/>
    <s v="Quest"/>
    <m/>
    <n v="49935.01"/>
    <m/>
    <n v="1"/>
    <m/>
    <n v="49935.011672000001"/>
    <m/>
    <n v="1.6720000000000001E-3"/>
    <m/>
    <n v="49935.01"/>
    <m/>
    <n v="0"/>
    <n v="0"/>
    <s v="ENV240000000014"/>
    <m/>
    <m/>
    <s v="Efes International"/>
    <s v="Mevcut Müşteri"/>
    <s v="Yenileme"/>
    <s v="Hizmet"/>
    <s v="Bakım ve Destek Hizmeti"/>
    <s v="Diğer"/>
    <s v="Univera Satış"/>
    <s v="Saha Satış"/>
    <s v="Yurt Dışı"/>
    <s v="Gürcistan"/>
    <s v="Merkez"/>
  </r>
  <r>
    <m/>
    <m/>
    <x v="14"/>
    <s v="Q1"/>
    <x v="0"/>
    <x v="1"/>
    <m/>
    <s v="DARDANEL DAGITIM A.S."/>
    <s v="EY.01.015"/>
    <s v="EnRoute Panorama Platform Ek Kullanici Lisansi  (5 - 10 Kullanici)"/>
    <s v="Univera - Dardanel"/>
    <x v="7"/>
    <s v="Enroute"/>
    <m/>
    <n v="7676"/>
    <m/>
    <n v="6"/>
    <m/>
    <n v="57570"/>
    <m/>
    <n v="11514"/>
    <m/>
    <n v="46056"/>
    <m/>
    <n v="0"/>
    <n v="0"/>
    <s v="UNI240000000143"/>
    <m/>
    <m/>
    <s v="Dardanel"/>
    <s v="Mevcut Müşteri"/>
    <s v="Yeni Satış"/>
    <s v="Lisans"/>
    <s v="Lisans Satışı"/>
    <s v="Diğer"/>
    <s v="Univera Satış"/>
    <s v="Saha Satış"/>
    <s v="Yurt İçi"/>
    <s v="Türkiye"/>
    <s v="Merkez"/>
  </r>
  <r>
    <m/>
    <m/>
    <x v="14"/>
    <s v="Q1"/>
    <x v="0"/>
    <x v="1"/>
    <m/>
    <s v="BAHTIYAR HISAR - BILCOM BILGISAYAR"/>
    <s v="EY.04.012"/>
    <s v="EnRoute Panorama E-Dönüsüm  Modül Lisansi (Enterprise)"/>
    <s v="Univera - Kanal"/>
    <x v="6"/>
    <s v="Enroute"/>
    <m/>
    <n v="14000"/>
    <m/>
    <n v="1"/>
    <m/>
    <n v="14000"/>
    <m/>
    <n v="0"/>
    <m/>
    <n v="14000"/>
    <m/>
    <n v="0"/>
    <n v="0"/>
    <s v="UNI240000000146"/>
    <m/>
    <m/>
    <s v="Bilcom"/>
    <s v="Mevcut Müşteri"/>
    <s v="Yeni Satış"/>
    <s v="Lisans"/>
    <s v="Lisans Satışı"/>
    <s v="Diğer"/>
    <s v="Kanal Satış"/>
    <s v="Saha Satış"/>
    <s v="Yurt İçi"/>
    <s v="Türkiye"/>
    <s v="Merkez"/>
  </r>
  <r>
    <m/>
    <m/>
    <x v="14"/>
    <s v="Q1"/>
    <x v="0"/>
    <x v="1"/>
    <m/>
    <s v="ILKADIM GG PAZ. GIDA TIC. LTD. STI."/>
    <s v="EY.04.012"/>
    <s v="EnRoute Panorama E-Dönüsüm  Modül Lisansi (Enterprise)"/>
    <s v="Univera - La Lorraine"/>
    <x v="7"/>
    <s v="Enroute"/>
    <m/>
    <n v="14391.9"/>
    <m/>
    <n v="1"/>
    <m/>
    <n v="15991"/>
    <m/>
    <n v="1599.1"/>
    <m/>
    <n v="14391.9"/>
    <m/>
    <n v="0"/>
    <n v="0"/>
    <s v="UNI240000000138"/>
    <m/>
    <m/>
    <s v="La Lorraine"/>
    <s v="Mevcut Müşteri"/>
    <s v="Yeni Satış"/>
    <s v="Lisans"/>
    <s v="Lisans Satışı"/>
    <s v="Diğer"/>
    <s v="Univera Satış"/>
    <s v="Saha Satış"/>
    <s v="Yurt İçi"/>
    <s v="Türkiye"/>
    <s v="Dist"/>
  </r>
  <r>
    <m/>
    <m/>
    <x v="14"/>
    <s v="Q1"/>
    <x v="0"/>
    <x v="1"/>
    <m/>
    <s v="DARDANEL DAGITIM A.S."/>
    <s v="EH.02.001"/>
    <s v="EnRoute Panorama - Yazilim Bakimi, Yasatma ve Merkezi Destek Hizmeti"/>
    <s v="Univera - Dardanel"/>
    <x v="7"/>
    <s v="Enroute"/>
    <m/>
    <n v="56072"/>
    <m/>
    <n v="1"/>
    <m/>
    <n v="56072"/>
    <m/>
    <n v="0"/>
    <m/>
    <n v="56072"/>
    <m/>
    <n v="0"/>
    <n v="0"/>
    <s v="UNI240000000143"/>
    <m/>
    <m/>
    <s v="Dardanel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14"/>
    <s v="Q1"/>
    <x v="0"/>
    <x v="1"/>
    <m/>
    <s v="EKSILIOGLU  GIDA VE TEM ÜRÜN DAG PAZ  SAN ve TIC LTD. STI"/>
    <s v="EH.05.002"/>
    <s v="EnRoute Panorama - Rapor Gelistirme Hizmeti"/>
    <s v="Univera - Reckitt Benckiser"/>
    <x v="0"/>
    <s v="Enroute"/>
    <m/>
    <n v="6804"/>
    <m/>
    <n v="1"/>
    <m/>
    <n v="6804"/>
    <m/>
    <n v="0"/>
    <m/>
    <n v="6804"/>
    <m/>
    <n v="0"/>
    <n v="0"/>
    <s v="UNI240000000129"/>
    <m/>
    <m/>
    <s v="R. Benckiser"/>
    <s v="Mevcut Müşteri"/>
    <s v="Yeni Satış"/>
    <s v="Hizmet"/>
    <s v="Rapor Geliştirme"/>
    <s v="Diğer"/>
    <s v="Univera Satış"/>
    <s v="Saha Satış"/>
    <s v="Yurt İçi"/>
    <s v="Türkiye"/>
    <s v="Dist"/>
  </r>
  <r>
    <m/>
    <m/>
    <x v="14"/>
    <s v="Q1"/>
    <x v="0"/>
    <x v="1"/>
    <m/>
    <s v="YÖNTEM KOZMETIK A.S."/>
    <s v="EH.01.001"/>
    <s v="EnRoute Panorama - Proje Yönetim Hizmeti"/>
    <s v="Univera - Mars Gıda"/>
    <x v="7"/>
    <s v="Enroute"/>
    <m/>
    <n v="7144.2"/>
    <m/>
    <n v="5"/>
    <m/>
    <n v="39690"/>
    <m/>
    <n v="3969"/>
    <m/>
    <n v="35721"/>
    <m/>
    <n v="0"/>
    <n v="0"/>
    <s v="UNI240000000145"/>
    <m/>
    <m/>
    <s v="Mars Gıda"/>
    <s v="Mevcut Müşteri"/>
    <s v="Yeni Satış"/>
    <s v="Hizmet"/>
    <s v="Proje Yönetimi ve Danışmanlık"/>
    <s v="Diğer"/>
    <s v="Univera Satış"/>
    <s v="Saha Satış"/>
    <s v="Yurt İçi"/>
    <s v="Türkiye"/>
    <s v="Dist"/>
  </r>
  <r>
    <m/>
    <m/>
    <x v="14"/>
    <s v="Q1"/>
    <x v="0"/>
    <x v="1"/>
    <m/>
    <s v="RED BULL GIDA DAGITIM VE PAZARLAMA TICARET LTD. STI"/>
    <s v="EY.01.014"/>
    <s v="EnRoute Panorama - Platform Back Office Kullanici Lisansi (Enterprise)"/>
    <s v="Univera - Redbull"/>
    <x v="0"/>
    <s v="Enroute"/>
    <m/>
    <n v="10745"/>
    <m/>
    <n v="1"/>
    <m/>
    <n v="10745"/>
    <m/>
    <n v="0"/>
    <m/>
    <n v="10745"/>
    <m/>
    <n v="0"/>
    <n v="0"/>
    <s v="UNI240000000142"/>
    <m/>
    <m/>
    <s v="Redbull"/>
    <s v="Mevcut Müşteri"/>
    <s v="Yeni Satış"/>
    <s v="Lisans"/>
    <s v="Lisans Satışı"/>
    <s v="Diğer"/>
    <s v="Univera Satış"/>
    <s v="Saha Satış"/>
    <s v="Yurt İçi"/>
    <s v="Türkiye"/>
    <s v="Merkez"/>
  </r>
  <r>
    <m/>
    <m/>
    <x v="14"/>
    <s v="Q1"/>
    <x v="0"/>
    <x v="1"/>
    <m/>
    <s v="MATRIKS BİLGİSAYAR SİSTEMLERİ LTD.ŞTİ"/>
    <s v="EY.02.011"/>
    <s v="EnRoute Panorama - Panel - Çoklu Proje Birlestirme Mobil Uygulama Lisansi (Enterprise)"/>
    <s v="Univera - Kanal"/>
    <x v="5"/>
    <s v="Enroute"/>
    <m/>
    <n v="3549"/>
    <m/>
    <n v="2"/>
    <m/>
    <n v="7098"/>
    <m/>
    <n v="0"/>
    <m/>
    <n v="7098"/>
    <m/>
    <n v="0"/>
    <n v="0"/>
    <s v="UNI240000000141"/>
    <m/>
    <m/>
    <s v="Matriks"/>
    <s v="Mevcut Müşteri"/>
    <s v="Yeni Satış"/>
    <s v="Lisans"/>
    <s v="Lisans Satışı"/>
    <s v="Diğer"/>
    <s v="Kanal Satış"/>
    <s v="Matriks"/>
    <s v="Yurt İçi"/>
    <s v="Türkiye"/>
    <s v="Merkez"/>
  </r>
  <r>
    <m/>
    <m/>
    <x v="14"/>
    <s v="Q1"/>
    <x v="0"/>
    <x v="0"/>
    <m/>
    <s v="MİYA OTOMASYON VE BARKOD BILISIM SISTEMLERI SAN TİC. VE L.T.D. STI."/>
    <s v="EH.06.001"/>
    <s v="EnRoute Panorama - Hosting Hizmeti"/>
    <s v="Univera - Kanal"/>
    <x v="3"/>
    <s v="Hosting"/>
    <m/>
    <n v="5890.61"/>
    <m/>
    <n v="1"/>
    <m/>
    <n v="5890.61"/>
    <m/>
    <n v="0"/>
    <m/>
    <n v="5890.61"/>
    <m/>
    <n v="0"/>
    <n v="0"/>
    <s v="UNI240000000098"/>
    <m/>
    <m/>
    <s v="Miya"/>
    <s v="Mevcut Müşteri"/>
    <s v="Yenileme"/>
    <s v="Hizmet"/>
    <s v="Hosting"/>
    <s v="Diğer"/>
    <s v="Kanal Satış"/>
    <s v="Miya"/>
    <s v="Yurt İçi"/>
    <s v="Türkiye"/>
    <s v="Merkez"/>
  </r>
  <r>
    <m/>
    <m/>
    <x v="14"/>
    <s v="Q1"/>
    <x v="0"/>
    <x v="0"/>
    <m/>
    <s v="MİYA OTOMASYON VE BARKOD BILISIM SISTEMLERI SAN TİC. VE L.T.D. STI."/>
    <s v="EH.06.001"/>
    <s v="EnRoute Panorama - Hosting Hizmeti"/>
    <s v="Univera - Kanal"/>
    <x v="3"/>
    <s v="Hosting"/>
    <m/>
    <n v="1850.49"/>
    <m/>
    <n v="1"/>
    <m/>
    <n v="1850.49"/>
    <m/>
    <n v="0"/>
    <m/>
    <n v="1850.49"/>
    <m/>
    <n v="0"/>
    <n v="0"/>
    <s v="UNI240000000098"/>
    <m/>
    <m/>
    <s v="Miya"/>
    <s v="Mevcut Müşteri"/>
    <s v="Yenileme"/>
    <s v="Hizmet"/>
    <s v="Hosting"/>
    <s v="Diğer"/>
    <s v="Kanal Satış"/>
    <s v="Miya"/>
    <s v="Yurt İçi"/>
    <s v="Türkiye"/>
    <s v="Merkez"/>
  </r>
  <r>
    <m/>
    <m/>
    <x v="14"/>
    <s v="Q1"/>
    <x v="0"/>
    <x v="0"/>
    <m/>
    <s v="MİYA OTOMASYON VE BARKOD BILISIM SISTEMLERI SAN TİC. VE L.T.D. STI."/>
    <s v="EH.06.001"/>
    <s v="EnRoute Panorama - Hosting Hizmeti"/>
    <s v="Univera - Kanal"/>
    <x v="3"/>
    <s v="Hosting"/>
    <m/>
    <n v="1850.49"/>
    <m/>
    <n v="1"/>
    <m/>
    <n v="1850.49"/>
    <m/>
    <n v="0"/>
    <m/>
    <n v="1850.49"/>
    <m/>
    <n v="0"/>
    <n v="0"/>
    <s v="UNI240000000098"/>
    <m/>
    <m/>
    <s v="Miya"/>
    <s v="Mevcut Müşteri"/>
    <s v="Yenileme"/>
    <s v="Hizmet"/>
    <s v="Hosting"/>
    <s v="Diğer"/>
    <s v="Kanal Satış"/>
    <s v="Miya"/>
    <s v="Yurt İçi"/>
    <s v="Türkiye"/>
    <s v="Merkez"/>
  </r>
  <r>
    <m/>
    <m/>
    <x v="14"/>
    <s v="Q1"/>
    <x v="0"/>
    <x v="0"/>
    <m/>
    <s v="MİYA OTOMASYON VE BARKOD BILISIM SISTEMLERI SAN TİC. VE L.T.D. STI."/>
    <s v="EH.06.001"/>
    <s v="EnRoute Panorama - Hosting Hizmeti"/>
    <s v="Univera - Kanal"/>
    <x v="3"/>
    <s v="Hosting"/>
    <m/>
    <n v="1849"/>
    <m/>
    <n v="1"/>
    <m/>
    <n v="1849"/>
    <m/>
    <n v="0"/>
    <m/>
    <n v="1849"/>
    <m/>
    <n v="0"/>
    <n v="0"/>
    <s v="UNI240000000098"/>
    <m/>
    <m/>
    <s v="Miya"/>
    <s v="Mevcut Müşteri"/>
    <s v="Yenileme"/>
    <s v="Hizmet"/>
    <s v="Hosting"/>
    <s v="Diğer"/>
    <s v="Kanal Satış"/>
    <s v="Miya"/>
    <s v="Yurt İçi"/>
    <s v="Türkiye"/>
    <s v="Merkez"/>
  </r>
  <r>
    <m/>
    <m/>
    <x v="14"/>
    <s v="Q1"/>
    <x v="0"/>
    <x v="0"/>
    <m/>
    <s v="MİYA OTOMASYON VE BARKOD BILISIM SISTEMLERI SAN TİC. VE L.T.D. STI."/>
    <s v="EH.06.001"/>
    <s v="EnRoute Panorama - Hosting Hizmeti"/>
    <s v="Univera - Kanal"/>
    <x v="3"/>
    <s v="Hosting"/>
    <m/>
    <n v="1030.6099999999999"/>
    <m/>
    <n v="1"/>
    <m/>
    <n v="1030.6099999999999"/>
    <m/>
    <n v="0"/>
    <m/>
    <n v="1030.6099999999999"/>
    <m/>
    <n v="0"/>
    <n v="0"/>
    <s v="UNI240000000098"/>
    <m/>
    <m/>
    <s v="Miya"/>
    <s v="Mevcut Müşteri"/>
    <s v="Yenileme"/>
    <s v="Hizmet"/>
    <s v="Hosting"/>
    <s v="Diğer"/>
    <s v="Kanal Satış"/>
    <s v="Miya"/>
    <s v="Yurt İçi"/>
    <s v="Türkiye"/>
    <s v="Merkez"/>
  </r>
  <r>
    <m/>
    <m/>
    <x v="14"/>
    <s v="Q1"/>
    <x v="0"/>
    <x v="0"/>
    <m/>
    <s v="RECKITT BENCKISER EV ve HIJYEN ÜRÜNLERI A.S."/>
    <s v="EH.06.001"/>
    <s v="EnRoute Panorama - Hosting Hizmeti"/>
    <s v="Univera - Reckitt Benckiser"/>
    <x v="2"/>
    <s v="Hosting"/>
    <m/>
    <n v="30714.15"/>
    <m/>
    <n v="2"/>
    <m/>
    <n v="61428.3"/>
    <m/>
    <n v="0"/>
    <m/>
    <n v="61428.3"/>
    <m/>
    <n v="0"/>
    <n v="0"/>
    <s v="UNI240000000102"/>
    <m/>
    <m/>
    <s v="R. Benckiser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14"/>
    <s v="Q1"/>
    <x v="0"/>
    <x v="0"/>
    <m/>
    <s v="RECKITT BENCKISER TEMIZLIK MALZEMESI SAN. VE TIC. A.S."/>
    <s v="EH.06.001"/>
    <s v="EnRoute Panorama - Hosting Hizmeti"/>
    <s v="Univera - Reckitt Benckiser"/>
    <x v="2"/>
    <s v="Hosting"/>
    <m/>
    <n v="18534.330000000002"/>
    <m/>
    <n v="2"/>
    <m/>
    <n v="37068.660000000003"/>
    <m/>
    <n v="0"/>
    <m/>
    <n v="37068.660000000003"/>
    <m/>
    <n v="0"/>
    <n v="0"/>
    <s v="UNI240000000101"/>
    <m/>
    <m/>
    <s v="R. Benckiser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14"/>
    <s v="Q1"/>
    <x v="0"/>
    <x v="1"/>
    <m/>
    <s v="BAHTIYAR HISAR - BILCOM BILGISAYAR"/>
    <s v="EH.03.011"/>
    <s v="Enroute Panorama - E-Dönüsüm Modülü Kurulum Hizmeti"/>
    <s v="Univera - Kanal"/>
    <x v="6"/>
    <s v="Enroute"/>
    <m/>
    <n v="3500"/>
    <m/>
    <n v="1"/>
    <m/>
    <n v="3500"/>
    <m/>
    <n v="0"/>
    <m/>
    <n v="3500"/>
    <m/>
    <n v="0"/>
    <n v="0"/>
    <s v="UNI240000000146"/>
    <m/>
    <m/>
    <s v="Bilcom"/>
    <s v="Mevcut Müşteri"/>
    <s v="Yeni Satış"/>
    <s v="Hizmet"/>
    <s v="Kurulum ve Eğitim"/>
    <s v="Diğer"/>
    <s v="Kanal Satış"/>
    <s v="Saha Satış"/>
    <s v="Yurt İçi"/>
    <s v="Türkiye"/>
    <s v="Merkez"/>
  </r>
  <r>
    <m/>
    <m/>
    <x v="14"/>
    <s v="Q1"/>
    <x v="0"/>
    <x v="1"/>
    <m/>
    <s v="DARDANEL DAGITIM A.S."/>
    <s v="EY.01.021"/>
    <s v="EnRoute Panorama - Dafitim Kanali (Bayi/Distribütör/Sube) Lisansi (Enterprise)"/>
    <s v="Univera - Dardanel"/>
    <x v="7"/>
    <s v="Enroute"/>
    <m/>
    <n v="15784"/>
    <m/>
    <n v="1"/>
    <m/>
    <n v="19730"/>
    <m/>
    <n v="3946"/>
    <m/>
    <n v="15784"/>
    <m/>
    <n v="0"/>
    <n v="0"/>
    <s v="UNI240000000132"/>
    <m/>
    <m/>
    <s v="Dardanel"/>
    <s v="Mevcut Müşteri"/>
    <s v="Yeni Satış"/>
    <s v="Lisans"/>
    <s v="Lisans Satışı"/>
    <s v="Diğer"/>
    <s v="Univera Satış"/>
    <s v="Saha Satış"/>
    <s v="Yurt İçi"/>
    <s v="Türkiye"/>
    <s v="Merkez"/>
  </r>
  <r>
    <m/>
    <m/>
    <x v="14"/>
    <s v="Q1"/>
    <x v="0"/>
    <x v="1"/>
    <m/>
    <s v="DARDANEL DAGITIM A.S."/>
    <s v="EY.01.021"/>
    <s v="EnRoute Panorama - Dafitim Kanali (Bayi/Distribütör/Sube) Lisansi (Enterprise)"/>
    <s v="Univera - Dardanel"/>
    <x v="7"/>
    <s v="Enroute"/>
    <m/>
    <n v="15784"/>
    <m/>
    <n v="10"/>
    <m/>
    <n v="197300"/>
    <m/>
    <n v="39460"/>
    <m/>
    <n v="157840"/>
    <m/>
    <n v="0"/>
    <n v="0"/>
    <s v="UNI240000000143"/>
    <m/>
    <m/>
    <s v="Dardanel"/>
    <s v="Mevcut Müşteri"/>
    <s v="Yeni Satış"/>
    <s v="Lisans"/>
    <s v="Lisans Satışı"/>
    <s v="Diğer"/>
    <s v="Univera Satış"/>
    <s v="Saha Satış"/>
    <s v="Yurt İçi"/>
    <s v="Türkiye"/>
    <s v="Merkez"/>
  </r>
  <r>
    <m/>
    <m/>
    <x v="14"/>
    <s v="Q1"/>
    <x v="0"/>
    <x v="1"/>
    <m/>
    <s v="ILKADIM GG PAZ. GIDA TIC. LTD. STI."/>
    <s v="EY.01.021"/>
    <s v="EnRoute Panorama - Dafitim Kanali (Bayi/Distribütör/Sube) Lisansi (Enterprise)"/>
    <s v="Univera - La Lorraine"/>
    <x v="7"/>
    <s v="Enroute"/>
    <m/>
    <n v="17757"/>
    <m/>
    <n v="1"/>
    <m/>
    <n v="19730"/>
    <m/>
    <n v="1973"/>
    <m/>
    <n v="17757"/>
    <m/>
    <n v="0"/>
    <n v="0"/>
    <s v="UNI240000000138"/>
    <m/>
    <m/>
    <s v="La Lorraine"/>
    <s v="Mevcut Müşteri"/>
    <s v="Yeni Satış"/>
    <s v="Lisans"/>
    <s v="Lisans Satışı"/>
    <s v="Diğer"/>
    <s v="Univera Satış"/>
    <s v="Saha Satış"/>
    <s v="Yurt İçi"/>
    <s v="Türkiye"/>
    <s v="Dist"/>
  </r>
  <r>
    <m/>
    <m/>
    <x v="15"/>
    <s v="Q1"/>
    <x v="0"/>
    <x v="0"/>
    <m/>
    <s v="EFES VITANTA MOLDOVA BREWERY S.A"/>
    <s v="QH.02.001"/>
    <s v="Quest Panorama - Yazilim Bakimi, Yasatma ve Merkezi Destek Hizmeti"/>
    <s v="Univera - Efes Moldova"/>
    <x v="2"/>
    <s v="Quest"/>
    <m/>
    <n v="11416.54"/>
    <m/>
    <n v="1"/>
    <m/>
    <n v="11416.536796"/>
    <m/>
    <n v="-3.2039999999999998E-3"/>
    <m/>
    <n v="11416.54"/>
    <m/>
    <n v="0"/>
    <n v="0"/>
    <s v="ENV240000000015"/>
    <m/>
    <m/>
    <s v="Efes International"/>
    <s v="Mevcut Müşteri"/>
    <s v="Yenileme"/>
    <s v="Hizmet"/>
    <s v="Bakım ve Destek Hizmeti"/>
    <s v="Diğer"/>
    <s v="Univera Satış"/>
    <s v="Saha Satış"/>
    <s v="Yurt Dışı"/>
    <s v="Moldova"/>
    <s v="Merkez"/>
  </r>
  <r>
    <m/>
    <m/>
    <x v="15"/>
    <s v="Q1"/>
    <x v="0"/>
    <x v="0"/>
    <m/>
    <s v="FHP EV IÇI KULLANIM ARAÇLARI SAN VE TIC . A.S"/>
    <s v="QH.08.001"/>
    <s v="Quest Panorama - Hosting Hizmeti"/>
    <s v="Univera - Vileda"/>
    <x v="2"/>
    <s v="Hosting"/>
    <m/>
    <n v="11969.39"/>
    <m/>
    <n v="1"/>
    <m/>
    <n v="11969.390574999999"/>
    <m/>
    <n v="5.7499999999999999E-4"/>
    <m/>
    <n v="11969.39"/>
    <m/>
    <n v="0"/>
    <n v="0"/>
    <s v="UNI240000000111"/>
    <m/>
    <m/>
    <s v="Vileda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15"/>
    <s v="Q1"/>
    <x v="0"/>
    <x v="1"/>
    <m/>
    <s v="TÜRK HENKEL KIMYA SAN TIC. A.S."/>
    <s v="EY.06.001"/>
    <s v="EnRoute Panorama - Yazilim Gelistirme Hizmeti"/>
    <s v="Univera - Schwarzkoph Henkel"/>
    <x v="7"/>
    <s v="Enroute"/>
    <m/>
    <n v="1837.9965277777778"/>
    <m/>
    <n v="8.64"/>
    <m/>
    <n v="22686.134399999999"/>
    <m/>
    <n v="6805.8444"/>
    <m/>
    <n v="15880.29"/>
    <m/>
    <n v="0"/>
    <n v="0"/>
    <s v="UNI240000000150"/>
    <m/>
    <m/>
    <s v="Henkel"/>
    <s v="Mevcut Müşteri"/>
    <s v="Yeni Satış"/>
    <s v="Hizmet"/>
    <s v="Yazılım Geliştirme"/>
    <s v="Diğer"/>
    <s v="Univera Satış"/>
    <s v="Saha Satış"/>
    <s v="Yurt İçi"/>
    <s v="Türkiye"/>
    <s v="Merkez"/>
  </r>
  <r>
    <m/>
    <m/>
    <x v="15"/>
    <s v="Q1"/>
    <x v="0"/>
    <x v="1"/>
    <m/>
    <s v="Lomisi JSC Efes Gürcistan "/>
    <s v="EH.02.001"/>
    <s v="EnRoute Panorama - Yazilim Bakimi, Yasatma ve Merkezi Destek Hizmeti"/>
    <s v="Univera - Efes Gürcistan"/>
    <x v="4"/>
    <s v="Enroute"/>
    <m/>
    <n v="4037.97"/>
    <m/>
    <n v="1"/>
    <m/>
    <n v="4037.9724000000001"/>
    <m/>
    <n v="2.3999999999999998E-3"/>
    <m/>
    <n v="4037.97"/>
    <m/>
    <n v="0"/>
    <n v="0"/>
    <s v="ENV240000000022"/>
    <m/>
    <m/>
    <s v="Efes International"/>
    <s v="Mevcut Müşteri"/>
    <s v="Yenileme"/>
    <s v="Hizmet"/>
    <s v="Bakım ve Destek Hizmeti"/>
    <s v="Diğer"/>
    <s v="Univera Satış"/>
    <s v="Saha Satış"/>
    <s v="Yurt Dışı"/>
    <s v="Gürcistan"/>
    <s v="Merkez"/>
  </r>
  <r>
    <m/>
    <m/>
    <x v="15"/>
    <s v="Q1"/>
    <x v="0"/>
    <x v="1"/>
    <m/>
    <s v="ILKADIM GG PAZ. GIDA TIC. LTD. STI."/>
    <s v="EH.03.006"/>
    <s v="EnRoute Panorama - Uzaktan Kurulum ve Efitim Hizmeti"/>
    <s v="Univera - La Lorraine"/>
    <x v="7"/>
    <s v="Enroute"/>
    <m/>
    <n v="3402"/>
    <m/>
    <n v="1"/>
    <m/>
    <n v="3780"/>
    <m/>
    <n v="378"/>
    <m/>
    <n v="3402"/>
    <m/>
    <n v="0"/>
    <n v="0"/>
    <s v="UNI240000000138"/>
    <m/>
    <m/>
    <s v="La Lorraine"/>
    <s v="Mevcut Müşteri"/>
    <s v="Yeni Satış"/>
    <s v="Hizmet"/>
    <s v="Kurulum ve Eğitim"/>
    <s v="Diğer"/>
    <s v="Univera Satış"/>
    <s v="Saha Satış"/>
    <s v="Yurt İçi"/>
    <s v="Türkiye"/>
    <s v="Dist"/>
  </r>
  <r>
    <m/>
    <m/>
    <x v="15"/>
    <s v="Q1"/>
    <x v="0"/>
    <x v="1"/>
    <m/>
    <s v="TÜRK HENKEL KIMYA SAN TIC. A.S."/>
    <s v="EH.01.001"/>
    <s v="EnRoute Panorama - Proje Yönetim Hizmeti"/>
    <s v="Univera - Schwarzkoph Henkel"/>
    <x v="7"/>
    <s v="Enroute"/>
    <m/>
    <n v="1488"/>
    <m/>
    <n v="1"/>
    <m/>
    <n v="2125.71"/>
    <m/>
    <n v="637.71"/>
    <m/>
    <n v="1488"/>
    <m/>
    <n v="0"/>
    <n v="0"/>
    <s v="UNI240000000150"/>
    <m/>
    <m/>
    <s v="Henkel"/>
    <s v="Mevcut Müşteri"/>
    <s v="Yeni Satış"/>
    <s v="Hizmet"/>
    <s v="Proje Yönetimi ve Danışmanlık"/>
    <s v="Diğer"/>
    <s v="Univera Satış"/>
    <s v="Saha Satış"/>
    <s v="Yurt İçi"/>
    <s v="Türkiye"/>
    <s v="Merkez"/>
  </r>
  <r>
    <m/>
    <m/>
    <x v="15"/>
    <s v="Q1"/>
    <x v="0"/>
    <x v="1"/>
    <m/>
    <s v="Lomisi JSC Efes Gürcistan "/>
    <s v="EY.01.014"/>
    <s v="EnRoute Panorama - Platform Back Office Kullanici Lisansi (Enterprise)"/>
    <s v="Univera - Efes Gürcistan"/>
    <x v="4"/>
    <s v="Enroute"/>
    <m/>
    <n v="3059.07"/>
    <m/>
    <n v="8"/>
    <m/>
    <n v="24472.560000000001"/>
    <m/>
    <n v="0"/>
    <m/>
    <n v="24472.560000000001"/>
    <m/>
    <n v="0"/>
    <n v="0"/>
    <s v="ENV240000000022"/>
    <m/>
    <m/>
    <s v="Efes International"/>
    <s v="Mevcut Müşteri"/>
    <s v="Yeni Satış"/>
    <s v="Lisans"/>
    <s v="Lisans Satışı"/>
    <s v="Diğer"/>
    <s v="Univera Satış"/>
    <s v="Saha Satış"/>
    <s v="Yurt Dışı"/>
    <s v="Gürcistan"/>
    <s v="Merkez"/>
  </r>
  <r>
    <m/>
    <m/>
    <x v="15"/>
    <s v="Q1"/>
    <x v="0"/>
    <x v="1"/>
    <m/>
    <s v="KOROPLAST TEMIZLIK AMBALAJ ÜRÜNLERI SAN. VE DIS TIC.A.S."/>
    <s v="EH.01.003"/>
    <s v="EnRoute Panorama - Kurulum ve Efitim Hizmeti"/>
    <s v="Univera - Koroplast"/>
    <x v="0"/>
    <s v="Enroute"/>
    <m/>
    <n v="4694"/>
    <m/>
    <n v="2"/>
    <m/>
    <n v="9388"/>
    <m/>
    <n v="0"/>
    <m/>
    <n v="9388"/>
    <m/>
    <n v="0"/>
    <n v="0"/>
    <s v="UNI240000000156"/>
    <m/>
    <m/>
    <s v="Koroplast"/>
    <s v="Mevcut Müşteri"/>
    <s v="Yeni Satış"/>
    <s v="Hizmet"/>
    <s v="Kurulum ve Eğitim"/>
    <s v="Diğer"/>
    <s v="Univera Satış"/>
    <s v="Saha Satış"/>
    <s v="Yurt İçi"/>
    <s v="Türkiye"/>
    <s v="Merkez"/>
  </r>
  <r>
    <m/>
    <m/>
    <x v="15"/>
    <s v="Q1"/>
    <x v="0"/>
    <x v="1"/>
    <m/>
    <s v="KOROPLAST TEMIZLIK AMBALAJ ÜRÜNLERI SAN. VE DIS TIC.A.S."/>
    <s v="EY.03.003"/>
    <s v="EnRoute Panorama - Dafitim Kanali (Bayi/Distribütör/Sube) Kiralama (31+ Dist.)"/>
    <s v="Univera - Koroplast"/>
    <x v="0"/>
    <s v="Enroute"/>
    <m/>
    <n v="1012.2399999999999"/>
    <m/>
    <n v="3"/>
    <m/>
    <n v="3036.72"/>
    <m/>
    <n v="0"/>
    <m/>
    <n v="3036.72"/>
    <m/>
    <n v="0"/>
    <n v="0"/>
    <s v="UNI240000000156"/>
    <m/>
    <m/>
    <s v="Koroplast"/>
    <s v="Mevcut Müşteri"/>
    <s v="Yenileme"/>
    <s v="Lisans"/>
    <s v="Lisans Kiralama"/>
    <s v="Diğer"/>
    <s v="Univera Satış"/>
    <s v="Saha Satış"/>
    <s v="Yurt İçi"/>
    <s v="Türkiye"/>
    <s v="Merkez"/>
  </r>
  <r>
    <m/>
    <m/>
    <x v="16"/>
    <s v="Q1"/>
    <x v="0"/>
    <x v="1"/>
    <m/>
    <s v="ALDEMIR BILISIM HIZ. VE DANISMANLIK - ARZU ALDEMIR"/>
    <s v="WPH.02.001"/>
    <s v="WebPlus Yazilim Bakimi Hizmeti"/>
    <s v="Univera - Kanal"/>
    <x v="5"/>
    <s v="Enroute"/>
    <s v="Webplus"/>
    <n v="3846"/>
    <m/>
    <n v="1"/>
    <m/>
    <n v="3846"/>
    <m/>
    <n v="0"/>
    <m/>
    <n v="3846"/>
    <m/>
    <n v="0"/>
    <n v="0"/>
    <s v="UNI240000000112"/>
    <m/>
    <m/>
    <s v="Aldemir Bilişim"/>
    <s v="Mevcut Müşteri"/>
    <s v="Yenileme"/>
    <s v="Hizmet"/>
    <s v="Bakım ve Destek Hizmeti"/>
    <s v="Diğer"/>
    <s v="Kanal Satış"/>
    <s v="Aldemir"/>
    <s v="Yurt İçi"/>
    <s v="Türkiye"/>
    <s v="Merkez"/>
  </r>
  <r>
    <m/>
    <m/>
    <x v="16"/>
    <s v="Q1"/>
    <x v="0"/>
    <x v="1"/>
    <m/>
    <s v="ALDEMIR BILISIM HIZ. VE DANISMANLIK - ARZU ALDEMIR"/>
    <s v="WPH.02.001"/>
    <s v="WebPlus Yazilim Bakimi Hizmeti"/>
    <s v="Univera - Kanal"/>
    <x v="5"/>
    <s v="Enroute"/>
    <s v="Webplus"/>
    <n v="3846"/>
    <m/>
    <n v="1"/>
    <m/>
    <n v="3846"/>
    <m/>
    <n v="0"/>
    <m/>
    <n v="3846"/>
    <m/>
    <n v="0"/>
    <n v="0"/>
    <s v="UNI240000000125"/>
    <m/>
    <m/>
    <s v="Aldemir Bilişim"/>
    <s v="Mevcut Müşteri"/>
    <s v="Yenileme"/>
    <s v="Hizmet"/>
    <s v="Bakım ve Destek Hizmeti"/>
    <s v="Diğer"/>
    <s v="Kanal Satış"/>
    <s v="Aldemir"/>
    <s v="Yurt İçi"/>
    <s v="Türkiye"/>
    <s v="Merkez"/>
  </r>
  <r>
    <m/>
    <m/>
    <x v="16"/>
    <s v="Q1"/>
    <x v="0"/>
    <x v="1"/>
    <m/>
    <s v="ALDEMIR BILISIM HIZ. VE DANISMANLIK - ARZU ALDEMIR"/>
    <s v="WPH.02.001"/>
    <s v="WebPlus Yazilim Bakimi Hizmeti"/>
    <s v="Univera - Kanal"/>
    <x v="5"/>
    <s v="Enroute"/>
    <s v="Webplus"/>
    <n v="1105"/>
    <m/>
    <n v="1"/>
    <m/>
    <n v="1105"/>
    <m/>
    <n v="0"/>
    <m/>
    <n v="1105"/>
    <m/>
    <n v="0"/>
    <n v="0"/>
    <s v="UNI240000000115"/>
    <m/>
    <m/>
    <s v="Aldemir Bilişim"/>
    <s v="Mevcut Müşteri"/>
    <s v="Yenileme"/>
    <s v="Hizmet"/>
    <s v="Bakım ve Destek Hizmeti"/>
    <s v="Diğer"/>
    <s v="Kanal Satış"/>
    <s v="Aldemir"/>
    <s v="Yurt İçi"/>
    <s v="Türkiye"/>
    <s v="Merkez"/>
  </r>
  <r>
    <m/>
    <m/>
    <x v="16"/>
    <s v="Q1"/>
    <x v="0"/>
    <x v="1"/>
    <m/>
    <s v="ALDEMIR BILISIM HIZ. VE DANISMANLIK - ARZU ALDEMIR"/>
    <s v="WPY.04.007"/>
    <s v="WebPlus Panorama - Dafitim Kanali &quot;Web Connector&quot;  3rd Party Entegrasyon Uygulama Lisansi"/>
    <s v="Univera - Kanal"/>
    <x v="5"/>
    <s v="Enroute"/>
    <s v="Webplus"/>
    <n v="4018.56"/>
    <m/>
    <n v="1"/>
    <m/>
    <n v="5023.2"/>
    <m/>
    <n v="1004.64"/>
    <m/>
    <n v="4018.56"/>
    <m/>
    <n v="0"/>
    <n v="0"/>
    <s v="UNI240000000115"/>
    <m/>
    <m/>
    <s v="Aldemir"/>
    <s v="Mevcut Müşteri"/>
    <s v="Yeni Satış"/>
    <s v="Lisans"/>
    <s v="Lisans Satışı"/>
    <s v="Diğer"/>
    <s v="Kanal Satış"/>
    <s v="Aldemir"/>
    <s v="Yurt İçi"/>
    <s v="Türkiye"/>
    <s v="Merkez"/>
  </r>
  <r>
    <m/>
    <m/>
    <x v="16"/>
    <s v="Q1"/>
    <x v="0"/>
    <x v="1"/>
    <m/>
    <s v="ALDEMIR BILISIM HIZ. VE DANISMANLIK - ARZU ALDEMIR"/>
    <s v="WPY.01.003"/>
    <s v="WEBPLUS EK KULLANICI LISANSI +1"/>
    <s v="Univera - Kanal"/>
    <x v="5"/>
    <s v="Enroute"/>
    <s v="Webplus"/>
    <n v="542.4"/>
    <m/>
    <n v="1"/>
    <m/>
    <n v="678"/>
    <m/>
    <n v="135.6"/>
    <m/>
    <n v="542.4"/>
    <m/>
    <n v="0"/>
    <n v="0"/>
    <s v="UNI240000000112"/>
    <m/>
    <m/>
    <s v="Aldemir"/>
    <s v="Mevcut Müşteri"/>
    <s v="Yeni Satış"/>
    <s v="Lisans"/>
    <s v="Lisans Satışı"/>
    <s v="Diğer"/>
    <s v="Kanal Satış"/>
    <s v="Aldemir"/>
    <s v="Yurt İçi"/>
    <s v="Türkiye"/>
    <s v="Merkez"/>
  </r>
  <r>
    <m/>
    <m/>
    <x v="16"/>
    <s v="Q1"/>
    <x v="0"/>
    <x v="1"/>
    <m/>
    <s v="ALDEMIR BILISIM HIZ. VE DANISMANLIK - ARZU ALDEMIR"/>
    <s v="WPY.01.003"/>
    <s v="WEBPLUS EK KULLANICI LISANSI +1"/>
    <s v="Univera - Kanal"/>
    <x v="5"/>
    <s v="Enroute"/>
    <s v="Webplus"/>
    <n v="542.4"/>
    <m/>
    <n v="1"/>
    <m/>
    <n v="678"/>
    <m/>
    <n v="135.6"/>
    <m/>
    <n v="542.4"/>
    <m/>
    <n v="0"/>
    <n v="0"/>
    <s v="UNI240000000125"/>
    <m/>
    <m/>
    <s v="Aldemir"/>
    <s v="Mevcut Müşteri"/>
    <s v="Yeni Satış"/>
    <s v="Lisans"/>
    <s v="Lisans Satışı"/>
    <s v="Diğer"/>
    <s v="Kanal Satış"/>
    <s v="Aldemir"/>
    <s v="Yurt İçi"/>
    <s v="Türkiye"/>
    <s v="Merkez"/>
  </r>
  <r>
    <m/>
    <m/>
    <x v="16"/>
    <s v="Q1"/>
    <x v="0"/>
    <x v="1"/>
    <m/>
    <s v="MATRIKS BİLGİSAYAR SİSTEMLERİ LTD.ŞTİ"/>
    <s v="WPY.01.003"/>
    <s v="WEBPLUS EK KULLANICI LISANSI +1"/>
    <s v="Univera - Kanal"/>
    <x v="5"/>
    <s v="Enroute"/>
    <s v="Webplus"/>
    <n v="1720"/>
    <m/>
    <n v="1"/>
    <m/>
    <n v="1720"/>
    <m/>
    <n v="0"/>
    <m/>
    <n v="1720"/>
    <m/>
    <n v="0"/>
    <n v="0"/>
    <s v="UNI240000000113"/>
    <m/>
    <m/>
    <s v="Matriks"/>
    <s v="Mevcut Müşteri"/>
    <s v="Yeni Satış"/>
    <s v="Lisans"/>
    <s v="Lisans Satışı"/>
    <s v="Diğer"/>
    <s v="Kanal Satış"/>
    <s v="Matriks"/>
    <s v="Yurt İçi"/>
    <s v="Türkiye"/>
    <s v="Merkez"/>
  </r>
  <r>
    <m/>
    <m/>
    <x v="16"/>
    <s v="Q1"/>
    <x v="0"/>
    <x v="1"/>
    <m/>
    <s v="ALDEMIR BILISIM HIZ. VE DANISMANLIK - ARZU ALDEMIR"/>
    <s v="WPY.01.007"/>
    <s v="WEBPLUS E-DÖNÜSÜM MODÜL LISANSI"/>
    <s v="Univera - Kanal"/>
    <x v="5"/>
    <s v="Enroute"/>
    <s v="Webplus"/>
    <n v="4928"/>
    <m/>
    <n v="1"/>
    <m/>
    <n v="6160"/>
    <m/>
    <n v="1232"/>
    <m/>
    <n v="4928"/>
    <m/>
    <n v="0"/>
    <n v="0"/>
    <s v="UNI240000000112"/>
    <m/>
    <m/>
    <s v="Aldemir"/>
    <s v="Mevcut Müşteri"/>
    <s v="Yeni Satış"/>
    <s v="Lisans"/>
    <s v="Lisans Satışı"/>
    <s v="Diğer"/>
    <s v="Kanal Satış"/>
    <s v="Aldemir"/>
    <s v="Yurt İçi"/>
    <s v="Türkiye"/>
    <s v="Merkez"/>
  </r>
  <r>
    <m/>
    <m/>
    <x v="16"/>
    <s v="Q1"/>
    <x v="0"/>
    <x v="1"/>
    <m/>
    <s v="ALDEMIR BILISIM HIZ. VE DANISMANLIK - ARZU ALDEMIR"/>
    <s v="WPY.01.007"/>
    <s v="WEBPLUS E-DÖNÜSÜM MODÜL LISANSI"/>
    <s v="Univera - Kanal"/>
    <x v="5"/>
    <s v="Enroute"/>
    <s v="Webplus"/>
    <n v="4928"/>
    <m/>
    <n v="1"/>
    <m/>
    <n v="6160"/>
    <m/>
    <n v="1232"/>
    <m/>
    <n v="4928"/>
    <m/>
    <n v="0"/>
    <n v="0"/>
    <s v="UNI240000000125"/>
    <m/>
    <m/>
    <s v="Aldemir"/>
    <s v="Mevcut Müşteri"/>
    <s v="Yeni Satış"/>
    <s v="Lisans"/>
    <s v="Lisans Satışı"/>
    <s v="Diğer"/>
    <s v="Kanal Satış"/>
    <s v="Aldemir"/>
    <s v="Yurt İçi"/>
    <s v="Türkiye"/>
    <s v="Merkez"/>
  </r>
  <r>
    <m/>
    <m/>
    <x v="16"/>
    <s v="Q1"/>
    <x v="0"/>
    <x v="1"/>
    <m/>
    <s v="ALDEMIR BILISIM HIZ. VE DANISMANLIK - ARZU ALDEMIR"/>
    <s v="WPY.01.006"/>
    <s v="WEBPLUS DISTRIBUTION SATIS-DAGITIM YAZILIMI (Light)"/>
    <s v="Univera - Kanal"/>
    <x v="5"/>
    <s v="Enroute"/>
    <s v="Webplus"/>
    <n v="6754.4"/>
    <m/>
    <n v="1"/>
    <m/>
    <n v="8443"/>
    <m/>
    <n v="1688.6"/>
    <m/>
    <n v="6754.4"/>
    <m/>
    <n v="0"/>
    <n v="0"/>
    <s v="UNI240000000112"/>
    <m/>
    <m/>
    <s v="Aldemir"/>
    <s v="Mevcut Müşteri"/>
    <s v="Yeni Satış"/>
    <s v="Lisans"/>
    <s v="Lisans Satışı"/>
    <s v="Diğer"/>
    <s v="Kanal Satış"/>
    <s v="Aldemir"/>
    <s v="Yurt İçi"/>
    <s v="Türkiye"/>
    <s v="Merkez"/>
  </r>
  <r>
    <m/>
    <m/>
    <x v="16"/>
    <s v="Q1"/>
    <x v="0"/>
    <x v="1"/>
    <m/>
    <s v="ALDEMIR BILISIM HIZ. VE DANISMANLIK - ARZU ALDEMIR"/>
    <s v="WPY.01.006"/>
    <s v="WEBPLUS DISTRIBUTION SATIS-DAGITIM YAZILIMI (Light)"/>
    <s v="Univera - Kanal"/>
    <x v="5"/>
    <s v="Enroute"/>
    <s v="Webplus"/>
    <n v="6754.4"/>
    <m/>
    <n v="1"/>
    <m/>
    <n v="8443"/>
    <m/>
    <n v="1688.6"/>
    <m/>
    <n v="6754.4"/>
    <m/>
    <n v="0"/>
    <n v="0"/>
    <s v="UNI240000000125"/>
    <m/>
    <m/>
    <s v="Aldemir"/>
    <s v="Mevcut Müşteri"/>
    <s v="Yeni Satış"/>
    <s v="Lisans"/>
    <s v="Lisans Satışı"/>
    <s v="Diğer"/>
    <s v="Kanal Satış"/>
    <s v="Aldemir"/>
    <s v="Yurt İçi"/>
    <s v="Türkiye"/>
    <s v="Merkez"/>
  </r>
  <r>
    <m/>
    <m/>
    <x v="16"/>
    <s v="Q1"/>
    <x v="0"/>
    <x v="1"/>
    <m/>
    <s v="ALDEMIR BILISIM HIZ. VE DANISMANLIK - ARZU ALDEMIR"/>
    <s v="WPY.02.001"/>
    <s v="WEBPLUS (Android) SATIS TEMSILCISI LISANSI"/>
    <s v="Univera - Kanal"/>
    <x v="5"/>
    <s v="Enroute"/>
    <s v="Webplus"/>
    <n v="880"/>
    <m/>
    <n v="2"/>
    <m/>
    <n v="2200"/>
    <m/>
    <n v="440"/>
    <m/>
    <n v="1760"/>
    <m/>
    <n v="0"/>
    <n v="0"/>
    <s v="UNI240000000112"/>
    <m/>
    <m/>
    <s v="Aldemir"/>
    <s v="Mevcut Müşteri"/>
    <s v="Yeni Satış"/>
    <s v="Lisans"/>
    <s v="Lisans Satışı"/>
    <s v="Diğer"/>
    <s v="Kanal Satış"/>
    <s v="Aldemir"/>
    <s v="Yurt İçi"/>
    <s v="Türkiye"/>
    <s v="Merkez"/>
  </r>
  <r>
    <m/>
    <m/>
    <x v="16"/>
    <s v="Q1"/>
    <x v="0"/>
    <x v="1"/>
    <m/>
    <s v="ALDEMIR BILISIM HIZ. VE DANISMANLIK - ARZU ALDEMIR"/>
    <s v="WPY.02.001"/>
    <s v="WEBPLUS (Android) SATIS TEMSILCISI LISANSI"/>
    <s v="Univera - Kanal"/>
    <x v="5"/>
    <s v="Enroute"/>
    <s v="Webplus"/>
    <n v="880"/>
    <m/>
    <n v="2"/>
    <m/>
    <n v="2200"/>
    <m/>
    <n v="440"/>
    <m/>
    <n v="1760"/>
    <m/>
    <n v="0"/>
    <n v="0"/>
    <s v="UNI240000000125"/>
    <m/>
    <m/>
    <s v="Aldemir"/>
    <s v="Mevcut Müşteri"/>
    <s v="Yeni Satış"/>
    <s v="Lisans"/>
    <s v="Lisans Satışı"/>
    <s v="Diğer"/>
    <s v="Kanal Satış"/>
    <s v="Aldemir"/>
    <s v="Yurt İçi"/>
    <s v="Türkiye"/>
    <s v="Merkez"/>
  </r>
  <r>
    <m/>
    <m/>
    <x v="16"/>
    <s v="Q1"/>
    <x v="0"/>
    <x v="1"/>
    <m/>
    <s v="ENERJISA ENERJI ÜRETIM A.S."/>
    <s v="QH.08.001"/>
    <s v="Quest Panorama - Hosting Hizmeti"/>
    <s v="Univera - Enerjisa"/>
    <x v="2"/>
    <s v="Hosting"/>
    <m/>
    <n v="20445.080000000002"/>
    <m/>
    <n v="1"/>
    <m/>
    <n v="20445.075405"/>
    <m/>
    <n v="-4.5950000000000001E-3"/>
    <m/>
    <n v="20445.080000000002"/>
    <m/>
    <n v="0"/>
    <n v="0"/>
    <s v="UNI240000000119"/>
    <m/>
    <m/>
    <s v="Enerjisa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16"/>
    <s v="Q1"/>
    <x v="0"/>
    <x v="1"/>
    <m/>
    <s v="FHP EV IÇI KULLANIM ARAÇLARI SAN VE TIC . A.S"/>
    <s v="QH.08.001"/>
    <s v="Quest Panorama - Hosting Hizmeti"/>
    <s v="Univera - Vileda"/>
    <x v="2"/>
    <s v="Hosting"/>
    <m/>
    <n v="11965.37"/>
    <m/>
    <n v="1"/>
    <m/>
    <n v="11965.369225"/>
    <m/>
    <n v="-7.7499999999999997E-4"/>
    <m/>
    <n v="11965.37"/>
    <m/>
    <n v="0"/>
    <n v="0"/>
    <s v="UNI240000000126"/>
    <m/>
    <m/>
    <s v="Vileda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16"/>
    <s v="Q1"/>
    <x v="0"/>
    <x v="1"/>
    <m/>
    <s v="KORKMAZ TICARET – HÜSEYIN KORKMAZ TOPTAN BIRA MESRUBAT"/>
    <s v="EY.01.010"/>
    <s v="ENROUTE PANORAMA WEB CONNECTOR LISANSI"/>
    <s v="Univera - Uludağ İçecek"/>
    <x v="1"/>
    <s v="Enroute"/>
    <m/>
    <n v="11565.95"/>
    <m/>
    <n v="1"/>
    <m/>
    <n v="13607"/>
    <m/>
    <n v="2041.05"/>
    <m/>
    <n v="11565.95"/>
    <m/>
    <n v="0"/>
    <n v="0"/>
    <s v="UNI240000000167"/>
    <m/>
    <m/>
    <s v="Uludağ İçecek"/>
    <s v="Mevcut Müşteri"/>
    <s v="Yeni Satış"/>
    <s v="Lisans"/>
    <s v="Lisans Satışı"/>
    <s v="Diğer"/>
    <s v="Univera Satış"/>
    <s v="Saha Satış"/>
    <s v="Yurt İçi"/>
    <s v="Türkiye"/>
    <s v="Dist"/>
  </r>
  <r>
    <m/>
    <m/>
    <x v="16"/>
    <s v="Q1"/>
    <x v="0"/>
    <x v="1"/>
    <m/>
    <s v="DARDANEL DAGITIM A.S."/>
    <s v="EH.03.006"/>
    <s v="EnRoute Panorama - Uzaktan Kurulum ve Efitim Hizmeti"/>
    <s v="Univera - Dardanel"/>
    <x v="7"/>
    <s v="Enroute"/>
    <m/>
    <n v="3000"/>
    <m/>
    <n v="1"/>
    <m/>
    <n v="3000"/>
    <m/>
    <n v="0"/>
    <m/>
    <n v="3000"/>
    <m/>
    <n v="0"/>
    <n v="0"/>
    <s v="UNI240000000160"/>
    <m/>
    <m/>
    <s v="Dardanel"/>
    <s v="Mevcut Müşteri"/>
    <s v="Yeni Satış"/>
    <s v="Hizmet"/>
    <s v="Kurulum ve Eğitim"/>
    <s v="Diğer"/>
    <s v="Univera Satış"/>
    <s v="Saha Satış"/>
    <s v="Yurt İçi"/>
    <s v="Türkiye"/>
    <s v="Merkez"/>
  </r>
  <r>
    <m/>
    <m/>
    <x v="16"/>
    <s v="Q1"/>
    <x v="0"/>
    <x v="1"/>
    <m/>
    <s v="ERVIN MESRUBAT SAN. VE TIC. LTD. STI."/>
    <s v="EH.05.002"/>
    <s v="EnRoute Panorama - Rapor Gelistirme Hizmeti"/>
    <s v="Univera - Haribo"/>
    <x v="7"/>
    <s v="Enroute"/>
    <m/>
    <n v="5442.88"/>
    <m/>
    <n v="2"/>
    <m/>
    <n v="10885.76"/>
    <m/>
    <n v="0"/>
    <m/>
    <n v="10885.76"/>
    <m/>
    <n v="0"/>
    <n v="0"/>
    <s v="UNI240000000159"/>
    <m/>
    <m/>
    <s v="Haribo"/>
    <s v="Mevcut Müşteri"/>
    <s v="Yeni Satış"/>
    <s v="Hizmet"/>
    <s v="Rapor Geliştirme"/>
    <s v="Diğer"/>
    <s v="Univera Satış"/>
    <s v="Saha Satış"/>
    <s v="Yurt İçi"/>
    <s v="Türkiye"/>
    <s v="Dist"/>
  </r>
  <r>
    <m/>
    <m/>
    <x v="16"/>
    <s v="Q1"/>
    <x v="0"/>
    <x v="1"/>
    <m/>
    <s v="KOROPLAST TEMIZLIK AMBALAJ ÜRÜNLERI SAN. VE DIS TIC.A.S."/>
    <s v="EY.03.005"/>
    <s v="EnRoute Panorama - Kullanici (Mobil, Back Office) Kiralama (51-150 Kullanici)"/>
    <s v="Univera - Koroplast"/>
    <x v="0"/>
    <s v="Enroute"/>
    <m/>
    <n v="85.26"/>
    <m/>
    <n v="3"/>
    <m/>
    <n v="255.78"/>
    <m/>
    <n v="0"/>
    <m/>
    <n v="255.78"/>
    <m/>
    <n v="0"/>
    <n v="0"/>
    <s v="UNI240000000156"/>
    <m/>
    <m/>
    <s v="Koroplast"/>
    <s v="Mevcut Müşteri"/>
    <s v="Yenileme"/>
    <s v="Lisans"/>
    <s v="Lisans Kiralama"/>
    <s v="Diğer"/>
    <s v="Univera Satış"/>
    <s v="Saha Satış"/>
    <s v="Yurt İçi"/>
    <s v="Türkiye"/>
    <s v="Merkez"/>
  </r>
  <r>
    <m/>
    <m/>
    <x v="16"/>
    <s v="Q1"/>
    <x v="0"/>
    <x v="1"/>
    <m/>
    <s v="Haribo SEKERLEME SAN. TIC.LTD. STI."/>
    <s v="EH.06.001"/>
    <s v="EnRoute Panorama - Hosting Hizmeti"/>
    <s v="Univera - Haribo"/>
    <x v="2"/>
    <s v="Hosting"/>
    <m/>
    <n v="5918.19"/>
    <m/>
    <n v="1"/>
    <m/>
    <n v="5918.1914999999999"/>
    <m/>
    <n v="1.5E-3"/>
    <m/>
    <n v="5918.19"/>
    <m/>
    <n v="0"/>
    <n v="0"/>
    <s v="UNI240000000121"/>
    <m/>
    <m/>
    <s v="Haribo"/>
    <s v="Mevcut Müşteri"/>
    <s v="Yenileme"/>
    <s v="Hizmet"/>
    <s v="Hosting"/>
    <s v="Key Account"/>
    <s v="Univera Satış"/>
    <s v="Saha Satış"/>
    <s v="Yurt İçi"/>
    <s v="Türkiye"/>
    <s v="Merkez"/>
  </r>
  <r>
    <m/>
    <m/>
    <x v="16"/>
    <s v="Q1"/>
    <x v="0"/>
    <x v="1"/>
    <m/>
    <s v="LA LORRAINE UNLU MAMÜLLER SAN. VE TIC. A.S."/>
    <s v="EH.06.001"/>
    <s v="EnRoute Panorama - Hosting Hizmeti"/>
    <s v="Univera - La Lorraine"/>
    <x v="2"/>
    <s v="Hosting"/>
    <m/>
    <n v="51375.67"/>
    <m/>
    <n v="1"/>
    <m/>
    <n v="51375.668662999997"/>
    <m/>
    <n v="-1.3370000000000001E-3"/>
    <m/>
    <n v="51375.67"/>
    <m/>
    <n v="0"/>
    <n v="0"/>
    <s v="UNI240000000118"/>
    <m/>
    <m/>
    <s v="La Lorraine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16"/>
    <s v="Q1"/>
    <x v="0"/>
    <x v="1"/>
    <m/>
    <s v="Mey İçki Sanayi ve Ticaret A.Ş."/>
    <s v="EH.06.001"/>
    <s v="EnRoute Panorama - Hosting Hizmeti"/>
    <s v="Univera - Mey İçki"/>
    <x v="2"/>
    <s v="Hosting"/>
    <m/>
    <n v="162661"/>
    <m/>
    <n v="1"/>
    <m/>
    <n v="162661"/>
    <m/>
    <n v="0"/>
    <m/>
    <n v="162661"/>
    <m/>
    <n v="0"/>
    <n v="0"/>
    <s v="UNI240000000122"/>
    <m/>
    <m/>
    <s v="Mey İçki"/>
    <s v="Mevcut Müşteri"/>
    <s v="Yenileme"/>
    <s v="Hizmet"/>
    <s v="Hosting"/>
    <s v="Key Account"/>
    <s v="Univera Satış"/>
    <s v="Saha Satış"/>
    <s v="Yurt İçi"/>
    <s v="Türkiye"/>
    <s v="Merkez"/>
  </r>
  <r>
    <m/>
    <m/>
    <x v="16"/>
    <s v="Q1"/>
    <x v="0"/>
    <x v="1"/>
    <m/>
    <s v="PERNOD RICARD ISTANBUL IÇ VE DIS TIC. LTD. STI"/>
    <s v="EH.06.001"/>
    <s v="EnRoute Panorama - Hosting Hizmeti"/>
    <s v="Univera - Pernod Ricard"/>
    <x v="2"/>
    <s v="Hosting"/>
    <m/>
    <n v="86331.57"/>
    <m/>
    <n v="1"/>
    <m/>
    <n v="86331.57"/>
    <m/>
    <n v="0"/>
    <m/>
    <n v="86331.57"/>
    <m/>
    <n v="0"/>
    <n v="0"/>
    <s v="UNI240000000117"/>
    <m/>
    <m/>
    <s v="Pernod Ricard"/>
    <s v="Mevcut Müşteri"/>
    <s v="Yenileme"/>
    <s v="Hizmet"/>
    <s v="Hosting"/>
    <s v="Key Account"/>
    <s v="Univera Satış"/>
    <s v="Saha Satış"/>
    <s v="Yurt İçi"/>
    <s v="Türkiye"/>
    <s v="Merkez"/>
  </r>
  <r>
    <m/>
    <m/>
    <x v="16"/>
    <s v="Q1"/>
    <x v="0"/>
    <x v="1"/>
    <m/>
    <s v="PERRIGO KISISEL BAKIM ÜRÜNLERI SAN. VE TIC. LTD.STI"/>
    <s v="EH.06.001"/>
    <s v="EnRoute Panorama - Hosting Hizmeti"/>
    <s v="Univera - Omega Pharma"/>
    <x v="2"/>
    <s v="Hosting"/>
    <m/>
    <n v="27265.68"/>
    <m/>
    <n v="1"/>
    <m/>
    <n v="27265.68"/>
    <m/>
    <n v="0"/>
    <m/>
    <n v="27265.68"/>
    <m/>
    <n v="0"/>
    <n v="0"/>
    <s v="UNI240000000120"/>
    <m/>
    <m/>
    <s v="Perrigo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16"/>
    <s v="Q1"/>
    <x v="0"/>
    <x v="1"/>
    <m/>
    <s v="TADIM GIDA MADDELERI SAN.VE TIC.AS."/>
    <s v="EH.06.001"/>
    <s v="EnRoute Panorama - Hosting Hizmeti"/>
    <s v="Univera - Tadım"/>
    <x v="2"/>
    <s v="Hosting"/>
    <m/>
    <n v="65000"/>
    <m/>
    <n v="1"/>
    <m/>
    <n v="65000"/>
    <m/>
    <n v="0"/>
    <m/>
    <n v="65000"/>
    <m/>
    <n v="0"/>
    <n v="0"/>
    <s v="UNI240000000123"/>
    <m/>
    <m/>
    <s v="Tadım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16"/>
    <s v="Q1"/>
    <x v="0"/>
    <x v="1"/>
    <m/>
    <s v="TADIM GMBH"/>
    <s v="EH.06.001"/>
    <s v="EnRoute Panorama - Hosting Hizmeti"/>
    <s v="Univera - Tadım Export"/>
    <x v="4"/>
    <s v="Hosting"/>
    <m/>
    <n v="29720.42"/>
    <m/>
    <n v="1"/>
    <m/>
    <n v="29720.418000000001"/>
    <m/>
    <n v="-2E-3"/>
    <m/>
    <n v="29720.42"/>
    <m/>
    <n v="0"/>
    <n v="0"/>
    <s v="ENV240000000016"/>
    <m/>
    <m/>
    <s v="Tadım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16"/>
    <s v="Q1"/>
    <x v="0"/>
    <x v="1"/>
    <m/>
    <s v="EDM BİLİŞİM SİSTEMLERİ VE DANIŞMANLIK HizmetLERİ A.Ş."/>
    <s v="EY.04.014"/>
    <s v="EnRoute - E-Dönüşüm Lisans Komisyonu"/>
    <s v="Univera - Kanal"/>
    <x v="6"/>
    <s v="E-Dönüşüm"/>
    <s v="E-Dönüşüm"/>
    <n v="22383.5"/>
    <m/>
    <n v="1"/>
    <m/>
    <n v="22383.5"/>
    <m/>
    <n v="0"/>
    <m/>
    <n v="22383.5"/>
    <m/>
    <n v="0"/>
    <n v="0"/>
    <s v="UNI240000000162"/>
    <m/>
    <m/>
    <s v="EDM Bilişim"/>
    <s v="Mevcut Müşteri"/>
    <s v="Yeni Satış"/>
    <s v="Komisyon"/>
    <s v="E-Dönüşüm"/>
    <s v="Diğer"/>
    <s v="Kanal Satış"/>
    <s v="EDM Bilişim"/>
    <s v="Yurt İçi"/>
    <s v="Türkiye"/>
    <s v="Merkez"/>
  </r>
  <r>
    <m/>
    <m/>
    <x v="17"/>
    <s v="Q1"/>
    <x v="0"/>
    <x v="1"/>
    <m/>
    <s v="ALİ SERGEN KART"/>
    <s v="WPH.02.001"/>
    <s v="WebPlus Yazilim Bakimi Hizmeti"/>
    <s v="Univera - Kanal"/>
    <x v="5"/>
    <s v="Enroute"/>
    <s v="Webplus"/>
    <n v="3217"/>
    <m/>
    <n v="1"/>
    <m/>
    <n v="3217"/>
    <m/>
    <n v="0"/>
    <m/>
    <n v="3217"/>
    <m/>
    <n v="0"/>
    <n v="0"/>
    <s v="ENV240000000018"/>
    <m/>
    <m/>
    <s v="Ali Sergen Kart"/>
    <s v="Mevcut Müşteri"/>
    <s v="Yenileme"/>
    <s v="Hizmet"/>
    <s v="Bakım ve Destek Hizmeti"/>
    <s v="Diğer"/>
    <s v="Kanal Satış"/>
    <s v="Ali Sergen Kart"/>
    <s v="Yurt İçi"/>
    <s v="Türkiye"/>
    <s v="Merkez"/>
  </r>
  <r>
    <m/>
    <m/>
    <x v="17"/>
    <s v="Q1"/>
    <x v="0"/>
    <x v="1"/>
    <m/>
    <s v="ALİ SERGEN KART"/>
    <s v="WPY.01.003"/>
    <s v="WEBPLUS EK KULLANICI LISANSI +1"/>
    <s v="Univera - Kanal"/>
    <x v="5"/>
    <s v="Enroute"/>
    <s v="Webplus"/>
    <n v="542.4"/>
    <m/>
    <n v="1"/>
    <m/>
    <n v="678"/>
    <m/>
    <n v="135.6"/>
    <m/>
    <n v="542.4"/>
    <m/>
    <n v="0"/>
    <n v="0"/>
    <s v="ENV240000000018"/>
    <m/>
    <m/>
    <s v="Ali Sergen Kart"/>
    <s v="Mevcut Müşteri"/>
    <s v="Yeni Satış"/>
    <s v="Lisans"/>
    <s v="Lisans Satışı"/>
    <s v="Diğer"/>
    <s v="Kanal Satış"/>
    <s v="Ali Sergen Kart"/>
    <s v="Yurt İçi"/>
    <s v="Türkiye"/>
    <s v="Merkez"/>
  </r>
  <r>
    <m/>
    <m/>
    <x v="17"/>
    <s v="Q1"/>
    <x v="0"/>
    <x v="1"/>
    <m/>
    <s v="ALİ SERGEN KART"/>
    <s v="WPY.01.006"/>
    <s v="WEBPLUS DISTRIBUTION SATIS-DAGITIM YAZILIMI (Light)"/>
    <s v="Univera - Kanal"/>
    <x v="5"/>
    <s v="Enroute"/>
    <s v="Webplus"/>
    <n v="6754.4"/>
    <m/>
    <n v="1"/>
    <m/>
    <n v="8443"/>
    <m/>
    <n v="1688.6"/>
    <m/>
    <n v="6754.4"/>
    <m/>
    <n v="0"/>
    <n v="0"/>
    <s v="ENV240000000018"/>
    <m/>
    <m/>
    <s v="Ali Sergen Kart"/>
    <s v="Mevcut Müşteri"/>
    <s v="Yeni Satış"/>
    <s v="Lisans"/>
    <s v="Lisans Satışı"/>
    <s v="Diğer"/>
    <s v="Kanal Satış"/>
    <s v="Ali Sergen Kart"/>
    <s v="Yurt İçi"/>
    <s v="Türkiye"/>
    <s v="Merkez"/>
  </r>
  <r>
    <m/>
    <m/>
    <x v="17"/>
    <s v="Q1"/>
    <x v="0"/>
    <x v="1"/>
    <m/>
    <s v="ALİ SERGEN KART"/>
    <s v="WPY.02.001"/>
    <s v="WEBPLUS (Android) SATIS TEMSILCISI LISANSI"/>
    <s v="Univera - Kanal"/>
    <x v="5"/>
    <s v="Enroute"/>
    <s v="Webplus"/>
    <n v="880"/>
    <m/>
    <n v="5"/>
    <m/>
    <n v="5500"/>
    <m/>
    <n v="1100"/>
    <m/>
    <n v="4400"/>
    <m/>
    <n v="0"/>
    <n v="0"/>
    <s v="ENV240000000018"/>
    <m/>
    <m/>
    <s v="Ali Sergen Kart"/>
    <s v="Mevcut Müşteri"/>
    <s v="Yeni Satış"/>
    <s v="Lisans"/>
    <s v="Lisans Satışı"/>
    <s v="Diğer"/>
    <s v="Kanal Satış"/>
    <s v="Ali Sergen Kart"/>
    <s v="Yurt İçi"/>
    <s v="Türkiye"/>
    <s v="Merkez"/>
  </r>
  <r>
    <m/>
    <m/>
    <x v="17"/>
    <s v="Q1"/>
    <x v="0"/>
    <x v="1"/>
    <m/>
    <s v="PANASONIC ELEKTRIC WORKS ELEKTRIK SAN.VE TIC. A.S."/>
    <s v="SH.01.001"/>
    <s v="StokBar Panorama - Proje Yönetim Hizmeti"/>
    <s v="Univera - Panasonic"/>
    <x v="0"/>
    <s v="Stokbar"/>
    <s v="Stokbar"/>
    <n v="498872"/>
    <m/>
    <n v="1"/>
    <m/>
    <n v="498872"/>
    <m/>
    <n v="0"/>
    <m/>
    <n v="498872"/>
    <m/>
    <n v="0"/>
    <n v="0"/>
    <s v="UNI240000000127"/>
    <m/>
    <m/>
    <s v="Panasonic"/>
    <s v="Mevcut Müşteri"/>
    <s v="Yeni Satış"/>
    <s v="Hizmet"/>
    <s v="Proje Yönetimi ve Danışmanlık"/>
    <s v="Diğer"/>
    <s v="Univera Satış"/>
    <s v="Saha Satış"/>
    <s v="Yurt İçi"/>
    <s v="Türkiye"/>
    <s v="Merkez"/>
  </r>
  <r>
    <m/>
    <m/>
    <x v="17"/>
    <s v="Q1"/>
    <x v="0"/>
    <x v="1"/>
    <m/>
    <s v="ERBAK-ULUDAG PAZARLAMA SATIS VE DAGITIM A.S."/>
    <s v="QH.02.001"/>
    <s v="Quest Panorama - Yazilim Bakimi, Yasatma ve Merkezi Destek Hizmeti"/>
    <s v="Univera - Uludağ İçecek"/>
    <x v="2"/>
    <s v="Quest"/>
    <m/>
    <n v="71420"/>
    <m/>
    <n v="1"/>
    <m/>
    <n v="71420"/>
    <m/>
    <n v="0"/>
    <m/>
    <n v="71420"/>
    <m/>
    <n v="0"/>
    <n v="0"/>
    <s v="UNI240000000130"/>
    <m/>
    <m/>
    <s v="Uludağ İçecek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17"/>
    <s v="Q1"/>
    <x v="0"/>
    <x v="1"/>
    <m/>
    <s v="AROMA BURSA MEYVE SULARI VE GIDA SAN. A.S."/>
    <s v="EH.02.001"/>
    <s v="EnRoute Panorama - Yazilim Bakimi, Yasatma ve Merkezi Destek Hizmeti"/>
    <s v="Univera - Aroma"/>
    <x v="2"/>
    <s v="Enroute"/>
    <m/>
    <n v="615820.59"/>
    <m/>
    <n v="1"/>
    <m/>
    <n v="615820.59"/>
    <m/>
    <n v="0"/>
    <m/>
    <n v="615820.59"/>
    <m/>
    <n v="0"/>
    <n v="0"/>
    <s v="UNI240000000174"/>
    <m/>
    <m/>
    <s v="Aroma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17"/>
    <s v="Q1"/>
    <x v="0"/>
    <x v="1"/>
    <m/>
    <s v="HEN GIDA PAZARLAMA VE DAGITIM TICARET ANONIM SIRKETI"/>
    <s v="EH.03.006"/>
    <s v="EnRoute Panorama - Uzaktan Kurulum ve Efitim Hizmeti"/>
    <s v="Univera - Henkel"/>
    <x v="7"/>
    <s v="Enroute"/>
    <m/>
    <n v="3780"/>
    <m/>
    <n v="2"/>
    <m/>
    <n v="7560"/>
    <m/>
    <n v="0"/>
    <m/>
    <n v="7560"/>
    <m/>
    <n v="0"/>
    <n v="0"/>
    <s v="UNI240000000166"/>
    <m/>
    <m/>
    <s v="Henkel"/>
    <m/>
    <s v="Yeni Satış"/>
    <s v="Hizmet"/>
    <s v="Kurulum ve Eğitim"/>
    <s v="Diğer"/>
    <s v="Univera Satış"/>
    <s v="Saha Satış"/>
    <s v="Yurt İçi"/>
    <s v="Türkiye"/>
    <s v="Dist"/>
  </r>
  <r>
    <m/>
    <m/>
    <x v="17"/>
    <s v="Q1"/>
    <x v="0"/>
    <x v="1"/>
    <m/>
    <s v="RED BULL GIDA DAGITIM VE PAZARLAMA TICARET LTD. STI"/>
    <s v="EY.01.014"/>
    <s v="EnRoute Panorama - Platform Back Office Kullanici Lisansi (Enterprise)"/>
    <s v="Univera - Redbull"/>
    <x v="0"/>
    <s v="Enroute"/>
    <m/>
    <n v="10745"/>
    <m/>
    <n v="1"/>
    <m/>
    <n v="10745"/>
    <m/>
    <n v="0"/>
    <m/>
    <n v="10745"/>
    <m/>
    <n v="0"/>
    <n v="0"/>
    <s v="UNI240000000168"/>
    <m/>
    <m/>
    <s v="Redbull"/>
    <s v="Mevcut Müşteri"/>
    <s v="Yeni Satış"/>
    <s v="Lisans"/>
    <s v="Lisans Satışı"/>
    <s v="Diğer"/>
    <s v="Univera Satış"/>
    <s v="Saha Satış"/>
    <s v="Yurt İçi"/>
    <s v="Türkiye"/>
    <s v="Merkez"/>
  </r>
  <r>
    <m/>
    <m/>
    <x v="17"/>
    <s v="Q1"/>
    <x v="0"/>
    <x v="1"/>
    <m/>
    <s v="TADIM GIDA MADDELERI SAN.VE TIC.AS."/>
    <s v="EH.06.001"/>
    <s v="EnRoute Panorama - Hosting Hizmeti"/>
    <s v="Univera - Tadım"/>
    <x v="7"/>
    <s v="Hosting"/>
    <m/>
    <n v="7443.52"/>
    <m/>
    <n v="1"/>
    <m/>
    <n v="7443.52"/>
    <m/>
    <n v="0"/>
    <m/>
    <n v="7443.52"/>
    <m/>
    <n v="0"/>
    <n v="0"/>
    <s v="UNI240000000133"/>
    <m/>
    <m/>
    <s v="Tadım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17"/>
    <s v="Q1"/>
    <x v="0"/>
    <x v="1"/>
    <m/>
    <s v="AROMA BURSA MEYVE SULARI VE GIDA SAN. A.S."/>
    <s v="EH.03.008"/>
    <s v="EnRoute Panorama - Çafri Merkezi Hizmeti (DDI / OutSource)"/>
    <s v="Univera - Aroma"/>
    <x v="2"/>
    <s v="Enroute"/>
    <m/>
    <n v="7726.5"/>
    <m/>
    <n v="37"/>
    <m/>
    <n v="285880.5"/>
    <m/>
    <n v="0"/>
    <m/>
    <n v="285880.5"/>
    <m/>
    <n v="0"/>
    <n v="0"/>
    <s v="UNI240000000174"/>
    <m/>
    <m/>
    <s v="Aroma"/>
    <s v="Mevcut Müşteri"/>
    <s v="Yenileme"/>
    <s v="Hizmet"/>
    <s v="Çağrı Merkezi"/>
    <s v="Diğer"/>
    <s v="Univera Satış"/>
    <s v="Saha Satış"/>
    <s v="Yurt İçi"/>
    <s v="Türkiye"/>
    <s v="Merkez"/>
  </r>
  <r>
    <m/>
    <m/>
    <x v="17"/>
    <s v="Q1"/>
    <x v="0"/>
    <x v="1"/>
    <m/>
    <s v="AROMA BURSA MEYVE SULARI VE GIDA SAN. A.S."/>
    <s v="EH.03.001"/>
    <s v="EnRoute Panorama - Çafri Merkezi Hizmeti  (MSD)"/>
    <s v="Univera - Aroma"/>
    <x v="2"/>
    <s v="Enroute"/>
    <m/>
    <n v="13180.5"/>
    <m/>
    <n v="3"/>
    <m/>
    <n v="39541.5"/>
    <m/>
    <n v="0"/>
    <m/>
    <n v="39541.5"/>
    <m/>
    <n v="0"/>
    <n v="0"/>
    <s v="UNI240000000174"/>
    <m/>
    <m/>
    <s v="Aroma"/>
    <s v="Mevcut Müşteri"/>
    <s v="Yenileme"/>
    <s v="Hizmet"/>
    <s v="Çağrı Merkezi"/>
    <s v="Diğer"/>
    <s v="Univera Satış"/>
    <s v="Saha Satış"/>
    <s v="Yurt İçi"/>
    <s v="Türkiye"/>
    <s v="Merkez"/>
  </r>
  <r>
    <m/>
    <m/>
    <x v="18"/>
    <s v="Q1"/>
    <x v="0"/>
    <x v="1"/>
    <m/>
    <s v="GENÇ TÜTÜN MAMÜLLERI PAZ. SAN. VE TIC. LTD STI."/>
    <s v="UH.01.002"/>
    <s v="UNIDOX KONTÖR HIZMETI"/>
    <s v="Univera - Imperial Tobacco"/>
    <x v="6"/>
    <s v="E-Dönüşüm"/>
    <s v="Unidox"/>
    <n v="1.2"/>
    <m/>
    <n v="25000"/>
    <m/>
    <n v="30000"/>
    <m/>
    <n v="0"/>
    <m/>
    <n v="30000"/>
    <m/>
    <n v="0"/>
    <n v="0"/>
    <s v="UNI240000000135"/>
    <m/>
    <m/>
    <s v="Imperial Tobacco"/>
    <s v="Mevcut Müşteri"/>
    <s v="Yeni Satış"/>
    <s v="Kontor"/>
    <s v="Kontor Satışı"/>
    <s v="Diğer"/>
    <s v="Univera Satış"/>
    <s v="Saha Satış"/>
    <s v="Yurt İçi"/>
    <s v="Türkiye"/>
    <s v="Dist"/>
  </r>
  <r>
    <m/>
    <m/>
    <x v="18"/>
    <s v="Q1"/>
    <x v="0"/>
    <x v="1"/>
    <m/>
    <s v="YÖNTEM KOZMETIK A.S."/>
    <s v="EH.03.006"/>
    <s v="EnRoute Panorama - Uzaktan Kurulum ve Efitim Hizmeti"/>
    <s v="Univera - Mars Gıda"/>
    <x v="7"/>
    <s v="Enroute"/>
    <m/>
    <n v="3402"/>
    <m/>
    <n v="2"/>
    <m/>
    <n v="7560"/>
    <m/>
    <n v="756"/>
    <m/>
    <n v="6804"/>
    <m/>
    <n v="0"/>
    <n v="0"/>
    <s v="UNI240000000171"/>
    <m/>
    <m/>
    <s v="Mars Gıda"/>
    <s v="Mevcut Müşteri"/>
    <s v="Yeni Satış"/>
    <s v="Hizmet"/>
    <s v="Kurulum ve Eğitim"/>
    <s v="Diğer"/>
    <s v="Univera Satış"/>
    <s v="Saha Satış"/>
    <s v="Yurt İçi"/>
    <s v="Türkiye"/>
    <s v="Dist"/>
  </r>
  <r>
    <m/>
    <m/>
    <x v="18"/>
    <s v="Q1"/>
    <x v="0"/>
    <x v="1"/>
    <m/>
    <s v="EVYAP SABUN YAG GLISERIN SAN. VE TIC.A.S."/>
    <s v="EH.05.002"/>
    <s v="EnRoute Panorama - Rapor Gelistirme Hizmeti"/>
    <s v="Univera - Evyap"/>
    <x v="0"/>
    <s v="Enroute"/>
    <m/>
    <n v="6804"/>
    <m/>
    <n v="1"/>
    <m/>
    <n v="6804"/>
    <m/>
    <n v="0"/>
    <m/>
    <n v="6804"/>
    <m/>
    <n v="0"/>
    <n v="0"/>
    <s v="UNI240000000183"/>
    <m/>
    <m/>
    <s v="Evyap"/>
    <s v="Mevcut Müşteri"/>
    <s v="Yeni Satış"/>
    <s v="Hizmet"/>
    <s v="Rapor Geliştirme"/>
    <s v="Diğer"/>
    <s v="Univera Satış"/>
    <s v="Saha Satış"/>
    <s v="Yurt İçi"/>
    <s v="Türkiye"/>
    <s v="Merkez"/>
  </r>
  <r>
    <m/>
    <m/>
    <x v="18"/>
    <s v="Q1"/>
    <x v="0"/>
    <x v="1"/>
    <m/>
    <s v="RED BULL GIDA DAGITIM VE PAZARLAMA TICARET LTD. STI"/>
    <s v="EY.01.014"/>
    <s v="EnRoute Panorama - Platform Back Office Kullanici Lisansi (Enterprise)"/>
    <s v="Univera - Redbull"/>
    <x v="0"/>
    <s v="Enroute"/>
    <m/>
    <n v="10745"/>
    <m/>
    <n v="2"/>
    <m/>
    <n v="21490"/>
    <m/>
    <n v="0"/>
    <m/>
    <n v="21490"/>
    <m/>
    <n v="0"/>
    <n v="0"/>
    <s v="UNI240000000184"/>
    <m/>
    <m/>
    <s v="Redbull"/>
    <s v="Mevcut Müşteri"/>
    <s v="Yeni Satış"/>
    <s v="Lisans"/>
    <s v="Lisans Satışı"/>
    <s v="Diğer"/>
    <s v="Univera Satış"/>
    <s v="Saha Satış"/>
    <s v="Yurt İçi"/>
    <s v="Türkiye"/>
    <s v="Merkez"/>
  </r>
  <r>
    <m/>
    <m/>
    <x v="19"/>
    <s v="Q1"/>
    <x v="0"/>
    <x v="1"/>
    <m/>
    <s v="MATRIKS BİLGİSAYAR SİSTEMLERİ LTD.ŞTİ"/>
    <s v="WPY.01.003"/>
    <s v="WEBPLUS EK KULLANICI LISANSI +1"/>
    <s v="Univera - Kanal"/>
    <x v="5"/>
    <s v="Enroute"/>
    <s v="Webplus"/>
    <n v="2632.16"/>
    <m/>
    <n v="2"/>
    <m/>
    <n v="5264.32"/>
    <m/>
    <n v="0"/>
    <m/>
    <n v="5264.32"/>
    <m/>
    <n v="0"/>
    <n v="0"/>
    <s v="UNI240000000140"/>
    <m/>
    <m/>
    <s v="Matriks"/>
    <s v="Mevcut Müşteri"/>
    <s v="Yeni Satış"/>
    <s v="Lisans"/>
    <s v="Lisans Satışı"/>
    <s v="Diğer"/>
    <s v="Kanal Satış"/>
    <s v="Matriks"/>
    <s v="Yurt İçi"/>
    <s v="Türkiye"/>
    <s v="Merkez"/>
  </r>
  <r>
    <m/>
    <m/>
    <x v="19"/>
    <s v="Q1"/>
    <x v="0"/>
    <x v="1"/>
    <m/>
    <s v="MATRIKS BİLGİSAYAR SİSTEMLERİ LTD.ŞTİ"/>
    <s v="WPY.01.007"/>
    <s v="WEBPLUS E-DÖNÜSÜM MODÜL LISANSI"/>
    <s v="Univera - Kanal"/>
    <x v="5"/>
    <s v="Enroute"/>
    <s v="Webplus"/>
    <n v="6160"/>
    <m/>
    <n v="1"/>
    <m/>
    <n v="6160"/>
    <m/>
    <n v="0"/>
    <m/>
    <n v="6160"/>
    <m/>
    <n v="0"/>
    <n v="0"/>
    <s v="UNI240000000140"/>
    <m/>
    <m/>
    <s v="Matriks"/>
    <s v="Mevcut Müşteri"/>
    <s v="Yeni Satış"/>
    <s v="Lisans"/>
    <s v="Lisans Satışı"/>
    <s v="Diğer"/>
    <s v="Kanal Satış"/>
    <s v="Matriks"/>
    <s v="Yurt İçi"/>
    <s v="Türkiye"/>
    <s v="Merkez"/>
  </r>
  <r>
    <m/>
    <m/>
    <x v="19"/>
    <s v="Q1"/>
    <x v="0"/>
    <x v="1"/>
    <m/>
    <s v="MATRIKS BİLGİSAYAR SİSTEMLERİ LTD.ŞTİ"/>
    <s v="WPY.01.002"/>
    <s v="WebPlus Dagitim Kanali Lisansi"/>
    <s v="Univera - Kanal"/>
    <x v="5"/>
    <s v="Enroute"/>
    <s v="Webplus"/>
    <n v="6392.02"/>
    <m/>
    <n v="1"/>
    <m/>
    <n v="6392.02"/>
    <m/>
    <n v="0"/>
    <m/>
    <n v="6392.02"/>
    <m/>
    <n v="0"/>
    <n v="0"/>
    <s v="UNI240000000140"/>
    <m/>
    <m/>
    <s v="Matriks"/>
    <s v="Mevcut Müşteri"/>
    <s v="Yeni Satış"/>
    <s v="Lisans"/>
    <s v="Lisans Satışı"/>
    <s v="Diğer"/>
    <s v="Kanal Satış"/>
    <s v="Matriks"/>
    <s v="Yurt İçi"/>
    <s v="Türkiye"/>
    <s v="Merkez"/>
  </r>
  <r>
    <m/>
    <m/>
    <x v="19"/>
    <s v="Q1"/>
    <x v="0"/>
    <x v="1"/>
    <m/>
    <s v="MATRIKS BİLGİSAYAR SİSTEMLERİ LTD.ŞTİ"/>
    <s v="WPY.02.001"/>
    <s v="WEBPLUS (Android) SATIS TEMSILCISI LISANSI"/>
    <s v="Univera - Kanal"/>
    <x v="5"/>
    <s v="Enroute"/>
    <s v="Webplus"/>
    <n v="2009.28"/>
    <m/>
    <n v="5"/>
    <m/>
    <n v="10046.4"/>
    <m/>
    <n v="0"/>
    <m/>
    <n v="10046.4"/>
    <m/>
    <n v="0"/>
    <n v="0"/>
    <s v="UNI240000000140"/>
    <m/>
    <m/>
    <s v="Matriks"/>
    <s v="Mevcut Müşteri"/>
    <s v="Yeni Satış"/>
    <s v="Lisans"/>
    <s v="Lisans Satışı"/>
    <s v="Diğer"/>
    <s v="Kanal Satış"/>
    <s v="Matriks"/>
    <s v="Yurt İçi"/>
    <s v="Türkiye"/>
    <s v="Merkez"/>
  </r>
  <r>
    <m/>
    <m/>
    <x v="19"/>
    <s v="Q1"/>
    <x v="0"/>
    <x v="1"/>
    <m/>
    <s v="MATRIKS BİLGİSAYAR SİSTEMLERİ LTD.ŞTİ"/>
    <s v="WPY.02.001"/>
    <s v="WEBPLUS (Android) SATIS TEMSILCISI LISANSI"/>
    <s v="Univera - Kanal"/>
    <x v="5"/>
    <s v="Enroute"/>
    <s v="Webplus"/>
    <n v="1100"/>
    <m/>
    <n v="2"/>
    <m/>
    <n v="2200"/>
    <m/>
    <n v="0"/>
    <m/>
    <n v="2200"/>
    <m/>
    <n v="0"/>
    <n v="0"/>
    <s v="UNI240000000139"/>
    <m/>
    <m/>
    <s v="Matriks"/>
    <s v="Mevcut Müşteri"/>
    <s v="Yeni Satış"/>
    <s v="Lisans"/>
    <s v="Lisans Satışı"/>
    <s v="Diğer"/>
    <s v="Kanal Satış"/>
    <s v="Matriks"/>
    <s v="Yurt İçi"/>
    <s v="Türkiye"/>
    <s v="Merkez"/>
  </r>
  <r>
    <m/>
    <m/>
    <x v="19"/>
    <s v="Q1"/>
    <x v="0"/>
    <x v="1"/>
    <m/>
    <s v="MATRIKS BİLGİSAYAR SİSTEMLERİ LTD.ŞTİ"/>
    <s v="UH.01.002"/>
    <s v="UNIDOX KONTÖR HIZMETI"/>
    <s v="Univera - Kanal"/>
    <x v="5"/>
    <s v="E-Dönüşüm"/>
    <s v="Unidox"/>
    <n v="0.81399999999999995"/>
    <m/>
    <n v="50000"/>
    <m/>
    <n v="40700"/>
    <m/>
    <n v="0"/>
    <m/>
    <n v="40700"/>
    <m/>
    <n v="0"/>
    <n v="0"/>
    <s v="UNI240000000139"/>
    <m/>
    <m/>
    <s v="Matriks"/>
    <s v="Mevcut Müşteri"/>
    <s v="Yeni Satış"/>
    <s v="Kontor"/>
    <s v="Kontor Satışı"/>
    <s v="Diğer"/>
    <s v="Kanal Satış"/>
    <s v="Matriks"/>
    <s v="Yurt İçi"/>
    <s v="Türkiye"/>
    <s v="Merkez"/>
  </r>
  <r>
    <m/>
    <m/>
    <x v="19"/>
    <s v="Q1"/>
    <x v="0"/>
    <x v="1"/>
    <m/>
    <s v="BAHTIYAR HISAR - BILCOM BILGISAYAR"/>
    <s v="UH.01.002"/>
    <s v="UNIDOX KONTÖR HIZMETI"/>
    <s v="Univera - Kanal"/>
    <x v="6"/>
    <s v="E-Dönüşüm"/>
    <s v="Unidox"/>
    <n v="1.2"/>
    <m/>
    <n v="10000"/>
    <m/>
    <n v="12000"/>
    <m/>
    <n v="0"/>
    <m/>
    <n v="12000"/>
    <m/>
    <n v="0"/>
    <n v="0"/>
    <s v="UNI240000000146"/>
    <m/>
    <m/>
    <s v="Bilcom"/>
    <s v="Mevcut Müşteri"/>
    <s v="Yeni Satış"/>
    <s v="Kontor"/>
    <s v="Kontor Satışı"/>
    <s v="Diğer"/>
    <s v="Kanal Satış"/>
    <s v="Saha Satış"/>
    <s v="Yurt İçi"/>
    <s v="Türkiye"/>
    <s v="Merkez"/>
  </r>
  <r>
    <m/>
    <m/>
    <x v="19"/>
    <s v="Q1"/>
    <x v="0"/>
    <x v="1"/>
    <m/>
    <s v="JT INTERNATIONAL SA"/>
    <s v="QH.02.001"/>
    <s v="Quest Panorama - Yazilim Bakimi, Yasatma ve Merkezi Destek Hizmeti"/>
    <s v="Univera - JTI İran"/>
    <x v="2"/>
    <s v="Quest"/>
    <m/>
    <n v="57860.56"/>
    <m/>
    <n v="1"/>
    <m/>
    <n v="57860.557936999998"/>
    <m/>
    <n v="-2.0630000000000002E-3"/>
    <m/>
    <n v="57860.56"/>
    <m/>
    <n v="0"/>
    <n v="0"/>
    <s v="ENV240000000019"/>
    <m/>
    <m/>
    <s v="JTI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19"/>
    <s v="Q1"/>
    <x v="0"/>
    <x v="1"/>
    <m/>
    <s v="ROYAL CANIN TURKEY EVCIL HAYVAN ÜRÜNLERI TIC. LTD. STI."/>
    <s v="QH.01.001"/>
    <s v="Quest Panorama - Proje Yönetim Hizmeti"/>
    <s v="Univera - Royal Canin"/>
    <x v="7"/>
    <s v="Quest"/>
    <m/>
    <n v="7938"/>
    <m/>
    <n v="13"/>
    <m/>
    <n v="103194"/>
    <m/>
    <n v="0"/>
    <m/>
    <n v="103194"/>
    <m/>
    <n v="0"/>
    <n v="0"/>
    <s v="UNI240000000144"/>
    <m/>
    <m/>
    <s v="Royal Canin"/>
    <s v="Mevcut Müşteri"/>
    <s v="Yeni Satış"/>
    <s v="Hizmet"/>
    <s v="Proje Yönetimi ve Danışmanlık"/>
    <s v="Diğer"/>
    <s v="Univera Satış"/>
    <s v="Saha Satış"/>
    <s v="Yurt İçi"/>
    <s v="Türkiye"/>
    <s v="Merkez"/>
  </r>
  <r>
    <m/>
    <m/>
    <x v="19"/>
    <s v="Q1"/>
    <x v="0"/>
    <x v="1"/>
    <m/>
    <s v="JT INTERNATIONAL SA"/>
    <s v="QH.08.001"/>
    <s v="Quest Panorama - Hosting Hizmeti"/>
    <s v="Univera - JTI İran"/>
    <x v="4"/>
    <s v="Hosting"/>
    <m/>
    <n v="119198.82"/>
    <m/>
    <n v="1"/>
    <m/>
    <n v="119198.8161"/>
    <m/>
    <n v="-3.8999999999999998E-3"/>
    <m/>
    <n v="119198.82"/>
    <m/>
    <n v="0"/>
    <n v="0"/>
    <s v="ENV240000000020"/>
    <m/>
    <m/>
    <s v="JTI"/>
    <s v="Mevcut Müşteri"/>
    <s v="Yenileme"/>
    <s v="Hizmet"/>
    <s v="Hosting"/>
    <s v="Key Account"/>
    <s v="Univera Satış"/>
    <s v="Saha Satış"/>
    <s v="Yurt İçi"/>
    <s v="Türkiye"/>
    <s v="Merkez"/>
  </r>
  <r>
    <m/>
    <m/>
    <x v="19"/>
    <s v="Q1"/>
    <x v="0"/>
    <x v="1"/>
    <m/>
    <s v="JT INTERNATIONAL SA"/>
    <s v="QH.08.001"/>
    <s v="Quest Panorama - Hosting Hizmeti"/>
    <s v="Univera - JTI İran"/>
    <x v="4"/>
    <s v="Hosting"/>
    <m/>
    <n v="17779.59"/>
    <m/>
    <n v="1"/>
    <m/>
    <n v="17779.586299999999"/>
    <m/>
    <n v="-3.7000000000000002E-3"/>
    <m/>
    <n v="17779.59"/>
    <m/>
    <n v="0"/>
    <n v="0"/>
    <s v="ENV240000000020"/>
    <m/>
    <m/>
    <s v="JTI"/>
    <s v="Mevcut Müşteri"/>
    <s v="Yenileme"/>
    <s v="Hizmet"/>
    <s v="Hosting"/>
    <s v="Key Account"/>
    <s v="Univera Satış"/>
    <s v="Saha Satış"/>
    <s v="Yurt İçi"/>
    <s v="Türkiye"/>
    <s v="Merkez"/>
  </r>
  <r>
    <m/>
    <m/>
    <x v="19"/>
    <s v="Q1"/>
    <x v="0"/>
    <x v="1"/>
    <m/>
    <s v="ERBAK-ULUDAG PAZARLAMA SATIS VE DAGITIM A.S."/>
    <s v="EY.01.010"/>
    <s v="ENROUTE PANORAMA WEB CONNECTOR LISANSI"/>
    <s v="Univera - Uludağ İçecek"/>
    <x v="1"/>
    <s v="Enroute"/>
    <m/>
    <n v="11565.95"/>
    <m/>
    <n v="1"/>
    <m/>
    <n v="13607"/>
    <m/>
    <n v="2041.05"/>
    <m/>
    <n v="11565.95"/>
    <m/>
    <n v="0"/>
    <n v="0"/>
    <s v="UNI240000000195"/>
    <m/>
    <m/>
    <s v="Uludağ İçecek"/>
    <s v="Mevcut Müşteri"/>
    <s v="Yeni Satış"/>
    <s v="Lisans"/>
    <s v="Lisans Satışı"/>
    <s v="Diğer"/>
    <s v="Univera Satış"/>
    <s v="Saha Satış"/>
    <s v="Yurt İçi"/>
    <s v="Türkiye"/>
    <s v="Merkez"/>
  </r>
  <r>
    <m/>
    <m/>
    <x v="19"/>
    <s v="Q1"/>
    <x v="0"/>
    <x v="1"/>
    <m/>
    <s v="ANADOLU MOTOR ÜRETIM VE PAZARLAMA A.S"/>
    <s v="EH.02.014"/>
    <s v="ENROUTE PANORAMA BUSINESS ANALYTICS  (QSENSE) KULLANICI LISANSI BAKIMI"/>
    <s v="Univera - Anadolu Motor"/>
    <x v="2"/>
    <s v="Enroute"/>
    <m/>
    <n v="68710.720000000001"/>
    <m/>
    <n v="1"/>
    <m/>
    <n v="68710.720000000001"/>
    <m/>
    <n v="0"/>
    <m/>
    <n v="68710.720000000001"/>
    <m/>
    <n v="0"/>
    <n v="0"/>
    <s v="UNI240000000185"/>
    <m/>
    <m/>
    <s v="Anadolu Motor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19"/>
    <s v="Q1"/>
    <x v="0"/>
    <x v="1"/>
    <m/>
    <s v="RED BULL GIDA DAGITIM VE PAZARLAMA TICARET LTD. STI"/>
    <s v="EH.02.009"/>
    <s v="Enroute Panorama Asset Tracker - Demirbas Modülü Yazilim Bakimi Hizmeti "/>
    <s v="Univera - Redbull"/>
    <x v="2"/>
    <s v="Enroute"/>
    <m/>
    <n v="32842.43"/>
    <m/>
    <n v="1"/>
    <m/>
    <n v="32842.43"/>
    <m/>
    <n v="0"/>
    <m/>
    <n v="32842.43"/>
    <m/>
    <n v="0"/>
    <n v="0"/>
    <s v="UNI240000000203"/>
    <m/>
    <m/>
    <s v="Redbull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19"/>
    <s v="Q1"/>
    <x v="0"/>
    <x v="1"/>
    <m/>
    <s v="EVYAP SABUN YAG GLISERIN SAN. VE TIC.A.S."/>
    <s v="EH.02.001"/>
    <s v="EnRoute Panorama - Yazilim Bakimi, Yasatma ve Merkezi Destek Hizmeti"/>
    <s v="Univera - Evyap"/>
    <x v="0"/>
    <s v="Enroute"/>
    <m/>
    <n v="4990"/>
    <m/>
    <n v="1"/>
    <m/>
    <n v="4990"/>
    <m/>
    <n v="0"/>
    <m/>
    <n v="4990"/>
    <m/>
    <n v="0"/>
    <n v="0"/>
    <s v="UNI240000000183"/>
    <m/>
    <m/>
    <s v="Evyap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19"/>
    <s v="Q1"/>
    <x v="0"/>
    <x v="1"/>
    <m/>
    <s v="LEVENT KIMYA SAN. VE TIC. A.S."/>
    <s v="EH.02.001"/>
    <s v="EnRoute Panorama - Yazilim Bakimi, Yasatma ve Merkezi Destek Hizmeti"/>
    <s v="Univera - Levent Kimya"/>
    <x v="2"/>
    <s v="Enroute"/>
    <m/>
    <n v="548415.31999999995"/>
    <m/>
    <n v="1"/>
    <m/>
    <n v="548415.31999999995"/>
    <m/>
    <n v="0"/>
    <m/>
    <n v="548415.31999999995"/>
    <m/>
    <n v="0"/>
    <n v="0"/>
    <s v="UNI240000000196"/>
    <m/>
    <m/>
    <s v="Levent Kimya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19"/>
    <s v="Q1"/>
    <x v="0"/>
    <x v="1"/>
    <m/>
    <s v="RED BULL GIDA DAGITIM VE PAZARLAMA TICARET LTD. STI"/>
    <s v="EH.02.001"/>
    <s v="EnRoute Panorama - Yazilim Bakimi, Yasatma ve Merkezi Destek Hizmeti"/>
    <s v="Univera - Redbull"/>
    <x v="2"/>
    <s v="Enroute"/>
    <m/>
    <n v="94826.02"/>
    <m/>
    <n v="1"/>
    <m/>
    <n v="94826.02"/>
    <m/>
    <n v="0"/>
    <m/>
    <n v="94826.02"/>
    <m/>
    <n v="0"/>
    <n v="0"/>
    <s v="UNI240000000203"/>
    <m/>
    <m/>
    <s v="Redbull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19"/>
    <s v="Q1"/>
    <x v="0"/>
    <x v="1"/>
    <m/>
    <s v="RED BULL GIDA DAGITIM VE PAZARLAMA TICARET LTD. STI"/>
    <s v="EY.01.014"/>
    <s v="EnRoute Panorama - Platform Back Office Kullanici Lisansi (Enterprise)"/>
    <s v="Univera - Redbull"/>
    <x v="0"/>
    <s v="Enroute"/>
    <m/>
    <n v="10745"/>
    <m/>
    <n v="1"/>
    <m/>
    <n v="10745"/>
    <m/>
    <n v="0"/>
    <m/>
    <n v="10745"/>
    <m/>
    <n v="0"/>
    <n v="0"/>
    <s v="UNI240000000194"/>
    <m/>
    <m/>
    <s v="Redbull"/>
    <s v="Mevcut Müşteri"/>
    <s v="Yeni Satış"/>
    <s v="Lisans"/>
    <s v="Lisans Satışı"/>
    <s v="Diğer"/>
    <s v="Univera Satış"/>
    <s v="Saha Satış"/>
    <s v="Yurt İçi"/>
    <s v="Türkiye"/>
    <s v="Merkez"/>
  </r>
  <r>
    <m/>
    <m/>
    <x v="19"/>
    <s v="Q1"/>
    <x v="0"/>
    <x v="1"/>
    <m/>
    <s v="KOROPLAST TEMIZLIK AMBALAJ ÜRÜNLERI SAN. VE DIS TIC.A.S."/>
    <s v="EH.01.003"/>
    <s v="EnRoute Panorama - Kurulum ve Efitim Hizmeti"/>
    <s v="Univera - Koroplast"/>
    <x v="0"/>
    <s v="Enroute"/>
    <m/>
    <n v="3478"/>
    <m/>
    <n v="1"/>
    <m/>
    <n v="3478"/>
    <m/>
    <n v="0"/>
    <m/>
    <n v="3478"/>
    <m/>
    <n v="0"/>
    <n v="0"/>
    <s v="UNI240000000206"/>
    <m/>
    <m/>
    <s v="Koroplast"/>
    <s v="Mevcut Müşteri"/>
    <s v="Yeni Satış"/>
    <s v="Hizmet"/>
    <s v="Kurulum ve Eğitim"/>
    <s v="Diğer"/>
    <s v="Univera Satış"/>
    <s v="Saha Satış"/>
    <s v="Yurt İçi"/>
    <s v="Türkiye"/>
    <s v="Merkez"/>
  </r>
  <r>
    <m/>
    <m/>
    <x v="19"/>
    <s v="Q1"/>
    <x v="0"/>
    <x v="1"/>
    <m/>
    <s v="KOROPLAST TEMIZLIK AMBALAJ ÜRÜNLERI SAN. VE DIS TIC.A.S."/>
    <s v="EY.03.005"/>
    <s v="EnRoute Panorama - Kullanici (Mobil, Back Office) Kiralama (51-150 Kullanici)"/>
    <s v="Univera - Koroplast"/>
    <x v="0"/>
    <s v="Enroute"/>
    <m/>
    <n v="85.26"/>
    <m/>
    <n v="1"/>
    <m/>
    <n v="85.26"/>
    <m/>
    <n v="0"/>
    <m/>
    <n v="85.26"/>
    <m/>
    <n v="0"/>
    <n v="0"/>
    <s v="UNI240000000206"/>
    <m/>
    <m/>
    <s v="Koroplast"/>
    <s v="Mevcut Müşteri"/>
    <s v="Yenileme"/>
    <s v="Lisans"/>
    <s v="Lisans Kiralama"/>
    <s v="Diğer"/>
    <s v="Univera Satış"/>
    <s v="Saha Satış"/>
    <s v="Yurt İçi"/>
    <s v="Türkiye"/>
    <s v="Merkez"/>
  </r>
  <r>
    <m/>
    <m/>
    <x v="19"/>
    <s v="Q1"/>
    <x v="0"/>
    <x v="1"/>
    <m/>
    <s v="JT INTERNATIONAL SA"/>
    <s v="EH.06.001"/>
    <s v="EnRoute Panorama - Hosting Hizmeti"/>
    <s v="Univera - JTI İran"/>
    <x v="4"/>
    <s v="Hosting"/>
    <m/>
    <n v="119165.95"/>
    <m/>
    <n v="1"/>
    <m/>
    <n v="119165.9518"/>
    <m/>
    <n v="1.8E-3"/>
    <m/>
    <n v="119165.95"/>
    <m/>
    <n v="0"/>
    <n v="0"/>
    <s v="ENV240000000020"/>
    <m/>
    <m/>
    <s v="JTI"/>
    <s v="Mevcut Müşteri"/>
    <s v="Yenileme"/>
    <s v="Hizmet"/>
    <s v="Hosting"/>
    <s v="Key Account"/>
    <s v="Univera Satış"/>
    <s v="Saha Satış"/>
    <s v="Yurt İçi"/>
    <s v="Türkiye"/>
    <s v="Merkez"/>
  </r>
  <r>
    <m/>
    <m/>
    <x v="19"/>
    <s v="Q1"/>
    <x v="0"/>
    <x v="1"/>
    <m/>
    <s v="JT INTERNATIONAL SA"/>
    <s v="EH.06.001"/>
    <s v="EnRoute Panorama - Hosting Hizmeti"/>
    <s v="Univera - JTI İran"/>
    <x v="4"/>
    <s v="Hosting"/>
    <m/>
    <n v="40773.42"/>
    <m/>
    <n v="1"/>
    <m/>
    <n v="40773.422438000001"/>
    <m/>
    <n v="2.4380000000000001E-3"/>
    <m/>
    <n v="40773.42"/>
    <m/>
    <n v="0"/>
    <n v="0"/>
    <s v="ENV240000000021"/>
    <m/>
    <m/>
    <s v="JTI"/>
    <s v="Mevcut Müşteri"/>
    <s v="Yenileme"/>
    <s v="Hizmet"/>
    <s v="Hosting"/>
    <s v="Key Account"/>
    <s v="Univera Satış"/>
    <s v="Saha Satış"/>
    <s v="Yurt İçi"/>
    <s v="Türkiye"/>
    <s v="Merkez"/>
  </r>
  <r>
    <m/>
    <m/>
    <x v="19"/>
    <s v="Q1"/>
    <x v="0"/>
    <x v="1"/>
    <m/>
    <s v="JT INTERNATIONAL SA"/>
    <s v="EH.06.001"/>
    <s v="EnRoute Panorama - Hosting Hizmeti"/>
    <s v="Univera - JTI İran"/>
    <x v="4"/>
    <s v="Hosting"/>
    <m/>
    <n v="17779.59"/>
    <m/>
    <n v="1"/>
    <m/>
    <n v="17779.586299999999"/>
    <m/>
    <n v="-3.7000000000000002E-3"/>
    <m/>
    <n v="17779.59"/>
    <m/>
    <n v="0"/>
    <n v="0"/>
    <s v="ENV240000000020"/>
    <m/>
    <m/>
    <s v="JTI"/>
    <s v="Mevcut Müşteri"/>
    <s v="Yenileme"/>
    <s v="Hizmet"/>
    <s v="Hosting"/>
    <s v="Key Account"/>
    <s v="Univera Satış"/>
    <s v="Saha Satış"/>
    <s v="Yurt İçi"/>
    <s v="Türkiye"/>
    <s v="Merkez"/>
  </r>
  <r>
    <m/>
    <m/>
    <x v="19"/>
    <s v="Q1"/>
    <x v="0"/>
    <x v="1"/>
    <m/>
    <s v="KOROPLAST TEMIZLIK AMBALAJ ÜRÜNLERI SAN. VE DIS TIC.A.S."/>
    <s v="EY.03.003"/>
    <s v="EnRoute Panorama - Dafitim Kanali (Bayi/Distribütör/Sube) Kiralama (31+ Dist.)"/>
    <s v="Univera - Koroplast"/>
    <x v="0"/>
    <s v="Enroute"/>
    <m/>
    <n v="1012.24"/>
    <m/>
    <n v="1"/>
    <m/>
    <n v="1012.24"/>
    <m/>
    <n v="0"/>
    <m/>
    <n v="1012.24"/>
    <m/>
    <n v="0"/>
    <n v="0"/>
    <s v="UNI240000000206"/>
    <m/>
    <m/>
    <s v="Koroplast"/>
    <s v="Mevcut Müşteri"/>
    <s v="Yenileme"/>
    <s v="Lisans"/>
    <s v="Lisans Kiralama"/>
    <s v="Diğer"/>
    <s v="Univera Satış"/>
    <s v="Saha Satış"/>
    <s v="Yurt İçi"/>
    <s v="Türkiye"/>
    <s v="Merkez"/>
  </r>
  <r>
    <m/>
    <m/>
    <x v="19"/>
    <s v="Q1"/>
    <x v="0"/>
    <x v="1"/>
    <m/>
    <s v="LEVENT KIMYA SAN. VE TIC. A.S."/>
    <s v="EH.03.001"/>
    <s v="EnRoute Panorama - Çafri Merkezi Hizmeti  (MSD)"/>
    <s v="Univera - Levent Kimya"/>
    <x v="2"/>
    <s v="Enroute"/>
    <m/>
    <n v="7593.73"/>
    <m/>
    <n v="30"/>
    <m/>
    <n v="227811.9"/>
    <m/>
    <n v="0"/>
    <m/>
    <n v="227811.9"/>
    <m/>
    <n v="0"/>
    <n v="0"/>
    <s v="UNI240000000196"/>
    <m/>
    <m/>
    <s v="Levent Kimya"/>
    <s v="Mevcut Müşteri"/>
    <s v="Yenileme"/>
    <s v="Hizmet"/>
    <s v="Çağrı Merkezi"/>
    <s v="Diğer"/>
    <s v="Univera Satış"/>
    <s v="Saha Satış"/>
    <s v="Yurt İçi"/>
    <s v="Türkiye"/>
    <s v="Merkez"/>
  </r>
  <r>
    <m/>
    <m/>
    <x v="19"/>
    <s v="Q1"/>
    <x v="0"/>
    <x v="1"/>
    <m/>
    <s v="RED BULL GIDA DAGITIM VE PAZARLAMA TICARET LTD. STI"/>
    <s v="EH.03.001"/>
    <s v="EnRoute Panorama - Çafri Merkezi Hizmeti  (MSD)"/>
    <s v="Univera - Redbull"/>
    <x v="2"/>
    <s v="Enroute"/>
    <m/>
    <n v="389582.64"/>
    <m/>
    <n v="1"/>
    <m/>
    <n v="389582.64"/>
    <m/>
    <n v="0"/>
    <m/>
    <n v="389582.64"/>
    <m/>
    <n v="0"/>
    <n v="0"/>
    <s v="UNI240000000203"/>
    <m/>
    <m/>
    <s v="Redbull"/>
    <s v="Mevcut Müşteri"/>
    <s v="Yenileme"/>
    <s v="Hizmet"/>
    <s v="Çağrı Merkezi"/>
    <s v="Diğer"/>
    <s v="Univera Satış"/>
    <s v="Saha Satış"/>
    <s v="Yurt İçi"/>
    <s v="Türkiye"/>
    <s v="Merkez"/>
  </r>
  <r>
    <m/>
    <m/>
    <x v="20"/>
    <s v="Q1"/>
    <x v="0"/>
    <x v="1"/>
    <m/>
    <s v="ÖZKAN TICARET ERHAN ÖZKAN"/>
    <s v="UH.01.002"/>
    <s v="UNIDOX KONTÖR HIZMETI"/>
    <s v="Univera Doğuş Çay Projesi"/>
    <x v="6"/>
    <s v="E-Dönüşüm"/>
    <s v="Unidox"/>
    <n v="1.06"/>
    <m/>
    <n v="50000"/>
    <m/>
    <n v="53000"/>
    <m/>
    <n v="0"/>
    <m/>
    <n v="53000"/>
    <m/>
    <n v="0"/>
    <n v="0"/>
    <s v="UNI240000000147"/>
    <m/>
    <m/>
    <s v="Doğuş Çay"/>
    <s v="Mevcut Müşteri"/>
    <s v="Yeni Satış"/>
    <s v="Kontor"/>
    <s v="Kontor Satışı"/>
    <s v="Key Account"/>
    <s v="Kanal Satış"/>
    <s v="Saha Satış"/>
    <s v="Yurt İçi"/>
    <s v="Türkiye"/>
    <s v="Dist"/>
  </r>
  <r>
    <m/>
    <m/>
    <x v="20"/>
    <s v="Q1"/>
    <x v="0"/>
    <x v="1"/>
    <m/>
    <s v="ROYAL CANIN TURKEY EVCIL HAYVAN ÜRÜNLERI TIC. LTD. STI."/>
    <s v="QH.01.001"/>
    <s v="Quest Panorama - Proje Yönetim Hizmeti"/>
    <s v="Univera - Royal Canin"/>
    <x v="7"/>
    <s v="Quest"/>
    <m/>
    <n v="5501.2683333333334"/>
    <m/>
    <n v="12"/>
    <m/>
    <n v="66015.216"/>
    <m/>
    <n v="-4.0000000000000001E-3"/>
    <m/>
    <n v="66015.22"/>
    <m/>
    <n v="0"/>
    <n v="0"/>
    <s v="UNI240000000151"/>
    <m/>
    <m/>
    <s v="Royal Canin"/>
    <s v="Mevcut Müşteri"/>
    <s v="Yeni Satış"/>
    <s v="Hizmet"/>
    <s v="Proje Yönetimi ve Danışmanlık"/>
    <s v="Diğer"/>
    <s v="Univera Satış"/>
    <s v="Saha Satış"/>
    <s v="Yurt İçi"/>
    <s v="Türkiye"/>
    <s v="Merkez"/>
  </r>
  <r>
    <m/>
    <m/>
    <x v="20"/>
    <s v="Q1"/>
    <x v="0"/>
    <x v="1"/>
    <m/>
    <s v="KENT GIDA MADDELERI SAN VE TIC.AS."/>
    <s v="EH.02.001"/>
    <s v="EnRoute Panorama - Yazilim Bakimi, Yasatma ve Merkezi Destek Hizmeti"/>
    <s v="Univera - Kent Gıda"/>
    <x v="2"/>
    <s v="Enroute"/>
    <m/>
    <n v="382749"/>
    <m/>
    <n v="1"/>
    <m/>
    <n v="382749"/>
    <m/>
    <n v="0"/>
    <m/>
    <n v="382749"/>
    <m/>
    <n v="0"/>
    <n v="0"/>
    <s v="UNI240000000211"/>
    <m/>
    <m/>
    <s v="Mondelez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20"/>
    <s v="Q1"/>
    <x v="0"/>
    <x v="1"/>
    <m/>
    <s v="KENT GIDA MADDELERI SAN VE TIC.AS."/>
    <s v="EH.02.001"/>
    <s v="EnRoute Panorama - Yazilim Bakimi, Yasatma ve Merkezi Destek Hizmeti"/>
    <s v="Univera - Kent Gıda"/>
    <x v="2"/>
    <s v="Enroute"/>
    <m/>
    <n v="142957"/>
    <m/>
    <n v="1"/>
    <m/>
    <n v="142957"/>
    <m/>
    <n v="0"/>
    <m/>
    <n v="142957"/>
    <m/>
    <n v="0"/>
    <n v="0"/>
    <s v="UNI240000000211"/>
    <m/>
    <m/>
    <s v="Mondelez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20"/>
    <s v="Q1"/>
    <x v="0"/>
    <x v="1"/>
    <m/>
    <s v="KENT GIDA MADDELERI SAN VE TIC.AS."/>
    <s v="EH.03.001"/>
    <s v="EnRoute Panorama - Çafri Merkezi Hizmeti  (MSD)"/>
    <s v="Univera - Kent Gıda"/>
    <x v="2"/>
    <s v="Enroute"/>
    <m/>
    <n v="16342.109999999999"/>
    <m/>
    <n v="36"/>
    <m/>
    <n v="588315.96"/>
    <m/>
    <n v="0"/>
    <m/>
    <n v="588315.96"/>
    <m/>
    <n v="0"/>
    <n v="0"/>
    <s v="UNI240000000211"/>
    <m/>
    <m/>
    <s v="Mondelez"/>
    <s v="Mevcut Müşteri"/>
    <s v="Yenileme"/>
    <s v="Hizmet"/>
    <s v="Çağrı Merkezi"/>
    <s v="Diğer"/>
    <s v="Univera Satış"/>
    <s v="Saha Satış"/>
    <s v="Yurt İçi"/>
    <s v="Türkiye"/>
    <s v="Merkez"/>
  </r>
  <r>
    <m/>
    <m/>
    <x v="21"/>
    <s v="Q1"/>
    <x v="0"/>
    <x v="1"/>
    <m/>
    <s v="MATRIKS BİLGİSAYAR SİSTEMLERİ LTD.ŞTİ"/>
    <s v="WPY.01.003"/>
    <s v="WEBPLUS EK KULLANICI LISANSI +1"/>
    <s v="Univera - Kanal"/>
    <x v="5"/>
    <s v="Enroute"/>
    <s v="Webplus"/>
    <n v="678"/>
    <m/>
    <n v="1"/>
    <m/>
    <n v="678"/>
    <m/>
    <n v="0"/>
    <m/>
    <n v="678"/>
    <m/>
    <n v="0"/>
    <n v="0"/>
    <s v="UNI240000000153"/>
    <m/>
    <m/>
    <s v="Matriks"/>
    <s v="Mevcut Müşteri"/>
    <s v="Yeni Satış"/>
    <s v="Lisans"/>
    <s v="Lisans Satışı"/>
    <s v="Diğer"/>
    <s v="Kanal Satış"/>
    <s v="Matriks"/>
    <s v="Yurt İçi"/>
    <s v="Türkiye"/>
    <s v="Merkez"/>
  </r>
  <r>
    <m/>
    <m/>
    <x v="21"/>
    <s v="Q1"/>
    <x v="0"/>
    <x v="1"/>
    <m/>
    <s v="MATRIKS BİLGİSAYAR SİSTEMLERİ LTD.ŞTİ"/>
    <s v="UH.01.002"/>
    <s v="UNIDOX KONTÖR HIZMETI"/>
    <s v="Univera - Kanal"/>
    <x v="5"/>
    <s v="E-Dönüşüm"/>
    <s v="Unidox"/>
    <n v="1.2050000000000001"/>
    <m/>
    <n v="10000"/>
    <m/>
    <n v="12050"/>
    <m/>
    <n v="0"/>
    <m/>
    <n v="12050"/>
    <m/>
    <n v="0"/>
    <n v="0"/>
    <s v="UNI240000000152"/>
    <m/>
    <m/>
    <s v="Matriks"/>
    <s v="Mevcut Müşteri"/>
    <s v="Yeni Satış"/>
    <s v="Kontor"/>
    <s v="Kontor Satışı"/>
    <s v="Diğer"/>
    <s v="Kanal Satış"/>
    <s v="Matriks"/>
    <s v="Yurt İçi"/>
    <s v="Türkiye"/>
    <s v="Merkez"/>
  </r>
  <r>
    <m/>
    <m/>
    <x v="21"/>
    <s v="Q1"/>
    <x v="0"/>
    <x v="1"/>
    <m/>
    <s v="ROYAL CANIN TURKEY EVCIL HAYVAN ÜRÜNLERI TIC. LTD. STI."/>
    <s v="QH.01.014"/>
    <s v="Quest Panorama - Q-Capture - Nöral Af Kategori Kullanim Bedeli (Enterprise)"/>
    <s v="Univera - Royal Canin"/>
    <x v="7"/>
    <s v="Quest"/>
    <m/>
    <n v="47720.244166666671"/>
    <m/>
    <n v="12"/>
    <m/>
    <n v="572642.92799999996"/>
    <m/>
    <n v="-2E-3"/>
    <m/>
    <n v="572642.93000000005"/>
    <m/>
    <n v="0"/>
    <n v="0"/>
    <s v="UNI240000000154"/>
    <m/>
    <m/>
    <s v="Royal Canin"/>
    <s v="Mevcut Müşteri"/>
    <s v="Yeni Satış"/>
    <s v="Lisans"/>
    <s v="Lisans Satışı"/>
    <s v="Diğer"/>
    <s v="Univera Satış"/>
    <s v="Saha Satış"/>
    <s v="Yurt İçi"/>
    <s v="Türkiye"/>
    <s v="Merkez"/>
  </r>
  <r>
    <m/>
    <m/>
    <x v="22"/>
    <s v="Q1"/>
    <x v="0"/>
    <x v="1"/>
    <m/>
    <s v="MİYA OTOMASYON VE BARKOD BILISIM SISTEMLERI SAN TİC. VE L.T.D. STI."/>
    <s v="WPY.01.003"/>
    <s v="WEBPLUS EK KULLANICI LISANSI +1"/>
    <s v="Univera - Kanal"/>
    <x v="5"/>
    <s v="Enroute"/>
    <s v="Webplus"/>
    <n v="2632.16"/>
    <m/>
    <n v="1"/>
    <m/>
    <n v="2632.16"/>
    <m/>
    <n v="0"/>
    <m/>
    <n v="2632.16"/>
    <m/>
    <n v="0"/>
    <n v="0"/>
    <s v="UNI240000000157"/>
    <m/>
    <m/>
    <s v="Miya"/>
    <s v="Mevcut Müşteri"/>
    <s v="Yeni Satış"/>
    <s v="Lisans"/>
    <s v="Lisans Satışı"/>
    <s v="Diğer"/>
    <s v="Kanal Satış"/>
    <s v="Miya"/>
    <s v="Yurt İçi"/>
    <s v="Türkiye"/>
    <s v="Merkez"/>
  </r>
  <r>
    <m/>
    <m/>
    <x v="22"/>
    <s v="Q1"/>
    <x v="0"/>
    <x v="1"/>
    <m/>
    <s v="MİYA OTOMASYON VE BARKOD BILISIM SISTEMLERI SAN TİC. VE L.T.D. STI."/>
    <s v="UH.01.002"/>
    <s v="UNIDOX KONTÖR HIZMETI"/>
    <s v="Univera - Kanal"/>
    <x v="5"/>
    <s v="E-Dönüşüm"/>
    <s v="Unidox"/>
    <n v="2.11"/>
    <m/>
    <n v="2000"/>
    <m/>
    <n v="4220"/>
    <m/>
    <n v="0"/>
    <m/>
    <n v="4220"/>
    <m/>
    <n v="0"/>
    <n v="0"/>
    <s v="UNI240000000158"/>
    <m/>
    <m/>
    <s v="Miya"/>
    <s v="Mevcut Müşteri"/>
    <s v="Yeni Satış"/>
    <s v="Kontor"/>
    <s v="Kontor Satışı"/>
    <s v="Diğer"/>
    <s v="Kanal Satış"/>
    <s v="Miya"/>
    <s v="Yurt İçi"/>
    <s v="Türkiye"/>
    <s v="Merkez"/>
  </r>
  <r>
    <m/>
    <m/>
    <x v="22"/>
    <s v="Q1"/>
    <x v="0"/>
    <x v="1"/>
    <m/>
    <s v="MİYA OTOMASYON VE BARKOD BILISIM SISTEMLERI SAN TİC. VE L.T.D. STI."/>
    <s v="UH.01.002"/>
    <s v="UNIDOX KONTÖR HIZMETI"/>
    <s v="Univera - Kanal"/>
    <x v="5"/>
    <s v="E-Dönüşüm"/>
    <s v="Unidox"/>
    <n v="0.01"/>
    <m/>
    <n v="11500"/>
    <m/>
    <n v="115"/>
    <m/>
    <n v="0"/>
    <m/>
    <n v="115"/>
    <m/>
    <n v="0"/>
    <n v="0"/>
    <s v="UNI240000000158"/>
    <m/>
    <m/>
    <s v="Miya"/>
    <s v="Mevcut Müşteri"/>
    <s v="Yeni Satış"/>
    <s v="Kontor"/>
    <s v="Kontor Satışı"/>
    <s v="Diğer"/>
    <s v="Kanal Satış"/>
    <s v="Miya"/>
    <s v="Yurt İçi"/>
    <s v="Türkiye"/>
    <s v="Merkez"/>
  </r>
  <r>
    <m/>
    <m/>
    <x v="22"/>
    <s v="Q1"/>
    <x v="0"/>
    <x v="1"/>
    <m/>
    <s v="YADO GIDA ÜRÜNLERI SAN. TIC. A.S"/>
    <s v="EY.04.012"/>
    <s v="EnRoute Panorama E-Dönüsüm  Modül Lisansi (Enterprise)"/>
    <s v="Univera - La Lorraine"/>
    <x v="7"/>
    <s v="Enroute"/>
    <m/>
    <n v="15991"/>
    <m/>
    <n v="1"/>
    <m/>
    <n v="15991"/>
    <m/>
    <n v="0"/>
    <m/>
    <n v="15991"/>
    <m/>
    <n v="0"/>
    <n v="0"/>
    <s v="UNI240000000216"/>
    <m/>
    <m/>
    <s v="La Lorraine"/>
    <s v="Mevcut Müşteri"/>
    <s v="Yeni Satış"/>
    <s v="Lisans"/>
    <s v="Lisans Satışı"/>
    <s v="Diğer"/>
    <s v="Univera Satış"/>
    <s v="Saha Satış"/>
    <s v="Yurt İçi"/>
    <s v="Türkiye"/>
    <s v="Dist"/>
  </r>
  <r>
    <m/>
    <m/>
    <x v="22"/>
    <s v="Q1"/>
    <x v="0"/>
    <x v="1"/>
    <m/>
    <s v="KOROPLAST TEMIZLIK AMBALAJ ÜRÜNLERI SAN. VE DIS TIC.A.S."/>
    <s v="EH.03.006"/>
    <s v="EnRoute Panorama - Uzaktan Kurulum ve Efitim Hizmeti"/>
    <s v="Univera - Koroplast"/>
    <x v="0"/>
    <s v="Enroute"/>
    <m/>
    <n v="3780"/>
    <m/>
    <n v="2"/>
    <m/>
    <n v="7560"/>
    <m/>
    <n v="0"/>
    <m/>
    <n v="7560"/>
    <m/>
    <n v="0"/>
    <n v="0"/>
    <s v="UNI240000000215"/>
    <m/>
    <m/>
    <s v="Koroplast"/>
    <s v="Mevcut Müşteri"/>
    <s v="Yeni Satış"/>
    <s v="Hizmet"/>
    <s v="Kurulum ve Eğitim"/>
    <s v="Diğer"/>
    <s v="Univera Satış"/>
    <s v="Saha Satış"/>
    <s v="Yurt İçi"/>
    <s v="Türkiye"/>
    <s v="Merkez"/>
  </r>
  <r>
    <m/>
    <m/>
    <x v="22"/>
    <s v="Q1"/>
    <x v="0"/>
    <x v="1"/>
    <m/>
    <s v="RED BULL GIDA DAGITIM VE PAZARLAMA TICARET LTD. STI"/>
    <s v="EY.01.014"/>
    <s v="EnRoute Panorama - Platform Back Office Kullanici Lisansi (Enterprise)"/>
    <s v="Univera - Redbull"/>
    <x v="0"/>
    <s v="Enroute"/>
    <m/>
    <n v="10745"/>
    <m/>
    <n v="1"/>
    <m/>
    <n v="10745"/>
    <m/>
    <n v="0"/>
    <m/>
    <n v="10745"/>
    <m/>
    <n v="0"/>
    <n v="0"/>
    <s v="UNI240000000213"/>
    <m/>
    <m/>
    <s v="Redbull"/>
    <s v="Mevcut Müşteri"/>
    <s v="Yeni Satış"/>
    <s v="Lisans"/>
    <s v="Lisans Satışı"/>
    <s v="Diğer"/>
    <s v="Univera Satış"/>
    <s v="Saha Satış"/>
    <s v="Yurt İçi"/>
    <s v="Türkiye"/>
    <s v="Merkez"/>
  </r>
  <r>
    <m/>
    <m/>
    <x v="22"/>
    <s v="Q1"/>
    <x v="0"/>
    <x v="1"/>
    <m/>
    <s v="BULAN TICARET - TUNÇ BULAN"/>
    <s v="EY.02.011"/>
    <s v="EnRoute Panorama - Panel - Çoklu Proje Birlestirme Mobil Uygulama Lisansi (Enterprise)"/>
    <s v="Univera - Sarper İçecek"/>
    <x v="1"/>
    <s v="Enroute"/>
    <m/>
    <n v="4732"/>
    <m/>
    <n v="2"/>
    <m/>
    <n v="9464"/>
    <m/>
    <n v="0"/>
    <m/>
    <n v="9464"/>
    <m/>
    <n v="0"/>
    <n v="0"/>
    <s v="UNI240000000212"/>
    <m/>
    <m/>
    <s v="Sarper İçecek"/>
    <s v="Mevcut Müşteri"/>
    <s v="Yeni Satış"/>
    <s v="Lisans"/>
    <s v="Lisans Satışı"/>
    <s v="Diğer"/>
    <s v="Univera Satış"/>
    <s v="Saha Satış"/>
    <s v="Yurt İçi"/>
    <s v="Türkiye"/>
    <s v="Dist"/>
  </r>
  <r>
    <m/>
    <m/>
    <x v="22"/>
    <s v="Q1"/>
    <x v="0"/>
    <x v="1"/>
    <m/>
    <s v="RED BULL GIDA DAGITIM VE PAZARLAMA TICARET LTD. STI"/>
    <s v="EY.02.033"/>
    <s v="EnRoute Panorama - Mobil Kullanici Lisansi (Enterprise)"/>
    <s v="Univera - Redbull"/>
    <x v="0"/>
    <s v="Enroute"/>
    <m/>
    <n v="5103"/>
    <m/>
    <n v="2"/>
    <m/>
    <n v="10206"/>
    <m/>
    <n v="0"/>
    <m/>
    <n v="10206"/>
    <m/>
    <n v="0"/>
    <n v="0"/>
    <s v="UNI240000000213"/>
    <m/>
    <m/>
    <s v="Redbull"/>
    <s v="Mevcut Müşteri"/>
    <s v="Yeni Satış"/>
    <s v="Lisans"/>
    <s v="Lisans Satışı"/>
    <s v="Diğer"/>
    <s v="Univera Satış"/>
    <s v="Saha Satış"/>
    <s v="Yurt İçi"/>
    <s v="Türkiye"/>
    <s v="Merkez"/>
  </r>
  <r>
    <m/>
    <m/>
    <x v="23"/>
    <s v="Q1"/>
    <x v="0"/>
    <x v="1"/>
    <m/>
    <s v="ALDEMIR BILISIM HIZ. VE DANISMANLIK - ARZU ALDEMIR"/>
    <s v="WPH.02.001"/>
    <s v="WebPlus Yazilim Bakimi Hizmeti"/>
    <s v="Univera - Kanal"/>
    <x v="5"/>
    <s v="Enroute"/>
    <s v="Webplus"/>
    <n v="2761"/>
    <m/>
    <n v="1"/>
    <m/>
    <n v="2761"/>
    <m/>
    <n v="0"/>
    <m/>
    <n v="2761"/>
    <m/>
    <n v="0"/>
    <n v="0"/>
    <s v="UNI240000000161"/>
    <m/>
    <m/>
    <s v="Aldemir Bilişim"/>
    <s v="Mevcut Müşteri"/>
    <s v="Yenileme"/>
    <s v="Hizmet"/>
    <s v="Bakım ve Destek Hizmeti"/>
    <s v="Diğer"/>
    <s v="Kanal Satış"/>
    <s v="Aldemir"/>
    <s v="Yurt İçi"/>
    <s v="Türkiye"/>
    <s v="Merkez"/>
  </r>
  <r>
    <m/>
    <m/>
    <x v="23"/>
    <s v="Q1"/>
    <x v="0"/>
    <x v="1"/>
    <m/>
    <s v="ALDEMIR BILISIM HIZ. VE DANISMANLIK - ARZU ALDEMIR"/>
    <s v="WPY.01.007"/>
    <s v="WEBPLUS E-DÖNÜSÜM MODÜL LISANSI"/>
    <s v="Univera - Kanal"/>
    <x v="5"/>
    <s v="Enroute"/>
    <s v="Webplus"/>
    <n v="4928"/>
    <m/>
    <n v="1"/>
    <m/>
    <n v="6160"/>
    <m/>
    <n v="1232"/>
    <m/>
    <n v="4928"/>
    <m/>
    <n v="0"/>
    <n v="0"/>
    <s v="UNI240000000161"/>
    <m/>
    <m/>
    <s v="Aldemir"/>
    <s v="Mevcut Müşteri"/>
    <s v="Yeni Satış"/>
    <s v="Lisans"/>
    <s v="Lisans Satışı"/>
    <s v="Diğer"/>
    <s v="Kanal Satış"/>
    <s v="Aldemir"/>
    <s v="Yurt İçi"/>
    <s v="Türkiye"/>
    <s v="Merkez"/>
  </r>
  <r>
    <m/>
    <m/>
    <x v="23"/>
    <s v="Q1"/>
    <x v="0"/>
    <x v="1"/>
    <m/>
    <s v="ALDEMIR BILISIM HIZ. VE DANISMANLIK - ARZU ALDEMIR"/>
    <s v="WPY.01.002"/>
    <s v="WebPlus Dagitim Kanali Lisansi"/>
    <s v="Univera - Kanal"/>
    <x v="5"/>
    <s v="Enroute"/>
    <s v="Webplus"/>
    <n v="5113.62"/>
    <m/>
    <n v="1"/>
    <m/>
    <n v="6392.02"/>
    <m/>
    <n v="1278.4000000000001"/>
    <m/>
    <n v="5113.62"/>
    <m/>
    <n v="0"/>
    <n v="0"/>
    <s v="UNI240000000161"/>
    <m/>
    <m/>
    <s v="Aldemir"/>
    <s v="Mevcut Müşteri"/>
    <s v="Yeni Satış"/>
    <s v="Lisans"/>
    <s v="Lisans Satışı"/>
    <s v="Diğer"/>
    <s v="Kanal Satış"/>
    <s v="Aldemir"/>
    <s v="Yurt İçi"/>
    <s v="Türkiye"/>
    <s v="Merkez"/>
  </r>
  <r>
    <m/>
    <m/>
    <x v="23"/>
    <s v="Q1"/>
    <x v="0"/>
    <x v="1"/>
    <m/>
    <s v="YÖNTEM KOZMETIK A.S."/>
    <s v="EH.01.005"/>
    <s v="Enroute Panorama Online Egitim"/>
    <s v="Univera - Mars Gıda"/>
    <x v="7"/>
    <s v="Enroute"/>
    <m/>
    <n v="605.80000000000007"/>
    <m/>
    <n v="3"/>
    <m/>
    <n v="1817.4"/>
    <m/>
    <n v="0"/>
    <m/>
    <n v="1817.4"/>
    <m/>
    <n v="0"/>
    <n v="0"/>
    <s v="UNI240000000226"/>
    <m/>
    <m/>
    <s v="Mars Gıda"/>
    <s v="Mevcut Müşteri"/>
    <s v="Yeni Satış"/>
    <s v="Lisans"/>
    <s v="Lisans Satışı"/>
    <s v="Diğer"/>
    <s v="Univera Satış"/>
    <s v="Saha Satış"/>
    <s v="Yurt İçi"/>
    <s v="Türkiye"/>
    <s v="Dist"/>
  </r>
  <r>
    <m/>
    <m/>
    <x v="23"/>
    <s v="Q1"/>
    <x v="0"/>
    <x v="1"/>
    <m/>
    <s v="DARDANEL DAGITIM A.S."/>
    <s v="EH.02.001"/>
    <s v="EnRoute Panorama - Yazilim Bakimi, Yasatma ve Merkezi Destek Hizmeti"/>
    <s v="Univera - Dardanel"/>
    <x v="2"/>
    <s v="Enroute"/>
    <m/>
    <n v="244220.61"/>
    <m/>
    <n v="1"/>
    <m/>
    <n v="244220.61"/>
    <m/>
    <n v="0"/>
    <m/>
    <n v="244220.61"/>
    <m/>
    <n v="0"/>
    <n v="0"/>
    <s v="UNI240000000227"/>
    <m/>
    <m/>
    <s v="Dardanel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23"/>
    <s v="Q1"/>
    <x v="0"/>
    <x v="1"/>
    <m/>
    <s v="Lomisi JSC Efes Gürcistan "/>
    <s v="EH.01.001"/>
    <s v="EnRoute Panorama - Proje Yönetim Hizmeti"/>
    <s v="Univera - Efes Gürcistan"/>
    <x v="4"/>
    <s v="Enroute"/>
    <m/>
    <n v="12451.88"/>
    <m/>
    <n v="11"/>
    <m/>
    <n v="136970.68"/>
    <m/>
    <n v="0"/>
    <m/>
    <n v="136970.68"/>
    <m/>
    <n v="0"/>
    <n v="0"/>
    <s v="ENV240000000026"/>
    <m/>
    <m/>
    <s v="Efes International"/>
    <s v="Mevcut Müşteri"/>
    <s v="Yeni Satış"/>
    <s v="Hizmet"/>
    <s v="Proje Yönetimi ve Danışmanlık"/>
    <s v="Diğer"/>
    <s v="Univera Satış"/>
    <s v="Saha Satış"/>
    <s v="Yurt Dışı"/>
    <s v="Gürcistan"/>
    <s v="Merkez"/>
  </r>
  <r>
    <m/>
    <m/>
    <x v="23"/>
    <s v="Q1"/>
    <x v="0"/>
    <x v="1"/>
    <m/>
    <s v="RED BULL GIDA DAGITIM VE PAZARLAMA TICARET LTD. STI"/>
    <s v="EY.01.014"/>
    <s v="EnRoute Panorama - Platform Back Office Kullanici Lisansi (Enterprise)"/>
    <s v="Univera - Redbull"/>
    <x v="0"/>
    <s v="Enroute"/>
    <m/>
    <n v="10745"/>
    <m/>
    <n v="1"/>
    <m/>
    <n v="10745"/>
    <m/>
    <n v="0"/>
    <m/>
    <n v="10745"/>
    <m/>
    <n v="0"/>
    <n v="0"/>
    <s v="UNI240000000220"/>
    <m/>
    <m/>
    <s v="Redbull"/>
    <s v="Mevcut Müşteri"/>
    <s v="Yeni Satış"/>
    <s v="Lisans"/>
    <s v="Lisans Satışı"/>
    <s v="Diğer"/>
    <s v="Univera Satış"/>
    <s v="Saha Satış"/>
    <s v="Yurt İçi"/>
    <s v="Türkiye"/>
    <s v="Merkez"/>
  </r>
  <r>
    <m/>
    <m/>
    <x v="23"/>
    <s v="Q1"/>
    <x v="0"/>
    <x v="1"/>
    <m/>
    <s v="KENT GIDA MADDELERI SAN VE TIC.AS."/>
    <s v="EH.06.001"/>
    <s v="EnRoute Panorama - Hosting Hizmeti"/>
    <s v="Univera - Kent Gıda"/>
    <x v="2"/>
    <s v="Hosting"/>
    <m/>
    <n v="346913.18"/>
    <m/>
    <n v="2"/>
    <m/>
    <n v="693826.35546400002"/>
    <m/>
    <n v="-4.5360000000000001E-3"/>
    <m/>
    <n v="693826.36"/>
    <m/>
    <n v="0"/>
    <n v="0"/>
    <s v="UNI240000000163"/>
    <m/>
    <m/>
    <s v="Mondelez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23"/>
    <s v="Q1"/>
    <x v="0"/>
    <x v="1"/>
    <m/>
    <s v="ERBAK-ULUDAG PAZARLAMA SATIS VE DAGITIM A.S."/>
    <s v="EY.01.021"/>
    <s v="EnRoute Panorama - Dafitim Kanali (Bayi/Distribütör/Sube) Lisansi (Enterprise)"/>
    <s v="Univera - Uludağ İçecek"/>
    <x v="1"/>
    <s v="Enroute"/>
    <m/>
    <n v="11435.22"/>
    <m/>
    <n v="2"/>
    <m/>
    <n v="22870.44"/>
    <m/>
    <n v="0"/>
    <m/>
    <n v="22870.44"/>
    <m/>
    <n v="0"/>
    <n v="0"/>
    <s v="UNI240000000230"/>
    <m/>
    <m/>
    <s v="Uludağ İçecek"/>
    <s v="Mevcut Müşteri"/>
    <s v="Yeni Satış"/>
    <s v="Lisans"/>
    <s v="Lisans Satışı"/>
    <s v="Diğer"/>
    <s v="Univera Satış"/>
    <s v="Saha Satış"/>
    <s v="Yurt İçi"/>
    <s v="Türkiye"/>
    <s v="Merkez"/>
  </r>
  <r>
    <m/>
    <m/>
    <x v="23"/>
    <s v="Q1"/>
    <x v="0"/>
    <x v="1"/>
    <m/>
    <s v="DARDANEL DAGITIM A.S."/>
    <s v="EH.03.001"/>
    <s v="EnRoute Panorama - Çafri Merkezi Hizmeti  (MSD)"/>
    <s v="Univera - Dardanel"/>
    <x v="2"/>
    <s v="Enroute"/>
    <m/>
    <n v="10710"/>
    <m/>
    <n v="54"/>
    <m/>
    <n v="578340"/>
    <m/>
    <n v="0"/>
    <m/>
    <n v="578340"/>
    <m/>
    <n v="0"/>
    <n v="0"/>
    <s v="UNI240000000227"/>
    <m/>
    <m/>
    <s v="Dardanel"/>
    <s v="Mevcut Müşteri"/>
    <s v="Yenileme"/>
    <s v="Hizmet"/>
    <s v="Çağrı Merkezi"/>
    <s v="Diğer"/>
    <s v="Univera Satış"/>
    <s v="Saha Satış"/>
    <s v="Yurt İçi"/>
    <s v="Türkiye"/>
    <s v="Merkez"/>
  </r>
  <r>
    <m/>
    <m/>
    <x v="23"/>
    <s v="Q1"/>
    <x v="0"/>
    <x v="1"/>
    <m/>
    <s v="EFES VITANTA MOLDOVA BREWERY S.A"/>
    <s v="EH.03.001"/>
    <s v="EnRoute Panorama - Çafri Merkezi Hizmeti  (MSD)"/>
    <s v="Univera - Efes Moldova"/>
    <x v="2"/>
    <s v="Enroute"/>
    <m/>
    <n v="28682.01"/>
    <m/>
    <n v="1"/>
    <m/>
    <n v="28682.011999999999"/>
    <m/>
    <n v="2E-3"/>
    <m/>
    <n v="28682.01"/>
    <m/>
    <n v="0"/>
    <n v="0"/>
    <s v="ENV240000000028"/>
    <m/>
    <m/>
    <s v="Efes International"/>
    <s v="Mevcut Müşteri"/>
    <s v="Yenileme"/>
    <s v="Hizmet"/>
    <s v="Çağrı Merkezi"/>
    <s v="Diğer"/>
    <s v="Univera Satış"/>
    <s v="Saha Satış"/>
    <s v="Yurt Dışı"/>
    <s v="Moldova"/>
    <s v="Merkez"/>
  </r>
  <r>
    <m/>
    <m/>
    <x v="24"/>
    <s v="Q1"/>
    <x v="0"/>
    <x v="1"/>
    <m/>
    <s v="ÇELIKLER GIDA OTO. NAK. TICARET SAN. LTD. STI."/>
    <s v="UH.01.002"/>
    <s v="UNIDOX KONTÖR HIZMETI"/>
    <s v="Univera - Efes Türkiye"/>
    <x v="6"/>
    <s v="E-Dönüşüm"/>
    <s v="Unidox"/>
    <n v="2.8125"/>
    <m/>
    <n v="2000"/>
    <m/>
    <n v="5625"/>
    <m/>
    <n v="0"/>
    <m/>
    <n v="5625"/>
    <m/>
    <n v="0"/>
    <n v="0"/>
    <s v="UNI240000000165"/>
    <m/>
    <m/>
    <s v="Efes Türkiye"/>
    <s v="Mevcut Müşteri"/>
    <s v="Yeni Satış"/>
    <s v="Kontor"/>
    <s v="Kontor Satışı"/>
    <s v="Diğer"/>
    <s v="Univera Satış"/>
    <s v="Saha Satış"/>
    <s v="Yurt İçi"/>
    <s v="Türkiye"/>
    <s v="Dist"/>
  </r>
  <r>
    <m/>
    <m/>
    <x v="24"/>
    <s v="Q1"/>
    <x v="0"/>
    <x v="1"/>
    <m/>
    <s v="EFES VITANTA MOLDOVA BREWERY S.A"/>
    <s v="EH.02.001"/>
    <s v="EnRoute Panorama - Yazilim Bakimi, Yasatma ve Merkezi Destek Hizmeti"/>
    <s v="Univera - Efes Moldova"/>
    <x v="2"/>
    <s v="Enroute"/>
    <m/>
    <n v="21937.37"/>
    <m/>
    <n v="1"/>
    <m/>
    <n v="21937.374526"/>
    <m/>
    <n v="4.5259999999999996E-3"/>
    <m/>
    <n v="21937.37"/>
    <m/>
    <n v="0"/>
    <n v="0"/>
    <s v="ENV240000000028"/>
    <m/>
    <m/>
    <s v="Efes International"/>
    <s v="Mevcut Müşteri"/>
    <s v="Yenileme"/>
    <s v="Hizmet"/>
    <s v="Bakım ve Destek Hizmeti"/>
    <s v="Diğer"/>
    <s v="Univera Satış"/>
    <s v="Saha Satış"/>
    <s v="Yurt Dışı"/>
    <s v="Moldova"/>
    <s v="Merkez"/>
  </r>
  <r>
    <m/>
    <m/>
    <x v="24"/>
    <s v="Q1"/>
    <x v="0"/>
    <x v="2"/>
    <m/>
    <s v="ERBAK-ULUDAG PAZARLAMA SATIS VE DAGITIM A.S."/>
    <s v="EH.02.001"/>
    <s v="EnRoute Panorama - Yazilim Bakimi, Yasatma ve Merkezi Destek Hizmeti"/>
    <s v="Univera - Uludağ İçecek"/>
    <x v="2"/>
    <s v="Enroute"/>
    <m/>
    <n v="542060.78"/>
    <m/>
    <n v="1"/>
    <m/>
    <n v="542060.78"/>
    <m/>
    <n v="0"/>
    <m/>
    <n v="542060.78"/>
    <m/>
    <n v="0"/>
    <n v="0"/>
    <s v="UNI240000000263"/>
    <m/>
    <m/>
    <s v="Uludağ İçecek"/>
    <m/>
    <s v="Yenileme"/>
    <s v="Hizmet"/>
    <s v="Bakım ve Destek Hizmeti"/>
    <s v="Diğer"/>
    <s v="Univera Satış"/>
    <s v="Saha Satış"/>
    <s v="Yurt İçi"/>
    <s v="Türkiye"/>
    <s v="Merkez"/>
  </r>
  <r>
    <m/>
    <m/>
    <x v="24"/>
    <s v="Q1"/>
    <x v="0"/>
    <x v="2"/>
    <m/>
    <s v="Eczacibasi Tüketim Ürünleri San. Tic. A.S."/>
    <s v="EH.02.018"/>
    <s v="EnRoute Panorama  WebConnector Bakim Hizmeti"/>
    <s v="Univera - Eczacıbaşı Profesyonel"/>
    <x v="2"/>
    <s v="Enroute"/>
    <s v="Web Connector"/>
    <n v="33522.730000000003"/>
    <m/>
    <n v="3"/>
    <m/>
    <n v="100568.19"/>
    <m/>
    <n v="0"/>
    <m/>
    <n v="100568.19"/>
    <m/>
    <n v="0"/>
    <n v="0"/>
    <s v="UNI240000000272"/>
    <m/>
    <m/>
    <s v="Eczacıbaşı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24"/>
    <s v="Q1"/>
    <x v="0"/>
    <x v="1"/>
    <m/>
    <s v="RED BULL GIDA DAGITIM VE PAZARLAMA TICARET LTD. STI"/>
    <s v="EY.02.033"/>
    <s v="EnRoute Panorama - Mobil Kullanici Lisansi (Enterprise)"/>
    <s v="Univera - Redbull"/>
    <x v="0"/>
    <s v="Enroute"/>
    <m/>
    <n v="5103"/>
    <m/>
    <n v="1"/>
    <m/>
    <n v="5103"/>
    <m/>
    <n v="0"/>
    <m/>
    <n v="5103"/>
    <m/>
    <n v="0"/>
    <n v="0"/>
    <s v="UNI240000000233"/>
    <m/>
    <m/>
    <s v="Redbull"/>
    <s v="Mevcut Müşteri"/>
    <s v="Yeni Satış"/>
    <s v="Lisans"/>
    <s v="Lisans Satışı"/>
    <s v="Diğer"/>
    <s v="Univera Satış"/>
    <s v="Saha Satış"/>
    <s v="Yurt İçi"/>
    <s v="Türkiye"/>
    <s v="Merkez"/>
  </r>
  <r>
    <m/>
    <m/>
    <x v="24"/>
    <s v="Q1"/>
    <x v="0"/>
    <x v="2"/>
    <m/>
    <s v="LEVENT KIMYA SAN. VE TIC. A.S."/>
    <s v="EH.01.003"/>
    <s v="EnRoute Panorama - Kurulum ve Efitim Hizmeti"/>
    <s v="Univera - Levent Kimya"/>
    <x v="7"/>
    <s v="Enroute"/>
    <m/>
    <n v="26316.95"/>
    <m/>
    <n v="1"/>
    <m/>
    <n v="26316.95"/>
    <m/>
    <n v="0"/>
    <m/>
    <n v="26316.95"/>
    <m/>
    <n v="0"/>
    <n v="0"/>
    <s v="UNI240000000249"/>
    <m/>
    <m/>
    <s v="Levent Kimya"/>
    <s v="Mevcut Müşteri"/>
    <s v="Yeni Satış"/>
    <s v="Hizmet"/>
    <s v="Kurulum ve Eğitim"/>
    <s v="Diğer"/>
    <s v="Univera Satış"/>
    <s v="Saha Satış"/>
    <s v="Yurt İçi"/>
    <s v="Türkiye"/>
    <s v="Merkez"/>
  </r>
  <r>
    <m/>
    <m/>
    <x v="24"/>
    <s v="Q1"/>
    <x v="0"/>
    <x v="2"/>
    <m/>
    <s v="Eczacibasi Tüketim Ürünleri San. Tic. A.S."/>
    <s v="EH.03.001"/>
    <s v="EnRoute Panorama - Çafri Merkezi Hizmeti  (MSD)"/>
    <s v="Univera - Eczacıbaşı Girişim"/>
    <x v="2"/>
    <s v="Enroute"/>
    <m/>
    <n v="12558.92"/>
    <m/>
    <n v="16"/>
    <m/>
    <n v="200942.72"/>
    <m/>
    <n v="0"/>
    <m/>
    <n v="200942.72"/>
    <m/>
    <n v="0"/>
    <n v="0"/>
    <s v="UNI240000000271"/>
    <m/>
    <m/>
    <s v="Eczacıbaşı"/>
    <s v="Mevcut Müşteri"/>
    <s v="Yenileme"/>
    <s v="Hizmet"/>
    <s v="Çağrı Merkezi"/>
    <s v="Diğer"/>
    <s v="Univera Satış"/>
    <s v="Saha Satış"/>
    <s v="Yurt İçi"/>
    <s v="Türkiye"/>
    <s v="Merkez"/>
  </r>
  <r>
    <m/>
    <m/>
    <x v="24"/>
    <s v="Q1"/>
    <x v="0"/>
    <x v="2"/>
    <m/>
    <s v="Eczacibasi Tüketim Ürünleri San. Tic. A.S."/>
    <s v="EH.03.001"/>
    <s v="EnRoute Panorama - Çafri Merkezi Hizmeti  (MSD)"/>
    <s v="Univera - Eczacıbaşı Profesyonel"/>
    <x v="2"/>
    <s v="Enroute"/>
    <m/>
    <n v="12558.92"/>
    <m/>
    <n v="7"/>
    <m/>
    <n v="87912.44"/>
    <m/>
    <n v="0"/>
    <m/>
    <n v="87912.44"/>
    <m/>
    <n v="0"/>
    <n v="0"/>
    <s v="UNI240000000272"/>
    <m/>
    <m/>
    <s v="Eczacıbaşı"/>
    <s v="Mevcut Müşteri"/>
    <s v="Yenileme"/>
    <s v="Hizmet"/>
    <s v="Çağrı Merkezi"/>
    <s v="Diğer"/>
    <s v="Univera Satış"/>
    <s v="Saha Satış"/>
    <s v="Yurt İçi"/>
    <s v="Türkiye"/>
    <s v="Merkez"/>
  </r>
  <r>
    <m/>
    <m/>
    <x v="25"/>
    <s v="Q1"/>
    <x v="0"/>
    <x v="1"/>
    <m/>
    <s v="ASI GIDA OTOMOTIV INSAAT VE TURIZM SANAYI TICARET LIMITED SIRKETI."/>
    <s v="UH.01.002"/>
    <s v="UNIDOX KONTÖR HIZMETI"/>
    <s v="Univera - Dardanel"/>
    <x v="6"/>
    <s v="E-Dönüşüm"/>
    <s v="Unidox"/>
    <n v="1.5"/>
    <m/>
    <n v="10000"/>
    <m/>
    <n v="15000"/>
    <m/>
    <n v="0"/>
    <m/>
    <n v="15000"/>
    <m/>
    <n v="0"/>
    <n v="0"/>
    <s v="UNI240000000179"/>
    <m/>
    <m/>
    <s v="Dardanel"/>
    <s v="Mevcut Müşteri"/>
    <s v="Yeni Satış"/>
    <s v="Kontor"/>
    <s v="Kontor Satışı"/>
    <s v="Diğer"/>
    <s v="Kanal Satış"/>
    <s v="Saha Satış"/>
    <s v="Yurt İçi"/>
    <s v="Türkiye"/>
    <s v="Dist"/>
  </r>
  <r>
    <m/>
    <m/>
    <x v="25"/>
    <s v="Q1"/>
    <x v="0"/>
    <x v="1"/>
    <m/>
    <s v="MATRIKS BİLGİSAYAR SİSTEMLERİ LTD.ŞTİ"/>
    <s v="UH.01.002"/>
    <s v="UNIDOX KONTÖR HIZMETI"/>
    <s v="Univera - Kanal"/>
    <x v="5"/>
    <s v="E-Dönüşüm"/>
    <s v="Unidox"/>
    <n v="1.2050000000000001"/>
    <m/>
    <n v="10000"/>
    <m/>
    <n v="12050"/>
    <m/>
    <n v="0"/>
    <m/>
    <n v="12050"/>
    <m/>
    <n v="0"/>
    <n v="0"/>
    <s v="UNI240000000172"/>
    <m/>
    <m/>
    <s v="Matriks"/>
    <s v="Mevcut Müşteri"/>
    <s v="Yeni Satış"/>
    <s v="Kontor"/>
    <s v="Kontor Satışı"/>
    <s v="Diğer"/>
    <s v="Kanal Satış"/>
    <s v="Matriks"/>
    <s v="Yurt İçi"/>
    <s v="Türkiye"/>
    <s v="Merkez"/>
  </r>
  <r>
    <m/>
    <m/>
    <x v="25"/>
    <s v="Q1"/>
    <x v="0"/>
    <x v="1"/>
    <m/>
    <s v="DOGUS ÇAY VE GIDA MADD.ÜRT.PAZ.ITH.IHR.A.S"/>
    <s v="SH.02.001"/>
    <s v="StokBar Panorama - Yazilim Bakimi Hizmeti"/>
    <s v="Univera Doğuş Çay Projesi"/>
    <x v="2"/>
    <s v="Stokbar"/>
    <s v="Stokbar"/>
    <n v="320837.28000000003"/>
    <m/>
    <n v="1"/>
    <m/>
    <n v="320837.28000000003"/>
    <m/>
    <n v="0"/>
    <m/>
    <n v="320837.28000000003"/>
    <m/>
    <n v="0"/>
    <n v="0"/>
    <s v="UNI240000000177"/>
    <m/>
    <m/>
    <s v="Doğuş Çay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25"/>
    <s v="Q1"/>
    <x v="0"/>
    <x v="1"/>
    <m/>
    <s v="TAVUK DÜNYASI GIDA SANAYI VE TICARET A.S."/>
    <s v="SH.02.001"/>
    <s v="StokBar Panorama - Yazilim Bakimi Hizmeti"/>
    <s v="Univera - Tavuk Dünyası"/>
    <x v="2"/>
    <s v="Stokbar"/>
    <s v="Stokbar"/>
    <n v="113671.97"/>
    <m/>
    <n v="1"/>
    <m/>
    <n v="113671.97"/>
    <m/>
    <n v="0"/>
    <m/>
    <n v="113671.97"/>
    <m/>
    <n v="0"/>
    <n v="0"/>
    <s v="UNI240000000178"/>
    <m/>
    <m/>
    <s v="Tavuk Dünyası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25"/>
    <s v="Q1"/>
    <x v="0"/>
    <x v="1"/>
    <m/>
    <s v="TAVUK DÜNYASI GIDA SANAYI VE TICARET A.S."/>
    <s v="SH.02.001"/>
    <s v="StokBar Panorama - Yazilim Bakimi Hizmeti"/>
    <s v="Univera - Tavuk Dünyası"/>
    <x v="2"/>
    <s v="Stokbar"/>
    <s v="Stokbar"/>
    <n v="31882.45"/>
    <m/>
    <n v="1"/>
    <m/>
    <n v="31882.45"/>
    <m/>
    <n v="0"/>
    <m/>
    <n v="31882.45"/>
    <m/>
    <n v="0"/>
    <n v="0"/>
    <s v="UNI240000000178"/>
    <m/>
    <m/>
    <s v="Tavuk Dünyası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25"/>
    <s v="Q1"/>
    <x v="0"/>
    <x v="1"/>
    <m/>
    <s v="DOGUS ÇAY VE GIDA MADD.ÜRT.PAZ.ITH.IHR.A.S"/>
    <s v="SH.03.004"/>
    <s v="StokBar Panorama - Çafri Merkezi Hizmeti (Depo/Lokasyon)"/>
    <s v="Univera Doğuş Çay Projesi"/>
    <x v="2"/>
    <s v="Stokbar"/>
    <s v="Stokbar"/>
    <n v="91667.82"/>
    <m/>
    <n v="2"/>
    <m/>
    <n v="183335.64"/>
    <m/>
    <n v="0"/>
    <m/>
    <n v="183335.64"/>
    <m/>
    <n v="0"/>
    <n v="0"/>
    <s v="UNI240000000177"/>
    <m/>
    <m/>
    <s v="Doğuş Çay"/>
    <s v="Mevcut Müşteri"/>
    <s v="Yenileme"/>
    <s v="Hizmet"/>
    <s v="Hosting"/>
    <s v="Key Account"/>
    <s v="Univera Satış"/>
    <s v="Saha Satış"/>
    <s v="Yurt İçi"/>
    <s v="Türkiye"/>
    <s v="Merkez"/>
  </r>
  <r>
    <m/>
    <m/>
    <x v="25"/>
    <s v="Q1"/>
    <x v="0"/>
    <x v="1"/>
    <m/>
    <s v="DOGUS ÇAY VE GIDA MADD.ÜRT.PAZ.ITH.IHR.A.S"/>
    <s v="SH.03.004"/>
    <s v="StokBar Panorama - Çafri Merkezi Hizmeti (Depo/Lokasyon)"/>
    <s v="Univera Doğuş Çay Projesi"/>
    <x v="2"/>
    <s v="Stokbar"/>
    <s v="Stokbar"/>
    <n v="24449.510000000002"/>
    <m/>
    <n v="7"/>
    <m/>
    <n v="171146.57"/>
    <m/>
    <n v="0"/>
    <m/>
    <n v="171146.57"/>
    <m/>
    <n v="0"/>
    <n v="0"/>
    <s v="UNI240000000177"/>
    <m/>
    <m/>
    <s v="Doğuş Çay"/>
    <s v="Mevcut Müşteri"/>
    <s v="Yenileme"/>
    <s v="Hizmet"/>
    <s v="Hosting"/>
    <s v="Key Account"/>
    <s v="Univera Satış"/>
    <s v="Saha Satış"/>
    <s v="Yurt İçi"/>
    <s v="Türkiye"/>
    <s v="Merkez"/>
  </r>
  <r>
    <m/>
    <m/>
    <x v="25"/>
    <s v="Q1"/>
    <x v="0"/>
    <x v="1"/>
    <m/>
    <s v="DOGUS ÇAY VE GIDA MADD.ÜRT.PAZ.ITH.IHR.A.S"/>
    <s v="SH.03.004"/>
    <s v="StokBar Panorama - Çafri Merkezi Hizmeti (Depo/Lokasyon)"/>
    <s v="Univera Doğuş Çay Projesi"/>
    <x v="2"/>
    <s v="Stokbar"/>
    <s v="Stokbar"/>
    <n v="81512.639999999999"/>
    <m/>
    <n v="2"/>
    <m/>
    <n v="163025.28"/>
    <m/>
    <n v="0"/>
    <m/>
    <n v="163025.28"/>
    <m/>
    <n v="0"/>
    <n v="0"/>
    <s v="UNI240000000177"/>
    <m/>
    <m/>
    <s v="Doğuş Çay"/>
    <s v="Mevcut Müşteri"/>
    <s v="Yenileme"/>
    <s v="Hizmet"/>
    <s v="Hosting"/>
    <s v="Key Account"/>
    <s v="Univera Satış"/>
    <s v="Saha Satış"/>
    <s v="Yurt İçi"/>
    <s v="Türkiye"/>
    <s v="Merkez"/>
  </r>
  <r>
    <m/>
    <m/>
    <x v="25"/>
    <s v="Q1"/>
    <x v="0"/>
    <x v="1"/>
    <m/>
    <s v="DOGUS ÇAY VE GIDA MADD.ÜRT.PAZ.ITH.IHR.A.S"/>
    <s v="SH.03.004"/>
    <s v="StokBar Panorama - Çafri Merkezi Hizmeti (Depo/Lokasyon)"/>
    <s v="Univera Doğuş Çay Projesi"/>
    <x v="2"/>
    <s v="Stokbar"/>
    <s v="Stokbar"/>
    <n v="45284.800000000003"/>
    <m/>
    <n v="2"/>
    <m/>
    <n v="90569.600000000006"/>
    <m/>
    <n v="0"/>
    <m/>
    <n v="90569.600000000006"/>
    <m/>
    <n v="0"/>
    <n v="0"/>
    <s v="UNI240000000177"/>
    <m/>
    <m/>
    <s v="Doğuş Çay"/>
    <s v="Mevcut Müşteri"/>
    <s v="Yenileme"/>
    <s v="Hizmet"/>
    <s v="Hosting"/>
    <s v="Key Account"/>
    <s v="Univera Satış"/>
    <s v="Saha Satış"/>
    <s v="Yurt İçi"/>
    <s v="Türkiye"/>
    <s v="Merkez"/>
  </r>
  <r>
    <m/>
    <m/>
    <x v="25"/>
    <s v="Q1"/>
    <x v="0"/>
    <x v="1"/>
    <m/>
    <s v="TAVUK DÜNYASI GIDA SANAYI VE TICARET A.S."/>
    <s v="SH.03.004"/>
    <s v="StokBar Panorama - Çafri Merkezi Hizmeti (Depo/Lokasyon)"/>
    <s v="Univera - Tavuk Dünyası"/>
    <x v="2"/>
    <s v="Stokbar"/>
    <s v="Stokbar"/>
    <n v="37341.599999999999"/>
    <m/>
    <n v="1"/>
    <m/>
    <n v="37341.599999999999"/>
    <m/>
    <n v="0"/>
    <m/>
    <n v="37341.599999999999"/>
    <m/>
    <n v="0"/>
    <n v="0"/>
    <s v="UNI240000000178"/>
    <m/>
    <m/>
    <s v="Tavuk Dünyası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25"/>
    <s v="Q1"/>
    <x v="0"/>
    <x v="1"/>
    <m/>
    <s v="DOGUS ÇAY VE GIDA MADD.ÜRT.PAZ.ITH.IHR.A.S"/>
    <s v="LH.02.001"/>
    <s v="LOJITEK PANORAMA BAKIM VE DESTEK HIZMETI"/>
    <s v="Univera Doğuş Çay Projesi"/>
    <x v="2"/>
    <s v="Stokbar"/>
    <s v="Lojitek"/>
    <n v="268293.34999999998"/>
    <m/>
    <n v="1"/>
    <m/>
    <n v="268293.34999999998"/>
    <m/>
    <n v="0"/>
    <m/>
    <n v="268293.34999999998"/>
    <m/>
    <n v="0"/>
    <n v="0"/>
    <s v="UNI240000000176"/>
    <m/>
    <m/>
    <s v="Doğuş Çay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25"/>
    <s v="Q1"/>
    <x v="0"/>
    <x v="1"/>
    <m/>
    <s v="OF ÇAYSAN TARIM ÜRÜN. ENTEGRE TES. SAN VE TIC. AS."/>
    <s v="LH.02.001"/>
    <s v="LOJITEK PANORAMA BAKIM VE DESTEK HIZMETI"/>
    <s v="Univera - Ofçaysan"/>
    <x v="2"/>
    <s v="Stokbar"/>
    <s v="Lojitek"/>
    <n v="122161.57"/>
    <m/>
    <n v="1"/>
    <m/>
    <n v="122161.57"/>
    <m/>
    <n v="0"/>
    <m/>
    <n v="122161.57"/>
    <m/>
    <n v="0"/>
    <n v="0"/>
    <s v="UNI240000000173"/>
    <m/>
    <m/>
    <s v="Ofçaysan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25"/>
    <s v="Q1"/>
    <x v="0"/>
    <x v="2"/>
    <m/>
    <s v="KOROPLAST TEMIZLIK AMBALAJ ÜRÜNLERI SAN. VE DIS TIC.A.S."/>
    <s v="EY.03.001"/>
    <s v="Enroute Panorama PaaS Lisansi (Kiralama Hizmeti )"/>
    <s v="Univera - Koroplast"/>
    <x v="0"/>
    <s v="Enroute"/>
    <m/>
    <n v="66202.429999999993"/>
    <m/>
    <n v="1"/>
    <m/>
    <n v="66202.429999999993"/>
    <m/>
    <n v="0"/>
    <m/>
    <n v="66202.429999999993"/>
    <m/>
    <n v="0"/>
    <n v="0"/>
    <s v="UNI240000000265"/>
    <m/>
    <m/>
    <s v="Koroplast"/>
    <s v="Mevcut Müşteri"/>
    <s v="Yenileme"/>
    <s v="Lisans"/>
    <s v="Lisans Kiralama"/>
    <s v="Diğer"/>
    <s v="Univera Satış"/>
    <s v="Saha Satış"/>
    <s v="Yurt İçi"/>
    <s v="Türkiye"/>
    <s v="Merkez"/>
  </r>
  <r>
    <m/>
    <m/>
    <x v="25"/>
    <s v="Q1"/>
    <x v="0"/>
    <x v="2"/>
    <m/>
    <s v="Eczacibasi Tüketim Ürünleri San. Tic. A.S."/>
    <s v="EH.02.001"/>
    <s v="EnRoute Panorama - Yazilim Bakimi, Yasatma ve Merkezi Destek Hizmeti"/>
    <s v="Univera - Eczacıbaşı Tüketim"/>
    <x v="2"/>
    <s v="Enroute"/>
    <m/>
    <n v="82206.64"/>
    <m/>
    <n v="1"/>
    <m/>
    <n v="82206.64"/>
    <m/>
    <n v="0"/>
    <m/>
    <n v="82206.64"/>
    <m/>
    <n v="0"/>
    <n v="0"/>
    <s v="UNI240000000271"/>
    <m/>
    <m/>
    <s v="Eczacıbaşı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25"/>
    <s v="Q1"/>
    <x v="0"/>
    <x v="2"/>
    <m/>
    <s v="Eczacibasi Tüketim Ürünleri San. Tic. A.S."/>
    <s v="EH.02.001"/>
    <s v="EnRoute Panorama - Yazilim Bakimi, Yasatma ve Merkezi Destek Hizmeti"/>
    <s v="Univera - Eczacıbaşı Tüketim"/>
    <x v="2"/>
    <s v="Enroute"/>
    <m/>
    <n v="82206.64"/>
    <m/>
    <n v="1"/>
    <m/>
    <n v="82206.64"/>
    <m/>
    <n v="0"/>
    <m/>
    <n v="82206.64"/>
    <m/>
    <n v="0"/>
    <n v="0"/>
    <s v="UNI240000000272"/>
    <m/>
    <m/>
    <s v="Eczacıbaşı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25"/>
    <s v="Q1"/>
    <x v="0"/>
    <x v="2"/>
    <m/>
    <s v="Eczacibasi Tüketim Ürünleri San. Tic. A.S."/>
    <s v="EH.02.018"/>
    <s v="EnRoute Panorama  WebConnector Bakim Hizmeti"/>
    <s v="Univera - Eczacıbaşı Tüketim"/>
    <x v="2"/>
    <s v="Enroute"/>
    <s v="Web Connector"/>
    <n v="33522.730000000003"/>
    <m/>
    <n v="2"/>
    <m/>
    <n v="67045.460000000006"/>
    <m/>
    <n v="0"/>
    <m/>
    <n v="67045.460000000006"/>
    <m/>
    <n v="0"/>
    <n v="0"/>
    <s v="UNI240000000271"/>
    <m/>
    <m/>
    <s v="Eczacıbaşı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25"/>
    <s v="Q1"/>
    <x v="0"/>
    <x v="2"/>
    <m/>
    <s v="Eczacibasi Tüketim Ürünleri San. Tic. A.S."/>
    <s v="EH.03.008"/>
    <s v="EnRoute Panorama - Çafri Merkezi Hizmeti (DDI / OutSource)"/>
    <s v="Univera - Eczacıbaşı Tüketim"/>
    <x v="2"/>
    <s v="Enroute"/>
    <m/>
    <n v="8623.89"/>
    <m/>
    <n v="10"/>
    <m/>
    <n v="86238.9"/>
    <m/>
    <n v="0"/>
    <m/>
    <n v="86238.9"/>
    <m/>
    <n v="0"/>
    <n v="0"/>
    <s v="UNI240000000272"/>
    <m/>
    <m/>
    <s v="Eczacıbaşı"/>
    <s v="Mevcut Müşteri"/>
    <s v="Yenileme"/>
    <s v="Hizmet"/>
    <s v="Çağrı Merkezi"/>
    <s v="Diğer"/>
    <s v="Univera Satış"/>
    <s v="Saha Satış"/>
    <s v="Yurt İçi"/>
    <s v="Türkiye"/>
    <s v="Merkez"/>
  </r>
  <r>
    <m/>
    <m/>
    <x v="26"/>
    <s v="Q1"/>
    <x v="0"/>
    <x v="1"/>
    <m/>
    <s v="NESTLE TÜRKIYE GIDA SANAYI A.S."/>
    <s v="SH.01.001"/>
    <s v="StokBar Panorama - Proje Yönetim Hizmeti"/>
    <s v="Univera - Nestle Retail"/>
    <x v="0"/>
    <s v="Stokbar"/>
    <s v="Stokbar"/>
    <n v="6668"/>
    <m/>
    <n v="20"/>
    <m/>
    <n v="133360"/>
    <m/>
    <n v="0"/>
    <m/>
    <n v="133360"/>
    <m/>
    <n v="0"/>
    <n v="0"/>
    <s v="UNI240000000182"/>
    <m/>
    <m/>
    <s v="Nestle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26"/>
    <s v="Q1"/>
    <x v="0"/>
    <x v="2"/>
    <m/>
    <s v="ERBAK-ULUDAG PAZARLAMA SATIS VE DAGITIM A.S."/>
    <s v="EH.02.004"/>
    <s v="Enroute Panorama FundManager Module - Fon ve Bütçe Yönetimi Yazilim Bakimi Hizmeti "/>
    <s v="Univera - Uludağ İçecek"/>
    <x v="2"/>
    <s v="Enroute"/>
    <m/>
    <n v="50769.29"/>
    <m/>
    <n v="1"/>
    <m/>
    <n v="50769.29"/>
    <m/>
    <n v="0"/>
    <m/>
    <n v="50769.29"/>
    <m/>
    <n v="0"/>
    <n v="0"/>
    <s v="UNI240000000263"/>
    <m/>
    <m/>
    <s v="Uludağ İçecek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26"/>
    <s v="Q1"/>
    <x v="0"/>
    <x v="2"/>
    <m/>
    <s v="ERBAK-ULUDAG PAZARLAMA SATIS VE DAGITIM A.S."/>
    <s v="EH.02.009"/>
    <s v="Enroute Panorama Asset Tracker - Demirbas Modülü Yazilim Bakimi Hizmeti "/>
    <s v="Univera - Uludağ İçecek"/>
    <x v="2"/>
    <s v="Enroute"/>
    <m/>
    <n v="54579.42"/>
    <m/>
    <n v="1"/>
    <m/>
    <n v="54579.42"/>
    <m/>
    <n v="0"/>
    <m/>
    <n v="54579.42"/>
    <m/>
    <n v="0"/>
    <n v="0"/>
    <s v="UNI240000000263"/>
    <m/>
    <m/>
    <s v="Uludağ İçecek"/>
    <m/>
    <s v="Yenileme"/>
    <s v="Hizmet"/>
    <s v="Bakım ve Destek Hizmeti"/>
    <s v="Diğer"/>
    <s v="Univera Satış"/>
    <s v="Saha Satış"/>
    <s v="Yurt İçi"/>
    <s v="Türkiye"/>
    <s v="Merkez"/>
  </r>
  <r>
    <m/>
    <m/>
    <x v="26"/>
    <s v="Q1"/>
    <x v="0"/>
    <x v="2"/>
    <m/>
    <s v="Eczacibasi Tüketim Ürünleri San. Tic. A.S."/>
    <s v="EH.02.001"/>
    <s v="EnRoute Panorama - Yazilim Bakimi, Yasatma ve Merkezi Destek Hizmeti"/>
    <s v="Univera - Eczacıbaşı Tüketim"/>
    <x v="2"/>
    <s v="Enroute"/>
    <m/>
    <n v="56916.19"/>
    <m/>
    <n v="1"/>
    <m/>
    <n v="56916.19"/>
    <m/>
    <n v="0"/>
    <m/>
    <n v="56916.19"/>
    <m/>
    <n v="0"/>
    <n v="0"/>
    <s v="UNI240000000271"/>
    <m/>
    <m/>
    <s v="Eczacıbaşı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26"/>
    <s v="Q1"/>
    <x v="0"/>
    <x v="2"/>
    <m/>
    <s v="ERBAK-ULUDAG PAZARLAMA SATIS VE DAGITIM A.S."/>
    <s v="EH.02.001"/>
    <s v="EnRoute Panorama - Yazilim Bakimi, Yasatma ve Merkezi Destek Hizmeti"/>
    <s v="Univera - Uludağ İçecek"/>
    <x v="2"/>
    <s v="Enroute"/>
    <m/>
    <n v="63461.61"/>
    <m/>
    <n v="1"/>
    <m/>
    <n v="63461.61"/>
    <m/>
    <n v="0"/>
    <m/>
    <n v="63461.61"/>
    <m/>
    <n v="0"/>
    <n v="0"/>
    <s v="UNI240000000263"/>
    <m/>
    <m/>
    <s v="Uludağ İçecek"/>
    <m/>
    <s v="Yenileme"/>
    <s v="Hizmet"/>
    <s v="Bakım ve Destek Hizmeti"/>
    <s v="Diğer"/>
    <s v="Univera Satış"/>
    <s v="Saha Satış"/>
    <s v="Yurt İçi"/>
    <s v="Türkiye"/>
    <s v="Merkez"/>
  </r>
  <r>
    <m/>
    <m/>
    <x v="26"/>
    <s v="Q1"/>
    <x v="0"/>
    <x v="2"/>
    <m/>
    <s v="Eczacibasi Tüketim Ürünleri San. Tic. A.S."/>
    <s v="EH.03.008"/>
    <s v="EnRoute Panorama - Çafri Merkezi Hizmeti (DDI / OutSource)"/>
    <s v="Univera - Eczacıbaşı Tüketim"/>
    <x v="2"/>
    <s v="Enroute"/>
    <m/>
    <n v="8623.89"/>
    <m/>
    <n v="4"/>
    <m/>
    <n v="34495.56"/>
    <m/>
    <n v="0"/>
    <m/>
    <n v="34495.56"/>
    <m/>
    <n v="0"/>
    <n v="0"/>
    <s v="UNI240000000271"/>
    <m/>
    <m/>
    <s v="Eczacıbaşı"/>
    <s v="Mevcut Müşteri"/>
    <s v="Yenileme"/>
    <s v="Hizmet"/>
    <s v="Çağrı Merkezi"/>
    <s v="Diğer"/>
    <s v="Univera Satış"/>
    <s v="Saha Satış"/>
    <s v="Yurt İçi"/>
    <s v="Türkiye"/>
    <s v="Merkez"/>
  </r>
  <r>
    <m/>
    <m/>
    <x v="27"/>
    <s v="Q1"/>
    <x v="0"/>
    <x v="1"/>
    <m/>
    <s v="MİYA OTOMASYON VE BARKOD BILISIM SISTEMLERI SAN TİC. VE L.T.D. STI."/>
    <s v="WPH.02.001"/>
    <s v="WebPlus Yazilim Bakimi Hizmeti"/>
    <s v="Univera - Kanal"/>
    <x v="5"/>
    <s v="Enroute"/>
    <s v="Webplus"/>
    <n v="16989"/>
    <m/>
    <n v="1"/>
    <m/>
    <n v="16989"/>
    <m/>
    <n v="0"/>
    <m/>
    <n v="16989"/>
    <m/>
    <n v="0"/>
    <n v="0"/>
    <s v="UNI240000000186"/>
    <m/>
    <m/>
    <s v="Doğuş Çay"/>
    <s v="Mevcut Müşteri"/>
    <s v="Yenileme"/>
    <s v="Hizmet"/>
    <s v="Bakım ve Destek Hizmeti"/>
    <s v="Diğer"/>
    <s v="Kanal Satış"/>
    <s v="Saha Satış"/>
    <s v="Yurt İçi"/>
    <s v="Türkiye"/>
    <s v="Merkez"/>
  </r>
  <r>
    <m/>
    <m/>
    <x v="27"/>
    <s v="Q1"/>
    <x v="0"/>
    <x v="1"/>
    <m/>
    <s v="MİYA OTOMASYON VE BARKOD BILISIM SISTEMLERI SAN TİC. VE L.T.D. STI."/>
    <s v="WPY.01.003"/>
    <s v="WEBPLUS EK KULLANICI LISANSI +1"/>
    <s v="Univera - Kanal"/>
    <x v="5"/>
    <s v="Enroute"/>
    <s v="Webplus"/>
    <n v="2329.46"/>
    <m/>
    <n v="2"/>
    <m/>
    <n v="5264.32"/>
    <m/>
    <n v="605.4"/>
    <m/>
    <n v="4658.92"/>
    <m/>
    <n v="0"/>
    <n v="0"/>
    <s v="UNI240000000186"/>
    <m/>
    <m/>
    <s v="Doğuş Çay"/>
    <s v="Mevcut Müşteri"/>
    <s v="Yeni Satış"/>
    <s v="Lisans"/>
    <s v="Lisans Satışı"/>
    <s v="Diğer"/>
    <s v="Kanal Satış"/>
    <s v="Saha Satış"/>
    <s v="Yurt İçi"/>
    <s v="Türkiye"/>
    <s v="Merkez"/>
  </r>
  <r>
    <m/>
    <m/>
    <x v="27"/>
    <s v="Q1"/>
    <x v="0"/>
    <x v="1"/>
    <m/>
    <s v="MİYA OTOMASYON VE BARKOD BILISIM SISTEMLERI SAN TİC. VE L.T.D. STI."/>
    <s v="WPY.01.007"/>
    <s v="WEBPLUS E-DÖNÜSÜM MODÜL LISANSI"/>
    <s v="Univera - Kanal"/>
    <x v="5"/>
    <s v="Enroute"/>
    <s v="Webplus"/>
    <n v="4928"/>
    <m/>
    <n v="2"/>
    <m/>
    <n v="12320"/>
    <m/>
    <n v="2464"/>
    <m/>
    <n v="9856"/>
    <m/>
    <n v="0"/>
    <n v="0"/>
    <s v="UNI240000000186"/>
    <m/>
    <m/>
    <s v="Doğuş Çay"/>
    <s v="Mevcut Müşteri"/>
    <s v="Yeni Satış"/>
    <s v="Lisans"/>
    <s v="Lisans Satışı"/>
    <s v="Diğer"/>
    <s v="Kanal Satış"/>
    <s v="Saha Satış"/>
    <s v="Yurt İçi"/>
    <s v="Türkiye"/>
    <s v="Merkez"/>
  </r>
  <r>
    <m/>
    <m/>
    <x v="27"/>
    <s v="Q1"/>
    <x v="0"/>
    <x v="1"/>
    <m/>
    <s v="MİYA OTOMASYON VE BARKOD BILISIM SISTEMLERI SAN TİC. VE L.T.D. STI."/>
    <s v="WPY.01.001"/>
    <s v="WEBPLUS DISTRIBUTION SATIS-DAGITIM YAZILIMI (Enterprise)"/>
    <s v="Univera - Kanal"/>
    <x v="5"/>
    <s v="Enroute"/>
    <s v="Webplus"/>
    <n v="26522.5"/>
    <m/>
    <n v="1"/>
    <m/>
    <n v="33153.120000000003"/>
    <m/>
    <n v="6630.62"/>
    <m/>
    <n v="26522.5"/>
    <m/>
    <n v="0"/>
    <n v="0"/>
    <s v="UNI240000000186"/>
    <m/>
    <m/>
    <s v="Doğuş Çay"/>
    <s v="Mevcut Müşteri"/>
    <s v="Yeni Satış"/>
    <s v="Lisans"/>
    <s v="Lisans Satışı"/>
    <s v="Diğer"/>
    <s v="Kanal Satış"/>
    <s v="Saha Satış"/>
    <s v="Yurt İçi"/>
    <s v="Türkiye"/>
    <s v="Merkez"/>
  </r>
  <r>
    <m/>
    <m/>
    <x v="27"/>
    <s v="Q1"/>
    <x v="0"/>
    <x v="1"/>
    <m/>
    <s v="MİYA OTOMASYON VE BARKOD BILISIM SISTEMLERI SAN TİC. VE L.T.D. STI."/>
    <s v="WPY.01.002"/>
    <s v="WebPlus Dagitim Kanali Lisansi"/>
    <s v="Univera - Kanal"/>
    <x v="5"/>
    <s v="Enroute"/>
    <s v="Webplus"/>
    <n v="5113.62"/>
    <m/>
    <n v="1"/>
    <m/>
    <n v="6392.02"/>
    <m/>
    <n v="1278.4000000000001"/>
    <m/>
    <n v="5113.62"/>
    <m/>
    <n v="0"/>
    <n v="0"/>
    <s v="UNI240000000186"/>
    <m/>
    <m/>
    <s v="Doğuş Çay"/>
    <s v="Mevcut Müşteri"/>
    <s v="Yeni Satış"/>
    <s v="Lisans"/>
    <s v="Lisans Satışı"/>
    <s v="Diğer"/>
    <s v="Kanal Satış"/>
    <s v="Saha Satış"/>
    <s v="Yurt İçi"/>
    <s v="Türkiye"/>
    <s v="Merkez"/>
  </r>
  <r>
    <m/>
    <m/>
    <x v="27"/>
    <s v="Q1"/>
    <x v="0"/>
    <x v="1"/>
    <m/>
    <s v="MİYA OTOMASYON VE BARKOD BILISIM SISTEMLERI SAN TİC. VE L.T.D. STI."/>
    <s v="WPY.02.001"/>
    <s v="WEBPLUS (Android) SATIS TEMSILCISI LISANSI"/>
    <s v="Univera - Kanal"/>
    <x v="5"/>
    <s v="Enroute"/>
    <s v="Webplus"/>
    <n v="1607.424"/>
    <m/>
    <n v="10"/>
    <m/>
    <n v="20092.8"/>
    <m/>
    <n v="4018.56"/>
    <m/>
    <n v="16074.24"/>
    <m/>
    <n v="0"/>
    <n v="0"/>
    <s v="UNI240000000186"/>
    <m/>
    <m/>
    <s v="Doğuş Çay"/>
    <s v="Mevcut Müşteri"/>
    <s v="Yeni Satış"/>
    <s v="Lisans"/>
    <s v="Lisans Satışı"/>
    <s v="Diğer"/>
    <s v="Kanal Satış"/>
    <s v="Saha Satış"/>
    <s v="Yurt İçi"/>
    <s v="Türkiye"/>
    <s v="Merkez"/>
  </r>
  <r>
    <m/>
    <m/>
    <x v="27"/>
    <s v="Q1"/>
    <x v="0"/>
    <x v="1"/>
    <m/>
    <s v="HEN GIDA PAZARLAMA VE DAGITIM TICARET ANONIM SIRKETI"/>
    <s v="UH.01.002"/>
    <s v="UNIDOX KONTÖR HIZMETI"/>
    <s v="Univera Doğuş Çay Projesi"/>
    <x v="6"/>
    <s v="E-Dönüşüm"/>
    <s v="Unidox"/>
    <n v="1.6073999999999999"/>
    <m/>
    <n v="10000"/>
    <m/>
    <n v="16074"/>
    <m/>
    <n v="0"/>
    <m/>
    <n v="16074"/>
    <m/>
    <n v="0"/>
    <n v="0"/>
    <s v="UNI240000000188"/>
    <m/>
    <m/>
    <s v="Doğuş Çay"/>
    <s v="Mevcut Müşteri"/>
    <s v="Yeni Satış"/>
    <s v="Kontor"/>
    <s v="Kontor Satışı"/>
    <s v="Diğer"/>
    <s v="Kanal Satış"/>
    <s v="Saha Satış"/>
    <s v="Yurt İçi"/>
    <s v="Türkiye"/>
    <s v="Dist"/>
  </r>
  <r>
    <m/>
    <m/>
    <x v="27"/>
    <s v="Q1"/>
    <x v="0"/>
    <x v="1"/>
    <m/>
    <s v="YAYLA BAL ARICILIK HIZMETLERI-KEMAL ELINÇ"/>
    <s v="UH.01.002"/>
    <s v="UNIDOX KONTÖR HIZMETI"/>
    <s v="Univera Doğuş Çay Projesi"/>
    <x v="6"/>
    <s v="E-Dönüşüm"/>
    <s v="Unidox"/>
    <n v="3.9"/>
    <m/>
    <n v="2000"/>
    <m/>
    <n v="7800"/>
    <m/>
    <n v="0"/>
    <m/>
    <n v="7800"/>
    <m/>
    <n v="0"/>
    <n v="0"/>
    <s v="ENV240000000023"/>
    <m/>
    <m/>
    <s v="Doğuş Çay"/>
    <s v="Mevcut Müşteri"/>
    <s v="Yeni Satış"/>
    <s v="Kontor"/>
    <s v="Kontor Satışı"/>
    <s v="Key Account"/>
    <s v="Kanal Satış"/>
    <s v="Saha Satış"/>
    <s v="Yurt İçi"/>
    <s v="Türkiye"/>
    <s v="Dist"/>
  </r>
  <r>
    <m/>
    <m/>
    <x v="27"/>
    <s v="Q1"/>
    <x v="0"/>
    <x v="2"/>
    <m/>
    <s v="MERT MERVE GIDA LTD. STI"/>
    <s v="EH.03.006"/>
    <s v="EnRoute Panorama - Uzaktan Kurulum ve Efitim Hizmeti"/>
    <s v="Univera Doğuş Çay Projesi"/>
    <x v="0"/>
    <s v="Enroute"/>
    <m/>
    <n v="3780"/>
    <m/>
    <n v="1"/>
    <m/>
    <n v="3780"/>
    <m/>
    <n v="0"/>
    <m/>
    <n v="3780"/>
    <m/>
    <n v="0"/>
    <n v="0"/>
    <s v="UNI240000000267"/>
    <m/>
    <m/>
    <s v="Doğuş Çay"/>
    <s v="Mevcut Müşteri"/>
    <s v="Yeni Satış"/>
    <s v="Hizmet"/>
    <s v="Kurulum ve Eğitim"/>
    <s v="Diğer"/>
    <s v="Univera Satış"/>
    <s v="Saha Satış"/>
    <s v="Yurt İçi"/>
    <s v="Türkiye"/>
    <s v="Dist"/>
  </r>
  <r>
    <m/>
    <m/>
    <x v="27"/>
    <s v="Q1"/>
    <x v="0"/>
    <x v="2"/>
    <m/>
    <s v="RED BULL GIDA DAGITIM VE PAZARLAMA TICARET LTD. STI"/>
    <s v="EY.01.014"/>
    <s v="EnRoute Panorama - Platform Back Office Kullanici Lisansi (Enterprise)"/>
    <s v="Univera - Redbull"/>
    <x v="0"/>
    <s v="Enroute"/>
    <m/>
    <n v="10745"/>
    <m/>
    <n v="2"/>
    <m/>
    <n v="21490"/>
    <m/>
    <n v="0"/>
    <m/>
    <n v="21490"/>
    <m/>
    <n v="0"/>
    <n v="0"/>
    <s v="UNI240000000270"/>
    <m/>
    <m/>
    <s v="Redbull"/>
    <s v="Mevcut Müşteri"/>
    <s v="Yeni Satış"/>
    <s v="Lisans"/>
    <s v="Lisans Satışı"/>
    <s v="Diğer"/>
    <s v="Univera Satış"/>
    <s v="Saha Satış"/>
    <s v="Yurt İçi"/>
    <s v="Türkiye"/>
    <s v="Merkez"/>
  </r>
  <r>
    <m/>
    <m/>
    <x v="28"/>
    <s v="Q1"/>
    <x v="0"/>
    <x v="1"/>
    <m/>
    <s v="SES GIDA VE TEKEL MAD. DAG. TIC. SAN. LTD. STI."/>
    <s v="UH.01.002"/>
    <s v="UNIDOX KONTÖR HIZMETI"/>
    <s v="Univera Doğuş Çay Projesi"/>
    <x v="6"/>
    <s v="E-Dönüşüm"/>
    <s v="Unidox"/>
    <n v="2"/>
    <m/>
    <n v="5000"/>
    <m/>
    <n v="10000"/>
    <m/>
    <n v="0"/>
    <m/>
    <n v="10000"/>
    <m/>
    <n v="0"/>
    <n v="0"/>
    <s v="UNI240000000190"/>
    <m/>
    <m/>
    <s v="Doğuş Çay"/>
    <s v="Mevcut Müşteri"/>
    <s v="Yeni Satış"/>
    <s v="Kontor"/>
    <s v="Kontor Satışı"/>
    <s v="Diğer"/>
    <s v="Kanal Satış"/>
    <s v="Saha Satış"/>
    <s v="Yurt İçi"/>
    <s v="Türkiye"/>
    <s v="Dist"/>
  </r>
  <r>
    <m/>
    <m/>
    <x v="28"/>
    <s v="Q1"/>
    <x v="0"/>
    <x v="1"/>
    <m/>
    <s v="TURK FINANSMAN ANONIM SIRKETI"/>
    <s v="UH.01.002"/>
    <s v="UNIDOX KONTÖR HIZMETI"/>
    <s v="Univera Doğuş Çay Projesi"/>
    <x v="6"/>
    <s v="E-Dönüşüm"/>
    <s v="Unidox"/>
    <n v="1.9690000000000001"/>
    <m/>
    <n v="2000"/>
    <m/>
    <n v="3938"/>
    <m/>
    <n v="0"/>
    <m/>
    <n v="3938"/>
    <m/>
    <n v="0"/>
    <n v="0"/>
    <s v="ENV240000000024"/>
    <m/>
    <m/>
    <s v="Türk Finansman A.Ş."/>
    <s v="Param Grup"/>
    <s v="Yeni Satış"/>
    <s v="Kontor"/>
    <s v="Kontor Satışı"/>
    <s v="Diğer"/>
    <s v="Univera Satış"/>
    <s v="Saha Satış"/>
    <s v="Yurt İçi"/>
    <s v="Türkiye"/>
    <s v="Merkez"/>
  </r>
  <r>
    <m/>
    <m/>
    <x v="29"/>
    <s v="Q1"/>
    <x v="0"/>
    <x v="1"/>
    <m/>
    <s v="SERHAN GIDA MURAT BARDAKKAYA"/>
    <s v="UH.01.002"/>
    <s v="UNIDOX KONTÖR HIZMETI"/>
    <s v="Univera Doğuş Çay Projesi"/>
    <x v="6"/>
    <s v="E-Dönüşüm"/>
    <s v="Unidox"/>
    <n v="1.6"/>
    <m/>
    <n v="10000"/>
    <m/>
    <n v="16000"/>
    <m/>
    <n v="0"/>
    <m/>
    <n v="16000"/>
    <m/>
    <n v="0"/>
    <n v="0"/>
    <s v="UNI240000000192"/>
    <m/>
    <m/>
    <s v="Doğuş Çay"/>
    <s v="Mevcut Müşteri"/>
    <s v="Yeni Satış"/>
    <s v="Kontor"/>
    <s v="Kontor Satışı"/>
    <s v="Key Account"/>
    <s v="Kanal Satış"/>
    <s v="Saha Satış"/>
    <s v="Yurt İçi"/>
    <s v="Türkiye"/>
    <s v="Dist"/>
  </r>
  <r>
    <m/>
    <m/>
    <x v="29"/>
    <s v="Q1"/>
    <x v="0"/>
    <x v="2"/>
    <m/>
    <s v="KIYMAK GIDA LOJISTIK SANAYI TICARET LIMITED SIRKETI"/>
    <s v="EY.04.012"/>
    <s v="EnRoute Panorama E-Dönüsüm  Modül Lisansi (Enterprise)"/>
    <s v="Univera - Hayat Kimya"/>
    <x v="1"/>
    <s v="Enroute"/>
    <m/>
    <n v="17390.25"/>
    <m/>
    <n v="1"/>
    <m/>
    <n v="23187"/>
    <m/>
    <n v="5796.75"/>
    <m/>
    <n v="17390.25"/>
    <m/>
    <n v="0"/>
    <n v="0"/>
    <s v="UNI240000000276"/>
    <m/>
    <m/>
    <s v="Hayat Kimya"/>
    <s v="Mevcut Müşteri"/>
    <s v="Yeni Satış"/>
    <s v="Lisans"/>
    <s v="Lisans Satışı"/>
    <s v="Diğer"/>
    <s v="Univera Satış"/>
    <s v="Saha Satış"/>
    <s v="Yurt İçi"/>
    <s v="Türkiye"/>
    <s v="Dist"/>
  </r>
  <r>
    <m/>
    <m/>
    <x v="29"/>
    <s v="Q1"/>
    <x v="0"/>
    <x v="2"/>
    <m/>
    <s v="PERRIGO KISISEL BAKIM ÜRÜNLERI SAN. VE TIC. LTD.STI"/>
    <s v="EY.04.012"/>
    <s v="EnRoute Panorama E-Dönüsüm  Modül Lisansi (Enterprise)"/>
    <s v="Univera - Omega Pharma"/>
    <x v="7"/>
    <s v="Enroute"/>
    <m/>
    <n v="15991"/>
    <m/>
    <n v="2"/>
    <m/>
    <n v="31982"/>
    <m/>
    <n v="0"/>
    <m/>
    <n v="31982"/>
    <m/>
    <n v="0"/>
    <n v="0"/>
    <s v="UNI240000000277"/>
    <m/>
    <m/>
    <s v="Perrigo"/>
    <s v="Mevcut Müşteri"/>
    <s v="Yeni Satış"/>
    <s v="Lisans"/>
    <s v="Lisans Satışı"/>
    <s v="Diğer"/>
    <s v="Univera Satış"/>
    <s v="Saha Satış"/>
    <s v="Yurt İçi"/>
    <s v="Türkiye"/>
    <s v="Merkez"/>
  </r>
  <r>
    <m/>
    <m/>
    <x v="29"/>
    <s v="Q1"/>
    <x v="0"/>
    <x v="2"/>
    <m/>
    <s v="PERRIGO KISISEL BAKIM ÜRÜNLERI SAN. VE TIC. LTD.STI"/>
    <s v="EH.03.006"/>
    <s v="EnRoute Panorama - Uzaktan Kurulum ve Efitim Hizmeti"/>
    <s v="Univera - Omega Pharma"/>
    <x v="7"/>
    <s v="Enroute"/>
    <m/>
    <n v="3780"/>
    <m/>
    <n v="2"/>
    <m/>
    <n v="7560"/>
    <m/>
    <n v="0"/>
    <m/>
    <n v="7560"/>
    <m/>
    <n v="0"/>
    <n v="0"/>
    <s v="UNI240000000277"/>
    <m/>
    <m/>
    <s v="Perrigo"/>
    <s v="Mevcut Müşteri"/>
    <s v="Yeni Satış"/>
    <s v="Hizmet"/>
    <s v="Kurulum ve Eğitim"/>
    <s v="Diğer"/>
    <s v="Univera Satış"/>
    <s v="Saha Satış"/>
    <s v="Yurt İçi"/>
    <s v="Türkiye"/>
    <s v="Merkez"/>
  </r>
  <r>
    <m/>
    <m/>
    <x v="29"/>
    <s v="Q1"/>
    <x v="0"/>
    <x v="2"/>
    <m/>
    <s v="EFES PAZARLAMA VE DAGITIM TIC.A.S"/>
    <s v="EH.01.001"/>
    <s v="EnRoute Panorama - Proje Yönetim Hizmeti"/>
    <s v="Univera - Efes Türkiye"/>
    <x v="1"/>
    <s v="Enroute"/>
    <m/>
    <n v="7938"/>
    <m/>
    <n v="2"/>
    <m/>
    <n v="15876"/>
    <m/>
    <n v="0"/>
    <m/>
    <n v="15876"/>
    <m/>
    <n v="0"/>
    <n v="0"/>
    <s v="UNI240000000274"/>
    <m/>
    <m/>
    <s v="Efes Türkiye"/>
    <s v="Mevcut Müşteri"/>
    <s v="Yeni Satış"/>
    <s v="Hizmet"/>
    <s v="Proje Yönetimi ve Danışmanlık"/>
    <s v="Diğer"/>
    <s v="Univera Satış"/>
    <s v="Saha Satış"/>
    <s v="Yurt İçi"/>
    <s v="Türkiye"/>
    <s v="Merkez"/>
  </r>
  <r>
    <m/>
    <m/>
    <x v="29"/>
    <s v="Q1"/>
    <x v="0"/>
    <x v="2"/>
    <m/>
    <s v="KIYMAK GIDA LOJISTIK SANAYI TICARET LIMITED SIRKETI"/>
    <s v="EH.01.001"/>
    <s v="EnRoute Panorama - Proje Yönetim Hizmeti"/>
    <s v="Univera - Hayat Kimya"/>
    <x v="1"/>
    <s v="Enroute"/>
    <m/>
    <n v="8574.2000000000007"/>
    <m/>
    <n v="1"/>
    <m/>
    <n v="11509"/>
    <m/>
    <n v="2934.8"/>
    <m/>
    <n v="8574.2000000000007"/>
    <m/>
    <n v="0"/>
    <n v="0"/>
    <s v="UNI240000000276"/>
    <m/>
    <m/>
    <s v="Hayat Kimya"/>
    <s v="Mevcut Müşteri"/>
    <s v="Yeni Satış"/>
    <s v="Hizmet"/>
    <s v="Proje Yönetimi ve Danışmanlık"/>
    <s v="Diğer"/>
    <s v="Univera Satış"/>
    <s v="Saha Satış"/>
    <s v="Yurt İçi"/>
    <s v="Türkiye"/>
    <s v="Dist"/>
  </r>
  <r>
    <m/>
    <m/>
    <x v="29"/>
    <s v="Q1"/>
    <x v="0"/>
    <x v="2"/>
    <m/>
    <s v="EDM BİLİŞİM SİSTEMLERİ VE DANIŞMANLIK HizmetLERİ A.Ş."/>
    <s v="EY.04.014"/>
    <s v="EnRoute - E-Dönüşüm Lisans Komisyonu"/>
    <s v="Univera - Kanal"/>
    <x v="6"/>
    <s v="E-Dönüşüm"/>
    <s v="E-Dönüşüm"/>
    <n v="38589.25"/>
    <m/>
    <n v="1"/>
    <m/>
    <n v="38589.25"/>
    <m/>
    <n v="0"/>
    <m/>
    <n v="38589.25"/>
    <m/>
    <n v="0"/>
    <n v="0"/>
    <s v="UNI240000000279"/>
    <m/>
    <m/>
    <s v="EDM Bilişim"/>
    <s v="Mevcut Müşteri"/>
    <s v="Yeni Satış"/>
    <s v="Komisyon"/>
    <s v="E-Dönüşüm"/>
    <s v="Diğer"/>
    <s v="Kanal Satış"/>
    <s v="EDM Bilişim"/>
    <s v="Yurt İçi"/>
    <s v="Türkiye"/>
    <s v="Merkez"/>
  </r>
  <r>
    <m/>
    <m/>
    <x v="30"/>
    <s v="Q1"/>
    <x v="0"/>
    <x v="1"/>
    <m/>
    <s v="ALDEMIR BILISIM HIZ. VE DANISMANLIK - ARZU ALDEMIR"/>
    <s v="WPH.02.001"/>
    <s v="WebPlus Yazilim Bakimi Hizmeti"/>
    <s v="Univera - Kanal"/>
    <x v="5"/>
    <s v="Enroute"/>
    <s v="Webplus"/>
    <n v="1105"/>
    <m/>
    <n v="1"/>
    <m/>
    <n v="1105"/>
    <m/>
    <n v="0"/>
    <m/>
    <n v="1105"/>
    <m/>
    <n v="0"/>
    <n v="0"/>
    <s v="UNI240000000202"/>
    <m/>
    <m/>
    <s v="Aldemir Bilişim"/>
    <s v="Mevcut Müşteri"/>
    <s v="Yenileme"/>
    <s v="Hizmet"/>
    <s v="Bakım ve Destek Hizmeti"/>
    <s v="Diğer"/>
    <s v="Kanal Satış"/>
    <s v="Aldemir"/>
    <s v="Yurt İçi"/>
    <s v="Türkiye"/>
    <s v="Merkez"/>
  </r>
  <r>
    <m/>
    <m/>
    <x v="30"/>
    <s v="Q1"/>
    <x v="0"/>
    <x v="1"/>
    <m/>
    <s v="ALDEMIR BILISIM HIZ. VE DANISMANLIK - ARZU ALDEMIR"/>
    <s v="UH.01.002"/>
    <s v="UNIDOX KONTÖR HIZMETI"/>
    <s v="Univera - Kanal"/>
    <x v="5"/>
    <s v="E-Dönüşüm"/>
    <s v="Unidox"/>
    <n v="0.67200000000000004"/>
    <m/>
    <n v="10000"/>
    <m/>
    <n v="9600"/>
    <m/>
    <n v="2880"/>
    <m/>
    <n v="6720"/>
    <m/>
    <n v="0"/>
    <n v="0"/>
    <s v="UNI240000000199"/>
    <m/>
    <m/>
    <s v="Aldemir"/>
    <s v="Mevcut Müşteri"/>
    <s v="Yeni Satış"/>
    <s v="Kontor"/>
    <s v="Kontor Satışı"/>
    <s v="Diğer"/>
    <s v="Kanal Satış"/>
    <s v="Aldemir"/>
    <s v="Yurt İçi"/>
    <s v="Türkiye"/>
    <s v="Merkez"/>
  </r>
  <r>
    <m/>
    <m/>
    <x v="30"/>
    <s v="Q1"/>
    <x v="0"/>
    <x v="1"/>
    <m/>
    <s v="SAROGLU TURIZM TICARET VE SANAYI A.S."/>
    <s v="UH.01.002"/>
    <s v="UNIDOX KONTÖR HIZMETI"/>
    <s v="Univera - Efes Türkiye"/>
    <x v="6"/>
    <s v="E-Dönüşüm"/>
    <s v="Unidox"/>
    <n v="2.7258"/>
    <m/>
    <n v="5000"/>
    <m/>
    <n v="13629"/>
    <m/>
    <n v="0"/>
    <m/>
    <n v="13629"/>
    <m/>
    <n v="0"/>
    <n v="0"/>
    <s v="UNI240000000201"/>
    <m/>
    <m/>
    <s v="Efes Türkiye"/>
    <s v="Mevcut Müşteri"/>
    <s v="Yeni Satış"/>
    <s v="Kontor"/>
    <s v="Kontor Satışı"/>
    <s v="Diğer"/>
    <s v="Univera Satış"/>
    <s v="Saha Satış"/>
    <s v="Yurt İçi"/>
    <s v="Türkiye"/>
    <s v="Dist"/>
  </r>
  <r>
    <m/>
    <m/>
    <x v="30"/>
    <s v="Q1"/>
    <x v="0"/>
    <x v="1"/>
    <m/>
    <s v="TURCAN EGLENCE TURIZM VE REKLAM ISL. TIC. LTD. STI."/>
    <s v="UH.01.002"/>
    <s v="UNIDOX KONTÖR HIZMETI"/>
    <s v="Univera - Suzuki"/>
    <x v="6"/>
    <s v="E-Dönüşüm"/>
    <s v="Unidox"/>
    <n v="3.3475000000000001"/>
    <m/>
    <n v="2000"/>
    <m/>
    <n v="6695"/>
    <m/>
    <n v="0"/>
    <m/>
    <n v="6695"/>
    <m/>
    <n v="0"/>
    <n v="0"/>
    <s v="UNI240000000200"/>
    <m/>
    <m/>
    <s v="Doğan Trend"/>
    <s v="Mevcut Müşteri"/>
    <s v="Yeni Satış"/>
    <s v="Kontor"/>
    <s v="Kontor Satışı"/>
    <s v="Key Account"/>
    <s v="Kanal Satış"/>
    <s v="Saha Satış"/>
    <s v="Yurt İçi"/>
    <s v="Türkiye"/>
    <s v="Dist"/>
  </r>
  <r>
    <m/>
    <m/>
    <x v="30"/>
    <s v="Q1"/>
    <x v="0"/>
    <x v="1"/>
    <m/>
    <s v="RED BULL GIDA DAGITIM VE PAZARLAMA TICARET LTD. STI"/>
    <s v="QH.02.001"/>
    <s v="Quest Panorama - Yazilim Bakimi, Yasatma ve Merkezi Destek Hizmeti"/>
    <s v="Univera - Redbull"/>
    <x v="2"/>
    <s v="Quest"/>
    <m/>
    <n v="15721.4"/>
    <m/>
    <n v="1"/>
    <m/>
    <n v="15721.4"/>
    <m/>
    <n v="0"/>
    <m/>
    <n v="15721.4"/>
    <m/>
    <n v="0"/>
    <n v="0"/>
    <s v="UNI240000000203"/>
    <m/>
    <m/>
    <s v="Redbull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30"/>
    <s v="Q1"/>
    <x v="0"/>
    <x v="2"/>
    <m/>
    <s v="ASI GIDA OTOMOTIV INSAAT VE TURIZM SANAYI TICARET LIMITED SIRKETI."/>
    <s v="EY.04.012"/>
    <s v="EnRoute Panorama E-Dönüsüm  Modül Lisansi (Enterprise)"/>
    <s v="Univera - Dardanel"/>
    <x v="7"/>
    <s v="Enroute"/>
    <m/>
    <n v="11001.81"/>
    <m/>
    <n v="1"/>
    <m/>
    <n v="15991"/>
    <m/>
    <n v="4989.1899999999996"/>
    <m/>
    <n v="11001.81"/>
    <m/>
    <n v="0"/>
    <n v="0"/>
    <s v="UNI240000000281"/>
    <m/>
    <m/>
    <s v="Dardanel"/>
    <s v="Mevcut Müşteri"/>
    <s v="Yeni Satış"/>
    <s v="Lisans"/>
    <s v="Lisans Satışı"/>
    <s v="Diğer"/>
    <s v="Univera Satış"/>
    <s v="Saha Satış"/>
    <s v="Yurt İçi"/>
    <s v="Türkiye"/>
    <s v="Dist"/>
  </r>
  <r>
    <m/>
    <m/>
    <x v="30"/>
    <s v="Q1"/>
    <x v="0"/>
    <x v="2"/>
    <m/>
    <s v="BUNGE GIDA SAN. VE TIC. A.S."/>
    <s v="EH.02.001"/>
    <s v="EnRoute Panorama - Yazilim Bakimi, Yasatma ve Merkezi Destek Hizmeti"/>
    <s v="Univera - Ana Gıda"/>
    <x v="2"/>
    <s v="Enroute"/>
    <m/>
    <n v="226374.03"/>
    <m/>
    <n v="1"/>
    <m/>
    <n v="226374.03"/>
    <m/>
    <n v="0"/>
    <m/>
    <n v="226374.03"/>
    <m/>
    <n v="0"/>
    <n v="0"/>
    <s v="UNI240000000284"/>
    <m/>
    <m/>
    <s v="Ana Gıda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30"/>
    <s v="Q1"/>
    <x v="0"/>
    <x v="2"/>
    <m/>
    <s v="BUNGE GIDA SAN. VE TIC. A.S."/>
    <s v="EH.03.001"/>
    <s v="EnRoute Panorama - Çafri Merkezi Hizmeti  (MSD)"/>
    <s v="Univera - Ana Gıda"/>
    <x v="2"/>
    <s v="Enroute"/>
    <m/>
    <n v="5533.59"/>
    <m/>
    <n v="31"/>
    <m/>
    <n v="171541.29"/>
    <m/>
    <n v="0"/>
    <m/>
    <n v="171541.29"/>
    <m/>
    <n v="0"/>
    <n v="0"/>
    <s v="UNI240000000284"/>
    <m/>
    <m/>
    <s v="Ana Gıda"/>
    <s v="Mevcut Müşteri"/>
    <s v="Yenileme"/>
    <s v="Hizmet"/>
    <s v="Çağrı Merkezi"/>
    <s v="Diğer"/>
    <s v="Univera Satış"/>
    <s v="Saha Satış"/>
    <s v="Yurt İçi"/>
    <s v="Türkiye"/>
    <s v="Merkez"/>
  </r>
  <r>
    <m/>
    <m/>
    <x v="31"/>
    <s v="Q1"/>
    <x v="0"/>
    <x v="1"/>
    <m/>
    <s v="POLARİS YAZILIM ÇÖZÜMLERİ VE DANIŞMANLIK HİZMETLERİ LTD.ŞTİ."/>
    <s v="WPY.01.003"/>
    <s v="WEBPLUS EK KULLANICI LISANSI +1"/>
    <s v="Univera - Kanal"/>
    <x v="5"/>
    <s v="Enroute"/>
    <s v="Webplus"/>
    <n v="2947.84"/>
    <m/>
    <n v="2"/>
    <m/>
    <n v="7369.6"/>
    <m/>
    <n v="1473.92"/>
    <m/>
    <n v="5895.68"/>
    <m/>
    <n v="0"/>
    <n v="0"/>
    <s v="UNI240000000204"/>
    <m/>
    <m/>
    <s v="Polaris"/>
    <s v="Mevcut Müşteri"/>
    <s v="Yeni Satış"/>
    <s v="Lisans"/>
    <s v="Lisans Satışı"/>
    <s v="Diğer"/>
    <s v="Kanal Satış"/>
    <s v="Polaris"/>
    <s v="Yurt İçi"/>
    <s v="Türkiye"/>
    <s v="Merkez"/>
  </r>
  <r>
    <m/>
    <m/>
    <x v="31"/>
    <s v="Q1"/>
    <x v="0"/>
    <x v="1"/>
    <m/>
    <s v="MATRIKS BİLGİSAYAR SİSTEMLERİ LTD.ŞTİ"/>
    <s v="UH.01.002"/>
    <s v="UNIDOX KONTÖR HIZMETI"/>
    <s v="Univera - Kanal"/>
    <x v="5"/>
    <s v="E-Dönüşüm"/>
    <s v="Unidox"/>
    <n v="0.9"/>
    <m/>
    <n v="25000"/>
    <m/>
    <n v="22500"/>
    <m/>
    <n v="0"/>
    <m/>
    <n v="22500"/>
    <m/>
    <n v="0"/>
    <n v="0"/>
    <s v="UNI240000000205"/>
    <m/>
    <m/>
    <s v="Matriks"/>
    <s v="Mevcut Müşteri"/>
    <s v="Yeni Satış"/>
    <s v="Kontor"/>
    <s v="Kontor Satışı"/>
    <s v="Diğer"/>
    <s v="Kanal Satış"/>
    <s v="Matriks"/>
    <s v="Yurt İçi"/>
    <s v="Türkiye"/>
    <s v="Merkez"/>
  </r>
  <r>
    <m/>
    <m/>
    <x v="31"/>
    <s v="Q1"/>
    <x v="0"/>
    <x v="1"/>
    <m/>
    <s v="PANASONIC ELEKTRIC WORKS ELEKTRIK SAN.VE TIC. A.S."/>
    <s v="SH.03.002"/>
    <s v="StokBar Panorama - Uzman Destek Hizmeti"/>
    <s v="Univera - Panasonic"/>
    <x v="0"/>
    <s v="Stokbar"/>
    <s v="Stokbar"/>
    <n v="97500"/>
    <m/>
    <n v="1"/>
    <m/>
    <n v="97500"/>
    <m/>
    <n v="0"/>
    <m/>
    <n v="97500"/>
    <m/>
    <n v="0"/>
    <n v="0"/>
    <s v="UNI240000000208"/>
    <m/>
    <m/>
    <s v="Panasonic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31"/>
    <s v="Q1"/>
    <x v="0"/>
    <x v="1"/>
    <m/>
    <s v="THY DO&amp;CO IKRAM HIZMETLERI A.S."/>
    <s v="SH.01.001"/>
    <s v="StokBar Panorama - Proje Yönetim Hizmeti"/>
    <s v="Univera - Turkish Do&amp;Co"/>
    <x v="0"/>
    <s v="Stokbar"/>
    <s v="Stokbar"/>
    <n v="9525"/>
    <m/>
    <n v="3"/>
    <m/>
    <n v="28575"/>
    <m/>
    <n v="0"/>
    <m/>
    <n v="28575"/>
    <m/>
    <n v="0"/>
    <n v="0"/>
    <s v="UNI240000000207"/>
    <m/>
    <m/>
    <s v="THY Do&amp;Co"/>
    <s v="Mevcut Müşteri"/>
    <s v="Yeni Satış"/>
    <s v="Hizmet"/>
    <s v="Proje Yönetimi ve Danışmanlık"/>
    <s v="Diğer"/>
    <s v="Univera Satış"/>
    <s v="Saha Satış"/>
    <s v="Yurt İçi"/>
    <s v="Türkiye"/>
    <s v="Merkez"/>
  </r>
  <r>
    <m/>
    <m/>
    <x v="31"/>
    <s v="Q1"/>
    <x v="0"/>
    <x v="2"/>
    <m/>
    <s v="ANADOLU MOTOR ÜRETIM VE PAZARLAMA A.S"/>
    <s v="EH.02.001"/>
    <s v="EnRoute Panorama - Yazilim Bakimi, Yasatma ve Merkezi Destek Hizmeti"/>
    <s v="Univera - Anadolu Motor"/>
    <x v="2"/>
    <s v="Enroute"/>
    <m/>
    <n v="543772.11"/>
    <m/>
    <n v="1"/>
    <m/>
    <n v="543772.11"/>
    <m/>
    <n v="0"/>
    <m/>
    <n v="543772.11"/>
    <m/>
    <n v="0"/>
    <n v="0"/>
    <s v="UNI240000000292"/>
    <m/>
    <m/>
    <s v="Anadolu Motor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31"/>
    <s v="Q1"/>
    <x v="0"/>
    <x v="2"/>
    <m/>
    <s v="SGS TRADE YATIRIM VE SAN. LTD. STI"/>
    <s v="EH.03.006"/>
    <s v="EnRoute Panorama - Uzaktan Kurulum ve Efitim Hizmeti"/>
    <s v="Univera - Henkel"/>
    <x v="7"/>
    <s v="Enroute"/>
    <m/>
    <n v="3780"/>
    <m/>
    <n v="1"/>
    <m/>
    <n v="3780"/>
    <m/>
    <n v="0"/>
    <m/>
    <n v="3780"/>
    <m/>
    <n v="0"/>
    <n v="0"/>
    <s v="UNI240000000285"/>
    <m/>
    <m/>
    <s v="Henkel"/>
    <s v="Mevcut Müşteri"/>
    <s v="Yeni Satış"/>
    <s v="Hizmet"/>
    <s v="Kurulum ve Eğitim"/>
    <s v="Diğer"/>
    <s v="Univera Satış"/>
    <s v="Saha Satış"/>
    <s v="Yurt İçi"/>
    <s v="Türkiye"/>
    <s v="Dist"/>
  </r>
  <r>
    <m/>
    <m/>
    <x v="31"/>
    <s v="Q1"/>
    <x v="0"/>
    <x v="2"/>
    <m/>
    <s v="EVYAP SABUN YAG GLISERIN SAN. VE TIC.A.S."/>
    <s v="EH.03.001"/>
    <s v="EnRoute Panorama - Çafri Merkezi Hizmeti  (MSD)"/>
    <s v="Univera - Evyap"/>
    <x v="2"/>
    <s v="Enroute"/>
    <m/>
    <n v="9830.8700000000008"/>
    <m/>
    <n v="32"/>
    <m/>
    <n v="314587.84000000003"/>
    <m/>
    <n v="0"/>
    <m/>
    <n v="314587.84000000003"/>
    <m/>
    <n v="0"/>
    <n v="0"/>
    <s v="UNI240000000291"/>
    <m/>
    <m/>
    <s v="Evyap"/>
    <s v="Mevcut Müşteri"/>
    <s v="Yenileme"/>
    <s v="Hizmet"/>
    <s v="Çağrı Merkezi"/>
    <s v="Diğer"/>
    <s v="Univera Satış"/>
    <s v="Saha Satış"/>
    <s v="Yurt İçi"/>
    <s v="Türkiye"/>
    <s v="Merkez"/>
  </r>
  <r>
    <m/>
    <m/>
    <x v="32"/>
    <s v="Q1"/>
    <x v="0"/>
    <x v="1"/>
    <m/>
    <s v="ROYAL CANIN TURKEY EVCIL HAYVAN ÜRÜNLERI TIC. LTD. STI."/>
    <s v="QH.01.014"/>
    <s v="Quest Panorama - Q-Capture - Nöral Af Kategori Kullanim Bedeli (Enterprise)"/>
    <s v="Univera - Royal Canin"/>
    <x v="7"/>
    <s v="Quest"/>
    <m/>
    <n v="47720.24"/>
    <m/>
    <n v="-12"/>
    <m/>
    <n v="0"/>
    <m/>
    <n v="0"/>
    <m/>
    <n v="-572642.88"/>
    <m/>
    <n v="12"/>
    <n v="572642.88"/>
    <s v="FT0202400003894"/>
    <m/>
    <m/>
    <s v="Royal Canin"/>
    <s v="Mevcut Müşteri"/>
    <s v="Yeni Satış"/>
    <s v="Lisans"/>
    <s v="Lisans Satışı"/>
    <s v="Diğer"/>
    <s v="Univera Satış"/>
    <s v="Saha Satış"/>
    <s v="Yurt İçi"/>
    <s v="Türkiye"/>
    <s v="Merkez"/>
  </r>
  <r>
    <m/>
    <m/>
    <x v="32"/>
    <s v="Q1"/>
    <x v="0"/>
    <x v="1"/>
    <s v="İptal"/>
    <s v="ROYAL CANIN TURKEY EVCIL HAYVAN ÜRÜNLERI TIC. LTD. STI."/>
    <s v="QH.01.001"/>
    <s v="Quest Panorama - Proje Yönetim Hizmeti"/>
    <s v="Univera - Royal Canin"/>
    <x v="7"/>
    <s v="Quest"/>
    <m/>
    <n v="5501.27"/>
    <s v="TRY"/>
    <n v="-12"/>
    <m/>
    <n v="0"/>
    <m/>
    <n v="0"/>
    <m/>
    <n v="-66015.240000000005"/>
    <m/>
    <n v="12"/>
    <n v="66015.240000000005"/>
    <s v="FT0202400003895"/>
    <m/>
    <m/>
    <s v="Royal Canin"/>
    <s v="Mevcut Müşteri"/>
    <s v="Yeni Satış"/>
    <s v="Hizmet"/>
    <s v="Proje Yönetimi ve Danışmanlık"/>
    <s v="Diğer"/>
    <s v="Univera Satış"/>
    <s v="Saha Satış"/>
    <s v="Yurt İçi"/>
    <s v="Türkiye"/>
    <s v="Merkez"/>
  </r>
  <r>
    <m/>
    <m/>
    <x v="32"/>
    <s v="Q1"/>
    <x v="0"/>
    <x v="1"/>
    <m/>
    <s v="BROWN FORMAN İÇKİ TİC. LTD. ŞTİ."/>
    <s v="EH.06.001"/>
    <s v="EnRoute Panorama - Hosting Hizmeti"/>
    <s v="Univera - Brown Forman"/>
    <x v="2"/>
    <s v="Hosting"/>
    <m/>
    <n v="2983.5466666666666"/>
    <m/>
    <n v="12"/>
    <m/>
    <n v="35802.561600000001"/>
    <m/>
    <n v="1.6000000000000001E-3"/>
    <m/>
    <n v="35802.559999999998"/>
    <m/>
    <n v="0"/>
    <n v="0"/>
    <s v="UNI240000000209"/>
    <m/>
    <m/>
    <s v="Brown Forman"/>
    <s v="Mevcut Müşteri"/>
    <s v="Yenileme"/>
    <s v="Hizmet"/>
    <s v="Hosting"/>
    <s v="Key Account"/>
    <s v="Univera Satış"/>
    <s v="Saha Satış"/>
    <s v="Yurt İçi"/>
    <s v="Türkiye"/>
    <s v="Merkez"/>
  </r>
  <r>
    <m/>
    <m/>
    <x v="33"/>
    <s v="Q1"/>
    <x v="0"/>
    <x v="1"/>
    <m/>
    <s v="POLARİS YAZILIM ÇÖZÜMLERİ VE DANIŞMANLIK HİZMETLERİ LTD.ŞTİ."/>
    <s v="UH.01.002"/>
    <s v="UNIDOX KONTÖR HIZMETI"/>
    <s v="Univera - Kanal"/>
    <x v="5"/>
    <s v="E-Dönüşüm"/>
    <s v="Unidox"/>
    <n v="1.6870000000000001"/>
    <m/>
    <n v="10000"/>
    <m/>
    <n v="16870"/>
    <m/>
    <n v="0"/>
    <m/>
    <n v="16870"/>
    <m/>
    <n v="0"/>
    <n v="0"/>
    <s v="UNI240000000210"/>
    <m/>
    <m/>
    <s v="Polaris"/>
    <s v="Mevcut Müşteri"/>
    <s v="Yeni Satış"/>
    <s v="Kontor"/>
    <s v="Kontor Satışı"/>
    <s v="Diğer"/>
    <s v="Kanal Satış"/>
    <s v="Polaris"/>
    <s v="Yurt İçi"/>
    <s v="Türkiye"/>
    <s v="Merkez"/>
  </r>
  <r>
    <m/>
    <m/>
    <x v="33"/>
    <s v="Q1"/>
    <x v="0"/>
    <x v="2"/>
    <m/>
    <s v="EVYAP SABUN YAG GLISERIN SAN. VE TIC.A.S."/>
    <s v="EH.02.005"/>
    <s v="Enroute Panorama Channel Balance Module - Bayi Stok Dengeleme Yazilim Bakimi Hizmeti "/>
    <s v="Univera - Evyap"/>
    <x v="2"/>
    <s v="Enroute"/>
    <m/>
    <n v="98609.26"/>
    <m/>
    <n v="1"/>
    <m/>
    <n v="98609.26"/>
    <m/>
    <n v="0"/>
    <m/>
    <n v="98609.26"/>
    <m/>
    <n v="0"/>
    <n v="0"/>
    <s v="UNI240000000291"/>
    <m/>
    <m/>
    <s v="Evyap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33"/>
    <s v="Q1"/>
    <x v="0"/>
    <x v="2"/>
    <m/>
    <s v="ANADOLU MOTOR ÜRETIM VE PAZARLAMA A.S"/>
    <s v="EH.02.001"/>
    <s v="EnRoute Panorama - Yazilim Bakimi, Yasatma ve Merkezi Destek Hizmeti"/>
    <s v="Univera - Anadolu Motor"/>
    <x v="2"/>
    <s v="Enroute"/>
    <m/>
    <n v="118499.44"/>
    <m/>
    <n v="1"/>
    <m/>
    <n v="118499.44"/>
    <m/>
    <n v="0"/>
    <m/>
    <n v="118499.44"/>
    <m/>
    <n v="0"/>
    <n v="0"/>
    <s v="UNI240000000292"/>
    <m/>
    <m/>
    <s v="Anadolu Motor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33"/>
    <s v="Q1"/>
    <x v="0"/>
    <x v="2"/>
    <m/>
    <s v="EVYAP SABUN YAG GLISERIN SAN. VE TIC.A.S."/>
    <s v="EH.02.001"/>
    <s v="EnRoute Panorama - Yazilim Bakimi, Yasatma ve Merkezi Destek Hizmeti"/>
    <s v="Univera - Evyap"/>
    <x v="2"/>
    <s v="Enroute"/>
    <m/>
    <n v="177500.24"/>
    <m/>
    <n v="1"/>
    <m/>
    <n v="177500.24"/>
    <m/>
    <n v="0"/>
    <m/>
    <n v="177500.24"/>
    <m/>
    <n v="0"/>
    <n v="0"/>
    <s v="UNI240000000291"/>
    <m/>
    <m/>
    <s v="Evyap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33"/>
    <s v="Q1"/>
    <x v="0"/>
    <x v="2"/>
    <m/>
    <s v="ANADOLU MOTOR ÜRETIM VE PAZARLAMA A.S"/>
    <s v="EH.03.003"/>
    <s v="EnRoute Panorama - Uzman Destek Hizmeti"/>
    <s v="Univera - Anadolu Motor"/>
    <x v="2"/>
    <s v="Enroute"/>
    <m/>
    <n v="91000"/>
    <m/>
    <n v="3"/>
    <m/>
    <n v="273000"/>
    <m/>
    <n v="0"/>
    <m/>
    <n v="273000"/>
    <m/>
    <n v="0"/>
    <n v="0"/>
    <s v="UNI240000000293"/>
    <m/>
    <m/>
    <s v="Anadolu Motor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34"/>
    <s v="Q1"/>
    <x v="0"/>
    <x v="1"/>
    <m/>
    <s v="ROYAL CANIN TURKEY EVCIL HAYVAN ÜRÜNLERI TIC. LTD. STI."/>
    <s v="QH.01.014"/>
    <s v="Quest Panorama - Q-Capture - Nöral Af Kategori Kullanim Bedeli (Enterprise)"/>
    <s v="Univera - Royal Canin"/>
    <x v="7"/>
    <s v="Quest"/>
    <m/>
    <n v="48516"/>
    <m/>
    <n v="12"/>
    <m/>
    <n v="582192"/>
    <m/>
    <n v="0"/>
    <m/>
    <n v="582192"/>
    <m/>
    <n v="0"/>
    <n v="0"/>
    <s v="UNI240000000218"/>
    <m/>
    <m/>
    <s v="Royal Canin"/>
    <s v="Mevcut Müşteri"/>
    <s v="Yeni Satış"/>
    <s v="Lisans"/>
    <s v="Lisans Satışı"/>
    <s v="Diğer"/>
    <s v="Univera Satış"/>
    <s v="Saha Satış"/>
    <s v="Yurt İçi"/>
    <s v="Türkiye"/>
    <s v="Merkez"/>
  </r>
  <r>
    <m/>
    <m/>
    <x v="34"/>
    <s v="Q1"/>
    <x v="0"/>
    <x v="1"/>
    <m/>
    <s v="ROYAL CANIN TURKEY EVCIL HAYVAN ÜRÜNLERI TIC. LTD. STI."/>
    <s v="QH.01.001"/>
    <s v="Quest Panorama - Proje Yönetim Hizmeti"/>
    <s v="Univera - Royal Canin"/>
    <x v="7"/>
    <s v="Quest"/>
    <m/>
    <n v="5603.34"/>
    <m/>
    <n v="12"/>
    <m/>
    <n v="67240.08"/>
    <m/>
    <n v="0"/>
    <m/>
    <n v="67240.08"/>
    <m/>
    <n v="0"/>
    <n v="0"/>
    <s v="UNI240000000219"/>
    <m/>
    <m/>
    <s v="Royal Canin"/>
    <s v="Mevcut Müşteri"/>
    <s v="Yeni Satış"/>
    <s v="Hizmet"/>
    <s v="Proje Yönetimi ve Danışmanlık"/>
    <s v="Diğer"/>
    <s v="Univera Satış"/>
    <s v="Saha Satış"/>
    <s v="Yurt İçi"/>
    <s v="Türkiye"/>
    <s v="Merkez"/>
  </r>
  <r>
    <m/>
    <m/>
    <x v="34"/>
    <s v="Q1"/>
    <x v="0"/>
    <x v="2"/>
    <m/>
    <s v="EVYAP SABUN YAG GLISERIN SAN. VE TIC.A.S."/>
    <s v="EH.02.004"/>
    <s v="Enroute Panorama FundManager Module - Fon ve Bütçe Yönetimi Yazilim Bakimi Hizmeti "/>
    <s v="Univera - Evyap"/>
    <x v="2"/>
    <s v="Enroute"/>
    <m/>
    <n v="77511.839999999997"/>
    <m/>
    <n v="1"/>
    <m/>
    <n v="77511.839999999997"/>
    <m/>
    <n v="0"/>
    <m/>
    <n v="77511.839999999997"/>
    <m/>
    <n v="0"/>
    <n v="0"/>
    <s v="UNI240000000291"/>
    <m/>
    <m/>
    <s v="Evyap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34"/>
    <s v="Q1"/>
    <x v="0"/>
    <x v="2"/>
    <m/>
    <s v="EVYAP SABUN YAG GLISERIN SAN. VE TIC.A.S."/>
    <s v="EH.02.001"/>
    <s v="EnRoute Panorama - Yazilim Bakimi, Yasatma ve Merkezi Destek Hizmeti"/>
    <s v="Univera - Evyap"/>
    <x v="2"/>
    <s v="Enroute"/>
    <m/>
    <n v="54000"/>
    <m/>
    <n v="1"/>
    <m/>
    <n v="54000"/>
    <m/>
    <n v="0"/>
    <m/>
    <n v="54000"/>
    <m/>
    <n v="0"/>
    <n v="0"/>
    <s v="UNI240000000291"/>
    <m/>
    <m/>
    <s v="Evyap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34"/>
    <s v="Q1"/>
    <x v="0"/>
    <x v="2"/>
    <m/>
    <s v="RED BULL GIDA DAGITIM VE PAZARLAMA TICARET LTD. STI"/>
    <s v="EH.05.002"/>
    <s v="EnRoute Panorama - Rapor Gelistirme Hizmeti"/>
    <s v="Univera - Redbull"/>
    <x v="0"/>
    <s v="Enroute"/>
    <m/>
    <n v="6804"/>
    <m/>
    <n v="2"/>
    <m/>
    <n v="13608"/>
    <m/>
    <n v="0"/>
    <m/>
    <n v="13608"/>
    <m/>
    <n v="0"/>
    <n v="0"/>
    <s v="UNI240000000289"/>
    <m/>
    <m/>
    <s v="Redbull"/>
    <s v="Mevcut Müşteri"/>
    <s v="Yeni Satış"/>
    <s v="Hizmet"/>
    <s v="Rapor Geliştirme"/>
    <s v="Diğer"/>
    <s v="Univera Satış"/>
    <s v="Saha Satış"/>
    <s v="Yurt İçi"/>
    <s v="Türkiye"/>
    <s v="Merkez"/>
  </r>
  <r>
    <m/>
    <m/>
    <x v="34"/>
    <s v="Q1"/>
    <x v="0"/>
    <x v="2"/>
    <m/>
    <s v="RED BULL GIDA DAGITIM VE PAZARLAMA TICARET LTD. STI"/>
    <s v="EY.01.014"/>
    <s v="EnRoute Panorama - Platform Back Office Kullanici Lisansi (Enterprise)"/>
    <s v="Univera - Redbull"/>
    <x v="0"/>
    <s v="Enroute"/>
    <m/>
    <n v="10745"/>
    <m/>
    <n v="4"/>
    <m/>
    <n v="42980"/>
    <m/>
    <n v="0"/>
    <m/>
    <n v="42980"/>
    <m/>
    <n v="0"/>
    <n v="0"/>
    <s v="UNI240000000297"/>
    <m/>
    <m/>
    <s v="Redbull"/>
    <s v="Mevcut Müşteri"/>
    <s v="Yeni Satış"/>
    <s v="Lisans"/>
    <s v="Lisans Satışı"/>
    <s v="Diğer"/>
    <s v="Univera Satış"/>
    <s v="Saha Satış"/>
    <s v="Yurt İçi"/>
    <s v="Türkiye"/>
    <s v="Merkez"/>
  </r>
  <r>
    <m/>
    <m/>
    <x v="34"/>
    <s v="Q1"/>
    <x v="0"/>
    <x v="2"/>
    <m/>
    <s v="RED BULL GIDA DAGITIM VE PAZARLAMA TICARET LTD. STI"/>
    <s v="EY.01.014"/>
    <s v="EnRoute Panorama - Platform Back Office Kullanici Lisansi (Enterprise)"/>
    <s v="Univera - Redbull"/>
    <x v="0"/>
    <s v="Enroute"/>
    <m/>
    <n v="10745"/>
    <m/>
    <n v="1"/>
    <m/>
    <n v="10745"/>
    <m/>
    <n v="0"/>
    <m/>
    <n v="10745"/>
    <m/>
    <n v="0"/>
    <n v="0"/>
    <s v="UNI240000000290"/>
    <m/>
    <m/>
    <s v="Redbull"/>
    <s v="Mevcut Müşteri"/>
    <s v="Yeni Satış"/>
    <s v="Lisans"/>
    <s v="Lisans Satışı"/>
    <s v="Diğer"/>
    <s v="Univera Satış"/>
    <s v="Saha Satış"/>
    <s v="Yurt İçi"/>
    <s v="Türkiye"/>
    <s v="Merkez"/>
  </r>
  <r>
    <m/>
    <m/>
    <x v="34"/>
    <s v="Q1"/>
    <x v="0"/>
    <x v="2"/>
    <m/>
    <s v="RED BULL GIDA DAGITIM VE PAZARLAMA TICARET LTD. STI"/>
    <s v="EY.02.033"/>
    <s v="EnRoute Panorama - Mobil Kullanici Lisansi (Enterprise)"/>
    <s v="Univera - Redbull"/>
    <x v="0"/>
    <s v="Enroute"/>
    <m/>
    <n v="5103"/>
    <m/>
    <n v="5"/>
    <m/>
    <n v="25515"/>
    <m/>
    <n v="0"/>
    <m/>
    <n v="25515"/>
    <m/>
    <n v="0"/>
    <n v="0"/>
    <s v="UNI240000000297"/>
    <m/>
    <m/>
    <s v="Redbull"/>
    <s v="Mevcut Müşteri"/>
    <s v="Yeni Satış"/>
    <s v="Lisans"/>
    <s v="Lisans Satışı"/>
    <s v="Diğer"/>
    <s v="Univera Satış"/>
    <s v="Saha Satış"/>
    <s v="Yurt İçi"/>
    <s v="Türkiye"/>
    <s v="Merkez"/>
  </r>
  <r>
    <m/>
    <m/>
    <x v="34"/>
    <s v="Q1"/>
    <x v="0"/>
    <x v="1"/>
    <m/>
    <s v="TADIM GIDA MADDELERI SAN.VE TIC.AS."/>
    <s v="EH.06.001"/>
    <s v="EnRoute Panorama - Hosting Hizmeti"/>
    <s v="Univera - Tadım"/>
    <x v="7"/>
    <s v="Hosting"/>
    <m/>
    <n v="7443.52"/>
    <m/>
    <n v="1"/>
    <m/>
    <n v="7443.52"/>
    <m/>
    <n v="0"/>
    <m/>
    <n v="7443.52"/>
    <m/>
    <n v="0"/>
    <n v="0"/>
    <s v="UNI240000000214"/>
    <m/>
    <m/>
    <s v="Tadım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35"/>
    <s v="Q1"/>
    <x v="0"/>
    <x v="1"/>
    <m/>
    <s v="MATRIKS BİLGİSAYAR SİSTEMLERİ LTD.ŞTİ"/>
    <s v="WPH.02.001"/>
    <s v="WebPlus Yazilim Bakimi Hizmeti"/>
    <s v="Univera - Kanal"/>
    <x v="5"/>
    <s v="Enroute"/>
    <s v="Webplus"/>
    <n v="5120"/>
    <m/>
    <n v="1"/>
    <m/>
    <n v="5120"/>
    <m/>
    <n v="0"/>
    <m/>
    <n v="5120"/>
    <m/>
    <n v="0"/>
    <n v="0"/>
    <s v="UNI240000000223"/>
    <m/>
    <m/>
    <s v="Matriks"/>
    <s v="Mevcut Müşteri"/>
    <s v="Yenileme"/>
    <s v="Hizmet"/>
    <s v="Bakım ve Destek Hizmeti"/>
    <s v="Diğer"/>
    <s v="Kanal Satış"/>
    <s v="Matriks"/>
    <s v="Yurt İçi"/>
    <s v="Türkiye"/>
    <s v="Merkez"/>
  </r>
  <r>
    <m/>
    <m/>
    <x v="35"/>
    <s v="Q1"/>
    <x v="0"/>
    <x v="1"/>
    <m/>
    <s v="MATRIKS BİLGİSAYAR SİSTEMLERİ LTD.ŞTİ"/>
    <s v="WPY.01.007"/>
    <s v="WEBPLUS E-DÖNÜSÜM MODÜL LISANSI"/>
    <s v="Univera - Kanal"/>
    <x v="5"/>
    <s v="Enroute"/>
    <s v="Webplus"/>
    <n v="6406.4"/>
    <m/>
    <n v="1"/>
    <m/>
    <n v="8008"/>
    <m/>
    <n v="1601.6"/>
    <m/>
    <n v="6406.4"/>
    <m/>
    <n v="0"/>
    <n v="0"/>
    <s v="UNI240000000223"/>
    <m/>
    <m/>
    <s v="Matriks"/>
    <s v="Mevcut Müşteri"/>
    <s v="Yeni Satış"/>
    <s v="Lisans"/>
    <s v="Lisans Satışı"/>
    <s v="Diğer"/>
    <s v="Kanal Satış"/>
    <s v="Matriks"/>
    <s v="Yurt İçi"/>
    <s v="Türkiye"/>
    <s v="Merkez"/>
  </r>
  <r>
    <m/>
    <m/>
    <x v="35"/>
    <s v="Q1"/>
    <x v="0"/>
    <x v="1"/>
    <m/>
    <s v="MATRIKS BİLGİSAYAR SİSTEMLERİ LTD.ŞTİ"/>
    <s v="WPY.01.006"/>
    <s v="WEBPLUS DISTRIBUTION SATIS-DAGITIM YAZILIMI (Light)"/>
    <s v="Univera - Kanal"/>
    <x v="5"/>
    <s v="Enroute"/>
    <s v="Webplus"/>
    <n v="8780.7999999999993"/>
    <m/>
    <n v="1"/>
    <m/>
    <n v="10976"/>
    <m/>
    <n v="2195.1999999999998"/>
    <m/>
    <n v="8780.7999999999993"/>
    <m/>
    <n v="0"/>
    <n v="0"/>
    <s v="UNI240000000223"/>
    <m/>
    <m/>
    <s v="Matriks"/>
    <s v="Mevcut Müşteri"/>
    <s v="Yeni Satış"/>
    <s v="Lisans"/>
    <s v="Lisans Satışı"/>
    <s v="Diğer"/>
    <s v="Kanal Satış"/>
    <s v="Matriks"/>
    <s v="Yurt İçi"/>
    <s v="Türkiye"/>
    <s v="Merkez"/>
  </r>
  <r>
    <m/>
    <m/>
    <x v="35"/>
    <s v="Q1"/>
    <x v="0"/>
    <x v="1"/>
    <m/>
    <s v="MATRIKS BİLGİSAYAR SİSTEMLERİ LTD.ŞTİ"/>
    <s v="WPY.02.001"/>
    <s v="WEBPLUS (Android) SATIS TEMSILCISI LISANSI"/>
    <s v="Univera - Kanal"/>
    <x v="5"/>
    <s v="Enroute"/>
    <s v="Webplus"/>
    <n v="1144"/>
    <m/>
    <n v="3"/>
    <m/>
    <n v="4290"/>
    <m/>
    <n v="858"/>
    <m/>
    <n v="3432"/>
    <m/>
    <n v="0"/>
    <n v="0"/>
    <s v="UNI240000000223"/>
    <m/>
    <m/>
    <s v="Matriks"/>
    <s v="Mevcut Müşteri"/>
    <s v="Yeni Satış"/>
    <s v="Lisans"/>
    <s v="Lisans Satışı"/>
    <s v="Diğer"/>
    <s v="Kanal Satış"/>
    <s v="Matriks"/>
    <s v="Yurt İçi"/>
    <s v="Türkiye"/>
    <s v="Merkez"/>
  </r>
  <r>
    <m/>
    <m/>
    <x v="35"/>
    <s v="Q1"/>
    <x v="0"/>
    <x v="1"/>
    <m/>
    <s v="MİYA OTOMASYON VE BARKOD BILISIM SISTEMLERI SAN TİC. VE L.T.D. STI."/>
    <s v="UH.01.002"/>
    <s v="UNIDOX KONTÖR HIZMETI"/>
    <s v="Univera - Kanal"/>
    <x v="5"/>
    <s v="E-Dönüşüm"/>
    <s v="Unidox"/>
    <n v="2.95"/>
    <m/>
    <n v="2000"/>
    <m/>
    <n v="5900"/>
    <m/>
    <n v="0"/>
    <m/>
    <n v="5900"/>
    <m/>
    <n v="0"/>
    <n v="0"/>
    <s v="UNI240000000221"/>
    <m/>
    <m/>
    <s v="Miya"/>
    <s v="Mevcut Müşteri"/>
    <s v="Yeni Satış"/>
    <s v="Kontor"/>
    <s v="Kontor Satışı"/>
    <s v="Diğer"/>
    <s v="Kanal Satış"/>
    <s v="Miya"/>
    <s v="Yurt İçi"/>
    <s v="Türkiye"/>
    <s v="Merkez"/>
  </r>
  <r>
    <m/>
    <m/>
    <x v="35"/>
    <s v="Q1"/>
    <x v="0"/>
    <x v="1"/>
    <m/>
    <s v="YS IÇECEK DAGITIM PERAKENDE PAZARLAMA SANAYI VE TICARET AS."/>
    <s v="UH.01.002"/>
    <s v="UNIDOX KONTÖR HIZMETI"/>
    <s v="Univera - Danone Waters"/>
    <x v="6"/>
    <s v="E-Dönüşüm"/>
    <s v="Unidox"/>
    <n v="2.25"/>
    <m/>
    <n v="10000"/>
    <m/>
    <n v="22500"/>
    <m/>
    <n v="0"/>
    <m/>
    <n v="22500"/>
    <m/>
    <n v="0"/>
    <n v="0"/>
    <s v="UNI240000000224"/>
    <m/>
    <m/>
    <s v="Danone"/>
    <s v="Mevcut Müşteri"/>
    <s v="Yeni Satış"/>
    <s v="Kontor"/>
    <s v="Kontor Satışı"/>
    <s v="Diğer"/>
    <s v="Kanal Satış"/>
    <s v="Saha Satış"/>
    <s v="Yurt İçi"/>
    <s v="Türkiye"/>
    <s v="Dist"/>
  </r>
  <r>
    <m/>
    <m/>
    <x v="35"/>
    <s v="Q1"/>
    <x v="0"/>
    <x v="1"/>
    <m/>
    <s v="TPI ARIZONA, LLC"/>
    <s v="SH.02.001"/>
    <s v="StokBar Panorama - Yazilim Bakimi Hizmeti"/>
    <s v="Univera - TPI Composite"/>
    <x v="2"/>
    <s v="Stokbar"/>
    <s v="Stokbar"/>
    <n v="401458.26"/>
    <m/>
    <n v="1"/>
    <m/>
    <n v="401458.26140700001"/>
    <m/>
    <n v="1.407E-3"/>
    <m/>
    <n v="401458.26"/>
    <m/>
    <n v="0"/>
    <n v="0"/>
    <s v="ENV240000000025"/>
    <m/>
    <m/>
    <s v="TPI Kompozit"/>
    <s v="Mevcut Müşteri"/>
    <s v="Yenileme"/>
    <s v="Hizmet"/>
    <s v="Bakım ve Destek Hizmeti"/>
    <s v="Diğer"/>
    <s v="Univera Satış"/>
    <s v="Saha Satış"/>
    <s v="Yurt Dışı"/>
    <s v="ABD"/>
    <s v="Merkez"/>
  </r>
  <r>
    <m/>
    <m/>
    <x v="35"/>
    <s v="Q1"/>
    <x v="0"/>
    <x v="2"/>
    <m/>
    <s v="BEYLERBEYI IÇECEK PAZARLAMA A.S"/>
    <s v="EY.03.001"/>
    <s v="Enroute Panorama PaaS Lisansi (Kiralama Hizmeti )"/>
    <s v="Univera - Sarper İçecek"/>
    <x v="1"/>
    <s v="Enroute"/>
    <m/>
    <n v="1862.4"/>
    <m/>
    <n v="60"/>
    <m/>
    <n v="111744"/>
    <m/>
    <n v="0"/>
    <m/>
    <n v="111744"/>
    <m/>
    <n v="0"/>
    <n v="0"/>
    <s v="UNI240000000311"/>
    <m/>
    <m/>
    <s v="Beylerbeyi"/>
    <s v="Mevcut Müşteri"/>
    <s v="Yenileme"/>
    <s v="Lisans"/>
    <s v="Lisans Kiralama"/>
    <s v="Diğer"/>
    <s v="Univera Satış"/>
    <s v="Saha Satış"/>
    <s v="Yurt İçi"/>
    <s v="Türkiye"/>
    <s v="Merkez"/>
  </r>
  <r>
    <m/>
    <m/>
    <x v="35"/>
    <s v="Q1"/>
    <x v="0"/>
    <x v="2"/>
    <m/>
    <s v="EVYAP SABUN YAG GLISERIN SAN. VE TIC.A.S."/>
    <s v="EY.06.001"/>
    <s v="EnRoute Panorama - Yazilim Gelistirme Hizmeti"/>
    <s v="Univera - Evyap"/>
    <x v="0"/>
    <s v="Enroute"/>
    <m/>
    <n v="8181.4398148148139"/>
    <m/>
    <n v="8.64"/>
    <m/>
    <n v="95523.839999999997"/>
    <m/>
    <n v="24836.2"/>
    <m/>
    <n v="70687.64"/>
    <m/>
    <n v="0"/>
    <n v="0"/>
    <s v="UNI240000000308"/>
    <m/>
    <m/>
    <s v="Evyap"/>
    <s v="Mevcut Müşteri"/>
    <s v="Yeni Satış"/>
    <s v="Hizmet"/>
    <s v="Yazılım Geliştirme"/>
    <s v="Diğer"/>
    <s v="Univera Satış"/>
    <s v="Saha Satış"/>
    <s v="Yurt İçi"/>
    <s v="Türkiye"/>
    <s v="Merkez"/>
  </r>
  <r>
    <m/>
    <m/>
    <x v="35"/>
    <s v="Q1"/>
    <x v="0"/>
    <x v="2"/>
    <m/>
    <s v="EVYAP SABUN YAG GLISERIN SAN. VE TIC.A.S."/>
    <s v="EH.01.001"/>
    <s v="EnRoute Panorama - Proje Yönetim Hizmeti"/>
    <s v="Univera - Evyap"/>
    <x v="0"/>
    <s v="Enroute"/>
    <m/>
    <n v="7636.06"/>
    <m/>
    <n v="2"/>
    <m/>
    <n v="20638"/>
    <m/>
    <n v="5365.88"/>
    <m/>
    <n v="15272.12"/>
    <m/>
    <n v="0"/>
    <n v="0"/>
    <s v="UNI240000000308"/>
    <m/>
    <m/>
    <s v="Evyap"/>
    <s v="Mevcut Müşteri"/>
    <s v="Yeni Satış"/>
    <s v="Hizmet"/>
    <s v="Proje Yönetimi ve Danışmanlık"/>
    <s v="Diğer"/>
    <s v="Univera Satış"/>
    <s v="Saha Satış"/>
    <s v="Yurt İçi"/>
    <s v="Türkiye"/>
    <s v="Merkez"/>
  </r>
  <r>
    <m/>
    <m/>
    <x v="35"/>
    <s v="Q1"/>
    <x v="0"/>
    <x v="2"/>
    <m/>
    <s v="RED BULL GIDA DAGITIM VE PAZARLAMA TICARET LTD. STI"/>
    <s v="EY.02.033"/>
    <s v="EnRoute Panorama - Mobil Kullanici Lisansi (Enterprise)"/>
    <s v="Univera - Redbull"/>
    <x v="0"/>
    <s v="Enroute"/>
    <m/>
    <n v="5103"/>
    <m/>
    <n v="1"/>
    <m/>
    <n v="5103"/>
    <m/>
    <n v="0"/>
    <m/>
    <n v="5103"/>
    <m/>
    <n v="0"/>
    <n v="0"/>
    <s v="UNI240000000294"/>
    <m/>
    <m/>
    <s v="Redbull"/>
    <s v="Mevcut Müşteri"/>
    <s v="Yeni Satış"/>
    <s v="Lisans"/>
    <s v="Lisans Satışı"/>
    <s v="Diğer"/>
    <s v="Univera Satış"/>
    <s v="Saha Satış"/>
    <s v="Yurt İçi"/>
    <s v="Türkiye"/>
    <s v="Merkez"/>
  </r>
  <r>
    <m/>
    <m/>
    <x v="35"/>
    <s v="Q1"/>
    <x v="0"/>
    <x v="1"/>
    <m/>
    <s v="DARDANEL DAGITIM A.S."/>
    <s v="EH.06.001"/>
    <s v="EnRoute Panorama - Hosting Hizmeti"/>
    <s v="Univera - Dardanel"/>
    <x v="2"/>
    <s v="Hosting"/>
    <m/>
    <n v="44917.17"/>
    <m/>
    <n v="1"/>
    <m/>
    <n v="44917.17"/>
    <m/>
    <n v="0"/>
    <m/>
    <n v="44917.17"/>
    <m/>
    <n v="0"/>
    <n v="0"/>
    <s v="UNI240000000225"/>
    <m/>
    <m/>
    <s v="Dardanel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35"/>
    <s v="Q1"/>
    <x v="0"/>
    <x v="2"/>
    <m/>
    <s v="GÜRBÜZ KARA BOYA INS.INS. MLZ. GIDA.TIC.VE SAN.LTD.STI"/>
    <s v="EYS.01.021"/>
    <s v="EnRoute Panorama - Dafitim Kanali (Bayi/Distribütör/Sube) Lisansi Standart"/>
    <s v="Univera - Marshall"/>
    <x v="0"/>
    <s v="Enroute"/>
    <m/>
    <n v="20520"/>
    <m/>
    <n v="1"/>
    <m/>
    <n v="25650"/>
    <m/>
    <n v="5130"/>
    <m/>
    <n v="20520"/>
    <m/>
    <n v="0"/>
    <n v="0"/>
    <s v="UNI240000000305"/>
    <m/>
    <m/>
    <s v="Marshall"/>
    <s v="Mevcut Müşteri"/>
    <s v="Yeni Satış"/>
    <s v="Lisans"/>
    <s v="Lisans Satışı"/>
    <s v="Diğer"/>
    <s v="Univera Satış"/>
    <s v="Saha Satış"/>
    <s v="Yurt İçi"/>
    <s v="Türkiye"/>
    <s v="Dist"/>
  </r>
  <r>
    <m/>
    <m/>
    <x v="35"/>
    <s v="Q1"/>
    <x v="0"/>
    <x v="1"/>
    <m/>
    <s v="NUROL MAKINA VE SANAYI A.S."/>
    <s v="CDH.02.001"/>
    <s v="Calldesk Panorama Yazilim Bakimi Hizmeti "/>
    <s v="Univera - Nurol Makina"/>
    <x v="2"/>
    <s v="ServiceCore"/>
    <m/>
    <n v="184938.14"/>
    <m/>
    <n v="1"/>
    <m/>
    <n v="184938.14"/>
    <m/>
    <n v="0"/>
    <m/>
    <n v="184938.14"/>
    <m/>
    <n v="0"/>
    <n v="0"/>
    <s v="UNI240000000222"/>
    <m/>
    <m/>
    <s v="Nurol Makina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35"/>
    <s v="Q1"/>
    <x v="0"/>
    <x v="1"/>
    <m/>
    <s v="NUROL MAKINA VE SANAYI A.S."/>
    <s v="CDH.03.001"/>
    <s v="Calldesk Panorama Destek Hizmeti (Çafri Merkezi) "/>
    <s v="Univera - Nurol Makina"/>
    <x v="2"/>
    <s v="ServiceCore"/>
    <m/>
    <n v="4362.54"/>
    <m/>
    <n v="14"/>
    <m/>
    <n v="61075.56"/>
    <m/>
    <n v="0"/>
    <m/>
    <n v="61075.56"/>
    <m/>
    <n v="0"/>
    <n v="0"/>
    <s v="UNI240000000222"/>
    <m/>
    <m/>
    <s v="Nurol Makina"/>
    <s v="Mevcut Müşteri"/>
    <s v="Yenileme"/>
    <s v="Hizmet"/>
    <s v="Çağrı Merkezi"/>
    <s v="Diğer"/>
    <s v="Univera Satış"/>
    <s v="Saha Satış"/>
    <s v="Yurt İçi"/>
    <s v="Türkiye"/>
    <s v="Merkez"/>
  </r>
  <r>
    <m/>
    <m/>
    <x v="35"/>
    <s v="Q1"/>
    <x v="0"/>
    <x v="1"/>
    <m/>
    <s v="NUROL MAKINA VE SANAYI A.S."/>
    <s v="CDH.03.001"/>
    <s v="Calldesk Panorama Destek Hizmeti (Çafri Merkezi) "/>
    <s v="Univera - Nurol Makina"/>
    <x v="2"/>
    <s v="ServiceCore"/>
    <m/>
    <n v="3999"/>
    <m/>
    <n v="1"/>
    <m/>
    <n v="3999"/>
    <m/>
    <n v="0"/>
    <m/>
    <n v="3999"/>
    <m/>
    <n v="0"/>
    <n v="0"/>
    <s v="UNI240000000222"/>
    <m/>
    <m/>
    <s v="Nurol Makina"/>
    <s v="Mevcut Müşteri"/>
    <s v="Yenileme"/>
    <s v="Hizmet"/>
    <s v="Çağrı Merkezi"/>
    <s v="Diğer"/>
    <s v="Univera Satış"/>
    <s v="Saha Satış"/>
    <s v="Yurt İçi"/>
    <s v="Türkiye"/>
    <s v="Merkez"/>
  </r>
  <r>
    <m/>
    <m/>
    <x v="36"/>
    <s v="Q1"/>
    <x v="0"/>
    <x v="1"/>
    <m/>
    <s v="MİYA OTOMASYON VE BARKOD BILISIM SISTEMLERI SAN TİC. VE L.T.D. STI."/>
    <s v="UH.01.002"/>
    <s v="UNIDOX KONTÖR HIZMETI"/>
    <s v="Univera - Kanal"/>
    <x v="5"/>
    <s v="E-Dönüşüm"/>
    <s v="Unidox"/>
    <n v="0.56200000000000006"/>
    <m/>
    <n v="100000"/>
    <m/>
    <n v="56200"/>
    <m/>
    <n v="0"/>
    <m/>
    <n v="56200"/>
    <m/>
    <n v="0"/>
    <n v="0"/>
    <s v="UNI240000000235"/>
    <m/>
    <m/>
    <s v="Miya"/>
    <s v="Mevcut Müşteri"/>
    <s v="Yeni Satış"/>
    <s v="Kontor"/>
    <s v="Kontor Satışı"/>
    <s v="Diğer"/>
    <s v="Kanal Satış"/>
    <s v="Miya"/>
    <s v="Yurt İçi"/>
    <s v="Türkiye"/>
    <s v="Merkez"/>
  </r>
  <r>
    <m/>
    <m/>
    <x v="36"/>
    <s v="Q1"/>
    <x v="0"/>
    <x v="1"/>
    <m/>
    <s v="SEÇKIN GROUP GIDA SANAYI TICARET LIMITED SIRKET"/>
    <s v="UH.01.002"/>
    <s v="UNIDOX KONTÖR HIZMETI"/>
    <s v="Univera - Nestle Retail"/>
    <x v="6"/>
    <s v="E-Dönüşüm"/>
    <s v="Unidox"/>
    <n v="2.6"/>
    <m/>
    <n v="5000"/>
    <m/>
    <n v="13000"/>
    <m/>
    <n v="0"/>
    <m/>
    <n v="13000"/>
    <m/>
    <n v="0"/>
    <n v="0"/>
    <s v="ENV240000000027"/>
    <m/>
    <m/>
    <s v="Nestle"/>
    <s v="Mevcut Müşteri"/>
    <s v="Yeni Satış"/>
    <s v="Kontor"/>
    <s v="Kontor Satışı"/>
    <s v="Key Account"/>
    <s v="Kanal Satış"/>
    <s v="Saha Satış"/>
    <s v="Yurt İçi"/>
    <s v="Türkiye"/>
    <s v="Dist"/>
  </r>
  <r>
    <m/>
    <m/>
    <x v="36"/>
    <s v="Q1"/>
    <x v="0"/>
    <x v="1"/>
    <m/>
    <s v="SUNAOGLU GIDA TARIM HAYV. PAZ. SAN. INS. SAN. TIC. LTD. STI."/>
    <s v="UH.01.002"/>
    <s v="UNIDOX KONTÖR HIZMETI"/>
    <s v="Univera - Kebir Süt"/>
    <x v="6"/>
    <s v="E-Dönüşüm"/>
    <s v="Unidox"/>
    <n v="1.4"/>
    <m/>
    <n v="25000"/>
    <m/>
    <n v="35000"/>
    <m/>
    <n v="0"/>
    <m/>
    <n v="35000"/>
    <m/>
    <n v="0"/>
    <n v="0"/>
    <s v="UNI240000000232"/>
    <m/>
    <m/>
    <s v="Kebir Süt"/>
    <s v="Mevcut Müşteri"/>
    <s v="Yeni Satış"/>
    <s v="Kontor"/>
    <s v="Kontor Satışı"/>
    <s v="Diğer"/>
    <s v="Kanal Satış"/>
    <s v="Saha Satış"/>
    <s v="Yurt İçi"/>
    <s v="Türkiye"/>
    <s v="Dist"/>
  </r>
  <r>
    <m/>
    <m/>
    <x v="36"/>
    <s v="Q1"/>
    <x v="0"/>
    <x v="1"/>
    <m/>
    <s v="BALAKAN DAGITIM GIDA PETROL TASIMACILIK IÇECEK TURIZM SAN TIC.AS."/>
    <s v="UH.01.002"/>
    <s v="UNIDOX KONTÖR HIZMETI"/>
    <s v="Univera - Uludağ İçecek"/>
    <x v="6"/>
    <s v="E-Dönüşüm"/>
    <s v="Unidox"/>
    <n v="1.8332999999999999"/>
    <m/>
    <n v="10000"/>
    <m/>
    <n v="18333"/>
    <m/>
    <n v="0"/>
    <m/>
    <n v="18333"/>
    <m/>
    <n v="0"/>
    <n v="0"/>
    <s v="UNI240000000228"/>
    <m/>
    <m/>
    <s v="Uludağ İçecek"/>
    <s v="Mevcut Müşteri"/>
    <s v="Yeni Satış"/>
    <s v="Kontor"/>
    <s v="Kontor Satışı"/>
    <s v="Diğer"/>
    <s v="Univera Satış"/>
    <s v="Saha Satış"/>
    <s v="Yurt İçi"/>
    <s v="Türkiye"/>
    <s v="Dist"/>
  </r>
  <r>
    <m/>
    <m/>
    <x v="36"/>
    <s v="Q1"/>
    <x v="0"/>
    <x v="1"/>
    <m/>
    <s v="KOÇAK TÜTÜN GIDA PAZARLAMA-KÜRSAT KOÇAK"/>
    <s v="UH.01.002"/>
    <s v="UNIDOX KONTÖR HIZMETI"/>
    <s v="Univera - Imperial Tobacco"/>
    <x v="6"/>
    <s v="E-Dönüşüm"/>
    <s v="Unidox"/>
    <n v="1.5666"/>
    <m/>
    <n v="25000"/>
    <m/>
    <n v="39165"/>
    <m/>
    <n v="0"/>
    <m/>
    <n v="39165"/>
    <m/>
    <n v="0"/>
    <n v="0"/>
    <s v="UNI240000000231"/>
    <m/>
    <m/>
    <s v="Imperial Tobacco"/>
    <s v="Mevcut Müşteri"/>
    <s v="Yeni Satış"/>
    <s v="Kontor"/>
    <s v="Kontor Satışı"/>
    <s v="Diğer"/>
    <s v="Univera Satış"/>
    <s v="Saha Satış"/>
    <s v="Yurt İçi"/>
    <s v="Türkiye"/>
    <s v="Dist"/>
  </r>
  <r>
    <m/>
    <m/>
    <x v="36"/>
    <s v="Q1"/>
    <x v="0"/>
    <x v="1"/>
    <m/>
    <s v="PANASONIC ELEKTRIC WORKS ELEKTRIK SAN.VE TIC. A.S."/>
    <s v="SH.03.002"/>
    <s v="StokBar Panorama - Uzman Destek Hizmeti"/>
    <s v="Univera - Panasonic"/>
    <x v="0"/>
    <s v="Stokbar"/>
    <s v="Stokbar"/>
    <n v="97500"/>
    <m/>
    <n v="6"/>
    <m/>
    <n v="585000"/>
    <m/>
    <n v="0"/>
    <m/>
    <n v="585000"/>
    <m/>
    <n v="0"/>
    <n v="0"/>
    <s v="UNI240000000246"/>
    <m/>
    <m/>
    <s v="Panasonic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36"/>
    <s v="Q1"/>
    <x v="0"/>
    <x v="1"/>
    <m/>
    <s v="PANASONIC ELEKTRIC WORKS ELEKTRIK SAN.VE TIC. A.S."/>
    <s v="SH.03.002"/>
    <s v="StokBar Panorama - Uzman Destek Hizmeti"/>
    <s v="Univera - Panasonic"/>
    <x v="0"/>
    <s v="Stokbar"/>
    <s v="Stokbar"/>
    <n v="97500"/>
    <m/>
    <n v="-1"/>
    <m/>
    <n v="0"/>
    <m/>
    <n v="0"/>
    <m/>
    <n v="-97500"/>
    <m/>
    <n v="1"/>
    <n v="97500"/>
    <s v="PLK202400000054"/>
    <m/>
    <m/>
    <s v="Panasonic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36"/>
    <s v="Q1"/>
    <x v="0"/>
    <x v="1"/>
    <m/>
    <s v="PANASONIC ELEKTRIC WORKS ELEKTRIK SAN.VE TIC. A.S."/>
    <s v="SH.03.002"/>
    <s v="StokBar Panorama - Uzman Destek Hizmeti"/>
    <s v="Univera - Panasonic"/>
    <x v="0"/>
    <s v="Stokbar"/>
    <s v="Stokbar"/>
    <n v="97500"/>
    <m/>
    <n v="-6"/>
    <m/>
    <n v="0"/>
    <m/>
    <n v="0"/>
    <m/>
    <n v="-585000"/>
    <m/>
    <n v="6"/>
    <n v="585000"/>
    <s v="PLK202400000055"/>
    <m/>
    <m/>
    <s v="Panasonic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36"/>
    <s v="Q1"/>
    <x v="0"/>
    <x v="1"/>
    <m/>
    <s v="EFES VITANTA MOLDOVA BREWERY S.A"/>
    <s v="QH.02.001"/>
    <s v="Quest Panorama - Yazilim Bakimi, Yasatma ve Merkezi Destek Hizmeti"/>
    <s v="Univera - Efes Moldova"/>
    <x v="2"/>
    <s v="Quest"/>
    <m/>
    <n v="11723.46"/>
    <m/>
    <n v="1"/>
    <m/>
    <n v="11723.460644000001"/>
    <m/>
    <n v="6.4400000000000004E-4"/>
    <m/>
    <n v="11723.46"/>
    <m/>
    <n v="0"/>
    <n v="0"/>
    <s v="ENV240000000028"/>
    <m/>
    <m/>
    <s v="Efes International"/>
    <s v="Mevcut Müşteri"/>
    <s v="Yenileme"/>
    <s v="Hizmet"/>
    <s v="Bakım ve Destek Hizmeti"/>
    <s v="Diğer"/>
    <s v="Univera Satış"/>
    <s v="Saha Satış"/>
    <s v="Yurt Dışı"/>
    <s v="Moldova"/>
    <s v="Merkez"/>
  </r>
  <r>
    <m/>
    <m/>
    <x v="36"/>
    <s v="Q1"/>
    <x v="0"/>
    <x v="2"/>
    <m/>
    <s v="Eczacibasi Tüketim Ürünleri San. Tic. A.S."/>
    <s v="EY.04.012"/>
    <s v="EnRoute Panorama E-Dönüsüm  Modül Lisansi (Enterprise)"/>
    <s v="Univera - Eczacıbaşı Girişim"/>
    <x v="0"/>
    <s v="Enroute"/>
    <m/>
    <n v="15591.75"/>
    <m/>
    <n v="2"/>
    <m/>
    <n v="31183.5"/>
    <m/>
    <n v="0"/>
    <m/>
    <n v="31183.5"/>
    <m/>
    <n v="0"/>
    <n v="0"/>
    <s v="UNI240000000312"/>
    <m/>
    <m/>
    <s v="Eczacıbaşı"/>
    <s v="Mevcut Müşteri"/>
    <s v="Yeni Satış"/>
    <s v="Lisans"/>
    <s v="Lisans Satışı"/>
    <s v="Diğer"/>
    <s v="Univera Satış"/>
    <s v="Saha Satış"/>
    <s v="Yurt İçi"/>
    <s v="Türkiye"/>
    <s v="Merkez"/>
  </r>
  <r>
    <m/>
    <m/>
    <x v="36"/>
    <s v="Q1"/>
    <x v="0"/>
    <x v="2"/>
    <m/>
    <s v="GLAXOSMITHKLINE TUKETICI SAGLIGI ANONIM SIRKETI"/>
    <s v="EH.02.001"/>
    <s v="EnRoute Panorama - Yazilim Bakimi, Yasatma ve Merkezi Destek Hizmeti"/>
    <s v="Univera - GSK"/>
    <x v="2"/>
    <s v="Enroute"/>
    <m/>
    <n v="78162.52"/>
    <m/>
    <n v="1"/>
    <m/>
    <n v="78162.52"/>
    <m/>
    <n v="0"/>
    <m/>
    <n v="78162.52"/>
    <m/>
    <n v="0"/>
    <n v="0"/>
    <s v="UNI240000000315"/>
    <m/>
    <m/>
    <s v="GSK - Haleon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36"/>
    <s v="Q1"/>
    <x v="0"/>
    <x v="2"/>
    <m/>
    <s v="Eczacibasi Tüketim Ürünleri San. Tic. A.S."/>
    <s v="EH.03.006"/>
    <s v="EnRoute Panorama - Uzaktan Kurulum ve Efitim Hizmeti"/>
    <s v="Univera - Eczacıbaşı Girişim"/>
    <x v="0"/>
    <s v="Enroute"/>
    <m/>
    <n v="4110.75"/>
    <m/>
    <n v="3"/>
    <m/>
    <n v="12332.25"/>
    <m/>
    <n v="0"/>
    <m/>
    <n v="12332.25"/>
    <m/>
    <n v="0"/>
    <n v="0"/>
    <s v="UNI240000000312"/>
    <m/>
    <m/>
    <s v="Eczacıbaşı"/>
    <s v="Mevcut Müşteri"/>
    <s v="Yeni Satış"/>
    <s v="Hizmet"/>
    <s v="Kurulum ve Eğitim"/>
    <s v="Diğer"/>
    <s v="Univera Satış"/>
    <s v="Saha Satış"/>
    <s v="Yurt İçi"/>
    <s v="Türkiye"/>
    <s v="Merkez"/>
  </r>
  <r>
    <m/>
    <m/>
    <x v="36"/>
    <s v="Q1"/>
    <x v="0"/>
    <x v="2"/>
    <m/>
    <s v="BEYLERBEYI IÇECEK PAZARLAMA A.S"/>
    <s v="EH.01.001"/>
    <s v="EnRoute Panorama - Proje Yönetim Hizmeti"/>
    <s v="Univera - Sarper İçecek"/>
    <x v="1"/>
    <s v="Enroute"/>
    <m/>
    <n v="4252.25"/>
    <m/>
    <n v="15"/>
    <m/>
    <n v="63783.75"/>
    <m/>
    <n v="0"/>
    <m/>
    <n v="63783.75"/>
    <m/>
    <n v="0"/>
    <n v="0"/>
    <s v="UNI240000000311"/>
    <m/>
    <m/>
    <s v="Beylerbeyi"/>
    <s v="Mevcut Müşteri"/>
    <s v="Yeni Satış"/>
    <s v="Hizmet"/>
    <s v="Proje Yönetimi ve Danışmanlık"/>
    <s v="Diğer"/>
    <s v="Univera Satış"/>
    <s v="Saha Satış"/>
    <s v="Yurt İçi"/>
    <s v="Türkiye"/>
    <s v="Merkez"/>
  </r>
  <r>
    <m/>
    <m/>
    <x v="36"/>
    <s v="Q1"/>
    <x v="0"/>
    <x v="1"/>
    <m/>
    <s v="MİYA OTOMASYON VE BARKOD BILISIM SISTEMLERI SAN TİC. VE L.T.D. STI."/>
    <s v="EH.06.001"/>
    <s v="EnRoute Panorama - Hosting Hizmeti"/>
    <s v="Univera - Kanal"/>
    <x v="5"/>
    <s v="Hosting"/>
    <m/>
    <n v="5890.61"/>
    <m/>
    <n v="1"/>
    <m/>
    <n v="5890.61"/>
    <m/>
    <n v="0"/>
    <m/>
    <n v="5890.61"/>
    <m/>
    <n v="0"/>
    <n v="0"/>
    <s v="UNI240000000236"/>
    <m/>
    <m/>
    <s v="Miya"/>
    <s v="Mevcut Müşteri"/>
    <s v="Yenileme"/>
    <s v="Hizmet"/>
    <s v="Hosting"/>
    <s v="Diğer"/>
    <s v="Kanal Satış"/>
    <s v="Miya"/>
    <s v="Yurt İçi"/>
    <s v="Türkiye"/>
    <s v="Merkez"/>
  </r>
  <r>
    <m/>
    <m/>
    <x v="36"/>
    <s v="Q1"/>
    <x v="0"/>
    <x v="1"/>
    <m/>
    <s v="MİYA OTOMASYON VE BARKOD BILISIM SISTEMLERI SAN TİC. VE L.T.D. STI."/>
    <s v="EH.06.001"/>
    <s v="EnRoute Panorama - Hosting Hizmeti"/>
    <s v="Univera - Kanal"/>
    <x v="5"/>
    <s v="Hosting"/>
    <m/>
    <n v="1850.49"/>
    <m/>
    <n v="1"/>
    <m/>
    <n v="1850.49"/>
    <m/>
    <n v="0"/>
    <m/>
    <n v="1850.49"/>
    <m/>
    <n v="0"/>
    <n v="0"/>
    <s v="UNI240000000236"/>
    <m/>
    <m/>
    <s v="Miya"/>
    <s v="Mevcut Müşteri"/>
    <s v="Yenileme"/>
    <s v="Hizmet"/>
    <s v="Hosting"/>
    <s v="Diğer"/>
    <s v="Kanal Satış"/>
    <s v="Miya"/>
    <s v="Yurt İçi"/>
    <s v="Türkiye"/>
    <s v="Merkez"/>
  </r>
  <r>
    <m/>
    <m/>
    <x v="36"/>
    <s v="Q1"/>
    <x v="0"/>
    <x v="1"/>
    <m/>
    <s v="MİYA OTOMASYON VE BARKOD BILISIM SISTEMLERI SAN TİC. VE L.T.D. STI."/>
    <s v="EH.06.001"/>
    <s v="EnRoute Panorama - Hosting Hizmeti"/>
    <s v="Univera - Kanal"/>
    <x v="5"/>
    <s v="Hosting"/>
    <m/>
    <n v="1850.49"/>
    <m/>
    <n v="1"/>
    <m/>
    <n v="1850.49"/>
    <m/>
    <n v="0"/>
    <m/>
    <n v="1850.49"/>
    <m/>
    <n v="0"/>
    <n v="0"/>
    <s v="UNI240000000236"/>
    <m/>
    <m/>
    <s v="Miya"/>
    <s v="Mevcut Müşteri"/>
    <s v="Yenileme"/>
    <s v="Hizmet"/>
    <s v="Hosting"/>
    <s v="Diğer"/>
    <s v="Kanal Satış"/>
    <s v="Miya"/>
    <s v="Yurt İçi"/>
    <s v="Türkiye"/>
    <s v="Merkez"/>
  </r>
  <r>
    <m/>
    <m/>
    <x v="36"/>
    <s v="Q1"/>
    <x v="0"/>
    <x v="1"/>
    <m/>
    <s v="MİYA OTOMASYON VE BARKOD BILISIM SISTEMLERI SAN TİC. VE L.T.D. STI."/>
    <s v="EH.06.001"/>
    <s v="EnRoute Panorama - Hosting Hizmeti"/>
    <s v="Univera - Kanal"/>
    <x v="5"/>
    <s v="Hosting"/>
    <m/>
    <n v="1850"/>
    <m/>
    <n v="1"/>
    <m/>
    <n v="1850"/>
    <m/>
    <n v="0"/>
    <m/>
    <n v="1850"/>
    <m/>
    <n v="0"/>
    <n v="0"/>
    <s v="UNI240000000236"/>
    <m/>
    <m/>
    <s v="Miya"/>
    <s v="Mevcut Müşteri"/>
    <s v="Yenileme"/>
    <s v="Hizmet"/>
    <s v="Hosting"/>
    <s v="Diğer"/>
    <s v="Kanal Satış"/>
    <s v="Miya"/>
    <s v="Yurt İçi"/>
    <s v="Türkiye"/>
    <s v="Merkez"/>
  </r>
  <r>
    <m/>
    <m/>
    <x v="36"/>
    <s v="Q1"/>
    <x v="0"/>
    <x v="1"/>
    <m/>
    <s v="MİYA OTOMASYON VE BARKOD BILISIM SISTEMLERI SAN TİC. VE L.T.D. STI."/>
    <s v="EH.06.001"/>
    <s v="EnRoute Panorama - Hosting Hizmeti"/>
    <s v="Univera - Kanal"/>
    <x v="5"/>
    <s v="Hosting"/>
    <m/>
    <n v="1849"/>
    <m/>
    <n v="1"/>
    <m/>
    <n v="1849"/>
    <m/>
    <n v="0"/>
    <m/>
    <n v="1849"/>
    <m/>
    <n v="0"/>
    <n v="0"/>
    <s v="UNI240000000236"/>
    <m/>
    <m/>
    <s v="Polaris"/>
    <s v="Mevcut Müşteri"/>
    <s v="Yenileme"/>
    <s v="Hizmet"/>
    <s v="Hosting"/>
    <s v="Diğer"/>
    <s v="Kanal Satış"/>
    <s v="Polaris"/>
    <s v="Yurt İçi"/>
    <s v="Türkiye"/>
    <s v="Merkez"/>
  </r>
  <r>
    <m/>
    <m/>
    <x v="36"/>
    <s v="Q1"/>
    <x v="0"/>
    <x v="2"/>
    <m/>
    <s v="GLAXOSMITHKLINE TUKETICI SAGLIGI ANONIM SIRKETI"/>
    <s v="EH.03.001"/>
    <s v="EnRoute Panorama - Çafri Merkezi Hizmeti  (MSD)"/>
    <s v="Univera - GSK"/>
    <x v="2"/>
    <s v="Enroute"/>
    <m/>
    <n v="10827.29"/>
    <m/>
    <n v="22"/>
    <m/>
    <n v="238200.38"/>
    <m/>
    <n v="0"/>
    <m/>
    <n v="238200.38"/>
    <m/>
    <n v="0"/>
    <n v="0"/>
    <s v="UNI240000000315"/>
    <m/>
    <m/>
    <s v="GSK - Haleon"/>
    <s v="Mevcut Müşteri"/>
    <s v="Yenileme"/>
    <s v="Hizmet"/>
    <s v="Çağrı Merkezi"/>
    <s v="Diğer"/>
    <s v="Univera Satış"/>
    <s v="Saha Satış"/>
    <s v="Yurt İçi"/>
    <s v="Türkiye"/>
    <s v="Merkez"/>
  </r>
  <r>
    <m/>
    <m/>
    <x v="37"/>
    <s v="Q1"/>
    <x v="0"/>
    <x v="2"/>
    <m/>
    <s v="TAVUK DÜNYASI GIDA SANAYI VE TICARET A.S."/>
    <s v="SH.01.001"/>
    <s v="StokBar Panorama - Proje Yönetim Hizmeti"/>
    <s v="Univera - Tavuk Dünyası"/>
    <x v="1"/>
    <s v="Stokbar"/>
    <s v="Stokbar"/>
    <n v="5233.5249999999996"/>
    <m/>
    <n v="2"/>
    <m/>
    <n v="15876"/>
    <m/>
    <n v="5408.95"/>
    <m/>
    <n v="10467.049999999999"/>
    <m/>
    <n v="0"/>
    <n v="0"/>
    <s v="UNI240000000247"/>
    <m/>
    <m/>
    <s v="Tavuk Dünyası"/>
    <s v="Mevcut Müşteri"/>
    <s v="Yeni Satış"/>
    <s v="Hizmet"/>
    <s v="Proje Yönetimi ve Danışmanlık"/>
    <s v="Diğer"/>
    <s v="Univera Satış"/>
    <s v="Saha Satış"/>
    <s v="Yurt İçi"/>
    <s v="Türkiye"/>
    <s v="Merkez"/>
  </r>
  <r>
    <m/>
    <m/>
    <x v="37"/>
    <s v="Q1"/>
    <x v="0"/>
    <x v="2"/>
    <m/>
    <s v="LOREAL TÜRKIYE SAN VE TIC. A.S."/>
    <s v="QY.02.013"/>
    <s v="QUEST PANORAMA IOS MOBILE LISANSI (50-150 Kullanici)"/>
    <s v="Univera - Loreal Lux"/>
    <x v="7"/>
    <s v="Quest"/>
    <m/>
    <n v="4761.386428571429"/>
    <m/>
    <n v="42"/>
    <m/>
    <n v="307658.82"/>
    <m/>
    <n v="107680.59"/>
    <m/>
    <n v="199978.23"/>
    <m/>
    <n v="0"/>
    <n v="0"/>
    <s v="UNI240000000248"/>
    <m/>
    <m/>
    <s v="Loreal"/>
    <s v="Mevcut Müşteri"/>
    <s v="Yeni Satış"/>
    <s v="Lisans"/>
    <s v="Lisans Satışı"/>
    <s v="Diğer"/>
    <s v="Univera Satış"/>
    <s v="Saha Satış"/>
    <s v="Yurt İçi"/>
    <s v="Türkiye"/>
    <s v="Merkez"/>
  </r>
  <r>
    <m/>
    <m/>
    <x v="37"/>
    <s v="Q1"/>
    <x v="0"/>
    <x v="2"/>
    <m/>
    <s v="JT INTERNATIONAL SA"/>
    <s v="QH.02.001"/>
    <s v="Quest Panorama - Yazilim Bakimi, Yasatma ve Merkezi Destek Hizmeti"/>
    <s v="Univera - JTI İran"/>
    <x v="2"/>
    <s v="Quest"/>
    <m/>
    <n v="59559.7"/>
    <m/>
    <n v="1"/>
    <m/>
    <n v="59559.703346000002"/>
    <m/>
    <n v="3.346E-3"/>
    <m/>
    <n v="59559.7"/>
    <m/>
    <n v="0"/>
    <n v="0"/>
    <s v="ENV240000000029"/>
    <m/>
    <m/>
    <s v="JTI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37"/>
    <s v="Q1"/>
    <x v="0"/>
    <x v="2"/>
    <m/>
    <s v="LOREAL TÜRKIYE SAN VE TIC. A.S."/>
    <s v="QY.01.001"/>
    <s v="Quest Panorama - Veri Toplama &amp; Mobil Ekip Yönetimi Çözüm Lisansi (Enterprise)"/>
    <s v="Univera - Loreal Lux"/>
    <x v="7"/>
    <s v="Quest"/>
    <m/>
    <n v="200479.3"/>
    <m/>
    <n v="1"/>
    <m/>
    <n v="308429.7"/>
    <m/>
    <n v="107950.39999999999"/>
    <m/>
    <n v="200479.3"/>
    <m/>
    <n v="0"/>
    <n v="0"/>
    <s v="UNI240000000248"/>
    <m/>
    <m/>
    <s v="Loreal"/>
    <s v="Mevcut Müşteri"/>
    <s v="Yeni Satış"/>
    <s v="Lisans"/>
    <s v="Lisans Satışı"/>
    <s v="Diğer"/>
    <s v="Univera Satış"/>
    <s v="Saha Satış"/>
    <s v="Yurt İçi"/>
    <s v="Türkiye"/>
    <s v="Merkez"/>
  </r>
  <r>
    <m/>
    <m/>
    <x v="37"/>
    <s v="Q1"/>
    <x v="0"/>
    <x v="2"/>
    <m/>
    <s v="ENERJISA ENERJI ÜRETIM A.S."/>
    <s v="QH.08.001"/>
    <s v="Quest Panorama - Hosting Hizmeti"/>
    <s v="Univera - Enerjisa"/>
    <x v="2"/>
    <s v="Hosting"/>
    <m/>
    <n v="21028.59"/>
    <m/>
    <n v="1"/>
    <m/>
    <n v="21028.591035000001"/>
    <m/>
    <n v="1.0349999999999999E-3"/>
    <m/>
    <n v="21028.59"/>
    <m/>
    <n v="0"/>
    <n v="0"/>
    <s v="UNI240000000251"/>
    <m/>
    <m/>
    <s v="Enerjisa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37"/>
    <s v="Q1"/>
    <x v="0"/>
    <x v="2"/>
    <m/>
    <s v="FHP EV IÇI KULLANIM ARAÇLARI SAN VE TIC . A.S"/>
    <s v="QH.08.001"/>
    <s v="Quest Panorama - Hosting Hizmeti"/>
    <s v="Univera - Vileda"/>
    <x v="2"/>
    <s v="Hosting"/>
    <m/>
    <n v="12306.87"/>
    <m/>
    <n v="1"/>
    <m/>
    <n v="12306.868575"/>
    <m/>
    <n v="-1.4250000000000001E-3"/>
    <m/>
    <n v="12306.87"/>
    <m/>
    <n v="0"/>
    <n v="0"/>
    <s v="UNI240000000257"/>
    <m/>
    <m/>
    <s v="Vileda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37"/>
    <s v="Q1"/>
    <x v="0"/>
    <x v="2"/>
    <m/>
    <s v="JT INTERNATIONAL SA"/>
    <s v="QH.08.001"/>
    <s v="Quest Panorama - Hosting Hizmeti"/>
    <s v="Univera - JTI İran"/>
    <x v="4"/>
    <s v="Hosting"/>
    <m/>
    <n v="122699.23"/>
    <m/>
    <n v="1"/>
    <m/>
    <n v="122699.2338"/>
    <m/>
    <n v="3.8E-3"/>
    <m/>
    <n v="122699.23"/>
    <m/>
    <n v="0"/>
    <n v="0"/>
    <s v="ENV240000000030"/>
    <m/>
    <m/>
    <s v="JTI"/>
    <s v="Mevcut Müşteri"/>
    <s v="Yenileme"/>
    <s v="Hizmet"/>
    <s v="Hosting"/>
    <s v="Key Account"/>
    <s v="Univera Satış"/>
    <s v="Saha Satış"/>
    <s v="Yurt İçi"/>
    <s v="Türkiye"/>
    <s v="Merkez"/>
  </r>
  <r>
    <m/>
    <m/>
    <x v="37"/>
    <s v="Q1"/>
    <x v="0"/>
    <x v="2"/>
    <m/>
    <s v="JT INTERNATIONAL SA"/>
    <s v="QH.08.001"/>
    <s v="Quest Panorama - Hosting Hizmeti"/>
    <s v="Univera - JTI İran"/>
    <x v="4"/>
    <s v="Hosting"/>
    <m/>
    <n v="18301.71"/>
    <m/>
    <n v="1"/>
    <m/>
    <n v="18301.705399999999"/>
    <m/>
    <n v="-4.5999999999999999E-3"/>
    <m/>
    <n v="18301.71"/>
    <m/>
    <n v="0"/>
    <n v="0"/>
    <s v="ENV240000000030"/>
    <m/>
    <m/>
    <s v="JTI"/>
    <s v="Mevcut Müşteri"/>
    <s v="Yenileme"/>
    <s v="Hizmet"/>
    <s v="Hosting"/>
    <s v="Key Account"/>
    <s v="Univera Satış"/>
    <s v="Saha Satış"/>
    <s v="Yurt İçi"/>
    <s v="Türkiye"/>
    <s v="Merkez"/>
  </r>
  <r>
    <m/>
    <m/>
    <x v="37"/>
    <s v="Q1"/>
    <x v="0"/>
    <x v="2"/>
    <m/>
    <s v="GLAXOSMITHKLINE TUKETICI SAGLIGI ANONIM SIRKETI"/>
    <s v="EH.02.004"/>
    <s v="Enroute Panorama FundManager Module - Fon ve Bütçe Yönetimi Yazilim Bakimi Hizmeti "/>
    <s v="Univera - GSK"/>
    <x v="2"/>
    <s v="Enroute"/>
    <m/>
    <n v="22426.27"/>
    <m/>
    <n v="1"/>
    <m/>
    <n v="22426.27"/>
    <m/>
    <n v="0"/>
    <m/>
    <n v="22426.27"/>
    <m/>
    <n v="0"/>
    <n v="0"/>
    <s v="UNI240000000315"/>
    <m/>
    <m/>
    <s v="GSK - Haleon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37"/>
    <s v="Q1"/>
    <x v="0"/>
    <x v="2"/>
    <m/>
    <s v="LEVENT KIMYA SAN. VE TIC. A.S."/>
    <s v="EY.06.001"/>
    <s v="EnRoute Panorama - Yazilim Gelistirme Hizmeti"/>
    <s v="Univera - Levent Kimya"/>
    <x v="7"/>
    <s v="Enroute"/>
    <m/>
    <n v="11098.367999999999"/>
    <m/>
    <n v="5"/>
    <m/>
    <n v="61657.599999999999"/>
    <m/>
    <n v="6165.76"/>
    <m/>
    <n v="55491.839999999997"/>
    <m/>
    <n v="0"/>
    <n v="0"/>
    <s v="UNI240000000330"/>
    <m/>
    <m/>
    <s v="Levent Kimya"/>
    <s v="Mevcut Müşteri"/>
    <s v="Yeni Satış"/>
    <s v="Hizmet"/>
    <s v="Yazılım Geliştirme"/>
    <s v="Diğer"/>
    <s v="Univera Satış"/>
    <s v="Saha Satış"/>
    <s v="Yurt İçi"/>
    <s v="Türkiye"/>
    <s v="Merkez"/>
  </r>
  <r>
    <m/>
    <m/>
    <x v="37"/>
    <s v="Q1"/>
    <x v="0"/>
    <x v="2"/>
    <m/>
    <s v="DOGADAN GIDA ÜRÜNLERI SANAYI VE PAZARLAMA A.S."/>
    <s v="EH.02.001"/>
    <s v="EnRoute Panorama - Yazilim Bakimi, Yasatma ve Merkezi Destek Hizmeti"/>
    <s v="Univera - Doğadan"/>
    <x v="2"/>
    <s v="Enroute"/>
    <m/>
    <n v="76084.350000000006"/>
    <m/>
    <n v="1"/>
    <m/>
    <n v="76084.350000000006"/>
    <m/>
    <n v="0"/>
    <m/>
    <n v="76084.350000000006"/>
    <m/>
    <n v="0"/>
    <n v="0"/>
    <s v="UNI240000000324"/>
    <m/>
    <m/>
    <s v="Doğadan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37"/>
    <s v="Q1"/>
    <x v="0"/>
    <x v="2"/>
    <m/>
    <s v="LEVENT KIMYA SAN. VE TIC. A.S."/>
    <s v="EH.01.003"/>
    <s v="EnRoute Panorama - Kurulum ve Efitim Hizmeti"/>
    <s v="Univera - Levent Kimya"/>
    <x v="7"/>
    <s v="Enroute"/>
    <m/>
    <n v="8459.02"/>
    <m/>
    <n v="1"/>
    <m/>
    <n v="9398.91"/>
    <m/>
    <n v="939.89"/>
    <m/>
    <n v="8459.02"/>
    <m/>
    <n v="0"/>
    <n v="0"/>
    <s v="UNI240000000330"/>
    <m/>
    <m/>
    <s v="Levent Kimya"/>
    <s v="Mevcut Müşteri"/>
    <s v="Yeni Satış"/>
    <s v="Hizmet"/>
    <s v="Kurulum ve Eğitim"/>
    <s v="Diğer"/>
    <s v="Univera Satış"/>
    <s v="Saha Satış"/>
    <s v="Yurt İçi"/>
    <s v="Türkiye"/>
    <s v="Merkez"/>
  </r>
  <r>
    <m/>
    <m/>
    <x v="37"/>
    <s v="Q1"/>
    <x v="0"/>
    <x v="2"/>
    <m/>
    <s v="DARDANEL DAGITIM A.S."/>
    <s v="EH.06.001"/>
    <s v="EnRoute Panorama - Hosting Hizmeti"/>
    <s v="Univera - Dardanel"/>
    <x v="2"/>
    <s v="Hosting"/>
    <m/>
    <n v="44917.17"/>
    <m/>
    <n v="1"/>
    <m/>
    <n v="44917.17"/>
    <m/>
    <n v="0"/>
    <m/>
    <n v="44917.17"/>
    <m/>
    <n v="0"/>
    <n v="0"/>
    <s v="UNI240000000253"/>
    <m/>
    <m/>
    <s v="Dardanel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37"/>
    <s v="Q1"/>
    <x v="0"/>
    <x v="2"/>
    <m/>
    <s v="JT INTERNATIONAL SA"/>
    <s v="EH.06.001"/>
    <s v="EnRoute Panorama - Hosting Hizmeti"/>
    <s v="Univera - JTI İran"/>
    <x v="4"/>
    <s v="Hosting"/>
    <m/>
    <n v="122665.4"/>
    <m/>
    <n v="1"/>
    <m/>
    <n v="122665.4044"/>
    <m/>
    <n v="4.4000000000000003E-3"/>
    <m/>
    <n v="122665.4"/>
    <m/>
    <n v="0"/>
    <n v="0"/>
    <s v="ENV240000000030"/>
    <m/>
    <m/>
    <s v="JTI"/>
    <s v="Mevcut Müşteri"/>
    <s v="Yenileme"/>
    <s v="Hizmet"/>
    <s v="Hosting"/>
    <s v="Key Account"/>
    <s v="Univera Satış"/>
    <s v="Saha Satış"/>
    <s v="Yurt İçi"/>
    <s v="Türkiye"/>
    <s v="Merkez"/>
  </r>
  <r>
    <m/>
    <m/>
    <x v="37"/>
    <s v="Q1"/>
    <x v="0"/>
    <x v="2"/>
    <m/>
    <s v="JT INTERNATIONAL SA"/>
    <s v="EH.06.001"/>
    <s v="EnRoute Panorama - Hosting Hizmeti"/>
    <s v="Univera - JTI İran"/>
    <x v="4"/>
    <s v="Hosting"/>
    <m/>
    <n v="41970.78"/>
    <m/>
    <n v="1"/>
    <m/>
    <n v="41970.783404000002"/>
    <m/>
    <n v="3.4039999999999999E-3"/>
    <m/>
    <n v="41970.78"/>
    <m/>
    <n v="0"/>
    <n v="0"/>
    <s v="ENV240000000031"/>
    <m/>
    <m/>
    <s v="JTI"/>
    <s v="Mevcut Müşteri"/>
    <s v="Yenileme"/>
    <s v="Hizmet"/>
    <s v="Hosting"/>
    <s v="Key Account"/>
    <s v="Univera Satış"/>
    <s v="Saha Satış"/>
    <s v="Yurt İçi"/>
    <s v="Türkiye"/>
    <s v="Merkez"/>
  </r>
  <r>
    <m/>
    <m/>
    <x v="37"/>
    <s v="Q1"/>
    <x v="0"/>
    <x v="2"/>
    <m/>
    <s v="JT INTERNATIONAL SA"/>
    <s v="EH.06.001"/>
    <s v="EnRoute Panorama - Hosting Hizmeti"/>
    <s v="Univera - JTI İran"/>
    <x v="4"/>
    <s v="Hosting"/>
    <m/>
    <n v="18301.71"/>
    <m/>
    <n v="1"/>
    <m/>
    <n v="18301.705399999999"/>
    <m/>
    <n v="-4.5999999999999999E-3"/>
    <m/>
    <n v="18301.71"/>
    <m/>
    <n v="0"/>
    <n v="0"/>
    <s v="ENV240000000030"/>
    <m/>
    <m/>
    <s v="JTI"/>
    <s v="Mevcut Müşteri"/>
    <s v="Yenileme"/>
    <s v="Hizmet"/>
    <s v="Hosting"/>
    <s v="Key Account"/>
    <s v="Univera Satış"/>
    <s v="Saha Satış"/>
    <s v="Yurt İçi"/>
    <s v="Türkiye"/>
    <s v="Merkez"/>
  </r>
  <r>
    <m/>
    <m/>
    <x v="37"/>
    <s v="Q1"/>
    <x v="0"/>
    <x v="2"/>
    <m/>
    <s v="KENT GIDA MADDELERI SAN VE TIC.AS."/>
    <s v="EH.06.001"/>
    <s v="EnRoute Panorama - Hosting Hizmeti"/>
    <s v="Univera - Kent Gıda"/>
    <x v="2"/>
    <s v="Hosting"/>
    <m/>
    <n v="353253.8"/>
    <m/>
    <n v="1"/>
    <m/>
    <n v="353253.795873"/>
    <m/>
    <n v="-4.1269999999999996E-3"/>
    <m/>
    <n v="353253.8"/>
    <m/>
    <n v="0"/>
    <n v="0"/>
    <s v="UNI240000000252"/>
    <m/>
    <m/>
    <s v="Mondelez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37"/>
    <s v="Q1"/>
    <x v="0"/>
    <x v="2"/>
    <m/>
    <s v="LA LORRAINE UNLU MAMÜLLER SAN. VE TIC. A.S."/>
    <s v="EH.06.001"/>
    <s v="EnRoute Panorama - Hosting Hizmeti"/>
    <s v="Univera - La Lorraine"/>
    <x v="2"/>
    <s v="Hosting"/>
    <m/>
    <n v="52841.96"/>
    <m/>
    <n v="1"/>
    <m/>
    <n v="52841.963361000002"/>
    <m/>
    <n v="3.3609999999999998E-3"/>
    <m/>
    <n v="52841.96"/>
    <m/>
    <n v="0"/>
    <n v="0"/>
    <s v="UNI240000000255"/>
    <m/>
    <m/>
    <s v="La Lorraine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37"/>
    <s v="Q1"/>
    <x v="0"/>
    <x v="2"/>
    <m/>
    <s v="Mey İçki Sanayi ve Ticaret A.Ş."/>
    <s v="EH.06.001"/>
    <s v="EnRoute Panorama - Hosting Hizmeti"/>
    <s v="Univera - Mey İçki"/>
    <x v="2"/>
    <s v="Hosting"/>
    <m/>
    <n v="162661"/>
    <m/>
    <n v="1"/>
    <m/>
    <n v="162661"/>
    <m/>
    <n v="0"/>
    <m/>
    <n v="162661"/>
    <m/>
    <n v="0"/>
    <n v="0"/>
    <s v="UNI240000000259"/>
    <m/>
    <m/>
    <s v="Mey İçki"/>
    <s v="Mevcut Müşteri"/>
    <s v="Yenileme"/>
    <s v="Hizmet"/>
    <s v="Hosting"/>
    <s v="Key Account"/>
    <s v="Univera Satış"/>
    <s v="Saha Satış"/>
    <s v="Yurt İçi"/>
    <s v="Türkiye"/>
    <s v="Merkez"/>
  </r>
  <r>
    <m/>
    <m/>
    <x v="37"/>
    <s v="Q1"/>
    <x v="0"/>
    <x v="2"/>
    <m/>
    <s v="PERRIGO KISISEL BAKIM ÜRÜNLERI SAN. VE TIC. LTD.STI"/>
    <s v="EH.06.001"/>
    <s v="EnRoute Panorama - Hosting Hizmeti"/>
    <s v="Univera - Omega Pharma"/>
    <x v="2"/>
    <s v="Hosting"/>
    <m/>
    <n v="28094.31"/>
    <m/>
    <n v="1"/>
    <m/>
    <n v="28094.31"/>
    <m/>
    <n v="0"/>
    <m/>
    <n v="28094.31"/>
    <m/>
    <n v="0"/>
    <n v="0"/>
    <s v="UNI240000000250"/>
    <m/>
    <m/>
    <s v="Perrigo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37"/>
    <s v="Q1"/>
    <x v="0"/>
    <x v="2"/>
    <m/>
    <s v="TADIM GIDA MADDELERI SAN.VE TIC.AS."/>
    <s v="EH.06.001"/>
    <s v="EnRoute Panorama - Hosting Hizmeti"/>
    <s v="Univera - Tadım"/>
    <x v="2"/>
    <s v="Hosting"/>
    <m/>
    <n v="65000"/>
    <m/>
    <n v="1"/>
    <m/>
    <n v="65000"/>
    <m/>
    <n v="0"/>
    <m/>
    <n v="65000"/>
    <m/>
    <n v="0"/>
    <n v="0"/>
    <s v="UNI240000000258"/>
    <m/>
    <m/>
    <s v="Tadım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37"/>
    <s v="Q1"/>
    <x v="0"/>
    <x v="2"/>
    <m/>
    <s v="GLAXOSMITHKLINE TUKETICI SAGLIGI ANONIM SIRKETI"/>
    <s v="EH.03.008"/>
    <s v="EnRoute Panorama - Çafri Merkezi Hizmeti (DDI / OutSource)"/>
    <s v="Univera - GSK"/>
    <x v="2"/>
    <s v="Enroute"/>
    <m/>
    <n v="9960.91"/>
    <m/>
    <n v="1"/>
    <m/>
    <n v="9960.91"/>
    <m/>
    <n v="0"/>
    <m/>
    <n v="9960.91"/>
    <m/>
    <n v="0"/>
    <n v="0"/>
    <s v="UNI240000000315"/>
    <m/>
    <m/>
    <s v="GSK - Haleon"/>
    <s v="Mevcut Müşteri"/>
    <s v="Yenileme"/>
    <s v="Hizmet"/>
    <s v="Çağrı Merkezi"/>
    <s v="Diğer"/>
    <s v="Univera Satış"/>
    <s v="Saha Satış"/>
    <s v="Yurt İçi"/>
    <s v="Türkiye"/>
    <s v="Merkez"/>
  </r>
  <r>
    <m/>
    <m/>
    <x v="37"/>
    <s v="Q1"/>
    <x v="0"/>
    <x v="2"/>
    <m/>
    <s v="GLAXOSMITHKLINE TUKETICI SAGLIGI ANONIM SIRKETI"/>
    <s v="EH.03.001"/>
    <s v="EnRoute Panorama - Çafri Merkezi Hizmeti  (MSD)"/>
    <s v="Univera - GSK"/>
    <x v="2"/>
    <s v="Enroute"/>
    <m/>
    <n v="28801.1"/>
    <m/>
    <n v="1"/>
    <m/>
    <n v="28801.1"/>
    <m/>
    <n v="0"/>
    <m/>
    <n v="28801.1"/>
    <m/>
    <n v="0"/>
    <n v="0"/>
    <s v="UNI240000000315"/>
    <m/>
    <m/>
    <s v="GSK - Haleon"/>
    <s v="Mevcut Müşteri"/>
    <s v="Yenileme"/>
    <s v="Hizmet"/>
    <s v="Çağrı Merkezi"/>
    <s v="Diğer"/>
    <s v="Univera Satış"/>
    <s v="Saha Satış"/>
    <s v="Yurt İçi"/>
    <s v="Türkiye"/>
    <s v="Merkez"/>
  </r>
  <r>
    <m/>
    <m/>
    <x v="38"/>
    <s v="Q1"/>
    <x v="0"/>
    <x v="2"/>
    <m/>
    <s v="POLARİS YAZILIM ÇÖZÜMLERİ VE DANIŞMANLIK HİZMETLERİ LTD.ŞTİ."/>
    <s v="WPH.02.001"/>
    <s v="WebPlus Yazilim Bakimi Hizmeti"/>
    <s v="Univera - Kanal"/>
    <x v="5"/>
    <s v="Enroute"/>
    <s v="Webplus"/>
    <n v="27702.52"/>
    <m/>
    <n v="1"/>
    <m/>
    <n v="27702.52"/>
    <m/>
    <n v="0"/>
    <m/>
    <n v="27702.52"/>
    <m/>
    <n v="0"/>
    <n v="0"/>
    <s v="UNI240000000264"/>
    <m/>
    <m/>
    <s v="Polaris"/>
    <s v="Mevcut Müşteri"/>
    <s v="Yenileme"/>
    <s v="Hizmet"/>
    <s v="Bakım ve Destek Hizmeti"/>
    <s v="Diğer"/>
    <s v="Kanal Satış"/>
    <s v="Polaris"/>
    <s v="Yurt İçi"/>
    <s v="Türkiye"/>
    <s v="Merkez"/>
  </r>
  <r>
    <m/>
    <m/>
    <x v="38"/>
    <s v="Q1"/>
    <x v="0"/>
    <x v="2"/>
    <m/>
    <s v="POLARİS YAZILIM ÇÖZÜMLERİ VE DANIŞMANLIK HİZMETLERİ LTD.ŞTİ."/>
    <s v="WPY.04.007"/>
    <s v="WebPlus Panorama - Dafitim Kanali &quot;Web Connector&quot;  3rd Party Entegrasyon Uygulama Lisansi"/>
    <s v="Univera - Kanal"/>
    <x v="5"/>
    <s v="Enroute"/>
    <s v="Webplus"/>
    <n v="5670"/>
    <m/>
    <n v="9"/>
    <m/>
    <n v="63787.5"/>
    <m/>
    <n v="12757.5"/>
    <m/>
    <n v="51030"/>
    <m/>
    <n v="0"/>
    <n v="0"/>
    <s v="UNI240000000264"/>
    <m/>
    <m/>
    <s v="Polaris"/>
    <s v="Mevcut Müşteri"/>
    <s v="Yeni Satış"/>
    <s v="Lisans"/>
    <s v="Lisans Satışı"/>
    <s v="Diğer"/>
    <s v="Kanal Satış"/>
    <s v="Polaris"/>
    <s v="Yurt İçi"/>
    <s v="Türkiye"/>
    <s v="Merkez"/>
  </r>
  <r>
    <m/>
    <m/>
    <x v="38"/>
    <s v="Q1"/>
    <x v="0"/>
    <x v="2"/>
    <m/>
    <s v="POLARİS YAZILIM ÇÖZÜMLERİ VE DANIŞMANLIK HİZMETLERİ LTD.ŞTİ."/>
    <s v="WPY.04.007"/>
    <s v="WebPlus Panorama - Dafitim Kanali &quot;Web Connector&quot;  3rd Party Entegrasyon Uygulama Lisansi"/>
    <s v="Univera - Kanal"/>
    <x v="5"/>
    <s v="Enroute"/>
    <s v="Webplus"/>
    <n v="4018.56"/>
    <m/>
    <n v="1"/>
    <m/>
    <n v="5023.2"/>
    <m/>
    <n v="1004.64"/>
    <m/>
    <n v="4018.56"/>
    <m/>
    <n v="0"/>
    <n v="0"/>
    <s v="UNI240000000264"/>
    <m/>
    <m/>
    <s v="Polaris"/>
    <s v="Mevcut Müşteri"/>
    <s v="Yeni Satış"/>
    <s v="Lisans"/>
    <s v="Lisans Satışı"/>
    <s v="Diğer"/>
    <s v="Kanal Satış"/>
    <s v="Polaris"/>
    <s v="Yurt İçi"/>
    <s v="Türkiye"/>
    <s v="Merkez"/>
  </r>
  <r>
    <m/>
    <m/>
    <x v="38"/>
    <s v="Q1"/>
    <x v="0"/>
    <x v="2"/>
    <m/>
    <s v="POLARİS YAZILIM ÇÖZÜMLERİ VE DANIŞMANLIK HİZMETLERİ LTD.ŞTİ."/>
    <s v="WPY.01.004"/>
    <s v="WEBPLUS EK KULLANICI LISANSI +5"/>
    <s v="Univera - Kanal"/>
    <x v="5"/>
    <s v="Enroute"/>
    <s v="Webplus"/>
    <n v="8037.12"/>
    <m/>
    <n v="2"/>
    <m/>
    <n v="20092.8"/>
    <m/>
    <n v="4018.56"/>
    <m/>
    <n v="16074.24"/>
    <m/>
    <n v="0"/>
    <n v="0"/>
    <s v="UNI240000000264"/>
    <m/>
    <m/>
    <s v="Polaris"/>
    <s v="Mevcut Müşteri"/>
    <s v="Yeni Satış"/>
    <s v="Lisans"/>
    <s v="Lisans Satışı"/>
    <s v="Diğer"/>
    <s v="Kanal Satış"/>
    <s v="Polaris"/>
    <s v="Yurt İçi"/>
    <s v="Türkiye"/>
    <s v="Merkez"/>
  </r>
  <r>
    <m/>
    <m/>
    <x v="38"/>
    <s v="Q1"/>
    <x v="0"/>
    <x v="2"/>
    <m/>
    <s v="POLARİS YAZILIM ÇÖZÜMLERİ VE DANIŞMANLIK HİZMETLERİ LTD.ŞTİ."/>
    <s v="WPY.01.001"/>
    <s v="WEBPLUS DISTRIBUTION SATIS-DAGITIM YAZILIMI (Enterprise)"/>
    <s v="Univera - Kanal"/>
    <x v="5"/>
    <s v="Enroute"/>
    <s v="Webplus"/>
    <n v="26522.5"/>
    <m/>
    <n v="1"/>
    <m/>
    <n v="33153.120000000003"/>
    <m/>
    <n v="6630.62"/>
    <m/>
    <n v="26522.5"/>
    <m/>
    <n v="0"/>
    <n v="0"/>
    <s v="UNI240000000264"/>
    <m/>
    <m/>
    <s v="Polaris"/>
    <s v="Mevcut Müşteri"/>
    <s v="Yeni Satış"/>
    <s v="Lisans"/>
    <s v="Lisans Satışı"/>
    <s v="Diğer"/>
    <s v="Kanal Satış"/>
    <s v="Polaris"/>
    <s v="Yurt İçi"/>
    <s v="Türkiye"/>
    <s v="Merkez"/>
  </r>
  <r>
    <m/>
    <m/>
    <x v="38"/>
    <s v="Q1"/>
    <x v="0"/>
    <x v="2"/>
    <m/>
    <s v="POLARİS YAZILIM ÇÖZÜMLERİ VE DANIŞMANLIK HİZMETLERİ LTD.ŞTİ."/>
    <s v="WPY.01.002"/>
    <s v="WebPlus Dagitim Kanali Lisansi"/>
    <s v="Univera - Kanal"/>
    <x v="5"/>
    <s v="Enroute"/>
    <s v="Webplus"/>
    <n v="5113.61625"/>
    <m/>
    <n v="8"/>
    <m/>
    <n v="51136.160000000003"/>
    <m/>
    <n v="10227.23"/>
    <m/>
    <n v="40908.93"/>
    <m/>
    <n v="0"/>
    <n v="0"/>
    <s v="UNI240000000264"/>
    <m/>
    <m/>
    <s v="Polaris"/>
    <s v="Mevcut Müşteri"/>
    <s v="Yeni Satış"/>
    <s v="Lisans"/>
    <s v="Lisans Satışı"/>
    <s v="Diğer"/>
    <s v="Kanal Satış"/>
    <s v="Polaris"/>
    <s v="Yurt İçi"/>
    <s v="Türkiye"/>
    <s v="Merkez"/>
  </r>
  <r>
    <m/>
    <m/>
    <x v="38"/>
    <s v="Q1"/>
    <x v="0"/>
    <x v="2"/>
    <m/>
    <s v="PANASONIC ELEKTRIC WORKS ELEKTRIK SAN.VE TIC. A.S."/>
    <s v="SH.03.002"/>
    <s v="StokBar Panorama - Uzman Destek Hizmeti"/>
    <s v="Univera - Panasonic"/>
    <x v="0"/>
    <s v="Stokbar"/>
    <s v="Stokbar"/>
    <n v="97500"/>
    <m/>
    <n v="1"/>
    <m/>
    <n v="97500"/>
    <m/>
    <n v="0"/>
    <m/>
    <n v="97500"/>
    <m/>
    <n v="0"/>
    <n v="0"/>
    <s v="UNI240000000266"/>
    <m/>
    <m/>
    <s v="Panasonic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38"/>
    <s v="Q1"/>
    <x v="0"/>
    <x v="2"/>
    <m/>
    <s v="POLARİS YAZILIM ÇÖZÜMLERİ VE DANIŞMANLIK HİZMETLERİ LTD.ŞTİ."/>
    <s v="OH.02.001"/>
    <s v="Outsource Yazilim Bakimi Hizmeti"/>
    <s v="Univera - Kanal"/>
    <x v="5"/>
    <s v="Enroute"/>
    <s v="Outsource - Hizmet"/>
    <n v="10208"/>
    <m/>
    <n v="1"/>
    <m/>
    <n v="10208"/>
    <m/>
    <n v="0"/>
    <m/>
    <n v="10208"/>
    <m/>
    <n v="0"/>
    <n v="0"/>
    <s v="UNI240000000264"/>
    <m/>
    <m/>
    <s v="Polaris"/>
    <s v="Mevcut Müşteri"/>
    <s v="Yenileme"/>
    <s v="Hizmet"/>
    <s v="Bakım ve Destek Hizmeti"/>
    <s v="Diğer"/>
    <s v="Kanal Satış"/>
    <s v="Polaris"/>
    <s v="Yurt İçi"/>
    <s v="Türkiye"/>
    <s v="Merkez"/>
  </r>
  <r>
    <m/>
    <m/>
    <x v="38"/>
    <s v="Q1"/>
    <x v="0"/>
    <x v="2"/>
    <m/>
    <s v="POLARİS YAZILIM ÇÖZÜMLERİ VE DANIŞMANLIK HİZMETLERİ LTD.ŞTİ."/>
    <s v="OH.01.004"/>
    <s v="Outsource Kurulus ve Egitim Hizmeti "/>
    <s v="Univera - Kanal"/>
    <x v="5"/>
    <s v="Enroute"/>
    <s v="Outsource - Hizmet"/>
    <n v="2362.5"/>
    <m/>
    <n v="9"/>
    <m/>
    <n v="21262.5"/>
    <m/>
    <n v="0"/>
    <m/>
    <n v="21262.5"/>
    <m/>
    <n v="0"/>
    <n v="0"/>
    <s v="UNI240000000264"/>
    <m/>
    <m/>
    <s v="Polaris"/>
    <s v="Mevcut Müşteri"/>
    <s v="Yeni Satış"/>
    <s v="Hizmet"/>
    <s v="Hosting"/>
    <s v="Diğer"/>
    <s v="Kanal Satış"/>
    <s v="Polaris"/>
    <s v="Yurt İçi"/>
    <s v="Türkiye"/>
    <s v="Merkez"/>
  </r>
  <r>
    <m/>
    <m/>
    <x v="38"/>
    <s v="Q1"/>
    <x v="0"/>
    <x v="2"/>
    <m/>
    <s v="LOREAL TÜRKIYE SAN VE TIC. A.S."/>
    <s v="EY.01.015"/>
    <s v="EnRoute Panorama Platform Ek Kullanici Lisansi  (5 - 10 Kullanici)"/>
    <s v="Univera - Loreal Eczane"/>
    <x v="7"/>
    <s v="Enroute"/>
    <m/>
    <n v="8635.3379999999997"/>
    <m/>
    <n v="10"/>
    <m/>
    <n v="95948.2"/>
    <m/>
    <n v="9594.82"/>
    <m/>
    <n v="86353.38"/>
    <m/>
    <n v="0"/>
    <n v="0"/>
    <s v="UNI240000000366"/>
    <m/>
    <m/>
    <s v="Loreal"/>
    <s v="Mevcut Müşteri"/>
    <s v="Yeni Satış"/>
    <s v="Lisans"/>
    <s v="Lisans Satışı"/>
    <s v="Diğer"/>
    <s v="Univera Satış"/>
    <s v="Saha Satış"/>
    <s v="Yurt İçi"/>
    <s v="Türkiye"/>
    <s v="Merkez"/>
  </r>
  <r>
    <m/>
    <m/>
    <x v="38"/>
    <s v="Q1"/>
    <x v="0"/>
    <x v="2"/>
    <m/>
    <s v="ALTIPARMAK GIDA SAN. VE TIC. AS."/>
    <s v="EY.03.001"/>
    <s v="Enroute Panorama PaaS Lisansi (Kiralama Hizmeti )"/>
    <s v="Univera - Altıparmak-Balparmak"/>
    <x v="7"/>
    <s v="Enroute"/>
    <m/>
    <n v="72576"/>
    <m/>
    <n v="3"/>
    <m/>
    <n v="217728"/>
    <m/>
    <n v="0"/>
    <m/>
    <n v="217728"/>
    <m/>
    <n v="0"/>
    <n v="0"/>
    <s v="UNI240000000333"/>
    <m/>
    <m/>
    <s v="Balparmak"/>
    <s v="Mevcut Müşteri"/>
    <s v="Yenileme"/>
    <s v="Lisans"/>
    <s v="Lisans Kiralama"/>
    <s v="Diğer"/>
    <s v="Univera Satış"/>
    <s v="Saha Satış"/>
    <s v="Yurt İçi"/>
    <s v="Türkiye"/>
    <s v="Merkez"/>
  </r>
  <r>
    <m/>
    <m/>
    <x v="38"/>
    <s v="Q1"/>
    <x v="0"/>
    <x v="2"/>
    <m/>
    <s v="ERBAK-ULUDAG PAZARLAMA SATIS VE DAGITIM A.S."/>
    <s v="EY.04.012"/>
    <s v="EnRoute Panorama E-Dönüsüm  Modül Lisansi (Enterprise)"/>
    <s v="Univera - Uludağ İçecek"/>
    <x v="1"/>
    <s v="Enroute"/>
    <m/>
    <n v="7938"/>
    <m/>
    <n v="1"/>
    <m/>
    <n v="7938"/>
    <m/>
    <n v="0"/>
    <m/>
    <n v="7938"/>
    <m/>
    <n v="0"/>
    <n v="0"/>
    <s v="UNI240000000361"/>
    <m/>
    <m/>
    <s v="Uludağ İçecek"/>
    <s v="Mevcut Müşteri"/>
    <s v="Yeni Satış"/>
    <s v="Lisans"/>
    <s v="Lisans Satışı"/>
    <s v="Diğer"/>
    <s v="Univera Satış"/>
    <s v="Saha Satış"/>
    <s v="Yurt İçi"/>
    <s v="Türkiye"/>
    <s v="Merkez"/>
  </r>
  <r>
    <m/>
    <m/>
    <x v="38"/>
    <s v="Q1"/>
    <x v="0"/>
    <x v="2"/>
    <m/>
    <s v="LOREAL TÜRKIYE SAN VE TIC. A.S."/>
    <s v="EH.02.014"/>
    <s v="ENROUTE PANORAMA BUSINESS ANALYTICS  (QSENSE) KULLANICI LISANSI BAKIMI"/>
    <s v="Univera - Loreal Tüketici"/>
    <x v="2"/>
    <s v="Enroute"/>
    <m/>
    <n v="101445.46"/>
    <m/>
    <n v="1"/>
    <m/>
    <n v="101445.46"/>
    <m/>
    <n v="0"/>
    <m/>
    <n v="101445.46"/>
    <m/>
    <n v="0"/>
    <n v="0"/>
    <s v="UNI240000000373"/>
    <m/>
    <m/>
    <s v="Loreal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38"/>
    <s v="Q1"/>
    <x v="0"/>
    <x v="2"/>
    <m/>
    <s v="KENT GIDA MADDELERI SAN VE TIC.AS."/>
    <s v="EY.06.001"/>
    <s v="EnRoute Panorama - Yazilim Gelistirme Hizmeti"/>
    <s v="Univera - Kent Gıda"/>
    <x v="0"/>
    <s v="Enroute"/>
    <m/>
    <n v="8504.5"/>
    <m/>
    <n v="74.64"/>
    <m/>
    <n v="634775.88"/>
    <m/>
    <n v="0"/>
    <m/>
    <n v="634775.88"/>
    <m/>
    <n v="0"/>
    <n v="0"/>
    <s v="UNI240000000360"/>
    <m/>
    <m/>
    <s v="Mondelez"/>
    <s v="Mevcut Müşteri"/>
    <s v="Yeni Satış"/>
    <s v="Hizmet"/>
    <s v="Yazılım Geliştirme"/>
    <s v="Key Account"/>
    <s v="Univera Satış"/>
    <s v="Saha Satış"/>
    <s v="Yurt İçi"/>
    <s v="Türkiye"/>
    <s v="Merkez"/>
  </r>
  <r>
    <m/>
    <m/>
    <x v="38"/>
    <s v="Q1"/>
    <x v="0"/>
    <x v="2"/>
    <m/>
    <s v="LOREAL TÜRKIYE SAN VE TIC. A.S."/>
    <s v="EH.02.001"/>
    <s v="EnRoute Panorama - Yazilim Bakimi, Yasatma ve Merkezi Destek Hizmeti"/>
    <s v="Univera - Loreal Eczane"/>
    <x v="2"/>
    <s v="Enroute"/>
    <m/>
    <n v="74259.48"/>
    <m/>
    <n v="1"/>
    <m/>
    <n v="74259.48"/>
    <m/>
    <n v="0"/>
    <m/>
    <n v="74259.48"/>
    <m/>
    <n v="0"/>
    <n v="0"/>
    <s v="UNI240000000369"/>
    <m/>
    <m/>
    <s v="Loreal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38"/>
    <s v="Q1"/>
    <x v="0"/>
    <x v="2"/>
    <m/>
    <s v="LOREAL TÜRKIYE SAN VE TIC. A.S."/>
    <s v="EH.02.001"/>
    <s v="EnRoute Panorama - Yazilim Bakimi, Yasatma ve Merkezi Destek Hizmeti"/>
    <s v="Univera - Loreal Kuaför"/>
    <x v="2"/>
    <s v="Enroute"/>
    <m/>
    <n v="54828.81"/>
    <m/>
    <n v="1"/>
    <m/>
    <n v="54828.81"/>
    <m/>
    <n v="0"/>
    <m/>
    <n v="54828.81"/>
    <m/>
    <n v="0"/>
    <n v="0"/>
    <s v="UNI240000000370"/>
    <m/>
    <m/>
    <s v="Loreal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38"/>
    <s v="Q1"/>
    <x v="0"/>
    <x v="2"/>
    <m/>
    <s v="LOREAL TÜRKIYE SAN VE TIC. A.S."/>
    <s v="EH.02.001"/>
    <s v="EnRoute Panorama - Yazilim Bakimi, Yasatma ve Merkezi Destek Hizmeti"/>
    <s v="Univera - Loreal Tüketici"/>
    <x v="2"/>
    <s v="Enroute"/>
    <m/>
    <n v="133466.46"/>
    <m/>
    <n v="1"/>
    <m/>
    <n v="133466.46"/>
    <m/>
    <n v="0"/>
    <m/>
    <n v="133466.46"/>
    <m/>
    <n v="0"/>
    <n v="0"/>
    <s v="UNI240000000368"/>
    <m/>
    <m/>
    <s v="Loreal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38"/>
    <s v="Q1"/>
    <x v="0"/>
    <x v="2"/>
    <m/>
    <s v="TÜRK HENKEL KIMYA SAN TIC. A.S."/>
    <s v="EH.02.001"/>
    <s v="EnRoute Panorama - Yazilim Bakimi, Yasatma ve Merkezi Destek Hizmeti"/>
    <s v="Univera - Schwarzkoph Henkel"/>
    <x v="2"/>
    <s v="Enroute"/>
    <m/>
    <n v="214081.53"/>
    <m/>
    <n v="1"/>
    <m/>
    <n v="214081.53"/>
    <m/>
    <n v="0"/>
    <m/>
    <n v="214081.53"/>
    <m/>
    <n v="0"/>
    <n v="0"/>
    <s v="UNI240000000349"/>
    <m/>
    <m/>
    <s v="Henkel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38"/>
    <s v="Q1"/>
    <x v="0"/>
    <x v="2"/>
    <m/>
    <s v="DURU OTO KIRALAMA NAKLIYE VE OFIS HIZMETLERI TIC. A.S."/>
    <s v="EH.02.018"/>
    <s v="EnRoute Panorama  WebConnector Bakim Hizmeti"/>
    <s v="Univera - Evyap"/>
    <x v="2"/>
    <s v="Enroute"/>
    <s v="Web Connector"/>
    <n v="22122.764999999999"/>
    <m/>
    <n v="2"/>
    <m/>
    <n v="44245.532800000001"/>
    <m/>
    <n v="2.8E-3"/>
    <m/>
    <n v="44245.53"/>
    <m/>
    <n v="0"/>
    <n v="0"/>
    <s v="UNI240000000356"/>
    <m/>
    <m/>
    <s v="Evyap"/>
    <s v="Mevcut Müşteri"/>
    <s v="Yenileme"/>
    <s v="Hizmet"/>
    <s v="Bakım ve Destek Hizmeti"/>
    <s v="Diğer"/>
    <s v="Univera Satış"/>
    <s v="Saha Satış"/>
    <s v="Yurt İçi"/>
    <s v="Türkiye"/>
    <s v="Dist"/>
  </r>
  <r>
    <m/>
    <m/>
    <x v="38"/>
    <s v="Q1"/>
    <x v="0"/>
    <x v="2"/>
    <m/>
    <s v="DARDANEL DAGITIM A.S."/>
    <s v="EH.03.006"/>
    <s v="EnRoute Panorama - Uzaktan Kurulum ve Efitim Hizmeti"/>
    <s v="Univera - Dardanel"/>
    <x v="7"/>
    <s v="Enroute"/>
    <m/>
    <n v="4384.8"/>
    <m/>
    <n v="6"/>
    <m/>
    <n v="32886"/>
    <m/>
    <n v="6577.2"/>
    <m/>
    <n v="26308.799999999999"/>
    <m/>
    <n v="0"/>
    <n v="0"/>
    <s v="UNI240000000340"/>
    <m/>
    <m/>
    <s v="Dardanel"/>
    <s v="Mevcut Müşteri"/>
    <s v="Yeni Satış"/>
    <s v="Hizmet"/>
    <s v="Kurulum ve Eğitim"/>
    <s v="Diğer"/>
    <s v="Univera Satış"/>
    <s v="Saha Satış"/>
    <s v="Yurt İçi"/>
    <s v="Türkiye"/>
    <s v="Merkez"/>
  </r>
  <r>
    <m/>
    <m/>
    <x v="38"/>
    <s v="Q1"/>
    <x v="0"/>
    <x v="2"/>
    <m/>
    <s v="RA PAZARLAMA LTD.STI"/>
    <s v="EH.03.006"/>
    <s v="EnRoute Panorama - Uzaktan Kurulum ve Efitim Hizmeti"/>
    <s v="Univera - Hobby-Ra Pazarlama"/>
    <x v="7"/>
    <s v="Enroute"/>
    <m/>
    <n v="3645"/>
    <m/>
    <n v="2"/>
    <m/>
    <n v="7290"/>
    <m/>
    <n v="0"/>
    <m/>
    <n v="7290"/>
    <m/>
    <n v="0"/>
    <n v="0"/>
    <s v="UNI240000000341"/>
    <m/>
    <m/>
    <s v="Hobby"/>
    <s v="Mevcut Müşteri"/>
    <s v="Yeni Satış"/>
    <s v="Hizmet"/>
    <s v="Kurulum ve Eğitim"/>
    <s v="Diğer"/>
    <s v="Univera Satış"/>
    <s v="Saha Satış"/>
    <s v="Yurt İçi"/>
    <s v="Türkiye"/>
    <s v="Merkez"/>
  </r>
  <r>
    <m/>
    <m/>
    <x v="38"/>
    <s v="Q1"/>
    <x v="0"/>
    <x v="2"/>
    <m/>
    <s v="KENT GIDA MADDELERI SAN VE TIC.AS."/>
    <s v="EH.01.001"/>
    <s v="EnRoute Panorama - Proje Yönetim Hizmeti"/>
    <s v="Univera - Kent Gıda"/>
    <x v="0"/>
    <s v="Enroute"/>
    <m/>
    <n v="7937.53"/>
    <m/>
    <n v="4"/>
    <m/>
    <n v="31750.12"/>
    <m/>
    <n v="0"/>
    <m/>
    <n v="31750.12"/>
    <m/>
    <n v="0"/>
    <n v="0"/>
    <s v="UNI240000000360"/>
    <m/>
    <m/>
    <s v="Mondelez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38"/>
    <s v="Q1"/>
    <x v="0"/>
    <x v="2"/>
    <m/>
    <s v="LOREAL TÜRKIYE SAN VE TIC. A.S."/>
    <s v="EYS.01.014"/>
    <s v="EnRoute Panorama - Platform Back Office Kullanici Lisansi (Standart)"/>
    <s v="Univera - Loreal Tüketici"/>
    <x v="7"/>
    <s v="Enroute"/>
    <m/>
    <n v="4605.5119999999997"/>
    <m/>
    <n v="30"/>
    <m/>
    <n v="172706.7"/>
    <m/>
    <n v="34541.339999999997"/>
    <m/>
    <n v="138165.35999999999"/>
    <m/>
    <n v="0"/>
    <n v="0"/>
    <s v="UNI240000000367"/>
    <m/>
    <m/>
    <s v="Loreal"/>
    <s v="Mevcut Müşteri"/>
    <s v="Yeni Satış"/>
    <s v="Lisans"/>
    <s v="Lisans Satışı"/>
    <s v="Diğer"/>
    <s v="Univera Satış"/>
    <s v="Saha Satış"/>
    <s v="Yurt İçi"/>
    <s v="Türkiye"/>
    <s v="Merkez"/>
  </r>
  <r>
    <m/>
    <m/>
    <x v="38"/>
    <s v="Q1"/>
    <x v="0"/>
    <x v="2"/>
    <m/>
    <s v="ERBAK-ULUDAG PAZARLAMA SATIS VE DAGITIM A.S."/>
    <s v="EY.02.033"/>
    <s v="EnRoute Panorama - Mobil Kullanici Lisansi (Enterprise)"/>
    <s v="Univera - Uludağ İçecek"/>
    <x v="1"/>
    <s v="Enroute"/>
    <m/>
    <n v="3257.1"/>
    <m/>
    <n v="20"/>
    <m/>
    <n v="65142"/>
    <m/>
    <n v="0"/>
    <m/>
    <n v="65142"/>
    <m/>
    <n v="0"/>
    <n v="0"/>
    <s v="UNI240000000361"/>
    <m/>
    <m/>
    <s v="Uludağ İçecek"/>
    <s v="Mevcut Müşteri"/>
    <s v="Yeni Satış"/>
    <s v="Lisans"/>
    <s v="Lisans Satışı"/>
    <s v="Diğer"/>
    <s v="Univera Satış"/>
    <s v="Saha Satış"/>
    <s v="Yurt İçi"/>
    <s v="Türkiye"/>
    <s v="Merkez"/>
  </r>
  <r>
    <m/>
    <m/>
    <x v="38"/>
    <s v="Q1"/>
    <x v="0"/>
    <x v="2"/>
    <m/>
    <s v="Haribo SEKERLEME SAN. TIC.LTD. STI."/>
    <s v="EH.06.001"/>
    <s v="EnRoute Panorama - Hosting Hizmeti"/>
    <s v="Univera - Haribo"/>
    <x v="2"/>
    <s v="Hosting"/>
    <m/>
    <n v="12665.6"/>
    <m/>
    <n v="1.5"/>
    <m/>
    <n v="18998.402708000001"/>
    <m/>
    <n v="2.7079999999999999E-3"/>
    <m/>
    <n v="18998.400000000001"/>
    <m/>
    <n v="0"/>
    <n v="0"/>
    <s v="UNI240000000268"/>
    <m/>
    <m/>
    <s v="Haribo"/>
    <s v="Mevcut Müşteri"/>
    <s v="Yenileme"/>
    <s v="Hizmet"/>
    <s v="Hosting"/>
    <s v="Key Account"/>
    <s v="Univera Satış"/>
    <s v="Saha Satış"/>
    <s v="Yurt İçi"/>
    <s v="Türkiye"/>
    <s v="Merkez"/>
  </r>
  <r>
    <m/>
    <m/>
    <x v="38"/>
    <s v="Q1"/>
    <x v="0"/>
    <x v="2"/>
    <m/>
    <s v="Haribo SEKERLEME SAN. TIC.LTD. STI."/>
    <s v="EH.06.001"/>
    <s v="EnRoute Panorama - Hosting Hizmeti"/>
    <s v="Univera - Haribo"/>
    <x v="2"/>
    <s v="Hosting"/>
    <m/>
    <n v="6102.62"/>
    <m/>
    <n v="1"/>
    <m/>
    <n v="6102.6225000000004"/>
    <m/>
    <n v="2.5000000000000001E-3"/>
    <m/>
    <n v="6102.62"/>
    <m/>
    <n v="0"/>
    <n v="0"/>
    <s v="UNI240000000268"/>
    <m/>
    <m/>
    <s v="Haribo"/>
    <s v="Mevcut Müşteri"/>
    <s v="Yenileme"/>
    <s v="Hizmet"/>
    <s v="Hosting"/>
    <s v="Key Account"/>
    <s v="Univera Satış"/>
    <s v="Saha Satış"/>
    <s v="Yurt İçi"/>
    <s v="Türkiye"/>
    <s v="Merkez"/>
  </r>
  <r>
    <m/>
    <m/>
    <x v="38"/>
    <s v="Q1"/>
    <x v="0"/>
    <x v="2"/>
    <m/>
    <s v="Eczacibasi Tüketim Ürünleri San. Tic. A.S."/>
    <s v="EY.01.021"/>
    <s v="EnRoute Panorama - Dafitim Kanali (Bayi/Distribütör/Sube) Lisansi (Enterprise)"/>
    <s v="Univera - Eczacıbaşı Girişim"/>
    <x v="0"/>
    <s v="Enroute"/>
    <m/>
    <n v="22887"/>
    <m/>
    <n v="1"/>
    <m/>
    <n v="22887"/>
    <m/>
    <n v="0"/>
    <m/>
    <n v="22887"/>
    <m/>
    <n v="0"/>
    <n v="0"/>
    <s v="UNI240000000344"/>
    <m/>
    <m/>
    <s v="Eczacıbaşı"/>
    <s v="Mevcut Müşteri"/>
    <s v="Yeni Satış"/>
    <s v="Lisans"/>
    <s v="Lisans Satışı"/>
    <s v="Diğer"/>
    <s v="Univera Satış"/>
    <s v="Saha Satış"/>
    <s v="Yurt İçi"/>
    <s v="Türkiye"/>
    <s v="Merkez"/>
  </r>
  <r>
    <m/>
    <m/>
    <x v="38"/>
    <s v="Q1"/>
    <x v="0"/>
    <x v="2"/>
    <m/>
    <s v="LOREAL TÜRKIYE SAN VE TIC. A.S."/>
    <s v="EH.03.001"/>
    <s v="EnRoute Panorama - Çafri Merkezi Hizmeti  (MSD)"/>
    <s v="Univera - Loreal Eczane"/>
    <x v="2"/>
    <s v="Enroute"/>
    <m/>
    <n v="10333.780000000001"/>
    <m/>
    <n v="4"/>
    <m/>
    <n v="41335.120000000003"/>
    <m/>
    <n v="0"/>
    <m/>
    <n v="41335.120000000003"/>
    <m/>
    <n v="0"/>
    <n v="0"/>
    <s v="UNI240000000369"/>
    <m/>
    <m/>
    <s v="Loreal"/>
    <s v="Mevcut Müşteri"/>
    <s v="Yenileme"/>
    <s v="Hizmet"/>
    <s v="Çağrı Merkezi"/>
    <s v="Diğer"/>
    <s v="Univera Satış"/>
    <s v="Saha Satış"/>
    <s v="Yurt İçi"/>
    <s v="Türkiye"/>
    <s v="Merkez"/>
  </r>
  <r>
    <m/>
    <m/>
    <x v="38"/>
    <s v="Q1"/>
    <x v="0"/>
    <x v="2"/>
    <m/>
    <s v="LOREAL TÜRKIYE SAN VE TIC. A.S."/>
    <s v="EH.03.001"/>
    <s v="EnRoute Panorama - Çafri Merkezi Hizmeti  (MSD)"/>
    <s v="Univera - Loreal Tüketici"/>
    <x v="2"/>
    <s v="Enroute"/>
    <m/>
    <n v="8539.4600000000009"/>
    <m/>
    <n v="28"/>
    <m/>
    <n v="239104.88"/>
    <m/>
    <n v="0"/>
    <m/>
    <n v="239104.88"/>
    <m/>
    <n v="0"/>
    <n v="0"/>
    <s v="UNI240000000368"/>
    <m/>
    <m/>
    <s v="Loreal"/>
    <s v="Mevcut Müşteri"/>
    <s v="Yenileme"/>
    <s v="Hizmet"/>
    <s v="Çağrı Merkezi"/>
    <s v="Diğer"/>
    <s v="Univera Satış"/>
    <s v="Saha Satış"/>
    <s v="Yurt İçi"/>
    <s v="Türkiye"/>
    <s v="Merkez"/>
  </r>
  <r>
    <m/>
    <m/>
    <x v="38"/>
    <s v="Q1"/>
    <x v="0"/>
    <x v="2"/>
    <m/>
    <s v="LOREAL TÜRKIYE SAN VE TIC. A.S."/>
    <s v="EH.03.001"/>
    <s v="EnRoute Panorama - Çafri Merkezi Hizmeti  (MSD)"/>
    <s v="Univera - Loreal Tüketici"/>
    <x v="2"/>
    <s v="Enroute"/>
    <m/>
    <n v="41335.089999999997"/>
    <m/>
    <n v="1"/>
    <m/>
    <n v="41335.089999999997"/>
    <m/>
    <n v="0"/>
    <m/>
    <n v="41335.089999999997"/>
    <m/>
    <n v="0"/>
    <n v="0"/>
    <s v="UNI240000000368"/>
    <m/>
    <m/>
    <s v="Loreal"/>
    <s v="Mevcut Müşteri"/>
    <s v="Yenileme"/>
    <s v="Hizmet"/>
    <s v="Çağrı Merkezi"/>
    <s v="Diğer"/>
    <s v="Univera Satış"/>
    <s v="Saha Satış"/>
    <s v="Yurt İçi"/>
    <s v="Türkiye"/>
    <s v="Merkez"/>
  </r>
  <r>
    <m/>
    <m/>
    <x v="38"/>
    <s v="Q1"/>
    <x v="0"/>
    <x v="2"/>
    <m/>
    <s v="TÜRK HENKEL KIMYA SAN TIC. A.S."/>
    <s v="EH.03.001"/>
    <s v="EnRoute Panorama - Çafri Merkezi Hizmeti  (MSD)"/>
    <s v="Univera - Schwarzkoph Henkel"/>
    <x v="2"/>
    <s v="Enroute"/>
    <m/>
    <n v="13643.38"/>
    <m/>
    <n v="3"/>
    <m/>
    <n v="40930.14"/>
    <m/>
    <n v="0"/>
    <m/>
    <n v="40930.14"/>
    <m/>
    <n v="0"/>
    <n v="0"/>
    <s v="UNI240000000349"/>
    <m/>
    <m/>
    <s v="Henkel"/>
    <s v="Mevcut Müşteri"/>
    <s v="Yenileme"/>
    <s v="Hizmet"/>
    <s v="Çağrı Merkezi"/>
    <s v="Diğer"/>
    <s v="Univera Satış"/>
    <s v="Saha Satış"/>
    <s v="Yurt İçi"/>
    <s v="Türkiye"/>
    <s v="Merkez"/>
  </r>
  <r>
    <m/>
    <m/>
    <x v="39"/>
    <s v="Q1"/>
    <x v="0"/>
    <x v="2"/>
    <m/>
    <s v="ALDEMIR BILISIM HIZ. VE DANISMANLIK - ARZU ALDEMIR"/>
    <s v="WPH.02.001"/>
    <s v="WebPlus Yazilim Bakimi Hizmeti"/>
    <s v="Univera - Kanal"/>
    <x v="5"/>
    <s v="Enroute"/>
    <s v="Webplus"/>
    <n v="5000"/>
    <m/>
    <n v="1"/>
    <m/>
    <n v="5000"/>
    <m/>
    <n v="0"/>
    <m/>
    <n v="5000"/>
    <m/>
    <n v="0"/>
    <n v="0"/>
    <s v="UNI240000000273"/>
    <m/>
    <m/>
    <s v="Aldemir Bilişim"/>
    <s v="Mevcut Müşteri"/>
    <s v="Yenileme"/>
    <s v="Hizmet"/>
    <s v="Bakım ve Destek Hizmeti"/>
    <s v="Diğer"/>
    <s v="Kanal Satış"/>
    <s v="Aldemir"/>
    <s v="Yurt İçi"/>
    <s v="Türkiye"/>
    <s v="Merkez"/>
  </r>
  <r>
    <m/>
    <m/>
    <x v="39"/>
    <s v="Q1"/>
    <x v="0"/>
    <x v="2"/>
    <m/>
    <s v="ALDEMIR BILISIM HIZ. VE DANISMANLIK - ARZU ALDEMIR"/>
    <s v="WPY.01.003"/>
    <s v="WEBPLUS EK KULLANICI LISANSI +1"/>
    <s v="Univera - Kanal"/>
    <x v="5"/>
    <s v="Enroute"/>
    <s v="Webplus"/>
    <n v="660.75"/>
    <m/>
    <n v="1"/>
    <m/>
    <n v="881"/>
    <m/>
    <n v="220.25"/>
    <m/>
    <n v="660.75"/>
    <m/>
    <n v="0"/>
    <n v="0"/>
    <s v="UNI240000000273"/>
    <m/>
    <m/>
    <s v="Aldemir"/>
    <s v="Mevcut Müşteri"/>
    <s v="Yeni Satış"/>
    <s v="Lisans"/>
    <s v="Lisans Satışı"/>
    <s v="Diğer"/>
    <s v="Kanal Satış"/>
    <s v="Aldemir"/>
    <s v="Yurt İçi"/>
    <s v="Türkiye"/>
    <s v="Merkez"/>
  </r>
  <r>
    <m/>
    <m/>
    <x v="39"/>
    <s v="Q1"/>
    <x v="0"/>
    <x v="2"/>
    <m/>
    <s v="ALDEMIR BILISIM HIZ. VE DANISMANLIK - ARZU ALDEMIR"/>
    <s v="WPY.01.007"/>
    <s v="WEBPLUS E-DÖNÜSÜM MODÜL LISANSI"/>
    <s v="Univera - Kanal"/>
    <x v="5"/>
    <s v="Enroute"/>
    <s v="Webplus"/>
    <n v="6006"/>
    <m/>
    <n v="1"/>
    <m/>
    <n v="8008"/>
    <m/>
    <n v="2002"/>
    <m/>
    <n v="6006"/>
    <m/>
    <n v="0"/>
    <n v="0"/>
    <s v="UNI240000000273"/>
    <m/>
    <m/>
    <s v="Aldemir"/>
    <s v="Mevcut Müşteri"/>
    <s v="Yeni Satış"/>
    <s v="Lisans"/>
    <s v="Lisans Satışı"/>
    <s v="Diğer"/>
    <s v="Kanal Satış"/>
    <s v="Aldemir"/>
    <s v="Yurt İçi"/>
    <s v="Türkiye"/>
    <s v="Merkez"/>
  </r>
  <r>
    <m/>
    <m/>
    <x v="39"/>
    <s v="Q1"/>
    <x v="0"/>
    <x v="2"/>
    <m/>
    <s v="ALDEMIR BILISIM HIZ. VE DANISMANLIK - ARZU ALDEMIR"/>
    <s v="WPY.01.006"/>
    <s v="WEBPLUS DISTRIBUTION SATIS-DAGITIM YAZILIMI (Light)"/>
    <s v="Univera - Kanal"/>
    <x v="5"/>
    <s v="Enroute"/>
    <s v="Webplus"/>
    <n v="8232"/>
    <m/>
    <n v="1"/>
    <m/>
    <n v="10976"/>
    <m/>
    <n v="2744"/>
    <m/>
    <n v="8232"/>
    <m/>
    <n v="0"/>
    <n v="0"/>
    <s v="UNI240000000273"/>
    <m/>
    <m/>
    <s v="Aldemir"/>
    <s v="Mevcut Müşteri"/>
    <s v="Yeni Satış"/>
    <s v="Lisans"/>
    <s v="Lisans Satışı"/>
    <s v="Diğer"/>
    <s v="Kanal Satış"/>
    <s v="Aldemir"/>
    <s v="Yurt İçi"/>
    <s v="Türkiye"/>
    <s v="Merkez"/>
  </r>
  <r>
    <m/>
    <m/>
    <x v="39"/>
    <s v="Q1"/>
    <x v="0"/>
    <x v="2"/>
    <m/>
    <s v="ALDEMIR BILISIM HIZ. VE DANISMANLIK - ARZU ALDEMIR"/>
    <s v="WPY.02.001"/>
    <s v="WEBPLUS (Android) SATIS TEMSILCISI LISANSI"/>
    <s v="Univera - Kanal"/>
    <x v="5"/>
    <s v="Enroute"/>
    <s v="Webplus"/>
    <n v="1072.5"/>
    <m/>
    <n v="2"/>
    <m/>
    <n v="2860"/>
    <m/>
    <n v="715"/>
    <m/>
    <n v="2145"/>
    <m/>
    <n v="0"/>
    <n v="0"/>
    <s v="UNI240000000273"/>
    <m/>
    <m/>
    <s v="Aldemir"/>
    <s v="Mevcut Müşteri"/>
    <s v="Yeni Satış"/>
    <s v="Lisans"/>
    <s v="Lisans Satışı"/>
    <s v="Diğer"/>
    <s v="Kanal Satış"/>
    <s v="Aldemir"/>
    <s v="Yurt İçi"/>
    <s v="Türkiye"/>
    <s v="Merkez"/>
  </r>
  <r>
    <m/>
    <m/>
    <x v="39"/>
    <s v="Q1"/>
    <x v="0"/>
    <x v="2"/>
    <m/>
    <s v="GENÇ TERCAN GIDA TURIZM NAKLIYAT TIC.LTD.STI"/>
    <s v="UH.01.002"/>
    <s v="UNIDOX KONTÖR HIZMETI"/>
    <s v="Univera Doğuş Çay Projesi"/>
    <x v="6"/>
    <s v="E-Dönüşüm"/>
    <s v="Unidox"/>
    <n v="1.35"/>
    <m/>
    <n v="50000"/>
    <m/>
    <n v="67500"/>
    <m/>
    <n v="0"/>
    <m/>
    <n v="67500"/>
    <m/>
    <n v="0"/>
    <n v="0"/>
    <s v="ENV240000000032"/>
    <m/>
    <m/>
    <s v="Doğuş Çay"/>
    <s v="Mevcut Müşteri"/>
    <s v="Yeni Satış"/>
    <s v="Kontor"/>
    <s v="Kontor Satışı"/>
    <s v="Key Account"/>
    <s v="Kanal Satış"/>
    <s v="Saha Satış"/>
    <s v="Yurt İçi"/>
    <s v="Türkiye"/>
    <s v="Dist"/>
  </r>
  <r>
    <m/>
    <m/>
    <x v="39"/>
    <s v="Q1"/>
    <x v="0"/>
    <x v="2"/>
    <m/>
    <s v="UMUT SARIGÖL"/>
    <s v="UH.01.002"/>
    <s v="UNIDOX KONTÖR HIZMETI"/>
    <s v="Univera Doğuş Çay Projesi"/>
    <x v="6"/>
    <s v="E-Dönüşüm"/>
    <s v="Unidox"/>
    <n v="2.4"/>
    <m/>
    <n v="5000"/>
    <m/>
    <n v="12000"/>
    <m/>
    <n v="0"/>
    <m/>
    <n v="12000"/>
    <m/>
    <n v="0"/>
    <n v="0"/>
    <s v="ENV240000000033"/>
    <m/>
    <m/>
    <s v="Doğuş Çay"/>
    <s v="Mevcut Müşteri"/>
    <s v="Yeni Satış"/>
    <s v="Kontor"/>
    <s v="Kontor Satışı"/>
    <s v="Key Account"/>
    <s v="Kanal Satış"/>
    <s v="Saha Satış"/>
    <s v="Yurt İçi"/>
    <s v="Türkiye"/>
    <s v="Dist"/>
  </r>
  <r>
    <m/>
    <m/>
    <x v="39"/>
    <s v="Q1"/>
    <x v="0"/>
    <x v="2"/>
    <m/>
    <s v="LOREAL TÜRKIYE SAN VE TIC. A.S."/>
    <s v="EH.01.001"/>
    <s v="EnRoute Panorama - Proje Yönetim Hizmeti"/>
    <s v="Univera - Loreal Eczane"/>
    <x v="7"/>
    <s v="Enroute"/>
    <m/>
    <n v="7143.7759999999998"/>
    <m/>
    <n v="5"/>
    <m/>
    <n v="39687.65"/>
    <m/>
    <n v="3968.77"/>
    <m/>
    <n v="35718.879999999997"/>
    <m/>
    <n v="0"/>
    <n v="0"/>
    <s v="UNI240000000366"/>
    <m/>
    <m/>
    <s v="Loreal"/>
    <s v="Mevcut Müşteri"/>
    <s v="Yeni Satış"/>
    <s v="Hizmet"/>
    <s v="Proje Yönetimi ve Danışmanlık"/>
    <s v="Diğer"/>
    <s v="Univera Satış"/>
    <s v="Saha Satış"/>
    <s v="Yurt İçi"/>
    <s v="Türkiye"/>
    <s v="Merkez"/>
  </r>
  <r>
    <m/>
    <m/>
    <x v="39"/>
    <s v="Q1"/>
    <x v="0"/>
    <x v="2"/>
    <m/>
    <s v="LOREAL TÜRKIYE SAN VE TIC. A.S."/>
    <s v="EH.03.001"/>
    <s v="EnRoute Panorama - Çafri Merkezi Hizmeti  (MSD)"/>
    <s v="Univera - Loreal Kuaför"/>
    <x v="2"/>
    <s v="Enroute"/>
    <m/>
    <n v="41335.089999999997"/>
    <m/>
    <n v="1"/>
    <m/>
    <n v="41335.089999999997"/>
    <m/>
    <n v="0"/>
    <m/>
    <n v="41335.089999999997"/>
    <m/>
    <n v="0"/>
    <n v="0"/>
    <s v="UNI240000000370"/>
    <m/>
    <m/>
    <s v="Loreal"/>
    <s v="Mevcut Müşteri"/>
    <s v="Yenileme"/>
    <s v="Hizmet"/>
    <s v="Çağrı Merkezi"/>
    <s v="Diğer"/>
    <s v="Univera Satış"/>
    <s v="Saha Satış"/>
    <s v="Yurt İçi"/>
    <s v="Türkiye"/>
    <s v="Merkez"/>
  </r>
  <r>
    <m/>
    <m/>
    <x v="40"/>
    <s v="Q1"/>
    <x v="0"/>
    <x v="2"/>
    <m/>
    <s v="GENÇ ve GÜÇLÜ GIDA DAGITIM TIC LTD. STI"/>
    <s v="UH.01.002"/>
    <s v="UNIDOX KONTÖR HIZMETI"/>
    <s v="Univera - Dardanel"/>
    <x v="6"/>
    <s v="E-Dönüşüm"/>
    <s v="Unidox"/>
    <n v="1.8"/>
    <m/>
    <n v="10000"/>
    <m/>
    <n v="18000"/>
    <m/>
    <n v="0"/>
    <m/>
    <n v="18000"/>
    <m/>
    <n v="0"/>
    <n v="0"/>
    <s v="UNI240000000278"/>
    <m/>
    <m/>
    <s v="Dardanel"/>
    <s v="Mevcut Müşteri"/>
    <s v="Yeni Satış"/>
    <s v="Kontor"/>
    <s v="Kontor Satışı"/>
    <s v="Diğer"/>
    <s v="Kanal Satış"/>
    <s v="Saha Satış"/>
    <s v="Yurt İçi"/>
    <s v="Türkiye"/>
    <s v="Dist"/>
  </r>
  <r>
    <m/>
    <m/>
    <x v="40"/>
    <s v="Q1"/>
    <x v="0"/>
    <x v="2"/>
    <m/>
    <s v="THY DO&amp;CO IKRAM HIZMETLERI A.S."/>
    <s v="SH.01.001"/>
    <s v="StokBar Panorama - Proje Yönetim Hizmeti"/>
    <s v="Univera - Turkish Do&amp;Co"/>
    <x v="0"/>
    <s v="Stokbar"/>
    <s v="Stokbar"/>
    <n v="9525"/>
    <m/>
    <n v="3"/>
    <m/>
    <n v="28575"/>
    <m/>
    <n v="0"/>
    <m/>
    <n v="28575"/>
    <m/>
    <n v="0"/>
    <n v="0"/>
    <s v="UNI240000000275"/>
    <m/>
    <m/>
    <s v="THY Do&amp;Co"/>
    <s v="Mevcut Müşteri"/>
    <s v="Yeni Satış"/>
    <s v="Hizmet"/>
    <s v="Proje Yönetimi ve Danışmanlık"/>
    <s v="Diğer"/>
    <s v="Univera Satış"/>
    <s v="Saha Satış"/>
    <s v="Yurt İçi"/>
    <s v="Türkiye"/>
    <s v="Merkez"/>
  </r>
  <r>
    <m/>
    <m/>
    <x v="40"/>
    <s v="Q1"/>
    <x v="0"/>
    <x v="2"/>
    <m/>
    <s v="LOREAL TÜRKIYE SAN VE TIC. A.S."/>
    <s v="EH.02.001"/>
    <s v="EnRoute Panorama - Yazilim Bakimi, Yasatma ve Merkezi Destek Hizmeti"/>
    <s v="Univera - Loreal Eczane"/>
    <x v="7"/>
    <s v="Enroute"/>
    <m/>
    <n v="29282.81"/>
    <m/>
    <n v="1"/>
    <m/>
    <n v="32536.46"/>
    <m/>
    <n v="3253.65"/>
    <m/>
    <n v="29282.81"/>
    <m/>
    <n v="0"/>
    <n v="0"/>
    <s v="UNI240000000366"/>
    <m/>
    <m/>
    <s v="Loreal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40"/>
    <s v="Q1"/>
    <x v="0"/>
    <x v="2"/>
    <m/>
    <s v="LOREAL TÜRKIYE SAN VE TIC. A.S."/>
    <s v="EH.02.001"/>
    <s v="EnRoute Panorama - Yazilim Bakimi, Yasatma ve Merkezi Destek Hizmeti"/>
    <s v="Univera - Loreal Tüketici"/>
    <x v="7"/>
    <s v="Enroute"/>
    <m/>
    <n v="30396.38"/>
    <m/>
    <n v="1"/>
    <m/>
    <n v="37995.47"/>
    <m/>
    <n v="7599.09"/>
    <m/>
    <n v="30396.38"/>
    <m/>
    <n v="0"/>
    <n v="0"/>
    <s v="UNI240000000367"/>
    <m/>
    <m/>
    <s v="Loreal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40"/>
    <s v="Q1"/>
    <x v="0"/>
    <x v="2"/>
    <m/>
    <s v="LOREAL TÜRKIYE SAN VE TIC. A.S."/>
    <s v="EY.01.025"/>
    <s v="EnRoute Panorama - Dist. Web Connector  Web Service Lisansi (Enterprise)"/>
    <s v="Univera - Loreal Eczane"/>
    <x v="7"/>
    <s v="Enroute"/>
    <m/>
    <n v="24492.95"/>
    <m/>
    <n v="1"/>
    <m/>
    <n v="27214.39"/>
    <m/>
    <n v="2721.44"/>
    <m/>
    <n v="24492.95"/>
    <m/>
    <n v="0"/>
    <n v="0"/>
    <s v="UNI240000000366"/>
    <m/>
    <m/>
    <s v="Loreal"/>
    <s v="Mevcut Müşteri"/>
    <s v="Yeni Satış"/>
    <s v="Lisans"/>
    <s v="Lisans Satışı"/>
    <s v="Diğer"/>
    <s v="Univera Satış"/>
    <s v="Saha Satış"/>
    <s v="Yurt İçi"/>
    <s v="Türkiye"/>
    <s v="Merkez"/>
  </r>
  <r>
    <m/>
    <m/>
    <x v="40"/>
    <s v="Q1"/>
    <x v="0"/>
    <x v="2"/>
    <m/>
    <s v="LOREAL TÜRKIYE SAN VE TIC. A.S."/>
    <s v="EY.01.021"/>
    <s v="EnRoute Panorama - Dafitim Kanali (Bayi/Distribütör/Sube) Lisansi (Enterprise)"/>
    <s v="Univera - Loreal Eczane"/>
    <x v="7"/>
    <s v="Enroute"/>
    <m/>
    <n v="22257.39"/>
    <m/>
    <n v="1"/>
    <m/>
    <n v="24730.43"/>
    <m/>
    <n v="2473.04"/>
    <m/>
    <n v="22257.39"/>
    <m/>
    <n v="0"/>
    <n v="0"/>
    <s v="UNI240000000366"/>
    <m/>
    <m/>
    <s v="Loreal"/>
    <s v="Mevcut Müşteri"/>
    <s v="Yeni Satış"/>
    <s v="Lisans"/>
    <s v="Lisans Satışı"/>
    <s v="Diğer"/>
    <s v="Univera Satış"/>
    <s v="Saha Satış"/>
    <s v="Yurt İçi"/>
    <s v="Türkiye"/>
    <s v="Merkez"/>
  </r>
  <r>
    <m/>
    <m/>
    <x v="40"/>
    <s v="Q1"/>
    <x v="0"/>
    <x v="2"/>
    <m/>
    <s v="LOREAL TÜRKIYE SAN VE TIC. A.S."/>
    <s v="EH.03.001"/>
    <s v="EnRoute Panorama - Çafri Merkezi Hizmeti  (MSD)"/>
    <s v="Univera - Loreal Eczane"/>
    <x v="2"/>
    <s v="Enroute"/>
    <m/>
    <n v="34157.85"/>
    <m/>
    <n v="1"/>
    <m/>
    <n v="34157.85"/>
    <m/>
    <n v="0"/>
    <m/>
    <n v="34157.85"/>
    <m/>
    <n v="0"/>
    <n v="0"/>
    <s v="UNI240000000369"/>
    <m/>
    <m/>
    <s v="Loreal"/>
    <s v="Mevcut Müşteri"/>
    <s v="Yenileme"/>
    <s v="Hizmet"/>
    <s v="Çağrı Merkezi"/>
    <s v="Diğer"/>
    <s v="Univera Satış"/>
    <s v="Saha Satış"/>
    <s v="Yurt İçi"/>
    <s v="Türkiye"/>
    <s v="Merkez"/>
  </r>
  <r>
    <m/>
    <m/>
    <x v="40"/>
    <s v="Q1"/>
    <x v="0"/>
    <x v="2"/>
    <m/>
    <s v="LOREAL TÜRKIYE SAN VE TIC. A.S."/>
    <s v="EH.03.001"/>
    <s v="EnRoute Panorama - Çafri Merkezi Hizmeti  (MSD)"/>
    <s v="Univera - Loreal Kuaför"/>
    <x v="2"/>
    <s v="Enroute"/>
    <m/>
    <n v="8539.4600000000009"/>
    <m/>
    <n v="3"/>
    <m/>
    <n v="25618.38"/>
    <m/>
    <n v="0"/>
    <m/>
    <n v="25618.38"/>
    <m/>
    <n v="0"/>
    <n v="0"/>
    <s v="UNI240000000370"/>
    <m/>
    <m/>
    <s v="Loreal"/>
    <s v="Mevcut Müşteri"/>
    <s v="Yenileme"/>
    <s v="Hizmet"/>
    <s v="Çağrı Merkezi"/>
    <s v="Diğer"/>
    <s v="Univera Satış"/>
    <s v="Saha Satış"/>
    <s v="Yurt İçi"/>
    <s v="Türkiye"/>
    <s v="Merkez"/>
  </r>
  <r>
    <m/>
    <m/>
    <x v="41"/>
    <s v="Q1"/>
    <x v="0"/>
    <x v="2"/>
    <m/>
    <s v="AVSAR MESRUBAT GIDA INSAAT TURIZM SAN. VE TIC.LTD.STI."/>
    <s v="UH.01.002"/>
    <s v="UNIDOX KONTÖR HIZMETI"/>
    <s v="Univera - Uludağ İçecek"/>
    <x v="6"/>
    <s v="E-Dönüşüm"/>
    <s v="Unidox"/>
    <n v="1.1000000000000001"/>
    <m/>
    <n v="50000"/>
    <m/>
    <n v="55000"/>
    <m/>
    <n v="0"/>
    <m/>
    <n v="55000"/>
    <m/>
    <n v="0"/>
    <n v="0"/>
    <s v="UNI240000000282"/>
    <m/>
    <m/>
    <s v="Uludağ İçecek"/>
    <s v="Mevcut Müşteri"/>
    <s v="Yeni Satış"/>
    <s v="Kontor"/>
    <s v="Kontor Satışı"/>
    <s v="Diğer"/>
    <s v="Kanal Satış"/>
    <s v="Saha Satış"/>
    <s v="Yurt İçi"/>
    <s v="Türkiye"/>
    <s v="Dist"/>
  </r>
  <r>
    <m/>
    <m/>
    <x v="41"/>
    <s v="Q1"/>
    <x v="0"/>
    <x v="2"/>
    <m/>
    <s v="Ekosal Tasimacilik - Ekosal Tasimacilik Tarim Gida Petrol Insaat San. Ve Tic. Ltd.Sti."/>
    <s v="UH.01.002"/>
    <s v="UNIDOX KONTÖR HIZMETI"/>
    <s v="Univera - Uludağ İçecek"/>
    <x v="6"/>
    <s v="E-Dönüşüm"/>
    <s v="Unidox"/>
    <n v="1.1000000000000001"/>
    <m/>
    <n v="50000"/>
    <m/>
    <n v="55000"/>
    <m/>
    <n v="0"/>
    <m/>
    <n v="55000"/>
    <m/>
    <n v="0"/>
    <n v="0"/>
    <s v="UNI240000000283"/>
    <m/>
    <m/>
    <s v="Uludağ İçecek"/>
    <s v="Mevcut Müşteri"/>
    <s v="Yeni Satış"/>
    <s v="Kontor"/>
    <s v="Kontor Satışı"/>
    <s v="Diğer"/>
    <s v="Kanal Satış"/>
    <s v="Saha Satış"/>
    <s v="Yurt İçi"/>
    <s v="Türkiye"/>
    <s v="Dist"/>
  </r>
  <r>
    <m/>
    <m/>
    <x v="41"/>
    <s v="Q1"/>
    <x v="0"/>
    <x v="2"/>
    <m/>
    <s v="ERTUG GIDA PAZ. LOJ. SAN. VE TIC. LTD. STI."/>
    <s v="UH.01.002"/>
    <s v="UNIDOX KONTÖR HIZMETI"/>
    <s v="Univera - Imperial Tobacco"/>
    <x v="6"/>
    <s v="E-Dönüşüm"/>
    <s v="Unidox"/>
    <n v="1.6875"/>
    <m/>
    <n v="10000"/>
    <m/>
    <n v="16875"/>
    <m/>
    <n v="0"/>
    <m/>
    <n v="16875"/>
    <m/>
    <n v="0"/>
    <n v="0"/>
    <s v="UNI240000000280"/>
    <m/>
    <m/>
    <s v="Imperial Tobacco"/>
    <s v="Mevcut Müşteri"/>
    <s v="Yeni Satış"/>
    <s v="Kontor"/>
    <s v="Kontor Satışı"/>
    <s v="Diğer"/>
    <s v="Univera Satış"/>
    <s v="Saha Satış"/>
    <s v="Yurt İçi"/>
    <s v="Türkiye"/>
    <s v="Dist"/>
  </r>
  <r>
    <m/>
    <m/>
    <x v="41"/>
    <s v="Q1"/>
    <x v="0"/>
    <x v="2"/>
    <m/>
    <s v="BUNGE GIDA SAN. VE TIC. A.S."/>
    <s v="QH.03.001"/>
    <s v="Quest Panorama  - Çafri Merkezi Hizmeti"/>
    <s v="Univera - Ana Gıda"/>
    <x v="2"/>
    <s v="Quest"/>
    <m/>
    <n v="884.46999999999991"/>
    <m/>
    <n v="60"/>
    <m/>
    <n v="53068.2"/>
    <m/>
    <n v="0"/>
    <m/>
    <n v="53068.2"/>
    <m/>
    <n v="0"/>
    <n v="0"/>
    <s v="UNI240000000284"/>
    <m/>
    <m/>
    <s v="Ana Gıda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41"/>
    <s v="Q1"/>
    <x v="0"/>
    <x v="2"/>
    <m/>
    <s v="OF ÇAYSAN TARIM ÜRÜN. ENTEGRE TES. SAN VE TIC. AS."/>
    <s v="EH.02.001"/>
    <s v="EnRoute Panorama - Yazilim Bakimi, Yasatma ve Merkezi Destek Hizmeti"/>
    <s v="Univera - Ofçaysan"/>
    <x v="2"/>
    <s v="Enroute"/>
    <m/>
    <n v="714787.99"/>
    <m/>
    <n v="1"/>
    <m/>
    <n v="714787.99"/>
    <m/>
    <n v="0"/>
    <m/>
    <n v="714787.99"/>
    <m/>
    <n v="0"/>
    <n v="0"/>
    <s v="UNI240000000387"/>
    <m/>
    <m/>
    <s v="Ofçaysan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41"/>
    <s v="Q1"/>
    <x v="0"/>
    <x v="2"/>
    <m/>
    <s v="LOREAL TÜRKIYE SAN VE TIC. A.S."/>
    <s v="EH.01.003"/>
    <s v="EnRoute Panorama - Kurulum ve Efitim Hizmeti"/>
    <s v="Univera - Loreal Eczane"/>
    <x v="7"/>
    <s v="Enroute"/>
    <m/>
    <n v="4592.43"/>
    <m/>
    <n v="3"/>
    <m/>
    <n v="15308.1"/>
    <m/>
    <n v="1530.81"/>
    <m/>
    <n v="13777.29"/>
    <m/>
    <n v="0"/>
    <n v="0"/>
    <s v="UNI240000000366"/>
    <m/>
    <m/>
    <s v="Loreal"/>
    <s v="Mevcut Müşteri"/>
    <s v="Yeni Satış"/>
    <s v="Hizmet"/>
    <s v="Kurulum ve Eğitim"/>
    <s v="Diğer"/>
    <s v="Univera Satış"/>
    <s v="Saha Satış"/>
    <s v="Yurt İçi"/>
    <s v="Türkiye"/>
    <s v="Merkez"/>
  </r>
  <r>
    <m/>
    <m/>
    <x v="41"/>
    <s v="Q1"/>
    <x v="0"/>
    <x v="2"/>
    <m/>
    <s v="LOREAL TÜRKIYE SAN VE TIC. A.S."/>
    <s v="EH.03.001"/>
    <s v="EnRoute Panorama - Çafri Merkezi Hizmeti  (MSD)"/>
    <s v="Univera - Loreal Eczane"/>
    <x v="7"/>
    <s v="Enroute"/>
    <m/>
    <n v="14797.83"/>
    <m/>
    <n v="1"/>
    <m/>
    <n v="16442.03"/>
    <m/>
    <n v="1644.2"/>
    <m/>
    <n v="14797.83"/>
    <m/>
    <n v="0"/>
    <n v="0"/>
    <s v="UNI240000000366"/>
    <m/>
    <m/>
    <s v="Loreal"/>
    <s v="Mevcut Müşteri"/>
    <s v="Yenileme"/>
    <s v="Hizmet"/>
    <s v="Çağrı Merkezi"/>
    <s v="Diğer"/>
    <s v="Univera Satış"/>
    <s v="Saha Satış"/>
    <s v="Yurt İçi"/>
    <s v="Türkiye"/>
    <s v="Merkez"/>
  </r>
  <r>
    <m/>
    <m/>
    <x v="41"/>
    <s v="Q1"/>
    <x v="0"/>
    <x v="2"/>
    <m/>
    <s v="Şenpiliç Gıda Sanayi A.Ş."/>
    <s v="EH.03.001"/>
    <s v="EnRoute Panorama - Çafri Merkezi Hizmeti  (MSD)"/>
    <s v="Univera - Şen Piliç"/>
    <x v="2"/>
    <s v="Enroute"/>
    <m/>
    <n v="8100"/>
    <m/>
    <n v="96"/>
    <m/>
    <n v="777600"/>
    <m/>
    <n v="0"/>
    <m/>
    <n v="777600"/>
    <m/>
    <n v="0"/>
    <n v="0"/>
    <s v="UNI240000000383"/>
    <m/>
    <m/>
    <s v="Şen Piliç"/>
    <s v="Mevcut Müşteri"/>
    <s v="Yenileme"/>
    <s v="Hizmet"/>
    <s v="Çağrı Merkezi"/>
    <s v="Diğer"/>
    <s v="Univera Satış"/>
    <s v="Saha Satış"/>
    <s v="Yurt İçi"/>
    <s v="Türkiye"/>
    <s v="Merkez"/>
  </r>
  <r>
    <m/>
    <m/>
    <x v="42"/>
    <s v="Q1"/>
    <x v="0"/>
    <x v="2"/>
    <m/>
    <s v="ERUSLU SAGLIK ÜRÜNLERI SAN. VE TIC. A.S."/>
    <s v="EY.01.001"/>
    <s v="EnRoute Panorama - Mobil Satis &amp; Dafitim Çözüm Lisansi (Enterprise)"/>
    <s v="Univera - Eruslu Sağlık"/>
    <x v="10"/>
    <s v="Enroute"/>
    <m/>
    <n v="396876.48"/>
    <m/>
    <n v="1"/>
    <m/>
    <n v="793752.96"/>
    <m/>
    <n v="396876.48"/>
    <m/>
    <n v="396876.48"/>
    <m/>
    <n v="0"/>
    <n v="0"/>
    <s v="UNI240000000380"/>
    <m/>
    <m/>
    <s v="Eruslu"/>
    <s v="Mevcut Müşteri"/>
    <s v="Yeni Satış"/>
    <s v="Lisans"/>
    <s v="Lisans Satışı"/>
    <s v="Diğer"/>
    <s v="Univera Satış"/>
    <s v="Saha Satış"/>
    <s v="Yurt İçi"/>
    <s v="Türkiye"/>
    <s v="Merkez"/>
  </r>
  <r>
    <m/>
    <m/>
    <x v="42"/>
    <s v="Q1"/>
    <x v="0"/>
    <x v="2"/>
    <m/>
    <s v="OF ÇAYSAN TARIM ÜRÜN. ENTEGRE TES. SAN VE TIC. AS."/>
    <s v="EH.03.008"/>
    <s v="EnRoute Panorama - Çafri Merkezi Hizmeti (DDI / OutSource)"/>
    <s v="Univera - Ofçaysan"/>
    <x v="2"/>
    <s v="Enroute"/>
    <m/>
    <n v="8148.3099999999995"/>
    <m/>
    <n v="54"/>
    <m/>
    <n v="440008.74"/>
    <m/>
    <n v="0"/>
    <m/>
    <n v="440008.74"/>
    <m/>
    <n v="0"/>
    <n v="0"/>
    <s v="UNI240000000387"/>
    <m/>
    <m/>
    <s v="Ofçaysan"/>
    <s v="Mevcut Müşteri"/>
    <s v="Yenileme"/>
    <s v="Hizmet"/>
    <s v="Çağrı Merkezi"/>
    <s v="Diğer"/>
    <s v="Univera Satış"/>
    <s v="Saha Satış"/>
    <s v="Yurt İçi"/>
    <s v="Türkiye"/>
    <s v="Merkez"/>
  </r>
  <r>
    <m/>
    <m/>
    <x v="42"/>
    <s v="Q1"/>
    <x v="0"/>
    <x v="2"/>
    <m/>
    <s v="BMC OTOMOTIV SAN. VE TIC. A.S."/>
    <s v="CDH.02.001"/>
    <s v="Calldesk Panorama Yazilim Bakimi Hizmeti "/>
    <s v="Univera - BMC"/>
    <x v="10"/>
    <s v="ServiceCore"/>
    <m/>
    <n v="1493.35"/>
    <m/>
    <n v="1"/>
    <m/>
    <n v="1493.35"/>
    <m/>
    <n v="0"/>
    <m/>
    <n v="1493.35"/>
    <m/>
    <n v="0"/>
    <n v="0"/>
    <s v="UNI240000000287"/>
    <m/>
    <m/>
    <s v="BMC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42"/>
    <s v="Q1"/>
    <x v="0"/>
    <x v="2"/>
    <m/>
    <s v="BMC OTOMOTIV SAN. VE TIC. A.S."/>
    <s v="CDY.01.016"/>
    <s v="CallDesk Panorama - Servis Noktasi Lisansi"/>
    <s v="Univera - BMC"/>
    <x v="10"/>
    <s v="ServiceCore"/>
    <m/>
    <n v="17866.21"/>
    <m/>
    <n v="1"/>
    <m/>
    <n v="17866.21"/>
    <m/>
    <n v="0"/>
    <m/>
    <n v="17866.21"/>
    <m/>
    <n v="0"/>
    <n v="0"/>
    <s v="UNI240000000287"/>
    <m/>
    <m/>
    <s v="BMC"/>
    <s v="Mevcut Müşteri"/>
    <s v="Yeni Satış"/>
    <s v="Lisans"/>
    <s v="Lisans Satışı"/>
    <s v="Key Account"/>
    <s v="Univera Satış"/>
    <s v="Saha Satış"/>
    <s v="Yurt İçi"/>
    <s v="Türkiye"/>
    <s v="Merkez"/>
  </r>
  <r>
    <m/>
    <m/>
    <x v="43"/>
    <s v="Q1"/>
    <x v="0"/>
    <x v="2"/>
    <m/>
    <s v="ERUSLU SAGLIK ÜRÜNLERI SAN. VE TIC. A.S."/>
    <s v="EY.01.023"/>
    <s v="EnRoute Panorama MSD Delivery Channel License (50-150 Kullanici)"/>
    <s v="Univera - Eruslu Sağlık"/>
    <x v="10"/>
    <s v="Enroute"/>
    <m/>
    <n v="8844.68"/>
    <m/>
    <n v="35"/>
    <m/>
    <n v="309563.8"/>
    <m/>
    <n v="0"/>
    <m/>
    <n v="309563.8"/>
    <m/>
    <n v="0"/>
    <n v="0"/>
    <s v="UNI240000000380"/>
    <m/>
    <m/>
    <s v="Eruslu"/>
    <s v="Mevcut Müşteri"/>
    <s v="Yeni Satış"/>
    <s v="Lisans"/>
    <s v="Lisans Satışı"/>
    <s v="Diğer"/>
    <s v="Univera Satış"/>
    <s v="Saha Satış"/>
    <s v="Yurt İçi"/>
    <s v="Türkiye"/>
    <s v="Merkez"/>
  </r>
  <r>
    <m/>
    <m/>
    <x v="43"/>
    <s v="Q1"/>
    <x v="0"/>
    <x v="2"/>
    <m/>
    <s v="ERUSLU SAGLIK ÜRÜNLERI SAN. VE TIC. A.S."/>
    <s v="EY.02.016"/>
    <s v="EnRoute Panorama (Android) Satis Temsilcisi Lisansi (150 - 300 Kullanici)"/>
    <s v="Univera - Eruslu Sağlık"/>
    <x v="10"/>
    <s v="Enroute"/>
    <m/>
    <n v="2302.59"/>
    <m/>
    <n v="150"/>
    <m/>
    <n v="345388.5"/>
    <m/>
    <n v="0"/>
    <m/>
    <n v="345388.5"/>
    <m/>
    <n v="0"/>
    <n v="0"/>
    <s v="UNI240000000380"/>
    <m/>
    <m/>
    <s v="Eruslu"/>
    <s v="Mevcut Müşteri"/>
    <s v="Yeni Satış"/>
    <s v="Lisans"/>
    <s v="Lisans Satışı"/>
    <s v="Diğer"/>
    <s v="Univera Satış"/>
    <s v="Saha Satış"/>
    <s v="Yurt İçi"/>
    <s v="Türkiye"/>
    <s v="Merkez"/>
  </r>
  <r>
    <m/>
    <m/>
    <x v="44"/>
    <s v="Q1"/>
    <x v="0"/>
    <x v="2"/>
    <m/>
    <s v="MİYA OTOMASYON VE BARKOD BILISIM SISTEMLERI SAN TİC. VE L.T.D. STI."/>
    <s v="WPH.05.001"/>
    <s v="WebPlus Yazilim Gelistirme Hizmeti"/>
    <s v="Univera - Kanal"/>
    <x v="5"/>
    <s v="Enroute"/>
    <s v="Webplus"/>
    <n v="1657"/>
    <m/>
    <n v="2"/>
    <m/>
    <n v="3314"/>
    <m/>
    <n v="0"/>
    <m/>
    <n v="3314"/>
    <m/>
    <n v="0"/>
    <n v="0"/>
    <s v="UNI240000000300"/>
    <m/>
    <m/>
    <s v="Miya"/>
    <s v="Mevcut Müşteri"/>
    <s v="Yeni Satış"/>
    <s v="Hizmet"/>
    <s v="Hosting"/>
    <s v="Diğer"/>
    <s v="Kanal Satış"/>
    <s v="Miya"/>
    <s v="Yurt İçi"/>
    <s v="Türkiye"/>
    <s v="Merkez"/>
  </r>
  <r>
    <m/>
    <m/>
    <x v="44"/>
    <s v="Q1"/>
    <x v="0"/>
    <x v="2"/>
    <m/>
    <s v="MİYA OTOMASYON VE BARKOD BILISIM SISTEMLERI SAN TİC. VE L.T.D. STI."/>
    <s v="WPH.02.001"/>
    <s v="WebPlus Yazilim Bakimi Hizmeti"/>
    <s v="Univera - Kanal"/>
    <x v="5"/>
    <s v="Enroute"/>
    <s v="Webplus"/>
    <n v="5916"/>
    <m/>
    <n v="3"/>
    <m/>
    <n v="17748"/>
    <m/>
    <n v="0"/>
    <m/>
    <n v="17748"/>
    <m/>
    <n v="0"/>
    <n v="0"/>
    <s v="UNI240000000299"/>
    <m/>
    <m/>
    <s v="Miya"/>
    <s v="Mevcut Müşteri"/>
    <s v="Yenileme"/>
    <s v="Hizmet"/>
    <s v="Bakım ve Destek Hizmeti"/>
    <s v="Diğer"/>
    <s v="Kanal Satış"/>
    <s v="Miya"/>
    <s v="Yurt İçi"/>
    <s v="Türkiye"/>
    <s v="Merkez"/>
  </r>
  <r>
    <m/>
    <m/>
    <x v="44"/>
    <s v="Q1"/>
    <x v="0"/>
    <x v="2"/>
    <m/>
    <s v="MİYA OTOMASYON VE BARKOD BILISIM SISTEMLERI SAN TİC. VE L.T.D. STI."/>
    <s v="WPH.02.001"/>
    <s v="WebPlus Yazilim Bakimi Hizmeti"/>
    <s v="Univera - Kanal"/>
    <x v="5"/>
    <s v="Enroute"/>
    <s v="Webplus"/>
    <n v="3697"/>
    <m/>
    <n v="2"/>
    <m/>
    <n v="7394"/>
    <m/>
    <n v="0"/>
    <m/>
    <n v="7394"/>
    <m/>
    <n v="0"/>
    <n v="0"/>
    <s v="UNI240000000301"/>
    <m/>
    <m/>
    <s v="Miya"/>
    <s v="Mevcut Müşteri"/>
    <s v="Yenileme"/>
    <s v="Hizmet"/>
    <s v="Bakım ve Destek Hizmeti"/>
    <s v="Diğer"/>
    <s v="Kanal Satış"/>
    <s v="Miya"/>
    <s v="Yurt İçi"/>
    <s v="Türkiye"/>
    <s v="Merkez"/>
  </r>
  <r>
    <m/>
    <m/>
    <x v="44"/>
    <s v="Q1"/>
    <x v="0"/>
    <x v="2"/>
    <m/>
    <s v="MATRIKS BİLGİSAYAR SİSTEMLERİ LTD.ŞTİ"/>
    <s v="WPY.02.001"/>
    <s v="WEBPLUS (Android) SATIS TEMSILCISI LISANSI"/>
    <s v="Univera - Kanal"/>
    <x v="5"/>
    <s v="Enroute"/>
    <s v="Webplus"/>
    <n v="2813"/>
    <m/>
    <n v="1"/>
    <m/>
    <n v="2813"/>
    <m/>
    <n v="0"/>
    <m/>
    <n v="2813"/>
    <m/>
    <n v="0"/>
    <n v="0"/>
    <s v="UNI240000000298"/>
    <m/>
    <m/>
    <s v="Matriks"/>
    <s v="Mevcut Müşteri"/>
    <s v="Yeni Satış"/>
    <s v="Lisans"/>
    <s v="Lisans Satışı"/>
    <s v="Diğer"/>
    <s v="Kanal Satış"/>
    <s v="Matriks"/>
    <s v="Yurt İçi"/>
    <s v="Türkiye"/>
    <s v="Merkez"/>
  </r>
  <r>
    <m/>
    <m/>
    <x v="44"/>
    <s v="Q1"/>
    <x v="0"/>
    <x v="2"/>
    <m/>
    <s v="ANADOLU MOTOR ÜRETIM VE PAZARLAMA A.S"/>
    <s v="SH.02.001"/>
    <s v="StokBar Panorama - Yazilim Bakimi Hizmeti"/>
    <s v="Univera - Anadolu Motor"/>
    <x v="2"/>
    <s v="Stokbar"/>
    <s v="Stokbar"/>
    <n v="106345.31"/>
    <m/>
    <n v="1"/>
    <m/>
    <n v="106345.31"/>
    <m/>
    <n v="0"/>
    <m/>
    <n v="106345.31"/>
    <m/>
    <n v="0"/>
    <n v="0"/>
    <s v="UNI240000000292"/>
    <m/>
    <m/>
    <s v="Anadolu Motor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44"/>
    <s v="Q1"/>
    <x v="0"/>
    <x v="2"/>
    <m/>
    <s v="ANADOLU MOTOR ÜRETIM VE PAZARLAMA A.S"/>
    <s v="SH.02.001"/>
    <s v="StokBar Panorama - Yazilim Bakimi Hizmeti"/>
    <s v="Univera - Anadolu Motor"/>
    <x v="2"/>
    <s v="Stokbar"/>
    <s v="Stokbar"/>
    <n v="90091.47"/>
    <m/>
    <n v="1"/>
    <m/>
    <n v="90091.47"/>
    <m/>
    <n v="0"/>
    <m/>
    <n v="90091.47"/>
    <m/>
    <n v="0"/>
    <n v="0"/>
    <s v="UNI240000000292"/>
    <m/>
    <m/>
    <s v="Anadolu Motor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44"/>
    <s v="Q1"/>
    <x v="0"/>
    <x v="2"/>
    <m/>
    <s v="ANADOLU MOTOR ÜRETIM VE PAZARLAMA A.S"/>
    <s v="QH.02.001"/>
    <s v="Quest Panorama - Yazilim Bakimi, Yasatma ve Merkezi Destek Hizmeti"/>
    <s v="Univera - Anadolu Motor"/>
    <x v="2"/>
    <s v="Quest"/>
    <m/>
    <n v="29518.5"/>
    <m/>
    <n v="1"/>
    <m/>
    <n v="29518.5"/>
    <m/>
    <n v="0"/>
    <m/>
    <n v="29518.5"/>
    <m/>
    <n v="0"/>
    <n v="0"/>
    <s v="UNI240000000292"/>
    <m/>
    <m/>
    <s v="Anadolu Motor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44"/>
    <s v="Q1"/>
    <x v="0"/>
    <x v="2"/>
    <m/>
    <s v="EVYAP SABUN YAG GLISERIN SAN. VE TIC.A.S."/>
    <s v="QH.02.001"/>
    <s v="Quest Panorama - Yazilim Bakimi, Yasatma ve Merkezi Destek Hizmeti"/>
    <s v="Univera - Evyap"/>
    <x v="2"/>
    <s v="Quest"/>
    <m/>
    <n v="218804.85"/>
    <m/>
    <n v="1"/>
    <m/>
    <n v="218804.85"/>
    <m/>
    <n v="0"/>
    <m/>
    <n v="218804.85"/>
    <m/>
    <n v="0"/>
    <n v="0"/>
    <s v="UNI240000000291"/>
    <m/>
    <m/>
    <s v="Evyap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44"/>
    <s v="Q1"/>
    <x v="0"/>
    <x v="2"/>
    <m/>
    <s v="ERUSLU SAGLIK ÜRÜNLERI SAN. VE TIC. A.S."/>
    <s v="PP.01.001"/>
    <s v="PANORAMA ANA MODÜL (PLATFORM) LISANSI"/>
    <s v="Univera - Eruslu Sağlık"/>
    <x v="10"/>
    <s v="Enroute"/>
    <m/>
    <n v="97518.22"/>
    <m/>
    <n v="1"/>
    <m/>
    <n v="390072.88"/>
    <m/>
    <n v="292554.65999999997"/>
    <m/>
    <n v="97518.22"/>
    <m/>
    <n v="0"/>
    <n v="0"/>
    <s v="UNI240000000380"/>
    <m/>
    <m/>
    <s v="Eruslu"/>
    <s v="Mevcut Müşteri"/>
    <s v="Yeni Satış"/>
    <s v="Lisans"/>
    <s v="Lisans Satışı"/>
    <s v="Diğer"/>
    <s v="Univera Satış"/>
    <s v="Saha Satış"/>
    <s v="Yurt İçi"/>
    <s v="Türkiye"/>
    <s v="Merkez"/>
  </r>
  <r>
    <m/>
    <m/>
    <x v="44"/>
    <s v="Q2"/>
    <x v="0"/>
    <x v="3"/>
    <m/>
    <s v="KOROPLAST TEMIZLIK AMBALAJ ÜRÜNLERI SAN. VE DIS TIC.A.S."/>
    <s v="EY.03.001"/>
    <s v="Enroute Panorama PaaS Lisansi (Kiralama Hizmeti )"/>
    <s v="Univera - Koroplast"/>
    <x v="0"/>
    <s v="Enroute"/>
    <m/>
    <n v="66202.429999999993"/>
    <m/>
    <n v="1"/>
    <m/>
    <n v="66202.429999999993"/>
    <m/>
    <n v="0"/>
    <m/>
    <n v="66202.429999999993"/>
    <m/>
    <n v="0"/>
    <n v="0"/>
    <s v="UNI240000000438"/>
    <m/>
    <m/>
    <s v="Koroplast"/>
    <s v="Mevcut Müşteri"/>
    <s v="Yenileme"/>
    <s v="Lisans"/>
    <s v="Lisans Kiralama"/>
    <s v="Diğer"/>
    <s v="Univera Satış"/>
    <s v="Saha Satış"/>
    <s v="Yurt İçi"/>
    <s v="Türkiye"/>
    <s v="Merkez"/>
  </r>
  <r>
    <m/>
    <m/>
    <x v="44"/>
    <s v="Q1"/>
    <x v="0"/>
    <x v="2"/>
    <m/>
    <s v="Şenpiliç Gıda Sanayi A.Ş."/>
    <s v="EH.02.004"/>
    <s v="Enroute Panorama FundManager Module - Fon ve Bütçe Yönetimi Yazilim Bakimi Hizmeti "/>
    <s v="Univera - Şen Piliç"/>
    <x v="2"/>
    <s v="Enroute"/>
    <m/>
    <n v="44275.19"/>
    <m/>
    <n v="1"/>
    <m/>
    <n v="44275.19"/>
    <m/>
    <n v="0"/>
    <m/>
    <n v="44275.19"/>
    <m/>
    <n v="0"/>
    <n v="0"/>
    <s v="UNI240000000383"/>
    <m/>
    <m/>
    <s v="Şen Piliç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44"/>
    <s v="Q1"/>
    <x v="0"/>
    <x v="2"/>
    <m/>
    <s v="EFES VITANTA MOLDOVA BREWERY S.A"/>
    <s v="EH.02.001"/>
    <s v="EnRoute Panorama - Yazilim Bakimi, Yasatma ve Merkezi Destek Hizmeti"/>
    <s v="Univera - Efes Moldova"/>
    <x v="2"/>
    <s v="Enroute"/>
    <m/>
    <n v="22740.67"/>
    <m/>
    <n v="1"/>
    <m/>
    <n v="22740.672782000001"/>
    <m/>
    <n v="2.7820000000000002E-3"/>
    <m/>
    <n v="22740.67"/>
    <m/>
    <n v="0"/>
    <n v="0"/>
    <s v="ENV240000000046"/>
    <m/>
    <m/>
    <s v="Efes International"/>
    <s v="Mevcut Müşteri"/>
    <s v="Yenileme"/>
    <s v="Hizmet"/>
    <s v="Bakım ve Destek Hizmeti"/>
    <s v="Diğer"/>
    <s v="Univera Satış"/>
    <s v="Saha Satış"/>
    <s v="Yurt Dışı"/>
    <s v="Moldova"/>
    <s v="Merkez"/>
  </r>
  <r>
    <m/>
    <m/>
    <x v="44"/>
    <s v="Q2"/>
    <x v="0"/>
    <x v="3"/>
    <m/>
    <s v="NIVEA BEIERSDORF TÜRKIYE KOZMETIK SAN. ve TIC.  A.S."/>
    <s v="EH.02.001"/>
    <s v="EnRoute Panorama - Yazilim Bakimi, Yasatma ve Merkezi Destek Hizmeti"/>
    <s v="Univera - Nivea Beiersdorf"/>
    <x v="2"/>
    <s v="Enroute"/>
    <m/>
    <n v="126878.69"/>
    <m/>
    <n v="1"/>
    <m/>
    <n v="126878.69"/>
    <m/>
    <n v="0"/>
    <m/>
    <n v="126878.69"/>
    <m/>
    <n v="0"/>
    <n v="0"/>
    <s v="UNI240000000441"/>
    <m/>
    <m/>
    <s v="Nivea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44"/>
    <s v="Q2"/>
    <x v="0"/>
    <x v="3"/>
    <m/>
    <s v="SEBA ASC"/>
    <s v="EH.02.001"/>
    <s v="EnRoute Panorama - Yazilim Bakimi, Yasatma ve Merkezi Destek Hizmeti"/>
    <s v="Univera - Seba ASC"/>
    <x v="2"/>
    <s v="Enroute"/>
    <m/>
    <n v="80859"/>
    <m/>
    <n v="1"/>
    <m/>
    <n v="80859"/>
    <m/>
    <n v="0"/>
    <m/>
    <n v="80859"/>
    <m/>
    <n v="0"/>
    <n v="0"/>
    <s v="ENV240000000048"/>
    <m/>
    <m/>
    <s v="Seba ASC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44"/>
    <s v="Q1"/>
    <x v="0"/>
    <x v="2"/>
    <m/>
    <s v="Şenpiliç Gıda Sanayi A.Ş."/>
    <s v="EH.02.001"/>
    <s v="EnRoute Panorama - Yazilim Bakimi, Yasatma ve Merkezi Destek Hizmeti"/>
    <s v="Univera - Şen Piliç"/>
    <x v="2"/>
    <s v="Enroute"/>
    <m/>
    <n v="142891.07"/>
    <m/>
    <n v="1"/>
    <m/>
    <n v="142891.07"/>
    <m/>
    <n v="0"/>
    <m/>
    <n v="142891.07"/>
    <m/>
    <n v="0"/>
    <n v="0"/>
    <s v="UNI240000000383"/>
    <m/>
    <m/>
    <s v="Şen Piliç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44"/>
    <s v="Q1"/>
    <x v="0"/>
    <x v="2"/>
    <m/>
    <s v="DARDANEL DAGITIM A.S."/>
    <s v="EH.03.006"/>
    <s v="EnRoute Panorama - Uzaktan Kurulum ve Efitim Hizmeti"/>
    <s v="Univera - Dardanel"/>
    <x v="7"/>
    <s v="Enroute"/>
    <m/>
    <n v="4384.8"/>
    <m/>
    <n v="2"/>
    <m/>
    <n v="10962"/>
    <m/>
    <n v="2192.4"/>
    <m/>
    <n v="8769.6"/>
    <m/>
    <n v="0"/>
    <n v="0"/>
    <s v="UNI240000000404"/>
    <m/>
    <m/>
    <s v="Dardanel"/>
    <s v="Mevcut Müşteri"/>
    <s v="Yeni Satış"/>
    <s v="Hizmet"/>
    <s v="Kurulum ve Eğitim"/>
    <s v="Diğer"/>
    <s v="Univera Satış"/>
    <s v="Saha Satış"/>
    <s v="Yurt İçi"/>
    <s v="Türkiye"/>
    <s v="Merkez"/>
  </r>
  <r>
    <m/>
    <m/>
    <x v="44"/>
    <s v="Q1"/>
    <x v="0"/>
    <x v="2"/>
    <m/>
    <s v="ERUSLU SAGLIK ÜRÜNLERI SAN. VE TIC. A.S."/>
    <s v="EH.01.001"/>
    <s v="EnRoute Panorama - Proje Yönetim Hizmeti"/>
    <s v="Univera - Eruslu Sağlık"/>
    <x v="10"/>
    <s v="Enroute"/>
    <m/>
    <n v="3968.7599999999998"/>
    <m/>
    <n v="20"/>
    <m/>
    <n v="79375.199999999997"/>
    <m/>
    <n v="0"/>
    <m/>
    <n v="79375.199999999997"/>
    <m/>
    <n v="0"/>
    <n v="0"/>
    <s v="UNI240000000380"/>
    <m/>
    <m/>
    <s v="Eruslu"/>
    <s v="Mevcut Müşteri"/>
    <s v="Yeni Satış"/>
    <s v="Hizmet"/>
    <s v="Proje Yönetimi ve Danışmanlık"/>
    <s v="Diğer"/>
    <s v="Univera Satış"/>
    <s v="Saha Satış"/>
    <s v="Yurt İçi"/>
    <s v="Türkiye"/>
    <s v="Merkez"/>
  </r>
  <r>
    <m/>
    <m/>
    <x v="44"/>
    <s v="Q1"/>
    <x v="0"/>
    <x v="2"/>
    <m/>
    <s v="ERUSLU SAGLIK ÜRÜNLERI SAN. VE TIC. A.S."/>
    <s v="EH.01.001"/>
    <s v="EnRoute Panorama - Proje Yönetim Hizmeti"/>
    <s v="Univera - Eruslu Sağlık"/>
    <x v="10"/>
    <s v="Enroute"/>
    <m/>
    <n v="3969.2599999999998"/>
    <m/>
    <n v="10"/>
    <m/>
    <n v="39692.6"/>
    <m/>
    <n v="0"/>
    <m/>
    <n v="39692.6"/>
    <m/>
    <n v="0"/>
    <n v="0"/>
    <s v="UNI240000000380"/>
    <m/>
    <m/>
    <s v="Eruslu"/>
    <s v="Mevcut Müşteri"/>
    <s v="Yeni Satış"/>
    <s v="Hizmet"/>
    <s v="Proje Yönetimi ve Danışmanlık"/>
    <s v="Diğer"/>
    <s v="Univera Satış"/>
    <s v="Saha Satış"/>
    <s v="Yurt İçi"/>
    <s v="Türkiye"/>
    <s v="Merkez"/>
  </r>
  <r>
    <m/>
    <m/>
    <x v="44"/>
    <s v="Q2"/>
    <x v="0"/>
    <x v="3"/>
    <m/>
    <s v="SEBA ASC"/>
    <s v="EY.02.033"/>
    <s v="EnRoute Panorama - Mobil Kullanici Lisansi (Enterprise)"/>
    <s v="Univera - Seba ASC"/>
    <x v="4"/>
    <s v="Enroute"/>
    <m/>
    <n v="7974.25"/>
    <m/>
    <n v="2"/>
    <m/>
    <n v="15948.5"/>
    <m/>
    <n v="0"/>
    <m/>
    <n v="15948.5"/>
    <m/>
    <n v="0"/>
    <n v="0"/>
    <s v="ENV240000000049"/>
    <m/>
    <m/>
    <s v="Seba ASC"/>
    <s v="Mevcut Müşteri"/>
    <s v="Yeni Satış"/>
    <s v="Lisans"/>
    <s v="Lisans Satışı"/>
    <s v="Diğer"/>
    <s v="Univera Satış"/>
    <s v="Saha Satış"/>
    <s v="Yurt İçi"/>
    <s v="Türkiye"/>
    <s v="Merkez"/>
  </r>
  <r>
    <m/>
    <m/>
    <x v="44"/>
    <s v="Q1"/>
    <x v="0"/>
    <x v="2"/>
    <m/>
    <s v="ÖZDE DAGITIM PAZARLAMA SANAYI TICARET LTD.STI."/>
    <s v="EYS.04.012"/>
    <s v="EnRoute Panorama - E-Dönüsüm Modül Lisansi Standart"/>
    <s v="Univera - Dardanel"/>
    <x v="7"/>
    <s v="Enroute"/>
    <m/>
    <n v="14552.3"/>
    <m/>
    <n v="1"/>
    <m/>
    <n v="20789"/>
    <m/>
    <n v="6236.7"/>
    <m/>
    <n v="14552.3"/>
    <m/>
    <n v="0"/>
    <n v="0"/>
    <s v="ENV240000000045"/>
    <m/>
    <m/>
    <s v="Dardanel"/>
    <s v="Mevcut Müşteri"/>
    <s v="Yeni Satış"/>
    <s v="Lisans"/>
    <s v="Lisans Satışı"/>
    <s v="Diğer"/>
    <s v="Univera Satış"/>
    <s v="Saha Satış"/>
    <s v="Yurt İçi"/>
    <s v="Türkiye"/>
    <s v="Dist"/>
  </r>
  <r>
    <m/>
    <m/>
    <x v="44"/>
    <s v="Q1"/>
    <x v="0"/>
    <x v="2"/>
    <m/>
    <s v="EFES VITANTA MOLDOVA BREWERY S.A"/>
    <s v="EH.03.001"/>
    <s v="EnRoute Panorama - Çafri Merkezi Hizmeti  (MSD)"/>
    <s v="Univera - Efes Moldova"/>
    <x v="2"/>
    <s v="Enroute"/>
    <m/>
    <n v="29732.28"/>
    <m/>
    <n v="1"/>
    <m/>
    <n v="29732.284"/>
    <m/>
    <n v="4.0000000000000001E-3"/>
    <m/>
    <n v="29732.28"/>
    <m/>
    <n v="0"/>
    <n v="0"/>
    <s v="ENV240000000046"/>
    <m/>
    <m/>
    <s v="Efes International"/>
    <s v="Mevcut Müşteri"/>
    <s v="Yenileme"/>
    <s v="Hizmet"/>
    <s v="Çağrı Merkezi"/>
    <s v="Diğer"/>
    <s v="Univera Satış"/>
    <s v="Saha Satış"/>
    <s v="Yurt Dışı"/>
    <s v="Moldova"/>
    <s v="Merkez"/>
  </r>
  <r>
    <m/>
    <m/>
    <x v="44"/>
    <s v="Q2"/>
    <x v="0"/>
    <x v="3"/>
    <m/>
    <s v="NIVEA BEIERSDORF TÜRKIYE KOZMETIK SAN. ve TIC.  A.S."/>
    <s v="EH.03.001"/>
    <s v="EnRoute Panorama - Çafri Merkezi Hizmeti  (MSD)"/>
    <s v="Univera - Nivea Beiersdorf"/>
    <x v="2"/>
    <s v="Enroute"/>
    <m/>
    <n v="9849.35"/>
    <m/>
    <n v="17"/>
    <m/>
    <n v="167438.95000000001"/>
    <m/>
    <n v="0"/>
    <m/>
    <n v="167438.95000000001"/>
    <m/>
    <n v="0"/>
    <n v="0"/>
    <s v="UNI240000000441"/>
    <m/>
    <m/>
    <s v="Nivea"/>
    <s v="Mevcut Müşteri"/>
    <s v="Yenileme"/>
    <s v="Hizmet"/>
    <s v="Çağrı Merkezi"/>
    <s v="Diğer"/>
    <s v="Univera Satış"/>
    <s v="Saha Satış"/>
    <s v="Yurt İçi"/>
    <s v="Türkiye"/>
    <s v="Merkez"/>
  </r>
  <r>
    <m/>
    <m/>
    <x v="44"/>
    <s v="Q1"/>
    <x v="0"/>
    <x v="2"/>
    <m/>
    <s v="Şenpiliç Gıda Sanayi A.Ş."/>
    <s v="EH.03.001"/>
    <s v="EnRoute Panorama - Çafri Merkezi Hizmeti  (MSD)"/>
    <s v="Univera - Şen Piliç"/>
    <x v="2"/>
    <s v="Enroute"/>
    <m/>
    <n v="8100"/>
    <m/>
    <n v="16"/>
    <m/>
    <n v="129600"/>
    <m/>
    <n v="0"/>
    <m/>
    <n v="129600"/>
    <m/>
    <n v="0"/>
    <n v="0"/>
    <s v="UNI240000000383"/>
    <m/>
    <m/>
    <s v="Şen Piliç"/>
    <s v="Mevcut Müşteri"/>
    <s v="Yenileme"/>
    <s v="Hizmet"/>
    <s v="Çağrı Merkezi"/>
    <s v="Diğer"/>
    <s v="Univera Satış"/>
    <s v="Saha Satış"/>
    <s v="Yurt İçi"/>
    <s v="Türkiye"/>
    <s v="Merkez"/>
  </r>
  <r>
    <m/>
    <m/>
    <x v="44"/>
    <s v="Q1"/>
    <x v="0"/>
    <x v="2"/>
    <m/>
    <s v="LOGO Yazılım SAN. VE TİC. A.Ş."/>
    <s v="EY.04.014"/>
    <s v="Enroute - E-Dönüşüm Yazılım Komisyonu"/>
    <s v="Univera - JTI"/>
    <x v="6"/>
    <s v="E-Dönüşüm"/>
    <s v="E-Dönüşüm"/>
    <n v="245688"/>
    <m/>
    <n v="1"/>
    <m/>
    <n v="245688"/>
    <m/>
    <n v="0"/>
    <m/>
    <n v="245688"/>
    <m/>
    <n v="0"/>
    <n v="0"/>
    <s v="UNI240000000406"/>
    <m/>
    <m/>
    <s v="Logo"/>
    <s v="Mevcut Müşteri"/>
    <s v="Yeni Satış"/>
    <s v="Komisyon"/>
    <s v="E-Dönüşüm"/>
    <s v="Diğer"/>
    <s v="Univera Satış"/>
    <s v="Saha Satış"/>
    <s v="Yurt İçi"/>
    <s v="Türkiye"/>
    <s v="Merkez"/>
  </r>
  <r>
    <m/>
    <m/>
    <x v="44"/>
    <s v="Q1"/>
    <x v="0"/>
    <x v="2"/>
    <m/>
    <s v="EDM BİLİŞİM SİSTEMLERİ VE DANIŞMANLIK HizmetLERİ A.Ş."/>
    <s v="EY.04.014"/>
    <s v="EnRoute - E-Dönüşüm Lisans Komisyonu"/>
    <s v="Univera - Kanal"/>
    <x v="6"/>
    <s v="E-Dönüşüm"/>
    <s v="E-Dönüşüm"/>
    <n v="17396.25"/>
    <m/>
    <n v="1"/>
    <m/>
    <n v="17396.25"/>
    <m/>
    <n v="0"/>
    <m/>
    <n v="17396.25"/>
    <m/>
    <n v="0"/>
    <n v="0"/>
    <s v="UNI240000000408"/>
    <m/>
    <m/>
    <s v="EDM Bilişim"/>
    <s v="Mevcut Müşteri"/>
    <s v="Yeni Satış"/>
    <s v="Komisyon"/>
    <s v="E-Dönüşüm"/>
    <s v="Diğer"/>
    <s v="Kanal Satış"/>
    <s v="EDM Bilişim"/>
    <s v="Yurt İçi"/>
    <s v="Türkiye"/>
    <s v="Merkez"/>
  </r>
  <r>
    <m/>
    <m/>
    <x v="44"/>
    <s v="Q1"/>
    <x v="0"/>
    <x v="2"/>
    <m/>
    <s v="ANADOLU MOTOR ÜRETIM VE PAZARLAMA A.S"/>
    <s v="CDH.02.001"/>
    <s v="Calldesk Panorama Yazilim Bakimi Hizmeti "/>
    <s v="Univera - Anadolu Motor"/>
    <x v="2"/>
    <s v="ServiceCore"/>
    <m/>
    <n v="453757.35"/>
    <m/>
    <n v="1"/>
    <m/>
    <n v="453757.35"/>
    <m/>
    <n v="0"/>
    <m/>
    <n v="453757.35"/>
    <m/>
    <n v="0"/>
    <n v="0"/>
    <s v="UNI240000000292"/>
    <m/>
    <m/>
    <s v="Anadolu Motor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44"/>
    <s v="Q1"/>
    <x v="0"/>
    <x v="2"/>
    <m/>
    <s v="ANADOLU MOTOR ÜRETIM VE PAZARLAMA A.S"/>
    <s v="CDH.02.001"/>
    <s v="Calldesk Panorama Yazilim Bakimi Hizmeti "/>
    <s v="Univera - Anadolu Motor"/>
    <x v="2"/>
    <s v="ServiceCore"/>
    <m/>
    <n v="237563.48"/>
    <m/>
    <n v="1"/>
    <m/>
    <n v="237563.48"/>
    <m/>
    <n v="0"/>
    <m/>
    <n v="237563.48"/>
    <m/>
    <n v="0"/>
    <n v="0"/>
    <s v="UNI240000000292"/>
    <m/>
    <m/>
    <s v="Anadolu Motor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45"/>
    <s v="Q1"/>
    <x v="0"/>
    <x v="2"/>
    <m/>
    <s v="LILA KAGIT SAN. VE TIC. A.S."/>
    <s v="QH.02.001"/>
    <s v="Quest Panorama - Yazilim Bakimi, Yasatma ve Merkezi Destek Hizmeti"/>
    <s v="Univera - Lila Kağıt"/>
    <x v="2"/>
    <s v="Quest"/>
    <m/>
    <n v="133000.54"/>
    <m/>
    <n v="1"/>
    <m/>
    <n v="133000.54"/>
    <m/>
    <n v="0"/>
    <m/>
    <n v="133000.54"/>
    <m/>
    <n v="0"/>
    <n v="0"/>
    <s v="UNI240000000306"/>
    <m/>
    <m/>
    <s v="Lila Kağıt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45"/>
    <s v="Q2"/>
    <x v="0"/>
    <x v="3"/>
    <m/>
    <s v="Sütaş Süt Ürünleri A.Ş."/>
    <s v="EH.02.012"/>
    <s v="ENROUTE PANORAMA E-DÖNÜSÜM  MODÜLÜ YAZILIM BAKIMI HIZMETI"/>
    <s v="Univera - Sütaş"/>
    <x v="2"/>
    <s v="Enroute"/>
    <m/>
    <n v="201359.61"/>
    <m/>
    <n v="1"/>
    <m/>
    <n v="201359.61"/>
    <m/>
    <n v="0"/>
    <m/>
    <n v="201359.61"/>
    <m/>
    <n v="0"/>
    <n v="0"/>
    <s v="UNI240000000463"/>
    <m/>
    <m/>
    <s v="Sütaş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45"/>
    <s v="Q2"/>
    <x v="0"/>
    <x v="3"/>
    <m/>
    <s v="DOGANAY GIDA TARIM VE HAYVANCILIK SAN. VE TIC. A.S."/>
    <s v="EY.06.001"/>
    <s v="EnRoute Panorama - Yazilim Gelistirme Hizmeti"/>
    <s v="Univera - Doğanay"/>
    <x v="1"/>
    <s v="Enroute"/>
    <m/>
    <n v="8292"/>
    <m/>
    <n v="2"/>
    <m/>
    <n v="22112"/>
    <m/>
    <n v="5528"/>
    <m/>
    <n v="16584"/>
    <m/>
    <n v="0"/>
    <n v="0"/>
    <s v="UNI240000000455"/>
    <m/>
    <m/>
    <s v="Doğanay"/>
    <s v="Mevcut Müşteri"/>
    <s v="Yeni Satış"/>
    <s v="Hizmet"/>
    <s v="Yazılım Geliştirme"/>
    <s v="Diğer"/>
    <s v="Univera Satış"/>
    <s v="Saha Satış"/>
    <s v="Yurt İçi"/>
    <s v="Türkiye"/>
    <s v="Merkez"/>
  </r>
  <r>
    <m/>
    <m/>
    <x v="45"/>
    <s v="Q2"/>
    <x v="0"/>
    <x v="3"/>
    <m/>
    <s v="DOGANAY GIDA TARIM VE HAYVANCILIK SAN. VE TIC. A.S."/>
    <s v="EH.02.001"/>
    <s v="EnRoute Panorama - Yazilim Bakimi, Yasatma ve Merkezi Destek Hizmeti"/>
    <s v="Univera - Doğanay"/>
    <x v="1"/>
    <s v="Enroute"/>
    <m/>
    <n v="4864.6400000000003"/>
    <m/>
    <n v="1"/>
    <m/>
    <n v="4864.6400000000003"/>
    <m/>
    <n v="0"/>
    <m/>
    <n v="4864.6400000000003"/>
    <m/>
    <n v="0"/>
    <n v="0"/>
    <s v="UNI240000000455"/>
    <m/>
    <m/>
    <s v="Doğanay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45"/>
    <s v="Q2"/>
    <x v="0"/>
    <x v="3"/>
    <m/>
    <s v="Sütaş Süt Ürünleri A.Ş."/>
    <s v="EH.02.001"/>
    <s v="EnRoute Panorama - Yazilim Bakimi, Yasatma ve Merkezi Destek Hizmeti"/>
    <s v="Univera - Sütaş"/>
    <x v="2"/>
    <s v="Enroute"/>
    <m/>
    <n v="198845.11"/>
    <m/>
    <n v="1"/>
    <m/>
    <n v="198845.11"/>
    <m/>
    <n v="0"/>
    <m/>
    <n v="198845.11"/>
    <m/>
    <n v="0"/>
    <n v="0"/>
    <s v="UNI240000000463"/>
    <m/>
    <m/>
    <s v="Sütaş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45"/>
    <s v="Q2"/>
    <x v="0"/>
    <x v="3"/>
    <m/>
    <s v="Sütaş Süt Ürünleri A.Ş."/>
    <s v="EH.02.001"/>
    <s v="EnRoute Panorama - Yazilim Bakimi, Yasatma ve Merkezi Destek Hizmeti"/>
    <s v="Univera - Sütaş"/>
    <x v="2"/>
    <s v="Enroute"/>
    <m/>
    <n v="145711.92000000001"/>
    <m/>
    <n v="1"/>
    <m/>
    <n v="145711.92000000001"/>
    <m/>
    <n v="0"/>
    <m/>
    <n v="145711.92000000001"/>
    <m/>
    <n v="0"/>
    <n v="0"/>
    <s v="UNI240000000463"/>
    <m/>
    <m/>
    <s v="Sütaş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45"/>
    <s v="Q2"/>
    <x v="0"/>
    <x v="3"/>
    <m/>
    <s v="ECZACIBASI YAPI GEREÇLERI SAN. VE TIC. AS."/>
    <s v="EH.05.002"/>
    <s v="EnRoute Panorama - Rapor Gelistirme Hizmeti"/>
    <s v="Univera - Eczacıbaşı Intema"/>
    <x v="10"/>
    <s v="Enroute"/>
    <m/>
    <n v="6804"/>
    <m/>
    <n v="1"/>
    <m/>
    <n v="6804"/>
    <m/>
    <n v="0"/>
    <m/>
    <n v="6804"/>
    <m/>
    <n v="0"/>
    <n v="0"/>
    <s v="UNI240000000439"/>
    <m/>
    <m/>
    <s v="Eczacıbaşı"/>
    <s v="Mevcut Müşteri"/>
    <s v="Yeni Satış"/>
    <s v="Hizmet"/>
    <s v="Rapor Geliştirme"/>
    <s v="Diğer"/>
    <s v="Univera Satış"/>
    <s v="Saha Satış"/>
    <s v="Yurt İçi"/>
    <s v="Türkiye"/>
    <s v="Merkez"/>
  </r>
  <r>
    <m/>
    <m/>
    <x v="45"/>
    <s v="Q1"/>
    <x v="0"/>
    <x v="2"/>
    <m/>
    <s v="IMPERIAL TOBACCO TÜTÜN ÜRÜNLERI SATIS VE PAZARLAMA A.S"/>
    <s v="EH.06.001"/>
    <s v="EnRoute Panorama - Hosting Hizmeti"/>
    <s v="Univera - Imperial Tobacco"/>
    <x v="2"/>
    <s v="Hosting"/>
    <m/>
    <n v="91000"/>
    <m/>
    <n v="3"/>
    <m/>
    <n v="273000"/>
    <m/>
    <n v="0"/>
    <m/>
    <n v="273000"/>
    <m/>
    <n v="0"/>
    <n v="0"/>
    <s v="UNI240000000307"/>
    <m/>
    <m/>
    <s v="Imperial Tobacco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46"/>
    <s v="Q1"/>
    <x v="0"/>
    <x v="2"/>
    <m/>
    <s v="ALİ SERGEN KART"/>
    <s v="WPH.02.001"/>
    <s v="WebPlus Yazilim Bakimi Hizmeti"/>
    <s v="Univera - Kanal"/>
    <x v="5"/>
    <s v="Enroute"/>
    <s v="Webplus"/>
    <n v="3552"/>
    <m/>
    <n v="1"/>
    <m/>
    <n v="3552"/>
    <m/>
    <n v="0"/>
    <m/>
    <n v="3552"/>
    <m/>
    <n v="0"/>
    <n v="0"/>
    <s v="ENV240000000039"/>
    <m/>
    <m/>
    <s v="Ali Sergen Kart"/>
    <s v="Mevcut Müşteri"/>
    <s v="Yenileme"/>
    <s v="Hizmet"/>
    <s v="Bakım ve Destek Hizmeti"/>
    <s v="Diğer"/>
    <s v="Kanal Satış"/>
    <s v="Ali Sergen Kart"/>
    <s v="Yurt İçi"/>
    <s v="Türkiye"/>
    <s v="Merkez"/>
  </r>
  <r>
    <m/>
    <m/>
    <x v="46"/>
    <s v="Q1"/>
    <x v="0"/>
    <x v="2"/>
    <m/>
    <s v="ALİ SERGEN KART"/>
    <s v="WPY.01.003"/>
    <s v="WEBPLUS EK KULLANICI LISANSI +1"/>
    <s v="Univera - Kanal"/>
    <x v="5"/>
    <s v="Enroute"/>
    <s v="Webplus"/>
    <n v="616.70000000000005"/>
    <m/>
    <n v="1"/>
    <m/>
    <n v="881"/>
    <m/>
    <n v="264.3"/>
    <m/>
    <n v="616.70000000000005"/>
    <m/>
    <n v="0"/>
    <n v="0"/>
    <s v="ENV240000000039"/>
    <m/>
    <m/>
    <s v="Ali Sergen Kart"/>
    <s v="Mevcut Müşteri"/>
    <s v="Yeni Satış"/>
    <s v="Lisans"/>
    <s v="Lisans Satışı"/>
    <s v="Diğer"/>
    <s v="Kanal Satış"/>
    <s v="Ali Sergen Kart"/>
    <s v="Yurt İçi"/>
    <s v="Türkiye"/>
    <s v="Merkez"/>
  </r>
  <r>
    <m/>
    <m/>
    <x v="46"/>
    <s v="Q1"/>
    <x v="0"/>
    <x v="2"/>
    <m/>
    <s v="MİYA OTOMASYON VE BARKOD BILISIM SISTEMLERI SAN TİC. VE L.T.D. STI."/>
    <s v="WPY.01.003"/>
    <s v="WEBPLUS EK KULLANICI LISANSI +1"/>
    <s v="Univera - Kanal"/>
    <x v="5"/>
    <s v="Enroute"/>
    <s v="Webplus"/>
    <n v="3655"/>
    <m/>
    <n v="1"/>
    <m/>
    <n v="3655"/>
    <m/>
    <n v="0"/>
    <m/>
    <n v="3655"/>
    <m/>
    <n v="0"/>
    <n v="0"/>
    <s v="UNI240000000310"/>
    <m/>
    <m/>
    <s v="Miya"/>
    <s v="Mevcut Müşteri"/>
    <s v="Yeni Satış"/>
    <s v="Lisans"/>
    <s v="Lisans Satışı"/>
    <s v="Diğer"/>
    <s v="Kanal Satış"/>
    <s v="Miya"/>
    <s v="Yurt İçi"/>
    <s v="Türkiye"/>
    <s v="Merkez"/>
  </r>
  <r>
    <m/>
    <m/>
    <x v="46"/>
    <s v="Q1"/>
    <x v="0"/>
    <x v="2"/>
    <m/>
    <s v="ALİ SERGEN KART"/>
    <s v="WPY.01.006"/>
    <s v="WEBPLUS DISTRIBUTION SATIS-DAGITIM YAZILIMI (Light)"/>
    <s v="Univera - Kanal"/>
    <x v="5"/>
    <s v="Enroute"/>
    <s v="Webplus"/>
    <n v="7683.2"/>
    <m/>
    <n v="1"/>
    <m/>
    <n v="10976"/>
    <m/>
    <n v="3292.8"/>
    <m/>
    <n v="7683.2"/>
    <m/>
    <n v="0"/>
    <n v="0"/>
    <s v="ENV240000000039"/>
    <m/>
    <m/>
    <s v="Ali Sergen Kart"/>
    <s v="Mevcut Müşteri"/>
    <s v="Yeni Satış"/>
    <s v="Lisans"/>
    <s v="Lisans Satışı"/>
    <s v="Diğer"/>
    <s v="Kanal Satış"/>
    <s v="Ali Sergen Kart"/>
    <s v="Yurt İçi"/>
    <s v="Türkiye"/>
    <s v="Merkez"/>
  </r>
  <r>
    <m/>
    <m/>
    <x v="46"/>
    <s v="Q1"/>
    <x v="0"/>
    <x v="2"/>
    <m/>
    <s v="ALİ SERGEN KART"/>
    <s v="WPY.02.001"/>
    <s v="WEBPLUS (Android) SATIS TEMSILCISI LISANSI"/>
    <s v="Univera - Kanal"/>
    <x v="5"/>
    <s v="Enroute"/>
    <s v="Webplus"/>
    <n v="1001"/>
    <m/>
    <n v="3"/>
    <m/>
    <n v="4290"/>
    <m/>
    <n v="1287"/>
    <m/>
    <n v="3003"/>
    <m/>
    <n v="0"/>
    <n v="0"/>
    <s v="ENV240000000039"/>
    <m/>
    <m/>
    <s v="Ali Sergen Kart"/>
    <s v="Mevcut Müşteri"/>
    <s v="Yeni Satış"/>
    <s v="Lisans"/>
    <s v="Lisans Satışı"/>
    <s v="Diğer"/>
    <s v="Kanal Satış"/>
    <s v="Ali Sergen Kart"/>
    <s v="Yurt İçi"/>
    <s v="Türkiye"/>
    <s v="Merkez"/>
  </r>
  <r>
    <m/>
    <m/>
    <x v="46"/>
    <s v="Q1"/>
    <x v="0"/>
    <x v="2"/>
    <m/>
    <s v="ALİ SERGEN KART"/>
    <s v="UH.01.002"/>
    <s v="UNIDOX KONTÖR HIZMETI"/>
    <s v="Univera - Kanal"/>
    <x v="5"/>
    <s v="E-Dönüşüm"/>
    <s v="Unidox"/>
    <n v="1.35"/>
    <m/>
    <n v="10000"/>
    <m/>
    <n v="13500"/>
    <m/>
    <n v="0"/>
    <m/>
    <n v="13500"/>
    <m/>
    <n v="0"/>
    <n v="0"/>
    <s v="ENV240000000037"/>
    <m/>
    <m/>
    <s v="Ali Sergen Kart"/>
    <s v="Mevcut Müşteri"/>
    <s v="Yeni Satış"/>
    <s v="Kontor"/>
    <s v="Kontor Satışı"/>
    <s v="Diğer"/>
    <s v="Kanal Satış"/>
    <s v="Ali Sergen Kart"/>
    <s v="Yurt İçi"/>
    <s v="Türkiye"/>
    <s v="Merkez"/>
  </r>
  <r>
    <m/>
    <m/>
    <x v="46"/>
    <s v="Q1"/>
    <x v="0"/>
    <x v="2"/>
    <m/>
    <s v="ALİ SERGEN KART"/>
    <s v="UH.01.002"/>
    <s v="UNIDOX KONTÖR HIZMETI"/>
    <s v="Univera - Kanal"/>
    <x v="5"/>
    <s v="E-Dönüşüm"/>
    <s v="Unidox"/>
    <n v="2.363"/>
    <m/>
    <n v="2000"/>
    <m/>
    <n v="4726"/>
    <m/>
    <n v="0"/>
    <m/>
    <n v="4726"/>
    <m/>
    <n v="0"/>
    <n v="0"/>
    <s v="ENV240000000036"/>
    <m/>
    <m/>
    <s v="Ali Sergen Kart"/>
    <s v="Mevcut Müşteri"/>
    <s v="Yeni Satış"/>
    <s v="Kontor"/>
    <s v="Kontor Satışı"/>
    <s v="Diğer"/>
    <s v="Kanal Satış"/>
    <s v="Ali Sergen Kart"/>
    <s v="Yurt İçi"/>
    <s v="Türkiye"/>
    <s v="Merkez"/>
  </r>
  <r>
    <m/>
    <m/>
    <x v="46"/>
    <s v="Q1"/>
    <x v="0"/>
    <x v="2"/>
    <m/>
    <s v="MİYA OTOMASYON VE BARKOD BILISIM SISTEMLERI SAN TİC. VE L.T.D. STI."/>
    <s v="UH.01.002"/>
    <s v="UNIDOX KONTÖR HIZMETI"/>
    <s v="Univera - Kanal"/>
    <x v="5"/>
    <s v="E-Dönüşüm"/>
    <s v="Unidox"/>
    <n v="1.6870000000000001"/>
    <m/>
    <n v="10000"/>
    <m/>
    <n v="16870"/>
    <m/>
    <n v="0"/>
    <m/>
    <n v="16870"/>
    <m/>
    <n v="0"/>
    <n v="0"/>
    <s v="UNI240000000313"/>
    <m/>
    <m/>
    <s v="Miya"/>
    <s v="Mevcut Müşteri"/>
    <s v="Yeni Satış"/>
    <s v="Kontor"/>
    <s v="Kontor Satışı"/>
    <s v="Diğer"/>
    <s v="Kanal Satış"/>
    <s v="Miya"/>
    <s v="Yurt İçi"/>
    <s v="Türkiye"/>
    <s v="Merkez"/>
  </r>
  <r>
    <m/>
    <m/>
    <x v="46"/>
    <s v="Q1"/>
    <x v="0"/>
    <x v="2"/>
    <m/>
    <s v="MY ZIRAAT GIDA TARIM LTD. STI."/>
    <s v="UH.01.002"/>
    <s v="UNIDOX KONTÖR HIZMETI"/>
    <s v="Univera - Oyak Grup"/>
    <x v="6"/>
    <s v="E-Dönüşüm"/>
    <s v="Unidox"/>
    <n v="1"/>
    <m/>
    <n v="100000"/>
    <m/>
    <n v="100000"/>
    <m/>
    <n v="0"/>
    <m/>
    <n v="100000"/>
    <m/>
    <n v="0"/>
    <n v="0"/>
    <s v="ENV240000000038"/>
    <m/>
    <m/>
    <s v="Oyak Grup"/>
    <s v="Mevcut Müşteri"/>
    <s v="Yeni Satış"/>
    <s v="Kontor"/>
    <s v="Kontor Satışı"/>
    <s v="Key Account"/>
    <s v="Kanal Satış"/>
    <s v="Saha Satış"/>
    <s v="Yurt İçi"/>
    <s v="Türkiye"/>
    <s v="Dist"/>
  </r>
  <r>
    <m/>
    <m/>
    <x v="46"/>
    <s v="Q2"/>
    <x v="0"/>
    <x v="3"/>
    <m/>
    <s v="Sütaş Süt Ürünleri A.Ş."/>
    <s v="EH.02.009"/>
    <s v="Enroute Panorama Asset Tracker - Demirbas Modülü Yazilim Bakimi Hizmeti "/>
    <s v="Univera - Sütaş"/>
    <x v="2"/>
    <s v="Enroute"/>
    <m/>
    <n v="40623.11"/>
    <m/>
    <n v="1"/>
    <m/>
    <n v="40623.11"/>
    <m/>
    <n v="0"/>
    <m/>
    <n v="40623.11"/>
    <m/>
    <n v="0"/>
    <n v="0"/>
    <s v="UNI240000000463"/>
    <m/>
    <m/>
    <s v="Sütaş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46"/>
    <s v="Q2"/>
    <x v="0"/>
    <x v="3"/>
    <m/>
    <s v="Sütaş Süt Ürünleri A.Ş."/>
    <s v="EH.02.001"/>
    <s v="EnRoute Panorama - Yazilim Bakimi, Yasatma ve Merkezi Destek Hizmeti"/>
    <s v="Univera - Sütaş"/>
    <x v="2"/>
    <s v="Enroute"/>
    <m/>
    <n v="46586.82"/>
    <m/>
    <n v="1"/>
    <m/>
    <n v="46586.82"/>
    <m/>
    <n v="0"/>
    <m/>
    <n v="46586.82"/>
    <m/>
    <n v="0"/>
    <n v="0"/>
    <s v="UNI240000000463"/>
    <m/>
    <m/>
    <s v="Sütaş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46"/>
    <s v="Q2"/>
    <x v="0"/>
    <x v="3"/>
    <m/>
    <s v="RED BULL GIDA DAGITIM VE PAZARLAMA TICARET LTD. STI"/>
    <s v="EY.02.033"/>
    <s v="EnRoute Panorama - Mobil Kullanici Lisansi (Enterprise)"/>
    <s v="Univera - Redbull"/>
    <x v="0"/>
    <s v="Enroute"/>
    <m/>
    <n v="5103"/>
    <m/>
    <n v="1"/>
    <m/>
    <n v="5103"/>
    <m/>
    <n v="0"/>
    <m/>
    <n v="5103"/>
    <m/>
    <n v="0"/>
    <n v="0"/>
    <s v="UNI240000000462"/>
    <m/>
    <m/>
    <s v="Redbull"/>
    <s v="Mevcut Müşteri"/>
    <s v="Yeni Satış"/>
    <s v="Lisans"/>
    <s v="Lisans Satışı"/>
    <s v="Diğer"/>
    <s v="Univera Satış"/>
    <s v="Saha Satış"/>
    <s v="Yurt İçi"/>
    <s v="Türkiye"/>
    <s v="Merkez"/>
  </r>
  <r>
    <m/>
    <m/>
    <x v="46"/>
    <s v="Q2"/>
    <x v="0"/>
    <x v="3"/>
    <m/>
    <s v="Sütaş Süt Ürünleri A.Ş."/>
    <s v="EH.03.001"/>
    <s v="EnRoute Panorama - Çafri Merkezi Hizmeti  (MSD)"/>
    <s v="Univera - Sütaş"/>
    <x v="2"/>
    <s v="Enroute"/>
    <m/>
    <n v="11560.09"/>
    <m/>
    <n v="1"/>
    <m/>
    <n v="11560.09"/>
    <m/>
    <n v="0"/>
    <m/>
    <n v="11560.09"/>
    <m/>
    <n v="0"/>
    <n v="0"/>
    <s v="UNI240000000463"/>
    <m/>
    <m/>
    <s v="Sütaş"/>
    <s v="Mevcut Müşteri"/>
    <s v="Yenileme"/>
    <s v="Hizmet"/>
    <s v="Çağrı Merkezi"/>
    <s v="Diğer"/>
    <s v="Univera Satış"/>
    <s v="Saha Satış"/>
    <s v="Yurt İçi"/>
    <s v="Türkiye"/>
    <s v="Merkez"/>
  </r>
  <r>
    <m/>
    <m/>
    <x v="47"/>
    <s v="Q1"/>
    <x v="0"/>
    <x v="2"/>
    <m/>
    <s v="MSK ENTEGRE GIDA SAN. VE TIC.LTD.STI."/>
    <s v="UH.01.002"/>
    <s v="UNIDOX KONTÖR HIZMETI"/>
    <s v="Univera - Şen Piliç"/>
    <x v="6"/>
    <s v="E-Dönüşüm"/>
    <s v="Unidox"/>
    <n v="0.82699999999999996"/>
    <m/>
    <n v="100000"/>
    <m/>
    <n v="82700"/>
    <m/>
    <n v="0"/>
    <m/>
    <n v="82700"/>
    <m/>
    <n v="0"/>
    <n v="0"/>
    <s v="UNI240000000316"/>
    <m/>
    <m/>
    <s v="Şen Piliç"/>
    <s v="Mevcut Müşteri"/>
    <s v="Yeni Satış"/>
    <s v="Kontor"/>
    <s v="Kontor Satışı"/>
    <s v="Diğer"/>
    <s v="Kanal Satış"/>
    <s v="Saha Satış"/>
    <s v="Yurt İçi"/>
    <s v="Türkiye"/>
    <s v="Dist"/>
  </r>
  <r>
    <m/>
    <m/>
    <x v="47"/>
    <s v="Q1"/>
    <x v="0"/>
    <x v="2"/>
    <m/>
    <s v="ZAFER ALPKAYA-KAYA TICARET"/>
    <s v="UH.01.002"/>
    <s v="UNIDOX KONTÖR HIZMETI"/>
    <s v="Univera - Danone Waters"/>
    <x v="6"/>
    <s v="E-Dönüşüm"/>
    <s v="Unidox"/>
    <n v="2.1333000000000002"/>
    <m/>
    <n v="5000"/>
    <m/>
    <n v="10666.5"/>
    <m/>
    <n v="0"/>
    <m/>
    <n v="10666.5"/>
    <m/>
    <n v="0"/>
    <n v="0"/>
    <s v="UNI240000000317"/>
    <m/>
    <m/>
    <s v="Danone"/>
    <s v="Mevcut Müşteri"/>
    <s v="Yeni Satış"/>
    <s v="Kontor"/>
    <s v="Kontor Satışı"/>
    <s v="Key Account"/>
    <s v="Kanal Satış"/>
    <s v="Saha Satış"/>
    <s v="Yurt İçi"/>
    <s v="Türkiye"/>
    <s v="Dist"/>
  </r>
  <r>
    <m/>
    <m/>
    <x v="47"/>
    <s v="Q2"/>
    <x v="0"/>
    <x v="3"/>
    <m/>
    <s v="VODAFONE MOBILE OPERATION LTD."/>
    <s v="EH.02.001"/>
    <s v="EnRoute Panorama - Yazilim Bakimi, Yasatma ve Merkezi Destek Hizmeti"/>
    <s v="Univera - Vodafone"/>
    <x v="2"/>
    <s v="Enroute"/>
    <m/>
    <n v="167173.04999999999"/>
    <m/>
    <n v="1"/>
    <m/>
    <n v="167173.04999999999"/>
    <m/>
    <n v="0"/>
    <m/>
    <n v="167173.04999999999"/>
    <m/>
    <n v="0"/>
    <n v="0"/>
    <s v="ENV240000000056"/>
    <m/>
    <m/>
    <s v="Vodafone Mobile"/>
    <s v="Mevcut Müşteri"/>
    <s v="Yenileme"/>
    <s v="Hizmet"/>
    <s v="Bakım ve Destek Hizmeti"/>
    <s v="Diğer"/>
    <s v="Univera Satış"/>
    <s v="Saha Satış"/>
    <s v="Yurt Dışı"/>
    <s v="KKTC"/>
    <s v="Merkez"/>
  </r>
  <r>
    <m/>
    <m/>
    <x v="47"/>
    <s v="Q2"/>
    <x v="0"/>
    <x v="3"/>
    <m/>
    <s v="RED BULL GIDA DAGITIM VE PAZARLAMA TICARET LTD. STI"/>
    <s v="EY.01.014"/>
    <s v="EnRoute Panorama - Platform Back Office Kullanici Lisansi (Enterprise)"/>
    <s v="Univera - Redbull"/>
    <x v="0"/>
    <s v="Enroute"/>
    <m/>
    <n v="13968"/>
    <m/>
    <n v="1"/>
    <m/>
    <n v="13968"/>
    <m/>
    <n v="0"/>
    <m/>
    <n v="13968"/>
    <m/>
    <n v="0"/>
    <n v="0"/>
    <s v="UNI240000000509"/>
    <m/>
    <m/>
    <s v="Redbull"/>
    <s v="Mevcut Müşteri"/>
    <s v="Yeni Satış"/>
    <s v="Lisans"/>
    <s v="Lisans Satışı"/>
    <s v="Diğer"/>
    <s v="Univera Satış"/>
    <s v="Saha Satış"/>
    <s v="Yurt İçi"/>
    <s v="Türkiye"/>
    <s v="Merkez"/>
  </r>
  <r>
    <m/>
    <m/>
    <x v="47"/>
    <s v="Q1"/>
    <x v="0"/>
    <x v="2"/>
    <m/>
    <s v="GLAXOSMITHKLINE TUKETICI SAGLIGI ANONIM SIRKETI"/>
    <s v="EH.06.001"/>
    <s v="EnRoute Panorama - Hosting Hizmeti"/>
    <s v="Univera - GSK"/>
    <x v="2"/>
    <s v="Hosting"/>
    <m/>
    <n v="245174.53"/>
    <m/>
    <n v="1"/>
    <m/>
    <n v="245174.52960000001"/>
    <m/>
    <n v="-4.0000000000000002E-4"/>
    <m/>
    <n v="245174.53"/>
    <m/>
    <n v="0"/>
    <n v="0"/>
    <s v="UNI240000000314"/>
    <m/>
    <m/>
    <s v="GSK - Haleon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47"/>
    <s v="Q2"/>
    <x v="0"/>
    <x v="3"/>
    <m/>
    <s v="YÜCELER GIDA TÜTÜN MAM. SAN. TIC. LTD. STI"/>
    <s v="EYS.04.012"/>
    <s v="EnRoute Panorama - E-Dönüsüm Modül Lisansi Standart"/>
    <s v="Univera - Hayat Kimya"/>
    <x v="1"/>
    <s v="Enroute"/>
    <m/>
    <n v="20789"/>
    <m/>
    <n v="1"/>
    <m/>
    <n v="20789"/>
    <m/>
    <n v="0"/>
    <m/>
    <n v="20789"/>
    <m/>
    <n v="0"/>
    <n v="0"/>
    <s v="UNI240000000554"/>
    <m/>
    <m/>
    <s v="Hayat Kimya"/>
    <s v="Mevcut Müşteri"/>
    <s v="Yeni Satış"/>
    <s v="Lisans"/>
    <s v="Lisans Satışı"/>
    <s v="Diğer"/>
    <s v="Univera Satış"/>
    <s v="Saha Satış"/>
    <s v="Yurt İçi"/>
    <s v="Türkiye"/>
    <s v="Dist"/>
  </r>
  <r>
    <m/>
    <m/>
    <x v="47"/>
    <s v="Q2"/>
    <x v="0"/>
    <x v="3"/>
    <m/>
    <s v="ERBAK-ULUDAG PAZARLAMA SATIS VE DAGITIM A.S."/>
    <s v="EYS.01.021"/>
    <s v="EnRoute Panorama - Dafitim Kanali (Bayi/Distribütör/Sube) Lisansi Standart"/>
    <s v="Univera - Uludağ İçecek"/>
    <x v="1"/>
    <s v="Enroute"/>
    <m/>
    <n v="11435.22"/>
    <m/>
    <n v="1"/>
    <m/>
    <n v="11435.22"/>
    <m/>
    <n v="0"/>
    <m/>
    <n v="11435.22"/>
    <m/>
    <n v="0"/>
    <n v="0"/>
    <s v="UNI240000000561"/>
    <m/>
    <m/>
    <s v="Uludağ İçecek"/>
    <s v="Mevcut Müşteri"/>
    <s v="Yeni Satış"/>
    <s v="Lisans"/>
    <s v="Lisans Satışı"/>
    <s v="Diğer"/>
    <s v="Univera Satış"/>
    <s v="Saha Satış"/>
    <s v="Yurt İçi"/>
    <s v="Türkiye"/>
    <s v="Merkez"/>
  </r>
  <r>
    <m/>
    <m/>
    <x v="47"/>
    <s v="Q2"/>
    <x v="0"/>
    <x v="3"/>
    <m/>
    <s v="VODAFONE MOBILE OPERATION LTD."/>
    <s v="EH.03.001"/>
    <s v="EnRoute Panorama - Çağrı Merkezi Hizmeti  (MSD)"/>
    <s v="Univera - Vodafone"/>
    <x v="2"/>
    <s v="Enroute"/>
    <m/>
    <n v="14326.95"/>
    <m/>
    <n v="1"/>
    <m/>
    <n v="14326.95"/>
    <m/>
    <n v="0"/>
    <m/>
    <n v="14326.95"/>
    <m/>
    <n v="0"/>
    <n v="0"/>
    <s v="ENV240000000057"/>
    <m/>
    <m/>
    <s v="Vodafone Mobile"/>
    <s v="Mevcut Müşteri"/>
    <s v="Yenileme"/>
    <s v="Hizmet"/>
    <s v="Çağrı Merkezi"/>
    <s v="Diğer"/>
    <s v="Univera Satış"/>
    <s v="Saha Satış"/>
    <s v="Yurt Dışı"/>
    <s v="KKTC"/>
    <s v="Merkez"/>
  </r>
  <r>
    <m/>
    <m/>
    <x v="48"/>
    <s v="Q1"/>
    <x v="0"/>
    <x v="2"/>
    <m/>
    <s v="MEDITERA TIBBI MALZ.SAN.VE TIC.A.S."/>
    <s v="SH.01.001"/>
    <s v="StokBar Panorama - Proje Yönetim Hizmeti"/>
    <s v="Univera - Altera"/>
    <x v="10"/>
    <s v="Stokbar"/>
    <s v="Stokbar"/>
    <n v="7143.7775000000001"/>
    <m/>
    <n v="4"/>
    <m/>
    <n v="31750.12"/>
    <m/>
    <n v="3175.01"/>
    <m/>
    <n v="28575.11"/>
    <m/>
    <n v="0"/>
    <n v="0"/>
    <s v="UNI240000000319"/>
    <m/>
    <m/>
    <s v="Meditera"/>
    <s v="Mevcut Müşteri"/>
    <s v="Yeni Satış"/>
    <s v="Hizmet"/>
    <s v="Proje Yönetimi ve Danışmanlık"/>
    <s v="Diğer"/>
    <s v="Univera Satış"/>
    <s v="Saha Satış"/>
    <s v="Yurt İçi"/>
    <s v="Türkiye"/>
    <s v="Merkez"/>
  </r>
  <r>
    <m/>
    <m/>
    <x v="48"/>
    <s v="Q2"/>
    <x v="0"/>
    <x v="3"/>
    <m/>
    <s v="ERBAK-ULUDAG PAZARLAMA SATIS VE DAGITIM A.S."/>
    <s v="EY.04.012"/>
    <s v="EnRoute Panorama E-Dönüsüm  Modül Lisansi (Enterprise)"/>
    <s v="Univera - Uludağ İçecek"/>
    <x v="1"/>
    <s v="Enroute"/>
    <m/>
    <n v="7938"/>
    <m/>
    <n v="1"/>
    <m/>
    <n v="7938"/>
    <m/>
    <n v="0"/>
    <m/>
    <n v="7938"/>
    <m/>
    <n v="0"/>
    <n v="0"/>
    <s v="UNI240000000561"/>
    <m/>
    <m/>
    <s v="Uludağ İçecek"/>
    <s v="Mevcut Müşteri"/>
    <s v="Yeni Satış"/>
    <s v="Lisans"/>
    <s v="Lisans Satışı"/>
    <s v="Diğer"/>
    <s v="Univera Satış"/>
    <s v="Saha Satış"/>
    <s v="Yurt İçi"/>
    <s v="Türkiye"/>
    <s v="Merkez"/>
  </r>
  <r>
    <m/>
    <m/>
    <x v="49"/>
    <s v="Q1"/>
    <x v="0"/>
    <x v="2"/>
    <m/>
    <s v="ANA GIDA DAG. VE PAZ. A.S."/>
    <s v="UH.01.002"/>
    <s v="UNIDOX KONTÖR HIZMETI"/>
    <s v="Univera - Çaykur"/>
    <x v="6"/>
    <s v="E-Dönüşüm"/>
    <s v="Unidox"/>
    <n v="0.82699999999999996"/>
    <m/>
    <n v="100000"/>
    <m/>
    <n v="82700"/>
    <m/>
    <n v="0"/>
    <m/>
    <n v="82700"/>
    <m/>
    <n v="0"/>
    <n v="0"/>
    <s v="UNI240000000320"/>
    <m/>
    <m/>
    <s v="Çaykur"/>
    <s v="Mevcut Müşteri"/>
    <s v="Yeni Satış"/>
    <s v="Kontor"/>
    <s v="Kontor Satışı"/>
    <s v="Diğer"/>
    <s v="Kanal Satış"/>
    <s v="Saha Satış"/>
    <s v="Yurt İçi"/>
    <s v="Türkiye"/>
    <s v="Dist"/>
  </r>
  <r>
    <m/>
    <m/>
    <x v="50"/>
    <s v="Q1"/>
    <x v="0"/>
    <x v="2"/>
    <m/>
    <s v="MATRIKS BİLGİSAYAR SİSTEMLERİ LTD.ŞTİ"/>
    <s v="WPH.02.001"/>
    <s v="WebPlus Yazilim Bakimi Hizmeti"/>
    <s v="Univera - Kanal"/>
    <x v="5"/>
    <s v="Enroute"/>
    <s v="Webplus"/>
    <n v="4806"/>
    <m/>
    <n v="1"/>
    <m/>
    <n v="4806"/>
    <m/>
    <n v="0"/>
    <m/>
    <n v="4806"/>
    <m/>
    <n v="0"/>
    <n v="0"/>
    <s v="UNI240000000326"/>
    <m/>
    <m/>
    <s v="Matriks"/>
    <s v="Mevcut Müşteri"/>
    <s v="Yenileme"/>
    <s v="Hizmet"/>
    <s v="Bakım ve Destek Hizmeti"/>
    <s v="Diğer"/>
    <s v="Kanal Satış"/>
    <s v="Matriks"/>
    <s v="Yurt İçi"/>
    <s v="Türkiye"/>
    <s v="Merkez"/>
  </r>
  <r>
    <m/>
    <m/>
    <x v="50"/>
    <s v="Q1"/>
    <x v="0"/>
    <x v="2"/>
    <m/>
    <s v="MATRIKS BİLGİSAYAR SİSTEMLERİ LTD.ŞTİ"/>
    <s v="WPH.02.001"/>
    <s v="WebPlus Yazilim Bakimi Hizmeti"/>
    <s v="Univera - Kanal"/>
    <x v="5"/>
    <s v="Enroute"/>
    <s v="Webplus"/>
    <n v="3044"/>
    <m/>
    <n v="1"/>
    <m/>
    <n v="3044"/>
    <m/>
    <n v="0"/>
    <m/>
    <n v="3044"/>
    <m/>
    <n v="0"/>
    <n v="0"/>
    <s v="UNI240000000323"/>
    <m/>
    <m/>
    <s v="Matriks"/>
    <s v="Mevcut Müşteri"/>
    <s v="Yenileme"/>
    <s v="Hizmet"/>
    <s v="Bakım ve Destek Hizmeti"/>
    <s v="Diğer"/>
    <s v="Kanal Satış"/>
    <s v="Matriks"/>
    <s v="Yurt İçi"/>
    <s v="Türkiye"/>
    <s v="Merkez"/>
  </r>
  <r>
    <m/>
    <m/>
    <x v="50"/>
    <s v="Q1"/>
    <x v="0"/>
    <x v="2"/>
    <m/>
    <s v="MATRIKS BİLGİSAYAR SİSTEMLERİ LTD.ŞTİ"/>
    <s v="WPY.01.007"/>
    <s v="WEBPLUS E-DÖNÜSÜM MODÜL LISANSI"/>
    <s v="Univera - Kanal"/>
    <x v="5"/>
    <s v="Enroute"/>
    <s v="Webplus"/>
    <n v="6806.8"/>
    <m/>
    <n v="1"/>
    <m/>
    <n v="8008"/>
    <m/>
    <n v="1201.2"/>
    <m/>
    <n v="6806.8"/>
    <m/>
    <n v="0"/>
    <n v="0"/>
    <s v="UNI240000000326"/>
    <m/>
    <m/>
    <s v="Matriks"/>
    <s v="Mevcut Müşteri"/>
    <s v="Yeni Satış"/>
    <s v="Lisans"/>
    <s v="Lisans Satışı"/>
    <s v="Diğer"/>
    <s v="Kanal Satış"/>
    <s v="Matriks"/>
    <s v="Yurt İçi"/>
    <s v="Türkiye"/>
    <s v="Merkez"/>
  </r>
  <r>
    <m/>
    <m/>
    <x v="50"/>
    <s v="Q1"/>
    <x v="0"/>
    <x v="2"/>
    <m/>
    <s v="MATRIKS BİLGİSAYAR SİSTEMLERİ LTD.ŞTİ"/>
    <s v="WPY.01.006"/>
    <s v="WEBPLUS DISTRIBUTION SATIS-DAGITIM YAZILIMI (Light)"/>
    <s v="Univera - Kanal"/>
    <x v="5"/>
    <s v="Enroute"/>
    <s v="Webplus"/>
    <n v="9329.6"/>
    <m/>
    <n v="1"/>
    <m/>
    <n v="10976"/>
    <m/>
    <n v="1646.4"/>
    <m/>
    <n v="9329.6"/>
    <m/>
    <n v="0"/>
    <n v="0"/>
    <s v="UNI240000000323"/>
    <m/>
    <m/>
    <s v="Matriks"/>
    <s v="Mevcut Müşteri"/>
    <s v="Yeni Satış"/>
    <s v="Lisans"/>
    <s v="Lisans Satışı"/>
    <s v="Diğer"/>
    <s v="Kanal Satış"/>
    <s v="Matriks"/>
    <s v="Yurt İçi"/>
    <s v="Türkiye"/>
    <s v="Merkez"/>
  </r>
  <r>
    <m/>
    <m/>
    <x v="50"/>
    <s v="Q1"/>
    <x v="0"/>
    <x v="2"/>
    <m/>
    <s v="MATRIKS BİLGİSAYAR SİSTEMLERİ LTD.ŞTİ"/>
    <s v="WPY.01.006"/>
    <s v="WEBPLUS DISTRIBUTION SATIS-DAGITIM YAZILIMI (Light)"/>
    <s v="Univera - Kanal"/>
    <x v="5"/>
    <s v="Enroute"/>
    <s v="Webplus"/>
    <n v="9329.6"/>
    <m/>
    <n v="1"/>
    <m/>
    <n v="10976"/>
    <m/>
    <n v="1646.4"/>
    <m/>
    <n v="9329.6"/>
    <m/>
    <n v="0"/>
    <n v="0"/>
    <s v="UNI240000000326"/>
    <m/>
    <m/>
    <s v="Matriks"/>
    <s v="Mevcut Müşteri"/>
    <s v="Yeni Satış"/>
    <s v="Lisans"/>
    <s v="Lisans Satışı"/>
    <s v="Diğer"/>
    <s v="Kanal Satış"/>
    <s v="Matriks"/>
    <s v="Yurt İçi"/>
    <s v="Türkiye"/>
    <s v="Merkez"/>
  </r>
  <r>
    <m/>
    <m/>
    <x v="50"/>
    <s v="Q1"/>
    <x v="0"/>
    <x v="2"/>
    <m/>
    <s v="MATRIKS BİLGİSAYAR SİSTEMLERİ LTD.ŞTİ"/>
    <s v="WPY.02.001"/>
    <s v="WEBPLUS (Android) SATIS TEMSILCISI LISANSI"/>
    <s v="Univera - Kanal"/>
    <x v="5"/>
    <s v="Enroute"/>
    <s v="Webplus"/>
    <n v="1215.5"/>
    <m/>
    <n v="2"/>
    <m/>
    <n v="2860"/>
    <m/>
    <n v="429"/>
    <m/>
    <n v="2431"/>
    <m/>
    <n v="0"/>
    <n v="0"/>
    <s v="UNI240000000323"/>
    <m/>
    <m/>
    <s v="Matriks"/>
    <s v="Mevcut Müşteri"/>
    <s v="Yeni Satış"/>
    <s v="Lisans"/>
    <s v="Lisans Satışı"/>
    <s v="Diğer"/>
    <s v="Kanal Satış"/>
    <s v="Matriks"/>
    <s v="Yurt İçi"/>
    <s v="Türkiye"/>
    <s v="Merkez"/>
  </r>
  <r>
    <m/>
    <m/>
    <x v="50"/>
    <s v="Q1"/>
    <x v="0"/>
    <x v="2"/>
    <m/>
    <s v="MATRIKS BİLGİSAYAR SİSTEMLERİ LTD.ŞTİ"/>
    <s v="WPY.02.001"/>
    <s v="WEBPLUS (Android) SATIS TEMSILCISI LISANSI"/>
    <s v="Univera - Kanal"/>
    <x v="5"/>
    <s v="Enroute"/>
    <s v="Webplus"/>
    <n v="1215.5"/>
    <m/>
    <n v="2"/>
    <m/>
    <n v="2860"/>
    <m/>
    <n v="429"/>
    <m/>
    <n v="2431"/>
    <m/>
    <n v="0"/>
    <n v="0"/>
    <s v="UNI240000000326"/>
    <m/>
    <m/>
    <s v="Matriks"/>
    <s v="Mevcut Müşteri"/>
    <s v="Yeni Satış"/>
    <s v="Lisans"/>
    <s v="Lisans Satışı"/>
    <s v="Diğer"/>
    <s v="Kanal Satış"/>
    <s v="Matriks"/>
    <s v="Yurt İçi"/>
    <s v="Türkiye"/>
    <s v="Merkez"/>
  </r>
  <r>
    <m/>
    <m/>
    <x v="50"/>
    <s v="Q1"/>
    <x v="0"/>
    <x v="2"/>
    <m/>
    <s v="MİYA OTOMASYON VE BARKOD BILISIM SISTEMLERI SAN TİC. VE L.T.D. STI."/>
    <s v="WPY.02.001"/>
    <s v="WEBPLUS (Android) SATIS TEMSILCISI LISANSI"/>
    <s v="Univera - Kanal"/>
    <x v="5"/>
    <s v="Enroute"/>
    <s v="Webplus"/>
    <n v="2813"/>
    <m/>
    <n v="1"/>
    <m/>
    <n v="2813"/>
    <m/>
    <n v="0"/>
    <m/>
    <n v="2813"/>
    <m/>
    <n v="0"/>
    <n v="0"/>
    <s v="UNI240000000321"/>
    <m/>
    <m/>
    <s v="Miya"/>
    <s v="Mevcut Müşteri"/>
    <s v="Yeni Satış"/>
    <s v="Lisans"/>
    <s v="Lisans Satışı"/>
    <s v="Diğer"/>
    <s v="Kanal Satış"/>
    <s v="Miya"/>
    <s v="Yurt İçi"/>
    <s v="Türkiye"/>
    <s v="Merkez"/>
  </r>
  <r>
    <m/>
    <m/>
    <x v="50"/>
    <s v="Q1"/>
    <x v="0"/>
    <x v="2"/>
    <m/>
    <s v="MATRIKS BİLGİSAYAR SİSTEMLERİ LTD.ŞTİ"/>
    <s v="UH.01.002"/>
    <s v="UNIDOX KONTÖR HIZMETI"/>
    <s v="Univera - Kanal"/>
    <x v="5"/>
    <s v="E-Dönüşüm"/>
    <s v="Unidox"/>
    <n v="1.4339999999999999"/>
    <m/>
    <n v="10000"/>
    <m/>
    <n v="14340"/>
    <m/>
    <n v="0"/>
    <m/>
    <n v="14340"/>
    <m/>
    <n v="0"/>
    <n v="0"/>
    <s v="UNI240000000326"/>
    <m/>
    <m/>
    <s v="Matriks"/>
    <s v="Mevcut Müşteri"/>
    <s v="Yeni Satış"/>
    <s v="Kontor"/>
    <s v="Kontor Satışı"/>
    <s v="Diğer"/>
    <s v="Kanal Satış"/>
    <s v="Matriks"/>
    <s v="Yurt İçi"/>
    <s v="Türkiye"/>
    <s v="Merkez"/>
  </r>
  <r>
    <m/>
    <m/>
    <x v="50"/>
    <s v="Q1"/>
    <x v="0"/>
    <x v="2"/>
    <m/>
    <s v="MATRIKS BİLGİSAYAR SİSTEMLERİ LTD.ŞTİ"/>
    <s v="UH.01.002"/>
    <s v="UNIDOX KONTÖR HIZMETI"/>
    <s v="Univera - Kanal"/>
    <x v="5"/>
    <s v="E-Dönüşüm"/>
    <s v="Unidox"/>
    <n v="0.01"/>
    <m/>
    <n v="800"/>
    <m/>
    <n v="8"/>
    <m/>
    <n v="0"/>
    <m/>
    <n v="8"/>
    <m/>
    <n v="0"/>
    <n v="0"/>
    <s v="UNI240000000326"/>
    <m/>
    <m/>
    <s v="Matriks"/>
    <s v="Mevcut Müşteri"/>
    <s v="Yeni Satış"/>
    <s v="Kontor"/>
    <s v="Kontor Satışı"/>
    <s v="Diğer"/>
    <s v="Kanal Satış"/>
    <s v="Matriks"/>
    <s v="Yurt İçi"/>
    <s v="Türkiye"/>
    <s v="Merkez"/>
  </r>
  <r>
    <m/>
    <m/>
    <x v="50"/>
    <s v="Q1"/>
    <x v="0"/>
    <x v="2"/>
    <m/>
    <s v="MİYA OTOMASYON VE BARKOD BILISIM SISTEMLERI SAN TİC. VE L.T.D. STI."/>
    <s v="UH.01.002"/>
    <s v="UNIDOX KONTÖR HIZMETI"/>
    <s v="Univera - Kanal"/>
    <x v="5"/>
    <s v="E-Dönüşüm"/>
    <s v="Unidox"/>
    <n v="1.6870000000000001"/>
    <m/>
    <n v="10000"/>
    <m/>
    <n v="16870"/>
    <m/>
    <n v="0"/>
    <m/>
    <n v="16870"/>
    <m/>
    <n v="0"/>
    <n v="0"/>
    <s v="UNI240000000322"/>
    <m/>
    <m/>
    <s v="Miya"/>
    <s v="Mevcut Müşteri"/>
    <s v="Yeni Satış"/>
    <s v="Kontor"/>
    <s v="Kontor Satışı"/>
    <s v="Diğer"/>
    <s v="Kanal Satış"/>
    <s v="Miya"/>
    <s v="Yurt İçi"/>
    <s v="Türkiye"/>
    <s v="Merkez"/>
  </r>
  <r>
    <m/>
    <m/>
    <x v="50"/>
    <s v="Q1"/>
    <x v="0"/>
    <x v="2"/>
    <m/>
    <s v="JTI TÜTÜN ÜRÜNLERI SANAYI A.S"/>
    <s v="SH.02.001"/>
    <s v="StokBar Panorama - Yazilim Bakimi Hizmeti"/>
    <s v="Univera - JTI"/>
    <x v="2"/>
    <s v="Stokbar"/>
    <s v="Stokbar"/>
    <n v="15588.25"/>
    <m/>
    <n v="3"/>
    <m/>
    <n v="46764.75"/>
    <m/>
    <n v="0"/>
    <m/>
    <n v="46764.75"/>
    <m/>
    <n v="0"/>
    <n v="0"/>
    <s v="UNI240000000325"/>
    <m/>
    <m/>
    <s v="JTI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50"/>
    <s v="Q1"/>
    <x v="0"/>
    <x v="2"/>
    <m/>
    <s v="JTI TÜTÜN ÜRÜNLERI SANAYI A.S"/>
    <s v="SH.02.001"/>
    <s v="StokBar Panorama - Yazilim Bakimi Hizmeti"/>
    <s v="Univera - JTI"/>
    <x v="2"/>
    <s v="Stokbar"/>
    <s v="Stokbar"/>
    <n v="6138.02"/>
    <m/>
    <n v="3"/>
    <m/>
    <n v="18414.060000000001"/>
    <m/>
    <n v="0"/>
    <m/>
    <n v="18414.060000000001"/>
    <m/>
    <n v="0"/>
    <n v="0"/>
    <s v="UNI240000000325"/>
    <m/>
    <m/>
    <s v="JTI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50"/>
    <s v="Q1"/>
    <x v="0"/>
    <x v="2"/>
    <m/>
    <s v="JTI TÜTÜN ÜRÜNLERI SANAYI A.S"/>
    <s v="SH.02.001"/>
    <s v="StokBar Panorama - Yazilim Bakimi Hizmeti"/>
    <s v="Univera - JTI"/>
    <x v="2"/>
    <s v="Stokbar"/>
    <s v="Stokbar"/>
    <n v="3235.31"/>
    <m/>
    <n v="3"/>
    <m/>
    <n v="9705.93"/>
    <m/>
    <n v="0"/>
    <m/>
    <n v="9705.93"/>
    <m/>
    <n v="0"/>
    <n v="0"/>
    <s v="UNI240000000325"/>
    <m/>
    <m/>
    <s v="JTI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50"/>
    <s v="Q1"/>
    <x v="0"/>
    <x v="2"/>
    <m/>
    <s v="JTI TÜTÜN ÜRÜNLERI SANAYI A.S"/>
    <s v="SH.03.004"/>
    <s v="StokBar Panorama - Çafri Merkezi Hizmeti (Depo/Lokasyon)"/>
    <s v="Univera - JTI"/>
    <x v="2"/>
    <s v="Stokbar"/>
    <s v="Stokbar"/>
    <n v="33588.26"/>
    <m/>
    <n v="3"/>
    <m/>
    <n v="100764.78"/>
    <m/>
    <n v="0"/>
    <m/>
    <n v="100764.78"/>
    <m/>
    <n v="0"/>
    <n v="0"/>
    <s v="UNI240000000325"/>
    <m/>
    <m/>
    <s v="JTI"/>
    <s v="Mevcut Müşteri"/>
    <s v="Yenileme"/>
    <s v="Hizmet"/>
    <s v="Hosting"/>
    <s v="Key Account"/>
    <s v="Univera Satış"/>
    <s v="Saha Satış"/>
    <s v="Yurt İçi"/>
    <s v="Türkiye"/>
    <s v="Merkez"/>
  </r>
  <r>
    <m/>
    <m/>
    <x v="50"/>
    <s v="Q1"/>
    <x v="0"/>
    <x v="2"/>
    <m/>
    <s v="DOGADAN GIDA ÜRÜNLERI SANAYI VE PAZARLAMA A.S."/>
    <s v="QH.03.001"/>
    <s v="Quest Panorama  - Çafri Merkezi Hizmeti"/>
    <s v="Univera - Doğadan"/>
    <x v="2"/>
    <s v="Quest"/>
    <m/>
    <n v="1198.1500000000001"/>
    <m/>
    <n v="40"/>
    <m/>
    <n v="47926"/>
    <m/>
    <n v="0"/>
    <m/>
    <n v="47926"/>
    <m/>
    <n v="0"/>
    <n v="0"/>
    <s v="UNI240000000324"/>
    <m/>
    <m/>
    <s v="Doğadan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50"/>
    <s v="Q2"/>
    <x v="0"/>
    <x v="3"/>
    <m/>
    <s v="ERBAK-ULUDAG PAZARLAMA SATIS VE DAGITIM A.S."/>
    <s v="EH.02.001"/>
    <s v="EnRoute Panorama - Yazilim Bakimi, Yasatma ve Merkezi Destek Hizmeti"/>
    <s v="Univera - Uludağ İçecek"/>
    <x v="1"/>
    <s v="Enroute"/>
    <m/>
    <n v="5433.81"/>
    <m/>
    <n v="1"/>
    <m/>
    <n v="5433.81"/>
    <m/>
    <n v="0"/>
    <m/>
    <n v="5433.81"/>
    <m/>
    <n v="0"/>
    <n v="0"/>
    <s v="UNI240000000561"/>
    <m/>
    <m/>
    <s v="Uludağ İçecek"/>
    <m/>
    <s v="Yenileme"/>
    <s v="Hizmet"/>
    <s v="Bakım ve Destek Hizmeti"/>
    <s v="Diğer"/>
    <s v="Univera Satış"/>
    <s v="Saha Satış"/>
    <s v="Yurt İçi"/>
    <s v="Türkiye"/>
    <s v="Merkez"/>
  </r>
  <r>
    <m/>
    <m/>
    <x v="51"/>
    <s v="Q1"/>
    <x v="0"/>
    <x v="2"/>
    <m/>
    <s v="TOO AKTAU SOFTWARE"/>
    <s v="WPH.02.001"/>
    <s v="WebPlus Yazilim Bakimi Hizmeti"/>
    <s v="Univera - Kanal"/>
    <x v="5"/>
    <s v="Enroute"/>
    <s v="Webplus"/>
    <n v="22636.04"/>
    <m/>
    <n v="1"/>
    <m/>
    <n v="22636.04"/>
    <m/>
    <n v="0"/>
    <m/>
    <n v="22636.04"/>
    <m/>
    <n v="0"/>
    <n v="0"/>
    <s v="ENV240000000040"/>
    <m/>
    <m/>
    <s v="Aktau"/>
    <s v="Mevcut Müşteri"/>
    <s v="Yenileme"/>
    <s v="Hizmet"/>
    <s v="Bakım ve Destek Hizmeti"/>
    <s v="Diğer"/>
    <s v="Kanal Satış"/>
    <s v="Aktau"/>
    <s v="Yurt Dışı"/>
    <s v="Kazakistan"/>
    <s v="Merkez"/>
  </r>
  <r>
    <m/>
    <m/>
    <x v="51"/>
    <s v="Q1"/>
    <x v="0"/>
    <x v="2"/>
    <m/>
    <s v="TOO OS2"/>
    <s v="WPH.03.001"/>
    <s v="WEBPLUS HOSTING HIZMETI"/>
    <s v="Univera - Kanal"/>
    <x v="5"/>
    <s v="Hosting"/>
    <m/>
    <n v="4418.8783333333331"/>
    <m/>
    <n v="6"/>
    <m/>
    <n v="26513.270280000001"/>
    <m/>
    <n v="2.7999999999999998E-4"/>
    <m/>
    <n v="26513.27"/>
    <m/>
    <n v="0"/>
    <n v="0"/>
    <s v="ENV240000000042"/>
    <m/>
    <m/>
    <s v="Too OS2"/>
    <s v="Mevcut Müşteri"/>
    <s v="Yeni Satış"/>
    <s v="Hizmet"/>
    <s v="Hosting"/>
    <s v="Diğer"/>
    <s v="Kanal Satış"/>
    <s v="Kanal Satış"/>
    <s v="Yurt Dışı"/>
    <s v="Kazakistan"/>
    <s v="Merkez"/>
  </r>
  <r>
    <m/>
    <m/>
    <x v="51"/>
    <s v="Q1"/>
    <x v="0"/>
    <x v="2"/>
    <m/>
    <s v="TOO AKTAU SOFTWARE"/>
    <s v="WPY.01.003"/>
    <s v="WEBPLUS EK KULLANICI LISANSI +1"/>
    <s v="Univera - Kanal"/>
    <x v="5"/>
    <s v="Enroute"/>
    <s v="Webplus"/>
    <n v="3557.09"/>
    <m/>
    <n v="2"/>
    <m/>
    <n v="7114.1840000000002"/>
    <m/>
    <n v="4.0000000000000001E-3"/>
    <m/>
    <n v="7114.18"/>
    <m/>
    <n v="0"/>
    <n v="0"/>
    <s v="ENV240000000040"/>
    <m/>
    <m/>
    <s v="Aktau"/>
    <s v="Mevcut Müşteri"/>
    <s v="Yeni Satış"/>
    <s v="Lisans"/>
    <s v="Lisans Satışı"/>
    <s v="Diğer"/>
    <s v="Kanal Satış"/>
    <s v="Aktau"/>
    <s v="Yurt Dışı"/>
    <s v="Kazakistan"/>
    <s v="Merkez"/>
  </r>
  <r>
    <m/>
    <m/>
    <x v="51"/>
    <s v="Q1"/>
    <x v="0"/>
    <x v="2"/>
    <m/>
    <s v="TOO AKTAU SOFTWARE"/>
    <s v="WPY.01.001"/>
    <s v="WEBPLUS DISTRIBUTION SATIS-DAGITIM YAZILIMI (Enterprise)"/>
    <s v="Univera - Kanal"/>
    <x v="5"/>
    <s v="Enroute"/>
    <s v="Webplus"/>
    <n v="43655.22"/>
    <m/>
    <n v="1"/>
    <m/>
    <n v="43655.22"/>
    <m/>
    <n v="0"/>
    <m/>
    <n v="43655.22"/>
    <m/>
    <n v="0"/>
    <n v="0"/>
    <s v="ENV240000000040"/>
    <m/>
    <m/>
    <s v="Aktau"/>
    <s v="Mevcut Müşteri"/>
    <s v="Yeni Satış"/>
    <s v="Lisans"/>
    <s v="Lisans Satışı"/>
    <s v="Diğer"/>
    <s v="Kanal Satış"/>
    <s v="Aktau"/>
    <s v="Yurt Dışı"/>
    <s v="Kazakistan"/>
    <s v="Merkez"/>
  </r>
  <r>
    <m/>
    <m/>
    <x v="51"/>
    <s v="Q1"/>
    <x v="0"/>
    <x v="2"/>
    <m/>
    <s v="TOO AKTAU SOFTWARE"/>
    <s v="WPY.02.001"/>
    <s v="WEBPLUS (Android) SATIS TEMSILCISI LISANSI"/>
    <s v="Univera - Kanal"/>
    <x v="5"/>
    <s v="Enroute"/>
    <s v="Webplus"/>
    <n v="4203.836666666667"/>
    <m/>
    <n v="3"/>
    <m/>
    <n v="12611.508"/>
    <m/>
    <n v="-2E-3"/>
    <m/>
    <n v="12611.51"/>
    <m/>
    <n v="0"/>
    <n v="0"/>
    <s v="ENV240000000040"/>
    <m/>
    <m/>
    <s v="Aktau"/>
    <s v="Mevcut Müşteri"/>
    <s v="Yeni Satış"/>
    <s v="Lisans"/>
    <s v="Lisans Satışı"/>
    <s v="Diğer"/>
    <s v="Kanal Satış"/>
    <s v="Aktau"/>
    <s v="Yurt Dışı"/>
    <s v="Kazakistan"/>
    <s v="Merkez"/>
  </r>
  <r>
    <m/>
    <m/>
    <x v="51"/>
    <s v="Q1"/>
    <x v="0"/>
    <x v="2"/>
    <m/>
    <s v="TOO AKTAU SOFTWARE"/>
    <s v="WPY.02.001"/>
    <s v="WEBPLUS (Android) SATIS TEMSILCISI LISANSI"/>
    <s v="Univera - Kanal"/>
    <x v="5"/>
    <s v="Enroute"/>
    <s v="Webplus"/>
    <n v="5400.31"/>
    <m/>
    <n v="1"/>
    <m/>
    <n v="5400.3123999999998"/>
    <m/>
    <n v="2.3999999999999998E-3"/>
    <m/>
    <n v="5400.31"/>
    <m/>
    <n v="0"/>
    <n v="0"/>
    <s v="ENV240000000041"/>
    <m/>
    <m/>
    <s v="Aktau"/>
    <s v="Mevcut Müşteri"/>
    <s v="Yeni Satış"/>
    <s v="Lisans"/>
    <s v="Lisans Satışı"/>
    <s v="Diğer"/>
    <s v="Kanal Satış"/>
    <s v="Aktau"/>
    <s v="Yurt Dışı"/>
    <s v="Kazakistan"/>
    <s v="Merkez"/>
  </r>
  <r>
    <m/>
    <m/>
    <x v="51"/>
    <s v="Q1"/>
    <x v="0"/>
    <x v="2"/>
    <m/>
    <s v="TOO AKTAU SOFTWARE"/>
    <s v="QMY.01.001"/>
    <s v="QUESTMATE MOBIL IS ÇÖZÜMÜ"/>
    <s v="Univera - Kanal"/>
    <x v="5"/>
    <s v="Quest"/>
    <m/>
    <n v="51416.15"/>
    <m/>
    <n v="1"/>
    <m/>
    <n v="51416.148000000001"/>
    <m/>
    <n v="-2E-3"/>
    <m/>
    <n v="51416.15"/>
    <m/>
    <n v="0"/>
    <n v="0"/>
    <s v="ENV240000000040"/>
    <m/>
    <m/>
    <s v="Aktau"/>
    <s v="Mevcut Müşteri"/>
    <s v="Yeni Satış"/>
    <s v="Lisans"/>
    <s v="Lisans Satışı"/>
    <s v="Diğer"/>
    <s v="Kanal Satış"/>
    <s v="Aktau"/>
    <s v="Yurt Dışı"/>
    <s v="Kazakistan"/>
    <s v="Merkez"/>
  </r>
  <r>
    <m/>
    <m/>
    <x v="51"/>
    <s v="Q1"/>
    <x v="0"/>
    <x v="2"/>
    <m/>
    <s v="TOO AKTAU SOFTWARE"/>
    <s v="QMY.02.001"/>
    <s v="QUESTMATE EL TERMINALI LISANSI - ANDROID"/>
    <s v="Univera - Kanal"/>
    <x v="5"/>
    <s v="Quest"/>
    <m/>
    <n v="4850.58"/>
    <m/>
    <n v="5"/>
    <m/>
    <n v="24252.9"/>
    <m/>
    <n v="0"/>
    <m/>
    <n v="24252.9"/>
    <m/>
    <n v="0"/>
    <n v="0"/>
    <s v="ENV240000000040"/>
    <m/>
    <m/>
    <s v="Aktau"/>
    <s v="Mevcut Müşteri"/>
    <s v="Yeni Satış"/>
    <s v="Lisans"/>
    <s v="Lisans Satışı"/>
    <s v="Diğer"/>
    <s v="Kanal Satış"/>
    <s v="Aktau"/>
    <s v="Yurt Dışı"/>
    <s v="Kazakistan"/>
    <s v="Merkez"/>
  </r>
  <r>
    <m/>
    <m/>
    <x v="51"/>
    <s v="Q1"/>
    <x v="0"/>
    <x v="2"/>
    <m/>
    <s v="DOGAN TREND OTOMOTIV TICARET HIZMET VE TEKNOLOJI A.S."/>
    <s v="CDH.02.001"/>
    <s v="Calldesk Panorama Yazilim Bakimi Hizmeti "/>
    <s v="Univera - Suzuki"/>
    <x v="10"/>
    <s v="ServiceCore"/>
    <m/>
    <n v="44559.69"/>
    <m/>
    <n v="1"/>
    <m/>
    <n v="44559.69"/>
    <m/>
    <n v="0"/>
    <m/>
    <n v="44559.69"/>
    <m/>
    <n v="0"/>
    <n v="0"/>
    <s v="UNI240000000329"/>
    <m/>
    <m/>
    <s v="Doğan Trend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51"/>
    <s v="Q1"/>
    <x v="0"/>
    <x v="2"/>
    <m/>
    <s v="DOGAN TREND OTOMOTIV TICARET HIZMET VE TEKNOLOJI A.S."/>
    <s v="CDY.01.010"/>
    <s v="CALLDESK PANORAMA PLATFORM EK KULLANICI LISANSI (5-10 Kullanici)"/>
    <s v="Univera - Suzuki"/>
    <x v="10"/>
    <s v="ServiceCore"/>
    <m/>
    <n v="10127.200000000001"/>
    <m/>
    <n v="20"/>
    <m/>
    <n v="202544"/>
    <m/>
    <n v="0"/>
    <m/>
    <n v="202544"/>
    <m/>
    <n v="0"/>
    <n v="0"/>
    <s v="UNI240000000329"/>
    <m/>
    <m/>
    <s v="Doğan Trend"/>
    <s v="Mevcut Müşteri"/>
    <s v="Yeni Satış"/>
    <s v="Lisans"/>
    <s v="Lisans Satışı"/>
    <s v="Key Account"/>
    <s v="Univera Satış"/>
    <s v="Saha Satış"/>
    <s v="Yurt İçi"/>
    <s v="Türkiye"/>
    <s v="Merkez"/>
  </r>
  <r>
    <m/>
    <m/>
    <x v="52"/>
    <s v="Q2"/>
    <x v="0"/>
    <x v="3"/>
    <m/>
    <s v="ALTIPARMAK GIDA SAN. VE TIC. AS."/>
    <s v="EY.03.001"/>
    <s v="Enroute Panorama PaaS Lisansi (Kiralama Hizmeti )"/>
    <s v="Univera - Altıparmak-Balparmak"/>
    <x v="7"/>
    <s v="Enroute"/>
    <m/>
    <n v="72576"/>
    <m/>
    <n v="1"/>
    <m/>
    <n v="72576"/>
    <m/>
    <n v="0"/>
    <m/>
    <n v="72576"/>
    <m/>
    <n v="0"/>
    <n v="0"/>
    <s v="UNI240000000564"/>
    <m/>
    <m/>
    <s v="Balparmak"/>
    <s v="Mevcut Müşteri"/>
    <s v="Yenileme"/>
    <s v="Lisans"/>
    <s v="Lisans Kiralama"/>
    <s v="Diğer"/>
    <s v="Univera Satış"/>
    <s v="Saha Satış"/>
    <s v="Yurt İçi"/>
    <s v="Türkiye"/>
    <s v="Merkez"/>
  </r>
  <r>
    <m/>
    <m/>
    <x v="52"/>
    <s v="Q2"/>
    <x v="0"/>
    <x v="3"/>
    <m/>
    <s v="LOREAL TÜRKIYE SAN VE TIC. A.S."/>
    <s v="EH.02.001"/>
    <s v="EnRoute Panorama - Yazilim Bakimi, Yasatma ve Merkezi Destek Hizmeti"/>
    <s v="Univera - Loreal Kuaför"/>
    <x v="2"/>
    <s v="Enroute"/>
    <m/>
    <n v="9443.5"/>
    <m/>
    <n v="-1"/>
    <m/>
    <n v="0"/>
    <m/>
    <n v="0"/>
    <m/>
    <n v="-9443.5"/>
    <m/>
    <n v="1"/>
    <n v="9443.5"/>
    <s v="FYO202400000107"/>
    <m/>
    <m/>
    <s v="Loreal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53"/>
    <s v="Q1"/>
    <x v="0"/>
    <x v="2"/>
    <m/>
    <s v="MATRIKS BİLGİSAYAR SİSTEMLERİ LTD.ŞTİ"/>
    <s v="WPY.01.003"/>
    <s v="WEBPLUS EK KULLANICI LISANSI +1"/>
    <s v="Univera - Kanal"/>
    <x v="5"/>
    <s v="Enroute"/>
    <s v="Webplus"/>
    <n v="748.85"/>
    <m/>
    <n v="1"/>
    <m/>
    <n v="881"/>
    <m/>
    <n v="132.15"/>
    <m/>
    <n v="748.85"/>
    <m/>
    <n v="0"/>
    <n v="0"/>
    <s v="UNI240000000334"/>
    <m/>
    <m/>
    <s v="Matriks"/>
    <s v="Mevcut Müşteri"/>
    <s v="Yeni Satış"/>
    <s v="Lisans"/>
    <s v="Lisans Satışı"/>
    <s v="Diğer"/>
    <s v="Kanal Satış"/>
    <s v="Matriks"/>
    <s v="Yurt İçi"/>
    <s v="Türkiye"/>
    <s v="Merkez"/>
  </r>
  <r>
    <m/>
    <m/>
    <x v="53"/>
    <s v="Q1"/>
    <x v="0"/>
    <x v="2"/>
    <m/>
    <s v="PANASONIC ELEKTRIC WORKS ELEKTRIK SAN.VE TIC. A.S."/>
    <s v="SH.03.002"/>
    <s v="StokBar Panorama - Uzman Destek Hizmeti"/>
    <s v="Univera - Panasonic"/>
    <x v="0"/>
    <s v="Stokbar"/>
    <s v="Stokbar"/>
    <n v="97500"/>
    <m/>
    <n v="1"/>
    <m/>
    <n v="97500"/>
    <m/>
    <n v="0"/>
    <m/>
    <n v="97500"/>
    <m/>
    <n v="0"/>
    <n v="0"/>
    <s v="UNI240000000339"/>
    <m/>
    <m/>
    <s v="Panasonic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53"/>
    <s v="Q1"/>
    <x v="0"/>
    <x v="2"/>
    <m/>
    <s v="TPI KOMPOZIT KANAT 2 ÜRETIM SAN. VE TIC. LTD. STI."/>
    <s v="SH.01.001"/>
    <s v="StokBar Panorama - Proje Yönetim Hizmeti"/>
    <s v="Univera - TPI Composite"/>
    <x v="7"/>
    <s v="Stokbar"/>
    <s v="Stokbar"/>
    <n v="7938"/>
    <m/>
    <n v="2"/>
    <m/>
    <n v="15876"/>
    <m/>
    <n v="0"/>
    <m/>
    <n v="15876"/>
    <m/>
    <n v="0"/>
    <n v="0"/>
    <s v="UNI240000000342"/>
    <m/>
    <m/>
    <s v="TPI Kompozit"/>
    <s v="Mevcut Müşteri"/>
    <s v="Yeni Satış"/>
    <s v="Hizmet"/>
    <s v="Proje Yönetimi ve Danışmanlık"/>
    <s v="Diğer"/>
    <s v="Univera Satış"/>
    <s v="Saha Satış"/>
    <s v="Yurt İçi"/>
    <s v="Türkiye"/>
    <s v="Merkez"/>
  </r>
  <r>
    <m/>
    <m/>
    <x v="53"/>
    <s v="Q2"/>
    <x v="0"/>
    <x v="3"/>
    <m/>
    <s v="DURU ITR.DEPOSU SAN VE TIC. A.S."/>
    <s v="EH.02.001"/>
    <s v="EnRoute Panorama - Yazilim Bakimi, Yasatma ve Merkezi Destek Hizmeti"/>
    <s v="Univera - Henkel"/>
    <x v="2"/>
    <s v="Enroute"/>
    <m/>
    <n v="155130.4"/>
    <m/>
    <n v="1"/>
    <m/>
    <n v="155130.4"/>
    <m/>
    <n v="0"/>
    <m/>
    <n v="155130.4"/>
    <m/>
    <n v="0"/>
    <n v="0"/>
    <s v="UNI240000000590"/>
    <m/>
    <m/>
    <s v="Henkel"/>
    <s v="Mevcut Müşteri"/>
    <s v="Yenileme"/>
    <s v="Hizmet"/>
    <s v="Bakım ve Destek Hizmeti"/>
    <s v="Diğer"/>
    <s v="Univera Satış"/>
    <s v="Saha Satış"/>
    <s v="Yurt İçi"/>
    <s v="Türkiye"/>
    <s v="Dist"/>
  </r>
  <r>
    <m/>
    <m/>
    <x v="53"/>
    <s v="Q2"/>
    <x v="0"/>
    <x v="3"/>
    <m/>
    <s v="DURU PAZARLAMA  SAN. VE TIC. A.S."/>
    <s v="EH.02.001"/>
    <s v="EnRoute Panorama - Yazilim Bakimi, Yasatma ve Merkezi Destek Hizmeti"/>
    <s v="Univera - Henkel"/>
    <x v="2"/>
    <s v="Enroute"/>
    <m/>
    <n v="145349.1"/>
    <m/>
    <n v="1"/>
    <m/>
    <n v="145349.1"/>
    <m/>
    <n v="0"/>
    <m/>
    <n v="145349.1"/>
    <m/>
    <n v="0"/>
    <n v="0"/>
    <s v="UNI240000000585"/>
    <m/>
    <m/>
    <s v="Henkel"/>
    <s v="Mevcut Müşteri"/>
    <s v="Yenileme"/>
    <s v="Hizmet"/>
    <s v="Bakım ve Destek Hizmeti"/>
    <s v="Diğer"/>
    <s v="Univera Satış"/>
    <s v="Saha Satış"/>
    <s v="Yurt İçi"/>
    <s v="Türkiye"/>
    <s v="Dist"/>
  </r>
  <r>
    <m/>
    <m/>
    <x v="53"/>
    <s v="Q2"/>
    <x v="0"/>
    <x v="3"/>
    <m/>
    <s v="LOREAL TÜRKIYE SAN VE TIC. A.S."/>
    <s v="EH.02.001"/>
    <s v="EnRoute Panorama - Yazilim Bakimi, Yasatma ve Merkezi Destek Hizmeti"/>
    <s v="Univera - Loreal Kuaför"/>
    <x v="2"/>
    <s v="Enroute"/>
    <m/>
    <n v="9443.5"/>
    <m/>
    <n v="-1"/>
    <m/>
    <n v="0"/>
    <m/>
    <n v="0"/>
    <m/>
    <n v="-9443.5"/>
    <m/>
    <n v="1"/>
    <n v="9443.5"/>
    <s v="FRO202400000109"/>
    <m/>
    <m/>
    <s v="Loreal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53"/>
    <s v="Q2"/>
    <x v="0"/>
    <x v="3"/>
    <m/>
    <s v="RAMPA GIDA ÜRÜNLERI PAZARLAMA A.S."/>
    <s v="EH.02.001"/>
    <s v="EnRoute Panorama - Yazilim Bakimi, Yasatma ve Merkezi Destek Hizmeti"/>
    <s v="Univera - Henkel"/>
    <x v="2"/>
    <s v="Enroute"/>
    <m/>
    <n v="216868.3"/>
    <m/>
    <n v="1"/>
    <m/>
    <n v="216868.3"/>
    <m/>
    <n v="0"/>
    <m/>
    <n v="216868.3"/>
    <m/>
    <n v="0"/>
    <n v="0"/>
    <s v="UNI240000000592"/>
    <m/>
    <m/>
    <s v="Henkel"/>
    <s v="Mevcut Müşteri"/>
    <s v="Yenileme"/>
    <s v="Hizmet"/>
    <s v="Bakım ve Destek Hizmeti"/>
    <s v="Diğer"/>
    <s v="Univera Satış"/>
    <s v="Saha Satış"/>
    <s v="Yurt İçi"/>
    <s v="Türkiye"/>
    <s v="Dist"/>
  </r>
  <r>
    <m/>
    <m/>
    <x v="53"/>
    <s v="Q2"/>
    <x v="0"/>
    <x v="3"/>
    <m/>
    <s v="SGS TRADE YATIRIM VE SAN. LTD. STI"/>
    <s v="EH.02.001"/>
    <s v="EnRoute Panorama - Yazilim Bakimi, Yasatma ve Merkezi Destek Hizmeti"/>
    <s v="Univera - Henkel"/>
    <x v="2"/>
    <s v="Enroute"/>
    <m/>
    <n v="120345.8"/>
    <m/>
    <n v="1"/>
    <m/>
    <n v="120345.8"/>
    <m/>
    <n v="0"/>
    <m/>
    <n v="120345.8"/>
    <m/>
    <n v="0"/>
    <n v="0"/>
    <s v="UNI240000000595"/>
    <m/>
    <m/>
    <s v="Henkel"/>
    <s v="Mevcut Müşteri"/>
    <s v="Yenileme"/>
    <s v="Hizmet"/>
    <s v="Bakım ve Destek Hizmeti"/>
    <s v="Diğer"/>
    <s v="Univera Satış"/>
    <s v="Saha Satış"/>
    <s v="Yurt İçi"/>
    <s v="Türkiye"/>
    <s v="Dist"/>
  </r>
  <r>
    <m/>
    <m/>
    <x v="53"/>
    <s v="Q2"/>
    <x v="0"/>
    <x v="3"/>
    <m/>
    <s v="VAN KILIÇLAR GIDA VE TÜK.ÜRÜN.LOJ.PAZ.YAT.SAN.TIC.LTD.STI&quot;"/>
    <s v="EH.02.001"/>
    <s v="EnRoute Panorama - Yazilim Bakimi, Yasatma ve Merkezi Destek Hizmeti"/>
    <s v="Univera - Henkel"/>
    <x v="2"/>
    <s v="Enroute"/>
    <m/>
    <n v="195315.7"/>
    <m/>
    <n v="1"/>
    <m/>
    <n v="195315.7"/>
    <m/>
    <n v="0"/>
    <m/>
    <n v="195315.7"/>
    <m/>
    <n v="0"/>
    <n v="0"/>
    <s v="UNI240000000587"/>
    <m/>
    <m/>
    <s v="Henkel"/>
    <s v="Mevcut Müşteri"/>
    <s v="Yenileme"/>
    <s v="Hizmet"/>
    <s v="Bakım ve Destek Hizmeti"/>
    <s v="Diğer"/>
    <s v="Univera Satış"/>
    <s v="Saha Satış"/>
    <s v="Yurt İçi"/>
    <s v="Türkiye"/>
    <s v="Dist"/>
  </r>
  <r>
    <m/>
    <m/>
    <x v="53"/>
    <s v="Q2"/>
    <x v="0"/>
    <x v="3"/>
    <m/>
    <s v="HEN GIDA PAZARLAMA VE DAGITIM TICARET ANONIM SIRKETI"/>
    <s v="EH.02.001"/>
    <s v="EnRoute Panorama - Yazilim Bakimi, Yasatma ve Merkezi Destek Hizmeti"/>
    <s v="Univera - Henkel"/>
    <x v="2"/>
    <s v="Enroute"/>
    <m/>
    <n v="164946.70000000001"/>
    <m/>
    <n v="1"/>
    <m/>
    <n v="164946.70000000001"/>
    <m/>
    <n v="0"/>
    <m/>
    <n v="164946.70000000001"/>
    <m/>
    <n v="0"/>
    <n v="0"/>
    <s v="UNI240000000593"/>
    <m/>
    <m/>
    <s v="Henkel"/>
    <m/>
    <s v="Yenileme"/>
    <s v="Hizmet"/>
    <s v="Bakım ve Destek Hizmeti"/>
    <s v="Diğer"/>
    <s v="Univera Satış"/>
    <s v="Saha Satış"/>
    <s v="Yurt İçi"/>
    <s v="Türkiye"/>
    <s v="Dist"/>
  </r>
  <r>
    <m/>
    <m/>
    <x v="53"/>
    <s v="Q2"/>
    <x v="0"/>
    <x v="3"/>
    <m/>
    <s v="ÇAYKUR ÇAY ISLETMELERI GENEL MÜDÜRLÜGÜ"/>
    <s v="EH.03.003"/>
    <s v="EnRoute Panorama - Uzman Destek Hizmeti"/>
    <s v="Univera - Çaykur"/>
    <x v="2"/>
    <s v="Enroute"/>
    <m/>
    <n v="129823.84"/>
    <m/>
    <n v="1"/>
    <m/>
    <n v="129823.84"/>
    <m/>
    <n v="0"/>
    <m/>
    <n v="129823.84"/>
    <m/>
    <n v="0"/>
    <n v="0"/>
    <s v="UNI240000000579"/>
    <m/>
    <m/>
    <s v="Çaykur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53"/>
    <s v="Q2"/>
    <x v="0"/>
    <x v="3"/>
    <m/>
    <s v="ÇAYKUR ÇAY ISLETMELERI GENEL MÜDÜRLÜGÜ"/>
    <s v="EH.03.001"/>
    <s v="EnRoute Panorama - Çafri Merkezi Hizmeti  (MSD)"/>
    <s v="Univera - Çaykur"/>
    <x v="2"/>
    <s v="Enroute"/>
    <m/>
    <n v="1248.46"/>
    <m/>
    <n v="118"/>
    <m/>
    <n v="147318.28"/>
    <m/>
    <n v="0"/>
    <m/>
    <n v="147318.28"/>
    <m/>
    <n v="0"/>
    <n v="0"/>
    <s v="UNI240000000579"/>
    <m/>
    <m/>
    <s v="Çaykur"/>
    <s v="Mevcut Müşteri"/>
    <s v="Yenileme"/>
    <s v="Hizmet"/>
    <s v="Çağrı Merkezi"/>
    <s v="Diğer"/>
    <s v="Univera Satış"/>
    <s v="Saha Satış"/>
    <s v="Yurt İçi"/>
    <s v="Türkiye"/>
    <s v="Merkez"/>
  </r>
  <r>
    <m/>
    <m/>
    <x v="53"/>
    <s v="Q2"/>
    <x v="0"/>
    <x v="3"/>
    <m/>
    <s v="DANONE TIKVESLI GIDA VE IÇECEK SAN.TIC.A.S."/>
    <s v="EH.03.001"/>
    <s v="EnRoute Panorama - Çafri Merkezi Hizmeti  (MSD)"/>
    <s v="Univera - Danone Tikveşli"/>
    <x v="2"/>
    <s v="Enroute"/>
    <m/>
    <n v="155338.62"/>
    <m/>
    <n v="1"/>
    <m/>
    <n v="155338.62"/>
    <m/>
    <n v="0"/>
    <m/>
    <n v="155338.62"/>
    <m/>
    <n v="0"/>
    <n v="0"/>
    <s v="UNI240000000565"/>
    <m/>
    <m/>
    <s v="Danone"/>
    <s v="Mevcut Müşteri"/>
    <s v="Yenileme"/>
    <s v="Hizmet"/>
    <s v="Çağrı Merkezi"/>
    <s v="Diğer"/>
    <s v="Univera Satış"/>
    <s v="Saha Satış"/>
    <s v="Yurt İçi"/>
    <s v="Türkiye"/>
    <s v="Merkez"/>
  </r>
  <r>
    <m/>
    <m/>
    <x v="54"/>
    <s v="Q1"/>
    <x v="0"/>
    <x v="2"/>
    <m/>
    <s v="MİYA OTOMASYON VE BARKOD BILISIM SISTEMLERI SAN TİC. VE L.T.D. STI."/>
    <s v="WPY.01.007"/>
    <s v="WEBPLUS E-DÖNÜSÜM MODÜL LISANSI"/>
    <s v="Univera - Kanal"/>
    <x v="5"/>
    <s v="Enroute"/>
    <s v="Webplus"/>
    <n v="7330.4"/>
    <m/>
    <n v="1"/>
    <m/>
    <n v="8624"/>
    <m/>
    <n v="1293.5999999999999"/>
    <m/>
    <n v="7330.4"/>
    <m/>
    <n v="0"/>
    <n v="0"/>
    <s v="UNI240000000345"/>
    <m/>
    <m/>
    <s v="Miya"/>
    <s v="Mevcut Müşteri"/>
    <s v="Yeni Satış"/>
    <s v="Lisans"/>
    <s v="Lisans Satışı"/>
    <s v="Diğer"/>
    <s v="Kanal Satış"/>
    <s v="Miya"/>
    <s v="Yurt İçi"/>
    <s v="Türkiye"/>
    <s v="Merkez"/>
  </r>
  <r>
    <m/>
    <m/>
    <x v="54"/>
    <s v="Q2"/>
    <x v="0"/>
    <x v="3"/>
    <m/>
    <s v="BILPA SAN. VE TIC. LTD. STI"/>
    <s v="EH.02.001"/>
    <s v="EnRoute Panorama - Yazilim Bakimi, Yasatma ve Merkezi Destek Hizmeti"/>
    <s v="Univera - Henkel"/>
    <x v="2"/>
    <s v="Enroute"/>
    <m/>
    <n v="116672.8"/>
    <m/>
    <n v="1"/>
    <m/>
    <n v="116672.8"/>
    <m/>
    <n v="0"/>
    <m/>
    <n v="116672.8"/>
    <m/>
    <n v="0"/>
    <n v="0"/>
    <s v="UNI240000000588"/>
    <m/>
    <m/>
    <s v="Henkel"/>
    <s v="Mevcut Müşteri"/>
    <s v="Yenileme"/>
    <s v="Hizmet"/>
    <s v="Bakım ve Destek Hizmeti"/>
    <s v="Diğer"/>
    <s v="Univera Satış"/>
    <s v="Saha Satış"/>
    <s v="Yurt İçi"/>
    <s v="Türkiye"/>
    <s v="Dist"/>
  </r>
  <r>
    <m/>
    <m/>
    <x v="54"/>
    <s v="Q1"/>
    <x v="0"/>
    <x v="2"/>
    <m/>
    <s v="TADIM GIDA MADDELERI SAN.VE TIC.AS."/>
    <s v="EH.06.001"/>
    <s v="EnRoute Panorama - Hosting Hizmeti"/>
    <s v="Univera - Tadım"/>
    <x v="7"/>
    <s v="Hosting"/>
    <m/>
    <n v="7443.52"/>
    <m/>
    <n v="1"/>
    <m/>
    <n v="7443.52"/>
    <m/>
    <n v="0"/>
    <m/>
    <n v="7443.52"/>
    <m/>
    <n v="0"/>
    <n v="0"/>
    <s v="UNI240000000343"/>
    <m/>
    <m/>
    <s v="Tadım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55"/>
    <s v="Q1"/>
    <x v="0"/>
    <x v="2"/>
    <m/>
    <s v="MİYA OTOMASYON VE BARKOD BILISIM SISTEMLERI SAN TİC. VE L.T.D. STI."/>
    <s v="WPH.05.001"/>
    <s v="WebPlus Yazilim Gelistirme Hizmeti"/>
    <s v="Univera - Kanal"/>
    <x v="5"/>
    <s v="Enroute"/>
    <s v="Webplus"/>
    <n v="3774.28"/>
    <m/>
    <n v="1"/>
    <m/>
    <n v="3774.28"/>
    <m/>
    <n v="0"/>
    <m/>
    <n v="3774.28"/>
    <m/>
    <n v="0"/>
    <n v="0"/>
    <s v="UNI240000000351"/>
    <m/>
    <m/>
    <s v="Miya"/>
    <s v="Mevcut Müşteri"/>
    <s v="Yeni Satış"/>
    <s v="Hizmet"/>
    <s v="Hosting"/>
    <s v="Diğer"/>
    <s v="Kanal Satış"/>
    <s v="Miya"/>
    <s v="Yurt İçi"/>
    <s v="Türkiye"/>
    <s v="Merkez"/>
  </r>
  <r>
    <m/>
    <m/>
    <x v="55"/>
    <s v="Q1"/>
    <x v="0"/>
    <x v="2"/>
    <m/>
    <s v="MİYA OTOMASYON VE BARKOD BILISIM SISTEMLERI SAN TİC. VE L.T.D. STI."/>
    <s v="WPH.02.001"/>
    <s v="WebPlus Yazilim Bakimi Hizmeti"/>
    <s v="Univera - Kanal"/>
    <x v="5"/>
    <s v="Enroute"/>
    <s v="Webplus"/>
    <n v="5916"/>
    <m/>
    <n v="2"/>
    <m/>
    <n v="11832"/>
    <m/>
    <n v="0"/>
    <m/>
    <n v="11832"/>
    <m/>
    <n v="0"/>
    <n v="0"/>
    <s v="UNI240000000352"/>
    <m/>
    <m/>
    <s v="Miya"/>
    <s v="Mevcut Müşteri"/>
    <s v="Yenileme"/>
    <s v="Hizmet"/>
    <s v="Bakım ve Destek Hizmeti"/>
    <s v="Diğer"/>
    <s v="Kanal Satış"/>
    <s v="Miya"/>
    <s v="Yurt İçi"/>
    <s v="Türkiye"/>
    <s v="Merkez"/>
  </r>
  <r>
    <m/>
    <m/>
    <x v="55"/>
    <s v="Q1"/>
    <x v="0"/>
    <x v="2"/>
    <m/>
    <s v="ALDEMIR BILISIM HIZ. VE DANISMANLIK - ARZU ALDEMIR"/>
    <s v="WPY.01.007"/>
    <s v="WEBPLUS E-DÖNÜSÜM MODÜL LISANSI"/>
    <s v="Univera - Kanal"/>
    <x v="5"/>
    <s v="Enroute"/>
    <s v="Webplus"/>
    <n v="6899.2"/>
    <m/>
    <n v="1"/>
    <m/>
    <n v="8624"/>
    <m/>
    <n v="1724.8"/>
    <m/>
    <n v="6899.2"/>
    <m/>
    <n v="0"/>
    <n v="0"/>
    <s v="UNI240000000348"/>
    <m/>
    <m/>
    <s v="Aldemir"/>
    <s v="Mevcut Müşteri"/>
    <s v="Yeni Satış"/>
    <s v="Lisans"/>
    <s v="Lisans Satışı"/>
    <s v="Diğer"/>
    <s v="Kanal Satış"/>
    <s v="Aldemir"/>
    <s v="Yurt İçi"/>
    <s v="Türkiye"/>
    <s v="Merkez"/>
  </r>
  <r>
    <m/>
    <m/>
    <x v="55"/>
    <s v="Q1"/>
    <x v="0"/>
    <x v="2"/>
    <m/>
    <s v="ALDEMIR BILISIM HIZ. VE DANISMANLIK - ARZU ALDEMIR"/>
    <s v="UH.01.002"/>
    <s v="UNIDOX KONTÖR HIZMETI"/>
    <s v="Univera - Kanal"/>
    <x v="5"/>
    <s v="E-Dönüşüm"/>
    <s v="Unidox"/>
    <n v="1.1392500000000001"/>
    <m/>
    <n v="10000"/>
    <m/>
    <n v="15190"/>
    <m/>
    <n v="3797.5"/>
    <m/>
    <n v="11392.5"/>
    <m/>
    <n v="0"/>
    <n v="0"/>
    <s v="UNI240000000348"/>
    <m/>
    <m/>
    <s v="Aldemir"/>
    <s v="Mevcut Müşteri"/>
    <s v="Yeni Satış"/>
    <s v="Kontor"/>
    <s v="Kontor Satışı"/>
    <s v="Diğer"/>
    <s v="Kanal Satış"/>
    <s v="Aldemir"/>
    <s v="Yurt İçi"/>
    <s v="Türkiye"/>
    <s v="Merkez"/>
  </r>
  <r>
    <m/>
    <m/>
    <x v="55"/>
    <s v="Q1"/>
    <x v="0"/>
    <x v="2"/>
    <m/>
    <s v="NAZ ZEYTINYAGI MESR. SU KÖMÜR GIDA LPG DAG. PAZ. ITH. IHR. SAN. Ve TIC. LTD. STI."/>
    <s v="UH.01.002"/>
    <s v="UNIDOX KONTÖR HIZMETI"/>
    <s v="Univera - Nestle Waters"/>
    <x v="6"/>
    <s v="E-Dönüşüm"/>
    <s v="Unidox"/>
    <n v="1.62"/>
    <m/>
    <n v="25000"/>
    <m/>
    <n v="40500"/>
    <m/>
    <n v="0"/>
    <m/>
    <n v="40500"/>
    <m/>
    <n v="0"/>
    <n v="0"/>
    <s v="UNI240000000347"/>
    <m/>
    <m/>
    <s v="Nestle"/>
    <s v="Mevcut Müşteri"/>
    <s v="Yeni Satış"/>
    <s v="Kontor"/>
    <s v="Kontor Satışı"/>
    <s v="Key Account"/>
    <s v="Kanal Satış"/>
    <s v="Saha Satış"/>
    <s v="Yurt İçi"/>
    <s v="Türkiye"/>
    <s v="Dist"/>
  </r>
  <r>
    <m/>
    <m/>
    <x v="55"/>
    <s v="Q1"/>
    <x v="0"/>
    <x v="2"/>
    <m/>
    <s v="KONFRUT AG TARIM ANONIM SIRKETI"/>
    <s v="LH.05.001"/>
    <s v="LOJITEK PANORAMA YAZILIM GELISTIRME HIZMETI"/>
    <s v="Univera - Döhler"/>
    <x v="0"/>
    <s v="Stokbar"/>
    <s v="Lojitek"/>
    <n v="10500"/>
    <m/>
    <n v="14"/>
    <m/>
    <n v="147000"/>
    <m/>
    <n v="0"/>
    <m/>
    <n v="147000"/>
    <m/>
    <n v="0"/>
    <n v="0"/>
    <s v="UNI240000000346"/>
    <m/>
    <m/>
    <s v="Döhler"/>
    <s v="Mevcut Müşteri"/>
    <s v="Yeni Satış"/>
    <s v="Hizmet"/>
    <s v="Yazılım Geliştirme"/>
    <s v="Diğer"/>
    <s v="Univera Satış"/>
    <s v="Saha Satış"/>
    <s v="Yurt İçi"/>
    <s v="Türkiye"/>
    <s v="Merkez"/>
  </r>
  <r>
    <m/>
    <m/>
    <x v="55"/>
    <s v="Q2"/>
    <x v="0"/>
    <x v="3"/>
    <m/>
    <s v="ENDERER MESRUBAT DAG. PAZ. TIC. LTD. STI."/>
    <s v="EH.02.001"/>
    <s v="EnRoute Panorama - Yazilim Bakimi, Yasatma ve Merkezi Destek Hizmeti"/>
    <s v="Univera - Henkel"/>
    <x v="2"/>
    <s v="Enroute"/>
    <m/>
    <n v="90400.3"/>
    <m/>
    <n v="1"/>
    <m/>
    <n v="90400.3"/>
    <m/>
    <n v="0"/>
    <m/>
    <n v="90400.3"/>
    <m/>
    <n v="0"/>
    <n v="0"/>
    <s v="UNI240000000586"/>
    <m/>
    <m/>
    <s v="Henkel"/>
    <s v="Mevcut Müşteri"/>
    <s v="Yenileme"/>
    <s v="Hizmet"/>
    <s v="Bakım ve Destek Hizmeti"/>
    <s v="Diğer"/>
    <s v="Univera Satış"/>
    <s v="Saha Satış"/>
    <s v="Yurt İçi"/>
    <s v="Türkiye"/>
    <s v="Dist"/>
  </r>
  <r>
    <m/>
    <m/>
    <x v="55"/>
    <s v="Q2"/>
    <x v="0"/>
    <x v="3"/>
    <m/>
    <s v="HABITAT ZEYTIN ZEYTINYAGI GIDA TARIM SANAYI ITHALAT IHRACAT VE TICARET ANONIM SIRKETI"/>
    <s v="EH.02.001"/>
    <s v="EnRoute Panorama - Yazilim Bakimi, Yasatma ve Merkezi Destek Hizmeti"/>
    <s v="Univera - Henkel"/>
    <x v="2"/>
    <s v="Enroute"/>
    <m/>
    <n v="90072.7"/>
    <m/>
    <n v="1"/>
    <m/>
    <n v="90072.7"/>
    <m/>
    <n v="0"/>
    <m/>
    <n v="90072.7"/>
    <m/>
    <n v="0"/>
    <n v="0"/>
    <s v="UNI240000000597"/>
    <m/>
    <m/>
    <s v="Henkel"/>
    <s v="Mevcut Müşteri"/>
    <s v="Yenileme"/>
    <s v="Hizmet"/>
    <s v="Bakım ve Destek Hizmeti"/>
    <s v="Diğer"/>
    <s v="Univera Satış"/>
    <s v="Saha Satış"/>
    <s v="Yurt İçi"/>
    <s v="Türkiye"/>
    <s v="Dist"/>
  </r>
  <r>
    <m/>
    <m/>
    <x v="55"/>
    <s v="Q1"/>
    <x v="0"/>
    <x v="2"/>
    <m/>
    <s v="TÜRK HENKEL KIMYA SAN TIC. A.S."/>
    <s v="EH.06.001"/>
    <s v="EnRoute Panorama - Hosting Hizmeti"/>
    <s v="Univera - Schwarzkoph Henkel"/>
    <x v="2"/>
    <s v="Hosting"/>
    <m/>
    <n v="18788.446666666667"/>
    <m/>
    <n v="3"/>
    <m/>
    <n v="56365.334999999999"/>
    <m/>
    <n v="-5.0000000000000001E-3"/>
    <m/>
    <n v="56365.34"/>
    <m/>
    <n v="0"/>
    <n v="0"/>
    <s v="UNI240000000350"/>
    <m/>
    <m/>
    <s v="Henkel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55"/>
    <s v="Q1"/>
    <x v="0"/>
    <x v="2"/>
    <m/>
    <s v="TÜRKIYE'NIN OTOMOBILI GIRISIM GRUBU SANAYI VE TICARET A.S."/>
    <s v="CDH.02.001"/>
    <s v="Calldesk Panorama Yazilim Bakimi Hizmeti "/>
    <s v="Univera - Togg"/>
    <x v="10"/>
    <s v="ServiceCore"/>
    <m/>
    <n v="97712.41"/>
    <m/>
    <n v="1"/>
    <m/>
    <n v="139589.155"/>
    <m/>
    <n v="41876.745000000003"/>
    <m/>
    <n v="97712.41"/>
    <m/>
    <n v="0"/>
    <n v="0"/>
    <s v="UNI240000000353"/>
    <m/>
    <m/>
    <s v="TOGG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56"/>
    <s v="Q1"/>
    <x v="0"/>
    <x v="2"/>
    <m/>
    <s v="TOLON GLOBAL MAKINA SAN. VE TIC. A.S"/>
    <s v="VY.04.001"/>
    <s v="Varuna SSH (Enterprise) - Servis Yöneticisi Aylik Kiralama"/>
    <s v="Univera - Tolon"/>
    <x v="4"/>
    <s v="Varuna"/>
    <s v="Varuna"/>
    <n v="450.21640000000002"/>
    <m/>
    <n v="25"/>
    <m/>
    <n v="11255.405000000001"/>
    <m/>
    <n v="-5.0000000000000001E-3"/>
    <m/>
    <n v="11255.41"/>
    <m/>
    <n v="0"/>
    <n v="0"/>
    <s v="UNI240000000357"/>
    <m/>
    <m/>
    <s v="Tolon Makina"/>
    <s v="Mevcut Müşteri"/>
    <s v="Yenileme"/>
    <s v="Lisans"/>
    <s v="Lisans Kiralama"/>
    <s v="Diğer"/>
    <s v="Univera Satış"/>
    <s v="Saha Satış"/>
    <s v="Yurt İçi"/>
    <s v="Türkiye"/>
    <s v="Merkez"/>
  </r>
  <r>
    <m/>
    <m/>
    <x v="56"/>
    <s v="Q1"/>
    <x v="0"/>
    <x v="2"/>
    <m/>
    <s v="TOLON GLOBAL MAKINA SAN. VE TIC. A.S"/>
    <s v="VY.04.001"/>
    <s v="Varuna SSH (Enterprise) - Servis Yöneticisi Aylik Kiralama"/>
    <s v="Univera - Tolon"/>
    <x v="4"/>
    <s v="Varuna"/>
    <s v="Varuna"/>
    <n v="450.21640000000002"/>
    <m/>
    <n v="25"/>
    <m/>
    <n v="11255.405000000001"/>
    <m/>
    <n v="-5.0000000000000001E-3"/>
    <m/>
    <n v="11255.41"/>
    <m/>
    <n v="0"/>
    <n v="0"/>
    <s v="UNI240000000357"/>
    <m/>
    <m/>
    <s v="Tolon Makina"/>
    <s v="Mevcut Müşteri"/>
    <s v="Yenileme"/>
    <s v="Lisans"/>
    <s v="Lisans Kiralama"/>
    <s v="Diğer"/>
    <s v="Univera Satış"/>
    <s v="Saha Satış"/>
    <s v="Yurt İçi"/>
    <s v="Türkiye"/>
    <s v="Merkez"/>
  </r>
  <r>
    <m/>
    <m/>
    <x v="56"/>
    <s v="Q1"/>
    <x v="0"/>
    <x v="2"/>
    <m/>
    <s v="TOLON GLOBAL MAKINA SAN. VE TIC. A.S"/>
    <s v="VY.04.001"/>
    <s v="Varuna SSH (Enterprise) - Servis Yöneticisi Aylik Kiralama"/>
    <s v="Univera - Tolon"/>
    <x v="4"/>
    <s v="Varuna"/>
    <s v="Varuna"/>
    <n v="450.21640000000002"/>
    <m/>
    <n v="25"/>
    <m/>
    <n v="11255.405000000001"/>
    <m/>
    <n v="-5.0000000000000001E-3"/>
    <m/>
    <n v="11255.41"/>
    <m/>
    <n v="0"/>
    <n v="0"/>
    <s v="UNI240000000357"/>
    <m/>
    <m/>
    <s v="Tolon Makina"/>
    <s v="Mevcut Müşteri"/>
    <s v="Yenileme"/>
    <s v="Lisans"/>
    <s v="Lisans Kiralama"/>
    <s v="Diğer"/>
    <s v="Univera Satış"/>
    <s v="Saha Satış"/>
    <s v="Yurt İçi"/>
    <s v="Türkiye"/>
    <s v="Merkez"/>
  </r>
  <r>
    <m/>
    <m/>
    <x v="56"/>
    <s v="Q1"/>
    <x v="0"/>
    <x v="2"/>
    <m/>
    <s v="BIROL GÜNDÜZ"/>
    <s v="UH.01.002"/>
    <s v="UNIDOX KONTÖR HIZMETI"/>
    <s v="Univera - Şen Piliç"/>
    <x v="6"/>
    <s v="E-Dönüşüm"/>
    <s v="Unidox"/>
    <n v="1.1000000000000001"/>
    <m/>
    <n v="50000"/>
    <m/>
    <n v="55000"/>
    <m/>
    <n v="0"/>
    <m/>
    <n v="55000"/>
    <m/>
    <n v="0"/>
    <n v="0"/>
    <s v="UNI240000000354"/>
    <m/>
    <m/>
    <s v="Şen Piliç"/>
    <s v="Mevcut Müşteri"/>
    <s v="Yeni Satış"/>
    <s v="Kontor"/>
    <s v="Kontor Satışı"/>
    <s v="Diğer"/>
    <s v="Kanal Satış"/>
    <s v="Saha Satış"/>
    <s v="Yurt İçi"/>
    <s v="Türkiye"/>
    <s v="Dist"/>
  </r>
  <r>
    <m/>
    <m/>
    <x v="56"/>
    <s v="Q1"/>
    <x v="0"/>
    <x v="2"/>
    <m/>
    <s v="MATRIKS BİLGİSAYAR SİSTEMLERİ LTD.ŞTİ"/>
    <s v="UH.01.002"/>
    <s v="UNIDOX KONTÖR HIZMETI"/>
    <s v="Univera - Kanal"/>
    <x v="5"/>
    <s v="E-Dönüşüm"/>
    <s v="Unidox"/>
    <n v="2.5099999999999998"/>
    <m/>
    <n v="2000"/>
    <m/>
    <n v="5020"/>
    <m/>
    <n v="0"/>
    <m/>
    <n v="5020"/>
    <m/>
    <n v="0"/>
    <n v="0"/>
    <s v="UNI240000000359"/>
    <m/>
    <m/>
    <s v="Matriks"/>
    <s v="Mevcut Müşteri"/>
    <s v="Yeni Satış"/>
    <s v="Kontor"/>
    <s v="Kontor Satışı"/>
    <s v="Diğer"/>
    <s v="Kanal Satış"/>
    <s v="Matriks"/>
    <s v="Yurt İçi"/>
    <s v="Türkiye"/>
    <s v="Merkez"/>
  </r>
  <r>
    <m/>
    <m/>
    <x v="56"/>
    <s v="Q1"/>
    <x v="0"/>
    <x v="2"/>
    <m/>
    <s v="TOKGÖZLER TARIM GIDA ITH.IHR. SAN. VE TIC. LTD. STI"/>
    <s v="UH.01.002"/>
    <s v="UNIDOX KONTÖR HIZMETI"/>
    <s v="Univera Doğuş Çay Projesi"/>
    <x v="6"/>
    <s v="E-Dönüşüm"/>
    <s v="Unidox"/>
    <n v="1.1000000000000001"/>
    <m/>
    <n v="10000"/>
    <m/>
    <n v="11000"/>
    <m/>
    <n v="0"/>
    <m/>
    <n v="11000"/>
    <m/>
    <n v="0"/>
    <n v="0"/>
    <s v="UNI240000000358"/>
    <m/>
    <m/>
    <s v="Doğuş Çay"/>
    <s v="Mevcut Müşteri"/>
    <s v="Yeni Satış"/>
    <s v="Kontor"/>
    <s v="Kontor Satışı"/>
    <s v="Key Account"/>
    <s v="Kanal Satış"/>
    <s v="Saha Satış"/>
    <s v="Yurt İçi"/>
    <s v="Türkiye"/>
    <s v="Dist"/>
  </r>
  <r>
    <m/>
    <m/>
    <x v="56"/>
    <s v="Q1"/>
    <x v="0"/>
    <x v="2"/>
    <m/>
    <s v="Şölen Çikolata Gıda Sanayi Ve Ticaret A. Ş."/>
    <s v="UH.01.002"/>
    <s v="UNIDOX KONTÖR HIZMETI"/>
    <s v="Univera - Şölen"/>
    <x v="6"/>
    <s v="E-Dönüşüm"/>
    <s v="Unidox"/>
    <n v="0.32200000000000001"/>
    <m/>
    <n v="1000000"/>
    <m/>
    <n v="322000"/>
    <m/>
    <n v="0"/>
    <m/>
    <n v="322000"/>
    <m/>
    <n v="0"/>
    <n v="0"/>
    <s v="UNI240000000355"/>
    <m/>
    <m/>
    <s v="Şölen"/>
    <s v="Mevcut Müşteri"/>
    <s v="Yeni Satış"/>
    <s v="Kontor"/>
    <s v="Kontor Satışı"/>
    <s v="Key Account"/>
    <s v="Univera Satış"/>
    <s v="Saha Satış"/>
    <s v="Yurt İçi"/>
    <s v="Türkiye"/>
    <s v="Merkez"/>
  </r>
  <r>
    <m/>
    <m/>
    <x v="56"/>
    <s v="Q2"/>
    <x v="0"/>
    <x v="3"/>
    <m/>
    <s v="ATA GIDA AMB. SAN. Ve PAZ. A.S"/>
    <s v="EH.02.001"/>
    <s v="EnRoute Panorama - Yazilim Bakimi, Yasatma ve Merkezi Destek Hizmeti"/>
    <s v="Univera - Henkel"/>
    <x v="2"/>
    <s v="Enroute"/>
    <m/>
    <n v="25735.4"/>
    <m/>
    <n v="1"/>
    <m/>
    <n v="25735.4"/>
    <m/>
    <n v="0"/>
    <m/>
    <n v="25735.4"/>
    <m/>
    <n v="0"/>
    <n v="0"/>
    <s v="UNI240000000589"/>
    <m/>
    <m/>
    <s v="Henkel"/>
    <s v="Mevcut Müşteri"/>
    <s v="Yenileme"/>
    <s v="Hizmet"/>
    <s v="Bakım ve Destek Hizmeti"/>
    <s v="Diğer"/>
    <s v="Univera Satış"/>
    <s v="Saha Satış"/>
    <s v="Yurt İçi"/>
    <s v="Türkiye"/>
    <s v="Dist"/>
  </r>
  <r>
    <m/>
    <m/>
    <x v="56"/>
    <s v="Q2"/>
    <x v="0"/>
    <x v="3"/>
    <m/>
    <s v="Avrasya Tüketim Ürünleri Lojistik Pazarlama Yatirim Sanayi ve Ticaret Ltd. Sti."/>
    <s v="EH.02.001"/>
    <s v="EnRoute Panorama - Yazilim Bakimi, Yasatma ve Merkezi Destek Hizmeti"/>
    <s v="Univera - Henkel"/>
    <x v="2"/>
    <s v="Enroute"/>
    <m/>
    <n v="40213.800000000003"/>
    <m/>
    <n v="1"/>
    <m/>
    <n v="40213.800000000003"/>
    <m/>
    <n v="0"/>
    <m/>
    <n v="40213.800000000003"/>
    <m/>
    <n v="0"/>
    <n v="0"/>
    <s v="UNI240000000598"/>
    <m/>
    <m/>
    <s v="Henkel"/>
    <s v="Mevcut Müşteri"/>
    <s v="Yenileme"/>
    <s v="Hizmet"/>
    <s v="Bakım ve Destek Hizmeti"/>
    <s v="Diğer"/>
    <s v="Univera Satış"/>
    <s v="Saha Satış"/>
    <s v="Yurt İçi"/>
    <s v="Türkiye"/>
    <s v="Dist"/>
  </r>
  <r>
    <m/>
    <m/>
    <x v="56"/>
    <s v="Q2"/>
    <x v="0"/>
    <x v="3"/>
    <m/>
    <s v="ÇAYKUR ÇAY ISLETMELERI GENEL MÜDÜRLÜGÜ"/>
    <s v="EH.02.001"/>
    <s v="EnRoute Panorama - Yazilim Bakimi, Yasatma ve Merkezi Destek Hizmeti"/>
    <s v="Univera - Çaykur"/>
    <x v="2"/>
    <s v="Enroute"/>
    <m/>
    <n v="67937.289999999994"/>
    <m/>
    <n v="1"/>
    <m/>
    <n v="67937.289999999994"/>
    <m/>
    <n v="0"/>
    <m/>
    <n v="67937.289999999994"/>
    <m/>
    <n v="0"/>
    <n v="0"/>
    <s v="UNI240000000579"/>
    <m/>
    <m/>
    <s v="Çaykur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56"/>
    <s v="Q2"/>
    <x v="0"/>
    <x v="3"/>
    <m/>
    <s v="ÇEVIK BAKLIYAT GIDA A.S"/>
    <s v="EH.02.001"/>
    <s v="EnRoute Panorama - Yazilim Bakimi, Yasatma ve Merkezi Destek Hizmeti"/>
    <s v="Univera - Henkel"/>
    <x v="2"/>
    <s v="Enroute"/>
    <m/>
    <n v="65100.1"/>
    <m/>
    <n v="1"/>
    <m/>
    <n v="65100.1"/>
    <m/>
    <n v="0"/>
    <m/>
    <n v="65100.1"/>
    <m/>
    <n v="0"/>
    <n v="0"/>
    <s v="UNI240000000594"/>
    <m/>
    <m/>
    <s v="Henkel"/>
    <s v="Mevcut Müşteri"/>
    <s v="Yenileme"/>
    <s v="Hizmet"/>
    <s v="Bakım ve Destek Hizmeti"/>
    <s v="Diğer"/>
    <s v="Univera Satış"/>
    <s v="Saha Satış"/>
    <s v="Yurt İçi"/>
    <s v="Türkiye"/>
    <s v="Dist"/>
  </r>
  <r>
    <m/>
    <m/>
    <x v="56"/>
    <s v="Q2"/>
    <x v="0"/>
    <x v="3"/>
    <m/>
    <s v="OLUSUM KOZMETIK GIDA VE TEM. HIZ. ITH-IHR SAN. TIC. A.S."/>
    <s v="EH.02.001"/>
    <s v="EnRoute Panorama - Yazilim Bakimi, Yasatma ve Merkezi Destek Hizmeti"/>
    <s v="Univera - Henkel"/>
    <x v="2"/>
    <s v="Enroute"/>
    <m/>
    <n v="82013.5"/>
    <m/>
    <n v="1"/>
    <m/>
    <n v="82013.5"/>
    <m/>
    <n v="0"/>
    <m/>
    <n v="82013.5"/>
    <m/>
    <n v="0"/>
    <n v="0"/>
    <s v="UNI240000000591"/>
    <m/>
    <m/>
    <s v="Henkel"/>
    <s v="Mevcut Müşteri"/>
    <s v="Yenileme"/>
    <s v="Hizmet"/>
    <s v="Bakım ve Destek Hizmeti"/>
    <s v="Diğer"/>
    <s v="Univera Satış"/>
    <s v="Saha Satış"/>
    <s v="Yurt İçi"/>
    <s v="Türkiye"/>
    <s v="Dist"/>
  </r>
  <r>
    <m/>
    <m/>
    <x v="57"/>
    <s v="Q1"/>
    <x v="0"/>
    <x v="2"/>
    <m/>
    <s v="MİYA OTOMASYON VE BARKOD BILISIM SISTEMLERI SAN TİC. VE L.T.D. STI."/>
    <s v="WPH.02.001"/>
    <s v="WebPlus Yazilim Bakimi Hizmeti"/>
    <s v="Univera - Kanal"/>
    <x v="5"/>
    <s v="Enroute"/>
    <s v="Webplus"/>
    <n v="4685"/>
    <m/>
    <n v="1"/>
    <m/>
    <n v="4685"/>
    <m/>
    <n v="0"/>
    <m/>
    <n v="4685"/>
    <m/>
    <n v="0"/>
    <n v="0"/>
    <s v="UNI240000000371"/>
    <m/>
    <m/>
    <s v="Miya"/>
    <s v="Mevcut Müşteri"/>
    <s v="Yenileme"/>
    <s v="Hizmet"/>
    <s v="Bakım ve Destek Hizmeti"/>
    <s v="Diğer"/>
    <s v="Kanal Satış"/>
    <s v="Miya"/>
    <s v="Yurt İçi"/>
    <s v="Türkiye"/>
    <s v="Merkez"/>
  </r>
  <r>
    <m/>
    <m/>
    <x v="57"/>
    <s v="Q1"/>
    <x v="0"/>
    <x v="2"/>
    <m/>
    <s v="MİYA OTOMASYON VE BARKOD BILISIM SISTEMLERI SAN TİC. VE L.T.D. STI."/>
    <s v="WPY.01.003"/>
    <s v="WEBPLUS EK KULLANICI LISANSI +1"/>
    <s v="Univera - Kanal"/>
    <x v="5"/>
    <s v="Enroute"/>
    <s v="Webplus"/>
    <n v="775.28"/>
    <m/>
    <n v="1"/>
    <m/>
    <n v="969.1"/>
    <m/>
    <n v="193.82"/>
    <m/>
    <n v="775.28"/>
    <m/>
    <n v="0"/>
    <n v="0"/>
    <s v="UNI240000000371"/>
    <m/>
    <m/>
    <s v="Miya"/>
    <s v="Mevcut Müşteri"/>
    <s v="Yeni Satış"/>
    <s v="Lisans"/>
    <s v="Lisans Satışı"/>
    <s v="Diğer"/>
    <s v="Kanal Satış"/>
    <s v="Miya"/>
    <s v="Yurt İçi"/>
    <s v="Türkiye"/>
    <s v="Merkez"/>
  </r>
  <r>
    <m/>
    <m/>
    <x v="57"/>
    <s v="Q1"/>
    <x v="0"/>
    <x v="2"/>
    <m/>
    <s v="MİYA OTOMASYON VE BARKOD BILISIM SISTEMLERI SAN TİC. VE L.T.D. STI."/>
    <s v="WPY.01.007"/>
    <s v="WEBPLUS E-DÖNÜSÜM MODÜL LISANSI"/>
    <s v="Univera - Kanal"/>
    <x v="5"/>
    <s v="Enroute"/>
    <s v="Webplus"/>
    <n v="7047.04"/>
    <m/>
    <n v="1"/>
    <m/>
    <n v="8808.7999999999993"/>
    <m/>
    <n v="1761.76"/>
    <m/>
    <n v="7047.04"/>
    <m/>
    <n v="0"/>
    <n v="0"/>
    <s v="UNI240000000371"/>
    <m/>
    <m/>
    <s v="Miya"/>
    <s v="Mevcut Müşteri"/>
    <s v="Yeni Satış"/>
    <s v="Lisans"/>
    <s v="Lisans Satışı"/>
    <s v="Diğer"/>
    <s v="Kanal Satış"/>
    <s v="Miya"/>
    <s v="Yurt İçi"/>
    <s v="Türkiye"/>
    <s v="Merkez"/>
  </r>
  <r>
    <m/>
    <m/>
    <x v="57"/>
    <s v="Q1"/>
    <x v="0"/>
    <x v="2"/>
    <m/>
    <s v="MİYA OTOMASYON VE BARKOD BILISIM SISTEMLERI SAN TİC. VE L.T.D. STI."/>
    <s v="WPY.01.006"/>
    <s v="WEBPLUS DISTRIBUTION SATIS-DAGITIM YAZILIMI (Light)"/>
    <s v="Univera - Kanal"/>
    <x v="5"/>
    <s v="Enroute"/>
    <s v="Webplus"/>
    <n v="9658.8799999999992"/>
    <m/>
    <n v="1"/>
    <m/>
    <n v="12073.6"/>
    <m/>
    <n v="2414.7199999999998"/>
    <m/>
    <n v="9658.8799999999992"/>
    <m/>
    <n v="0"/>
    <n v="0"/>
    <s v="UNI240000000371"/>
    <m/>
    <m/>
    <s v="Miya"/>
    <s v="Mevcut Müşteri"/>
    <s v="Yeni Satış"/>
    <s v="Lisans"/>
    <s v="Lisans Satışı"/>
    <s v="Diğer"/>
    <s v="Kanal Satış"/>
    <s v="Miya"/>
    <s v="Yurt İçi"/>
    <s v="Türkiye"/>
    <s v="Merkez"/>
  </r>
  <r>
    <m/>
    <m/>
    <x v="57"/>
    <s v="Q1"/>
    <x v="0"/>
    <x v="2"/>
    <m/>
    <s v="MİYA OTOMASYON VE BARKOD BILISIM SISTEMLERI SAN TİC. VE L.T.D. STI."/>
    <s v="WPY.02.001"/>
    <s v="WEBPLUS (Android) SATIS TEMSILCISI LISANSI"/>
    <s v="Univera - Kanal"/>
    <x v="5"/>
    <s v="Enroute"/>
    <s v="Webplus"/>
    <n v="1258.4000000000001"/>
    <m/>
    <n v="1"/>
    <m/>
    <n v="1573"/>
    <m/>
    <n v="314.60000000000002"/>
    <m/>
    <n v="1258.4000000000001"/>
    <m/>
    <n v="0"/>
    <n v="0"/>
    <s v="UNI240000000371"/>
    <m/>
    <m/>
    <s v="Miya"/>
    <s v="Mevcut Müşteri"/>
    <s v="Yeni Satış"/>
    <s v="Lisans"/>
    <s v="Lisans Satışı"/>
    <s v="Diğer"/>
    <s v="Kanal Satış"/>
    <s v="Miya"/>
    <s v="Yurt İçi"/>
    <s v="Türkiye"/>
    <s v="Merkez"/>
  </r>
  <r>
    <m/>
    <m/>
    <x v="57"/>
    <s v="Q1"/>
    <x v="0"/>
    <x v="2"/>
    <m/>
    <s v="TUDU GIDA DAGT.VE OTO.SAN.TIC.LTD.STI"/>
    <s v="UH.01.002"/>
    <s v="UNIDOX KONTÖR HIZMETI"/>
    <s v="Univera - Imperial Tobacco"/>
    <x v="6"/>
    <s v="E-Dönüşüm"/>
    <s v="Unidox"/>
    <n v="1.8"/>
    <m/>
    <n v="10000"/>
    <m/>
    <n v="18000"/>
    <m/>
    <n v="0"/>
    <m/>
    <n v="18000"/>
    <m/>
    <n v="0"/>
    <n v="0"/>
    <s v="UNI240000000362"/>
    <m/>
    <m/>
    <s v="Imperial Tobacco"/>
    <s v="Mevcut Müşteri"/>
    <s v="Yeni Satış"/>
    <s v="Kontor"/>
    <s v="Kontor Satışı"/>
    <s v="Diğer"/>
    <s v="Univera Satış"/>
    <s v="Saha Satış"/>
    <s v="Yurt İçi"/>
    <s v="Türkiye"/>
    <s v="Dist"/>
  </r>
  <r>
    <m/>
    <m/>
    <x v="57"/>
    <s v="Q1"/>
    <x v="0"/>
    <x v="2"/>
    <m/>
    <s v="LOREAL TÜRKIYE SAN VE TIC. A.S."/>
    <s v="QH.02.001"/>
    <s v="Quest Panorama - Yazilim Bakimi, Yasatma ve Merkezi Destek Hizmeti"/>
    <s v="Univera - Loreal Kuaför"/>
    <x v="2"/>
    <s v="Quest"/>
    <m/>
    <n v="134772.28"/>
    <m/>
    <n v="1"/>
    <m/>
    <n v="134772.28"/>
    <m/>
    <n v="0"/>
    <m/>
    <n v="134772.28"/>
    <m/>
    <n v="0"/>
    <n v="0"/>
    <s v="UNI240000000370"/>
    <m/>
    <m/>
    <s v="Loreal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57"/>
    <s v="Q1"/>
    <x v="0"/>
    <x v="2"/>
    <m/>
    <s v="LOREAL TÜRKIYE SAN VE TIC. A.S."/>
    <s v="QH.02.001"/>
    <s v="Quest Panorama - Yazilim Bakimi, Yasatma ve Merkezi Destek Hizmeti"/>
    <s v="Univera - Loreal Tüketici"/>
    <x v="2"/>
    <s v="Quest"/>
    <m/>
    <n v="161355.28"/>
    <m/>
    <n v="1"/>
    <m/>
    <n v="161355.28"/>
    <m/>
    <n v="0"/>
    <m/>
    <n v="161355.28"/>
    <m/>
    <n v="0"/>
    <n v="0"/>
    <s v="UNI240000000368"/>
    <m/>
    <m/>
    <s v="Loreal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57"/>
    <s v="Q1"/>
    <x v="0"/>
    <x v="2"/>
    <m/>
    <s v="LOREAL TÜRKIYE SAN VE TIC. A.S."/>
    <s v="QH.03.001"/>
    <s v="Quest Panorama  - Çafri Merkezi Hizmeti"/>
    <s v="Univera - Loreal Kuaför"/>
    <x v="2"/>
    <s v="Quest"/>
    <m/>
    <n v="1265.71"/>
    <m/>
    <n v="40"/>
    <m/>
    <n v="50628.4"/>
    <m/>
    <n v="0"/>
    <m/>
    <n v="50628.4"/>
    <m/>
    <n v="0"/>
    <n v="0"/>
    <s v="UNI240000000370"/>
    <m/>
    <m/>
    <s v="Loreal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57"/>
    <s v="Q1"/>
    <x v="0"/>
    <x v="2"/>
    <m/>
    <s v="DOGUS ÇAY VE GIDA MADD.ÜRT.PAZ.ITH.IHR.A.S"/>
    <s v="LY.01.001"/>
    <s v="LOJITEK PANORAMA TEDARIK YÖNETIMI ÇÖZÜMÜ"/>
    <s v="Univera Doğuş Çay Projesi"/>
    <x v="7"/>
    <s v="Stokbar"/>
    <s v="Lojitek"/>
    <n v="10358.1"/>
    <m/>
    <n v="4"/>
    <m/>
    <n v="46036"/>
    <m/>
    <n v="4603.6000000000004"/>
    <m/>
    <n v="41432.400000000001"/>
    <m/>
    <n v="0"/>
    <n v="0"/>
    <s v="UNI240000000363"/>
    <m/>
    <m/>
    <s v="Doğuş Çay"/>
    <s v="Mevcut Müşteri"/>
    <s v="Yeni Satış"/>
    <s v="Lisans"/>
    <s v="Lisans Satışı"/>
    <s v="Key Account"/>
    <s v="Univera Satış"/>
    <s v="Saha Satış"/>
    <s v="Yurt İçi"/>
    <s v="Türkiye"/>
    <s v="Merkez"/>
  </r>
  <r>
    <m/>
    <m/>
    <x v="57"/>
    <s v="Q1"/>
    <x v="0"/>
    <x v="2"/>
    <m/>
    <s v="DOGUS ÇAY VE GIDA MADD.ÜRT.PAZ.ITH.IHR.A.S"/>
    <s v="LY.01.002"/>
    <s v="LOJITEK PANORAMA PLATFORM EK KULLANICI LISANSI (+1)"/>
    <s v="Univera Doğuş Çay Projesi"/>
    <x v="7"/>
    <s v="Stokbar"/>
    <s v="Lojitek"/>
    <n v="8164"/>
    <m/>
    <n v="5"/>
    <m/>
    <n v="51025"/>
    <m/>
    <n v="10205"/>
    <m/>
    <n v="40820"/>
    <m/>
    <n v="0"/>
    <n v="0"/>
    <s v="UNI240000000363"/>
    <m/>
    <m/>
    <s v="Doğuş Çay"/>
    <s v="Mevcut Müşteri"/>
    <s v="Yeni Satış"/>
    <s v="Lisans"/>
    <s v="Lisans Satışı"/>
    <s v="Key Account"/>
    <s v="Univera Satış"/>
    <s v="Saha Satış"/>
    <s v="Yurt İçi"/>
    <s v="Türkiye"/>
    <s v="Merkez"/>
  </r>
  <r>
    <m/>
    <m/>
    <x v="57"/>
    <s v="Q1"/>
    <x v="0"/>
    <x v="2"/>
    <m/>
    <s v="DOGUS ÇAY VE GIDA MADD.ÜRT.PAZ.ITH.IHR.A.S"/>
    <s v="LY.01.008"/>
    <s v="LOJITEK PANORAMA KANTAR  ENTEGRASYONU MODÜLÜ"/>
    <s v="Univera Doğuş Çay Projesi"/>
    <x v="7"/>
    <s v="Stokbar"/>
    <s v="Lojitek"/>
    <n v="13219.2"/>
    <m/>
    <n v="1"/>
    <m/>
    <n v="16524"/>
    <m/>
    <n v="3304.8"/>
    <m/>
    <n v="13219.2"/>
    <m/>
    <n v="0"/>
    <n v="0"/>
    <s v="UNI240000000363"/>
    <m/>
    <m/>
    <s v="Doğuş Çay"/>
    <s v="Mevcut Müşteri"/>
    <s v="Yeni Satış"/>
    <s v="Lisans"/>
    <s v="Lisans Satışı"/>
    <s v="Key Account"/>
    <s v="Univera Satış"/>
    <s v="Saha Satış"/>
    <s v="Yurt İçi"/>
    <s v="Türkiye"/>
    <s v="Merkez"/>
  </r>
  <r>
    <m/>
    <m/>
    <x v="57"/>
    <s v="Q1"/>
    <x v="0"/>
    <x v="2"/>
    <m/>
    <s v="DOGUS ÇAY VE GIDA MADD.ÜRT.PAZ.ITH.IHR.A.S"/>
    <s v="LH.02.001"/>
    <s v="LOJITEK PANORAMA BAKIM VE DESTEK HIZMETI"/>
    <s v="Univera Doğuş Çay Projesi"/>
    <x v="7"/>
    <s v="Stokbar"/>
    <s v="Lojitek"/>
    <n v="40754.21"/>
    <m/>
    <n v="1"/>
    <m/>
    <n v="50942.76"/>
    <m/>
    <n v="10188.549999999999"/>
    <m/>
    <n v="40754.21"/>
    <m/>
    <n v="0"/>
    <n v="0"/>
    <s v="UNI240000000363"/>
    <m/>
    <m/>
    <s v="Doğuş Çay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57"/>
    <s v="Q1"/>
    <x v="0"/>
    <x v="2"/>
    <m/>
    <s v="DOGUS ÇAY VE GIDA MADD.ÜRT.PAZ.ITH.IHR.A.S"/>
    <s v="LY.01.007"/>
    <s v="LOJITEK PANORAMA ALIM YERI LISANSI"/>
    <s v="Univera Doğuş Çay Projesi"/>
    <x v="7"/>
    <s v="Stokbar"/>
    <s v="Lojitek"/>
    <n v="123006.75"/>
    <m/>
    <n v="1"/>
    <m/>
    <n v="164009"/>
    <m/>
    <n v="41002.25"/>
    <m/>
    <n v="123006.75"/>
    <m/>
    <n v="0"/>
    <n v="0"/>
    <s v="UNI240000000363"/>
    <m/>
    <m/>
    <s v="Doğuş Çay"/>
    <s v="Mevcut Müşteri"/>
    <s v="Yeni Satış"/>
    <s v="Lisans"/>
    <s v="Lisans Satışı"/>
    <s v="Key Account"/>
    <s v="Univera Satış"/>
    <s v="Saha Satış"/>
    <s v="Yurt İçi"/>
    <s v="Türkiye"/>
    <s v="Merkez"/>
  </r>
  <r>
    <m/>
    <m/>
    <x v="57"/>
    <s v="Q2"/>
    <x v="0"/>
    <x v="3"/>
    <m/>
    <s v="HAYAT KIMYA SAN. A.S"/>
    <s v="EH.02.004"/>
    <s v="Enroute Panorama FundManager Module - Fon ve Bütçe Yönetimi Yazilim Bakimi Hizmeti "/>
    <s v="Univera - Hayat Kimya"/>
    <x v="2"/>
    <s v="Enroute"/>
    <m/>
    <n v="51223.91"/>
    <m/>
    <n v="1"/>
    <m/>
    <n v="51223.91"/>
    <m/>
    <n v="0"/>
    <m/>
    <n v="51223.91"/>
    <m/>
    <n v="0"/>
    <n v="0"/>
    <s v="UNI240000000610"/>
    <m/>
    <m/>
    <s v="Hayat Kimya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57"/>
    <s v="Q2"/>
    <x v="0"/>
    <x v="3"/>
    <m/>
    <s v="ÇAYKUR ÇAY ISLETMELERI GENEL MÜDÜRLÜGÜ"/>
    <s v="EH.02.014"/>
    <s v="ENROUTE PANORAMA BUSINESS ANALYTICS  (QSENSE) KULLANICI LISANSI BAKIMI"/>
    <s v="Univera - Çaykur"/>
    <x v="2"/>
    <s v="Enroute"/>
    <m/>
    <n v="6166.91"/>
    <m/>
    <n v="1"/>
    <m/>
    <n v="6166.91"/>
    <m/>
    <n v="0"/>
    <m/>
    <n v="6166.91"/>
    <m/>
    <n v="0"/>
    <n v="0"/>
    <s v="UNI240000000579"/>
    <m/>
    <m/>
    <s v="Çaykur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57"/>
    <s v="Q2"/>
    <x v="0"/>
    <x v="4"/>
    <m/>
    <s v="DOGANAY GIDA TARIM VE HAYVANCILIK SAN. VE TIC. A.S."/>
    <s v="EH.02.001"/>
    <s v="EnRoute Panorama - Yazilim Bakimi, Yasatma ve Merkezi Destek Hizmeti"/>
    <s v="Univera - Doğanay"/>
    <x v="2"/>
    <s v="Enroute"/>
    <m/>
    <n v="797449.35"/>
    <m/>
    <n v="1"/>
    <m/>
    <n v="797449.35"/>
    <m/>
    <n v="0"/>
    <m/>
    <n v="797449.35"/>
    <m/>
    <n v="0"/>
    <n v="0"/>
    <s v="UNI240000000651"/>
    <m/>
    <m/>
    <s v="Doğanay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57"/>
    <s v="Q2"/>
    <x v="0"/>
    <x v="3"/>
    <m/>
    <s v="EFES VITANTA MOLDOVA BREWERY S.A"/>
    <s v="EH.02.001"/>
    <s v="EnRoute Panorama - Yazilim Bakimi, Yasatma ve Merkezi Destek Hizmeti"/>
    <s v="Univera - Efes Moldova"/>
    <x v="2"/>
    <s v="Enroute"/>
    <m/>
    <n v="22796.54"/>
    <m/>
    <n v="1"/>
    <m/>
    <n v="22796.543386000001"/>
    <m/>
    <n v="3.3860000000000001E-3"/>
    <m/>
    <n v="22796.54"/>
    <m/>
    <n v="0"/>
    <n v="0"/>
    <s v="ENV240000000067"/>
    <m/>
    <m/>
    <s v="Efes International"/>
    <s v="Mevcut Müşteri"/>
    <s v="Yenileme"/>
    <s v="Hizmet"/>
    <s v="Bakım ve Destek Hizmeti"/>
    <s v="Diğer"/>
    <s v="Univera Satış"/>
    <s v="Saha Satış"/>
    <s v="Yurt Dışı"/>
    <s v="Moldova"/>
    <s v="Merkez"/>
  </r>
  <r>
    <m/>
    <m/>
    <x v="57"/>
    <s v="Q2"/>
    <x v="0"/>
    <x v="3"/>
    <m/>
    <s v="HAYAT KIMYA SAN. A.S"/>
    <s v="EH.02.001"/>
    <s v="EnRoute Panorama - Yazilim Bakimi, Yasatma ve Merkezi Destek Hizmeti"/>
    <s v="Univera - Hayat Kimya"/>
    <x v="2"/>
    <s v="Enroute"/>
    <m/>
    <n v="473805.72"/>
    <m/>
    <n v="1"/>
    <m/>
    <n v="473805.72"/>
    <m/>
    <n v="0"/>
    <m/>
    <n v="473805.72"/>
    <m/>
    <n v="0"/>
    <n v="0"/>
    <s v="UNI240000000610"/>
    <m/>
    <m/>
    <s v="Hayat Kimya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57"/>
    <s v="Q2"/>
    <x v="0"/>
    <x v="3"/>
    <m/>
    <s v="HAYAT KIMYA SAN. A.S"/>
    <s v="EH.02.001"/>
    <s v="EnRoute Panorama - Yazilim Bakimi, Yasatma ve Merkezi Destek Hizmeti"/>
    <s v="Univera - Hayat Kimya"/>
    <x v="2"/>
    <s v="Enroute"/>
    <m/>
    <n v="119603.93"/>
    <m/>
    <n v="1"/>
    <m/>
    <n v="119603.93"/>
    <m/>
    <n v="0"/>
    <m/>
    <n v="119603.93"/>
    <m/>
    <n v="0"/>
    <n v="0"/>
    <s v="UNI240000000612"/>
    <m/>
    <m/>
    <s v="Hayat Kimya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57"/>
    <s v="Q2"/>
    <x v="0"/>
    <x v="3"/>
    <m/>
    <s v="HAYAT KIMYA SAN. A.S"/>
    <s v="EH.02.001"/>
    <s v="EnRoute Panorama - Yazilim Bakimi, Yasatma ve Merkezi Destek Hizmeti"/>
    <s v="Univera - Hayat Kimya"/>
    <x v="2"/>
    <s v="Enroute"/>
    <m/>
    <n v="46960.4"/>
    <m/>
    <n v="1"/>
    <m/>
    <n v="46960.4"/>
    <m/>
    <n v="0"/>
    <m/>
    <n v="46960.4"/>
    <m/>
    <n v="0"/>
    <n v="0"/>
    <s v="UNI240000000610"/>
    <m/>
    <m/>
    <s v="Hayat Kimya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57"/>
    <s v="Q2"/>
    <x v="0"/>
    <x v="3"/>
    <m/>
    <s v="HAYAT KIMYA SAN. A.S"/>
    <s v="EH.02.001"/>
    <s v="EnRoute Panorama - Yazilim Bakimi, Yasatma ve Merkezi Destek Hizmeti"/>
    <s v="Univera - Hayat Kimya"/>
    <x v="2"/>
    <s v="Enroute"/>
    <m/>
    <n v="427.32"/>
    <m/>
    <n v="40"/>
    <m/>
    <n v="17092.8"/>
    <m/>
    <n v="0"/>
    <m/>
    <n v="17092.8"/>
    <m/>
    <n v="0"/>
    <n v="0"/>
    <s v="UNI240000000610"/>
    <m/>
    <m/>
    <s v="Hayat Kimya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57"/>
    <s v="Q2"/>
    <x v="0"/>
    <x v="4"/>
    <m/>
    <s v="VODAFONE MOBILE OPERATION LTD."/>
    <s v="EH.02.001"/>
    <s v="EnRoute Panorama - Yazilim Bakimi, Yasatma ve Merkezi Destek Hizmeti"/>
    <s v="Univera - Vodafone"/>
    <x v="2"/>
    <s v="Enroute"/>
    <m/>
    <n v="167173.04999999999"/>
    <m/>
    <n v="-1"/>
    <m/>
    <n v="0"/>
    <m/>
    <n v="0"/>
    <m/>
    <n v="-167173.04999999999"/>
    <m/>
    <n v="1"/>
    <n v="167173.04999999999"/>
    <s v="000000000084362"/>
    <m/>
    <m/>
    <s v="Vodafone Mobile"/>
    <s v="Mevcut Müşteri"/>
    <s v="Yenileme"/>
    <s v="Hizmet"/>
    <s v="Bakım ve Destek Hizmeti"/>
    <s v="Diğer"/>
    <s v="Univera Satış"/>
    <s v="Saha Satış"/>
    <s v="Yurt Dışı"/>
    <s v="KKTC"/>
    <s v="Merkez"/>
  </r>
  <r>
    <m/>
    <m/>
    <x v="57"/>
    <s v="Q2"/>
    <x v="0"/>
    <x v="3"/>
    <m/>
    <s v="END DAGITIM E-TICARET ITHALAT IHRACAT SANAYI TICARET LIMITED SIRKETI"/>
    <s v="EH.02.001"/>
    <s v="EnRoute Panorama - Yazilim Bakimi, Yasatma ve Merkezi Destek Hizmeti"/>
    <s v="Univera - Henkel"/>
    <x v="2"/>
    <s v="Enroute"/>
    <m/>
    <n v="20084.2"/>
    <m/>
    <n v="1"/>
    <m/>
    <n v="20084.2"/>
    <m/>
    <n v="0"/>
    <m/>
    <n v="20084.2"/>
    <m/>
    <n v="0"/>
    <n v="0"/>
    <s v="UNI240000000596"/>
    <m/>
    <m/>
    <s v="Henkel"/>
    <m/>
    <s v="Yenileme"/>
    <s v="Hizmet"/>
    <s v="Bakım ve Destek Hizmeti"/>
    <s v="Diğer"/>
    <s v="Univera Satış"/>
    <s v="Saha Satış"/>
    <s v="Yurt İçi"/>
    <s v="Türkiye"/>
    <s v="Dist"/>
  </r>
  <r>
    <m/>
    <m/>
    <x v="57"/>
    <s v="Q2"/>
    <x v="0"/>
    <x v="3"/>
    <m/>
    <s v="RED BULL GIDA DAGITIM VE PAZARLAMA TICARET LTD. STI"/>
    <s v="EY.02.033"/>
    <s v="EnRoute Panorama - Mobil Kullanici Lisansi (Enterprise)"/>
    <s v="Univera - Redbull"/>
    <x v="0"/>
    <s v="Enroute"/>
    <m/>
    <n v="5103"/>
    <m/>
    <n v="2"/>
    <m/>
    <n v="10206"/>
    <m/>
    <n v="0"/>
    <m/>
    <n v="10206"/>
    <m/>
    <n v="0"/>
    <n v="0"/>
    <s v="UNI240000000584"/>
    <m/>
    <m/>
    <s v="Redbull"/>
    <s v="Mevcut Müşteri"/>
    <s v="Yeni Satış"/>
    <s v="Lisans"/>
    <s v="Lisans Satışı"/>
    <s v="Diğer"/>
    <s v="Univera Satış"/>
    <s v="Saha Satış"/>
    <s v="Yurt İçi"/>
    <s v="Türkiye"/>
    <s v="Merkez"/>
  </r>
  <r>
    <m/>
    <m/>
    <x v="57"/>
    <s v="Q2"/>
    <x v="0"/>
    <x v="3"/>
    <m/>
    <s v="RED BULL GIDA DAGITIM VE PAZARLAMA TICARET LTD. STI"/>
    <s v="EY.02.033"/>
    <s v="EnRoute Panorama - Mobil Kullanici Lisansi (Enterprise)"/>
    <s v="Univera - Redbull"/>
    <x v="0"/>
    <s v="Enroute"/>
    <m/>
    <n v="5103"/>
    <m/>
    <n v="2"/>
    <m/>
    <n v="10206"/>
    <m/>
    <n v="0"/>
    <m/>
    <n v="10206"/>
    <m/>
    <n v="0"/>
    <n v="0"/>
    <s v="UNI240000000599"/>
    <m/>
    <m/>
    <s v="Redbull"/>
    <s v="Mevcut Müşteri"/>
    <s v="Yeni Satış"/>
    <s v="Lisans"/>
    <s v="Lisans Satışı"/>
    <s v="Diğer"/>
    <s v="Univera Satış"/>
    <s v="Saha Satış"/>
    <s v="Yurt İçi"/>
    <s v="Türkiye"/>
    <s v="Merkez"/>
  </r>
  <r>
    <m/>
    <m/>
    <x v="57"/>
    <s v="Q1"/>
    <x v="0"/>
    <x v="2"/>
    <m/>
    <s v="MİYA OTOMASYON VE BARKOD BILISIM SISTEMLERI SAN TİC. VE L.T.D. STI."/>
    <s v="EH.06.001"/>
    <s v="EnRoute Panorama - Hosting Hizmeti"/>
    <s v="Univera - Kanal"/>
    <x v="5"/>
    <s v="Hosting"/>
    <m/>
    <n v="1850.49"/>
    <m/>
    <n v="4"/>
    <m/>
    <n v="7401.96"/>
    <m/>
    <n v="0"/>
    <m/>
    <n v="7401.96"/>
    <m/>
    <n v="0"/>
    <n v="0"/>
    <s v="UNI240000000372"/>
    <m/>
    <m/>
    <s v="Miya"/>
    <s v="Mevcut Müşteri"/>
    <s v="Yenileme"/>
    <s v="Hizmet"/>
    <s v="Hosting"/>
    <s v="Diğer"/>
    <s v="Kanal Satış"/>
    <s v="Miya"/>
    <s v="Yurt İçi"/>
    <s v="Türkiye"/>
    <s v="Merkez"/>
  </r>
  <r>
    <m/>
    <m/>
    <x v="57"/>
    <s v="Q1"/>
    <x v="0"/>
    <x v="2"/>
    <m/>
    <s v="MİYA OTOMASYON VE BARKOD BILISIM SISTEMLERI SAN TİC. VE L.T.D. STI."/>
    <s v="EH.06.001"/>
    <s v="EnRoute Panorama - Hosting Hizmeti"/>
    <s v="Univera - Kanal"/>
    <x v="5"/>
    <s v="Hosting"/>
    <m/>
    <n v="5890.61"/>
    <m/>
    <n v="1"/>
    <m/>
    <n v="5890.61"/>
    <m/>
    <n v="0"/>
    <m/>
    <n v="5890.61"/>
    <m/>
    <n v="0"/>
    <n v="0"/>
    <s v="UNI240000000372"/>
    <m/>
    <m/>
    <s v="Miya"/>
    <s v="Mevcut Müşteri"/>
    <s v="Yenileme"/>
    <s v="Hizmet"/>
    <s v="Hosting"/>
    <s v="Diğer"/>
    <s v="Kanal Satış"/>
    <s v="Miya"/>
    <s v="Yurt İçi"/>
    <s v="Türkiye"/>
    <s v="Merkez"/>
  </r>
  <r>
    <m/>
    <m/>
    <x v="57"/>
    <s v="Q1"/>
    <x v="0"/>
    <x v="2"/>
    <m/>
    <s v="MİYA OTOMASYON VE BARKOD BILISIM SISTEMLERI SAN TİC. VE L.T.D. STI."/>
    <s v="EH.06.001"/>
    <s v="EnRoute Panorama - Hosting Hizmeti"/>
    <s v="Univera - Kanal"/>
    <x v="5"/>
    <s v="Hosting"/>
    <m/>
    <n v="1850.49"/>
    <m/>
    <n v="3"/>
    <m/>
    <n v="5551.47"/>
    <m/>
    <n v="0"/>
    <m/>
    <n v="5551.47"/>
    <m/>
    <n v="0"/>
    <n v="0"/>
    <s v="UNI240000000372"/>
    <m/>
    <m/>
    <s v="Miya"/>
    <s v="Mevcut Müşteri"/>
    <s v="Yenileme"/>
    <s v="Hizmet"/>
    <s v="Hosting"/>
    <s v="Diğer"/>
    <s v="Kanal Satış"/>
    <s v="Miya"/>
    <s v="Yurt İçi"/>
    <s v="Türkiye"/>
    <s v="Merkez"/>
  </r>
  <r>
    <m/>
    <m/>
    <x v="57"/>
    <s v="Q1"/>
    <x v="0"/>
    <x v="2"/>
    <m/>
    <s v="MİYA OTOMASYON VE BARKOD BILISIM SISTEMLERI SAN TİC. VE L.T.D. STI."/>
    <s v="EH.06.001"/>
    <s v="EnRoute Panorama - Hosting Hizmeti"/>
    <s v="Univera - Kanal"/>
    <x v="5"/>
    <s v="Hosting"/>
    <m/>
    <n v="1850.49"/>
    <m/>
    <n v="3"/>
    <m/>
    <n v="5551.47"/>
    <m/>
    <n v="0"/>
    <m/>
    <n v="5551.47"/>
    <m/>
    <n v="0"/>
    <n v="0"/>
    <s v="UNI240000000372"/>
    <m/>
    <m/>
    <s v="Miya"/>
    <s v="Mevcut Müşteri"/>
    <s v="Yenileme"/>
    <s v="Hizmet"/>
    <s v="Hosting"/>
    <s v="Diğer"/>
    <s v="Kanal Satış"/>
    <s v="Miya"/>
    <s v="Yurt İçi"/>
    <s v="Türkiye"/>
    <s v="Merkez"/>
  </r>
  <r>
    <m/>
    <m/>
    <x v="57"/>
    <s v="Q1"/>
    <x v="0"/>
    <x v="2"/>
    <m/>
    <s v="MİYA OTOMASYON VE BARKOD BILISIM SISTEMLERI SAN TİC. VE L.T.D. STI."/>
    <s v="EH.06.001"/>
    <s v="EnRoute Panorama - Hosting Hizmeti"/>
    <s v="Univera - Kanal"/>
    <x v="5"/>
    <s v="Hosting"/>
    <m/>
    <n v="1850.49"/>
    <m/>
    <n v="3"/>
    <m/>
    <n v="5551.47"/>
    <m/>
    <n v="0"/>
    <m/>
    <n v="5551.47"/>
    <m/>
    <n v="0"/>
    <n v="0"/>
    <s v="UNI240000000372"/>
    <m/>
    <m/>
    <s v="Miya"/>
    <s v="Mevcut Müşteri"/>
    <s v="Yenileme"/>
    <s v="Hizmet"/>
    <s v="Hosting"/>
    <s v="Diğer"/>
    <s v="Kanal Satış"/>
    <s v="Miya"/>
    <s v="Yurt İçi"/>
    <s v="Türkiye"/>
    <s v="Merkez"/>
  </r>
  <r>
    <m/>
    <m/>
    <x v="57"/>
    <s v="Q1"/>
    <x v="0"/>
    <x v="2"/>
    <m/>
    <s v="MİYA OTOMASYON VE BARKOD BILISIM SISTEMLERI SAN TİC. VE L.T.D. STI."/>
    <s v="EH.06.001"/>
    <s v="EnRoute Panorama - Hosting Hizmeti"/>
    <s v="Univera - Kanal"/>
    <x v="5"/>
    <s v="Hosting"/>
    <m/>
    <n v="1850.49"/>
    <m/>
    <n v="1"/>
    <m/>
    <n v="1850.49"/>
    <m/>
    <n v="0"/>
    <m/>
    <n v="1850.49"/>
    <m/>
    <n v="0"/>
    <n v="0"/>
    <s v="UNI240000000372"/>
    <m/>
    <m/>
    <s v="Miya"/>
    <s v="Mevcut Müşteri"/>
    <s v="Yenileme"/>
    <s v="Hizmet"/>
    <s v="Hosting"/>
    <s v="Diğer"/>
    <s v="Kanal Satış"/>
    <s v="Miya"/>
    <s v="Yurt İçi"/>
    <s v="Türkiye"/>
    <s v="Merkez"/>
  </r>
  <r>
    <m/>
    <m/>
    <x v="57"/>
    <s v="Q1"/>
    <x v="0"/>
    <x v="2"/>
    <m/>
    <s v="MİYA OTOMASYON VE BARKOD BILISIM SISTEMLERI SAN TİC. VE L.T.D. STI."/>
    <s v="EH.06.001"/>
    <s v="EnRoute Panorama - Hosting Hizmeti"/>
    <s v="Univera - Kanal"/>
    <x v="5"/>
    <s v="Hosting"/>
    <m/>
    <n v="1850.49"/>
    <m/>
    <n v="1"/>
    <m/>
    <n v="1850.49"/>
    <m/>
    <n v="0"/>
    <m/>
    <n v="1850.49"/>
    <m/>
    <n v="0"/>
    <n v="0"/>
    <s v="UNI240000000372"/>
    <m/>
    <m/>
    <s v="Miya"/>
    <s v="Mevcut Müşteri"/>
    <s v="Yenileme"/>
    <s v="Hizmet"/>
    <s v="Hosting"/>
    <s v="Diğer"/>
    <s v="Kanal Satış"/>
    <s v="Miya"/>
    <s v="Yurt İçi"/>
    <s v="Türkiye"/>
    <s v="Merkez"/>
  </r>
  <r>
    <m/>
    <m/>
    <x v="57"/>
    <s v="Q1"/>
    <x v="0"/>
    <x v="2"/>
    <m/>
    <s v="MİYA OTOMASYON VE BARKOD BILISIM SISTEMLERI SAN TİC. VE L.T.D. STI."/>
    <s v="EH.06.001"/>
    <s v="EnRoute Panorama - Hosting Hizmeti"/>
    <s v="Univera - Kanal"/>
    <x v="5"/>
    <s v="Hosting"/>
    <m/>
    <n v="1850"/>
    <m/>
    <n v="1"/>
    <m/>
    <n v="1850"/>
    <m/>
    <n v="0"/>
    <m/>
    <n v="1850"/>
    <m/>
    <n v="0"/>
    <n v="0"/>
    <s v="UNI240000000372"/>
    <m/>
    <m/>
    <s v="Miya"/>
    <s v="Mevcut Müşteri"/>
    <s v="Yenileme"/>
    <s v="Hizmet"/>
    <s v="Hosting"/>
    <s v="Diğer"/>
    <s v="Kanal Satış"/>
    <s v="Miya"/>
    <s v="Yurt İçi"/>
    <s v="Türkiye"/>
    <s v="Merkez"/>
  </r>
  <r>
    <m/>
    <m/>
    <x v="57"/>
    <s v="Q1"/>
    <x v="0"/>
    <x v="2"/>
    <m/>
    <s v="MİYA OTOMASYON VE BARKOD BILISIM SISTEMLERI SAN TİC. VE L.T.D. STI."/>
    <s v="EH.06.001"/>
    <s v="EnRoute Panorama - Hosting Hizmeti"/>
    <s v="Univera - Kanal"/>
    <x v="5"/>
    <s v="Hosting"/>
    <m/>
    <n v="1849"/>
    <m/>
    <n v="1"/>
    <m/>
    <n v="1849"/>
    <m/>
    <n v="0"/>
    <m/>
    <n v="1849"/>
    <m/>
    <n v="0"/>
    <n v="0"/>
    <s v="UNI240000000372"/>
    <m/>
    <m/>
    <s v="Miya"/>
    <s v="Mevcut Müşteri"/>
    <s v="Yenileme"/>
    <s v="Hizmet"/>
    <s v="Hosting"/>
    <s v="Diğer"/>
    <s v="Kanal Satış"/>
    <s v="Miya"/>
    <s v="Yurt İçi"/>
    <s v="Türkiye"/>
    <s v="Merkez"/>
  </r>
  <r>
    <m/>
    <m/>
    <x v="57"/>
    <s v="Q1"/>
    <x v="0"/>
    <x v="2"/>
    <m/>
    <s v="LOREAL TÜRKIYE SAN VE TIC. A.S."/>
    <s v="EH.06.001"/>
    <s v="EnRoute Panorama - Hosting Hizmeti"/>
    <s v="Univera - Loreal Eczane"/>
    <x v="2"/>
    <s v="Hosting"/>
    <m/>
    <n v="298111.03000000003"/>
    <m/>
    <n v="1"/>
    <m/>
    <n v="298111.03000000003"/>
    <m/>
    <n v="0"/>
    <m/>
    <n v="298111.03000000003"/>
    <m/>
    <n v="0"/>
    <n v="0"/>
    <s v="UNI240000000376"/>
    <m/>
    <m/>
    <s v="Loreal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57"/>
    <s v="Q1"/>
    <x v="0"/>
    <x v="2"/>
    <m/>
    <s v="LOREAL TÜRKIYE SAN VE TIC. A.S."/>
    <s v="EH.06.001"/>
    <s v="EnRoute Panorama - Hosting Hizmeti"/>
    <s v="Univera - Loreal Kuaför"/>
    <x v="2"/>
    <s v="Hosting"/>
    <m/>
    <n v="298111.03000000003"/>
    <m/>
    <n v="1"/>
    <m/>
    <n v="298111.03000000003"/>
    <m/>
    <n v="0"/>
    <m/>
    <n v="298111.03000000003"/>
    <m/>
    <n v="0"/>
    <n v="0"/>
    <s v="UNI240000000375"/>
    <m/>
    <m/>
    <s v="Loreal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57"/>
    <s v="Q1"/>
    <x v="0"/>
    <x v="2"/>
    <m/>
    <s v="LOREAL TÜRKIYE SAN VE TIC. A.S."/>
    <s v="EH.06.001"/>
    <s v="EnRoute Panorama - Hosting Hizmeti"/>
    <s v="Univera - Loreal Tüketici"/>
    <x v="2"/>
    <s v="Hosting"/>
    <m/>
    <n v="596222.06999999995"/>
    <m/>
    <n v="1"/>
    <m/>
    <n v="596222.06999999995"/>
    <m/>
    <n v="0"/>
    <m/>
    <n v="596222.06999999995"/>
    <m/>
    <n v="0"/>
    <n v="0"/>
    <s v="UNI240000000374"/>
    <m/>
    <m/>
    <s v="Loreal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57"/>
    <s v="Q2"/>
    <x v="0"/>
    <x v="3"/>
    <m/>
    <s v="ANKA GIDA- ORHAN VELI ÇELIK"/>
    <s v="EYS.04.012"/>
    <s v="EnRoute Panorama - E-Dönüsüm Modül Lisansi Standart"/>
    <s v="Univera - Dardanel"/>
    <x v="7"/>
    <s v="Enroute"/>
    <m/>
    <n v="14552.3"/>
    <m/>
    <n v="1"/>
    <m/>
    <n v="20789"/>
    <m/>
    <n v="6236.7"/>
    <m/>
    <n v="14552.3"/>
    <m/>
    <n v="0"/>
    <n v="0"/>
    <s v="ENV240000000063"/>
    <m/>
    <m/>
    <s v="Dardanel"/>
    <s v="Mevcut Müşteri"/>
    <s v="Yeni Satış"/>
    <s v="Lisans"/>
    <s v="Lisans Satışı"/>
    <s v="Diğer"/>
    <s v="Univera Satış"/>
    <s v="Saha Satış"/>
    <s v="Yurt İçi"/>
    <s v="Türkiye"/>
    <s v="Dist"/>
  </r>
  <r>
    <m/>
    <m/>
    <x v="57"/>
    <s v="Q2"/>
    <x v="0"/>
    <x v="3"/>
    <m/>
    <s v="ELMAS GIDA- UGUR ELMAS"/>
    <s v="EYS.04.012"/>
    <s v="EnRoute Panorama - E-Dönüsüm Modül Lisansi Standart"/>
    <s v="Univera - Dardanel"/>
    <x v="7"/>
    <s v="Enroute"/>
    <m/>
    <n v="14552.3"/>
    <m/>
    <n v="1"/>
    <m/>
    <n v="20789"/>
    <m/>
    <n v="6236.7"/>
    <m/>
    <n v="14552.3"/>
    <m/>
    <n v="0"/>
    <n v="0"/>
    <s v="ENV240000000065"/>
    <m/>
    <m/>
    <s v="Dardanel"/>
    <s v="Mevcut Müşteri"/>
    <s v="Yeni Satış"/>
    <s v="Lisans"/>
    <s v="Lisans Satışı"/>
    <s v="Diğer"/>
    <s v="Univera Satış"/>
    <s v="Saha Satış"/>
    <s v="Yurt İçi"/>
    <s v="Türkiye"/>
    <s v="Dist"/>
  </r>
  <r>
    <m/>
    <m/>
    <x v="57"/>
    <s v="Q2"/>
    <x v="0"/>
    <x v="4"/>
    <m/>
    <s v="DOGANAY GIDA TARIM VE HAYVANCILIK SAN. VE TIC. A.S."/>
    <s v="EH.03.008"/>
    <s v="EnRoute Panorama - Çafri Merkezi Hizmeti (DDI / OutSource)"/>
    <s v="Univera - Doğanay"/>
    <x v="2"/>
    <s v="Enroute"/>
    <m/>
    <n v="6157.7000000000007"/>
    <m/>
    <n v="52"/>
    <m/>
    <n v="320200.40000000002"/>
    <m/>
    <n v="0"/>
    <m/>
    <n v="320200.40000000002"/>
    <m/>
    <n v="0"/>
    <n v="0"/>
    <s v="UNI240000000651"/>
    <m/>
    <m/>
    <s v="Doğanay"/>
    <s v="Mevcut Müşteri"/>
    <s v="Yenileme"/>
    <s v="Hizmet"/>
    <s v="Çağrı Merkezi"/>
    <s v="Diğer"/>
    <s v="Univera Satış"/>
    <s v="Saha Satış"/>
    <s v="Yurt İçi"/>
    <s v="Türkiye"/>
    <s v="Merkez"/>
  </r>
  <r>
    <m/>
    <m/>
    <x v="57"/>
    <s v="Q2"/>
    <x v="0"/>
    <x v="3"/>
    <m/>
    <s v="ÇAYKUR ÇAY ISLETMELERI GENEL MÜDÜRLÜGÜ"/>
    <s v="EH.03.001"/>
    <s v="EnRoute Panorama - Çafri Merkezi Hizmeti  (MSD)"/>
    <s v="Univera - Çaykur"/>
    <x v="2"/>
    <s v="Enroute"/>
    <m/>
    <n v="14626.76"/>
    <m/>
    <n v="1"/>
    <m/>
    <n v="14626.76"/>
    <m/>
    <n v="0"/>
    <m/>
    <n v="14626.76"/>
    <m/>
    <n v="0"/>
    <n v="0"/>
    <s v="UNI240000000579"/>
    <m/>
    <m/>
    <s v="Çaykur"/>
    <s v="Mevcut Müşteri"/>
    <s v="Yenileme"/>
    <s v="Hizmet"/>
    <s v="Çağrı Merkezi"/>
    <s v="Diğer"/>
    <s v="Univera Satış"/>
    <s v="Saha Satış"/>
    <s v="Yurt İçi"/>
    <s v="Türkiye"/>
    <s v="Merkez"/>
  </r>
  <r>
    <m/>
    <m/>
    <x v="57"/>
    <s v="Q2"/>
    <x v="0"/>
    <x v="3"/>
    <m/>
    <s v="EFES VITANTA MOLDOVA BREWERY S.A"/>
    <s v="EH.03.001"/>
    <s v="EnRoute Panorama - Çafri Merkezi Hizmeti  (MSD)"/>
    <s v="Univera - Efes Moldova"/>
    <x v="2"/>
    <s v="Enroute"/>
    <m/>
    <n v="29805.33"/>
    <m/>
    <n v="1"/>
    <m/>
    <n v="29805.331999999999"/>
    <m/>
    <n v="2E-3"/>
    <m/>
    <n v="29805.33"/>
    <m/>
    <n v="0"/>
    <n v="0"/>
    <s v="ENV240000000067"/>
    <m/>
    <m/>
    <s v="Efes International"/>
    <s v="Mevcut Müşteri"/>
    <s v="Yenileme"/>
    <s v="Hizmet"/>
    <s v="Çağrı Merkezi"/>
    <s v="Diğer"/>
    <s v="Univera Satış"/>
    <s v="Saha Satış"/>
    <s v="Yurt Dışı"/>
    <s v="Moldova"/>
    <s v="Merkez"/>
  </r>
  <r>
    <m/>
    <m/>
    <x v="57"/>
    <s v="Q2"/>
    <x v="0"/>
    <x v="3"/>
    <m/>
    <s v="HAYAT KIMYA SAN. A.S"/>
    <s v="EH.03.001"/>
    <s v="EnRoute Panorama - Çafri Merkezi Hizmeti  (MSD)"/>
    <s v="Univera - Hayat Kimya"/>
    <x v="2"/>
    <s v="Enroute"/>
    <m/>
    <n v="10778.89"/>
    <m/>
    <n v="40"/>
    <m/>
    <n v="431155.6"/>
    <m/>
    <n v="0"/>
    <m/>
    <n v="431155.6"/>
    <m/>
    <n v="0"/>
    <n v="0"/>
    <s v="UNI240000000610"/>
    <m/>
    <m/>
    <s v="Hayat Kimya"/>
    <s v="Mevcut Müşteri"/>
    <s v="Yenileme"/>
    <s v="Hizmet"/>
    <s v="Çağrı Merkezi"/>
    <s v="Diğer"/>
    <s v="Univera Satış"/>
    <s v="Saha Satış"/>
    <s v="Yurt İçi"/>
    <s v="Türkiye"/>
    <s v="Merkez"/>
  </r>
  <r>
    <m/>
    <m/>
    <x v="57"/>
    <s v="Q2"/>
    <x v="0"/>
    <x v="3"/>
    <m/>
    <s v="HAYAT KIMYA SAN. A.S"/>
    <s v="EH.03.001"/>
    <s v="EnRoute Panorama - Çafri Merkezi Hizmeti  (MSD)"/>
    <s v="Univera - Hayat Kimya"/>
    <x v="2"/>
    <s v="Enroute"/>
    <m/>
    <n v="7429.0099999999993"/>
    <m/>
    <n v="15"/>
    <m/>
    <n v="111435.15"/>
    <m/>
    <n v="0"/>
    <m/>
    <n v="111435.15"/>
    <m/>
    <n v="0"/>
    <n v="0"/>
    <s v="UNI240000000612"/>
    <m/>
    <m/>
    <s v="Hayat Kimya"/>
    <s v="Mevcut Müşteri"/>
    <s v="Yenileme"/>
    <s v="Hizmet"/>
    <s v="Çağrı Merkezi"/>
    <s v="Diğer"/>
    <s v="Univera Satış"/>
    <s v="Saha Satış"/>
    <s v="Yurt İçi"/>
    <s v="Türkiye"/>
    <s v="Merkez"/>
  </r>
  <r>
    <m/>
    <m/>
    <x v="57"/>
    <s v="Q2"/>
    <x v="0"/>
    <x v="3"/>
    <m/>
    <s v="ERUSLU SAGLIK ÜRÜNLERI SAN. VE TIC. A.S."/>
    <s v="EYS.04.001"/>
    <s v="EnRoute Panorama -  Modül Lisanslari Kiralama Hizmeti Standart"/>
    <s v="Univera - Eruslu Sağlık"/>
    <x v="10"/>
    <s v="Enroute"/>
    <m/>
    <n v="326668.52"/>
    <m/>
    <n v="1"/>
    <m/>
    <n v="326668.52"/>
    <m/>
    <n v="0"/>
    <m/>
    <n v="326668.52"/>
    <m/>
    <n v="0"/>
    <n v="0"/>
    <s v="UNV000000000015"/>
    <m/>
    <m/>
    <s v="Eruslu"/>
    <s v="Mevcut Müşteri"/>
    <s v="Yenileme"/>
    <s v="Lisans"/>
    <s v="Lisans Kiralama"/>
    <s v="Diğer"/>
    <s v="Univera Satış"/>
    <s v="Saha Satış"/>
    <s v="Yurt İçi"/>
    <s v="Türkiye"/>
    <s v="Merkez"/>
  </r>
  <r>
    <m/>
    <m/>
    <x v="58"/>
    <s v="Q1"/>
    <x v="0"/>
    <x v="2"/>
    <m/>
    <s v="MİYA OTOMASYON VE BARKOD BILISIM SISTEMLERI SAN TİC. VE L.T.D. STI."/>
    <s v="WPH.02.001"/>
    <s v="WebPlus Yazilim Bakimi Hizmeti"/>
    <s v="Univera - Kanal"/>
    <x v="5"/>
    <s v="Enroute"/>
    <s v="Webplus"/>
    <n v="5916"/>
    <m/>
    <n v="14"/>
    <m/>
    <n v="82824"/>
    <m/>
    <n v="0"/>
    <m/>
    <n v="82824"/>
    <m/>
    <n v="0"/>
    <n v="0"/>
    <s v="UNI240000000377"/>
    <m/>
    <m/>
    <s v="Miya"/>
    <s v="Mevcut Müşteri"/>
    <s v="Yenileme"/>
    <s v="Hizmet"/>
    <s v="Bakım ve Destek Hizmeti"/>
    <s v="Diğer"/>
    <s v="Kanal Satış"/>
    <s v="Miya"/>
    <s v="Yurt İçi"/>
    <s v="Türkiye"/>
    <s v="Merkez"/>
  </r>
  <r>
    <m/>
    <m/>
    <x v="58"/>
    <s v="Q1"/>
    <x v="0"/>
    <x v="2"/>
    <m/>
    <s v="MİYA OTOMASYON VE BARKOD BILISIM SISTEMLERI SAN TİC. VE L.T.D. STI."/>
    <s v="WPH.02.001"/>
    <s v="WebPlus Yazilim Bakimi Hizmeti"/>
    <s v="Univera - Kanal"/>
    <x v="5"/>
    <s v="Enroute"/>
    <s v="Webplus"/>
    <n v="3697"/>
    <m/>
    <n v="2"/>
    <m/>
    <n v="7394"/>
    <m/>
    <n v="0"/>
    <m/>
    <n v="7394"/>
    <m/>
    <n v="0"/>
    <n v="0"/>
    <s v="UNI240000000378"/>
    <m/>
    <m/>
    <s v="Miya"/>
    <s v="Mevcut Müşteri"/>
    <s v="Yenileme"/>
    <s v="Hizmet"/>
    <s v="Bakım ve Destek Hizmeti"/>
    <s v="Diğer"/>
    <s v="Kanal Satış"/>
    <s v="Miya"/>
    <s v="Yurt İçi"/>
    <s v="Türkiye"/>
    <s v="Merkez"/>
  </r>
  <r>
    <m/>
    <m/>
    <x v="58"/>
    <s v="Q1"/>
    <x v="0"/>
    <x v="2"/>
    <m/>
    <s v="NOVATEK YAZILIM VE BILISIM HIZMETLERI - SERAP KAYA"/>
    <s v="WPH.02.001"/>
    <s v="WebPlus Yazilim Bakimi Hizmeti"/>
    <s v="Univera - Kanal"/>
    <x v="5"/>
    <s v="Enroute"/>
    <s v="Webplus"/>
    <n v="2923"/>
    <m/>
    <n v="1"/>
    <m/>
    <n v="2923"/>
    <m/>
    <n v="0"/>
    <m/>
    <n v="2923"/>
    <m/>
    <n v="0"/>
    <n v="0"/>
    <s v="ENV240000000047"/>
    <m/>
    <m/>
    <s v="Novatek"/>
    <s v="Mevcut Müşteri"/>
    <s v="Yenileme"/>
    <s v="Hizmet"/>
    <s v="Bakım ve Destek Hizmeti"/>
    <s v="Diğer"/>
    <s v="Kanal Satış"/>
    <s v="Saha Satış"/>
    <s v="Yurt İçi"/>
    <s v="Türkiye"/>
    <s v="Merkez"/>
  </r>
  <r>
    <m/>
    <m/>
    <x v="58"/>
    <s v="Q1"/>
    <x v="0"/>
    <x v="2"/>
    <m/>
    <s v="MATRIKS BİLGİSAYAR SİSTEMLERİ LTD.ŞTİ"/>
    <s v="WPY.01.003"/>
    <s v="WEBPLUS EK KULLANICI LISANSI +1"/>
    <s v="Univera - Kanal"/>
    <x v="5"/>
    <s v="Enroute"/>
    <s v="Webplus"/>
    <n v="2948"/>
    <m/>
    <n v="1"/>
    <m/>
    <n v="3685"/>
    <m/>
    <n v="737"/>
    <m/>
    <n v="2948"/>
    <m/>
    <n v="0"/>
    <n v="0"/>
    <s v="UNI240000000392"/>
    <m/>
    <m/>
    <s v="Matriks"/>
    <s v="Mevcut Müşteri"/>
    <s v="Yeni Satış"/>
    <s v="Lisans"/>
    <s v="Lisans Satışı"/>
    <s v="Diğer"/>
    <s v="Kanal Satış"/>
    <s v="Matriks"/>
    <s v="Yurt İçi"/>
    <s v="Türkiye"/>
    <s v="Merkez"/>
  </r>
  <r>
    <m/>
    <m/>
    <x v="58"/>
    <s v="Q1"/>
    <x v="0"/>
    <x v="2"/>
    <m/>
    <s v="MATRIKS BİLGİSAYAR SİSTEMLERİ LTD.ŞTİ"/>
    <s v="WPY.01.003"/>
    <s v="WEBPLUS EK KULLANICI LISANSI +1"/>
    <s v="Univera - Kanal"/>
    <x v="5"/>
    <s v="Enroute"/>
    <s v="Webplus"/>
    <n v="2408"/>
    <m/>
    <n v="1"/>
    <m/>
    <n v="2408"/>
    <m/>
    <n v="0"/>
    <m/>
    <n v="2408"/>
    <m/>
    <n v="0"/>
    <n v="0"/>
    <s v="UNI240000000405"/>
    <m/>
    <m/>
    <s v="Matriks"/>
    <s v="Mevcut Müşteri"/>
    <s v="Yeni Satış"/>
    <s v="Lisans"/>
    <s v="Lisans Satışı"/>
    <s v="Diğer"/>
    <s v="Kanal Satış"/>
    <s v="Matriks"/>
    <s v="Yurt İçi"/>
    <s v="Türkiye"/>
    <s v="Merkez"/>
  </r>
  <r>
    <m/>
    <m/>
    <x v="58"/>
    <s v="Q1"/>
    <x v="0"/>
    <x v="2"/>
    <m/>
    <s v="NOVATEK YAZILIM VE BILISIM HIZMETLERI - SERAP KAYA"/>
    <s v="WPY.01.003"/>
    <s v="WEBPLUS EK KULLANICI LISANSI +1"/>
    <s v="Univera - Kanal"/>
    <x v="5"/>
    <s v="Enroute"/>
    <s v="Webplus"/>
    <n v="660.75"/>
    <m/>
    <n v="1"/>
    <m/>
    <n v="881"/>
    <m/>
    <n v="220.25"/>
    <m/>
    <n v="660.75"/>
    <m/>
    <n v="0"/>
    <n v="0"/>
    <s v="ENV240000000047"/>
    <m/>
    <m/>
    <s v="Novatek"/>
    <s v="Mevcut Müşteri"/>
    <s v="Yeni Satış"/>
    <s v="Lisans"/>
    <s v="Lisans Satışı"/>
    <s v="Diğer"/>
    <s v="Kanal Satış"/>
    <s v="Saha Satış"/>
    <s v="Yurt İçi"/>
    <s v="Türkiye"/>
    <s v="Merkez"/>
  </r>
  <r>
    <m/>
    <m/>
    <x v="58"/>
    <s v="Q1"/>
    <x v="0"/>
    <x v="2"/>
    <m/>
    <s v="MATRIKS BİLGİSAYAR SİSTEMLERİ LTD.ŞTİ"/>
    <s v="WPY.01.007"/>
    <s v="WEBPLUS E-DÖNÜSÜM MODÜL LISANSI"/>
    <s v="Univera - Kanal"/>
    <x v="5"/>
    <s v="Enroute"/>
    <s v="Webplus"/>
    <n v="6899.2"/>
    <m/>
    <n v="1"/>
    <m/>
    <n v="8624"/>
    <m/>
    <n v="1724.8"/>
    <m/>
    <n v="6899.2"/>
    <m/>
    <n v="0"/>
    <n v="0"/>
    <s v="UNI240000000392"/>
    <m/>
    <m/>
    <s v="Matriks"/>
    <s v="Mevcut Müşteri"/>
    <s v="Yeni Satış"/>
    <s v="Lisans"/>
    <s v="Lisans Satışı"/>
    <s v="Diğer"/>
    <s v="Kanal Satış"/>
    <s v="Matriks"/>
    <s v="Yurt İçi"/>
    <s v="Türkiye"/>
    <s v="Merkez"/>
  </r>
  <r>
    <m/>
    <m/>
    <x v="58"/>
    <s v="Q1"/>
    <x v="0"/>
    <x v="2"/>
    <m/>
    <s v="NOVATEK YAZILIM VE BILISIM HIZMETLERI - SERAP KAYA"/>
    <s v="WPY.01.006"/>
    <s v="WEBPLUS DISTRIBUTION SATIS-DAGITIM YAZILIMI (Light)"/>
    <s v="Univera - Kanal"/>
    <x v="5"/>
    <s v="Enroute"/>
    <s v="Webplus"/>
    <n v="8232"/>
    <m/>
    <n v="1"/>
    <m/>
    <n v="10976"/>
    <m/>
    <n v="2744"/>
    <m/>
    <n v="8232"/>
    <m/>
    <n v="0"/>
    <n v="0"/>
    <s v="ENV240000000047"/>
    <m/>
    <m/>
    <s v="Novatek"/>
    <s v="Mevcut Müşteri"/>
    <s v="Yeni Satış"/>
    <s v="Lisans"/>
    <s v="Lisans Satışı"/>
    <s v="Diğer"/>
    <s v="Kanal Satış"/>
    <s v="Saha Satış"/>
    <s v="Yurt İçi"/>
    <s v="Türkiye"/>
    <s v="Merkez"/>
  </r>
  <r>
    <m/>
    <m/>
    <x v="58"/>
    <s v="Q1"/>
    <x v="0"/>
    <x v="2"/>
    <m/>
    <s v="MİYA OTOMASYON VE BARKOD BILISIM SISTEMLERI SAN TİC. VE L.T.D. STI."/>
    <s v="WPY.02.002"/>
    <s v="WebPlus DeliveryMan (Dagitici) El Terminali Lisansi"/>
    <s v="Univera - Kanal"/>
    <x v="5"/>
    <s v="Enroute"/>
    <s v="Webplus"/>
    <n v="2408.62"/>
    <m/>
    <n v="1"/>
    <m/>
    <n v="2408.62"/>
    <m/>
    <n v="0"/>
    <m/>
    <n v="2408.62"/>
    <m/>
    <n v="0"/>
    <n v="0"/>
    <s v="UNI240000000379"/>
    <m/>
    <m/>
    <s v="Miya"/>
    <s v="Mevcut Müşteri"/>
    <s v="Yeni Satış"/>
    <s v="Lisans"/>
    <s v="Lisans Satışı"/>
    <s v="Diğer"/>
    <s v="Kanal Satış"/>
    <s v="Miya"/>
    <s v="Yurt İçi"/>
    <s v="Türkiye"/>
    <s v="Merkez"/>
  </r>
  <r>
    <m/>
    <m/>
    <x v="58"/>
    <s v="Q1"/>
    <x v="0"/>
    <x v="2"/>
    <m/>
    <s v="MATRIKS BİLGİSAYAR SİSTEMLERİ LTD.ŞTİ"/>
    <s v="WPY.01.002"/>
    <s v="WebPlus Dagitim Kanali Lisansi"/>
    <s v="Univera - Kanal"/>
    <x v="5"/>
    <s v="Enroute"/>
    <s v="Webplus"/>
    <n v="7159.06"/>
    <m/>
    <n v="1"/>
    <m/>
    <n v="8948.83"/>
    <m/>
    <n v="1789.77"/>
    <m/>
    <n v="7159.06"/>
    <m/>
    <n v="0"/>
    <n v="0"/>
    <s v="UNI240000000392"/>
    <m/>
    <m/>
    <s v="Matriks"/>
    <s v="Mevcut Müşteri"/>
    <s v="Yeni Satış"/>
    <s v="Lisans"/>
    <s v="Lisans Satışı"/>
    <s v="Diğer"/>
    <s v="Kanal Satış"/>
    <s v="Matriks"/>
    <s v="Yurt İçi"/>
    <s v="Türkiye"/>
    <s v="Merkez"/>
  </r>
  <r>
    <m/>
    <m/>
    <x v="58"/>
    <s v="Q1"/>
    <x v="0"/>
    <x v="2"/>
    <m/>
    <s v="MATRIKS BİLGİSAYAR SİSTEMLERİ LTD.ŞTİ"/>
    <s v="WPY.02.001"/>
    <s v="WEBPLUS (Android) SATIS TEMSILCISI LISANSI"/>
    <s v="Univera - Kanal"/>
    <x v="5"/>
    <s v="Enroute"/>
    <s v="Webplus"/>
    <n v="2250.4"/>
    <m/>
    <n v="3"/>
    <m/>
    <n v="8439"/>
    <m/>
    <n v="1687.8"/>
    <m/>
    <n v="6751.2"/>
    <m/>
    <n v="0"/>
    <n v="0"/>
    <s v="UNI240000000392"/>
    <m/>
    <m/>
    <s v="Matriks"/>
    <s v="Mevcut Müşteri"/>
    <s v="Yeni Satış"/>
    <s v="Lisans"/>
    <s v="Lisans Satışı"/>
    <s v="Diğer"/>
    <s v="Kanal Satış"/>
    <s v="Matriks"/>
    <s v="Yurt İçi"/>
    <s v="Türkiye"/>
    <s v="Merkez"/>
  </r>
  <r>
    <m/>
    <m/>
    <x v="58"/>
    <s v="Q1"/>
    <x v="0"/>
    <x v="2"/>
    <m/>
    <s v="MİYA OTOMASYON VE BARKOD BILISIM SISTEMLERI SAN TİC. VE L.T.D. STI."/>
    <s v="WPY.02.001"/>
    <s v="WEBPLUS (Android) SATIS TEMSILCISI LISANSI"/>
    <s v="Univera - Kanal"/>
    <x v="5"/>
    <s v="Enroute"/>
    <s v="Webplus"/>
    <n v="2813"/>
    <m/>
    <n v="1"/>
    <m/>
    <n v="2813"/>
    <m/>
    <n v="0"/>
    <m/>
    <n v="2813"/>
    <m/>
    <n v="0"/>
    <n v="0"/>
    <s v="UNI240000000379"/>
    <m/>
    <m/>
    <s v="Miya"/>
    <s v="Mevcut Müşteri"/>
    <s v="Yeni Satış"/>
    <s v="Lisans"/>
    <s v="Lisans Satışı"/>
    <s v="Diğer"/>
    <s v="Kanal Satış"/>
    <s v="Miya"/>
    <s v="Yurt İçi"/>
    <s v="Türkiye"/>
    <s v="Merkez"/>
  </r>
  <r>
    <m/>
    <m/>
    <x v="58"/>
    <s v="Q1"/>
    <x v="0"/>
    <x v="2"/>
    <m/>
    <s v="NOVATEK YAZILIM VE BILISIM HIZMETLERI - SERAP KAYA"/>
    <s v="WPY.02.001"/>
    <s v="WEBPLUS (Android) SATIS TEMSILCISI LISANSI"/>
    <s v="Univera - Kanal"/>
    <x v="5"/>
    <s v="Enroute"/>
    <s v="Webplus"/>
    <n v="1072.5"/>
    <m/>
    <n v="1"/>
    <m/>
    <n v="1430"/>
    <m/>
    <n v="357.5"/>
    <m/>
    <n v="1072.5"/>
    <m/>
    <n v="0"/>
    <n v="0"/>
    <s v="ENV240000000047"/>
    <m/>
    <m/>
    <s v="Novatek"/>
    <s v="Mevcut Müşteri"/>
    <s v="Yeni Satış"/>
    <s v="Lisans"/>
    <s v="Lisans Satışı"/>
    <s v="Diğer"/>
    <s v="Kanal Satış"/>
    <s v="Saha Satış"/>
    <s v="Yurt İçi"/>
    <s v="Türkiye"/>
    <s v="Merkez"/>
  </r>
  <r>
    <m/>
    <m/>
    <x v="58"/>
    <s v="Q1"/>
    <x v="0"/>
    <x v="2"/>
    <m/>
    <s v="POLARİS YAZILIM ÇÖZÜMLERİ VE DANIŞMANLIK HİZMETLERİ LTD.ŞTİ."/>
    <s v="WPY.02.001"/>
    <s v="WEBPLUS (Android) SATIS TEMSILCISI LISANSI"/>
    <s v="Univera - Kanal"/>
    <x v="5"/>
    <s v="Enroute"/>
    <s v="Webplus"/>
    <n v="2250.4"/>
    <m/>
    <n v="1"/>
    <m/>
    <n v="2813"/>
    <m/>
    <n v="562.6"/>
    <m/>
    <n v="2250.4"/>
    <m/>
    <n v="0"/>
    <n v="0"/>
    <s v="UNI240000000395"/>
    <m/>
    <m/>
    <s v="Polaris"/>
    <s v="Mevcut Müşteri"/>
    <s v="Yeni Satış"/>
    <s v="Lisans"/>
    <s v="Lisans Satışı"/>
    <s v="Diğer"/>
    <s v="Kanal Satış"/>
    <s v="Polaris"/>
    <s v="Yurt İçi"/>
    <s v="Türkiye"/>
    <s v="Merkez"/>
  </r>
  <r>
    <m/>
    <m/>
    <x v="58"/>
    <s v="Q1"/>
    <x v="0"/>
    <x v="2"/>
    <m/>
    <s v="GÜNDOGDU PILIÇ-ÖMER GÜNDOGDU"/>
    <s v="UH.01.002"/>
    <s v="UNIDOX KONTÖR HIZMETI"/>
    <s v="Univera - Şen Piliç"/>
    <x v="6"/>
    <s v="E-Dönüşüm"/>
    <s v="Unidox"/>
    <n v="1.8"/>
    <m/>
    <n v="10000"/>
    <m/>
    <n v="18000"/>
    <m/>
    <n v="0"/>
    <m/>
    <n v="18000"/>
    <m/>
    <n v="0"/>
    <n v="0"/>
    <s v="UNI240000000390"/>
    <m/>
    <m/>
    <s v="Şen Piliç"/>
    <s v="Mevcut Müşteri"/>
    <s v="Yeni Satış"/>
    <s v="Kontor"/>
    <s v="Kontor Satışı"/>
    <s v="Diğer"/>
    <s v="Kanal Satış"/>
    <s v="Saha Satış"/>
    <s v="Yurt İçi"/>
    <s v="Türkiye"/>
    <s v="Dist"/>
  </r>
  <r>
    <m/>
    <m/>
    <x v="58"/>
    <s v="Q1"/>
    <x v="0"/>
    <x v="2"/>
    <m/>
    <s v="MİYA OTOMASYON VE BARKOD BILISIM SISTEMLERI SAN TİC. VE L.T.D. STI."/>
    <s v="UH.01.002"/>
    <s v="UNIDOX KONTÖR HIZMETI"/>
    <s v="Univera - Kanal"/>
    <x v="5"/>
    <s v="E-Dönüşüm"/>
    <s v="Unidox"/>
    <n v="1.35"/>
    <m/>
    <n v="10000"/>
    <m/>
    <n v="13500"/>
    <m/>
    <n v="0"/>
    <m/>
    <n v="13500"/>
    <m/>
    <n v="0"/>
    <n v="0"/>
    <s v="UNI240000000407"/>
    <m/>
    <m/>
    <s v="Miya"/>
    <s v="Mevcut Müşteri"/>
    <s v="Yeni Satış"/>
    <s v="Kontor"/>
    <s v="Kontor Satışı"/>
    <s v="Diğer"/>
    <s v="Kanal Satış"/>
    <s v="Miya"/>
    <s v="Yurt İçi"/>
    <s v="Türkiye"/>
    <s v="Merkez"/>
  </r>
  <r>
    <m/>
    <m/>
    <x v="58"/>
    <s v="Q1"/>
    <x v="0"/>
    <x v="2"/>
    <m/>
    <s v="ÖZDE DAGITIM PAZARLAMA SANAYI TICARET LTD.STI."/>
    <s v="UH.01.002"/>
    <s v="UNIDOX KONTÖR HIZMETI"/>
    <s v="Univera - Dardanel"/>
    <x v="6"/>
    <s v="E-Dönüşüm"/>
    <s v="Unidox"/>
    <n v="1.8"/>
    <m/>
    <n v="10000"/>
    <m/>
    <n v="18000"/>
    <m/>
    <n v="0"/>
    <m/>
    <n v="18000"/>
    <m/>
    <n v="0"/>
    <n v="0"/>
    <s v="ENV240000000044"/>
    <m/>
    <m/>
    <s v="Dardanel"/>
    <s v="Mevcut Müşteri"/>
    <s v="Yeni Satış"/>
    <s v="Kontor"/>
    <s v="Kontor Satışı"/>
    <s v="Diğer"/>
    <s v="Kanal Satış"/>
    <s v="Saha Satış"/>
    <s v="Yurt İçi"/>
    <s v="Türkiye"/>
    <s v="Dist"/>
  </r>
  <r>
    <m/>
    <m/>
    <x v="58"/>
    <s v="Q1"/>
    <x v="0"/>
    <x v="2"/>
    <m/>
    <s v="TAVUK DÜNYASI GIDA SANAYI VE TICARET A.S."/>
    <s v="SH.01.001"/>
    <s v="StokBar Panorama - Proje Yönetim Hizmeti"/>
    <s v="Univera - Tavuk Dünyası"/>
    <x v="1"/>
    <s v="Stokbar"/>
    <s v="Stokbar"/>
    <n v="5233.6000000000004"/>
    <m/>
    <n v="8"/>
    <m/>
    <n v="41868.800000000003"/>
    <m/>
    <n v="0"/>
    <m/>
    <n v="41868.800000000003"/>
    <m/>
    <n v="0"/>
    <n v="0"/>
    <s v="UNI240000000394"/>
    <m/>
    <m/>
    <s v="Tavuk Dünyası"/>
    <s v="Mevcut Müşteri"/>
    <s v="Yeni Satış"/>
    <s v="Hizmet"/>
    <s v="Proje Yönetimi ve Danışmanlık"/>
    <s v="Diğer"/>
    <s v="Univera Satış"/>
    <s v="Saha Satış"/>
    <s v="Yurt İçi"/>
    <s v="Türkiye"/>
    <s v="Merkez"/>
  </r>
  <r>
    <m/>
    <m/>
    <x v="58"/>
    <s v="Q1"/>
    <x v="0"/>
    <x v="2"/>
    <m/>
    <s v="EFES VITANTA MOLDOVA BREWERY S.A"/>
    <s v="QH.02.001"/>
    <s v="Quest Panorama - Yazilim Bakimi, Yasatma ve Merkezi Destek Hizmeti"/>
    <s v="Univera - Efes Moldova"/>
    <x v="2"/>
    <s v="Quest"/>
    <m/>
    <n v="12152.75"/>
    <m/>
    <n v="1"/>
    <m/>
    <n v="12152.747907999999"/>
    <m/>
    <n v="-2.0920000000000001E-3"/>
    <m/>
    <n v="12152.75"/>
    <m/>
    <n v="0"/>
    <n v="0"/>
    <s v="ENV240000000046"/>
    <m/>
    <m/>
    <s v="Efes International"/>
    <s v="Mevcut Müşteri"/>
    <s v="Yenileme"/>
    <s v="Hizmet"/>
    <s v="Bakım ve Destek Hizmeti"/>
    <s v="Diğer"/>
    <s v="Univera Satış"/>
    <s v="Saha Satış"/>
    <s v="Yurt Dışı"/>
    <s v="Moldova"/>
    <s v="Merkez"/>
  </r>
  <r>
    <m/>
    <m/>
    <x v="58"/>
    <s v="Q1"/>
    <x v="0"/>
    <x v="2"/>
    <m/>
    <s v="Şenpiliç Gıda Sanayi A.Ş."/>
    <s v="QH.02.001"/>
    <s v="Quest Panorama - Yazilim Bakimi, Yasatma ve Merkezi Destek Hizmeti"/>
    <s v="Univera - Şen Piliç"/>
    <x v="2"/>
    <s v="Quest"/>
    <m/>
    <n v="79646.649999999994"/>
    <m/>
    <n v="1"/>
    <m/>
    <n v="79646.649999999994"/>
    <m/>
    <n v="0"/>
    <m/>
    <n v="79646.649999999994"/>
    <m/>
    <n v="0"/>
    <n v="0"/>
    <s v="UNI240000000383"/>
    <m/>
    <m/>
    <s v="Şen Piliç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58"/>
    <s v="Q1"/>
    <x v="0"/>
    <x v="2"/>
    <m/>
    <s v="Mey İçki Sanayi ve Ticaret A.Ş."/>
    <s v="QH.01.001"/>
    <s v="Quest Panorama - Proje Yönetim Hizmeti"/>
    <s v="Univera - Mey İçki"/>
    <x v="0"/>
    <s v="Quest"/>
    <m/>
    <n v="4723"/>
    <m/>
    <n v="19"/>
    <m/>
    <n v="89737"/>
    <m/>
    <n v="0"/>
    <m/>
    <n v="89737"/>
    <m/>
    <n v="0"/>
    <n v="0"/>
    <s v="UNI240000000384"/>
    <m/>
    <m/>
    <s v="Mey İçki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58"/>
    <s v="Q2"/>
    <x v="0"/>
    <x v="4"/>
    <m/>
    <s v="KÜRESEL TEDARIK VE TICARET ANONIM SIRKETI"/>
    <s v="PP.01.002"/>
    <s v="PANORAMA PLATFORM 8 (P8) GEÇIS LISANSI"/>
    <s v="Univera - Küresel Tedarik"/>
    <x v="0"/>
    <s v="Enroute"/>
    <m/>
    <n v="75000"/>
    <m/>
    <n v="1"/>
    <m/>
    <n v="75000"/>
    <m/>
    <n v="0"/>
    <m/>
    <n v="75000"/>
    <m/>
    <n v="0"/>
    <n v="0"/>
    <s v="UNI240000000665"/>
    <m/>
    <m/>
    <s v="Küresel Tedarik"/>
    <s v="Mevcut Müşteri"/>
    <s v="Yeni Satış"/>
    <s v="Lisans"/>
    <s v="Lisans Satışı"/>
    <s v="Diğer"/>
    <s v="Univera Satış"/>
    <s v="Saha Satış"/>
    <s v="Yurt İçi"/>
    <s v="Türkiye"/>
    <s v="Merkez"/>
  </r>
  <r>
    <m/>
    <m/>
    <x v="58"/>
    <s v="Q2"/>
    <x v="0"/>
    <x v="4"/>
    <m/>
    <s v="KOROPLAST TEMIZLIK AMBALAJ ÜRÜNLERI SAN. VE DIS TIC.A.S."/>
    <s v="EY.03.001"/>
    <s v="Enroute Panorama PaaS Lisansi (Kiralama Hizmeti )"/>
    <s v="Univera - Koroplast"/>
    <x v="0"/>
    <s v="Enroute"/>
    <m/>
    <n v="66202.429999999993"/>
    <m/>
    <n v="1"/>
    <m/>
    <n v="66202.429999999993"/>
    <m/>
    <n v="0"/>
    <m/>
    <n v="66202.429999999993"/>
    <m/>
    <n v="0"/>
    <n v="0"/>
    <s v="UNI240000000663"/>
    <m/>
    <m/>
    <s v="Koroplast"/>
    <s v="Mevcut Müşteri"/>
    <s v="Yenileme"/>
    <s v="Lisans"/>
    <s v="Lisans Kiralama"/>
    <s v="Diğer"/>
    <s v="Univera Satış"/>
    <s v="Saha Satış"/>
    <s v="Yurt İçi"/>
    <s v="Türkiye"/>
    <s v="Merkez"/>
  </r>
  <r>
    <m/>
    <m/>
    <x v="58"/>
    <s v="Q2"/>
    <x v="0"/>
    <x v="4"/>
    <m/>
    <s v="LA LORRAINE UNLU MAMÜLLER SAN. VE TIC. A.S."/>
    <s v="EH.02.014"/>
    <s v="ENROUTE PANORAMA BUSINESS ANALYTICS  (QSENSE) KULLANICI LISANSI BAKIMI"/>
    <s v="Univera - La Lorraine"/>
    <x v="2"/>
    <s v="Enroute"/>
    <m/>
    <n v="34844.449999999997"/>
    <m/>
    <n v="1"/>
    <m/>
    <n v="34844.446559999997"/>
    <m/>
    <n v="-3.4399999999999999E-3"/>
    <m/>
    <n v="34844.449999999997"/>
    <m/>
    <n v="0"/>
    <n v="0"/>
    <s v="UNI240000000673"/>
    <m/>
    <m/>
    <s v="La Lorraine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58"/>
    <s v="Q2"/>
    <x v="0"/>
    <x v="4"/>
    <m/>
    <s v="LOREAL TÜRKIYE SAN VE TIC. A.S."/>
    <s v="EH.02.001"/>
    <s v="EnRoute Panorama - Yazilim Bakimi, Yasatma ve Merkezi Destek Hizmeti"/>
    <s v="Univera - Loreal Kuaför"/>
    <x v="2"/>
    <s v="Enroute"/>
    <m/>
    <n v="9443.5"/>
    <m/>
    <n v="1"/>
    <m/>
    <n v="9443.5"/>
    <m/>
    <n v="0"/>
    <m/>
    <n v="9443.5"/>
    <m/>
    <n v="0"/>
    <n v="0"/>
    <s v="UNI240000000685"/>
    <m/>
    <m/>
    <s v="Loreal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58"/>
    <s v="Q2"/>
    <x v="0"/>
    <x v="4"/>
    <m/>
    <s v="LOREAL TÜRKIYE SAN VE TIC. A.S."/>
    <s v="EH.02.001"/>
    <s v="EnRoute Panorama - Yazilim Bakimi, Yasatma ve Merkezi Destek Hizmeti"/>
    <s v="Univera - Loreal Kuaför"/>
    <x v="2"/>
    <s v="Enroute"/>
    <m/>
    <n v="9443.5"/>
    <m/>
    <n v="1"/>
    <m/>
    <n v="9443.5"/>
    <m/>
    <n v="0"/>
    <m/>
    <n v="9443.5"/>
    <m/>
    <n v="0"/>
    <n v="0"/>
    <s v="UNI240000000685"/>
    <m/>
    <m/>
    <s v="Loreal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58"/>
    <s v="Q2"/>
    <x v="0"/>
    <x v="4"/>
    <m/>
    <s v="VODAFONE MOBILE OPERATION LTD."/>
    <s v="EH.02.001"/>
    <s v="EnRoute Panorama - Yazilim Bakimi, Yasatma ve Merkezi Destek Hizmeti"/>
    <s v="Univera - Vodafone"/>
    <x v="2"/>
    <s v="Enroute"/>
    <m/>
    <n v="167163.04999999999"/>
    <m/>
    <n v="1"/>
    <m/>
    <n v="167163.04999999999"/>
    <m/>
    <n v="0"/>
    <m/>
    <n v="167163.04999999999"/>
    <m/>
    <n v="0"/>
    <n v="0"/>
    <s v="ENV240000000072"/>
    <m/>
    <m/>
    <s v="Vodafone Mobile"/>
    <s v="Mevcut Müşteri"/>
    <s v="Yenileme"/>
    <s v="Hizmet"/>
    <s v="Bakım ve Destek Hizmeti"/>
    <s v="Diğer"/>
    <s v="Univera Satış"/>
    <s v="Saha Satış"/>
    <s v="Yurt Dışı"/>
    <s v="KKTC"/>
    <s v="Merkez"/>
  </r>
  <r>
    <m/>
    <m/>
    <x v="58"/>
    <s v="Q2"/>
    <x v="0"/>
    <x v="4"/>
    <m/>
    <s v="ERBAK-ULUDAG PAZARLAMA SATIS VE DAGITIM A.S."/>
    <s v="EH.02.001"/>
    <s v="EnRoute Panorama - Yazilim Bakimi, Yasatma ve Merkezi Destek Hizmeti"/>
    <s v="Univera - Uludağ İçecek"/>
    <x v="11"/>
    <s v="Enroute"/>
    <m/>
    <n v="14564"/>
    <m/>
    <n v="1"/>
    <m/>
    <n v="14564"/>
    <m/>
    <n v="0"/>
    <m/>
    <n v="14564"/>
    <m/>
    <n v="0"/>
    <n v="0"/>
    <s v="UNI240000000682"/>
    <m/>
    <m/>
    <s v="Uludağ İçecek"/>
    <m/>
    <s v="Yenileme"/>
    <s v="Hizmet"/>
    <s v="Bakım ve Destek Hizmeti"/>
    <s v="Diğer"/>
    <s v="Univera Satış"/>
    <s v="Saha Satış"/>
    <s v="Yurt İçi"/>
    <s v="Türkiye"/>
    <s v="Merkez"/>
  </r>
  <r>
    <m/>
    <m/>
    <x v="58"/>
    <s v="Q2"/>
    <x v="0"/>
    <x v="4"/>
    <m/>
    <s v="ANADOLU MOTOR ÜRETIM VE PAZARLAMA A.S"/>
    <s v="EH.03.003"/>
    <s v="EnRoute Panorama - Uzman Destek Hizmeti"/>
    <s v="Univera - Anadolu Motor"/>
    <x v="11"/>
    <s v="Enroute"/>
    <m/>
    <n v="91000"/>
    <m/>
    <n v="1"/>
    <m/>
    <n v="91000"/>
    <m/>
    <n v="0"/>
    <m/>
    <n v="91000"/>
    <m/>
    <n v="0"/>
    <n v="0"/>
    <s v="UNI240000000648"/>
    <m/>
    <m/>
    <s v="Anadolu Motor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58"/>
    <s v="Q2"/>
    <x v="0"/>
    <x v="4"/>
    <m/>
    <s v="ANADOLU MOTOR ÜRETIM VE PAZARLAMA A.S"/>
    <s v="EH.03.003"/>
    <s v="EnRoute Panorama - Uzman Destek Hizmeti"/>
    <s v="Univera - Anadolu Motor"/>
    <x v="2"/>
    <s v="Enroute"/>
    <m/>
    <n v="91000"/>
    <m/>
    <n v="1"/>
    <m/>
    <n v="91000"/>
    <m/>
    <n v="0"/>
    <m/>
    <n v="91000"/>
    <m/>
    <n v="0"/>
    <n v="0"/>
    <s v="UNI240000000649"/>
    <m/>
    <m/>
    <s v="Anadolu Motor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58"/>
    <s v="Q2"/>
    <x v="0"/>
    <x v="4"/>
    <m/>
    <s v="DARDANEL DAGITIM A.S."/>
    <s v="EH.03.006"/>
    <s v="EnRoute Panorama - Uzaktan Kurulum ve Efitim Hizmeti"/>
    <s v="Univera - Dardanel"/>
    <x v="7"/>
    <s v="Enroute"/>
    <m/>
    <n v="4384.8"/>
    <m/>
    <n v="6"/>
    <m/>
    <n v="32886"/>
    <m/>
    <n v="6577.2"/>
    <m/>
    <n v="26308.799999999999"/>
    <m/>
    <n v="0"/>
    <n v="0"/>
    <s v="UNI240000000691"/>
    <m/>
    <m/>
    <s v="Dardanel"/>
    <s v="Mevcut Müşteri"/>
    <s v="Yeni Satış"/>
    <s v="Hizmet"/>
    <s v="Kurulum ve Eğitim"/>
    <s v="Diğer"/>
    <s v="Univera Satış"/>
    <s v="Saha Satış"/>
    <s v="Yurt İçi"/>
    <s v="Türkiye"/>
    <s v="Merkez"/>
  </r>
  <r>
    <m/>
    <m/>
    <x v="58"/>
    <s v="Q2"/>
    <x v="0"/>
    <x v="4"/>
    <m/>
    <s v="OF ÇAYSAN TARIM ÜRÜN. ENTEGRE TES. SAN VE TIC. AS."/>
    <s v="EH.01.001"/>
    <s v="EnRoute Panorama - Proje Yönetim Hizmeti"/>
    <s v="Univera - Ofçaysan"/>
    <x v="7"/>
    <s v="Enroute"/>
    <m/>
    <n v="11509"/>
    <m/>
    <n v="1"/>
    <m/>
    <n v="11509"/>
    <m/>
    <n v="0"/>
    <m/>
    <n v="11509"/>
    <m/>
    <n v="0"/>
    <n v="0"/>
    <s v="UNI240000000708"/>
    <m/>
    <m/>
    <s v="Ofçaysan"/>
    <s v="Mevcut Müşteri"/>
    <s v="Yeni Satış"/>
    <s v="Hizmet"/>
    <s v="Proje Yönetimi ve Danışmanlık"/>
    <s v="Diğer"/>
    <s v="Univera Satış"/>
    <s v="Saha Satış"/>
    <s v="Yurt İçi"/>
    <s v="Türkiye"/>
    <s v="Merkez"/>
  </r>
  <r>
    <m/>
    <m/>
    <x v="58"/>
    <s v="Q2"/>
    <x v="0"/>
    <x v="4"/>
    <m/>
    <s v="RED BULL GIDA DAGITIM VE PAZARLAMA TICARET LTD. STI"/>
    <s v="EY.01.014"/>
    <s v="EnRoute Panorama - Platform Back Office Kullanici Lisansi (Enterprise)"/>
    <s v="Univera - Redbull"/>
    <x v="12"/>
    <s v="Enroute"/>
    <m/>
    <n v="13968"/>
    <m/>
    <n v="1"/>
    <m/>
    <n v="13968"/>
    <m/>
    <n v="0"/>
    <m/>
    <n v="13968"/>
    <m/>
    <n v="0"/>
    <n v="0"/>
    <s v="UNI240000000715"/>
    <m/>
    <m/>
    <s v="Redbull"/>
    <s v="Mevcut Müşteri"/>
    <s v="Yeni Satış"/>
    <s v="Lisans"/>
    <s v="Lisans Satışı"/>
    <s v="Diğer"/>
    <s v="Univera Satış"/>
    <s v="Saha Satış"/>
    <s v="Yurt İçi"/>
    <s v="Türkiye"/>
    <s v="Merkez"/>
  </r>
  <r>
    <m/>
    <m/>
    <x v="58"/>
    <s v="Q2"/>
    <x v="0"/>
    <x v="4"/>
    <m/>
    <s v="ERUSLU SAGLIK ÜRÜNLERI SAN. VE TIC. A.S."/>
    <s v="EY.01.001"/>
    <s v="EnRoute Panorama - Mobil Satis &amp; Dafitim Çözüm Lisansi (Enterprise)"/>
    <s v="Univera - Eruslu Sağlık"/>
    <x v="10"/>
    <s v="Enroute"/>
    <m/>
    <n v="8407.65"/>
    <m/>
    <n v="-1"/>
    <m/>
    <n v="0"/>
    <m/>
    <n v="0"/>
    <m/>
    <n v="-8407.65"/>
    <m/>
    <n v="1"/>
    <n v="8407.65"/>
    <s v="SGA202400001323"/>
    <m/>
    <m/>
    <s v="Eruslu"/>
    <s v="Mevcut Müşteri"/>
    <s v="Yenileme"/>
    <s v="Lisans"/>
    <s v="Lisans Satışı"/>
    <s v="Diğer"/>
    <s v="Univera Satış"/>
    <s v="Saha Satış"/>
    <s v="Yurt İçi"/>
    <s v="Türkiye"/>
    <s v="Merkez"/>
  </r>
  <r>
    <m/>
    <m/>
    <x v="58"/>
    <s v="Q2"/>
    <x v="0"/>
    <x v="4"/>
    <m/>
    <s v="DARDANEL DAGITIM A.S."/>
    <s v="EYS.02.033"/>
    <s v="EnRoute Panorama - Mobil Kullanici Lisansi Standart"/>
    <s v="Univera - Dardanel"/>
    <x v="7"/>
    <s v="Enroute"/>
    <m/>
    <n v="5307.2"/>
    <m/>
    <n v="10"/>
    <m/>
    <n v="66340"/>
    <m/>
    <n v="13268"/>
    <m/>
    <n v="53072"/>
    <m/>
    <n v="0"/>
    <n v="0"/>
    <s v="UNI240000000658"/>
    <m/>
    <m/>
    <s v="Dardanel"/>
    <s v="Mevcut Müşteri"/>
    <s v="Yeni Satış"/>
    <s v="Lisans"/>
    <s v="Lisans Satışı"/>
    <s v="Diğer"/>
    <s v="Univera Satış"/>
    <s v="Saha Satış"/>
    <s v="Yurt İçi"/>
    <s v="Türkiye"/>
    <s v="Merkez"/>
  </r>
  <r>
    <m/>
    <m/>
    <x v="58"/>
    <s v="Q2"/>
    <x v="0"/>
    <x v="4"/>
    <m/>
    <s v="ERBAK-ULUDAG PAZARLAMA SATIS VE DAGITIM A.S."/>
    <s v="EYS.02.033"/>
    <s v="EnRoute Panorama - Mobil Kullanici Lisansi Standart"/>
    <s v="Univera - Uludağ İçecek"/>
    <x v="11"/>
    <s v="Enroute"/>
    <m/>
    <n v="2697"/>
    <m/>
    <n v="30"/>
    <m/>
    <n v="80910"/>
    <m/>
    <n v="0"/>
    <m/>
    <n v="80910"/>
    <m/>
    <n v="0"/>
    <n v="0"/>
    <s v="UNI240000000682"/>
    <m/>
    <m/>
    <s v="Uludağ İçecek"/>
    <m/>
    <s v="Yeni Satış"/>
    <s v="Lisans"/>
    <s v="Lisans Satışı"/>
    <s v="Diğer"/>
    <s v="Univera Satış"/>
    <s v="Saha Satış"/>
    <s v="Yurt İçi"/>
    <s v="Türkiye"/>
    <s v="Merkez"/>
  </r>
  <r>
    <m/>
    <m/>
    <x v="58"/>
    <s v="Q2"/>
    <x v="0"/>
    <x v="4"/>
    <m/>
    <s v="RED BULL GIDA DAGITIM VE PAZARLAMA TICARET LTD. STI"/>
    <s v="EY.02.033"/>
    <s v="EnRoute Panorama - Mobil Kullanici Lisansi (Enterprise)"/>
    <s v="Univera - Redbull"/>
    <x v="12"/>
    <s v="Enroute"/>
    <m/>
    <n v="5103"/>
    <m/>
    <n v="2"/>
    <m/>
    <n v="10206"/>
    <m/>
    <n v="0"/>
    <m/>
    <n v="10206"/>
    <m/>
    <n v="0"/>
    <n v="0"/>
    <s v="UNI240000000706"/>
    <m/>
    <m/>
    <s v="Redbull"/>
    <s v="Mevcut Müşteri"/>
    <s v="Yeni Satış"/>
    <s v="Lisans"/>
    <s v="Lisans Satışı"/>
    <s v="Diğer"/>
    <s v="Univera Satış"/>
    <s v="Saha Satış"/>
    <s v="Yurt İçi"/>
    <s v="Türkiye"/>
    <s v="Merkez"/>
  </r>
  <r>
    <m/>
    <m/>
    <x v="58"/>
    <s v="Q2"/>
    <x v="0"/>
    <x v="4"/>
    <m/>
    <s v="AROMA BURSA MEYVE SULARI VE GIDA SAN. A.S."/>
    <s v="EH.01.003"/>
    <s v="EnRoute Panorama - Kurulum ve Efitim Hizmeti"/>
    <s v="Univera - Aroma"/>
    <x v="12"/>
    <s v="Enroute"/>
    <m/>
    <n v="7399"/>
    <m/>
    <n v="2"/>
    <m/>
    <n v="14798"/>
    <m/>
    <n v="0"/>
    <m/>
    <n v="14798"/>
    <m/>
    <n v="0"/>
    <n v="0"/>
    <s v="UNI240000000675"/>
    <m/>
    <m/>
    <s v="Aroma"/>
    <s v="Mevcut Müşteri"/>
    <s v="Yeni Satış"/>
    <s v="Hizmet"/>
    <s v="Kurulum ve Eğitim"/>
    <s v="Diğer"/>
    <s v="Univera Satış"/>
    <s v="Saha Satış"/>
    <s v="Yurt İçi"/>
    <s v="Türkiye"/>
    <s v="Merkez"/>
  </r>
  <r>
    <m/>
    <m/>
    <x v="58"/>
    <s v="Q2"/>
    <x v="0"/>
    <x v="4"/>
    <m/>
    <s v="OF ÇAYSAN TARIM ÜRÜN. ENTEGRE TES. SAN VE TIC. AS."/>
    <s v="EH.01.003"/>
    <s v="EnRoute Panorama - Kurulum ve Efitim Hizmeti"/>
    <s v="Univera - Ofçaysan"/>
    <x v="7"/>
    <s v="Enroute"/>
    <m/>
    <n v="7399"/>
    <m/>
    <n v="1"/>
    <m/>
    <n v="7399"/>
    <m/>
    <n v="0"/>
    <m/>
    <n v="7399"/>
    <m/>
    <n v="0"/>
    <n v="0"/>
    <s v="UNI240000000708"/>
    <m/>
    <m/>
    <s v="Ofçaysan"/>
    <s v="Mevcut Müşteri"/>
    <s v="Yeni Satış"/>
    <s v="Hizmet"/>
    <s v="Kurulum ve Eğitim"/>
    <s v="Diğer"/>
    <s v="Univera Satış"/>
    <s v="Saha Satış"/>
    <s v="Yurt İçi"/>
    <s v="Türkiye"/>
    <s v="Merkez"/>
  </r>
  <r>
    <m/>
    <m/>
    <x v="58"/>
    <s v="Q1"/>
    <x v="0"/>
    <x v="2"/>
    <m/>
    <s v="OF ÇAYSAN TARIM ÜRÜN. ENTEGRE TES. SAN VE TIC. AS."/>
    <s v="EH.06.001"/>
    <s v="EnRoute Panorama - Hosting Hizmeti"/>
    <s v="Univera - Ofçaysan"/>
    <x v="2"/>
    <s v="Hosting"/>
    <m/>
    <n v="245203.17"/>
    <m/>
    <n v="1"/>
    <m/>
    <n v="245203.17"/>
    <m/>
    <n v="0"/>
    <m/>
    <n v="245203.17"/>
    <m/>
    <n v="0"/>
    <n v="0"/>
    <s v="UNI240000000388"/>
    <m/>
    <m/>
    <s v="Ofçaysan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58"/>
    <s v="Q1"/>
    <x v="0"/>
    <x v="2"/>
    <m/>
    <s v="PERNOD RICARD ISTANBUL IÇ VE DIS TIC. LTD. STI"/>
    <s v="EH.06.001"/>
    <s v="EnRoute Panorama - Hosting Hizmeti"/>
    <s v="Univera - Pernod Ricard"/>
    <x v="2"/>
    <s v="Hosting"/>
    <m/>
    <n v="158834.1"/>
    <m/>
    <n v="1"/>
    <m/>
    <n v="158834.1"/>
    <m/>
    <n v="0"/>
    <m/>
    <n v="158834.1"/>
    <m/>
    <n v="0"/>
    <n v="0"/>
    <s v="UNI240000000403"/>
    <m/>
    <m/>
    <s v="Pernod Ricard"/>
    <s v="Mevcut Müşteri"/>
    <s v="Yenileme"/>
    <s v="Hizmet"/>
    <s v="Hosting"/>
    <s v="Key Account"/>
    <s v="Univera Satış"/>
    <s v="Saha Satış"/>
    <s v="Yurt İçi"/>
    <s v="Türkiye"/>
    <s v="Merkez"/>
  </r>
  <r>
    <m/>
    <m/>
    <x v="58"/>
    <s v="Q1"/>
    <x v="0"/>
    <x v="2"/>
    <m/>
    <s v="RECKITT BENCKISER EV ve HIJYEN ÜRÜNLERI A.S."/>
    <s v="EH.06.001"/>
    <s v="EnRoute Panorama - Hosting Hizmeti"/>
    <s v="Univera - Reckitt Benckiser"/>
    <x v="2"/>
    <s v="Hosting"/>
    <m/>
    <n v="30714.15"/>
    <m/>
    <n v="1"/>
    <m/>
    <n v="30714.15"/>
    <m/>
    <n v="0"/>
    <m/>
    <n v="30714.15"/>
    <m/>
    <n v="0"/>
    <n v="0"/>
    <s v="UNI240000000381"/>
    <m/>
    <m/>
    <s v="R. Benckiser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58"/>
    <s v="Q1"/>
    <x v="0"/>
    <x v="2"/>
    <m/>
    <s v="RECKITT BENCKISER TEMIZLIK MALZEMESI SAN. VE TIC. A.S."/>
    <s v="EH.06.001"/>
    <s v="EnRoute Panorama - Hosting Hizmeti"/>
    <s v="Univera - Reckitt Benckiser"/>
    <x v="2"/>
    <s v="Hosting"/>
    <m/>
    <n v="18534.330000000002"/>
    <m/>
    <n v="1"/>
    <m/>
    <n v="18534.330000000002"/>
    <m/>
    <n v="0"/>
    <m/>
    <n v="18534.330000000002"/>
    <m/>
    <n v="0"/>
    <n v="0"/>
    <s v="UNI240000000382"/>
    <m/>
    <m/>
    <s v="R. Benckiser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58"/>
    <s v="Q2"/>
    <x v="0"/>
    <x v="4"/>
    <m/>
    <s v="SENGÖR MESRUBAT PAZARLAMA VE TICARET LTD STI"/>
    <s v="EH.03.011"/>
    <s v="Enroute Panorama - E-Dönüsüm Modülü Kurulum Hizmeti"/>
    <s v="Univera - Dardanel"/>
    <x v="6"/>
    <s v="Enroute"/>
    <m/>
    <n v="6000"/>
    <m/>
    <n v="1"/>
    <m/>
    <n v="6000"/>
    <m/>
    <n v="0"/>
    <m/>
    <n v="6000"/>
    <m/>
    <n v="0"/>
    <n v="0"/>
    <s v="UNI240000000688"/>
    <m/>
    <m/>
    <s v="Dardanel"/>
    <s v="Mevcut Müşteri"/>
    <s v="Yeni Satış"/>
    <s v="Hizmet"/>
    <s v="Hosting"/>
    <s v="Diğer"/>
    <s v="Univera Satış"/>
    <s v="Saha Satış"/>
    <s v="Yurt İçi"/>
    <s v="Türkiye"/>
    <s v="Dist"/>
  </r>
  <r>
    <m/>
    <m/>
    <x v="58"/>
    <s v="Q2"/>
    <x v="0"/>
    <x v="4"/>
    <m/>
    <s v="DARDANEL DAGITIM A.S."/>
    <s v="EYS.04.012"/>
    <s v="EnRoute Panorama - E-Dönüsüm Modül Lisansi Standart"/>
    <s v="Univera - Dardanel"/>
    <x v="7"/>
    <s v="Enroute"/>
    <m/>
    <n v="16631.2"/>
    <m/>
    <n v="1"/>
    <m/>
    <n v="20789"/>
    <m/>
    <n v="4157.8"/>
    <m/>
    <n v="16631.2"/>
    <m/>
    <n v="0"/>
    <n v="0"/>
    <s v="UNI240000000712"/>
    <m/>
    <m/>
    <s v="Dardanel"/>
    <s v="Mevcut Müşteri"/>
    <s v="Yeni Satış"/>
    <s v="Lisans"/>
    <s v="Lisans Satışı"/>
    <s v="Diğer"/>
    <s v="Univera Satış"/>
    <s v="Saha Satış"/>
    <s v="Yurt İçi"/>
    <s v="Türkiye"/>
    <s v="Merkez"/>
  </r>
  <r>
    <m/>
    <m/>
    <x v="58"/>
    <s v="Q2"/>
    <x v="0"/>
    <x v="4"/>
    <m/>
    <s v="GÜLÜNCE GIDA SANAYI TICARET LIMITED SIRKETI"/>
    <s v="EYS.04.012"/>
    <s v="EnRoute Panorama - E-Dönüsüm Modül Lisansi Standart"/>
    <s v="Univera - Dardanel"/>
    <x v="7"/>
    <s v="Enroute"/>
    <m/>
    <n v="14552.3"/>
    <m/>
    <n v="1"/>
    <m/>
    <n v="20789"/>
    <m/>
    <n v="6236.7"/>
    <m/>
    <n v="14552.3"/>
    <m/>
    <n v="0"/>
    <n v="0"/>
    <s v="UNI240000000674"/>
    <m/>
    <m/>
    <s v="Dardanel"/>
    <s v="Mevcut Müşteri"/>
    <s v="Yeni Satış"/>
    <s v="Lisans"/>
    <s v="Lisans Satışı"/>
    <s v="Diğer"/>
    <s v="Univera Satış"/>
    <s v="Saha Satış"/>
    <s v="Yurt İçi"/>
    <s v="Türkiye"/>
    <s v="Dist"/>
  </r>
  <r>
    <m/>
    <m/>
    <x v="58"/>
    <s v="Q2"/>
    <x v="0"/>
    <x v="4"/>
    <m/>
    <s v="HIKMET URUN- NIL TICARET GIDA DAGITIM PAZARLAMA HIZMETLERI"/>
    <s v="EYS.04.012"/>
    <s v="EnRoute Panorama - E-Dönüsüm Modül Lisansi Standart"/>
    <s v="Univera - Dardanel"/>
    <x v="7"/>
    <s v="Enroute"/>
    <m/>
    <n v="14552.3"/>
    <m/>
    <n v="1"/>
    <m/>
    <n v="20789"/>
    <m/>
    <n v="6236.7"/>
    <m/>
    <n v="14552.3"/>
    <m/>
    <n v="0"/>
    <n v="0"/>
    <s v="ENV240000000070"/>
    <m/>
    <m/>
    <s v="Dardanel"/>
    <s v="Mevcut Müşteri"/>
    <s v="Yeni Satış"/>
    <s v="Lisans"/>
    <s v="Lisans Satışı"/>
    <s v="Diğer"/>
    <s v="Univera Satış"/>
    <s v="Saha Satış"/>
    <s v="Yurt İçi"/>
    <s v="Türkiye"/>
    <s v="Dist"/>
  </r>
  <r>
    <m/>
    <m/>
    <x v="58"/>
    <s v="Q2"/>
    <x v="0"/>
    <x v="4"/>
    <m/>
    <s v="MURAT ÇAGIR"/>
    <s v="EYS.04.012"/>
    <s v="EnRoute Panorama - E-Dönüsüm Modül Lisansi Standart"/>
    <s v="Univera - Dardanel"/>
    <x v="7"/>
    <s v="Enroute"/>
    <m/>
    <n v="14552.3"/>
    <m/>
    <n v="1"/>
    <m/>
    <n v="20789"/>
    <m/>
    <n v="6236.7"/>
    <m/>
    <n v="14552.3"/>
    <m/>
    <n v="0"/>
    <n v="0"/>
    <s v="UNI240000000702"/>
    <m/>
    <m/>
    <s v="Dardanel"/>
    <s v="Mevcut Müşteri"/>
    <s v="Yeni Satış"/>
    <s v="Lisans"/>
    <s v="Lisans Satışı"/>
    <s v="Diğer"/>
    <s v="Univera Satış"/>
    <s v="Saha Satış"/>
    <s v="Yurt İçi"/>
    <s v="Türkiye"/>
    <s v="Dist"/>
  </r>
  <r>
    <m/>
    <m/>
    <x v="58"/>
    <s v="Q2"/>
    <x v="0"/>
    <x v="4"/>
    <m/>
    <s v="SENGÖR MESRUBAT PAZARLAMA VE TICARET LTD STI"/>
    <s v="EYS.04.012"/>
    <s v="EnRoute Panorama - E-Dönüsüm Modül Lisansi Standart"/>
    <s v="Univera - Dardanel"/>
    <x v="7"/>
    <s v="Enroute"/>
    <m/>
    <n v="14552.3"/>
    <m/>
    <n v="1"/>
    <m/>
    <n v="20789"/>
    <m/>
    <n v="6236.7"/>
    <m/>
    <n v="14552.3"/>
    <m/>
    <n v="0"/>
    <n v="0"/>
    <s v="UNI240000000687"/>
    <m/>
    <m/>
    <s v="Dardanel"/>
    <s v="Mevcut Müşteri"/>
    <s v="Yeni Satış"/>
    <s v="Lisans"/>
    <s v="Lisans Satışı"/>
    <s v="Diğer"/>
    <s v="Univera Satış"/>
    <s v="Saha Satış"/>
    <s v="Yurt İçi"/>
    <s v="Türkiye"/>
    <s v="Dist"/>
  </r>
  <r>
    <m/>
    <m/>
    <x v="58"/>
    <s v="Q2"/>
    <x v="0"/>
    <x v="4"/>
    <m/>
    <s v="EDM BİLİŞİM SİSTEMLERİ VE DANIŞMANLIK HizmetLERİ A.Ş."/>
    <s v="EY.04.014"/>
    <s v="EnRoute - E-Dönüşüm Lisans Komisyonu"/>
    <s v="Univera - Kanal"/>
    <x v="6"/>
    <s v="E-Dönüşüm"/>
    <s v="E-Dönüşüm"/>
    <n v="55141"/>
    <m/>
    <n v="1"/>
    <m/>
    <n v="55141"/>
    <m/>
    <n v="0"/>
    <m/>
    <n v="55141"/>
    <m/>
    <n v="0"/>
    <n v="0"/>
    <s v="UNI240000000662"/>
    <m/>
    <m/>
    <s v="EDM Bilişim"/>
    <s v="Mevcut Müşteri"/>
    <s v="Yeni Satış"/>
    <s v="Komisyon"/>
    <s v="E-Dönüşüm"/>
    <s v="Diğer"/>
    <s v="Kanal Satış"/>
    <s v="EDM Bilişim"/>
    <s v="Yurt İçi"/>
    <s v="Türkiye"/>
    <s v="Merkez"/>
  </r>
  <r>
    <m/>
    <m/>
    <x v="58"/>
    <s v="Q1"/>
    <x v="0"/>
    <x v="2"/>
    <m/>
    <s v="UNIVIS BILISIM DESTEK HIZMETLERI SAN.TIC .A.S"/>
    <s v="99002"/>
    <s v="DONANIM KOMISYONU"/>
    <s v="Univera - Univis"/>
    <x v="1"/>
    <s v="Komisyon"/>
    <s v="Donanım"/>
    <n v="68449.440000000002"/>
    <m/>
    <n v="1"/>
    <m/>
    <n v="68449.440000000002"/>
    <m/>
    <n v="0"/>
    <m/>
    <n v="68449.440000000002"/>
    <m/>
    <n v="0"/>
    <n v="0"/>
    <s v="UNI240000000416"/>
    <m/>
    <m/>
    <s v="Univis"/>
    <s v="Param Grup"/>
    <s v="Yeni Satış"/>
    <s v="Komisyon"/>
    <s v="Donanım Komisyonu"/>
    <s v="Param Grup"/>
    <s v="Univera Satış"/>
    <s v="Saha Satış"/>
    <s v="Yurt İçi"/>
    <s v="Türkiye"/>
    <s v="Merkez"/>
  </r>
  <r>
    <m/>
    <m/>
    <x v="58"/>
    <s v="Q1"/>
    <x v="0"/>
    <x v="2"/>
    <m/>
    <s v="UNIVIS BILISIM DESTEK HIZMETLERI SAN.TIC .A.S"/>
    <s v="99002"/>
    <s v="DONANIM KOMISYONU"/>
    <s v="Univera - Univis"/>
    <x v="0"/>
    <s v="Komisyon"/>
    <s v="Donanım"/>
    <n v="63660.06"/>
    <m/>
    <n v="1"/>
    <m/>
    <n v="63660.06"/>
    <m/>
    <n v="0"/>
    <m/>
    <n v="63660.06"/>
    <m/>
    <n v="0"/>
    <n v="0"/>
    <s v="UNI240000000410"/>
    <m/>
    <m/>
    <s v="Univis"/>
    <s v="Param Grup"/>
    <s v="Yeni Satış"/>
    <s v="Komisyon"/>
    <s v="Donanım Komisyonu"/>
    <s v="Param Grup"/>
    <s v="Univera Satış"/>
    <s v="Saha Satış"/>
    <s v="Yurt İçi"/>
    <s v="Türkiye"/>
    <s v="Merkez"/>
  </r>
  <r>
    <m/>
    <m/>
    <x v="58"/>
    <s v="Q1"/>
    <x v="0"/>
    <x v="2"/>
    <m/>
    <s v="UNIVIS BILISIM DESTEK HIZMETLERI SAN.TIC .A.S"/>
    <s v="99002"/>
    <s v="DONANIM KOMISYONU"/>
    <s v="Univera - Univis"/>
    <x v="1"/>
    <s v="Komisyon"/>
    <s v="Donanım"/>
    <n v="21948.98"/>
    <m/>
    <n v="1"/>
    <m/>
    <n v="21948.98"/>
    <m/>
    <n v="0"/>
    <m/>
    <n v="21948.98"/>
    <m/>
    <n v="0"/>
    <n v="0"/>
    <s v="UNI240000000417"/>
    <m/>
    <m/>
    <s v="Univis"/>
    <s v="Param Grup"/>
    <s v="Yeni Satış"/>
    <s v="Komisyon"/>
    <s v="Donanım Komisyonu"/>
    <s v="Param Grup"/>
    <s v="Univera Satış"/>
    <s v="Saha Satış"/>
    <s v="Yurt İçi"/>
    <s v="Türkiye"/>
    <s v="Merkez"/>
  </r>
  <r>
    <m/>
    <m/>
    <x v="58"/>
    <s v="Q1"/>
    <x v="0"/>
    <x v="2"/>
    <m/>
    <s v="UNIVIS BILISIM DESTEK HIZMETLERI SAN.TIC .A.S"/>
    <s v="99002"/>
    <s v="DONANIM KOMISYONU"/>
    <s v="Univera - Univis"/>
    <x v="7"/>
    <s v="Komisyon"/>
    <s v="Donanım"/>
    <n v="9519.09"/>
    <m/>
    <n v="1"/>
    <m/>
    <n v="9519.09"/>
    <m/>
    <n v="0"/>
    <m/>
    <n v="9519.09"/>
    <m/>
    <n v="0"/>
    <n v="0"/>
    <s v="UNI240000000412"/>
    <m/>
    <m/>
    <s v="Univis"/>
    <s v="Param Grup"/>
    <s v="Yeni Satış"/>
    <s v="Komisyon"/>
    <s v="Donanım Komisyonu"/>
    <s v="Param Grup"/>
    <s v="Univera Satış"/>
    <s v="Saha Satış"/>
    <s v="Yurt İçi"/>
    <s v="Türkiye"/>
    <s v="Merkez"/>
  </r>
  <r>
    <m/>
    <m/>
    <x v="58"/>
    <s v="Q1"/>
    <x v="0"/>
    <x v="2"/>
    <m/>
    <s v="UNIVIS BILISIM DESTEK HIZMETLERI SAN.TIC .A.S"/>
    <s v="99002"/>
    <s v="DONANIM KOMISYONU"/>
    <s v="Univera - Univis"/>
    <x v="6"/>
    <s v="Komisyon"/>
    <s v="Donanım"/>
    <n v="8571.0400000000009"/>
    <m/>
    <n v="1"/>
    <m/>
    <n v="8571.0400000000009"/>
    <m/>
    <n v="0"/>
    <m/>
    <n v="8571.0400000000009"/>
    <m/>
    <n v="0"/>
    <n v="0"/>
    <s v="UNI240000000419"/>
    <m/>
    <m/>
    <s v="Univis"/>
    <s v="Param Grup"/>
    <s v="Yeni Satış"/>
    <s v="Komisyon"/>
    <s v="Donanım Komisyonu"/>
    <s v="Param Grup"/>
    <s v="Univera Satış"/>
    <s v="Saha Satış"/>
    <s v="Yurt İçi"/>
    <s v="Türkiye"/>
    <s v="Merkez"/>
  </r>
  <r>
    <m/>
    <m/>
    <x v="58"/>
    <s v="Q1"/>
    <x v="0"/>
    <x v="2"/>
    <m/>
    <s v="UNIVIS BILISIM DESTEK HIZMETLERI SAN.TIC .A.S"/>
    <s v="99002"/>
    <s v="DONANIM KOMISYONU"/>
    <s v="Univera - Univis"/>
    <x v="0"/>
    <s v="Komisyon"/>
    <s v="Donanım"/>
    <n v="7108.67"/>
    <m/>
    <n v="1"/>
    <m/>
    <n v="7108.67"/>
    <m/>
    <n v="0"/>
    <m/>
    <n v="7108.67"/>
    <m/>
    <n v="0"/>
    <n v="0"/>
    <s v="UNI240000000411"/>
    <m/>
    <m/>
    <s v="Univis"/>
    <s v="Param Grup"/>
    <s v="Yeni Satış"/>
    <s v="Komisyon"/>
    <s v="Donanım Komisyonu"/>
    <s v="Param Grup"/>
    <s v="Univera Satış"/>
    <s v="Saha Satış"/>
    <s v="Yurt İçi"/>
    <s v="Türkiye"/>
    <s v="Merkez"/>
  </r>
  <r>
    <m/>
    <m/>
    <x v="58"/>
    <s v="Q1"/>
    <x v="0"/>
    <x v="2"/>
    <m/>
    <s v="UNIVIS BILISIM DESTEK HIZMETLERI SAN.TIC .A.S"/>
    <s v="99002"/>
    <s v="DONANIM KOMISYONU"/>
    <s v="Univera - Univis"/>
    <x v="1"/>
    <s v="Komisyon"/>
    <s v="Donanım"/>
    <n v="4285.6000000000004"/>
    <m/>
    <n v="1"/>
    <m/>
    <n v="4285.6000000000004"/>
    <m/>
    <n v="0"/>
    <m/>
    <n v="4285.6000000000004"/>
    <m/>
    <n v="0"/>
    <n v="0"/>
    <s v="UNI240000000415"/>
    <m/>
    <m/>
    <s v="Univis"/>
    <s v="Param Grup"/>
    <s v="Yeni Satış"/>
    <s v="Komisyon"/>
    <s v="Donanım Komisyonu"/>
    <s v="Param Grup"/>
    <s v="Univera Satış"/>
    <s v="Saha Satış"/>
    <s v="Yurt İçi"/>
    <s v="Türkiye"/>
    <s v="Merkez"/>
  </r>
  <r>
    <m/>
    <m/>
    <x v="58"/>
    <s v="Q1"/>
    <x v="0"/>
    <x v="2"/>
    <m/>
    <s v="UNIVIS BILISIM DESTEK HIZMETLERI SAN.TIC .A.S"/>
    <s v="99002"/>
    <s v="DONANIM KOMISYONU"/>
    <s v="Univera - Univis"/>
    <x v="1"/>
    <s v="Komisyon"/>
    <s v="Donanım"/>
    <n v="4153.68"/>
    <m/>
    <n v="1"/>
    <m/>
    <n v="4153.68"/>
    <m/>
    <n v="0"/>
    <m/>
    <n v="4153.68"/>
    <m/>
    <n v="0"/>
    <n v="0"/>
    <s v="UNI240000000418"/>
    <m/>
    <m/>
    <s v="Univis"/>
    <s v="Param Grup"/>
    <s v="Yeni Satış"/>
    <s v="Komisyon"/>
    <s v="Donanım Komisyonu"/>
    <s v="Param Grup"/>
    <s v="Univera Satış"/>
    <s v="Saha Satış"/>
    <s v="Yurt İçi"/>
    <s v="Türkiye"/>
    <s v="Merkez"/>
  </r>
  <r>
    <m/>
    <m/>
    <x v="58"/>
    <s v="Q1"/>
    <x v="0"/>
    <x v="2"/>
    <m/>
    <s v="UNIVIS BILISIM DESTEK HIZMETLERI SAN.TIC .A.S"/>
    <s v="99002"/>
    <s v="DONANIM KOMISYONU"/>
    <s v="Univera - Univis"/>
    <x v="0"/>
    <s v="Komisyon"/>
    <s v="Donanım"/>
    <n v="3624.5"/>
    <m/>
    <n v="1"/>
    <m/>
    <n v="3624.5"/>
    <m/>
    <n v="0"/>
    <m/>
    <n v="3624.5"/>
    <m/>
    <n v="0"/>
    <n v="0"/>
    <s v="UNI240000000409"/>
    <m/>
    <m/>
    <s v="Univis"/>
    <s v="Param Grup"/>
    <s v="Yeni Satış"/>
    <s v="Komisyon"/>
    <s v="Donanım Komisyonu"/>
    <s v="Param Grup"/>
    <s v="Univera Satış"/>
    <s v="Saha Satış"/>
    <s v="Yurt İçi"/>
    <s v="Türkiye"/>
    <s v="Merkez"/>
  </r>
  <r>
    <m/>
    <m/>
    <x v="58"/>
    <s v="Q1"/>
    <x v="0"/>
    <x v="2"/>
    <m/>
    <s v="UNIVIS BILISIM DESTEK HIZMETLERI SAN.TIC .A.S"/>
    <s v="99002"/>
    <s v="DONANIM KOMISYONU"/>
    <s v="Univera - Univis"/>
    <x v="7"/>
    <s v="Komisyon"/>
    <s v="Donanım"/>
    <n v="1777.88"/>
    <m/>
    <n v="1"/>
    <m/>
    <n v="1777.88"/>
    <m/>
    <n v="0"/>
    <m/>
    <n v="1777.88"/>
    <m/>
    <n v="0"/>
    <n v="0"/>
    <s v="UNI240000000414"/>
    <m/>
    <m/>
    <s v="Univis"/>
    <s v="Param Grup"/>
    <s v="Yeni Satış"/>
    <s v="Komisyon"/>
    <s v="Donanım Komisyonu"/>
    <s v="Param Grup"/>
    <s v="Univera Satış"/>
    <s v="Saha Satış"/>
    <s v="Yurt İçi"/>
    <s v="Türkiye"/>
    <s v="Merkez"/>
  </r>
  <r>
    <m/>
    <m/>
    <x v="58"/>
    <s v="Q1"/>
    <x v="0"/>
    <x v="2"/>
    <m/>
    <s v="UNIVIS BILISIM DESTEK HIZMETLERI SAN.TIC .A.S"/>
    <s v="99002"/>
    <s v="DONANIM KOMISYONU"/>
    <s v="Univera - Univis"/>
    <x v="7"/>
    <s v="Komisyon"/>
    <s v="Donanım"/>
    <n v="1402.44"/>
    <m/>
    <n v="1"/>
    <m/>
    <n v="1402.44"/>
    <m/>
    <n v="0"/>
    <m/>
    <n v="1402.44"/>
    <m/>
    <n v="0"/>
    <n v="0"/>
    <s v="UNI240000000413"/>
    <m/>
    <m/>
    <s v="Univis"/>
    <s v="Param Grup"/>
    <s v="Yeni Satış"/>
    <s v="Komisyon"/>
    <s v="Donanım Komisyonu"/>
    <s v="Param Grup"/>
    <s v="Univera Satış"/>
    <s v="Saha Satış"/>
    <s v="Yurt İçi"/>
    <s v="Türkiye"/>
    <s v="Merkez"/>
  </r>
  <r>
    <m/>
    <m/>
    <x v="58"/>
    <s v="Q1"/>
    <x v="0"/>
    <x v="2"/>
    <m/>
    <s v="UNIVIS BILISIM DESTEK HIZMETLERI SAN.TIC .A.S"/>
    <s v="99002"/>
    <s v="DONANIM KOMISYONU"/>
    <s v="Univera - Univis"/>
    <x v="5"/>
    <s v="Komisyon"/>
    <s v="Donanım"/>
    <n v="700.55"/>
    <m/>
    <n v="1"/>
    <m/>
    <n v="700.55"/>
    <m/>
    <n v="0"/>
    <m/>
    <n v="700.55"/>
    <m/>
    <n v="0"/>
    <n v="0"/>
    <s v="UNI240000000420"/>
    <m/>
    <m/>
    <s v="Univis"/>
    <s v="Param Grup"/>
    <s v="Yeni Satış"/>
    <s v="Komisyon"/>
    <s v="Donanım Komisyonu"/>
    <s v="Param Grup"/>
    <s v="Univera Satış"/>
    <s v="Saha Satış"/>
    <s v="Yurt İçi"/>
    <s v="Türkiye"/>
    <s v="Merkez"/>
  </r>
  <r>
    <m/>
    <m/>
    <x v="59"/>
    <s v="Q2"/>
    <x v="0"/>
    <x v="3"/>
    <m/>
    <s v="NESTLE TÜRKIYE GIDA SANAYI A.S."/>
    <s v="EH.03.003"/>
    <s v="EnRoute Panorama - Uzman Destek Hizmeti"/>
    <s v="Univera - Nestle Retail"/>
    <x v="11"/>
    <s v="Enroute"/>
    <m/>
    <n v="27000"/>
    <m/>
    <n v="5"/>
    <m/>
    <n v="135000"/>
    <m/>
    <n v="0"/>
    <m/>
    <n v="135000"/>
    <m/>
    <n v="0"/>
    <n v="0"/>
    <s v="UNI240000000574"/>
    <m/>
    <m/>
    <s v="Nestle"/>
    <s v="Mevcut Müşteri"/>
    <s v="Yenileme"/>
    <s v="Hizmet"/>
    <s v="Hosting"/>
    <s v="Key Account"/>
    <s v="Univera Satış"/>
    <s v="Saha Satış"/>
    <s v="Yurt İçi"/>
    <s v="Türkiye"/>
    <s v="Merkez"/>
  </r>
  <r>
    <m/>
    <m/>
    <x v="59"/>
    <s v="Q2"/>
    <x v="0"/>
    <x v="4"/>
    <m/>
    <s v="SIRMAGRUP IÇECEK SAN. VE TIC. A.S."/>
    <s v="EH.05.002"/>
    <s v="EnRoute Panorama - Rapor Gelistirme Hizmeti"/>
    <s v="Univera - Danone Waters"/>
    <x v="11"/>
    <s v="Enroute"/>
    <m/>
    <n v="8385.25"/>
    <m/>
    <n v="5"/>
    <m/>
    <n v="41926.25"/>
    <m/>
    <n v="0"/>
    <m/>
    <n v="41926.25"/>
    <m/>
    <n v="0"/>
    <n v="0"/>
    <s v="UNI240000000720"/>
    <m/>
    <m/>
    <s v="Danone"/>
    <s v="Mevcut Müşteri"/>
    <s v="Yeni Satış"/>
    <s v="Hizmet"/>
    <s v="Rapor Geliştirme"/>
    <s v="Diğer"/>
    <s v="Univera Satış"/>
    <s v="Saha Satış"/>
    <s v="Yurt İçi"/>
    <s v="Türkiye"/>
    <s v="Merkez"/>
  </r>
  <r>
    <m/>
    <m/>
    <x v="60"/>
    <s v="Q2"/>
    <x v="0"/>
    <x v="3"/>
    <m/>
    <s v="YAHYA BULUT -BULUT GIDA"/>
    <s v="UH.01.002"/>
    <s v="UNIDOX KONTÖR HIZMETI"/>
    <s v="Univera - Haribo"/>
    <x v="6"/>
    <s v="E-Dönüşüm"/>
    <s v="Unidox"/>
    <n v="1.8"/>
    <m/>
    <n v="10000"/>
    <m/>
    <n v="18000"/>
    <m/>
    <n v="0"/>
    <m/>
    <n v="18000"/>
    <m/>
    <n v="0"/>
    <n v="0"/>
    <s v="UNI240000000436"/>
    <m/>
    <m/>
    <s v="Haribo"/>
    <s v="Mevcut Müşteri"/>
    <s v="Yeni Satış"/>
    <s v="Kontor"/>
    <s v="Kontor Satışı"/>
    <s v="Key Account"/>
    <s v="Kanal Satış"/>
    <s v="Saha Satış"/>
    <s v="Yurt İçi"/>
    <s v="Türkiye"/>
    <s v="Dist"/>
  </r>
  <r>
    <m/>
    <m/>
    <x v="60"/>
    <s v="Q2"/>
    <x v="0"/>
    <x v="3"/>
    <m/>
    <s v="EMINOGLU SBV MERMER INS. TUR.SAN.VE TIC.A.S."/>
    <s v="SH.02.001"/>
    <s v="StokBar Panorama - Yazilim Bakimi Hizmeti"/>
    <s v="Univera - Eminoglu Mermercilik"/>
    <x v="2"/>
    <s v="Stokbar"/>
    <s v="Stokbar"/>
    <n v="215000"/>
    <m/>
    <n v="1"/>
    <m/>
    <n v="215000"/>
    <m/>
    <n v="0"/>
    <m/>
    <n v="215000"/>
    <m/>
    <n v="0"/>
    <n v="0"/>
    <s v="UNI240000000431"/>
    <m/>
    <m/>
    <s v="Eminoğlu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60"/>
    <s v="Q2"/>
    <x v="0"/>
    <x v="3"/>
    <m/>
    <s v="JTI TÜTÜN ÜRÜNLERI SANAYI A.S"/>
    <s v="SH.02.001"/>
    <s v="StokBar Panorama - Yazilim Bakimi Hizmeti"/>
    <s v="Univera - JTI"/>
    <x v="2"/>
    <s v="Stokbar"/>
    <s v="Stokbar"/>
    <n v="15588.25"/>
    <m/>
    <n v="1"/>
    <m/>
    <n v="15588.25"/>
    <m/>
    <n v="0"/>
    <m/>
    <n v="15588.25"/>
    <m/>
    <n v="0"/>
    <n v="0"/>
    <s v="UNI240000000430"/>
    <m/>
    <m/>
    <s v="JTI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60"/>
    <s v="Q2"/>
    <x v="0"/>
    <x v="3"/>
    <m/>
    <s v="JTI TÜTÜN ÜRÜNLERI SANAYI A.S"/>
    <s v="SH.02.001"/>
    <s v="StokBar Panorama - Yazilim Bakimi Hizmeti"/>
    <s v="Univera - JTI"/>
    <x v="2"/>
    <s v="Stokbar"/>
    <s v="Stokbar"/>
    <n v="6138.02"/>
    <m/>
    <n v="1"/>
    <m/>
    <n v="6138.02"/>
    <m/>
    <n v="0"/>
    <m/>
    <n v="6138.02"/>
    <m/>
    <n v="0"/>
    <n v="0"/>
    <s v="UNI240000000430"/>
    <m/>
    <m/>
    <s v="JTI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60"/>
    <s v="Q2"/>
    <x v="0"/>
    <x v="3"/>
    <m/>
    <s v="JTI TÜTÜN ÜRÜNLERI SANAYI A.S"/>
    <s v="SH.02.001"/>
    <s v="StokBar Panorama - Yazilim Bakimi Hizmeti"/>
    <s v="Univera - JTI"/>
    <x v="2"/>
    <s v="Stokbar"/>
    <s v="Stokbar"/>
    <n v="3235.31"/>
    <m/>
    <n v="1"/>
    <m/>
    <n v="3235.31"/>
    <m/>
    <n v="0"/>
    <m/>
    <n v="3235.31"/>
    <m/>
    <n v="0"/>
    <n v="0"/>
    <s v="UNI240000000430"/>
    <m/>
    <m/>
    <s v="JTI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60"/>
    <s v="Q2"/>
    <x v="0"/>
    <x v="3"/>
    <m/>
    <s v="TPI ARIZONA, LLC"/>
    <s v="SH.02.001"/>
    <s v="StokBar Panorama - Yazilim Bakimi Hizmeti"/>
    <s v="Univera - TPI Composite"/>
    <x v="2"/>
    <s v="Stokbar"/>
    <s v="Stokbar"/>
    <n v="956910"/>
    <m/>
    <n v="1"/>
    <m/>
    <n v="956910"/>
    <m/>
    <n v="0"/>
    <m/>
    <n v="956910"/>
    <m/>
    <n v="0"/>
    <n v="0"/>
    <s v="ENV240000000050"/>
    <m/>
    <m/>
    <s v="TPI Kompozit"/>
    <s v="Mevcut Müşteri"/>
    <s v="Yenileme"/>
    <s v="Hizmet"/>
    <s v="Bakım ve Destek Hizmeti"/>
    <s v="Diğer"/>
    <s v="Univera Satış"/>
    <s v="Saha Satış"/>
    <s v="Yurt Dışı"/>
    <s v="ABD"/>
    <s v="Merkez"/>
  </r>
  <r>
    <m/>
    <m/>
    <x v="60"/>
    <s v="Q2"/>
    <x v="0"/>
    <x v="3"/>
    <m/>
    <s v="TPI ARIZONA, LLC"/>
    <s v="SH.02.001"/>
    <s v="StokBar Panorama - Yazilim Bakimi Hizmeti"/>
    <s v="Univera - TPI Composite"/>
    <x v="2"/>
    <s v="Stokbar"/>
    <s v="Stokbar"/>
    <n v="287073"/>
    <m/>
    <n v="1"/>
    <m/>
    <n v="287073"/>
    <m/>
    <n v="0"/>
    <m/>
    <n v="287073"/>
    <m/>
    <n v="0"/>
    <n v="0"/>
    <s v="ENV240000000050"/>
    <m/>
    <m/>
    <s v="TPI Kompozit"/>
    <s v="Mevcut Müşteri"/>
    <s v="Yenileme"/>
    <s v="Hizmet"/>
    <s v="Bakım ve Destek Hizmeti"/>
    <s v="Diğer"/>
    <s v="Univera Satış"/>
    <s v="Saha Satış"/>
    <s v="Yurt Dışı"/>
    <s v="ABD"/>
    <s v="Merkez"/>
  </r>
  <r>
    <m/>
    <m/>
    <x v="60"/>
    <s v="Q2"/>
    <x v="0"/>
    <x v="3"/>
    <m/>
    <s v="JTI TÜTÜN ÜRÜNLERI SANAYI A.S"/>
    <s v="SH.03.004"/>
    <s v="StokBar Panorama - Çafri Merkezi Hizmeti (Depo/Lokasyon)"/>
    <s v="Univera - JTI"/>
    <x v="2"/>
    <s v="Stokbar"/>
    <s v="Stokbar"/>
    <n v="33588.26"/>
    <m/>
    <n v="1"/>
    <m/>
    <n v="33588.26"/>
    <m/>
    <n v="0"/>
    <m/>
    <n v="33588.26"/>
    <m/>
    <n v="0"/>
    <n v="0"/>
    <s v="UNI240000000430"/>
    <m/>
    <m/>
    <s v="JTI"/>
    <s v="Mevcut Müşteri"/>
    <s v="Yenileme"/>
    <s v="Hizmet"/>
    <s v="Hosting"/>
    <s v="Key Account"/>
    <s v="Univera Satış"/>
    <s v="Saha Satış"/>
    <s v="Yurt İçi"/>
    <s v="Türkiye"/>
    <s v="Merkez"/>
  </r>
  <r>
    <m/>
    <m/>
    <x v="60"/>
    <s v="Q2"/>
    <x v="0"/>
    <x v="3"/>
    <m/>
    <s v="ERIKLI SU VE MESRUBAT SAN. TIC. A.S"/>
    <s v="QH.02.001"/>
    <s v="Quest Panorama - Yazilim Bakimi, Yasatma ve Merkezi Destek Hizmeti"/>
    <s v="Univera - Nestle Waters"/>
    <x v="2"/>
    <s v="Quest"/>
    <m/>
    <n v="129083.28"/>
    <m/>
    <n v="1"/>
    <m/>
    <n v="129083.28140000001"/>
    <m/>
    <n v="1.4E-3"/>
    <m/>
    <n v="129083.28"/>
    <m/>
    <n v="0"/>
    <n v="0"/>
    <s v="UNI240000000440"/>
    <m/>
    <m/>
    <s v="Nestle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60"/>
    <s v="Q2"/>
    <x v="0"/>
    <x v="3"/>
    <m/>
    <s v="JTI TÜTÜN ÜRÜNLERI PAZARLAMA A.S."/>
    <s v="QH.02.001"/>
    <s v="Quest Panorama - Yazilim Bakimi, Yasatma ve Merkezi Destek Hizmeti"/>
    <s v="Univera - JTI"/>
    <x v="2"/>
    <s v="Quest"/>
    <m/>
    <n v="8624.5300000000007"/>
    <m/>
    <n v="12"/>
    <m/>
    <n v="103494.36"/>
    <m/>
    <n v="0"/>
    <m/>
    <n v="103494.36"/>
    <m/>
    <n v="0"/>
    <n v="0"/>
    <s v="UNI240000000435"/>
    <m/>
    <m/>
    <s v="JTI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60"/>
    <s v="Q2"/>
    <x v="0"/>
    <x v="3"/>
    <m/>
    <s v="JTI TÜTÜN ÜRÜNLERI SANAYI A.S"/>
    <s v="QH.02.001"/>
    <s v="Quest Panorama - Yazilim Bakimi, Yasatma ve Merkezi Destek Hizmeti"/>
    <s v="Univera - JTI"/>
    <x v="2"/>
    <s v="Quest"/>
    <m/>
    <n v="72286.44"/>
    <m/>
    <n v="1"/>
    <m/>
    <n v="72286.44"/>
    <m/>
    <n v="0"/>
    <m/>
    <n v="72286.44"/>
    <m/>
    <n v="0"/>
    <n v="0"/>
    <s v="UNI240000000434"/>
    <m/>
    <m/>
    <s v="JTI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60"/>
    <s v="Q2"/>
    <x v="0"/>
    <x v="3"/>
    <m/>
    <s v="ENERJISA ENERJI ÜRETIM A.S."/>
    <s v="QH.08.001"/>
    <s v="Quest Panorama - Hosting Hizmeti"/>
    <s v="Univera - Enerjisa"/>
    <x v="2"/>
    <s v="Hosting"/>
    <m/>
    <n v="21487.41"/>
    <m/>
    <n v="1"/>
    <m/>
    <n v="21487.414049999999"/>
    <m/>
    <n v="4.0499999999999998E-3"/>
    <m/>
    <n v="21487.41"/>
    <m/>
    <n v="0"/>
    <n v="0"/>
    <s v="UNI240000000445"/>
    <m/>
    <m/>
    <s v="Enerjisa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60"/>
    <s v="Q2"/>
    <x v="0"/>
    <x v="3"/>
    <m/>
    <s v="FHP EV IÇI KULLANIM ARAÇLARI SAN VE TIC . A.S"/>
    <s v="QH.08.001"/>
    <s v="Quest Panorama - Hosting Hizmeti"/>
    <s v="Univera - Vileda"/>
    <x v="2"/>
    <s v="Hosting"/>
    <m/>
    <n v="12575.39"/>
    <m/>
    <n v="1"/>
    <m/>
    <n v="12575.392250000001"/>
    <m/>
    <n v="2.2499999999999998E-3"/>
    <m/>
    <n v="12575.39"/>
    <m/>
    <n v="0"/>
    <n v="0"/>
    <s v="UNI240000000424"/>
    <m/>
    <m/>
    <s v="Vileda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60"/>
    <s v="Q2"/>
    <x v="0"/>
    <x v="3"/>
    <m/>
    <s v="ERIKLI SU VE MESRUBAT SAN. TIC. A.S"/>
    <s v="QH.03.001"/>
    <s v="Quest Panorama  - Çafri Merkezi Hizmeti"/>
    <s v="Univera - Nestle Waters"/>
    <x v="2"/>
    <s v="Quest"/>
    <m/>
    <n v="1143"/>
    <m/>
    <n v="1"/>
    <m/>
    <n v="1143.0043000000001"/>
    <m/>
    <n v="4.3E-3"/>
    <m/>
    <n v="1143"/>
    <m/>
    <n v="0"/>
    <n v="0"/>
    <s v="UNI240000000440"/>
    <m/>
    <m/>
    <s v="Nestle"/>
    <s v="Mevcut Müşteri"/>
    <s v="Yenileme"/>
    <s v="Hizmet"/>
    <s v="Hosting"/>
    <s v="Key Account"/>
    <s v="Univera Satış"/>
    <s v="Saha Satış"/>
    <s v="Yurt İçi"/>
    <s v="Türkiye"/>
    <s v="Merkez"/>
  </r>
  <r>
    <m/>
    <m/>
    <x v="60"/>
    <s v="Q2"/>
    <x v="0"/>
    <x v="3"/>
    <m/>
    <s v="JTI TÜTÜN ÜRÜNLERI SANAYI A.S"/>
    <s v="QH.03.001"/>
    <s v="Quest Panorama  - Çafri Merkezi Hizmeti"/>
    <s v="Univera - JTI"/>
    <x v="2"/>
    <s v="Quest"/>
    <m/>
    <n v="6883.04"/>
    <m/>
    <n v="3"/>
    <m/>
    <n v="20649.12"/>
    <m/>
    <n v="0"/>
    <m/>
    <n v="20649.12"/>
    <m/>
    <n v="0"/>
    <n v="0"/>
    <s v="UNI240000000433"/>
    <m/>
    <m/>
    <s v="JTI"/>
    <s v="Mevcut Müşteri"/>
    <s v="Yenileme"/>
    <s v="Hizmet"/>
    <s v="Hosting"/>
    <s v="Key Account"/>
    <s v="Univera Satış"/>
    <s v="Saha Satış"/>
    <s v="Yurt İçi"/>
    <s v="Türkiye"/>
    <s v="Merkez"/>
  </r>
  <r>
    <m/>
    <m/>
    <x v="60"/>
    <s v="Q2"/>
    <x v="0"/>
    <x v="4"/>
    <m/>
    <s v="ALTIPARMAK GIDA SAN. VE TIC. AS."/>
    <s v="EY.03.001"/>
    <s v="Enroute Panorama PaaS Lisansi (Kiralama Hizmeti )"/>
    <s v="Univera - Altıparmak-Balparmak"/>
    <x v="7"/>
    <s v="Enroute"/>
    <m/>
    <n v="72576"/>
    <m/>
    <n v="1"/>
    <m/>
    <n v="72576"/>
    <m/>
    <n v="0"/>
    <m/>
    <n v="72576"/>
    <m/>
    <n v="0"/>
    <n v="0"/>
    <s v="UNI240000000821"/>
    <m/>
    <m/>
    <s v="Balparmak"/>
    <s v="Mevcut Müşteri"/>
    <s v="Yenileme"/>
    <s v="Lisans"/>
    <s v="Lisans Kiralama"/>
    <s v="Diğer"/>
    <s v="Univera Satış"/>
    <s v="Saha Satış"/>
    <s v="Yurt İçi"/>
    <s v="Türkiye"/>
    <s v="Merkez"/>
  </r>
  <r>
    <m/>
    <m/>
    <x v="60"/>
    <s v="Q2"/>
    <x v="0"/>
    <x v="4"/>
    <m/>
    <s v="EFES VITANTA MOLDOVA BREWERY S.A"/>
    <s v="EH.02.001"/>
    <s v="EnRoute Panorama - Yazilim Bakimi, Yasatma ve Merkezi Destek Hizmeti"/>
    <s v="Univera - Efes Moldova"/>
    <x v="2"/>
    <s v="Enroute"/>
    <m/>
    <n v="22733.14"/>
    <m/>
    <n v="1"/>
    <m/>
    <n v="22733.143619999999"/>
    <m/>
    <n v="3.62E-3"/>
    <m/>
    <n v="22733.14"/>
    <m/>
    <n v="0"/>
    <n v="0"/>
    <s v="ENV240000000077"/>
    <m/>
    <m/>
    <s v="Efes International"/>
    <s v="Mevcut Müşteri"/>
    <s v="Yenileme"/>
    <s v="Hizmet"/>
    <s v="Bakım ve Destek Hizmeti"/>
    <s v="Diğer"/>
    <s v="Univera Satış"/>
    <s v="Saha Satış"/>
    <s v="Yurt Dışı"/>
    <s v="Moldova"/>
    <s v="Merkez"/>
  </r>
  <r>
    <m/>
    <m/>
    <x v="60"/>
    <s v="Q2"/>
    <x v="0"/>
    <x v="4"/>
    <m/>
    <s v="ROYAL CANIN TURKEY EVCIL HAYVAN ÜRÜNLERI TIC. LTD. STI."/>
    <s v="EH.02.001"/>
    <s v="EnRoute Panorama - Yazilim Bakimi, Yasatma ve Merkezi Destek Hizmeti"/>
    <s v="Univera - Royal Canin"/>
    <x v="2"/>
    <s v="Enroute"/>
    <m/>
    <n v="394914.39"/>
    <m/>
    <n v="1"/>
    <m/>
    <n v="394914.39"/>
    <m/>
    <n v="0"/>
    <m/>
    <n v="394914.39"/>
    <m/>
    <n v="0"/>
    <n v="0"/>
    <s v="UNI240000000826"/>
    <m/>
    <m/>
    <s v="Royal Canin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60"/>
    <s v="Q2"/>
    <x v="0"/>
    <x v="4"/>
    <m/>
    <s v="TÜRKIYE SISE VE CAM FABRIKALARI A.S"/>
    <s v="EH.02.001"/>
    <s v="EnRoute Panorama - Yazilim Bakimi, Yasatma ve Merkezi Destek Hizmeti"/>
    <s v="Univera - Trakya Cam"/>
    <x v="2"/>
    <s v="Enroute"/>
    <m/>
    <n v="183850.92"/>
    <m/>
    <n v="1"/>
    <m/>
    <n v="183850.92"/>
    <m/>
    <n v="0"/>
    <m/>
    <n v="183850.92"/>
    <m/>
    <n v="0"/>
    <n v="0"/>
    <s v="UNI240000000810"/>
    <m/>
    <m/>
    <s v="Şişecam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60"/>
    <s v="Q2"/>
    <x v="0"/>
    <x v="4"/>
    <m/>
    <s v="TÜRKIYE SISE VE CAM FABRIKALARI A.S"/>
    <s v="EH.02.001"/>
    <s v="EnRoute Panorama - Yazilim Bakimi, Yasatma ve Merkezi Destek Hizmeti"/>
    <s v="Univera - Trakya Cam"/>
    <x v="2"/>
    <s v="Enroute"/>
    <m/>
    <n v="165600"/>
    <m/>
    <n v="1"/>
    <m/>
    <n v="165600"/>
    <m/>
    <n v="0"/>
    <m/>
    <n v="165600"/>
    <m/>
    <n v="0"/>
    <n v="0"/>
    <s v="UNI240000000810"/>
    <m/>
    <m/>
    <s v="Şişecam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60"/>
    <s v="Q2"/>
    <x v="0"/>
    <x v="4"/>
    <m/>
    <s v="Eczacibasi Tüketim Ürünleri San. Tic. A.S."/>
    <s v="EH.03.006"/>
    <s v="EnRoute Panorama - Uzaktan Kurulum ve Efitim Hizmeti"/>
    <s v="Univera - Eczacıbaşı Girişim"/>
    <x v="11"/>
    <s v="Enroute"/>
    <m/>
    <n v="4110.75"/>
    <m/>
    <n v="1"/>
    <m/>
    <n v="4110.75"/>
    <m/>
    <n v="0"/>
    <m/>
    <n v="4110.75"/>
    <m/>
    <n v="0"/>
    <n v="0"/>
    <s v="UNI240000000833"/>
    <m/>
    <m/>
    <s v="Eczacıbaşı"/>
    <s v="Mevcut Müşteri"/>
    <s v="Yeni Satış"/>
    <s v="Hizmet"/>
    <s v="Kurulum ve Eğitim"/>
    <s v="Diğer"/>
    <s v="Univera Satış"/>
    <s v="Saha Satış"/>
    <s v="Yurt İçi"/>
    <s v="Türkiye"/>
    <s v="Merkez"/>
  </r>
  <r>
    <m/>
    <m/>
    <x v="60"/>
    <s v="Q2"/>
    <x v="0"/>
    <x v="4"/>
    <m/>
    <s v="EKSILIOGLU  GIDA VE TEM ÜRÜN DAG PAZ  SAN ve TIC LTD. STI"/>
    <s v="EH.03.006"/>
    <s v="EnRoute Panorama - Uzaktan Kurulum ve Efitim Hizmeti"/>
    <s v="Univera - Reckitt Benckiser"/>
    <x v="12"/>
    <s v="Enroute"/>
    <m/>
    <n v="5481"/>
    <m/>
    <n v="3"/>
    <m/>
    <n v="16443"/>
    <m/>
    <n v="0"/>
    <m/>
    <n v="16443"/>
    <m/>
    <n v="0"/>
    <n v="0"/>
    <s v="UNI240000000724"/>
    <m/>
    <m/>
    <s v="R. Benckiser"/>
    <s v="Mevcut Müşteri"/>
    <s v="Yeni Satış"/>
    <s v="Hizmet"/>
    <s v="Kurulum ve Eğitim"/>
    <s v="Diğer"/>
    <s v="Univera Satış"/>
    <s v="Saha Satış"/>
    <s v="Yurt İçi"/>
    <s v="Türkiye"/>
    <s v="Dist"/>
  </r>
  <r>
    <m/>
    <m/>
    <x v="60"/>
    <s v="Q2"/>
    <x v="0"/>
    <x v="4"/>
    <m/>
    <s v="TADIM GIDA MADDELERI SAN.VE TIC.AS."/>
    <s v="EH.03.006"/>
    <s v="EnRoute Panorama - Uzaktan Kurulum ve Efitim Hizmeti"/>
    <s v="Univera - Tadım"/>
    <x v="7"/>
    <s v="Enroute"/>
    <m/>
    <n v="5481"/>
    <m/>
    <n v="2"/>
    <m/>
    <n v="10962"/>
    <m/>
    <n v="0"/>
    <m/>
    <n v="10962"/>
    <m/>
    <n v="0"/>
    <n v="0"/>
    <s v="UNI240000000838"/>
    <m/>
    <m/>
    <s v="Tadım"/>
    <s v="Mevcut Müşteri"/>
    <s v="Yeni Satış"/>
    <s v="Hizmet"/>
    <s v="Kurulum ve Eğitim"/>
    <s v="Diğer"/>
    <s v="Univera Satış"/>
    <s v="Saha Satış"/>
    <s v="Yurt İçi"/>
    <s v="Türkiye"/>
    <s v="Merkez"/>
  </r>
  <r>
    <m/>
    <m/>
    <x v="60"/>
    <s v="Q2"/>
    <x v="0"/>
    <x v="4"/>
    <m/>
    <s v="DANONE TIKVESLI GIDA VE IÇECEK SAN.TIC.A.S."/>
    <s v="EH.05.002"/>
    <s v="EnRoute Panorama - Rapor Gelistirme Hizmeti"/>
    <s v="Univera - Danone Tikveşli"/>
    <x v="11"/>
    <s v="Enroute"/>
    <m/>
    <n v="8385.25"/>
    <m/>
    <n v="4"/>
    <m/>
    <n v="33541"/>
    <m/>
    <n v="0"/>
    <m/>
    <n v="33541"/>
    <m/>
    <n v="0"/>
    <n v="0"/>
    <s v="UNI240000000719"/>
    <m/>
    <m/>
    <s v="Danone"/>
    <s v="Mevcut Müşteri"/>
    <s v="Yeni Satış"/>
    <s v="Hizmet"/>
    <s v="Rapor Geliştirme"/>
    <s v="Diğer"/>
    <s v="Univera Satış"/>
    <s v="Saha Satış"/>
    <s v="Yurt İçi"/>
    <s v="Türkiye"/>
    <s v="Merkez"/>
  </r>
  <r>
    <m/>
    <m/>
    <x v="60"/>
    <s v="Q2"/>
    <x v="0"/>
    <x v="4"/>
    <m/>
    <s v="MARS GIDA ÜRÜNLERI TIC. LTD.STI."/>
    <s v="EH.05.002"/>
    <s v="EnRoute Panorama - Rapor Gelistirme Hizmeti"/>
    <s v="Univera - Mars Gıda"/>
    <x v="7"/>
    <s v="Enroute"/>
    <m/>
    <n v="6804"/>
    <m/>
    <n v="2"/>
    <m/>
    <n v="13608"/>
    <m/>
    <n v="0"/>
    <m/>
    <n v="13608"/>
    <m/>
    <n v="0"/>
    <n v="0"/>
    <s v="UNI240000000832"/>
    <m/>
    <m/>
    <s v="Mars Gıda"/>
    <s v="Mevcut Müşteri"/>
    <s v="Yeni Satış"/>
    <s v="Hizmet"/>
    <s v="Rapor Geliştirme"/>
    <s v="Diğer"/>
    <s v="Univera Satış"/>
    <s v="Saha Satış"/>
    <s v="Yurt İçi"/>
    <s v="Türkiye"/>
    <s v="Merkez"/>
  </r>
  <r>
    <m/>
    <m/>
    <x v="60"/>
    <s v="Q2"/>
    <x v="0"/>
    <x v="4"/>
    <m/>
    <s v="RED BULL GIDA DAGITIM VE PAZARLAMA TICARET LTD. STI"/>
    <s v="EY.01.014"/>
    <s v="EnRoute Panorama - Platform Back Office Kullanici Lisansi (Enterprise)"/>
    <s v="Univera - Redbull"/>
    <x v="12"/>
    <s v="Enroute"/>
    <m/>
    <n v="13968"/>
    <m/>
    <n v="1"/>
    <m/>
    <n v="13968"/>
    <m/>
    <n v="0"/>
    <m/>
    <n v="13968"/>
    <m/>
    <n v="0"/>
    <n v="0"/>
    <s v="UNI240000000725"/>
    <m/>
    <m/>
    <s v="Redbull"/>
    <s v="Mevcut Müşteri"/>
    <s v="Yeni Satış"/>
    <s v="Lisans"/>
    <s v="Lisans Satışı"/>
    <s v="Diğer"/>
    <s v="Univera Satış"/>
    <s v="Saha Satış"/>
    <s v="Yurt İçi"/>
    <s v="Türkiye"/>
    <s v="Merkez"/>
  </r>
  <r>
    <m/>
    <m/>
    <x v="60"/>
    <s v="Q2"/>
    <x v="0"/>
    <x v="4"/>
    <m/>
    <s v="RED BULL GIDA DAGITIM VE PAZARLAMA TICARET LTD. STI"/>
    <s v="EY.02.033"/>
    <s v="EnRoute Panorama - Mobil Kullanici Lisansi (Enterprise)"/>
    <s v="Univera - Redbull"/>
    <x v="12"/>
    <s v="Enroute"/>
    <m/>
    <n v="5103"/>
    <m/>
    <n v="1"/>
    <m/>
    <n v="5103"/>
    <m/>
    <n v="0"/>
    <m/>
    <n v="5103"/>
    <m/>
    <n v="0"/>
    <n v="0"/>
    <s v="UNI240000000834"/>
    <m/>
    <m/>
    <s v="Redbull"/>
    <s v="Mevcut Müşteri"/>
    <s v="Yeni Satış"/>
    <s v="Lisans"/>
    <s v="Lisans Satışı"/>
    <s v="Diğer"/>
    <s v="Univera Satış"/>
    <s v="Saha Satış"/>
    <s v="Yurt İçi"/>
    <s v="Türkiye"/>
    <s v="Merkez"/>
  </r>
  <r>
    <m/>
    <m/>
    <x v="60"/>
    <s v="Q2"/>
    <x v="0"/>
    <x v="3"/>
    <m/>
    <s v="DARDANEL DAGITIM A.S."/>
    <s v="EH.06.001"/>
    <s v="EnRoute Panorama - Hosting Hizmeti"/>
    <s v="Univera - Dardanel"/>
    <x v="2"/>
    <s v="Hosting"/>
    <m/>
    <n v="44917.17"/>
    <m/>
    <n v="1"/>
    <m/>
    <n v="44917.17"/>
    <m/>
    <n v="0"/>
    <m/>
    <n v="44917.17"/>
    <m/>
    <n v="0"/>
    <n v="0"/>
    <s v="UNI240000000427"/>
    <m/>
    <m/>
    <s v="Dardanel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60"/>
    <s v="Q2"/>
    <x v="0"/>
    <x v="3"/>
    <m/>
    <s v="Haribo SEKERLEME SAN. TIC.LTD. STI."/>
    <s v="EH.06.001"/>
    <s v="EnRoute Panorama - Hosting Hizmeti"/>
    <s v="Univera - Haribo"/>
    <x v="2"/>
    <s v="Hosting"/>
    <m/>
    <n v="343762.26"/>
    <m/>
    <n v="1"/>
    <m/>
    <n v="343762.26221999998"/>
    <m/>
    <n v="2.2200000000000002E-3"/>
    <m/>
    <n v="343762.26"/>
    <m/>
    <n v="0"/>
    <n v="0"/>
    <s v="UNI240000000421"/>
    <m/>
    <m/>
    <s v="Haribo"/>
    <s v="Mevcut Müşteri"/>
    <s v="Yenileme"/>
    <s v="Hizmet"/>
    <s v="Hosting"/>
    <s v="Key Account"/>
    <s v="Univera Satış"/>
    <s v="Saha Satış"/>
    <s v="Yurt İçi"/>
    <s v="Türkiye"/>
    <s v="Merkez"/>
  </r>
  <r>
    <m/>
    <m/>
    <x v="60"/>
    <s v="Q2"/>
    <x v="0"/>
    <x v="3"/>
    <m/>
    <s v="Haribo SEKERLEME SAN. TIC.LTD. STI."/>
    <s v="EH.06.001"/>
    <s v="EnRoute Panorama - Hosting Hizmeti"/>
    <s v="Univera - Haribo"/>
    <x v="2"/>
    <s v="Hosting"/>
    <m/>
    <n v="12909.03"/>
    <m/>
    <n v="1"/>
    <m/>
    <n v="12909.03487"/>
    <m/>
    <n v="4.8700000000000002E-3"/>
    <m/>
    <n v="12909.03"/>
    <m/>
    <n v="0"/>
    <n v="0"/>
    <s v="UNI240000000421"/>
    <m/>
    <m/>
    <s v="Haribo"/>
    <s v="Mevcut Müşteri"/>
    <s v="Yenileme"/>
    <s v="Hizmet"/>
    <s v="Hosting"/>
    <s v="Key Account"/>
    <s v="Univera Satış"/>
    <s v="Saha Satış"/>
    <s v="Yurt İçi"/>
    <s v="Türkiye"/>
    <s v="Merkez"/>
  </r>
  <r>
    <m/>
    <m/>
    <x v="60"/>
    <s v="Q2"/>
    <x v="0"/>
    <x v="3"/>
    <m/>
    <s v="Haribo SEKERLEME SAN. TIC.LTD. STI."/>
    <s v="EH.06.001"/>
    <s v="EnRoute Panorama - Hosting Hizmeti"/>
    <s v="Univera - Haribo"/>
    <x v="2"/>
    <s v="Hosting"/>
    <m/>
    <n v="6219.92"/>
    <m/>
    <n v="1"/>
    <m/>
    <n v="6219.915"/>
    <m/>
    <n v="-5.0000000000000001E-3"/>
    <m/>
    <n v="6219.92"/>
    <m/>
    <n v="0"/>
    <n v="0"/>
    <s v="UNI240000000421"/>
    <m/>
    <m/>
    <s v="Haribo"/>
    <s v="Mevcut Müşteri"/>
    <s v="Yenileme"/>
    <s v="Hizmet"/>
    <s v="Hosting"/>
    <s v="Key Account"/>
    <s v="Univera Satış"/>
    <s v="Saha Satış"/>
    <s v="Yurt İçi"/>
    <s v="Türkiye"/>
    <s v="Merkez"/>
  </r>
  <r>
    <m/>
    <m/>
    <x v="60"/>
    <s v="Q2"/>
    <x v="0"/>
    <x v="3"/>
    <m/>
    <s v="IMPERIAL TOBACCO TÜTÜN ÜRÜNLERI SATIS VE PAZARLAMA A.S"/>
    <s v="EH.06.001"/>
    <s v="EnRoute Panorama - Hosting Hizmeti"/>
    <s v="Univera - Imperial Tobacco"/>
    <x v="2"/>
    <s v="Hosting"/>
    <m/>
    <n v="91000"/>
    <m/>
    <n v="1"/>
    <m/>
    <n v="91000"/>
    <m/>
    <n v="0"/>
    <m/>
    <n v="91000"/>
    <m/>
    <n v="0"/>
    <n v="0"/>
    <s v="UNI240000000428"/>
    <m/>
    <m/>
    <s v="Imperial Tobacco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60"/>
    <s v="Q2"/>
    <x v="0"/>
    <x v="3"/>
    <m/>
    <s v="KENT GIDA MADDELERI SAN VE TIC.AS."/>
    <s v="EH.06.001"/>
    <s v="EnRoute Panorama - Hosting Hizmeti"/>
    <s v="Univera - Kent Gıda"/>
    <x v="2"/>
    <s v="Hosting"/>
    <m/>
    <n v="360961.44"/>
    <m/>
    <n v="1"/>
    <m/>
    <n v="360961.44358999998"/>
    <m/>
    <n v="3.5899999999999999E-3"/>
    <m/>
    <n v="360961.44"/>
    <m/>
    <n v="0"/>
    <n v="0"/>
    <s v="UNI240000000446"/>
    <m/>
    <m/>
    <s v="Mondelez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60"/>
    <s v="Q2"/>
    <x v="0"/>
    <x v="3"/>
    <m/>
    <s v="LA LORRAINE UNLU MAMÜLLER SAN. VE TIC. A.S."/>
    <s v="EH.06.001"/>
    <s v="EnRoute Panorama - Hosting Hizmeti"/>
    <s v="Univera - La Lorraine"/>
    <x v="2"/>
    <s v="Hosting"/>
    <m/>
    <n v="53994.92"/>
    <m/>
    <n v="1"/>
    <m/>
    <n v="53994.922630000001"/>
    <m/>
    <n v="2.63E-3"/>
    <m/>
    <n v="53994.92"/>
    <m/>
    <n v="0"/>
    <n v="0"/>
    <s v="UNI240000000426"/>
    <m/>
    <m/>
    <s v="La Lorraine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60"/>
    <s v="Q2"/>
    <x v="0"/>
    <x v="3"/>
    <m/>
    <s v="Mey İçki Sanayi ve Ticaret A.Ş."/>
    <s v="EH.06.001"/>
    <s v="EnRoute Panorama - Hosting Hizmeti"/>
    <s v="Univera - Mey İçki"/>
    <x v="2"/>
    <s v="Hosting"/>
    <m/>
    <n v="162661"/>
    <m/>
    <n v="1"/>
    <m/>
    <n v="162661"/>
    <m/>
    <n v="0"/>
    <m/>
    <n v="162661"/>
    <m/>
    <n v="0"/>
    <n v="0"/>
    <s v="UNI240000000423"/>
    <m/>
    <m/>
    <s v="Mey İçki"/>
    <s v="Mevcut Müşteri"/>
    <s v="Yenileme"/>
    <s v="Hizmet"/>
    <s v="Hosting"/>
    <s v="Key Account"/>
    <s v="Univera Satış"/>
    <s v="Saha Satış"/>
    <s v="Yurt İçi"/>
    <s v="Türkiye"/>
    <s v="Merkez"/>
  </r>
  <r>
    <m/>
    <m/>
    <x v="60"/>
    <s v="Q2"/>
    <x v="0"/>
    <x v="3"/>
    <m/>
    <s v="NIVEA BEIERSDORF TÜRKIYE KOZMETIK SAN. ve TIC.  A.S."/>
    <s v="EH.06.001"/>
    <s v="EnRoute Panorama - Hosting Hizmeti"/>
    <s v="Univera - Nivea Beiersdorf"/>
    <x v="2"/>
    <s v="Hosting"/>
    <m/>
    <n v="48162.555833333339"/>
    <m/>
    <n v="12"/>
    <m/>
    <n v="577950.67416000005"/>
    <m/>
    <n v="4.1599999999999996E-3"/>
    <m/>
    <n v="577950.67000000004"/>
    <m/>
    <n v="0"/>
    <n v="0"/>
    <s v="UNI240000000442"/>
    <m/>
    <m/>
    <s v="Nivea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60"/>
    <s v="Q2"/>
    <x v="0"/>
    <x v="3"/>
    <m/>
    <s v="TÜRK HENKEL KIMYA SAN TIC. A.S."/>
    <s v="EH.06.001"/>
    <s v="EnRoute Panorama - Hosting Hizmeti"/>
    <s v="Univera - Schwarzkoph Henkel"/>
    <x v="2"/>
    <s v="Hosting"/>
    <m/>
    <n v="18659.75"/>
    <m/>
    <n v="1"/>
    <m/>
    <n v="18659.744999999999"/>
    <m/>
    <n v="-5.0000000000000001E-3"/>
    <m/>
    <n v="18659.75"/>
    <m/>
    <n v="0"/>
    <n v="0"/>
    <s v="UNI240000000444"/>
    <m/>
    <m/>
    <s v="Henkel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60"/>
    <s v="Q2"/>
    <x v="0"/>
    <x v="4"/>
    <m/>
    <s v="SEM GIDA- EJDER KITIR"/>
    <s v="EYS.04.012"/>
    <s v="EnRoute Panorama - E-Dönüsüm Modül Lisansi Standart"/>
    <s v="Univera - Dardanel"/>
    <x v="7"/>
    <s v="Enroute"/>
    <m/>
    <n v="14552.3"/>
    <m/>
    <n v="1"/>
    <m/>
    <n v="20789"/>
    <m/>
    <n v="6236.7"/>
    <m/>
    <n v="14552.3"/>
    <m/>
    <n v="0"/>
    <n v="0"/>
    <s v="UNI240000000723"/>
    <m/>
    <m/>
    <s v="Dardanel"/>
    <s v="Mevcut Müşteri"/>
    <s v="Yeni Satış"/>
    <s v="Lisans"/>
    <s v="Lisans Satışı"/>
    <s v="Diğer"/>
    <s v="Univera Satış"/>
    <s v="Saha Satış"/>
    <s v="Yurt İçi"/>
    <s v="Türkiye"/>
    <s v="Dist"/>
  </r>
  <r>
    <m/>
    <m/>
    <x v="60"/>
    <s v="Q2"/>
    <x v="0"/>
    <x v="4"/>
    <m/>
    <s v="EFES VITANTA MOLDOVA BREWERY S.A"/>
    <s v="EH.03.001"/>
    <s v="EnRoute Panorama - Çafri Merkezi Hizmeti  (MSD)"/>
    <s v="Univera - Efes Moldova"/>
    <x v="2"/>
    <s v="Enroute"/>
    <m/>
    <n v="29722.44"/>
    <m/>
    <n v="1"/>
    <m/>
    <n v="29722.44"/>
    <m/>
    <n v="0"/>
    <m/>
    <n v="29722.44"/>
    <m/>
    <n v="0"/>
    <n v="0"/>
    <s v="ENV240000000077"/>
    <m/>
    <m/>
    <s v="Efes International"/>
    <s v="Mevcut Müşteri"/>
    <s v="Yenileme"/>
    <s v="Hizmet"/>
    <s v="Çağrı Merkezi"/>
    <s v="Diğer"/>
    <s v="Univera Satış"/>
    <s v="Saha Satış"/>
    <s v="Yurt Dışı"/>
    <s v="Moldova"/>
    <s v="Merkez"/>
  </r>
  <r>
    <m/>
    <m/>
    <x v="60"/>
    <s v="Q2"/>
    <x v="0"/>
    <x v="4"/>
    <m/>
    <s v="ROYAL CANIN TURKEY EVCIL HAYVAN ÜRÜNLERI TIC. LTD. STI."/>
    <s v="EH.03.001"/>
    <s v="EnRoute Panorama - Çafri Merkezi Hizmeti  (MSD)"/>
    <s v="Univera - Royal Canin"/>
    <x v="2"/>
    <s v="Enroute"/>
    <m/>
    <n v="19289.87"/>
    <m/>
    <n v="4"/>
    <m/>
    <n v="77159.48"/>
    <m/>
    <n v="0"/>
    <m/>
    <n v="77159.48"/>
    <m/>
    <n v="0"/>
    <n v="0"/>
    <s v="UNI240000000826"/>
    <m/>
    <m/>
    <s v="Royal Canin"/>
    <s v="Mevcut Müşteri"/>
    <s v="Yenileme"/>
    <s v="Hizmet"/>
    <s v="Çağrı Merkezi"/>
    <s v="Diğer"/>
    <s v="Univera Satış"/>
    <s v="Saha Satış"/>
    <s v="Yurt İçi"/>
    <s v="Türkiye"/>
    <s v="Merkez"/>
  </r>
  <r>
    <m/>
    <m/>
    <x v="60"/>
    <s v="Q2"/>
    <x v="0"/>
    <x v="4"/>
    <m/>
    <s v="ERUSLU SAGLIK ÜRÜNLERI SAN. VE TIC. A.S."/>
    <s v="EYS.04.001"/>
    <s v="EnRoute Panorama -  Modül Lisanslari Kiralama Hizmeti Standart"/>
    <s v="Univera - Eruslu Sağlık"/>
    <x v="12"/>
    <s v="Enroute"/>
    <m/>
    <n v="326668.52"/>
    <m/>
    <n v="1"/>
    <m/>
    <n v="326668.52"/>
    <m/>
    <n v="0"/>
    <m/>
    <n v="326668.52"/>
    <m/>
    <n v="0"/>
    <n v="0"/>
    <s v="UNI240000000841"/>
    <m/>
    <m/>
    <s v="Eruslu"/>
    <s v="Mevcut Müşteri"/>
    <s v="Yenileme"/>
    <s v="Lisans"/>
    <s v="Lisans Kiralama"/>
    <s v="Diğer"/>
    <s v="Univera Satış"/>
    <s v="Saha Satış"/>
    <s v="Yurt İçi"/>
    <s v="Türkiye"/>
    <s v="Merkez"/>
  </r>
  <r>
    <m/>
    <m/>
    <x v="61"/>
    <s v="Q2"/>
    <x v="0"/>
    <x v="3"/>
    <m/>
    <s v="IBRAHIM ÖRENKAYA"/>
    <s v="UH.01.002"/>
    <s v="UNIDOX KONTÖR HIZMETI"/>
    <s v="Univera Doğuş Çay Projesi"/>
    <x v="6"/>
    <s v="E-Dönüşüm"/>
    <s v="Unidox"/>
    <n v="1.8"/>
    <m/>
    <n v="10000"/>
    <m/>
    <n v="18000"/>
    <m/>
    <n v="0"/>
    <m/>
    <n v="18000"/>
    <m/>
    <n v="0"/>
    <n v="0"/>
    <s v="UNI240000000452"/>
    <m/>
    <m/>
    <s v="Doğuş Çay"/>
    <s v="Mevcut Müşteri"/>
    <s v="Yeni Satış"/>
    <s v="Kontor"/>
    <s v="Kontor Satışı"/>
    <s v="Key Account"/>
    <s v="Kanal Satış"/>
    <s v="Saha Satış"/>
    <s v="Yurt İçi"/>
    <s v="Türkiye"/>
    <s v="Dist"/>
  </r>
  <r>
    <m/>
    <m/>
    <x v="61"/>
    <s v="Q2"/>
    <x v="0"/>
    <x v="3"/>
    <m/>
    <s v="SAROGLU TURIZM TICARET VE SANAYI A.S."/>
    <s v="UH.01.002"/>
    <s v="UNIDOX KONTÖR HIZMETI"/>
    <s v="Univera - Efes Türkiye"/>
    <x v="6"/>
    <s v="E-Dönüşüm"/>
    <s v="Unidox"/>
    <n v="3.2"/>
    <m/>
    <n v="5000"/>
    <m/>
    <n v="16000"/>
    <m/>
    <n v="0"/>
    <m/>
    <n v="16000"/>
    <m/>
    <n v="0"/>
    <n v="0"/>
    <s v="UNI240000000447"/>
    <m/>
    <m/>
    <s v="Efes Türkiye"/>
    <s v="Mevcut Müşteri"/>
    <s v="Yeni Satış"/>
    <s v="Kontor"/>
    <s v="Kontor Satışı"/>
    <s v="Diğer"/>
    <s v="Univera Satış"/>
    <s v="Saha Satış"/>
    <s v="Yurt İçi"/>
    <s v="Türkiye"/>
    <s v="Dist"/>
  </r>
  <r>
    <m/>
    <m/>
    <x v="61"/>
    <s v="Q2"/>
    <x v="0"/>
    <x v="3"/>
    <m/>
    <s v="SIRIN GIDA VE MES. SAN. TIC. LTD. STI"/>
    <s v="UH.01.002"/>
    <s v="UNIDOX KONTÖR HIZMETI"/>
    <s v="Univera - Efes Türkiye"/>
    <x v="6"/>
    <s v="E-Dönüşüm"/>
    <s v="Unidox"/>
    <n v="5"/>
    <m/>
    <n v="500"/>
    <m/>
    <n v="2500"/>
    <m/>
    <n v="0"/>
    <m/>
    <n v="2500"/>
    <m/>
    <n v="0"/>
    <n v="0"/>
    <s v="UNI240000000448"/>
    <m/>
    <m/>
    <s v="Efes Türkiye"/>
    <s v="Mevcut Müşteri"/>
    <s v="Yeni Satış"/>
    <s v="Kontor"/>
    <s v="Kontor Satışı"/>
    <s v="Diğer"/>
    <s v="Univera Satış"/>
    <s v="Saha Satış"/>
    <s v="Yurt İçi"/>
    <s v="Türkiye"/>
    <s v="Dist"/>
  </r>
  <r>
    <m/>
    <m/>
    <x v="61"/>
    <s v="Q2"/>
    <x v="0"/>
    <x v="3"/>
    <m/>
    <s v="TAVUK DÜNYASI GIDA SANAYI VE TICARET A.S."/>
    <s v="SH.01.001"/>
    <s v="StokBar Panorama - Proje Yönetim Hizmeti"/>
    <s v="Univera - Tavuk Dünyası"/>
    <x v="1"/>
    <s v="Stokbar"/>
    <s v="Stokbar"/>
    <n v="5233.5999999999995"/>
    <m/>
    <n v="6"/>
    <m/>
    <n v="31401.599999999999"/>
    <m/>
    <n v="0"/>
    <m/>
    <n v="31401.599999999999"/>
    <m/>
    <n v="0"/>
    <n v="0"/>
    <s v="UNI240000000456"/>
    <m/>
    <m/>
    <s v="Tavuk Dünyası"/>
    <s v="Mevcut Müşteri"/>
    <s v="Yeni Satış"/>
    <s v="Hizmet"/>
    <s v="Proje Yönetimi ve Danışmanlık"/>
    <s v="Diğer"/>
    <s v="Univera Satış"/>
    <s v="Saha Satış"/>
    <s v="Yurt İçi"/>
    <s v="Türkiye"/>
    <s v="Merkez"/>
  </r>
  <r>
    <m/>
    <m/>
    <x v="61"/>
    <s v="Q2"/>
    <x v="0"/>
    <x v="3"/>
    <m/>
    <s v="NESTLE TÜRKIYE GIDA SANAYI A.S."/>
    <s v="QH.02.001"/>
    <s v="Quest Panorama - Yazilim Bakimi, Yasatma ve Merkezi Destek Hizmeti"/>
    <s v="Univera - Nestle Retail"/>
    <x v="2"/>
    <s v="Quest"/>
    <m/>
    <n v="129083.28"/>
    <m/>
    <n v="2"/>
    <m/>
    <n v="258166.56280000001"/>
    <m/>
    <n v="2.8E-3"/>
    <m/>
    <n v="258166.56"/>
    <m/>
    <n v="0"/>
    <n v="0"/>
    <s v="UNI240000000450"/>
    <m/>
    <m/>
    <s v="Nestle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61"/>
    <s v="Q2"/>
    <x v="0"/>
    <x v="3"/>
    <m/>
    <s v="JT INTERNATIONAL SA"/>
    <s v="QH.08.001"/>
    <s v="Quest Panorama - Hosting Hizmeti"/>
    <s v="Univera - JTI İran"/>
    <x v="4"/>
    <s v="Hosting"/>
    <m/>
    <n v="125934.88"/>
    <m/>
    <n v="1"/>
    <m/>
    <n v="125934.8805"/>
    <m/>
    <n v="5.0000000000000001E-4"/>
    <m/>
    <n v="125934.88"/>
    <m/>
    <n v="0"/>
    <n v="0"/>
    <s v="ENV240000000052"/>
    <m/>
    <m/>
    <s v="JTI"/>
    <s v="Mevcut Müşteri"/>
    <s v="Yenileme"/>
    <s v="Hizmet"/>
    <s v="Hosting"/>
    <s v="Key Account"/>
    <s v="Univera Satış"/>
    <s v="Saha Satış"/>
    <s v="Yurt İçi"/>
    <s v="Türkiye"/>
    <s v="Merkez"/>
  </r>
  <r>
    <m/>
    <m/>
    <x v="61"/>
    <s v="Q2"/>
    <x v="0"/>
    <x v="3"/>
    <m/>
    <s v="JT INTERNATIONAL SA"/>
    <s v="QH.08.001"/>
    <s v="Quest Panorama - Hosting Hizmeti"/>
    <s v="Univera - JTI İran"/>
    <x v="4"/>
    <s v="Hosting"/>
    <m/>
    <n v="18784.330000000002"/>
    <m/>
    <n v="1"/>
    <m/>
    <n v="18784.3315"/>
    <m/>
    <n v="1.5E-3"/>
    <m/>
    <n v="18784.330000000002"/>
    <m/>
    <n v="0"/>
    <n v="0"/>
    <s v="ENV240000000052"/>
    <m/>
    <m/>
    <s v="JTI"/>
    <s v="Mevcut Müşteri"/>
    <s v="Yenileme"/>
    <s v="Hizmet"/>
    <s v="Hosting"/>
    <s v="Key Account"/>
    <s v="Univera Satış"/>
    <s v="Saha Satış"/>
    <s v="Yurt İçi"/>
    <s v="Türkiye"/>
    <s v="Merkez"/>
  </r>
  <r>
    <m/>
    <m/>
    <x v="61"/>
    <s v="Q2"/>
    <x v="0"/>
    <x v="3"/>
    <m/>
    <s v="NESTLE TÜRKIYE GIDA SANAYI A.S."/>
    <s v="QH.03.001"/>
    <s v="Quest Panorama - Çağrı Merkezi Hizmeti"/>
    <s v="Univera - Nestle Retail"/>
    <x v="2"/>
    <s v="Quest"/>
    <m/>
    <n v="1143"/>
    <m/>
    <n v="1"/>
    <m/>
    <n v="1143.0043000000001"/>
    <m/>
    <n v="4.3E-3"/>
    <m/>
    <n v="1143"/>
    <m/>
    <n v="0"/>
    <n v="0"/>
    <s v="UNI240000000450"/>
    <m/>
    <m/>
    <s v="Nestle"/>
    <s v="Mevcut Müşteri"/>
    <s v="Yenileme"/>
    <s v="Hizmet"/>
    <s v="Hosting"/>
    <s v="Key Account"/>
    <s v="Univera Satış"/>
    <s v="Saha Satış"/>
    <s v="Yurt İçi"/>
    <s v="Türkiye"/>
    <s v="Merkez"/>
  </r>
  <r>
    <m/>
    <m/>
    <x v="61"/>
    <s v="Q2"/>
    <x v="0"/>
    <x v="5"/>
    <m/>
    <s v="RED BULL GIDA DAGITIM VE PAZARLAMA TICARET LTD. STI"/>
    <s v="EH.02.009"/>
    <s v="Enroute Panorama Asset Tracker - Demirbas Modülü Yazilim Bakimi Hizmeti "/>
    <s v="Univera - Redbull"/>
    <x v="2"/>
    <s v="Enroute"/>
    <m/>
    <n v="32842.43"/>
    <m/>
    <n v="1"/>
    <m/>
    <n v="32842.43"/>
    <m/>
    <n v="0"/>
    <m/>
    <n v="32842.43"/>
    <m/>
    <n v="0"/>
    <n v="0"/>
    <s v="UNI240000000861"/>
    <m/>
    <m/>
    <s v="Redbull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61"/>
    <s v="Q2"/>
    <x v="0"/>
    <x v="5"/>
    <m/>
    <s v="RA PAZARLAMA LTD.STI"/>
    <s v="EH.02.001"/>
    <s v="EnRoute Panorama - Yazilim Bakimi, Yasatma ve Merkezi Destek Hizmeti"/>
    <s v="Univera - Hobby-Ra Pazarlama"/>
    <x v="2"/>
    <s v="Enroute"/>
    <m/>
    <n v="59998.58"/>
    <m/>
    <n v="1"/>
    <m/>
    <n v="59998.58"/>
    <m/>
    <n v="0"/>
    <m/>
    <n v="59998.58"/>
    <m/>
    <n v="0"/>
    <n v="0"/>
    <s v="UNI240000000845"/>
    <m/>
    <m/>
    <s v="Hobby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61"/>
    <s v="Q2"/>
    <x v="0"/>
    <x v="5"/>
    <m/>
    <s v="RED BULL GIDA DAGITIM VE PAZARLAMA TICARET LTD. STI"/>
    <s v="EH.02.001"/>
    <s v="EnRoute Panorama - Yazilim Bakimi, Yasatma ve Merkezi Destek Hizmeti"/>
    <s v="Univera - Redbull"/>
    <x v="2"/>
    <s v="Enroute"/>
    <m/>
    <n v="94826.02"/>
    <m/>
    <n v="1"/>
    <m/>
    <n v="94826.02"/>
    <m/>
    <n v="0"/>
    <m/>
    <n v="94826.02"/>
    <m/>
    <n v="0"/>
    <n v="0"/>
    <s v="UNI240000000861"/>
    <m/>
    <m/>
    <s v="Redbull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61"/>
    <s v="Q2"/>
    <x v="0"/>
    <x v="5"/>
    <m/>
    <s v="RA PAZARLAMA LTD.STI"/>
    <s v="EH.02.018"/>
    <s v="EnRoute Panorama  WebConnector Bakim Hizmeti"/>
    <s v="Univera - Hobby-Ra Pazarlama"/>
    <x v="2"/>
    <s v="Enroute"/>
    <s v="Web Connector"/>
    <n v="24320.85"/>
    <m/>
    <n v="2"/>
    <m/>
    <n v="48641.7"/>
    <m/>
    <n v="0"/>
    <m/>
    <n v="48641.7"/>
    <m/>
    <n v="0"/>
    <n v="0"/>
    <s v="UNI240000000845"/>
    <m/>
    <m/>
    <s v="Hobby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61"/>
    <s v="Q2"/>
    <x v="0"/>
    <x v="5"/>
    <m/>
    <s v="HAYAT KIMYA SAN. A.S"/>
    <s v="EYS.01.011"/>
    <s v="EnRoute Panorama - Web Connector  - Dist Okuma Uygulama Lisansi (Dis Kaynak) Standart"/>
    <s v="Univera - Hayat Kimya"/>
    <x v="11"/>
    <s v="Enroute"/>
    <m/>
    <n v="11906.800000000001"/>
    <m/>
    <n v="34"/>
    <m/>
    <n v="404831.2"/>
    <m/>
    <n v="0"/>
    <m/>
    <n v="404831.2"/>
    <m/>
    <n v="0"/>
    <n v="0"/>
    <s v="UNI240000000872"/>
    <m/>
    <m/>
    <s v="Hayat Kimya"/>
    <s v="Mevcut Müşteri"/>
    <s v="Yeni Satış"/>
    <s v="Lisans"/>
    <s v="Lisans Satışı"/>
    <s v="Diğer"/>
    <s v="Univera Satış"/>
    <s v="Saha Satış"/>
    <s v="Yurt İçi"/>
    <s v="Türkiye"/>
    <s v="Merkez"/>
  </r>
  <r>
    <m/>
    <m/>
    <x v="61"/>
    <s v="Q2"/>
    <x v="0"/>
    <x v="5"/>
    <m/>
    <s v="ANADOLU MOTOR ÜRETIM VE PAZARLAMA A.S"/>
    <s v="EH.03.003"/>
    <s v="EnRoute Panorama - Uzman Destek Hizmeti"/>
    <s v="Univera - Anadolu Motor"/>
    <x v="2"/>
    <s v="Enroute"/>
    <m/>
    <n v="91000"/>
    <m/>
    <n v="1"/>
    <m/>
    <n v="91000"/>
    <m/>
    <n v="0"/>
    <m/>
    <n v="91000"/>
    <m/>
    <n v="0"/>
    <n v="0"/>
    <s v="UNI240000000859"/>
    <m/>
    <m/>
    <s v="Anadolu Motor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61"/>
    <s v="Q2"/>
    <x v="0"/>
    <x v="5"/>
    <m/>
    <s v="RED BULL GIDA DAGITIM VE PAZARLAMA TICARET LTD. STI"/>
    <s v="EY.01.014"/>
    <s v="EnRoute Panorama - Platform Back Office Kullanici Lisansi (Enterprise)"/>
    <s v="Univera - Redbull"/>
    <x v="12"/>
    <s v="Enroute"/>
    <m/>
    <n v="13968"/>
    <m/>
    <n v="1"/>
    <m/>
    <n v="13968"/>
    <m/>
    <n v="0"/>
    <m/>
    <n v="13968"/>
    <m/>
    <n v="0"/>
    <n v="0"/>
    <s v="UNI240000000844"/>
    <m/>
    <m/>
    <s v="Redbull"/>
    <s v="Mevcut Müşteri"/>
    <s v="Yeni Satış"/>
    <s v="Lisans"/>
    <s v="Lisans Satışı"/>
    <s v="Diğer"/>
    <s v="Univera Satış"/>
    <s v="Saha Satış"/>
    <s v="Yurt İçi"/>
    <s v="Türkiye"/>
    <s v="Merkez"/>
  </r>
  <r>
    <m/>
    <m/>
    <x v="61"/>
    <s v="Q2"/>
    <x v="0"/>
    <x v="5"/>
    <m/>
    <s v="RED BULL GIDA DAGITIM VE PAZARLAMA TICARET LTD. STI"/>
    <s v="EY.02.033"/>
    <s v="EnRoute Panorama - Mobil Kullanici Lisansi (Enterprise)"/>
    <s v="Univera - Redbull"/>
    <x v="12"/>
    <s v="Enroute"/>
    <m/>
    <n v="5103"/>
    <m/>
    <n v="2"/>
    <m/>
    <n v="10206"/>
    <m/>
    <n v="0"/>
    <m/>
    <n v="10206"/>
    <m/>
    <n v="0"/>
    <n v="0"/>
    <s v="UNI240000000844"/>
    <m/>
    <m/>
    <s v="Redbull"/>
    <s v="Mevcut Müşteri"/>
    <s v="Yeni Satış"/>
    <s v="Lisans"/>
    <s v="Lisans Satışı"/>
    <s v="Diğer"/>
    <s v="Univera Satış"/>
    <s v="Saha Satış"/>
    <s v="Yurt İçi"/>
    <s v="Türkiye"/>
    <s v="Merkez"/>
  </r>
  <r>
    <m/>
    <m/>
    <x v="61"/>
    <s v="Q2"/>
    <x v="0"/>
    <x v="3"/>
    <m/>
    <s v="JT INTERNATIONAL SA"/>
    <s v="EH.06.001"/>
    <s v="EnRoute Panorama - Hosting Hizmeti"/>
    <s v="Univera - JTI İran"/>
    <x v="4"/>
    <s v="Hosting"/>
    <m/>
    <n v="125900.16"/>
    <m/>
    <n v="1"/>
    <m/>
    <n v="125900.159"/>
    <m/>
    <n v="-1E-3"/>
    <m/>
    <n v="125900.16"/>
    <m/>
    <n v="0"/>
    <n v="0"/>
    <s v="ENV240000000052"/>
    <m/>
    <m/>
    <s v="JTI"/>
    <s v="Mevcut Müşteri"/>
    <s v="Yenileme"/>
    <s v="Hizmet"/>
    <s v="Hosting"/>
    <s v="Key Account"/>
    <s v="Univera Satış"/>
    <s v="Saha Satış"/>
    <s v="Yurt İçi"/>
    <s v="Türkiye"/>
    <s v="Merkez"/>
  </r>
  <r>
    <m/>
    <m/>
    <x v="61"/>
    <s v="Q2"/>
    <x v="0"/>
    <x v="3"/>
    <m/>
    <s v="JT INTERNATIONAL SA"/>
    <s v="EH.06.001"/>
    <s v="EnRoute Panorama - Hosting Hizmeti"/>
    <s v="Univera - JTI İran"/>
    <x v="4"/>
    <s v="Hosting"/>
    <m/>
    <n v="43077.58"/>
    <m/>
    <n v="1"/>
    <m/>
    <n v="43077.57619"/>
    <m/>
    <n v="-3.81E-3"/>
    <m/>
    <n v="43077.58"/>
    <m/>
    <n v="0"/>
    <n v="0"/>
    <s v="ENV240000000051"/>
    <m/>
    <m/>
    <s v="JTI"/>
    <s v="Mevcut Müşteri"/>
    <s v="Yenileme"/>
    <s v="Hizmet"/>
    <s v="Hosting"/>
    <s v="Key Account"/>
    <s v="Univera Satış"/>
    <s v="Saha Satış"/>
    <s v="Yurt İçi"/>
    <s v="Türkiye"/>
    <s v="Merkez"/>
  </r>
  <r>
    <m/>
    <m/>
    <x v="61"/>
    <s v="Q2"/>
    <x v="0"/>
    <x v="3"/>
    <m/>
    <s v="JT INTERNATIONAL SA"/>
    <s v="EH.06.001"/>
    <s v="EnRoute Panorama - Hosting Hizmeti"/>
    <s v="Univera - JTI İran"/>
    <x v="4"/>
    <s v="Hosting"/>
    <m/>
    <n v="18784.330000000002"/>
    <m/>
    <n v="1"/>
    <m/>
    <n v="18784.3315"/>
    <m/>
    <n v="1.5E-3"/>
    <m/>
    <n v="18784.330000000002"/>
    <m/>
    <n v="0"/>
    <n v="0"/>
    <s v="ENV240000000052"/>
    <m/>
    <m/>
    <s v="JTI"/>
    <s v="Mevcut Müşteri"/>
    <s v="Yenileme"/>
    <s v="Hizmet"/>
    <s v="Hosting"/>
    <s v="Key Account"/>
    <s v="Univera Satış"/>
    <s v="Saha Satış"/>
    <s v="Yurt İçi"/>
    <s v="Türkiye"/>
    <s v="Merkez"/>
  </r>
  <r>
    <m/>
    <m/>
    <x v="61"/>
    <s v="Q2"/>
    <x v="0"/>
    <x v="3"/>
    <m/>
    <s v="NESTLE TÜRKIYE GIDA SANAYI A.S."/>
    <s v="EH.06.001"/>
    <s v="EnRoute Panorama - Hosting Hizmeti"/>
    <s v="Univera - Nestle Retail"/>
    <x v="2"/>
    <s v="Hosting"/>
    <m/>
    <n v="1451919.97"/>
    <m/>
    <n v="1"/>
    <m/>
    <n v="1451919.97"/>
    <m/>
    <n v="0"/>
    <m/>
    <n v="1451919.97"/>
    <m/>
    <n v="0"/>
    <n v="0"/>
    <s v="UNI240000000449"/>
    <m/>
    <m/>
    <s v="Nestle"/>
    <s v="Mevcut Müşteri"/>
    <s v="Yenileme"/>
    <s v="Hizmet"/>
    <s v="Hosting"/>
    <s v="Key Account"/>
    <s v="Univera Satış"/>
    <s v="Saha Satış"/>
    <s v="Yurt İçi"/>
    <s v="Türkiye"/>
    <s v="Merkez"/>
  </r>
  <r>
    <m/>
    <m/>
    <x v="61"/>
    <s v="Q2"/>
    <x v="0"/>
    <x v="3"/>
    <m/>
    <s v="TADIM GIDA MADDELERI SAN.VE TIC.AS."/>
    <s v="EH.06.001"/>
    <s v="EnRoute Panorama - Hosting Hizmeti"/>
    <s v="Univera - Tadım"/>
    <x v="2"/>
    <s v="Hosting"/>
    <m/>
    <n v="65000"/>
    <m/>
    <n v="1"/>
    <m/>
    <n v="65000"/>
    <m/>
    <n v="0"/>
    <m/>
    <n v="65000"/>
    <m/>
    <n v="0"/>
    <n v="0"/>
    <s v="UNI240000000457"/>
    <m/>
    <m/>
    <s v="Tadım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61"/>
    <s v="Q2"/>
    <x v="0"/>
    <x v="5"/>
    <m/>
    <s v="HAYAT KIMYA SAN. A.S"/>
    <s v="EYS.01.021"/>
    <s v="EnRoute Panorama - Dafitim Kanali (Bayi/Distribütör/Sube) Lisansi Standart"/>
    <s v="Univera - Hayat Kimya"/>
    <x v="11"/>
    <s v="Enroute"/>
    <m/>
    <n v="14876.744705882353"/>
    <m/>
    <n v="34"/>
    <m/>
    <n v="505809.32319999998"/>
    <m/>
    <n v="3.2000000000000002E-3"/>
    <m/>
    <n v="505809.32"/>
    <m/>
    <n v="0"/>
    <n v="0"/>
    <s v="UNI240000000872"/>
    <m/>
    <m/>
    <s v="Hayat Kimya"/>
    <s v="Mevcut Müşteri"/>
    <s v="Yeni Satış"/>
    <s v="Lisans"/>
    <s v="Lisans Satışı"/>
    <s v="Diğer"/>
    <s v="Univera Satış"/>
    <s v="Saha Satış"/>
    <s v="Yurt İçi"/>
    <s v="Türkiye"/>
    <s v="Merkez"/>
  </r>
  <r>
    <m/>
    <m/>
    <x v="61"/>
    <s v="Q2"/>
    <x v="0"/>
    <x v="5"/>
    <m/>
    <s v="RA PAZARLAMA LTD.STI"/>
    <s v="EH.03.008"/>
    <s v="EnRoute Panorama - Çafri Merkezi Hizmeti (DDI / OutSource)"/>
    <s v="Univera - Hobby-Ra Pazarlama"/>
    <x v="2"/>
    <s v="Enroute"/>
    <m/>
    <n v="5584.07"/>
    <m/>
    <n v="17"/>
    <m/>
    <n v="94929.19"/>
    <m/>
    <n v="0"/>
    <m/>
    <n v="94929.19"/>
    <m/>
    <n v="0"/>
    <n v="0"/>
    <s v="UNI240000000845"/>
    <m/>
    <m/>
    <s v="Hobby"/>
    <s v="Mevcut Müşteri"/>
    <s v="Yenileme"/>
    <s v="Hizmet"/>
    <s v="Çağrı Merkezi"/>
    <s v="Diğer"/>
    <s v="Univera Satış"/>
    <s v="Saha Satış"/>
    <s v="Yurt İçi"/>
    <s v="Türkiye"/>
    <s v="Merkez"/>
  </r>
  <r>
    <m/>
    <m/>
    <x v="61"/>
    <s v="Q2"/>
    <x v="0"/>
    <x v="5"/>
    <m/>
    <s v="RED BULL GIDA DAGITIM VE PAZARLAMA TICARET LTD. STI"/>
    <s v="EH.03.001"/>
    <s v="EnRoute Panorama - Çafri Merkezi Hizmeti  (MSD)"/>
    <s v="Univera - Redbull"/>
    <x v="2"/>
    <s v="Enroute"/>
    <m/>
    <n v="389582.64"/>
    <m/>
    <n v="1"/>
    <m/>
    <n v="389582.64"/>
    <m/>
    <n v="0"/>
    <m/>
    <n v="389582.64"/>
    <m/>
    <n v="0"/>
    <n v="0"/>
    <s v="UNI240000000861"/>
    <m/>
    <m/>
    <s v="Redbull"/>
    <s v="Mevcut Müşteri"/>
    <s v="Yenileme"/>
    <s v="Hizmet"/>
    <s v="Çağrı Merkezi"/>
    <s v="Diğer"/>
    <s v="Univera Satış"/>
    <s v="Saha Satış"/>
    <s v="Yurt İçi"/>
    <s v="Türkiye"/>
    <s v="Merkez"/>
  </r>
  <r>
    <m/>
    <m/>
    <x v="62"/>
    <s v="Q2"/>
    <x v="0"/>
    <x v="3"/>
    <m/>
    <s v="NESTLE TÜRKIYE GIDA SANAYI A.S."/>
    <s v="SH.02.001"/>
    <s v="StokBar Panorama - Yazilim Bakimi Hizmeti"/>
    <s v="Univera - Nestle Rom"/>
    <x v="2"/>
    <s v="Stokbar"/>
    <s v="Stokbar"/>
    <n v="273051.02"/>
    <m/>
    <n v="1"/>
    <m/>
    <n v="273051.01819999999"/>
    <m/>
    <n v="-1.8E-3"/>
    <m/>
    <n v="273051.02"/>
    <m/>
    <n v="0"/>
    <n v="0"/>
    <s v="UNI240000000459"/>
    <m/>
    <m/>
    <s v="Nestle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62"/>
    <s v="Q2"/>
    <x v="0"/>
    <x v="3"/>
    <m/>
    <s v="NESTLE TÜRKIYE GIDA SANAYI A.S."/>
    <s v="SH.03.004"/>
    <s v="StokBar Panorama - Çafri Merkezi Hizmeti (Depo/Lokasyon)"/>
    <s v="Univera - Nestle Rom"/>
    <x v="2"/>
    <s v="Stokbar"/>
    <s v="Stokbar"/>
    <n v="27622.605"/>
    <m/>
    <n v="2"/>
    <m/>
    <n v="55245.205999999998"/>
    <m/>
    <n v="-4.0000000000000001E-3"/>
    <m/>
    <n v="55245.21"/>
    <m/>
    <n v="0"/>
    <n v="0"/>
    <s v="UNI240000000459"/>
    <m/>
    <m/>
    <s v="Nestle"/>
    <s v="Mevcut Müşteri"/>
    <s v="Yenileme"/>
    <s v="Hizmet"/>
    <s v="Hosting"/>
    <s v="Key Account"/>
    <s v="Univera Satış"/>
    <s v="Saha Satış"/>
    <s v="Yurt İçi"/>
    <s v="Türkiye"/>
    <s v="Merkez"/>
  </r>
  <r>
    <m/>
    <m/>
    <x v="63"/>
    <s v="Q2"/>
    <x v="0"/>
    <x v="3"/>
    <m/>
    <s v="MİYA OTOMASYON VE BARKOD BILISIM SISTEMLERI SAN TİC. VE L.T.D. STI."/>
    <s v="WPH.02.001"/>
    <s v="WebPlus Yazilim Bakimi Hizmeti"/>
    <s v="Univera - Kanal"/>
    <x v="5"/>
    <s v="Enroute"/>
    <s v="Webplus"/>
    <n v="6013"/>
    <m/>
    <n v="1"/>
    <m/>
    <n v="6013"/>
    <m/>
    <n v="0"/>
    <m/>
    <n v="6013"/>
    <m/>
    <n v="0"/>
    <n v="0"/>
    <s v="UNI240000000467"/>
    <m/>
    <m/>
    <s v="Miya"/>
    <s v="Mevcut Müşteri"/>
    <s v="Yenileme"/>
    <s v="Hizmet"/>
    <s v="Bakım ve Destek Hizmeti"/>
    <s v="Diğer"/>
    <s v="Kanal Satış"/>
    <s v="Miya"/>
    <s v="Yurt İçi"/>
    <s v="Türkiye"/>
    <s v="Merkez"/>
  </r>
  <r>
    <m/>
    <m/>
    <x v="63"/>
    <s v="Q2"/>
    <x v="0"/>
    <x v="3"/>
    <m/>
    <s v="MİYA OTOMASYON VE BARKOD BILISIM SISTEMLERI SAN TİC. VE L.T.D. STI."/>
    <s v="WPY.01.003"/>
    <s v="WEBPLUS EK KULLANICI LISANSI +1"/>
    <s v="Univera - Kanal"/>
    <x v="5"/>
    <s v="Enroute"/>
    <s v="Webplus"/>
    <n v="1527"/>
    <m/>
    <n v="1"/>
    <m/>
    <n v="1527"/>
    <m/>
    <n v="0"/>
    <m/>
    <n v="1527"/>
    <m/>
    <n v="0"/>
    <n v="0"/>
    <s v="UNI240000000467"/>
    <m/>
    <m/>
    <s v="Miya"/>
    <s v="Mevcut Müşteri"/>
    <s v="Yeni Satış"/>
    <s v="Lisans"/>
    <s v="Lisans Satışı"/>
    <s v="Diğer"/>
    <s v="Kanal Satış"/>
    <s v="Miya"/>
    <s v="Yurt İçi"/>
    <s v="Türkiye"/>
    <s v="Merkez"/>
  </r>
  <r>
    <m/>
    <m/>
    <x v="63"/>
    <s v="Q2"/>
    <x v="0"/>
    <x v="3"/>
    <m/>
    <s v="MİYA OTOMASYON VE BARKOD BILISIM SISTEMLERI SAN TİC. VE L.T.D. STI."/>
    <s v="WPY.01.005"/>
    <s v="WEBPLUS DISTRIBUTION SATIS-DAGITIM YAZILIMI (Standart)"/>
    <s v="Univera - Kanal"/>
    <x v="5"/>
    <s v="Enroute"/>
    <s v="Webplus"/>
    <n v="18894"/>
    <m/>
    <n v="1"/>
    <m/>
    <n v="18894"/>
    <m/>
    <n v="0"/>
    <m/>
    <n v="18894"/>
    <m/>
    <n v="0"/>
    <n v="0"/>
    <s v="UNI240000000467"/>
    <m/>
    <m/>
    <s v="Miya"/>
    <s v="Mevcut Müşteri"/>
    <s v="Yeni Satış"/>
    <s v="Lisans"/>
    <s v="Lisans Satışı"/>
    <s v="Diğer"/>
    <s v="Kanal Satış"/>
    <s v="Miya"/>
    <s v="Yurt İçi"/>
    <s v="Türkiye"/>
    <s v="Merkez"/>
  </r>
  <r>
    <m/>
    <m/>
    <x v="63"/>
    <s v="Q2"/>
    <x v="0"/>
    <x v="3"/>
    <m/>
    <s v="MİYA OTOMASYON VE BARKOD BILISIM SISTEMLERI SAN TİC. VE L.T.D. STI."/>
    <s v="WPY.02.001"/>
    <s v="WEBPLUS (Android) SATIS TEMSILCISI LISANSI"/>
    <s v="Univera - Kanal"/>
    <x v="5"/>
    <s v="Enroute"/>
    <s v="Webplus"/>
    <n v="1383"/>
    <m/>
    <n v="5"/>
    <m/>
    <n v="6915"/>
    <m/>
    <n v="0"/>
    <m/>
    <n v="6915"/>
    <m/>
    <n v="0"/>
    <n v="0"/>
    <s v="UNI240000000467"/>
    <m/>
    <m/>
    <s v="Miya"/>
    <s v="Mevcut Müşteri"/>
    <s v="Yeni Satış"/>
    <s v="Lisans"/>
    <s v="Lisans Satışı"/>
    <s v="Diğer"/>
    <s v="Kanal Satış"/>
    <s v="Miya"/>
    <s v="Yurt İçi"/>
    <s v="Türkiye"/>
    <s v="Merkez"/>
  </r>
  <r>
    <m/>
    <m/>
    <x v="63"/>
    <s v="Q2"/>
    <x v="0"/>
    <x v="3"/>
    <m/>
    <s v="MİYA OTOMASYON VE BARKOD BILISIM SISTEMLERI SAN TİC. VE L.T.D. STI."/>
    <s v="UH.01.002"/>
    <s v="UNIDOX KONTÖR HIZMETI"/>
    <s v="Univera - Kanal"/>
    <x v="5"/>
    <s v="E-Dönüşüm"/>
    <s v="Unidox"/>
    <n v="1.657"/>
    <m/>
    <n v="10000"/>
    <m/>
    <n v="16570"/>
    <m/>
    <n v="0"/>
    <m/>
    <n v="16570"/>
    <m/>
    <n v="0"/>
    <n v="0"/>
    <s v="UNI240000000460"/>
    <m/>
    <m/>
    <s v="Miya"/>
    <s v="Mevcut Müşteri"/>
    <s v="Yeni Satış"/>
    <s v="Kontor"/>
    <s v="Kontor Satışı"/>
    <s v="Diğer"/>
    <s v="Kanal Satış"/>
    <s v="Miya"/>
    <s v="Yurt İçi"/>
    <s v="Türkiye"/>
    <s v="Merkez"/>
  </r>
  <r>
    <m/>
    <m/>
    <x v="63"/>
    <s v="Q2"/>
    <x v="0"/>
    <x v="3"/>
    <m/>
    <s v="MİYA OTOMASYON VE BARKOD BILISIM SISTEMLERI SAN TİC. VE L.T.D. STI."/>
    <s v="UH.01.002"/>
    <s v="UNIDOX KONTÖR HIZMETI"/>
    <s v="Univera - Kanal"/>
    <x v="5"/>
    <s v="E-Dönüşüm"/>
    <s v="Unidox"/>
    <n v="2.9529999999999998"/>
    <m/>
    <n v="2000"/>
    <m/>
    <n v="5906"/>
    <m/>
    <n v="0"/>
    <m/>
    <n v="5906"/>
    <m/>
    <n v="0"/>
    <n v="0"/>
    <s v="UNI240000000461"/>
    <m/>
    <m/>
    <s v="Miya"/>
    <s v="Mevcut Müşteri"/>
    <s v="Yeni Satış"/>
    <s v="Kontor"/>
    <s v="Kontor Satışı"/>
    <s v="Diğer"/>
    <s v="Kanal Satış"/>
    <s v="Miya"/>
    <s v="Yurt İçi"/>
    <s v="Türkiye"/>
    <s v="Merkez"/>
  </r>
  <r>
    <m/>
    <m/>
    <x v="63"/>
    <s v="Q2"/>
    <x v="0"/>
    <x v="3"/>
    <m/>
    <s v="Sütaş Süt Ürünleri A.Ş."/>
    <s v="QH.02.001"/>
    <s v="Quest Panorama - Yazilim Bakimi, Yasatma ve Merkezi Destek Hizmeti"/>
    <s v="Univera - Sütaş"/>
    <x v="2"/>
    <s v="Quest"/>
    <m/>
    <n v="17340.14"/>
    <m/>
    <n v="1"/>
    <m/>
    <n v="17340.14"/>
    <m/>
    <n v="0"/>
    <m/>
    <n v="17340.14"/>
    <m/>
    <n v="0"/>
    <n v="0"/>
    <s v="UNI240000000463"/>
    <m/>
    <m/>
    <s v="Sütaş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63"/>
    <s v="Q2"/>
    <x v="0"/>
    <x v="5"/>
    <m/>
    <s v="ALTIPARMAK GIDA SAN. VE TIC. AS."/>
    <s v="EY.03.001"/>
    <s v="Enroute Panorama PaaS Lisansi (Kiralama Hizmeti )"/>
    <s v="Univera - Altıparmak-Balparmak"/>
    <x v="7"/>
    <s v="Enroute"/>
    <m/>
    <n v="72576"/>
    <m/>
    <n v="1"/>
    <m/>
    <n v="72576"/>
    <m/>
    <n v="0"/>
    <m/>
    <n v="72576"/>
    <m/>
    <n v="0"/>
    <n v="0"/>
    <s v="UNI240000000922"/>
    <m/>
    <m/>
    <s v="Balparmak"/>
    <s v="Mevcut Müşteri"/>
    <s v="Yenileme"/>
    <s v="Lisans"/>
    <s v="Lisans Kiralama"/>
    <s v="Diğer"/>
    <s v="Univera Satış"/>
    <s v="Saha Satış"/>
    <s v="Yurt İçi"/>
    <s v="Türkiye"/>
    <s v="Merkez"/>
  </r>
  <r>
    <m/>
    <m/>
    <x v="63"/>
    <s v="Q2"/>
    <x v="0"/>
    <x v="5"/>
    <m/>
    <s v="KOROPLAST TEMIZLIK AMBALAJ ÜRÜNLERI SAN. VE DIS TIC.A.S."/>
    <s v="EY.03.001"/>
    <s v="Enroute Panorama PaaS Lisansi (Kiralama Hizmeti )"/>
    <s v="Univera - Koroplast"/>
    <x v="13"/>
    <s v="Enroute"/>
    <m/>
    <n v="66202.429999999993"/>
    <m/>
    <n v="1"/>
    <m/>
    <n v="66202.429999999993"/>
    <m/>
    <n v="0"/>
    <m/>
    <n v="66202.429999999993"/>
    <m/>
    <n v="0"/>
    <n v="0"/>
    <s v="UNI240000000885"/>
    <m/>
    <m/>
    <s v="Koroplast"/>
    <s v="Mevcut Müşteri"/>
    <s v="Yenileme"/>
    <s v="Lisans"/>
    <s v="Lisans Kiralama"/>
    <s v="Diğer"/>
    <s v="Univera Satış"/>
    <s v="Saha Satış"/>
    <s v="Yurt İçi"/>
    <s v="Türkiye"/>
    <s v="Merkez"/>
  </r>
  <r>
    <m/>
    <m/>
    <x v="63"/>
    <s v="Q2"/>
    <x v="0"/>
    <x v="5"/>
    <m/>
    <s v="MİYA OTOMASYON VE BARKOD BILISIM SISTEMLERI SAN TİC. VE L.T.D. STI."/>
    <s v="EY.06.001"/>
    <s v="EnRoute Panorama - Yazilim Gelistirme Hizmeti"/>
    <s v="Univera - Kanal"/>
    <x v="5"/>
    <s v="Enroute"/>
    <m/>
    <n v="12249.452000000001"/>
    <m/>
    <n v="2.5"/>
    <m/>
    <n v="30623.625"/>
    <m/>
    <n v="-5.0000000000000001E-3"/>
    <m/>
    <n v="30623.63"/>
    <m/>
    <n v="0"/>
    <n v="0"/>
    <s v="UNI240000000914"/>
    <m/>
    <m/>
    <s v="Miya"/>
    <s v="Mevcut Müşteri"/>
    <s v="Yeni Satış"/>
    <s v="Hizmet"/>
    <s v="Yazılım Geliştirme"/>
    <s v="Diğer"/>
    <s v="Kanal Satış"/>
    <s v="Miya"/>
    <s v="Yurt İçi"/>
    <s v="Türkiye"/>
    <s v="Merkez"/>
  </r>
  <r>
    <m/>
    <m/>
    <x v="63"/>
    <s v="Q2"/>
    <x v="0"/>
    <x v="5"/>
    <m/>
    <s v="HAYAT KIMYA SAN. A.S"/>
    <s v="EY.06.001"/>
    <s v="EnRoute Panorama - Yazilim Gelistirme Hizmeti"/>
    <s v="Univera - Hayat Kimya"/>
    <x v="11"/>
    <s v="Enroute"/>
    <m/>
    <n v="4640.5"/>
    <m/>
    <n v="15"/>
    <m/>
    <n v="69607.5"/>
    <m/>
    <n v="0"/>
    <m/>
    <n v="69607.5"/>
    <m/>
    <n v="0"/>
    <n v="0"/>
    <s v="UNI240000000872"/>
    <m/>
    <m/>
    <s v="Hayat Kimya"/>
    <s v="Mevcut Müşteri"/>
    <s v="Yeni Satış"/>
    <s v="Hizmet"/>
    <s v="Yazılım Geliştirme"/>
    <s v="Diğer"/>
    <s v="Univera Satış"/>
    <s v="Saha Satış"/>
    <s v="Yurt İçi"/>
    <s v="Türkiye"/>
    <s v="Merkez"/>
  </r>
  <r>
    <m/>
    <m/>
    <x v="63"/>
    <s v="Q2"/>
    <x v="0"/>
    <x v="5"/>
    <m/>
    <s v="GAMSAN GIDA IMALAT SANAYI VE DIS TICARET LIMITED SIRKETI"/>
    <s v="EY.06.001"/>
    <s v="EnRoute Panorama - Yazilim Gelistirme Hizmeti"/>
    <s v="Univera - Henkel"/>
    <x v="7"/>
    <s v="Enroute"/>
    <m/>
    <n v="8635.792065663476"/>
    <m/>
    <n v="36.549999999999997"/>
    <m/>
    <n v="447079.6"/>
    <m/>
    <n v="131441.4"/>
    <m/>
    <n v="315638.2"/>
    <m/>
    <n v="0"/>
    <n v="0"/>
    <s v="UNI240000001069"/>
    <m/>
    <m/>
    <s v="Henkel"/>
    <m/>
    <s v="Yeni Satış"/>
    <s v="Hizmet"/>
    <s v="Yazılım Geliştirme"/>
    <s v="Diğer"/>
    <s v="Univera Satış"/>
    <s v="Saha Satış"/>
    <s v="Yurt İçi"/>
    <s v="Türkiye"/>
    <s v="Dist"/>
  </r>
  <r>
    <m/>
    <m/>
    <x v="63"/>
    <s v="Q2"/>
    <x v="0"/>
    <x v="5"/>
    <m/>
    <s v="AMDOCS YAZILIM HIZMETLERI A.S."/>
    <s v="EH.02.001"/>
    <s v="EnRoute Panorama - Yazilim Bakimi, Yasatma ve Merkezi Destek Hizmeti"/>
    <s v="Univera - Vodafone"/>
    <x v="11"/>
    <s v="Enroute"/>
    <m/>
    <n v="215900.72"/>
    <m/>
    <n v="1"/>
    <m/>
    <n v="215900.72"/>
    <m/>
    <n v="0"/>
    <m/>
    <n v="215900.72"/>
    <m/>
    <n v="0"/>
    <n v="0"/>
    <s v="UNI240000000904"/>
    <m/>
    <m/>
    <s v="Vodafone Mobile"/>
    <s v="Mevcut Müşteri"/>
    <s v="Yenileme"/>
    <s v="Hizmet"/>
    <s v="Bakım ve Destek Hizmeti"/>
    <s v="Diğer"/>
    <s v="Univera Satış"/>
    <s v="Saha Satış"/>
    <s v="Yurt Dışı"/>
    <s v="KKTC"/>
    <s v="Merkez"/>
  </r>
  <r>
    <m/>
    <m/>
    <x v="63"/>
    <s v="Q2"/>
    <x v="0"/>
    <x v="5"/>
    <m/>
    <s v="EFES VITANTA MOLDOVA BREWERY S.A"/>
    <s v="EH.02.001"/>
    <s v="EnRoute Panorama - Yazilim Bakimi, Yasatma ve Merkezi Destek Hizmeti"/>
    <s v="Univera - Efes Moldova"/>
    <x v="2"/>
    <s v="Enroute"/>
    <m/>
    <n v="23151.05"/>
    <m/>
    <n v="1"/>
    <m/>
    <n v="23151.047294"/>
    <m/>
    <n v="-2.7060000000000001E-3"/>
    <m/>
    <n v="23151.05"/>
    <m/>
    <n v="0"/>
    <n v="0"/>
    <s v="ENV240000000086"/>
    <m/>
    <m/>
    <s v="Efes International"/>
    <s v="Mevcut Müşteri"/>
    <s v="Yenileme"/>
    <s v="Hizmet"/>
    <s v="Bakım ve Destek Hizmeti"/>
    <s v="Diğer"/>
    <s v="Univera Satış"/>
    <s v="Saha Satış"/>
    <s v="Yurt Dışı"/>
    <s v="Moldova"/>
    <s v="Merkez"/>
  </r>
  <r>
    <m/>
    <m/>
    <x v="63"/>
    <s v="Q2"/>
    <x v="0"/>
    <x v="5"/>
    <m/>
    <s v="INTEMA INSAAT VE TESISAT MALZEME A.S"/>
    <s v="EH.02.001"/>
    <s v="EnRoute Panorama - Yazilim Bakimi, Yasatma ve Merkezi Destek Hizmeti"/>
    <s v="Univera - Eczacıbaşı Intema"/>
    <x v="11"/>
    <s v="Enroute"/>
    <m/>
    <n v="20230.75"/>
    <m/>
    <n v="6"/>
    <m/>
    <n v="121384.5"/>
    <m/>
    <n v="0"/>
    <m/>
    <n v="121384.5"/>
    <m/>
    <n v="0"/>
    <n v="0"/>
    <s v="UNI240000000917"/>
    <m/>
    <m/>
    <s v="Eczacıbaşı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63"/>
    <s v="Q2"/>
    <x v="0"/>
    <x v="5"/>
    <m/>
    <s v="Lomisi JSC Efes Gürcistan "/>
    <s v="EH.02.001"/>
    <s v="EnRoute Panorama - Yazilim Bakimi, Yasatma ve Merkezi Destek Hizmeti"/>
    <s v="Univera - Efes Gürcistan"/>
    <x v="4"/>
    <s v="Enroute"/>
    <m/>
    <n v="5662.81"/>
    <m/>
    <n v="1"/>
    <m/>
    <n v="5662.8066269999999"/>
    <m/>
    <n v="-3.3730000000000001E-3"/>
    <m/>
    <n v="5662.81"/>
    <m/>
    <n v="0"/>
    <n v="0"/>
    <s v="ENV240000000078"/>
    <m/>
    <m/>
    <s v="Efes International"/>
    <s v="Mevcut Müşteri"/>
    <s v="Yenileme"/>
    <s v="Hizmet"/>
    <s v="Bakım ve Destek Hizmeti"/>
    <s v="Diğer"/>
    <s v="Univera Satış"/>
    <s v="Saha Satış"/>
    <s v="Yurt Dışı"/>
    <s v="Gürcistan"/>
    <s v="Merkez"/>
  </r>
  <r>
    <m/>
    <m/>
    <x v="63"/>
    <s v="Q2"/>
    <x v="0"/>
    <x v="5"/>
    <m/>
    <s v="TÜRKIYE SISE VE CAM FABRIKALARI A.S"/>
    <s v="EH.02.001"/>
    <s v="EnRoute Panorama - Yazilim Bakimi, Yasatma ve Merkezi Destek Hizmeti"/>
    <s v="Univera - Panasonic"/>
    <x v="11"/>
    <s v="Enroute"/>
    <m/>
    <n v="102139.4"/>
    <m/>
    <n v="1"/>
    <m/>
    <n v="102139.4"/>
    <m/>
    <n v="0"/>
    <m/>
    <n v="102139.4"/>
    <m/>
    <n v="0"/>
    <n v="0"/>
    <s v="UNI240000000869"/>
    <m/>
    <m/>
    <s v="Şişecam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63"/>
    <s v="Q2"/>
    <x v="0"/>
    <x v="5"/>
    <m/>
    <s v="VITRA KARO SERAMIK SAN. VE TIC. AS."/>
    <s v="EH.02.018"/>
    <s v="EnRoute Panorama  WebConnector Bakim Hizmeti"/>
    <s v="Univera - Eczacıbaşı Intema"/>
    <x v="11"/>
    <s v="Enroute"/>
    <s v="Web Connector"/>
    <n v="24051.25"/>
    <m/>
    <n v="6"/>
    <m/>
    <n v="144307.5"/>
    <m/>
    <n v="0"/>
    <m/>
    <n v="144307.5"/>
    <m/>
    <n v="0"/>
    <n v="0"/>
    <s v="UNI240000000925"/>
    <m/>
    <m/>
    <s v="Eczacıbaşı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63"/>
    <s v="Q2"/>
    <x v="0"/>
    <x v="5"/>
    <m/>
    <s v="AMDOCS YAZILIM HIZMETLERI A.S."/>
    <s v="EH.03.003"/>
    <s v="EnRoute Panorama - Uzman Destek Hizmeti"/>
    <s v="Univera - Vodafone"/>
    <x v="11"/>
    <s v="Enroute"/>
    <m/>
    <n v="750144"/>
    <m/>
    <n v="1"/>
    <m/>
    <n v="750144"/>
    <m/>
    <n v="0"/>
    <m/>
    <n v="750144"/>
    <m/>
    <n v="0"/>
    <n v="0"/>
    <s v="UNI240000000904"/>
    <m/>
    <m/>
    <s v="Vodafone Mobile"/>
    <s v="Mevcut Müşteri"/>
    <s v="Yenileme"/>
    <s v="Hizmet"/>
    <s v="Uzman Destek Hizmeti"/>
    <s v="Diğer"/>
    <s v="Univera Satış"/>
    <s v="Saha Satış"/>
    <s v="Yurt Dışı"/>
    <s v="KKTC"/>
    <s v="Merkez"/>
  </r>
  <r>
    <m/>
    <m/>
    <x v="63"/>
    <s v="Q2"/>
    <x v="0"/>
    <x v="5"/>
    <m/>
    <s v="AROMA BURSA MEYVE SULARI VE GIDA SAN. A.S."/>
    <s v="EH.03.006"/>
    <s v="EnRoute Panorama - Uzaktan Kurulum ve Efitim Hizmeti"/>
    <s v="Univera - Aroma"/>
    <x v="13"/>
    <s v="Enroute"/>
    <m/>
    <n v="5481"/>
    <m/>
    <n v="2"/>
    <m/>
    <n v="10962"/>
    <m/>
    <n v="0"/>
    <m/>
    <n v="10962"/>
    <m/>
    <n v="0"/>
    <n v="0"/>
    <s v="UNI240000000928"/>
    <m/>
    <m/>
    <s v="Aroma"/>
    <s v="Mevcut Müşteri"/>
    <s v="Yeni Satış"/>
    <s v="Hizmet"/>
    <s v="Kurulum ve Eğitim"/>
    <s v="Diğer"/>
    <s v="Univera Satış"/>
    <s v="Saha Satış"/>
    <s v="Yurt İçi"/>
    <s v="Türkiye"/>
    <s v="Merkez"/>
  </r>
  <r>
    <m/>
    <m/>
    <x v="63"/>
    <s v="Q2"/>
    <x v="0"/>
    <x v="5"/>
    <m/>
    <s v="DARDANEL DAGITIM A.S."/>
    <s v="EH.03.006"/>
    <s v="EnRoute Panorama - Uzaktan Kurulum ve Efitim Hizmeti"/>
    <s v="Univera - Dardanel"/>
    <x v="7"/>
    <s v="Enroute"/>
    <m/>
    <n v="4384.8"/>
    <m/>
    <n v="1"/>
    <m/>
    <n v="5481"/>
    <m/>
    <n v="1096.2"/>
    <m/>
    <n v="4384.8"/>
    <m/>
    <n v="0"/>
    <n v="0"/>
    <s v="UNI240000000931"/>
    <m/>
    <m/>
    <s v="Dardanel"/>
    <s v="Mevcut Müşteri"/>
    <s v="Yeni Satış"/>
    <s v="Hizmet"/>
    <s v="Kurulum ve Eğitim"/>
    <s v="Diğer"/>
    <s v="Univera Satış"/>
    <s v="Saha Satış"/>
    <s v="Yurt İçi"/>
    <s v="Türkiye"/>
    <s v="Merkez"/>
  </r>
  <r>
    <m/>
    <m/>
    <x v="63"/>
    <s v="Q2"/>
    <x v="0"/>
    <x v="5"/>
    <m/>
    <s v="TEMMUZ TEMIZLIK KOZMETIK GIDA KIRTASIYE INS. SAN. VE TIC A.S."/>
    <s v="EH.03.006"/>
    <s v="EnRoute Panorama - Uzaktan Kurulum ve Efitim Hizmeti"/>
    <s v="Univera - Kent Gıda"/>
    <x v="12"/>
    <s v="Enroute"/>
    <m/>
    <n v="3780"/>
    <m/>
    <n v="2"/>
    <m/>
    <n v="7560"/>
    <m/>
    <n v="0"/>
    <m/>
    <n v="7560"/>
    <m/>
    <n v="0"/>
    <n v="0"/>
    <s v="UNI240000000980"/>
    <m/>
    <m/>
    <s v="Mondelez"/>
    <s v="Mevcut Müşteri"/>
    <s v="Yeni Satış"/>
    <s v="Hizmet"/>
    <s v="Kurulum ve Eğitim"/>
    <s v="Diğer"/>
    <s v="Univera Satış"/>
    <s v="Saha Satış"/>
    <s v="Yurt İçi"/>
    <s v="Türkiye"/>
    <s v="Dist"/>
  </r>
  <r>
    <m/>
    <m/>
    <x v="63"/>
    <s v="Q2"/>
    <x v="0"/>
    <x v="5"/>
    <m/>
    <s v="EFES KAZAKHSTAN JSC FE"/>
    <s v="EH.05.002"/>
    <s v="EnRoute Panorama - Rapor Gelistirme Hizmeti"/>
    <s v="Univera - Efes Kazakistan"/>
    <x v="4"/>
    <s v="Enroute"/>
    <m/>
    <n v="12108.525714285714"/>
    <m/>
    <n v="7"/>
    <m/>
    <n v="84759.675000000003"/>
    <m/>
    <n v="-5.0000000000000001E-3"/>
    <m/>
    <n v="84759.679999999993"/>
    <m/>
    <n v="0"/>
    <n v="0"/>
    <s v="ENV240000000081"/>
    <m/>
    <m/>
    <s v="Efes International"/>
    <s v="Mevcut Müşteri"/>
    <s v="Yeni Satış"/>
    <s v="Hizmet"/>
    <s v="Rapor Geliştirme"/>
    <s v="Diğer"/>
    <s v="Univera Satış"/>
    <s v="Saha Satış"/>
    <s v="Yurt Dışı"/>
    <s v="Kazakistan"/>
    <s v="Merkez"/>
  </r>
  <r>
    <m/>
    <m/>
    <x v="63"/>
    <s v="Q2"/>
    <x v="0"/>
    <x v="5"/>
    <m/>
    <s v="HAYAT KIMYA SAN. A.S"/>
    <s v="EH.05.002"/>
    <s v="EnRoute Panorama - Rapor Gelistirme Hizmeti"/>
    <s v="Univera - Hayat Kimya"/>
    <x v="11"/>
    <s v="Enroute"/>
    <m/>
    <n v="4932.6080000000002"/>
    <m/>
    <n v="10"/>
    <m/>
    <n v="49326.076999999997"/>
    <m/>
    <n v="-3.0000000000000001E-3"/>
    <m/>
    <n v="49326.080000000002"/>
    <m/>
    <n v="0"/>
    <n v="0"/>
    <s v="UNI240000000872"/>
    <m/>
    <m/>
    <s v="Hayat Kimya"/>
    <s v="Mevcut Müşteri"/>
    <s v="Yeni Satış"/>
    <s v="Hizmet"/>
    <s v="Rapor Geliştirme"/>
    <s v="Diğer"/>
    <s v="Univera Satış"/>
    <s v="Saha Satış"/>
    <s v="Yurt İçi"/>
    <s v="Türkiye"/>
    <s v="Merkez"/>
  </r>
  <r>
    <m/>
    <m/>
    <x v="63"/>
    <s v="Q2"/>
    <x v="0"/>
    <x v="5"/>
    <m/>
    <s v="HAYAT KIMYA SAN. A.S"/>
    <s v="EH.05.002"/>
    <s v="EnRoute Panorama - Rapor Gelistirme Hizmeti"/>
    <s v="Univera - Hayat Kimya"/>
    <x v="11"/>
    <s v="Enroute"/>
    <m/>
    <n v="7932.3002028397568"/>
    <m/>
    <n v="4.93"/>
    <m/>
    <n v="39106.239000000001"/>
    <m/>
    <n v="-1E-3"/>
    <m/>
    <n v="39106.239999999998"/>
    <m/>
    <n v="0"/>
    <n v="0"/>
    <s v="UNI240000000873"/>
    <m/>
    <m/>
    <s v="Hayat Kimya"/>
    <s v="Mevcut Müşteri"/>
    <s v="Yeni Satış"/>
    <s v="Hizmet"/>
    <s v="Rapor Geliştirme"/>
    <s v="Diğer"/>
    <s v="Univera Satış"/>
    <s v="Saha Satış"/>
    <s v="Yurt İçi"/>
    <s v="Türkiye"/>
    <s v="Merkez"/>
  </r>
  <r>
    <m/>
    <m/>
    <x v="63"/>
    <s v="Q2"/>
    <x v="0"/>
    <x v="5"/>
    <m/>
    <s v="POLARİS YAZILIM ÇÖZÜMLERİ VE DANIŞMANLIK HİZMETLERİ LTD.ŞTİ."/>
    <s v="EH.01.001"/>
    <s v="EnRoute Panorama - Proje Yönetim Hizmeti"/>
    <s v="Univera - Kanal"/>
    <x v="5"/>
    <s v="Enroute"/>
    <m/>
    <n v="11113.2"/>
    <m/>
    <n v="1"/>
    <m/>
    <n v="11113.2"/>
    <m/>
    <n v="0"/>
    <m/>
    <n v="11113.2"/>
    <m/>
    <n v="0"/>
    <n v="0"/>
    <s v="UNI240000000876"/>
    <m/>
    <m/>
    <s v="Polaris"/>
    <s v="Mevcut Müşteri"/>
    <s v="Yeni Satış"/>
    <s v="Hizmet"/>
    <s v="Proje Yönetimi ve Danışmanlık"/>
    <s v="Diğer"/>
    <s v="Kanal Satış"/>
    <s v="Polaris"/>
    <s v="Yurt İçi"/>
    <s v="Türkiye"/>
    <s v="Merkez"/>
  </r>
  <r>
    <m/>
    <m/>
    <x v="63"/>
    <s v="Q2"/>
    <x v="0"/>
    <x v="5"/>
    <m/>
    <s v="HAYAT KIMYA SAN. A.S"/>
    <s v="EH.01.001"/>
    <s v="EnRoute Panorama - Proje Yönetim Hizmeti"/>
    <s v="Univera - Hayat Kimya"/>
    <x v="11"/>
    <s v="Enroute"/>
    <m/>
    <n v="5169.5169999999998"/>
    <m/>
    <n v="10"/>
    <m/>
    <n v="51695.17"/>
    <m/>
    <n v="0"/>
    <m/>
    <n v="51695.17"/>
    <m/>
    <n v="0"/>
    <n v="0"/>
    <s v="UNI240000000872"/>
    <m/>
    <m/>
    <s v="Hayat Kimya"/>
    <s v="Mevcut Müşteri"/>
    <s v="Yeni Satış"/>
    <s v="Hizmet"/>
    <s v="Proje Yönetimi ve Danışmanlık"/>
    <s v="Diğer"/>
    <s v="Univera Satış"/>
    <s v="Saha Satış"/>
    <s v="Yurt İçi"/>
    <s v="Türkiye"/>
    <s v="Merkez"/>
  </r>
  <r>
    <m/>
    <m/>
    <x v="63"/>
    <s v="Q2"/>
    <x v="0"/>
    <x v="5"/>
    <m/>
    <s v="HAYAT KIMYA SAN. A.S"/>
    <s v="EH.01.001"/>
    <s v="EnRoute Panorama - Proje Yönetim Hizmeti"/>
    <s v="Univera - Hayat Kimya"/>
    <x v="11"/>
    <s v="Enroute"/>
    <m/>
    <n v="7931.0000000000009"/>
    <m/>
    <n v="2.17"/>
    <m/>
    <n v="17210.27"/>
    <m/>
    <n v="0"/>
    <m/>
    <n v="17210.27"/>
    <m/>
    <n v="0"/>
    <n v="0"/>
    <s v="UNI240000000873"/>
    <m/>
    <m/>
    <s v="Hayat Kimya"/>
    <s v="Mevcut Müşteri"/>
    <s v="Yeni Satış"/>
    <s v="Hizmet"/>
    <s v="Proje Yönetimi ve Danışmanlık"/>
    <s v="Diğer"/>
    <s v="Univera Satış"/>
    <s v="Saha Satış"/>
    <s v="Yurt İçi"/>
    <s v="Türkiye"/>
    <s v="Merkez"/>
  </r>
  <r>
    <m/>
    <m/>
    <x v="63"/>
    <s v="Q2"/>
    <x v="0"/>
    <x v="5"/>
    <m/>
    <s v="HAYAT KIMYA SAN. A.S"/>
    <s v="EH.01.001"/>
    <s v="EnRoute Panorama - Proje Yönetim Hizmeti"/>
    <s v="Univera - Hayat Kimya"/>
    <x v="11"/>
    <s v="Enroute"/>
    <m/>
    <n v="6750"/>
    <m/>
    <n v="1"/>
    <m/>
    <n v="6750"/>
    <m/>
    <n v="0"/>
    <m/>
    <n v="6750"/>
    <m/>
    <n v="0"/>
    <n v="0"/>
    <s v="UNI240000000882"/>
    <m/>
    <m/>
    <s v="Hayat Kimya"/>
    <s v="Mevcut Müşteri"/>
    <s v="Yeni Satış"/>
    <s v="Hizmet"/>
    <s v="Proje Yönetimi ve Danışmanlık"/>
    <s v="Diğer"/>
    <s v="Univera Satış"/>
    <s v="Saha Satış"/>
    <s v="Yurt İçi"/>
    <s v="Türkiye"/>
    <s v="Merkez"/>
  </r>
  <r>
    <m/>
    <m/>
    <x v="63"/>
    <s v="Q2"/>
    <x v="0"/>
    <x v="5"/>
    <m/>
    <s v="Lomisi JSC Efes Gürcistan "/>
    <s v="EY.01.014"/>
    <s v="EnRoute Panorama - Platform Back Office Kullanici Lisansi (Enterprise)"/>
    <s v="Univera - Efes Gürcistan"/>
    <x v="4"/>
    <s v="Enroute"/>
    <m/>
    <n v="3251.31"/>
    <m/>
    <n v="5"/>
    <m/>
    <n v="16256.55"/>
    <m/>
    <n v="0"/>
    <m/>
    <n v="16256.55"/>
    <m/>
    <n v="0"/>
    <n v="0"/>
    <s v="ENV240000000078"/>
    <m/>
    <m/>
    <s v="Efes International"/>
    <s v="Mevcut Müşteri"/>
    <s v="Yeni Satış"/>
    <s v="Lisans"/>
    <s v="Lisans Satışı"/>
    <s v="Diğer"/>
    <s v="Univera Satış"/>
    <s v="Saha Satış"/>
    <s v="Yurt Dışı"/>
    <s v="Gürcistan"/>
    <s v="Merkez"/>
  </r>
  <r>
    <m/>
    <m/>
    <x v="63"/>
    <s v="Q2"/>
    <x v="0"/>
    <x v="5"/>
    <m/>
    <s v="RED BULL GIDA DAGITIM VE PAZARLAMA TICARET LTD. STI"/>
    <s v="EY.01.014"/>
    <s v="EnRoute Panorama - Platform Back Office Kullanici Lisansi (Enterprise)"/>
    <s v="Univera - Redbull"/>
    <x v="12"/>
    <s v="Enroute"/>
    <m/>
    <n v="13968"/>
    <m/>
    <n v="3"/>
    <m/>
    <n v="41904"/>
    <m/>
    <n v="0"/>
    <m/>
    <n v="41904"/>
    <m/>
    <n v="0"/>
    <n v="0"/>
    <s v="UNI240000000930"/>
    <m/>
    <m/>
    <s v="Redbull"/>
    <s v="Mevcut Müşteri"/>
    <s v="Yeni Satış"/>
    <s v="Lisans"/>
    <s v="Lisans Satışı"/>
    <s v="Diğer"/>
    <s v="Univera Satış"/>
    <s v="Saha Satış"/>
    <s v="Yurt İçi"/>
    <s v="Türkiye"/>
    <s v="Merkez"/>
  </r>
  <r>
    <m/>
    <m/>
    <x v="63"/>
    <s v="Q2"/>
    <x v="0"/>
    <x v="5"/>
    <m/>
    <s v="AC GLOBAL SU VE HIZLI TÜKETİM ÜRÜNLERİ DAĞITIM PAZARLAMA SAN VE TİC.LTD.ŞTİ"/>
    <s v="EYS.02.011"/>
    <s v="EnRoute Panorama - Panel - Çoklu Proje Birlestirme Mobil Uygulama Lisansi Standart"/>
    <s v="Univera - Mars Gıda"/>
    <x v="7"/>
    <s v="Enroute"/>
    <s v="Enroute"/>
    <n v="4306.3999999999996"/>
    <m/>
    <n v="10"/>
    <m/>
    <n v="61520"/>
    <m/>
    <n v="18456"/>
    <m/>
    <n v="43064"/>
    <m/>
    <n v="0"/>
    <n v="0"/>
    <s v="UNI240000000875"/>
    <m/>
    <m/>
    <s v="AC Global"/>
    <s v="Mevcut Müşteri"/>
    <s v="Yeni Satış"/>
    <s v="Lisans"/>
    <s v="Lisans Satışı"/>
    <s v="Diğer"/>
    <s v="Univera Satış"/>
    <s v="Saha Satış"/>
    <s v="Yurt İçi"/>
    <s v="Türkiye"/>
    <s v="Dist"/>
  </r>
  <r>
    <m/>
    <m/>
    <x v="63"/>
    <s v="Q2"/>
    <x v="0"/>
    <x v="5"/>
    <m/>
    <s v="KUZEY GIDA MAD.TUR.TIC.LTD.STI."/>
    <s v="EYS.02.011"/>
    <s v="EnRoute Panorama - Panel - Çoklu Proje Birlestirme Mobil Uygulama Lisansi Standart"/>
    <s v="Univera - Sarper İçecek"/>
    <x v="13"/>
    <s v="Enroute"/>
    <m/>
    <n v="6152"/>
    <m/>
    <n v="1"/>
    <m/>
    <n v="6152"/>
    <m/>
    <n v="0"/>
    <m/>
    <n v="6152"/>
    <m/>
    <n v="0"/>
    <n v="0"/>
    <s v="UNI240000000870"/>
    <m/>
    <m/>
    <s v="Sarper İçecek"/>
    <s v="Mevcut Müşteri"/>
    <s v="Yeni Satış"/>
    <s v="Lisans"/>
    <s v="Lisans Satışı"/>
    <s v="Diğer"/>
    <s v="Univera Satış"/>
    <s v="Saha Satış"/>
    <s v="Yurt İçi"/>
    <s v="Türkiye"/>
    <s v="Dist"/>
  </r>
  <r>
    <m/>
    <m/>
    <x v="63"/>
    <s v="Q2"/>
    <x v="0"/>
    <x v="5"/>
    <m/>
    <s v="ROYAL CANIN TURKEY EVCIL HAYVAN ÜRÜNLERI TIC. LTD. STI."/>
    <s v="EYS.02.033"/>
    <s v="EnRoute Panorama - Mobil Kullanici Lisansi Standart"/>
    <s v="Univera - Royal Canin"/>
    <x v="7"/>
    <s v="Enroute"/>
    <m/>
    <n v="6634"/>
    <m/>
    <n v="1"/>
    <m/>
    <n v="6634"/>
    <m/>
    <n v="0"/>
    <m/>
    <n v="6634"/>
    <m/>
    <n v="0"/>
    <n v="0"/>
    <s v="UNI240000000880"/>
    <m/>
    <m/>
    <s v="Royal Canin"/>
    <s v="Mevcut Müşteri"/>
    <s v="Yeni Satış"/>
    <s v="Lisans"/>
    <s v="Lisans Satışı"/>
    <s v="Diğer"/>
    <s v="Univera Satış"/>
    <s v="Saha Satış"/>
    <s v="Yurt İçi"/>
    <s v="Türkiye"/>
    <s v="Merkez"/>
  </r>
  <r>
    <m/>
    <m/>
    <x v="63"/>
    <s v="Q2"/>
    <x v="0"/>
    <x v="5"/>
    <m/>
    <s v="DILEK GIDA ÜRETIM VE PAZARLAMA TIC. A.S."/>
    <s v="EY.02.033"/>
    <s v="EnRoute Panorama - Mobil Kullanici Lisansi (Enterprise)"/>
    <s v="Univera - Kent Gıda"/>
    <x v="12"/>
    <s v="Enroute"/>
    <m/>
    <n v="5179.2370000000001"/>
    <m/>
    <n v="130"/>
    <m/>
    <n v="961858.3"/>
    <m/>
    <n v="288557.49"/>
    <m/>
    <n v="673300.81"/>
    <m/>
    <n v="0"/>
    <n v="0"/>
    <s v="UNI240000001049"/>
    <m/>
    <m/>
    <s v="Mondelez"/>
    <s v="Mevcut Müşteri"/>
    <s v="Yeni Satış"/>
    <s v="Lisans"/>
    <s v="Lisans Satışı"/>
    <s v="Diğer"/>
    <s v="Univera Satış"/>
    <s v="Saha Satış"/>
    <s v="Yurt İçi"/>
    <s v="Türkiye"/>
    <s v="Dist"/>
  </r>
  <r>
    <m/>
    <m/>
    <x v="63"/>
    <s v="Q2"/>
    <x v="0"/>
    <x v="5"/>
    <m/>
    <s v="Laçin Grup Ins. Gida Tur. Oto. Nak. San. Ve Tic. Ltd. Sti."/>
    <s v="EY.02.033"/>
    <s v="EnRoute Panorama - Mobil Kullanici Lisansi (Enterprise)"/>
    <s v="Univera - Kent Gıda"/>
    <x v="12"/>
    <s v="Enroute"/>
    <m/>
    <n v="5179.2370000000001"/>
    <m/>
    <n v="40"/>
    <m/>
    <n v="295956.40000000002"/>
    <m/>
    <n v="88786.92"/>
    <m/>
    <n v="207169.48"/>
    <m/>
    <n v="0"/>
    <n v="0"/>
    <s v="UNI240000001048"/>
    <m/>
    <m/>
    <s v="Mondelez"/>
    <s v="Mevcut Müşteri"/>
    <s v="Yeni Satış"/>
    <s v="Lisans"/>
    <s v="Lisans Satışı"/>
    <s v="Diğer"/>
    <s v="Univera Satış"/>
    <s v="Saha Satış"/>
    <s v="Yurt İçi"/>
    <s v="Türkiye"/>
    <s v="Dist"/>
  </r>
  <r>
    <m/>
    <m/>
    <x v="63"/>
    <s v="Q2"/>
    <x v="0"/>
    <x v="5"/>
    <m/>
    <s v="Lomisi JSC Efes Gürcistan "/>
    <s v="EY.02.033"/>
    <s v="EnRoute Panorama - Mobil Kullanici Lisansi (Enterprise)"/>
    <s v="Univera - Efes Gürcistan"/>
    <x v="4"/>
    <s v="Enroute"/>
    <m/>
    <n v="4551.8339999999998"/>
    <m/>
    <n v="10"/>
    <m/>
    <n v="45518.34"/>
    <m/>
    <n v="0"/>
    <m/>
    <n v="45518.34"/>
    <m/>
    <n v="0"/>
    <n v="0"/>
    <s v="ENV240000000078"/>
    <m/>
    <m/>
    <s v="Efes International"/>
    <s v="Mevcut Müşteri"/>
    <s v="Yeni Satış"/>
    <s v="Lisans"/>
    <s v="Lisans Satışı"/>
    <s v="Diğer"/>
    <s v="Univera Satış"/>
    <s v="Saha Satış"/>
    <s v="Yurt Dışı"/>
    <s v="Gürcistan"/>
    <s v="Merkez"/>
  </r>
  <r>
    <m/>
    <m/>
    <x v="63"/>
    <s v="Q2"/>
    <x v="0"/>
    <x v="5"/>
    <m/>
    <s v="AR-SEZ MOBILYA TEKSTIL GIDA KIRTASIYE INSAAT TURIZM IHRACAT TICARET LIMITED SIRKETI"/>
    <s v="EY.02.033"/>
    <s v="EnRoute Panorama - Mobil Kullanici Lisansi (Enterprise)"/>
    <s v="Univera - Kent Gıda"/>
    <x v="12"/>
    <s v="Enroute"/>
    <m/>
    <n v="5179.3"/>
    <m/>
    <n v="30"/>
    <m/>
    <n v="221970"/>
    <m/>
    <n v="66591"/>
    <m/>
    <n v="155379"/>
    <m/>
    <n v="0"/>
    <n v="0"/>
    <s v="UNI240000001047"/>
    <m/>
    <m/>
    <s v="Ar-Sez"/>
    <s v="Yeni Müşteri"/>
    <s v="Yeni Satış"/>
    <s v="Lisans"/>
    <s v="Lisans Satışı"/>
    <s v="Diğer"/>
    <s v="Univera Satış"/>
    <s v="Saha Satış"/>
    <s v="Yurt İçi"/>
    <s v="Türkiye"/>
    <s v="Merkez"/>
  </r>
  <r>
    <m/>
    <m/>
    <x v="63"/>
    <s v="Q2"/>
    <x v="0"/>
    <x v="5"/>
    <m/>
    <s v="HAYAT KIMYA SAN. A.S"/>
    <s v="EH.01.003"/>
    <s v="EnRoute Panorama - Kurulum ve Efitim Hizmeti"/>
    <s v="Univera - Hayat Kimya"/>
    <x v="11"/>
    <s v="Enroute"/>
    <m/>
    <n v="3699.455882352941"/>
    <m/>
    <n v="34"/>
    <m/>
    <n v="125781.4972"/>
    <m/>
    <n v="-2.8E-3"/>
    <m/>
    <n v="125781.5"/>
    <m/>
    <n v="0"/>
    <n v="0"/>
    <s v="UNI240000000872"/>
    <m/>
    <m/>
    <s v="Hayat Kimya"/>
    <s v="Mevcut Müşteri"/>
    <s v="Yeni Satış"/>
    <s v="Hizmet"/>
    <s v="Kurulum ve Eğitim"/>
    <s v="Diğer"/>
    <s v="Univera Satış"/>
    <s v="Saha Satış"/>
    <s v="Yurt İçi"/>
    <s v="Türkiye"/>
    <s v="Merkez"/>
  </r>
  <r>
    <m/>
    <m/>
    <x v="63"/>
    <s v="Q2"/>
    <x v="0"/>
    <x v="3"/>
    <m/>
    <s v="JTI TÜTÜN ÜRÜNLERI PAZARLAMA A.S."/>
    <s v="EH.06.001"/>
    <s v="EnRoute Panorama - Hosting Hizmeti"/>
    <s v="Univera - JTI"/>
    <x v="2"/>
    <s v="Hosting"/>
    <m/>
    <n v="354855.24"/>
    <m/>
    <n v="4"/>
    <m/>
    <n v="1419420.9568"/>
    <m/>
    <n v="-3.2000000000000002E-3"/>
    <m/>
    <n v="1419420.96"/>
    <m/>
    <n v="0"/>
    <n v="0"/>
    <s v="UNI240000000466"/>
    <m/>
    <m/>
    <s v="JTI"/>
    <s v="Mevcut Müşteri"/>
    <s v="Yenileme"/>
    <s v="Hizmet"/>
    <s v="Hosting"/>
    <s v="Key Account"/>
    <s v="Univera Satış"/>
    <s v="Saha Satış"/>
    <s v="Yurt İçi"/>
    <s v="Türkiye"/>
    <s v="Merkez"/>
  </r>
  <r>
    <m/>
    <m/>
    <x v="63"/>
    <s v="Q2"/>
    <x v="0"/>
    <x v="5"/>
    <m/>
    <s v="SONER TOPTAN GIDA -SONER PALTAVURAN"/>
    <s v="EH.03.011"/>
    <s v="Enroute Panorama - E-Dönüsüm Modülü Kurulum Hizmeti"/>
    <s v="Univera - Tadım"/>
    <x v="6"/>
    <s v="Enroute"/>
    <m/>
    <n v="6000"/>
    <m/>
    <n v="1"/>
    <m/>
    <n v="6000"/>
    <m/>
    <n v="0"/>
    <m/>
    <n v="6000"/>
    <m/>
    <n v="0"/>
    <n v="0"/>
    <s v="ENV240000000085"/>
    <m/>
    <m/>
    <s v="Tadım"/>
    <s v="Mevcut Müşteri"/>
    <s v="Yeni Satış"/>
    <s v="Hizmet"/>
    <s v="Hosting"/>
    <s v="Diğer"/>
    <s v="Univera Satış"/>
    <s v="Saha Satış"/>
    <s v="Yurt İçi"/>
    <s v="Türkiye"/>
    <s v="Dist"/>
  </r>
  <r>
    <m/>
    <m/>
    <x v="63"/>
    <s v="Q2"/>
    <x v="0"/>
    <x v="5"/>
    <m/>
    <s v="YÜCETÜRK TOPTAN GIDA PAZ. INS. TAAH. TIC. VE SAN. LTD.STI"/>
    <s v="EH.03.011"/>
    <s v="Enroute Panorama - E-Dönüsüm Modülü Kurulum Hizmeti"/>
    <s v="Univera - Tadım"/>
    <x v="6"/>
    <s v="Enroute"/>
    <m/>
    <n v="5000"/>
    <m/>
    <n v="1"/>
    <m/>
    <n v="5000"/>
    <m/>
    <n v="0"/>
    <m/>
    <n v="5000"/>
    <m/>
    <n v="0"/>
    <n v="0"/>
    <s v="ENV240000000082"/>
    <m/>
    <m/>
    <s v="Tadım"/>
    <s v="Mevcut Müşteri"/>
    <s v="Yeni Satış"/>
    <s v="Hizmet"/>
    <s v="Hosting"/>
    <s v="Diğer"/>
    <s v="Univera Satış"/>
    <s v="Saha Satış"/>
    <s v="Yurt İçi"/>
    <s v="Türkiye"/>
    <s v="Dist"/>
  </r>
  <r>
    <m/>
    <m/>
    <x v="63"/>
    <s v="Q2"/>
    <x v="0"/>
    <x v="5"/>
    <m/>
    <s v="SONER TOPTAN GIDA -SONER PALTAVURAN"/>
    <s v="EYS.04.012"/>
    <s v="EnRoute Panorama - E-Dönüsüm Modül Lisansi Standart"/>
    <s v="Univera - Tadım"/>
    <x v="7"/>
    <s v="E-Dönüşüm"/>
    <m/>
    <n v="14552.3"/>
    <m/>
    <n v="1"/>
    <m/>
    <n v="20789"/>
    <m/>
    <n v="6236.7"/>
    <m/>
    <n v="14552.3"/>
    <m/>
    <n v="0"/>
    <n v="0"/>
    <s v="ENV240000000084"/>
    <m/>
    <m/>
    <s v="Tadım"/>
    <s v="Mevcut Müşteri"/>
    <s v="Yeni Satış"/>
    <s v="Lisans"/>
    <s v="Lisans Satışı"/>
    <s v="Diğer"/>
    <s v="Univera Satış"/>
    <s v="Saha Satış"/>
    <s v="Yurt İçi"/>
    <s v="Türkiye"/>
    <s v="Dist"/>
  </r>
  <r>
    <m/>
    <m/>
    <x v="63"/>
    <s v="Q2"/>
    <x v="0"/>
    <x v="5"/>
    <m/>
    <s v="YÜCETÜRK TOPTAN GIDA PAZ. INS. TAAH. TIC. VE SAN. LTD.STI"/>
    <s v="EYS.04.012"/>
    <s v="EnRoute Panorama - E-Dönüsüm Modül Lisansi Standart"/>
    <s v="Univera - Tadım"/>
    <x v="7"/>
    <s v="E-Dönüşüm"/>
    <m/>
    <n v="14552.3"/>
    <m/>
    <n v="1"/>
    <m/>
    <n v="20789"/>
    <m/>
    <n v="6236.7"/>
    <m/>
    <n v="14552.3"/>
    <m/>
    <n v="0"/>
    <n v="0"/>
    <s v="ENV240000000083"/>
    <m/>
    <m/>
    <s v="Tadım"/>
    <s v="Mevcut Müşteri"/>
    <s v="Yeni Satış"/>
    <s v="Lisans"/>
    <s v="Lisans Satışı"/>
    <s v="Diğer"/>
    <s v="Univera Satış"/>
    <s v="Saha Satış"/>
    <s v="Yurt İçi"/>
    <s v="Türkiye"/>
    <s v="Dist"/>
  </r>
  <r>
    <m/>
    <m/>
    <x v="63"/>
    <s v="Q2"/>
    <x v="0"/>
    <x v="5"/>
    <m/>
    <s v="POLARİS YAZILIM ÇÖZÜMLERİ VE DANIŞMANLIK HİZMETLERİ LTD.ŞTİ."/>
    <s v="EY.01.025"/>
    <s v="EnRoute Panorama - Dist. Web Connector  Web Service Lisansi (Enterprise)"/>
    <s v="Univera - Kanal"/>
    <x v="5"/>
    <s v="Enroute"/>
    <m/>
    <n v="38099"/>
    <m/>
    <n v="1"/>
    <m/>
    <n v="38099"/>
    <m/>
    <n v="0"/>
    <m/>
    <n v="38099"/>
    <m/>
    <n v="0"/>
    <n v="0"/>
    <s v="UNI240000000876"/>
    <m/>
    <m/>
    <s v="Polaris"/>
    <s v="Mevcut Müşteri"/>
    <s v="Yeni Satış"/>
    <s v="Lisans"/>
    <s v="Lisans Satışı"/>
    <s v="Diğer"/>
    <s v="Kanal Satış"/>
    <s v="Polaris"/>
    <s v="Yurt İçi"/>
    <s v="Türkiye"/>
    <s v="Merkez"/>
  </r>
  <r>
    <m/>
    <m/>
    <x v="63"/>
    <s v="Q2"/>
    <x v="0"/>
    <x v="5"/>
    <m/>
    <s v="EFES KAZAKHSTAN JSC FE"/>
    <s v="EY.01.021"/>
    <s v="EnRoute Panorama - Dafitim Kanali (Bayi/Distribütör/Sube) Lisansi (Enterprise)"/>
    <s v="Univera - Efes Kazakistan"/>
    <x v="4"/>
    <s v="Enroute"/>
    <m/>
    <n v="29060.46"/>
    <m/>
    <n v="4"/>
    <m/>
    <n v="116241.84"/>
    <m/>
    <n v="0"/>
    <m/>
    <n v="116241.84"/>
    <m/>
    <n v="0"/>
    <n v="0"/>
    <s v="ENV240000000080"/>
    <m/>
    <m/>
    <s v="Efes International"/>
    <s v="Mevcut Müşteri"/>
    <s v="Yeni Satış"/>
    <s v="Lisans"/>
    <s v="Lisans Satışı"/>
    <s v="Diğer"/>
    <s v="Univera Satış"/>
    <s v="Saha Satış"/>
    <s v="Yurt Dışı"/>
    <s v="Kazakistan"/>
    <s v="Merkez"/>
  </r>
  <r>
    <m/>
    <m/>
    <x v="63"/>
    <s v="Q2"/>
    <x v="0"/>
    <x v="5"/>
    <m/>
    <s v="Lomisi JSC Efes Gürcistan "/>
    <s v="EY.01.021"/>
    <s v="EnRoute Panorama - Dafitim Kanali (Bayi/Distribütör/Sube) Lisansi (Enterprise)"/>
    <s v="Univera - Efes Gürcistan"/>
    <x v="4"/>
    <s v="Enroute"/>
    <m/>
    <n v="29261.79"/>
    <m/>
    <n v="2"/>
    <m/>
    <n v="58523.58"/>
    <m/>
    <n v="0"/>
    <m/>
    <n v="58523.58"/>
    <m/>
    <n v="0"/>
    <n v="0"/>
    <s v="ENV240000000078"/>
    <m/>
    <m/>
    <s v="Efes International"/>
    <s v="Mevcut Müşteri"/>
    <s v="Yeni Satış"/>
    <s v="Lisans"/>
    <s v="Lisans Satışı"/>
    <s v="Diğer"/>
    <s v="Univera Satış"/>
    <s v="Saha Satış"/>
    <s v="Yurt Dışı"/>
    <s v="Gürcistan"/>
    <s v="Merkez"/>
  </r>
  <r>
    <m/>
    <m/>
    <x v="63"/>
    <s v="Q2"/>
    <x v="0"/>
    <x v="5"/>
    <m/>
    <s v="AMDOCS YAZILIM HIZMETLERI A.S."/>
    <s v="EH.03.001"/>
    <s v="EnRoute Panorama - Çağrı Merkezi Hizmeti  (MSD)"/>
    <s v="Univera - Vodafone"/>
    <x v="11"/>
    <s v="Enroute"/>
    <m/>
    <n v="15732"/>
    <m/>
    <n v="40"/>
    <m/>
    <n v="629280"/>
    <m/>
    <n v="0"/>
    <m/>
    <n v="629280"/>
    <m/>
    <n v="0"/>
    <n v="0"/>
    <s v="UNI240000000904"/>
    <m/>
    <m/>
    <s v="Vodafone Mobile"/>
    <s v="Mevcut Müşteri"/>
    <s v="Yenileme"/>
    <s v="Hizmet"/>
    <s v="Çağrı Merkezi"/>
    <s v="Diğer"/>
    <s v="Univera Satış"/>
    <s v="Saha Satış"/>
    <s v="Yurt Dışı"/>
    <s v="KKTC"/>
    <s v="Merkez"/>
  </r>
  <r>
    <m/>
    <m/>
    <x v="63"/>
    <s v="Q2"/>
    <x v="0"/>
    <x v="5"/>
    <m/>
    <s v="AMDOCS YAZILIM HIZMETLERI A.S."/>
    <s v="EH.03.001"/>
    <s v="EnRoute Panorama - Çağrı Merkezi Hizmeti  (MSD)"/>
    <s v="Univera - Vodafone"/>
    <x v="11"/>
    <s v="Enroute"/>
    <m/>
    <n v="2092.35"/>
    <m/>
    <n v="165"/>
    <m/>
    <n v="345237.75"/>
    <m/>
    <n v="0"/>
    <m/>
    <n v="345237.75"/>
    <m/>
    <n v="0"/>
    <n v="0"/>
    <s v="UNI240000000904"/>
    <m/>
    <m/>
    <s v="Vodafone Mobile"/>
    <s v="Mevcut Müşteri"/>
    <s v="Yenileme"/>
    <s v="Hizmet"/>
    <s v="Çağrı Merkezi"/>
    <s v="Diğer"/>
    <s v="Univera Satış"/>
    <s v="Saha Satış"/>
    <s v="Yurt Dışı"/>
    <s v="KKTC"/>
    <s v="Merkez"/>
  </r>
  <r>
    <m/>
    <m/>
    <x v="63"/>
    <s v="Q2"/>
    <x v="0"/>
    <x v="5"/>
    <m/>
    <s v="AMDOCS YAZILIM HIZMETLERI A.S."/>
    <s v="EH.03.001"/>
    <s v="EnRoute Panorama - Çağrı Merkezi Hizmeti  (MSD)"/>
    <s v="Univera - Vodafone"/>
    <x v="11"/>
    <s v="Enroute"/>
    <m/>
    <n v="125856"/>
    <m/>
    <n v="1"/>
    <m/>
    <n v="125856"/>
    <m/>
    <n v="0"/>
    <m/>
    <n v="125856"/>
    <m/>
    <n v="0"/>
    <n v="0"/>
    <s v="UNI240000000904"/>
    <m/>
    <m/>
    <s v="Vodafone Mobile"/>
    <s v="Mevcut Müşteri"/>
    <s v="Yenileme"/>
    <s v="Hizmet"/>
    <s v="Çağrı Merkezi"/>
    <s v="Diğer"/>
    <s v="Univera Satış"/>
    <s v="Saha Satış"/>
    <s v="Yurt Dışı"/>
    <s v="KKTC"/>
    <s v="Merkez"/>
  </r>
  <r>
    <m/>
    <m/>
    <x v="63"/>
    <s v="Q2"/>
    <x v="0"/>
    <x v="5"/>
    <m/>
    <s v="EFES VITANTA MOLDOVA BREWERY S.A"/>
    <s v="EH.03.001"/>
    <s v="EnRoute Panorama - Çafri Merkezi Hizmeti  (MSD)"/>
    <s v="Univera - Efes Moldova"/>
    <x v="2"/>
    <s v="Enroute"/>
    <m/>
    <n v="30268.83"/>
    <m/>
    <n v="1"/>
    <m/>
    <n v="30268.828000000001"/>
    <m/>
    <n v="-2E-3"/>
    <m/>
    <n v="30268.83"/>
    <m/>
    <n v="0"/>
    <n v="0"/>
    <s v="ENV240000000086"/>
    <m/>
    <m/>
    <s v="Efes International"/>
    <s v="Mevcut Müşteri"/>
    <s v="Yenileme"/>
    <s v="Hizmet"/>
    <s v="Çağrı Merkezi"/>
    <s v="Diğer"/>
    <s v="Univera Satış"/>
    <s v="Saha Satış"/>
    <s v="Yurt Dışı"/>
    <s v="Moldova"/>
    <s v="Merkez"/>
  </r>
  <r>
    <m/>
    <m/>
    <x v="63"/>
    <s v="Q2"/>
    <x v="0"/>
    <x v="5"/>
    <m/>
    <s v="ÖZPA GIDA DAG. PAZ  VE HAYVANCILIKTIC.LTD.STI"/>
    <s v="EH.03.001"/>
    <s v="EnRoute Panorama - Çafri Merkezi Hizmeti  (MSD)"/>
    <s v="Univera - Sütaş"/>
    <x v="11"/>
    <s v="Enroute"/>
    <m/>
    <n v="11531.7"/>
    <m/>
    <n v="1"/>
    <m/>
    <n v="11531.7"/>
    <m/>
    <n v="0"/>
    <m/>
    <n v="11531.7"/>
    <m/>
    <n v="0"/>
    <n v="0"/>
    <s v="UNI240000000887"/>
    <m/>
    <m/>
    <s v="Sütaş"/>
    <s v="Mevcut Müşteri"/>
    <s v="Yenileme"/>
    <s v="Hizmet"/>
    <s v="Çağrı Merkezi"/>
    <s v="Diğer"/>
    <s v="Univera Satış"/>
    <s v="Saha Satış"/>
    <s v="Yurt İçi"/>
    <s v="Türkiye"/>
    <s v="Dist"/>
  </r>
  <r>
    <m/>
    <m/>
    <x v="63"/>
    <s v="Q2"/>
    <x v="0"/>
    <x v="5"/>
    <m/>
    <s v="ERUSLU SAGLIK ÜRÜNLERI SAN. VE TIC. A.S."/>
    <s v="EYS.04.001"/>
    <s v="EnRoute Panorama -  Modül Lisanslari Kiralama Hizmeti Standart"/>
    <s v="Univera - Eruslu Sağlık"/>
    <x v="13"/>
    <s v="Enroute"/>
    <m/>
    <n v="326668.52"/>
    <m/>
    <n v="1"/>
    <m/>
    <n v="326668.52"/>
    <m/>
    <n v="0"/>
    <m/>
    <n v="326668.52"/>
    <m/>
    <n v="0"/>
    <n v="0"/>
    <s v="UNI240000000987"/>
    <m/>
    <m/>
    <s v="Eruslu"/>
    <s v="Mevcut Müşteri"/>
    <s v="Yenileme"/>
    <s v="Lisans"/>
    <s v="Lisans Kiralama"/>
    <s v="Diğer"/>
    <s v="Univera Satış"/>
    <s v="Saha Satış"/>
    <s v="Yurt İçi"/>
    <s v="Türkiye"/>
    <s v="Merkez"/>
  </r>
  <r>
    <m/>
    <m/>
    <x v="63"/>
    <s v="Q2"/>
    <x v="0"/>
    <x v="5"/>
    <m/>
    <s v="LOGO Yazılım SAN. VE TİC. A.Ş."/>
    <s v="EY.04.014"/>
    <s v="Enroute - E-Dönüşüm Yazılım Komisyonu"/>
    <s v="Univera - JTI"/>
    <x v="6"/>
    <s v="E-Dönüşüm"/>
    <s v="E-Dönüşüm"/>
    <n v="714611"/>
    <m/>
    <n v="1"/>
    <m/>
    <n v="714611"/>
    <m/>
    <n v="0"/>
    <m/>
    <n v="714611"/>
    <m/>
    <n v="0"/>
    <n v="0"/>
    <s v="UNI240000001061"/>
    <m/>
    <m/>
    <s v="Logo"/>
    <s v="Mevcut Müşteri"/>
    <s v="Yeni Satış"/>
    <s v="Komisyon"/>
    <s v="E-Dönüşüm"/>
    <s v="Diğer"/>
    <s v="Univera Satış"/>
    <s v="Saha Satış"/>
    <s v="Yurt İçi"/>
    <s v="Türkiye"/>
    <s v="Merkez"/>
  </r>
  <r>
    <m/>
    <m/>
    <x v="63"/>
    <s v="Q2"/>
    <x v="0"/>
    <x v="5"/>
    <m/>
    <s v="EDM BİLİŞİM SİSTEMLERİ VE DANIŞMANLIK HizmetLERİ A.Ş."/>
    <s v="EY.04.014"/>
    <s v="EnRoute - E-Dönüşüm Lisans Komisyonu"/>
    <s v="Univera - Kanal"/>
    <x v="6"/>
    <s v="E-Dönüşüm"/>
    <s v="E-Dönüşüm"/>
    <n v="21829.5"/>
    <m/>
    <n v="1"/>
    <m/>
    <n v="21829.5"/>
    <m/>
    <n v="0"/>
    <m/>
    <n v="21829.5"/>
    <m/>
    <n v="0"/>
    <n v="0"/>
    <s v="UNI240000000874"/>
    <m/>
    <m/>
    <s v="EDM Bilişim"/>
    <s v="Mevcut Müşteri"/>
    <s v="Yeni Satış"/>
    <s v="Komisyon"/>
    <s v="E-Dönüşüm"/>
    <s v="Diğer"/>
    <s v="Kanal Satış"/>
    <s v="EDM Bilişim"/>
    <s v="Yurt İçi"/>
    <s v="Türkiye"/>
    <s v="Merkez"/>
  </r>
  <r>
    <m/>
    <m/>
    <x v="63"/>
    <s v="Q2"/>
    <x v="0"/>
    <x v="5"/>
    <m/>
    <s v="EDM BİLİŞİM SİSTEMLERİ VE DANIŞMANLIK HizmetLERİ A.Ş."/>
    <s v="EY.04.014"/>
    <s v="EnRoute - E-Dönüşüm Lisans Komisyonu"/>
    <s v="Univera - Kanal"/>
    <x v="6"/>
    <s v="E-Dönüşüm"/>
    <s v="E-Dönüşüm"/>
    <n v="35977"/>
    <m/>
    <n v="1"/>
    <m/>
    <n v="35977"/>
    <m/>
    <n v="0"/>
    <m/>
    <n v="35977"/>
    <m/>
    <n v="0"/>
    <n v="0"/>
    <s v="UNI240000000981"/>
    <m/>
    <m/>
    <s v="EDM Bilişim"/>
    <s v="Mevcut Müşteri"/>
    <s v="Yeni Satış"/>
    <s v="Komisyon"/>
    <s v="E-Dönüşüm"/>
    <s v="Diğer"/>
    <s v="Kanal Satış"/>
    <s v="EDM Bilişim"/>
    <s v="Yurt İçi"/>
    <s v="Türkiye"/>
    <s v="Merkez"/>
  </r>
  <r>
    <m/>
    <m/>
    <x v="64"/>
    <s v="Q2"/>
    <x v="0"/>
    <x v="3"/>
    <m/>
    <s v="ALDEMIR BILISIM HIZ. VE DANISMANLIK - ARZU ALDEMIR"/>
    <s v="WPY.01.003"/>
    <s v="WEBPLUS EK KULLANICI LISANSI +1"/>
    <s v="Univera - Kanal"/>
    <x v="5"/>
    <s v="Enroute"/>
    <s v="Webplus"/>
    <n v="2948"/>
    <m/>
    <n v="1"/>
    <m/>
    <n v="3685"/>
    <m/>
    <n v="737"/>
    <m/>
    <n v="2948"/>
    <m/>
    <n v="0"/>
    <n v="0"/>
    <s v="UNI240000000508"/>
    <m/>
    <m/>
    <s v="Aldemir"/>
    <s v="Mevcut Müşteri"/>
    <s v="Yeni Satış"/>
    <s v="Lisans"/>
    <s v="Lisans Satışı"/>
    <s v="Diğer"/>
    <s v="Kanal Satış"/>
    <s v="Aldemir"/>
    <s v="Yurt İçi"/>
    <s v="Türkiye"/>
    <s v="Merkez"/>
  </r>
  <r>
    <m/>
    <m/>
    <x v="64"/>
    <s v="Q3"/>
    <x v="0"/>
    <x v="6"/>
    <m/>
    <s v="HAYAT KIMYA SAN. A.S"/>
    <s v="EH.02.013"/>
    <s v="ENROUTE PANORAMA BUSINESS ANALYTICS (QSENSE) SITE LISANSI BAKIMI"/>
    <s v="Univera - Hayat Kimya"/>
    <x v="11"/>
    <s v="Enroute"/>
    <m/>
    <n v="93217.64"/>
    <m/>
    <n v="1"/>
    <m/>
    <n v="93217.644702000005"/>
    <m/>
    <n v="4.7019999999999996E-3"/>
    <m/>
    <n v="93217.64"/>
    <m/>
    <n v="0"/>
    <n v="0"/>
    <s v="UNI240000001086"/>
    <m/>
    <m/>
    <s v="Hayat Kimya"/>
    <s v="Mevcut Müşteri"/>
    <s v="Yenileme"/>
    <s v="Lisans"/>
    <s v="Lisans Satışı"/>
    <s v="Diğer"/>
    <s v="Univera Satış"/>
    <s v="Saha Satış"/>
    <s v="Yurt İçi"/>
    <s v="Türkiye"/>
    <s v="Merkez"/>
  </r>
  <r>
    <m/>
    <m/>
    <x v="64"/>
    <s v="Q2"/>
    <x v="0"/>
    <x v="5"/>
    <m/>
    <s v="GAMSAN GIDA IMALAT SANAYI VE DIS TICARET LIMITED SIRKETI"/>
    <s v="EH.01.001"/>
    <s v="EnRoute Panorama - Proje Yönetim Hizmeti"/>
    <s v="Univera - Henkel"/>
    <x v="7"/>
    <s v="Enroute"/>
    <m/>
    <n v="8171.39"/>
    <m/>
    <n v="2"/>
    <m/>
    <n v="23018"/>
    <m/>
    <n v="6675.22"/>
    <m/>
    <n v="16342.78"/>
    <m/>
    <n v="0"/>
    <n v="0"/>
    <s v="UNI240000001069"/>
    <m/>
    <m/>
    <s v="Henkel"/>
    <m/>
    <s v="Yeni Satış"/>
    <s v="Hizmet"/>
    <s v="Proje Yönetimi ve Danışmanlık"/>
    <s v="Diğer"/>
    <s v="Univera Satış"/>
    <s v="Saha Satış"/>
    <s v="Yurt İçi"/>
    <s v="Türkiye"/>
    <s v="Dist"/>
  </r>
  <r>
    <m/>
    <m/>
    <x v="64"/>
    <s v="Q2"/>
    <x v="0"/>
    <x v="3"/>
    <m/>
    <s v="AGAÇLI OTOMOTIV GIDA TIC. VE SAN. A.S."/>
    <s v="EH.06.001"/>
    <s v="EnRoute Panorama - Hosting Hizmeti"/>
    <s v="Univera - JTI"/>
    <x v="2"/>
    <s v="Hosting"/>
    <m/>
    <n v="763.59550000000002"/>
    <m/>
    <n v="60"/>
    <m/>
    <n v="45815.725680000003"/>
    <m/>
    <n v="-4.3200000000000001E-3"/>
    <m/>
    <n v="45815.73"/>
    <m/>
    <n v="0"/>
    <n v="0"/>
    <s v="UNI240000000512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64"/>
    <s v="Q2"/>
    <x v="0"/>
    <x v="3"/>
    <m/>
    <s v="ALTUN TEMIZLIK TÜTÜN ÜRÜNLERI PAZARLAMA A .S"/>
    <s v="EH.06.001"/>
    <s v="EnRoute Panorama - Hosting Hizmeti"/>
    <s v="Univera - JTI"/>
    <x v="2"/>
    <s v="Hosting"/>
    <m/>
    <n v="763.59500000000003"/>
    <m/>
    <n v="4"/>
    <m/>
    <n v="3054.3817119999999"/>
    <m/>
    <n v="1.712E-3"/>
    <m/>
    <n v="3054.38"/>
    <m/>
    <n v="0"/>
    <n v="0"/>
    <s v="UNI240000000513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64"/>
    <s v="Q2"/>
    <x v="0"/>
    <x v="3"/>
    <m/>
    <s v="ARME DAGITIM PAZARLAMA SANAYI VE TIC. A.S."/>
    <s v="EH.06.001"/>
    <s v="EnRoute Panorama - Hosting Hizmeti"/>
    <s v="Univera - JTI"/>
    <x v="2"/>
    <s v="Hosting"/>
    <m/>
    <n v="763.59500000000003"/>
    <m/>
    <n v="4"/>
    <m/>
    <n v="3054.3817119999999"/>
    <m/>
    <n v="1.712E-3"/>
    <m/>
    <n v="3054.38"/>
    <m/>
    <n v="0"/>
    <n v="0"/>
    <s v="UNI240000000514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64"/>
    <s v="Q2"/>
    <x v="0"/>
    <x v="3"/>
    <m/>
    <s v="AYDIN ÜNLÜER TUR.GIDA TIC. VE SAN. A.S."/>
    <s v="EH.06.001"/>
    <s v="EnRoute Panorama - Hosting Hizmeti"/>
    <s v="Univera - JTI"/>
    <x v="2"/>
    <s v="Hosting"/>
    <m/>
    <n v="763.5958333333333"/>
    <m/>
    <n v="12"/>
    <m/>
    <n v="9163.1451359999992"/>
    <m/>
    <n v="-4.8640000000000003E-3"/>
    <m/>
    <n v="9163.15"/>
    <m/>
    <n v="0"/>
    <n v="0"/>
    <s v="UNI240000000515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64"/>
    <s v="Q2"/>
    <x v="0"/>
    <x v="3"/>
    <m/>
    <s v="BAMS GIDA ITRIYAT VE TEKSTIL TIC. VE SAN. LTD. STI."/>
    <s v="EH.06.001"/>
    <s v="EnRoute Panorama - Hosting Hizmeti"/>
    <s v="Univera - JTI"/>
    <x v="2"/>
    <s v="Hosting"/>
    <m/>
    <n v="763.59500000000003"/>
    <m/>
    <n v="8"/>
    <m/>
    <n v="6108.7634239999998"/>
    <m/>
    <n v="3.424E-3"/>
    <m/>
    <n v="6108.76"/>
    <m/>
    <n v="0"/>
    <n v="0"/>
    <s v="UNI240000000516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64"/>
    <s v="Q2"/>
    <x v="0"/>
    <x v="3"/>
    <m/>
    <s v="BAYRAKTAR SATIS VE DAGITIM ANONIM SIRKETI"/>
    <s v="EH.06.001"/>
    <s v="EnRoute Panorama - Hosting Hizmeti"/>
    <s v="Univera - JTI"/>
    <x v="2"/>
    <s v="Hosting"/>
    <m/>
    <n v="763.59500000000003"/>
    <m/>
    <n v="8"/>
    <m/>
    <n v="6108.7634239999998"/>
    <m/>
    <n v="3.424E-3"/>
    <m/>
    <n v="6108.76"/>
    <m/>
    <n v="0"/>
    <n v="0"/>
    <s v="UNI240000000517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64"/>
    <s v="Q2"/>
    <x v="0"/>
    <x v="3"/>
    <m/>
    <s v="BESLER GIDA PAZ. SAN. VE TIC. A.S."/>
    <s v="EH.06.001"/>
    <s v="EnRoute Panorama - Hosting Hizmeti"/>
    <s v="Univera - JTI"/>
    <x v="2"/>
    <s v="Hosting"/>
    <m/>
    <n v="763.59500000000003"/>
    <m/>
    <n v="4"/>
    <m/>
    <n v="3054.3817119999999"/>
    <m/>
    <n v="1.712E-3"/>
    <m/>
    <n v="3054.38"/>
    <m/>
    <n v="0"/>
    <n v="0"/>
    <s v="UNI240000000518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64"/>
    <s v="Q2"/>
    <x v="0"/>
    <x v="3"/>
    <m/>
    <s v="BUGRA MÜH. VE INS. MALZ. IML. ITH. IHR. TIC. SAN. LTD. STI."/>
    <s v="EH.06.001"/>
    <s v="EnRoute Panorama - Hosting Hizmeti"/>
    <s v="Univera - JTI"/>
    <x v="2"/>
    <s v="Hosting"/>
    <m/>
    <n v="763.59500000000003"/>
    <m/>
    <n v="4"/>
    <m/>
    <n v="3054.3817119999999"/>
    <m/>
    <n v="1.712E-3"/>
    <m/>
    <n v="3054.38"/>
    <m/>
    <n v="0"/>
    <n v="0"/>
    <s v="UNI240000000519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64"/>
    <s v="Q2"/>
    <x v="0"/>
    <x v="3"/>
    <m/>
    <s v="BURAY TÜTÜN MAMUL. MESR. PAZ. VE DAG. TIC. LTD. STI."/>
    <s v="EH.06.001"/>
    <s v="EnRoute Panorama - Hosting Hizmeti"/>
    <s v="Univera - JTI"/>
    <x v="2"/>
    <s v="Hosting"/>
    <m/>
    <n v="763.59500000000003"/>
    <m/>
    <n v="4"/>
    <m/>
    <n v="3054.3817119999999"/>
    <m/>
    <n v="1.712E-3"/>
    <m/>
    <n v="3054.38"/>
    <m/>
    <n v="0"/>
    <n v="0"/>
    <s v="UNI240000000520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64"/>
    <s v="Q2"/>
    <x v="0"/>
    <x v="3"/>
    <m/>
    <s v="CAN TÜTÜN MAMULLERI INSAAT VE SANAYI TICARET A.S."/>
    <s v="EH.06.001"/>
    <s v="EnRoute Panorama - Hosting Hizmeti"/>
    <s v="Univera - JTI"/>
    <x v="2"/>
    <s v="Hosting"/>
    <m/>
    <n v="763.59500000000003"/>
    <m/>
    <n v="4"/>
    <m/>
    <n v="3054.3817119999999"/>
    <m/>
    <n v="1.712E-3"/>
    <m/>
    <n v="3054.38"/>
    <m/>
    <n v="0"/>
    <n v="0"/>
    <s v="UNI240000000522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64"/>
    <s v="Q2"/>
    <x v="0"/>
    <x v="3"/>
    <m/>
    <s v="ÇELIKKOL TURIZM GIDA MAD.SAN VE TIC. LTD. STI."/>
    <s v="EH.06.001"/>
    <s v="EnRoute Panorama - Hosting Hizmeti"/>
    <s v="Univera - JTI"/>
    <x v="2"/>
    <s v="Hosting"/>
    <m/>
    <n v="763.59500000000003"/>
    <m/>
    <n v="4"/>
    <m/>
    <n v="3054.3817119999999"/>
    <m/>
    <n v="1.712E-3"/>
    <m/>
    <n v="3054.38"/>
    <m/>
    <n v="0"/>
    <n v="0"/>
    <s v="UNI240000000521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64"/>
    <s v="Q2"/>
    <x v="0"/>
    <x v="3"/>
    <m/>
    <s v="DOYURAN GIDA A.S."/>
    <s v="EH.06.001"/>
    <s v="EnRoute Panorama - Hosting Hizmeti"/>
    <s v="Univera - JTI"/>
    <x v="2"/>
    <s v="Hosting"/>
    <m/>
    <n v="763.59500000000003"/>
    <m/>
    <n v="4"/>
    <m/>
    <n v="3054.3817119999999"/>
    <m/>
    <n v="1.712E-3"/>
    <m/>
    <n v="3054.38"/>
    <m/>
    <n v="0"/>
    <n v="0"/>
    <s v="UNI240000000523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64"/>
    <s v="Q2"/>
    <x v="0"/>
    <x v="3"/>
    <m/>
    <s v="DÜNYA MESRUBAT GIDA INS.TURIZM PAZ. SAN. VE TIC. LTD. STI."/>
    <s v="EH.06.001"/>
    <s v="EnRoute Panorama - Hosting Hizmeti"/>
    <s v="Univera - JTI"/>
    <x v="2"/>
    <s v="Hosting"/>
    <m/>
    <n v="763.59550000000002"/>
    <m/>
    <n v="20"/>
    <m/>
    <n v="15271.90856"/>
    <m/>
    <n v="-1.4400000000000001E-3"/>
    <m/>
    <n v="15271.91"/>
    <m/>
    <n v="0"/>
    <n v="0"/>
    <s v="UNI240000000524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64"/>
    <s v="Q2"/>
    <x v="0"/>
    <x v="3"/>
    <m/>
    <s v="FLAS TURIZM INSAAT TAAHHÜT TIC. LTD. STI."/>
    <s v="EH.06.001"/>
    <s v="EnRoute Panorama - Hosting Hizmeti"/>
    <s v="Univera - JTI"/>
    <x v="2"/>
    <s v="Hosting"/>
    <m/>
    <n v="763.59500000000003"/>
    <m/>
    <n v="4"/>
    <m/>
    <n v="3054.3817119999999"/>
    <m/>
    <n v="1.712E-3"/>
    <m/>
    <n v="3054.38"/>
    <m/>
    <n v="0"/>
    <n v="0"/>
    <s v="UNI240000000525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64"/>
    <s v="Q2"/>
    <x v="0"/>
    <x v="3"/>
    <m/>
    <s v="FLAS TURIZM INSAAT TAAHHÜT TIC. LTD. STI."/>
    <s v="EH.06.001"/>
    <s v="EnRoute Panorama - Hosting Hizmeti"/>
    <s v="Univera - JTI"/>
    <x v="2"/>
    <s v="Hosting"/>
    <m/>
    <n v="763.59500000000003"/>
    <m/>
    <n v="4"/>
    <m/>
    <n v="3054.3817119999999"/>
    <m/>
    <n v="1.712E-3"/>
    <m/>
    <n v="3054.38"/>
    <m/>
    <n v="0"/>
    <n v="0"/>
    <s v="UNI240000000526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64"/>
    <s v="Q2"/>
    <x v="0"/>
    <x v="3"/>
    <m/>
    <s v="KALPAKÇIOGLU GIDA SAN. VE TIC. LTD. STI."/>
    <s v="EH.06.001"/>
    <s v="EnRoute Panorama - Hosting Hizmeti"/>
    <s v="Univera - JTI"/>
    <x v="2"/>
    <s v="Hosting"/>
    <m/>
    <n v="763.59500000000003"/>
    <m/>
    <n v="8"/>
    <m/>
    <n v="6108.7634239999998"/>
    <m/>
    <n v="3.424E-3"/>
    <m/>
    <n v="6108.76"/>
    <m/>
    <n v="0"/>
    <n v="0"/>
    <s v="UNI240000000527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64"/>
    <s v="Q2"/>
    <x v="0"/>
    <x v="3"/>
    <m/>
    <s v="KILKISLI MES. TEK. MAM. GIDA MAD. SAN. TIC. LTD. STI."/>
    <s v="EH.06.001"/>
    <s v="EnRoute Panorama - Hosting Hizmeti"/>
    <s v="Univera - JTI"/>
    <x v="2"/>
    <s v="Hosting"/>
    <m/>
    <n v="763.59500000000003"/>
    <m/>
    <n v="4"/>
    <m/>
    <n v="3054.3817119999999"/>
    <m/>
    <n v="1.712E-3"/>
    <m/>
    <n v="3054.38"/>
    <m/>
    <n v="0"/>
    <n v="0"/>
    <s v="UNI240000000528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64"/>
    <s v="Q2"/>
    <x v="0"/>
    <x v="3"/>
    <m/>
    <s v="KOPUZ GIDA TIC. A.S."/>
    <s v="EH.06.001"/>
    <s v="EnRoute Panorama - Hosting Hizmeti"/>
    <s v="Univera - JTI"/>
    <x v="2"/>
    <s v="Hosting"/>
    <m/>
    <n v="763.59545454545446"/>
    <m/>
    <n v="44"/>
    <m/>
    <n v="33598.198832000002"/>
    <m/>
    <n v="-1.168E-3"/>
    <m/>
    <n v="33598.199999999997"/>
    <m/>
    <n v="0"/>
    <n v="0"/>
    <s v="UNI240000000529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64"/>
    <s v="Q2"/>
    <x v="0"/>
    <x v="3"/>
    <m/>
    <s v="ONGUN EMGIN GIDA DAG. PAZ. TUR.SAN. TIC. LTD. STI."/>
    <s v="EH.06.001"/>
    <s v="EnRoute Panorama - Hosting Hizmeti"/>
    <s v="Univera - JTI"/>
    <x v="2"/>
    <s v="Hosting"/>
    <m/>
    <n v="763.59500000000003"/>
    <m/>
    <n v="4"/>
    <m/>
    <n v="3054.3817119999999"/>
    <m/>
    <n v="1.712E-3"/>
    <m/>
    <n v="3054.38"/>
    <m/>
    <n v="0"/>
    <n v="0"/>
    <s v="UNI240000000545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64"/>
    <s v="Q2"/>
    <x v="0"/>
    <x v="3"/>
    <m/>
    <s v="ONGUN EMGIN GIDA DAG. PAZ. TUR.SAN. TIC. LTD. STI."/>
    <s v="EH.06.001"/>
    <s v="EnRoute Panorama - Hosting Hizmeti"/>
    <s v="Univera - JTI"/>
    <x v="2"/>
    <s v="Hosting"/>
    <m/>
    <n v="763.59500000000003"/>
    <m/>
    <n v="4"/>
    <m/>
    <n v="3054.3817119999999"/>
    <m/>
    <n v="1.712E-3"/>
    <m/>
    <n v="3054.38"/>
    <m/>
    <n v="0"/>
    <n v="0"/>
    <s v="UNI240000000546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64"/>
    <s v="Q2"/>
    <x v="0"/>
    <x v="3"/>
    <m/>
    <s v="ONGUN EMGIN GIDA DAG. PAZ. TUR.SAN. TIC. LTD. STI."/>
    <s v="EH.06.001"/>
    <s v="EnRoute Panorama - Hosting Hizmeti"/>
    <s v="Univera - JTI"/>
    <x v="2"/>
    <s v="Hosting"/>
    <m/>
    <n v="763.59500000000003"/>
    <m/>
    <n v="4"/>
    <m/>
    <n v="3054.3817119999999"/>
    <m/>
    <n v="1.712E-3"/>
    <m/>
    <n v="3054.38"/>
    <m/>
    <n v="0"/>
    <n v="0"/>
    <s v="UNI240000000547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64"/>
    <s v="Q2"/>
    <x v="0"/>
    <x v="3"/>
    <m/>
    <s v="ONGUN EMGIN GIDA DAG. PAZ. TUR.SAN. TIC. LTD. STI."/>
    <s v="EH.06.001"/>
    <s v="EnRoute Panorama - Hosting Hizmeti"/>
    <s v="Univera - JTI"/>
    <x v="2"/>
    <s v="Hosting"/>
    <m/>
    <n v="763.59500000000003"/>
    <m/>
    <n v="4"/>
    <m/>
    <n v="3054.3817119999999"/>
    <m/>
    <n v="1.712E-3"/>
    <m/>
    <n v="3054.38"/>
    <m/>
    <n v="0"/>
    <n v="0"/>
    <s v="UNI240000000548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64"/>
    <s v="Q2"/>
    <x v="0"/>
    <x v="3"/>
    <m/>
    <s v="ONGUN EMGIN GIDA DAG. PAZ. TUR.SAN. TIC. LTD. STI."/>
    <s v="EH.06.001"/>
    <s v="EnRoute Panorama - Hosting Hizmeti"/>
    <s v="Univera - JTI"/>
    <x v="2"/>
    <s v="Hosting"/>
    <m/>
    <n v="763.59500000000003"/>
    <m/>
    <n v="4"/>
    <m/>
    <n v="3054.3817119999999"/>
    <m/>
    <n v="1.712E-3"/>
    <m/>
    <n v="3054.38"/>
    <m/>
    <n v="0"/>
    <n v="0"/>
    <s v="UNI240000000549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64"/>
    <s v="Q2"/>
    <x v="0"/>
    <x v="3"/>
    <m/>
    <s v="ONGUN EMGIN GIDA DAG. PAZ. TUR.SAN. TIC. LTD. STI."/>
    <s v="EH.06.001"/>
    <s v="EnRoute Panorama - Hosting Hizmeti"/>
    <s v="Univera - JTI"/>
    <x v="2"/>
    <s v="Hosting"/>
    <m/>
    <n v="763.59500000000003"/>
    <m/>
    <n v="4"/>
    <m/>
    <n v="3054.3817119999999"/>
    <m/>
    <n v="1.712E-3"/>
    <m/>
    <n v="3054.38"/>
    <m/>
    <n v="0"/>
    <n v="0"/>
    <s v="UNI240000000550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64"/>
    <s v="Q2"/>
    <x v="0"/>
    <x v="3"/>
    <m/>
    <s v="ONGUN EMGIN GIDA DAG. PAZ. TUR.SAN. TIC. LTD. STI."/>
    <s v="EH.06.001"/>
    <s v="EnRoute Panorama - Hosting Hizmeti"/>
    <s v="Univera - JTI"/>
    <x v="2"/>
    <s v="Hosting"/>
    <m/>
    <n v="763.59500000000003"/>
    <m/>
    <n v="4"/>
    <m/>
    <n v="3054.3817119999999"/>
    <m/>
    <n v="1.712E-3"/>
    <m/>
    <n v="3054.38"/>
    <m/>
    <n v="0"/>
    <n v="0"/>
    <s v="UNI240000000551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64"/>
    <s v="Q2"/>
    <x v="0"/>
    <x v="3"/>
    <m/>
    <s v="ÖZCIHAN GIDA INSAAT TARIM NAKLIYE ENERJI TURIZM MAD. PAZ. VE SAN. LTD. STI."/>
    <s v="EH.06.001"/>
    <s v="EnRoute Panorama - Hosting Hizmeti"/>
    <s v="Univera - JTI"/>
    <x v="2"/>
    <s v="Hosting"/>
    <m/>
    <n v="763.59500000000003"/>
    <m/>
    <n v="8"/>
    <m/>
    <n v="6108.7634239999998"/>
    <m/>
    <n v="3.424E-3"/>
    <m/>
    <n v="6108.76"/>
    <m/>
    <n v="0"/>
    <n v="0"/>
    <s v="UNI240000000530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64"/>
    <s v="Q2"/>
    <x v="0"/>
    <x v="3"/>
    <m/>
    <s v="ÖZÇELIK MESRUBAT VE GIDA MAD.TIC.PAZ.A.S."/>
    <s v="EH.06.001"/>
    <s v="EnRoute Panorama - Hosting Hizmeti"/>
    <s v="Univera - JTI"/>
    <x v="2"/>
    <s v="Hosting"/>
    <m/>
    <n v="763.59550000000002"/>
    <m/>
    <n v="20"/>
    <m/>
    <n v="15271.90856"/>
    <m/>
    <n v="-1.4400000000000001E-3"/>
    <m/>
    <n v="15271.91"/>
    <m/>
    <n v="0"/>
    <n v="0"/>
    <s v="UNI240000000531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64"/>
    <s v="Q2"/>
    <x v="0"/>
    <x v="3"/>
    <m/>
    <s v="ÖZÇELIK MESRUBAT VE GIDA MAD.TIC.PAZ.A.S."/>
    <s v="EH.06.001"/>
    <s v="EnRoute Panorama - Hosting Hizmeti"/>
    <s v="Univera - JTI"/>
    <x v="2"/>
    <s v="Hosting"/>
    <m/>
    <n v="763.59500000000003"/>
    <m/>
    <n v="4"/>
    <m/>
    <n v="3054.3817119999999"/>
    <m/>
    <n v="1.712E-3"/>
    <m/>
    <n v="3054.38"/>
    <m/>
    <n v="0"/>
    <n v="0"/>
    <s v="UNI240000000532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64"/>
    <s v="Q2"/>
    <x v="0"/>
    <x v="3"/>
    <m/>
    <s v="ÖZERLER TICARET ILHAN ÖZER"/>
    <s v="EH.06.001"/>
    <s v="EnRoute Panorama - Hosting Hizmeti"/>
    <s v="Univera - JTI"/>
    <x v="2"/>
    <s v="Hosting"/>
    <m/>
    <n v="763.59562500000004"/>
    <m/>
    <n v="16"/>
    <m/>
    <n v="12217.526848"/>
    <m/>
    <n v="-3.1519999999999999E-3"/>
    <m/>
    <n v="12217.53"/>
    <m/>
    <n v="0"/>
    <n v="0"/>
    <s v="UNI240000000533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64"/>
    <s v="Q2"/>
    <x v="0"/>
    <x v="3"/>
    <m/>
    <s v="PIRAMIT GIDA LOJISTIK TICARET TIC. A.S."/>
    <s v="EH.06.001"/>
    <s v="EnRoute Panorama - Hosting Hizmeti"/>
    <s v="Univera - JTI"/>
    <x v="2"/>
    <s v="Hosting"/>
    <m/>
    <n v="763.59500000000003"/>
    <m/>
    <n v="8"/>
    <m/>
    <n v="6108.7634239999998"/>
    <m/>
    <n v="3.424E-3"/>
    <m/>
    <n v="6108.76"/>
    <m/>
    <n v="0"/>
    <n v="0"/>
    <s v="UNI240000000534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64"/>
    <s v="Q2"/>
    <x v="0"/>
    <x v="3"/>
    <m/>
    <s v="REYMAR TÜTÜN MAM. DAG. VE PAZ. LTD. STI."/>
    <s v="EH.06.001"/>
    <s v="EnRoute Panorama - Hosting Hizmeti"/>
    <s v="Univera - JTI"/>
    <x v="2"/>
    <s v="Hosting"/>
    <m/>
    <n v="763.59500000000003"/>
    <m/>
    <n v="4"/>
    <m/>
    <n v="3054.3817119999999"/>
    <m/>
    <n v="1.712E-3"/>
    <m/>
    <n v="3054.38"/>
    <m/>
    <n v="0"/>
    <n v="0"/>
    <s v="UNI240000000535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64"/>
    <s v="Q2"/>
    <x v="0"/>
    <x v="3"/>
    <m/>
    <s v="SAGIROGLU TÜTÜN ÜRÜN. INS.TAAH. SAN. VE TIC. LTD. STI."/>
    <s v="EH.06.001"/>
    <s v="EnRoute Panorama - Hosting Hizmeti"/>
    <s v="Univera - JTI"/>
    <x v="2"/>
    <s v="Hosting"/>
    <m/>
    <n v="763.59500000000003"/>
    <m/>
    <n v="4"/>
    <m/>
    <n v="3054.3817119999999"/>
    <m/>
    <n v="1.712E-3"/>
    <m/>
    <n v="3054.38"/>
    <m/>
    <n v="0"/>
    <n v="0"/>
    <s v="UNI240000000536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64"/>
    <s v="Q2"/>
    <x v="0"/>
    <x v="3"/>
    <m/>
    <s v="SAMI EMGIN DAG. PAZ. TUR. TEKS. INS. SAN. TIC. LTD. STI."/>
    <s v="EH.06.001"/>
    <s v="EnRoute Panorama - Hosting Hizmeti"/>
    <s v="Univera - JTI"/>
    <x v="2"/>
    <s v="Hosting"/>
    <m/>
    <n v="763.59500000000003"/>
    <m/>
    <n v="8"/>
    <m/>
    <n v="6108.7634239999998"/>
    <m/>
    <n v="3.424E-3"/>
    <m/>
    <n v="6108.76"/>
    <m/>
    <n v="0"/>
    <n v="0"/>
    <s v="UNI240000000537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64"/>
    <s v="Q2"/>
    <x v="0"/>
    <x v="3"/>
    <m/>
    <s v="SEKERCI GIDA TEMIZLIK ÜRÜN. PAZ. VE DAG. LTD. STI."/>
    <s v="EH.06.001"/>
    <s v="EnRoute Panorama - Hosting Hizmeti"/>
    <s v="Univera - JTI"/>
    <x v="2"/>
    <s v="Hosting"/>
    <m/>
    <n v="763.59550000000002"/>
    <m/>
    <n v="40"/>
    <m/>
    <n v="30543.81712"/>
    <m/>
    <n v="-2.8800000000000002E-3"/>
    <m/>
    <n v="30543.82"/>
    <m/>
    <n v="0"/>
    <n v="0"/>
    <s v="UNI240000000541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64"/>
    <s v="Q2"/>
    <x v="0"/>
    <x v="3"/>
    <m/>
    <s v="SEYDIM DAG.PAZ.A.S."/>
    <s v="EH.06.001"/>
    <s v="EnRoute Panorama - Hosting Hizmeti"/>
    <s v="Univera - JTI"/>
    <x v="2"/>
    <s v="Hosting"/>
    <m/>
    <n v="763.59500000000003"/>
    <m/>
    <n v="4"/>
    <m/>
    <n v="3054.3817119999999"/>
    <m/>
    <n v="1.712E-3"/>
    <m/>
    <n v="3054.38"/>
    <m/>
    <n v="0"/>
    <n v="0"/>
    <s v="UNI240000000538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64"/>
    <s v="Q2"/>
    <x v="0"/>
    <x v="3"/>
    <m/>
    <s v="SEYPA GIDA IHTIYAÇ MAD.ÜRETIM.DAG.VE TIC. A.S."/>
    <s v="EH.06.001"/>
    <s v="EnRoute Panorama - Hosting Hizmeti"/>
    <s v="Univera - JTI"/>
    <x v="2"/>
    <s v="Hosting"/>
    <m/>
    <n v="763.59500000000003"/>
    <m/>
    <n v="8"/>
    <m/>
    <n v="6108.7634239999998"/>
    <m/>
    <n v="3.424E-3"/>
    <m/>
    <n v="6108.76"/>
    <m/>
    <n v="0"/>
    <n v="0"/>
    <s v="UNI240000000539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64"/>
    <s v="Q2"/>
    <x v="0"/>
    <x v="3"/>
    <m/>
    <s v="SSG DAYANIKLI TÜKETIM MAD. GIDA ÜRÜNLERI PAZ. SAN. TIC. LTD. STI."/>
    <s v="EH.06.001"/>
    <s v="EnRoute Panorama - Hosting Hizmeti"/>
    <s v="Univera - JTI"/>
    <x v="2"/>
    <s v="Hosting"/>
    <m/>
    <n v="763.59500000000003"/>
    <m/>
    <n v="8"/>
    <m/>
    <n v="6108.7634239999998"/>
    <m/>
    <n v="3.424E-3"/>
    <m/>
    <n v="6108.76"/>
    <m/>
    <n v="0"/>
    <n v="0"/>
    <s v="UNI240000000540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64"/>
    <s v="Q2"/>
    <x v="0"/>
    <x v="3"/>
    <m/>
    <s v="YILDIRIMLAR GRUP IHTIYAÇ VE GIDA MAD. TURIZM A.S"/>
    <s v="EH.06.001"/>
    <s v="EnRoute Panorama - Hosting Hizmeti"/>
    <s v="Univera - JTI"/>
    <x v="2"/>
    <s v="Hosting"/>
    <m/>
    <n v="763.59500000000003"/>
    <m/>
    <n v="8"/>
    <m/>
    <n v="6108.7634239999998"/>
    <m/>
    <n v="3.424E-3"/>
    <m/>
    <n v="6108.76"/>
    <m/>
    <n v="0"/>
    <n v="0"/>
    <s v="UNI240000000542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64"/>
    <s v="Q2"/>
    <x v="0"/>
    <x v="3"/>
    <m/>
    <s v="YUSUF BEKTAS GIDA VE IHTIYAÇ MAD. ILETISIM NAKLIYE TIC.VE SAN.LTD.STI."/>
    <s v="EH.06.001"/>
    <s v="EnRoute Panorama - Hosting Hizmeti"/>
    <s v="Univera - JTI"/>
    <x v="2"/>
    <s v="Hosting"/>
    <m/>
    <n v="763.5953571428571"/>
    <m/>
    <n v="28"/>
    <m/>
    <n v="21380.671984000001"/>
    <m/>
    <n v="1.9840000000000001E-3"/>
    <m/>
    <n v="21380.67"/>
    <m/>
    <n v="0"/>
    <n v="0"/>
    <s v="UNI240000000543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64"/>
    <s v="Q2"/>
    <x v="0"/>
    <x v="3"/>
    <m/>
    <s v="ZÜMRÜT TEKEL ÜRÜNLERI GIDA PAZ.INS.TAAH.SAN.VE.TIC.LTD STI"/>
    <s v="EH.06.001"/>
    <s v="EnRoute Panorama - Hosting Hizmeti"/>
    <s v="Univera - JTI"/>
    <x v="2"/>
    <s v="Hosting"/>
    <m/>
    <n v="763.59500000000003"/>
    <m/>
    <n v="4"/>
    <m/>
    <n v="3054.3817119999999"/>
    <m/>
    <n v="1.712E-3"/>
    <m/>
    <n v="3054.38"/>
    <m/>
    <n v="0"/>
    <n v="0"/>
    <s v="UNI240000000544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64"/>
    <s v="Q2"/>
    <x v="0"/>
    <x v="5"/>
    <m/>
    <s v="SEMIH MESRUBAT LOJISTIK GIDA INS. TUR. SAN. VE TIC. LTD. STI."/>
    <s v="EH.02.016"/>
    <s v="EnRoute Panorama - E-Defter Saklama Hizmeti"/>
    <s v="Univera - Danone Waters"/>
    <x v="6"/>
    <s v="E-Dönüşüm"/>
    <s v="E-Dönüşüm"/>
    <n v="13715"/>
    <m/>
    <n v="1"/>
    <m/>
    <n v="13715"/>
    <m/>
    <n v="0"/>
    <m/>
    <n v="13715"/>
    <m/>
    <n v="0"/>
    <n v="0"/>
    <s v="UNI240000001071"/>
    <m/>
    <m/>
    <s v="Danone"/>
    <s v="Mevcut Müşteri"/>
    <s v="Yeni Satış"/>
    <s v="Hizmet"/>
    <s v="E-Dönüşüm"/>
    <s v="Diğer"/>
    <s v="Univera Satış"/>
    <s v="Saha Satış"/>
    <s v="Yurt İçi"/>
    <s v="Türkiye"/>
    <s v="Dist"/>
  </r>
  <r>
    <m/>
    <m/>
    <x v="65"/>
    <s v="Q2"/>
    <x v="0"/>
    <x v="3"/>
    <m/>
    <s v="SIRIN GIDA VE MES. SAN. TIC. LTD. STI"/>
    <s v="UH.01.002"/>
    <s v="UNIDOX KONTÖR HIZMETI"/>
    <s v="Univera - Efes Türkiye"/>
    <x v="6"/>
    <s v="E-Dönüşüm"/>
    <s v="Unidox"/>
    <n v="5"/>
    <m/>
    <n v="500"/>
    <m/>
    <n v="2500"/>
    <m/>
    <n v="0"/>
    <m/>
    <n v="2500"/>
    <m/>
    <n v="0"/>
    <n v="0"/>
    <s v="UNI240000000552"/>
    <m/>
    <m/>
    <s v="Efes Türkiye"/>
    <s v="Mevcut Müşteri"/>
    <s v="Yeni Satış"/>
    <s v="Kontor"/>
    <s v="Kontor Satışı"/>
    <s v="Diğer"/>
    <s v="Univera Satış"/>
    <s v="Saha Satış"/>
    <s v="Yurt İçi"/>
    <s v="Türkiye"/>
    <s v="Dist"/>
  </r>
  <r>
    <m/>
    <m/>
    <x v="66"/>
    <s v="Q2"/>
    <x v="0"/>
    <x v="3"/>
    <m/>
    <s v="ALDEMIR BILISIM HIZ. VE DANISMANLIK - ARZU ALDEMIR"/>
    <s v="UH.01.002"/>
    <s v="UNIDOX KONTÖR HIZMETI"/>
    <s v="Univera - Kanal"/>
    <x v="5"/>
    <s v="E-Dönüşüm"/>
    <s v="Unidox"/>
    <n v="1.4339999999999999"/>
    <m/>
    <n v="10000"/>
    <m/>
    <n v="14340"/>
    <m/>
    <n v="0"/>
    <m/>
    <n v="14340"/>
    <m/>
    <n v="0"/>
    <n v="0"/>
    <s v="UNI240000000559"/>
    <m/>
    <m/>
    <s v="Aldemir"/>
    <s v="Mevcut Müşteri"/>
    <s v="Yeni Satış"/>
    <s v="Kontor"/>
    <s v="Kontor Satışı"/>
    <s v="Diğer"/>
    <s v="Kanal Satış"/>
    <s v="Aldemir"/>
    <s v="Yurt İçi"/>
    <s v="Türkiye"/>
    <s v="Merkez"/>
  </r>
  <r>
    <m/>
    <m/>
    <x v="66"/>
    <s v="Q2"/>
    <x v="0"/>
    <x v="3"/>
    <m/>
    <s v="ALİ SERGEN KART"/>
    <s v="UH.01.002"/>
    <s v="UNIDOX KONTÖR HIZMETI"/>
    <s v="Univera - Kanal"/>
    <x v="5"/>
    <s v="E-Dönüşüm"/>
    <s v="Unidox"/>
    <n v="1.181"/>
    <m/>
    <n v="10000"/>
    <m/>
    <n v="11810"/>
    <m/>
    <n v="0"/>
    <m/>
    <n v="11810"/>
    <m/>
    <n v="0"/>
    <n v="0"/>
    <s v="ENV240000000055"/>
    <m/>
    <m/>
    <s v="Ali Sergen Kart"/>
    <s v="Mevcut Müşteri"/>
    <s v="Yeni Satış"/>
    <s v="Kontor"/>
    <s v="Kontor Satışı"/>
    <s v="Diğer"/>
    <s v="Kanal Satış"/>
    <s v="Ali Sergen Kart"/>
    <s v="Yurt İçi"/>
    <s v="Türkiye"/>
    <s v="Merkez"/>
  </r>
  <r>
    <m/>
    <m/>
    <x v="66"/>
    <s v="Q2"/>
    <x v="0"/>
    <x v="3"/>
    <m/>
    <s v="KAYSERI MESRUBAT GIDA TÜKETIM PAZARLAMA INSAAT ITHALAT IHRACAT SANAYI TICARET LIMITED SIRKETI"/>
    <s v="UH.01.002"/>
    <s v="UNIDOX KONTÖR HIZMETI"/>
    <s v="Univera - Düzey Tüketim"/>
    <x v="6"/>
    <s v="E-Dönüşüm"/>
    <s v="Unidox"/>
    <n v="2.0844"/>
    <m/>
    <n v="5000"/>
    <m/>
    <n v="10422"/>
    <m/>
    <n v="0"/>
    <m/>
    <n v="10422"/>
    <m/>
    <n v="0"/>
    <n v="0"/>
    <s v="UNI240000000556"/>
    <m/>
    <m/>
    <s v="Düzey"/>
    <s v="Mevcut Müşteri"/>
    <s v="Yeni Satış"/>
    <s v="Kontor"/>
    <s v="Kontor Satışı"/>
    <s v="Key Account"/>
    <s v="Kanal Satış"/>
    <s v="Saha Satış"/>
    <s v="Yurt İçi"/>
    <s v="Türkiye"/>
    <s v="Dist"/>
  </r>
  <r>
    <m/>
    <m/>
    <x v="66"/>
    <s v="Q2"/>
    <x v="0"/>
    <x v="3"/>
    <m/>
    <s v="KOÇAK GIDA-ÖZLEM KOÇAK"/>
    <s v="UH.01.002"/>
    <s v="UNIDOX KONTÖR HIZMETI"/>
    <s v="Univera - Şen Piliç"/>
    <x v="6"/>
    <s v="E-Dönüşüm"/>
    <s v="Unidox"/>
    <n v="2.8"/>
    <m/>
    <n v="5000"/>
    <m/>
    <n v="14000"/>
    <m/>
    <n v="0"/>
    <m/>
    <n v="14000"/>
    <m/>
    <n v="0"/>
    <n v="0"/>
    <s v="UNI240000000557"/>
    <m/>
    <m/>
    <s v="Şen Piliç"/>
    <s v="Mevcut Müşteri"/>
    <s v="Yeni Satış"/>
    <s v="Kontor"/>
    <s v="Kontor Satışı"/>
    <s v="Diğer"/>
    <s v="Kanal Satış"/>
    <s v="Saha Satış"/>
    <s v="Yurt İçi"/>
    <s v="Türkiye"/>
    <s v="Dist"/>
  </r>
  <r>
    <m/>
    <m/>
    <x v="66"/>
    <s v="Q2"/>
    <x v="0"/>
    <x v="3"/>
    <m/>
    <s v="MATRIKS BİLGİSAYAR SİSTEMLERİ LTD.ŞTİ"/>
    <s v="UH.01.002"/>
    <s v="UNIDOX KONTÖR HIZMETI"/>
    <s v="Univera - Kanal"/>
    <x v="5"/>
    <s v="E-Dönüşüm"/>
    <s v="Unidox"/>
    <n v="2.9529999999999998"/>
    <m/>
    <n v="2000"/>
    <m/>
    <n v="5906"/>
    <m/>
    <n v="0"/>
    <m/>
    <n v="5906"/>
    <m/>
    <n v="0"/>
    <n v="0"/>
    <s v="UNI240000000555"/>
    <m/>
    <m/>
    <s v="Matriks"/>
    <s v="Mevcut Müşteri"/>
    <s v="Yeni Satış"/>
    <s v="Kontor"/>
    <s v="Kontor Satışı"/>
    <s v="Diğer"/>
    <s v="Kanal Satış"/>
    <s v="Matriks"/>
    <s v="Yurt İçi"/>
    <s v="Türkiye"/>
    <s v="Merkez"/>
  </r>
  <r>
    <m/>
    <m/>
    <x v="66"/>
    <s v="Q2"/>
    <x v="0"/>
    <x v="3"/>
    <m/>
    <s v="MİYA OTOMASYON VE BARKOD BILISIM SISTEMLERI SAN TİC. VE L.T.D. STI."/>
    <s v="UH.01.002"/>
    <s v="UNIDOX KONTÖR HIZMETI"/>
    <s v="Univera - Kanal"/>
    <x v="5"/>
    <s v="E-Dönüşüm"/>
    <s v="Unidox"/>
    <n v="1.5189999999999999"/>
    <m/>
    <n v="25000"/>
    <m/>
    <n v="37975"/>
    <m/>
    <n v="0"/>
    <m/>
    <n v="37975"/>
    <m/>
    <n v="0"/>
    <n v="0"/>
    <s v="UNI240000000558"/>
    <m/>
    <m/>
    <s v="Miya"/>
    <s v="Mevcut Müşteri"/>
    <s v="Yeni Satış"/>
    <s v="Kontor"/>
    <s v="Kontor Satışı"/>
    <s v="Diğer"/>
    <s v="Kanal Satış"/>
    <s v="Miya"/>
    <s v="Yurt İçi"/>
    <s v="Türkiye"/>
    <s v="Merkez"/>
  </r>
  <r>
    <m/>
    <m/>
    <x v="66"/>
    <s v="Q2"/>
    <x v="0"/>
    <x v="3"/>
    <m/>
    <s v="SIRIN GIDA VE MES. SAN. TIC. LTD. STI"/>
    <s v="UH.01.002"/>
    <s v="UNIDOX KONTÖR HIZMETI"/>
    <s v="Univera - Efes Türkiye"/>
    <x v="6"/>
    <s v="E-Dönüşüm"/>
    <s v="Unidox"/>
    <n v="3.5332999999999997"/>
    <m/>
    <n v="1500"/>
    <m/>
    <n v="5299.95"/>
    <m/>
    <n v="0"/>
    <m/>
    <n v="5299.95"/>
    <m/>
    <n v="0"/>
    <n v="0"/>
    <s v="UNI240000000553"/>
    <m/>
    <m/>
    <s v="Efes Türkiye"/>
    <s v="Mevcut Müşteri"/>
    <s v="Yeni Satış"/>
    <s v="Kontor"/>
    <s v="Kontor Satışı"/>
    <s v="Diğer"/>
    <s v="Univera Satış"/>
    <s v="Saha Satış"/>
    <s v="Yurt İçi"/>
    <s v="Türkiye"/>
    <s v="Dist"/>
  </r>
  <r>
    <m/>
    <m/>
    <x v="66"/>
    <s v="Q2"/>
    <x v="0"/>
    <x v="3"/>
    <m/>
    <s v="PANASONIC ELEKTRIC WORKS ELEKTRIK SAN.VE TIC. A.S."/>
    <s v="SH.03.002"/>
    <s v="StokBar Panorama - Uzman Destek Hizmeti"/>
    <s v="Univera - Panasonic"/>
    <x v="0"/>
    <s v="Stokbar"/>
    <s v="Stokbar"/>
    <n v="97500"/>
    <m/>
    <n v="1"/>
    <m/>
    <n v="97500"/>
    <m/>
    <n v="0"/>
    <m/>
    <n v="97500"/>
    <m/>
    <n v="0"/>
    <n v="0"/>
    <s v="UNI240000000560"/>
    <m/>
    <m/>
    <s v="Panasonic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66"/>
    <s v="Q2"/>
    <x v="0"/>
    <x v="3"/>
    <m/>
    <s v="ERBAK-ULUDAG PAZARLAMA SATIS VE DAGITIM A.S."/>
    <s v="QY.04.004"/>
    <s v="Quest Panorama - Q-Auditor Mobil Kullanici Lisansi (Enterprise)"/>
    <s v="Univera - Uludağ İçecek"/>
    <x v="1"/>
    <s v="Quest"/>
    <m/>
    <n v="9376.33"/>
    <m/>
    <n v="2"/>
    <m/>
    <n v="18752.66"/>
    <m/>
    <n v="0"/>
    <m/>
    <n v="18752.66"/>
    <m/>
    <n v="0"/>
    <n v="0"/>
    <s v="UNI240000000561"/>
    <m/>
    <m/>
    <s v="Uludağ İçecek"/>
    <s v="Mevcut Müşteri"/>
    <s v="Yeni Satış"/>
    <s v="Lisans"/>
    <s v="Lisans Satışı"/>
    <s v="Diğer"/>
    <s v="Univera Satış"/>
    <s v="Saha Satış"/>
    <s v="Yurt İçi"/>
    <s v="Türkiye"/>
    <s v="Merkez"/>
  </r>
  <r>
    <m/>
    <m/>
    <x v="66"/>
    <s v="Q3"/>
    <x v="0"/>
    <x v="6"/>
    <m/>
    <s v="IMPERIAL TOBACCO TÜTÜN ÜRÜNLERI SATIS VE PAZARLAMA A.S"/>
    <s v="EH.02.014"/>
    <s v="ENROUTE PANORAMA BUSINESS ANALYTICS  (QSENSE) KULLANICI LISANSI BAKIMI"/>
    <s v="Univera - Imperial Tobacco"/>
    <x v="11"/>
    <s v="Enroute"/>
    <m/>
    <n v="76889.78"/>
    <m/>
    <n v="1"/>
    <m/>
    <n v="76889.78"/>
    <m/>
    <n v="0"/>
    <m/>
    <n v="76889.78"/>
    <m/>
    <n v="0"/>
    <n v="0"/>
    <s v="UNI240000001105"/>
    <m/>
    <m/>
    <s v="Imperial Tobacco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66"/>
    <s v="Q3"/>
    <x v="0"/>
    <x v="6"/>
    <m/>
    <s v="ECZACIBASI YAPI GEREÇLERI SAN. VE TIC. AS."/>
    <s v="EH.02.001"/>
    <s v="EnRoute Panorama - Yazilim Bakimi, Yasatma ve Merkezi Destek Hizmeti"/>
    <s v="Univera - Eczacıbaşı Intema"/>
    <x v="11"/>
    <s v="Enroute"/>
    <m/>
    <n v="44666.66"/>
    <m/>
    <n v="6"/>
    <m/>
    <n v="267999.96000000002"/>
    <m/>
    <n v="0"/>
    <m/>
    <n v="267999.96000000002"/>
    <m/>
    <n v="0"/>
    <n v="0"/>
    <s v="UNI240000001106"/>
    <m/>
    <m/>
    <s v="Eczacıbaşı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66"/>
    <s v="Q3"/>
    <x v="0"/>
    <x v="6"/>
    <m/>
    <s v="IMPERIAL TOBACCO TÜTÜN ÜRÜNLERI SATIS VE PAZARLAMA A.S"/>
    <s v="EH.02.001"/>
    <s v="EnRoute Panorama - Yazilim Bakimi, Yasatma ve Merkezi Destek Hizmeti"/>
    <s v="Univera - Imperial Tobacco"/>
    <x v="11"/>
    <s v="Enroute"/>
    <m/>
    <n v="683308.41"/>
    <m/>
    <n v="1"/>
    <m/>
    <n v="683308.41"/>
    <m/>
    <n v="0"/>
    <m/>
    <n v="683308.41"/>
    <m/>
    <n v="0"/>
    <n v="0"/>
    <s v="UNI240000001104"/>
    <m/>
    <m/>
    <s v="Imperial Tobacco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66"/>
    <s v="Q3"/>
    <x v="0"/>
    <x v="6"/>
    <m/>
    <s v="INTEMA INSAAT VE TESISAT MALZEME A.S"/>
    <s v="EH.02.001"/>
    <s v="EnRoute Panorama - Yazilim Bakimi, Yasatma ve Merkezi Destek Hizmeti"/>
    <s v="Univera - Eczacıbaşı Intema"/>
    <x v="12"/>
    <s v="Enroute"/>
    <m/>
    <n v="20230.75"/>
    <m/>
    <n v="1"/>
    <m/>
    <n v="20230.75"/>
    <m/>
    <n v="0"/>
    <m/>
    <n v="20230.75"/>
    <m/>
    <n v="0"/>
    <n v="0"/>
    <s v="UNI240000001088"/>
    <m/>
    <m/>
    <s v="Eczacıbaşı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66"/>
    <s v="Q3"/>
    <x v="0"/>
    <x v="6"/>
    <m/>
    <s v="VITRA KARO SERAMIK SAN. VE TIC. AS."/>
    <s v="EH.02.018"/>
    <s v="EnRoute Panorama  WebConnector Bakim Hizmeti"/>
    <s v="Univera - Eczacıbaşı Intema"/>
    <x v="12"/>
    <s v="Enroute"/>
    <s v="Web Connector"/>
    <n v="24051.25"/>
    <m/>
    <n v="1"/>
    <m/>
    <n v="24051.25"/>
    <m/>
    <n v="0"/>
    <m/>
    <n v="24051.25"/>
    <m/>
    <n v="0"/>
    <n v="0"/>
    <s v="UNI240000001089"/>
    <m/>
    <m/>
    <s v="Eczacıbaşı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66"/>
    <s v="Q3"/>
    <x v="0"/>
    <x v="6"/>
    <m/>
    <s v="IMPERIAL TOBACCO TÜTÜN ÜRÜNLERI SATIS VE PAZARLAMA A.S"/>
    <s v="EH.03.001"/>
    <s v="EnRoute Panorama - Çafri Merkezi Hizmeti  (MSD)"/>
    <s v="Univera - Imperial Tobacco"/>
    <x v="11"/>
    <s v="Enroute"/>
    <m/>
    <n v="10732.8"/>
    <m/>
    <n v="36"/>
    <m/>
    <n v="386380.79999999999"/>
    <m/>
    <n v="0"/>
    <m/>
    <n v="386380.79999999999"/>
    <m/>
    <n v="0"/>
    <n v="0"/>
    <s v="UNI240000001104"/>
    <m/>
    <m/>
    <s v="Imperial Tobacco"/>
    <s v="Mevcut Müşteri"/>
    <s v="Yenileme"/>
    <s v="Hizmet"/>
    <s v="Çağrı Merkezi"/>
    <s v="Diğer"/>
    <s v="Univera Satış"/>
    <s v="Saha Satış"/>
    <s v="Yurt İçi"/>
    <s v="Türkiye"/>
    <s v="Merkez"/>
  </r>
  <r>
    <m/>
    <m/>
    <x v="67"/>
    <s v="Q2"/>
    <x v="0"/>
    <x v="3"/>
    <m/>
    <s v="V.N.G. GIDA PAZARLAMA-NURAY YILDIRIM"/>
    <s v="UH.01.002"/>
    <s v="UNIDOX KONTÖR HIZMETI"/>
    <s v="Univera Doğuş Çay Projesi"/>
    <x v="6"/>
    <s v="E-Dönüşüm"/>
    <s v="Unidox"/>
    <n v="1.8"/>
    <m/>
    <n v="10000"/>
    <m/>
    <n v="18000"/>
    <m/>
    <n v="0"/>
    <m/>
    <n v="18000"/>
    <m/>
    <n v="0"/>
    <n v="0"/>
    <s v="ENV240000000058"/>
    <m/>
    <m/>
    <s v="Doğuş Çay"/>
    <s v="Yeni Müşteri"/>
    <s v="Yeni Satış"/>
    <s v="Kontor"/>
    <s v="Kontor Satışı"/>
    <s v="Key Account"/>
    <s v="Kanal Satış"/>
    <s v="Saha Satış"/>
    <s v="Yurt İçi"/>
    <s v="Türkiye"/>
    <s v="Dist"/>
  </r>
  <r>
    <m/>
    <m/>
    <x v="67"/>
    <s v="Q2"/>
    <x v="0"/>
    <x v="3"/>
    <m/>
    <s v="JTI TÜTÜN ÜRÜNLERI SANAYI A.S"/>
    <s v="QH.02.001"/>
    <s v="Quest Panorama - Yazilim Bakimi, Yasatma ve Merkezi Destek Hizmeti"/>
    <s v="Univera - JTI"/>
    <x v="2"/>
    <s v="Quest"/>
    <m/>
    <n v="72286.44"/>
    <m/>
    <n v="-1"/>
    <m/>
    <n v="0"/>
    <m/>
    <n v="0"/>
    <m/>
    <n v="-72286.44"/>
    <m/>
    <n v="1"/>
    <n v="72286.44"/>
    <s v="TS0202400001083"/>
    <m/>
    <m/>
    <s v="JTI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67"/>
    <s v="Q3"/>
    <x v="0"/>
    <x v="6"/>
    <m/>
    <s v="KOROPLAST TEMIZLIK AMBALAJ ÜRÜNLERI SAN. VE DIS TIC.A.S."/>
    <s v="EY.03.001"/>
    <s v="Enroute Panorama PaaS Lisansi (Kiralama Hizmeti )"/>
    <s v="Univera - Koroplast"/>
    <x v="13"/>
    <s v="Enroute"/>
    <m/>
    <n v="66202.429999999993"/>
    <m/>
    <n v="1"/>
    <m/>
    <n v="66202.429999999993"/>
    <m/>
    <n v="0"/>
    <m/>
    <n v="66202.429999999993"/>
    <m/>
    <n v="0"/>
    <n v="0"/>
    <s v="UNI240000001140"/>
    <m/>
    <m/>
    <s v="Koroplast"/>
    <s v="Mevcut Müşteri"/>
    <s v="Yenileme"/>
    <s v="Lisans"/>
    <s v="Lisans Kiralama"/>
    <s v="Diğer"/>
    <s v="Univera Satış"/>
    <s v="Saha Satış"/>
    <s v="Yurt İçi"/>
    <s v="Türkiye"/>
    <s v="Merkez"/>
  </r>
  <r>
    <m/>
    <m/>
    <x v="67"/>
    <s v="Q3"/>
    <x v="0"/>
    <x v="6"/>
    <m/>
    <s v="ECZACIBASI YAPI GEREÇLERI SAN. VE TIC. AS."/>
    <s v="EH.02.001"/>
    <s v="EnRoute Panorama - Yazilim Bakimi, Yasatma ve Merkezi Destek Hizmeti"/>
    <s v="Univera - Eczacıbaşı Intema"/>
    <x v="11"/>
    <s v="Enroute"/>
    <m/>
    <n v="44666.66"/>
    <m/>
    <n v="1"/>
    <m/>
    <n v="44666.66"/>
    <m/>
    <n v="0"/>
    <m/>
    <n v="44666.66"/>
    <m/>
    <n v="0"/>
    <n v="0"/>
    <s v="UNI240000001107"/>
    <m/>
    <m/>
    <s v="Eczacıbaşı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67"/>
    <s v="Q3"/>
    <x v="0"/>
    <x v="6"/>
    <m/>
    <s v="SEBA ASC"/>
    <s v="EH.02.001"/>
    <s v="EnRoute Panorama - Yazilim Bakimi, Yasatma ve Merkezi Destek Hizmeti"/>
    <s v="Univera - Seba ASC"/>
    <x v="4"/>
    <s v="Enroute"/>
    <m/>
    <n v="82415.5"/>
    <m/>
    <n v="1"/>
    <m/>
    <n v="82415.5"/>
    <m/>
    <n v="0"/>
    <m/>
    <n v="82415.5"/>
    <m/>
    <n v="0"/>
    <n v="0"/>
    <s v="ENV240000000088"/>
    <m/>
    <m/>
    <s v="Seba ASC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67"/>
    <s v="Q3"/>
    <x v="0"/>
    <x v="6"/>
    <m/>
    <s v="ERBAK-ULUDAG PAZARLAMA SATIS VE DAGITIM A.S."/>
    <s v="EH.02.001"/>
    <s v="EnRoute Panorama - Yazilim Bakimi, Yasatma ve Merkezi Destek Hizmeti"/>
    <s v="Univera - Uludağ İçecek"/>
    <x v="11"/>
    <s v="Enroute"/>
    <m/>
    <n v="23734"/>
    <m/>
    <n v="1"/>
    <m/>
    <n v="23734"/>
    <m/>
    <n v="0"/>
    <m/>
    <n v="23734"/>
    <m/>
    <n v="0"/>
    <n v="0"/>
    <s v="UNI240000001124"/>
    <m/>
    <m/>
    <s v="Uludağ İçecek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67"/>
    <s v="Q3"/>
    <x v="0"/>
    <x v="6"/>
    <m/>
    <s v="EFES KAZAKHSTAN JSC FE"/>
    <s v="EY.01.014"/>
    <s v="EnRoute Panorama - Platform Back Office Kullanici Lisansi (Enterprise)"/>
    <s v="Univera - Efes Kazakistan"/>
    <x v="4"/>
    <s v="Enroute"/>
    <m/>
    <n v="3308.1800000000003"/>
    <m/>
    <n v="10"/>
    <m/>
    <n v="33081.800000000003"/>
    <m/>
    <n v="0"/>
    <m/>
    <n v="33081.800000000003"/>
    <m/>
    <n v="0"/>
    <n v="0"/>
    <s v="ENV240000000089"/>
    <m/>
    <m/>
    <s v="Efes International"/>
    <s v="Mevcut Müşteri"/>
    <s v="Yeni Satış"/>
    <s v="Lisans"/>
    <s v="Lisans Satışı"/>
    <s v="Diğer"/>
    <s v="Univera Satış"/>
    <s v="Saha Satış"/>
    <s v="Yurt Dışı"/>
    <s v="Kazakistan"/>
    <s v="Merkez"/>
  </r>
  <r>
    <m/>
    <m/>
    <x v="67"/>
    <s v="Q3"/>
    <x v="0"/>
    <x v="6"/>
    <m/>
    <s v="ERBAK-ULUDAG PAZARLAMA SATIS VE DAGITIM A.S."/>
    <s v="EYS.02.033"/>
    <s v="EnRoute Panorama - Mobil Kullanici Lisansi Standart"/>
    <s v="Univera - Uludağ İçecek"/>
    <x v="11"/>
    <s v="Enroute"/>
    <m/>
    <n v="2697"/>
    <m/>
    <n v="40"/>
    <m/>
    <n v="107880"/>
    <m/>
    <n v="0"/>
    <m/>
    <n v="107880"/>
    <m/>
    <n v="0"/>
    <n v="0"/>
    <s v="UNI240000001124"/>
    <m/>
    <m/>
    <s v="Uludağ İçecek"/>
    <m/>
    <s v="Yeni Satış"/>
    <s v="Lisans"/>
    <s v="Lisans Satışı"/>
    <s v="Diğer"/>
    <s v="Univera Satış"/>
    <s v="Saha Satış"/>
    <s v="Yurt İçi"/>
    <s v="Türkiye"/>
    <s v="Merkez"/>
  </r>
  <r>
    <m/>
    <m/>
    <x v="67"/>
    <s v="Q2"/>
    <x v="0"/>
    <x v="3"/>
    <m/>
    <s v="TADIM GIDA MADDELERI SAN.VE TIC.AS."/>
    <s v="EH.06.001"/>
    <s v="EnRoute Panorama - Hosting Hizmeti"/>
    <s v="Univera - Tadım"/>
    <x v="7"/>
    <s v="Hosting"/>
    <m/>
    <n v="7443.52"/>
    <m/>
    <n v="1"/>
    <m/>
    <n v="7443.52"/>
    <m/>
    <n v="0"/>
    <m/>
    <n v="7443.52"/>
    <m/>
    <n v="0"/>
    <n v="0"/>
    <s v="UNI240000000563"/>
    <m/>
    <m/>
    <s v="Tadım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67"/>
    <s v="Q2"/>
    <x v="0"/>
    <x v="3"/>
    <m/>
    <s v="NUROL MAKINA VE SANAYI A.S."/>
    <s v="CDH.02.001"/>
    <s v="Calldesk Panorama Yazilim Bakimi Hizmeti "/>
    <s v="Univera - Nurol Makina"/>
    <x v="10"/>
    <s v="ServiceCore"/>
    <m/>
    <n v="1332.38"/>
    <m/>
    <n v="1"/>
    <m/>
    <n v="1332.38"/>
    <m/>
    <n v="0"/>
    <m/>
    <n v="1332.38"/>
    <m/>
    <n v="0"/>
    <n v="0"/>
    <s v="UNI240000000562"/>
    <m/>
    <m/>
    <s v="Nurol Makina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67"/>
    <s v="Q2"/>
    <x v="0"/>
    <x v="3"/>
    <m/>
    <s v="NUROL MAKINA VE SANAYI A.S."/>
    <s v="CDH.05.002"/>
    <s v="Calldesk Panorama - Rapor Gelistirme Hizmeti"/>
    <s v="Univera - Nurol Makina"/>
    <x v="10"/>
    <s v="ServiceCore"/>
    <m/>
    <n v="3078"/>
    <m/>
    <n v="6"/>
    <m/>
    <n v="18468"/>
    <m/>
    <n v="0"/>
    <m/>
    <n v="18468"/>
    <m/>
    <n v="0"/>
    <n v="0"/>
    <s v="UNI240000000562"/>
    <m/>
    <m/>
    <s v="Nurol Makina"/>
    <s v="Mevcut Müşteri"/>
    <s v="Yeni Satış"/>
    <s v="Hizmet"/>
    <s v="Rapor Geliştirme"/>
    <s v="Diğer"/>
    <s v="Univera Satış"/>
    <s v="Saha Satış"/>
    <s v="Yurt İçi"/>
    <s v="Türkiye"/>
    <s v="Merkez"/>
  </r>
  <r>
    <m/>
    <m/>
    <x v="67"/>
    <s v="Q2"/>
    <x v="0"/>
    <x v="3"/>
    <m/>
    <s v="NUROL MAKINA VE SANAYI A.S."/>
    <s v="CDH.01.001"/>
    <s v="Calldesk Panorama - Proje Yönetim Hizmeti"/>
    <s v="Univera - Nurol Makina"/>
    <x v="10"/>
    <s v="ServiceCore"/>
    <m/>
    <n v="3876"/>
    <m/>
    <n v="22"/>
    <m/>
    <n v="85272"/>
    <m/>
    <n v="0"/>
    <m/>
    <n v="85272"/>
    <m/>
    <n v="0"/>
    <n v="0"/>
    <s v="UNI240000000562"/>
    <m/>
    <m/>
    <s v="Nurol Makina"/>
    <s v="Mevcut Müşteri"/>
    <s v="Yeni Satış"/>
    <s v="Hizmet"/>
    <s v="Proje Yönetimi ve Danışmanlık"/>
    <s v="Diğer"/>
    <s v="Univera Satış"/>
    <s v="Saha Satış"/>
    <s v="Yurt İçi"/>
    <s v="Türkiye"/>
    <s v="Merkez"/>
  </r>
  <r>
    <m/>
    <m/>
    <x v="68"/>
    <s v="Q2"/>
    <x v="0"/>
    <x v="3"/>
    <m/>
    <s v="POLARİS YAZILIM ÇÖZÜMLERİ VE DANIŞMANLIK HİZMETLERİ LTD.ŞTİ."/>
    <s v="UH.01.002"/>
    <s v="UNIDOX KONTÖR HIZMETI"/>
    <s v="Univera - Kanal"/>
    <x v="5"/>
    <s v="E-Dönüşüm"/>
    <s v="Unidox"/>
    <n v="2.9529999999999998"/>
    <m/>
    <n v="2000"/>
    <m/>
    <n v="5906"/>
    <m/>
    <n v="0"/>
    <m/>
    <n v="5906"/>
    <m/>
    <n v="0"/>
    <n v="0"/>
    <s v="UNI240000000566"/>
    <m/>
    <m/>
    <s v="Polaris"/>
    <s v="Mevcut Müşteri"/>
    <s v="Yeni Satış"/>
    <s v="Kontor"/>
    <s v="Kontor Satışı"/>
    <s v="Diğer"/>
    <s v="Kanal Satış"/>
    <s v="Polaris"/>
    <s v="Yurt İçi"/>
    <s v="Türkiye"/>
    <s v="Merkez"/>
  </r>
  <r>
    <m/>
    <m/>
    <x v="68"/>
    <s v="Q2"/>
    <x v="0"/>
    <x v="3"/>
    <m/>
    <s v="JTI TÜTÜN ÜRÜNLERI PAZARLAMA A.S."/>
    <s v="QH.02.001"/>
    <s v="Quest Panorama - Yazilim Bakimi, Yasatma ve Merkezi Destek Hizmeti"/>
    <s v="Univera - JTI"/>
    <x v="2"/>
    <s v="Quest"/>
    <m/>
    <n v="6023.87"/>
    <m/>
    <n v="12"/>
    <m/>
    <n v="72286.44"/>
    <m/>
    <n v="0"/>
    <m/>
    <n v="72286.44"/>
    <m/>
    <n v="0"/>
    <n v="0"/>
    <s v="UNI240000000569"/>
    <m/>
    <m/>
    <s v="JTI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68"/>
    <s v="Q2"/>
    <x v="0"/>
    <x v="3"/>
    <m/>
    <s v="JTI TÜTÜN ÜRÜNLERI PAZARLAMA A.S."/>
    <s v="QH.03.001"/>
    <s v="Quest Panorama  - Çafri Merkezi Hizmeti"/>
    <s v="Univera - JTI"/>
    <x v="2"/>
    <s v="Quest"/>
    <m/>
    <n v="78.960000000000008"/>
    <m/>
    <n v="3984"/>
    <m/>
    <n v="314576.64000000001"/>
    <m/>
    <n v="0"/>
    <m/>
    <n v="314576.64000000001"/>
    <m/>
    <n v="0"/>
    <n v="0"/>
    <s v="UNI240000000567"/>
    <m/>
    <m/>
    <s v="JTI"/>
    <s v="Mevcut Müşteri"/>
    <s v="Yenileme"/>
    <s v="Hizmet"/>
    <s v="Hosting"/>
    <s v="Key Account"/>
    <s v="Univera Satış"/>
    <s v="Saha Satış"/>
    <s v="Yurt İçi"/>
    <s v="Türkiye"/>
    <s v="Merkez"/>
  </r>
  <r>
    <m/>
    <m/>
    <x v="68"/>
    <s v="Q3"/>
    <x v="0"/>
    <x v="6"/>
    <m/>
    <s v="ALTIPARMAK GIDA SAN. VE TIC. AS."/>
    <s v="EY.03.001"/>
    <s v="Enroute Panorama PaaS Lisansi (Kiralama Hizmeti )"/>
    <s v="Univera - Altıparmak-Balparmak"/>
    <x v="7"/>
    <s v="Enroute"/>
    <m/>
    <n v="72576"/>
    <m/>
    <n v="1"/>
    <m/>
    <n v="72576"/>
    <m/>
    <n v="0"/>
    <m/>
    <n v="72576"/>
    <m/>
    <n v="0"/>
    <n v="0"/>
    <s v="UNI240000001166"/>
    <m/>
    <m/>
    <s v="Balparmak"/>
    <s v="Mevcut Müşteri"/>
    <s v="Yenileme"/>
    <s v="Lisans"/>
    <s v="Lisans Kiralama"/>
    <s v="Diğer"/>
    <s v="Univera Satış"/>
    <s v="Saha Satış"/>
    <s v="Yurt İçi"/>
    <s v="Türkiye"/>
    <s v="Merkez"/>
  </r>
  <r>
    <m/>
    <m/>
    <x v="68"/>
    <s v="Q3"/>
    <x v="0"/>
    <x v="6"/>
    <m/>
    <s v="ERBAK-ULUDAG PAZARLAMA SATIS VE DAGITIM A.S."/>
    <s v="EH.02.001"/>
    <s v="EnRoute Panorama - Yazilim Bakimi, Yasatma ve Merkezi Destek Hizmeti"/>
    <s v="Univera - Uludağ İçecek"/>
    <x v="11"/>
    <s v="Enroute"/>
    <m/>
    <n v="23734"/>
    <m/>
    <n v="1"/>
    <m/>
    <n v="23734"/>
    <m/>
    <n v="0"/>
    <m/>
    <n v="23734"/>
    <m/>
    <n v="0"/>
    <n v="0"/>
    <s v="UNI240000001161"/>
    <m/>
    <m/>
    <s v="Uludağ İçecek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68"/>
    <s v="Q3"/>
    <x v="0"/>
    <x v="6"/>
    <m/>
    <s v="MARS GIDA ÜRÜNLERI TIC. LTD.STI."/>
    <s v="EH.05.002"/>
    <s v="EnRoute Panorama - Rapor Gelistirme Hizmeti"/>
    <s v="Univera - Mars Gıda"/>
    <x v="7"/>
    <s v="Enroute"/>
    <m/>
    <n v="9865"/>
    <m/>
    <n v="7"/>
    <m/>
    <n v="69055"/>
    <m/>
    <n v="0"/>
    <m/>
    <n v="69055"/>
    <m/>
    <n v="0"/>
    <n v="0"/>
    <s v="UNI240000001150"/>
    <m/>
    <m/>
    <s v="Mars Gıda"/>
    <s v="Mevcut Müşteri"/>
    <s v="Yeni Satış"/>
    <s v="Hizmet"/>
    <s v="Rapor Geliştirme"/>
    <s v="Diğer"/>
    <s v="Univera Satış"/>
    <s v="Saha Satış"/>
    <s v="Yurt İçi"/>
    <s v="Türkiye"/>
    <s v="Merkez"/>
  </r>
  <r>
    <m/>
    <m/>
    <x v="68"/>
    <s v="Q3"/>
    <x v="0"/>
    <x v="6"/>
    <m/>
    <s v="ERBAK-ULUDAG PAZARLAMA SATIS VE DAGITIM A.S."/>
    <s v="EYS.02.033"/>
    <s v="EnRoute Panorama - Mobil Kullanici Lisansi Standart"/>
    <s v="Univera - Uludağ İçecek"/>
    <x v="11"/>
    <s v="Enroute"/>
    <m/>
    <n v="2697"/>
    <m/>
    <n v="40"/>
    <m/>
    <n v="107880"/>
    <m/>
    <n v="0"/>
    <m/>
    <n v="107880"/>
    <m/>
    <n v="0"/>
    <n v="0"/>
    <s v="UNI240000001161"/>
    <m/>
    <m/>
    <s v="Uludağ İçecek"/>
    <m/>
    <s v="Yeni Satış"/>
    <s v="Lisans"/>
    <s v="Lisans Satışı"/>
    <s v="Diğer"/>
    <s v="Univera Satış"/>
    <s v="Saha Satış"/>
    <s v="Yurt İçi"/>
    <s v="Türkiye"/>
    <s v="Merkez"/>
  </r>
  <r>
    <m/>
    <m/>
    <x v="68"/>
    <s v="Q3"/>
    <x v="0"/>
    <x v="6"/>
    <m/>
    <s v="ÇAYKUR ÇAY ISLETMELERI GENEL MÜDÜRLÜGÜ"/>
    <s v="EH.03.001"/>
    <s v="EnRoute Panorama - Çafri Merkezi Hizmeti  (MSD)"/>
    <s v="Univera - Çaykur"/>
    <x v="11"/>
    <s v="Enroute"/>
    <m/>
    <n v="1248.46"/>
    <m/>
    <n v="118"/>
    <m/>
    <n v="147318.28"/>
    <m/>
    <n v="0"/>
    <m/>
    <n v="147318.28"/>
    <m/>
    <n v="0"/>
    <n v="0"/>
    <s v="UNI240000001171"/>
    <m/>
    <m/>
    <s v="Çaykur"/>
    <s v="Mevcut Müşteri"/>
    <s v="Yenileme"/>
    <s v="Hizmet"/>
    <s v="Çağrı Merkezi"/>
    <s v="Diğer"/>
    <s v="Univera Satış"/>
    <s v="Saha Satış"/>
    <s v="Yurt İçi"/>
    <s v="Türkiye"/>
    <s v="Merkez"/>
  </r>
  <r>
    <m/>
    <m/>
    <x v="69"/>
    <s v="Q2"/>
    <x v="0"/>
    <x v="3"/>
    <m/>
    <s v="MATRIKS BİLGİSAYAR SİSTEMLERİ LTD.ŞTİ"/>
    <s v="WPY.02.001"/>
    <s v="WEBPLUS (Android) SATIS TEMSILCISI LISANSI"/>
    <s v="Univera - Kanal"/>
    <x v="5"/>
    <s v="Enroute"/>
    <s v="Webplus"/>
    <n v="2813"/>
    <m/>
    <n v="2"/>
    <m/>
    <n v="5626"/>
    <m/>
    <n v="0"/>
    <m/>
    <n v="5626"/>
    <m/>
    <n v="0"/>
    <n v="0"/>
    <s v="UNI240000000573"/>
    <m/>
    <m/>
    <s v="Matriks"/>
    <s v="Mevcut Müşteri"/>
    <s v="Yeni Satış"/>
    <s v="Lisans"/>
    <s v="Lisans Satışı"/>
    <s v="Diğer"/>
    <s v="Kanal Satış"/>
    <s v="Matriks"/>
    <s v="Yurt İçi"/>
    <s v="Türkiye"/>
    <s v="Merkez"/>
  </r>
  <r>
    <m/>
    <m/>
    <x v="69"/>
    <s v="Q2"/>
    <x v="0"/>
    <x v="3"/>
    <m/>
    <s v="MİYA OTOMASYON VE BARKOD BILISIM SISTEMLERI SAN TİC. VE L.T.D. STI."/>
    <s v="WPY.02.001"/>
    <s v="WEBPLUS (Android) SATIS TEMSILCISI LISANSI"/>
    <s v="Univera - Kanal"/>
    <x v="5"/>
    <s v="Enroute"/>
    <s v="Webplus"/>
    <n v="1430"/>
    <m/>
    <n v="1"/>
    <m/>
    <n v="1430"/>
    <m/>
    <n v="0"/>
    <m/>
    <n v="1430"/>
    <m/>
    <n v="0"/>
    <n v="0"/>
    <s v="UNI240000000577"/>
    <m/>
    <m/>
    <s v="Miya"/>
    <s v="Mevcut Müşteri"/>
    <s v="Yeni Satış"/>
    <s v="Lisans"/>
    <s v="Lisans Satışı"/>
    <s v="Diğer"/>
    <s v="Kanal Satış"/>
    <s v="Miya"/>
    <s v="Yurt İçi"/>
    <s v="Türkiye"/>
    <s v="Merkez"/>
  </r>
  <r>
    <m/>
    <m/>
    <x v="69"/>
    <s v="Q2"/>
    <x v="0"/>
    <x v="3"/>
    <m/>
    <s v="KMK GIDA- MEHMET KODAL"/>
    <s v="UH.01.002"/>
    <s v="UNIDOX KONTÖR HIZMETI"/>
    <s v="Univera Doğuş Çay Projesi"/>
    <x v="6"/>
    <s v="E-Dönüşüm"/>
    <s v="Unidox"/>
    <n v="1.8"/>
    <m/>
    <n v="10000"/>
    <m/>
    <n v="18000"/>
    <m/>
    <n v="0"/>
    <m/>
    <n v="18000"/>
    <m/>
    <n v="0"/>
    <n v="0"/>
    <s v="ENV240000000060"/>
    <m/>
    <m/>
    <s v="Doğuş Çay"/>
    <s v="Mevcut Müşteri"/>
    <s v="Yeni Satış"/>
    <s v="Kontor"/>
    <s v="Kontor Satışı"/>
    <s v="Key Account"/>
    <s v="Kanal Satış"/>
    <s v="Saha Satış"/>
    <s v="Yurt İçi"/>
    <s v="Türkiye"/>
    <s v="Dist"/>
  </r>
  <r>
    <m/>
    <m/>
    <x v="69"/>
    <s v="Q2"/>
    <x v="0"/>
    <x v="3"/>
    <m/>
    <s v="ZYS GIDA GROUP SAN. VE TIC. STI."/>
    <s v="UH.01.002"/>
    <s v="UNIDOX KONTÖR HIZMETI"/>
    <s v="Univera - Kent Gıda"/>
    <x v="6"/>
    <s v="E-Dönüşüm"/>
    <s v="Unidox"/>
    <n v="0.75"/>
    <m/>
    <n v="100000"/>
    <m/>
    <n v="75000"/>
    <m/>
    <n v="0"/>
    <m/>
    <n v="75000"/>
    <m/>
    <n v="0"/>
    <n v="0"/>
    <s v="UNI240000000575"/>
    <m/>
    <m/>
    <s v="Mondelez"/>
    <s v="Mevcut Müşteri"/>
    <s v="Yeni Satış"/>
    <s v="Kontor"/>
    <s v="Kontor Satışı"/>
    <s v="Diğer"/>
    <s v="Kanal Satış"/>
    <s v="Saha Satış"/>
    <s v="Yurt İçi"/>
    <s v="Türkiye"/>
    <s v="Dist"/>
  </r>
  <r>
    <m/>
    <m/>
    <x v="69"/>
    <s v="Q3"/>
    <x v="0"/>
    <x v="6"/>
    <m/>
    <s v="ÇAYKUR ÇAY ISLETMELERI GENEL MÜDÜRLÜGÜ"/>
    <s v="EH.02.014"/>
    <s v="ENROUTE PANORAMA BUSINESS ANALYTICS  (QSENSE) KULLANICI LISANSI BAKIMI"/>
    <s v="Univera - Çaykur"/>
    <x v="11"/>
    <s v="Enroute"/>
    <m/>
    <n v="6166.91"/>
    <m/>
    <n v="1"/>
    <m/>
    <n v="6166.91"/>
    <m/>
    <n v="0"/>
    <m/>
    <n v="6166.91"/>
    <m/>
    <n v="0"/>
    <n v="0"/>
    <s v="UNI240000001171"/>
    <m/>
    <m/>
    <s v="Çaykur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69"/>
    <s v="Q3"/>
    <x v="0"/>
    <x v="6"/>
    <m/>
    <s v="ÇAYKUR ÇAY ISLETMELERI GENEL MÜDÜRLÜGÜ"/>
    <s v="EH.02.001"/>
    <s v="EnRoute Panorama - Yazilim Bakimi, Yasatma ve Merkezi Destek Hizmeti"/>
    <s v="Univera - Çaykur"/>
    <x v="11"/>
    <s v="Enroute"/>
    <m/>
    <n v="67937.289999999994"/>
    <m/>
    <n v="1"/>
    <m/>
    <n v="67937.289999999994"/>
    <m/>
    <n v="0"/>
    <m/>
    <n v="67937.289999999994"/>
    <m/>
    <n v="0"/>
    <n v="0"/>
    <s v="UNI240000001171"/>
    <m/>
    <m/>
    <s v="Çaykur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69"/>
    <s v="Q3"/>
    <x v="0"/>
    <x v="6"/>
    <m/>
    <s v="ÇAYKUR ÇAY ISLETMELERI GENEL MÜDÜRLÜGÜ"/>
    <s v="EH.03.003"/>
    <s v="EnRoute Panorama - Uzman Destek Hizmeti"/>
    <s v="Univera - Çaykur"/>
    <x v="11"/>
    <s v="Enroute"/>
    <m/>
    <n v="129823.84"/>
    <m/>
    <n v="1"/>
    <m/>
    <n v="129823.84"/>
    <m/>
    <n v="0"/>
    <m/>
    <n v="129823.84"/>
    <m/>
    <n v="0"/>
    <n v="0"/>
    <s v="UNI240000001171"/>
    <m/>
    <m/>
    <s v="Çaykur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69"/>
    <s v="Q3"/>
    <x v="0"/>
    <x v="6"/>
    <m/>
    <s v="ÇAYKUR ÇAY ISLETMELERI GENEL MÜDÜRLÜGÜ"/>
    <s v="EH.03.001"/>
    <s v="EnRoute Panorama - Çafri Merkezi Hizmeti  (MSD)"/>
    <s v="Univera - Çaykur"/>
    <x v="11"/>
    <s v="Enroute"/>
    <m/>
    <n v="14626.76"/>
    <m/>
    <n v="1"/>
    <m/>
    <n v="14626.76"/>
    <m/>
    <n v="0"/>
    <m/>
    <n v="14626.76"/>
    <m/>
    <n v="0"/>
    <n v="0"/>
    <s v="UNI240000001171"/>
    <m/>
    <m/>
    <s v="Çaykur"/>
    <s v="Mevcut Müşteri"/>
    <s v="Yenileme"/>
    <s v="Hizmet"/>
    <s v="Çağrı Merkezi"/>
    <s v="Diğer"/>
    <s v="Univera Satış"/>
    <s v="Saha Satış"/>
    <s v="Yurt İçi"/>
    <s v="Türkiye"/>
    <s v="Merkez"/>
  </r>
  <r>
    <m/>
    <m/>
    <x v="69"/>
    <s v="Q3"/>
    <x v="0"/>
    <x v="6"/>
    <m/>
    <s v="EDM BİLİŞİM SİSTEMLERİ VE DANIŞMANLIK HizmetLERİ A.Ş."/>
    <s v="EY.04.014"/>
    <s v="EnRoute - E-Dönüşüm Lisans Komisyonu"/>
    <s v="Univera - Kanal"/>
    <x v="6"/>
    <s v="E-Dönüşüm"/>
    <s v="E-Dönüşüm"/>
    <n v="101508.05"/>
    <m/>
    <n v="1"/>
    <m/>
    <n v="101508.05"/>
    <m/>
    <n v="0"/>
    <m/>
    <n v="101508.05"/>
    <m/>
    <n v="0"/>
    <n v="0"/>
    <s v="UNI240000001170"/>
    <m/>
    <m/>
    <s v="EDM Bilişim"/>
    <s v="Mevcut Müşteri"/>
    <s v="Yeni Satış"/>
    <s v="Komisyon"/>
    <s v="E-Dönüşüm"/>
    <s v="Diğer"/>
    <s v="Kanal Satış"/>
    <s v="EDM Bilişim"/>
    <s v="Yurt İçi"/>
    <s v="Türkiye"/>
    <s v="Merkez"/>
  </r>
  <r>
    <m/>
    <m/>
    <x v="70"/>
    <s v="Q2"/>
    <x v="0"/>
    <x v="3"/>
    <m/>
    <s v="ANKA GIDA- ORHAN VELI ÇELIK"/>
    <s v="UH.01.002"/>
    <s v="UNIDOX KONTÖR HIZMETI"/>
    <s v="Univera - Dardanel"/>
    <x v="6"/>
    <s v="E-Dönüşüm"/>
    <s v="Unidox"/>
    <n v="1.8"/>
    <m/>
    <n v="10000"/>
    <m/>
    <n v="18000"/>
    <m/>
    <n v="0"/>
    <m/>
    <n v="18000"/>
    <m/>
    <n v="0"/>
    <n v="0"/>
    <s v="ENV240000000062"/>
    <m/>
    <m/>
    <s v="Dardanel"/>
    <s v="Mevcut Müşteri"/>
    <s v="Yeni Satış"/>
    <s v="Kontor"/>
    <s v="Kontor Satışı"/>
    <s v="Diğer"/>
    <s v="Kanal Satış"/>
    <s v="Saha Satış"/>
    <s v="Yurt İçi"/>
    <s v="Türkiye"/>
    <s v="Dist"/>
  </r>
  <r>
    <m/>
    <m/>
    <x v="70"/>
    <s v="Q2"/>
    <x v="0"/>
    <x v="3"/>
    <m/>
    <s v="ELMAS GIDA- UGUR ELMAS"/>
    <s v="UH.01.002"/>
    <s v="UNIDOX KONTÖR HIZMETI"/>
    <s v="Univera - Dardanel"/>
    <x v="6"/>
    <s v="E-Dönüşüm"/>
    <s v="Unidox"/>
    <n v="1.8"/>
    <m/>
    <n v="10000"/>
    <m/>
    <n v="18000"/>
    <m/>
    <n v="0"/>
    <m/>
    <n v="18000"/>
    <m/>
    <n v="0"/>
    <n v="0"/>
    <s v="ENV240000000064"/>
    <m/>
    <m/>
    <s v="Dardanel"/>
    <s v="Mevcut Müşteri"/>
    <s v="Yeni Satış"/>
    <s v="Kontor"/>
    <s v="Kontor Satışı"/>
    <s v="Diğer"/>
    <s v="Kanal Satış"/>
    <s v="Saha Satış"/>
    <s v="Yurt İçi"/>
    <s v="Türkiye"/>
    <s v="Dist"/>
  </r>
  <r>
    <m/>
    <m/>
    <x v="70"/>
    <s v="Q2"/>
    <x v="0"/>
    <x v="3"/>
    <m/>
    <s v="ÇAYKUR ÇAY ISLETMELERI GENEL MÜDÜRLÜGÜ"/>
    <s v="QH.02.001"/>
    <s v="Quest Panorama - Yazilim Bakimi, Yasatma ve Merkezi Destek Hizmeti"/>
    <s v="Univera - Çaykur"/>
    <x v="2"/>
    <s v="Quest"/>
    <m/>
    <n v="6376.42"/>
    <m/>
    <n v="1"/>
    <m/>
    <n v="6376.42"/>
    <m/>
    <n v="0"/>
    <m/>
    <n v="6376.42"/>
    <m/>
    <n v="0"/>
    <n v="0"/>
    <s v="UNI240000000579"/>
    <m/>
    <m/>
    <s v="Çaykur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70"/>
    <s v="Q2"/>
    <x v="0"/>
    <x v="3"/>
    <m/>
    <s v="ÇAYKUR ÇAY ISLETMELERI GENEL MÜDÜRLÜGÜ"/>
    <s v="QH.03.001"/>
    <s v="Quest Panorama  - Çafri Merkezi Hizmeti"/>
    <s v="Univera - Çaykur"/>
    <x v="2"/>
    <s v="Quest"/>
    <m/>
    <n v="26918.91"/>
    <m/>
    <n v="1"/>
    <m/>
    <n v="26918.91"/>
    <m/>
    <n v="0"/>
    <m/>
    <n v="26918.91"/>
    <m/>
    <n v="0"/>
    <n v="0"/>
    <s v="UNI240000000579"/>
    <m/>
    <m/>
    <s v="Çaykur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70"/>
    <s v="Q3"/>
    <x v="0"/>
    <x v="7"/>
    <m/>
    <s v="ALTIPARMAK GIDA SAN. VE TIC. AS."/>
    <s v="EY.03.001"/>
    <s v="Enroute Panorama PaaS Lisansi (Kiralama Hizmeti )"/>
    <s v="Univera - Altıparmak-Balparmak"/>
    <x v="7"/>
    <s v="Enroute"/>
    <m/>
    <n v="72576"/>
    <m/>
    <n v="1"/>
    <m/>
    <n v="72576"/>
    <m/>
    <n v="0"/>
    <m/>
    <n v="72576"/>
    <m/>
    <n v="0"/>
    <n v="0"/>
    <s v="UNI240000001355"/>
    <m/>
    <m/>
    <s v="Balparmak"/>
    <s v="Mevcut Müşteri"/>
    <s v="Yenileme"/>
    <s v="Lisans"/>
    <s v="Lisans Kiralama"/>
    <s v="Diğer"/>
    <s v="Univera Satış"/>
    <s v="Saha Satış"/>
    <s v="Yurt İçi"/>
    <s v="Türkiye"/>
    <s v="Merkez"/>
  </r>
  <r>
    <m/>
    <m/>
    <x v="70"/>
    <s v="Q3"/>
    <x v="0"/>
    <x v="7"/>
    <m/>
    <s v="KOROPLAST TEMIZLIK AMBALAJ ÜRÜNLERI SAN. VE DIS TIC.A.S."/>
    <s v="EY.03.001"/>
    <s v="Enroute Panorama PaaS Lisansi (Kiralama Hizmeti )"/>
    <s v="Univera - Koroplast"/>
    <x v="13"/>
    <s v="Enroute"/>
    <m/>
    <n v="66202.429999999993"/>
    <m/>
    <n v="1"/>
    <m/>
    <n v="66202.429999999993"/>
    <m/>
    <n v="0"/>
    <m/>
    <n v="66202.429999999993"/>
    <m/>
    <n v="0"/>
    <n v="0"/>
    <s v="UNI240000001309"/>
    <m/>
    <m/>
    <s v="Koroplast"/>
    <s v="Mevcut Müşteri"/>
    <s v="Yenileme"/>
    <s v="Lisans"/>
    <s v="Lisans Kiralama"/>
    <s v="Diğer"/>
    <s v="Univera Satış"/>
    <s v="Saha Satış"/>
    <s v="Yurt İçi"/>
    <s v="Türkiye"/>
    <s v="Merkez"/>
  </r>
  <r>
    <m/>
    <m/>
    <x v="70"/>
    <s v="Q3"/>
    <x v="0"/>
    <x v="7"/>
    <m/>
    <s v="EFINANS ELEKTRONIK TIC.VE BILISIM HIZ. A.S."/>
    <s v="EY.04.014"/>
    <s v="EnRoute Panorama E-Dönüsüm Lisans Komisyonu"/>
    <s v="Univera - Kanal"/>
    <x v="6"/>
    <s v="E-Dönüşüm"/>
    <s v="E-Dönüşüm"/>
    <n v="82456.88"/>
    <m/>
    <n v="1"/>
    <m/>
    <n v="82456.88"/>
    <m/>
    <n v="0"/>
    <m/>
    <n v="82456.88"/>
    <m/>
    <n v="0"/>
    <n v="0"/>
    <s v="UNI240000001317"/>
    <m/>
    <m/>
    <s v="E Finans Elektronik"/>
    <s v="Yeni Müşteri"/>
    <s v="Yeni Satış"/>
    <s v="Komisyon"/>
    <s v="E-Dönüşüm"/>
    <s v="Diğer"/>
    <s v="Kanal Satış"/>
    <s v="Saha Satış"/>
    <s v="Yurt İçi"/>
    <s v="Türkiye"/>
    <s v="Merkez"/>
  </r>
  <r>
    <m/>
    <m/>
    <x v="70"/>
    <s v="Q3"/>
    <x v="0"/>
    <x v="6"/>
    <m/>
    <s v="YENER ELEKTRONIK ESYA LPG-AKARYAKIT GIDA INSAAT TAAHHÜT SANAYI TICARET LIMITED SIRKETI"/>
    <s v="EY.04.012"/>
    <s v="EnRoute Panorama E-Dönüsüm  Modül Lisansi (Enterprise)"/>
    <s v="Univera - Redbull"/>
    <x v="12"/>
    <s v="Enroute"/>
    <m/>
    <n v="27825"/>
    <m/>
    <n v="1"/>
    <m/>
    <n v="27825"/>
    <m/>
    <n v="0"/>
    <m/>
    <n v="27825"/>
    <m/>
    <n v="0"/>
    <n v="0"/>
    <s v="UNI240000001264"/>
    <m/>
    <m/>
    <s v="Redbull"/>
    <s v="Mevcut Müşteri"/>
    <s v="Yeni Satış"/>
    <s v="Lisans"/>
    <s v="Lisans Satışı"/>
    <s v="Diğer"/>
    <s v="Univera Satış"/>
    <s v="Saha Satış"/>
    <s v="Yurt İçi"/>
    <s v="Türkiye"/>
    <s v="Dist"/>
  </r>
  <r>
    <m/>
    <m/>
    <x v="70"/>
    <s v="Q3"/>
    <x v="0"/>
    <x v="6"/>
    <m/>
    <s v="RECKITT BENCKISER EV ve HIJYEN ÜRÜNLERI A.S."/>
    <s v="EH.02.014"/>
    <s v="ENROUTE PANORAMA BUSINESS ANALYTICS  (QSENSE) KULLANICI LISANSI BAKIMI"/>
    <s v="Univera - Reckitt Benckiser"/>
    <x v="12"/>
    <s v="Enroute"/>
    <m/>
    <n v="70005"/>
    <m/>
    <n v="1"/>
    <m/>
    <n v="70005"/>
    <m/>
    <n v="0"/>
    <m/>
    <n v="70005"/>
    <m/>
    <n v="0"/>
    <n v="0"/>
    <s v="UNI240000001267"/>
    <m/>
    <m/>
    <s v="R. Benckiser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70"/>
    <s v="Q3"/>
    <x v="0"/>
    <x v="7"/>
    <m/>
    <s v="ÇAYKUR ÇAY ISLETMELERI GENEL MÜDÜRLÜGÜ"/>
    <s v="EY.06.001"/>
    <s v="EnRoute Panorama - Yazilim Gelistirme Hizmeti"/>
    <s v="Univera - Çaykur"/>
    <x v="12"/>
    <s v="Enroute"/>
    <m/>
    <n v="5109.0000000000009"/>
    <m/>
    <n v="1.91"/>
    <m/>
    <n v="9758.19"/>
    <m/>
    <n v="0"/>
    <m/>
    <n v="9758.19"/>
    <m/>
    <n v="0"/>
    <n v="0"/>
    <s v="UNI240000001324"/>
    <m/>
    <m/>
    <s v="Çaykur"/>
    <s v="Mevcut Müşteri"/>
    <s v="Yeni Satış"/>
    <s v="Hizmet"/>
    <s v="Yazılım Geliştirme"/>
    <s v="Diğer"/>
    <s v="Univera Satış"/>
    <s v="Saha Satış"/>
    <s v="Yurt İçi"/>
    <s v="Türkiye"/>
    <s v="Merkez"/>
  </r>
  <r>
    <m/>
    <m/>
    <x v="70"/>
    <s v="Q3"/>
    <x v="0"/>
    <x v="7"/>
    <m/>
    <s v="HAYAT KIMYA SAN. A.S"/>
    <s v="EY.06.001"/>
    <s v="EnRoute Panorama - Yazilim Gelistirme Hizmeti"/>
    <s v="Univera - Hayat Kimya"/>
    <x v="11"/>
    <s v="Enroute"/>
    <m/>
    <n v="8438"/>
    <m/>
    <n v="2.56"/>
    <m/>
    <n v="21601.279999999999"/>
    <m/>
    <n v="0"/>
    <m/>
    <n v="21601.279999999999"/>
    <m/>
    <n v="0"/>
    <n v="0"/>
    <s v="UNI240000001344"/>
    <m/>
    <m/>
    <s v="Hayat Kimya"/>
    <s v="Mevcut Müşteri"/>
    <s v="Yeni Satış"/>
    <s v="Hizmet"/>
    <s v="Yazılım Geliştirme"/>
    <s v="Diğer"/>
    <s v="Univera Satış"/>
    <s v="Saha Satış"/>
    <s v="Yurt İçi"/>
    <s v="Türkiye"/>
    <s v="Merkez"/>
  </r>
  <r>
    <m/>
    <m/>
    <x v="70"/>
    <s v="Q3"/>
    <x v="0"/>
    <x v="6"/>
    <m/>
    <s v="DANONE TIKVESLI GIDA VE IÇECEK SAN.TIC.A.S."/>
    <s v="EH.02.001"/>
    <s v="EnRoute Panorama - Yazilim Bakimi, Yasatma ve Merkezi Destek Hizmeti"/>
    <s v="Univera - Danone Tikveşli"/>
    <x v="11"/>
    <s v="Enroute"/>
    <m/>
    <n v="20559"/>
    <m/>
    <n v="1"/>
    <m/>
    <n v="20559"/>
    <m/>
    <n v="0"/>
    <m/>
    <n v="20559"/>
    <m/>
    <n v="0"/>
    <n v="0"/>
    <s v="UNI240000001261"/>
    <m/>
    <m/>
    <s v="Danone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70"/>
    <s v="Q3"/>
    <x v="0"/>
    <x v="7"/>
    <m/>
    <s v="ECZACIBASI YAPI GEREÇLERI SAN. VE TIC. AS."/>
    <s v="EH.02.001"/>
    <s v="EnRoute Panorama - Yazilim Bakimi, Yasatma ve Merkezi Destek Hizmeti"/>
    <s v="Univera - Eczacıbaşı Intema"/>
    <x v="11"/>
    <s v="Enroute"/>
    <m/>
    <n v="44666.66"/>
    <m/>
    <n v="1"/>
    <m/>
    <n v="44666.66"/>
    <m/>
    <n v="0"/>
    <m/>
    <n v="44666.66"/>
    <m/>
    <n v="0"/>
    <n v="0"/>
    <s v="UNI240000001281"/>
    <m/>
    <m/>
    <s v="Eczacıbaşı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70"/>
    <s v="Q3"/>
    <x v="0"/>
    <x v="6"/>
    <m/>
    <s v="EFES VITANTA MOLDOVA BREWERY S.A"/>
    <s v="EH.02.001"/>
    <s v="EnRoute Panorama - Yazilim Bakimi, Yasatma ve Merkezi Destek Hizmeti"/>
    <s v="Univera - Efes Moldova"/>
    <x v="4"/>
    <s v="Enroute"/>
    <m/>
    <n v="23284.04"/>
    <m/>
    <n v="1"/>
    <m/>
    <n v="23284.039034000001"/>
    <m/>
    <n v="-9.6599999999999995E-4"/>
    <m/>
    <n v="23284.04"/>
    <m/>
    <n v="0"/>
    <n v="0"/>
    <s v="ENV240000000092"/>
    <m/>
    <m/>
    <s v="Efes International"/>
    <s v="Mevcut Müşteri"/>
    <s v="Yenileme"/>
    <s v="Hizmet"/>
    <s v="Bakım ve Destek Hizmeti"/>
    <s v="Diğer"/>
    <s v="Univera Satış"/>
    <s v="Saha Satış"/>
    <s v="Yurt Dışı"/>
    <s v="Moldova"/>
    <s v="Merkez"/>
  </r>
  <r>
    <m/>
    <m/>
    <x v="70"/>
    <s v="Q3"/>
    <x v="0"/>
    <x v="7"/>
    <m/>
    <s v="INTEMA INSAAT VE TESISAT MALZEME A.S"/>
    <s v="EH.02.001"/>
    <s v="EnRoute Panorama - Yazilim Bakimi, Yasatma ve Merkezi Destek Hizmeti"/>
    <s v="Univera - Eczacıbaşı Intema"/>
    <x v="12"/>
    <s v="Enroute"/>
    <m/>
    <n v="20230.75"/>
    <m/>
    <n v="1"/>
    <m/>
    <n v="20230.75"/>
    <m/>
    <n v="0"/>
    <m/>
    <n v="20230.75"/>
    <m/>
    <n v="0"/>
    <n v="0"/>
    <s v="UNI240000001282"/>
    <m/>
    <m/>
    <s v="Eczacıbaşı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70"/>
    <s v="Q3"/>
    <x v="0"/>
    <x v="7"/>
    <m/>
    <s v="KÜRESEL TEDARIK VE TICARET ANONIM SIRKETI"/>
    <s v="EH.02.001"/>
    <s v="EnRoute Panorama - Yazilim Bakimi, Yasatma ve Merkezi Destek Hizmeti"/>
    <s v="Univera - Küresel Tedarik"/>
    <x v="12"/>
    <s v="Enroute"/>
    <m/>
    <n v="600000"/>
    <m/>
    <n v="1"/>
    <m/>
    <n v="600000"/>
    <m/>
    <n v="0"/>
    <m/>
    <n v="600000"/>
    <m/>
    <n v="0"/>
    <n v="0"/>
    <s v="UNI240000001366"/>
    <m/>
    <m/>
    <s v="Küresel Tedarik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70"/>
    <s v="Q3"/>
    <x v="0"/>
    <x v="7"/>
    <m/>
    <s v="ROYAL CANIN TURKEY EVCIL HAYVAN ÜRÜNLERI TIC. LTD. STI."/>
    <s v="EH.02.001"/>
    <s v="EnRoute Panorama - Yazilim Bakimi, Yasatma ve Merkezi Destek Hizmeti"/>
    <s v="Univera - Royal Canin"/>
    <x v="7"/>
    <s v="Enroute"/>
    <m/>
    <n v="1173"/>
    <m/>
    <n v="1"/>
    <m/>
    <n v="1173"/>
    <m/>
    <n v="0"/>
    <m/>
    <n v="1173"/>
    <m/>
    <n v="0"/>
    <n v="0"/>
    <s v="UNI240000001299"/>
    <m/>
    <m/>
    <s v="Royal Canin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70"/>
    <s v="Q3"/>
    <x v="0"/>
    <x v="6"/>
    <m/>
    <s v="YENER ELEKTRONIK ESYA LPG-AKARYAKIT GIDA INSAAT TAAHHÜT SANAYI TICARET LIMITED SIRKETI"/>
    <s v="EH.02.001"/>
    <s v="EnRoute Panorama - Yazilim Bakimi, Yasatma ve Merkezi Destek Hizmeti"/>
    <s v="Univera - Redbull"/>
    <x v="12"/>
    <s v="Enroute"/>
    <m/>
    <n v="6122"/>
    <m/>
    <n v="1"/>
    <m/>
    <n v="6122"/>
    <m/>
    <n v="0"/>
    <m/>
    <n v="6122"/>
    <m/>
    <n v="0"/>
    <n v="0"/>
    <s v="UNI240000001264"/>
    <m/>
    <m/>
    <s v="Redbull"/>
    <s v="Mevcut Müşteri"/>
    <s v="Yenileme"/>
    <s v="Hizmet"/>
    <s v="Bakım ve Destek Hizmeti"/>
    <s v="Diğer"/>
    <s v="Univera Satış"/>
    <s v="Saha Satış"/>
    <s v="Yurt İçi"/>
    <s v="Türkiye"/>
    <s v="Dist"/>
  </r>
  <r>
    <m/>
    <m/>
    <x v="70"/>
    <s v="Q3"/>
    <x v="0"/>
    <x v="7"/>
    <m/>
    <s v="VITRA KARO SERAMIK SAN. VE TIC. AS."/>
    <s v="EH.02.018"/>
    <s v="EnRoute Panorama  WebConnector Bakim Hizmeti"/>
    <s v="Univera - Eczacıbaşı Intema"/>
    <x v="12"/>
    <s v="Enroute"/>
    <s v="Web Connector"/>
    <n v="24051.25"/>
    <m/>
    <n v="1"/>
    <m/>
    <n v="24051.25"/>
    <m/>
    <n v="0"/>
    <m/>
    <n v="24051.25"/>
    <m/>
    <n v="0"/>
    <n v="0"/>
    <s v="UNI240000001283"/>
    <m/>
    <m/>
    <s v="Eczacıbaşı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70"/>
    <s v="Q3"/>
    <x v="0"/>
    <x v="7"/>
    <m/>
    <s v="AROMA BURSA MEYVE SULARI VE GIDA SAN. A.S."/>
    <s v="EH.03.006"/>
    <s v="EnRoute Panorama - Uzaktan Kurulum ve Efitim Hizmeti"/>
    <s v="Univera - Aroma"/>
    <x v="13"/>
    <s v="Enroute"/>
    <m/>
    <n v="5481"/>
    <m/>
    <n v="2"/>
    <m/>
    <n v="10962"/>
    <m/>
    <n v="0"/>
    <m/>
    <n v="10962"/>
    <m/>
    <n v="0"/>
    <n v="0"/>
    <s v="UNI240000001339"/>
    <m/>
    <m/>
    <s v="Aroma"/>
    <s v="Mevcut Müşteri"/>
    <s v="Yeni Satış"/>
    <s v="Hizmet"/>
    <s v="Kurulum ve Eğitim"/>
    <s v="Diğer"/>
    <s v="Univera Satış"/>
    <s v="Saha Satış"/>
    <s v="Yurt İçi"/>
    <s v="Türkiye"/>
    <s v="Merkez"/>
  </r>
  <r>
    <m/>
    <m/>
    <x v="70"/>
    <s v="Q3"/>
    <x v="0"/>
    <x v="7"/>
    <m/>
    <s v="EKSILIOGLU  GIDA VE TEM ÜRÜN DAG PAZ  SAN ve TIC LTD. STI"/>
    <s v="EH.03.006"/>
    <s v="EnRoute Panorama - Uzaktan Kurulum ve Efitim Hizmeti"/>
    <s v="Univera - Reckitt Benckiser"/>
    <x v="12"/>
    <s v="Enroute"/>
    <m/>
    <n v="5481"/>
    <m/>
    <n v="1"/>
    <m/>
    <n v="5481"/>
    <m/>
    <n v="0"/>
    <m/>
    <n v="5481"/>
    <m/>
    <n v="0"/>
    <n v="0"/>
    <s v="UNI240000001333"/>
    <m/>
    <m/>
    <s v="R. Benckiser"/>
    <s v="Mevcut Müşteri"/>
    <s v="Yeni Satış"/>
    <s v="Hizmet"/>
    <s v="Kurulum ve Eğitim"/>
    <s v="Diğer"/>
    <s v="Univera Satış"/>
    <s v="Saha Satış"/>
    <s v="Yurt İçi"/>
    <s v="Türkiye"/>
    <s v="Dist"/>
  </r>
  <r>
    <m/>
    <m/>
    <x v="70"/>
    <s v="Q3"/>
    <x v="0"/>
    <x v="7"/>
    <m/>
    <s v="KOROPLAST TEMIZLIK AMBALAJ ÜRÜNLERI SAN. VE DIS TIC.A.S."/>
    <s v="EH.03.006"/>
    <s v="EnRoute Panorama - Uzaktan Kurulum ve Efitim Hizmeti"/>
    <s v="Univera - Koroplast"/>
    <x v="13"/>
    <s v="Enroute"/>
    <m/>
    <n v="4694"/>
    <m/>
    <n v="3"/>
    <m/>
    <n v="14082"/>
    <m/>
    <n v="0"/>
    <m/>
    <n v="14082"/>
    <m/>
    <n v="0"/>
    <n v="0"/>
    <s v="UNI240000001338"/>
    <m/>
    <m/>
    <s v="Koroplast"/>
    <s v="Mevcut Müşteri"/>
    <s v="Yeni Satış"/>
    <s v="Hizmet"/>
    <s v="Kurulum ve Eğitim"/>
    <s v="Diğer"/>
    <s v="Univera Satış"/>
    <s v="Saha Satış"/>
    <s v="Yurt İçi"/>
    <s v="Türkiye"/>
    <s v="Merkez"/>
  </r>
  <r>
    <m/>
    <m/>
    <x v="70"/>
    <s v="Q3"/>
    <x v="0"/>
    <x v="7"/>
    <m/>
    <s v="HAYAT KIMYA SAN. A.S"/>
    <s v="EH.01.001"/>
    <s v="EnRoute Panorama - Proje Yönetim Hizmeti"/>
    <s v="Univera - Hayat Kimya"/>
    <x v="11"/>
    <s v="Enroute"/>
    <m/>
    <n v="6750"/>
    <m/>
    <n v="0.59"/>
    <m/>
    <n v="3982.5"/>
    <m/>
    <n v="0"/>
    <m/>
    <n v="3982.5"/>
    <m/>
    <n v="0"/>
    <n v="0"/>
    <s v="UNI240000001344"/>
    <m/>
    <m/>
    <s v="Hayat Kimya"/>
    <s v="Mevcut Müşteri"/>
    <s v="Yeni Satış"/>
    <s v="Hizmet"/>
    <s v="Proje Yönetimi ve Danışmanlık"/>
    <s v="Diğer"/>
    <s v="Univera Satış"/>
    <s v="Saha Satış"/>
    <s v="Yurt İçi"/>
    <s v="Türkiye"/>
    <s v="Merkez"/>
  </r>
  <r>
    <m/>
    <m/>
    <x v="70"/>
    <s v="Q3"/>
    <x v="0"/>
    <x v="7"/>
    <m/>
    <s v="RED BULL GIDA DAGITIM VE PAZARLAMA TICARET LTD. STI"/>
    <s v="EYS.01.014"/>
    <s v="EnRoute Panorama - Platform Back Office Kullanici Lisansi (Standart)"/>
    <s v="Univera - Redbull"/>
    <x v="12"/>
    <s v="Enroute"/>
    <m/>
    <n v="13968"/>
    <m/>
    <n v="1"/>
    <m/>
    <n v="13968"/>
    <m/>
    <n v="0"/>
    <m/>
    <n v="13968"/>
    <m/>
    <n v="0"/>
    <n v="0"/>
    <s v="UNI240000001334"/>
    <m/>
    <m/>
    <s v="Redbull"/>
    <s v="Mevcut Müşteri"/>
    <s v="Yeni Satış"/>
    <s v="Lisans"/>
    <s v="Lisans Satışı"/>
    <s v="Diğer"/>
    <s v="Univera Satış"/>
    <s v="Saha Satış"/>
    <s v="Yurt İçi"/>
    <s v="Türkiye"/>
    <s v="Merkez"/>
  </r>
  <r>
    <m/>
    <m/>
    <x v="70"/>
    <s v="Q3"/>
    <x v="0"/>
    <x v="6"/>
    <m/>
    <s v="DANONE TIKVESLI GIDA VE IÇECEK SAN.TIC.A.S."/>
    <s v="EY.01.014"/>
    <s v="EnRoute Panorama - Platform Back Office Kullanici Lisansi (Enterprise)"/>
    <s v="Univera - Danone Tikveşli"/>
    <x v="11"/>
    <s v="Enroute"/>
    <m/>
    <n v="16821"/>
    <m/>
    <n v="5"/>
    <m/>
    <n v="93450"/>
    <m/>
    <n v="9345"/>
    <m/>
    <n v="84105"/>
    <m/>
    <n v="0"/>
    <n v="0"/>
    <s v="UNI240000001261"/>
    <m/>
    <m/>
    <s v="Danone"/>
    <s v="Mevcut Müşteri"/>
    <s v="Yeni Satış"/>
    <s v="Lisans"/>
    <s v="Lisans Satışı"/>
    <s v="Diğer"/>
    <s v="Univera Satış"/>
    <s v="Saha Satış"/>
    <s v="Yurt İçi"/>
    <s v="Türkiye"/>
    <s v="Merkez"/>
  </r>
  <r>
    <m/>
    <m/>
    <x v="70"/>
    <s v="Q3"/>
    <x v="0"/>
    <x v="7"/>
    <m/>
    <s v="AROMA BURSA MEYVE SULARI VE GIDA SAN. A.S."/>
    <s v="EYS.02.011"/>
    <s v="EnRoute Panorama - Panel - Çoklu Proje Birlestirme Mobil Uygulama Lisansi Standart"/>
    <s v="Univera - Aroma"/>
    <x v="13"/>
    <s v="Enroute"/>
    <m/>
    <n v="6152"/>
    <m/>
    <n v="2"/>
    <m/>
    <n v="12304"/>
    <m/>
    <n v="0"/>
    <m/>
    <n v="12304"/>
    <m/>
    <n v="0"/>
    <n v="0"/>
    <s v="UNI240000001323"/>
    <m/>
    <m/>
    <s v="Aroma"/>
    <s v="Mevcut Müşteri"/>
    <s v="Yeni Satış"/>
    <s v="Lisans"/>
    <s v="Lisans Satışı"/>
    <s v="Diğer"/>
    <s v="Univera Satış"/>
    <s v="Saha Satış"/>
    <s v="Yurt İçi"/>
    <s v="Türkiye"/>
    <s v="Merkez"/>
  </r>
  <r>
    <m/>
    <m/>
    <x v="70"/>
    <s v="Q3"/>
    <x v="0"/>
    <x v="7"/>
    <m/>
    <s v="ROYAL CANIN TURKEY EVCIL HAYVAN ÜRÜNLERI TIC. LTD. STI."/>
    <s v="EYS.02.033"/>
    <s v="EnRoute Panorama - Mobil Kullanici Lisansi Standart"/>
    <s v="Univera - Royal Canin"/>
    <x v="7"/>
    <s v="Enroute"/>
    <m/>
    <n v="8000"/>
    <m/>
    <n v="2"/>
    <m/>
    <n v="16000"/>
    <m/>
    <n v="0"/>
    <m/>
    <n v="16000"/>
    <m/>
    <n v="0"/>
    <n v="0"/>
    <s v="UNI240000001299"/>
    <m/>
    <m/>
    <s v="Royal Canin"/>
    <s v="Mevcut Müşteri"/>
    <s v="Yeni Satış"/>
    <s v="Lisans"/>
    <s v="Lisans Satışı"/>
    <s v="Diğer"/>
    <s v="Univera Satış"/>
    <s v="Saha Satış"/>
    <s v="Yurt İçi"/>
    <s v="Türkiye"/>
    <s v="Merkez"/>
  </r>
  <r>
    <m/>
    <m/>
    <x v="70"/>
    <s v="Q3"/>
    <x v="0"/>
    <x v="7"/>
    <m/>
    <s v="RED BULL GIDA DAGITIM VE PAZARLAMA TICARET LTD. STI"/>
    <s v="EY.02.033"/>
    <s v="EnRoute Panorama - Mobil Kullanici Lisansi (Enterprise)"/>
    <s v="Univera - Redbull"/>
    <x v="12"/>
    <s v="Enroute"/>
    <m/>
    <n v="5103"/>
    <m/>
    <n v="2"/>
    <m/>
    <n v="10206"/>
    <m/>
    <n v="0"/>
    <m/>
    <n v="10206"/>
    <m/>
    <n v="0"/>
    <n v="0"/>
    <s v="UNI240000001304"/>
    <m/>
    <m/>
    <s v="Redbull"/>
    <s v="Mevcut Müşteri"/>
    <s v="Yeni Satış"/>
    <s v="Lisans"/>
    <s v="Lisans Satışı"/>
    <s v="Diğer"/>
    <s v="Univera Satış"/>
    <s v="Saha Satış"/>
    <s v="Yurt İçi"/>
    <s v="Türkiye"/>
    <s v="Merkez"/>
  </r>
  <r>
    <m/>
    <m/>
    <x v="70"/>
    <s v="Q3"/>
    <x v="0"/>
    <x v="7"/>
    <m/>
    <s v="RED BULL GIDA DAGITIM VE PAZARLAMA TICARET LTD. STI"/>
    <s v="EY.02.033"/>
    <s v="EnRoute Panorama - Mobil Kullanici Lisansi (Enterprise)"/>
    <s v="Univera - Redbull"/>
    <x v="12"/>
    <s v="Enroute"/>
    <m/>
    <n v="5103"/>
    <m/>
    <n v="2"/>
    <m/>
    <n v="10206"/>
    <m/>
    <n v="0"/>
    <m/>
    <n v="10206"/>
    <m/>
    <n v="0"/>
    <n v="0"/>
    <s v="UNI240000001332"/>
    <m/>
    <m/>
    <s v="Redbull"/>
    <s v="Mevcut Müşteri"/>
    <s v="Yeni Satış"/>
    <s v="Lisans"/>
    <s v="Lisans Satışı"/>
    <s v="Diğer"/>
    <s v="Univera Satış"/>
    <s v="Saha Satış"/>
    <s v="Yurt İçi"/>
    <s v="Türkiye"/>
    <s v="Merkez"/>
  </r>
  <r>
    <m/>
    <m/>
    <x v="70"/>
    <s v="Q3"/>
    <x v="0"/>
    <x v="7"/>
    <m/>
    <s v="ERBAK-ULUDAG PAZARLAMA SATIS VE DAGITIM A.S."/>
    <s v="EY.02.033"/>
    <s v="EnRoute Panorama - Mobil Kullanici Lisansi (Enterprise)"/>
    <s v="Univera - Uludağ İçecek"/>
    <x v="11"/>
    <s v="Enroute"/>
    <m/>
    <n v="2697"/>
    <m/>
    <n v="25"/>
    <m/>
    <n v="67425"/>
    <m/>
    <n v="0"/>
    <m/>
    <n v="67425"/>
    <m/>
    <n v="0"/>
    <n v="0"/>
    <s v="UNI240000001361"/>
    <m/>
    <m/>
    <s v="Uludağ İçecek"/>
    <m/>
    <s v="Yeni Satış"/>
    <s v="Lisans"/>
    <s v="Lisans Satışı"/>
    <s v="Diğer"/>
    <s v="Univera Satış"/>
    <s v="Saha Satış"/>
    <s v="Yurt İçi"/>
    <s v="Türkiye"/>
    <s v="Merkez"/>
  </r>
  <r>
    <m/>
    <m/>
    <x v="70"/>
    <s v="Q3"/>
    <x v="0"/>
    <x v="6"/>
    <m/>
    <s v="EFES VITANTA MOLDOVA BREWERY S.A"/>
    <s v="EH.03.001"/>
    <s v="EnRoute Panorama - Çafri Merkezi Hizmeti  (MSD)"/>
    <s v="Univera - Efes Moldova"/>
    <x v="4"/>
    <s v="Enroute"/>
    <m/>
    <n v="30442.71"/>
    <m/>
    <n v="1"/>
    <m/>
    <n v="30442.707999999999"/>
    <m/>
    <n v="-2E-3"/>
    <m/>
    <n v="30442.71"/>
    <m/>
    <n v="0"/>
    <n v="0"/>
    <s v="ENV240000000092"/>
    <m/>
    <m/>
    <s v="Efes International"/>
    <s v="Mevcut Müşteri"/>
    <s v="Yenileme"/>
    <s v="Hizmet"/>
    <s v="Çağrı Merkezi"/>
    <s v="Diğer"/>
    <s v="Univera Satış"/>
    <s v="Saha Satış"/>
    <s v="Yurt Dışı"/>
    <s v="Moldova"/>
    <s v="Merkez"/>
  </r>
  <r>
    <m/>
    <m/>
    <x v="70"/>
    <s v="Q3"/>
    <x v="0"/>
    <x v="6"/>
    <m/>
    <s v="ERUSLU SAGLIK ÜRÜNLERI SAN. VE TIC. A.S."/>
    <s v="EYS.04.001"/>
    <s v="EnRoute Panorama -  Modül Lisanslari Kiralama Hizmeti Standart"/>
    <s v="Univera - Eruslu Sağlık"/>
    <x v="13"/>
    <s v="Enroute"/>
    <m/>
    <n v="326668.52"/>
    <m/>
    <n v="1"/>
    <m/>
    <n v="326668.52"/>
    <m/>
    <n v="0"/>
    <m/>
    <n v="326668.52"/>
    <m/>
    <n v="0"/>
    <n v="0"/>
    <s v="UNI240000001259"/>
    <m/>
    <m/>
    <s v="Eruslu"/>
    <s v="Mevcut Müşteri"/>
    <s v="Yenileme"/>
    <s v="Lisans"/>
    <s v="Lisans Kiralama"/>
    <s v="Diğer"/>
    <s v="Univera Satış"/>
    <s v="Saha Satış"/>
    <s v="Yurt İçi"/>
    <s v="Türkiye"/>
    <s v="Merkez"/>
  </r>
  <r>
    <m/>
    <m/>
    <x v="71"/>
    <s v="Q2"/>
    <x v="0"/>
    <x v="3"/>
    <m/>
    <s v="ALDEMIR BILISIM HIZ. VE DANISMANLIK - ARZU ALDEMIR"/>
    <s v="WPH.02.001"/>
    <s v="WebPlus Yazilim Bakimi Hizmeti"/>
    <s v="Univera - Kanal"/>
    <x v="5"/>
    <s v="Enroute"/>
    <s v="Webplus"/>
    <n v="4732.8"/>
    <m/>
    <n v="1"/>
    <m/>
    <n v="5916"/>
    <m/>
    <n v="1183.2"/>
    <m/>
    <n v="4732.8"/>
    <m/>
    <n v="0"/>
    <n v="0"/>
    <s v="UNI240000000623"/>
    <m/>
    <m/>
    <s v="Aldemir Bilişim"/>
    <s v="Mevcut Müşteri"/>
    <s v="Yenileme"/>
    <s v="Hizmet"/>
    <s v="Bakım ve Destek Hizmeti"/>
    <s v="Diğer"/>
    <s v="Kanal Satış"/>
    <s v="Aldemir"/>
    <s v="Yurt İçi"/>
    <s v="Türkiye"/>
    <s v="Merkez"/>
  </r>
  <r>
    <m/>
    <m/>
    <x v="71"/>
    <s v="Q2"/>
    <x v="0"/>
    <x v="3"/>
    <m/>
    <s v="ALDEMIR BILISIM HIZ. VE DANISMANLIK - ARZU ALDEMIR"/>
    <s v="WPH.02.001"/>
    <s v="WebPlus Yazilim Bakimi Hizmeti"/>
    <s v="Univera - Kanal"/>
    <x v="5"/>
    <s v="Enroute"/>
    <s v="Webplus"/>
    <n v="2957.6"/>
    <m/>
    <n v="1"/>
    <m/>
    <n v="3697"/>
    <m/>
    <n v="739.4"/>
    <m/>
    <n v="2957.6"/>
    <m/>
    <n v="0"/>
    <n v="0"/>
    <s v="UNI240000000617"/>
    <m/>
    <m/>
    <s v="Aldemir Bilişim"/>
    <s v="Mevcut Müşteri"/>
    <s v="Yenileme"/>
    <s v="Hizmet"/>
    <s v="Bakım ve Destek Hizmeti"/>
    <s v="Diğer"/>
    <s v="Kanal Satış"/>
    <s v="Aldemir"/>
    <s v="Yurt İçi"/>
    <s v="Türkiye"/>
    <s v="Merkez"/>
  </r>
  <r>
    <m/>
    <m/>
    <x v="71"/>
    <s v="Q2"/>
    <x v="0"/>
    <x v="3"/>
    <m/>
    <s v="ALDEMIR BILISIM HIZ. VE DANISMANLIK - ARZU ALDEMIR"/>
    <s v="WPH.02.001"/>
    <s v="WebPlus Yazilim Bakimi Hizmeti"/>
    <s v="Univera - Kanal"/>
    <x v="5"/>
    <s v="Enroute"/>
    <s v="Webplus"/>
    <n v="2957.6"/>
    <m/>
    <n v="1"/>
    <m/>
    <n v="3697"/>
    <m/>
    <n v="739.4"/>
    <m/>
    <n v="2957.6"/>
    <m/>
    <n v="0"/>
    <n v="0"/>
    <s v="UNI240000000619"/>
    <m/>
    <m/>
    <s v="Aldemir Bilişim"/>
    <s v="Mevcut Müşteri"/>
    <s v="Yenileme"/>
    <s v="Hizmet"/>
    <s v="Bakım ve Destek Hizmeti"/>
    <s v="Diğer"/>
    <s v="Kanal Satış"/>
    <s v="Aldemir"/>
    <s v="Yurt İçi"/>
    <s v="Türkiye"/>
    <s v="Merkez"/>
  </r>
  <r>
    <m/>
    <m/>
    <x v="71"/>
    <s v="Q2"/>
    <x v="0"/>
    <x v="3"/>
    <m/>
    <s v="MİYA OTOMASYON VE BARKOD BILISIM SISTEMLERI SAN TİC. VE L.T.D. STI."/>
    <s v="WPH.02.001"/>
    <s v="WebPlus Yazilim Bakimi Hizmeti"/>
    <s v="Univera - Kanal"/>
    <x v="5"/>
    <s v="Enroute"/>
    <s v="Webplus"/>
    <n v="28212"/>
    <m/>
    <n v="1"/>
    <m/>
    <n v="28212"/>
    <m/>
    <n v="0"/>
    <m/>
    <n v="28212"/>
    <m/>
    <n v="0"/>
    <n v="0"/>
    <s v="UNI240000000614"/>
    <m/>
    <m/>
    <s v="Miya"/>
    <s v="Mevcut Müşteri"/>
    <s v="Yenileme"/>
    <s v="Hizmet"/>
    <s v="Bakım ve Destek Hizmeti"/>
    <s v="Diğer"/>
    <s v="Kanal Satış"/>
    <s v="Miya"/>
    <s v="Yurt İçi"/>
    <s v="Türkiye"/>
    <s v="Merkez"/>
  </r>
  <r>
    <m/>
    <m/>
    <x v="71"/>
    <s v="Q2"/>
    <x v="0"/>
    <x v="3"/>
    <m/>
    <s v="MİYA OTOMASYON VE BARKOD BILISIM SISTEMLERI SAN TİC. VE L.T.D. STI."/>
    <s v="WPY.01.004"/>
    <s v="WEBPLUS EK KULLANICI LISANSI +5"/>
    <s v="Univera - Kanal"/>
    <x v="5"/>
    <s v="Enroute"/>
    <s v="Webplus"/>
    <n v="13150.775"/>
    <m/>
    <n v="2"/>
    <m/>
    <n v="30943"/>
    <m/>
    <n v="4641.45"/>
    <m/>
    <n v="26301.55"/>
    <m/>
    <n v="0"/>
    <n v="0"/>
    <s v="UNI240000000614"/>
    <m/>
    <m/>
    <s v="Miya"/>
    <s v="Mevcut Müşteri"/>
    <s v="Yeni Satış"/>
    <s v="Lisans"/>
    <s v="Lisans Satışı"/>
    <s v="Diğer"/>
    <s v="Kanal Satış"/>
    <s v="Miya"/>
    <s v="Yurt İçi"/>
    <s v="Türkiye"/>
    <s v="Merkez"/>
  </r>
  <r>
    <m/>
    <m/>
    <x v="71"/>
    <s v="Q2"/>
    <x v="0"/>
    <x v="3"/>
    <m/>
    <s v="MİYA OTOMASYON VE BARKOD BILISIM SISTEMLERI SAN TİC. VE L.T.D. STI."/>
    <s v="WPY.01.001"/>
    <s v="WEBPLUS DISTRIBUTION SATIS-DAGITIM YAZILIMI (Enterprise)"/>
    <s v="Univera - Kanal"/>
    <x v="5"/>
    <s v="Enroute"/>
    <s v="Webplus"/>
    <n v="43397.09"/>
    <m/>
    <n v="1"/>
    <m/>
    <n v="51055.4"/>
    <m/>
    <n v="7658.31"/>
    <m/>
    <n v="43397.09"/>
    <m/>
    <n v="0"/>
    <n v="0"/>
    <s v="UNI240000000614"/>
    <m/>
    <m/>
    <s v="Miya"/>
    <s v="Mevcut Müşteri"/>
    <s v="Yeni Satış"/>
    <s v="Lisans"/>
    <s v="Lisans Satışı"/>
    <s v="Diğer"/>
    <s v="Kanal Satış"/>
    <s v="Miya"/>
    <s v="Yurt İçi"/>
    <s v="Türkiye"/>
    <s v="Merkez"/>
  </r>
  <r>
    <m/>
    <m/>
    <x v="71"/>
    <s v="Q2"/>
    <x v="0"/>
    <x v="3"/>
    <m/>
    <s v="MİYA OTOMASYON VE BARKOD BILISIM SISTEMLERI SAN TİC. VE L.T.D. STI."/>
    <s v="WPY.01.002"/>
    <s v="WebPlus Dagitim Kanali Lisansi"/>
    <s v="Univera - Kanal"/>
    <x v="5"/>
    <s v="Enroute"/>
    <s v="Webplus"/>
    <n v="8367.3150000000005"/>
    <m/>
    <n v="6"/>
    <m/>
    <n v="59063.4"/>
    <m/>
    <n v="8859.51"/>
    <m/>
    <n v="50203.89"/>
    <m/>
    <n v="0"/>
    <n v="0"/>
    <s v="UNI240000000614"/>
    <m/>
    <m/>
    <s v="Miya"/>
    <s v="Mevcut Müşteri"/>
    <s v="Yeni Satış"/>
    <s v="Lisans"/>
    <s v="Lisans Satışı"/>
    <s v="Diğer"/>
    <s v="Kanal Satış"/>
    <s v="Miya"/>
    <s v="Yurt İçi"/>
    <s v="Türkiye"/>
    <s v="Merkez"/>
  </r>
  <r>
    <m/>
    <m/>
    <x v="71"/>
    <s v="Q2"/>
    <x v="0"/>
    <x v="3"/>
    <m/>
    <s v="ALDEMIR BILISIM HIZ. VE DANISMANLIK - ARZU ALDEMIR"/>
    <s v="UH.01.002"/>
    <s v="Unidox Kontör"/>
    <s v="Univera - Şen Piliç"/>
    <x v="6"/>
    <s v="E-Dönüşüm"/>
    <s v="Unidox"/>
    <n v="0.57720000000000005"/>
    <m/>
    <n v="250000"/>
    <m/>
    <n v="144300"/>
    <m/>
    <n v="0"/>
    <m/>
    <n v="144300"/>
    <m/>
    <n v="0"/>
    <n v="0"/>
    <s v="UNI240000000606"/>
    <m/>
    <m/>
    <s v="Aldemir"/>
    <s v="Mevcut Müşteri"/>
    <s v="Yeni Satış"/>
    <s v="Kontor"/>
    <s v="Kontor Satışı"/>
    <s v="Diğer"/>
    <s v="Kanal Satış"/>
    <s v="Aldemir"/>
    <s v="Yurt İçi"/>
    <s v="Türkiye"/>
    <s v="Merkez"/>
  </r>
  <r>
    <m/>
    <m/>
    <x v="71"/>
    <s v="Q2"/>
    <x v="0"/>
    <x v="3"/>
    <m/>
    <s v="ALDEMIR BILISIM HIZ. VE DANISMANLIK - ARZU ALDEMIR"/>
    <s v="UH.01.002"/>
    <s v="Unidox Kontör"/>
    <s v="Univera - Şen Piliç"/>
    <x v="6"/>
    <s v="E-Dönüşüm"/>
    <s v="Unidox"/>
    <n v="0.01"/>
    <m/>
    <n v="50000"/>
    <m/>
    <n v="500"/>
    <m/>
    <n v="0"/>
    <m/>
    <n v="500"/>
    <m/>
    <n v="0"/>
    <n v="0"/>
    <s v="UNI240000000606"/>
    <m/>
    <m/>
    <s v="Aldemir"/>
    <s v="Mevcut Müşteri"/>
    <s v="Yeni Satış"/>
    <s v="Kontor"/>
    <s v="Kontor Satışı"/>
    <s v="Diğer"/>
    <s v="Kanal Satış"/>
    <s v="Aldemir"/>
    <s v="Yurt İçi"/>
    <s v="Türkiye"/>
    <s v="Merkez"/>
  </r>
  <r>
    <m/>
    <m/>
    <x v="71"/>
    <s v="Q2"/>
    <x v="0"/>
    <x v="3"/>
    <m/>
    <s v="AYDIN TOPTAN GIDA VE PAZARLAMA -FATMA AYDIN"/>
    <s v="UH.01.002"/>
    <s v="UNIDOX KONTÖR HIZMETI"/>
    <s v="Univera - Haribo"/>
    <x v="6"/>
    <s v="E-Dönüşüm"/>
    <s v="Unidox"/>
    <n v="1.8"/>
    <m/>
    <n v="10000"/>
    <m/>
    <n v="18000"/>
    <m/>
    <n v="0"/>
    <m/>
    <n v="18000"/>
    <m/>
    <n v="0"/>
    <n v="0"/>
    <s v="ENV240000000066"/>
    <m/>
    <m/>
    <s v="Haribo"/>
    <s v="Mevcut Müşteri"/>
    <s v="Yeni Satış"/>
    <s v="Kontor"/>
    <s v="Kontor Satışı"/>
    <s v="Key Account"/>
    <s v="Kanal Satış"/>
    <s v="Saha Satış"/>
    <s v="Yurt İçi"/>
    <s v="Türkiye"/>
    <s v="Dist"/>
  </r>
  <r>
    <m/>
    <m/>
    <x v="71"/>
    <s v="Q2"/>
    <x v="0"/>
    <x v="3"/>
    <m/>
    <s v="MATRIKS BİLGİSAYAR SİSTEMLERİ LTD.ŞTİ"/>
    <s v="UH.01.002"/>
    <s v="UNIDOX KONTÖR HIZMETI"/>
    <s v="Univera - Kanal"/>
    <x v="5"/>
    <s v="E-Dönüşüm"/>
    <s v="Unidox"/>
    <n v="0.54100000000000004"/>
    <m/>
    <n v="250000"/>
    <m/>
    <n v="135250"/>
    <m/>
    <n v="0"/>
    <m/>
    <n v="135250"/>
    <m/>
    <n v="0"/>
    <n v="0"/>
    <s v="UNI240000000620"/>
    <m/>
    <m/>
    <s v="Matriks"/>
    <s v="Mevcut Müşteri"/>
    <s v="Yeni Satış"/>
    <s v="Kontor"/>
    <s v="Kontor Satışı"/>
    <s v="Diğer"/>
    <s v="Kanal Satış"/>
    <s v="Matriks"/>
    <s v="Yurt İçi"/>
    <s v="Türkiye"/>
    <s v="Merkez"/>
  </r>
  <r>
    <m/>
    <m/>
    <x v="71"/>
    <s v="Q2"/>
    <x v="0"/>
    <x v="3"/>
    <m/>
    <s v="POLARİS YAZILIM ÇÖZÜMLERİ VE DANIŞMANLIK HİZMETLERİ LTD.ŞTİ."/>
    <s v="sh.01.001"/>
    <s v="StokBar Panorama - Proje Yönetim Hizmeti"/>
    <s v="Univera - Panasonic"/>
    <x v="0"/>
    <s v="Stokbar"/>
    <s v="Stokbar"/>
    <n v="1"/>
    <m/>
    <n v="1"/>
    <m/>
    <n v="0"/>
    <m/>
    <n v="0"/>
    <m/>
    <n v="0"/>
    <m/>
    <n v="0"/>
    <n v="0"/>
    <s v="UNI240000000632"/>
    <m/>
    <m/>
    <s v="Polaris"/>
    <s v="Mevcut Müşteri"/>
    <s v="Yeni Satış"/>
    <s v="Hizmet"/>
    <s v="Proje Yönetimi ve Danışmanlık"/>
    <s v="Diğer"/>
    <s v="Univera Satış"/>
    <s v="Saha Satış"/>
    <s v="Yurt İçi"/>
    <s v="Türkiye"/>
    <s v="Merkez"/>
  </r>
  <r>
    <m/>
    <m/>
    <x v="71"/>
    <s v="Q2"/>
    <x v="0"/>
    <x v="3"/>
    <m/>
    <s v="UNIVIS BILISIM DESTEK HIZMETLERI SAN.TIC .A.S"/>
    <s v="SMH.02.001"/>
    <s v="StockMate Yazilim Bakimi Hizmeti"/>
    <s v="Univera - Kanal"/>
    <x v="5"/>
    <s v="Stokbar"/>
    <s v="Stockmate"/>
    <n v="31906"/>
    <m/>
    <n v="1"/>
    <m/>
    <n v="31906"/>
    <m/>
    <n v="0"/>
    <m/>
    <n v="31906"/>
    <m/>
    <n v="0"/>
    <n v="0"/>
    <s v="UNI240000000613"/>
    <m/>
    <m/>
    <s v="Univis"/>
    <s v="Param Grup"/>
    <s v="Yenileme"/>
    <s v="Hizmet"/>
    <s v="Bakım ve Destek Hizmeti"/>
    <s v="Param Grup"/>
    <s v="Kanal Satış"/>
    <s v="Saha Satış"/>
    <s v="Yurt İçi"/>
    <s v="Türkiye"/>
    <s v="Merkez"/>
  </r>
  <r>
    <m/>
    <m/>
    <x v="71"/>
    <s v="Q2"/>
    <x v="0"/>
    <x v="3"/>
    <m/>
    <s v="EFES VITANTA MOLDOVA BREWERY S.A"/>
    <s v="QH.02.001"/>
    <s v="Quest Panorama - Yazilim Bakimi, Yasatma ve Merkezi Destek Hizmeti"/>
    <s v="Univera - Efes Moldova"/>
    <x v="2"/>
    <s v="Quest"/>
    <m/>
    <n v="12182.61"/>
    <m/>
    <n v="1"/>
    <m/>
    <n v="12182.605484"/>
    <m/>
    <n v="-4.516E-3"/>
    <m/>
    <n v="12182.61"/>
    <m/>
    <n v="0"/>
    <n v="0"/>
    <s v="ENV240000000067"/>
    <m/>
    <m/>
    <s v="Efes International"/>
    <s v="Mevcut Müşteri"/>
    <s v="Yenileme"/>
    <s v="Hizmet"/>
    <s v="Bakım ve Destek Hizmeti"/>
    <s v="Diğer"/>
    <s v="Univera Satış"/>
    <s v="Saha Satış"/>
    <s v="Yurt Dışı"/>
    <s v="Moldova"/>
    <s v="Merkez"/>
  </r>
  <r>
    <m/>
    <m/>
    <x v="71"/>
    <s v="Q2"/>
    <x v="0"/>
    <x v="3"/>
    <m/>
    <s v="Mey İçki Sanayi ve Ticaret A.Ş."/>
    <s v="QH.07.001"/>
    <s v="Quest Panorama - Rapor Gelistirme Hizmeti"/>
    <s v="Univera - Mey İçki"/>
    <x v="0"/>
    <s v="Quest"/>
    <m/>
    <n v="4201"/>
    <m/>
    <n v="12"/>
    <m/>
    <n v="50412"/>
    <m/>
    <n v="0"/>
    <m/>
    <n v="50412"/>
    <m/>
    <n v="0"/>
    <n v="0"/>
    <s v="UNI240000000602"/>
    <m/>
    <m/>
    <s v="Mey İçki"/>
    <s v="Mevcut Müşteri"/>
    <s v="Yeni Satış"/>
    <s v="Hizmet"/>
    <s v="Rapor Geliştirme"/>
    <s v="Key Account"/>
    <s v="Univera Satış"/>
    <s v="Saha Satış"/>
    <s v="Yurt İçi"/>
    <s v="Türkiye"/>
    <s v="Merkez"/>
  </r>
  <r>
    <m/>
    <m/>
    <x v="71"/>
    <s v="Q2"/>
    <x v="0"/>
    <x v="3"/>
    <m/>
    <s v="SHELL &amp; TURCAS PETROL A.S"/>
    <s v="OH.05.001"/>
    <s v="OUTSOURCE YAZILIM GELISTIRME HIZMETI"/>
    <s v="Univera - Shell Bee"/>
    <x v="4"/>
    <s v="Enroute"/>
    <s v="Outsource - Hizmet"/>
    <n v="10755.839984382526"/>
    <m/>
    <n v="153.61000000000001"/>
    <m/>
    <n v="1652204.5824"/>
    <m/>
    <n v="2.3990000000000001E-3"/>
    <m/>
    <n v="1652204.5800010001"/>
    <m/>
    <n v="0"/>
    <n v="0"/>
    <s v="UNI240000000626"/>
    <m/>
    <m/>
    <s v="Shell"/>
    <s v="Yeni Müşteri"/>
    <s v="Yeni Satış"/>
    <s v="Hizmet"/>
    <s v="Yazılım Geliştirme"/>
    <s v="Diğer"/>
    <s v="Univera Satış"/>
    <s v="Saha Satış"/>
    <s v="Yurt İçi"/>
    <s v="Türkiye"/>
    <s v="Merkez"/>
  </r>
  <r>
    <m/>
    <m/>
    <x v="71"/>
    <s v="Q3"/>
    <x v="0"/>
    <x v="7"/>
    <m/>
    <s v="EKSILIOGLU  GIDA VE TEM ÜRÜN DAG PAZ  SAN ve TIC LTD. STI"/>
    <s v="EY.04.012"/>
    <s v="EnRoute Panorama E-Dönüsüm  Modül Lisansi (Enterprise)"/>
    <s v="Univera - Redbull"/>
    <x v="12"/>
    <s v="Enroute"/>
    <m/>
    <n v="29000"/>
    <m/>
    <n v="1"/>
    <m/>
    <n v="29000"/>
    <m/>
    <n v="0"/>
    <m/>
    <n v="29000"/>
    <m/>
    <n v="0"/>
    <n v="0"/>
    <s v="UNI240000001367"/>
    <m/>
    <m/>
    <s v="Redbull"/>
    <s v="Mevcut Müşteri"/>
    <s v="Yeni Satış"/>
    <s v="Lisans"/>
    <s v="Lisans Satışı"/>
    <s v="Diğer"/>
    <s v="Univera Satış"/>
    <s v="Saha Satış"/>
    <s v="Yurt İçi"/>
    <s v="Türkiye"/>
    <s v="Dist"/>
  </r>
  <r>
    <m/>
    <m/>
    <x v="71"/>
    <s v="Q3"/>
    <x v="0"/>
    <x v="7"/>
    <m/>
    <s v="MGO GRUP HIZLI TÜKETIM ÜRÜNLERI PAZARLAMA A.S.-ASYA"/>
    <s v="EY.04.012"/>
    <s v="EnRoute Panorama E-Dönüsüm  Modül Lisansi (Enterprise)"/>
    <s v="Univera - Redbull"/>
    <x v="12"/>
    <s v="Enroute"/>
    <m/>
    <n v="29000"/>
    <m/>
    <n v="1"/>
    <m/>
    <n v="29000"/>
    <m/>
    <n v="0"/>
    <m/>
    <n v="29000"/>
    <m/>
    <n v="0"/>
    <n v="0"/>
    <s v="UNI240000001369"/>
    <m/>
    <m/>
    <s v="Redbull"/>
    <s v="Mevcut Müşteri"/>
    <s v="Yeni Satış"/>
    <s v="Lisans"/>
    <s v="Lisans Satışı"/>
    <s v="Diğer"/>
    <s v="Univera Satış"/>
    <s v="Saha Satış"/>
    <s v="Yurt İçi"/>
    <s v="Türkiye"/>
    <s v="Dist"/>
  </r>
  <r>
    <m/>
    <m/>
    <x v="71"/>
    <s v="Q3"/>
    <x v="0"/>
    <x v="7"/>
    <m/>
    <s v="EKSILIOGLU  GIDA VE TEM ÜRÜN DAG PAZ  SAN ve TIC LTD. STI"/>
    <s v="EH.02.001"/>
    <s v="EnRoute Panorama - Yazilim Bakimi, Yasatma ve Merkezi Destek Hizmeti"/>
    <s v="Univera - Redbull"/>
    <x v="12"/>
    <s v="Enroute"/>
    <m/>
    <n v="6380"/>
    <m/>
    <n v="1"/>
    <m/>
    <n v="6380"/>
    <m/>
    <n v="0"/>
    <m/>
    <n v="6380"/>
    <m/>
    <n v="0"/>
    <n v="0"/>
    <s v="UNI240000001367"/>
    <m/>
    <m/>
    <s v="Redbull"/>
    <s v="Mevcut Müşteri"/>
    <s v="Yenileme"/>
    <s v="Hizmet"/>
    <s v="Bakım ve Destek Hizmeti"/>
    <s v="Diğer"/>
    <s v="Univera Satış"/>
    <s v="Saha Satış"/>
    <s v="Yurt İçi"/>
    <s v="Türkiye"/>
    <s v="Dist"/>
  </r>
  <r>
    <m/>
    <m/>
    <x v="71"/>
    <s v="Q3"/>
    <x v="0"/>
    <x v="7"/>
    <m/>
    <s v="MGO GRUP HIZLI TÜKETIM ÜRÜNLERI PAZARLAMA A.S.-ASYA"/>
    <s v="EH.02.001"/>
    <s v="EnRoute Panorama - Yazilim Bakimi, Yasatma ve Merkezi Destek Hizmeti"/>
    <s v="Univera - Redbull"/>
    <x v="12"/>
    <s v="Enroute"/>
    <m/>
    <n v="6380"/>
    <m/>
    <n v="1"/>
    <m/>
    <n v="6380"/>
    <m/>
    <n v="0"/>
    <m/>
    <n v="6380"/>
    <m/>
    <n v="0"/>
    <n v="0"/>
    <s v="UNI240000001369"/>
    <m/>
    <m/>
    <s v="Redbull"/>
    <s v="Mevcut Müşteri"/>
    <s v="Yenileme"/>
    <s v="Hizmet"/>
    <s v="Bakım ve Destek Hizmeti"/>
    <s v="Diğer"/>
    <s v="Univera Satış"/>
    <s v="Saha Satış"/>
    <s v="Yurt İçi"/>
    <s v="Türkiye"/>
    <s v="Dist"/>
  </r>
  <r>
    <m/>
    <m/>
    <x v="71"/>
    <s v="Q3"/>
    <x v="0"/>
    <x v="7"/>
    <m/>
    <s v="TURKUAZ TRADE LLC"/>
    <s v="EH.02.001"/>
    <s v="EnRoute Panorama - Yazilim Bakimi, Yasatma ve Merkezi Destek Hizmeti"/>
    <s v="Univera - Turkuaz Kazakistan"/>
    <x v="11"/>
    <s v="Enroute"/>
    <m/>
    <n v="101734.8"/>
    <m/>
    <n v="1"/>
    <m/>
    <n v="101734.8"/>
    <m/>
    <n v="0"/>
    <m/>
    <n v="101734.8"/>
    <m/>
    <n v="0"/>
    <n v="0"/>
    <s v="ENV240000000097"/>
    <m/>
    <m/>
    <s v="Turkuaz Trade"/>
    <s v="Mevcut Müşteri"/>
    <s v="Yenileme"/>
    <s v="Hizmet"/>
    <s v="Bakım ve Destek Hizmeti"/>
    <s v="Diğer"/>
    <s v="Univera Satış"/>
    <s v="Saha Satış"/>
    <s v="Yurt Dışı"/>
    <s v="Kırgızistan"/>
    <s v="Merkez"/>
  </r>
  <r>
    <m/>
    <m/>
    <x v="71"/>
    <s v="Q3"/>
    <x v="0"/>
    <x v="7"/>
    <m/>
    <s v="ERBAK-ULUDAG PAZARLAMA SATIS VE DAGITIM A.S."/>
    <s v="EH.02.001"/>
    <s v="EnRoute Panorama - Yazilim Bakimi, Yasatma ve Merkezi Destek Hizmeti"/>
    <s v="Univera - Uludağ İçecek"/>
    <x v="11"/>
    <s v="Enroute"/>
    <m/>
    <n v="14833.5"/>
    <m/>
    <n v="1"/>
    <m/>
    <n v="14833.5"/>
    <m/>
    <n v="0"/>
    <m/>
    <n v="14833.5"/>
    <m/>
    <n v="0"/>
    <n v="0"/>
    <s v="UNI240000001361"/>
    <m/>
    <m/>
    <s v="Uludağ İçecek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71"/>
    <s v="Q3"/>
    <x v="0"/>
    <x v="7"/>
    <m/>
    <s v="RED BULL GIDA DAGITIM VE PAZARLAMA TICARET LTD. STI"/>
    <s v="EH.03.006"/>
    <s v="EnRoute Panorama - Uzaktan Kurulum ve Efitim Hizmeti"/>
    <s v="Univera - Redbull"/>
    <x v="12"/>
    <s v="Enroute"/>
    <m/>
    <n v="7674"/>
    <m/>
    <n v="2"/>
    <m/>
    <n v="15348"/>
    <m/>
    <n v="0"/>
    <m/>
    <n v="15348"/>
    <m/>
    <n v="0"/>
    <n v="0"/>
    <s v="UNI240000001368"/>
    <m/>
    <m/>
    <s v="Redbull"/>
    <s v="Mevcut Müşteri"/>
    <s v="Yeni Satış"/>
    <s v="Hizmet"/>
    <s v="Kurulum ve Eğitim"/>
    <s v="Diğer"/>
    <s v="Univera Satış"/>
    <s v="Saha Satış"/>
    <s v="Yurt İçi"/>
    <s v="Türkiye"/>
    <s v="Merkez"/>
  </r>
  <r>
    <m/>
    <m/>
    <x v="71"/>
    <s v="Q3"/>
    <x v="0"/>
    <x v="7"/>
    <m/>
    <s v="RED BULL GIDA DAGITIM VE PAZARLAMA TICARET LTD. STI"/>
    <s v="EH.03.006"/>
    <s v="EnRoute Panorama - Uzaktan Kurulum ve Efitim Hizmeti"/>
    <s v="Univera - Redbull"/>
    <x v="12"/>
    <s v="Enroute"/>
    <m/>
    <n v="7674"/>
    <m/>
    <n v="1"/>
    <m/>
    <n v="7674"/>
    <m/>
    <n v="0"/>
    <m/>
    <n v="7674"/>
    <m/>
    <n v="0"/>
    <n v="0"/>
    <s v="UNI240000001370"/>
    <m/>
    <m/>
    <s v="Redbull"/>
    <s v="Mevcut Müşteri"/>
    <s v="Yeni Satış"/>
    <s v="Hizmet"/>
    <s v="Kurulum ve Eğitim"/>
    <s v="Diğer"/>
    <s v="Univera Satış"/>
    <s v="Saha Satış"/>
    <s v="Yurt İçi"/>
    <s v="Türkiye"/>
    <s v="Merkez"/>
  </r>
  <r>
    <m/>
    <m/>
    <x v="71"/>
    <s v="Q3"/>
    <x v="0"/>
    <x v="7"/>
    <m/>
    <s v="ZIRVE UNITRAK GID.TEM.ÜRÜN.DAG.PAZ.SAN.VE TIC.LTD.STI."/>
    <s v="EH.03.006"/>
    <s v="EnRoute Panorama - Uzaktan Kurulum ve Efitim Hizmeti"/>
    <s v="Univera - Kent Gıda"/>
    <x v="12"/>
    <s v="Enroute"/>
    <m/>
    <n v="5481"/>
    <m/>
    <n v="2"/>
    <m/>
    <n v="10962"/>
    <m/>
    <n v="0"/>
    <m/>
    <n v="10962"/>
    <m/>
    <n v="0"/>
    <n v="0"/>
    <s v="UNI240000001371"/>
    <m/>
    <m/>
    <s v="Mondelez"/>
    <s v="Mevcut Müşteri"/>
    <s v="Yeni Satış"/>
    <s v="Hizmet"/>
    <s v="Kurulum ve Eğitim"/>
    <s v="Key Account"/>
    <s v="Univera Satış"/>
    <s v="Saha Satış"/>
    <s v="Yurt İçi"/>
    <s v="Türkiye"/>
    <s v="Dist"/>
  </r>
  <r>
    <m/>
    <m/>
    <x v="71"/>
    <s v="Q3"/>
    <x v="0"/>
    <x v="7"/>
    <m/>
    <s v="RED BULL GIDA DAGITIM VE PAZARLAMA TICARET LTD. STI"/>
    <s v="EYS.01.014"/>
    <s v="EnRoute Panorama - Platform Back Office Kullanici Lisansi (Standart)"/>
    <s v="Univera - Redbull"/>
    <x v="12"/>
    <s v="Enroute"/>
    <m/>
    <n v="13968"/>
    <m/>
    <n v="1"/>
    <m/>
    <n v="13968"/>
    <m/>
    <n v="0"/>
    <m/>
    <n v="13968"/>
    <m/>
    <n v="0"/>
    <n v="0"/>
    <s v="UNI240000001374"/>
    <m/>
    <m/>
    <s v="Redbull"/>
    <s v="Mevcut Müşteri"/>
    <s v="Yeni Satış"/>
    <s v="Lisans"/>
    <s v="Lisans Satışı"/>
    <s v="Diğer"/>
    <s v="Univera Satış"/>
    <s v="Saha Satış"/>
    <s v="Yurt İçi"/>
    <s v="Türkiye"/>
    <s v="Merkez"/>
  </r>
  <r>
    <m/>
    <m/>
    <x v="71"/>
    <s v="Q3"/>
    <x v="0"/>
    <x v="7"/>
    <m/>
    <s v="BEYLERBEYI IÇECEK PAZARLAMA A.S"/>
    <s v="EY.01.014"/>
    <s v="EnRoute Panorama - Platform Back Office Kullanici Lisansi (Enterprise)"/>
    <s v="Univera - Sarper İçecek"/>
    <x v="13"/>
    <s v="Enroute"/>
    <m/>
    <n v="5154.5"/>
    <m/>
    <n v="60"/>
    <m/>
    <n v="475800"/>
    <m/>
    <n v="166530"/>
    <m/>
    <n v="309270"/>
    <m/>
    <n v="0"/>
    <n v="0"/>
    <s v="UNI240000001377"/>
    <m/>
    <m/>
    <s v="Beylerbeyi"/>
    <s v="Mevcut Müşteri"/>
    <s v="Yeni Satış"/>
    <s v="Lisans"/>
    <s v="Lisans Satışı"/>
    <s v="Diğer"/>
    <s v="Univera Satış"/>
    <s v="Saha Satış"/>
    <s v="Yurt İçi"/>
    <s v="Türkiye"/>
    <s v="Merkez"/>
  </r>
  <r>
    <m/>
    <m/>
    <x v="71"/>
    <s v="Q2"/>
    <x v="0"/>
    <x v="3"/>
    <m/>
    <s v="MİYA OTOMASYON VE BARKOD BILISIM SISTEMLERI SAN TİC. VE L.T.D. STI."/>
    <s v="EH.06.001"/>
    <s v="EnRoute Panorama - Hosting Hizmeti"/>
    <s v="Univera - Kanal"/>
    <x v="5"/>
    <s v="Hosting"/>
    <m/>
    <n v="1850.49"/>
    <m/>
    <n v="4"/>
    <m/>
    <n v="7401.96"/>
    <m/>
    <n v="0"/>
    <m/>
    <n v="7401.96"/>
    <m/>
    <n v="0"/>
    <n v="0"/>
    <s v="UNI240000000603"/>
    <m/>
    <m/>
    <s v="Miya"/>
    <s v="Mevcut Müşteri"/>
    <s v="Yenileme"/>
    <s v="Hizmet"/>
    <s v="Hosting"/>
    <s v="Diğer"/>
    <s v="Kanal Satış"/>
    <s v="Miya"/>
    <s v="Yurt İçi"/>
    <s v="Türkiye"/>
    <s v="Merkez"/>
  </r>
  <r>
    <m/>
    <m/>
    <x v="71"/>
    <s v="Q2"/>
    <x v="0"/>
    <x v="3"/>
    <m/>
    <s v="MİYA OTOMASYON VE BARKOD BILISIM SISTEMLERI SAN TİC. VE L.T.D. STI."/>
    <s v="EH.06.001"/>
    <s v="EnRoute Panorama - Hosting Hizmeti"/>
    <s v="Univera - Kanal"/>
    <x v="5"/>
    <s v="Hosting"/>
    <m/>
    <n v="5890.61"/>
    <m/>
    <n v="1"/>
    <m/>
    <n v="5890.61"/>
    <m/>
    <n v="0"/>
    <m/>
    <n v="5890.61"/>
    <m/>
    <n v="0"/>
    <n v="0"/>
    <s v="UNI240000000603"/>
    <m/>
    <m/>
    <s v="Miya"/>
    <s v="Mevcut Müşteri"/>
    <s v="Yenileme"/>
    <s v="Hizmet"/>
    <s v="Hosting"/>
    <s v="Diğer"/>
    <s v="Kanal Satış"/>
    <s v="Miya"/>
    <s v="Yurt İçi"/>
    <s v="Türkiye"/>
    <s v="Merkez"/>
  </r>
  <r>
    <m/>
    <m/>
    <x v="71"/>
    <s v="Q2"/>
    <x v="0"/>
    <x v="3"/>
    <m/>
    <s v="MİYA OTOMASYON VE BARKOD BILISIM SISTEMLERI SAN TİC. VE L.T.D. STI."/>
    <s v="EH.06.001"/>
    <s v="EnRoute Panorama - Hosting Hizmeti"/>
    <s v="Univera - Kanal"/>
    <x v="5"/>
    <s v="Hosting"/>
    <m/>
    <n v="1850.49"/>
    <m/>
    <n v="3"/>
    <m/>
    <n v="5551.47"/>
    <m/>
    <n v="0"/>
    <m/>
    <n v="5551.47"/>
    <m/>
    <n v="0"/>
    <n v="0"/>
    <s v="UNI240000000603"/>
    <m/>
    <m/>
    <s v="Miya"/>
    <s v="Mevcut Müşteri"/>
    <s v="Yenileme"/>
    <s v="Hizmet"/>
    <s v="Hosting"/>
    <s v="Diğer"/>
    <s v="Kanal Satış"/>
    <s v="Miya"/>
    <s v="Yurt İçi"/>
    <s v="Türkiye"/>
    <s v="Merkez"/>
  </r>
  <r>
    <m/>
    <m/>
    <x v="71"/>
    <s v="Q2"/>
    <x v="0"/>
    <x v="3"/>
    <m/>
    <s v="MİYA OTOMASYON VE BARKOD BILISIM SISTEMLERI SAN TİC. VE L.T.D. STI."/>
    <s v="EH.06.001"/>
    <s v="EnRoute Panorama - Hosting Hizmeti"/>
    <s v="Univera - Kanal"/>
    <x v="5"/>
    <s v="Hosting"/>
    <m/>
    <n v="1850.49"/>
    <m/>
    <n v="3"/>
    <m/>
    <n v="5551.47"/>
    <m/>
    <n v="0"/>
    <m/>
    <n v="5551.47"/>
    <m/>
    <n v="0"/>
    <n v="0"/>
    <s v="UNI240000000603"/>
    <m/>
    <m/>
    <s v="Miya"/>
    <s v="Mevcut Müşteri"/>
    <s v="Yenileme"/>
    <s v="Hizmet"/>
    <s v="Hosting"/>
    <s v="Diğer"/>
    <s v="Kanal Satış"/>
    <s v="Miya"/>
    <s v="Yurt İçi"/>
    <s v="Türkiye"/>
    <s v="Merkez"/>
  </r>
  <r>
    <m/>
    <m/>
    <x v="71"/>
    <s v="Q2"/>
    <x v="0"/>
    <x v="3"/>
    <m/>
    <s v="MİYA OTOMASYON VE BARKOD BILISIM SISTEMLERI SAN TİC. VE L.T.D. STI."/>
    <s v="EH.06.001"/>
    <s v="EnRoute Panorama - Hosting Hizmeti"/>
    <s v="Univera - Kanal"/>
    <x v="5"/>
    <s v="Hosting"/>
    <m/>
    <n v="1850.49"/>
    <m/>
    <n v="3"/>
    <m/>
    <n v="5551.47"/>
    <m/>
    <n v="0"/>
    <m/>
    <n v="5551.47"/>
    <m/>
    <n v="0"/>
    <n v="0"/>
    <s v="UNI240000000603"/>
    <m/>
    <m/>
    <s v="Miya"/>
    <s v="Mevcut Müşteri"/>
    <s v="Yenileme"/>
    <s v="Hizmet"/>
    <s v="Hosting"/>
    <s v="Diğer"/>
    <s v="Kanal Satış"/>
    <s v="Miya"/>
    <s v="Yurt İçi"/>
    <s v="Türkiye"/>
    <s v="Merkez"/>
  </r>
  <r>
    <m/>
    <m/>
    <x v="71"/>
    <s v="Q2"/>
    <x v="0"/>
    <x v="3"/>
    <m/>
    <s v="MİYA OTOMASYON VE BARKOD BILISIM SISTEMLERI SAN TİC. VE L.T.D. STI."/>
    <s v="EH.06.001"/>
    <s v="EnRoute Panorama - Hosting Hizmeti"/>
    <s v="Univera - Kanal"/>
    <x v="5"/>
    <s v="Hosting"/>
    <m/>
    <n v="1850.49"/>
    <m/>
    <n v="1"/>
    <m/>
    <n v="1850.49"/>
    <m/>
    <n v="0"/>
    <m/>
    <n v="1850.49"/>
    <m/>
    <n v="0"/>
    <n v="0"/>
    <s v="UNI240000000603"/>
    <m/>
    <m/>
    <s v="Miya"/>
    <s v="Mevcut Müşteri"/>
    <s v="Yenileme"/>
    <s v="Hizmet"/>
    <s v="Hosting"/>
    <s v="Diğer"/>
    <s v="Kanal Satış"/>
    <s v="Miya"/>
    <s v="Yurt İçi"/>
    <s v="Türkiye"/>
    <s v="Merkez"/>
  </r>
  <r>
    <m/>
    <m/>
    <x v="71"/>
    <s v="Q2"/>
    <x v="0"/>
    <x v="3"/>
    <m/>
    <s v="MİYA OTOMASYON VE BARKOD BILISIM SISTEMLERI SAN TİC. VE L.T.D. STI."/>
    <s v="EH.06.001"/>
    <s v="EnRoute Panorama - Hosting Hizmeti"/>
    <s v="Univera - Kanal"/>
    <x v="5"/>
    <s v="Hosting"/>
    <m/>
    <n v="1850"/>
    <m/>
    <n v="1"/>
    <m/>
    <n v="1850"/>
    <m/>
    <n v="0"/>
    <m/>
    <n v="1850"/>
    <m/>
    <n v="0"/>
    <n v="0"/>
    <s v="UNI240000000603"/>
    <m/>
    <m/>
    <s v="Miya"/>
    <s v="Mevcut Müşteri"/>
    <s v="Yenileme"/>
    <s v="Hizmet"/>
    <s v="Hosting"/>
    <s v="Diğer"/>
    <s v="Kanal Satış"/>
    <s v="Miya"/>
    <s v="Yurt İçi"/>
    <s v="Türkiye"/>
    <s v="Merkez"/>
  </r>
  <r>
    <m/>
    <m/>
    <x v="71"/>
    <s v="Q2"/>
    <x v="0"/>
    <x v="3"/>
    <m/>
    <s v="MİYA OTOMASYON VE BARKOD BILISIM SISTEMLERI SAN TİC. VE L.T.D. STI."/>
    <s v="EH.06.001"/>
    <s v="EnRoute Panorama - Hosting Hizmeti"/>
    <s v="Univera - Kanal"/>
    <x v="5"/>
    <s v="Hosting"/>
    <m/>
    <n v="1849"/>
    <m/>
    <n v="1"/>
    <m/>
    <n v="1849"/>
    <m/>
    <n v="0"/>
    <m/>
    <n v="1849"/>
    <m/>
    <n v="0"/>
    <n v="0"/>
    <s v="UNI240000000603"/>
    <m/>
    <m/>
    <s v="Miya"/>
    <s v="Mevcut Müşteri"/>
    <s v="Yenileme"/>
    <s v="Hizmet"/>
    <s v="Hosting"/>
    <s v="Diğer"/>
    <s v="Kanal Satış"/>
    <s v="Miya"/>
    <s v="Yurt İçi"/>
    <s v="Türkiye"/>
    <s v="Merkez"/>
  </r>
  <r>
    <m/>
    <m/>
    <x v="71"/>
    <s v="Q2"/>
    <x v="0"/>
    <x v="3"/>
    <m/>
    <s v="HAYAT KIMYA SAN. A.S"/>
    <s v="EH.06.001"/>
    <s v="EnRoute Panorama - Hosting Hizmeti"/>
    <s v="Univera - Hayat Kimya"/>
    <x v="2"/>
    <s v="Hosting"/>
    <m/>
    <n v="2000"/>
    <m/>
    <n v="12"/>
    <m/>
    <n v="24000"/>
    <m/>
    <n v="0"/>
    <m/>
    <n v="24000"/>
    <m/>
    <n v="0"/>
    <n v="0"/>
    <s v="UNI240000000611"/>
    <m/>
    <m/>
    <s v="Hayat Kimya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71"/>
    <s v="Q2"/>
    <x v="0"/>
    <x v="3"/>
    <m/>
    <s v="RECKITT BENCKISER EV ve HIJYEN ÜRÜNLERI A.S."/>
    <s v="EH.06.001"/>
    <s v="EnRoute Panorama - Hosting Hizmeti"/>
    <s v="Univera - Reckitt Benckiser"/>
    <x v="2"/>
    <s v="Hosting"/>
    <m/>
    <n v="30714.15"/>
    <m/>
    <n v="1"/>
    <m/>
    <n v="30714.15"/>
    <m/>
    <n v="0"/>
    <m/>
    <n v="30714.15"/>
    <m/>
    <n v="0"/>
    <n v="0"/>
    <s v="UNI240000000604"/>
    <m/>
    <m/>
    <s v="R. Benckiser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71"/>
    <s v="Q2"/>
    <x v="0"/>
    <x v="3"/>
    <m/>
    <s v="RECKITT BENCKISER TEMIZLIK MALZEMESI SAN. VE TIC. A.S."/>
    <s v="EH.06.001"/>
    <s v="EnRoute Panorama - Hosting Hizmeti"/>
    <s v="Univera - Reckitt Benckiser"/>
    <x v="2"/>
    <s v="Hosting"/>
    <m/>
    <n v="18534.330000000002"/>
    <m/>
    <n v="1"/>
    <m/>
    <n v="18534.330000000002"/>
    <m/>
    <n v="0"/>
    <m/>
    <n v="18534.330000000002"/>
    <m/>
    <n v="0"/>
    <n v="0"/>
    <s v="UNI240000000605"/>
    <m/>
    <m/>
    <s v="R. Benckiser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71"/>
    <s v="Q3"/>
    <x v="0"/>
    <x v="7"/>
    <m/>
    <s v="YVZ GIDA DAGITIM PAZ.OTO.NAK.INS.TUR.SAN.VE TIC.LTD.STI"/>
    <s v="EYS.04.012"/>
    <s v="EnRoute Panorama - E-Dönüsüm Modül Lisansi Standart"/>
    <s v="Univera - Çaykur"/>
    <x v="12"/>
    <s v="Enroute"/>
    <m/>
    <n v="21000"/>
    <m/>
    <n v="2"/>
    <m/>
    <n v="42000"/>
    <m/>
    <n v="0"/>
    <m/>
    <n v="42000"/>
    <m/>
    <n v="0"/>
    <n v="0"/>
    <s v="UNI240000001358"/>
    <m/>
    <m/>
    <s v="Çaykur"/>
    <s v="Mevcut Müşteri"/>
    <s v="Yeni Satış"/>
    <s v="Lisans"/>
    <s v="Lisans Satışı"/>
    <s v="Diğer"/>
    <s v="Univera Satış"/>
    <s v="Saha Satış"/>
    <s v="Yurt İçi"/>
    <s v="Türkiye"/>
    <s v="Dist"/>
  </r>
  <r>
    <m/>
    <m/>
    <x v="71"/>
    <s v="Q3"/>
    <x v="0"/>
    <x v="7"/>
    <m/>
    <s v="KÜRESEL TEDARIK VE TICARET ANONIM SIRKETI"/>
    <s v="EH.03.001"/>
    <s v="EnRoute Panorama - Çafri Merkezi Hizmeti  (MSD)"/>
    <s v="Univera - Küresel Tedarik"/>
    <x v="12"/>
    <s v="Enroute"/>
    <m/>
    <n v="16000"/>
    <m/>
    <n v="3"/>
    <m/>
    <n v="48000"/>
    <m/>
    <n v="0"/>
    <m/>
    <n v="48000"/>
    <m/>
    <n v="0"/>
    <n v="0"/>
    <s v="UNI240000001366"/>
    <m/>
    <m/>
    <s v="Küresel Tedarik"/>
    <s v="Mevcut Müşteri"/>
    <s v="Yenileme"/>
    <s v="Hizmet"/>
    <s v="Çağrı Merkezi"/>
    <s v="Diğer"/>
    <s v="Univera Satış"/>
    <s v="Saha Satış"/>
    <s v="Yurt İçi"/>
    <s v="Türkiye"/>
    <s v="Merkez"/>
  </r>
  <r>
    <m/>
    <m/>
    <x v="71"/>
    <s v="Q3"/>
    <x v="0"/>
    <x v="7"/>
    <m/>
    <s v="EDM BİLİŞİM SİSTEMLERİ VE DANIŞMANLIK HizmetLERİ A.Ş."/>
    <s v="EY.04.014"/>
    <s v="EnRoute - E-Dönüşüm Lisans Komisyonu"/>
    <s v="Univera - Kanal"/>
    <x v="6"/>
    <s v="E-Dönüşüm"/>
    <s v="E-Dönüşüm"/>
    <n v="15157.25"/>
    <m/>
    <n v="1"/>
    <m/>
    <n v="15157.25"/>
    <m/>
    <n v="0"/>
    <m/>
    <n v="15157.25"/>
    <m/>
    <n v="0"/>
    <n v="0"/>
    <s v="UNI240000001378"/>
    <m/>
    <m/>
    <s v="EDM Bilişim"/>
    <s v="Mevcut Müşteri"/>
    <s v="Yeni Satış"/>
    <s v="Komisyon"/>
    <s v="E-Dönüşüm"/>
    <s v="Diğer"/>
    <s v="Kanal Satış"/>
    <s v="EDM Bilişim"/>
    <s v="Yurt İçi"/>
    <s v="Türkiye"/>
    <s v="Merkez"/>
  </r>
  <r>
    <m/>
    <m/>
    <x v="71"/>
    <s v="Q2"/>
    <x v="0"/>
    <x v="3"/>
    <m/>
    <s v="DOGAN TREND OTOMOTIV TICARET HIZMET VE TEKNOLOJI A.S."/>
    <s v="CDH.02.001"/>
    <s v="Calldesk Panorama Yazilim Bakimi Hizmeti "/>
    <s v="Univera - Suzuki"/>
    <x v="2"/>
    <s v="ServiceCore"/>
    <m/>
    <n v="452342.22"/>
    <m/>
    <n v="1"/>
    <m/>
    <n v="452342.22"/>
    <m/>
    <n v="0"/>
    <m/>
    <n v="452342.22"/>
    <m/>
    <n v="0"/>
    <n v="0"/>
    <s v="UNI240000000607"/>
    <m/>
    <m/>
    <s v="Doğan Trend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71"/>
    <s v="Q2"/>
    <x v="0"/>
    <x v="3"/>
    <m/>
    <s v="DOGAN TREND OTOMOTIV TICARET HIZMET VE TEKNOLOJI A.S."/>
    <s v="CDH.02.001"/>
    <s v="Calldesk Panorama Yazilim Bakimi Hizmeti "/>
    <s v="Univera - Suzuki"/>
    <x v="2"/>
    <s v="ServiceCore"/>
    <m/>
    <n v="4000"/>
    <m/>
    <n v="22"/>
    <m/>
    <n v="88000"/>
    <m/>
    <n v="0"/>
    <m/>
    <n v="88000"/>
    <m/>
    <n v="0"/>
    <n v="0"/>
    <s v="UNI240000000607"/>
    <m/>
    <m/>
    <s v="Doğan Trend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71"/>
    <s v="Q2"/>
    <x v="0"/>
    <x v="3"/>
    <m/>
    <s v="OTOMOBILITE MOTORLU ARACLAR TICARET VE HIZMETLERI ANONIM SIRKETI"/>
    <s v="CDH.02.001"/>
    <s v="Calldesk Panorama Yazilim Bakimi Hizmeti "/>
    <s v="Univera - Suzuki"/>
    <x v="2"/>
    <s v="ServiceCore"/>
    <m/>
    <n v="226171.11"/>
    <m/>
    <n v="1"/>
    <m/>
    <n v="226171.11"/>
    <m/>
    <n v="0"/>
    <m/>
    <n v="226171.11"/>
    <m/>
    <n v="0"/>
    <n v="0"/>
    <s v="UNI240000000609"/>
    <m/>
    <m/>
    <s v="Doğan Trend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71"/>
    <s v="Q2"/>
    <x v="0"/>
    <x v="3"/>
    <m/>
    <s v="SUZUKI MOTORLU ARAÇLAR PAZARLAMA A.S."/>
    <s v="CDH.02.001"/>
    <s v="Calldesk Panorama Yazilim Bakimi Hizmeti "/>
    <s v="Univera - Suzuki"/>
    <x v="2"/>
    <s v="ServiceCore"/>
    <m/>
    <n v="452342.22"/>
    <m/>
    <n v="1"/>
    <m/>
    <n v="452342.22"/>
    <m/>
    <n v="0"/>
    <m/>
    <n v="452342.22"/>
    <m/>
    <n v="0"/>
    <n v="0"/>
    <s v="UNI240000000608"/>
    <m/>
    <m/>
    <s v="Doğan Trend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71"/>
    <s v="Q2"/>
    <x v="0"/>
    <x v="3"/>
    <m/>
    <s v="SUZUKI MOTORLU ARAÇLAR PAZARLAMA A.S."/>
    <s v="CDH.03.001"/>
    <s v="Calldesk Panorama Destek Hizmeti (Çafri Merkezi) "/>
    <s v="Univera - Suzuki"/>
    <x v="2"/>
    <s v="ServiceCore"/>
    <m/>
    <n v="4000"/>
    <m/>
    <n v="22"/>
    <m/>
    <n v="88000"/>
    <m/>
    <n v="0"/>
    <m/>
    <n v="88000"/>
    <m/>
    <n v="0"/>
    <n v="0"/>
    <s v="UNI240000000608"/>
    <m/>
    <m/>
    <s v="Doğan Trend"/>
    <s v="Mevcut Müşteri"/>
    <s v="Yenileme"/>
    <s v="Hizmet"/>
    <s v="Çağrı Merkezi"/>
    <s v="Key Account"/>
    <s v="Univera Satış"/>
    <s v="Saha Satış"/>
    <s v="Yurt İçi"/>
    <s v="Türkiye"/>
    <s v="Merkez"/>
  </r>
  <r>
    <m/>
    <m/>
    <x v="71"/>
    <s v="Q2"/>
    <x v="0"/>
    <x v="3"/>
    <m/>
    <s v="BMC OTOMOTIV SAN. VE TIC. A.S."/>
    <s v="CDY.06.001"/>
    <s v="Calldesk Panorama - Yazilim Gelistirme Hizmeti"/>
    <s v="Univera - BMC"/>
    <x v="10"/>
    <s v="ServiceCore"/>
    <m/>
    <n v="6803.599913867356"/>
    <m/>
    <n v="46.44"/>
    <m/>
    <n v="394948.98"/>
    <m/>
    <n v="78989.8"/>
    <m/>
    <n v="315959.18"/>
    <m/>
    <n v="0"/>
    <n v="0"/>
    <s v="UNI240000000616"/>
    <m/>
    <m/>
    <s v="BMC"/>
    <s v="Mevcut Müşteri"/>
    <s v="Yeni Satış"/>
    <s v="Hizmet"/>
    <s v="Yazılım Geliştirme"/>
    <s v="Key Account"/>
    <s v="Univera Satış"/>
    <s v="Saha Satış"/>
    <s v="Yurt İçi"/>
    <s v="Türkiye"/>
    <s v="Merkez"/>
  </r>
  <r>
    <m/>
    <m/>
    <x v="71"/>
    <s v="Q2"/>
    <x v="0"/>
    <x v="3"/>
    <m/>
    <s v="BMC OTOMOTIV SAN. VE TIC. A.S."/>
    <s v="CDH.01.001"/>
    <s v="Calldesk Panorama - Proje Yönetim Hizmeti"/>
    <s v="Univera - BMC"/>
    <x v="10"/>
    <s v="ServiceCore"/>
    <m/>
    <n v="6350.0199999999995"/>
    <m/>
    <n v="10"/>
    <m/>
    <n v="63500.2"/>
    <m/>
    <n v="0"/>
    <m/>
    <n v="63500.2"/>
    <m/>
    <n v="0"/>
    <n v="0"/>
    <s v="UNI240000000616"/>
    <m/>
    <m/>
    <s v="BMC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72"/>
    <s v="Q3"/>
    <x v="0"/>
    <x v="7"/>
    <m/>
    <s v="MARS GIDA ÜRÜNLERI TIC. LTD.STI."/>
    <s v="EYS.04.012"/>
    <s v="EnRoute Panorama - E-Dönüsüm Modül Lisansi Standart"/>
    <s v="Univera - Mars Gıda"/>
    <x v="7"/>
    <s v="Enroute"/>
    <m/>
    <n v="24946.799999999999"/>
    <m/>
    <n v="2"/>
    <m/>
    <n v="49893.599999999999"/>
    <m/>
    <n v="0"/>
    <m/>
    <n v="49893.599999999999"/>
    <m/>
    <n v="0"/>
    <n v="0"/>
    <s v="UNI240000001386"/>
    <m/>
    <m/>
    <s v="Mars Gıda"/>
    <s v="Mevcut Müşteri"/>
    <s v="Yeni Satış"/>
    <s v="Lisans"/>
    <s v="Lisans Satışı"/>
    <s v="Diğer"/>
    <s v="Univera Satış"/>
    <s v="Saha Satış"/>
    <s v="Yurt İçi"/>
    <s v="Türkiye"/>
    <s v="Merkez"/>
  </r>
  <r>
    <m/>
    <m/>
    <x v="73"/>
    <s v="Q2"/>
    <x v="0"/>
    <x v="4"/>
    <m/>
    <s v="HIKMET URUN- NIL TICARET GIDA DAGITIM PAZARLAMA HIZMETLERI"/>
    <s v="UH.01.002"/>
    <s v="UNIDOX KONTÖR HIZMETI"/>
    <s v="Univera - Dardanel"/>
    <x v="6"/>
    <s v="E-Dönüşüm"/>
    <s v="Unidox"/>
    <n v="1.8"/>
    <m/>
    <n v="10000"/>
    <m/>
    <n v="18000"/>
    <m/>
    <n v="0"/>
    <m/>
    <n v="18000"/>
    <m/>
    <n v="0"/>
    <n v="0"/>
    <s v="ENV240000000069"/>
    <m/>
    <m/>
    <s v="Dardanel"/>
    <s v="Mevcut Müşteri"/>
    <s v="Yeni Satış"/>
    <s v="Kontor"/>
    <s v="Kontor Satışı"/>
    <s v="Diğer"/>
    <s v="Kanal Satış"/>
    <s v="Saha Satış"/>
    <s v="Yurt İçi"/>
    <s v="Türkiye"/>
    <s v="Dist"/>
  </r>
  <r>
    <m/>
    <m/>
    <x v="73"/>
    <s v="Q2"/>
    <x v="0"/>
    <x v="4"/>
    <m/>
    <s v="JTI TÜTÜN ÜRÜNLERI SANAYI A.S"/>
    <s v="SH.02.001"/>
    <s v="StokBar Panorama - Yazilim Bakimi Hizmeti"/>
    <s v="Univera - JTI"/>
    <x v="11"/>
    <s v="Stokbar"/>
    <s v="Stokbar"/>
    <n v="15588.25"/>
    <m/>
    <n v="1"/>
    <m/>
    <n v="15588.25"/>
    <m/>
    <n v="0"/>
    <m/>
    <n v="15588.25"/>
    <m/>
    <n v="0"/>
    <n v="0"/>
    <s v="UNI240000000655"/>
    <m/>
    <m/>
    <s v="JTI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73"/>
    <s v="Q2"/>
    <x v="0"/>
    <x v="4"/>
    <m/>
    <s v="JTI TÜTÜN ÜRÜNLERI SANAYI A.S"/>
    <s v="SH.02.001"/>
    <s v="StokBar Panorama - Yazilim Bakimi Hizmeti"/>
    <s v="Univera - JTI"/>
    <x v="11"/>
    <s v="Stokbar"/>
    <s v="Stokbar"/>
    <n v="6138.02"/>
    <m/>
    <n v="1"/>
    <m/>
    <n v="6138.02"/>
    <m/>
    <n v="0"/>
    <m/>
    <n v="6138.02"/>
    <m/>
    <n v="0"/>
    <n v="0"/>
    <s v="UNI240000000655"/>
    <m/>
    <m/>
    <s v="JTI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73"/>
    <s v="Q2"/>
    <x v="0"/>
    <x v="4"/>
    <m/>
    <s v="JTI TÜTÜN ÜRÜNLERI SANAYI A.S"/>
    <s v="SH.02.001"/>
    <s v="StokBar Panorama - Yazilim Bakimi Hizmeti"/>
    <s v="Univera - JTI"/>
    <x v="11"/>
    <s v="Stokbar"/>
    <s v="Stokbar"/>
    <n v="3235.31"/>
    <m/>
    <n v="1"/>
    <m/>
    <n v="3235.31"/>
    <m/>
    <n v="0"/>
    <m/>
    <n v="3235.31"/>
    <m/>
    <n v="0"/>
    <n v="0"/>
    <s v="UNI240000000655"/>
    <m/>
    <m/>
    <s v="JTI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73"/>
    <s v="Q2"/>
    <x v="0"/>
    <x v="4"/>
    <m/>
    <s v="JTI TÜTÜN ÜRÜNLERI SANAYI A.S"/>
    <s v="SH.03.004"/>
    <s v="StokBar Panorama - Çafri Merkezi Hizmeti (Depo/Lokasyon)"/>
    <s v="Univera - JTI"/>
    <x v="11"/>
    <s v="Stokbar"/>
    <s v="Stokbar"/>
    <n v="33588.26"/>
    <m/>
    <n v="1"/>
    <m/>
    <n v="33588.26"/>
    <m/>
    <n v="0"/>
    <m/>
    <n v="33588.26"/>
    <m/>
    <n v="0"/>
    <n v="0"/>
    <s v="UNI240000000655"/>
    <m/>
    <m/>
    <s v="JTI"/>
    <s v="Mevcut Müşteri"/>
    <s v="Yenileme"/>
    <s v="Hizmet"/>
    <s v="Hosting"/>
    <s v="Key Account"/>
    <s v="Univera Satış"/>
    <s v="Saha Satış"/>
    <s v="Yurt İçi"/>
    <s v="Türkiye"/>
    <s v="Merkez"/>
  </r>
  <r>
    <m/>
    <m/>
    <x v="73"/>
    <s v="Q2"/>
    <x v="0"/>
    <x v="4"/>
    <m/>
    <s v="FHP EV IÇI KULLANIM ARAÇLARI SAN VE TIC . A.S"/>
    <s v="QH.08.001"/>
    <s v="Quest Panorama - Hosting Hizmeti"/>
    <s v="Univera - Vileda"/>
    <x v="11"/>
    <s v="Hosting"/>
    <m/>
    <n v="12760.81"/>
    <m/>
    <n v="1"/>
    <m/>
    <n v="12760.808025"/>
    <m/>
    <n v="-1.9750000000000002E-3"/>
    <m/>
    <n v="12760.81"/>
    <m/>
    <n v="0"/>
    <n v="0"/>
    <s v="UNI240000000642"/>
    <m/>
    <m/>
    <s v="Vileda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73"/>
    <s v="Q2"/>
    <x v="0"/>
    <x v="4"/>
    <m/>
    <s v="JTI TÜTÜN ÜRÜNLERI SANAYI A.S"/>
    <s v="QH.03.001"/>
    <s v="Quest Panorama  - Çafri Merkezi Hizmeti"/>
    <s v="Univera - JTI"/>
    <x v="11"/>
    <s v="Quest"/>
    <m/>
    <n v="6883.04"/>
    <m/>
    <n v="1"/>
    <m/>
    <n v="6883.04"/>
    <m/>
    <n v="0"/>
    <m/>
    <n v="6883.04"/>
    <m/>
    <n v="0"/>
    <n v="0"/>
    <s v="UNI240000000656"/>
    <m/>
    <m/>
    <s v="JTI"/>
    <s v="Mevcut Müşteri"/>
    <s v="Yenileme"/>
    <s v="Hizmet"/>
    <s v="Hosting"/>
    <s v="Key Account"/>
    <s v="Univera Satış"/>
    <s v="Saha Satış"/>
    <s v="Yurt İçi"/>
    <s v="Türkiye"/>
    <s v="Merkez"/>
  </r>
  <r>
    <m/>
    <m/>
    <x v="73"/>
    <s v="Q2"/>
    <x v="0"/>
    <x v="4"/>
    <m/>
    <s v="JTI TÜTÜN ÜRÜNLERI SANAYI A.S"/>
    <s v="QH.03.001"/>
    <s v="Quest Panorama  - Çafri Merkezi Hizmeti"/>
    <s v="Univera - JTI"/>
    <x v="11"/>
    <s v="Quest"/>
    <m/>
    <n v="6883.04"/>
    <m/>
    <n v="1"/>
    <m/>
    <n v="6883.04"/>
    <m/>
    <n v="0"/>
    <m/>
    <n v="6883.04"/>
    <m/>
    <n v="0"/>
    <n v="0"/>
    <s v="UNI240000000657"/>
    <m/>
    <m/>
    <s v="JTI"/>
    <s v="Mevcut Müşteri"/>
    <s v="Yenileme"/>
    <s v="Hizmet"/>
    <s v="Hosting"/>
    <s v="Key Account"/>
    <s v="Univera Satış"/>
    <s v="Saha Satış"/>
    <s v="Yurt İçi"/>
    <s v="Türkiye"/>
    <s v="Merkez"/>
  </r>
  <r>
    <m/>
    <m/>
    <x v="73"/>
    <s v="Q3"/>
    <x v="0"/>
    <x v="7"/>
    <m/>
    <s v="EFES VITANTA MOLDOVA BREWERY S.A"/>
    <s v="PP.01.002"/>
    <s v="PANORAMA PLATFORM 8 (P8) GEÇIS LISANSI"/>
    <s v="Univera - Efes Moldova"/>
    <x v="4"/>
    <s v="Enroute"/>
    <m/>
    <n v="141035.26"/>
    <m/>
    <n v="1"/>
    <m/>
    <n v="141035.26"/>
    <m/>
    <n v="0"/>
    <m/>
    <n v="141035.26"/>
    <m/>
    <n v="0"/>
    <n v="0"/>
    <s v="ENV240000000102"/>
    <m/>
    <m/>
    <s v="Efes International"/>
    <s v="Mevcut Müşteri"/>
    <s v="Yeni Satış"/>
    <s v="Lisans"/>
    <s v="Lisans Satışı"/>
    <s v="Diğer"/>
    <s v="Univera Satış"/>
    <s v="Saha Satış"/>
    <s v="Yurt Dışı"/>
    <s v="Moldova"/>
    <s v="Merkez"/>
  </r>
  <r>
    <m/>
    <m/>
    <x v="73"/>
    <s v="Q3"/>
    <x v="0"/>
    <x v="7"/>
    <m/>
    <s v="EFES VITANTA MOLDOVA BREWERY S.A"/>
    <s v="EH.02.001"/>
    <s v="EnRoute Panorama - Yazilim Bakimi, Yasatma ve Merkezi Destek Hizmeti"/>
    <s v="Univera - Efes Moldova"/>
    <x v="4"/>
    <s v="Enroute"/>
    <m/>
    <n v="23941.19"/>
    <m/>
    <n v="1"/>
    <m/>
    <n v="23941.187107999998"/>
    <m/>
    <n v="-2.892E-3"/>
    <m/>
    <n v="23941.19"/>
    <m/>
    <n v="0"/>
    <n v="0"/>
    <s v="ENV240000000101"/>
    <m/>
    <m/>
    <s v="Efes International"/>
    <s v="Mevcut Müşteri"/>
    <s v="Yenileme"/>
    <s v="Hizmet"/>
    <s v="Bakım ve Destek Hizmeti"/>
    <s v="Diğer"/>
    <s v="Univera Satış"/>
    <s v="Saha Satış"/>
    <s v="Yurt Dışı"/>
    <s v="Moldova"/>
    <s v="Merkez"/>
  </r>
  <r>
    <m/>
    <m/>
    <x v="73"/>
    <s v="Q3"/>
    <x v="0"/>
    <x v="7"/>
    <m/>
    <s v="MARS GIDA ÜRÜNLERI TIC. LTD.STI."/>
    <s v="EH.03.006"/>
    <s v="EnRoute Panorama - Uzaktan Kurulum ve Efitim Hizmeti"/>
    <s v="Univera - Mars Gıda"/>
    <x v="7"/>
    <s v="Enroute"/>
    <m/>
    <n v="7673.4"/>
    <m/>
    <n v="4"/>
    <m/>
    <n v="30693.599999999999"/>
    <m/>
    <n v="0"/>
    <m/>
    <n v="30693.599999999999"/>
    <m/>
    <n v="0"/>
    <n v="0"/>
    <s v="UNI240000001386"/>
    <m/>
    <m/>
    <s v="Mars Gıda"/>
    <s v="Mevcut Müşteri"/>
    <s v="Yeni Satış"/>
    <s v="Hizmet"/>
    <s v="Kurulum ve Eğitim"/>
    <s v="Diğer"/>
    <s v="Univera Satış"/>
    <s v="Saha Satış"/>
    <s v="Yurt İçi"/>
    <s v="Türkiye"/>
    <s v="Merkez"/>
  </r>
  <r>
    <m/>
    <m/>
    <x v="73"/>
    <s v="Q3"/>
    <x v="0"/>
    <x v="7"/>
    <m/>
    <s v="HAYAT KIMYA SAN. A.S"/>
    <s v="EH.05.002"/>
    <s v="EnRoute Panorama - Rapor Gelistirme Hizmeti"/>
    <s v="Univera - Hayat Kimya"/>
    <x v="11"/>
    <s v="Enroute"/>
    <m/>
    <n v="39106.239999999998"/>
    <m/>
    <n v="-1"/>
    <m/>
    <n v="0"/>
    <m/>
    <n v="0"/>
    <m/>
    <n v="-39106.239999999998"/>
    <m/>
    <n v="4.93"/>
    <n v="39106.239999999998"/>
    <s v="HA0202400198483"/>
    <m/>
    <m/>
    <s v="Hayat Kimya"/>
    <s v="Mevcut Müşteri"/>
    <s v="Yeni Satış"/>
    <s v="Hizmet"/>
    <s v="Rapor Geliştirme"/>
    <s v="Diğer"/>
    <s v="Univera Satış"/>
    <s v="Saha Satış"/>
    <s v="Yurt İçi"/>
    <s v="Türkiye"/>
    <s v="Merkez"/>
  </r>
  <r>
    <m/>
    <m/>
    <x v="73"/>
    <s v="Q3"/>
    <x v="0"/>
    <x v="7"/>
    <s v="İptal"/>
    <s v="HAYAT KIMYA SAN. A.S"/>
    <s v="EH.01.001"/>
    <s v="EnRoute Panorama - Proje Yönetim Hizmeti"/>
    <s v="Univera - Hayat Kimya"/>
    <x v="11"/>
    <s v="Enroute"/>
    <m/>
    <n v="7822.8499999999995"/>
    <s v="TRY"/>
    <n v="-2.2000000000000002"/>
    <m/>
    <n v="0"/>
    <m/>
    <n v="0"/>
    <m/>
    <n v="-17210.27"/>
    <m/>
    <n v="2.17"/>
    <n v="17210.27"/>
    <s v="HA0202400198483"/>
    <m/>
    <m/>
    <s v="Hayat Kimya"/>
    <s v="Mevcut Müşteri"/>
    <s v="Yeni Satış"/>
    <s v="Hizmet"/>
    <s v="Proje Yönetimi ve Danışmanlık"/>
    <s v="Diğer"/>
    <s v="Univera Satış"/>
    <s v="Saha Satış"/>
    <s v="Yurt İçi"/>
    <s v="Türkiye"/>
    <s v="Merkez"/>
  </r>
  <r>
    <m/>
    <m/>
    <x v="73"/>
    <s v="Q3"/>
    <x v="0"/>
    <x v="7"/>
    <m/>
    <s v="AROMA BURSA MEYVE SULARI VE GIDA SAN. A.S."/>
    <s v="EH.01.003"/>
    <s v="EnRoute Panorama - Kurulum ve Efitim Hizmeti"/>
    <s v="Univera - Aroma"/>
    <x v="13"/>
    <s v="Enroute"/>
    <m/>
    <n v="7399"/>
    <m/>
    <n v="2"/>
    <m/>
    <n v="14798"/>
    <m/>
    <n v="0"/>
    <m/>
    <n v="14798"/>
    <m/>
    <n v="0"/>
    <n v="0"/>
    <s v="UNI240000001395"/>
    <m/>
    <m/>
    <s v="Aroma"/>
    <s v="Mevcut Müşteri"/>
    <s v="Yeni Satış"/>
    <s v="Hizmet"/>
    <s v="Kurulum ve Eğitim"/>
    <s v="Diğer"/>
    <s v="Univera Satış"/>
    <s v="Saha Satış"/>
    <s v="Yurt İçi"/>
    <s v="Türkiye"/>
    <s v="Merkez"/>
  </r>
  <r>
    <m/>
    <m/>
    <x v="73"/>
    <s v="Q3"/>
    <x v="0"/>
    <x v="8"/>
    <m/>
    <s v="BEYLERBEYI IÇECEK PAZARLAMA A.S"/>
    <s v="EY.04.006"/>
    <s v="EnRoute Panorama - Kullanici Lisanslari Kiralama Hizmeti (Enterprise)"/>
    <s v="Univera - Sarper İçecek"/>
    <x v="13"/>
    <s v="Enroute"/>
    <m/>
    <n v="2914.69"/>
    <m/>
    <n v="270"/>
    <m/>
    <n v="786966.3"/>
    <m/>
    <n v="0"/>
    <m/>
    <n v="786966.3"/>
    <m/>
    <n v="0"/>
    <n v="0"/>
    <s v="UNI240000001492"/>
    <m/>
    <m/>
    <s v="Beylerbeyi"/>
    <s v="Mevcut Müşteri"/>
    <s v="Yenileme"/>
    <s v="Lisans"/>
    <s v="Lisans Kiralama"/>
    <s v="Diğer"/>
    <s v="Univera Satış"/>
    <s v="Saha Satış"/>
    <s v="Yurt İçi"/>
    <s v="Türkiye"/>
    <s v="Merkez"/>
  </r>
  <r>
    <m/>
    <m/>
    <x v="73"/>
    <s v="Q2"/>
    <x v="0"/>
    <x v="4"/>
    <m/>
    <s v="DARDANEL DAGITIM A.S."/>
    <s v="EH.06.001"/>
    <s v="EnRoute Panorama - Hosting Hizmeti"/>
    <s v="Univera - Dardanel"/>
    <x v="11"/>
    <s v="Hosting"/>
    <m/>
    <n v="44917.17"/>
    <m/>
    <n v="1"/>
    <m/>
    <n v="44917.17"/>
    <m/>
    <n v="0"/>
    <m/>
    <n v="44917.17"/>
    <m/>
    <n v="0"/>
    <n v="0"/>
    <s v="UNI240000000647"/>
    <m/>
    <m/>
    <s v="Dardanel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73"/>
    <s v="Q2"/>
    <x v="0"/>
    <x v="4"/>
    <m/>
    <s v="Haribo SEKERLEME SAN. TIC.LTD. STI."/>
    <s v="EH.06.001"/>
    <s v="EnRoute Panorama - Hosting Hizmeti"/>
    <s v="Univera - Haribo"/>
    <x v="11"/>
    <s v="Hosting"/>
    <m/>
    <n v="13099.37"/>
    <m/>
    <n v="1"/>
    <m/>
    <n v="13099.369983000001"/>
    <m/>
    <n v="-1.7E-5"/>
    <m/>
    <n v="13099.37"/>
    <m/>
    <n v="0"/>
    <n v="0"/>
    <s v="UNI240000000638"/>
    <m/>
    <m/>
    <s v="Haribo"/>
    <s v="Mevcut Müşteri"/>
    <s v="Yenileme"/>
    <s v="Hizmet"/>
    <s v="Hosting"/>
    <s v="Key Account"/>
    <s v="Univera Satış"/>
    <s v="Saha Satış"/>
    <s v="Yurt İçi"/>
    <s v="Türkiye"/>
    <s v="Merkez"/>
  </r>
  <r>
    <m/>
    <m/>
    <x v="73"/>
    <s v="Q2"/>
    <x v="0"/>
    <x v="4"/>
    <m/>
    <s v="Haribo SEKERLEME SAN. TIC.LTD. STI."/>
    <s v="EH.06.001"/>
    <s v="EnRoute Panorama - Hosting Hizmeti"/>
    <s v="Univera - Haribo"/>
    <x v="11"/>
    <s v="Hosting"/>
    <m/>
    <n v="6311.62"/>
    <m/>
    <n v="1"/>
    <m/>
    <n v="6311.6234999999997"/>
    <m/>
    <n v="3.5000000000000001E-3"/>
    <m/>
    <n v="6311.62"/>
    <m/>
    <n v="0"/>
    <n v="0"/>
    <s v="UNI240000000638"/>
    <m/>
    <m/>
    <s v="Haribo"/>
    <s v="Mevcut Müşteri"/>
    <s v="Yenileme"/>
    <s v="Hizmet"/>
    <s v="Hosting"/>
    <s v="Key Account"/>
    <s v="Univera Satış"/>
    <s v="Saha Satış"/>
    <s v="Yurt İçi"/>
    <s v="Türkiye"/>
    <s v="Merkez"/>
  </r>
  <r>
    <m/>
    <m/>
    <x v="73"/>
    <s v="Q2"/>
    <x v="0"/>
    <x v="4"/>
    <m/>
    <s v="IMPERIAL TOBACCO TÜTÜN ÜRÜNLERI SATIS VE PAZARLAMA A.S"/>
    <s v="EH.06.001"/>
    <s v="EnRoute Panorama - Hosting Hizmeti"/>
    <s v="Univera - Imperial Tobacco"/>
    <x v="11"/>
    <s v="Hosting"/>
    <m/>
    <n v="91000"/>
    <m/>
    <n v="1"/>
    <m/>
    <n v="91000"/>
    <m/>
    <n v="0"/>
    <m/>
    <n v="91000"/>
    <m/>
    <n v="0"/>
    <n v="0"/>
    <s v="UNI240000000650"/>
    <m/>
    <m/>
    <s v="Imperial Tobacco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73"/>
    <s v="Q2"/>
    <x v="0"/>
    <x v="4"/>
    <m/>
    <s v="JTI TÜTÜN ÜRÜNLERI PAZARLAMA A.S."/>
    <s v="EH.06.001"/>
    <s v="EnRoute Panorama - Hosting Hizmeti"/>
    <s v="Univera - JTI"/>
    <x v="11"/>
    <s v="Hosting"/>
    <m/>
    <n v="353806.96"/>
    <m/>
    <n v="1"/>
    <m/>
    <n v="353806.95630000002"/>
    <m/>
    <n v="-3.7000000000000002E-3"/>
    <m/>
    <n v="353806.96"/>
    <m/>
    <n v="0"/>
    <n v="0"/>
    <s v="UNI240000000633"/>
    <m/>
    <m/>
    <s v="JTI"/>
    <s v="Mevcut Müşteri"/>
    <s v="Yenileme"/>
    <s v="Hizmet"/>
    <s v="Hosting"/>
    <s v="Key Account"/>
    <s v="Univera Satış"/>
    <s v="Saha Satış"/>
    <s v="Yurt İçi"/>
    <s v="Türkiye"/>
    <s v="Merkez"/>
  </r>
  <r>
    <m/>
    <m/>
    <x v="73"/>
    <s v="Q2"/>
    <x v="0"/>
    <x v="4"/>
    <m/>
    <s v="KENT GIDA MADDELERI SAN VE TIC.AS."/>
    <s v="EH.06.001"/>
    <s v="EnRoute Panorama - Hosting Hizmeti"/>
    <s v="Univera - Kent Gıda"/>
    <x v="11"/>
    <s v="Hosting"/>
    <m/>
    <n v="366283.58"/>
    <m/>
    <n v="1"/>
    <m/>
    <n v="366283.57943099999"/>
    <m/>
    <n v="-5.6899999999999995E-4"/>
    <m/>
    <n v="366283.58"/>
    <m/>
    <n v="0"/>
    <n v="0"/>
    <s v="UNI240000000636"/>
    <m/>
    <m/>
    <s v="Mondelez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73"/>
    <s v="Q2"/>
    <x v="0"/>
    <x v="4"/>
    <m/>
    <s v="LA LORRAINE UNLU MAMÜLLER SAN. VE TIC. A.S."/>
    <s v="EH.06.001"/>
    <s v="EnRoute Panorama - Hosting Hizmeti"/>
    <s v="Univera - La Lorraine"/>
    <x v="11"/>
    <s v="Hosting"/>
    <m/>
    <n v="54791.040000000001"/>
    <m/>
    <n v="1"/>
    <m/>
    <n v="54791.041767000002"/>
    <m/>
    <n v="1.7669999999999999E-3"/>
    <m/>
    <n v="54791.040000000001"/>
    <m/>
    <n v="0"/>
    <n v="0"/>
    <s v="UNI240000000643"/>
    <m/>
    <m/>
    <s v="La Lorraine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73"/>
    <s v="Q2"/>
    <x v="0"/>
    <x v="4"/>
    <m/>
    <s v="Mey İçki Sanayi ve Ticaret A.Ş."/>
    <s v="EH.06.001"/>
    <s v="EnRoute Panorama - Hosting Hizmeti"/>
    <s v="Univera - Mey İçki"/>
    <x v="11"/>
    <s v="Hosting"/>
    <m/>
    <n v="162661"/>
    <m/>
    <n v="1"/>
    <m/>
    <n v="162661"/>
    <m/>
    <n v="0"/>
    <m/>
    <n v="162661"/>
    <m/>
    <n v="0"/>
    <n v="0"/>
    <s v="UNI240000000640"/>
    <m/>
    <m/>
    <s v="Mey İçki"/>
    <s v="Mevcut Müşteri"/>
    <s v="Yenileme"/>
    <s v="Hizmet"/>
    <s v="Hosting"/>
    <s v="Key Account"/>
    <s v="Univera Satış"/>
    <s v="Saha Satış"/>
    <s v="Yurt İçi"/>
    <s v="Türkiye"/>
    <s v="Merkez"/>
  </r>
  <r>
    <m/>
    <m/>
    <x v="73"/>
    <s v="Q2"/>
    <x v="0"/>
    <x v="4"/>
    <m/>
    <s v="PERNOD RICARD ISTANBUL IÇ VE DIS TIC. LTD. STI"/>
    <s v="EH.06.001"/>
    <s v="EnRoute Panorama - Hosting Hizmeti"/>
    <s v="Univera - Pernod Ricard"/>
    <x v="2"/>
    <s v="Hosting"/>
    <m/>
    <n v="158834.1"/>
    <m/>
    <n v="1"/>
    <m/>
    <n v="158834.1"/>
    <m/>
    <n v="0"/>
    <m/>
    <n v="158834.1"/>
    <m/>
    <n v="0"/>
    <n v="0"/>
    <s v="UNI240000000645"/>
    <m/>
    <m/>
    <s v="Pernod Ricard"/>
    <s v="Mevcut Müşteri"/>
    <s v="Yenileme"/>
    <s v="Hizmet"/>
    <s v="Hosting"/>
    <s v="Key Account"/>
    <s v="Univera Satış"/>
    <s v="Saha Satış"/>
    <s v="Yurt İçi"/>
    <s v="Türkiye"/>
    <s v="Merkez"/>
  </r>
  <r>
    <m/>
    <m/>
    <x v="73"/>
    <s v="Q2"/>
    <x v="0"/>
    <x v="4"/>
    <m/>
    <s v="PERNOD RICARD ISTANBUL IÇ VE DIS TIC. LTD. STI"/>
    <s v="EH.06.001"/>
    <s v="EnRoute Panorama - Hosting Hizmeti"/>
    <s v="Univera - Pernod Ricard"/>
    <x v="11"/>
    <s v="Hosting"/>
    <m/>
    <n v="158834.1"/>
    <m/>
    <n v="1"/>
    <m/>
    <n v="158834.1"/>
    <m/>
    <n v="0"/>
    <m/>
    <n v="158834.1"/>
    <m/>
    <n v="0"/>
    <n v="0"/>
    <s v="UNI240000000646"/>
    <m/>
    <m/>
    <s v="Pernod Ricard"/>
    <s v="Mevcut Müşteri"/>
    <s v="Yenileme"/>
    <s v="Hizmet"/>
    <s v="Hosting"/>
    <s v="Key Account"/>
    <s v="Univera Satış"/>
    <s v="Saha Satış"/>
    <s v="Yurt İçi"/>
    <s v="Türkiye"/>
    <s v="Merkez"/>
  </r>
  <r>
    <m/>
    <m/>
    <x v="73"/>
    <s v="Q2"/>
    <x v="0"/>
    <x v="4"/>
    <m/>
    <s v="PERRIGO KISISEL BAKIM ÜRÜNLERI SAN. VE TIC. LTD.STI"/>
    <s v="EH.06.001"/>
    <s v="EnRoute Panorama - Hosting Hizmeti"/>
    <s v="Univera - Omega Pharma"/>
    <x v="11"/>
    <s v="Hosting"/>
    <m/>
    <n v="29130.57"/>
    <m/>
    <n v="1"/>
    <m/>
    <n v="29130.57"/>
    <m/>
    <n v="0"/>
    <m/>
    <n v="29130.57"/>
    <m/>
    <n v="0"/>
    <n v="0"/>
    <s v="UNI240000000634"/>
    <m/>
    <m/>
    <s v="Perrigo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73"/>
    <s v="Q2"/>
    <x v="0"/>
    <x v="4"/>
    <m/>
    <s v="PERRIGO KISISEL BAKIM ÜRÜNLERI SAN. VE TIC. LTD.STI"/>
    <s v="EH.06.001"/>
    <s v="EnRoute Panorama - Hosting Hizmeti"/>
    <s v="Univera - Omega Pharma"/>
    <x v="11"/>
    <s v="Hosting"/>
    <m/>
    <n v="29130.57"/>
    <m/>
    <n v="1"/>
    <m/>
    <n v="29130.57"/>
    <m/>
    <n v="0"/>
    <m/>
    <n v="29130.57"/>
    <m/>
    <n v="0"/>
    <n v="0"/>
    <s v="UNI240000000635"/>
    <m/>
    <m/>
    <s v="Perrigo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73"/>
    <s v="Q2"/>
    <x v="0"/>
    <x v="4"/>
    <m/>
    <s v="TADIM GIDA MADDELERI SAN.VE TIC.AS."/>
    <s v="EH.06.001"/>
    <s v="EnRoute Panorama - Hosting Hizmeti"/>
    <s v="Univera - Tadım"/>
    <x v="11"/>
    <s v="Hosting"/>
    <m/>
    <n v="65000"/>
    <m/>
    <n v="1"/>
    <m/>
    <n v="65000"/>
    <m/>
    <n v="0"/>
    <m/>
    <n v="65000"/>
    <m/>
    <n v="0"/>
    <n v="0"/>
    <s v="UNI240000000641"/>
    <m/>
    <m/>
    <s v="Tadım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73"/>
    <s v="Q2"/>
    <x v="0"/>
    <x v="4"/>
    <m/>
    <s v="TÜRK HENKEL KIMYA SAN TIC. A.S."/>
    <s v="EH.06.001"/>
    <s v="EnRoute Panorama - Hosting Hizmeti"/>
    <s v="Univera - Schwarzkoph Henkel"/>
    <x v="11"/>
    <s v="Hosting"/>
    <m/>
    <n v="18934.87"/>
    <m/>
    <n v="1"/>
    <m/>
    <n v="18934.870500000001"/>
    <m/>
    <n v="5.0000000000000001E-4"/>
    <m/>
    <n v="18934.87"/>
    <m/>
    <n v="0"/>
    <n v="0"/>
    <s v="UNI240000000637"/>
    <m/>
    <m/>
    <s v="Henkel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73"/>
    <s v="Q3"/>
    <x v="0"/>
    <x v="8"/>
    <m/>
    <s v="BEYLERBEYI IÇECEK PAZARLAMA A.S"/>
    <s v="EY.04.005"/>
    <s v="EnRoute Panorama - Dafitici Lisanslari ve Hizmetleri Kiralama Hizmeti (Enterprise)"/>
    <s v="Univera - Sarper İçecek"/>
    <x v="13"/>
    <s v="Enroute"/>
    <m/>
    <n v="21460.59"/>
    <m/>
    <n v="30"/>
    <m/>
    <n v="643817.69999999995"/>
    <m/>
    <n v="0"/>
    <m/>
    <n v="643817.69999999995"/>
    <m/>
    <n v="0"/>
    <n v="0"/>
    <s v="UNI240000001492"/>
    <m/>
    <m/>
    <s v="Beylerbeyi"/>
    <s v="Mevcut Müşteri"/>
    <s v="Yenileme"/>
    <s v="Lisans"/>
    <s v="Lisans Kiralama"/>
    <s v="Diğer"/>
    <s v="Univera Satış"/>
    <s v="Saha Satış"/>
    <s v="Yurt İçi"/>
    <s v="Türkiye"/>
    <s v="Merkez"/>
  </r>
  <r>
    <m/>
    <m/>
    <x v="73"/>
    <s v="Q3"/>
    <x v="0"/>
    <x v="7"/>
    <m/>
    <s v="EFES VITANTA MOLDOVA BREWERY S.A"/>
    <s v="EH.03.001"/>
    <s v="EnRoute Panorama - Çafri Merkezi Hizmeti  (MSD)"/>
    <s v="Univera - Efes Moldova"/>
    <x v="4"/>
    <s v="Enroute"/>
    <m/>
    <n v="31301.9"/>
    <m/>
    <n v="1"/>
    <m/>
    <n v="31301.896000000001"/>
    <m/>
    <n v="-4.0000000000000001E-3"/>
    <m/>
    <n v="31301.9"/>
    <m/>
    <n v="0"/>
    <n v="0"/>
    <s v="ENV240000000101"/>
    <m/>
    <m/>
    <s v="Efes International"/>
    <s v="Mevcut Müşteri"/>
    <s v="Yenileme"/>
    <s v="Hizmet"/>
    <s v="Çağrı Merkezi"/>
    <s v="Diğer"/>
    <s v="Univera Satış"/>
    <s v="Saha Satış"/>
    <s v="Yurt Dışı"/>
    <s v="Moldova"/>
    <s v="Merkez"/>
  </r>
  <r>
    <m/>
    <m/>
    <x v="73"/>
    <s v="Q3"/>
    <x v="0"/>
    <x v="7"/>
    <m/>
    <s v="ERUSLU SAGLIK ÜRÜNLERI SAN. VE TIC. A.S."/>
    <s v="EYS.04.001"/>
    <s v="EnRoute Panorama -  Modül Lisanslari Kiralama Hizmeti Standart"/>
    <s v="Univera - Eruslu Sağlık"/>
    <x v="13"/>
    <s v="Enroute"/>
    <m/>
    <n v="326668.52"/>
    <m/>
    <n v="1"/>
    <m/>
    <n v="326668.52"/>
    <m/>
    <n v="0"/>
    <m/>
    <n v="326668.52"/>
    <m/>
    <n v="0"/>
    <n v="0"/>
    <s v="UNI240000001409"/>
    <m/>
    <m/>
    <s v="Eruslu"/>
    <s v="Mevcut Müşteri"/>
    <s v="Yenileme"/>
    <s v="Lisans"/>
    <s v="Lisans Kiralama"/>
    <s v="Diğer"/>
    <s v="Univera Satış"/>
    <s v="Saha Satış"/>
    <s v="Yurt İçi"/>
    <s v="Türkiye"/>
    <s v="Merkez"/>
  </r>
  <r>
    <m/>
    <m/>
    <x v="74"/>
    <s v="Q2"/>
    <x v="0"/>
    <x v="4"/>
    <m/>
    <s v="MİYA OTOMASYON VE BARKOD BILISIM SISTEMLERI SAN TİC. VE L.T.D. STI."/>
    <s v="UH.01.002"/>
    <s v="UNIDOX KONTÖR HIZMETI"/>
    <s v="Univera - Kanal"/>
    <x v="5"/>
    <s v="E-Dönüşüm"/>
    <s v="Unidox"/>
    <n v="1.6870000000000001"/>
    <m/>
    <n v="10000"/>
    <m/>
    <n v="16870"/>
    <m/>
    <n v="0"/>
    <m/>
    <n v="16870"/>
    <m/>
    <n v="0"/>
    <n v="0"/>
    <s v="UNI240000000659"/>
    <m/>
    <m/>
    <s v="Miya"/>
    <s v="Mevcut Müşteri"/>
    <s v="Yeni Satış"/>
    <s v="Kontor"/>
    <s v="Kontor Satışı"/>
    <s v="Diğer"/>
    <s v="Kanal Satış"/>
    <s v="Miya"/>
    <s v="Yurt İçi"/>
    <s v="Türkiye"/>
    <s v="Merkez"/>
  </r>
  <r>
    <m/>
    <m/>
    <x v="74"/>
    <s v="Q2"/>
    <x v="0"/>
    <x v="4"/>
    <m/>
    <s v="ENERJISA ENERJI ÜRETIM A.S."/>
    <s v="QH.08.001"/>
    <s v="Quest Panorama - Hosting Hizmeti"/>
    <s v="Univera - Enerjisa"/>
    <x v="11"/>
    <s v="Hosting"/>
    <m/>
    <n v="21811.51"/>
    <m/>
    <n v="1"/>
    <m/>
    <n v="21811.507065000002"/>
    <m/>
    <n v="-2.9350000000000001E-3"/>
    <m/>
    <n v="21811.51"/>
    <m/>
    <n v="0"/>
    <n v="0"/>
    <s v="UNI240000000661"/>
    <m/>
    <m/>
    <s v="Enerjisa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74"/>
    <s v="Q3"/>
    <x v="0"/>
    <x v="8"/>
    <m/>
    <s v="ERBAK-ULUDAG PAZARLAMA SATIS VE DAGITIM A.S."/>
    <s v="EY.06.001"/>
    <s v="EnRoute Panorama - Yazilim Gelistirme Hizmeti"/>
    <s v="Univera - Uludağ İçecek"/>
    <x v="11"/>
    <s v="Enroute"/>
    <m/>
    <n v="8500"/>
    <m/>
    <n v="12.66"/>
    <m/>
    <n v="107610"/>
    <m/>
    <n v="0"/>
    <m/>
    <n v="107610"/>
    <m/>
    <n v="0"/>
    <n v="0"/>
    <s v="UNI240000001493"/>
    <m/>
    <m/>
    <s v="Uludağ İçecek"/>
    <m/>
    <s v="Yeni Satış"/>
    <s v="Hizmet"/>
    <s v="Yazılım Geliştirme"/>
    <s v="Diğer"/>
    <s v="Univera Satış"/>
    <s v="Saha Satış"/>
    <s v="Yurt İçi"/>
    <s v="Türkiye"/>
    <s v="Merkez"/>
  </r>
  <r>
    <m/>
    <m/>
    <x v="74"/>
    <s v="Q3"/>
    <x v="0"/>
    <x v="8"/>
    <m/>
    <s v="ECZACIBASI YAPI GEREÇLERI SAN. VE TIC. AS."/>
    <s v="EH.02.001"/>
    <s v="EnRoute Panorama - Yazilim Bakimi, Yasatma ve Merkezi Destek Hizmeti"/>
    <s v="Univera - Eczacıbaşı Intema"/>
    <x v="11"/>
    <s v="Enroute"/>
    <m/>
    <n v="44666.66"/>
    <m/>
    <n v="1"/>
    <m/>
    <n v="44666.66"/>
    <m/>
    <n v="0"/>
    <m/>
    <n v="44666.66"/>
    <m/>
    <n v="0"/>
    <n v="0"/>
    <s v="UNI240000001504"/>
    <m/>
    <m/>
    <s v="Eczacıbaşı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74"/>
    <s v="Q3"/>
    <x v="0"/>
    <x v="8"/>
    <m/>
    <s v="DÜZEY TÜKETIM MAL. SAN. PAZ. VE TIC. A.S."/>
    <s v="EH.01.001"/>
    <s v="EnRoute Panorama - Proje Yönetim Hizmeti"/>
    <s v="Univera - Sütaş"/>
    <x v="11"/>
    <s v="Enroute"/>
    <m/>
    <n v="12750"/>
    <m/>
    <n v="7"/>
    <m/>
    <n v="89250"/>
    <m/>
    <n v="0"/>
    <m/>
    <n v="89250"/>
    <m/>
    <n v="0"/>
    <n v="0"/>
    <s v="UNI240000001500"/>
    <m/>
    <m/>
    <s v="Düzey"/>
    <s v="Mevcut Müşteri"/>
    <s v="Yeni Satış"/>
    <s v="Hizmet"/>
    <s v="Proje Yönetimi ve Danışmanlık"/>
    <s v="Diğer"/>
    <s v="Univera Satış"/>
    <s v="Saha Satış"/>
    <s v="Yurt İçi"/>
    <s v="Türkiye"/>
    <s v="Merkez"/>
  </r>
  <r>
    <m/>
    <m/>
    <x v="75"/>
    <s v="Q2"/>
    <x v="0"/>
    <x v="4"/>
    <m/>
    <s v="ADAGAZ SANAYI TICARET TURIZM INSAAT ITHALAT IHRACAT LIMITED SIRKETI"/>
    <s v="UH.01.002"/>
    <s v="Unidox Kontör"/>
    <s v="Univera - Suzuki"/>
    <x v="6"/>
    <s v="E-Dönüşüm"/>
    <s v="Unidox"/>
    <n v="2.8"/>
    <m/>
    <n v="5000"/>
    <m/>
    <n v="14000"/>
    <m/>
    <n v="0"/>
    <m/>
    <n v="14000"/>
    <m/>
    <n v="0"/>
    <n v="0"/>
    <s v="UNI240000000667"/>
    <m/>
    <m/>
    <s v="Doğan Trend"/>
    <s v="Mevcut Müşteri"/>
    <s v="Yeni Satış"/>
    <s v="Kontor"/>
    <s v="Kontor Satışı"/>
    <s v="Key Account"/>
    <s v="Kanal Satış"/>
    <s v="Saha Satış"/>
    <s v="Yurt İçi"/>
    <s v="Türkiye"/>
    <s v="Dist"/>
  </r>
  <r>
    <m/>
    <m/>
    <x v="75"/>
    <s v="Q2"/>
    <x v="0"/>
    <x v="4"/>
    <m/>
    <s v="BALIKESIR ELEKTROMEKANIK SANAYI TESISLERI AS."/>
    <s v="SH.01.001"/>
    <s v="StokBar Panorama - Proje Yönetim Hizmeti"/>
    <s v="Univera - Best Elektromekanik"/>
    <x v="0"/>
    <s v="Stokbar"/>
    <s v="Stokbar"/>
    <n v="3924.9"/>
    <m/>
    <n v="4"/>
    <m/>
    <n v="15699.6"/>
    <m/>
    <n v="0"/>
    <m/>
    <n v="15699.6"/>
    <m/>
    <n v="0"/>
    <n v="0"/>
    <s v="UNI240000000664"/>
    <m/>
    <m/>
    <s v="Balıkesir Elektromekanik"/>
    <s v="Mevcut Müşteri"/>
    <s v="Yeni Satış"/>
    <s v="Hizmet"/>
    <s v="Proje Yönetimi ve Danışmanlık"/>
    <s v="Diğer"/>
    <s v="Univera Satış"/>
    <s v="Saha Satış"/>
    <s v="Yurt İçi"/>
    <s v="Türkiye"/>
    <s v="Merkez"/>
  </r>
  <r>
    <m/>
    <m/>
    <x v="75"/>
    <s v="Q2"/>
    <x v="0"/>
    <x v="4"/>
    <m/>
    <s v="SHELL &amp; TURCAS PETROL A.S"/>
    <s v="OH.05.001"/>
    <s v="OUTSOURCE YAZILIM GELISTIRME HIZMETI"/>
    <s v="Univera - Shell Bee"/>
    <x v="4"/>
    <s v="Enroute"/>
    <s v="Outsource - Hizmet"/>
    <n v="10756.540234381511"/>
    <m/>
    <n v="-153.6"/>
    <m/>
    <n v="0"/>
    <m/>
    <n v="0"/>
    <m/>
    <n v="-1652204.5800010001"/>
    <m/>
    <n v="153.61000000000001"/>
    <n v="1652204.5800010001"/>
    <s v="ST0202400206476"/>
    <m/>
    <m/>
    <s v="Shell"/>
    <s v="Yeni Müşteri"/>
    <s v="Yeni Satış"/>
    <s v="Hizmet"/>
    <s v="Yazılım Geliştirme"/>
    <s v="Diğer"/>
    <s v="Univera Satış"/>
    <s v="Saha Satış"/>
    <s v="Yurt İçi"/>
    <s v="Türkiye"/>
    <s v="Merkez"/>
  </r>
  <r>
    <m/>
    <m/>
    <x v="75"/>
    <s v="Q2"/>
    <x v="0"/>
    <x v="4"/>
    <m/>
    <s v="KONFRUT AG TARIM ANONIM SIRKETI"/>
    <s v="LH.05.001"/>
    <s v="LOJITEK PANORAMA YAZILIM GELISTIRME HIZMETI"/>
    <s v="Univera - Döhler"/>
    <x v="0"/>
    <s v="Stokbar"/>
    <s v="Lojitek"/>
    <n v="10500"/>
    <m/>
    <n v="4"/>
    <m/>
    <n v="42000"/>
    <m/>
    <n v="0"/>
    <m/>
    <n v="42000"/>
    <m/>
    <n v="0"/>
    <n v="0"/>
    <s v="UNI240000000666"/>
    <m/>
    <m/>
    <s v="Döhler"/>
    <s v="Mevcut Müşteri"/>
    <s v="Yeni Satış"/>
    <s v="Hizmet"/>
    <s v="Yazılım Geliştirme"/>
    <s v="Diğer"/>
    <s v="Univera Satış"/>
    <s v="Saha Satış"/>
    <s v="Yurt İçi"/>
    <s v="Türkiye"/>
    <s v="Merkez"/>
  </r>
  <r>
    <m/>
    <m/>
    <x v="75"/>
    <s v="Q3"/>
    <x v="0"/>
    <x v="8"/>
    <m/>
    <s v="VITRA KARO SERAMIK SAN. VE TIC. AS."/>
    <s v="EH.02.018"/>
    <s v="EnRoute Panorama  WebConnector Bakim Hizmeti"/>
    <s v="Univera - Eczacıbaşı Intema"/>
    <x v="12"/>
    <s v="Enroute"/>
    <s v="Web Connector"/>
    <n v="24051.25"/>
    <m/>
    <n v="1"/>
    <m/>
    <n v="24051.25"/>
    <m/>
    <n v="0"/>
    <m/>
    <n v="24051.25"/>
    <m/>
    <n v="0"/>
    <n v="0"/>
    <s v="UNI240000001502"/>
    <m/>
    <m/>
    <s v="Eczacıbaşı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75"/>
    <s v="Q3"/>
    <x v="0"/>
    <x v="8"/>
    <m/>
    <s v="LEVENT KIMYA SAN. VE TIC. A.S."/>
    <s v="EH.03.006"/>
    <s v="EnRoute Panorama - Uzaktan Kurulum ve Efitim Hizmeti"/>
    <s v="Univera - Levent Kimya"/>
    <x v="7"/>
    <s v="Enroute"/>
    <m/>
    <n v="10710"/>
    <m/>
    <n v="3"/>
    <m/>
    <n v="37800"/>
    <m/>
    <n v="5670"/>
    <m/>
    <n v="32130"/>
    <m/>
    <n v="0"/>
    <n v="0"/>
    <s v="UNI240000001522"/>
    <m/>
    <m/>
    <s v="Levent Kimya"/>
    <s v="Mevcut Müşteri"/>
    <s v="Yeni Satış"/>
    <s v="Hizmet"/>
    <s v="Kurulum ve Eğitim"/>
    <s v="Diğer"/>
    <s v="Univera Satış"/>
    <s v="Saha Satış"/>
    <s v="Yurt İçi"/>
    <s v="Türkiye"/>
    <s v="Merkez"/>
  </r>
  <r>
    <m/>
    <m/>
    <x v="75"/>
    <s v="Q3"/>
    <x v="0"/>
    <x v="8"/>
    <m/>
    <s v="HAYAT KIMYA SAN. A.S"/>
    <s v="EH.05.002"/>
    <s v="EnRoute Panorama - Rapor Gelistirme Hizmeti"/>
    <s v="Univera - Hayat Kimya"/>
    <x v="11"/>
    <s v="Enroute"/>
    <m/>
    <n v="8438"/>
    <m/>
    <n v="4.99"/>
    <m/>
    <n v="42105.62"/>
    <m/>
    <n v="0"/>
    <m/>
    <n v="42105.62"/>
    <m/>
    <n v="0"/>
    <n v="0"/>
    <s v="UNI240000001498"/>
    <m/>
    <m/>
    <s v="Hayat Kimya"/>
    <s v="Mevcut Müşteri"/>
    <s v="Yeni Satış"/>
    <s v="Hizmet"/>
    <s v="Rapor Geliştirme"/>
    <s v="Diğer"/>
    <s v="Univera Satış"/>
    <s v="Saha Satış"/>
    <s v="Yurt İçi"/>
    <s v="Türkiye"/>
    <s v="Merkez"/>
  </r>
  <r>
    <m/>
    <m/>
    <x v="75"/>
    <s v="Q3"/>
    <x v="0"/>
    <x v="8"/>
    <m/>
    <s v="ERBAK-ULUDAG PAZARLAMA SATIS VE DAGITIM A.S."/>
    <s v="EH.01.001"/>
    <s v="EnRoute Panorama - Proje Yönetim Hizmeti"/>
    <s v="Univera - Uludağ İçecek"/>
    <x v="11"/>
    <s v="Enroute"/>
    <m/>
    <n v="7900"/>
    <m/>
    <n v="3"/>
    <m/>
    <n v="23700"/>
    <m/>
    <n v="0"/>
    <m/>
    <n v="23700"/>
    <m/>
    <n v="0"/>
    <n v="0"/>
    <s v="UNI240000001493"/>
    <m/>
    <m/>
    <s v="Uludağ İçecek"/>
    <m/>
    <s v="Yeni Satış"/>
    <s v="Hizmet"/>
    <s v="Proje Yönetimi ve Danışmanlık"/>
    <s v="Diğer"/>
    <s v="Univera Satış"/>
    <s v="Saha Satış"/>
    <s v="Yurt İçi"/>
    <s v="Türkiye"/>
    <s v="Merkez"/>
  </r>
  <r>
    <m/>
    <m/>
    <x v="76"/>
    <s v="Q2"/>
    <x v="0"/>
    <x v="4"/>
    <m/>
    <s v="GÜLÜNCE GIDA SANAYI TICARET LIMITED SIRKETI"/>
    <s v="UH.01.002"/>
    <s v="UNIDOX KONTÖR HIZMETI"/>
    <s v="Univera - Dardanel"/>
    <x v="6"/>
    <s v="E-Dönüşüm"/>
    <s v="Unidox"/>
    <n v="1.9"/>
    <m/>
    <n v="10000"/>
    <m/>
    <n v="19000"/>
    <m/>
    <n v="0"/>
    <m/>
    <n v="19000"/>
    <m/>
    <n v="0"/>
    <n v="0"/>
    <s v="UNI240000000669"/>
    <m/>
    <m/>
    <s v="Dardanel"/>
    <s v="Mevcut Müşteri"/>
    <s v="Yeni Satış"/>
    <s v="Kontor"/>
    <s v="Kontor Satışı"/>
    <s v="Diğer"/>
    <s v="Kanal Satış"/>
    <s v="Saha Satış"/>
    <s v="Yurt İçi"/>
    <s v="Türkiye"/>
    <s v="Dist"/>
  </r>
  <r>
    <m/>
    <m/>
    <x v="76"/>
    <s v="Q3"/>
    <x v="0"/>
    <x v="8"/>
    <m/>
    <s v="INTEMA INSAAT VE TESISAT MALZEME A.S"/>
    <s v="EH.02.001"/>
    <s v="EnRoute Panorama - Yazilim Bakimi, Yasatma ve Merkezi Destek Hizmeti"/>
    <s v="Univera - Eczacıbaşı Intema"/>
    <x v="12"/>
    <s v="Enroute"/>
    <m/>
    <n v="20230.75"/>
    <m/>
    <n v="1"/>
    <m/>
    <n v="20230.75"/>
    <m/>
    <n v="0"/>
    <m/>
    <n v="20230.75"/>
    <m/>
    <n v="0"/>
    <n v="0"/>
    <s v="UNI240000001503"/>
    <m/>
    <m/>
    <s v="Eczacıbaşı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76"/>
    <s v="Q3"/>
    <x v="0"/>
    <x v="8"/>
    <m/>
    <s v="KAAN GRUP TEMIZLIK ÜRÜNLERI GIDA PAZARLAMA SANAYI VE TICARET LTD. STI."/>
    <s v="EYS.04.012"/>
    <s v="EnRoute Panorama - E-Dönüsüm Modül Lisansi Standart"/>
    <s v="Univera - Dardanel"/>
    <x v="7"/>
    <s v="Enroute"/>
    <m/>
    <n v="22000"/>
    <m/>
    <n v="1"/>
    <m/>
    <n v="25000"/>
    <m/>
    <n v="3000"/>
    <m/>
    <n v="22000"/>
    <m/>
    <n v="0"/>
    <n v="0"/>
    <s v="UNI240000001524"/>
    <m/>
    <m/>
    <s v="Dardanel"/>
    <s v="Mevcut Müşteri"/>
    <s v="Yeni Satış"/>
    <s v="Lisans"/>
    <s v="Lisans Satışı"/>
    <s v="Diğer"/>
    <s v="Univera Satış"/>
    <s v="Saha Satış"/>
    <s v="Yurt İçi"/>
    <s v="Türkiye"/>
    <s v="Dist"/>
  </r>
  <r>
    <m/>
    <m/>
    <x v="77"/>
    <s v="Q2"/>
    <x v="0"/>
    <x v="4"/>
    <m/>
    <s v="MİYA OTOMASYON VE BARKOD BILISIM SISTEMLERI SAN TİC. VE L.T.D. STI."/>
    <s v="WPY.01.003"/>
    <s v="WEBPLUS EK KULLANICI LISANSI +1"/>
    <s v="Univera - Kanal"/>
    <x v="5"/>
    <s v="Enroute"/>
    <s v="Webplus"/>
    <n v="3685"/>
    <m/>
    <n v="1"/>
    <m/>
    <n v="3685"/>
    <m/>
    <n v="0"/>
    <m/>
    <n v="3685"/>
    <m/>
    <n v="0"/>
    <n v="0"/>
    <s v="UNI240000000671"/>
    <m/>
    <m/>
    <s v="Miya"/>
    <s v="Mevcut Müşteri"/>
    <s v="Yeni Satış"/>
    <s v="Lisans"/>
    <s v="Lisans Satışı"/>
    <s v="Diğer"/>
    <s v="Kanal Satış"/>
    <s v="Miya"/>
    <s v="Yurt İçi"/>
    <s v="Türkiye"/>
    <s v="Merkez"/>
  </r>
  <r>
    <m/>
    <m/>
    <x v="77"/>
    <s v="Q2"/>
    <x v="0"/>
    <x v="4"/>
    <m/>
    <s v="MATRIKS BİLGİSAYAR SİSTEMLERİ LTD.ŞTİ"/>
    <s v="UH.01.002"/>
    <s v="UNIDOX KONTÖR HIZMETI"/>
    <s v="Univera - Kanal"/>
    <x v="5"/>
    <s v="E-Dönüşüm"/>
    <s v="Unidox"/>
    <n v="2.4049999999999998"/>
    <m/>
    <n v="5000"/>
    <m/>
    <n v="12025"/>
    <m/>
    <n v="0"/>
    <m/>
    <n v="12025"/>
    <m/>
    <n v="0"/>
    <n v="0"/>
    <s v="UNI240000000672"/>
    <m/>
    <m/>
    <s v="Matriks"/>
    <s v="Mevcut Müşteri"/>
    <s v="Yeni Satış"/>
    <s v="Kontor"/>
    <s v="Kontor Satışı"/>
    <s v="Diğer"/>
    <s v="Kanal Satış"/>
    <s v="Matriks"/>
    <s v="Yurt İçi"/>
    <s v="Türkiye"/>
    <s v="Merkez"/>
  </r>
  <r>
    <m/>
    <m/>
    <x v="77"/>
    <s v="Q2"/>
    <x v="0"/>
    <x v="4"/>
    <m/>
    <s v="MİYA OTOMASYON VE BARKOD BILISIM SISTEMLERI SAN TİC. VE L.T.D. STI."/>
    <s v="UH.01.002"/>
    <s v="UNIDOX KONTÖR HIZMETI"/>
    <s v="Univera - Kanal"/>
    <x v="5"/>
    <s v="E-Dönüşüm"/>
    <s v="Unidox"/>
    <n v="2.9529999999999998"/>
    <m/>
    <n v="2000"/>
    <m/>
    <n v="5906"/>
    <m/>
    <n v="0"/>
    <m/>
    <n v="5906"/>
    <m/>
    <n v="0"/>
    <n v="0"/>
    <s v="UNI240000000670"/>
    <m/>
    <m/>
    <s v="Miya"/>
    <s v="Mevcut Müşteri"/>
    <s v="Yeni Satış"/>
    <s v="Kontor"/>
    <s v="Kontor Satışı"/>
    <s v="Diğer"/>
    <s v="Kanal Satış"/>
    <s v="Miya"/>
    <s v="Yurt İçi"/>
    <s v="Türkiye"/>
    <s v="Merkez"/>
  </r>
  <r>
    <m/>
    <m/>
    <x v="77"/>
    <s v="Q2"/>
    <x v="0"/>
    <x v="4"/>
    <m/>
    <s v="MURAT ÇAGIR"/>
    <s v="UH.01.002"/>
    <s v="UNIDOX KONTÖR HIZMETI"/>
    <s v="Univera - Dardanel"/>
    <x v="6"/>
    <s v="E-Dönüşüm"/>
    <s v="Unidox"/>
    <n v="1.9"/>
    <m/>
    <n v="10000"/>
    <m/>
    <n v="19000"/>
    <m/>
    <n v="0"/>
    <m/>
    <n v="19000"/>
    <m/>
    <n v="0"/>
    <n v="0"/>
    <s v="ENV240000000071"/>
    <m/>
    <m/>
    <s v="Dardanel"/>
    <s v="Mevcut Müşteri"/>
    <s v="Yeni Satış"/>
    <s v="Kontor"/>
    <s v="Kontor Satışı"/>
    <s v="Diğer"/>
    <s v="Kanal Satış"/>
    <s v="Saha Satış"/>
    <s v="Yurt İçi"/>
    <s v="Türkiye"/>
    <s v="Dist"/>
  </r>
  <r>
    <m/>
    <m/>
    <x v="77"/>
    <s v="Q2"/>
    <x v="0"/>
    <x v="4"/>
    <m/>
    <s v="SHELL &amp; TURCAS PETROL A.S"/>
    <s v="OH.05.001"/>
    <s v="OUTSOURCE YAZILIM GELISTIRME HIZMETI"/>
    <s v="Univera - Shell Bee"/>
    <x v="4"/>
    <s v="Enroute"/>
    <s v="Outsource - Hizmet"/>
    <n v="10755.839984382526"/>
    <m/>
    <n v="153.61000000000001"/>
    <m/>
    <n v="1652204.5824"/>
    <m/>
    <n v="2.3990000000000001E-3"/>
    <m/>
    <n v="1652204.5800010001"/>
    <m/>
    <n v="0"/>
    <n v="0"/>
    <s v="UNI240000000676"/>
    <m/>
    <m/>
    <s v="Shell"/>
    <s v="Yeni Müşteri"/>
    <s v="Yeni Satış"/>
    <s v="Hizmet"/>
    <s v="Yazılım Geliştirme"/>
    <s v="Diğer"/>
    <s v="Univera Satış"/>
    <s v="Saha Satış"/>
    <s v="Yurt İçi"/>
    <s v="Türkiye"/>
    <s v="Merkez"/>
  </r>
  <r>
    <m/>
    <m/>
    <x v="77"/>
    <s v="Q3"/>
    <x v="0"/>
    <x v="8"/>
    <m/>
    <s v="BURDA BEBEK SAN. VE TIC.A.S"/>
    <s v="EH.02.001"/>
    <s v="EnRoute Panorama - Yazilim Bakimi, Yasatma ve Merkezi Destek Hizmeti"/>
    <s v="Univera - Burda Bebek"/>
    <x v="12"/>
    <s v="Enroute"/>
    <m/>
    <n v="211412.07"/>
    <m/>
    <n v="1"/>
    <m/>
    <n v="211412.07"/>
    <m/>
    <n v="0"/>
    <m/>
    <n v="211412.07"/>
    <m/>
    <n v="0"/>
    <n v="0"/>
    <s v="UNI240000001537"/>
    <m/>
    <m/>
    <s v="Burda Bebek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77"/>
    <s v="Q3"/>
    <x v="0"/>
    <x v="8"/>
    <m/>
    <s v="DARDANEL DAGITIM A.S."/>
    <s v="EH.02.001"/>
    <s v="EnRoute Panorama - Yazilim Bakimi, Yasatma ve Merkezi Destek Hizmeti"/>
    <s v="Univera - Dardanel"/>
    <x v="7"/>
    <s v="Enroute"/>
    <m/>
    <n v="962.5"/>
    <m/>
    <n v="1"/>
    <m/>
    <n v="962.5"/>
    <m/>
    <n v="0"/>
    <m/>
    <n v="962.5"/>
    <m/>
    <n v="0"/>
    <n v="0"/>
    <s v="UNI240000001499"/>
    <m/>
    <m/>
    <s v="Dardanel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77"/>
    <s v="Q3"/>
    <x v="0"/>
    <x v="8"/>
    <m/>
    <s v="HAYAT KIMYA SAN. A.S"/>
    <s v="EH.01.001"/>
    <s v="EnRoute Panorama - Proje Yönetim Hizmeti"/>
    <s v="Univera - Hayat Kimya"/>
    <x v="11"/>
    <s v="Enroute"/>
    <m/>
    <n v="6749.9999999999991"/>
    <m/>
    <n v="1.1000000000000001"/>
    <m/>
    <n v="7425"/>
    <m/>
    <n v="0"/>
    <m/>
    <n v="7425"/>
    <m/>
    <n v="0"/>
    <n v="0"/>
    <s v="UNI240000001498"/>
    <m/>
    <m/>
    <s v="Hayat Kimya"/>
    <s v="Mevcut Müşteri"/>
    <s v="Yeni Satış"/>
    <s v="Hizmet"/>
    <s v="Proje Yönetimi ve Danışmanlık"/>
    <s v="Diğer"/>
    <s v="Univera Satış"/>
    <s v="Saha Satış"/>
    <s v="Yurt İçi"/>
    <s v="Türkiye"/>
    <s v="Merkez"/>
  </r>
  <r>
    <m/>
    <m/>
    <x v="77"/>
    <s v="Q3"/>
    <x v="0"/>
    <x v="8"/>
    <m/>
    <s v="DARDANEL DAGITIM A.S."/>
    <s v="EYS.01.014"/>
    <s v="EnRoute Panorama - Platform Back Office Kullanici Lisansi (Standart)"/>
    <s v="Univera - Dardanel"/>
    <x v="7"/>
    <s v="Enroute"/>
    <m/>
    <n v="14000"/>
    <m/>
    <n v="1"/>
    <m/>
    <n v="17500"/>
    <m/>
    <n v="3500"/>
    <m/>
    <n v="14000"/>
    <m/>
    <n v="0"/>
    <n v="0"/>
    <s v="UNI240000001499"/>
    <m/>
    <m/>
    <s v="Dardanel"/>
    <s v="Mevcut Müşteri"/>
    <s v="Yeni Satış"/>
    <s v="Lisans"/>
    <s v="Lisans Satışı"/>
    <s v="Diğer"/>
    <s v="Univera Satış"/>
    <s v="Saha Satış"/>
    <s v="Yurt İçi"/>
    <s v="Türkiye"/>
    <s v="Merkez"/>
  </r>
  <r>
    <m/>
    <m/>
    <x v="77"/>
    <s v="Q3"/>
    <x v="0"/>
    <x v="8"/>
    <m/>
    <s v="BURDA BEBEK SAN. VE TIC.A.S"/>
    <s v="EH.03.008"/>
    <s v="EnRoute Panorama - Çafri Merkezi Hizmeti (DDI / OutSource)"/>
    <s v="Univera - Burda Bebek"/>
    <x v="12"/>
    <s v="Enroute"/>
    <m/>
    <n v="396.72"/>
    <m/>
    <n v="250"/>
    <m/>
    <n v="99180"/>
    <m/>
    <n v="0"/>
    <m/>
    <n v="99180"/>
    <m/>
    <n v="0"/>
    <n v="0"/>
    <s v="UNI240000001537"/>
    <m/>
    <m/>
    <s v="Burda Bebek"/>
    <s v="Mevcut Müşteri"/>
    <s v="Yenileme"/>
    <s v="Hizmet"/>
    <s v="Çağrı Merkezi"/>
    <s v="Diğer"/>
    <s v="Univera Satış"/>
    <s v="Saha Satış"/>
    <s v="Yurt İçi"/>
    <s v="Türkiye"/>
    <s v="Merkez"/>
  </r>
  <r>
    <m/>
    <m/>
    <x v="78"/>
    <s v="Q2"/>
    <x v="0"/>
    <x v="4"/>
    <m/>
    <s v="POLARİS YAZILIM ÇÖZÜMLERİ VE DANIŞMANLIK HİZMETLERİ LTD.ŞTİ."/>
    <s v="WPH.05.001"/>
    <s v="WebPlus Yazilim Gelistirme Hizmeti"/>
    <s v="Univera - Kanal"/>
    <x v="5"/>
    <s v="Enroute"/>
    <s v="Webplus"/>
    <n v="4827.0940000000001"/>
    <m/>
    <n v="5"/>
    <m/>
    <n v="37131.5"/>
    <m/>
    <n v="12996.03"/>
    <m/>
    <n v="24135.47"/>
    <m/>
    <n v="0"/>
    <n v="0"/>
    <s v="UNI240000000683"/>
    <m/>
    <m/>
    <s v="Polaris"/>
    <s v="Mevcut Müşteri"/>
    <s v="Yeni Satış"/>
    <s v="Hizmet"/>
    <s v="Hosting"/>
    <s v="Diğer"/>
    <s v="Kanal Satış"/>
    <s v="Polaris"/>
    <s v="Yurt İçi"/>
    <s v="Türkiye"/>
    <s v="Merkez"/>
  </r>
  <r>
    <m/>
    <m/>
    <x v="78"/>
    <s v="Q2"/>
    <x v="0"/>
    <x v="4"/>
    <m/>
    <s v="MİYA OTOMASYON VE BARKOD BILISIM SISTEMLERI SAN TİC. VE L.T.D. STI."/>
    <s v="WPH.02.001"/>
    <s v="WebPlus Yazilim Bakimi Hizmeti"/>
    <s v="Univera - Kanal"/>
    <x v="5"/>
    <s v="Enroute"/>
    <s v="Webplus"/>
    <n v="5627.85"/>
    <m/>
    <n v="1"/>
    <m/>
    <n v="6621"/>
    <m/>
    <n v="993.15"/>
    <m/>
    <n v="5627.85"/>
    <m/>
    <n v="0"/>
    <n v="0"/>
    <s v="UNI240000000681"/>
    <m/>
    <m/>
    <s v="Miya"/>
    <s v="Mevcut Müşteri"/>
    <s v="Yenileme"/>
    <s v="Hizmet"/>
    <s v="Bakım ve Destek Hizmeti"/>
    <s v="Diğer"/>
    <s v="Kanal Satış"/>
    <s v="Miya"/>
    <s v="Yurt İçi"/>
    <s v="Türkiye"/>
    <s v="Merkez"/>
  </r>
  <r>
    <m/>
    <m/>
    <x v="78"/>
    <s v="Q2"/>
    <x v="0"/>
    <x v="4"/>
    <m/>
    <s v="MİYA OTOMASYON VE BARKOD BILISIM SISTEMLERI SAN TİC. VE L.T.D. STI."/>
    <s v="WPY.02.003"/>
    <s v="WebPlus WarehouseMan (Depo Per.) El Terminali Lisansi"/>
    <s v="Univera - Kanal"/>
    <x v="5"/>
    <s v="Enroute"/>
    <s v="Webplus"/>
    <n v="1052.3"/>
    <m/>
    <n v="1"/>
    <m/>
    <n v="1238"/>
    <m/>
    <n v="185.7"/>
    <m/>
    <n v="1052.3"/>
    <m/>
    <n v="0"/>
    <n v="0"/>
    <s v="UNI240000000681"/>
    <m/>
    <m/>
    <s v="Miya"/>
    <s v="Mevcut Müşteri"/>
    <s v="Yeni Satış"/>
    <s v="Lisans"/>
    <s v="Lisans Satışı"/>
    <s v="Diğer"/>
    <s v="Kanal Satış"/>
    <s v="Miya"/>
    <s v="Yurt İçi"/>
    <s v="Türkiye"/>
    <s v="Merkez"/>
  </r>
  <r>
    <m/>
    <m/>
    <x v="78"/>
    <s v="Q2"/>
    <x v="0"/>
    <x v="4"/>
    <m/>
    <s v="POLARİS YAZILIM ÇÖZÜMLERİ VE DANIŞMANLIK HİZMETLERİ LTD.ŞTİ."/>
    <s v="WPY.04.007"/>
    <s v="WebPlus Panorama - Dafitim Kanali &quot;Web Connector&quot;  3rd Party Entegrasyon Uygulama Lisansi"/>
    <s v="Univera - Kanal"/>
    <x v="5"/>
    <s v="Enroute"/>
    <s v="Webplus"/>
    <n v="5460"/>
    <m/>
    <n v="37"/>
    <m/>
    <n v="310800"/>
    <m/>
    <n v="108780"/>
    <m/>
    <n v="202020"/>
    <m/>
    <n v="0"/>
    <n v="0"/>
    <s v="UNI240000000683"/>
    <m/>
    <m/>
    <s v="Polaris"/>
    <s v="Mevcut Müşteri"/>
    <s v="Yeni Satış"/>
    <s v="Lisans"/>
    <s v="Lisans Satışı"/>
    <s v="Diğer"/>
    <s v="Kanal Satış"/>
    <s v="Polaris"/>
    <s v="Yurt İçi"/>
    <s v="Türkiye"/>
    <s v="Merkez"/>
  </r>
  <r>
    <m/>
    <m/>
    <x v="78"/>
    <s v="Q2"/>
    <x v="0"/>
    <x v="4"/>
    <m/>
    <s v="POLARİS YAZILIM ÇÖZÜMLERİ VE DANIŞMANLIK HİZMETLERİ LTD.ŞTİ."/>
    <s v="WPY.01.004"/>
    <s v="WEBPLUS EK KULLANICI LISANSI +5"/>
    <s v="Univera - Kanal"/>
    <x v="5"/>
    <s v="Enroute"/>
    <s v="Webplus"/>
    <n v="18003.149090909094"/>
    <m/>
    <n v="11"/>
    <m/>
    <n v="309429.12"/>
    <m/>
    <n v="111394.48"/>
    <m/>
    <n v="198034.64"/>
    <m/>
    <n v="0"/>
    <n v="0"/>
    <s v="UNI240000000683"/>
    <m/>
    <m/>
    <s v="Polaris"/>
    <s v="Mevcut Müşteri"/>
    <s v="Yeni Satış"/>
    <s v="Lisans"/>
    <s v="Lisans Satışı"/>
    <s v="Diğer"/>
    <s v="Kanal Satış"/>
    <s v="Polaris"/>
    <s v="Yurt İçi"/>
    <s v="Türkiye"/>
    <s v="Merkez"/>
  </r>
  <r>
    <m/>
    <m/>
    <x v="78"/>
    <s v="Q2"/>
    <x v="0"/>
    <x v="4"/>
    <m/>
    <s v="MİYA OTOMASYON VE BARKOD BILISIM SISTEMLERI SAN TİC. VE L.T.D. STI."/>
    <s v="WPY.01.003"/>
    <s v="WEBPLUS EK KULLANICI LISANSI +1"/>
    <s v="Univera - Kanal"/>
    <x v="5"/>
    <s v="Enroute"/>
    <s v="Webplus"/>
    <n v="1297.95"/>
    <m/>
    <n v="2"/>
    <m/>
    <n v="3054"/>
    <m/>
    <n v="458.1"/>
    <m/>
    <n v="2595.9"/>
    <m/>
    <n v="0"/>
    <n v="0"/>
    <s v="UNI240000000681"/>
    <m/>
    <m/>
    <s v="Miya"/>
    <s v="Mevcut Müşteri"/>
    <s v="Yeni Satış"/>
    <s v="Lisans"/>
    <s v="Lisans Satışı"/>
    <s v="Diğer"/>
    <s v="Kanal Satış"/>
    <s v="Miya"/>
    <s v="Yurt İçi"/>
    <s v="Türkiye"/>
    <s v="Merkez"/>
  </r>
  <r>
    <m/>
    <m/>
    <x v="78"/>
    <s v="Q2"/>
    <x v="0"/>
    <x v="4"/>
    <m/>
    <s v="MİYA OTOMASYON VE BARKOD BILISIM SISTEMLERI SAN TİC. VE L.T.D. STI."/>
    <s v="WPY.01.005"/>
    <s v="WEBPLUS DISTRIBUTION SATIS-DAGITIM YAZILIMI (Standart)"/>
    <s v="Univera - Kanal"/>
    <x v="5"/>
    <s v="Enroute"/>
    <s v="Webplus"/>
    <n v="16059.9"/>
    <m/>
    <n v="1"/>
    <m/>
    <n v="18894"/>
    <m/>
    <n v="2834.1"/>
    <m/>
    <n v="16059.9"/>
    <m/>
    <n v="0"/>
    <n v="0"/>
    <s v="UNI240000000681"/>
    <m/>
    <m/>
    <s v="Miya"/>
    <s v="Mevcut Müşteri"/>
    <s v="Yeni Satış"/>
    <s v="Lisans"/>
    <s v="Lisans Satışı"/>
    <s v="Diğer"/>
    <s v="Kanal Satış"/>
    <s v="Miya"/>
    <s v="Yurt İçi"/>
    <s v="Türkiye"/>
    <s v="Merkez"/>
  </r>
  <r>
    <m/>
    <m/>
    <x v="78"/>
    <s v="Q2"/>
    <x v="0"/>
    <x v="4"/>
    <m/>
    <s v="POLARİS YAZILIM ÇÖZÜMLERİ VE DANIŞMANLIK HİZMETLERİ LTD.ŞTİ."/>
    <s v="WPY.01.001"/>
    <s v="WEBPLUS DISTRIBUTION SATIS-DAGITIM YAZILIMI (Enterprise)"/>
    <s v="Univera - Kanal"/>
    <x v="5"/>
    <s v="Enroute"/>
    <s v="Webplus"/>
    <n v="59410.39"/>
    <m/>
    <n v="1"/>
    <m/>
    <n v="92828.74"/>
    <m/>
    <n v="33418.35"/>
    <m/>
    <n v="59410.39"/>
    <m/>
    <n v="0"/>
    <n v="0"/>
    <s v="UNI240000000683"/>
    <m/>
    <m/>
    <s v="Polaris"/>
    <s v="Mevcut Müşteri"/>
    <s v="Yeni Satış"/>
    <s v="Lisans"/>
    <s v="Lisans Satışı"/>
    <s v="Diğer"/>
    <s v="Kanal Satış"/>
    <s v="Polaris"/>
    <s v="Yurt İçi"/>
    <s v="Türkiye"/>
    <s v="Merkez"/>
  </r>
  <r>
    <m/>
    <m/>
    <x v="78"/>
    <s v="Q2"/>
    <x v="0"/>
    <x v="4"/>
    <m/>
    <s v="POLARİS YAZILIM ÇÖZÜMLERİ VE DANIŞMANLIK HİZMETLERİ LTD.ŞTİ."/>
    <s v="WPY.01.002"/>
    <s v="WebPlus Dagitim Kanali Lisansi"/>
    <s v="Univera - Kanal"/>
    <x v="5"/>
    <s v="Enroute"/>
    <s v="Webplus"/>
    <n v="11454.502500000001"/>
    <m/>
    <n v="8"/>
    <m/>
    <n v="143181.28"/>
    <m/>
    <n v="51545.26"/>
    <m/>
    <n v="91636.02"/>
    <m/>
    <n v="0"/>
    <n v="0"/>
    <s v="UNI240000000683"/>
    <m/>
    <m/>
    <s v="Polaris"/>
    <s v="Mevcut Müşteri"/>
    <s v="Yeni Satış"/>
    <s v="Lisans"/>
    <s v="Lisans Satışı"/>
    <s v="Diğer"/>
    <s v="Kanal Satış"/>
    <s v="Polaris"/>
    <s v="Yurt İçi"/>
    <s v="Türkiye"/>
    <s v="Merkez"/>
  </r>
  <r>
    <m/>
    <m/>
    <x v="78"/>
    <s v="Q2"/>
    <x v="0"/>
    <x v="4"/>
    <m/>
    <s v="MİYA OTOMASYON VE BARKOD BILISIM SISTEMLERI SAN TİC. VE L.T.D. STI."/>
    <s v="WPY.02.001"/>
    <s v="WEBPLUS (Android) SATIS TEMSILCISI LISANSI"/>
    <s v="Univera - Kanal"/>
    <x v="5"/>
    <s v="Enroute"/>
    <s v="Webplus"/>
    <n v="1175.55"/>
    <m/>
    <n v="5"/>
    <m/>
    <n v="6915"/>
    <m/>
    <n v="1037.25"/>
    <m/>
    <n v="5877.75"/>
    <m/>
    <n v="0"/>
    <n v="0"/>
    <s v="UNI240000000681"/>
    <m/>
    <m/>
    <s v="Miya"/>
    <s v="Mevcut Müşteri"/>
    <s v="Yeni Satış"/>
    <s v="Lisans"/>
    <s v="Lisans Satışı"/>
    <s v="Diğer"/>
    <s v="Kanal Satış"/>
    <s v="Miya"/>
    <s v="Yurt İçi"/>
    <s v="Türkiye"/>
    <s v="Merkez"/>
  </r>
  <r>
    <m/>
    <m/>
    <x v="78"/>
    <s v="Q2"/>
    <x v="0"/>
    <x v="4"/>
    <m/>
    <s v="POLARİS YAZILIM ÇÖZÜMLERİ VE DANIŞMANLIK HİZMETLERİ LTD.ŞTİ."/>
    <s v="WPY.02.001"/>
    <s v="WEBPLUS (Android) SATIS TEMSILCISI LISANSI"/>
    <s v="Univera - Kanal"/>
    <x v="5"/>
    <s v="Enroute"/>
    <s v="Webplus"/>
    <n v="3600.6271929824561"/>
    <m/>
    <n v="57"/>
    <m/>
    <n v="320680.86"/>
    <m/>
    <n v="115445.11"/>
    <m/>
    <n v="205235.75"/>
    <m/>
    <n v="0"/>
    <n v="0"/>
    <s v="UNI240000000683"/>
    <m/>
    <m/>
    <s v="Polaris"/>
    <s v="Mevcut Müşteri"/>
    <s v="Yeni Satış"/>
    <s v="Lisans"/>
    <s v="Lisans Satışı"/>
    <s v="Diğer"/>
    <s v="Kanal Satış"/>
    <s v="Polaris"/>
    <s v="Yurt İçi"/>
    <s v="Türkiye"/>
    <s v="Merkez"/>
  </r>
  <r>
    <m/>
    <m/>
    <x v="78"/>
    <s v="Q2"/>
    <x v="0"/>
    <x v="4"/>
    <m/>
    <s v="POLARİS YAZILIM ÇÖZÜMLERİ VE DANIŞMANLIK HİZMETLERİ LTD.ŞTİ."/>
    <s v="OH.05.001"/>
    <s v="OUTSOURCE YAZILIM GELISTIRME HIZMETI"/>
    <s v="Univera - Kanal"/>
    <x v="5"/>
    <s v="Enroute"/>
    <s v="Outsource - Hizmet"/>
    <n v="4704"/>
    <m/>
    <n v="11"/>
    <m/>
    <n v="64680"/>
    <m/>
    <n v="12936"/>
    <m/>
    <n v="51744"/>
    <m/>
    <n v="0"/>
    <n v="0"/>
    <s v="UNI240000000683"/>
    <m/>
    <m/>
    <s v="Polaris"/>
    <s v="Yeni Müşteri"/>
    <s v="Yeni Satış"/>
    <s v="Hizmet"/>
    <s v="Yazılım Geliştirme"/>
    <s v="Diğer"/>
    <s v="Kanal Satış"/>
    <s v="Polaris"/>
    <s v="Yurt İçi"/>
    <s v="Türkiye"/>
    <s v="Merkez"/>
  </r>
  <r>
    <m/>
    <m/>
    <x v="78"/>
    <s v="Q2"/>
    <x v="0"/>
    <x v="4"/>
    <m/>
    <s v="POLARİS YAZILIM ÇÖZÜMLERİ VE DANIŞMANLIK HİZMETLERİ LTD.ŞTİ."/>
    <s v="OH.01.002"/>
    <s v="Outsource Proje Yönetim Hizmeti "/>
    <s v="Univera - Kanal"/>
    <x v="5"/>
    <s v="Enroute"/>
    <s v="Outsource - Hizmet"/>
    <n v="1568"/>
    <m/>
    <n v="16"/>
    <m/>
    <n v="31360"/>
    <m/>
    <n v="6272"/>
    <m/>
    <n v="25088"/>
    <m/>
    <n v="0"/>
    <n v="0"/>
    <s v="UNI240000000683"/>
    <m/>
    <m/>
    <s v="Polaris"/>
    <s v="Yeni Müşteri"/>
    <s v="Yeni Satış"/>
    <s v="Hizmet"/>
    <s v="Proje Yönetimi ve Danışmanlık"/>
    <s v="Diğer"/>
    <s v="Kanal Satış"/>
    <s v="Polaris"/>
    <s v="Yurt İçi"/>
    <s v="Türkiye"/>
    <s v="Merkez"/>
  </r>
  <r>
    <m/>
    <m/>
    <x v="78"/>
    <s v="Q2"/>
    <x v="0"/>
    <x v="4"/>
    <m/>
    <s v="POLARİS YAZILIM ÇÖZÜMLERİ VE DANIŞMANLIK HİZMETLERİ LTD.ŞTİ."/>
    <s v="OH.01.004"/>
    <s v="Outsource Kurulus ve Egitim Hizmeti "/>
    <s v="Univera - Kanal"/>
    <x v="5"/>
    <s v="Enroute"/>
    <s v="Outsource - Hizmet"/>
    <n v="2195.1999999999998"/>
    <m/>
    <n v="37"/>
    <m/>
    <n v="101528"/>
    <m/>
    <n v="20305.599999999999"/>
    <m/>
    <n v="81222.399999999994"/>
    <m/>
    <n v="0"/>
    <n v="0"/>
    <s v="UNI240000000683"/>
    <m/>
    <m/>
    <s v="Polaris"/>
    <s v="Yeni Müşteri"/>
    <s v="Yeni Satış"/>
    <s v="Hizmet"/>
    <s v="Hosting"/>
    <s v="Diğer"/>
    <s v="Kanal Satış"/>
    <s v="Polaris"/>
    <s v="Yurt İçi"/>
    <s v="Türkiye"/>
    <s v="Merkez"/>
  </r>
  <r>
    <m/>
    <m/>
    <x v="78"/>
    <s v="Q3"/>
    <x v="0"/>
    <x v="8"/>
    <m/>
    <s v="KOROPLAST TEMIZLIK AMBALAJ ÜRÜNLERI SAN. VE DIS TIC.A.S."/>
    <s v="EY.03.001"/>
    <s v="Enroute Panorama PaaS Lisansi (Kiralama Hizmeti )"/>
    <s v="Univera - Koroplast"/>
    <x v="13"/>
    <s v="Enroute"/>
    <m/>
    <n v="66202.429999999993"/>
    <m/>
    <n v="1"/>
    <m/>
    <n v="66202.429999999993"/>
    <m/>
    <n v="0"/>
    <m/>
    <n v="66202.429999999993"/>
    <m/>
    <n v="0"/>
    <n v="0"/>
    <s v="UNI240000001538"/>
    <m/>
    <m/>
    <s v="Koroplast"/>
    <s v="Mevcut Müşteri"/>
    <s v="Yenileme"/>
    <s v="Lisans"/>
    <s v="Lisans Kiralama"/>
    <s v="Diğer"/>
    <s v="Univera Satış"/>
    <s v="Saha Satış"/>
    <s v="Yurt İçi"/>
    <s v="Türkiye"/>
    <s v="Merkez"/>
  </r>
  <r>
    <m/>
    <m/>
    <x v="78"/>
    <s v="Q3"/>
    <x v="0"/>
    <x v="8"/>
    <m/>
    <s v="BURDA BEBEK SAN. VE TIC.A.S"/>
    <s v="EH.02.004"/>
    <s v="Enroute Panorama FundManager Module - Fon ve Bütçe Yönetimi Yazilim Bakimi Hizmeti "/>
    <s v="Univera - Burda Bebek"/>
    <x v="12"/>
    <s v="Enroute"/>
    <m/>
    <n v="37858.03"/>
    <m/>
    <n v="1"/>
    <m/>
    <n v="37858.03"/>
    <m/>
    <n v="0"/>
    <m/>
    <n v="37858.03"/>
    <m/>
    <n v="0"/>
    <n v="0"/>
    <s v="UNI240000001537"/>
    <m/>
    <m/>
    <s v="Burda Bebek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78"/>
    <s v="Q3"/>
    <x v="0"/>
    <x v="8"/>
    <m/>
    <s v="KARADENİZ KARDEŞLER GIDA SAN.VE TİC. A.Ş."/>
    <s v="EH.02.001"/>
    <s v="EnRoute Panorama - Yazilim Bakimi, Yasatma ve Merkezi Destek Hizmeti"/>
    <s v="Univera - Kebir Süt"/>
    <x v="11"/>
    <s v="Enroute"/>
    <m/>
    <n v="695749.01"/>
    <m/>
    <n v="1"/>
    <m/>
    <n v="695749.01"/>
    <m/>
    <n v="0"/>
    <m/>
    <n v="695749.01"/>
    <m/>
    <n v="0"/>
    <n v="0"/>
    <s v="UNI240000001539"/>
    <m/>
    <m/>
    <s v="Kebir Süt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78"/>
    <s v="Q3"/>
    <x v="0"/>
    <x v="8"/>
    <m/>
    <s v="KARADENİZ KARDEŞLER GIDA SAN.VE TİC. A.Ş."/>
    <s v="EH.03.001"/>
    <s v="EnRoute Panorama - Çafri Merkezi Hizmeti  (MSD)"/>
    <s v="Univera - Kebir Süt"/>
    <x v="11"/>
    <s v="Enroute"/>
    <m/>
    <n v="23318.46"/>
    <m/>
    <n v="11"/>
    <m/>
    <n v="256503.06"/>
    <m/>
    <n v="0"/>
    <m/>
    <n v="256503.06"/>
    <m/>
    <n v="0"/>
    <n v="0"/>
    <s v="UNI240000001539"/>
    <m/>
    <m/>
    <s v="Kebir Süt"/>
    <s v="Mevcut Müşteri"/>
    <s v="Yenileme"/>
    <s v="Hizmet"/>
    <s v="Çağrı Merkezi"/>
    <s v="Diğer"/>
    <s v="Univera Satış"/>
    <s v="Saha Satış"/>
    <s v="Yurt İçi"/>
    <s v="Türkiye"/>
    <s v="Merkez"/>
  </r>
  <r>
    <m/>
    <m/>
    <x v="79"/>
    <s v="Q2"/>
    <x v="0"/>
    <x v="4"/>
    <m/>
    <s v="ÖZBAK GIDA VE IHTIYAÇ MADDELERI SAN.VE TIC.A.S"/>
    <s v="UH.01.002"/>
    <s v="UNIDOX KONTÖR HIZMETI"/>
    <s v="Univera Doğuş Çay Projesi"/>
    <x v="6"/>
    <s v="E-Dönüşüm"/>
    <s v="Unidox"/>
    <n v="1.4177"/>
    <m/>
    <n v="25000"/>
    <m/>
    <n v="35442.5"/>
    <m/>
    <n v="0"/>
    <m/>
    <n v="35442.5"/>
    <m/>
    <n v="0"/>
    <n v="0"/>
    <s v="UNI240000000684"/>
    <m/>
    <m/>
    <s v="Doğuş Çay"/>
    <s v="Mevcut Müşteri"/>
    <s v="Yeni Satış"/>
    <s v="Kontor"/>
    <s v="Kontor Satışı"/>
    <s v="Key Account"/>
    <s v="Kanal Satış"/>
    <s v="Saha Satış"/>
    <s v="Yurt İçi"/>
    <s v="Türkiye"/>
    <s v="Dist"/>
  </r>
  <r>
    <m/>
    <m/>
    <x v="79"/>
    <s v="Q3"/>
    <x v="0"/>
    <x v="8"/>
    <m/>
    <s v="DOGANAY GIDA TARIM VE HAYVANCILIK SAN. VE TIC. A.S."/>
    <s v="EY.06.001"/>
    <s v="EnRoute Panorama - Yazilim Gelistirme Hizmeti"/>
    <s v="Univera - Doğanay"/>
    <x v="13"/>
    <s v="Enroute"/>
    <m/>
    <n v="17500"/>
    <m/>
    <n v="1"/>
    <m/>
    <n v="17500"/>
    <m/>
    <n v="0"/>
    <m/>
    <n v="17500"/>
    <m/>
    <n v="0"/>
    <n v="0"/>
    <s v="UNI240000001545"/>
    <m/>
    <m/>
    <s v="Doğanay"/>
    <s v="Mevcut Müşteri"/>
    <s v="Yeni Satış"/>
    <s v="Hizmet"/>
    <s v="Yazılım Geliştirme"/>
    <s v="Diğer"/>
    <s v="Univera Satış"/>
    <s v="Saha Satış"/>
    <s v="Yurt İçi"/>
    <s v="Türkiye"/>
    <s v="Merkez"/>
  </r>
  <r>
    <m/>
    <m/>
    <x v="79"/>
    <s v="Q3"/>
    <x v="0"/>
    <x v="8"/>
    <m/>
    <s v="DOGANAY GIDA TARIM VE HAYVANCILIK SAN. VE TIC. A.S."/>
    <s v="EH.03.006"/>
    <s v="EnRoute Panorama - Uzaktan Kurulum ve Efitim Hizmeti"/>
    <s v="Univera - Doğanay"/>
    <x v="13"/>
    <s v="Enroute"/>
    <m/>
    <n v="10000"/>
    <m/>
    <n v="1"/>
    <m/>
    <n v="10000"/>
    <m/>
    <n v="0"/>
    <m/>
    <n v="10000"/>
    <m/>
    <n v="0"/>
    <n v="0"/>
    <s v="UNI240000001546"/>
    <m/>
    <m/>
    <s v="Doğanay"/>
    <s v="Mevcut Müşteri"/>
    <s v="Yeni Satış"/>
    <s v="Hizmet"/>
    <s v="Kurulum ve Eğitim"/>
    <s v="Diğer"/>
    <s v="Univera Satış"/>
    <s v="Saha Satış"/>
    <s v="Yurt İçi"/>
    <s v="Türkiye"/>
    <s v="Merkez"/>
  </r>
  <r>
    <m/>
    <m/>
    <x v="80"/>
    <s v="Q3"/>
    <x v="0"/>
    <x v="8"/>
    <m/>
    <s v="AROMA BURSA MEYVE SULARI VE GIDA SAN. A.S."/>
    <s v="EH.02.001"/>
    <s v="EnRoute Panorama - Yazilim Bakimi, Yasatma ve Merkezi Destek Hizmeti"/>
    <s v="Univera - Aroma"/>
    <x v="13"/>
    <s v="Enroute"/>
    <m/>
    <n v="10635.63"/>
    <m/>
    <n v="1"/>
    <m/>
    <n v="10635.63"/>
    <m/>
    <n v="0"/>
    <m/>
    <n v="10635.63"/>
    <m/>
    <n v="0"/>
    <n v="0"/>
    <s v="UNI240000001559"/>
    <m/>
    <m/>
    <s v="Aroma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80"/>
    <s v="Q3"/>
    <x v="0"/>
    <x v="8"/>
    <m/>
    <s v="NUMIL GIDA ÜRÜNLERI SAN. VE TIC. A.S."/>
    <s v="EH.02.001"/>
    <s v="EnRoute Panorama - Yazilim Bakimi, Yasatma ve Merkezi Destek Hizmeti"/>
    <s v="Univera - Danone Waters"/>
    <x v="11"/>
    <s v="Enroute"/>
    <m/>
    <n v="10250.5795"/>
    <m/>
    <n v="20"/>
    <m/>
    <n v="205011.59"/>
    <m/>
    <n v="0"/>
    <m/>
    <n v="205011.59"/>
    <m/>
    <n v="0"/>
    <n v="0"/>
    <s v="UNI240000001557"/>
    <m/>
    <m/>
    <s v="Danone"/>
    <s v="Mevcut Müşteri"/>
    <s v="Yenileme"/>
    <s v="Hizmet"/>
    <s v="Bakım ve Destek Hizmeti"/>
    <s v="Diğer"/>
    <s v="Univera Satış"/>
    <s v="Saha Satış"/>
    <s v="Yurt İçi"/>
    <s v="Türkiye"/>
    <s v="Dist"/>
  </r>
  <r>
    <m/>
    <m/>
    <x v="80"/>
    <s v="Q3"/>
    <x v="0"/>
    <x v="8"/>
    <m/>
    <s v="TURKTAB GLOBAL TOBACCO SIGARA VE TÜTÜNCÜLÜK PAZARLAMA A.S."/>
    <s v="EH.02.001"/>
    <s v="EnRoute Panorama - Yazilim Bakimi, Yasatma ve Merkezi Destek Hizmeti"/>
    <s v="Univera - Turktab"/>
    <x v="11"/>
    <s v="Enroute"/>
    <m/>
    <n v="205808.4"/>
    <m/>
    <n v="1"/>
    <m/>
    <n v="205808.4"/>
    <m/>
    <n v="0"/>
    <m/>
    <n v="205808.4"/>
    <m/>
    <n v="0"/>
    <n v="0"/>
    <s v="ENV240000000103"/>
    <m/>
    <m/>
    <s v="Türktab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80"/>
    <s v="Q3"/>
    <x v="0"/>
    <x v="8"/>
    <m/>
    <s v="TADIM GIDA MADDELERI SAN.VE TIC.AS."/>
    <s v="EH.03.006"/>
    <s v="EnRoute Panorama - Uzaktan Kurulum ve Efitim Hizmeti"/>
    <s v="Univera - Tadım"/>
    <x v="11"/>
    <s v="Enroute"/>
    <m/>
    <n v="5481"/>
    <m/>
    <n v="1"/>
    <m/>
    <n v="5481"/>
    <m/>
    <n v="0"/>
    <m/>
    <n v="5481"/>
    <m/>
    <n v="0"/>
    <n v="0"/>
    <s v="UNI240000001555"/>
    <m/>
    <m/>
    <s v="Tadım"/>
    <s v="Mevcut Müşteri"/>
    <s v="Yeni Satış"/>
    <s v="Hizmet"/>
    <s v="Kurulum ve Eğitim"/>
    <s v="Diğer"/>
    <s v="Univera Satış"/>
    <s v="Saha Satış"/>
    <s v="Yurt İçi"/>
    <s v="Türkiye"/>
    <s v="Merkez"/>
  </r>
  <r>
    <m/>
    <m/>
    <x v="80"/>
    <s v="Q3"/>
    <x v="0"/>
    <x v="8"/>
    <m/>
    <s v="NUMIL GIDA ÜRÜNLERI SAN. VE TIC. A.S."/>
    <s v="EH.01.001"/>
    <s v="EnRoute Panorama - Proje Yönetim Hizmeti"/>
    <s v="Univera - Danone Waters"/>
    <x v="11"/>
    <s v="Enroute"/>
    <m/>
    <n v="9591.18"/>
    <m/>
    <n v="6"/>
    <m/>
    <n v="57547.08"/>
    <m/>
    <n v="0"/>
    <m/>
    <n v="57547.08"/>
    <m/>
    <n v="0"/>
    <n v="0"/>
    <s v="UNI240000001557"/>
    <m/>
    <m/>
    <s v="Danone"/>
    <s v="Mevcut Müşteri"/>
    <s v="Yeni Satış"/>
    <s v="Hizmet"/>
    <s v="Proje Yönetimi ve Danışmanlık"/>
    <s v="Diğer"/>
    <s v="Univera Satış"/>
    <s v="Saha Satış"/>
    <s v="Yurt İçi"/>
    <s v="Türkiye"/>
    <s v="Dist"/>
  </r>
  <r>
    <m/>
    <m/>
    <x v="80"/>
    <s v="Q3"/>
    <x v="0"/>
    <x v="8"/>
    <m/>
    <s v="AROMA BURSA MEYVE SULARI VE GIDA SAN. A.S."/>
    <s v="EY.01.014"/>
    <s v="EnRoute Panorama - Platform Back Office Kullanici Lisansi (Enterprise)"/>
    <s v="Univera - Aroma"/>
    <x v="13"/>
    <s v="Enroute"/>
    <m/>
    <n v="16575"/>
    <m/>
    <n v="10"/>
    <m/>
    <n v="195000"/>
    <m/>
    <n v="29250"/>
    <m/>
    <n v="165750"/>
    <m/>
    <n v="0"/>
    <n v="0"/>
    <s v="UNI240000001559"/>
    <m/>
    <m/>
    <s v="Aroma"/>
    <s v="Mevcut Müşteri"/>
    <s v="Yeni Satış"/>
    <s v="Lisans"/>
    <s v="Lisans Satışı"/>
    <s v="Diğer"/>
    <s v="Univera Satış"/>
    <s v="Saha Satış"/>
    <s v="Yurt İçi"/>
    <s v="Türkiye"/>
    <s v="Merkez"/>
  </r>
  <r>
    <m/>
    <m/>
    <x v="80"/>
    <s v="Q2"/>
    <x v="0"/>
    <x v="4"/>
    <m/>
    <s v="RED BULL GIDA DAGITIM VE PAZARLAMA TICARET LTD. STI"/>
    <s v="EH.06.001"/>
    <s v="EnRoute Panorama - Hosting Hizmeti"/>
    <s v="Univera - Redbull"/>
    <x v="11"/>
    <s v="Hosting"/>
    <m/>
    <n v="83493.440000000002"/>
    <m/>
    <n v="5"/>
    <m/>
    <n v="417467.2"/>
    <m/>
    <n v="0"/>
    <m/>
    <n v="417467.2"/>
    <m/>
    <n v="0"/>
    <n v="0"/>
    <s v="UNI240000000689"/>
    <m/>
    <m/>
    <s v="Redbull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80"/>
    <s v="Q3"/>
    <x v="0"/>
    <x v="8"/>
    <m/>
    <s v="TURKTAB GLOBAL TOBACCO SIGARA VE TÜTÜNCÜLÜK PAZARLAMA A.S."/>
    <s v="EH.03.001"/>
    <s v="EnRoute Panorama - Çafri Merkezi Hizmeti  (MSD)"/>
    <s v="Univera - Turktab"/>
    <x v="11"/>
    <s v="Enroute"/>
    <m/>
    <n v="11569.859999999999"/>
    <m/>
    <n v="60"/>
    <m/>
    <n v="694191.6"/>
    <m/>
    <n v="0"/>
    <m/>
    <n v="694191.6"/>
    <m/>
    <n v="0"/>
    <n v="0"/>
    <s v="ENV240000000103"/>
    <m/>
    <m/>
    <s v="Türktab"/>
    <s v="Mevcut Müşteri"/>
    <s v="Yenileme"/>
    <s v="Hizmet"/>
    <s v="Çağrı Merkezi"/>
    <s v="Diğer"/>
    <s v="Univera Satış"/>
    <s v="Saha Satış"/>
    <s v="Yurt İçi"/>
    <s v="Türkiye"/>
    <s v="Merkez"/>
  </r>
  <r>
    <m/>
    <m/>
    <x v="80"/>
    <s v="Q2"/>
    <x v="0"/>
    <x v="4"/>
    <m/>
    <s v="OTOMOBILITE MOTORLU ARACLAR TICARET VE HIZMETLERI ANONIM SIRKETI"/>
    <s v="CDH.02.001"/>
    <s v="Calldesk Panorama Yazilim Bakimi Hizmeti "/>
    <s v="Univera - Suzuki"/>
    <x v="2"/>
    <s v="ServiceCore"/>
    <m/>
    <n v="226171.11"/>
    <m/>
    <n v="-1"/>
    <m/>
    <n v="0"/>
    <m/>
    <n v="0"/>
    <m/>
    <n v="-226171.11"/>
    <m/>
    <n v="1"/>
    <n v="226171.11"/>
    <s v="OM0202400008944"/>
    <m/>
    <m/>
    <s v="Doğan Trend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80"/>
    <s v="Q2"/>
    <x v="0"/>
    <x v="4"/>
    <m/>
    <s v="SUZUKI MOTORLU ARAÇLAR PAZARLAMA A.S."/>
    <s v="CDH.02.001"/>
    <s v="Calldesk Panorama Yazilim Bakimi Hizmeti "/>
    <s v="Univera - Suzuki"/>
    <x v="2"/>
    <s v="ServiceCore"/>
    <m/>
    <n v="452342.22"/>
    <m/>
    <n v="-1"/>
    <m/>
    <n v="0"/>
    <m/>
    <n v="0"/>
    <m/>
    <n v="-452342.22"/>
    <m/>
    <n v="1"/>
    <n v="452342.22"/>
    <s v="SZ0202400008287"/>
    <m/>
    <m/>
    <s v="Doğan Trend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80"/>
    <s v="Q2"/>
    <x v="0"/>
    <x v="4"/>
    <m/>
    <s v="SUZUKI MOTORLU ARAÇLAR PAZARLAMA A.S."/>
    <s v="CDH.03.001"/>
    <s v="Calldesk Panorama Destek Hizmeti (Çafri Merkezi) "/>
    <s v="Univera - Suzuki"/>
    <x v="2"/>
    <s v="ServiceCore"/>
    <m/>
    <n v="4000"/>
    <m/>
    <n v="-22"/>
    <m/>
    <n v="0"/>
    <m/>
    <n v="0"/>
    <m/>
    <n v="-88000"/>
    <m/>
    <n v="22"/>
    <n v="88000"/>
    <s v="SZ0202400008287"/>
    <m/>
    <m/>
    <s v="Doğan Trend"/>
    <s v="Mevcut Müşteri"/>
    <s v="Yenileme"/>
    <s v="Hizmet"/>
    <s v="Çağrı Merkezi"/>
    <s v="Key Account"/>
    <s v="Univera Satış"/>
    <s v="Saha Satış"/>
    <s v="Yurt İçi"/>
    <s v="Türkiye"/>
    <s v="Merkez"/>
  </r>
  <r>
    <m/>
    <m/>
    <x v="81"/>
    <s v="Q2"/>
    <x v="0"/>
    <x v="4"/>
    <m/>
    <s v="HIT MAGAZACILIK IHT.VE TÜK.MAD.SAN.VE TIC.A.S."/>
    <s v="UH.01.002"/>
    <s v="UNIDOX KONTÖR HIZMETI"/>
    <s v="Univera - Şen Piliç"/>
    <x v="6"/>
    <s v="E-Dönüşüm"/>
    <s v="Unidox"/>
    <n v="0.63200000000000001"/>
    <m/>
    <n v="250000"/>
    <m/>
    <n v="158000"/>
    <m/>
    <n v="0"/>
    <m/>
    <n v="158000"/>
    <m/>
    <n v="0"/>
    <n v="0"/>
    <s v="UNI240000000693"/>
    <m/>
    <m/>
    <s v="Şen Piliç"/>
    <s v="Mevcut Müşteri"/>
    <s v="Yeni Satış"/>
    <s v="Kontor"/>
    <s v="Kontor Satışı"/>
    <s v="Diğer"/>
    <s v="Kanal Satış"/>
    <s v="Saha Satış"/>
    <s v="Yurt İçi"/>
    <s v="Türkiye"/>
    <s v="Dist"/>
  </r>
  <r>
    <m/>
    <m/>
    <x v="81"/>
    <s v="Q2"/>
    <x v="0"/>
    <x v="4"/>
    <m/>
    <s v="MİYA OTOMASYON VE BARKOD BILISIM SISTEMLERI SAN TİC. VE L.T.D. STI."/>
    <s v="UH.01.002"/>
    <s v="UNIDOX KONTÖR HIZMETI"/>
    <s v="Univera - Kanal"/>
    <x v="5"/>
    <s v="E-Dönüşüm"/>
    <s v="Unidox"/>
    <n v="1.5189999999999999"/>
    <m/>
    <n v="10000"/>
    <m/>
    <n v="15190"/>
    <m/>
    <n v="0"/>
    <m/>
    <n v="15190"/>
    <m/>
    <n v="0"/>
    <n v="0"/>
    <s v="UNI240000000695"/>
    <m/>
    <m/>
    <s v="Miya"/>
    <s v="Mevcut Müşteri"/>
    <s v="Yeni Satış"/>
    <s v="Kontor"/>
    <s v="Kontor Satışı"/>
    <s v="Diğer"/>
    <s v="Kanal Satış"/>
    <s v="Miya"/>
    <s v="Yurt İçi"/>
    <s v="Türkiye"/>
    <s v="Merkez"/>
  </r>
  <r>
    <m/>
    <m/>
    <x v="81"/>
    <s v="Q2"/>
    <x v="0"/>
    <x v="4"/>
    <m/>
    <s v="MİYA OTOMASYON VE BARKOD BILISIM SISTEMLERI SAN TİC. VE L.T.D. STI."/>
    <s v="UH.01.002"/>
    <s v="UNIDOX KONTÖR HIZMETI"/>
    <s v="Univera - Kanal"/>
    <x v="5"/>
    <s v="E-Dönüşüm"/>
    <s v="Unidox"/>
    <n v="2.9529999999999998"/>
    <m/>
    <n v="2000"/>
    <m/>
    <n v="5906"/>
    <m/>
    <n v="0"/>
    <m/>
    <n v="5906"/>
    <m/>
    <n v="0"/>
    <n v="0"/>
    <s v="UNI240000000696"/>
    <m/>
    <m/>
    <s v="Miya"/>
    <s v="Mevcut Müşteri"/>
    <s v="Yeni Satış"/>
    <s v="Kontor"/>
    <s v="Kontor Satışı"/>
    <s v="Diğer"/>
    <s v="Kanal Satış"/>
    <s v="Miya"/>
    <s v="Yurt İçi"/>
    <s v="Türkiye"/>
    <s v="Merkez"/>
  </r>
  <r>
    <m/>
    <m/>
    <x v="81"/>
    <s v="Q2"/>
    <x v="0"/>
    <x v="4"/>
    <m/>
    <s v="ÇELIKLER GIDA OTO. NAK. TICARET SAN. LTD. STI."/>
    <s v="UH.01.002"/>
    <s v="UNIDOX KONTÖR HIZMETI"/>
    <s v="Univera - Efes Türkiye"/>
    <x v="6"/>
    <s v="E-Dönüşüm"/>
    <s v="Unidox"/>
    <n v="3.9380000000000002"/>
    <m/>
    <n v="2000"/>
    <m/>
    <n v="7876"/>
    <m/>
    <n v="0"/>
    <m/>
    <n v="7876"/>
    <m/>
    <n v="0"/>
    <n v="0"/>
    <s v="UNI240000000694"/>
    <m/>
    <m/>
    <s v="Efes Türkiye"/>
    <s v="Mevcut Müşteri"/>
    <s v="Yeni Satış"/>
    <s v="Kontor"/>
    <s v="Kontor Satışı"/>
    <s v="Diğer"/>
    <s v="Univera Satış"/>
    <s v="Saha Satış"/>
    <s v="Yurt İçi"/>
    <s v="Türkiye"/>
    <s v="Dist"/>
  </r>
  <r>
    <m/>
    <m/>
    <x v="81"/>
    <s v="Q2"/>
    <x v="0"/>
    <x v="4"/>
    <m/>
    <s v="JTI TÜTÜN ÜRÜNLERI SANAYI A.S"/>
    <s v="QH.03.001"/>
    <s v="Quest Panorama  - Çafri Merkezi Hizmeti"/>
    <s v="Univera - JTI"/>
    <x v="2"/>
    <s v="Quest"/>
    <m/>
    <n v="6883.04"/>
    <m/>
    <n v="-1"/>
    <m/>
    <n v="0"/>
    <m/>
    <n v="0"/>
    <m/>
    <n v="-6883.04"/>
    <m/>
    <n v="1"/>
    <n v="6883.04"/>
    <s v="TS1202400000139"/>
    <m/>
    <m/>
    <s v="JTI"/>
    <s v="Mevcut Müşteri"/>
    <s v="Yenileme"/>
    <s v="Hizmet"/>
    <s v="Hosting"/>
    <s v="Key Account"/>
    <s v="Univera Satış"/>
    <s v="Saha Satış"/>
    <s v="Yurt İçi"/>
    <s v="Türkiye"/>
    <s v="Merkez"/>
  </r>
  <r>
    <m/>
    <m/>
    <x v="81"/>
    <s v="Q2"/>
    <x v="0"/>
    <x v="4"/>
    <m/>
    <s v="JTI TÜTÜN ÜRÜNLERI SANAYI A.S"/>
    <s v="QH.03.001"/>
    <s v="Quest Panorama  - Çafri Merkezi Hizmeti"/>
    <s v="Univera - JTI"/>
    <x v="2"/>
    <s v="Quest"/>
    <m/>
    <n v="6883.04"/>
    <m/>
    <n v="-1"/>
    <m/>
    <n v="0"/>
    <m/>
    <n v="0"/>
    <m/>
    <n v="-6883.04"/>
    <m/>
    <n v="1"/>
    <n v="6883.04"/>
    <s v="TS1202400000140"/>
    <m/>
    <m/>
    <s v="JTI"/>
    <s v="Mevcut Müşteri"/>
    <s v="Yenileme"/>
    <s v="Hizmet"/>
    <s v="Hosting"/>
    <s v="Key Account"/>
    <s v="Univera Satış"/>
    <s v="Saha Satış"/>
    <s v="Yurt İçi"/>
    <s v="Türkiye"/>
    <s v="Merkez"/>
  </r>
  <r>
    <m/>
    <m/>
    <x v="81"/>
    <s v="Q2"/>
    <x v="0"/>
    <x v="4"/>
    <m/>
    <s v="JTI TÜTÜN ÜRÜNLERI SANAYI A.S"/>
    <s v="QH.03.001"/>
    <s v="Quest Panorama  - Çafri Merkezi Hizmeti"/>
    <s v="Univera - JTI"/>
    <x v="2"/>
    <s v="Quest"/>
    <m/>
    <n v="6883.04"/>
    <m/>
    <n v="-3"/>
    <m/>
    <n v="0"/>
    <m/>
    <n v="0"/>
    <m/>
    <n v="-20649.12"/>
    <m/>
    <n v="3"/>
    <n v="20649.12"/>
    <s v="TS1202400000138"/>
    <m/>
    <m/>
    <s v="JTI"/>
    <s v="Mevcut Müşteri"/>
    <s v="Yenileme"/>
    <s v="Hizmet"/>
    <s v="Hosting"/>
    <s v="Key Account"/>
    <s v="Univera Satış"/>
    <s v="Saha Satış"/>
    <s v="Yurt İçi"/>
    <s v="Türkiye"/>
    <s v="Merkez"/>
  </r>
  <r>
    <m/>
    <m/>
    <x v="82"/>
    <s v="Q2"/>
    <x v="0"/>
    <x v="4"/>
    <m/>
    <s v="NOVATEK YAZILIM VE BILISIM HIZMETLERI - SERAP KAYA"/>
    <s v="WPH.02.001"/>
    <s v="WebPlus Yazilim Bakimi Hizmeti"/>
    <s v="Univera - Kanal"/>
    <x v="5"/>
    <s v="Enroute"/>
    <s v="Webplus"/>
    <n v="2923"/>
    <m/>
    <n v="1"/>
    <m/>
    <n v="2923"/>
    <m/>
    <n v="0"/>
    <m/>
    <n v="2923"/>
    <m/>
    <n v="0"/>
    <n v="0"/>
    <s v="UNI240000000700"/>
    <m/>
    <m/>
    <s v="Novatek"/>
    <s v="Mevcut Müşteri"/>
    <s v="Yenileme"/>
    <s v="Hizmet"/>
    <s v="Bakım ve Destek Hizmeti"/>
    <s v="Diğer"/>
    <s v="Kanal Satış"/>
    <s v="Saha Satış"/>
    <s v="Yurt İçi"/>
    <s v="Türkiye"/>
    <s v="Merkez"/>
  </r>
  <r>
    <m/>
    <m/>
    <x v="82"/>
    <s v="Q2"/>
    <x v="0"/>
    <x v="4"/>
    <m/>
    <s v="NOVATEK YAZILIM VE BILISIM HIZMETLERI - SERAP KAYA"/>
    <s v="WPH.02.001"/>
    <s v="WebPlus Yazilim Bakimi Hizmeti"/>
    <s v="Univera - Kanal"/>
    <x v="5"/>
    <s v="Enroute"/>
    <s v="Webplus"/>
    <n v="2923"/>
    <m/>
    <n v="-1"/>
    <m/>
    <n v="0"/>
    <m/>
    <n v="0"/>
    <m/>
    <n v="-2923"/>
    <m/>
    <n v="1"/>
    <n v="2923"/>
    <s v="NVT202400000057"/>
    <m/>
    <m/>
    <s v="Novatek"/>
    <s v="Mevcut Müşteri"/>
    <s v="Yenileme"/>
    <s v="Hizmet"/>
    <s v="Bakım ve Destek Hizmeti"/>
    <s v="Diğer"/>
    <s v="Kanal Satış"/>
    <s v="Saha Satış"/>
    <s v="Yurt İçi"/>
    <s v="Türkiye"/>
    <s v="Merkez"/>
  </r>
  <r>
    <m/>
    <m/>
    <x v="82"/>
    <s v="Q2"/>
    <x v="0"/>
    <x v="4"/>
    <m/>
    <s v="NOVATEK YAZILIM VE BILISIM HIZMETLERI - SERAP KAYA"/>
    <s v="WPY.01.003"/>
    <s v="WEBPLUS EK KULLANICI LISANSI +1"/>
    <s v="Univera - Kanal"/>
    <x v="5"/>
    <s v="Enroute"/>
    <s v="Webplus"/>
    <n v="660.75"/>
    <m/>
    <n v="1"/>
    <m/>
    <n v="881"/>
    <m/>
    <n v="220.25"/>
    <m/>
    <n v="660.75"/>
    <m/>
    <n v="0"/>
    <n v="0"/>
    <s v="UNI240000000700"/>
    <m/>
    <m/>
    <s v="Novatek"/>
    <s v="Mevcut Müşteri"/>
    <s v="Yeni Satış"/>
    <s v="Lisans"/>
    <s v="Lisans Satışı"/>
    <s v="Diğer"/>
    <s v="Kanal Satış"/>
    <s v="Saha Satış"/>
    <s v="Yurt İçi"/>
    <s v="Türkiye"/>
    <s v="Merkez"/>
  </r>
  <r>
    <m/>
    <m/>
    <x v="82"/>
    <s v="Q2"/>
    <x v="0"/>
    <x v="4"/>
    <m/>
    <s v="NOVATEK YAZILIM VE BILISIM HIZMETLERI - SERAP KAYA"/>
    <s v="WPY.01.003"/>
    <s v="WEBPLUS EK KULLANICI LISANSI +1"/>
    <s v="Univera - Kanal"/>
    <x v="5"/>
    <s v="Enroute"/>
    <s v="Webplus"/>
    <n v="660.75"/>
    <m/>
    <n v="-1"/>
    <m/>
    <n v="0"/>
    <m/>
    <n v="0"/>
    <m/>
    <n v="-660.75"/>
    <m/>
    <n v="1"/>
    <n v="660.75"/>
    <s v="NVT202400000057"/>
    <m/>
    <m/>
    <s v="Novatek"/>
    <s v="Mevcut Müşteri"/>
    <s v="Yeni Satış"/>
    <s v="Lisans"/>
    <s v="Lisans Satışı"/>
    <s v="Diğer"/>
    <s v="Kanal Satış"/>
    <s v="Saha Satış"/>
    <s v="Yurt İçi"/>
    <s v="Türkiye"/>
    <s v="Merkez"/>
  </r>
  <r>
    <m/>
    <m/>
    <x v="82"/>
    <s v="Q2"/>
    <x v="0"/>
    <x v="4"/>
    <m/>
    <s v="NOVATEK YAZILIM VE BILISIM HIZMETLERI - SERAP KAYA"/>
    <s v="WPY.01.006"/>
    <s v="WEBPLUS DISTRIBUTION SATIS-DAGITIM YAZILIMI (Light)"/>
    <s v="Univera - Kanal"/>
    <x v="5"/>
    <s v="Enroute"/>
    <s v="Webplus"/>
    <n v="8232"/>
    <m/>
    <n v="1"/>
    <m/>
    <n v="10976"/>
    <m/>
    <n v="2744"/>
    <m/>
    <n v="8232"/>
    <m/>
    <n v="0"/>
    <n v="0"/>
    <s v="UNI240000000700"/>
    <m/>
    <m/>
    <s v="Novatek"/>
    <s v="Mevcut Müşteri"/>
    <s v="Yeni Satış"/>
    <s v="Lisans"/>
    <s v="Lisans Satışı"/>
    <s v="Diğer"/>
    <s v="Kanal Satış"/>
    <s v="Saha Satış"/>
    <s v="Yurt İçi"/>
    <s v="Türkiye"/>
    <s v="Merkez"/>
  </r>
  <r>
    <m/>
    <m/>
    <x v="82"/>
    <s v="Q2"/>
    <x v="0"/>
    <x v="4"/>
    <m/>
    <s v="NOVATEK YAZILIM VE BILISIM HIZMETLERI - SERAP KAYA"/>
    <s v="WPY.01.006"/>
    <s v="WEBPLUS DISTRIBUTION SATIS-DAGITIM YAZILIMI (Light)"/>
    <s v="Univera - Kanal"/>
    <x v="5"/>
    <s v="Enroute"/>
    <s v="Webplus"/>
    <n v="8232"/>
    <m/>
    <n v="-1"/>
    <m/>
    <n v="0"/>
    <m/>
    <n v="0"/>
    <m/>
    <n v="-8232"/>
    <m/>
    <n v="1"/>
    <n v="8232"/>
    <s v="NVT202400000057"/>
    <m/>
    <m/>
    <s v="Novatek"/>
    <s v="Mevcut Müşteri"/>
    <s v="Yeni Satış"/>
    <s v="Lisans"/>
    <s v="Lisans Satışı"/>
    <s v="Diğer"/>
    <s v="Kanal Satış"/>
    <s v="Saha Satış"/>
    <s v="Yurt İçi"/>
    <s v="Türkiye"/>
    <s v="Merkez"/>
  </r>
  <r>
    <m/>
    <m/>
    <x v="82"/>
    <s v="Q2"/>
    <x v="0"/>
    <x v="4"/>
    <m/>
    <s v="NOVATEK YAZILIM VE BILISIM HIZMETLERI - SERAP KAYA"/>
    <s v="WPY.02.001"/>
    <s v="WEBPLUS (Android) SATIS TEMSILCISI LISANSI"/>
    <s v="Univera - Kanal"/>
    <x v="5"/>
    <s v="Enroute"/>
    <s v="Webplus"/>
    <n v="1072.5"/>
    <m/>
    <n v="1"/>
    <m/>
    <n v="1430"/>
    <m/>
    <n v="357.5"/>
    <m/>
    <n v="1072.5"/>
    <m/>
    <n v="0"/>
    <n v="0"/>
    <s v="UNI240000000700"/>
    <m/>
    <m/>
    <s v="Novatek"/>
    <s v="Mevcut Müşteri"/>
    <s v="Yeni Satış"/>
    <s v="Lisans"/>
    <s v="Lisans Satışı"/>
    <s v="Diğer"/>
    <s v="Kanal Satış"/>
    <s v="Saha Satış"/>
    <s v="Yurt İçi"/>
    <s v="Türkiye"/>
    <s v="Merkez"/>
  </r>
  <r>
    <m/>
    <m/>
    <x v="82"/>
    <s v="Q2"/>
    <x v="0"/>
    <x v="4"/>
    <m/>
    <s v="NOVATEK YAZILIM VE BILISIM HIZMETLERI - SERAP KAYA"/>
    <s v="WPY.02.001"/>
    <s v="WEBPLUS (Android) SATIS TEMSILCISI LISANSI"/>
    <s v="Univera - Kanal"/>
    <x v="5"/>
    <s v="Enroute"/>
    <s v="Webplus"/>
    <n v="1072.5"/>
    <m/>
    <n v="-1"/>
    <m/>
    <n v="0"/>
    <m/>
    <n v="0"/>
    <m/>
    <n v="-1072.5"/>
    <m/>
    <n v="1"/>
    <n v="1072.5"/>
    <s v="NVT202400000057"/>
    <m/>
    <m/>
    <s v="Novatek"/>
    <s v="Mevcut Müşteri"/>
    <s v="Yeni Satış"/>
    <s v="Lisans"/>
    <s v="Lisans Satışı"/>
    <s v="Diğer"/>
    <s v="Kanal Satış"/>
    <s v="Saha Satış"/>
    <s v="Yurt İçi"/>
    <s v="Türkiye"/>
    <s v="Merkez"/>
  </r>
  <r>
    <m/>
    <m/>
    <x v="82"/>
    <s v="Q2"/>
    <x v="0"/>
    <x v="4"/>
    <m/>
    <s v="BİLGİNOĞLU ENDÜSTRİ MALZEMELERİ  SAN.TİC. A.Ş."/>
    <s v="SH.02.001"/>
    <s v="StokBar Panorama - Yazilim Bakimi Hizmeti"/>
    <s v="Univera - Bilginoğlu"/>
    <x v="13"/>
    <s v="Stokbar"/>
    <s v="Stokbar"/>
    <n v="113909.09"/>
    <m/>
    <n v="1"/>
    <m/>
    <n v="113909.09"/>
    <m/>
    <n v="0"/>
    <m/>
    <n v="113909.09"/>
    <m/>
    <n v="0"/>
    <n v="0"/>
    <s v="UNI240000000697"/>
    <m/>
    <m/>
    <s v="Bilginoğlu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82"/>
    <s v="Q2"/>
    <x v="0"/>
    <x v="4"/>
    <m/>
    <s v="BİLGİNOĞLU ENDÜSTRİ MALZEMELERİ  SAN.TİC. A.Ş."/>
    <s v="SH.03.004"/>
    <s v="StokBar Panorama - Çafri Merkezi Hizmeti (Depo/Lokasyon)"/>
    <s v="Univera - Bilginoğlu"/>
    <x v="13"/>
    <s v="Stokbar"/>
    <s v="Stokbar"/>
    <n v="65090.91"/>
    <m/>
    <n v="1"/>
    <m/>
    <n v="65090.91"/>
    <m/>
    <n v="0"/>
    <m/>
    <n v="65090.91"/>
    <m/>
    <n v="0"/>
    <n v="0"/>
    <s v="UNI240000000697"/>
    <m/>
    <m/>
    <s v="Bilginoğlu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82"/>
    <s v="Q3"/>
    <x v="0"/>
    <x v="8"/>
    <m/>
    <s v="RED BULL GIDA DAGITIM VE PAZARLAMA TICARET LTD. STI"/>
    <s v="EH.05.002"/>
    <s v="EnRoute Panorama - Rapor Gelistirme Hizmeti"/>
    <s v="Univera - Redbull"/>
    <x v="12"/>
    <s v="Enroute"/>
    <m/>
    <n v="9865"/>
    <m/>
    <n v="2"/>
    <m/>
    <n v="19730"/>
    <m/>
    <n v="0"/>
    <m/>
    <n v="19730"/>
    <m/>
    <n v="0"/>
    <n v="0"/>
    <s v="UNI240000001576"/>
    <m/>
    <m/>
    <s v="Redbull"/>
    <s v="Mevcut Müşteri"/>
    <s v="Yeni Satış"/>
    <s v="Hizmet"/>
    <s v="Rapor Geliştirme"/>
    <s v="Diğer"/>
    <s v="Univera Satış"/>
    <s v="Saha Satış"/>
    <s v="Yurt İçi"/>
    <s v="Türkiye"/>
    <s v="Merkez"/>
  </r>
  <r>
    <m/>
    <m/>
    <x v="82"/>
    <s v="Q3"/>
    <x v="0"/>
    <x v="8"/>
    <m/>
    <s v="KÜRESEL TEDARIK VE TICARET ANONIM SIRKETI"/>
    <s v="EH.01.003"/>
    <s v="EnRoute Panorama - Kurulum ve Efitim Hizmeti"/>
    <s v="Univera - Küresel Tedarik"/>
    <x v="12"/>
    <s v="Enroute"/>
    <m/>
    <n v="7800"/>
    <m/>
    <n v="1"/>
    <m/>
    <n v="12000"/>
    <m/>
    <n v="4200"/>
    <m/>
    <n v="7800"/>
    <m/>
    <n v="0"/>
    <n v="0"/>
    <s v="UNI240000001568"/>
    <m/>
    <m/>
    <s v="Küresel Tedarik"/>
    <s v="Mevcut Müşteri"/>
    <s v="Yeni Satış"/>
    <s v="Hizmet"/>
    <s v="Kurulum ve Eğitim"/>
    <s v="Diğer"/>
    <s v="Univera Satış"/>
    <s v="Saha Satış"/>
    <s v="Yurt İçi"/>
    <s v="Türkiye"/>
    <s v="Merkez"/>
  </r>
  <r>
    <m/>
    <m/>
    <x v="82"/>
    <s v="Q3"/>
    <x v="0"/>
    <x v="8"/>
    <m/>
    <s v="KÜRESEL TEDARIK VE TICARET ANONIM SIRKETI"/>
    <s v="EH.03.011"/>
    <s v="Enroute Panorama - E-Dönüsüm Modülü Kurulum Hizmeti"/>
    <s v="Univera - Küresel Tedarik"/>
    <x v="12"/>
    <s v="Enroute"/>
    <m/>
    <n v="11509"/>
    <m/>
    <n v="1"/>
    <m/>
    <n v="11509"/>
    <m/>
    <n v="0"/>
    <m/>
    <n v="11509"/>
    <m/>
    <n v="0"/>
    <n v="0"/>
    <s v="UNI240000001569"/>
    <m/>
    <m/>
    <s v="Küresel Tedarik"/>
    <s v="Mevcut Müşteri"/>
    <s v="Yeni Satış"/>
    <s v="Hizmet"/>
    <s v="Hosting"/>
    <s v="Diğer"/>
    <s v="Univera Satış"/>
    <s v="Saha Satış"/>
    <s v="Yurt İçi"/>
    <s v="Türkiye"/>
    <s v="Merkez"/>
  </r>
  <r>
    <m/>
    <m/>
    <x v="82"/>
    <s v="Q2"/>
    <x v="0"/>
    <x v="4"/>
    <m/>
    <s v="DOGAN TREND OTOMOTIV TICARET HIZMET VE TEKNOLOJI A.S."/>
    <s v="CDH.02.001"/>
    <s v="Calldesk Panorama Yazilim Bakimi Hizmeti "/>
    <s v="Univera - Suzuki"/>
    <x v="2"/>
    <s v="ServiceCore"/>
    <m/>
    <n v="4000"/>
    <m/>
    <n v="-22"/>
    <m/>
    <n v="0"/>
    <m/>
    <n v="0"/>
    <m/>
    <n v="-88000"/>
    <m/>
    <n v="22"/>
    <n v="88000"/>
    <s v="TR0202400020454"/>
    <m/>
    <m/>
    <s v="Doğan Trend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82"/>
    <s v="Q2"/>
    <x v="0"/>
    <x v="4"/>
    <m/>
    <s v="DOGAN TREND OTOMOTIV TICARET HIZMET VE TEKNOLOJI A.S."/>
    <s v="CDH.02.001"/>
    <s v="Calldesk Panorama Yazilim Bakimi Hizmeti "/>
    <s v="Univera - Suzuki"/>
    <x v="2"/>
    <s v="ServiceCore"/>
    <m/>
    <n v="452342.22"/>
    <m/>
    <n v="-1"/>
    <m/>
    <n v="0"/>
    <m/>
    <n v="0"/>
    <m/>
    <n v="-452342.22"/>
    <m/>
    <n v="1"/>
    <n v="452342.22"/>
    <s v="TR0202400020454"/>
    <m/>
    <m/>
    <s v="Doğan Trend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83"/>
    <s v="Q2"/>
    <x v="0"/>
    <x v="4"/>
    <m/>
    <s v="MİYA OTOMASYON VE BARKOD BILISIM SISTEMLERI SAN TİC. VE L.T.D. STI."/>
    <s v="WPH.02.001"/>
    <s v="WebPlus Yazilim Bakimi Hizmeti"/>
    <s v="Univera - Kanal"/>
    <x v="5"/>
    <s v="Enroute"/>
    <s v="Webplus"/>
    <n v="22202"/>
    <m/>
    <n v="1"/>
    <m/>
    <n v="22202"/>
    <m/>
    <n v="0"/>
    <m/>
    <n v="22202"/>
    <m/>
    <n v="0"/>
    <n v="0"/>
    <s v="UNI240000000703"/>
    <m/>
    <m/>
    <s v="Miya"/>
    <s v="Mevcut Müşteri"/>
    <s v="Yenileme"/>
    <s v="Hizmet"/>
    <s v="Bakım ve Destek Hizmeti"/>
    <s v="Diğer"/>
    <s v="Kanal Satış"/>
    <s v="Miya"/>
    <s v="Yurt İçi"/>
    <s v="Türkiye"/>
    <s v="Merkez"/>
  </r>
  <r>
    <m/>
    <m/>
    <x v="83"/>
    <s v="Q2"/>
    <x v="0"/>
    <x v="4"/>
    <m/>
    <s v="MİYA OTOMASYON VE BARKOD BILISIM SISTEMLERI SAN TİC. VE L.T.D. STI."/>
    <s v="WPY.01.003"/>
    <s v="WEBPLUS EK KULLANICI LISANSI +1"/>
    <s v="Univera - Kanal"/>
    <x v="5"/>
    <s v="Enroute"/>
    <s v="Webplus"/>
    <n v="3316.5"/>
    <m/>
    <n v="1"/>
    <m/>
    <n v="3685"/>
    <m/>
    <n v="368.5"/>
    <m/>
    <n v="3316.5"/>
    <m/>
    <n v="0"/>
    <n v="0"/>
    <s v="UNI240000000703"/>
    <m/>
    <m/>
    <s v="Miya"/>
    <s v="Mevcut Müşteri"/>
    <s v="Yeni Satış"/>
    <s v="Lisans"/>
    <s v="Lisans Satışı"/>
    <s v="Diğer"/>
    <s v="Kanal Satış"/>
    <s v="Miya"/>
    <s v="Yurt İçi"/>
    <s v="Türkiye"/>
    <s v="Merkez"/>
  </r>
  <r>
    <m/>
    <m/>
    <x v="83"/>
    <s v="Q2"/>
    <x v="0"/>
    <x v="4"/>
    <m/>
    <s v="MİYA OTOMASYON VE BARKOD BILISIM SISTEMLERI SAN TİC. VE L.T.D. STI."/>
    <s v="WPY.01.003"/>
    <s v="WEBPLUS EK KULLANICI LISANSI +1"/>
    <s v="Univera - Kanal"/>
    <x v="5"/>
    <s v="Enroute"/>
    <s v="Webplus"/>
    <n v="2408"/>
    <m/>
    <n v="1"/>
    <m/>
    <n v="2408"/>
    <m/>
    <n v="0"/>
    <m/>
    <n v="2408"/>
    <m/>
    <n v="0"/>
    <n v="0"/>
    <s v="UNI240000000705"/>
    <m/>
    <m/>
    <s v="Miya"/>
    <s v="Mevcut Müşteri"/>
    <s v="Yeni Satış"/>
    <s v="Lisans"/>
    <s v="Lisans Satışı"/>
    <s v="Diğer"/>
    <s v="Kanal Satış"/>
    <s v="Miya"/>
    <s v="Yurt İçi"/>
    <s v="Türkiye"/>
    <s v="Merkez"/>
  </r>
  <r>
    <m/>
    <m/>
    <x v="83"/>
    <s v="Q2"/>
    <x v="0"/>
    <x v="4"/>
    <m/>
    <s v="MİYA OTOMASYON VE BARKOD BILISIM SISTEMLERI SAN TİC. VE L.T.D. STI."/>
    <s v="WPY.01.007"/>
    <s v="WEBPLUS E-DÖNÜSÜM MODÜL LISANSI"/>
    <s v="Univera - Kanal"/>
    <x v="5"/>
    <s v="Enroute"/>
    <s v="Webplus"/>
    <n v="7761.6"/>
    <m/>
    <n v="1"/>
    <m/>
    <n v="8624"/>
    <m/>
    <n v="862.4"/>
    <m/>
    <n v="7761.6"/>
    <m/>
    <n v="0"/>
    <n v="0"/>
    <s v="UNI240000000703"/>
    <m/>
    <m/>
    <s v="Miya"/>
    <s v="Mevcut Müşteri"/>
    <s v="Yeni Satış"/>
    <s v="Lisans"/>
    <s v="Lisans Satışı"/>
    <s v="Diğer"/>
    <s v="Kanal Satış"/>
    <s v="Miya"/>
    <s v="Yurt İçi"/>
    <s v="Türkiye"/>
    <s v="Merkez"/>
  </r>
  <r>
    <m/>
    <m/>
    <x v="83"/>
    <s v="Q2"/>
    <x v="0"/>
    <x v="4"/>
    <m/>
    <s v="MİYA OTOMASYON VE BARKOD BILISIM SISTEMLERI SAN TİC. VE L.T.D. STI."/>
    <s v="WPY.01.001"/>
    <s v="WEBPLUS DISTRIBUTION SATIS-DAGITIM YAZILIMI (Enterprise)"/>
    <s v="Univera - Kanal"/>
    <x v="5"/>
    <s v="Enroute"/>
    <s v="Webplus"/>
    <n v="41772.93"/>
    <m/>
    <n v="1"/>
    <m/>
    <n v="46414.37"/>
    <m/>
    <n v="4641.4399999999996"/>
    <m/>
    <n v="41772.93"/>
    <m/>
    <n v="0"/>
    <n v="0"/>
    <s v="UNI240000000703"/>
    <m/>
    <m/>
    <s v="Miya"/>
    <s v="Mevcut Müşteri"/>
    <s v="Yeni Satış"/>
    <s v="Lisans"/>
    <s v="Lisans Satışı"/>
    <s v="Diğer"/>
    <s v="Kanal Satış"/>
    <s v="Miya"/>
    <s v="Yurt İçi"/>
    <s v="Türkiye"/>
    <s v="Merkez"/>
  </r>
  <r>
    <m/>
    <m/>
    <x v="83"/>
    <s v="Q2"/>
    <x v="0"/>
    <x v="4"/>
    <m/>
    <s v="MİYA OTOMASYON VE BARKOD BILISIM SISTEMLERI SAN TİC. VE L.T.D. STI."/>
    <s v="WPY.02.001"/>
    <s v="WEBPLUS (Android) SATIS TEMSILCISI LISANSI"/>
    <s v="Univera - Kanal"/>
    <x v="5"/>
    <s v="Enroute"/>
    <s v="Webplus"/>
    <n v="2531.6999999999998"/>
    <m/>
    <n v="15"/>
    <m/>
    <n v="42195"/>
    <m/>
    <n v="4219.5"/>
    <m/>
    <n v="37975.5"/>
    <m/>
    <n v="0"/>
    <n v="0"/>
    <s v="UNI240000000703"/>
    <m/>
    <m/>
    <s v="Miya"/>
    <s v="Mevcut Müşteri"/>
    <s v="Yeni Satış"/>
    <s v="Lisans"/>
    <s v="Lisans Satışı"/>
    <s v="Diğer"/>
    <s v="Kanal Satış"/>
    <s v="Miya"/>
    <s v="Yurt İçi"/>
    <s v="Türkiye"/>
    <s v="Merkez"/>
  </r>
  <r>
    <m/>
    <m/>
    <x v="83"/>
    <s v="Q2"/>
    <x v="0"/>
    <x v="4"/>
    <m/>
    <s v="UNIVIS BILISIM DESTEK HIZMETLERI SAN.TIC .A.S"/>
    <s v="SH.06.001"/>
    <s v="StokBar Panorama - Hosting Hizmeti"/>
    <s v="Univera - Kanal"/>
    <x v="5"/>
    <s v="Hosting"/>
    <m/>
    <n v="193726.2"/>
    <m/>
    <n v="1"/>
    <m/>
    <n v="193726.2"/>
    <m/>
    <n v="0"/>
    <m/>
    <n v="193726.2"/>
    <m/>
    <n v="0"/>
    <n v="0"/>
    <s v="UNI240000000704"/>
    <m/>
    <m/>
    <s v="Univis"/>
    <s v="Param Grup"/>
    <s v="Yenileme"/>
    <s v="Hizmet"/>
    <s v="Hosting"/>
    <s v="Param Grup"/>
    <s v="Kanal Satış"/>
    <s v="Saha Satış"/>
    <s v="Yurt İçi"/>
    <s v="Türkiye"/>
    <s v="Merkez"/>
  </r>
  <r>
    <m/>
    <m/>
    <x v="83"/>
    <s v="Q3"/>
    <x v="0"/>
    <x v="8"/>
    <m/>
    <s v="Arma İlaç San. ve Tic. Ltd. Şti."/>
    <s v="EY.01.001"/>
    <s v="EnRoute Panorama - Mobil Satis &amp; Dafitim Çözüm Lisansi (Enterprise)"/>
    <s v="Univera - Arma İlaç"/>
    <x v="14"/>
    <s v="Enroute"/>
    <m/>
    <n v="525000"/>
    <m/>
    <n v="1"/>
    <m/>
    <n v="1050000"/>
    <m/>
    <n v="525000"/>
    <m/>
    <n v="525000"/>
    <m/>
    <n v="0"/>
    <n v="0"/>
    <s v="UNI240000001681"/>
    <m/>
    <m/>
    <s v="Arma İlaç"/>
    <s v="Yeni Müşteri"/>
    <s v="Yeni Satış"/>
    <s v="Lisans"/>
    <s v="Lisans Satışı"/>
    <s v="Diğer"/>
    <s v="Univera Satış"/>
    <s v="Saha Satış"/>
    <s v="Yurt İçi"/>
    <s v="Türkiye"/>
    <s v="Merkez"/>
  </r>
  <r>
    <m/>
    <m/>
    <x v="83"/>
    <s v="Q3"/>
    <x v="0"/>
    <x v="8"/>
    <m/>
    <s v="RED BULL GIDA DAGITIM VE PAZARLAMA TICARET LTD. STI"/>
    <s v="EY.02.033"/>
    <s v="EnRoute Panorama - Mobil Kullanici Lisansi (Enterprise)"/>
    <s v="Univera - Redbull"/>
    <x v="12"/>
    <s v="Enroute"/>
    <m/>
    <n v="8879"/>
    <m/>
    <n v="2"/>
    <m/>
    <n v="17758"/>
    <m/>
    <n v="0"/>
    <m/>
    <n v="17758"/>
    <m/>
    <n v="0"/>
    <n v="0"/>
    <s v="UNI240000001586"/>
    <m/>
    <m/>
    <s v="Redbull"/>
    <s v="Mevcut Müşteri"/>
    <s v="Yeni Satış"/>
    <s v="Lisans"/>
    <s v="Lisans Satışı"/>
    <s v="Diğer"/>
    <s v="Univera Satış"/>
    <s v="Saha Satış"/>
    <s v="Yurt İçi"/>
    <s v="Türkiye"/>
    <s v="Merkez"/>
  </r>
  <r>
    <m/>
    <m/>
    <x v="83"/>
    <s v="Q3"/>
    <x v="0"/>
    <x v="8"/>
    <m/>
    <s v="RED BULL GIDA DAGITIM VE PAZARLAMA TICARET LTD. STI"/>
    <s v="EY.01.021"/>
    <s v="EnRoute Panorama - Dafitim Kanali (Bayi/Distribütör/Sube) Lisansi (Enterprise)"/>
    <s v="Univera - Redbull"/>
    <x v="12"/>
    <s v="Enroute"/>
    <m/>
    <n v="34331"/>
    <m/>
    <n v="1"/>
    <m/>
    <n v="34331"/>
    <m/>
    <n v="0"/>
    <m/>
    <n v="34331"/>
    <m/>
    <n v="0"/>
    <n v="0"/>
    <s v="UNI240000001586"/>
    <m/>
    <m/>
    <s v="Redbull"/>
    <s v="Mevcut Müşteri"/>
    <s v="Yeni Satış"/>
    <s v="Lisans"/>
    <s v="Lisans Satışı"/>
    <s v="Diğer"/>
    <s v="Univera Satış"/>
    <s v="Saha Satış"/>
    <s v="Yurt İçi"/>
    <s v="Türkiye"/>
    <s v="Merkez"/>
  </r>
  <r>
    <m/>
    <m/>
    <x v="83"/>
    <s v="Q3"/>
    <x v="0"/>
    <x v="8"/>
    <m/>
    <s v="Arma İlaç San. ve Tic. Ltd. Şti."/>
    <s v="EY.01.021"/>
    <s v="EnRoute Panorama - Dafitim Kanali (Bayi/Distribütör/Sube) Lisansi (Enterprise)"/>
    <s v="Univera - Arma İlaç"/>
    <x v="14"/>
    <s v="Enroute"/>
    <m/>
    <n v="22500"/>
    <m/>
    <n v="4"/>
    <m/>
    <n v="150000"/>
    <m/>
    <n v="60000"/>
    <m/>
    <n v="90000"/>
    <m/>
    <n v="0"/>
    <n v="0"/>
    <s v="UNI240000001681"/>
    <m/>
    <m/>
    <s v="Arma İlaç"/>
    <s v="Yeni Müşteri"/>
    <s v="Yeni Satış"/>
    <s v="Lisans"/>
    <s v="Lisans Satışı"/>
    <s v="Diğer"/>
    <s v="Univera Satış"/>
    <s v="Saha Satış"/>
    <s v="Yurt İçi"/>
    <s v="Türkiye"/>
    <s v="Merkez"/>
  </r>
  <r>
    <m/>
    <m/>
    <x v="83"/>
    <s v="Q3"/>
    <x v="0"/>
    <x v="8"/>
    <m/>
    <s v="ERUSLU SAGLIK ÜRÜNLERI SAN. VE TIC. A.S."/>
    <s v="EYS.04.001"/>
    <s v="EnRoute Panorama -  Modül Lisanslari Kiralama Hizmeti Standart"/>
    <s v="Univera - Eruslu Sağlık"/>
    <x v="13"/>
    <s v="Enroute"/>
    <m/>
    <n v="326668.52"/>
    <m/>
    <n v="1"/>
    <m/>
    <n v="326668.52"/>
    <m/>
    <n v="0"/>
    <m/>
    <n v="326668.52"/>
    <m/>
    <n v="0"/>
    <n v="0"/>
    <s v="UNI240000001670"/>
    <m/>
    <m/>
    <s v="Eruslu"/>
    <s v="Mevcut Müşteri"/>
    <s v="Yenileme"/>
    <s v="Lisans"/>
    <s v="Lisans Kiralama"/>
    <s v="Diğer"/>
    <s v="Univera Satış"/>
    <s v="Saha Satış"/>
    <s v="Yurt İçi"/>
    <s v="Türkiye"/>
    <s v="Merkez"/>
  </r>
  <r>
    <m/>
    <m/>
    <x v="83"/>
    <s v="Q3"/>
    <x v="0"/>
    <x v="8"/>
    <m/>
    <s v="LOGO Yazılım SAN. VE TİC. A.Ş."/>
    <s v="EY.04.014"/>
    <s v="Enroute - E-Dönüşüm Yazılım Komisyonu"/>
    <s v="Univera - JTI"/>
    <x v="6"/>
    <s v="E-Dönüşüm"/>
    <s v="E-Dönüşüm"/>
    <n v="501363"/>
    <m/>
    <n v="1"/>
    <m/>
    <n v="501363"/>
    <m/>
    <n v="0"/>
    <m/>
    <n v="501363"/>
    <m/>
    <n v="0"/>
    <n v="0"/>
    <s v="UNI240000001585"/>
    <m/>
    <m/>
    <s v="Logo"/>
    <s v="Mevcut Müşteri"/>
    <s v="Yeni Satış"/>
    <s v="Komisyon"/>
    <s v="E-Dönüşüm"/>
    <s v="Diğer"/>
    <s v="Univera Satış"/>
    <s v="Saha Satış"/>
    <s v="Yurt İçi"/>
    <s v="Türkiye"/>
    <s v="Merkez"/>
  </r>
  <r>
    <m/>
    <m/>
    <x v="83"/>
    <s v="Q3"/>
    <x v="0"/>
    <x v="8"/>
    <m/>
    <s v="EDM BİLİŞİM SİSTEMLERİ VE DANIŞMANLIK HizmetLERİ A.Ş."/>
    <s v="EY.04.014"/>
    <s v="EnRoute - E-Dönüşüm Lisans Komisyonu"/>
    <s v="Univera - Kanal"/>
    <x v="6"/>
    <s v="E-Dönüşüm"/>
    <s v="E-Dönüşüm"/>
    <n v="26256.5"/>
    <m/>
    <n v="1"/>
    <m/>
    <n v="26256.5"/>
    <m/>
    <n v="0"/>
    <m/>
    <n v="26256.5"/>
    <m/>
    <n v="0"/>
    <n v="0"/>
    <s v="UNI240000001579"/>
    <m/>
    <m/>
    <s v="EDM Bilişim"/>
    <s v="Mevcut Müşteri"/>
    <s v="Yeni Satış"/>
    <s v="Komisyon"/>
    <s v="E-Dönüşüm"/>
    <s v="Diğer"/>
    <s v="Kanal Satış"/>
    <s v="EDM Bilişim"/>
    <s v="Yurt İçi"/>
    <s v="Türkiye"/>
    <s v="Merkez"/>
  </r>
  <r>
    <m/>
    <m/>
    <x v="84"/>
    <s v="Q2"/>
    <x v="0"/>
    <x v="4"/>
    <m/>
    <s v="MİYA OTOMASYON VE BARKOD BILISIM SISTEMLERI SAN TİC. VE L.T.D. STI."/>
    <s v="UH.01.002"/>
    <s v="UNIDOX KONTÖR HIZMETI"/>
    <s v="Univera - Kanal"/>
    <x v="5"/>
    <s v="E-Dönüşüm"/>
    <s v="Unidox"/>
    <n v="1.2649999999999999"/>
    <m/>
    <n v="50000"/>
    <m/>
    <n v="63250"/>
    <m/>
    <n v="0"/>
    <m/>
    <n v="63250"/>
    <m/>
    <n v="0"/>
    <n v="0"/>
    <s v="UNI240000000709"/>
    <m/>
    <m/>
    <s v="Miya"/>
    <s v="Mevcut Müşteri"/>
    <s v="Yeni Satış"/>
    <s v="Kontor"/>
    <s v="Kontor Satışı"/>
    <s v="Diğer"/>
    <s v="Kanal Satış"/>
    <s v="Miya"/>
    <s v="Yurt İçi"/>
    <s v="Türkiye"/>
    <s v="Merkez"/>
  </r>
  <r>
    <m/>
    <m/>
    <x v="84"/>
    <s v="Q2"/>
    <x v="0"/>
    <x v="4"/>
    <m/>
    <s v="TÜLPA GIDA IÇECEK INSAAT SANAYI VE TICARET AS."/>
    <s v="UH.01.002"/>
    <s v="UNIDOX KONTÖR HIZMETI"/>
    <s v="Univera - Nestle Waters"/>
    <x v="6"/>
    <s v="E-Dönüşüm"/>
    <s v="Unidox"/>
    <n v="2.2000000000000002"/>
    <m/>
    <n v="10000"/>
    <m/>
    <n v="22000"/>
    <m/>
    <n v="0"/>
    <m/>
    <n v="22000"/>
    <m/>
    <n v="0"/>
    <n v="0"/>
    <s v="UNI240000000711"/>
    <m/>
    <m/>
    <s v="Nestle"/>
    <s v="Mevcut Müşteri"/>
    <s v="Yeni Satış"/>
    <s v="Kontor"/>
    <s v="Kontor Satışı"/>
    <s v="Key Account"/>
    <s v="Kanal Satış"/>
    <s v="Saha Satış"/>
    <s v="Yurt İçi"/>
    <s v="Türkiye"/>
    <s v="Dist"/>
  </r>
  <r>
    <m/>
    <m/>
    <x v="84"/>
    <s v="Q2"/>
    <x v="0"/>
    <x v="4"/>
    <m/>
    <s v="DOGADAN GIDA ÜRÜNLERI SANAYI VE PAZARLAMA A.S."/>
    <s v="SH.02.001"/>
    <s v="StokBar Panorama - Yazilim Bakimi Hizmeti"/>
    <s v="Univera - Doğadan"/>
    <x v="12"/>
    <s v="Stokbar"/>
    <s v="Stokbar"/>
    <n v="178205.18"/>
    <m/>
    <n v="1"/>
    <m/>
    <n v="178205.18"/>
    <m/>
    <n v="0"/>
    <m/>
    <n v="178205.18"/>
    <m/>
    <n v="0"/>
    <n v="0"/>
    <s v="UNI240000000710"/>
    <m/>
    <m/>
    <s v="Doğadan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84"/>
    <s v="Q2"/>
    <x v="0"/>
    <x v="4"/>
    <m/>
    <s v="DOGADAN GIDA ÜRÜNLERI SANAYI VE PAZARLAMA A.S."/>
    <s v="SH.03.001"/>
    <s v="StokBar Panorama - Çafri Merkezi Hizmeti (Tesis)"/>
    <s v="Univera - Doğadan"/>
    <x v="12"/>
    <s v="Stokbar"/>
    <s v="Stokbar"/>
    <n v="45002.63"/>
    <m/>
    <n v="1"/>
    <m/>
    <n v="45002.63"/>
    <m/>
    <n v="0"/>
    <m/>
    <n v="45002.63"/>
    <m/>
    <n v="0"/>
    <n v="0"/>
    <s v="UNI240000000710"/>
    <m/>
    <m/>
    <s v="Doğadan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85"/>
    <s v="Q2"/>
    <x v="0"/>
    <x v="4"/>
    <m/>
    <s v="MİYA OTOMASYON VE BARKOD BILISIM SISTEMLERI SAN TİC. VE L.T.D. STI."/>
    <s v="WPY.02.001"/>
    <s v="WEBPLUS (Android) SATIS TEMSILCISI LISANSI"/>
    <s v="Univera - Kanal"/>
    <x v="5"/>
    <s v="Enroute"/>
    <s v="Webplus"/>
    <n v="2813"/>
    <m/>
    <n v="1"/>
    <m/>
    <n v="2813"/>
    <m/>
    <n v="0"/>
    <m/>
    <n v="2813"/>
    <m/>
    <n v="0"/>
    <n v="0"/>
    <s v="UNI240000000714"/>
    <m/>
    <m/>
    <s v="Miya"/>
    <s v="Mevcut Müşteri"/>
    <s v="Yeni Satış"/>
    <s v="Lisans"/>
    <s v="Lisans Satışı"/>
    <s v="Diğer"/>
    <s v="Kanal Satış"/>
    <s v="Miya"/>
    <s v="Yurt İçi"/>
    <s v="Türkiye"/>
    <s v="Merkez"/>
  </r>
  <r>
    <m/>
    <m/>
    <x v="85"/>
    <s v="Q3"/>
    <x v="0"/>
    <x v="8"/>
    <m/>
    <s v="ALTIPARMAK GIDA SAN. VE TIC. AS."/>
    <s v="EY.03.001"/>
    <s v="Enroute Panorama PaaS Lisansi (Kiralama Hizmeti )"/>
    <s v="Univera - Altıparmak-Balparmak"/>
    <x v="12"/>
    <s v="Enroute"/>
    <m/>
    <n v="72576"/>
    <m/>
    <n v="1"/>
    <m/>
    <n v="72576"/>
    <m/>
    <n v="0"/>
    <m/>
    <n v="72576"/>
    <m/>
    <n v="0"/>
    <n v="0"/>
    <s v="UNI240000001671"/>
    <m/>
    <m/>
    <s v="Balparmak"/>
    <s v="Mevcut Müşteri"/>
    <s v="Yenileme"/>
    <s v="Lisans"/>
    <s v="Lisans Kiralama"/>
    <s v="Diğer"/>
    <s v="Univera Satış"/>
    <s v="Saha Satış"/>
    <s v="Yurt İçi"/>
    <s v="Türkiye"/>
    <s v="Merkez"/>
  </r>
  <r>
    <m/>
    <m/>
    <x v="85"/>
    <s v="Q3"/>
    <x v="0"/>
    <x v="8"/>
    <m/>
    <s v="Arma İlaç San. ve Tic. Ltd. Şti."/>
    <s v="EY.04.012"/>
    <s v="EnRoute Panorama E-Dönüsüm  Modül Lisansi (Enterprise)"/>
    <s v="Univera - Arma İlaç"/>
    <x v="14"/>
    <s v="Enroute"/>
    <m/>
    <n v="17400"/>
    <m/>
    <n v="4"/>
    <m/>
    <n v="116000"/>
    <m/>
    <n v="46400"/>
    <m/>
    <n v="69600"/>
    <m/>
    <n v="0"/>
    <n v="0"/>
    <s v="UNI240000001681"/>
    <m/>
    <m/>
    <s v="Arma İlaç"/>
    <s v="Yeni Müşteri"/>
    <s v="Yeni Satış"/>
    <s v="Lisans"/>
    <s v="Lisans Satışı"/>
    <s v="Diğer"/>
    <s v="Univera Satış"/>
    <s v="Saha Satış"/>
    <s v="Yurt İçi"/>
    <s v="Türkiye"/>
    <s v="Merkez"/>
  </r>
  <r>
    <m/>
    <m/>
    <x v="85"/>
    <s v="Q3"/>
    <x v="0"/>
    <x v="8"/>
    <m/>
    <s v="ERBAK-ULUDAG PAZARLAMA SATIS VE DAGITIM A.S."/>
    <s v="EH.02.001"/>
    <s v="EnRoute Panorama - Yazilim Bakimi, Yasatma ve Merkezi Destek Hizmeti"/>
    <s v="Univera - Uludağ İçecek"/>
    <x v="11"/>
    <s v="Enroute"/>
    <m/>
    <n v="4450"/>
    <m/>
    <n v="1"/>
    <m/>
    <n v="4450"/>
    <m/>
    <n v="0"/>
    <m/>
    <n v="4450"/>
    <m/>
    <n v="0"/>
    <n v="0"/>
    <s v="UNI240000001672"/>
    <m/>
    <m/>
    <s v="Uludağ İçecek"/>
    <m/>
    <s v="Yenileme"/>
    <s v="Hizmet"/>
    <s v="Bakım ve Destek Hizmeti"/>
    <s v="Diğer"/>
    <s v="Univera Satış"/>
    <s v="Saha Satış"/>
    <s v="Yurt İçi"/>
    <s v="Türkiye"/>
    <s v="Merkez"/>
  </r>
  <r>
    <m/>
    <m/>
    <x v="85"/>
    <s v="Q3"/>
    <x v="0"/>
    <x v="8"/>
    <m/>
    <s v="Arma İlaç San. ve Tic. Ltd. Şti."/>
    <s v="EY.02.033"/>
    <s v="EnRoute Panorama - Mobil Kullanici Lisansi (Enterprise)"/>
    <s v="Univera - Arma İlaç"/>
    <x v="14"/>
    <s v="Enroute"/>
    <m/>
    <n v="5550"/>
    <m/>
    <n v="10"/>
    <m/>
    <n v="92500"/>
    <m/>
    <n v="37000"/>
    <m/>
    <n v="55500"/>
    <m/>
    <n v="0"/>
    <n v="0"/>
    <s v="UNI240000001681"/>
    <m/>
    <m/>
    <s v="Arma İlaç"/>
    <s v="Yeni Müşteri"/>
    <s v="Yeni Satış"/>
    <s v="Lisans"/>
    <s v="Lisans Satışı"/>
    <s v="Diğer"/>
    <s v="Univera Satış"/>
    <s v="Saha Satış"/>
    <s v="Yurt İçi"/>
    <s v="Türkiye"/>
    <s v="Merkez"/>
  </r>
  <r>
    <m/>
    <m/>
    <x v="85"/>
    <s v="Q3"/>
    <x v="0"/>
    <x v="8"/>
    <m/>
    <s v="ERBAK-ULUDAG PAZARLAMA SATIS VE DAGITIM A.S."/>
    <s v="EY.02.033"/>
    <s v="EnRoute Panorama - Mobil Kullanici Lisansi (Enterprise)"/>
    <s v="Univera - Uludağ İçecek"/>
    <x v="11"/>
    <s v="Enroute"/>
    <m/>
    <n v="2697"/>
    <m/>
    <n v="15"/>
    <m/>
    <n v="40455"/>
    <m/>
    <n v="0"/>
    <m/>
    <n v="40455"/>
    <m/>
    <n v="0"/>
    <n v="0"/>
    <s v="UNI240000001672"/>
    <m/>
    <m/>
    <s v="Uludağ İçecek"/>
    <m/>
    <s v="Yeni Satış"/>
    <s v="Lisans"/>
    <s v="Lisans Satışı"/>
    <s v="Diğer"/>
    <s v="Univera Satış"/>
    <s v="Saha Satış"/>
    <s v="Yurt İçi"/>
    <s v="Türkiye"/>
    <s v="Merkez"/>
  </r>
  <r>
    <m/>
    <m/>
    <x v="85"/>
    <s v="Q2"/>
    <x v="0"/>
    <x v="4"/>
    <m/>
    <s v="DOGAN TREND OTOMOTIV TICARET HIZMET VE TEKNOLOJI A.S."/>
    <s v="CDH.02.001"/>
    <s v="Calldesk Panorama Yazilim Bakimi Hizmeti "/>
    <s v="Univera - Suzuki"/>
    <x v="2"/>
    <s v="ServiceCore"/>
    <m/>
    <n v="437250.44"/>
    <m/>
    <n v="1"/>
    <m/>
    <n v="437250.44"/>
    <m/>
    <n v="0"/>
    <m/>
    <n v="437250.44"/>
    <m/>
    <n v="0"/>
    <n v="0"/>
    <s v="UNI240000000718"/>
    <m/>
    <m/>
    <s v="Doğan Trend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85"/>
    <s v="Q2"/>
    <x v="0"/>
    <x v="4"/>
    <m/>
    <s v="OTOMOBILITE MOTORLU ARACLAR TICARET VE HIZMETLERI ANONIM SIRKETI"/>
    <s v="CDH.02.001"/>
    <s v="Calldesk Panorama Yazilim Bakimi Hizmeti "/>
    <s v="Univera - Suzuki"/>
    <x v="2"/>
    <s v="ServiceCore"/>
    <m/>
    <n v="218625.22"/>
    <m/>
    <n v="1"/>
    <m/>
    <n v="218625.22"/>
    <m/>
    <n v="0"/>
    <m/>
    <n v="218625.22"/>
    <m/>
    <n v="0"/>
    <n v="0"/>
    <s v="UNI240000000716"/>
    <m/>
    <m/>
    <s v="Doğan Trend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85"/>
    <s v="Q2"/>
    <x v="0"/>
    <x v="4"/>
    <m/>
    <s v="SUZUKI MOTORLU ARAÇLAR PAZARLAMA A.S."/>
    <s v="CDH.02.001"/>
    <s v="Calldesk Panorama Yazilim Bakimi Hizmeti "/>
    <s v="Univera - Suzuki"/>
    <x v="2"/>
    <s v="ServiceCore"/>
    <m/>
    <n v="437250.44"/>
    <m/>
    <n v="1"/>
    <m/>
    <n v="437250.44"/>
    <m/>
    <n v="0"/>
    <m/>
    <n v="437250.44"/>
    <m/>
    <n v="0"/>
    <n v="0"/>
    <s v="UNI240000000717"/>
    <m/>
    <m/>
    <s v="Doğan Trend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85"/>
    <s v="Q2"/>
    <x v="0"/>
    <x v="4"/>
    <m/>
    <s v="DOGAN TREND OTOMOTIV TICARET HIZMET VE TEKNOLOJI A.S."/>
    <s v="CDH.03.001"/>
    <s v="Calldesk Panorama Destek Hizmeti (Çafri Merkezi) "/>
    <s v="Univera - Suzuki"/>
    <x v="2"/>
    <s v="ServiceCore"/>
    <m/>
    <n v="4000"/>
    <m/>
    <n v="22"/>
    <m/>
    <n v="88000"/>
    <m/>
    <n v="0"/>
    <m/>
    <n v="88000"/>
    <m/>
    <n v="0"/>
    <n v="0"/>
    <s v="UNI240000000718"/>
    <m/>
    <m/>
    <s v="Doğan Trend"/>
    <s v="Mevcut Müşteri"/>
    <s v="Yenileme"/>
    <s v="Hizmet"/>
    <s v="Çağrı Merkezi"/>
    <s v="Key Account"/>
    <s v="Univera Satış"/>
    <s v="Saha Satış"/>
    <s v="Yurt İçi"/>
    <s v="Türkiye"/>
    <s v="Merkez"/>
  </r>
  <r>
    <m/>
    <m/>
    <x v="85"/>
    <s v="Q2"/>
    <x v="0"/>
    <x v="4"/>
    <m/>
    <s v="SUZUKI MOTORLU ARAÇLAR PAZARLAMA A.S."/>
    <s v="CDH.03.001"/>
    <s v="Calldesk Panorama Destek Hizmeti (Çafri Merkezi) "/>
    <s v="Univera - Suzuki"/>
    <x v="2"/>
    <s v="ServiceCore"/>
    <m/>
    <n v="4000"/>
    <m/>
    <n v="22"/>
    <m/>
    <n v="88000"/>
    <m/>
    <n v="0"/>
    <m/>
    <n v="88000"/>
    <m/>
    <n v="0"/>
    <n v="0"/>
    <s v="UNI240000000717"/>
    <m/>
    <m/>
    <s v="Doğan Trend"/>
    <s v="Mevcut Müşteri"/>
    <s v="Yenileme"/>
    <s v="Hizmet"/>
    <s v="Çağrı Merkezi"/>
    <s v="Key Account"/>
    <s v="Univera Satış"/>
    <s v="Saha Satış"/>
    <s v="Yurt İçi"/>
    <s v="Türkiye"/>
    <s v="Merkez"/>
  </r>
  <r>
    <m/>
    <m/>
    <x v="86"/>
    <s v="Q2"/>
    <x v="0"/>
    <x v="4"/>
    <m/>
    <s v="ENGIN DINÇER"/>
    <s v="UH.01.002"/>
    <s v="UNIDOX KONTÖR HIZMETI"/>
    <s v="Univera Doğuş Çay Projesi"/>
    <x v="6"/>
    <s v="E-Dönüşüm"/>
    <s v="Unidox"/>
    <n v="2.8"/>
    <m/>
    <n v="5000"/>
    <m/>
    <n v="14000"/>
    <m/>
    <n v="0"/>
    <m/>
    <n v="14000"/>
    <m/>
    <n v="0"/>
    <n v="0"/>
    <s v="ENV240000000074"/>
    <m/>
    <m/>
    <s v="Doğuş Çay"/>
    <s v="Mevcut Müşteri"/>
    <s v="Yeni Satış"/>
    <s v="Kontor"/>
    <s v="Kontor Satışı"/>
    <s v="Key Account"/>
    <s v="Kanal Satış"/>
    <s v="Saha Satış"/>
    <s v="Yurt İçi"/>
    <s v="Türkiye"/>
    <s v="Dist"/>
  </r>
  <r>
    <m/>
    <m/>
    <x v="86"/>
    <s v="Q2"/>
    <x v="0"/>
    <x v="4"/>
    <m/>
    <s v="ONUR TOPTAN GIDA  - AHMET DUMAN"/>
    <s v="UH.01.002"/>
    <s v="UNIDOX KONTÖR HIZMETI"/>
    <s v="Univera Doğuş Çay Projesi"/>
    <x v="6"/>
    <s v="E-Dönüşüm"/>
    <s v="Unidox"/>
    <n v="2.8"/>
    <m/>
    <n v="5000"/>
    <m/>
    <n v="14000"/>
    <m/>
    <n v="0"/>
    <m/>
    <n v="14000"/>
    <m/>
    <n v="0"/>
    <n v="0"/>
    <s v="ENV240000000073"/>
    <m/>
    <m/>
    <s v="Doğuş Çay"/>
    <s v="Mevcut Müşteri"/>
    <s v="Yeni Satış"/>
    <s v="Kontor"/>
    <s v="Kontor Satışı"/>
    <s v="Key Account"/>
    <s v="Kanal Satış"/>
    <s v="Saha Satış"/>
    <s v="Yurt İçi"/>
    <s v="Türkiye"/>
    <s v="Dist"/>
  </r>
  <r>
    <m/>
    <m/>
    <x v="86"/>
    <s v="Q2"/>
    <x v="0"/>
    <x v="4"/>
    <m/>
    <s v="RAMAZAN KARAGAÇ"/>
    <s v="UH.01.002"/>
    <s v="UNIDOX KONTÖR HIZMETI"/>
    <s v="Univera Doğuş Çay Projesi"/>
    <x v="6"/>
    <s v="E-Dönüşüm"/>
    <s v="Unidox"/>
    <n v="2.8"/>
    <m/>
    <n v="5000"/>
    <m/>
    <n v="14000"/>
    <m/>
    <n v="0"/>
    <m/>
    <n v="14000"/>
    <m/>
    <n v="0"/>
    <n v="0"/>
    <s v="ENV240000000076"/>
    <m/>
    <m/>
    <s v="Doğuş Çay"/>
    <s v="Mevcut Müşteri"/>
    <s v="Yeni Satış"/>
    <s v="Kontor"/>
    <s v="Kontor Satışı"/>
    <s v="Key Account"/>
    <s v="Kanal Satış"/>
    <s v="Saha Satış"/>
    <s v="Yurt İçi"/>
    <s v="Türkiye"/>
    <s v="Dist"/>
  </r>
  <r>
    <m/>
    <m/>
    <x v="86"/>
    <s v="Q2"/>
    <x v="0"/>
    <x v="4"/>
    <m/>
    <s v="SAMET CEYLAN"/>
    <s v="UH.01.002"/>
    <s v="UNIDOX KONTÖR HIZMETI"/>
    <s v="Univera Doğuş Çay Projesi"/>
    <x v="6"/>
    <s v="E-Dönüşüm"/>
    <s v="Unidox"/>
    <n v="2.8"/>
    <m/>
    <n v="5000"/>
    <m/>
    <n v="14000"/>
    <m/>
    <n v="0"/>
    <m/>
    <n v="14000"/>
    <m/>
    <n v="0"/>
    <n v="0"/>
    <s v="ENV240000000075"/>
    <m/>
    <m/>
    <s v="Doğuş Çay"/>
    <s v="Mevcut Müşteri"/>
    <s v="Yeni Satış"/>
    <s v="Kontor"/>
    <s v="Kontor Satışı"/>
    <s v="Key Account"/>
    <s v="Kanal Satış"/>
    <s v="Saha Satış"/>
    <s v="Yurt İçi"/>
    <s v="Türkiye"/>
    <s v="Dist"/>
  </r>
  <r>
    <m/>
    <m/>
    <x v="86"/>
    <s v="Q3"/>
    <x v="0"/>
    <x v="8"/>
    <m/>
    <s v="EFES VITANTA MOLDOVA BREWERY S.A"/>
    <s v="EH.02.001"/>
    <s v="EnRoute Panorama - Yazilim Bakimi, Yasatma ve Merkezi Destek Hizmeti"/>
    <s v="Univera - Efes Moldova"/>
    <x v="4"/>
    <s v="Enroute"/>
    <m/>
    <n v="25232.7"/>
    <m/>
    <n v="1"/>
    <m/>
    <n v="25232.703833"/>
    <m/>
    <n v="3.833E-3"/>
    <m/>
    <n v="25232.7"/>
    <m/>
    <n v="0"/>
    <n v="0"/>
    <s v="ENV240000000104"/>
    <m/>
    <m/>
    <s v="Efes International"/>
    <s v="Mevcut Müşteri"/>
    <s v="Yenileme"/>
    <s v="Hizmet"/>
    <s v="Bakım ve Destek Hizmeti"/>
    <s v="Diğer"/>
    <s v="Univera Satış"/>
    <s v="Saha Satış"/>
    <s v="Yurt Dışı"/>
    <s v="Moldova"/>
    <s v="Merkez"/>
  </r>
  <r>
    <m/>
    <m/>
    <x v="86"/>
    <s v="Q3"/>
    <x v="0"/>
    <x v="8"/>
    <m/>
    <s v="EFES VITANTA MOLDOVA BREWERY S.A"/>
    <s v="EH.03.001"/>
    <s v="EnRoute Panorama - Çafri Merkezi Hizmeti  (MSD)"/>
    <s v="Univera - Efes Moldova"/>
    <x v="4"/>
    <s v="Enroute"/>
    <m/>
    <n v="32990.25"/>
    <m/>
    <n v="1"/>
    <m/>
    <n v="32990.252399999998"/>
    <m/>
    <n v="2.3999999999999998E-3"/>
    <m/>
    <n v="32990.25"/>
    <m/>
    <n v="0"/>
    <n v="0"/>
    <s v="ENV240000000104"/>
    <m/>
    <m/>
    <s v="Efes International"/>
    <s v="Mevcut Müşteri"/>
    <s v="Yenileme"/>
    <s v="Hizmet"/>
    <s v="Çağrı Merkezi"/>
    <s v="Diğer"/>
    <s v="Univera Satış"/>
    <s v="Saha Satış"/>
    <s v="Yurt Dışı"/>
    <s v="Moldova"/>
    <s v="Merkez"/>
  </r>
  <r>
    <m/>
    <m/>
    <x v="87"/>
    <s v="Q2"/>
    <x v="0"/>
    <x v="4"/>
    <m/>
    <s v="MİYA OTOMASYON VE BARKOD BILISIM SISTEMLERI SAN TİC. VE L.T.D. STI."/>
    <s v="WPY.01.003"/>
    <s v="WEBPLUS EK KULLANICI LISANSI +1"/>
    <s v="Univera - Kanal"/>
    <x v="5"/>
    <s v="Enroute"/>
    <s v="Webplus"/>
    <n v="3685"/>
    <m/>
    <n v="1"/>
    <m/>
    <n v="3685"/>
    <m/>
    <n v="0"/>
    <m/>
    <n v="3685"/>
    <m/>
    <n v="0"/>
    <n v="0"/>
    <s v="UNI240000000721"/>
    <m/>
    <m/>
    <s v="Miya"/>
    <s v="Mevcut Müşteri"/>
    <s v="Yeni Satış"/>
    <s v="Lisans"/>
    <s v="Lisans Satışı"/>
    <s v="Diğer"/>
    <s v="Kanal Satış"/>
    <s v="Miya"/>
    <s v="Yurt İçi"/>
    <s v="Türkiye"/>
    <s v="Merkez"/>
  </r>
  <r>
    <m/>
    <m/>
    <x v="87"/>
    <s v="Q2"/>
    <x v="0"/>
    <x v="4"/>
    <m/>
    <s v="SEM GIDA- EJDER KITIR"/>
    <s v="UH.01.002"/>
    <s v="UNIDOX KONTÖR HIZMETI"/>
    <s v="Univera - Dardanel"/>
    <x v="6"/>
    <s v="E-Dönüşüm"/>
    <s v="Unidox"/>
    <n v="1.8"/>
    <m/>
    <n v="10000"/>
    <m/>
    <n v="18000"/>
    <m/>
    <n v="0"/>
    <m/>
    <n v="18000"/>
    <m/>
    <n v="0"/>
    <n v="0"/>
    <s v="UNI240000000722"/>
    <m/>
    <m/>
    <s v="Dardanel"/>
    <s v="Mevcut Müşteri"/>
    <s v="Yeni Satış"/>
    <s v="Kontor"/>
    <s v="Kontor Satışı"/>
    <s v="Diğer"/>
    <s v="Kanal Satış"/>
    <s v="Saha Satış"/>
    <s v="Yurt İçi"/>
    <s v="Türkiye"/>
    <s v="Dist"/>
  </r>
  <r>
    <m/>
    <m/>
    <x v="87"/>
    <s v="Q4"/>
    <x v="0"/>
    <x v="9"/>
    <m/>
    <s v="AKZO NOBEL DECO GMBH"/>
    <s v="EY.06.001"/>
    <s v="EnRoute Panorama - Yazilim Gelistirme Hizmeti"/>
    <s v="Univera - Marshall"/>
    <x v="12"/>
    <s v="Enroute"/>
    <m/>
    <n v="17499.982"/>
    <m/>
    <n v="5"/>
    <m/>
    <n v="87499.907600000006"/>
    <m/>
    <n v="-2.3999999999999998E-3"/>
    <m/>
    <n v="87499.91"/>
    <m/>
    <n v="0"/>
    <n v="0"/>
    <s v="ENV240000000105"/>
    <m/>
    <m/>
    <s v="Marshall"/>
    <s v="Mevcut Müşteri"/>
    <s v="Yeni Satış"/>
    <s v="Hizmet"/>
    <s v="Yazılım Geliştirme"/>
    <s v="Diğer"/>
    <s v="Univera Satış"/>
    <s v="Saha Satış"/>
    <s v="Yurt İçi"/>
    <s v="Türkiye"/>
    <s v="Merkez"/>
  </r>
  <r>
    <m/>
    <m/>
    <x v="87"/>
    <s v="Q4"/>
    <x v="0"/>
    <x v="9"/>
    <m/>
    <s v="ECZACIBASI YAPI GEREÇLERI SAN. VE TIC. AS."/>
    <s v="EH.02.001"/>
    <s v="EnRoute Panorama - Yazilim Bakimi, Yasatma ve Merkezi Destek Hizmeti"/>
    <s v="Univera - Eczacıbaşı Intema"/>
    <x v="11"/>
    <s v="Enroute"/>
    <m/>
    <n v="44666.66"/>
    <m/>
    <n v="1"/>
    <m/>
    <n v="44666.66"/>
    <m/>
    <n v="0"/>
    <m/>
    <n v="44666.66"/>
    <m/>
    <n v="0"/>
    <n v="0"/>
    <s v="UNI240000001710"/>
    <m/>
    <m/>
    <s v="Eczacıbaşı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87"/>
    <s v="Q4"/>
    <x v="0"/>
    <x v="9"/>
    <m/>
    <s v="VITRA KARO SERAMIK SAN. VE TIC. AS."/>
    <s v="EH.02.018"/>
    <s v="EnRoute Panorama  WebConnector Bakim Hizmeti"/>
    <s v="Univera - Eczacıbaşı Intema"/>
    <x v="12"/>
    <s v="Enroute"/>
    <s v="Web Connector"/>
    <n v="24051.25"/>
    <m/>
    <n v="1"/>
    <m/>
    <n v="24051.25"/>
    <m/>
    <n v="0"/>
    <m/>
    <n v="24051.25"/>
    <m/>
    <n v="0"/>
    <n v="0"/>
    <s v="UNI240000001708"/>
    <m/>
    <m/>
    <s v="Eczacıbaşı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88"/>
    <s v="Q4"/>
    <x v="0"/>
    <x v="9"/>
    <m/>
    <s v="ALTIPARMAK GIDA SAN. VE TIC. AS."/>
    <s v="EY.03.001"/>
    <s v="Enroute Panorama PaaS Lisansi (Kiralama Hizmeti )"/>
    <s v="Univera - Altıparmak-Balparmak"/>
    <x v="12"/>
    <s v="Enroute"/>
    <m/>
    <n v="72576"/>
    <m/>
    <n v="1"/>
    <m/>
    <n v="72576"/>
    <m/>
    <n v="0"/>
    <m/>
    <n v="72576"/>
    <m/>
    <n v="0"/>
    <n v="0"/>
    <s v="UNI240000001858"/>
    <m/>
    <m/>
    <s v="Balparmak"/>
    <s v="Mevcut Müşteri"/>
    <s v="Yenileme"/>
    <s v="Lisans"/>
    <s v="Lisans Kiralama"/>
    <s v="Diğer"/>
    <s v="Univera Satış"/>
    <s v="Saha Satış"/>
    <s v="Yurt İçi"/>
    <s v="Türkiye"/>
    <s v="Merkez"/>
  </r>
  <r>
    <m/>
    <m/>
    <x v="88"/>
    <s v="Q4"/>
    <x v="0"/>
    <x v="9"/>
    <m/>
    <s v="ALTIPARMAK GIDA SAN. VE TIC. AS."/>
    <s v="EY.03.001"/>
    <s v="Enroute Panorama PaaS Lisansi (Kiralama Hizmeti )"/>
    <s v="Univera - Altıparmak-Balparmak"/>
    <x v="12"/>
    <s v="Enroute"/>
    <m/>
    <n v="41921"/>
    <m/>
    <n v="1"/>
    <m/>
    <n v="41921"/>
    <m/>
    <n v="0"/>
    <m/>
    <n v="41921"/>
    <m/>
    <n v="0"/>
    <n v="0"/>
    <s v="UNI240000001859"/>
    <m/>
    <m/>
    <s v="Balparmak"/>
    <s v="Mevcut Müşteri"/>
    <s v="Yenileme"/>
    <s v="Lisans"/>
    <s v="Lisans Kiralama"/>
    <s v="Diğer"/>
    <s v="Univera Satış"/>
    <s v="Saha Satış"/>
    <s v="Yurt İçi"/>
    <s v="Türkiye"/>
    <s v="Merkez"/>
  </r>
  <r>
    <m/>
    <m/>
    <x v="88"/>
    <s v="Q4"/>
    <x v="0"/>
    <x v="9"/>
    <m/>
    <s v="TADIM GIDA MADDELERI SAN.VE TIC.AS."/>
    <s v="EY.02.010"/>
    <s v="Enroute Panorama Field Agent Satis Sefi El Terminali Uygulamasi"/>
    <s v="Univera - Tadım"/>
    <x v="11"/>
    <s v="Enroute"/>
    <m/>
    <n v="14500"/>
    <m/>
    <n v="7"/>
    <m/>
    <n v="101500"/>
    <m/>
    <n v="0"/>
    <m/>
    <n v="101500"/>
    <m/>
    <n v="0"/>
    <n v="0"/>
    <s v="UNI240000001878"/>
    <m/>
    <m/>
    <s v="Tadım"/>
    <s v="Mevcut Müşteri"/>
    <s v="Yeni Satış"/>
    <s v="Lisans"/>
    <s v="Lisans Satışı"/>
    <s v="Diğer"/>
    <s v="Univera Satış"/>
    <s v="Saha Satış"/>
    <s v="Yurt İçi"/>
    <s v="Türkiye"/>
    <s v="Merkez"/>
  </r>
  <r>
    <m/>
    <m/>
    <x v="88"/>
    <s v="Q4"/>
    <x v="0"/>
    <x v="9"/>
    <m/>
    <s v="ÇAYKUR ÇAY ISLETMELERI GENEL MÜDÜRLÜGÜ"/>
    <s v="EH.02.014"/>
    <s v="ENROUTE PANORAMA BUSINESS ANALYTICS  (QSENSE) KULLANICI LISANSI BAKIMI"/>
    <s v="Univera - Çaykur"/>
    <x v="12"/>
    <s v="Enroute"/>
    <m/>
    <n v="10582.42"/>
    <m/>
    <n v="1"/>
    <m/>
    <n v="10582.42"/>
    <m/>
    <n v="0"/>
    <m/>
    <n v="10582.42"/>
    <m/>
    <n v="0"/>
    <n v="0"/>
    <s v="UNI240000001873"/>
    <m/>
    <m/>
    <s v="Çaykur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88"/>
    <s v="Q4"/>
    <x v="0"/>
    <x v="9"/>
    <m/>
    <s v="ÇAYKUR ÇAY ISLETMELERI GENEL MÜDÜRLÜGÜ"/>
    <s v="EY.06.001"/>
    <s v="EnRoute Panorama - Yazilim Gelistirme Hizmeti"/>
    <s v="Univera - Çaykur"/>
    <x v="12"/>
    <s v="Enroute"/>
    <m/>
    <n v="2124.2990654205605"/>
    <m/>
    <n v="8.56"/>
    <m/>
    <n v="72794.240000000005"/>
    <m/>
    <n v="54610.239999999998"/>
    <m/>
    <n v="18184"/>
    <m/>
    <n v="0"/>
    <n v="0"/>
    <s v="UNI240000001875"/>
    <m/>
    <m/>
    <s v="Çaykur"/>
    <s v="Mevcut Müşteri"/>
    <s v="Yeni Satış"/>
    <s v="Hizmet"/>
    <s v="Yazılım Geliştirme"/>
    <s v="Diğer"/>
    <s v="Univera Satış"/>
    <s v="Saha Satış"/>
    <s v="Yurt İçi"/>
    <s v="Türkiye"/>
    <s v="Merkez"/>
  </r>
  <r>
    <m/>
    <m/>
    <x v="88"/>
    <s v="Q4"/>
    <x v="0"/>
    <x v="9"/>
    <m/>
    <s v="ÇAYKUR ÇAY ISLETMELERI GENEL MÜDÜRLÜGÜ"/>
    <s v="EY.06.001"/>
    <s v="EnRoute Panorama - Yazilim Gelistirme Hizmeti"/>
    <s v="Univera - Çaykur"/>
    <x v="12"/>
    <s v="Enroute"/>
    <m/>
    <n v="15229.19"/>
    <m/>
    <n v="1"/>
    <m/>
    <n v="15229.19"/>
    <m/>
    <n v="0"/>
    <m/>
    <n v="15229.19"/>
    <m/>
    <n v="0"/>
    <n v="0"/>
    <s v="UNI240000001876"/>
    <m/>
    <m/>
    <s v="Çaykur"/>
    <s v="Mevcut Müşteri"/>
    <s v="Yeni Satış"/>
    <s v="Hizmet"/>
    <s v="Yazılım Geliştirme"/>
    <s v="Diğer"/>
    <s v="Univera Satış"/>
    <s v="Saha Satış"/>
    <s v="Yurt İçi"/>
    <s v="Türkiye"/>
    <s v="Merkez"/>
  </r>
  <r>
    <m/>
    <m/>
    <x v="88"/>
    <s v="Q4"/>
    <x v="0"/>
    <x v="9"/>
    <m/>
    <s v="DANONE TIKVESLI GIDA VE IÇECEK SAN.TIC.A.S."/>
    <s v="EY.06.001"/>
    <s v="EnRoute Panorama - Yazilim Gelistirme Hizmeti"/>
    <s v="Univera - Danone Tikveşli"/>
    <x v="11"/>
    <s v="Enroute"/>
    <m/>
    <n v="350000"/>
    <m/>
    <n v="1"/>
    <m/>
    <n v="350000"/>
    <m/>
    <n v="0"/>
    <m/>
    <n v="350000"/>
    <m/>
    <n v="0"/>
    <n v="0"/>
    <s v="UNI240000001750"/>
    <m/>
    <m/>
    <s v="Danone"/>
    <s v="Mevcut Müşteri"/>
    <s v="Yeni Satış"/>
    <s v="Hizmet"/>
    <s v="Yazılım Geliştirme"/>
    <s v="Diğer"/>
    <s v="Univera Satış"/>
    <s v="Saha Satış"/>
    <s v="Yurt İçi"/>
    <s v="Türkiye"/>
    <s v="Merkez"/>
  </r>
  <r>
    <m/>
    <m/>
    <x v="88"/>
    <s v="Q4"/>
    <x v="0"/>
    <x v="9"/>
    <m/>
    <s v="ALTIPARMAK GIDA SAN. VE TIC. AS."/>
    <s v="EH.02.001"/>
    <s v="EnRoute Panorama - Yazilim Bakimi, Yasatma ve Merkezi Destek Hizmeti"/>
    <s v="Univera - Altıparmak-Balparmak"/>
    <x v="12"/>
    <s v="Enroute"/>
    <m/>
    <n v="49852"/>
    <m/>
    <n v="1"/>
    <m/>
    <n v="49852"/>
    <m/>
    <n v="0"/>
    <m/>
    <n v="49852"/>
    <m/>
    <n v="0"/>
    <n v="0"/>
    <s v="UNI240000001859"/>
    <m/>
    <m/>
    <s v="Balparmak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88"/>
    <s v="Q4"/>
    <x v="0"/>
    <x v="9"/>
    <m/>
    <s v="ÇAYKUR ÇAY ISLETMELERI GENEL MÜDÜRLÜGÜ"/>
    <s v="EH.02.001"/>
    <s v="EnRoute Panorama - Yazilim Bakimi, Yasatma ve Merkezi Destek Hizmeti"/>
    <s v="Univera - Çaykur"/>
    <x v="12"/>
    <s v="Enroute"/>
    <m/>
    <n v="116580.29"/>
    <m/>
    <n v="1"/>
    <m/>
    <n v="116580.29"/>
    <m/>
    <n v="0"/>
    <m/>
    <n v="116580.29"/>
    <m/>
    <n v="0"/>
    <n v="0"/>
    <s v="UNI240000001873"/>
    <m/>
    <m/>
    <s v="Çaykur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88"/>
    <s v="Q4"/>
    <x v="0"/>
    <x v="10"/>
    <m/>
    <s v="ECZACIBASI YAPI GEREÇLERI SAN. VE TIC. AS."/>
    <s v="EH.02.001"/>
    <s v="EnRoute Panorama - Yazilim Bakimi, Yasatma ve Merkezi Destek Hizmeti"/>
    <s v="Univera - Eczacıbaşı Intema"/>
    <x v="11"/>
    <s v="Enroute"/>
    <m/>
    <n v="44666.66"/>
    <m/>
    <n v="1"/>
    <m/>
    <n v="44666.66"/>
    <m/>
    <n v="0"/>
    <m/>
    <n v="44666.66"/>
    <m/>
    <n v="0"/>
    <n v="0"/>
    <s v="UNI240000001897"/>
    <m/>
    <m/>
    <s v="Eczacıbaşı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88"/>
    <s v="Q4"/>
    <x v="0"/>
    <x v="9"/>
    <m/>
    <s v="EFES VITANTA MOLDOVA BREWERY S.A"/>
    <s v="EH.02.001"/>
    <s v="EnRoute Panorama - Yazilim Bakimi, Yasatma ve Merkezi Destek Hizmeti"/>
    <s v="Univera - Efes Moldova"/>
    <x v="15"/>
    <s v="Enroute"/>
    <m/>
    <n v="25321.14"/>
    <m/>
    <n v="1"/>
    <m/>
    <n v="25321.143973999999"/>
    <m/>
    <n v="3.9740000000000001E-3"/>
    <m/>
    <n v="25321.14"/>
    <m/>
    <n v="0"/>
    <n v="0"/>
    <s v="ENV240000000112"/>
    <m/>
    <m/>
    <s v="Efes International"/>
    <s v="Mevcut Müşteri"/>
    <s v="Yenileme"/>
    <s v="Hizmet"/>
    <s v="Bakım ve Destek Hizmeti"/>
    <s v="Diğer"/>
    <s v="Univera Satış"/>
    <s v="Saha Satış"/>
    <s v="Yurt Dışı"/>
    <s v="Moldova"/>
    <s v="Merkez"/>
  </r>
  <r>
    <m/>
    <m/>
    <x v="88"/>
    <s v="Q4"/>
    <x v="0"/>
    <x v="9"/>
    <m/>
    <s v="INTEMA INSAAT VE TESISAT MALZEME A.S"/>
    <s v="EH.02.001"/>
    <s v="EnRoute Panorama - Yazilim Bakimi, Yasatma ve Merkezi Destek Hizmeti"/>
    <s v="Univera - Eczacıbaşı Intema"/>
    <x v="12"/>
    <s v="Enroute"/>
    <m/>
    <n v="20230.75"/>
    <m/>
    <n v="1"/>
    <m/>
    <n v="20230.75"/>
    <m/>
    <n v="0"/>
    <m/>
    <n v="20230.75"/>
    <m/>
    <n v="0"/>
    <n v="0"/>
    <s v="UNI240000001709"/>
    <m/>
    <m/>
    <s v="Eczacıbaşı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88"/>
    <s v="Q4"/>
    <x v="0"/>
    <x v="10"/>
    <m/>
    <s v="INTEMA INSAAT VE TESISAT MALZEME A.S"/>
    <s v="EH.02.001"/>
    <s v="EnRoute Panorama - Yazilim Bakimi, Yasatma ve Merkezi Destek Hizmeti"/>
    <s v="Univera - Eczacıbaşı Intema"/>
    <x v="12"/>
    <s v="Enroute"/>
    <m/>
    <n v="20230.75"/>
    <m/>
    <n v="1"/>
    <m/>
    <n v="20230.75"/>
    <m/>
    <n v="0"/>
    <m/>
    <n v="20230.75"/>
    <m/>
    <n v="0"/>
    <n v="0"/>
    <s v="UNI240000001896"/>
    <m/>
    <m/>
    <s v="Eczacıbaşı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88"/>
    <s v="Q4"/>
    <x v="0"/>
    <x v="10"/>
    <m/>
    <s v="PERRIGO KISISEL BAKIM ÜRÜNLERI SAN. VE TIC. LTD.STI"/>
    <s v="EH.02.001"/>
    <s v="EnRoute Panorama - Yazilim Bakimi, Yasatma ve Merkezi Destek Hizmeti"/>
    <s v="Univera - Omega Pharma"/>
    <x v="14"/>
    <s v="Enroute"/>
    <m/>
    <n v="248466.75"/>
    <m/>
    <n v="1"/>
    <m/>
    <n v="248466.75"/>
    <m/>
    <n v="0"/>
    <m/>
    <n v="248466.75"/>
    <m/>
    <n v="0"/>
    <n v="0"/>
    <s v="UNI240000001924"/>
    <m/>
    <m/>
    <s v="Perrigo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88"/>
    <s v="Q4"/>
    <x v="0"/>
    <x v="9"/>
    <m/>
    <s v="SIRMAGRUP IÇECEK SAN. VE TIC. A.S."/>
    <s v="EH.02.001"/>
    <s v="EnRoute Panorama - Yazilim Bakimi, Yasatma ve Merkezi Destek Hizmeti"/>
    <s v="Univera - Danone Waters"/>
    <x v="11"/>
    <s v="Enroute"/>
    <m/>
    <n v="281080.14"/>
    <m/>
    <n v="1"/>
    <m/>
    <n v="281080.14"/>
    <m/>
    <n v="0"/>
    <m/>
    <n v="281080.14"/>
    <m/>
    <n v="0"/>
    <n v="0"/>
    <s v="UNI240000001741"/>
    <m/>
    <m/>
    <s v="Danone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88"/>
    <s v="Q4"/>
    <x v="0"/>
    <x v="9"/>
    <m/>
    <s v="TURKTAB GLOBAL TOBACCO SIGARA VE TÜTÜNCÜLÜK PAZARLAMA A.S."/>
    <s v="EH.02.001"/>
    <s v="EnRoute Panorama - Yazilim Bakimi, Yasatma ve Merkezi Destek Hizmeti"/>
    <s v="Univera - Turktab"/>
    <x v="11"/>
    <s v="Enroute"/>
    <m/>
    <n v="205808.4"/>
    <m/>
    <n v="-1"/>
    <m/>
    <n v="0"/>
    <m/>
    <n v="0"/>
    <m/>
    <n v="-205808.4"/>
    <m/>
    <n v="1"/>
    <n v="205808.4"/>
    <s v="GIB202400004646"/>
    <m/>
    <m/>
    <s v="Türktab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88"/>
    <s v="Q4"/>
    <x v="0"/>
    <x v="9"/>
    <m/>
    <s v="TURKTAB GLOBAL TOBACCO SIGARA VE TÜTÜNCÜLÜK PAZARLAMA A.S."/>
    <s v="EH.02.001"/>
    <s v="EnRoute Panorama - Yazilim Bakimi, Yasatma ve Merkezi Destek Hizmeti"/>
    <s v="Univera - Turktab"/>
    <x v="11"/>
    <s v="Enroute"/>
    <m/>
    <n v="205808.4"/>
    <m/>
    <n v="1"/>
    <m/>
    <n v="205808.4"/>
    <m/>
    <n v="0"/>
    <m/>
    <n v="205808.4"/>
    <m/>
    <n v="0"/>
    <n v="0"/>
    <s v="ENV240000000111"/>
    <m/>
    <m/>
    <s v="Türktab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88"/>
    <s v="Q4"/>
    <x v="0"/>
    <x v="10"/>
    <m/>
    <s v="VITRA KARO SERAMIK SAN. VE TIC. AS."/>
    <s v="EH.02.018"/>
    <s v="EnRoute Panorama  WebConnector Bakim Hizmeti"/>
    <s v="Univera - Eczacıbaşı Intema"/>
    <x v="12"/>
    <s v="Enroute"/>
    <s v="Web Connector"/>
    <n v="24051.25"/>
    <m/>
    <n v="1"/>
    <m/>
    <n v="24051.25"/>
    <m/>
    <n v="0"/>
    <m/>
    <n v="24051.25"/>
    <m/>
    <n v="0"/>
    <n v="0"/>
    <s v="UNI240000001898"/>
    <m/>
    <m/>
    <s v="Eczacıbaşı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88"/>
    <s v="Q4"/>
    <x v="0"/>
    <x v="9"/>
    <m/>
    <s v="ANADOLU MOTOR ÜRETIM VE PAZARLAMA A.S"/>
    <s v="EH.03.003"/>
    <s v="EnRoute Panorama - Uzman Destek Hizmeti"/>
    <s v="Univera - Anadolu Motor"/>
    <x v="13"/>
    <s v="Enroute"/>
    <m/>
    <n v="109200"/>
    <m/>
    <n v="4"/>
    <m/>
    <n v="436800"/>
    <m/>
    <n v="0"/>
    <m/>
    <n v="436800"/>
    <m/>
    <n v="0"/>
    <n v="0"/>
    <s v="UNI240000001728"/>
    <m/>
    <m/>
    <s v="Anadolu Motor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88"/>
    <s v="Q4"/>
    <x v="0"/>
    <x v="10"/>
    <m/>
    <s v="ANADOLU MOTOR ÜRETIM VE PAZARLAMA A.S"/>
    <s v="EH.03.003"/>
    <s v="EnRoute Panorama - Uzman Destek Hizmeti"/>
    <s v="Univera - Anadolu Motor"/>
    <x v="13"/>
    <s v="Enroute"/>
    <m/>
    <n v="109200"/>
    <m/>
    <n v="1"/>
    <m/>
    <n v="109200"/>
    <m/>
    <n v="0"/>
    <m/>
    <n v="109200"/>
    <m/>
    <n v="0"/>
    <n v="0"/>
    <s v="UNI240000001914"/>
    <m/>
    <m/>
    <s v="Anadolu Motor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88"/>
    <s v="Q4"/>
    <x v="0"/>
    <x v="9"/>
    <m/>
    <s v="ÇAYKUR ÇAY ISLETMELERI GENEL MÜDÜRLÜGÜ"/>
    <s v="EH.03.003"/>
    <s v="EnRoute Panorama - Uzman Destek Hizmeti"/>
    <s v="Univera - Çaykur"/>
    <x v="12"/>
    <s v="Enroute"/>
    <m/>
    <n v="222777.5"/>
    <m/>
    <n v="1"/>
    <m/>
    <n v="222777.5"/>
    <m/>
    <n v="0"/>
    <m/>
    <n v="222777.5"/>
    <m/>
    <n v="0"/>
    <n v="0"/>
    <s v="UNI240000001873"/>
    <m/>
    <m/>
    <s v="Çaykur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88"/>
    <s v="Q4"/>
    <x v="0"/>
    <x v="9"/>
    <m/>
    <s v="DARDANEL DAGITIM A.S."/>
    <s v="EH.03.006"/>
    <s v="EnRoute Panorama - Uzaktan Kurulum ve Efitim Hizmeti"/>
    <s v="Univera - Dardanel"/>
    <x v="12"/>
    <s v="Enroute"/>
    <m/>
    <n v="5481"/>
    <m/>
    <n v="8"/>
    <m/>
    <n v="43848"/>
    <m/>
    <n v="0"/>
    <m/>
    <n v="43848"/>
    <m/>
    <n v="0"/>
    <n v="0"/>
    <s v="UNI240000001760"/>
    <m/>
    <m/>
    <s v="Dardanel"/>
    <s v="Mevcut Müşteri"/>
    <s v="Yeni Satış"/>
    <s v="Hizmet"/>
    <s v="Kurulum ve Eğitim"/>
    <s v="Diğer"/>
    <s v="Univera Satış"/>
    <s v="Saha Satış"/>
    <s v="Yurt İçi"/>
    <s v="Türkiye"/>
    <s v="Merkez"/>
  </r>
  <r>
    <m/>
    <m/>
    <x v="88"/>
    <s v="Q4"/>
    <x v="0"/>
    <x v="9"/>
    <m/>
    <s v="ELIF IÇECEK GIDA ÜRT. SAN. VE TIC. LTD. STI."/>
    <s v="EH.03.006"/>
    <s v="EnRoute Panorama - Uzaktan Kurulum ve Efitim Hizmeti"/>
    <s v="Univera - Çaykur"/>
    <x v="12"/>
    <s v="Enroute"/>
    <m/>
    <n v="10000"/>
    <m/>
    <n v="1"/>
    <m/>
    <n v="10000"/>
    <m/>
    <n v="0"/>
    <m/>
    <n v="10000"/>
    <m/>
    <n v="0"/>
    <n v="0"/>
    <s v="UNI240000001765"/>
    <m/>
    <m/>
    <s v="Çaykur"/>
    <s v="Mevcut Müşteri"/>
    <s v="Yeni Satış"/>
    <s v="Hizmet"/>
    <s v="Kurulum ve Eğitim"/>
    <s v="Diğer"/>
    <s v="Univera Satış"/>
    <s v="Saha Satış"/>
    <s v="Yurt İçi"/>
    <s v="Türkiye"/>
    <s v="Dist"/>
  </r>
  <r>
    <m/>
    <m/>
    <x v="88"/>
    <s v="Q4"/>
    <x v="0"/>
    <x v="9"/>
    <m/>
    <s v="GÜRBOGA GIDA-SERHAT GÜRBOGA"/>
    <s v="EH.03.006"/>
    <s v="EnRoute Panorama - Uzaktan Kurulum ve Efitim Hizmeti"/>
    <s v="Univera - Çaykur"/>
    <x v="12"/>
    <s v="Enroute"/>
    <m/>
    <n v="10000"/>
    <m/>
    <n v="2"/>
    <m/>
    <n v="20000"/>
    <m/>
    <n v="0"/>
    <m/>
    <n v="20000"/>
    <m/>
    <n v="0"/>
    <n v="0"/>
    <s v="UNI240000001740"/>
    <m/>
    <m/>
    <s v="Çaykur"/>
    <s v="Mevcut Müşteri"/>
    <s v="Yeni Satış"/>
    <s v="Hizmet"/>
    <s v="Kurulum ve Eğitim"/>
    <s v="Diğer"/>
    <s v="Univera Satış"/>
    <s v="Saha Satış"/>
    <s v="Yurt İçi"/>
    <s v="Türkiye"/>
    <s v="Dist"/>
  </r>
  <r>
    <m/>
    <m/>
    <x v="88"/>
    <s v="Q4"/>
    <x v="0"/>
    <x v="9"/>
    <m/>
    <s v="KARADENİZ KARDEŞLER GIDA SAN.VE TİC. A.Ş."/>
    <s v="EH.03.006"/>
    <s v="EnRoute Panorama - Uzaktan Kurulum ve Efitim Hizmeti"/>
    <s v="Univera - Kebir Süt"/>
    <x v="11"/>
    <s v="Enroute"/>
    <m/>
    <n v="10000"/>
    <m/>
    <n v="1"/>
    <m/>
    <n v="10000"/>
    <m/>
    <n v="0"/>
    <m/>
    <n v="10000"/>
    <m/>
    <n v="0"/>
    <n v="0"/>
    <s v="UNI240000001860"/>
    <m/>
    <m/>
    <s v="Kebir Süt"/>
    <s v="Mevcut Müşteri"/>
    <s v="Yeni Satış"/>
    <s v="Hizmet"/>
    <s v="Kurulum ve Eğitim"/>
    <s v="Diğer"/>
    <s v="Univera Satış"/>
    <s v="Saha Satış"/>
    <s v="Yurt İçi"/>
    <s v="Türkiye"/>
    <s v="Merkez"/>
  </r>
  <r>
    <m/>
    <m/>
    <x v="88"/>
    <s v="Q4"/>
    <x v="0"/>
    <x v="9"/>
    <m/>
    <s v="YIGITOL GIDA TARIM VE NAK. SAN. TIC. LTD. STI."/>
    <s v="EH.03.006"/>
    <s v="EnRoute Panorama - Uzaktan Kurulum ve Efitim Hizmeti"/>
    <s v="Univera - Çaykur"/>
    <x v="12"/>
    <s v="Enroute"/>
    <m/>
    <n v="8500"/>
    <m/>
    <n v="1"/>
    <m/>
    <n v="10000"/>
    <m/>
    <n v="1500"/>
    <m/>
    <n v="8500"/>
    <m/>
    <n v="0"/>
    <n v="0"/>
    <s v="UNI240000001766"/>
    <m/>
    <m/>
    <s v="Çaykur"/>
    <s v="Mevcut Müşteri"/>
    <s v="Yeni Satış"/>
    <s v="Hizmet"/>
    <s v="Kurulum ve Eğitim"/>
    <s v="Diğer"/>
    <s v="Univera Satış"/>
    <s v="Saha Satış"/>
    <s v="Yurt İçi"/>
    <s v="Türkiye"/>
    <s v="Dist"/>
  </r>
  <r>
    <m/>
    <m/>
    <x v="88"/>
    <s v="Q4"/>
    <x v="0"/>
    <x v="10"/>
    <m/>
    <s v="RED BULL GIDA DAGITIM VE PAZARLAMA TICARET LTD. STI"/>
    <s v="EH.05.002"/>
    <s v="EnRoute Panorama - Rapor Gelistirme Hizmeti"/>
    <s v="Univera - Redbull"/>
    <x v="12"/>
    <s v="Enroute"/>
    <m/>
    <n v="9865.2199999999993"/>
    <m/>
    <n v="5"/>
    <m/>
    <n v="49326.1"/>
    <m/>
    <n v="0"/>
    <m/>
    <n v="49326.1"/>
    <m/>
    <n v="0"/>
    <n v="0"/>
    <s v="UNI240000001916"/>
    <m/>
    <m/>
    <s v="Redbull"/>
    <s v="Mevcut Müşteri"/>
    <s v="Yeni Satış"/>
    <s v="Hizmet"/>
    <s v="Rapor Geliştirme"/>
    <s v="Diğer"/>
    <s v="Univera Satış"/>
    <s v="Saha Satış"/>
    <s v="Yurt İçi"/>
    <s v="Türkiye"/>
    <s v="Merkez"/>
  </r>
  <r>
    <m/>
    <m/>
    <x v="88"/>
    <s v="Q4"/>
    <x v="0"/>
    <x v="9"/>
    <m/>
    <s v="ALTIPARMAK GIDA SAN. VE TIC. AS."/>
    <s v="EH.01.001"/>
    <s v="EnRoute Panorama - Proje Yönetim Hizmeti"/>
    <s v="Univera - Altıparmak-Balparmak"/>
    <x v="12"/>
    <s v="Enroute"/>
    <m/>
    <n v="5472.9"/>
    <m/>
    <n v="5"/>
    <m/>
    <n v="30405"/>
    <m/>
    <n v="3040.5"/>
    <m/>
    <n v="27364.5"/>
    <m/>
    <n v="0"/>
    <n v="0"/>
    <s v="UNI240000001859"/>
    <m/>
    <m/>
    <s v="Balparmak"/>
    <s v="Mevcut Müşteri"/>
    <s v="Yeni Satış"/>
    <s v="Hizmet"/>
    <s v="Proje Yönetimi ve Danışmanlık"/>
    <s v="Diğer"/>
    <s v="Univera Satış"/>
    <s v="Saha Satış"/>
    <s v="Yurt İçi"/>
    <s v="Türkiye"/>
    <s v="Merkez"/>
  </r>
  <r>
    <m/>
    <m/>
    <x v="88"/>
    <s v="Q4"/>
    <x v="0"/>
    <x v="9"/>
    <m/>
    <s v="EFES KAZAKHSTAN JSC FE"/>
    <s v="EY.02.033"/>
    <s v="EnRoute Panorama - Mobil Kullanici Lisansi (Enterprise)"/>
    <s v="Univera - Efes Kazakistan"/>
    <x v="15"/>
    <s v="Enroute"/>
    <m/>
    <n v="4798.08"/>
    <m/>
    <n v="6"/>
    <m/>
    <n v="28788.48"/>
    <m/>
    <n v="0"/>
    <m/>
    <n v="28788.48"/>
    <m/>
    <n v="0"/>
    <n v="0"/>
    <s v="ENV240000000108"/>
    <m/>
    <m/>
    <s v="Efes International"/>
    <s v="Mevcut Müşteri"/>
    <s v="Yeni Satış"/>
    <s v="Lisans"/>
    <s v="Lisans Satışı"/>
    <s v="Diğer"/>
    <s v="Univera Satış"/>
    <s v="Saha Satış"/>
    <s v="Yurt Dışı"/>
    <s v="Kazakistan"/>
    <s v="Merkez"/>
  </r>
  <r>
    <m/>
    <m/>
    <x v="88"/>
    <s v="Q2"/>
    <x v="0"/>
    <x v="4"/>
    <m/>
    <s v="AGAÇLI OTOMOTIV GIDA TIC. VE SAN. A.S."/>
    <s v="EH.06.001"/>
    <s v="EnRoute Panorama - Hosting Hizmeti"/>
    <s v="Univera - JTI"/>
    <x v="11"/>
    <s v="Hosting"/>
    <m/>
    <n v="755.55800000000011"/>
    <m/>
    <n v="15"/>
    <m/>
    <n v="11333.37336"/>
    <m/>
    <n v="3.3600000000000001E-3"/>
    <m/>
    <n v="11333.37"/>
    <m/>
    <n v="0"/>
    <n v="0"/>
    <s v="UNI240000000771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88"/>
    <s v="Q2"/>
    <x v="0"/>
    <x v="4"/>
    <m/>
    <s v="ALTUN TEMIZLIK TÜTÜN ÜRÜNLERI PAZARLAMA A .S"/>
    <s v="EH.06.001"/>
    <s v="EnRoute Panorama - Hosting Hizmeti"/>
    <s v="Univera - JTI"/>
    <x v="11"/>
    <s v="Hosting"/>
    <m/>
    <n v="755.56"/>
    <m/>
    <n v="1"/>
    <m/>
    <n v="755.558224"/>
    <m/>
    <n v="-1.776E-3"/>
    <m/>
    <n v="755.56"/>
    <m/>
    <n v="0"/>
    <n v="0"/>
    <s v="UNI240000000775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88"/>
    <s v="Q2"/>
    <x v="0"/>
    <x v="4"/>
    <m/>
    <s v="ARME DAGITIM PAZARLAMA SANAYI VE TIC. A.S."/>
    <s v="EH.06.001"/>
    <s v="EnRoute Panorama - Hosting Hizmeti"/>
    <s v="Univera - JTI"/>
    <x v="11"/>
    <s v="Hosting"/>
    <m/>
    <n v="755.56"/>
    <m/>
    <n v="1"/>
    <m/>
    <n v="755.558224"/>
    <m/>
    <n v="-1.776E-3"/>
    <m/>
    <n v="755.56"/>
    <m/>
    <n v="0"/>
    <n v="0"/>
    <s v="UNI240000000767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88"/>
    <s v="Q2"/>
    <x v="0"/>
    <x v="4"/>
    <m/>
    <s v="AYDIN ÜNLÜER TUR.GIDA TIC. VE SAN. A.S."/>
    <s v="EH.06.001"/>
    <s v="EnRoute Panorama - Hosting Hizmeti"/>
    <s v="Univera - JTI"/>
    <x v="11"/>
    <s v="Hosting"/>
    <m/>
    <n v="755.55666666666673"/>
    <m/>
    <n v="3"/>
    <m/>
    <n v="2266.6746720000001"/>
    <m/>
    <n v="4.6719999999999999E-3"/>
    <m/>
    <n v="2266.67"/>
    <m/>
    <n v="0"/>
    <n v="0"/>
    <s v="UNI240000000768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88"/>
    <s v="Q2"/>
    <x v="0"/>
    <x v="4"/>
    <m/>
    <s v="BAMS GIDA ITRIYAT VE TEKSTIL TIC. VE SAN. LTD. STI."/>
    <s v="EH.06.001"/>
    <s v="EnRoute Panorama - Hosting Hizmeti"/>
    <s v="Univera - JTI"/>
    <x v="11"/>
    <s v="Hosting"/>
    <m/>
    <n v="755.56"/>
    <m/>
    <n v="2"/>
    <m/>
    <n v="1511.116448"/>
    <m/>
    <n v="-3.552E-3"/>
    <m/>
    <n v="1511.12"/>
    <m/>
    <n v="0"/>
    <n v="0"/>
    <s v="UNI240000000769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88"/>
    <s v="Q2"/>
    <x v="0"/>
    <x v="4"/>
    <m/>
    <s v="BAYRAKTAR SATIS VE DAGITIM ANONIM SIRKETI"/>
    <s v="EH.06.001"/>
    <s v="EnRoute Panorama - Hosting Hizmeti"/>
    <s v="Univera - JTI"/>
    <x v="11"/>
    <s v="Hosting"/>
    <m/>
    <n v="755.56"/>
    <m/>
    <n v="2"/>
    <m/>
    <n v="1511.116448"/>
    <m/>
    <n v="-3.552E-3"/>
    <m/>
    <n v="1511.12"/>
    <m/>
    <n v="0"/>
    <n v="0"/>
    <s v="UNI240000000770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88"/>
    <s v="Q2"/>
    <x v="0"/>
    <x v="4"/>
    <m/>
    <s v="BESLER GIDA PAZ. SAN. VE TIC. A.S."/>
    <s v="EH.06.001"/>
    <s v="EnRoute Panorama - Hosting Hizmeti"/>
    <s v="Univera - JTI"/>
    <x v="11"/>
    <s v="Hosting"/>
    <m/>
    <n v="755.56"/>
    <m/>
    <n v="1"/>
    <m/>
    <n v="755.558224"/>
    <m/>
    <n v="-1.776E-3"/>
    <m/>
    <n v="755.56"/>
    <m/>
    <n v="0"/>
    <n v="0"/>
    <s v="UNI240000000772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88"/>
    <s v="Q2"/>
    <x v="0"/>
    <x v="4"/>
    <m/>
    <s v="BUGRA MÜH. VE INS. MALZ. IML. ITH. IHR. TIC. SAN. LTD. STI."/>
    <s v="EH.06.001"/>
    <s v="EnRoute Panorama - Hosting Hizmeti"/>
    <s v="Univera - JTI"/>
    <x v="11"/>
    <s v="Hosting"/>
    <m/>
    <n v="755.56"/>
    <m/>
    <n v="1"/>
    <m/>
    <n v="755.558224"/>
    <m/>
    <n v="-1.776E-3"/>
    <m/>
    <n v="755.56"/>
    <m/>
    <n v="0"/>
    <n v="0"/>
    <s v="UNI240000000773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88"/>
    <s v="Q2"/>
    <x v="0"/>
    <x v="4"/>
    <m/>
    <s v="BURAY TÜTÜN MAMUL. MESR. PAZ. VE DAG. TIC. LTD. STI."/>
    <s v="EH.06.001"/>
    <s v="EnRoute Panorama - Hosting Hizmeti"/>
    <s v="Univera - JTI"/>
    <x v="11"/>
    <s v="Hosting"/>
    <m/>
    <n v="755.56"/>
    <m/>
    <n v="1"/>
    <m/>
    <n v="755.558224"/>
    <m/>
    <n v="-1.776E-3"/>
    <m/>
    <n v="755.56"/>
    <m/>
    <n v="0"/>
    <n v="0"/>
    <s v="UNI240000000774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88"/>
    <s v="Q2"/>
    <x v="0"/>
    <x v="4"/>
    <m/>
    <s v="CAN TÜTÜN MAMULLERI INSAAT VE SANAYI TICARET A.S."/>
    <s v="EH.06.001"/>
    <s v="EnRoute Panorama - Hosting Hizmeti"/>
    <s v="Univera - JTI"/>
    <x v="11"/>
    <s v="Hosting"/>
    <m/>
    <n v="755.56"/>
    <m/>
    <n v="1"/>
    <m/>
    <n v="755.558224"/>
    <m/>
    <n v="-1.776E-3"/>
    <m/>
    <n v="755.56"/>
    <m/>
    <n v="0"/>
    <n v="0"/>
    <s v="UNI240000000776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88"/>
    <s v="Q2"/>
    <x v="0"/>
    <x v="4"/>
    <m/>
    <s v="ÇELIKKOL TURIZM GIDA MAD.SAN VE TIC. LTD. STI."/>
    <s v="EH.06.001"/>
    <s v="EnRoute Panorama - Hosting Hizmeti"/>
    <s v="Univera - JTI"/>
    <x v="11"/>
    <s v="Hosting"/>
    <m/>
    <n v="755.56"/>
    <m/>
    <n v="1"/>
    <m/>
    <n v="755.558224"/>
    <m/>
    <n v="-1.776E-3"/>
    <m/>
    <n v="755.56"/>
    <m/>
    <n v="0"/>
    <n v="0"/>
    <s v="UNI240000000777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88"/>
    <s v="Q2"/>
    <x v="0"/>
    <x v="4"/>
    <m/>
    <s v="DOYURAN GIDA A.S."/>
    <s v="EH.06.001"/>
    <s v="EnRoute Panorama - Hosting Hizmeti"/>
    <s v="Univera - JTI"/>
    <x v="11"/>
    <s v="Hosting"/>
    <m/>
    <n v="755.56"/>
    <m/>
    <n v="1"/>
    <m/>
    <n v="755.558224"/>
    <m/>
    <n v="-1.776E-3"/>
    <m/>
    <n v="755.56"/>
    <m/>
    <n v="0"/>
    <n v="0"/>
    <s v="UNI240000000778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88"/>
    <s v="Q2"/>
    <x v="0"/>
    <x v="4"/>
    <m/>
    <s v="DÜNYA MESRUBAT GIDA INS.TURIZM PAZ. SAN. VE TIC. LTD. STI."/>
    <s v="EH.06.001"/>
    <s v="EnRoute Panorama - Hosting Hizmeti"/>
    <s v="Univera - JTI"/>
    <x v="11"/>
    <s v="Hosting"/>
    <m/>
    <n v="755.55799999999999"/>
    <m/>
    <n v="5"/>
    <m/>
    <n v="3777.7911199999999"/>
    <m/>
    <n v="1.1199999999999999E-3"/>
    <m/>
    <n v="3777.79"/>
    <m/>
    <n v="0"/>
    <n v="0"/>
    <s v="UNI240000000779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88"/>
    <s v="Q2"/>
    <x v="0"/>
    <x v="4"/>
    <m/>
    <s v="FLAS TURIZM INSAAT TAAHHÜT TIC. LTD. STI."/>
    <s v="EH.06.001"/>
    <s v="EnRoute Panorama - Hosting Hizmeti"/>
    <s v="Univera - JTI"/>
    <x v="11"/>
    <s v="Hosting"/>
    <m/>
    <n v="755.56"/>
    <m/>
    <n v="1"/>
    <m/>
    <n v="755.558224"/>
    <m/>
    <n v="-1.776E-3"/>
    <m/>
    <n v="755.56"/>
    <m/>
    <n v="0"/>
    <n v="0"/>
    <s v="UNI240000000780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88"/>
    <s v="Q2"/>
    <x v="0"/>
    <x v="4"/>
    <m/>
    <s v="FLAS TURIZM INSAAT TAAHHÜT TIC. LTD. STI."/>
    <s v="EH.06.001"/>
    <s v="EnRoute Panorama - Hosting Hizmeti"/>
    <s v="Univera - JTI"/>
    <x v="11"/>
    <s v="Hosting"/>
    <m/>
    <n v="755.56"/>
    <m/>
    <n v="1"/>
    <m/>
    <n v="755.558224"/>
    <m/>
    <n v="-1.776E-3"/>
    <m/>
    <n v="755.56"/>
    <m/>
    <n v="0"/>
    <n v="0"/>
    <s v="UNI240000000781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88"/>
    <s v="Q2"/>
    <x v="0"/>
    <x v="4"/>
    <m/>
    <s v="KALPAKÇIOGLU GIDA SAN. VE TIC. LTD. STI."/>
    <s v="EH.06.001"/>
    <s v="EnRoute Panorama - Hosting Hizmeti"/>
    <s v="Univera - JTI"/>
    <x v="11"/>
    <s v="Hosting"/>
    <m/>
    <n v="755.56"/>
    <m/>
    <n v="2"/>
    <m/>
    <n v="1511.116448"/>
    <m/>
    <n v="-3.552E-3"/>
    <m/>
    <n v="1511.12"/>
    <m/>
    <n v="0"/>
    <n v="0"/>
    <s v="UNI240000000782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88"/>
    <s v="Q2"/>
    <x v="0"/>
    <x v="4"/>
    <m/>
    <s v="KILKISLI MES. TEK. MAM. GIDA MAD. SAN. TIC. LTD. STI."/>
    <s v="EH.06.001"/>
    <s v="EnRoute Panorama - Hosting Hizmeti"/>
    <s v="Univera - JTI"/>
    <x v="11"/>
    <s v="Hosting"/>
    <m/>
    <n v="755.56"/>
    <m/>
    <n v="1"/>
    <m/>
    <n v="755.558224"/>
    <m/>
    <n v="-1.776E-3"/>
    <m/>
    <n v="755.56"/>
    <m/>
    <n v="0"/>
    <n v="0"/>
    <s v="UNI240000000783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88"/>
    <s v="Q2"/>
    <x v="0"/>
    <x v="4"/>
    <m/>
    <s v="KOPUZ GIDA TIC. A.S."/>
    <s v="EH.06.001"/>
    <s v="EnRoute Panorama - Hosting Hizmeti"/>
    <s v="Univera - JTI"/>
    <x v="11"/>
    <s v="Hosting"/>
    <m/>
    <n v="755.55818181818177"/>
    <m/>
    <n v="11"/>
    <m/>
    <n v="8311.1404640000001"/>
    <m/>
    <n v="4.64E-4"/>
    <m/>
    <n v="8311.14"/>
    <m/>
    <n v="0"/>
    <n v="0"/>
    <s v="UNI240000000784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88"/>
    <s v="Q2"/>
    <x v="0"/>
    <x v="4"/>
    <m/>
    <s v="ONGUN EMGIN GIDA DAG. PAZ. TUR.SAN. TIC. LTD. STI."/>
    <s v="EH.06.001"/>
    <s v="EnRoute Panorama - Hosting Hizmeti"/>
    <s v="Univera - JTI"/>
    <x v="11"/>
    <s v="Hosting"/>
    <m/>
    <n v="755.56"/>
    <m/>
    <n v="1"/>
    <m/>
    <n v="755.558224"/>
    <m/>
    <n v="-1.776E-3"/>
    <m/>
    <n v="755.56"/>
    <m/>
    <n v="0"/>
    <n v="0"/>
    <s v="UNI240000000799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88"/>
    <s v="Q2"/>
    <x v="0"/>
    <x v="4"/>
    <m/>
    <s v="ONGUN EMGIN GIDA DAG. PAZ. TUR.SAN. TIC. LTD. STI."/>
    <s v="EH.06.001"/>
    <s v="EnRoute Panorama - Hosting Hizmeti"/>
    <s v="Univera - JTI"/>
    <x v="11"/>
    <s v="Hosting"/>
    <m/>
    <n v="755.56"/>
    <m/>
    <n v="1"/>
    <m/>
    <n v="755.558224"/>
    <m/>
    <n v="-1.776E-3"/>
    <m/>
    <n v="755.56"/>
    <m/>
    <n v="0"/>
    <n v="0"/>
    <s v="UNI240000000800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88"/>
    <s v="Q2"/>
    <x v="0"/>
    <x v="4"/>
    <m/>
    <s v="ONGUN EMGIN GIDA DAG. PAZ. TUR.SAN. TIC. LTD. STI."/>
    <s v="EH.06.001"/>
    <s v="EnRoute Panorama - Hosting Hizmeti"/>
    <s v="Univera - JTI"/>
    <x v="11"/>
    <s v="Hosting"/>
    <m/>
    <n v="755.56"/>
    <m/>
    <n v="1"/>
    <m/>
    <n v="755.558224"/>
    <m/>
    <n v="-1.776E-3"/>
    <m/>
    <n v="755.56"/>
    <m/>
    <n v="0"/>
    <n v="0"/>
    <s v="UNI240000000801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88"/>
    <s v="Q2"/>
    <x v="0"/>
    <x v="4"/>
    <m/>
    <s v="ONGUN EMGIN GIDA DAG. PAZ. TUR.SAN. TIC. LTD. STI."/>
    <s v="EH.06.001"/>
    <s v="EnRoute Panorama - Hosting Hizmeti"/>
    <s v="Univera - JTI"/>
    <x v="11"/>
    <s v="Hosting"/>
    <m/>
    <n v="755.56"/>
    <m/>
    <n v="1"/>
    <m/>
    <n v="755.558224"/>
    <m/>
    <n v="-1.776E-3"/>
    <m/>
    <n v="755.56"/>
    <m/>
    <n v="0"/>
    <n v="0"/>
    <s v="UNI240000000802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88"/>
    <s v="Q2"/>
    <x v="0"/>
    <x v="4"/>
    <m/>
    <s v="ONGUN EMGIN GIDA DAG. PAZ. TUR.SAN. TIC. LTD. STI."/>
    <s v="EH.06.001"/>
    <s v="EnRoute Panorama - Hosting Hizmeti"/>
    <s v="Univera - JTI"/>
    <x v="11"/>
    <s v="Hosting"/>
    <m/>
    <n v="755.56"/>
    <m/>
    <n v="1"/>
    <m/>
    <n v="755.558224"/>
    <m/>
    <n v="-1.776E-3"/>
    <m/>
    <n v="755.56"/>
    <m/>
    <n v="0"/>
    <n v="0"/>
    <s v="UNI240000000803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88"/>
    <s v="Q2"/>
    <x v="0"/>
    <x v="4"/>
    <m/>
    <s v="ONGUN EMGIN GIDA DAG. PAZ. TUR.SAN. TIC. LTD. STI."/>
    <s v="EH.06.001"/>
    <s v="EnRoute Panorama - Hosting Hizmeti"/>
    <s v="Univera - JTI"/>
    <x v="11"/>
    <s v="Hosting"/>
    <m/>
    <n v="755.56"/>
    <m/>
    <n v="1"/>
    <m/>
    <n v="755.558224"/>
    <m/>
    <n v="-1.776E-3"/>
    <m/>
    <n v="755.56"/>
    <m/>
    <n v="0"/>
    <n v="0"/>
    <s v="UNI240000000804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88"/>
    <s v="Q2"/>
    <x v="0"/>
    <x v="4"/>
    <m/>
    <s v="ONGUN EMGIN GIDA DAG. PAZ. TUR.SAN. TIC. LTD. STI."/>
    <s v="EH.06.001"/>
    <s v="EnRoute Panorama - Hosting Hizmeti"/>
    <s v="Univera - JTI"/>
    <x v="11"/>
    <s v="Hosting"/>
    <m/>
    <n v="755.56"/>
    <m/>
    <n v="1"/>
    <m/>
    <n v="755.558224"/>
    <m/>
    <n v="-1.776E-3"/>
    <m/>
    <n v="755.56"/>
    <m/>
    <n v="0"/>
    <n v="0"/>
    <s v="UNI240000000805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88"/>
    <s v="Q2"/>
    <x v="0"/>
    <x v="4"/>
    <m/>
    <s v="ÖZCIHAN GIDA INSAAT TARIM NAKLIYE ENERJI TURIZM MAD. PAZ. VE SAN. LTD. STI."/>
    <s v="EH.06.001"/>
    <s v="EnRoute Panorama - Hosting Hizmeti"/>
    <s v="Univera - JTI"/>
    <x v="11"/>
    <s v="Hosting"/>
    <m/>
    <n v="755.56"/>
    <m/>
    <n v="2"/>
    <m/>
    <n v="1511.116448"/>
    <m/>
    <n v="-3.552E-3"/>
    <m/>
    <n v="1511.12"/>
    <m/>
    <n v="0"/>
    <n v="0"/>
    <s v="UNI240000000785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88"/>
    <s v="Q2"/>
    <x v="0"/>
    <x v="4"/>
    <m/>
    <s v="ÖZÇELIK MESRUBAT VE GIDA MAD.TIC.PAZ.A.S."/>
    <s v="EH.06.001"/>
    <s v="EnRoute Panorama - Hosting Hizmeti"/>
    <s v="Univera - JTI"/>
    <x v="11"/>
    <s v="Hosting"/>
    <m/>
    <n v="755.55799999999999"/>
    <m/>
    <n v="5"/>
    <m/>
    <n v="3777.7911199999999"/>
    <m/>
    <n v="1.1199999999999999E-3"/>
    <m/>
    <n v="3777.79"/>
    <m/>
    <n v="0"/>
    <n v="0"/>
    <s v="UNI240000000786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88"/>
    <s v="Q2"/>
    <x v="0"/>
    <x v="4"/>
    <m/>
    <s v="ÖZÇELIK MESRUBAT VE GIDA MAD.TIC.PAZ.A.S."/>
    <s v="EH.06.001"/>
    <s v="EnRoute Panorama - Hosting Hizmeti"/>
    <s v="Univera - JTI"/>
    <x v="11"/>
    <s v="Hosting"/>
    <m/>
    <n v="755.56"/>
    <m/>
    <n v="1"/>
    <m/>
    <n v="755.558224"/>
    <m/>
    <n v="-1.776E-3"/>
    <m/>
    <n v="755.56"/>
    <m/>
    <n v="0"/>
    <n v="0"/>
    <s v="UNI240000000787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88"/>
    <s v="Q2"/>
    <x v="0"/>
    <x v="4"/>
    <m/>
    <s v="ÖZERLER TICARET ILHAN ÖZER"/>
    <s v="EH.06.001"/>
    <s v="EnRoute Panorama - Hosting Hizmeti"/>
    <s v="Univera - JTI"/>
    <x v="11"/>
    <s v="Hosting"/>
    <m/>
    <n v="755.5575"/>
    <m/>
    <n v="4"/>
    <m/>
    <n v="3022.232896"/>
    <m/>
    <n v="2.8960000000000001E-3"/>
    <m/>
    <n v="3022.23"/>
    <m/>
    <n v="0"/>
    <n v="0"/>
    <s v="UNI240000000788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88"/>
    <s v="Q2"/>
    <x v="0"/>
    <x v="4"/>
    <m/>
    <s v="PIRAMIT GIDA LOJISTIK TICARET TIC. A.S."/>
    <s v="EH.06.001"/>
    <s v="EnRoute Panorama - Hosting Hizmeti"/>
    <s v="Univera - JTI"/>
    <x v="11"/>
    <s v="Hosting"/>
    <m/>
    <n v="755.56"/>
    <m/>
    <n v="2"/>
    <m/>
    <n v="1511.116448"/>
    <m/>
    <n v="-3.552E-3"/>
    <m/>
    <n v="1511.12"/>
    <m/>
    <n v="0"/>
    <n v="0"/>
    <s v="UNI240000000789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88"/>
    <s v="Q2"/>
    <x v="0"/>
    <x v="4"/>
    <m/>
    <s v="REYMAR TÜTÜN MAM. DAG. VE PAZ. LTD. STI."/>
    <s v="EH.06.001"/>
    <s v="EnRoute Panorama - Hosting Hizmeti"/>
    <s v="Univera - JTI"/>
    <x v="11"/>
    <s v="Hosting"/>
    <m/>
    <n v="755.56"/>
    <m/>
    <n v="1"/>
    <m/>
    <n v="755.558224"/>
    <m/>
    <n v="-1.776E-3"/>
    <m/>
    <n v="755.56"/>
    <m/>
    <n v="0"/>
    <n v="0"/>
    <s v="UNI240000000790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88"/>
    <s v="Q2"/>
    <x v="0"/>
    <x v="4"/>
    <m/>
    <s v="SAGIROGLU TÜTÜN ÜRÜN. INS.TAAH. SAN. VE TIC. LTD. STI."/>
    <s v="EH.06.001"/>
    <s v="EnRoute Panorama - Hosting Hizmeti"/>
    <s v="Univera - JTI"/>
    <x v="11"/>
    <s v="Hosting"/>
    <m/>
    <n v="755.56"/>
    <m/>
    <n v="1"/>
    <m/>
    <n v="755.558224"/>
    <m/>
    <n v="-1.776E-3"/>
    <m/>
    <n v="755.56"/>
    <m/>
    <n v="0"/>
    <n v="0"/>
    <s v="UNI240000000791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88"/>
    <s v="Q2"/>
    <x v="0"/>
    <x v="4"/>
    <m/>
    <s v="SAMI EMGIN DAG. PAZ. TUR. TEKS. INS. SAN. TIC. LTD. STI."/>
    <s v="EH.06.001"/>
    <s v="EnRoute Panorama - Hosting Hizmeti"/>
    <s v="Univera - JTI"/>
    <x v="11"/>
    <s v="Hosting"/>
    <m/>
    <n v="755.56"/>
    <m/>
    <n v="2"/>
    <m/>
    <n v="1511.116448"/>
    <m/>
    <n v="-3.552E-3"/>
    <m/>
    <n v="1511.12"/>
    <m/>
    <n v="0"/>
    <n v="0"/>
    <s v="UNI240000000765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88"/>
    <s v="Q2"/>
    <x v="0"/>
    <x v="4"/>
    <m/>
    <s v="SEKERCI GIDA TEMIZLIK ÜRÜN. PAZ. VE DAG. LTD. STI."/>
    <s v="EH.06.001"/>
    <s v="EnRoute Panorama - Hosting Hizmeti"/>
    <s v="Univera - JTI"/>
    <x v="11"/>
    <s v="Hosting"/>
    <m/>
    <n v="755.55799999999999"/>
    <m/>
    <n v="10"/>
    <m/>
    <n v="7555.5822399999997"/>
    <m/>
    <n v="2.2399999999999998E-3"/>
    <m/>
    <n v="7555.58"/>
    <m/>
    <n v="0"/>
    <n v="0"/>
    <s v="UNI240000000795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88"/>
    <s v="Q2"/>
    <x v="0"/>
    <x v="4"/>
    <m/>
    <s v="SEYDIM DAG.PAZ.A.S."/>
    <s v="EH.06.001"/>
    <s v="EnRoute Panorama - Hosting Hizmeti"/>
    <s v="Univera - JTI"/>
    <x v="11"/>
    <s v="Hosting"/>
    <m/>
    <n v="755.56"/>
    <m/>
    <n v="1"/>
    <m/>
    <n v="755.558224"/>
    <m/>
    <n v="-1.776E-3"/>
    <m/>
    <n v="755.56"/>
    <m/>
    <n v="0"/>
    <n v="0"/>
    <s v="UNI240000000792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88"/>
    <s v="Q2"/>
    <x v="0"/>
    <x v="4"/>
    <m/>
    <s v="SEYPA GIDA IHTIYAÇ MAD.ÜRETIM.DAG.VE TIC. A.S."/>
    <s v="EH.06.001"/>
    <s v="EnRoute Panorama - Hosting Hizmeti"/>
    <s v="Univera - JTI"/>
    <x v="11"/>
    <s v="Hosting"/>
    <m/>
    <n v="755.56"/>
    <m/>
    <n v="2"/>
    <m/>
    <n v="1511.116448"/>
    <m/>
    <n v="-3.552E-3"/>
    <m/>
    <n v="1511.12"/>
    <m/>
    <n v="0"/>
    <n v="0"/>
    <s v="UNI240000000793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88"/>
    <s v="Q2"/>
    <x v="0"/>
    <x v="4"/>
    <m/>
    <s v="SSG DAYANIKLI TÜKETIM MAD. GIDA ÜRÜNLERI PAZ. SAN. TIC. LTD. STI."/>
    <s v="EH.06.001"/>
    <s v="EnRoute Panorama - Hosting Hizmeti"/>
    <s v="Univera - JTI"/>
    <x v="11"/>
    <s v="Hosting"/>
    <m/>
    <n v="755.56"/>
    <m/>
    <n v="2"/>
    <m/>
    <n v="1511.116448"/>
    <m/>
    <n v="-3.552E-3"/>
    <m/>
    <n v="1511.12"/>
    <m/>
    <n v="0"/>
    <n v="0"/>
    <s v="UNI240000000794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88"/>
    <s v="Q2"/>
    <x v="0"/>
    <x v="4"/>
    <m/>
    <s v="YILDIRIMLAR GRUP IHTIYAÇ VE GIDA MAD. TURIZM A.S"/>
    <s v="EH.06.001"/>
    <s v="EnRoute Panorama - Hosting Hizmeti"/>
    <s v="Univera - JTI"/>
    <x v="11"/>
    <s v="Hosting"/>
    <m/>
    <n v="755.56"/>
    <m/>
    <n v="2"/>
    <m/>
    <n v="1511.116448"/>
    <m/>
    <n v="-3.552E-3"/>
    <m/>
    <n v="1511.12"/>
    <m/>
    <n v="0"/>
    <n v="0"/>
    <s v="UNI240000000796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88"/>
    <s v="Q2"/>
    <x v="0"/>
    <x v="4"/>
    <m/>
    <s v="YUSUF BEKTAS GIDA VE IHTIYAÇ MAD. ILETISIM NAKLIYE TIC.VE SAN.LTD.STI."/>
    <s v="EH.06.001"/>
    <s v="EnRoute Panorama - Hosting Hizmeti"/>
    <s v="Univera - JTI"/>
    <x v="11"/>
    <s v="Hosting"/>
    <m/>
    <n v="755.55857142857144"/>
    <m/>
    <n v="7"/>
    <m/>
    <n v="5288.9075679999996"/>
    <m/>
    <n v="-2.4320000000000001E-3"/>
    <m/>
    <n v="5288.91"/>
    <m/>
    <n v="0"/>
    <n v="0"/>
    <s v="UNI240000000797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88"/>
    <s v="Q2"/>
    <x v="0"/>
    <x v="4"/>
    <m/>
    <s v="ZÜMRÜT TEKEL ÜRÜNLERI GIDA PAZ.INS.TAAH.SAN.VE.TIC.LTD STI"/>
    <s v="EH.06.001"/>
    <s v="EnRoute Panorama - Hosting Hizmeti"/>
    <s v="Univera - JTI"/>
    <x v="11"/>
    <s v="Hosting"/>
    <m/>
    <n v="755.56"/>
    <m/>
    <n v="1"/>
    <m/>
    <n v="755.558224"/>
    <m/>
    <n v="-1.776E-3"/>
    <m/>
    <n v="755.56"/>
    <m/>
    <n v="0"/>
    <n v="0"/>
    <s v="UNI240000000798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88"/>
    <s v="Q4"/>
    <x v="0"/>
    <x v="9"/>
    <m/>
    <s v="KARADENİZ KARDEŞLER GIDA SAN.VE TİC. A.Ş."/>
    <s v="EYS.04.012"/>
    <s v="EnRoute Panorama - E-Dönüsüm Modül Lisansi Standart"/>
    <s v="Univera - Kebir Süt"/>
    <x v="11"/>
    <s v="Enroute"/>
    <m/>
    <n v="25000"/>
    <m/>
    <n v="1"/>
    <m/>
    <n v="25000"/>
    <m/>
    <n v="0"/>
    <m/>
    <n v="25000"/>
    <m/>
    <n v="0"/>
    <n v="0"/>
    <s v="UNI240000001860"/>
    <m/>
    <m/>
    <s v="Kebir Süt"/>
    <s v="Mevcut Müşteri"/>
    <s v="Yeni Satış"/>
    <s v="Lisans"/>
    <s v="Lisans Satışı"/>
    <s v="Diğer"/>
    <s v="Univera Satış"/>
    <s v="Saha Satış"/>
    <s v="Yurt İçi"/>
    <s v="Türkiye"/>
    <s v="Merkez"/>
  </r>
  <r>
    <m/>
    <m/>
    <x v="88"/>
    <s v="Q4"/>
    <x v="0"/>
    <x v="9"/>
    <m/>
    <s v="YIGITOL GIDA TARIM VE NAK. SAN. TIC. LTD. STI."/>
    <s v="EYS.04.012"/>
    <s v="EnRoute Panorama - E-Dönüsüm Modül Lisansi Standart"/>
    <s v="Univera - Çaykur"/>
    <x v="12"/>
    <s v="Enroute"/>
    <m/>
    <n v="17850"/>
    <m/>
    <n v="1"/>
    <m/>
    <n v="21000"/>
    <m/>
    <n v="3150"/>
    <m/>
    <n v="17850"/>
    <m/>
    <n v="0"/>
    <n v="0"/>
    <s v="UNI240000001766"/>
    <m/>
    <m/>
    <s v="Çaykur"/>
    <s v="Mevcut Müşteri"/>
    <s v="Yeni Satış"/>
    <s v="Lisans"/>
    <s v="Lisans Satışı"/>
    <s v="Diğer"/>
    <s v="Univera Satış"/>
    <s v="Saha Satış"/>
    <s v="Yurt İçi"/>
    <s v="Türkiye"/>
    <s v="Dist"/>
  </r>
  <r>
    <m/>
    <m/>
    <x v="88"/>
    <s v="Q4"/>
    <x v="0"/>
    <x v="9"/>
    <m/>
    <s v="TURK FINANSMAN ANONIM SIRKETI"/>
    <s v="EH.02.016"/>
    <s v="EnRoute Panorama - E-Defter Saklama Hizmeti"/>
    <s v="Univera - Kanal"/>
    <x v="6"/>
    <s v="E-Dönüşüm"/>
    <s v="E-Dönüşüm"/>
    <n v="200000"/>
    <m/>
    <n v="1"/>
    <m/>
    <n v="200000"/>
    <m/>
    <n v="0"/>
    <m/>
    <n v="200000"/>
    <m/>
    <n v="0"/>
    <n v="0"/>
    <s v="UNI240000001761"/>
    <m/>
    <m/>
    <s v="Türk Finansman A.Ş."/>
    <s v="Param Grup"/>
    <s v="Yeni Satış"/>
    <s v="Hizmet"/>
    <s v="E-Dönüşüm"/>
    <s v="Diğer"/>
    <s v="Kanal Satış"/>
    <s v="Saha Satış"/>
    <s v="Yurt İçi"/>
    <s v="Türkiye"/>
    <s v="Merkez"/>
  </r>
  <r>
    <m/>
    <m/>
    <x v="88"/>
    <s v="Q4"/>
    <x v="0"/>
    <x v="9"/>
    <m/>
    <s v="ÇAYKUR ÇAY ISLETMELERI GENEL MÜDÜRLÜGÜ"/>
    <s v="EH.03.001"/>
    <s v="EnRoute Panorama - Çafri Merkezi Hizmeti  (MSD)"/>
    <s v="Univera - Çaykur"/>
    <x v="12"/>
    <s v="Enroute"/>
    <m/>
    <n v="252798.07"/>
    <m/>
    <n v="1"/>
    <m/>
    <n v="252798.07"/>
    <m/>
    <n v="0"/>
    <m/>
    <n v="252798.07"/>
    <m/>
    <n v="0"/>
    <n v="0"/>
    <s v="UNI240000001873"/>
    <m/>
    <m/>
    <s v="Çaykur"/>
    <s v="Mevcut Müşteri"/>
    <s v="Yenileme"/>
    <s v="Hizmet"/>
    <s v="Çağrı Merkezi"/>
    <s v="Diğer"/>
    <s v="Univera Satış"/>
    <s v="Saha Satış"/>
    <s v="Yurt İçi"/>
    <s v="Türkiye"/>
    <s v="Merkez"/>
  </r>
  <r>
    <m/>
    <m/>
    <x v="88"/>
    <s v="Q4"/>
    <x v="0"/>
    <x v="9"/>
    <m/>
    <s v="ÇAYKUR ÇAY ISLETMELERI GENEL MÜDÜRLÜGÜ"/>
    <s v="EH.03.001"/>
    <s v="EnRoute Panorama - Çafri Merkezi Hizmeti  (MSD)"/>
    <s v="Univera - Çaykur"/>
    <x v="12"/>
    <s v="Enroute"/>
    <m/>
    <n v="25099.49"/>
    <m/>
    <n v="1"/>
    <m/>
    <n v="25099.49"/>
    <m/>
    <n v="0"/>
    <m/>
    <n v="25099.49"/>
    <m/>
    <n v="0"/>
    <n v="0"/>
    <s v="UNI240000001873"/>
    <m/>
    <m/>
    <s v="Çaykur"/>
    <s v="Mevcut Müşteri"/>
    <s v="Yenileme"/>
    <s v="Hizmet"/>
    <s v="Çağrı Merkezi"/>
    <s v="Diğer"/>
    <s v="Univera Satış"/>
    <s v="Saha Satış"/>
    <s v="Yurt İçi"/>
    <s v="Türkiye"/>
    <s v="Merkez"/>
  </r>
  <r>
    <m/>
    <m/>
    <x v="88"/>
    <s v="Q4"/>
    <x v="0"/>
    <x v="9"/>
    <m/>
    <s v="EFES VITANTA MOLDOVA BREWERY S.A"/>
    <s v="EH.03.001"/>
    <s v="EnRoute Panorama - Çafri Merkezi Hizmeti  (MSD)"/>
    <s v="Univera - Efes Moldova"/>
    <x v="15"/>
    <s v="Enroute"/>
    <m/>
    <n v="33105.879999999997"/>
    <m/>
    <n v="1"/>
    <m/>
    <n v="33105.882599999997"/>
    <m/>
    <n v="2.5999999999999999E-3"/>
    <m/>
    <n v="33105.879999999997"/>
    <m/>
    <n v="0"/>
    <n v="0"/>
    <s v="ENV240000000112"/>
    <m/>
    <m/>
    <s v="Efes International"/>
    <s v="Mevcut Müşteri"/>
    <s v="Yenileme"/>
    <s v="Hizmet"/>
    <s v="Çağrı Merkezi"/>
    <s v="Diğer"/>
    <s v="Univera Satış"/>
    <s v="Saha Satış"/>
    <s v="Yurt Dışı"/>
    <s v="Moldova"/>
    <s v="Merkez"/>
  </r>
  <r>
    <m/>
    <m/>
    <x v="88"/>
    <s v="Q4"/>
    <x v="0"/>
    <x v="9"/>
    <m/>
    <s v="SIRMAGRUP IÇECEK SAN. VE TIC. A.S."/>
    <s v="EH.03.001"/>
    <s v="EnRoute Panorama - Çafri Merkezi Hizmeti  (MSD)"/>
    <s v="Univera - Danone Waters"/>
    <x v="11"/>
    <s v="Enroute"/>
    <m/>
    <n v="353744.75"/>
    <m/>
    <n v="1"/>
    <m/>
    <n v="353744.75"/>
    <m/>
    <n v="0"/>
    <m/>
    <n v="353744.75"/>
    <m/>
    <n v="0"/>
    <n v="0"/>
    <s v="UNI240000001741"/>
    <m/>
    <m/>
    <s v="Danone"/>
    <s v="Mevcut Müşteri"/>
    <s v="Yenileme"/>
    <s v="Hizmet"/>
    <s v="Çağrı Merkezi"/>
    <s v="Diğer"/>
    <s v="Univera Satış"/>
    <s v="Saha Satış"/>
    <s v="Yurt İçi"/>
    <s v="Türkiye"/>
    <s v="Merkez"/>
  </r>
  <r>
    <m/>
    <m/>
    <x v="88"/>
    <s v="Q4"/>
    <x v="0"/>
    <x v="9"/>
    <m/>
    <s v="TURKTAB GLOBAL TOBACCO SIGARA VE TÜTÜNCÜLÜK PAZARLAMA A.S."/>
    <s v="EH.03.001"/>
    <s v="EnRoute Panorama - Çafri Merkezi Hizmeti  (MSD)"/>
    <s v="Univera - Turktab"/>
    <x v="11"/>
    <s v="Enroute"/>
    <m/>
    <n v="11569.859999999999"/>
    <m/>
    <n v="-60"/>
    <m/>
    <n v="0"/>
    <m/>
    <n v="0"/>
    <m/>
    <n v="-694191.6"/>
    <m/>
    <n v="60"/>
    <n v="694191.6"/>
    <s v="GIB202400004646"/>
    <m/>
    <m/>
    <s v="Türktab"/>
    <s v="Mevcut Müşteri"/>
    <s v="Yenileme"/>
    <s v="Hizmet"/>
    <s v="Çağrı Merkezi"/>
    <s v="Diğer"/>
    <s v="Univera Satış"/>
    <s v="Saha Satış"/>
    <s v="Yurt İçi"/>
    <s v="Türkiye"/>
    <s v="Merkez"/>
  </r>
  <r>
    <m/>
    <m/>
    <x v="88"/>
    <s v="Q4"/>
    <x v="0"/>
    <x v="9"/>
    <m/>
    <s v="TURKTAB GLOBAL TOBACCO SIGARA VE TÜTÜNCÜLÜK PAZARLAMA A.S."/>
    <s v="EH.03.001"/>
    <s v="EnRoute Panorama - Çafri Merkezi Hizmeti  (MSD)"/>
    <s v="Univera - Turktab"/>
    <x v="11"/>
    <s v="Enroute"/>
    <m/>
    <n v="11569.859999999999"/>
    <m/>
    <n v="60"/>
    <m/>
    <n v="694191.6"/>
    <m/>
    <n v="0"/>
    <m/>
    <n v="694191.6"/>
    <m/>
    <n v="0"/>
    <n v="0"/>
    <s v="ENV240000000111"/>
    <m/>
    <m/>
    <s v="Türktab"/>
    <s v="Mevcut Müşteri"/>
    <s v="Yenileme"/>
    <s v="Hizmet"/>
    <s v="Çağrı Merkezi"/>
    <s v="Diğer"/>
    <s v="Univera Satış"/>
    <s v="Saha Satış"/>
    <s v="Yurt İçi"/>
    <s v="Türkiye"/>
    <s v="Merkez"/>
  </r>
  <r>
    <m/>
    <m/>
    <x v="88"/>
    <s v="Q4"/>
    <x v="0"/>
    <x v="9"/>
    <m/>
    <s v="ERUSLU SAGLIK ÜRÜNLERI SAN. VE TIC. A.S."/>
    <s v="EYS.04.001"/>
    <s v="EnRoute Panorama -  Modül Lisanslari Kiralama Hizmeti Standart"/>
    <s v="Univera - Eruslu Sağlık"/>
    <x v="13"/>
    <s v="Enroute"/>
    <m/>
    <n v="326668.52"/>
    <m/>
    <n v="1"/>
    <m/>
    <n v="326668.52"/>
    <m/>
    <n v="0"/>
    <m/>
    <n v="326668.52"/>
    <m/>
    <n v="0"/>
    <n v="0"/>
    <s v="UNI240000001894"/>
    <m/>
    <m/>
    <s v="Eruslu"/>
    <s v="Mevcut Müşteri"/>
    <s v="Yenileme"/>
    <s v="Lisans"/>
    <s v="Lisans Kiralama"/>
    <s v="Diğer"/>
    <s v="Univera Satış"/>
    <s v="Saha Satış"/>
    <s v="Yurt İçi"/>
    <s v="Türkiye"/>
    <s v="Merkez"/>
  </r>
  <r>
    <m/>
    <m/>
    <x v="88"/>
    <s v="Q4"/>
    <x v="0"/>
    <x v="9"/>
    <m/>
    <s v="EDM BİLİŞİM SİSTEMLERİ VE DANIŞMANLIK HizmetLERİ A.Ş."/>
    <s v="EY.04.014"/>
    <s v="EnRoute - E-Dönüşüm Lisans Komisyonu"/>
    <s v="Univera - Kanal"/>
    <x v="6"/>
    <s v="E-Dönüşüm"/>
    <s v="E-Dönüşüm"/>
    <n v="93307"/>
    <m/>
    <n v="1"/>
    <m/>
    <n v="93307"/>
    <m/>
    <n v="0"/>
    <m/>
    <n v="93307"/>
    <m/>
    <n v="0"/>
    <n v="0"/>
    <s v="UNI240000001866"/>
    <m/>
    <m/>
    <s v="EDM Bilişim"/>
    <s v="Mevcut Müşteri"/>
    <s v="Yeni Satış"/>
    <s v="Komisyon"/>
    <s v="E-Dönüşüm"/>
    <s v="Diğer"/>
    <s v="Kanal Satış"/>
    <s v="EDM Bilişim"/>
    <s v="Yurt İçi"/>
    <s v="Türkiye"/>
    <s v="Merkez"/>
  </r>
  <r>
    <m/>
    <m/>
    <x v="89"/>
    <s v="Q2"/>
    <x v="0"/>
    <x v="4"/>
    <m/>
    <s v="MATRIKS BİLGİSAYAR SİSTEMLERİ LTD.ŞTİ"/>
    <s v="WPH.02.001"/>
    <s v="WebPlus Yazilim Bakimi Hizmeti"/>
    <s v="Univera - Kanal"/>
    <x v="5"/>
    <s v="Enroute"/>
    <s v="Webplus"/>
    <n v="12711"/>
    <m/>
    <n v="1"/>
    <m/>
    <n v="12711"/>
    <m/>
    <n v="0"/>
    <m/>
    <n v="12711"/>
    <m/>
    <n v="0"/>
    <n v="0"/>
    <s v="UNI240000000809"/>
    <m/>
    <m/>
    <s v="Matriks"/>
    <s v="Mevcut Müşteri"/>
    <s v="Yenileme"/>
    <s v="Hizmet"/>
    <s v="Bakım ve Destek Hizmeti"/>
    <s v="Diğer"/>
    <s v="Kanal Satış"/>
    <s v="Matriks"/>
    <s v="Yurt İçi"/>
    <s v="Türkiye"/>
    <s v="Merkez"/>
  </r>
  <r>
    <m/>
    <m/>
    <x v="89"/>
    <s v="Q2"/>
    <x v="0"/>
    <x v="4"/>
    <m/>
    <s v="MATRIKS BİLGİSAYAR SİSTEMLERİ LTD.ŞTİ"/>
    <s v="WPY.01.003"/>
    <s v="WEBPLUS EK KULLANICI LISANSI +1"/>
    <s v="Univera - Kanal"/>
    <x v="5"/>
    <s v="Enroute"/>
    <s v="Webplus"/>
    <n v="1926.4"/>
    <m/>
    <n v="1"/>
    <m/>
    <n v="2408"/>
    <m/>
    <n v="481.6"/>
    <m/>
    <n v="1926.4"/>
    <m/>
    <n v="0"/>
    <n v="0"/>
    <s v="UNI240000000809"/>
    <m/>
    <m/>
    <s v="Matriks"/>
    <s v="Mevcut Müşteri"/>
    <s v="Yeni Satış"/>
    <s v="Lisans"/>
    <s v="Lisans Satışı"/>
    <s v="Diğer"/>
    <s v="Kanal Satış"/>
    <s v="Matriks"/>
    <s v="Yurt İçi"/>
    <s v="Türkiye"/>
    <s v="Merkez"/>
  </r>
  <r>
    <m/>
    <m/>
    <x v="89"/>
    <s v="Q2"/>
    <x v="0"/>
    <x v="4"/>
    <m/>
    <s v="MİYA OTOMASYON VE BARKOD BILISIM SISTEMLERI SAN TİC. VE L.T.D. STI."/>
    <s v="WPY.01.003"/>
    <s v="WEBPLUS EK KULLANICI LISANSI +1"/>
    <s v="Univera - Kanal"/>
    <x v="5"/>
    <s v="Enroute"/>
    <s v="Webplus"/>
    <n v="2408"/>
    <m/>
    <n v="1"/>
    <m/>
    <n v="2408"/>
    <m/>
    <n v="0"/>
    <m/>
    <n v="2408"/>
    <m/>
    <n v="0"/>
    <n v="0"/>
    <s v="UNI240000000806"/>
    <m/>
    <m/>
    <s v="Miya"/>
    <s v="Mevcut Müşteri"/>
    <s v="Yeni Satış"/>
    <s v="Lisans"/>
    <s v="Lisans Satışı"/>
    <s v="Diğer"/>
    <s v="Kanal Satış"/>
    <s v="Miya"/>
    <s v="Yurt İçi"/>
    <s v="Türkiye"/>
    <s v="Merkez"/>
  </r>
  <r>
    <m/>
    <m/>
    <x v="89"/>
    <s v="Q2"/>
    <x v="0"/>
    <x v="4"/>
    <m/>
    <s v="MATRIKS BİLGİSAYAR SİSTEMLERİ LTD.ŞTİ"/>
    <s v="WPY.01.007"/>
    <s v="WEBPLUS E-DÖNÜSÜM MODÜL LISANSI"/>
    <s v="Univera - Kanal"/>
    <x v="5"/>
    <s v="Enroute"/>
    <s v="Webplus"/>
    <n v="6899.2"/>
    <m/>
    <n v="1"/>
    <m/>
    <n v="8624"/>
    <m/>
    <n v="1724.8"/>
    <m/>
    <n v="6899.2"/>
    <m/>
    <n v="0"/>
    <n v="0"/>
    <s v="UNI240000000809"/>
    <m/>
    <m/>
    <s v="Matriks"/>
    <s v="Mevcut Müşteri"/>
    <s v="Yeni Satış"/>
    <s v="Lisans"/>
    <s v="Lisans Satışı"/>
    <s v="Diğer"/>
    <s v="Kanal Satış"/>
    <s v="Matriks"/>
    <s v="Yurt İçi"/>
    <s v="Türkiye"/>
    <s v="Merkez"/>
  </r>
  <r>
    <m/>
    <m/>
    <x v="89"/>
    <s v="Q2"/>
    <x v="0"/>
    <x v="4"/>
    <m/>
    <s v="MATRIKS BİLGİSAYAR SİSTEMLERİ LTD.ŞTİ"/>
    <s v="WPY.01.005"/>
    <s v="WEBPLUS DISTRIBUTION SATIS-DAGITIM YAZILIMI (Standart)"/>
    <s v="Univera - Kanal"/>
    <x v="5"/>
    <s v="Enroute"/>
    <s v="Webplus"/>
    <n v="23896"/>
    <m/>
    <n v="1"/>
    <m/>
    <n v="29870"/>
    <m/>
    <n v="5974"/>
    <m/>
    <n v="23896"/>
    <m/>
    <n v="0"/>
    <n v="0"/>
    <s v="UNI240000000809"/>
    <m/>
    <m/>
    <s v="Matriks"/>
    <s v="Mevcut Müşteri"/>
    <s v="Yeni Satış"/>
    <s v="Lisans"/>
    <s v="Lisans Satışı"/>
    <s v="Diğer"/>
    <s v="Kanal Satış"/>
    <s v="Matriks"/>
    <s v="Yurt İçi"/>
    <s v="Türkiye"/>
    <s v="Merkez"/>
  </r>
  <r>
    <m/>
    <m/>
    <x v="89"/>
    <s v="Q2"/>
    <x v="0"/>
    <x v="4"/>
    <m/>
    <s v="MATRIKS BİLGİSAYAR SİSTEMLERİ LTD.ŞTİ"/>
    <s v="WPY.02.001"/>
    <s v="WEBPLUS (Android) SATIS TEMSILCISI LISANSI"/>
    <s v="Univera - Kanal"/>
    <x v="5"/>
    <s v="Enroute"/>
    <s v="Webplus"/>
    <n v="2250.4"/>
    <m/>
    <n v="6"/>
    <m/>
    <n v="16878"/>
    <m/>
    <n v="3375.6"/>
    <m/>
    <n v="13502.4"/>
    <m/>
    <n v="0"/>
    <n v="0"/>
    <s v="UNI240000000809"/>
    <m/>
    <m/>
    <s v="Matriks"/>
    <s v="Mevcut Müşteri"/>
    <s v="Yeni Satış"/>
    <s v="Lisans"/>
    <s v="Lisans Satışı"/>
    <s v="Diğer"/>
    <s v="Kanal Satış"/>
    <s v="Matriks"/>
    <s v="Yurt İçi"/>
    <s v="Türkiye"/>
    <s v="Merkez"/>
  </r>
  <r>
    <m/>
    <m/>
    <x v="89"/>
    <s v="Q2"/>
    <x v="0"/>
    <x v="4"/>
    <m/>
    <s v="MİYA OTOMASYON VE BARKOD BILISIM SISTEMLERI SAN TİC. VE L.T.D. STI."/>
    <s v="WPY.02.001"/>
    <s v="WEBPLUS (Android) SATIS TEMSILCISI LISANSI"/>
    <s v="Univera - Kanal"/>
    <x v="5"/>
    <s v="Enroute"/>
    <s v="Webplus"/>
    <n v="2813"/>
    <m/>
    <n v="1"/>
    <m/>
    <n v="2813"/>
    <m/>
    <n v="0"/>
    <m/>
    <n v="2813"/>
    <m/>
    <n v="0"/>
    <n v="0"/>
    <s v="UNI240000000806"/>
    <m/>
    <m/>
    <s v="Miya"/>
    <s v="Mevcut Müşteri"/>
    <s v="Yeni Satış"/>
    <s v="Lisans"/>
    <s v="Lisans Satışı"/>
    <s v="Diğer"/>
    <s v="Kanal Satış"/>
    <s v="Miya"/>
    <s v="Yurt İçi"/>
    <s v="Türkiye"/>
    <s v="Merkez"/>
  </r>
  <r>
    <m/>
    <m/>
    <x v="89"/>
    <s v="Q2"/>
    <x v="0"/>
    <x v="4"/>
    <m/>
    <s v="ALDEMIR BILISIM HIZ. VE DANISMANLIK - ARZU ALDEMIR"/>
    <s v="UH.01.002"/>
    <s v="Unidox Kontör"/>
    <s v="Univera - Kanal"/>
    <x v="5"/>
    <s v="E-Dönüşüm"/>
    <s v="Unidox"/>
    <n v="1.4339999999999999"/>
    <m/>
    <n v="10000"/>
    <m/>
    <n v="14340"/>
    <m/>
    <n v="0"/>
    <m/>
    <n v="14340"/>
    <m/>
    <n v="0"/>
    <n v="0"/>
    <s v="UNI240000000808"/>
    <m/>
    <m/>
    <s v="Aldemir"/>
    <s v="Mevcut Müşteri"/>
    <s v="Yeni Satış"/>
    <s v="Kontor"/>
    <s v="Kontor Satışı"/>
    <s v="Diğer"/>
    <s v="Kanal Satış"/>
    <s v="Aldemir"/>
    <s v="Yurt İçi"/>
    <s v="Türkiye"/>
    <s v="Merkez"/>
  </r>
  <r>
    <m/>
    <m/>
    <x v="89"/>
    <s v="Q2"/>
    <x v="0"/>
    <x v="4"/>
    <m/>
    <s v="ZEYCAN DAGITIM VE PAZARLAMA FATMA ÇELIK"/>
    <s v="UH.01.002"/>
    <s v="UNIDOX KONTÖR HIZMETI"/>
    <s v="Univera - Danone Tikveşli"/>
    <x v="6"/>
    <s v="E-Dönüşüm"/>
    <s v="Unidox"/>
    <n v="2.8"/>
    <m/>
    <n v="5000"/>
    <m/>
    <n v="14000"/>
    <m/>
    <n v="0"/>
    <m/>
    <n v="14000"/>
    <m/>
    <n v="0"/>
    <n v="0"/>
    <s v="UNI240000000807"/>
    <m/>
    <m/>
    <s v="Danone"/>
    <s v="Mevcut Müşteri"/>
    <s v="Yeni Satış"/>
    <s v="Kontor"/>
    <s v="Kontor Satışı"/>
    <s v="Diğer"/>
    <s v="Kanal Satış"/>
    <s v="Saha Satış"/>
    <s v="Yurt İçi"/>
    <s v="Türkiye"/>
    <s v="Dist"/>
  </r>
  <r>
    <m/>
    <m/>
    <x v="90"/>
    <s v="Q2"/>
    <x v="0"/>
    <x v="4"/>
    <m/>
    <s v="ALDEMIR BILISIM HIZ. VE DANISMANLIK - ARZU ALDEMIR"/>
    <s v="UH.01.002"/>
    <s v="Unidox Kontör"/>
    <s v="Univera - Şen Piliç"/>
    <x v="6"/>
    <s v="E-Dönüşüm"/>
    <s v="Unidox"/>
    <n v="1.6878"/>
    <m/>
    <n v="10000"/>
    <m/>
    <n v="16878"/>
    <m/>
    <n v="0"/>
    <m/>
    <n v="16878"/>
    <m/>
    <n v="0"/>
    <n v="0"/>
    <s v="UNI240000000811"/>
    <m/>
    <m/>
    <s v="Aldemir"/>
    <s v="Mevcut Müşteri"/>
    <s v="Yeni Satış"/>
    <s v="Kontor"/>
    <s v="Kontor Satışı"/>
    <s v="Diğer"/>
    <s v="Kanal Satış"/>
    <s v="Aldemir"/>
    <s v="Yurt İçi"/>
    <s v="Türkiye"/>
    <s v="Merkez"/>
  </r>
  <r>
    <m/>
    <m/>
    <x v="90"/>
    <s v="Q2"/>
    <x v="0"/>
    <x v="4"/>
    <m/>
    <s v="MİYA OTOMASYON VE BARKOD BILISIM SISTEMLERI SAN TİC. VE L.T.D. STI."/>
    <s v="UH.01.002"/>
    <s v="UNIDOX KONTÖR HIZMETI"/>
    <s v="Univera - Küresel Tedarik"/>
    <x v="6"/>
    <s v="E-Dönüşüm"/>
    <s v="Unidox"/>
    <n v="0.75"/>
    <m/>
    <n v="100000"/>
    <m/>
    <n v="75000"/>
    <m/>
    <n v="0"/>
    <m/>
    <n v="75000"/>
    <m/>
    <n v="0"/>
    <n v="0"/>
    <s v="UNI240000000815"/>
    <m/>
    <m/>
    <s v="Miya"/>
    <s v="Mevcut Müşteri"/>
    <s v="Yeni Satış"/>
    <s v="Kontor"/>
    <s v="Kontor Satışı"/>
    <s v="Diğer"/>
    <s v="Kanal Satış"/>
    <s v="Miya"/>
    <s v="Yurt İçi"/>
    <s v="Türkiye"/>
    <s v="Merkez"/>
  </r>
  <r>
    <m/>
    <m/>
    <x v="90"/>
    <s v="Q4"/>
    <x v="0"/>
    <x v="10"/>
    <m/>
    <s v="PERRIGO KISISEL BAKIM ÜRÜNLERI SAN. VE TIC. LTD.STI"/>
    <s v="EH.02.018"/>
    <s v="EnRoute Panorama  WebConnector Bakim Hizmeti"/>
    <s v="Univera - Omega Pharma"/>
    <x v="14"/>
    <s v="Enroute"/>
    <s v="Web Connector"/>
    <n v="36750"/>
    <m/>
    <n v="1"/>
    <m/>
    <n v="36750"/>
    <m/>
    <n v="0"/>
    <m/>
    <n v="36750"/>
    <m/>
    <n v="0"/>
    <n v="0"/>
    <s v="UNI240000001924"/>
    <m/>
    <m/>
    <s v="Perrigo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90"/>
    <s v="Q4"/>
    <x v="0"/>
    <x v="10"/>
    <m/>
    <s v="PERRIGO KISISEL BAKIM ÜRÜNLERI SAN. VE TIC. LTD.STI"/>
    <s v="EH.03.001"/>
    <s v="EnRoute Panorama - Çafri Merkezi Hizmeti  (MSD)"/>
    <s v="Univera - Omega Pharma"/>
    <x v="14"/>
    <s v="Enroute"/>
    <m/>
    <n v="20181.88"/>
    <m/>
    <n v="11"/>
    <m/>
    <n v="222000.68"/>
    <m/>
    <n v="0"/>
    <m/>
    <n v="222000.68"/>
    <m/>
    <n v="0"/>
    <n v="0"/>
    <s v="UNI240000001924"/>
    <m/>
    <m/>
    <s v="Perrigo"/>
    <s v="Mevcut Müşteri"/>
    <s v="Yenileme"/>
    <s v="Hizmet"/>
    <s v="Çağrı Merkezi"/>
    <s v="Diğer"/>
    <s v="Univera Satış"/>
    <s v="Saha Satış"/>
    <s v="Yurt İçi"/>
    <s v="Türkiye"/>
    <s v="Merkez"/>
  </r>
  <r>
    <m/>
    <m/>
    <x v="91"/>
    <s v="Q2"/>
    <x v="0"/>
    <x v="4"/>
    <m/>
    <s v="PAK-SEL TASIMACILIK YAKIT GIDA TEMIZLIK INSAAT SANAYI VE TICARET LIMITED SIRKETI"/>
    <s v="UH.01.002"/>
    <s v="UNIDOX KONTÖR HIZMETI"/>
    <s v="Univera Doğuş Çay Projesi"/>
    <x v="6"/>
    <s v="E-Dönüşüm"/>
    <s v="Unidox"/>
    <n v="1.72"/>
    <m/>
    <n v="25000"/>
    <m/>
    <n v="43000"/>
    <m/>
    <n v="0"/>
    <m/>
    <n v="43000"/>
    <m/>
    <n v="0"/>
    <n v="0"/>
    <s v="UNI240000000817"/>
    <m/>
    <m/>
    <s v="Doğuş Çay"/>
    <s v="Mevcut Müşteri"/>
    <s v="Yeni Satış"/>
    <s v="Kontor"/>
    <s v="Kontor Satışı"/>
    <s v="Key Account"/>
    <s v="Kanal Satış"/>
    <s v="Saha Satış"/>
    <s v="Yurt İçi"/>
    <s v="Türkiye"/>
    <s v="Dist"/>
  </r>
  <r>
    <m/>
    <m/>
    <x v="91"/>
    <s v="Q4"/>
    <x v="0"/>
    <x v="10"/>
    <m/>
    <s v="DOGANAY GIDA TARIM VE HAYVANCILIK SAN. VE TIC. A.S."/>
    <s v="EY.06.001"/>
    <s v="EnRoute Panorama - Yazilim Gelistirme Hizmeti"/>
    <s v="Univera - Doğanay"/>
    <x v="13"/>
    <s v="Enroute"/>
    <m/>
    <n v="17500"/>
    <m/>
    <n v="1"/>
    <m/>
    <n v="17500"/>
    <m/>
    <n v="0"/>
    <m/>
    <n v="17500"/>
    <m/>
    <n v="0"/>
    <n v="0"/>
    <s v="UNI240000001925"/>
    <m/>
    <m/>
    <s v="Doğanay"/>
    <s v="Mevcut Müşteri"/>
    <s v="Yeni Satış"/>
    <s v="Hizmet"/>
    <s v="Yazılım Geliştirme"/>
    <s v="Diğer"/>
    <s v="Univera Satış"/>
    <s v="Saha Satış"/>
    <s v="Yurt İçi"/>
    <s v="Türkiye"/>
    <s v="Merkez"/>
  </r>
  <r>
    <m/>
    <m/>
    <x v="91"/>
    <s v="Q4"/>
    <x v="0"/>
    <x v="10"/>
    <m/>
    <s v="PERRIGO KISISEL BAKIM ÜRÜNLERI SAN. VE TIC. LTD.STI"/>
    <s v="EH.02.001"/>
    <s v="EnRoute Panorama - Yazilim Bakimi, Yasatma ve Merkezi Destek Hizmeti"/>
    <s v="Univera - Omega Pharma"/>
    <x v="14"/>
    <s v="Enroute"/>
    <m/>
    <n v="4104.3599999999997"/>
    <m/>
    <n v="1"/>
    <m/>
    <n v="4104.3599999999997"/>
    <m/>
    <n v="0"/>
    <m/>
    <n v="4104.3599999999997"/>
    <m/>
    <n v="0"/>
    <n v="0"/>
    <s v="UNI240000001924"/>
    <m/>
    <m/>
    <s v="Perrigo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91"/>
    <s v="Q2"/>
    <x v="0"/>
    <x v="4"/>
    <m/>
    <s v="ROYAL CANIN TURKEY EVCIL HAYVAN ÜRÜNLERI TIC. LTD. STI."/>
    <s v="EH.06.001"/>
    <s v="EnRoute Panorama - Hosting Hizmeti"/>
    <s v="Univera - Royal Canin"/>
    <x v="2"/>
    <s v="Hosting"/>
    <m/>
    <n v="373392.4"/>
    <m/>
    <n v="1"/>
    <m/>
    <n v="373392.4"/>
    <m/>
    <n v="0"/>
    <m/>
    <n v="373392.4"/>
    <m/>
    <n v="0"/>
    <n v="0"/>
    <s v="UNI240000000819"/>
    <m/>
    <m/>
    <s v="Royal Canin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92"/>
    <s v="Q4"/>
    <x v="0"/>
    <x v="10"/>
    <m/>
    <s v="Arma İlaç San. ve Tic. Ltd. Şti."/>
    <s v="EH.02.001"/>
    <s v="EnRoute Panorama - Yazilim Bakimi, Yasatma ve Merkezi Destek Hizmeti"/>
    <s v="Univera - Arma İlaç"/>
    <x v="14"/>
    <s v="Enroute"/>
    <m/>
    <n v="282216"/>
    <m/>
    <n v="1"/>
    <m/>
    <n v="352770"/>
    <m/>
    <n v="70554"/>
    <m/>
    <n v="282216"/>
    <m/>
    <n v="0"/>
    <n v="0"/>
    <s v="UNI240000001932"/>
    <m/>
    <m/>
    <s v="Arma İlaç"/>
    <s v="Yeni Müşteri"/>
    <s v="Yeni Satış"/>
    <s v="Hizmet"/>
    <s v="Bakım ve Destek Hizmeti"/>
    <s v="Diğer"/>
    <s v="Univera Satış"/>
    <s v="Saha Satış"/>
    <s v="Yurt İçi"/>
    <s v="Türkiye"/>
    <s v="Merkez"/>
  </r>
  <r>
    <m/>
    <m/>
    <x v="92"/>
    <s v="Q4"/>
    <x v="0"/>
    <x v="10"/>
    <m/>
    <s v="Arma İlaç San. ve Tic. Ltd. Şti."/>
    <s v="EH.01.001"/>
    <s v="EnRoute Panorama - Proje Yönetim Hizmeti"/>
    <s v="Univera - Arma İlaç"/>
    <x v="14"/>
    <s v="Enroute"/>
    <m/>
    <n v="10500"/>
    <m/>
    <n v="17"/>
    <m/>
    <n v="297500"/>
    <m/>
    <n v="119000"/>
    <m/>
    <n v="178500"/>
    <m/>
    <n v="0"/>
    <n v="0"/>
    <s v="UNI240000001932"/>
    <m/>
    <m/>
    <s v="Arma İlaç"/>
    <s v="Yeni Müşteri"/>
    <s v="Yeni Satış"/>
    <s v="Hizmet"/>
    <s v="Proje Yönetimi ve Danışmanlık"/>
    <s v="Diğer"/>
    <s v="Univera Satış"/>
    <s v="Saha Satış"/>
    <s v="Yurt İçi"/>
    <s v="Türkiye"/>
    <s v="Merkez"/>
  </r>
  <r>
    <m/>
    <m/>
    <x v="92"/>
    <s v="Q4"/>
    <x v="0"/>
    <x v="10"/>
    <m/>
    <s v="Arma İlaç San. ve Tic. Ltd. Şti."/>
    <s v="EY.01.014"/>
    <s v="EnRoute Panorama - Platform Back Office Kullanici Lisansi (Enterprise)"/>
    <s v="Univera - Arma İlaç"/>
    <x v="14"/>
    <s v="Enroute"/>
    <m/>
    <n v="11700"/>
    <m/>
    <n v="10"/>
    <m/>
    <n v="195000"/>
    <m/>
    <n v="78000"/>
    <m/>
    <n v="117000"/>
    <m/>
    <n v="0"/>
    <n v="0"/>
    <s v="UNI240000001932"/>
    <m/>
    <m/>
    <s v="Arma İlaç"/>
    <s v="Yeni Müşteri"/>
    <s v="Yeni Satış"/>
    <s v="Lisans"/>
    <s v="Lisans Satışı"/>
    <s v="Diğer"/>
    <s v="Univera Satış"/>
    <s v="Saha Satış"/>
    <s v="Yurt İçi"/>
    <s v="Türkiye"/>
    <s v="Merkez"/>
  </r>
  <r>
    <m/>
    <m/>
    <x v="92"/>
    <s v="Q4"/>
    <x v="0"/>
    <x v="10"/>
    <m/>
    <s v="ERBAK-ULUDAG PAZARLAMA SATIS VE DAGITIM A.S."/>
    <s v="EY.02.033"/>
    <s v="EnRoute Panorama - Mobil Kullanici Lisansi (Enterprise)"/>
    <s v="Univera - Uludağ İçecek"/>
    <x v="11"/>
    <s v="Enroute"/>
    <m/>
    <n v="2697"/>
    <m/>
    <n v="26"/>
    <m/>
    <n v="70122"/>
    <m/>
    <n v="0"/>
    <m/>
    <n v="70122"/>
    <m/>
    <n v="0"/>
    <n v="0"/>
    <s v="UNI240000001936"/>
    <m/>
    <m/>
    <s v="Uludağ İçecek"/>
    <m/>
    <s v="Yeni Satış"/>
    <s v="Lisans"/>
    <s v="Lisans Satışı"/>
    <s v="Diğer"/>
    <s v="Univera Satış"/>
    <s v="Saha Satış"/>
    <s v="Yurt İçi"/>
    <s v="Türkiye"/>
    <s v="Merkez"/>
  </r>
  <r>
    <m/>
    <m/>
    <x v="92"/>
    <s v="Q2"/>
    <x v="0"/>
    <x v="4"/>
    <m/>
    <s v="TADIM GIDA MADDELERI SAN.VE TIC.AS."/>
    <s v="EH.06.001"/>
    <s v="EnRoute Panorama - Hosting Hizmeti"/>
    <s v="Univera - Tadım"/>
    <x v="7"/>
    <s v="Hosting"/>
    <m/>
    <n v="7443.52"/>
    <m/>
    <n v="1"/>
    <m/>
    <n v="7443.52"/>
    <m/>
    <n v="0"/>
    <m/>
    <n v="7443.52"/>
    <m/>
    <n v="0"/>
    <n v="0"/>
    <s v="UNI240000000820"/>
    <m/>
    <m/>
    <s v="Tadım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92"/>
    <s v="Q4"/>
    <x v="0"/>
    <x v="10"/>
    <m/>
    <s v="Arma İlaç San. ve Tic. Ltd. Şti."/>
    <s v="EH.03.001"/>
    <s v="EnRoute Panorama - Çafri Merkezi Hizmeti  (MSD)"/>
    <s v="Univera - Arma İlaç"/>
    <x v="14"/>
    <s v="Enroute"/>
    <m/>
    <n v="28800"/>
    <m/>
    <n v="4"/>
    <m/>
    <n v="144000"/>
    <m/>
    <n v="28800"/>
    <m/>
    <n v="115200"/>
    <m/>
    <n v="0"/>
    <n v="0"/>
    <s v="UNI240000001932"/>
    <m/>
    <m/>
    <s v="Arma İlaç"/>
    <s v="Yeni Müşteri"/>
    <s v="Yenileme"/>
    <s v="Hizmet"/>
    <s v="Çağrı Merkezi"/>
    <s v="Diğer"/>
    <s v="Univera Satış"/>
    <s v="Saha Satış"/>
    <s v="Yurt İçi"/>
    <s v="Türkiye"/>
    <s v="Merkez"/>
  </r>
  <r>
    <m/>
    <m/>
    <x v="93"/>
    <s v="Q2"/>
    <x v="0"/>
    <x v="4"/>
    <m/>
    <s v="EGE BES KARDESLER GIDA PAZARLAMA TIC.LTD.STI"/>
    <s v="UH.01.002"/>
    <s v="UNIDOX KONTÖR HIZMETI"/>
    <s v="Univera Doğuş Çay Projesi"/>
    <x v="6"/>
    <s v="E-Dönüşüm"/>
    <s v="Unidox"/>
    <n v="1.6"/>
    <m/>
    <n v="25000"/>
    <m/>
    <n v="40000"/>
    <m/>
    <n v="0"/>
    <m/>
    <n v="40000"/>
    <m/>
    <n v="0"/>
    <n v="0"/>
    <s v="UNI240000000831"/>
    <m/>
    <m/>
    <s v="Doğuş Çay"/>
    <s v="Mevcut Müşteri"/>
    <s v="Yeni Satış"/>
    <s v="Kontor"/>
    <s v="Kontor Satışı"/>
    <s v="Key Account"/>
    <s v="Kanal Satış"/>
    <s v="Saha Satış"/>
    <s v="Yurt İçi"/>
    <s v="Türkiye"/>
    <s v="Dist"/>
  </r>
  <r>
    <m/>
    <m/>
    <x v="93"/>
    <s v="Q2"/>
    <x v="0"/>
    <x v="4"/>
    <m/>
    <s v="EGE SAHIL GIDA ITH.IHR.TIC.SAN.LTD.STI"/>
    <s v="UH.01.002"/>
    <s v="UNIDOX KONTÖR HIZMETI"/>
    <s v="Univera - Tadım"/>
    <x v="6"/>
    <s v="E-Dönüşüm"/>
    <s v="Unidox"/>
    <n v="0.94510000000000005"/>
    <m/>
    <n v="100000"/>
    <m/>
    <n v="94510"/>
    <m/>
    <n v="0"/>
    <m/>
    <n v="94510"/>
    <m/>
    <n v="0"/>
    <n v="0"/>
    <s v="UNI240000000827"/>
    <m/>
    <m/>
    <s v="Tadım"/>
    <s v="Mevcut Müşteri"/>
    <s v="Yeni Satış"/>
    <s v="Kontor"/>
    <s v="Kontor Satışı"/>
    <s v="Diğer"/>
    <s v="Kanal Satış"/>
    <s v="Saha Satış"/>
    <s v="Yurt İçi"/>
    <s v="Türkiye"/>
    <s v="Dist"/>
  </r>
  <r>
    <m/>
    <m/>
    <x v="93"/>
    <s v="Q2"/>
    <x v="0"/>
    <x v="4"/>
    <m/>
    <s v="KÖKTEPE GIDA TEMIZLIK VE TEMIZLIK MALZ.PAZ.ITH.IHR.SAN.TIC.LTD.STI."/>
    <s v="UH.01.002"/>
    <s v="UNIDOX KONTÖR HIZMETI"/>
    <s v="Univera Doğuş Çay Projesi"/>
    <x v="6"/>
    <s v="E-Dönüşüm"/>
    <s v="Unidox"/>
    <n v="2"/>
    <m/>
    <n v="10000"/>
    <m/>
    <n v="20000"/>
    <m/>
    <n v="0"/>
    <m/>
    <n v="20000"/>
    <m/>
    <n v="0"/>
    <n v="0"/>
    <s v="UNI240000000825"/>
    <m/>
    <m/>
    <s v="Doğuş Çay"/>
    <s v="Mevcut Müşteri"/>
    <s v="Yeni Satış"/>
    <s v="Kontor"/>
    <s v="Kontor Satışı"/>
    <s v="Key Account"/>
    <s v="Kanal Satış"/>
    <s v="Saha Satış"/>
    <s v="Yurt İçi"/>
    <s v="Türkiye"/>
    <s v="Dist"/>
  </r>
  <r>
    <m/>
    <m/>
    <x v="93"/>
    <s v="Q2"/>
    <x v="0"/>
    <x v="4"/>
    <m/>
    <s v="KUZEYNAM MESRUBAT SATIS DAGITIM GIDA SAN. TIC. LTD. STI"/>
    <s v="UH.01.002"/>
    <s v="UNIDOX KONTÖR HIZMETI"/>
    <s v="Univera - Mey İçki"/>
    <x v="6"/>
    <s v="E-Dönüşüm"/>
    <s v="Unidox"/>
    <n v="1.72"/>
    <m/>
    <n v="25000"/>
    <m/>
    <n v="43000"/>
    <m/>
    <n v="0"/>
    <m/>
    <n v="43000"/>
    <m/>
    <n v="0"/>
    <n v="0"/>
    <s v="UNI240000000828"/>
    <m/>
    <m/>
    <s v="Mey İçki"/>
    <s v="Mevcut Müşteri"/>
    <s v="Yeni Satış"/>
    <s v="Kontor"/>
    <s v="Kontor Satışı"/>
    <s v="Key Account"/>
    <s v="Kanal Satış"/>
    <s v="Saha Satış"/>
    <s v="Yurt İçi"/>
    <s v="Türkiye"/>
    <s v="Dist"/>
  </r>
  <r>
    <m/>
    <m/>
    <x v="93"/>
    <s v="Q2"/>
    <x v="0"/>
    <x v="4"/>
    <m/>
    <s v="SAROGLU TURIZM TICARET VE SANAYI A.S."/>
    <s v="UH.01.002"/>
    <s v="UNIDOX KONTÖR HIZMETI"/>
    <s v="Univera - Efes Türkiye"/>
    <x v="6"/>
    <s v="E-Dönüşüm"/>
    <s v="Unidox"/>
    <n v="2.2000000000000002"/>
    <m/>
    <n v="10000"/>
    <m/>
    <n v="22000"/>
    <m/>
    <n v="0"/>
    <m/>
    <n v="22000"/>
    <m/>
    <n v="0"/>
    <n v="0"/>
    <s v="UNI240000000830"/>
    <m/>
    <m/>
    <s v="Efes Türkiye"/>
    <s v="Mevcut Müşteri"/>
    <s v="Yeni Satış"/>
    <s v="Kontor"/>
    <s v="Kontor Satışı"/>
    <s v="Diğer"/>
    <s v="Univera Satış"/>
    <s v="Saha Satış"/>
    <s v="Yurt İçi"/>
    <s v="Türkiye"/>
    <s v="Dist"/>
  </r>
  <r>
    <m/>
    <m/>
    <x v="93"/>
    <s v="Q2"/>
    <x v="0"/>
    <x v="4"/>
    <m/>
    <s v="ROYAL CANIN TURKEY EVCIL HAYVAN ÜRÜNLERI TIC. LTD. STI."/>
    <s v="QH.02.001"/>
    <s v="Quest Panorama - Yazilim Bakimi, Yasatma ve Merkezi Destek Hizmeti"/>
    <s v="Univera - Royal Canin"/>
    <x v="2"/>
    <s v="Quest"/>
    <m/>
    <n v="167695.31"/>
    <m/>
    <n v="1"/>
    <m/>
    <n v="167695.31"/>
    <m/>
    <n v="0"/>
    <m/>
    <n v="167695.31"/>
    <m/>
    <n v="0"/>
    <n v="0"/>
    <s v="UNI240000000826"/>
    <m/>
    <m/>
    <s v="Royal Canin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93"/>
    <s v="Q2"/>
    <x v="0"/>
    <x v="4"/>
    <m/>
    <s v="ROYAL CANIN TURKEY EVCIL HAYVAN ÜRÜNLERI TIC. LTD. STI."/>
    <s v="QH.03.001"/>
    <s v="Quest Panorama  - Çafri Merkezi Hizmeti"/>
    <s v="Univera - Royal Canin"/>
    <x v="2"/>
    <s v="Quest"/>
    <m/>
    <n v="1662.92"/>
    <m/>
    <n v="68"/>
    <m/>
    <n v="113078.56"/>
    <m/>
    <n v="0"/>
    <m/>
    <n v="113078.56"/>
    <m/>
    <n v="0"/>
    <n v="0"/>
    <s v="UNI240000000826"/>
    <m/>
    <m/>
    <s v="Royal Canin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93"/>
    <s v="Q4"/>
    <x v="0"/>
    <x v="10"/>
    <m/>
    <s v="Arma İlaç San. ve Tic. Ltd. Şti."/>
    <s v="EH.03.006"/>
    <s v="EnRoute Panorama - Uzaktan Kurulum ve Efitim Hizmeti"/>
    <s v="Univera - Arma İlaç"/>
    <x v="14"/>
    <s v="Enroute"/>
    <m/>
    <n v="6500"/>
    <m/>
    <n v="3"/>
    <m/>
    <n v="30000"/>
    <m/>
    <n v="10500"/>
    <m/>
    <n v="19500"/>
    <m/>
    <n v="0"/>
    <n v="0"/>
    <s v="UNI240000001932"/>
    <m/>
    <m/>
    <s v="Arma İlaç"/>
    <s v="Yeni Müşteri"/>
    <s v="Yeni Satış"/>
    <s v="Hizmet"/>
    <s v="Kurulum ve Eğitim"/>
    <s v="Diğer"/>
    <s v="Univera Satış"/>
    <s v="Saha Satış"/>
    <s v="Yurt İçi"/>
    <s v="Türkiye"/>
    <s v="Merkez"/>
  </r>
  <r>
    <m/>
    <m/>
    <x v="93"/>
    <s v="Q4"/>
    <x v="0"/>
    <x v="10"/>
    <m/>
    <s v="Arma İlaç San. ve Tic. Ltd. Şti."/>
    <s v="EH.01.001"/>
    <s v="EnRoute Panorama - Proje Yönetim Hizmeti"/>
    <s v="Univera - Arma İlaç"/>
    <x v="14"/>
    <s v="Enroute"/>
    <m/>
    <n v="11375"/>
    <m/>
    <n v="5"/>
    <m/>
    <n v="87500"/>
    <m/>
    <n v="30625"/>
    <m/>
    <n v="56875"/>
    <m/>
    <n v="0"/>
    <n v="0"/>
    <s v="UNI240000001932"/>
    <m/>
    <m/>
    <s v="Arma İlaç"/>
    <s v="Yeni Müşteri"/>
    <s v="Yeni Satış"/>
    <s v="Hizmet"/>
    <s v="Proje Yönetimi ve Danışmanlık"/>
    <s v="Diğer"/>
    <s v="Univera Satış"/>
    <s v="Saha Satış"/>
    <s v="Yurt İçi"/>
    <s v="Türkiye"/>
    <s v="Merkez"/>
  </r>
  <r>
    <m/>
    <m/>
    <x v="93"/>
    <s v="Q2"/>
    <x v="0"/>
    <x v="4"/>
    <m/>
    <s v="MİYA OTOMASYON VE BARKOD BILISIM SISTEMLERI SAN TİC. VE L.T.D. STI."/>
    <s v="EH.06.001"/>
    <s v="EnRoute Panorama - Hosting Hizmeti"/>
    <s v="Univera - Kanal"/>
    <x v="5"/>
    <s v="Hosting"/>
    <m/>
    <n v="5890.61"/>
    <m/>
    <n v="1"/>
    <m/>
    <n v="5890.61"/>
    <m/>
    <n v="0"/>
    <m/>
    <n v="5890.61"/>
    <m/>
    <n v="0"/>
    <n v="0"/>
    <s v="UNI240000000824"/>
    <m/>
    <m/>
    <s v="Miya"/>
    <s v="Mevcut Müşteri"/>
    <s v="Yenileme"/>
    <s v="Hizmet"/>
    <s v="Hosting"/>
    <s v="Diğer"/>
    <s v="Kanal Satış"/>
    <s v="Miya"/>
    <s v="Yurt İçi"/>
    <s v="Türkiye"/>
    <s v="Merkez"/>
  </r>
  <r>
    <m/>
    <m/>
    <x v="93"/>
    <s v="Q2"/>
    <x v="0"/>
    <x v="4"/>
    <m/>
    <s v="MİYA OTOMASYON VE BARKOD BILISIM SISTEMLERI SAN TİC. VE L.T.D. STI."/>
    <s v="EH.06.001"/>
    <s v="EnRoute Panorama - Hosting Hizmeti"/>
    <s v="Univera - Kanal"/>
    <x v="5"/>
    <s v="Hosting"/>
    <m/>
    <n v="1850.49"/>
    <m/>
    <n v="1"/>
    <m/>
    <n v="1850.49"/>
    <m/>
    <n v="0"/>
    <m/>
    <n v="1850.49"/>
    <m/>
    <n v="0"/>
    <n v="0"/>
    <s v="UNI240000000824"/>
    <m/>
    <m/>
    <s v="Miya"/>
    <s v="Mevcut Müşteri"/>
    <s v="Yenileme"/>
    <s v="Hizmet"/>
    <s v="Hosting"/>
    <s v="Diğer"/>
    <s v="Kanal Satış"/>
    <s v="Miya"/>
    <s v="Yurt İçi"/>
    <s v="Türkiye"/>
    <s v="Merkez"/>
  </r>
  <r>
    <m/>
    <m/>
    <x v="93"/>
    <s v="Q2"/>
    <x v="0"/>
    <x v="4"/>
    <m/>
    <s v="MİYA OTOMASYON VE BARKOD BILISIM SISTEMLERI SAN TİC. VE L.T.D. STI."/>
    <s v="EH.06.001"/>
    <s v="EnRoute Panorama - Hosting Hizmeti"/>
    <s v="Univera - Kanal"/>
    <x v="5"/>
    <s v="Hosting"/>
    <m/>
    <n v="1850"/>
    <m/>
    <n v="1"/>
    <m/>
    <n v="1850"/>
    <m/>
    <n v="0"/>
    <m/>
    <n v="1850"/>
    <m/>
    <n v="0"/>
    <n v="0"/>
    <s v="UNI240000000824"/>
    <m/>
    <m/>
    <s v="Miya"/>
    <s v="Mevcut Müşteri"/>
    <s v="Yenileme"/>
    <s v="Hizmet"/>
    <s v="Hosting"/>
    <s v="Diğer"/>
    <s v="Kanal Satış"/>
    <s v="Miya"/>
    <s v="Yurt İçi"/>
    <s v="Türkiye"/>
    <s v="Merkez"/>
  </r>
  <r>
    <m/>
    <m/>
    <x v="93"/>
    <s v="Q2"/>
    <x v="0"/>
    <x v="4"/>
    <m/>
    <s v="MİYA OTOMASYON VE BARKOD BILISIM SISTEMLERI SAN TİC. VE L.T.D. STI."/>
    <s v="EH.06.001"/>
    <s v="EnRoute Panorama - Hosting Hizmeti"/>
    <s v="Univera - Kanal"/>
    <x v="5"/>
    <s v="Hosting"/>
    <m/>
    <n v="1849"/>
    <m/>
    <n v="1"/>
    <m/>
    <n v="1849"/>
    <m/>
    <n v="0"/>
    <m/>
    <n v="1849"/>
    <m/>
    <n v="0"/>
    <n v="0"/>
    <s v="UNI240000000824"/>
    <m/>
    <m/>
    <s v="Miya"/>
    <s v="Mevcut Müşteri"/>
    <s v="Yenileme"/>
    <s v="Hizmet"/>
    <s v="Hosting"/>
    <s v="Diğer"/>
    <s v="Kanal Satış"/>
    <s v="Miya"/>
    <s v="Yurt İçi"/>
    <s v="Türkiye"/>
    <s v="Merkez"/>
  </r>
  <r>
    <m/>
    <m/>
    <x v="93"/>
    <s v="Q4"/>
    <x v="0"/>
    <x v="10"/>
    <m/>
    <s v="GÜRBOGA GIDA-SERHAT GÜRBOGA"/>
    <s v="EYS.04.012"/>
    <s v="EnRoute Panorama - E-Dönüsüm Modül Lisansi Standart"/>
    <s v="Univera - Çaykur"/>
    <x v="12"/>
    <s v="Enroute"/>
    <m/>
    <n v="25000"/>
    <m/>
    <n v="1"/>
    <m/>
    <n v="25000"/>
    <m/>
    <n v="0"/>
    <m/>
    <n v="25000"/>
    <m/>
    <n v="0"/>
    <n v="0"/>
    <s v="UNI240000001933"/>
    <m/>
    <m/>
    <s v="Çaykur"/>
    <s v="Mevcut Müşteri"/>
    <s v="Yeni Satış"/>
    <s v="Lisans"/>
    <s v="Lisans Satışı"/>
    <s v="Diğer"/>
    <s v="Univera Satış"/>
    <s v="Saha Satış"/>
    <s v="Yurt İçi"/>
    <s v="Türkiye"/>
    <s v="Dist"/>
  </r>
  <r>
    <m/>
    <m/>
    <x v="94"/>
    <s v="Q2"/>
    <x v="0"/>
    <x v="4"/>
    <m/>
    <s v="MATRIKS BİLGİSAYAR SİSTEMLERİ LTD.ŞTİ"/>
    <s v="WPY.02.001"/>
    <s v="WEBPLUS (Android) SATIS TEMSILCISI LISANSI"/>
    <s v="Univera - Kanal"/>
    <x v="5"/>
    <s v="Enroute"/>
    <s v="Webplus"/>
    <n v="1430"/>
    <m/>
    <n v="1"/>
    <m/>
    <n v="1430"/>
    <m/>
    <n v="0"/>
    <m/>
    <n v="1430"/>
    <m/>
    <n v="0"/>
    <n v="0"/>
    <s v="UNI240000000835"/>
    <m/>
    <m/>
    <s v="Matriks"/>
    <s v="Mevcut Müşteri"/>
    <s v="Yeni Satış"/>
    <s v="Lisans"/>
    <s v="Lisans Satışı"/>
    <s v="Diğer"/>
    <s v="Kanal Satış"/>
    <s v="Matriks"/>
    <s v="Yurt İçi"/>
    <s v="Türkiye"/>
    <s v="Merkez"/>
  </r>
  <r>
    <m/>
    <m/>
    <x v="94"/>
    <s v="Q2"/>
    <x v="0"/>
    <x v="4"/>
    <m/>
    <s v="MİYA OTOMASYON VE BARKOD BILISIM SISTEMLERI SAN TİC. VE L.T.D. STI."/>
    <s v="UH.01.002"/>
    <s v="UNIDOX KONTÖR HIZMETI"/>
    <s v="Univera - Kanal"/>
    <x v="5"/>
    <s v="E-Dönüşüm"/>
    <s v="Unidox"/>
    <n v="1.4339999999999999"/>
    <m/>
    <n v="10000"/>
    <m/>
    <n v="14340"/>
    <m/>
    <n v="0"/>
    <m/>
    <n v="14340"/>
    <m/>
    <n v="0"/>
    <n v="0"/>
    <s v="UNI240000000839"/>
    <m/>
    <m/>
    <s v="Miya"/>
    <s v="Mevcut Müşteri"/>
    <s v="Yeni Satış"/>
    <s v="Kontor"/>
    <s v="Kontor Satışı"/>
    <s v="Diğer"/>
    <s v="Kanal Satış"/>
    <s v="Miya"/>
    <s v="Yurt İçi"/>
    <s v="Türkiye"/>
    <s v="Merkez"/>
  </r>
  <r>
    <m/>
    <m/>
    <x v="94"/>
    <s v="Q2"/>
    <x v="0"/>
    <x v="4"/>
    <m/>
    <s v="BOLKAR ALKOLLÜ VE ALKOLSÜZ IÇECEKLER TÜTN. ÜR. GIDA VE TEM. MAD.PAZ.NAK.TIC.LTD.STI."/>
    <s v="UH.01.002"/>
    <s v="UNIDOX KONTÖR HIZMETI"/>
    <s v="Univera - Efes Türkiye"/>
    <x v="6"/>
    <s v="E-Dönüşüm"/>
    <s v="Unidox"/>
    <n v="2.8860000000000001"/>
    <m/>
    <n v="5000"/>
    <m/>
    <n v="14430"/>
    <m/>
    <n v="0"/>
    <m/>
    <n v="14430"/>
    <m/>
    <n v="0"/>
    <n v="0"/>
    <s v="UNI240000000840"/>
    <m/>
    <m/>
    <s v="Efes Türkiye"/>
    <s v="Mevcut Müşteri"/>
    <s v="Yeni Satış"/>
    <s v="Kontor"/>
    <s v="Kontor Satışı"/>
    <s v="Diğer"/>
    <s v="Univera Satış"/>
    <s v="Saha Satış"/>
    <s v="Yurt İçi"/>
    <s v="Türkiye"/>
    <s v="Dist"/>
  </r>
  <r>
    <m/>
    <m/>
    <x v="94"/>
    <s v="Q2"/>
    <x v="0"/>
    <x v="4"/>
    <m/>
    <s v="EFES VITANTA MOLDOVA BREWERY S.A"/>
    <s v="QH.02.001"/>
    <s v="Quest Panorama - Yazilim Bakimi, Yasatma ve Merkezi Destek Hizmeti"/>
    <s v="Univera - Efes Moldova"/>
    <x v="2"/>
    <s v="Quest"/>
    <m/>
    <n v="12148.72"/>
    <m/>
    <n v="1"/>
    <m/>
    <n v="12148.72428"/>
    <m/>
    <n v="4.28E-3"/>
    <m/>
    <n v="12148.72"/>
    <m/>
    <n v="0"/>
    <n v="0"/>
    <s v="ENV240000000077"/>
    <m/>
    <m/>
    <s v="Efes International"/>
    <s v="Mevcut Müşteri"/>
    <s v="Yenileme"/>
    <s v="Hizmet"/>
    <s v="Bakım ve Destek Hizmeti"/>
    <s v="Diğer"/>
    <s v="Univera Satış"/>
    <s v="Saha Satış"/>
    <s v="Yurt Dışı"/>
    <s v="Moldova"/>
    <s v="Merkez"/>
  </r>
  <r>
    <m/>
    <m/>
    <x v="94"/>
    <s v="Q4"/>
    <x v="0"/>
    <x v="10"/>
    <m/>
    <s v="ERBAK-ULUDAG PAZARLAMA SATIS VE DAGITIM A.S."/>
    <s v="EH.02.001"/>
    <s v="EnRoute Panorama - Yazilim Bakimi, Yasatma ve Merkezi Destek Hizmeti"/>
    <s v="Univera - Uludağ İçecek"/>
    <x v="11"/>
    <s v="Enroute"/>
    <m/>
    <n v="7713.42"/>
    <m/>
    <n v="1"/>
    <m/>
    <n v="7713.42"/>
    <m/>
    <n v="0"/>
    <m/>
    <n v="7713.42"/>
    <m/>
    <n v="0"/>
    <n v="0"/>
    <s v="UNI240000001936"/>
    <m/>
    <m/>
    <s v="Uludağ İçecek"/>
    <m/>
    <s v="Yenileme"/>
    <s v="Hizmet"/>
    <s v="Bakım ve Destek Hizmeti"/>
    <s v="Diğer"/>
    <s v="Univera Satış"/>
    <s v="Saha Satış"/>
    <s v="Yurt İçi"/>
    <s v="Türkiye"/>
    <s v="Merkez"/>
  </r>
  <r>
    <m/>
    <m/>
    <x v="94"/>
    <s v="Q4"/>
    <x v="0"/>
    <x v="10"/>
    <m/>
    <s v="MARS GIDA ÜRÜNLERI TIC. LTD.STI."/>
    <s v="EH.03.003"/>
    <s v="EnRoute Panorama - Uzman Destek Hizmeti"/>
    <s v="Univera - Mars Gıda"/>
    <x v="14"/>
    <s v="Enroute"/>
    <m/>
    <n v="118750"/>
    <m/>
    <n v="1"/>
    <m/>
    <n v="118750"/>
    <m/>
    <n v="0"/>
    <m/>
    <n v="118750"/>
    <m/>
    <n v="0"/>
    <n v="0"/>
    <s v="UNI240000001946"/>
    <m/>
    <m/>
    <s v="Mars Gıda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94"/>
    <s v="Q4"/>
    <x v="0"/>
    <x v="10"/>
    <m/>
    <s v="KARAMEHMETLER GIDA VE IHTIYAÇ MADDELERI SANAYI VE TICARET LIMITED SIRKETI"/>
    <s v="EH.03.006"/>
    <s v="EnRoute Panorama - Uzaktan Kurulum ve Efitim Hizmeti"/>
    <s v="Univera - Çaykur"/>
    <x v="12"/>
    <s v="Enroute"/>
    <m/>
    <n v="10000"/>
    <m/>
    <n v="1"/>
    <m/>
    <n v="10000"/>
    <m/>
    <n v="0"/>
    <m/>
    <n v="10000"/>
    <m/>
    <n v="0"/>
    <n v="0"/>
    <s v="UNI240000001950"/>
    <m/>
    <m/>
    <s v="Çaykur"/>
    <s v="Mevcut Müşteri"/>
    <s v="Yeni Satış"/>
    <s v="Hizmet"/>
    <s v="Kurulum ve Eğitim"/>
    <s v="Diğer"/>
    <s v="Univera Satış"/>
    <s v="Saha Satış"/>
    <s v="Yurt İçi"/>
    <s v="Türkiye"/>
    <s v="Dist"/>
  </r>
  <r>
    <m/>
    <m/>
    <x v="94"/>
    <s v="Q4"/>
    <x v="0"/>
    <x v="10"/>
    <m/>
    <s v="KÜRESEL TEDARIK VE TICARET ANONIM SIRKETI"/>
    <s v="EH.03.006"/>
    <s v="EnRoute Panorama - Uzaktan Kurulum ve Efitim Hizmeti"/>
    <s v="Univera - Küresel Tedarik"/>
    <x v="12"/>
    <s v="Enroute"/>
    <m/>
    <n v="5481"/>
    <m/>
    <n v="4"/>
    <m/>
    <n v="21924"/>
    <m/>
    <n v="0"/>
    <m/>
    <n v="21924"/>
    <m/>
    <n v="0"/>
    <n v="0"/>
    <s v="UNI240000001947"/>
    <m/>
    <m/>
    <s v="Küresel Tedarik"/>
    <s v="Mevcut Müşteri"/>
    <s v="Yeni Satış"/>
    <s v="Hizmet"/>
    <s v="Kurulum ve Eğitim"/>
    <s v="Diğer"/>
    <s v="Univera Satış"/>
    <s v="Saha Satış"/>
    <s v="Yurt İçi"/>
    <s v="Türkiye"/>
    <s v="Merkez"/>
  </r>
  <r>
    <m/>
    <m/>
    <x v="94"/>
    <s v="Q4"/>
    <x v="0"/>
    <x v="10"/>
    <m/>
    <s v="NUMIL GIDA ÜRÜNLERI SAN. VE TIC. A.S."/>
    <s v="EH.01.006"/>
    <s v="EnRoute Panorama - Süreç Danismanlifi Hizmeti"/>
    <s v="Univera - Danone Waters"/>
    <x v="11"/>
    <s v="Enroute"/>
    <m/>
    <n v="10250.58"/>
    <m/>
    <n v="18"/>
    <m/>
    <n v="184510.44"/>
    <m/>
    <n v="0"/>
    <m/>
    <n v="184510.44"/>
    <m/>
    <n v="0"/>
    <n v="0"/>
    <s v="UNI240000001949"/>
    <m/>
    <m/>
    <s v="Danone"/>
    <s v="Mevcut Müşteri"/>
    <s v="Yeni Satış"/>
    <s v="Hizmet"/>
    <s v="Proje Yönetimi ve Danışmanlık"/>
    <s v="Diğer"/>
    <s v="Univera Satış"/>
    <s v="Saha Satış"/>
    <s v="Yurt İçi"/>
    <s v="Türkiye"/>
    <s v="Dist"/>
  </r>
  <r>
    <m/>
    <m/>
    <x v="94"/>
    <s v="Q4"/>
    <x v="0"/>
    <x v="10"/>
    <m/>
    <s v="NUMIL GIDA ÜRÜNLERI SAN. VE TIC. A.S."/>
    <s v="EH.01.001"/>
    <s v="EnRoute Panorama - Proje Yönetim Hizmeti"/>
    <s v="Univera - Danone Waters"/>
    <x v="11"/>
    <s v="Enroute"/>
    <m/>
    <n v="9591.18"/>
    <m/>
    <n v="6"/>
    <m/>
    <n v="57547.08"/>
    <m/>
    <n v="0"/>
    <m/>
    <n v="57547.08"/>
    <m/>
    <n v="0"/>
    <n v="0"/>
    <s v="UNI240000001949"/>
    <m/>
    <m/>
    <s v="Danone"/>
    <s v="Mevcut Müşteri"/>
    <s v="Yeni Satış"/>
    <s v="Hizmet"/>
    <s v="Proje Yönetimi ve Danışmanlık"/>
    <s v="Diğer"/>
    <s v="Univera Satış"/>
    <s v="Saha Satış"/>
    <s v="Yurt İçi"/>
    <s v="Türkiye"/>
    <s v="Dist"/>
  </r>
  <r>
    <m/>
    <m/>
    <x v="94"/>
    <s v="Q2"/>
    <x v="0"/>
    <x v="4"/>
    <m/>
    <s v="RECKITT BENCKISER EV ve HIJYEN ÜRÜNLERI A.S."/>
    <s v="EH.06.001"/>
    <s v="EnRoute Panorama - Hosting Hizmeti"/>
    <s v="Univera - Reckitt Benckiser"/>
    <x v="2"/>
    <s v="Hosting"/>
    <m/>
    <n v="30714.15"/>
    <m/>
    <n v="1"/>
    <m/>
    <n v="30714.15"/>
    <m/>
    <n v="0"/>
    <m/>
    <n v="30714.15"/>
    <m/>
    <n v="0"/>
    <n v="0"/>
    <s v="UNI240000000837"/>
    <m/>
    <m/>
    <s v="R. Benckiser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94"/>
    <s v="Q2"/>
    <x v="0"/>
    <x v="4"/>
    <m/>
    <s v="RECKITT BENCKISER TEMIZLIK MALZEMESI SAN. VE TIC. A.S."/>
    <s v="EH.06.001"/>
    <s v="EnRoute Panorama - Hosting Hizmeti"/>
    <s v="Univera - Reckitt Benckiser"/>
    <x v="2"/>
    <s v="Hosting"/>
    <m/>
    <n v="18534.330000000002"/>
    <m/>
    <n v="1"/>
    <m/>
    <n v="18534.330000000002"/>
    <m/>
    <n v="0"/>
    <m/>
    <n v="18534.330000000002"/>
    <m/>
    <n v="0"/>
    <n v="0"/>
    <s v="UNI240000000836"/>
    <m/>
    <m/>
    <s v="R. Benckiser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94"/>
    <s v="Q4"/>
    <x v="0"/>
    <x v="10"/>
    <m/>
    <s v="PAMUK GIDA TURIZM A.S."/>
    <s v="EYS.04.012"/>
    <s v="EnRoute Panorama - E-Dönüsüm Modül Lisansi Standart"/>
    <s v="Univera - Çaykur"/>
    <x v="12"/>
    <s v="Enroute"/>
    <m/>
    <n v="17850"/>
    <m/>
    <n v="1"/>
    <m/>
    <n v="21000"/>
    <m/>
    <n v="3150"/>
    <m/>
    <n v="17850"/>
    <m/>
    <n v="0"/>
    <n v="0"/>
    <s v="UNI240000001945"/>
    <m/>
    <m/>
    <s v="Çaykur"/>
    <s v="Mevcut Müşteri"/>
    <s v="Yeni Satış"/>
    <s v="Lisans"/>
    <s v="Lisans Satışı"/>
    <s v="Diğer"/>
    <s v="Univera Satış"/>
    <s v="Saha Satış"/>
    <s v="Yurt İçi"/>
    <s v="Türkiye"/>
    <s v="Dist"/>
  </r>
  <r>
    <m/>
    <m/>
    <x v="95"/>
    <s v="Q2"/>
    <x v="0"/>
    <x v="5"/>
    <m/>
    <s v="NESTLE TÜRKIYE GIDA SANAYI A.S."/>
    <s v="EH.03.003"/>
    <s v="EnRoute Panorama - Uzman Destek Hizmeti"/>
    <s v="Univera - Nestle Retail"/>
    <x v="2"/>
    <s v="Enroute"/>
    <m/>
    <n v="27000"/>
    <m/>
    <n v="1"/>
    <m/>
    <n v="27000"/>
    <m/>
    <n v="0"/>
    <m/>
    <n v="27000"/>
    <m/>
    <n v="0"/>
    <n v="0"/>
    <s v="UNI240000000853"/>
    <m/>
    <m/>
    <s v="Nestle"/>
    <s v="Mevcut Müşteri"/>
    <s v="Yenileme"/>
    <s v="Hizmet"/>
    <s v="Hosting"/>
    <s v="Key Account"/>
    <s v="Univera Satış"/>
    <s v="Saha Satış"/>
    <s v="Yurt İçi"/>
    <s v="Türkiye"/>
    <s v="Merkez"/>
  </r>
  <r>
    <m/>
    <m/>
    <x v="96"/>
    <s v="Q2"/>
    <x v="0"/>
    <x v="5"/>
    <m/>
    <s v="ERGÜLAY GIDA SAN.TIC.LTD.STI."/>
    <s v="UH.01.002"/>
    <s v="UNIDOX KONTÖR HIZMETI"/>
    <s v="Univera - Dardanel"/>
    <x v="6"/>
    <s v="E-Dönüşüm"/>
    <s v="Unidox"/>
    <n v="1.7"/>
    <m/>
    <n v="10000"/>
    <m/>
    <n v="17000"/>
    <m/>
    <n v="0"/>
    <m/>
    <n v="17000"/>
    <m/>
    <n v="0"/>
    <n v="0"/>
    <s v="UNI240000000842"/>
    <m/>
    <m/>
    <s v="Dardanel"/>
    <s v="Mevcut Müşteri"/>
    <s v="Yeni Satış"/>
    <s v="Kontor"/>
    <s v="Kontor Satışı"/>
    <s v="Diğer"/>
    <s v="Kanal Satış"/>
    <s v="Saha Satış"/>
    <s v="Yurt İçi"/>
    <s v="Türkiye"/>
    <s v="Dist"/>
  </r>
  <r>
    <m/>
    <m/>
    <x v="96"/>
    <s v="Q2"/>
    <x v="0"/>
    <x v="5"/>
    <m/>
    <s v="THY DO&amp;CO IKRAM HIZMETLERI A.S."/>
    <s v="SH.02.001"/>
    <s v="StokBar Panorama - Yazilim Bakimi Hizmeti"/>
    <s v="Univera - Turkish Do&amp;Co"/>
    <x v="2"/>
    <s v="Stokbar"/>
    <s v="Stokbar"/>
    <n v="381298.32"/>
    <m/>
    <n v="1"/>
    <m/>
    <n v="381298.32"/>
    <m/>
    <n v="0"/>
    <m/>
    <n v="381298.32"/>
    <m/>
    <n v="0"/>
    <n v="0"/>
    <s v="UNI240000000843"/>
    <m/>
    <m/>
    <s v="THY Do&amp;Co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96"/>
    <s v="Q2"/>
    <x v="0"/>
    <x v="5"/>
    <m/>
    <s v="THY DO&amp;CO IKRAM HIZMETLERI A.S."/>
    <s v="SH.03.004"/>
    <s v="StokBar Panorama - Çafri Merkezi Hizmeti (Depo/Lokasyon)"/>
    <s v="Univera - Turkish Do&amp;Co"/>
    <x v="2"/>
    <s v="Stokbar"/>
    <s v="Stokbar"/>
    <n v="14961.02"/>
    <m/>
    <n v="4"/>
    <m/>
    <n v="59844.08"/>
    <m/>
    <n v="0"/>
    <m/>
    <n v="59844.08"/>
    <m/>
    <n v="0"/>
    <n v="0"/>
    <s v="UNI240000000843"/>
    <m/>
    <m/>
    <s v="THY Do&amp;Co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96"/>
    <s v="Q2"/>
    <x v="0"/>
    <x v="5"/>
    <m/>
    <s v="RED BULL GIDA DAGITIM VE PAZARLAMA TICARET LTD. STI"/>
    <s v="QH.02.001"/>
    <s v="Quest Panorama - Yazilim Bakimi, Yasatma ve Merkezi Destek Hizmeti"/>
    <s v="Univera - Redbull"/>
    <x v="2"/>
    <s v="Quest"/>
    <m/>
    <n v="15721.4"/>
    <m/>
    <n v="1"/>
    <m/>
    <n v="15721.4"/>
    <m/>
    <n v="0"/>
    <m/>
    <n v="15721.4"/>
    <m/>
    <n v="0"/>
    <n v="0"/>
    <s v="UNI240000000861"/>
    <m/>
    <m/>
    <s v="Redbull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96"/>
    <s v="Q2"/>
    <x v="0"/>
    <x v="5"/>
    <m/>
    <s v="ENERJISA ENERJI ÜRETIM A.S."/>
    <s v="QH.08.001"/>
    <s v="Quest Panorama - Hosting Hizmeti"/>
    <s v="Univera - Enerjisa"/>
    <x v="2"/>
    <s v="Hosting"/>
    <m/>
    <n v="21686.01"/>
    <m/>
    <n v="1"/>
    <m/>
    <n v="21686.006069999999"/>
    <m/>
    <n v="-3.9300000000000003E-3"/>
    <m/>
    <n v="21686.01"/>
    <m/>
    <n v="0"/>
    <n v="0"/>
    <s v="UNI240000000856"/>
    <m/>
    <m/>
    <s v="Enerjisa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96"/>
    <s v="Q2"/>
    <x v="0"/>
    <x v="5"/>
    <m/>
    <s v="FHP EV IÇI KULLANIM ARAÇLARI SAN VE TIC . A.S"/>
    <s v="QH.08.001"/>
    <s v="Quest Panorama - Hosting Hizmeti"/>
    <s v="Univera - Vileda"/>
    <x v="2"/>
    <s v="Hosting"/>
    <m/>
    <n v="12691.62"/>
    <m/>
    <n v="1"/>
    <m/>
    <n v="12691.61715"/>
    <m/>
    <n v="-2.8500000000000001E-3"/>
    <m/>
    <n v="12691.62"/>
    <m/>
    <n v="0"/>
    <n v="0"/>
    <s v="UNI240000000850"/>
    <m/>
    <m/>
    <s v="Vileda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96"/>
    <s v="Q4"/>
    <x v="0"/>
    <x v="10"/>
    <m/>
    <s v="RED BULL GIDA DAGITIM VE PAZARLAMA TICARET LTD. STI"/>
    <s v="EY.01.010"/>
    <s v="ENROUTE PANORAMA WEB CONNECTOR LISANSI"/>
    <s v="Univera - Redbull"/>
    <x v="12"/>
    <s v="Enroute"/>
    <m/>
    <n v="29808"/>
    <m/>
    <n v="1"/>
    <m/>
    <n v="33120"/>
    <m/>
    <n v="3312"/>
    <m/>
    <n v="29808"/>
    <m/>
    <n v="0"/>
    <n v="0"/>
    <s v="UNI240000001952"/>
    <m/>
    <m/>
    <s v="Redbull"/>
    <s v="Mevcut Müşteri"/>
    <s v="Yeni Satış"/>
    <s v="Lisans"/>
    <s v="Lisans Satışı"/>
    <s v="Diğer"/>
    <s v="Univera Satış"/>
    <s v="Saha Satış"/>
    <s v="Yurt İçi"/>
    <s v="Türkiye"/>
    <s v="Merkez"/>
  </r>
  <r>
    <m/>
    <m/>
    <x v="96"/>
    <s v="Q4"/>
    <x v="0"/>
    <x v="10"/>
    <m/>
    <s v="TADIM GIDA MADDELERI SAN.VE TIC.AS."/>
    <s v="EY.02.010"/>
    <s v="Enroute Panorama Field Agent Satis Sefi El Terminali Uygulamasi"/>
    <s v="Univera - Tadım"/>
    <x v="11"/>
    <s v="Enroute"/>
    <m/>
    <n v="14500"/>
    <m/>
    <n v="1"/>
    <m/>
    <n v="14500"/>
    <m/>
    <n v="0"/>
    <m/>
    <n v="14500"/>
    <m/>
    <n v="0"/>
    <n v="0"/>
    <s v="UNI240000001955"/>
    <m/>
    <m/>
    <s v="Tadım"/>
    <s v="Mevcut Müşteri"/>
    <s v="Yeni Satış"/>
    <s v="Lisans"/>
    <s v="Lisans Satışı"/>
    <s v="Diğer"/>
    <s v="Univera Satış"/>
    <s v="Saha Satış"/>
    <s v="Yurt İçi"/>
    <s v="Türkiye"/>
    <s v="Merkez"/>
  </r>
  <r>
    <m/>
    <m/>
    <x v="96"/>
    <s v="Q4"/>
    <x v="0"/>
    <x v="10"/>
    <m/>
    <s v="LA LORRAINE UNLU MAMÜLLER SAN. VE TIC. A.S."/>
    <s v="EY.06.001"/>
    <s v="EnRoute Panorama - Yazilim Gelistirme Hizmeti"/>
    <s v="Univera - La Lorraine"/>
    <x v="13"/>
    <s v="Enroute"/>
    <m/>
    <n v="12331.519305019305"/>
    <m/>
    <n v="5.18"/>
    <m/>
    <n v="63877.2736"/>
    <m/>
    <n v="3.5999999999999999E-3"/>
    <m/>
    <n v="63877.27"/>
    <m/>
    <n v="0"/>
    <n v="0"/>
    <s v="UNI240000001951"/>
    <m/>
    <m/>
    <s v="La Lorraine"/>
    <s v="Mevcut Müşteri"/>
    <s v="Yeni Satış"/>
    <s v="Hizmet"/>
    <s v="Yazılım Geliştirme"/>
    <s v="Diğer"/>
    <s v="Univera Satış"/>
    <s v="Saha Satış"/>
    <s v="Yurt İçi"/>
    <s v="Türkiye"/>
    <s v="Merkez"/>
  </r>
  <r>
    <m/>
    <m/>
    <x v="96"/>
    <s v="Q4"/>
    <x v="0"/>
    <x v="10"/>
    <m/>
    <s v="BELGIN MADENI YAGLAR TICARET VE SANAYI ANONIM SIRKETI"/>
    <s v="EH.02.001"/>
    <s v="EnRoute Panorama - Yazilim Bakimi, Yasatma ve Merkezi Destek Hizmeti"/>
    <s v="Univera - Belkim"/>
    <x v="12"/>
    <s v="Enroute"/>
    <m/>
    <n v="435435"/>
    <m/>
    <n v="1"/>
    <m/>
    <n v="558250"/>
    <m/>
    <n v="122815"/>
    <m/>
    <n v="435435"/>
    <m/>
    <n v="0"/>
    <n v="0"/>
    <s v="UNI240000001961"/>
    <m/>
    <m/>
    <s v="Belgin &amp; Belkim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96"/>
    <s v="Q4"/>
    <x v="0"/>
    <x v="10"/>
    <m/>
    <s v="LA LORRAINE UNLU MAMÜLLER SAN. VE TIC. A.S."/>
    <s v="EH.02.001"/>
    <s v="EnRoute Panorama - Yazilim Bakimi, Yasatma ve Merkezi Destek Hizmeti"/>
    <s v="Univera - La Lorraine"/>
    <x v="13"/>
    <s v="Enroute"/>
    <m/>
    <n v="427340.89"/>
    <m/>
    <n v="1"/>
    <m/>
    <n v="427340.89"/>
    <m/>
    <n v="0"/>
    <m/>
    <n v="427340.89"/>
    <m/>
    <n v="0"/>
    <n v="0"/>
    <s v="UNI240000001958"/>
    <m/>
    <m/>
    <s v="La Lorraine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96"/>
    <s v="Q4"/>
    <x v="0"/>
    <x v="10"/>
    <m/>
    <s v="RED BULL GIDA DAGITIM VE PAZARLAMA TICARET LTD. STI"/>
    <s v="EH.02.001"/>
    <s v="EnRoute Panorama - Yazilim Bakimi, Yasatma ve Merkezi Destek Hizmeti"/>
    <s v="Univera - Redbull"/>
    <x v="12"/>
    <s v="Enroute"/>
    <m/>
    <n v="3036"/>
    <m/>
    <n v="1"/>
    <m/>
    <n v="3036"/>
    <m/>
    <n v="0"/>
    <m/>
    <n v="3036"/>
    <m/>
    <n v="0"/>
    <n v="0"/>
    <s v="UNI240000001952"/>
    <m/>
    <m/>
    <s v="Redbull"/>
    <s v="Mevcut Müşteri"/>
    <s v="Yeni Satış"/>
    <s v="Hizmet"/>
    <s v="Bakım ve Destek Hizmeti"/>
    <s v="Diğer"/>
    <s v="Univera Satış"/>
    <s v="Saha Satış"/>
    <s v="Yurt İçi"/>
    <s v="Türkiye"/>
    <s v="Merkez"/>
  </r>
  <r>
    <m/>
    <m/>
    <x v="96"/>
    <s v="Q4"/>
    <x v="0"/>
    <x v="10"/>
    <m/>
    <s v="PAMUK GIDA TURIZM A.S."/>
    <s v="EH.03.006"/>
    <s v="EnRoute Panorama - Uzaktan Kurulum ve Efitim Hizmeti"/>
    <s v="Univera - Çaykur"/>
    <x v="12"/>
    <s v="Enroute"/>
    <m/>
    <n v="8500"/>
    <m/>
    <n v="1"/>
    <m/>
    <n v="10000"/>
    <m/>
    <n v="1500"/>
    <m/>
    <n v="8500"/>
    <m/>
    <n v="0"/>
    <n v="0"/>
    <s v="UNI240000001945"/>
    <m/>
    <m/>
    <s v="Çaykur"/>
    <s v="Mevcut Müşteri"/>
    <s v="Yeni Satış"/>
    <s v="Hizmet"/>
    <s v="Kurulum ve Eğitim"/>
    <s v="Diğer"/>
    <s v="Univera Satış"/>
    <s v="Saha Satış"/>
    <s v="Yurt İçi"/>
    <s v="Türkiye"/>
    <s v="Dist"/>
  </r>
  <r>
    <m/>
    <m/>
    <x v="96"/>
    <s v="Q4"/>
    <x v="0"/>
    <x v="10"/>
    <m/>
    <s v="RED BULL GIDA DAGITIM VE PAZARLAMA TICARET LTD. STI"/>
    <s v="EH.03.006"/>
    <s v="EnRoute Panorama - Uzaktan Kurulum ve Efitim Hizmeti"/>
    <s v="Univera - Redbull"/>
    <x v="12"/>
    <s v="Enroute"/>
    <m/>
    <n v="7672.95"/>
    <m/>
    <n v="1"/>
    <m/>
    <n v="7672.95"/>
    <m/>
    <n v="0"/>
    <m/>
    <n v="7672.95"/>
    <m/>
    <n v="0"/>
    <n v="0"/>
    <s v="UNI240000001952"/>
    <m/>
    <m/>
    <s v="Redbull"/>
    <s v="Mevcut Müşteri"/>
    <s v="Yeni Satış"/>
    <s v="Hizmet"/>
    <s v="Kurulum ve Eğitim"/>
    <s v="Diğer"/>
    <s v="Univera Satış"/>
    <s v="Saha Satış"/>
    <s v="Yurt İçi"/>
    <s v="Türkiye"/>
    <s v="Merkez"/>
  </r>
  <r>
    <m/>
    <m/>
    <x v="96"/>
    <s v="Q4"/>
    <x v="0"/>
    <x v="10"/>
    <m/>
    <s v="BELGIN MADENI YAGLAR TICARET VE SANAYI ANONIM SIRKETI"/>
    <s v="EH.01.001"/>
    <s v="EnRoute Panorama - Proje Yönetim Hizmeti"/>
    <s v="Univera - Belkim"/>
    <x v="12"/>
    <s v="Enroute"/>
    <m/>
    <n v="12075"/>
    <m/>
    <n v="23"/>
    <m/>
    <n v="402500"/>
    <m/>
    <n v="124775"/>
    <m/>
    <n v="277725"/>
    <m/>
    <n v="0"/>
    <n v="0"/>
    <s v="UNI240000001961"/>
    <m/>
    <m/>
    <s v="Belgin &amp; Belkim"/>
    <s v="Mevcut Müşteri"/>
    <s v="Yeni Satış"/>
    <s v="Hizmet"/>
    <s v="Proje Yönetimi ve Danışmanlık"/>
    <s v="Diğer"/>
    <s v="Univera Satış"/>
    <s v="Saha Satış"/>
    <s v="Yurt İçi"/>
    <s v="Türkiye"/>
    <s v="Merkez"/>
  </r>
  <r>
    <m/>
    <m/>
    <x v="96"/>
    <s v="Q4"/>
    <x v="0"/>
    <x v="10"/>
    <m/>
    <s v="RED BULL GIDA DAGITIM VE PAZARLAMA TICARET LTD. STI"/>
    <s v="EH.01.001"/>
    <s v="EnRoute Panorama - Proje Yönetim Hizmeti"/>
    <s v="Univera - Redbull"/>
    <x v="12"/>
    <s v="Enroute"/>
    <m/>
    <n v="12890.54"/>
    <m/>
    <n v="1"/>
    <m/>
    <n v="16113.18"/>
    <m/>
    <n v="3222.64"/>
    <m/>
    <n v="12890.54"/>
    <m/>
    <n v="0"/>
    <n v="0"/>
    <s v="UNI240000001952"/>
    <m/>
    <m/>
    <s v="Redbull"/>
    <s v="Mevcut Müşteri"/>
    <s v="Yeni Satış"/>
    <s v="Hizmet"/>
    <s v="Proje Yönetimi ve Danışmanlık"/>
    <s v="Diğer"/>
    <s v="Univera Satış"/>
    <s v="Saha Satış"/>
    <s v="Yurt İçi"/>
    <s v="Türkiye"/>
    <s v="Merkez"/>
  </r>
  <r>
    <m/>
    <m/>
    <x v="96"/>
    <s v="Q4"/>
    <x v="0"/>
    <x v="10"/>
    <m/>
    <s v="BELGIN MADENI YAGLAR TICARET VE SANAYI ANONIM SIRKETI"/>
    <s v="EYS.01.014"/>
    <s v="EnRoute Panorama - Platform Back Office Kullanici Lisansi (Standart)"/>
    <s v="Univera - Belkim"/>
    <x v="12"/>
    <s v="Enroute"/>
    <m/>
    <n v="12075"/>
    <m/>
    <n v="17"/>
    <m/>
    <n v="297500"/>
    <m/>
    <n v="92225"/>
    <m/>
    <n v="205275"/>
    <m/>
    <n v="0"/>
    <n v="0"/>
    <s v="UNI240000001961"/>
    <m/>
    <m/>
    <s v="Belgin &amp; Belkim"/>
    <s v="Mevcut Müşteri"/>
    <s v="Yeni Satış"/>
    <s v="Lisans"/>
    <s v="Lisans Satışı"/>
    <s v="Diğer"/>
    <s v="Univera Satış"/>
    <s v="Saha Satış"/>
    <s v="Yurt İçi"/>
    <s v="Türkiye"/>
    <s v="Merkez"/>
  </r>
  <r>
    <m/>
    <m/>
    <x v="96"/>
    <s v="Q4"/>
    <x v="0"/>
    <x v="10"/>
    <m/>
    <s v="BELGIN MADENI YAGLAR TICARET VE SANAYI ANONIM SIRKETI"/>
    <s v="EYS.01.001"/>
    <s v="EnRoute Panorama - Mobil Satis &amp; Dafitim Çözüm Lisansi (Standart)"/>
    <s v="Univera - Belkim"/>
    <x v="12"/>
    <s v="Enroute"/>
    <m/>
    <n v="507500"/>
    <m/>
    <n v="1"/>
    <m/>
    <n v="1015000"/>
    <m/>
    <n v="507500"/>
    <m/>
    <n v="507500"/>
    <m/>
    <n v="0"/>
    <n v="0"/>
    <s v="UNI240000001961"/>
    <m/>
    <m/>
    <s v="Belgin &amp; Belkim"/>
    <s v="Mevcut Müşteri"/>
    <s v="Yeni Satış"/>
    <s v="Lisans"/>
    <s v="Lisans Satışı"/>
    <s v="Diğer"/>
    <s v="Univera Satış"/>
    <s v="Saha Satış"/>
    <s v="Yurt İçi"/>
    <s v="Türkiye"/>
    <s v="Merkez"/>
  </r>
  <r>
    <m/>
    <m/>
    <x v="96"/>
    <s v="Q2"/>
    <x v="0"/>
    <x v="5"/>
    <m/>
    <s v="DARDANEL DAGITIM A.S."/>
    <s v="EH.06.001"/>
    <s v="EnRoute Panorama - Hosting Hizmeti"/>
    <s v="Univera - Dardanel"/>
    <x v="2"/>
    <s v="Hosting"/>
    <m/>
    <n v="44917.17"/>
    <m/>
    <n v="1"/>
    <m/>
    <n v="44917.17"/>
    <m/>
    <n v="0"/>
    <m/>
    <n v="44917.17"/>
    <m/>
    <n v="0"/>
    <n v="0"/>
    <s v="UNI240000000862"/>
    <m/>
    <m/>
    <s v="Dardanel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96"/>
    <s v="Q2"/>
    <x v="0"/>
    <x v="5"/>
    <m/>
    <s v="Haribo SEKERLEME SAN. TIC.LTD. STI."/>
    <s v="EH.06.001"/>
    <s v="EnRoute Panorama - Hosting Hizmeti"/>
    <s v="Univera - Haribo"/>
    <x v="2"/>
    <s v="Hosting"/>
    <m/>
    <n v="13028.34"/>
    <m/>
    <n v="1"/>
    <m/>
    <n v="13028.343378"/>
    <m/>
    <n v="3.3779999999999999E-3"/>
    <m/>
    <n v="13028.34"/>
    <m/>
    <n v="0"/>
    <n v="0"/>
    <s v="UNI240000000846"/>
    <m/>
    <m/>
    <s v="Haribo"/>
    <s v="Mevcut Müşteri"/>
    <s v="Yenileme"/>
    <s v="Hizmet"/>
    <s v="Hosting"/>
    <s v="Key Account"/>
    <s v="Univera Satış"/>
    <s v="Saha Satış"/>
    <s v="Yurt İçi"/>
    <s v="Türkiye"/>
    <s v="Merkez"/>
  </r>
  <r>
    <m/>
    <m/>
    <x v="96"/>
    <s v="Q2"/>
    <x v="0"/>
    <x v="5"/>
    <m/>
    <s v="Haribo SEKERLEME SAN. TIC.LTD. STI."/>
    <s v="EH.06.001"/>
    <s v="EnRoute Panorama - Hosting Hizmeti"/>
    <s v="Univera - Haribo"/>
    <x v="2"/>
    <s v="Hosting"/>
    <m/>
    <n v="6277.4"/>
    <m/>
    <n v="1"/>
    <m/>
    <n v="6277.4009999999998"/>
    <m/>
    <n v="1E-3"/>
    <m/>
    <n v="6277.4"/>
    <m/>
    <n v="0"/>
    <n v="0"/>
    <s v="UNI240000000846"/>
    <m/>
    <m/>
    <s v="Haribo"/>
    <s v="Mevcut Müşteri"/>
    <s v="Yenileme"/>
    <s v="Hizmet"/>
    <s v="Hosting"/>
    <s v="Key Account"/>
    <s v="Univera Satış"/>
    <s v="Saha Satış"/>
    <s v="Yurt İçi"/>
    <s v="Türkiye"/>
    <s v="Merkez"/>
  </r>
  <r>
    <m/>
    <m/>
    <x v="96"/>
    <s v="Q2"/>
    <x v="0"/>
    <x v="5"/>
    <m/>
    <s v="IMPERIAL TOBACCO TÜTÜN ÜRÜNLERI SATIS VE PAZARLAMA A.S"/>
    <s v="EH.06.001"/>
    <s v="EnRoute Panorama - Hosting Hizmeti"/>
    <s v="Univera - Imperial Tobacco"/>
    <x v="2"/>
    <s v="Hosting"/>
    <m/>
    <n v="91000"/>
    <m/>
    <n v="1"/>
    <m/>
    <n v="91000"/>
    <m/>
    <n v="0"/>
    <m/>
    <n v="91000"/>
    <m/>
    <n v="0"/>
    <n v="0"/>
    <s v="UNI240000000863"/>
    <m/>
    <m/>
    <s v="Imperial Tobacco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96"/>
    <s v="Q2"/>
    <x v="0"/>
    <x v="5"/>
    <m/>
    <s v="KENT GIDA MADDELERI SAN VE TIC.AS."/>
    <s v="EH.06.001"/>
    <s v="EnRoute Panorama - Hosting Hizmeti"/>
    <s v="Univera - Kent Gıda"/>
    <x v="2"/>
    <s v="Hosting"/>
    <m/>
    <n v="364297.54"/>
    <m/>
    <n v="1"/>
    <m/>
    <n v="364297.53894599999"/>
    <m/>
    <n v="-1.054E-3"/>
    <m/>
    <n v="364297.54"/>
    <m/>
    <n v="0"/>
    <n v="0"/>
    <s v="UNI240000000855"/>
    <m/>
    <m/>
    <s v="Mondelez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96"/>
    <s v="Q2"/>
    <x v="0"/>
    <x v="5"/>
    <m/>
    <s v="LA LORRAINE UNLU MAMÜLLER SAN. VE TIC. A.S."/>
    <s v="EH.06.001"/>
    <s v="EnRoute Panorama - Hosting Hizmeti"/>
    <s v="Univera - La Lorraine"/>
    <x v="2"/>
    <s v="Hosting"/>
    <m/>
    <n v="54493.96"/>
    <m/>
    <n v="1"/>
    <m/>
    <n v="54493.957122"/>
    <m/>
    <n v="-2.8779999999999999E-3"/>
    <m/>
    <n v="54493.96"/>
    <m/>
    <n v="0"/>
    <n v="0"/>
    <s v="UNI240000000852"/>
    <m/>
    <m/>
    <s v="La Lorraine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96"/>
    <s v="Q2"/>
    <x v="0"/>
    <x v="5"/>
    <m/>
    <s v="Mey İçki Sanayi ve Ticaret A.Ş."/>
    <s v="EH.06.001"/>
    <s v="EnRoute Panorama - Hosting Hizmeti"/>
    <s v="Univera - Mey İçki"/>
    <x v="2"/>
    <s v="Hosting"/>
    <m/>
    <n v="162661"/>
    <m/>
    <n v="1"/>
    <m/>
    <n v="162661"/>
    <m/>
    <n v="0"/>
    <m/>
    <n v="162661"/>
    <m/>
    <n v="0"/>
    <n v="0"/>
    <s v="UNI240000000848"/>
    <m/>
    <m/>
    <s v="Mey İçki"/>
    <s v="Mevcut Müşteri"/>
    <s v="Yenileme"/>
    <s v="Hizmet"/>
    <s v="Hosting"/>
    <s v="Key Account"/>
    <s v="Univera Satış"/>
    <s v="Saha Satış"/>
    <s v="Yurt İçi"/>
    <s v="Türkiye"/>
    <s v="Merkez"/>
  </r>
  <r>
    <m/>
    <m/>
    <x v="96"/>
    <s v="Q2"/>
    <x v="0"/>
    <x v="5"/>
    <m/>
    <s v="PERNOD RICARD ISTANBUL IÇ VE DIS TIC. LTD. STI"/>
    <s v="EH.06.001"/>
    <s v="EnRoute Panorama - Hosting Hizmeti"/>
    <s v="Univera - Pernod Ricard"/>
    <x v="2"/>
    <s v="Hosting"/>
    <m/>
    <n v="158834.1"/>
    <m/>
    <n v="1"/>
    <m/>
    <n v="158834.1"/>
    <m/>
    <n v="0"/>
    <m/>
    <n v="158834.1"/>
    <m/>
    <n v="0"/>
    <n v="0"/>
    <s v="UNI240000000854"/>
    <m/>
    <m/>
    <s v="Pernod Ricard"/>
    <s v="Mevcut Müşteri"/>
    <s v="Yenileme"/>
    <s v="Hizmet"/>
    <s v="Hosting"/>
    <s v="Key Account"/>
    <s v="Univera Satış"/>
    <s v="Saha Satış"/>
    <s v="Yurt İçi"/>
    <s v="Türkiye"/>
    <s v="Merkez"/>
  </r>
  <r>
    <m/>
    <m/>
    <x v="96"/>
    <s v="Q2"/>
    <x v="0"/>
    <x v="5"/>
    <m/>
    <s v="RED BULL GIDA DAGITIM VE PAZARLAMA TICARET LTD. STI"/>
    <s v="EH.06.001"/>
    <s v="EnRoute Panorama - Hosting Hizmeti"/>
    <s v="Univera - Redbull"/>
    <x v="2"/>
    <s v="Hosting"/>
    <m/>
    <n v="83493.440000000002"/>
    <m/>
    <n v="1"/>
    <m/>
    <n v="83493.440000000002"/>
    <m/>
    <n v="0"/>
    <m/>
    <n v="83493.440000000002"/>
    <m/>
    <n v="0"/>
    <n v="0"/>
    <s v="UNI240000000860"/>
    <m/>
    <m/>
    <s v="Redbull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96"/>
    <s v="Q2"/>
    <x v="0"/>
    <x v="5"/>
    <m/>
    <s v="TADIM GIDA MADDELERI SAN.VE TIC.AS."/>
    <s v="EH.06.001"/>
    <s v="EnRoute Panorama - Hosting Hizmeti"/>
    <s v="Univera - Tadım"/>
    <x v="2"/>
    <s v="Hosting"/>
    <m/>
    <n v="65000"/>
    <m/>
    <n v="1"/>
    <m/>
    <n v="65000"/>
    <m/>
    <n v="0"/>
    <m/>
    <n v="65000"/>
    <m/>
    <n v="0"/>
    <n v="0"/>
    <s v="UNI240000000849"/>
    <m/>
    <m/>
    <s v="Tadım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96"/>
    <s v="Q2"/>
    <x v="0"/>
    <x v="5"/>
    <m/>
    <s v="TÜRK HENKEL KIMYA SAN TIC. A.S."/>
    <s v="EH.06.001"/>
    <s v="EnRoute Panorama - Hosting Hizmeti"/>
    <s v="Univera - Schwarzkoph Henkel"/>
    <x v="2"/>
    <s v="Hosting"/>
    <m/>
    <n v="18832.2"/>
    <m/>
    <n v="1"/>
    <m/>
    <n v="18832.203000000001"/>
    <m/>
    <n v="3.0000000000000001E-3"/>
    <m/>
    <n v="18832.2"/>
    <m/>
    <n v="0"/>
    <n v="0"/>
    <s v="UNI240000000857"/>
    <m/>
    <m/>
    <s v="Henkel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96"/>
    <s v="Q4"/>
    <x v="0"/>
    <x v="10"/>
    <m/>
    <s v="BELGIN MADENI YAGLAR TICARET VE SANAYI ANONIM SIRKETI"/>
    <s v="EH.03.001"/>
    <s v="EnRoute Panorama - Çafri Merkezi Hizmeti  (MSD)"/>
    <s v="Univera - Belkim"/>
    <x v="12"/>
    <s v="Enroute"/>
    <m/>
    <n v="28440"/>
    <m/>
    <n v="10"/>
    <m/>
    <n v="360000"/>
    <m/>
    <n v="75600"/>
    <m/>
    <n v="284400"/>
    <m/>
    <n v="0"/>
    <n v="0"/>
    <s v="UNI240000001961"/>
    <m/>
    <m/>
    <s v="Belgin &amp; Belkim"/>
    <s v="Mevcut Müşteri"/>
    <s v="Yenileme"/>
    <s v="Hizmet"/>
    <s v="Çağrı Merkezi"/>
    <s v="Diğer"/>
    <s v="Univera Satış"/>
    <s v="Saha Satış"/>
    <s v="Yurt İçi"/>
    <s v="Türkiye"/>
    <s v="Merkez"/>
  </r>
  <r>
    <m/>
    <m/>
    <x v="97"/>
    <s v="Q2"/>
    <x v="0"/>
    <x v="5"/>
    <m/>
    <s v="POLARİS YAZILIM ÇÖZÜMLERİ VE DANIŞMANLIK HİZMETLERİ LTD.ŞTİ."/>
    <s v="WPY.02.001"/>
    <s v="WEBPLUS (Android) SATIS TEMSILCISI LISANSI"/>
    <s v="Univera - Kanal"/>
    <x v="5"/>
    <s v="Enroute"/>
    <s v="Webplus"/>
    <n v="2250.4"/>
    <m/>
    <n v="1"/>
    <m/>
    <n v="2813"/>
    <m/>
    <n v="562.6"/>
    <m/>
    <n v="2250.4"/>
    <m/>
    <n v="0"/>
    <n v="0"/>
    <s v="UNI240000000865"/>
    <m/>
    <m/>
    <s v="Polaris"/>
    <s v="Mevcut Müşteri"/>
    <s v="Yeni Satış"/>
    <s v="Lisans"/>
    <s v="Lisans Satışı"/>
    <s v="Diğer"/>
    <s v="Kanal Satış"/>
    <s v="Polaris"/>
    <s v="Yurt İçi"/>
    <s v="Türkiye"/>
    <s v="Merkez"/>
  </r>
  <r>
    <m/>
    <m/>
    <x v="97"/>
    <s v="Q2"/>
    <x v="0"/>
    <x v="5"/>
    <m/>
    <s v="MAHIROGULLARI GENEL INSAAT MÜTAHITLIK - MAHIR AVCI"/>
    <s v="UH.01.002"/>
    <s v="UNIDOX KONTÖR HIZMETI"/>
    <s v="Univera Doğuş Çay Projesi"/>
    <x v="6"/>
    <s v="E-Dönüşüm"/>
    <s v="Unidox"/>
    <n v="1.9"/>
    <m/>
    <n v="10000"/>
    <m/>
    <n v="19000"/>
    <m/>
    <n v="0"/>
    <m/>
    <n v="19000"/>
    <m/>
    <n v="0"/>
    <n v="0"/>
    <s v="UNI240000000866"/>
    <m/>
    <m/>
    <s v="Doğuş Çay"/>
    <s v="Mevcut Müşteri"/>
    <s v="Yeni Satış"/>
    <s v="Kontor"/>
    <s v="Kontor Satışı"/>
    <s v="Key Account"/>
    <s v="Kanal Satış"/>
    <s v="Saha Satış"/>
    <s v="Yurt İçi"/>
    <s v="Türkiye"/>
    <s v="Dist"/>
  </r>
  <r>
    <m/>
    <m/>
    <x v="97"/>
    <s v="Q2"/>
    <x v="0"/>
    <x v="5"/>
    <m/>
    <s v="MİYA OTOMASYON VE BARKOD BILISIM SISTEMLERI SAN TİC. VE L.T.D. STI."/>
    <s v="UH.01.002"/>
    <s v="UNIDOX KONTÖR HIZMETI"/>
    <s v="Univera - Kanal"/>
    <x v="5"/>
    <s v="E-Dönüşüm"/>
    <s v="Unidox"/>
    <n v="1.6870000000000001"/>
    <m/>
    <n v="10000"/>
    <m/>
    <n v="16870"/>
    <m/>
    <n v="0"/>
    <m/>
    <n v="16870"/>
    <m/>
    <n v="0"/>
    <n v="0"/>
    <s v="UNI240000000868"/>
    <m/>
    <m/>
    <s v="Miya"/>
    <s v="Mevcut Müşteri"/>
    <s v="Yeni Satış"/>
    <s v="Kontor"/>
    <s v="Kontor Satışı"/>
    <s v="Diğer"/>
    <s v="Kanal Satış"/>
    <s v="Miya"/>
    <s v="Yurt İçi"/>
    <s v="Türkiye"/>
    <s v="Merkez"/>
  </r>
  <r>
    <m/>
    <m/>
    <x v="97"/>
    <s v="Q2"/>
    <x v="0"/>
    <x v="5"/>
    <m/>
    <s v="TAVUK DÜNYASI GIDA SANAYI VE TICARET A.S."/>
    <s v="SH.01.001"/>
    <s v="StokBar Panorama - Proje Yönetim Hizmeti"/>
    <s v="Univera - Tavuk Dünyası"/>
    <x v="12"/>
    <s v="Stokbar"/>
    <s v="Stokbar"/>
    <n v="5233.6000000000004"/>
    <m/>
    <n v="1"/>
    <m/>
    <n v="5233.6000000000004"/>
    <m/>
    <n v="0"/>
    <m/>
    <n v="5233.6000000000004"/>
    <m/>
    <n v="0"/>
    <n v="0"/>
    <s v="UNI240000000864"/>
    <m/>
    <m/>
    <s v="Tavuk Dünyası"/>
    <s v="Mevcut Müşteri"/>
    <s v="Yeni Satış"/>
    <s v="Hizmet"/>
    <s v="Proje Yönetimi ve Danışmanlık"/>
    <s v="Diğer"/>
    <s v="Univera Satış"/>
    <s v="Saha Satış"/>
    <s v="Yurt İçi"/>
    <s v="Türkiye"/>
    <s v="Merkez"/>
  </r>
  <r>
    <m/>
    <m/>
    <x v="97"/>
    <s v="Q2"/>
    <x v="0"/>
    <x v="5"/>
    <m/>
    <s v="DANONE TIKVESLI GIDA VE IÇECEK SAN.TIC.A.S."/>
    <s v="EH.06.001"/>
    <s v="EnRoute Panorama - Hosting Hizmeti"/>
    <s v="Univera - Danone Tikveşli"/>
    <x v="11"/>
    <s v="Hosting"/>
    <m/>
    <n v="18000"/>
    <m/>
    <n v="1"/>
    <m/>
    <n v="18000"/>
    <m/>
    <n v="0"/>
    <m/>
    <n v="18000"/>
    <m/>
    <n v="0"/>
    <n v="0"/>
    <s v="UNI240000000867"/>
    <m/>
    <m/>
    <s v="Danone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98"/>
    <s v="Q2"/>
    <x v="0"/>
    <x v="5"/>
    <m/>
    <s v="KILIÇASLAN YEDEK PARÇA PAZARLAMA GIDA VE INS.TIC.LTD.STI."/>
    <s v="UH.01.002"/>
    <s v="UNIDOX KONTÖR HIZMETI"/>
    <s v="Univera Doğuş Çay Projesi"/>
    <x v="6"/>
    <s v="E-Dönüşüm"/>
    <s v="Unidox"/>
    <n v="1.7"/>
    <m/>
    <n v="10000"/>
    <m/>
    <n v="17000"/>
    <m/>
    <n v="0"/>
    <m/>
    <n v="17000"/>
    <m/>
    <n v="0"/>
    <n v="0"/>
    <s v="UNI240000000871"/>
    <m/>
    <m/>
    <s v="Doğuş Çay"/>
    <s v="Mevcut Müşteri"/>
    <s v="Yeni Satış"/>
    <s v="Kontor"/>
    <s v="Kontor Satışı"/>
    <s v="Key Account"/>
    <s v="Kanal Satış"/>
    <s v="Saha Satış"/>
    <s v="Yurt İçi"/>
    <s v="Türkiye"/>
    <s v="Dist"/>
  </r>
  <r>
    <m/>
    <m/>
    <x v="98"/>
    <s v="Q2"/>
    <x v="0"/>
    <x v="5"/>
    <m/>
    <s v="KILIÇASLAN YEDEK PARÇA PAZARLAMA GIDA VE INS.TIC.LTD.STI."/>
    <s v="UH.01.002"/>
    <s v="UNIDOX KONTÖR HIZMETI"/>
    <s v="Univera Doğuş Çay Projesi"/>
    <x v="6"/>
    <s v="E-Dönüşüm"/>
    <s v="Unidox"/>
    <n v="0.01"/>
    <m/>
    <n v="25000"/>
    <m/>
    <n v="250"/>
    <m/>
    <n v="0"/>
    <m/>
    <n v="250"/>
    <m/>
    <n v="0"/>
    <n v="0"/>
    <s v="UNI240000000871"/>
    <m/>
    <m/>
    <s v="Doğuş Çay"/>
    <s v="Mevcut Müşteri"/>
    <s v="Yeni Satış"/>
    <s v="Kontor"/>
    <s v="Kontor Satışı"/>
    <s v="Key Account"/>
    <s v="Kanal Satış"/>
    <s v="Saha Satış"/>
    <s v="Yurt İçi"/>
    <s v="Türkiye"/>
    <s v="Dist"/>
  </r>
  <r>
    <m/>
    <m/>
    <x v="98"/>
    <s v="Q4"/>
    <x v="0"/>
    <x v="10"/>
    <m/>
    <s v="BELGIN MADENI YAGLAR TICARET VE SANAYI ANONIM SIRKETI"/>
    <s v="EY.04.012"/>
    <s v="EnRoute Panorama E-Dönüsüm  Modül Lisansi (Enterprise)"/>
    <s v="Univera - Belkim"/>
    <x v="12"/>
    <s v="Enroute"/>
    <m/>
    <n v="20010"/>
    <m/>
    <n v="4"/>
    <m/>
    <n v="116000"/>
    <m/>
    <n v="35960"/>
    <m/>
    <n v="80040"/>
    <m/>
    <n v="0"/>
    <n v="0"/>
    <s v="UNI240000001961"/>
    <m/>
    <m/>
    <s v="Belgin &amp; Belkim"/>
    <s v="Mevcut Müşteri"/>
    <s v="Yeni Satış"/>
    <s v="Lisans"/>
    <s v="Lisans Satışı"/>
    <s v="Diğer"/>
    <s v="Univera Satış"/>
    <s v="Saha Satış"/>
    <s v="Yurt İçi"/>
    <s v="Türkiye"/>
    <s v="Merkez"/>
  </r>
  <r>
    <m/>
    <m/>
    <x v="98"/>
    <s v="Q4"/>
    <x v="0"/>
    <x v="10"/>
    <m/>
    <s v="BELGIN MADENI YAGLAR TICARET VE SANAYI ANONIM SIRKETI"/>
    <s v="EH.02.001"/>
    <s v="EnRoute Panorama - Yazilim Bakimi, Yasatma ve Merkezi Destek Hizmeti"/>
    <s v="Univera - Belkim"/>
    <x v="12"/>
    <s v="Enroute"/>
    <m/>
    <n v="101930.4"/>
    <m/>
    <n v="1"/>
    <m/>
    <n v="130680"/>
    <m/>
    <n v="28749.599999999999"/>
    <m/>
    <n v="101930.4"/>
    <m/>
    <n v="0"/>
    <n v="0"/>
    <s v="UNI240000001961"/>
    <m/>
    <m/>
    <s v="Belgin &amp; Belkim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98"/>
    <s v="Q4"/>
    <x v="0"/>
    <x v="10"/>
    <m/>
    <s v="BELGIN MADENI YAGLAR TICARET VE SANAYI ANONIM SIRKETI"/>
    <s v="EH.03.006"/>
    <s v="EnRoute Panorama - Uzaktan Kurulum ve Efitim Hizmeti"/>
    <s v="Univera - Belkim"/>
    <x v="12"/>
    <s v="Enroute"/>
    <m/>
    <n v="6900"/>
    <m/>
    <n v="8"/>
    <m/>
    <n v="80000"/>
    <m/>
    <n v="24800"/>
    <m/>
    <n v="55200"/>
    <m/>
    <n v="0"/>
    <n v="0"/>
    <s v="UNI240000001961"/>
    <m/>
    <m/>
    <s v="Belgin &amp; Belkim"/>
    <s v="Mevcut Müşteri"/>
    <s v="Yeni Satış"/>
    <s v="Hizmet"/>
    <s v="Kurulum ve Eğitim"/>
    <s v="Diğer"/>
    <s v="Univera Satış"/>
    <s v="Saha Satış"/>
    <s v="Yurt İçi"/>
    <s v="Türkiye"/>
    <s v="Merkez"/>
  </r>
  <r>
    <m/>
    <m/>
    <x v="98"/>
    <s v="Q4"/>
    <x v="0"/>
    <x v="10"/>
    <m/>
    <s v="BELGIN MADENI YAGLAR TICARET VE SANAYI ANONIM SIRKETI"/>
    <s v="EH.03.006"/>
    <s v="EnRoute Panorama - Uzaktan Kurulum ve Efitim Hizmeti"/>
    <s v="Univera - Belkim"/>
    <x v="12"/>
    <s v="Enroute"/>
    <m/>
    <n v="6900"/>
    <m/>
    <n v="5"/>
    <m/>
    <n v="50000"/>
    <m/>
    <n v="15500"/>
    <m/>
    <n v="34500"/>
    <m/>
    <n v="0"/>
    <n v="0"/>
    <s v="UNI240000001961"/>
    <m/>
    <m/>
    <s v="Belgin &amp; Belkim"/>
    <s v="Mevcut Müşteri"/>
    <s v="Yeni Satış"/>
    <s v="Hizmet"/>
    <s v="Kurulum ve Eğitim"/>
    <s v="Diğer"/>
    <s v="Univera Satış"/>
    <s v="Saha Satış"/>
    <s v="Yurt İçi"/>
    <s v="Türkiye"/>
    <s v="Merkez"/>
  </r>
  <r>
    <m/>
    <m/>
    <x v="98"/>
    <s v="Q4"/>
    <x v="0"/>
    <x v="10"/>
    <m/>
    <s v="BELGIN MADENI YAGLAR TICARET VE SANAYI ANONIM SIRKETI"/>
    <s v="EH.05.002"/>
    <s v="EnRoute Panorama - Rapor Gelistirme Hizmeti"/>
    <s v="Univera - Belkim"/>
    <x v="12"/>
    <s v="Enroute"/>
    <m/>
    <n v="12075"/>
    <m/>
    <n v="5"/>
    <m/>
    <n v="87500"/>
    <m/>
    <n v="27125"/>
    <m/>
    <n v="60375"/>
    <m/>
    <n v="0"/>
    <n v="0"/>
    <s v="UNI240000001961"/>
    <m/>
    <m/>
    <s v="Belgin &amp; Belkim"/>
    <s v="Mevcut Müşteri"/>
    <s v="Yeni Satış"/>
    <s v="Hizmet"/>
    <s v="Rapor Geliştirme"/>
    <s v="Diğer"/>
    <s v="Univera Satış"/>
    <s v="Saha Satış"/>
    <s v="Yurt İçi"/>
    <s v="Türkiye"/>
    <s v="Merkez"/>
  </r>
  <r>
    <m/>
    <m/>
    <x v="98"/>
    <s v="Q4"/>
    <x v="0"/>
    <x v="10"/>
    <m/>
    <s v="BELGIN MADENI YAGLAR TICARET VE SANAYI ANONIM SIRKETI"/>
    <s v="EH.02.001"/>
    <s v="EnRoute Panorama - Proje Yönetim Hizmeti"/>
    <s v="Univera - Belkim"/>
    <x v="12"/>
    <s v="Enroute"/>
    <m/>
    <n v="145464"/>
    <m/>
    <n v="1"/>
    <m/>
    <n v="191400"/>
    <m/>
    <n v="45936"/>
    <m/>
    <n v="145464"/>
    <m/>
    <n v="0"/>
    <n v="0"/>
    <s v="UNI240000001961"/>
    <m/>
    <m/>
    <s v="Belgin &amp; Belkim"/>
    <s v="Mevcut Müşteri"/>
    <s v="Yeni Satış"/>
    <s v="Hizmet"/>
    <s v="Proje Yönetimi ve Danışmanlık"/>
    <s v="Diğer"/>
    <s v="Univera Satış"/>
    <s v="Saha Satış"/>
    <s v="Yurt İçi"/>
    <s v="Türkiye"/>
    <s v="Merkez"/>
  </r>
  <r>
    <m/>
    <m/>
    <x v="98"/>
    <s v="Q4"/>
    <x v="0"/>
    <x v="10"/>
    <m/>
    <s v="BELGIN MADENI YAGLAR TICARET VE SANAYI ANONIM SIRKETI"/>
    <s v="EH.01.001"/>
    <s v="EnRoute Panorama - Proje Yönetim Hizmeti"/>
    <s v="Univera - Belkim"/>
    <x v="12"/>
    <s v="Enroute"/>
    <m/>
    <n v="8280"/>
    <m/>
    <n v="13"/>
    <m/>
    <n v="156000"/>
    <m/>
    <n v="48360"/>
    <m/>
    <n v="107640"/>
    <m/>
    <n v="0"/>
    <n v="0"/>
    <s v="UNI240000001961"/>
    <m/>
    <m/>
    <s v="Belgin &amp; Belkim"/>
    <s v="Mevcut Müşteri"/>
    <s v="Yeni Satış"/>
    <s v="Hizmet"/>
    <s v="Proje Yönetimi ve Danışmanlık"/>
    <s v="Diğer"/>
    <s v="Univera Satış"/>
    <s v="Saha Satış"/>
    <s v="Yurt İçi"/>
    <s v="Türkiye"/>
    <s v="Merkez"/>
  </r>
  <r>
    <m/>
    <m/>
    <x v="98"/>
    <s v="Q4"/>
    <x v="0"/>
    <x v="10"/>
    <m/>
    <s v="BELGIN MADENI YAGLAR TICARET VE SANAYI ANONIM SIRKETI"/>
    <s v="EH.01.001"/>
    <s v="EnRoute Panorama - Proje Yönetim Hizmeti"/>
    <s v="Univera - Belkim"/>
    <x v="12"/>
    <s v="Enroute"/>
    <m/>
    <n v="12075"/>
    <m/>
    <n v="6"/>
    <m/>
    <n v="105000"/>
    <m/>
    <n v="32550"/>
    <m/>
    <n v="72450"/>
    <m/>
    <n v="0"/>
    <n v="0"/>
    <s v="UNI240000001961"/>
    <m/>
    <m/>
    <s v="Belgin &amp; Belkim"/>
    <s v="Mevcut Müşteri"/>
    <s v="Yeni Satış"/>
    <s v="Hizmet"/>
    <s v="Proje Yönetimi ve Danışmanlık"/>
    <s v="Diğer"/>
    <s v="Univera Satış"/>
    <s v="Saha Satış"/>
    <s v="Yurt İçi"/>
    <s v="Türkiye"/>
    <s v="Merkez"/>
  </r>
  <r>
    <m/>
    <m/>
    <x v="98"/>
    <s v="Q4"/>
    <x v="0"/>
    <x v="10"/>
    <m/>
    <s v="BELGIN MADENI YAGLAR TICARET VE SANAYI ANONIM SIRKETI"/>
    <s v="EH.01.001"/>
    <s v="EnRoute Panorama - Proje Yönetim Hizmeti"/>
    <s v="Univera - Belkim"/>
    <x v="12"/>
    <s v="Enroute"/>
    <m/>
    <n v="12075"/>
    <m/>
    <n v="5"/>
    <m/>
    <n v="87500"/>
    <m/>
    <n v="27125"/>
    <m/>
    <n v="60375"/>
    <m/>
    <n v="0"/>
    <n v="0"/>
    <s v="UNI240000001961"/>
    <m/>
    <m/>
    <s v="Belgin &amp; Belkim"/>
    <s v="Mevcut Müşteri"/>
    <s v="Yeni Satış"/>
    <s v="Hizmet"/>
    <s v="Proje Yönetimi ve Danışmanlık"/>
    <s v="Diğer"/>
    <s v="Univera Satış"/>
    <s v="Saha Satış"/>
    <s v="Yurt İçi"/>
    <s v="Türkiye"/>
    <s v="Merkez"/>
  </r>
  <r>
    <m/>
    <m/>
    <x v="98"/>
    <s v="Q4"/>
    <x v="0"/>
    <x v="10"/>
    <m/>
    <s v="BELGIN MADENI YAGLAR TICARET VE SANAYI ANONIM SIRKETI"/>
    <s v="EYS.01.014"/>
    <s v="EnRoute Panorama - Platform Back Office Kullanici Lisansi (Standart)"/>
    <s v="Univera - Belkim"/>
    <x v="12"/>
    <s v="Enroute"/>
    <m/>
    <n v="12075"/>
    <m/>
    <n v="4"/>
    <m/>
    <n v="70000"/>
    <m/>
    <n v="21700"/>
    <m/>
    <n v="48300"/>
    <m/>
    <n v="0"/>
    <n v="0"/>
    <s v="UNI240000001961"/>
    <m/>
    <m/>
    <s v="Belgin &amp; Belkim"/>
    <s v="Mevcut Müşteri"/>
    <s v="Yeni Satış"/>
    <s v="Lisans"/>
    <s v="Lisans Satışı"/>
    <s v="Diğer"/>
    <s v="Univera Satış"/>
    <s v="Saha Satış"/>
    <s v="Yurt İçi"/>
    <s v="Türkiye"/>
    <s v="Merkez"/>
  </r>
  <r>
    <m/>
    <m/>
    <x v="98"/>
    <s v="Q4"/>
    <x v="0"/>
    <x v="10"/>
    <m/>
    <s v="BELGIN MADENI YAGLAR TICARET VE SANAYI ANONIM SIRKETI"/>
    <s v="EYS.01.021"/>
    <s v="EnRoute Panorama - Dafitim Kanali (Bayi/Distribütör/Sube) Lisansi Standart"/>
    <s v="Univera - Belkim"/>
    <x v="12"/>
    <s v="Enroute"/>
    <m/>
    <n v="22425"/>
    <m/>
    <n v="4"/>
    <m/>
    <n v="130000"/>
    <m/>
    <n v="40300"/>
    <m/>
    <n v="89700"/>
    <m/>
    <n v="0"/>
    <n v="0"/>
    <s v="UNI240000001961"/>
    <m/>
    <m/>
    <s v="Belgin &amp; Belkim"/>
    <s v="Mevcut Müşteri"/>
    <s v="Yeni Satış"/>
    <s v="Lisans"/>
    <s v="Lisans Satışı"/>
    <s v="Diğer"/>
    <s v="Univera Satış"/>
    <s v="Saha Satış"/>
    <s v="Yurt İçi"/>
    <s v="Türkiye"/>
    <s v="Merkez"/>
  </r>
  <r>
    <m/>
    <m/>
    <x v="98"/>
    <s v="Q4"/>
    <x v="0"/>
    <x v="10"/>
    <m/>
    <s v="BELGIN MADENI YAGLAR TICARET VE SANAYI ANONIM SIRKETI"/>
    <s v="EH.03.008"/>
    <s v="EnRoute Panorama - Çafri Merkezi Hizmeti (DDI / OutSource)"/>
    <s v="Univera - Belkim"/>
    <x v="12"/>
    <s v="Enroute"/>
    <m/>
    <n v="9480"/>
    <m/>
    <n v="6"/>
    <m/>
    <n v="72000"/>
    <m/>
    <n v="15120"/>
    <m/>
    <n v="56880"/>
    <m/>
    <n v="0"/>
    <n v="0"/>
    <s v="UNI240000001961"/>
    <m/>
    <m/>
    <s v="Belgin &amp; Belkim"/>
    <s v="Mevcut Müşteri"/>
    <s v="Yenileme"/>
    <s v="Hizmet"/>
    <s v="Çağrı Merkezi"/>
    <s v="Diğer"/>
    <s v="Univera Satış"/>
    <s v="Saha Satış"/>
    <s v="Yurt İçi"/>
    <s v="Türkiye"/>
    <s v="Merkez"/>
  </r>
  <r>
    <m/>
    <m/>
    <x v="99"/>
    <s v="Q4"/>
    <x v="0"/>
    <x v="10"/>
    <m/>
    <s v="TURKUAZ TRADE LLC"/>
    <s v="EH.02.001"/>
    <s v="EnRoute Panorama - Yazilim Bakimi, Yasatma ve Merkezi Destek Hizmeti"/>
    <s v="Univera - Turkuaz Kazakistan"/>
    <x v="11"/>
    <s v="Enroute"/>
    <m/>
    <n v="141123.1"/>
    <m/>
    <n v="1"/>
    <m/>
    <n v="141123.095"/>
    <m/>
    <n v="-5.0000000000000001E-3"/>
    <m/>
    <n v="141123.1"/>
    <m/>
    <n v="0"/>
    <n v="0"/>
    <s v="ENV240000000122"/>
    <m/>
    <m/>
    <s v="Turkuaz Trade"/>
    <s v="Mevcut Müşteri"/>
    <s v="Yenileme"/>
    <s v="Hizmet"/>
    <s v="Bakım ve Destek Hizmeti"/>
    <s v="Diğer"/>
    <s v="Univera Satış"/>
    <s v="Saha Satış"/>
    <s v="Yurt Dışı"/>
    <s v="Kırgızistan"/>
    <s v="Merkez"/>
  </r>
  <r>
    <m/>
    <m/>
    <x v="99"/>
    <s v="Q4"/>
    <x v="0"/>
    <x v="10"/>
    <m/>
    <s v="BELGIN MADENI YAGLAR TICARET VE SANAYI ANONIM SIRKETI"/>
    <s v="EYS.01.014"/>
    <s v="EnRoute Panorama - Platform Back Office Kullanici Lisansi (Standart)"/>
    <s v="Univera - Belkim"/>
    <x v="12"/>
    <s v="Enroute"/>
    <m/>
    <n v="12075"/>
    <m/>
    <n v="1"/>
    <m/>
    <n v="17500"/>
    <m/>
    <n v="5425"/>
    <m/>
    <n v="12075"/>
    <m/>
    <n v="0"/>
    <n v="0"/>
    <s v="UNI240000001961"/>
    <m/>
    <m/>
    <s v="Belgin &amp; Belkim"/>
    <s v="Mevcut Müşteri"/>
    <s v="Yeni Satış"/>
    <s v="Lisans"/>
    <s v="Lisans Satışı"/>
    <s v="Diğer"/>
    <s v="Univera Satış"/>
    <s v="Saha Satış"/>
    <s v="Yurt İçi"/>
    <s v="Türkiye"/>
    <s v="Merkez"/>
  </r>
  <r>
    <m/>
    <m/>
    <x v="99"/>
    <s v="Q4"/>
    <x v="0"/>
    <x v="10"/>
    <m/>
    <s v="BELGIN MADENI YAGLAR TICARET VE SANAYI ANONIM SIRKETI"/>
    <s v="EYS.02.033"/>
    <s v="EnRoute Panorama - Mobil Kullanici Lisansi Standart"/>
    <s v="Univera - Belkim"/>
    <x v="12"/>
    <s v="Enroute"/>
    <m/>
    <n v="5520"/>
    <m/>
    <n v="4"/>
    <m/>
    <n v="32000"/>
    <m/>
    <n v="9920"/>
    <m/>
    <n v="22080"/>
    <m/>
    <n v="0"/>
    <n v="0"/>
    <s v="UNI240000001961"/>
    <m/>
    <m/>
    <s v="Belgin &amp; Belkim"/>
    <s v="Mevcut Müşteri"/>
    <s v="Yeni Satış"/>
    <s v="Lisans"/>
    <s v="Lisans Satışı"/>
    <s v="Diğer"/>
    <s v="Univera Satış"/>
    <s v="Saha Satış"/>
    <s v="Yurt İçi"/>
    <s v="Türkiye"/>
    <s v="Merkez"/>
  </r>
  <r>
    <m/>
    <m/>
    <x v="99"/>
    <s v="Q4"/>
    <x v="0"/>
    <x v="10"/>
    <m/>
    <s v="ZIRVEGÜL GRUP GIDA TEMIZLIK ÜRÜNLERI DAG. VE PAZ. TIC. LTD. STI."/>
    <s v="EH.01.003"/>
    <s v="EnRoute Panorama - Kurulum ve Efitim Hizmeti"/>
    <s v="Univera - Kent Gıda"/>
    <x v="12"/>
    <s v="Enroute"/>
    <m/>
    <n v="12000"/>
    <m/>
    <n v="2"/>
    <m/>
    <n v="24000"/>
    <m/>
    <n v="0"/>
    <m/>
    <n v="24000"/>
    <m/>
    <n v="0"/>
    <n v="0"/>
    <s v="UNI240000001963"/>
    <m/>
    <m/>
    <s v="Mondelez"/>
    <s v="Mevcut Müşteri"/>
    <s v="Yeni Satış"/>
    <s v="Hizmet"/>
    <s v="Kurulum ve Eğitim"/>
    <s v="Key Account"/>
    <s v="Univera Satış"/>
    <s v="Saha Satış"/>
    <s v="Yurt İçi"/>
    <s v="Türkiye"/>
    <s v="Dist"/>
  </r>
  <r>
    <m/>
    <m/>
    <x v="99"/>
    <s v="Q4"/>
    <x v="0"/>
    <x v="10"/>
    <m/>
    <s v="BELGIN MADENI YAGLAR TICARET VE SANAYI ANONIM SIRKETI"/>
    <s v="EY.01.025"/>
    <s v="EnRoute Panorama - Dist. Web Connector  Web Service Lisansi (Enterprise)"/>
    <s v="Univera - Belkim"/>
    <x v="12"/>
    <s v="Enroute"/>
    <m/>
    <n v="33810"/>
    <m/>
    <n v="1"/>
    <m/>
    <n v="49000"/>
    <m/>
    <n v="15190"/>
    <m/>
    <n v="33810"/>
    <m/>
    <n v="0"/>
    <n v="0"/>
    <s v="UNI240000001961"/>
    <m/>
    <m/>
    <s v="Belgin &amp; Belkim"/>
    <s v="Mevcut Müşteri"/>
    <s v="Yeni Satış"/>
    <s v="Lisans"/>
    <s v="Lisans Satışı"/>
    <s v="Diğer"/>
    <s v="Univera Satış"/>
    <s v="Saha Satış"/>
    <s v="Yurt İçi"/>
    <s v="Türkiye"/>
    <s v="Merkez"/>
  </r>
  <r>
    <m/>
    <m/>
    <x v="99"/>
    <s v="Q4"/>
    <x v="0"/>
    <x v="10"/>
    <m/>
    <s v="BELGIN MADENI YAGLAR TICARET VE SANAYI ANONIM SIRKETI"/>
    <s v="EYS.01.021"/>
    <s v="EnRoute Panorama - Dafitim Kanali (Bayi/Distribütör/Sube) Lisansi Standart"/>
    <s v="Univera - Belkim"/>
    <x v="12"/>
    <s v="Enroute"/>
    <m/>
    <n v="22425"/>
    <m/>
    <n v="1"/>
    <m/>
    <n v="32500"/>
    <m/>
    <n v="10075"/>
    <m/>
    <n v="22425"/>
    <m/>
    <n v="0"/>
    <n v="0"/>
    <s v="UNI240000001961"/>
    <m/>
    <m/>
    <s v="Belgin &amp; Belkim"/>
    <s v="Mevcut Müşteri"/>
    <s v="Yeni Satış"/>
    <s v="Lisans"/>
    <s v="Lisans Satışı"/>
    <s v="Diğer"/>
    <s v="Univera Satış"/>
    <s v="Saha Satış"/>
    <s v="Yurt İçi"/>
    <s v="Türkiye"/>
    <s v="Merkez"/>
  </r>
  <r>
    <m/>
    <m/>
    <x v="100"/>
    <s v="Q2"/>
    <x v="0"/>
    <x v="5"/>
    <m/>
    <s v="MİYA OTOMASYON VE BARKOD BILISIM SISTEMLERI SAN TİC. VE L.T.D. STI."/>
    <s v="WPY.01.003"/>
    <s v="WEBPLUS EK KULLANICI LISANSI +1"/>
    <s v="Univera - Kanal"/>
    <x v="5"/>
    <s v="Enroute"/>
    <s v="Webplus"/>
    <n v="3316.5"/>
    <m/>
    <n v="2"/>
    <m/>
    <n v="7370"/>
    <m/>
    <n v="737"/>
    <m/>
    <n v="6633"/>
    <m/>
    <n v="0"/>
    <n v="0"/>
    <s v="UNI240000000883"/>
    <m/>
    <m/>
    <s v="Miya"/>
    <s v="Mevcut Müşteri"/>
    <s v="Yeni Satış"/>
    <s v="Lisans"/>
    <s v="Lisans Satışı"/>
    <s v="Diğer"/>
    <s v="Kanal Satış"/>
    <s v="Miya"/>
    <s v="Yurt İçi"/>
    <s v="Türkiye"/>
    <s v="Merkez"/>
  </r>
  <r>
    <m/>
    <m/>
    <x v="100"/>
    <s v="Q2"/>
    <x v="0"/>
    <x v="5"/>
    <m/>
    <s v="POLARİS YAZILIM ÇÖZÜMLERİ VE DANIŞMANLIK HİZMETLERİ LTD.ŞTİ."/>
    <s v="UH.01.002"/>
    <s v="UNIDOX KONTÖR HIZMETI"/>
    <s v="Univera - Kanal"/>
    <x v="5"/>
    <s v="E-Dönüşüm"/>
    <s v="Unidox"/>
    <n v="1.5189999999999999"/>
    <m/>
    <n v="10000"/>
    <m/>
    <n v="15190"/>
    <m/>
    <n v="0"/>
    <m/>
    <n v="15190"/>
    <m/>
    <n v="0"/>
    <n v="0"/>
    <s v="UNI240000000878"/>
    <m/>
    <m/>
    <s v="Polaris"/>
    <s v="Mevcut Müşteri"/>
    <s v="Yeni Satış"/>
    <s v="Kontor"/>
    <s v="Kontor Satışı"/>
    <s v="Diğer"/>
    <s v="Kanal Satış"/>
    <s v="Polaris"/>
    <s v="Yurt İçi"/>
    <s v="Türkiye"/>
    <s v="Merkez"/>
  </r>
  <r>
    <m/>
    <m/>
    <x v="100"/>
    <s v="Q2"/>
    <x v="0"/>
    <x v="5"/>
    <m/>
    <s v="NESTLE TÜRKIYE GIDA SANAYI A.S."/>
    <s v="SH.02.001"/>
    <s v="StokBar Panorama - Yazilim Bakimi Hizmeti"/>
    <s v="Univera - Nestle Professional"/>
    <x v="2"/>
    <s v="Stokbar"/>
    <s v="Stokbar"/>
    <n v="273051"/>
    <m/>
    <n v="1"/>
    <m/>
    <n v="273051"/>
    <m/>
    <n v="0"/>
    <m/>
    <n v="273051"/>
    <m/>
    <n v="0"/>
    <n v="0"/>
    <s v="UNI240000000881"/>
    <m/>
    <m/>
    <s v="Nestle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100"/>
    <s v="Q2"/>
    <x v="0"/>
    <x v="5"/>
    <m/>
    <s v="NESTLE TÜRKIYE GIDA SANAYI A.S."/>
    <s v="SH.03.004"/>
    <s v="StokBar Panorama - Çafri Merkezi Hizmeti (Depo/Lokasyon)"/>
    <s v="Univera - Nestle Professional"/>
    <x v="2"/>
    <s v="Stokbar"/>
    <s v="Stokbar"/>
    <n v="27622.603999999999"/>
    <m/>
    <n v="5"/>
    <m/>
    <n v="138113.01500000001"/>
    <m/>
    <n v="-5.0000000000000001E-3"/>
    <m/>
    <n v="138113.01999999999"/>
    <m/>
    <n v="0"/>
    <n v="0"/>
    <s v="UNI240000000881"/>
    <m/>
    <m/>
    <s v="Nestle"/>
    <s v="Mevcut Müşteri"/>
    <s v="Yenileme"/>
    <s v="Hizmet"/>
    <s v="Hosting"/>
    <s v="Key Account"/>
    <s v="Univera Satış"/>
    <s v="Saha Satış"/>
    <s v="Yurt İçi"/>
    <s v="Türkiye"/>
    <s v="Merkez"/>
  </r>
  <r>
    <m/>
    <m/>
    <x v="100"/>
    <s v="Q2"/>
    <x v="0"/>
    <x v="5"/>
    <m/>
    <s v="ROYAL CANIN TURKEY EVCIL HAYVAN ÜRÜNLERI TIC. LTD. STI."/>
    <s v="QH.07.001"/>
    <s v="Quest Panorama - Rapor Gelistirme Hizmeti"/>
    <s v="Univera - Royal Canin"/>
    <x v="7"/>
    <s v="Quest"/>
    <m/>
    <n v="8385.25"/>
    <m/>
    <n v="5"/>
    <m/>
    <n v="49325"/>
    <m/>
    <n v="7398.75"/>
    <m/>
    <n v="41926.25"/>
    <m/>
    <n v="0"/>
    <n v="0"/>
    <s v="UNI240000000879"/>
    <m/>
    <m/>
    <s v="Royal Canin"/>
    <s v="Mevcut Müşteri"/>
    <s v="Yeni Satış"/>
    <s v="Hizmet"/>
    <s v="Rapor Geliştirme"/>
    <s v="Diğer"/>
    <s v="Univera Satış"/>
    <s v="Saha Satış"/>
    <s v="Yurt İçi"/>
    <s v="Türkiye"/>
    <s v="Merkez"/>
  </r>
  <r>
    <m/>
    <m/>
    <x v="100"/>
    <s v="Q4"/>
    <x v="0"/>
    <x v="10"/>
    <m/>
    <s v="ALTIPARMAK GIDA SAN. VE TIC. AS."/>
    <s v="EY.03.001"/>
    <s v="Enroute Panorama PaaS Lisansi (Kiralama Hizmeti )"/>
    <s v="Univera - Altıparmak-Balparmak"/>
    <x v="12"/>
    <s v="Enroute"/>
    <m/>
    <n v="72576"/>
    <m/>
    <n v="1"/>
    <m/>
    <n v="72576"/>
    <m/>
    <n v="0"/>
    <m/>
    <n v="72576"/>
    <m/>
    <n v="0"/>
    <n v="0"/>
    <s v="UNI240000001979"/>
    <m/>
    <m/>
    <s v="Balparmak"/>
    <s v="Mevcut Müşteri"/>
    <s v="Yenileme"/>
    <s v="Lisans"/>
    <s v="Lisans Kiralama"/>
    <s v="Diğer"/>
    <s v="Univera Satış"/>
    <s v="Saha Satış"/>
    <s v="Yurt İçi"/>
    <s v="Türkiye"/>
    <s v="Merkez"/>
  </r>
  <r>
    <m/>
    <m/>
    <x v="100"/>
    <s v="Q4"/>
    <x v="0"/>
    <x v="10"/>
    <m/>
    <s v="ALTIPARMAK GIDA SAN. VE TIC. AS."/>
    <s v="EY.03.001"/>
    <s v="Enroute Panorama PaaS Lisansi (Kiralama Hizmeti )"/>
    <s v="Univera - Altıparmak-Balparmak"/>
    <x v="12"/>
    <s v="Enroute"/>
    <m/>
    <n v="41921"/>
    <m/>
    <n v="1"/>
    <m/>
    <n v="41921"/>
    <m/>
    <n v="0"/>
    <m/>
    <n v="41921"/>
    <m/>
    <n v="0"/>
    <n v="0"/>
    <s v="UNI240000001980"/>
    <m/>
    <m/>
    <s v="Balparmak"/>
    <s v="Mevcut Müşteri"/>
    <s v="Yenileme"/>
    <s v="Lisans"/>
    <s v="Lisans Kiralama"/>
    <s v="Diğer"/>
    <s v="Univera Satış"/>
    <s v="Saha Satış"/>
    <s v="Yurt İçi"/>
    <s v="Türkiye"/>
    <s v="Merkez"/>
  </r>
  <r>
    <m/>
    <m/>
    <x v="100"/>
    <s v="Q4"/>
    <x v="0"/>
    <x v="10"/>
    <m/>
    <s v="OF ÇAYSAN TARIM ÜRÜN. ENTEGRE TES. SAN VE TIC. AS."/>
    <s v="EY.06.001"/>
    <s v="EnRoute Panorama - Yazilim Gelistirme Hizmeti"/>
    <s v="Univera - Ofçaysan"/>
    <x v="14"/>
    <s v="Enroute"/>
    <m/>
    <n v="13125"/>
    <m/>
    <n v="3"/>
    <m/>
    <n v="52500"/>
    <m/>
    <n v="13125"/>
    <m/>
    <n v="39375"/>
    <m/>
    <n v="0"/>
    <n v="0"/>
    <s v="UNI240000001973"/>
    <m/>
    <m/>
    <s v="Ofçaysan"/>
    <s v="Mevcut Müşteri"/>
    <s v="Yeni Satış"/>
    <s v="Hizmet"/>
    <s v="Yazılım Geliştirme"/>
    <s v="Diğer"/>
    <s v="Univera Satış"/>
    <s v="Saha Satış"/>
    <s v="Yurt İçi"/>
    <s v="Türkiye"/>
    <s v="Merkez"/>
  </r>
  <r>
    <m/>
    <m/>
    <x v="101"/>
    <s v="Q2"/>
    <x v="0"/>
    <x v="5"/>
    <m/>
    <s v="MİYA OTOMASYON VE BARKOD BILISIM SISTEMLERI SAN TİC. VE L.T.D. STI."/>
    <s v="UH.01.002"/>
    <s v="UNIDOX KONTÖR HIZMETI"/>
    <s v="Univera - Kanal"/>
    <x v="6"/>
    <s v="E-Dönüşüm"/>
    <s v="Unidox"/>
    <n v="0.72750000000000004"/>
    <m/>
    <n v="100000"/>
    <m/>
    <n v="72750"/>
    <m/>
    <n v="0"/>
    <m/>
    <n v="72750"/>
    <m/>
    <n v="0"/>
    <n v="0"/>
    <s v="UNI240000000886"/>
    <m/>
    <m/>
    <s v="Miya"/>
    <s v="Mevcut Müşteri"/>
    <s v="Yeni Satış"/>
    <s v="Kontor"/>
    <s v="Kontor Satışı"/>
    <s v="Diğer"/>
    <s v="Kanal Satış"/>
    <s v="Miya"/>
    <s v="Yurt İçi"/>
    <s v="Türkiye"/>
    <s v="Merkez"/>
  </r>
  <r>
    <m/>
    <m/>
    <x v="101"/>
    <s v="Q2"/>
    <x v="0"/>
    <x v="5"/>
    <m/>
    <s v="ERBAK-ULUDAG PAZARLAMA SATIS VE DAGITIM A.S."/>
    <s v="QY.02.007"/>
    <s v="Quest Panorama - Mobil Kullanicisi Lisansi (Enterprise)"/>
    <s v="Univera - Uludağ İçecek"/>
    <x v="11"/>
    <s v="Quest"/>
    <m/>
    <n v="9500"/>
    <m/>
    <n v="4"/>
    <m/>
    <n v="38000"/>
    <m/>
    <n v="0"/>
    <m/>
    <n v="38000"/>
    <m/>
    <n v="0"/>
    <n v="0"/>
    <s v="UNI240000000884"/>
    <m/>
    <m/>
    <s v="Uludağ İçecek"/>
    <s v="Mevcut Müşteri"/>
    <s v="Yeni Satış"/>
    <s v="Lisans"/>
    <s v="Lisans Satışı"/>
    <s v="Diğer"/>
    <s v="Univera Satış"/>
    <s v="Saha Satış"/>
    <s v="Yurt İçi"/>
    <s v="Türkiye"/>
    <s v="Merkez"/>
  </r>
  <r>
    <m/>
    <m/>
    <x v="101"/>
    <s v="Q4"/>
    <x v="0"/>
    <x v="10"/>
    <m/>
    <s v="BELKIM KIMYEVI MADDELER TICARET VE SANAYI ANONIM SIRKETI"/>
    <s v="EYS.01.014"/>
    <s v="EnRoute Panorama - Platform Back Office Kullanici Lisansi (Standart)"/>
    <s v="Univera - Belkim"/>
    <x v="12"/>
    <s v="Enroute"/>
    <m/>
    <n v="12075"/>
    <m/>
    <n v="3"/>
    <m/>
    <n v="52500"/>
    <m/>
    <n v="16275"/>
    <m/>
    <n v="36225"/>
    <m/>
    <n v="0"/>
    <n v="0"/>
    <s v="UNI240000001988"/>
    <m/>
    <m/>
    <s v="Belgin &amp; Belkim"/>
    <s v="Mevcut Müşteri"/>
    <s v="Yeni Satış"/>
    <s v="Lisans"/>
    <s v="Lisans Satışı"/>
    <s v="Diğer"/>
    <s v="Univera Satış"/>
    <s v="Saha Satış"/>
    <s v="Yurt İçi"/>
    <s v="Türkiye"/>
    <s v="Merkez"/>
  </r>
  <r>
    <m/>
    <m/>
    <x v="101"/>
    <s v="Q4"/>
    <x v="0"/>
    <x v="10"/>
    <m/>
    <s v="BELKIM KIMYEVI MADDELER TICARET VE SANAYI ANONIM SIRKETI"/>
    <s v="EYS.01.001"/>
    <s v="EnRoute Panorama - Mobil Satis &amp; Dafitim Çözüm Lisansi (Standart)"/>
    <s v="Univera - Belkim"/>
    <x v="12"/>
    <s v="Enroute"/>
    <m/>
    <n v="507500"/>
    <m/>
    <n v="1"/>
    <m/>
    <n v="1015000"/>
    <m/>
    <n v="507500"/>
    <m/>
    <n v="507500"/>
    <m/>
    <n v="0"/>
    <n v="0"/>
    <s v="UNI240000001988"/>
    <m/>
    <m/>
    <s v="Belgin &amp; Belkim"/>
    <s v="Mevcut Müşteri"/>
    <s v="Yeni Satış"/>
    <s v="Lisans"/>
    <s v="Lisans Satışı"/>
    <s v="Diğer"/>
    <s v="Univera Satış"/>
    <s v="Saha Satış"/>
    <s v="Yurt İçi"/>
    <s v="Türkiye"/>
    <s v="Merkez"/>
  </r>
  <r>
    <m/>
    <m/>
    <x v="102"/>
    <s v="Q2"/>
    <x v="0"/>
    <x v="5"/>
    <m/>
    <s v="DOGUS ÇAY VE GIDA MADD.ÜRT.PAZ.ITH.IHR.A.S"/>
    <s v="SH.01.001"/>
    <s v="StokBar Panorama - Proje Yönetim Hizmeti"/>
    <s v="Univera Doğuş Çay Projesi"/>
    <x v="7"/>
    <s v="Stokbar"/>
    <s v="Stokbar"/>
    <n v="9782.65"/>
    <m/>
    <n v="2"/>
    <m/>
    <n v="23018"/>
    <m/>
    <n v="3452.7"/>
    <m/>
    <n v="19565.3"/>
    <m/>
    <n v="0"/>
    <n v="0"/>
    <s v="UNI240000000890"/>
    <m/>
    <m/>
    <s v="Doğuş Çay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102"/>
    <s v="Q2"/>
    <x v="0"/>
    <x v="5"/>
    <m/>
    <s v="DOGUS ÇAY VE GIDA MADD.ÜRT.PAZ.ITH.IHR.A.S"/>
    <s v="SH.01.001"/>
    <s v="StokBar Panorama - Proje Yönetim Hizmeti"/>
    <s v="Univera Doğuş Çay Projesi"/>
    <x v="7"/>
    <s v="Stokbar"/>
    <s v="Stokbar"/>
    <n v="9782.65"/>
    <m/>
    <n v="2"/>
    <m/>
    <n v="23018"/>
    <m/>
    <n v="3452.7"/>
    <m/>
    <n v="19565.3"/>
    <m/>
    <n v="0"/>
    <n v="0"/>
    <s v="UNI240000000891"/>
    <m/>
    <m/>
    <s v="Doğuş Çay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102"/>
    <s v="Q2"/>
    <x v="0"/>
    <x v="5"/>
    <m/>
    <s v="SHELL &amp; TURCAS PETROL A.S"/>
    <s v="OH.05.001"/>
    <s v="OUTSOURCE YAZILIM GELISTIRME HIZMETI"/>
    <s v="Univera - Shell Bee"/>
    <x v="4"/>
    <s v="Enroute"/>
    <s v="Outsource - Hizmet"/>
    <n v="10756.799990220874"/>
    <m/>
    <n v="408.83"/>
    <m/>
    <n v="4397702.5439999998"/>
    <m/>
    <n v="3.9979999999999998E-3"/>
    <m/>
    <n v="4397702.5400019996"/>
    <m/>
    <n v="0"/>
    <n v="0"/>
    <s v="UNI240000000889"/>
    <m/>
    <m/>
    <s v="Shell"/>
    <s v="Yeni Müşteri"/>
    <s v="Yeni Satış"/>
    <s v="Hizmet"/>
    <s v="Yazılım Geliştirme"/>
    <s v="Diğer"/>
    <s v="Univera Satış"/>
    <s v="Saha Satış"/>
    <s v="Yurt İçi"/>
    <s v="Türkiye"/>
    <s v="Merkez"/>
  </r>
  <r>
    <m/>
    <m/>
    <x v="103"/>
    <s v="Q2"/>
    <x v="0"/>
    <x v="5"/>
    <m/>
    <s v="ALDEMIR BILISIM HIZ. VE DANISMANLIK - ARZU ALDEMIR"/>
    <s v="WPY.01.003"/>
    <s v="WEBPLUS EK KULLANICI LISANSI +1"/>
    <s v="Univera - Kanal"/>
    <x v="5"/>
    <s v="Enroute"/>
    <s v="Webplus"/>
    <n v="881"/>
    <m/>
    <n v="1"/>
    <m/>
    <n v="881"/>
    <m/>
    <n v="0"/>
    <m/>
    <n v="881"/>
    <m/>
    <n v="0"/>
    <n v="0"/>
    <s v="UNI240000000892"/>
    <m/>
    <m/>
    <s v="Aldemir"/>
    <s v="Mevcut Müşteri"/>
    <s v="Yeni Satış"/>
    <s v="Lisans"/>
    <s v="Lisans Satışı"/>
    <s v="Diğer"/>
    <s v="Kanal Satış"/>
    <s v="Aldemir"/>
    <s v="Yurt İçi"/>
    <s v="Türkiye"/>
    <s v="Merkez"/>
  </r>
  <r>
    <m/>
    <m/>
    <x v="103"/>
    <s v="Q2"/>
    <x v="0"/>
    <x v="5"/>
    <m/>
    <s v="MİYA OTOMASYON VE BARKOD BILISIM SISTEMLERI SAN TİC. VE L.T.D. STI."/>
    <s v="WPY.01.003"/>
    <s v="WEBPLUS EK KULLANICI LISANSI +1"/>
    <s v="Univera - Kanal"/>
    <x v="5"/>
    <s v="Enroute"/>
    <s v="Webplus"/>
    <n v="881"/>
    <m/>
    <n v="1"/>
    <m/>
    <n v="881"/>
    <m/>
    <n v="0"/>
    <m/>
    <n v="881"/>
    <m/>
    <n v="0"/>
    <n v="0"/>
    <s v="UNI240000000894"/>
    <m/>
    <m/>
    <s v="Miya"/>
    <s v="Mevcut Müşteri"/>
    <s v="Yeni Satış"/>
    <s v="Lisans"/>
    <s v="Lisans Satışı"/>
    <s v="Diğer"/>
    <s v="Kanal Satış"/>
    <s v="Miya"/>
    <s v="Yurt İçi"/>
    <s v="Türkiye"/>
    <s v="Merkez"/>
  </r>
  <r>
    <m/>
    <m/>
    <x v="103"/>
    <s v="Q2"/>
    <x v="0"/>
    <x v="5"/>
    <m/>
    <s v="MATRIKS BİLGİSAYAR SİSTEMLERİ LTD.ŞTİ"/>
    <s v="WPY.02.001"/>
    <s v="WEBPLUS (Android) SATIS TEMSILCISI LISANSI"/>
    <s v="Univera - Kanal"/>
    <x v="5"/>
    <s v="Enroute"/>
    <s v="Webplus"/>
    <n v="2813"/>
    <m/>
    <n v="1"/>
    <m/>
    <n v="2813"/>
    <m/>
    <n v="0"/>
    <m/>
    <n v="2813"/>
    <m/>
    <n v="0"/>
    <n v="0"/>
    <s v="UNI240000000895"/>
    <m/>
    <m/>
    <s v="Matriks"/>
    <s v="Mevcut Müşteri"/>
    <s v="Yeni Satış"/>
    <s v="Lisans"/>
    <s v="Lisans Satışı"/>
    <s v="Diğer"/>
    <s v="Kanal Satış"/>
    <s v="Matriks"/>
    <s v="Yurt İçi"/>
    <s v="Türkiye"/>
    <s v="Merkez"/>
  </r>
  <r>
    <m/>
    <m/>
    <x v="103"/>
    <s v="Q2"/>
    <x v="0"/>
    <x v="5"/>
    <m/>
    <s v="TAYFUN BAKIR"/>
    <s v="UH.01.002"/>
    <s v="UNIDOX KONTÖR HIZMETI"/>
    <s v="Univera Doğuş Çay Projesi"/>
    <x v="6"/>
    <s v="E-Dönüşüm"/>
    <s v="Unidox"/>
    <n v="1.8"/>
    <m/>
    <n v="10000"/>
    <m/>
    <n v="18000"/>
    <m/>
    <n v="0"/>
    <m/>
    <n v="18000"/>
    <m/>
    <n v="0"/>
    <n v="0"/>
    <s v="ENV240000000079"/>
    <m/>
    <m/>
    <s v="Doğuş Çay"/>
    <s v="Mevcut Müşteri"/>
    <s v="Yeni Satış"/>
    <s v="Kontor"/>
    <s v="Kontor Satışı"/>
    <s v="Key Account"/>
    <s v="Kanal Satış"/>
    <s v="Saha Satış"/>
    <s v="Yurt İçi"/>
    <s v="Türkiye"/>
    <s v="Dist"/>
  </r>
  <r>
    <m/>
    <m/>
    <x v="103"/>
    <s v="Q2"/>
    <x v="0"/>
    <x v="5"/>
    <m/>
    <s v="NESTLE TÜRKIYE GIDA SANAYI A.S."/>
    <s v="QH.06.001"/>
    <s v="Quest Panorama - Yazilim Gelistirme Hizmeti"/>
    <s v="Univera - Nestle Retail"/>
    <x v="11"/>
    <s v="Quest"/>
    <m/>
    <n v="6633.51"/>
    <m/>
    <n v="16"/>
    <m/>
    <n v="106136.16"/>
    <m/>
    <n v="0"/>
    <m/>
    <n v="106136.16"/>
    <m/>
    <n v="0"/>
    <n v="0"/>
    <s v="UNI240000000893"/>
    <m/>
    <m/>
    <s v="Nestle"/>
    <s v="Mevcut Müşteri"/>
    <s v="Yeni Satış"/>
    <s v="Hizmet"/>
    <s v="Hosting"/>
    <s v="Key Account"/>
    <s v="Univera Satış"/>
    <s v="Saha Satış"/>
    <s v="Yurt İçi"/>
    <s v="Türkiye"/>
    <s v="Merkez"/>
  </r>
  <r>
    <m/>
    <m/>
    <x v="103"/>
    <s v="Q2"/>
    <x v="0"/>
    <x v="5"/>
    <m/>
    <s v="NESTLE TÜRKIYE GIDA SANAYI A.S."/>
    <s v="QH.07.002"/>
    <s v="Quest Panorama - PY Rapor Gelistirme Hizmeti"/>
    <s v="Univera - Nestle Retail"/>
    <x v="11"/>
    <s v="Quest"/>
    <m/>
    <n v="6633.5099999999993"/>
    <m/>
    <n v="3"/>
    <m/>
    <n v="19900.53"/>
    <m/>
    <n v="0"/>
    <m/>
    <n v="19900.53"/>
    <m/>
    <n v="0"/>
    <n v="0"/>
    <s v="UNI240000000893"/>
    <m/>
    <m/>
    <s v="Nestle"/>
    <s v="Mevcut Müşteri"/>
    <s v="Yeni Satış"/>
    <s v="Hizmet"/>
    <s v="Rapor Geliştirme"/>
    <s v="Key Account"/>
    <s v="Univera Satış"/>
    <s v="Saha Satış"/>
    <s v="Yurt İçi"/>
    <s v="Türkiye"/>
    <s v="Merkez"/>
  </r>
  <r>
    <m/>
    <m/>
    <x v="103"/>
    <s v="Q2"/>
    <x v="0"/>
    <x v="5"/>
    <m/>
    <s v="NESTLE TÜRKIYE GIDA SANAYI A.S."/>
    <s v="QH.01.001"/>
    <s v="Quest Panorama - Proje Yönetim Hizmeti"/>
    <s v="Univera - Nestle Retail"/>
    <x v="11"/>
    <s v="Quest"/>
    <m/>
    <n v="6191.27"/>
    <m/>
    <n v="1"/>
    <m/>
    <n v="6191.27"/>
    <m/>
    <n v="0"/>
    <m/>
    <n v="6191.27"/>
    <m/>
    <n v="0"/>
    <n v="0"/>
    <s v="UNI240000000893"/>
    <m/>
    <m/>
    <s v="Nestle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103"/>
    <s v="Q4"/>
    <x v="0"/>
    <x v="10"/>
    <m/>
    <s v="DANONE TIKVESLI GIDA VE IÇECEK SAN.TIC.A.S."/>
    <s v="EY.06.001"/>
    <s v="EnRoute Panorama - Yazilim Gelistirme Hizmeti"/>
    <s v="Univera - Danone Tikveşli"/>
    <x v="11"/>
    <s v="Enroute"/>
    <m/>
    <n v="10276.270140555363"/>
    <m/>
    <n v="29.17"/>
    <m/>
    <n v="299758.79590000003"/>
    <m/>
    <n v="-4.1000000000000003E-3"/>
    <m/>
    <n v="299758.8"/>
    <m/>
    <n v="0"/>
    <n v="0"/>
    <s v="UNI240000002076"/>
    <m/>
    <m/>
    <s v="Danone"/>
    <s v="Mevcut Müşteri"/>
    <s v="Yeni Satış"/>
    <s v="Hizmet"/>
    <s v="Yazılım Geliştirme"/>
    <s v="Diğer"/>
    <s v="Univera Satış"/>
    <s v="Saha Satış"/>
    <s v="Yurt İçi"/>
    <s v="Türkiye"/>
    <s v="Merkez"/>
  </r>
  <r>
    <m/>
    <m/>
    <x v="103"/>
    <s v="Q4"/>
    <x v="0"/>
    <x v="10"/>
    <m/>
    <s v="DANONE TIKVESLI GIDA VE IÇECEK SAN.TIC.A.S."/>
    <s v="EH.02.001"/>
    <s v="EnRoute Panorama - Yazilim Bakimi, Yasatma ve Merkezi Destek Hizmeti"/>
    <s v="Univera - Danone Tikveşli"/>
    <x v="11"/>
    <s v="Enroute"/>
    <m/>
    <n v="350000"/>
    <m/>
    <n v="1"/>
    <m/>
    <n v="350000"/>
    <m/>
    <n v="0"/>
    <m/>
    <n v="350000"/>
    <m/>
    <n v="0"/>
    <n v="0"/>
    <s v="UNI240000002085"/>
    <m/>
    <m/>
    <s v="Danone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103"/>
    <s v="Q4"/>
    <x v="0"/>
    <x v="11"/>
    <m/>
    <s v="ECZACIBASI YAPI GEREÇLERI SAN. VE TIC. AS."/>
    <s v="EH.02.001"/>
    <s v="EnRoute Panorama - Yazilim Bakimi, Yasatma ve Merkezi Destek Hizmeti"/>
    <s v="Univera - Eczacıbaşı Intema"/>
    <x v="11"/>
    <s v="Enroute"/>
    <m/>
    <n v="44666.66"/>
    <m/>
    <n v="1"/>
    <m/>
    <n v="44666.66"/>
    <m/>
    <n v="0"/>
    <m/>
    <n v="44666.66"/>
    <m/>
    <n v="0"/>
    <n v="0"/>
    <s v="UNI240000002113"/>
    <m/>
    <m/>
    <s v="Eczacıbaşı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103"/>
    <s v="Q4"/>
    <x v="0"/>
    <x v="10"/>
    <m/>
    <s v="EFES VITANTA MOLDOVA BREWERY S.A"/>
    <s v="EH.02.001"/>
    <s v="EnRoute Panorama - Yazilim Bakimi, Yasatma ve Merkezi Destek Hizmeti"/>
    <s v="Univera - Efes Moldova"/>
    <x v="12"/>
    <s v="Enroute"/>
    <m/>
    <n v="25587.79"/>
    <m/>
    <n v="1"/>
    <m/>
    <n v="25587.794325999999"/>
    <m/>
    <n v="4.326E-3"/>
    <m/>
    <n v="25587.79"/>
    <m/>
    <n v="0"/>
    <n v="0"/>
    <s v="ENV240000000125"/>
    <m/>
    <m/>
    <s v="Efes International"/>
    <s v="Mevcut Müşteri"/>
    <s v="Yenileme"/>
    <s v="Hizmet"/>
    <s v="Bakım ve Destek Hizmeti"/>
    <s v="Diğer"/>
    <s v="Univera Satış"/>
    <s v="Saha Satış"/>
    <s v="Yurt Dışı"/>
    <s v="Moldova"/>
    <s v="Merkez"/>
  </r>
  <r>
    <m/>
    <m/>
    <x v="103"/>
    <s v="Q4"/>
    <x v="0"/>
    <x v="11"/>
    <m/>
    <s v="VITRA KARO SERAMIK SAN. VE TIC. AS."/>
    <s v="EH.02.018"/>
    <s v="EnRoute Panorama  WebConnector Bakim Hizmeti"/>
    <s v="Univera - Eczacıbaşı Intema"/>
    <x v="12"/>
    <s v="Enroute"/>
    <s v="Web Connector"/>
    <n v="24051.25"/>
    <m/>
    <n v="1"/>
    <m/>
    <n v="24051.25"/>
    <m/>
    <n v="0"/>
    <m/>
    <n v="24051.25"/>
    <m/>
    <n v="0"/>
    <n v="0"/>
    <s v="UNI240000002112"/>
    <m/>
    <m/>
    <s v="Eczacıbaşı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103"/>
    <s v="Q4"/>
    <x v="0"/>
    <x v="11"/>
    <m/>
    <s v="ANADOLU MOTOR ÜRETIM VE PAZARLAMA A.S"/>
    <s v="EH.03.003"/>
    <s v="EnRoute Panorama - Uzman Destek Hizmeti"/>
    <s v="Univera - Anadolu Motor"/>
    <x v="13"/>
    <s v="Enroute"/>
    <m/>
    <n v="109200"/>
    <m/>
    <n v="1"/>
    <m/>
    <n v="109200"/>
    <m/>
    <n v="0"/>
    <m/>
    <n v="109200"/>
    <m/>
    <n v="0"/>
    <n v="0"/>
    <s v="UNI240000002110"/>
    <m/>
    <m/>
    <s v="Anadolu Motor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103"/>
    <s v="Q4"/>
    <x v="0"/>
    <x v="10"/>
    <m/>
    <s v="ÖZEROGLU GIDA VE INS SAN TIC LTD STI"/>
    <s v="EH.03.006"/>
    <s v="EnRoute Panorama - Uzaktan Kurulum ve Efitim Hizmeti"/>
    <s v="Univera - Çaykur"/>
    <x v="12"/>
    <s v="Enroute"/>
    <m/>
    <n v="10000"/>
    <m/>
    <n v="2"/>
    <m/>
    <n v="20000"/>
    <m/>
    <n v="0"/>
    <m/>
    <n v="20000"/>
    <m/>
    <n v="0"/>
    <n v="0"/>
    <s v="UNI240000001985"/>
    <m/>
    <m/>
    <s v="Çaykur"/>
    <s v="Mevcut Müşteri"/>
    <s v="Yeni Satış"/>
    <s v="Hizmet"/>
    <s v="Kurulum ve Eğitim"/>
    <s v="Diğer"/>
    <s v="Univera Satış"/>
    <s v="Saha Satış"/>
    <s v="Yurt İçi"/>
    <s v="Türkiye"/>
    <s v="Dist"/>
  </r>
  <r>
    <m/>
    <m/>
    <x v="103"/>
    <s v="Q4"/>
    <x v="0"/>
    <x v="10"/>
    <m/>
    <s v="ÖZGÖRKEY OTOMOTIV TURIZM GIDA SANAYI VE TICARET ANONIM SIRKETI"/>
    <s v="EH.03.006"/>
    <s v="EnRoute Panorama - Uzaktan Kurulum ve Efitim Hizmeti"/>
    <s v="Univera - Özgörkey"/>
    <x v="13"/>
    <s v="Enroute"/>
    <m/>
    <n v="10000"/>
    <m/>
    <n v="2"/>
    <m/>
    <n v="20000"/>
    <m/>
    <n v="0"/>
    <m/>
    <n v="20000"/>
    <m/>
    <n v="0"/>
    <n v="0"/>
    <s v="UNI240000002075"/>
    <m/>
    <m/>
    <s v="Özgörkey"/>
    <s v="Mevcut Müşteri"/>
    <s v="Yeni Satış"/>
    <s v="Hizmet"/>
    <s v="Kurulum ve Eğitim"/>
    <s v="Diğer"/>
    <s v="Univera Satış"/>
    <s v="Saha Satış"/>
    <s v="Yurt İçi"/>
    <s v="Türkiye"/>
    <s v="Merkez"/>
  </r>
  <r>
    <m/>
    <m/>
    <x v="103"/>
    <s v="Q4"/>
    <x v="0"/>
    <x v="10"/>
    <m/>
    <s v="DANONE TIKVESLI GIDA VE IÇECEK SAN.TIC.A.S."/>
    <s v="EH.01.001"/>
    <s v="EnRoute Panorama - Proje Yönetim Hizmeti"/>
    <s v="Univera - Danone Tikveşli"/>
    <x v="11"/>
    <s v="Enroute"/>
    <m/>
    <n v="9591.18"/>
    <m/>
    <n v="2"/>
    <m/>
    <n v="19182.36"/>
    <m/>
    <n v="0"/>
    <m/>
    <n v="19182.36"/>
    <m/>
    <n v="0"/>
    <n v="0"/>
    <s v="UNI240000002076"/>
    <m/>
    <m/>
    <s v="Danone"/>
    <s v="Mevcut Müşteri"/>
    <s v="Yeni Satış"/>
    <s v="Hizmet"/>
    <s v="Proje Yönetimi ve Danışmanlık"/>
    <s v="Diğer"/>
    <s v="Univera Satış"/>
    <s v="Saha Satış"/>
    <s v="Yurt İçi"/>
    <s v="Türkiye"/>
    <s v="Merkez"/>
  </r>
  <r>
    <m/>
    <m/>
    <x v="103"/>
    <s v="Q4"/>
    <x v="0"/>
    <x v="10"/>
    <m/>
    <s v="EFES VITANTA MOLDOVA BREWERY S.A"/>
    <s v="EH.03.001"/>
    <s v="EnRoute Panorama - Çafri Merkezi Hizmeti  (MSD)"/>
    <s v="Univera - Efes Moldova"/>
    <x v="12"/>
    <s v="Enroute"/>
    <m/>
    <n v="33454.51"/>
    <m/>
    <n v="1"/>
    <m/>
    <n v="33454.512000000002"/>
    <m/>
    <n v="2E-3"/>
    <m/>
    <n v="33454.51"/>
    <m/>
    <n v="0"/>
    <n v="0"/>
    <s v="ENV240000000125"/>
    <m/>
    <m/>
    <s v="Efes International"/>
    <s v="Mevcut Müşteri"/>
    <s v="Yenileme"/>
    <s v="Hizmet"/>
    <s v="Çağrı Merkezi"/>
    <s v="Diğer"/>
    <s v="Univera Satış"/>
    <s v="Saha Satış"/>
    <s v="Yurt Dışı"/>
    <s v="Moldova"/>
    <s v="Merkez"/>
  </r>
  <r>
    <m/>
    <m/>
    <x v="103"/>
    <s v="Q4"/>
    <x v="0"/>
    <x v="10"/>
    <m/>
    <s v="ERUSLU SAGLIK ÜRÜNLERI SAN. VE TIC. A.S."/>
    <s v="EYS.04.001"/>
    <s v="EnRoute Panorama -  Modül Lisanslari Kiralama Hizmeti Standart"/>
    <s v="Univera - Eruslu Sağlık"/>
    <x v="13"/>
    <s v="Enroute"/>
    <m/>
    <n v="326668.52"/>
    <m/>
    <n v="1"/>
    <m/>
    <n v="326668.52"/>
    <m/>
    <n v="0"/>
    <m/>
    <n v="326668.52"/>
    <m/>
    <n v="0"/>
    <n v="0"/>
    <s v="UNI240000002084"/>
    <m/>
    <m/>
    <s v="Eruslu"/>
    <s v="Mevcut Müşteri"/>
    <s v="Yenileme"/>
    <s v="Lisans"/>
    <s v="Lisans Kiralama"/>
    <s v="Diğer"/>
    <s v="Univera Satış"/>
    <s v="Saha Satış"/>
    <s v="Yurt İçi"/>
    <s v="Türkiye"/>
    <s v="Merkez"/>
  </r>
  <r>
    <m/>
    <m/>
    <x v="103"/>
    <s v="Q4"/>
    <x v="0"/>
    <x v="10"/>
    <m/>
    <s v="EDM BİLİŞİM SİSTEMLERİ VE DANIŞMANLIK HizmetLERİ A.Ş."/>
    <s v="EY.04.014"/>
    <s v="EnRoute - E-Dönüşüm Lisans Komisyonu"/>
    <s v="Univera - Kanal"/>
    <x v="6"/>
    <s v="E-Dönüşüm"/>
    <s v="E-Dönüşüm"/>
    <n v="16993"/>
    <m/>
    <n v="1"/>
    <m/>
    <n v="16993"/>
    <m/>
    <n v="0"/>
    <m/>
    <n v="16993"/>
    <m/>
    <n v="0"/>
    <n v="0"/>
    <s v="UNI240000001986"/>
    <m/>
    <m/>
    <s v="EDM Bilişim"/>
    <s v="Mevcut Müşteri"/>
    <s v="Yeni Satış"/>
    <s v="Komisyon"/>
    <s v="E-Dönüşüm"/>
    <s v="Diğer"/>
    <s v="Kanal Satış"/>
    <s v="EDM Bilişim"/>
    <s v="Yurt İçi"/>
    <s v="Türkiye"/>
    <s v="Merkez"/>
  </r>
  <r>
    <m/>
    <m/>
    <x v="104"/>
    <s v="Q2"/>
    <x v="0"/>
    <x v="5"/>
    <m/>
    <s v="ALDEMIR BILISIM HIZ. VE DANISMANLIK - ARZU ALDEMIR"/>
    <s v="UH.01.002"/>
    <s v="Unidox Kontör"/>
    <s v="Univera - Şen Piliç"/>
    <x v="6"/>
    <s v="E-Dönüşüm"/>
    <s v="Unidox"/>
    <n v="0.57589999999999997"/>
    <m/>
    <n v="100000"/>
    <m/>
    <n v="57590"/>
    <m/>
    <n v="0"/>
    <m/>
    <n v="57590"/>
    <m/>
    <n v="0"/>
    <n v="0"/>
    <s v="UNI240000000899"/>
    <m/>
    <m/>
    <s v="Aldemir"/>
    <s v="Mevcut Müşteri"/>
    <s v="Yeni Satış"/>
    <s v="Kontor"/>
    <s v="Kontor Satışı"/>
    <s v="Diğer"/>
    <s v="Kanal Satış"/>
    <s v="Aldemir"/>
    <s v="Yurt İçi"/>
    <s v="Türkiye"/>
    <s v="Merkez"/>
  </r>
  <r>
    <m/>
    <m/>
    <x v="104"/>
    <s v="Q4"/>
    <x v="0"/>
    <x v="11"/>
    <m/>
    <s v="KENT GIDA MADDELERI SAN VE TIC.AS."/>
    <s v="EY.06.001"/>
    <s v="EnRoute Panorama - Yazilim Gelistirme Hizmeti"/>
    <s v="Univera - Kent Gıda"/>
    <x v="12"/>
    <s v="Enroute"/>
    <m/>
    <n v="4646.29"/>
    <m/>
    <n v="48"/>
    <m/>
    <n v="405494.4"/>
    <m/>
    <n v="182472.48"/>
    <m/>
    <n v="223021.92"/>
    <m/>
    <n v="0"/>
    <n v="0"/>
    <s v="UNI240000002164"/>
    <m/>
    <m/>
    <s v="Mondelez"/>
    <s v="Mevcut Müşteri"/>
    <s v="Yeni Satış"/>
    <s v="Hizmet"/>
    <s v="Yazılım Geliştirme"/>
    <s v="Diğer"/>
    <s v="Univera Satış"/>
    <s v="Saha Satış"/>
    <s v="Yurt İçi"/>
    <s v="Türkiye"/>
    <s v="Merkez"/>
  </r>
  <r>
    <m/>
    <m/>
    <x v="104"/>
    <s v="Q4"/>
    <x v="0"/>
    <x v="11"/>
    <m/>
    <s v="KENT GIDA MADDELERI SAN VE TIC.AS."/>
    <s v="EY.06.001"/>
    <s v="EnRoute Panorama - Yazilim Gelistirme Hizmeti"/>
    <s v="Univera - Kent Gıda"/>
    <x v="12"/>
    <s v="Enroute"/>
    <m/>
    <n v="4647.5384000000004"/>
    <m/>
    <n v="25"/>
    <m/>
    <n v="211251.75"/>
    <m/>
    <n v="95063.29"/>
    <m/>
    <n v="116188.46"/>
    <m/>
    <n v="0"/>
    <n v="0"/>
    <s v="UNI240000002161"/>
    <m/>
    <m/>
    <s v="Mondelez"/>
    <s v="Mevcut Müşteri"/>
    <s v="Yeni Satış"/>
    <s v="Hizmet"/>
    <s v="Yazılım Geliştirme"/>
    <s v="Diğer"/>
    <s v="Univera Satış"/>
    <s v="Saha Satış"/>
    <s v="Yurt İçi"/>
    <s v="Türkiye"/>
    <s v="Merkez"/>
  </r>
  <r>
    <m/>
    <m/>
    <x v="104"/>
    <s v="Q4"/>
    <x v="0"/>
    <x v="11"/>
    <m/>
    <s v="DARDANEL DAGITIM A.S."/>
    <s v="EH.02.001"/>
    <s v="EnRoute Panorama - Yazilim Bakimi, Yasatma ve Merkezi Destek Hizmeti"/>
    <s v="Univera - Dardanel"/>
    <x v="12"/>
    <s v="Enroute"/>
    <m/>
    <n v="715"/>
    <m/>
    <n v="1"/>
    <m/>
    <n v="715"/>
    <m/>
    <n v="0"/>
    <m/>
    <n v="715"/>
    <m/>
    <n v="0"/>
    <n v="0"/>
    <s v="UNI240000002152"/>
    <m/>
    <m/>
    <s v="Dardanel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104"/>
    <s v="Q4"/>
    <x v="0"/>
    <x v="11"/>
    <m/>
    <s v="INTEMA INSAAT VE TESISAT MALZEME A.S"/>
    <s v="EH.02.001"/>
    <s v="EnRoute Panorama - Yazilim Bakimi, Yasatma ve Merkezi Destek Hizmeti"/>
    <s v="Univera - Eczacıbaşı Intema"/>
    <x v="12"/>
    <s v="Enroute"/>
    <m/>
    <n v="20230.75"/>
    <m/>
    <n v="1"/>
    <m/>
    <n v="20230.75"/>
    <m/>
    <n v="0"/>
    <m/>
    <n v="20230.75"/>
    <m/>
    <n v="0"/>
    <n v="0"/>
    <s v="UNI240000002114"/>
    <m/>
    <m/>
    <s v="Eczacıbaşı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104"/>
    <s v="Q4"/>
    <x v="0"/>
    <x v="11"/>
    <m/>
    <s v="MYS GIDA KOZM. KIM. OTO.ÜRÜN.SAN. VE TIC. LTD. STI"/>
    <s v="EH.03.006"/>
    <s v="EnRoute Panorama - Uzaktan Kurulum ve Efitim Hizmeti"/>
    <s v="Univera - Kent Gıda"/>
    <x v="12"/>
    <s v="Enroute"/>
    <m/>
    <n v="9000"/>
    <m/>
    <n v="2"/>
    <m/>
    <n v="20000"/>
    <m/>
    <n v="2000"/>
    <m/>
    <n v="18000"/>
    <m/>
    <n v="0"/>
    <n v="0"/>
    <s v="UNI240000002131"/>
    <m/>
    <m/>
    <s v="Mondelez"/>
    <s v="Mevcut Müşteri"/>
    <s v="Yeni Satış"/>
    <s v="Hizmet"/>
    <s v="Kurulum ve Eğitim"/>
    <s v="Diğer"/>
    <s v="Univera Satış"/>
    <s v="Saha Satış"/>
    <s v="Yurt İçi"/>
    <s v="Türkiye"/>
    <s v="Dist"/>
  </r>
  <r>
    <m/>
    <m/>
    <x v="104"/>
    <s v="Q4"/>
    <x v="0"/>
    <x v="11"/>
    <m/>
    <s v="EFES VITANTA MOLDOVA BREWERY S.A"/>
    <s v="EH.05.002"/>
    <s v="EnRoute Panorama - Rapor Gelistirme Hizmeti"/>
    <s v="Univera - Efes Moldova"/>
    <x v="12"/>
    <s v="Enroute"/>
    <m/>
    <n v="13905.32"/>
    <m/>
    <n v="3"/>
    <m/>
    <n v="41715.96"/>
    <m/>
    <n v="0"/>
    <m/>
    <n v="41715.96"/>
    <m/>
    <n v="0"/>
    <n v="0"/>
    <s v="ENV240000000128"/>
    <m/>
    <m/>
    <s v="Efes International"/>
    <s v="Mevcut Müşteri"/>
    <s v="Yeni Satış"/>
    <s v="Hizmet"/>
    <s v="Rapor Geliştirme"/>
    <s v="Diğer"/>
    <s v="Univera Satış"/>
    <s v="Saha Satış"/>
    <s v="Yurt Dışı"/>
    <s v="Moldova"/>
    <s v="Merkez"/>
  </r>
  <r>
    <m/>
    <m/>
    <x v="104"/>
    <s v="Q4"/>
    <x v="0"/>
    <x v="11"/>
    <m/>
    <s v="FLLC EFESTRADE BY"/>
    <s v="EH.05.002"/>
    <s v="EnRoute Panorama - Rapor Gelistirme Hizmeti"/>
    <s v="Univera - Efes Belarus"/>
    <x v="10"/>
    <s v="Enroute"/>
    <m/>
    <n v="14713.44"/>
    <m/>
    <n v="3"/>
    <m/>
    <n v="44140.32"/>
    <m/>
    <n v="0"/>
    <m/>
    <n v="44140.32"/>
    <m/>
    <n v="0"/>
    <n v="0"/>
    <s v="ENV240000000130"/>
    <m/>
    <m/>
    <s v="Efes International"/>
    <s v="Mevcut Müşteri"/>
    <s v="Yeni Satış"/>
    <s v="Hizmet"/>
    <s v="Rapor Geliştirme"/>
    <s v="Diğer"/>
    <s v="Univera Satış"/>
    <s v="Saha Satış"/>
    <s v="Yurt Dışı"/>
    <s v="Belarus"/>
    <s v="Merkez"/>
  </r>
  <r>
    <m/>
    <m/>
    <x v="104"/>
    <s v="Q4"/>
    <x v="0"/>
    <x v="11"/>
    <m/>
    <s v="HAYAT KIMYA SAN. A.S"/>
    <s v="EH.05.002"/>
    <s v="EnRoute Panorama - Rapor Gelistirme Hizmeti"/>
    <s v="Univera - Hayat Kimya"/>
    <x v="11"/>
    <s v="Enroute"/>
    <m/>
    <n v="6964.6496881496878"/>
    <m/>
    <n v="9.6199999999999992"/>
    <m/>
    <n v="66999.933000000005"/>
    <m/>
    <n v="3.0000000000000001E-3"/>
    <m/>
    <n v="66999.929999999993"/>
    <m/>
    <n v="0"/>
    <n v="0"/>
    <s v="UNI240000002147"/>
    <m/>
    <m/>
    <s v="Hayat Kimya"/>
    <s v="Mevcut Müşteri"/>
    <s v="Yeni Satış"/>
    <s v="Hizmet"/>
    <s v="Rapor Geliştirme"/>
    <s v="Diğer"/>
    <s v="Univera Satış"/>
    <s v="Saha Satış"/>
    <s v="Yurt İçi"/>
    <s v="Türkiye"/>
    <s v="Merkez"/>
  </r>
  <r>
    <m/>
    <m/>
    <x v="104"/>
    <s v="Q4"/>
    <x v="0"/>
    <x v="11"/>
    <m/>
    <s v="HAYAT KIMYA SAN. A.S"/>
    <s v="EH.01.001"/>
    <s v="EnRoute Panorama - Proje Yönetim Hizmeti"/>
    <s v="Univera - Hayat Kimya"/>
    <x v="11"/>
    <s v="Enroute"/>
    <m/>
    <n v="749.14"/>
    <m/>
    <n v="1"/>
    <m/>
    <n v="749.14290000000005"/>
    <m/>
    <n v="2.8999999999999998E-3"/>
    <m/>
    <n v="749.14"/>
    <m/>
    <n v="0"/>
    <n v="0"/>
    <s v="UNI240000002147"/>
    <m/>
    <m/>
    <s v="Hayat Kimya"/>
    <s v="Mevcut Müşteri"/>
    <s v="Yeni Satış"/>
    <s v="Hizmet"/>
    <s v="Proje Yönetimi ve Danışmanlık"/>
    <s v="Diğer"/>
    <s v="Univera Satış"/>
    <s v="Saha Satış"/>
    <s v="Yurt İçi"/>
    <s v="Türkiye"/>
    <s v="Merkez"/>
  </r>
  <r>
    <m/>
    <m/>
    <x v="104"/>
    <s v="Q4"/>
    <x v="0"/>
    <x v="11"/>
    <m/>
    <s v="DARDANEL DAGITIM A.S."/>
    <s v="EY.01.014"/>
    <s v="EnRoute Panorama - Platform Back Office Kullanici Lisansi (Enterprise)"/>
    <s v="Univera - Dardanel"/>
    <x v="12"/>
    <s v="Enroute"/>
    <m/>
    <n v="15600"/>
    <m/>
    <n v="2"/>
    <m/>
    <n v="39000"/>
    <m/>
    <n v="7800"/>
    <m/>
    <n v="31200"/>
    <m/>
    <n v="0"/>
    <n v="0"/>
    <s v="UNI240000002152"/>
    <m/>
    <m/>
    <s v="Dardanel"/>
    <s v="Mevcut Müşteri"/>
    <s v="Yeni Satış"/>
    <s v="Lisans"/>
    <s v="Lisans Satışı"/>
    <s v="Diğer"/>
    <s v="Univera Satış"/>
    <s v="Saha Satış"/>
    <s v="Yurt İçi"/>
    <s v="Türkiye"/>
    <s v="Merkez"/>
  </r>
  <r>
    <m/>
    <m/>
    <x v="104"/>
    <s v="Q4"/>
    <x v="0"/>
    <x v="11"/>
    <m/>
    <s v="HALIL ENDERER DAGITIM PAZARLAMA SANAYI VE TICARET LIMITED SIRKETI"/>
    <s v="EY.02.011"/>
    <s v="EnRoute Panorama - Panel - Çoklu Proje Birlestirme Mobil Uygulama Lisansi (Enterprise)"/>
    <s v="Univera - Sarper İçecek"/>
    <x v="13"/>
    <s v="Enroute"/>
    <m/>
    <n v="9250"/>
    <m/>
    <n v="3"/>
    <m/>
    <n v="27750"/>
    <m/>
    <n v="0"/>
    <m/>
    <n v="27750"/>
    <m/>
    <n v="0"/>
    <n v="0"/>
    <s v="UNI240000002135"/>
    <m/>
    <m/>
    <s v="Sarper İçecek"/>
    <s v="Mevcut Müşteri"/>
    <s v="Yeni Satış"/>
    <s v="Lisans"/>
    <s v="Lisans Satışı"/>
    <s v="Diğer"/>
    <s v="Univera Satış"/>
    <s v="Saha Satış"/>
    <s v="Yurt İçi"/>
    <s v="Türkiye"/>
    <s v="Dist"/>
  </r>
  <r>
    <m/>
    <m/>
    <x v="104"/>
    <s v="Q2"/>
    <x v="0"/>
    <x v="5"/>
    <m/>
    <s v="BRISA BRIDGESTONE SABANCI LASTIK SANAYI VE TICARET A.S."/>
    <s v="EH.06.001"/>
    <s v="EnRoute Panorama - Hosting Hizmeti"/>
    <s v="Univera - Brisa Bridgestone"/>
    <x v="2"/>
    <s v="Hosting"/>
    <m/>
    <n v="458027.78"/>
    <m/>
    <n v="1"/>
    <m/>
    <n v="458027.78"/>
    <m/>
    <n v="0"/>
    <m/>
    <n v="458027.78"/>
    <m/>
    <n v="0"/>
    <n v="0"/>
    <s v="UNI240000000898"/>
    <m/>
    <m/>
    <s v="Brisa"/>
    <s v="Mevcut Müşteri"/>
    <s v="Yenileme"/>
    <s v="Hizmet"/>
    <s v="Hosting"/>
    <s v="Key Account"/>
    <s v="Univera Satış"/>
    <s v="Saha Satış"/>
    <s v="Yurt İçi"/>
    <s v="Türkiye"/>
    <s v="Merkez"/>
  </r>
  <r>
    <m/>
    <m/>
    <x v="104"/>
    <s v="Q4"/>
    <x v="0"/>
    <x v="11"/>
    <m/>
    <s v="BELKIM KIMYEVI MADDELER TICARET VE SANAYI ANONIM SIRKETI"/>
    <s v="EYS.01.021"/>
    <s v="EnRoute Panorama - Dafitim Kanali (Bayi/Distribütör/Sube) Lisansi Standart"/>
    <s v="Univera - Belkim"/>
    <x v="12"/>
    <s v="Enroute"/>
    <m/>
    <n v="22425"/>
    <m/>
    <n v="6"/>
    <m/>
    <n v="195000"/>
    <m/>
    <n v="60450"/>
    <m/>
    <n v="134550"/>
    <m/>
    <n v="0"/>
    <n v="0"/>
    <s v="UNI240000002160"/>
    <m/>
    <m/>
    <s v="Belgin &amp; Belkim"/>
    <s v="Mevcut Müşteri"/>
    <s v="Yeni Satış"/>
    <s v="Lisans"/>
    <s v="Lisans Satışı"/>
    <s v="Diğer"/>
    <s v="Univera Satış"/>
    <s v="Saha Satış"/>
    <s v="Yurt İçi"/>
    <s v="Türkiye"/>
    <s v="Merkez"/>
  </r>
  <r>
    <m/>
    <m/>
    <x v="105"/>
    <s v="Q2"/>
    <x v="0"/>
    <x v="5"/>
    <m/>
    <s v="MİYA OTOMASYON VE BARKOD BILISIM SISTEMLERI SAN TİC. VE L.T.D. STI."/>
    <s v="WPY.01.004"/>
    <s v="WEBPLUS EK KULLANICI LISANSI +5"/>
    <s v="Univera - Kanal"/>
    <x v="5"/>
    <s v="Enroute"/>
    <s v="Webplus"/>
    <n v="11251.97"/>
    <m/>
    <n v="1"/>
    <m/>
    <n v="14064.96"/>
    <m/>
    <n v="2812.99"/>
    <m/>
    <n v="11251.97"/>
    <m/>
    <n v="0"/>
    <n v="0"/>
    <s v="UNI240000000910"/>
    <m/>
    <m/>
    <s v="Miya"/>
    <s v="Mevcut Müşteri"/>
    <s v="Yeni Satış"/>
    <s v="Lisans"/>
    <s v="Lisans Satışı"/>
    <s v="Diğer"/>
    <s v="Kanal Satış"/>
    <s v="Miya"/>
    <s v="Yurt İçi"/>
    <s v="Türkiye"/>
    <s v="Merkez"/>
  </r>
  <r>
    <m/>
    <m/>
    <x v="105"/>
    <s v="Q2"/>
    <x v="0"/>
    <x v="5"/>
    <m/>
    <s v="MATRIKS BİLGİSAYAR SİSTEMLERİ LTD.ŞTİ"/>
    <s v="WPY.01.003"/>
    <s v="WEBPLUS EK KULLANICI LISANSI +1"/>
    <s v="Univera - Kanal"/>
    <x v="5"/>
    <s v="Enroute"/>
    <s v="Webplus"/>
    <n v="3685"/>
    <m/>
    <n v="1"/>
    <m/>
    <n v="3685"/>
    <m/>
    <n v="0"/>
    <m/>
    <n v="3685"/>
    <m/>
    <n v="0"/>
    <n v="0"/>
    <s v="UNI240000000918"/>
    <m/>
    <m/>
    <s v="Matriks"/>
    <s v="Mevcut Müşteri"/>
    <s v="Yeni Satış"/>
    <s v="Lisans"/>
    <s v="Lisans Satışı"/>
    <s v="Diğer"/>
    <s v="Kanal Satış"/>
    <s v="Matriks"/>
    <s v="Yurt İçi"/>
    <s v="Türkiye"/>
    <s v="Merkez"/>
  </r>
  <r>
    <m/>
    <m/>
    <x v="105"/>
    <s v="Q2"/>
    <x v="0"/>
    <x v="5"/>
    <m/>
    <s v="MİYA OTOMASYON VE BARKOD BILISIM SISTEMLERI SAN TİC. VE L.T.D. STI."/>
    <s v="WPY.01.007"/>
    <s v="WEBPLUS E-DÖNÜSÜM MODÜL LISANSI"/>
    <s v="Univera - Kanal"/>
    <x v="5"/>
    <s v="Enroute"/>
    <s v="Webplus"/>
    <n v="6899.2"/>
    <m/>
    <n v="3"/>
    <m/>
    <n v="25872"/>
    <m/>
    <n v="5174.3999999999996"/>
    <m/>
    <n v="20697.599999999999"/>
    <m/>
    <n v="0"/>
    <n v="0"/>
    <s v="UNI240000000910"/>
    <m/>
    <m/>
    <s v="Miya"/>
    <s v="Mevcut Müşteri"/>
    <s v="Yeni Satış"/>
    <s v="Lisans"/>
    <s v="Lisans Satışı"/>
    <s v="Diğer"/>
    <s v="Kanal Satış"/>
    <s v="Miya"/>
    <s v="Yurt İçi"/>
    <s v="Türkiye"/>
    <s v="Merkez"/>
  </r>
  <r>
    <m/>
    <m/>
    <x v="105"/>
    <s v="Q2"/>
    <x v="0"/>
    <x v="5"/>
    <m/>
    <s v="MİYA OTOMASYON VE BARKOD BILISIM SISTEMLERI SAN TİC. VE L.T.D. STI."/>
    <s v="WPY.01.002"/>
    <s v="WebPlus Dagitim Kanali Lisansi"/>
    <s v="Univera - Kanal"/>
    <x v="5"/>
    <s v="Enroute"/>
    <s v="Webplus"/>
    <n v="7159.0633333333326"/>
    <m/>
    <n v="3"/>
    <m/>
    <n v="26846.49"/>
    <m/>
    <n v="5369.3"/>
    <m/>
    <n v="21477.19"/>
    <m/>
    <n v="0"/>
    <n v="0"/>
    <s v="UNI240000000910"/>
    <m/>
    <m/>
    <s v="Miya"/>
    <s v="Mevcut Müşteri"/>
    <s v="Yeni Satış"/>
    <s v="Lisans"/>
    <s v="Lisans Satışı"/>
    <s v="Diğer"/>
    <s v="Kanal Satış"/>
    <s v="Miya"/>
    <s v="Yurt İçi"/>
    <s v="Türkiye"/>
    <s v="Merkez"/>
  </r>
  <r>
    <m/>
    <m/>
    <x v="105"/>
    <s v="Q2"/>
    <x v="0"/>
    <x v="5"/>
    <m/>
    <s v="MİYA OTOMASYON VE BARKOD BILISIM SISTEMLERI SAN TİC. VE L.T.D. STI."/>
    <s v="WPY.01.002"/>
    <s v="WebPlus Dagitim Kanali Lisansi"/>
    <s v="Univera - Kanal"/>
    <x v="5"/>
    <s v="Enroute"/>
    <s v="Webplus"/>
    <n v="8948.83"/>
    <m/>
    <n v="1"/>
    <m/>
    <n v="8948.83"/>
    <m/>
    <n v="0"/>
    <m/>
    <n v="8948.83"/>
    <m/>
    <n v="0"/>
    <n v="0"/>
    <s v="UNI240000000911"/>
    <m/>
    <m/>
    <s v="Miya"/>
    <s v="Mevcut Müşteri"/>
    <s v="Yeni Satış"/>
    <s v="Lisans"/>
    <s v="Lisans Satışı"/>
    <s v="Diğer"/>
    <s v="Kanal Satış"/>
    <s v="Miya"/>
    <s v="Yurt İçi"/>
    <s v="Türkiye"/>
    <s v="Merkez"/>
  </r>
  <r>
    <m/>
    <m/>
    <x v="105"/>
    <s v="Q2"/>
    <x v="0"/>
    <x v="5"/>
    <m/>
    <s v="MİYA OTOMASYON VE BARKOD BILISIM SISTEMLERI SAN TİC. VE L.T.D. STI."/>
    <s v="WPY.02.001"/>
    <s v="WEBPLUS (Android) SATIS TEMSILCISI LISANSI"/>
    <s v="Univera - Kanal"/>
    <x v="5"/>
    <s v="Enroute"/>
    <s v="Webplus"/>
    <n v="2250.4"/>
    <m/>
    <n v="17"/>
    <m/>
    <n v="47821"/>
    <m/>
    <n v="9564.2000000000007"/>
    <m/>
    <n v="38256.800000000003"/>
    <m/>
    <n v="0"/>
    <n v="0"/>
    <s v="UNI240000000910"/>
    <m/>
    <m/>
    <s v="Miya"/>
    <s v="Mevcut Müşteri"/>
    <s v="Yeni Satış"/>
    <s v="Lisans"/>
    <s v="Lisans Satışı"/>
    <s v="Diğer"/>
    <s v="Kanal Satış"/>
    <s v="Miya"/>
    <s v="Yurt İçi"/>
    <s v="Türkiye"/>
    <s v="Merkez"/>
  </r>
  <r>
    <m/>
    <m/>
    <x v="105"/>
    <s v="Q2"/>
    <x v="0"/>
    <x v="5"/>
    <m/>
    <s v="ALDEMIR BILISIM HIZ. VE DANISMANLIK - ARZU ALDEMIR"/>
    <s v="UH.01.002"/>
    <s v="Unidox Kontör"/>
    <s v="Univera - Haribo"/>
    <x v="6"/>
    <s v="E-Dönüşüm"/>
    <s v="Unidox"/>
    <n v="1.1815"/>
    <m/>
    <n v="10000"/>
    <m/>
    <n v="11815"/>
    <m/>
    <n v="0"/>
    <m/>
    <n v="11815"/>
    <m/>
    <n v="0"/>
    <n v="0"/>
    <s v="UNI240000000913"/>
    <m/>
    <m/>
    <s v="Aldemir"/>
    <s v="Mevcut Müşteri"/>
    <s v="Yeni Satış"/>
    <s v="Kontor"/>
    <s v="Kontor Satışı"/>
    <s v="Diğer"/>
    <s v="Kanal Satış"/>
    <s v="Aldemir"/>
    <s v="Yurt İçi"/>
    <s v="Türkiye"/>
    <s v="Merkez"/>
  </r>
  <r>
    <m/>
    <m/>
    <x v="105"/>
    <s v="Q2"/>
    <x v="0"/>
    <x v="5"/>
    <m/>
    <s v="ALDEMIR BILISIM HIZ. VE DANISMANLIK - ARZU ALDEMIR"/>
    <s v="UH.01.002"/>
    <s v="Unidox Kontör"/>
    <s v="Univera - Haribo"/>
    <x v="6"/>
    <s v="E-Dönüşüm"/>
    <s v="Unidox"/>
    <n v="1.1815"/>
    <m/>
    <n v="10000"/>
    <m/>
    <n v="11815"/>
    <m/>
    <n v="0"/>
    <m/>
    <n v="11815"/>
    <m/>
    <n v="0"/>
    <n v="0"/>
    <s v="UNI240000000916"/>
    <m/>
    <m/>
    <s v="Aldemir"/>
    <s v="Mevcut Müşteri"/>
    <s v="Yeni Satış"/>
    <s v="Kontor"/>
    <s v="Kontor Satışı"/>
    <s v="Diğer"/>
    <s v="Kanal Satış"/>
    <s v="Aldemir"/>
    <s v="Yurt İçi"/>
    <s v="Türkiye"/>
    <s v="Merkez"/>
  </r>
  <r>
    <m/>
    <m/>
    <x v="105"/>
    <s v="Q2"/>
    <x v="0"/>
    <x v="5"/>
    <m/>
    <s v="ALDEMIR BILISIM HIZ. VE DANISMANLIK - ARZU ALDEMIR"/>
    <s v="UH.01.002"/>
    <s v="Unidox Kontör"/>
    <s v="Univera - Haribo"/>
    <x v="6"/>
    <s v="E-Dönüşüm"/>
    <s v="Unidox"/>
    <n v="0.01"/>
    <m/>
    <n v="5000"/>
    <m/>
    <n v="50"/>
    <m/>
    <n v="0"/>
    <m/>
    <n v="50"/>
    <m/>
    <n v="0"/>
    <n v="0"/>
    <s v="UNI240000000913"/>
    <m/>
    <m/>
    <s v="Aldemir"/>
    <s v="Mevcut Müşteri"/>
    <s v="Yeni Satış"/>
    <s v="Kontor"/>
    <s v="Kontor Satışı"/>
    <s v="Diğer"/>
    <s v="Kanal Satış"/>
    <s v="Aldemir"/>
    <s v="Yurt İçi"/>
    <s v="Türkiye"/>
    <s v="Merkez"/>
  </r>
  <r>
    <m/>
    <m/>
    <x v="105"/>
    <s v="Q2"/>
    <x v="0"/>
    <x v="5"/>
    <m/>
    <s v="ALDEMIR BILISIM HIZ. VE DANISMANLIK - ARZU ALDEMIR"/>
    <s v="UH.01.002"/>
    <s v="Unidox Kontör"/>
    <s v="Univera - Haribo"/>
    <x v="6"/>
    <s v="E-Dönüşüm"/>
    <s v="Unidox"/>
    <n v="0.01"/>
    <m/>
    <n v="5000"/>
    <m/>
    <n v="50"/>
    <m/>
    <n v="0"/>
    <m/>
    <n v="50"/>
    <m/>
    <n v="0"/>
    <n v="0"/>
    <s v="UNI240000000916"/>
    <m/>
    <m/>
    <s v="Aldemir"/>
    <s v="Mevcut Müşteri"/>
    <s v="Yeni Satış"/>
    <s v="Kontor"/>
    <s v="Kontor Satışı"/>
    <s v="Diğer"/>
    <s v="Kanal Satış"/>
    <s v="Aldemir"/>
    <s v="Yurt İçi"/>
    <s v="Türkiye"/>
    <s v="Merkez"/>
  </r>
  <r>
    <m/>
    <m/>
    <x v="105"/>
    <s v="Q2"/>
    <x v="0"/>
    <x v="5"/>
    <m/>
    <s v="OVAM PILIÇ PAZ. HAY. INS. TAR. NAKL. TEKS. TAH. TIC. SAN. LTD. STI."/>
    <s v="UH.01.002"/>
    <s v="UNIDOX KONTÖR HIZMETI"/>
    <s v="Univera - Şen Piliç"/>
    <x v="6"/>
    <s v="E-Dönüşüm"/>
    <s v="Unidox"/>
    <n v="1.34"/>
    <m/>
    <n v="50000"/>
    <m/>
    <n v="67000"/>
    <m/>
    <n v="0"/>
    <m/>
    <n v="67000"/>
    <m/>
    <n v="0"/>
    <n v="0"/>
    <s v="UNI240000000909"/>
    <m/>
    <m/>
    <s v="Şen Piliç"/>
    <s v="Mevcut Müşteri"/>
    <s v="Yeni Satış"/>
    <s v="Kontor"/>
    <s v="Kontor Satışı"/>
    <s v="Diğer"/>
    <s v="Kanal Satış"/>
    <s v="Saha Satış"/>
    <s v="Yurt İçi"/>
    <s v="Türkiye"/>
    <s v="Dist"/>
  </r>
  <r>
    <m/>
    <m/>
    <x v="105"/>
    <s v="Q2"/>
    <x v="0"/>
    <x v="5"/>
    <m/>
    <s v="BADEMLER GIDA SAN. TIC. LTD.STI."/>
    <s v="UH.01.002"/>
    <s v="UNIDOX KONTÖR HIZMETI"/>
    <s v="Univera - Redbull"/>
    <x v="6"/>
    <s v="E-Dönüşüm"/>
    <s v="Unidox"/>
    <n v="0.65710000000000002"/>
    <m/>
    <n v="105000"/>
    <m/>
    <n v="68995.5"/>
    <m/>
    <n v="0"/>
    <m/>
    <n v="68995.5"/>
    <m/>
    <n v="0"/>
    <n v="0"/>
    <s v="UNI240000000907"/>
    <m/>
    <m/>
    <s v="Redbull"/>
    <s v="Mevcut Müşteri"/>
    <s v="Yeni Satış"/>
    <s v="Kontor"/>
    <s v="Kontor Satışı"/>
    <s v="Diğer"/>
    <s v="Kanal Satış"/>
    <s v="Saha Satış"/>
    <s v="Yurt İçi"/>
    <s v="Türkiye"/>
    <s v="Dist"/>
  </r>
  <r>
    <m/>
    <m/>
    <x v="105"/>
    <s v="Q2"/>
    <x v="0"/>
    <x v="5"/>
    <m/>
    <s v="BBS GIDA ÜR. TEKEL MAD. TEKSTIL SAN VE TIC. LTD.STI."/>
    <s v="UH.01.002"/>
    <s v="UNIDOX KONTÖR HIZMETI"/>
    <s v="Univera - Brown Forman"/>
    <x v="6"/>
    <s v="E-Dönüşüm"/>
    <s v="Unidox"/>
    <n v="1.8"/>
    <m/>
    <n v="10000"/>
    <m/>
    <n v="18000"/>
    <m/>
    <n v="0"/>
    <m/>
    <n v="18000"/>
    <m/>
    <n v="0"/>
    <n v="0"/>
    <s v="UNI240000000912"/>
    <m/>
    <m/>
    <s v="Brown Forman"/>
    <s v="Mevcut Müşteri"/>
    <s v="Yeni Satış"/>
    <s v="Kontor"/>
    <s v="Kontor Satışı"/>
    <s v="Key Account"/>
    <s v="Univera Satış"/>
    <s v="Saha Satış"/>
    <s v="Yurt İçi"/>
    <s v="Türkiye"/>
    <s v="Dist"/>
  </r>
  <r>
    <m/>
    <m/>
    <x v="105"/>
    <s v="Q2"/>
    <x v="0"/>
    <x v="5"/>
    <m/>
    <s v="ULUS GIDA 37 SANAYI VE TIC.LTD.STI."/>
    <s v="UH.01.002"/>
    <s v="UNIDOX KONTÖR HIZMETI"/>
    <s v="Univera - Şen Piliç"/>
    <x v="6"/>
    <s v="E-Dönüşüm"/>
    <s v="Unidox"/>
    <n v="1.7215"/>
    <m/>
    <n v="25000"/>
    <m/>
    <n v="43037.5"/>
    <m/>
    <n v="0"/>
    <m/>
    <n v="43037.5"/>
    <m/>
    <n v="0"/>
    <n v="0"/>
    <s v="UNI240000000908"/>
    <m/>
    <m/>
    <s v="Şen Piliç"/>
    <s v="Mevcut Müşteri"/>
    <s v="Yeni Satış"/>
    <s v="Kontor"/>
    <s v="Kontor Satışı"/>
    <s v="Diğer"/>
    <s v="Kanal Satış"/>
    <s v="Saha Satış"/>
    <s v="Yurt İçi"/>
    <s v="Türkiye"/>
    <s v="Dist"/>
  </r>
  <r>
    <m/>
    <m/>
    <x v="105"/>
    <s v="Q2"/>
    <x v="0"/>
    <x v="5"/>
    <m/>
    <s v="DERKO KOZMETIK TURIZM VE ILAÇ ITH. IHR. TIC. LTD. STI."/>
    <s v="SH.02.001"/>
    <s v="StokBar Panorama - Yazilim Bakimi Hizmeti"/>
    <s v="Univera - Derko Kozmetik"/>
    <x v="13"/>
    <s v="Stokbar"/>
    <s v="Stokbar"/>
    <n v="43198.06"/>
    <m/>
    <n v="1"/>
    <m/>
    <n v="43198.06"/>
    <m/>
    <n v="0"/>
    <m/>
    <n v="43198.06"/>
    <m/>
    <n v="0"/>
    <n v="0"/>
    <s v="UNI240000000921"/>
    <m/>
    <m/>
    <s v="Derko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105"/>
    <s v="Q2"/>
    <x v="0"/>
    <x v="5"/>
    <m/>
    <s v="ÖZGÖRKEY OTOMOTIV TURIZM GIDA SANAYI VE TICARET ANONIM SIRKETI"/>
    <s v="SH.02.001"/>
    <s v="StokBar Panorama - Yazilim Bakimi Hizmeti"/>
    <s v="Univera - Özgörkey"/>
    <x v="2"/>
    <s v="Stokbar"/>
    <s v="Stokbar"/>
    <n v="107740.37"/>
    <m/>
    <n v="1"/>
    <m/>
    <n v="107740.37"/>
    <m/>
    <n v="0"/>
    <m/>
    <n v="107740.37"/>
    <m/>
    <n v="0"/>
    <n v="0"/>
    <s v="UNI240000000906"/>
    <m/>
    <m/>
    <s v="Özgörkey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105"/>
    <s v="Q2"/>
    <x v="0"/>
    <x v="5"/>
    <m/>
    <s v="TAVUK DÜNYASI GIDA SANAYI VE TICARET A.S."/>
    <s v="SH.01.001"/>
    <s v="StokBar Panorama - Proje Yönetim Hizmeti"/>
    <s v="Univera - Tavuk Dünyası"/>
    <x v="12"/>
    <s v="Stokbar"/>
    <s v="Stokbar"/>
    <n v="5233.6000000000004"/>
    <m/>
    <n v="2"/>
    <m/>
    <n v="10467.200000000001"/>
    <m/>
    <n v="0"/>
    <m/>
    <n v="10467.200000000001"/>
    <m/>
    <n v="0"/>
    <n v="0"/>
    <s v="UNI240000000915"/>
    <m/>
    <m/>
    <s v="Tavuk Dünyası"/>
    <s v="Mevcut Müşteri"/>
    <s v="Yeni Satış"/>
    <s v="Hizmet"/>
    <s v="Proje Yönetimi ve Danışmanlık"/>
    <s v="Diğer"/>
    <s v="Univera Satış"/>
    <s v="Saha Satış"/>
    <s v="Yurt İçi"/>
    <s v="Türkiye"/>
    <s v="Merkez"/>
  </r>
  <r>
    <m/>
    <m/>
    <x v="105"/>
    <s v="Q2"/>
    <x v="0"/>
    <x v="5"/>
    <m/>
    <s v="DERKO KOZMETIK TURIZM VE ILAÇ ITH. IHR. TIC. LTD. STI."/>
    <s v="SH.03.001"/>
    <s v="StokBar Panorama - Çafri Merkezi Hizmeti (Tesis)"/>
    <s v="Univera - Derko Kozmetik"/>
    <x v="13"/>
    <s v="Stokbar"/>
    <s v="Stokbar"/>
    <n v="38917.410000000003"/>
    <m/>
    <n v="1"/>
    <m/>
    <n v="38917.410000000003"/>
    <m/>
    <n v="0"/>
    <m/>
    <n v="38917.410000000003"/>
    <m/>
    <n v="0"/>
    <n v="0"/>
    <s v="UNI240000000921"/>
    <m/>
    <m/>
    <s v="Derko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105"/>
    <s v="Q2"/>
    <x v="0"/>
    <x v="5"/>
    <m/>
    <s v="ÖZGÖRKEY OTOMOTIV TURIZM GIDA SANAYI VE TICARET ANONIM SIRKETI"/>
    <s v="SH.03.004"/>
    <s v="StokBar Panorama - Çafri Merkezi Hizmeti (Depo/Lokasyon)"/>
    <s v="Univera - Özgörkey"/>
    <x v="2"/>
    <s v="Stokbar"/>
    <s v="Stokbar"/>
    <n v="21421.35"/>
    <m/>
    <n v="1"/>
    <m/>
    <n v="21421.35"/>
    <m/>
    <n v="0"/>
    <m/>
    <n v="21421.35"/>
    <m/>
    <n v="0"/>
    <n v="0"/>
    <s v="UNI240000000906"/>
    <m/>
    <m/>
    <s v="Özgörkey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105"/>
    <s v="Q4"/>
    <x v="0"/>
    <x v="11"/>
    <m/>
    <s v="KENT GIDA MADDELERI SAN VE TIC.AS."/>
    <s v="EY.06.001"/>
    <s v="EnRoute Panorama - Yazilim Gelistirme Hizmeti"/>
    <s v="Univera - Kent Gıda"/>
    <x v="12"/>
    <s v="Enroute"/>
    <m/>
    <n v="8181.25"/>
    <m/>
    <n v="6"/>
    <m/>
    <n v="105000"/>
    <m/>
    <n v="55912.5"/>
    <m/>
    <n v="49087.5"/>
    <m/>
    <n v="0"/>
    <n v="0"/>
    <s v="UNI240000002162"/>
    <m/>
    <m/>
    <s v="Mondelez"/>
    <s v="Mevcut Müşteri"/>
    <s v="Yeni Satış"/>
    <s v="Hizmet"/>
    <s v="Yazılım Geliştirme"/>
    <s v="Diğer"/>
    <s v="Univera Satış"/>
    <s v="Saha Satış"/>
    <s v="Yurt İçi"/>
    <s v="Türkiye"/>
    <s v="Merkez"/>
  </r>
  <r>
    <m/>
    <m/>
    <x v="105"/>
    <s v="Q4"/>
    <x v="0"/>
    <x v="11"/>
    <m/>
    <s v="ERBAK-ULUDAG PAZARLAMA SATIS VE DAGITIM A.S."/>
    <s v="EH.02.001"/>
    <s v="EnRoute Panorama - Yazilim Bakimi, Yasatma ve Merkezi Destek Hizmeti"/>
    <s v="Univera - Uludağ İçecek"/>
    <x v="11"/>
    <s v="Enroute"/>
    <m/>
    <n v="2966.7"/>
    <m/>
    <n v="1"/>
    <m/>
    <n v="2966.7"/>
    <m/>
    <n v="0"/>
    <m/>
    <n v="2966.7"/>
    <m/>
    <n v="0"/>
    <n v="0"/>
    <s v="UNI240000002159"/>
    <m/>
    <m/>
    <s v="Uludağ İçecek"/>
    <m/>
    <s v="Yenileme"/>
    <s v="Hizmet"/>
    <s v="Bakım ve Destek Hizmeti"/>
    <s v="Diğer"/>
    <s v="Univera Satış"/>
    <s v="Saha Satış"/>
    <s v="Yurt İçi"/>
    <s v="Türkiye"/>
    <s v="Merkez"/>
  </r>
  <r>
    <m/>
    <m/>
    <x v="105"/>
    <s v="Q4"/>
    <x v="0"/>
    <x v="11"/>
    <m/>
    <s v="HAYAT KIMYA SAN. A.S"/>
    <s v="EH.05.002"/>
    <s v="EnRoute Panorama - Rapor Gelistirme Hizmeti"/>
    <s v="Univera - Hayat Kimya"/>
    <x v="11"/>
    <s v="Enroute"/>
    <m/>
    <n v="7113.1165217391299"/>
    <m/>
    <n v="5.75"/>
    <m/>
    <n v="40900.418149999998"/>
    <m/>
    <n v="-1.8500000000000001E-3"/>
    <m/>
    <n v="40900.42"/>
    <m/>
    <n v="0"/>
    <n v="0"/>
    <s v="UNI240000002169"/>
    <m/>
    <m/>
    <s v="Hayat Kimya"/>
    <s v="Mevcut Müşteri"/>
    <s v="Yeni Satış"/>
    <s v="Hizmet"/>
    <s v="Rapor Geliştirme"/>
    <s v="Diğer"/>
    <s v="Univera Satış"/>
    <s v="Saha Satış"/>
    <s v="Yurt İçi"/>
    <s v="Türkiye"/>
    <s v="Merkez"/>
  </r>
  <r>
    <m/>
    <m/>
    <x v="105"/>
    <s v="Q4"/>
    <x v="0"/>
    <x v="11"/>
    <m/>
    <s v="KENT GIDA MADDELERI SAN VE TIC.AS."/>
    <s v="EH.05.002"/>
    <s v="EnRoute Panorama - Rapor Gelistirme Hizmeti"/>
    <s v="Univera - Kent Gıda"/>
    <x v="12"/>
    <s v="Enroute"/>
    <m/>
    <n v="7840"/>
    <m/>
    <n v="4"/>
    <m/>
    <n v="70000"/>
    <m/>
    <n v="38640"/>
    <m/>
    <n v="31360"/>
    <m/>
    <n v="0"/>
    <n v="0"/>
    <s v="UNI240000002163"/>
    <m/>
    <m/>
    <s v="Mondelez"/>
    <s v="Mevcut Müşteri"/>
    <s v="Yeni Satış"/>
    <s v="Hizmet"/>
    <s v="Rapor Geliştirme"/>
    <s v="Diğer"/>
    <s v="Univera Satış"/>
    <s v="Saha Satış"/>
    <s v="Yurt İçi"/>
    <s v="Türkiye"/>
    <s v="Merkez"/>
  </r>
  <r>
    <m/>
    <m/>
    <x v="105"/>
    <s v="Q4"/>
    <x v="0"/>
    <x v="11"/>
    <m/>
    <s v="EFES KAZAKHSTAN JSC FE"/>
    <s v="EH.01.001"/>
    <s v="EnRoute Panorama - Proje Yönetim Hizmeti"/>
    <s v="Univera - Efes Kazakistan"/>
    <x v="12"/>
    <s v="Enroute"/>
    <m/>
    <n v="13936.96"/>
    <m/>
    <n v="3"/>
    <m/>
    <n v="41810.879999999997"/>
    <m/>
    <n v="0"/>
    <m/>
    <n v="41810.879999999997"/>
    <m/>
    <n v="0"/>
    <n v="0"/>
    <s v="ENV240000000132"/>
    <m/>
    <m/>
    <s v="Efes International"/>
    <s v="Mevcut Müşteri"/>
    <s v="Yeni Satış"/>
    <s v="Hizmet"/>
    <s v="Proje Yönetimi ve Danışmanlık"/>
    <s v="Diğer"/>
    <s v="Univera Satış"/>
    <s v="Saha Satış"/>
    <s v="Yurt Dışı"/>
    <s v="Kazakistan"/>
    <s v="Merkez"/>
  </r>
  <r>
    <m/>
    <m/>
    <x v="105"/>
    <s v="Q4"/>
    <x v="0"/>
    <x v="11"/>
    <m/>
    <s v="HAYAT KIMYA SAN. A.S"/>
    <s v="EH.01.001"/>
    <s v="EnRoute Panorama - Proje Yönetim Hizmeti"/>
    <s v="Univera - Hayat Kimya"/>
    <x v="11"/>
    <s v="Enroute"/>
    <m/>
    <n v="7113.1153846153838"/>
    <m/>
    <n v="1.56"/>
    <m/>
    <n v="11096.461272"/>
    <m/>
    <n v="1.2719999999999999E-3"/>
    <m/>
    <n v="11096.46"/>
    <m/>
    <n v="0"/>
    <n v="0"/>
    <s v="UNI240000002169"/>
    <m/>
    <m/>
    <s v="Hayat Kimya"/>
    <s v="Mevcut Müşteri"/>
    <s v="Yeni Satış"/>
    <s v="Hizmet"/>
    <s v="Proje Yönetimi ve Danışmanlık"/>
    <s v="Diğer"/>
    <s v="Univera Satış"/>
    <s v="Saha Satış"/>
    <s v="Yurt İçi"/>
    <s v="Türkiye"/>
    <s v="Merkez"/>
  </r>
  <r>
    <m/>
    <m/>
    <x v="105"/>
    <s v="Q4"/>
    <x v="0"/>
    <x v="11"/>
    <m/>
    <s v="KENT GIDA MADDELERI SAN VE TIC.AS."/>
    <s v="EH.01.001"/>
    <s v="EnRoute Panorama - Proje Yönetim Hizmeti"/>
    <s v="Univera - Kent Gıda"/>
    <x v="12"/>
    <s v="Enroute"/>
    <m/>
    <n v="4365.63"/>
    <m/>
    <n v="4"/>
    <m/>
    <n v="31750.04"/>
    <m/>
    <n v="14287.52"/>
    <m/>
    <n v="17462.52"/>
    <m/>
    <n v="0"/>
    <n v="0"/>
    <s v="UNI240000002164"/>
    <m/>
    <m/>
    <s v="Mondelez"/>
    <s v="Mevcut Müşteri"/>
    <s v="Yeni Satış"/>
    <s v="Hizmet"/>
    <s v="Proje Yönetimi ve Danışmanlık"/>
    <s v="Diğer"/>
    <s v="Univera Satış"/>
    <s v="Saha Satış"/>
    <s v="Yurt İçi"/>
    <s v="Türkiye"/>
    <s v="Merkez"/>
  </r>
  <r>
    <m/>
    <m/>
    <x v="105"/>
    <s v="Q4"/>
    <x v="0"/>
    <x v="11"/>
    <m/>
    <s v="KENT GIDA MADDELERI SAN VE TIC.AS."/>
    <s v="EH.01.001"/>
    <s v="EnRoute Panorama - Proje Yönetim Hizmeti"/>
    <s v="Univera - Kent Gıda"/>
    <x v="12"/>
    <s v="Enroute"/>
    <m/>
    <n v="15864.36"/>
    <m/>
    <n v="1"/>
    <m/>
    <n v="15864.36"/>
    <m/>
    <n v="0"/>
    <m/>
    <n v="15864.36"/>
    <m/>
    <n v="0"/>
    <n v="0"/>
    <s v="UNI240000002163"/>
    <m/>
    <m/>
    <s v="Mondelez"/>
    <s v="Mevcut Müşteri"/>
    <s v="Yeni Satış"/>
    <s v="Hizmet"/>
    <s v="Proje Yönetimi ve Danışmanlık"/>
    <s v="Diğer"/>
    <s v="Univera Satış"/>
    <s v="Saha Satış"/>
    <s v="Yurt İçi"/>
    <s v="Türkiye"/>
    <s v="Merkez"/>
  </r>
  <r>
    <m/>
    <m/>
    <x v="105"/>
    <s v="Q4"/>
    <x v="0"/>
    <x v="11"/>
    <m/>
    <s v="Lomisi JSC Efes Gürcistan "/>
    <s v="EH.01.001"/>
    <s v="EnRoute Panorama - Proje Yönetim Hizmeti"/>
    <s v="Univera - Efes Gürcistan"/>
    <x v="12"/>
    <s v="Enroute"/>
    <m/>
    <n v="13936.96"/>
    <m/>
    <n v="3"/>
    <m/>
    <n v="41810.879999999997"/>
    <m/>
    <n v="0"/>
    <m/>
    <n v="41810.879999999997"/>
    <m/>
    <n v="0"/>
    <n v="0"/>
    <s v="ENV240000000131"/>
    <m/>
    <m/>
    <s v="Efes International"/>
    <s v="Mevcut Müşteri"/>
    <s v="Yeni Satış"/>
    <s v="Hizmet"/>
    <s v="Proje Yönetimi ve Danışmanlık"/>
    <s v="Diğer"/>
    <s v="Univera Satış"/>
    <s v="Saha Satış"/>
    <s v="Yurt Dışı"/>
    <s v="Gürcistan"/>
    <s v="Merkez"/>
  </r>
  <r>
    <m/>
    <m/>
    <x v="105"/>
    <s v="Q4"/>
    <x v="0"/>
    <x v="11"/>
    <m/>
    <s v="ERBAK-ULUDAG PAZARLAMA SATIS VE DAGITIM A.S."/>
    <s v="EY.02.033"/>
    <s v="EnRoute Panorama - Mobil Kullanici Lisansi (Enterprise)"/>
    <s v="Univera - Uludağ İçecek"/>
    <x v="11"/>
    <s v="Enroute"/>
    <m/>
    <n v="2697"/>
    <m/>
    <n v="15"/>
    <m/>
    <n v="40455"/>
    <m/>
    <n v="0"/>
    <m/>
    <n v="40455"/>
    <m/>
    <n v="0"/>
    <n v="0"/>
    <s v="UNI240000002159"/>
    <m/>
    <m/>
    <s v="Uludağ İçecek"/>
    <m/>
    <s v="Yeni Satış"/>
    <s v="Lisans"/>
    <s v="Lisans Satışı"/>
    <s v="Diğer"/>
    <s v="Univera Satış"/>
    <s v="Saha Satış"/>
    <s v="Yurt İçi"/>
    <s v="Türkiye"/>
    <s v="Merkez"/>
  </r>
  <r>
    <m/>
    <m/>
    <x v="106"/>
    <s v="Q2"/>
    <x v="0"/>
    <x v="5"/>
    <m/>
    <s v="PANASONIC ELEKTRIC WORKS ELEKTRIK SAN.VE TIC. A.S."/>
    <s v="SH.03.002"/>
    <s v="StokBar Panorama - Uzman Destek Hizmeti"/>
    <s v="Univera - Panasonic"/>
    <x v="11"/>
    <s v="Stokbar"/>
    <s v="Stokbar"/>
    <n v="97500"/>
    <m/>
    <n v="1"/>
    <m/>
    <n v="97500"/>
    <m/>
    <n v="0"/>
    <m/>
    <n v="97500"/>
    <m/>
    <n v="0"/>
    <n v="0"/>
    <s v="UNI240000000926"/>
    <m/>
    <m/>
    <s v="Panasonic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106"/>
    <s v="Q4"/>
    <x v="0"/>
    <x v="11"/>
    <m/>
    <s v="Arma İlaç San. ve Tic. Ltd. Şti."/>
    <s v="EH.01.005"/>
    <s v="Enroute Panorama Online Egitim"/>
    <s v="Univera - Arma İlaç"/>
    <x v="14"/>
    <s v="Enroute"/>
    <m/>
    <n v="12000"/>
    <m/>
    <n v="1"/>
    <m/>
    <n v="12000"/>
    <m/>
    <n v="0"/>
    <m/>
    <n v="12000"/>
    <m/>
    <n v="0"/>
    <n v="0"/>
    <s v="UNI240000002263"/>
    <m/>
    <m/>
    <s v="Arma İlaç"/>
    <s v="Yeni Müşteri"/>
    <s v="Yeni Satış"/>
    <s v="Lisans"/>
    <s v="Lisans Satışı"/>
    <s v="Diğer"/>
    <s v="Univera Satış"/>
    <s v="Saha Satış"/>
    <s v="Yurt İçi"/>
    <s v="Türkiye"/>
    <s v="Merkez"/>
  </r>
  <r>
    <m/>
    <m/>
    <x v="106"/>
    <s v="Q4"/>
    <x v="0"/>
    <x v="11"/>
    <m/>
    <s v="ALTIPARMAK GIDA SAN. VE TIC. AS."/>
    <s v="EH.05.002"/>
    <s v="EnRoute Panorama - Rapor Gelistirme Hizmeti"/>
    <s v="Univera - Altıparmak-Balparmak"/>
    <x v="12"/>
    <s v="Enroute"/>
    <m/>
    <n v="2188"/>
    <m/>
    <n v="4"/>
    <m/>
    <n v="8752"/>
    <m/>
    <n v="0"/>
    <m/>
    <n v="8752"/>
    <m/>
    <n v="0"/>
    <n v="0"/>
    <s v="UNI240000002259"/>
    <m/>
    <m/>
    <s v="Balparmak"/>
    <s v="Mevcut Müşteri"/>
    <s v="Yeni Satış"/>
    <s v="Hizmet"/>
    <s v="Rapor Geliştirme"/>
    <s v="Diğer"/>
    <s v="Univera Satış"/>
    <s v="Saha Satış"/>
    <s v="Yurt İçi"/>
    <s v="Türkiye"/>
    <s v="Merkez"/>
  </r>
  <r>
    <m/>
    <m/>
    <x v="106"/>
    <s v="Q2"/>
    <x v="0"/>
    <x v="5"/>
    <m/>
    <s v="TADIM GIDA MADDELERI SAN.VE TIC.AS."/>
    <s v="EH.06.001"/>
    <s v="EnRoute Panorama - Hosting Hizmeti"/>
    <s v="Univera - Tadım"/>
    <x v="7"/>
    <s v="Hosting"/>
    <m/>
    <n v="7443.52"/>
    <m/>
    <n v="1"/>
    <m/>
    <n v="7443.52"/>
    <m/>
    <n v="0"/>
    <m/>
    <n v="7443.52"/>
    <m/>
    <n v="0"/>
    <n v="0"/>
    <s v="UNI240000000923"/>
    <m/>
    <m/>
    <s v="Tadım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106"/>
    <s v="Q4"/>
    <x v="0"/>
    <x v="11"/>
    <m/>
    <s v="VITRA KARO SERAMIK SAN. VE TIC. AS."/>
    <s v="EH.03.001"/>
    <s v="EnRoute Panorama - Çafri Merkezi Hizmeti  (MSD)"/>
    <s v="Univera - Eczacıbaşı Intema"/>
    <x v="11"/>
    <s v="Enroute"/>
    <m/>
    <n v="10893.5"/>
    <m/>
    <n v="12"/>
    <m/>
    <n v="130722"/>
    <m/>
    <n v="0"/>
    <m/>
    <n v="130722"/>
    <m/>
    <n v="0"/>
    <n v="0"/>
    <s v="UNI240000002265"/>
    <m/>
    <m/>
    <s v="Eczacıbaşı"/>
    <s v="Mevcut Müşteri"/>
    <s v="Yenileme"/>
    <s v="Hizmet"/>
    <s v="Çağrı Merkezi"/>
    <s v="Diğer"/>
    <s v="Univera Satış"/>
    <s v="Saha Satış"/>
    <s v="Yurt İçi"/>
    <s v="Türkiye"/>
    <s v="Merkez"/>
  </r>
  <r>
    <m/>
    <m/>
    <x v="107"/>
    <s v="Q2"/>
    <x v="0"/>
    <x v="5"/>
    <m/>
    <s v="TOLON GLOBAL MAKINA SAN. VE TIC. A.S"/>
    <s v="VY.04.001"/>
    <s v="Varuna SSH (Enterprise) - Servis Yöneticisi Aylik Kiralama"/>
    <s v="Univera - Tolon"/>
    <x v="13"/>
    <s v="Varuna"/>
    <s v="Varuna"/>
    <n v="461.45120000000003"/>
    <m/>
    <n v="25"/>
    <m/>
    <n v="11536.28"/>
    <m/>
    <n v="0"/>
    <m/>
    <n v="11536.28"/>
    <m/>
    <n v="0"/>
    <n v="0"/>
    <s v="UNI240000000934"/>
    <m/>
    <m/>
    <s v="Tolon Makina"/>
    <s v="Mevcut Müşteri"/>
    <s v="Yenileme"/>
    <s v="Lisans"/>
    <s v="Lisans Kiralama"/>
    <s v="Diğer"/>
    <s v="Univera Satış"/>
    <s v="Saha Satış"/>
    <s v="Yurt İçi"/>
    <s v="Türkiye"/>
    <s v="Merkez"/>
  </r>
  <r>
    <m/>
    <m/>
    <x v="107"/>
    <s v="Q2"/>
    <x v="0"/>
    <x v="5"/>
    <m/>
    <s v="TOLON GLOBAL MAKINA SAN. VE TIC. A.S"/>
    <s v="VY.04.001"/>
    <s v="Varuna SSH (Enterprise) - Servis Yöneticisi Aylik Kiralama"/>
    <s v="Univera - Tolon"/>
    <x v="13"/>
    <s v="Varuna"/>
    <s v="Varuna"/>
    <n v="461.45120000000003"/>
    <m/>
    <n v="25"/>
    <m/>
    <n v="11536.28"/>
    <m/>
    <n v="0"/>
    <m/>
    <n v="11536.28"/>
    <m/>
    <n v="0"/>
    <n v="0"/>
    <s v="UNI240000000934"/>
    <m/>
    <m/>
    <s v="Tolon Makina"/>
    <s v="Mevcut Müşteri"/>
    <s v="Yenileme"/>
    <s v="Lisans"/>
    <s v="Lisans Kiralama"/>
    <s v="Diğer"/>
    <s v="Univera Satış"/>
    <s v="Saha Satış"/>
    <s v="Yurt İçi"/>
    <s v="Türkiye"/>
    <s v="Merkez"/>
  </r>
  <r>
    <m/>
    <m/>
    <x v="107"/>
    <s v="Q2"/>
    <x v="0"/>
    <x v="5"/>
    <m/>
    <s v="TOLON GLOBAL MAKINA SAN. VE TIC. A.S"/>
    <s v="VY.04.001"/>
    <s v="Varuna SSH (Enterprise) - Servis Yöneticisi Aylik Kiralama"/>
    <s v="Univera - Tolon"/>
    <x v="13"/>
    <s v="Varuna"/>
    <s v="Varuna"/>
    <n v="461.45120000000003"/>
    <m/>
    <n v="25"/>
    <m/>
    <n v="11536.28"/>
    <m/>
    <n v="0"/>
    <m/>
    <n v="11536.28"/>
    <m/>
    <n v="0"/>
    <n v="0"/>
    <s v="UNI240000000934"/>
    <m/>
    <m/>
    <s v="Tolon Makina"/>
    <s v="Mevcut Müşteri"/>
    <s v="Yenileme"/>
    <s v="Lisans"/>
    <s v="Lisans Kiralama"/>
    <s v="Diğer"/>
    <s v="Univera Satış"/>
    <s v="Saha Satış"/>
    <s v="Yurt İçi"/>
    <s v="Türkiye"/>
    <s v="Merkez"/>
  </r>
  <r>
    <m/>
    <m/>
    <x v="107"/>
    <s v="Q2"/>
    <x v="0"/>
    <x v="5"/>
    <m/>
    <s v="MİYA OTOMASYON VE BARKOD BILISIM SISTEMLERI SAN TİC. VE L.T.D. STI."/>
    <s v="UH.01.002"/>
    <s v="UNIDOX KONTÖR HIZMETI"/>
    <s v="Univera - Kanal"/>
    <x v="5"/>
    <s v="E-Dönüşüm"/>
    <s v="Unidox"/>
    <n v="1.6870000000000001"/>
    <m/>
    <n v="10000"/>
    <m/>
    <n v="16870"/>
    <m/>
    <n v="0"/>
    <m/>
    <n v="16870"/>
    <m/>
    <n v="0"/>
    <n v="0"/>
    <s v="UNI240000000929"/>
    <m/>
    <m/>
    <s v="Miya"/>
    <s v="Mevcut Müşteri"/>
    <s v="Yeni Satış"/>
    <s v="Kontor"/>
    <s v="Kontor Satışı"/>
    <s v="Diğer"/>
    <s v="Kanal Satış"/>
    <s v="Miya"/>
    <s v="Yurt İçi"/>
    <s v="Türkiye"/>
    <s v="Merkez"/>
  </r>
  <r>
    <m/>
    <m/>
    <x v="107"/>
    <s v="Q2"/>
    <x v="0"/>
    <x v="5"/>
    <m/>
    <s v="VOLKAN MESRUBAT &amp; GIDA -VOLKAN KARABOGA"/>
    <s v="UH.01.002"/>
    <s v="UNIDOX KONTÖR HIZMETI"/>
    <s v="Univera - Danone Waters"/>
    <x v="6"/>
    <s v="E-Dönüşüm"/>
    <s v="Unidox"/>
    <n v="1.9"/>
    <m/>
    <n v="10000"/>
    <m/>
    <n v="19000"/>
    <m/>
    <n v="0"/>
    <m/>
    <n v="19000"/>
    <m/>
    <n v="0"/>
    <n v="0"/>
    <s v="UNI240000000927"/>
    <m/>
    <m/>
    <s v="Danone"/>
    <s v="Yeni Müşteri"/>
    <s v="Yeni Satış"/>
    <s v="Kontor"/>
    <s v="Kontor Satışı"/>
    <s v="Diğer"/>
    <s v="Kanal Satış"/>
    <s v="Saha Satış"/>
    <s v="Yurt İçi"/>
    <s v="Türkiye"/>
    <s v="Dist"/>
  </r>
  <r>
    <m/>
    <m/>
    <x v="107"/>
    <s v="Q2"/>
    <x v="0"/>
    <x v="5"/>
    <m/>
    <s v="JTI TÜTÜN ÜRÜNLERI PAZARLAMA A.S."/>
    <s v="QY.03.003"/>
    <s v="Quest Panorama SaaS Lisansi (Kiralama Hizmeti ) 50 + Kullanici"/>
    <s v="Univera - JTI"/>
    <x v="11"/>
    <s v="Quest"/>
    <m/>
    <n v="224.64000000000001"/>
    <m/>
    <n v="2634"/>
    <m/>
    <n v="591701.76000000001"/>
    <m/>
    <n v="0"/>
    <m/>
    <n v="591701.76000000001"/>
    <m/>
    <n v="0"/>
    <n v="0"/>
    <s v="UNI240000000932"/>
    <m/>
    <m/>
    <s v="JTI"/>
    <s v="Mevcut Müşteri"/>
    <s v="Yenileme"/>
    <s v="Lisans"/>
    <s v="Lisans Kiralama"/>
    <s v="Key Account"/>
    <s v="Univera Satış"/>
    <s v="Saha Satış"/>
    <s v="Yurt İçi"/>
    <s v="Türkiye"/>
    <s v="Merkez"/>
  </r>
  <r>
    <m/>
    <m/>
    <x v="107"/>
    <s v="Q2"/>
    <x v="0"/>
    <x v="5"/>
    <m/>
    <s v="JTI TÜTÜN ÜRÜNLERI PAZARLAMA A.S."/>
    <s v="QH.06.001"/>
    <s v="Quest Panorama - Yazilim Gelistirme Hizmeti"/>
    <s v="Univera - JTI"/>
    <x v="11"/>
    <s v="Quest"/>
    <m/>
    <n v="5950"/>
    <m/>
    <n v="67.989999999999995"/>
    <m/>
    <n v="404540.5"/>
    <m/>
    <n v="0"/>
    <m/>
    <n v="404540.5"/>
    <m/>
    <n v="0"/>
    <n v="0"/>
    <s v="UNI240000000933"/>
    <m/>
    <m/>
    <s v="JTI"/>
    <s v="Mevcut Müşteri"/>
    <s v="Yeni Satış"/>
    <s v="Hizmet"/>
    <s v="Hosting"/>
    <s v="Key Account"/>
    <s v="Univera Satış"/>
    <s v="Saha Satış"/>
    <s v="Yurt İçi"/>
    <s v="Türkiye"/>
    <s v="Merkez"/>
  </r>
  <r>
    <m/>
    <m/>
    <x v="107"/>
    <s v="Q2"/>
    <x v="0"/>
    <x v="5"/>
    <m/>
    <s v="JTI TÜTÜN ÜRÜNLERI PAZARLAMA A.S."/>
    <s v="QH.06.001"/>
    <s v="Quest Panorama - Yazilim Gelistirme Hizmeti"/>
    <s v="Univera - JTI"/>
    <x v="11"/>
    <s v="Quest"/>
    <m/>
    <n v="5950"/>
    <m/>
    <n v="8"/>
    <m/>
    <n v="47600"/>
    <m/>
    <n v="0"/>
    <m/>
    <n v="47600"/>
    <m/>
    <n v="0"/>
    <n v="0"/>
    <s v="UNI240000000933"/>
    <m/>
    <m/>
    <s v="JTI"/>
    <s v="Mevcut Müşteri"/>
    <s v="Yeni Satış"/>
    <s v="Hizmet"/>
    <s v="Hosting"/>
    <s v="Key Account"/>
    <s v="Univera Satış"/>
    <s v="Saha Satış"/>
    <s v="Yurt İçi"/>
    <s v="Türkiye"/>
    <s v="Merkez"/>
  </r>
  <r>
    <m/>
    <m/>
    <x v="107"/>
    <s v="Q2"/>
    <x v="0"/>
    <x v="5"/>
    <m/>
    <s v="JTI TÜTÜN ÜRÜNLERI PAZARLAMA A.S."/>
    <s v="QH.07.001"/>
    <s v="Quest Panorama - Rapor Gelistirme Hizmeti"/>
    <s v="Univera - JTI"/>
    <x v="11"/>
    <s v="Quest"/>
    <m/>
    <n v="5950"/>
    <m/>
    <n v="7"/>
    <m/>
    <n v="41650"/>
    <m/>
    <n v="0"/>
    <m/>
    <n v="41650"/>
    <m/>
    <n v="0"/>
    <n v="0"/>
    <s v="UNI240000000933"/>
    <m/>
    <m/>
    <s v="JTI"/>
    <s v="Mevcut Müşteri"/>
    <s v="Yeni Satış"/>
    <s v="Hizmet"/>
    <s v="Rapor Geliştirme"/>
    <s v="Key Account"/>
    <s v="Univera Satış"/>
    <s v="Saha Satış"/>
    <s v="Yurt İçi"/>
    <s v="Türkiye"/>
    <s v="Merkez"/>
  </r>
  <r>
    <m/>
    <m/>
    <x v="107"/>
    <s v="Q2"/>
    <x v="0"/>
    <x v="5"/>
    <m/>
    <s v="JTI TÜTÜN ÜRÜNLERI PAZARLAMA A.S."/>
    <s v="QH.01.001"/>
    <s v="Quest Panorama - Proje Yönetim Hizmeti"/>
    <s v="Univera - JTI"/>
    <x v="11"/>
    <s v="Quest"/>
    <m/>
    <n v="5550.46"/>
    <m/>
    <n v="73.5"/>
    <m/>
    <n v="407958.81"/>
    <m/>
    <n v="0"/>
    <m/>
    <n v="407958.81"/>
    <m/>
    <n v="0"/>
    <n v="0"/>
    <s v="UNI240000000933"/>
    <m/>
    <m/>
    <s v="JTI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107"/>
    <s v="Q4"/>
    <x v="0"/>
    <x v="11"/>
    <m/>
    <s v="ALTIPARMAK GIDA SAN. VE TIC. AS."/>
    <s v="EY.03.001"/>
    <s v="Enroute Panorama PaaS Lisansi (Kiralama Hizmeti )"/>
    <s v="Univera - Altıparmak-Balparmak"/>
    <x v="12"/>
    <s v="Enroute"/>
    <m/>
    <n v="72576"/>
    <m/>
    <n v="1"/>
    <m/>
    <n v="72576"/>
    <m/>
    <n v="0"/>
    <m/>
    <n v="72576"/>
    <m/>
    <n v="0"/>
    <n v="0"/>
    <s v="UNI240000002290"/>
    <m/>
    <m/>
    <s v="Balparmak"/>
    <s v="Mevcut Müşteri"/>
    <s v="Yenileme"/>
    <s v="Lisans"/>
    <s v="Lisans Kiralama"/>
    <s v="Diğer"/>
    <s v="Univera Satış"/>
    <s v="Saha Satış"/>
    <s v="Yurt İçi"/>
    <s v="Türkiye"/>
    <s v="Merkez"/>
  </r>
  <r>
    <m/>
    <m/>
    <x v="107"/>
    <s v="Q4"/>
    <x v="0"/>
    <x v="11"/>
    <m/>
    <s v="ALTIPARMAK GIDA SAN. VE TIC. AS."/>
    <s v="EY.03.001"/>
    <s v="Enroute Panorama PaaS Lisansi (Kiralama Hizmeti )"/>
    <s v="Univera - Altıparmak-Balparmak"/>
    <x v="12"/>
    <s v="Enroute"/>
    <m/>
    <n v="41921"/>
    <m/>
    <n v="1"/>
    <m/>
    <n v="41921"/>
    <m/>
    <n v="0"/>
    <m/>
    <n v="41921"/>
    <m/>
    <n v="0"/>
    <n v="0"/>
    <s v="UNI240000002291"/>
    <m/>
    <m/>
    <s v="Balparmak"/>
    <s v="Mevcut Müşteri"/>
    <s v="Yenileme"/>
    <s v="Lisans"/>
    <s v="Lisans Kiralama"/>
    <s v="Diğer"/>
    <s v="Univera Satış"/>
    <s v="Saha Satış"/>
    <s v="Yurt İçi"/>
    <s v="Türkiye"/>
    <s v="Merkez"/>
  </r>
  <r>
    <m/>
    <m/>
    <x v="107"/>
    <s v="Q4"/>
    <x v="0"/>
    <x v="11"/>
    <m/>
    <s v="ROYAL CANIN TURKEY EVCIL HAYVAN ÜRÜNLERI TIC. LTD. STI."/>
    <s v="EY.04.012"/>
    <s v="EnRoute Panorama E-Dönüsüm  Modül Lisansi (Enterprise)"/>
    <s v="Univera - Royal Canin"/>
    <x v="14"/>
    <s v="Enroute"/>
    <m/>
    <n v="29000"/>
    <m/>
    <n v="1"/>
    <m/>
    <n v="29000"/>
    <m/>
    <n v="0"/>
    <m/>
    <n v="29000"/>
    <m/>
    <n v="0"/>
    <n v="0"/>
    <s v="UNI240000002300"/>
    <m/>
    <m/>
    <s v="Royal Canin"/>
    <s v="Mevcut Müşteri"/>
    <s v="Yeni Satış"/>
    <s v="Lisans"/>
    <s v="Lisans Satışı"/>
    <s v="Diğer"/>
    <s v="Univera Satış"/>
    <s v="Saha Satış"/>
    <s v="Yurt İçi"/>
    <s v="Türkiye"/>
    <s v="Merkez"/>
  </r>
  <r>
    <m/>
    <m/>
    <x v="107"/>
    <s v="Q4"/>
    <x v="0"/>
    <x v="11"/>
    <m/>
    <s v="Şenpiliç Gıda Sanayi A.Ş."/>
    <s v="EY.06.001"/>
    <s v="EnRoute Panorama - Yazilim Gelistirme Hizmeti"/>
    <s v="Univera - Şen Piliç"/>
    <x v="11"/>
    <s v="Enroute"/>
    <m/>
    <n v="9525.0300751879713"/>
    <m/>
    <n v="39.9"/>
    <m/>
    <n v="380048.69699999999"/>
    <m/>
    <n v="-3.0000000000000001E-3"/>
    <m/>
    <n v="380048.7"/>
    <m/>
    <n v="0"/>
    <n v="0"/>
    <s v="UNI240000002314"/>
    <m/>
    <m/>
    <s v="Şen Piliç"/>
    <s v="Mevcut Müşteri"/>
    <s v="Yeni Satış"/>
    <s v="Hizmet"/>
    <s v="Yazılım Geliştirme"/>
    <s v="Diğer"/>
    <s v="Univera Satış"/>
    <s v="Saha Satış"/>
    <s v="Yurt İçi"/>
    <s v="Türkiye"/>
    <s v="Merkez"/>
  </r>
  <r>
    <m/>
    <m/>
    <x v="107"/>
    <s v="Q4"/>
    <x v="0"/>
    <x v="11"/>
    <m/>
    <s v="DANONE TIKVESLI GIDA VE IÇECEK SAN.TIC.A.S."/>
    <s v="EH.02.001"/>
    <s v="EnRoute Panorama - Yazilim Bakimi, Yasatma ve Merkezi Destek Hizmeti"/>
    <s v="Univera - Danone Tikveşli"/>
    <x v="11"/>
    <s v="Enroute"/>
    <m/>
    <n v="64350"/>
    <m/>
    <n v="1"/>
    <m/>
    <n v="64350"/>
    <m/>
    <n v="0"/>
    <m/>
    <n v="64350"/>
    <m/>
    <n v="0"/>
    <n v="0"/>
    <s v="UNI240000002299"/>
    <m/>
    <m/>
    <s v="Danone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107"/>
    <s v="Q4"/>
    <x v="0"/>
    <x v="11"/>
    <m/>
    <s v="ROYAL CANIN TURKEY EVCIL HAYVAN ÜRÜNLERI TIC. LTD. STI."/>
    <s v="EH.02.001"/>
    <s v="EnRoute Panorama - Yazilim Bakimi, Yasatma ve Merkezi Destek Hizmeti"/>
    <s v="Univera - Royal Canin"/>
    <x v="14"/>
    <s v="Enroute"/>
    <m/>
    <n v="10500"/>
    <m/>
    <n v="1"/>
    <m/>
    <n v="13125"/>
    <m/>
    <n v="2625"/>
    <m/>
    <n v="10500"/>
    <m/>
    <n v="0"/>
    <n v="0"/>
    <s v="UNI240000002301"/>
    <m/>
    <m/>
    <s v="Royal Canin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107"/>
    <s v="Q4"/>
    <x v="0"/>
    <x v="11"/>
    <m/>
    <s v="ROYAL CANIN TURKEY EVCIL HAYVAN ÜRÜNLERI TIC. LTD. STI."/>
    <s v="EH.02.001"/>
    <s v="EnRoute Panorama - Yazilim Bakimi, Yasatma ve Merkezi Destek Hizmeti"/>
    <s v="Univera - Royal Canin"/>
    <x v="14"/>
    <s v="Enroute"/>
    <m/>
    <n v="2658"/>
    <m/>
    <n v="1"/>
    <m/>
    <n v="2658"/>
    <m/>
    <n v="0"/>
    <m/>
    <n v="2658"/>
    <m/>
    <n v="0"/>
    <n v="0"/>
    <s v="UNI240000002300"/>
    <m/>
    <m/>
    <s v="Royal Canin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107"/>
    <s v="Q4"/>
    <x v="0"/>
    <x v="11"/>
    <m/>
    <s v="SIRMAGRUP IÇECEK SAN. VE TIC. A.S."/>
    <s v="EH.02.001"/>
    <s v="EnRoute Panorama - Yazilim Bakimi, Yasatma ve Merkezi Destek Hizmeti"/>
    <s v="Univera - Danone Waters"/>
    <x v="11"/>
    <s v="Enroute"/>
    <m/>
    <n v="50055"/>
    <m/>
    <n v="1"/>
    <m/>
    <n v="50055"/>
    <m/>
    <n v="0"/>
    <m/>
    <n v="50055"/>
    <m/>
    <n v="0"/>
    <n v="0"/>
    <s v="UNI240000002302"/>
    <m/>
    <m/>
    <s v="Danone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107"/>
    <s v="Q4"/>
    <x v="0"/>
    <x v="11"/>
    <m/>
    <s v="NEWAL AL EBDAA IMPORT-EXPORT AND GENERAL TRADING LTD COMPANY"/>
    <s v="EH.02.001"/>
    <s v="EnRoute Panorama - Yazilim Bakimi, Yasatma ve Merkezi Destek Hizmeti"/>
    <s v="Univera - Newal Irak"/>
    <x v="12"/>
    <s v="Enroute"/>
    <m/>
    <n v="559758.4"/>
    <m/>
    <n v="1"/>
    <m/>
    <n v="559758.4"/>
    <m/>
    <n v="0"/>
    <m/>
    <n v="559758.4"/>
    <m/>
    <n v="0"/>
    <n v="0"/>
    <s v="ENV240000000135"/>
    <m/>
    <m/>
    <s v="Newal"/>
    <s v="Yeni Müşteri"/>
    <s v="Yeni Satış"/>
    <s v="Hizmet"/>
    <s v="Bakım ve Destek Hizmeti"/>
    <s v="Diğer"/>
    <s v="Univera Satış"/>
    <s v="Saha Satış"/>
    <s v="Yurt İçi"/>
    <s v="Türkiye"/>
    <s v="Merkez"/>
  </r>
  <r>
    <m/>
    <m/>
    <x v="107"/>
    <s v="Q4"/>
    <x v="0"/>
    <x v="11"/>
    <m/>
    <s v="KOROPLAST TEMIZLIK AMBALAJ ÜRÜNLERI SAN. VE DIS TIC.A.S."/>
    <s v="EH.03.006"/>
    <s v="EnRoute Panorama - Uzaktan Kurulum ve Efitim Hizmeti"/>
    <s v="Univera - Koroplast"/>
    <x v="13"/>
    <s v="Enroute"/>
    <m/>
    <n v="4694"/>
    <m/>
    <n v="4"/>
    <m/>
    <n v="18776"/>
    <m/>
    <n v="0"/>
    <m/>
    <n v="18776"/>
    <m/>
    <n v="0"/>
    <n v="0"/>
    <s v="UNI240000002275"/>
    <m/>
    <m/>
    <s v="Koroplast"/>
    <s v="Mevcut Müşteri"/>
    <s v="Yeni Satış"/>
    <s v="Hizmet"/>
    <s v="Kurulum ve Eğitim"/>
    <s v="Diğer"/>
    <s v="Univera Satış"/>
    <s v="Saha Satış"/>
    <s v="Yurt İçi"/>
    <s v="Türkiye"/>
    <s v="Merkez"/>
  </r>
  <r>
    <m/>
    <m/>
    <x v="107"/>
    <s v="Q4"/>
    <x v="0"/>
    <x v="11"/>
    <m/>
    <s v="NIVEA BEIERSDORF TÜRKIYE KOZMETIK SAN. ve TIC.  A.S."/>
    <s v="EH.03.006"/>
    <s v="EnRoute Panorama - Uzaktan Kurulum ve Efitim Hizmeti"/>
    <s v="Univera - Nivea Beiersdorf"/>
    <x v="14"/>
    <s v="Enroute"/>
    <m/>
    <n v="10000"/>
    <m/>
    <n v="0.5"/>
    <m/>
    <n v="5000"/>
    <m/>
    <n v="0"/>
    <m/>
    <n v="5000"/>
    <m/>
    <n v="0"/>
    <n v="0"/>
    <s v="UNI240000002287"/>
    <m/>
    <m/>
    <s v="Nivea"/>
    <s v="Mevcut Müşteri"/>
    <s v="Yeni Satış"/>
    <s v="Hizmet"/>
    <s v="Kurulum ve Eğitim"/>
    <s v="Diğer"/>
    <s v="Univera Satış"/>
    <s v="Saha Satış"/>
    <s v="Yurt İçi"/>
    <s v="Türkiye"/>
    <s v="Merkez"/>
  </r>
  <r>
    <m/>
    <m/>
    <x v="107"/>
    <s v="Q4"/>
    <x v="0"/>
    <x v="11"/>
    <m/>
    <s v="NIVEA BEIERSDORF TÜRKIYE KOZMETIK SAN. ve TIC.  A.S."/>
    <s v="EH.03.006"/>
    <s v="EnRoute Panorama - Uzaktan Kurulum ve Efitim Hizmeti"/>
    <s v="Univera - Nivea Beiersdorf"/>
    <x v="14"/>
    <s v="Enroute"/>
    <m/>
    <n v="5000"/>
    <m/>
    <n v="2"/>
    <m/>
    <n v="10000"/>
    <m/>
    <n v="0"/>
    <m/>
    <n v="10000"/>
    <m/>
    <n v="0"/>
    <n v="0"/>
    <s v="UNI240000002312"/>
    <m/>
    <m/>
    <s v="Nivea"/>
    <s v="Mevcut Müşteri"/>
    <s v="Yeni Satış"/>
    <s v="Hizmet"/>
    <s v="Kurulum ve Eğitim"/>
    <s v="Diğer"/>
    <s v="Univera Satış"/>
    <s v="Saha Satış"/>
    <s v="Yurt İçi"/>
    <s v="Türkiye"/>
    <s v="Merkez"/>
  </r>
  <r>
    <m/>
    <m/>
    <x v="107"/>
    <s v="Q4"/>
    <x v="0"/>
    <x v="11"/>
    <m/>
    <s v="RED BULL GIDA DAGITIM VE PAZARLAMA TICARET LTD. STI"/>
    <s v="EH.03.006"/>
    <s v="EnRoute Panorama - Uzaktan Kurulum ve Efitim Hizmeti"/>
    <s v="Univera - Redbull"/>
    <x v="12"/>
    <s v="Enroute"/>
    <m/>
    <n v="7674"/>
    <m/>
    <n v="2"/>
    <m/>
    <n v="15348"/>
    <m/>
    <n v="0"/>
    <m/>
    <n v="15348"/>
    <m/>
    <n v="0"/>
    <n v="0"/>
    <s v="UNI240000002273"/>
    <m/>
    <m/>
    <s v="Redbull"/>
    <s v="Mevcut Müşteri"/>
    <s v="Yeni Satış"/>
    <s v="Hizmet"/>
    <s v="Kurulum ve Eğitim"/>
    <s v="Diğer"/>
    <s v="Univera Satış"/>
    <s v="Saha Satış"/>
    <s v="Yurt İçi"/>
    <s v="Türkiye"/>
    <s v="Merkez"/>
  </r>
  <r>
    <m/>
    <m/>
    <x v="107"/>
    <s v="Q4"/>
    <x v="0"/>
    <x v="11"/>
    <m/>
    <s v="WEITNAUER DIS TICARET ANONIM SIRKETI"/>
    <s v="EH.03.006"/>
    <s v="EnRoute Panorama - Uzaktan Kurulum ve Efitim Hizmeti"/>
    <s v="Univera - Weitnauer"/>
    <x v="12"/>
    <s v="Enroute"/>
    <m/>
    <n v="6357.5"/>
    <m/>
    <n v="21"/>
    <m/>
    <n v="133507.5"/>
    <m/>
    <n v="0"/>
    <m/>
    <n v="133507.5"/>
    <m/>
    <n v="0"/>
    <n v="0"/>
    <s v="UNI240000002296"/>
    <m/>
    <m/>
    <s v="Weithnauer"/>
    <s v="Mevcut Müşteri"/>
    <s v="Yeni Satış"/>
    <s v="Hizmet"/>
    <s v="Kurulum ve Eğitim"/>
    <s v="Diğer"/>
    <s v="Univera Satış"/>
    <s v="Saha Satış"/>
    <s v="Yurt İçi"/>
    <s v="Türkiye"/>
    <s v="Merkez"/>
  </r>
  <r>
    <m/>
    <m/>
    <x v="107"/>
    <s v="Q4"/>
    <x v="0"/>
    <x v="11"/>
    <m/>
    <s v="KOROPLAST TEMIZLIK AMBALAJ ÜRÜNLERI SAN. VE DIS TIC.A.S."/>
    <s v="EH.05.002"/>
    <s v="EnRoute Panorama - Rapor Gelistirme Hizmeti"/>
    <s v="Univera - Koroplast"/>
    <x v="13"/>
    <s v="Enroute"/>
    <m/>
    <n v="6257"/>
    <m/>
    <n v="0.5"/>
    <m/>
    <n v="3128.5"/>
    <m/>
    <n v="0"/>
    <m/>
    <n v="3128.5"/>
    <m/>
    <n v="0"/>
    <n v="0"/>
    <s v="UNI240000002276"/>
    <m/>
    <m/>
    <s v="Koroplast"/>
    <s v="Mevcut Müşteri"/>
    <s v="Yeni Satış"/>
    <s v="Hizmet"/>
    <s v="Rapor Geliştirme"/>
    <s v="Diğer"/>
    <s v="Univera Satış"/>
    <s v="Saha Satış"/>
    <s v="Yurt İçi"/>
    <s v="Türkiye"/>
    <s v="Merkez"/>
  </r>
  <r>
    <m/>
    <m/>
    <x v="107"/>
    <s v="Q4"/>
    <x v="0"/>
    <x v="11"/>
    <m/>
    <s v="MARS GIDA ÜRÜNLERI TIC. LTD.STI."/>
    <s v="EH.05.002"/>
    <s v="EnRoute Panorama - Rapor Gelistirme Hizmeti"/>
    <s v="Univera - Mars Gıda"/>
    <x v="14"/>
    <s v="Enroute"/>
    <m/>
    <n v="12005"/>
    <m/>
    <n v="7"/>
    <m/>
    <n v="122500"/>
    <m/>
    <n v="38465"/>
    <m/>
    <n v="84035"/>
    <m/>
    <n v="0"/>
    <n v="0"/>
    <s v="UNI240000002267"/>
    <m/>
    <m/>
    <s v="Mars Gıda"/>
    <s v="Mevcut Müşteri"/>
    <s v="Yeni Satış"/>
    <s v="Hizmet"/>
    <s v="Rapor Geliştirme"/>
    <s v="Diğer"/>
    <s v="Univera Satış"/>
    <s v="Saha Satış"/>
    <s v="Yurt İçi"/>
    <s v="Türkiye"/>
    <s v="Merkez"/>
  </r>
  <r>
    <m/>
    <m/>
    <x v="107"/>
    <s v="Q4"/>
    <x v="0"/>
    <x v="11"/>
    <m/>
    <s v="MARS GIDA ÜRÜNLERI TIC. LTD.STI."/>
    <s v="EH.05.002"/>
    <s v="EnRoute Panorama - Rapor Gelistirme Hizmeti"/>
    <s v="Univera - Mars Gıda"/>
    <x v="14"/>
    <s v="Enroute"/>
    <m/>
    <n v="12005"/>
    <m/>
    <n v="3"/>
    <m/>
    <n v="52500"/>
    <m/>
    <n v="16485"/>
    <m/>
    <n v="36015"/>
    <m/>
    <n v="0"/>
    <n v="0"/>
    <s v="UNI240000002268"/>
    <m/>
    <m/>
    <s v="Mars Gıda"/>
    <s v="Mevcut Müşteri"/>
    <s v="Yeni Satış"/>
    <s v="Hizmet"/>
    <s v="Rapor Geliştirme"/>
    <s v="Diğer"/>
    <s v="Univera Satış"/>
    <s v="Saha Satış"/>
    <s v="Yurt İçi"/>
    <s v="Türkiye"/>
    <s v="Merkez"/>
  </r>
  <r>
    <m/>
    <m/>
    <x v="107"/>
    <s v="Q4"/>
    <x v="0"/>
    <x v="11"/>
    <m/>
    <s v="MARSHALL BOYA VE VERNIK SANAYI A.S."/>
    <s v="EH.05.002"/>
    <s v="EnRoute Panorama - Rapor Gelistirme Hizmeti"/>
    <s v="Univera - Marshall"/>
    <x v="12"/>
    <s v="Enroute"/>
    <m/>
    <n v="9865.2199999999993"/>
    <m/>
    <n v="2"/>
    <m/>
    <n v="19730.439999999999"/>
    <m/>
    <n v="0"/>
    <m/>
    <n v="19730.439999999999"/>
    <m/>
    <n v="0"/>
    <n v="0"/>
    <s v="UNI240000002271"/>
    <m/>
    <m/>
    <s v="Marshall"/>
    <s v="Mevcut Müşteri"/>
    <s v="Yeni Satış"/>
    <s v="Hizmet"/>
    <s v="Rapor Geliştirme"/>
    <s v="Diğer"/>
    <s v="Univera Satış"/>
    <s v="Saha Satış"/>
    <s v="Yurt İçi"/>
    <s v="Türkiye"/>
    <s v="Merkez"/>
  </r>
  <r>
    <m/>
    <m/>
    <x v="107"/>
    <s v="Q4"/>
    <x v="0"/>
    <x v="11"/>
    <m/>
    <s v="MARS GIDA ÜRÜNLERI TIC. LTD.STI."/>
    <s v="EH.01.001"/>
    <s v="EnRoute Panorama - Proje Yönetim Hizmeti"/>
    <s v="Univera - Mars Gıda"/>
    <x v="14"/>
    <s v="Enroute"/>
    <m/>
    <n v="13125"/>
    <m/>
    <n v="1"/>
    <m/>
    <n v="17500"/>
    <m/>
    <n v="4375"/>
    <m/>
    <n v="13125"/>
    <m/>
    <n v="0"/>
    <n v="0"/>
    <s v="UNI240000002267"/>
    <m/>
    <m/>
    <s v="Mars Gıda"/>
    <s v="Mevcut Müşteri"/>
    <s v="Yeni Satış"/>
    <s v="Hizmet"/>
    <s v="Proje Yönetimi ve Danışmanlık"/>
    <s v="Diğer"/>
    <s v="Univera Satış"/>
    <s v="Saha Satış"/>
    <s v="Yurt İçi"/>
    <s v="Türkiye"/>
    <s v="Merkez"/>
  </r>
  <r>
    <m/>
    <m/>
    <x v="107"/>
    <s v="Q4"/>
    <x v="0"/>
    <x v="11"/>
    <m/>
    <s v="MARS GIDA ÜRÜNLERI TIC. LTD.STI."/>
    <s v="EH.01.001"/>
    <s v="EnRoute Panorama - Proje Yönetim Hizmeti"/>
    <s v="Univera - Mars Gıda"/>
    <x v="14"/>
    <s v="Enroute"/>
    <m/>
    <n v="13125"/>
    <m/>
    <n v="0.5"/>
    <m/>
    <n v="8750"/>
    <m/>
    <n v="2187.5"/>
    <m/>
    <n v="6562.5"/>
    <m/>
    <n v="0"/>
    <n v="0"/>
    <s v="UNI240000002268"/>
    <m/>
    <m/>
    <s v="Mars Gıda"/>
    <s v="Mevcut Müşteri"/>
    <s v="Yeni Satış"/>
    <s v="Hizmet"/>
    <s v="Proje Yönetimi ve Danışmanlık"/>
    <s v="Diğer"/>
    <s v="Univera Satış"/>
    <s v="Saha Satış"/>
    <s v="Yurt İçi"/>
    <s v="Türkiye"/>
    <s v="Merkez"/>
  </r>
  <r>
    <m/>
    <m/>
    <x v="107"/>
    <s v="Q4"/>
    <x v="0"/>
    <x v="11"/>
    <m/>
    <s v="Şenpiliç Gıda Sanayi A.Ş."/>
    <s v="EH.01.001"/>
    <s v="EnRoute Panorama - Proje Yönetim Hizmeti"/>
    <s v="Univera - Şen Piliç"/>
    <x v="11"/>
    <s v="Enroute"/>
    <m/>
    <n v="8890.0311111111114"/>
    <m/>
    <n v="4.5"/>
    <m/>
    <n v="40005.135000000002"/>
    <m/>
    <n v="-5.0000000000000001E-3"/>
    <m/>
    <n v="40005.14"/>
    <m/>
    <n v="0"/>
    <n v="0"/>
    <s v="UNI240000002314"/>
    <m/>
    <m/>
    <s v="Şen Piliç"/>
    <s v="Mevcut Müşteri"/>
    <s v="Yeni Satış"/>
    <s v="Hizmet"/>
    <s v="Proje Yönetimi ve Danışmanlık"/>
    <s v="Diğer"/>
    <s v="Univera Satış"/>
    <s v="Saha Satış"/>
    <s v="Yurt İçi"/>
    <s v="Türkiye"/>
    <s v="Merkez"/>
  </r>
  <r>
    <m/>
    <m/>
    <x v="107"/>
    <s v="Q4"/>
    <x v="0"/>
    <x v="11"/>
    <m/>
    <s v="WEITNAUER DIS TICARET ANONIM SIRKETI"/>
    <s v="EH.01.001"/>
    <s v="EnRoute Panorama - Proje Yönetim Hizmeti"/>
    <s v="Univera - Weitnauer"/>
    <x v="12"/>
    <s v="Enroute"/>
    <m/>
    <n v="11126"/>
    <m/>
    <n v="45"/>
    <m/>
    <n v="500670"/>
    <m/>
    <n v="0"/>
    <m/>
    <n v="500670"/>
    <m/>
    <n v="0"/>
    <n v="0"/>
    <s v="UNI240000002296"/>
    <m/>
    <m/>
    <s v="Weithnauer"/>
    <s v="Mevcut Müşteri"/>
    <s v="Yeni Satış"/>
    <s v="Hizmet"/>
    <s v="Proje Yönetimi ve Danışmanlık"/>
    <s v="Diğer"/>
    <s v="Univera Satış"/>
    <s v="Saha Satış"/>
    <s v="Yurt İçi"/>
    <s v="Türkiye"/>
    <s v="Merkez"/>
  </r>
  <r>
    <m/>
    <m/>
    <x v="107"/>
    <s v="Q4"/>
    <x v="0"/>
    <x v="11"/>
    <m/>
    <s v="NEWAL AL EBDAA IMPORT-EXPORT AND GENERAL TRADING LTD COMPANY"/>
    <s v="EH.01.001"/>
    <s v="EnRoute Panorama - Proje Yönetim Hizmeti"/>
    <s v="Univera - Newal Irak"/>
    <x v="12"/>
    <s v="Enroute"/>
    <m/>
    <n v="13696.588333333333"/>
    <m/>
    <n v="90"/>
    <m/>
    <n v="1232692.9515"/>
    <m/>
    <n v="1.5E-3"/>
    <m/>
    <n v="1232692.95"/>
    <m/>
    <n v="0"/>
    <n v="0"/>
    <s v="ENV240000000135"/>
    <m/>
    <m/>
    <s v="Newal"/>
    <s v="Yeni Müşteri"/>
    <s v="Yeni Satış"/>
    <s v="Hizmet"/>
    <s v="Proje Yönetimi ve Danışmanlık"/>
    <s v="Diğer"/>
    <s v="Univera Satış"/>
    <s v="Saha Satış"/>
    <s v="Yurt İçi"/>
    <s v="Türkiye"/>
    <s v="Merkez"/>
  </r>
  <r>
    <m/>
    <m/>
    <x v="107"/>
    <s v="Q4"/>
    <x v="0"/>
    <x v="11"/>
    <m/>
    <s v="DANONE TIKVESLI GIDA VE IÇECEK SAN.TIC.A.S."/>
    <s v="EYS.01.014"/>
    <s v="EnRoute Panorama - Platform Back Office Kullanici Lisansi (Standart)"/>
    <s v="Univera - Danone Tikveşli"/>
    <x v="11"/>
    <s v="Enroute"/>
    <m/>
    <n v="15600"/>
    <m/>
    <n v="15"/>
    <m/>
    <n v="292500"/>
    <m/>
    <n v="58500"/>
    <m/>
    <n v="234000"/>
    <m/>
    <n v="0"/>
    <n v="0"/>
    <s v="UNI240000002299"/>
    <m/>
    <m/>
    <s v="Danone"/>
    <s v="Mevcut Müşteri"/>
    <s v="Yeni Satış"/>
    <s v="Lisans"/>
    <s v="Lisans Satışı"/>
    <s v="Diğer"/>
    <s v="Univera Satış"/>
    <s v="Saha Satış"/>
    <s v="Yurt İçi"/>
    <s v="Türkiye"/>
    <s v="Merkez"/>
  </r>
  <r>
    <m/>
    <m/>
    <x v="107"/>
    <s v="Q4"/>
    <x v="0"/>
    <x v="11"/>
    <m/>
    <s v="SIRMAGRUP IÇECEK SAN. VE TIC. A.S."/>
    <s v="EY.01.014"/>
    <s v="EnRoute Panorama - Platform Back Office Kullanici Lisansi (Enterprise)"/>
    <s v="Univera - Danone Waters"/>
    <x v="11"/>
    <s v="Enroute"/>
    <m/>
    <n v="15600"/>
    <m/>
    <n v="8"/>
    <m/>
    <n v="156000"/>
    <m/>
    <n v="31200"/>
    <m/>
    <n v="124800"/>
    <m/>
    <n v="0"/>
    <n v="0"/>
    <s v="UNI240000002302"/>
    <m/>
    <m/>
    <s v="Danone"/>
    <s v="Mevcut Müşteri"/>
    <s v="Yeni Satış"/>
    <s v="Lisans"/>
    <s v="Lisans Satışı"/>
    <s v="Diğer"/>
    <s v="Univera Satış"/>
    <s v="Saha Satış"/>
    <s v="Yurt İçi"/>
    <s v="Türkiye"/>
    <s v="Merkez"/>
  </r>
  <r>
    <m/>
    <m/>
    <x v="107"/>
    <s v="Q4"/>
    <x v="0"/>
    <x v="11"/>
    <m/>
    <s v="NEWAL AL EBDAA IMPORT-EXPORT AND GENERAL TRADING LTD COMPANY"/>
    <s v="EY.01.014"/>
    <s v="EnRoute Panorama - Platform Back Office Kullanici Lisansi (Enterprise)"/>
    <s v="Univera - Newal Irak"/>
    <x v="12"/>
    <s v="Enroute"/>
    <m/>
    <n v="9703.7615000000005"/>
    <m/>
    <n v="20"/>
    <m/>
    <n v="194075.23426"/>
    <m/>
    <n v="4.2599999999999999E-3"/>
    <m/>
    <n v="194075.23"/>
    <m/>
    <n v="0"/>
    <n v="0"/>
    <s v="ENV240000000135"/>
    <m/>
    <m/>
    <s v="Newal"/>
    <s v="Yeni Müşteri"/>
    <s v="Yeni Satış"/>
    <s v="Lisans"/>
    <s v="Lisans Satışı"/>
    <s v="Diğer"/>
    <s v="Univera Satış"/>
    <s v="Saha Satış"/>
    <s v="Yurt İçi"/>
    <s v="Türkiye"/>
    <s v="Merkez"/>
  </r>
  <r>
    <m/>
    <m/>
    <x v="107"/>
    <s v="Q4"/>
    <x v="0"/>
    <x v="11"/>
    <m/>
    <s v="NEWAL AL EBDAA IMPORT-EXPORT AND GENERAL TRADING LTD COMPANY"/>
    <s v="EY.01.001"/>
    <s v="EnRoute Panorama - Mobil Satis &amp; Dafitim Çözüm Lisansi (Enterprise)"/>
    <s v="Univera - Newal Irak"/>
    <x v="12"/>
    <s v="Enroute"/>
    <m/>
    <n v="681422.24"/>
    <m/>
    <n v="1"/>
    <m/>
    <n v="681422.23808899999"/>
    <m/>
    <n v="-1.9109999999999999E-3"/>
    <m/>
    <n v="681422.24"/>
    <m/>
    <n v="0"/>
    <n v="0"/>
    <s v="ENV240000000135"/>
    <m/>
    <m/>
    <s v="Newal"/>
    <s v="Yeni Müşteri"/>
    <s v="Yeni Satış"/>
    <s v="Lisans"/>
    <s v="Lisans Satışı"/>
    <s v="Diğer"/>
    <s v="Univera Satış"/>
    <s v="Saha Satış"/>
    <s v="Yurt İçi"/>
    <s v="Türkiye"/>
    <s v="Merkez"/>
  </r>
  <r>
    <m/>
    <m/>
    <x v="107"/>
    <s v="Q4"/>
    <x v="0"/>
    <x v="11"/>
    <m/>
    <s v="Şenpiliç Gıda Sanayi A.Ş."/>
    <s v="EYS.02.033"/>
    <s v="EnRoute Panorama - Mobil Kullanici Lisansi Standart"/>
    <s v="Univera - Şen Piliç"/>
    <x v="11"/>
    <s v="Enroute"/>
    <m/>
    <n v="5919.13"/>
    <m/>
    <n v="7"/>
    <m/>
    <n v="41433.910000000003"/>
    <m/>
    <n v="0"/>
    <m/>
    <n v="41433.910000000003"/>
    <m/>
    <n v="0"/>
    <n v="0"/>
    <s v="UNI240000002313"/>
    <m/>
    <m/>
    <s v="Şen Piliç"/>
    <s v="Mevcut Müşteri"/>
    <s v="Yeni Satış"/>
    <s v="Lisans"/>
    <s v="Lisans Satışı"/>
    <s v="Diğer"/>
    <s v="Univera Satış"/>
    <s v="Saha Satış"/>
    <s v="Yurt İçi"/>
    <s v="Türkiye"/>
    <s v="Merkez"/>
  </r>
  <r>
    <m/>
    <m/>
    <x v="107"/>
    <s v="Q4"/>
    <x v="0"/>
    <x v="11"/>
    <m/>
    <s v="ROYAL CANIN TURKEY EVCIL HAYVAN ÜRÜNLERI TIC. LTD. STI."/>
    <s v="EY.02.033"/>
    <s v="EnRoute Panorama - Mobil Kullanici Lisansi (Enterprise)"/>
    <s v="Univera - Royal Canin"/>
    <x v="14"/>
    <s v="Enroute"/>
    <m/>
    <n v="7400"/>
    <m/>
    <n v="10"/>
    <m/>
    <n v="92500"/>
    <m/>
    <n v="18500"/>
    <m/>
    <n v="74000"/>
    <m/>
    <n v="0"/>
    <n v="0"/>
    <s v="UNI240000002301"/>
    <m/>
    <m/>
    <s v="Royal Canin"/>
    <s v="Mevcut Müşteri"/>
    <s v="Yeni Satış"/>
    <s v="Lisans"/>
    <s v="Lisans Satışı"/>
    <s v="Diğer"/>
    <s v="Univera Satış"/>
    <s v="Saha Satış"/>
    <s v="Yurt İçi"/>
    <s v="Türkiye"/>
    <s v="Merkez"/>
  </r>
  <r>
    <m/>
    <m/>
    <x v="107"/>
    <s v="Q4"/>
    <x v="0"/>
    <x v="11"/>
    <m/>
    <s v="NEWAL AL EBDAA IMPORT-EXPORT AND GENERAL TRADING LTD COMPANY"/>
    <s v="EY.02.033"/>
    <s v="EnRoute Panorama - Mobil Kullanici Lisansi (Enterprise)"/>
    <s v="Univera - Newal Irak"/>
    <x v="12"/>
    <s v="Enroute"/>
    <m/>
    <n v="4604.0128000000004"/>
    <m/>
    <n v="50"/>
    <m/>
    <n v="230200.64199999999"/>
    <m/>
    <n v="2E-3"/>
    <m/>
    <n v="230200.64"/>
    <m/>
    <n v="0"/>
    <n v="0"/>
    <s v="ENV240000000135"/>
    <m/>
    <m/>
    <s v="Newal"/>
    <s v="Yeni Müşteri"/>
    <s v="Yeni Satış"/>
    <s v="Lisans"/>
    <s v="Lisans Satışı"/>
    <s v="Diğer"/>
    <s v="Univera Satış"/>
    <s v="Saha Satış"/>
    <s v="Yurt İçi"/>
    <s v="Türkiye"/>
    <s v="Merkez"/>
  </r>
  <r>
    <m/>
    <m/>
    <x v="107"/>
    <s v="Q4"/>
    <x v="0"/>
    <x v="11"/>
    <m/>
    <s v="ROYAL CANIN TURKEY EVCIL HAYVAN ÜRÜNLERI TIC. LTD. STI."/>
    <s v="EH.01.003"/>
    <s v="EnRoute Panorama - Kurulum ve Efitim Hizmeti"/>
    <s v="Univera - Royal Canin"/>
    <x v="14"/>
    <s v="Enroute"/>
    <m/>
    <n v="12000"/>
    <m/>
    <n v="3"/>
    <m/>
    <n v="36000"/>
    <m/>
    <n v="0"/>
    <m/>
    <n v="36000"/>
    <m/>
    <n v="0"/>
    <n v="0"/>
    <s v="UNI240000002300"/>
    <m/>
    <m/>
    <s v="Royal Canin"/>
    <s v="Mevcut Müşteri"/>
    <s v="Yeni Satış"/>
    <s v="Hizmet"/>
    <s v="Kurulum ve Eğitim"/>
    <s v="Diğer"/>
    <s v="Univera Satış"/>
    <s v="Saha Satış"/>
    <s v="Yurt İçi"/>
    <s v="Türkiye"/>
    <s v="Merkez"/>
  </r>
  <r>
    <m/>
    <m/>
    <x v="107"/>
    <s v="Q4"/>
    <x v="0"/>
    <x v="11"/>
    <m/>
    <s v="ZIRVEGÜL GRUP GIDA TEMIZLIK ÜRÜNLERI DAG. VE PAZ. TIC. LTD. STI."/>
    <s v="EH.01.003"/>
    <s v="EnRoute Panorama - Kurulum ve Efitim Hizmeti"/>
    <s v="Univera - Kent Gıda"/>
    <x v="12"/>
    <s v="Enroute"/>
    <m/>
    <n v="12000"/>
    <m/>
    <n v="-2"/>
    <m/>
    <n v="0"/>
    <m/>
    <n v="0"/>
    <m/>
    <n v="-24000"/>
    <m/>
    <n v="2"/>
    <n v="24000"/>
    <s v="NZT202400012529"/>
    <m/>
    <m/>
    <s v="Mondelez"/>
    <s v="Mevcut Müşteri"/>
    <s v="Yeni Satış"/>
    <s v="Hizmet"/>
    <s v="Kurulum ve Eğitim"/>
    <s v="Key Account"/>
    <s v="Univera Satış"/>
    <s v="Saha Satış"/>
    <s v="Yurt İçi"/>
    <s v="Türkiye"/>
    <s v="Dist"/>
  </r>
  <r>
    <m/>
    <m/>
    <x v="107"/>
    <s v="Q4"/>
    <x v="0"/>
    <x v="11"/>
    <m/>
    <s v="NEWAL AL EBDAA IMPORT-EXPORT AND GENERAL TRADING LTD COMPANY"/>
    <s v="EH.01.003"/>
    <s v="EnRoute Panorama - Kurulum ve Efitim Hizmeti"/>
    <s v="Univera - Newal Irak"/>
    <x v="12"/>
    <s v="Enroute"/>
    <m/>
    <n v="9445.9225000000006"/>
    <m/>
    <n v="8"/>
    <m/>
    <n v="75567.384000000005"/>
    <m/>
    <n v="4.0000000000000001E-3"/>
    <m/>
    <n v="75567.38"/>
    <m/>
    <n v="0"/>
    <n v="0"/>
    <s v="ENV240000000135"/>
    <m/>
    <m/>
    <s v="Newal"/>
    <s v="Yeni Müşteri"/>
    <s v="Yeni Satış"/>
    <s v="Hizmet"/>
    <s v="Kurulum ve Eğitim"/>
    <s v="Diğer"/>
    <s v="Univera Satış"/>
    <s v="Saha Satış"/>
    <s v="Yurt İçi"/>
    <s v="Türkiye"/>
    <s v="Merkez"/>
  </r>
  <r>
    <m/>
    <m/>
    <x v="107"/>
    <s v="Q4"/>
    <x v="0"/>
    <x v="11"/>
    <m/>
    <s v="EMNIYET GIDA NAKLIYAT TIC. LTD. STI."/>
    <s v="EYS.04.012"/>
    <s v="EnRoute Panorama - E-Dönüsüm Modül Lisansi Standart"/>
    <s v="Univera - Redbull"/>
    <x v="12"/>
    <s v="E-Dönüşüm"/>
    <m/>
    <n v="25000"/>
    <m/>
    <n v="1"/>
    <m/>
    <n v="25000"/>
    <m/>
    <n v="0"/>
    <m/>
    <n v="25000"/>
    <m/>
    <n v="0"/>
    <n v="0"/>
    <s v="UNI240000002272"/>
    <m/>
    <m/>
    <s v="Redbull"/>
    <s v="Mevcut Müşteri"/>
    <s v="Yeni Satış"/>
    <s v="Lisans"/>
    <s v="Lisans Satışı"/>
    <s v="Diğer"/>
    <s v="Univera Satış"/>
    <s v="Saha Satış"/>
    <s v="Yurt İçi"/>
    <s v="Türkiye"/>
    <s v="Dist"/>
  </r>
  <r>
    <m/>
    <m/>
    <x v="107"/>
    <s v="Q4"/>
    <x v="0"/>
    <x v="11"/>
    <m/>
    <s v="ROYAL CANIN TURKEY EVCIL HAYVAN ÜRÜNLERI TIC. LTD. STI."/>
    <s v="EY.01.025"/>
    <s v="EnRoute Panorama - Dist. Web Connector  Web Service Lisansi (Enterprise)"/>
    <s v="Univera - Royal Canin"/>
    <x v="14"/>
    <s v="Enroute"/>
    <m/>
    <n v="39200"/>
    <m/>
    <n v="1"/>
    <m/>
    <n v="49000"/>
    <m/>
    <n v="9800"/>
    <m/>
    <n v="39200"/>
    <m/>
    <n v="0"/>
    <n v="0"/>
    <s v="UNI240000002301"/>
    <m/>
    <m/>
    <s v="Royal Canin"/>
    <s v="Mevcut Müşteri"/>
    <s v="Yeni Satış"/>
    <s v="Lisans"/>
    <s v="Lisans Satışı"/>
    <s v="Diğer"/>
    <s v="Univera Satış"/>
    <s v="Saha Satış"/>
    <s v="Yurt İçi"/>
    <s v="Türkiye"/>
    <s v="Merkez"/>
  </r>
  <r>
    <m/>
    <m/>
    <x v="107"/>
    <s v="Q4"/>
    <x v="0"/>
    <x v="11"/>
    <m/>
    <s v="ROYAL CANIN TURKEY EVCIL HAYVAN ÜRÜNLERI TIC. LTD. STI."/>
    <s v="EY.01.021"/>
    <s v="EnRoute Panorama - Dafitim Kanali (Bayi/Distribütör/Sube) Lisansi (Enterprise)"/>
    <s v="Univera - Royal Canin"/>
    <x v="14"/>
    <s v="Enroute"/>
    <m/>
    <n v="30000"/>
    <m/>
    <n v="1"/>
    <m/>
    <n v="37500"/>
    <m/>
    <n v="7500"/>
    <m/>
    <n v="30000"/>
    <m/>
    <n v="0"/>
    <n v="0"/>
    <s v="UNI240000002301"/>
    <m/>
    <m/>
    <s v="Royal Canin"/>
    <s v="Mevcut Müşteri"/>
    <s v="Yeni Satış"/>
    <s v="Lisans"/>
    <s v="Lisans Satışı"/>
    <s v="Diğer"/>
    <s v="Univera Satış"/>
    <s v="Saha Satış"/>
    <s v="Yurt İçi"/>
    <s v="Türkiye"/>
    <s v="Merkez"/>
  </r>
  <r>
    <m/>
    <m/>
    <x v="107"/>
    <s v="Q4"/>
    <x v="0"/>
    <x v="11"/>
    <m/>
    <s v="Şenpiliç Gıda Sanayi A.Ş."/>
    <s v="EY.01.021"/>
    <s v="EnRoute Panorama - Dafitim Kanali (Bayi/Distribütör/Sube) Lisansi (Enterprise)"/>
    <s v="Univera - Şen Piliç"/>
    <x v="11"/>
    <s v="Enroute"/>
    <m/>
    <n v="22887.3"/>
    <m/>
    <n v="7"/>
    <m/>
    <n v="160211.1"/>
    <m/>
    <n v="0"/>
    <m/>
    <n v="160211.1"/>
    <m/>
    <n v="0"/>
    <n v="0"/>
    <s v="UNI240000002313"/>
    <m/>
    <m/>
    <s v="Şen Piliç"/>
    <s v="Mevcut Müşteri"/>
    <s v="Yeni Satış"/>
    <s v="Lisans"/>
    <s v="Lisans Satışı"/>
    <s v="Diğer"/>
    <s v="Univera Satış"/>
    <s v="Saha Satış"/>
    <s v="Yurt İçi"/>
    <s v="Türkiye"/>
    <s v="Merkez"/>
  </r>
  <r>
    <m/>
    <m/>
    <x v="107"/>
    <s v="Q4"/>
    <x v="0"/>
    <x v="11"/>
    <m/>
    <s v="SIRMAGRUP IÇECEK SAN. VE TIC. A.S."/>
    <s v="EY.01.021"/>
    <s v="EnRoute Panorama - Dafitim Kanali (Bayi/Distribütör/Sube) Lisansi (Enterprise)"/>
    <s v="Univera - Danone Waters"/>
    <x v="11"/>
    <s v="Enroute"/>
    <m/>
    <n v="23840.940000000002"/>
    <m/>
    <n v="3"/>
    <m/>
    <n v="71522.820000000007"/>
    <m/>
    <n v="0"/>
    <m/>
    <n v="71522.820000000007"/>
    <m/>
    <n v="0"/>
    <n v="0"/>
    <s v="UNI240000002302"/>
    <m/>
    <m/>
    <s v="Danone"/>
    <s v="Mevcut Müşteri"/>
    <s v="Yeni Satış"/>
    <s v="Lisans"/>
    <s v="Lisans Satışı"/>
    <s v="Diğer"/>
    <s v="Univera Satış"/>
    <s v="Saha Satış"/>
    <s v="Yurt İçi"/>
    <s v="Türkiye"/>
    <s v="Merkez"/>
  </r>
  <r>
    <m/>
    <m/>
    <x v="107"/>
    <s v="Q4"/>
    <x v="0"/>
    <x v="11"/>
    <m/>
    <s v="NEWAL AL EBDAA IMPORT-EXPORT AND GENERAL TRADING LTD COMPANY"/>
    <s v="EY.01.021"/>
    <s v="EnRoute Panorama - Dafitim Kanali (Bayi/Distribütör/Sube) Lisansi (Enterprise)"/>
    <s v="Univera - Newal Irak"/>
    <x v="12"/>
    <s v="Enroute"/>
    <m/>
    <n v="19581.047500000001"/>
    <m/>
    <n v="4"/>
    <m/>
    <n v="78324.19412"/>
    <m/>
    <n v="4.1200000000000004E-3"/>
    <m/>
    <n v="78324.19"/>
    <m/>
    <n v="0"/>
    <n v="0"/>
    <s v="ENV240000000135"/>
    <m/>
    <m/>
    <s v="Newal"/>
    <s v="Yeni Müşteri"/>
    <s v="Yeni Satış"/>
    <s v="Lisans"/>
    <s v="Lisans Satışı"/>
    <s v="Diğer"/>
    <s v="Univera Satış"/>
    <s v="Saha Satış"/>
    <s v="Yurt İçi"/>
    <s v="Türkiye"/>
    <s v="Merkez"/>
  </r>
  <r>
    <m/>
    <m/>
    <x v="107"/>
    <s v="Q4"/>
    <x v="0"/>
    <x v="11"/>
    <m/>
    <s v="WEITNAUER DIS TICARET ANONIM SIRKETI"/>
    <s v="EH.03.001"/>
    <s v="EnRoute Panorama - Çafri Merkezi Hizmeti  (MSD)"/>
    <s v="Univera - Weitnauer"/>
    <x v="12"/>
    <s v="Enroute"/>
    <m/>
    <n v="28800"/>
    <m/>
    <n v="5"/>
    <m/>
    <n v="144000"/>
    <m/>
    <n v="0"/>
    <m/>
    <n v="144000"/>
    <m/>
    <n v="0"/>
    <n v="0"/>
    <s v="UNI240000002296"/>
    <m/>
    <m/>
    <s v="Weithnauer"/>
    <s v="Mevcut Müşteri"/>
    <s v="Yenileme"/>
    <s v="Hizmet"/>
    <s v="Çağrı Merkezi"/>
    <s v="Diğer"/>
    <s v="Univera Satış"/>
    <s v="Saha Satış"/>
    <s v="Yurt İçi"/>
    <s v="Türkiye"/>
    <s v="Merkez"/>
  </r>
  <r>
    <m/>
    <m/>
    <x v="107"/>
    <s v="Q4"/>
    <x v="0"/>
    <x v="11"/>
    <m/>
    <s v="WEITNAUER DIS TICARET ANONIM SIRKETI"/>
    <s v="EH.03.001"/>
    <s v="EnRoute Panorama - Çafri Merkezi Hizmeti  (MSD)"/>
    <s v="Univera - Weitnauer"/>
    <x v="12"/>
    <s v="Enroute"/>
    <m/>
    <n v="28800"/>
    <m/>
    <n v="1"/>
    <m/>
    <n v="28800"/>
    <m/>
    <n v="0"/>
    <m/>
    <n v="28800"/>
    <m/>
    <n v="0"/>
    <n v="0"/>
    <s v="UNI240000002297"/>
    <m/>
    <m/>
    <s v="Weithnauer"/>
    <s v="Mevcut Müşteri"/>
    <s v="Yenileme"/>
    <s v="Hizmet"/>
    <s v="Çağrı Merkezi"/>
    <s v="Diğer"/>
    <s v="Univera Satış"/>
    <s v="Saha Satış"/>
    <s v="Yurt İçi"/>
    <s v="Türkiye"/>
    <s v="Merkez"/>
  </r>
  <r>
    <m/>
    <m/>
    <x v="107"/>
    <s v="Q4"/>
    <x v="0"/>
    <x v="11"/>
    <m/>
    <s v="NEWAL AL EBDAA IMPORT-EXPORT AND GENERAL TRADING LTD COMPANY"/>
    <s v="EY.05.006"/>
    <s v="EnRoute Panorama - Commerce Portal - B2B Standart - E-Ticaret Modül Lisansi (Enterprise)"/>
    <s v="Univera - Newal Irak"/>
    <x v="12"/>
    <s v="Enroute"/>
    <m/>
    <n v="268913.88"/>
    <m/>
    <n v="1"/>
    <m/>
    <n v="268913.88279300003"/>
    <m/>
    <n v="2.7929999999999999E-3"/>
    <m/>
    <n v="268913.88"/>
    <m/>
    <n v="0"/>
    <n v="0"/>
    <s v="ENV240000000135"/>
    <m/>
    <m/>
    <s v="Newal"/>
    <s v="Yeni Müşteri"/>
    <s v="Yenileme"/>
    <s v="Lisans"/>
    <s v="Lisans Satışı"/>
    <s v="Diğer"/>
    <s v="Univera Satış"/>
    <s v="Saha Satış"/>
    <s v="Yurt İçi"/>
    <s v="Türkiye"/>
    <s v="Merkez"/>
  </r>
  <r>
    <m/>
    <m/>
    <x v="107"/>
    <s v="Q4"/>
    <x v="0"/>
    <x v="11"/>
    <m/>
    <s v="NEWAL AL EBDAA IMPORT-EXPORT AND GENERAL TRADING LTD COMPANY"/>
    <s v="EY.05.008"/>
    <s v="EnRoute Panorama - Commerce Portal - B2B - Dafitim Kanali Lisansi (Enterprise)"/>
    <s v="Univera - Newal Irak"/>
    <x v="12"/>
    <s v="Enroute"/>
    <m/>
    <n v="9406.0400000000009"/>
    <m/>
    <n v="4"/>
    <m/>
    <n v="37624.160856000002"/>
    <m/>
    <n v="8.5599999999999999E-4"/>
    <m/>
    <n v="37624.160000000003"/>
    <m/>
    <n v="0"/>
    <n v="0"/>
    <s v="ENV240000000135"/>
    <m/>
    <m/>
    <s v="Newal"/>
    <s v="Yeni Müşteri"/>
    <s v="Yenileme"/>
    <s v="Lisans"/>
    <s v="Lisans Satışı"/>
    <s v="Diğer"/>
    <s v="Univera Satış"/>
    <s v="Saha Satış"/>
    <s v="Yurt İçi"/>
    <s v="Türkiye"/>
    <s v="Merkez"/>
  </r>
  <r>
    <m/>
    <m/>
    <x v="107"/>
    <s v="Q4"/>
    <x v="0"/>
    <x v="11"/>
    <m/>
    <s v="WEITNAUER DIS TICARET ANONIM SIRKETI"/>
    <s v="EY.04.001"/>
    <s v="EnRoute Panorama -  Modül Lisanslari Kiralama Hizmeti (Enterprise)"/>
    <s v="Univera - Weitnauer"/>
    <x v="12"/>
    <s v="Enroute"/>
    <m/>
    <n v="998857"/>
    <m/>
    <n v="1"/>
    <m/>
    <n v="998857"/>
    <m/>
    <n v="0"/>
    <m/>
    <n v="998857"/>
    <m/>
    <n v="0"/>
    <n v="0"/>
    <s v="UNI240000002297"/>
    <m/>
    <m/>
    <s v="Weithnauer"/>
    <s v="Mevcut Müşteri"/>
    <s v="Yenileme"/>
    <s v="Lisans"/>
    <s v="Lisans Kiralama"/>
    <s v="Diğer"/>
    <s v="Univera Satış"/>
    <s v="Saha Satış"/>
    <s v="Yurt İçi"/>
    <s v="Türkiye"/>
    <s v="Merkez"/>
  </r>
  <r>
    <m/>
    <m/>
    <x v="107"/>
    <s v="Q4"/>
    <x v="0"/>
    <x v="11"/>
    <m/>
    <s v="EDM BİLİŞİM SİSTEMLERİ VE DANIŞMANLIK HizmetLERİ A.Ş."/>
    <s v="EY.04.014"/>
    <s v="EnRoute - E-Dönüşüm Lisans Komisyonu"/>
    <s v="Univera - Kanal"/>
    <x v="6"/>
    <s v="E-Dönüşüm"/>
    <s v="E-Dönüşüm"/>
    <n v="34657.75"/>
    <m/>
    <n v="1"/>
    <m/>
    <n v="34657.75"/>
    <m/>
    <n v="0"/>
    <m/>
    <n v="34657.75"/>
    <m/>
    <n v="0"/>
    <n v="0"/>
    <s v="UNI240000002266"/>
    <m/>
    <m/>
    <s v="EDM Bilişim"/>
    <s v="Mevcut Müşteri"/>
    <s v="Yeni Satış"/>
    <s v="Komisyon"/>
    <s v="E-Dönüşüm"/>
    <s v="Diğer"/>
    <s v="Kanal Satış"/>
    <s v="EDM Bilişim"/>
    <s v="Yurt İçi"/>
    <s v="Türkiye"/>
    <s v="Merkez"/>
  </r>
  <r>
    <m/>
    <m/>
    <x v="107"/>
    <s v="Q4"/>
    <x v="0"/>
    <x v="11"/>
    <m/>
    <s v="EDM BİLİŞİM SİSTEMLERİ VE DANIŞMANLIK HizmetLERİ A.Ş."/>
    <s v="EY.04.014"/>
    <s v="EnRoute - E-Dönüşüm Lisans Komisyonu"/>
    <s v="Univera - Kanal"/>
    <x v="6"/>
    <s v="E-Dönüşüm"/>
    <s v="E-Dönüşüm"/>
    <n v="4400"/>
    <m/>
    <n v="1"/>
    <m/>
    <n v="4400"/>
    <m/>
    <n v="0"/>
    <m/>
    <n v="4400"/>
    <m/>
    <n v="0"/>
    <n v="0"/>
    <s v="UNI240000002279"/>
    <m/>
    <m/>
    <s v="EDM Bilişim"/>
    <s v="Mevcut Müşteri"/>
    <s v="Yeni Satış"/>
    <s v="Komisyon"/>
    <s v="E-Dönüşüm"/>
    <s v="Diğer"/>
    <s v="Kanal Satış"/>
    <s v="EDM Bilişim"/>
    <s v="Yurt İçi"/>
    <s v="Türkiye"/>
    <s v="Merkez"/>
  </r>
  <r>
    <m/>
    <m/>
    <x v="108"/>
    <s v="Q2"/>
    <x v="0"/>
    <x v="5"/>
    <m/>
    <s v="ASRINSAH GIDA TURIZM VE LOJISTIK LTD.STI"/>
    <s v="UH.01.002"/>
    <s v="UNIDOX KONTÖR HIZMETI"/>
    <s v="Univera Doğuş Çay Projesi"/>
    <x v="6"/>
    <s v="E-Dönüşüm"/>
    <s v="Unidox"/>
    <n v="1.72"/>
    <m/>
    <n v="25000"/>
    <m/>
    <n v="43000"/>
    <m/>
    <n v="0"/>
    <m/>
    <n v="43000"/>
    <m/>
    <n v="0"/>
    <n v="0"/>
    <s v="UNI240000000977"/>
    <m/>
    <m/>
    <s v="Doğuş Çay"/>
    <s v="Mevcut Müşteri"/>
    <s v="Yeni Satış"/>
    <s v="Kontor"/>
    <s v="Kontor Satışı"/>
    <s v="Key Account"/>
    <s v="Kanal Satış"/>
    <s v="Saha Satış"/>
    <s v="Yurt İçi"/>
    <s v="Türkiye"/>
    <s v="Dist"/>
  </r>
  <r>
    <m/>
    <m/>
    <x v="108"/>
    <s v="Q2"/>
    <x v="0"/>
    <x v="5"/>
    <m/>
    <s v="NURHAN BASOGLU BOLU MENGEN TAVUKÇULUK"/>
    <s v="UH.01.002"/>
    <s v="UNIDOX KONTÖR HIZMETI"/>
    <s v="Univera - Şen Piliç"/>
    <x v="6"/>
    <s v="E-Dönüşüm"/>
    <s v="Unidox"/>
    <n v="2.0253000000000001"/>
    <m/>
    <n v="10000"/>
    <m/>
    <n v="20253"/>
    <m/>
    <n v="0"/>
    <m/>
    <n v="20253"/>
    <m/>
    <n v="0"/>
    <n v="0"/>
    <s v="UNI240000000976"/>
    <m/>
    <m/>
    <s v="Şen Piliç"/>
    <s v="Mevcut Müşteri"/>
    <s v="Yeni Satış"/>
    <s v="Kontor"/>
    <s v="Kontor Satışı"/>
    <s v="Diğer"/>
    <s v="Kanal Satış"/>
    <s v="Saha Satış"/>
    <s v="Yurt İçi"/>
    <s v="Türkiye"/>
    <s v="Dist"/>
  </r>
  <r>
    <m/>
    <m/>
    <x v="108"/>
    <s v="Q2"/>
    <x v="0"/>
    <x v="5"/>
    <m/>
    <s v="SONER TOPTAN GIDA -SONER PALTAVURAN"/>
    <s v="UH.01.002"/>
    <s v="UNIDOX KONTÖR HIZMETI"/>
    <s v="Univera - Tadım"/>
    <x v="6"/>
    <s v="E-Dönüşüm"/>
    <s v="Unidox"/>
    <n v="2.8"/>
    <m/>
    <n v="5000"/>
    <m/>
    <n v="14000"/>
    <m/>
    <n v="0"/>
    <m/>
    <n v="14000"/>
    <m/>
    <n v="0"/>
    <n v="0"/>
    <s v="ENV240000000085"/>
    <m/>
    <m/>
    <s v="Tadım"/>
    <s v="Mevcut Müşteri"/>
    <s v="Yeni Satış"/>
    <s v="Kontor"/>
    <s v="Kontor Satışı"/>
    <s v="Diğer"/>
    <s v="Kanal Satış"/>
    <s v="Saha Satış"/>
    <s v="Yurt İçi"/>
    <s v="Türkiye"/>
    <s v="Dist"/>
  </r>
  <r>
    <m/>
    <m/>
    <x v="108"/>
    <s v="Q2"/>
    <x v="0"/>
    <x v="5"/>
    <m/>
    <s v="YÜCETÜRK TOPTAN GIDA PAZ. INS. TAAH. TIC. VE SAN. LTD.STI"/>
    <s v="UH.01.002"/>
    <s v="UNIDOX KONTÖR HIZMETI"/>
    <s v="Univera - Tadım"/>
    <x v="6"/>
    <s v="E-Dönüşüm"/>
    <s v="Unidox"/>
    <n v="2.8"/>
    <m/>
    <n v="5000"/>
    <m/>
    <n v="14000"/>
    <m/>
    <n v="0"/>
    <m/>
    <n v="14000"/>
    <m/>
    <n v="0"/>
    <n v="0"/>
    <s v="ENV240000000082"/>
    <m/>
    <m/>
    <s v="Tadım"/>
    <s v="Mevcut Müşteri"/>
    <s v="Yeni Satış"/>
    <s v="Kontor"/>
    <s v="Kontor Satışı"/>
    <s v="Diğer"/>
    <s v="Kanal Satış"/>
    <s v="Saha Satış"/>
    <s v="Yurt İçi"/>
    <s v="Türkiye"/>
    <s v="Dist"/>
  </r>
  <r>
    <m/>
    <m/>
    <x v="108"/>
    <s v="Q2"/>
    <x v="0"/>
    <x v="5"/>
    <m/>
    <s v="PANASONIC ELEKTRIC WORKS ELEKTRIK SAN.VE TIC. A.S."/>
    <s v="SH.03.002"/>
    <s v="StokBar Panorama - Uzman Destek Hizmeti"/>
    <s v="Univera - Panasonic"/>
    <x v="11"/>
    <s v="Stokbar"/>
    <s v="Stokbar"/>
    <n v="97500"/>
    <m/>
    <n v="1"/>
    <m/>
    <n v="97500"/>
    <m/>
    <n v="0"/>
    <m/>
    <n v="97500"/>
    <m/>
    <n v="0"/>
    <n v="0"/>
    <s v="UNI240000000975"/>
    <m/>
    <m/>
    <s v="Panasonic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108"/>
    <s v="Q2"/>
    <x v="0"/>
    <x v="5"/>
    <m/>
    <s v="NESTLE TÜRKIYE GIDA SANAYI A.S."/>
    <s v="QH.06.001"/>
    <s v="Quest Panorama - Yazilim Gelistirme Hizmeti"/>
    <s v="Univera - Nestle Professional"/>
    <x v="11"/>
    <s v="Quest"/>
    <m/>
    <n v="8015.8"/>
    <m/>
    <n v="20"/>
    <m/>
    <n v="246640"/>
    <m/>
    <n v="86324"/>
    <m/>
    <n v="160316"/>
    <m/>
    <n v="0"/>
    <n v="0"/>
    <s v="UNI240000000983"/>
    <m/>
    <m/>
    <s v="Nestle"/>
    <s v="Mevcut Müşteri"/>
    <s v="Yeni Satış"/>
    <s v="Hizmet"/>
    <s v="Hosting"/>
    <s v="Key Account"/>
    <s v="Univera Satış"/>
    <s v="Saha Satış"/>
    <s v="Yurt İçi"/>
    <s v="Türkiye"/>
    <s v="Merkez"/>
  </r>
  <r>
    <m/>
    <m/>
    <x v="108"/>
    <s v="Q2"/>
    <x v="0"/>
    <x v="5"/>
    <m/>
    <s v="NESTLE TÜRKIYE GIDA SANAYI A.S."/>
    <s v="QH.02.001"/>
    <s v="Quest Panorama - Yazilim Bakimi, Yasatma ve Merkezi Destek Hizmeti"/>
    <s v="Univera - Nestle Professional"/>
    <x v="11"/>
    <s v="Quest"/>
    <m/>
    <n v="162573.66"/>
    <m/>
    <n v="1"/>
    <m/>
    <n v="191263.13"/>
    <m/>
    <n v="28689.47"/>
    <m/>
    <n v="162573.66"/>
    <m/>
    <n v="0"/>
    <n v="0"/>
    <s v="UNI240000000983"/>
    <m/>
    <m/>
    <s v="Nestle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108"/>
    <s v="Q2"/>
    <x v="0"/>
    <x v="5"/>
    <m/>
    <s v="NESTLE TÜRKIYE GIDA SANAYI A.S."/>
    <s v="QY.01.001"/>
    <s v="Quest Panorama - Veri Toplama &amp; Mobil Ekip Yönetimi Çözüm Lisansi (Enterprise)"/>
    <s v="Univera - Nestle Professional"/>
    <x v="11"/>
    <s v="Quest"/>
    <m/>
    <n v="223611.5"/>
    <m/>
    <n v="1"/>
    <m/>
    <n v="447223"/>
    <m/>
    <n v="223611.5"/>
    <m/>
    <n v="223611.5"/>
    <m/>
    <n v="0"/>
    <n v="0"/>
    <s v="UNI240000000983"/>
    <m/>
    <m/>
    <s v="Nestle"/>
    <s v="Mevcut Müşteri"/>
    <s v="Yeni Satış"/>
    <s v="Lisans"/>
    <s v="Lisans Satışı"/>
    <s v="Key Account"/>
    <s v="Univera Satış"/>
    <s v="Saha Satış"/>
    <s v="Yurt İçi"/>
    <s v="Türkiye"/>
    <s v="Merkez"/>
  </r>
  <r>
    <m/>
    <m/>
    <x v="108"/>
    <s v="Q2"/>
    <x v="0"/>
    <x v="5"/>
    <m/>
    <s v="Mey İçki Sanayi ve Ticaret A.Ş."/>
    <s v="QH.07.001"/>
    <s v="Quest Panorama - Rapor Gelistirme Hizmeti"/>
    <s v="Univera - Mey İçki"/>
    <x v="11"/>
    <s v="Quest"/>
    <m/>
    <n v="4201"/>
    <m/>
    <n v="10"/>
    <m/>
    <n v="42010"/>
    <m/>
    <n v="0"/>
    <m/>
    <n v="42010"/>
    <m/>
    <n v="0"/>
    <n v="0"/>
    <s v="UNI240000000984"/>
    <m/>
    <m/>
    <s v="Mey İçki"/>
    <s v="Mevcut Müşteri"/>
    <s v="Yeni Satış"/>
    <s v="Hizmet"/>
    <s v="Rapor Geliştirme"/>
    <s v="Key Account"/>
    <s v="Univera Satış"/>
    <s v="Saha Satış"/>
    <s v="Yurt İçi"/>
    <s v="Türkiye"/>
    <s v="Merkez"/>
  </r>
  <r>
    <m/>
    <m/>
    <x v="108"/>
    <s v="Q2"/>
    <x v="0"/>
    <x v="5"/>
    <m/>
    <s v="NESTLE TÜRKIYE GIDA SANAYI A.S."/>
    <s v="QH.07.001"/>
    <s v="Quest Panorama - Rapor Gelistirme Hizmeti"/>
    <s v="Univera - Nestle Professional"/>
    <x v="11"/>
    <s v="Quest"/>
    <m/>
    <n v="6412.25"/>
    <m/>
    <n v="20"/>
    <m/>
    <n v="197300"/>
    <m/>
    <n v="69055"/>
    <m/>
    <n v="128245"/>
    <m/>
    <n v="0"/>
    <n v="0"/>
    <s v="UNI240000000983"/>
    <m/>
    <m/>
    <s v="Nestle"/>
    <s v="Mevcut Müşteri"/>
    <s v="Yeni Satış"/>
    <s v="Hizmet"/>
    <s v="Rapor Geliştirme"/>
    <s v="Key Account"/>
    <s v="Univera Satış"/>
    <s v="Saha Satış"/>
    <s v="Yurt İçi"/>
    <s v="Türkiye"/>
    <s v="Merkez"/>
  </r>
  <r>
    <m/>
    <m/>
    <x v="108"/>
    <s v="Q2"/>
    <x v="0"/>
    <x v="5"/>
    <m/>
    <s v="NESTLE TÜRKIYE GIDA SANAYI A.S."/>
    <s v="QY.04.004"/>
    <s v="Quest Panorama - Q-Auditor Mobil Kullanici Lisansi (Enterprise)"/>
    <s v="Univera - Nestle Professional"/>
    <x v="11"/>
    <s v="Quest"/>
    <m/>
    <n v="7957.95"/>
    <m/>
    <n v="5"/>
    <m/>
    <n v="72345"/>
    <m/>
    <n v="32555.25"/>
    <m/>
    <n v="39789.75"/>
    <m/>
    <n v="0"/>
    <n v="0"/>
    <s v="UNI240000000983"/>
    <m/>
    <m/>
    <s v="Nestle"/>
    <s v="Mevcut Müşteri"/>
    <s v="Yeni Satış"/>
    <s v="Lisans"/>
    <s v="Lisans Satışı"/>
    <s v="Key Account"/>
    <s v="Univera Satış"/>
    <s v="Saha Satış"/>
    <s v="Yurt İçi"/>
    <s v="Türkiye"/>
    <s v="Merkez"/>
  </r>
  <r>
    <m/>
    <m/>
    <x v="108"/>
    <s v="Q2"/>
    <x v="0"/>
    <x v="5"/>
    <m/>
    <s v="NESTLE TÜRKIYE GIDA SANAYI A.S."/>
    <s v="QH.01.001"/>
    <s v="Quest Panorama - Proje Yönetim Hizmeti"/>
    <s v="Univera - Nestle Professional"/>
    <x v="11"/>
    <s v="Quest"/>
    <m/>
    <n v="7480.85"/>
    <m/>
    <n v="35"/>
    <m/>
    <n v="402815"/>
    <m/>
    <n v="140985.25"/>
    <m/>
    <n v="261829.75"/>
    <m/>
    <n v="0"/>
    <n v="0"/>
    <s v="UNI240000000983"/>
    <m/>
    <m/>
    <s v="Nestle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108"/>
    <s v="Q2"/>
    <x v="0"/>
    <x v="5"/>
    <m/>
    <s v="NESTLE TÜRKIYE GIDA SANAYI A.S."/>
    <s v="QY.01.006"/>
    <s v="Quest Panorama - Platform Back Office Kullanici Lisansi (Enterprise)"/>
    <s v="Univera - Nestle Professional"/>
    <x v="11"/>
    <s v="Quest"/>
    <m/>
    <n v="6778.75"/>
    <m/>
    <n v="10"/>
    <m/>
    <n v="123250"/>
    <m/>
    <n v="55462.5"/>
    <m/>
    <n v="67787.5"/>
    <m/>
    <n v="0"/>
    <n v="0"/>
    <s v="UNI240000000983"/>
    <m/>
    <m/>
    <s v="Nestle"/>
    <s v="Mevcut Müşteri"/>
    <s v="Yeni Satış"/>
    <s v="Lisans"/>
    <s v="Lisans Satışı"/>
    <s v="Key Account"/>
    <s v="Univera Satış"/>
    <s v="Saha Satış"/>
    <s v="Yurt İçi"/>
    <s v="Türkiye"/>
    <s v="Merkez"/>
  </r>
  <r>
    <m/>
    <m/>
    <x v="108"/>
    <s v="Q2"/>
    <x v="0"/>
    <x v="5"/>
    <m/>
    <s v="NESTLE TÜRKIYE GIDA SANAYI A.S."/>
    <s v="QY.02.007"/>
    <s v="Quest Panorama - Mobil Kullanicisi Lisansi (Enterprise)"/>
    <s v="Univera - Nestle Professional"/>
    <x v="11"/>
    <s v="Quest"/>
    <m/>
    <n v="3061.62"/>
    <m/>
    <n v="37"/>
    <m/>
    <n v="226559.88"/>
    <m/>
    <n v="113279.94"/>
    <m/>
    <n v="113279.94"/>
    <m/>
    <n v="0"/>
    <n v="0"/>
    <s v="UNI240000000983"/>
    <m/>
    <m/>
    <s v="Nestle"/>
    <s v="Mevcut Müşteri"/>
    <s v="Yeni Satış"/>
    <s v="Lisans"/>
    <s v="Lisans Satışı"/>
    <s v="Key Account"/>
    <s v="Univera Satış"/>
    <s v="Saha Satış"/>
    <s v="Yurt İçi"/>
    <s v="Türkiye"/>
    <s v="Merkez"/>
  </r>
  <r>
    <m/>
    <m/>
    <x v="108"/>
    <s v="Q2"/>
    <x v="0"/>
    <x v="5"/>
    <m/>
    <s v="NESTLE TÜRKIYE GIDA SANAYI A.S."/>
    <s v="QH.03.001"/>
    <s v="Quest Panorama - Çağrı Merkezi Hizmeti"/>
    <s v="Univera - Nestle Professional"/>
    <x v="11"/>
    <s v="Quest"/>
    <m/>
    <n v="1578.4"/>
    <m/>
    <n v="42"/>
    <m/>
    <n v="82866"/>
    <m/>
    <n v="16573.2"/>
    <m/>
    <n v="66292.800000000003"/>
    <m/>
    <n v="0"/>
    <n v="0"/>
    <s v="UNI240000000983"/>
    <m/>
    <m/>
    <s v="Nestle"/>
    <s v="Mevcut Müşteri"/>
    <s v="Yenileme"/>
    <s v="Hizmet"/>
    <s v="Hosting"/>
    <s v="Key Account"/>
    <s v="Univera Satış"/>
    <s v="Saha Satış"/>
    <s v="Yurt İçi"/>
    <s v="Türkiye"/>
    <s v="Merkez"/>
  </r>
  <r>
    <m/>
    <m/>
    <x v="108"/>
    <s v="Q2"/>
    <x v="0"/>
    <x v="5"/>
    <m/>
    <s v="EVYAP SABUN YAG GLISERIN SAN. VE TIC.A.S."/>
    <s v="OH.01.001"/>
    <s v="Outsource Proje Bedeli"/>
    <s v="Univera - Evyap"/>
    <x v="12"/>
    <s v="Enroute"/>
    <s v="Outsource - Hizmet"/>
    <n v="32900"/>
    <m/>
    <n v="1"/>
    <m/>
    <n v="32900"/>
    <m/>
    <n v="0"/>
    <m/>
    <n v="32900"/>
    <m/>
    <n v="0"/>
    <n v="0"/>
    <s v="UNI240000000982"/>
    <m/>
    <m/>
    <s v="Evyap"/>
    <s v="Yeni Müşteri"/>
    <s v="Yeni Satış"/>
    <s v="Lisans"/>
    <s v="Lisans Satışı"/>
    <s v="Diğer"/>
    <s v="Univera Satış"/>
    <s v="Saha Satış"/>
    <s v="Yurt İçi"/>
    <s v="Türkiye"/>
    <s v="Merkez"/>
  </r>
  <r>
    <m/>
    <m/>
    <x v="108"/>
    <s v="Q4"/>
    <x v="0"/>
    <x v="11"/>
    <m/>
    <s v="ROYAL CANIN TURKEY EVCIL HAYVAN ÜRÜNLERI TIC. LTD. STI."/>
    <s v="EY.04.012"/>
    <s v="EnRoute Panorama E-Dönüsüm  Modül Lisansi (Enterprise)"/>
    <s v="Univera - Royal Canin"/>
    <x v="14"/>
    <s v="Enroute"/>
    <m/>
    <n v="29000"/>
    <m/>
    <n v="-1"/>
    <m/>
    <n v="0"/>
    <m/>
    <n v="0"/>
    <m/>
    <n v="-29000"/>
    <m/>
    <n v="1"/>
    <n v="29000"/>
    <s v="FT0202400002778"/>
    <m/>
    <m/>
    <s v="Royal Canin"/>
    <s v="Mevcut Müşteri"/>
    <s v="Yeni Satış"/>
    <s v="Lisans"/>
    <s v="Lisans Satışı"/>
    <s v="Diğer"/>
    <s v="Univera Satış"/>
    <s v="Saha Satış"/>
    <s v="Yurt İçi"/>
    <s v="Türkiye"/>
    <s v="Merkez"/>
  </r>
  <r>
    <m/>
    <m/>
    <x v="108"/>
    <s v="Q4"/>
    <x v="0"/>
    <x v="11"/>
    <m/>
    <s v="ROYAL CANIN TURKEY EVCIL HAYVAN ÜRÜNLERI TIC. LTD. STI."/>
    <s v="EH.02.001"/>
    <s v="EnRoute Panorama - Yazilim Bakimi, Yasatma ve Merkezi Destek Hizmeti"/>
    <s v="Univera - Royal Canin"/>
    <x v="14"/>
    <s v="Enroute"/>
    <m/>
    <n v="2658"/>
    <m/>
    <n v="-1"/>
    <m/>
    <n v="0"/>
    <m/>
    <n v="0"/>
    <m/>
    <n v="-2658"/>
    <m/>
    <n v="1"/>
    <n v="2658"/>
    <s v="FT0202400002778"/>
    <m/>
    <m/>
    <s v="Royal Canin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108"/>
    <s v="Q4"/>
    <x v="0"/>
    <x v="11"/>
    <m/>
    <s v="LA LORRAINE UNLU MAMÜLLER SAN. VE TIC. A.S."/>
    <s v="EH.05.002"/>
    <s v="EnRoute Panorama - Rapor Gelistirme Hizmeti"/>
    <s v="Univera - La Lorraine"/>
    <x v="13"/>
    <s v="Enroute"/>
    <m/>
    <n v="9999.5"/>
    <m/>
    <n v="4"/>
    <m/>
    <n v="70000"/>
    <m/>
    <n v="30002"/>
    <m/>
    <n v="39998"/>
    <m/>
    <n v="0"/>
    <n v="0"/>
    <s v="UNI240000002323"/>
    <m/>
    <m/>
    <s v="La Lorraine"/>
    <s v="Mevcut Müşteri"/>
    <s v="Yeni Satış"/>
    <s v="Hizmet"/>
    <s v="Rapor Geliştirme"/>
    <s v="Diğer"/>
    <s v="Univera Satış"/>
    <s v="Saha Satış"/>
    <s v="Yurt İçi"/>
    <s v="Türkiye"/>
    <s v="Merkez"/>
  </r>
  <r>
    <m/>
    <m/>
    <x v="108"/>
    <s v="Q4"/>
    <x v="0"/>
    <x v="11"/>
    <m/>
    <s v="ROYAL CANIN TURKEY EVCIL HAYVAN ÜRÜNLERI TIC. LTD. STI."/>
    <s v="EH.01.003"/>
    <s v="EnRoute Panorama - Kurulum ve Efitim Hizmeti"/>
    <s v="Univera - Royal Canin"/>
    <x v="14"/>
    <s v="Enroute"/>
    <m/>
    <n v="12000"/>
    <m/>
    <n v="-3"/>
    <m/>
    <n v="0"/>
    <m/>
    <n v="0"/>
    <m/>
    <n v="-36000"/>
    <m/>
    <n v="3"/>
    <n v="36000"/>
    <s v="FT0202400002778"/>
    <m/>
    <m/>
    <s v="Royal Canin"/>
    <s v="Mevcut Müşteri"/>
    <s v="Yeni Satış"/>
    <s v="Hizmet"/>
    <s v="Kurulum ve Eğitim"/>
    <s v="Diğer"/>
    <s v="Univera Satış"/>
    <s v="Saha Satış"/>
    <s v="Yurt İçi"/>
    <s v="Türkiye"/>
    <s v="Merkez"/>
  </r>
  <r>
    <m/>
    <m/>
    <x v="108"/>
    <s v="Q4"/>
    <x v="0"/>
    <x v="11"/>
    <m/>
    <s v="ÇAYKUR ÇAY ISLETMELERI GENEL MÜDÜRLÜGÜ"/>
    <s v="EH.03.001"/>
    <s v="EnRoute Panorama - Çafri Merkezi Hizmeti  (MSD)"/>
    <s v="Univera - Çaykur"/>
    <x v="12"/>
    <s v="Enroute"/>
    <m/>
    <n v="168540.47"/>
    <m/>
    <n v="1"/>
    <m/>
    <n v="168540.47"/>
    <m/>
    <n v="0"/>
    <m/>
    <n v="168540.47"/>
    <m/>
    <n v="0"/>
    <n v="0"/>
    <s v="UNI240000002333"/>
    <m/>
    <m/>
    <s v="Çaykur"/>
    <s v="Mevcut Müşteri"/>
    <s v="Yenileme"/>
    <s v="Hizmet"/>
    <s v="Çağrı Merkezi"/>
    <s v="Diğer"/>
    <s v="Univera Satış"/>
    <s v="Saha Satış"/>
    <s v="Yurt İçi"/>
    <s v="Türkiye"/>
    <s v="Merkez"/>
  </r>
  <r>
    <m/>
    <m/>
    <x v="108"/>
    <s v="Q4"/>
    <x v="0"/>
    <x v="11"/>
    <m/>
    <s v="ERUSLU SAGLIK ÜRÜNLERI SAN. VE TIC. A.S."/>
    <s v="EYS.04.001"/>
    <s v="EnRoute Panorama -  Modül Lisanslari Kiralama Hizmeti Standart"/>
    <s v="Univera - Eruslu Sağlık"/>
    <x v="13"/>
    <s v="Enroute"/>
    <m/>
    <n v="326668.52"/>
    <m/>
    <n v="1"/>
    <m/>
    <n v="326668.52"/>
    <m/>
    <n v="0"/>
    <m/>
    <n v="326668.52"/>
    <m/>
    <n v="0"/>
    <n v="0"/>
    <s v="UNI240000002327"/>
    <m/>
    <m/>
    <s v="Eruslu"/>
    <s v="Mevcut Müşteri"/>
    <s v="Yenileme"/>
    <s v="Lisans"/>
    <s v="Lisans Kiralama"/>
    <s v="Diğer"/>
    <s v="Univera Satış"/>
    <s v="Saha Satış"/>
    <s v="Yurt İçi"/>
    <s v="Türkiye"/>
    <s v="Merkez"/>
  </r>
  <r>
    <m/>
    <m/>
    <x v="109"/>
    <s v="Q2"/>
    <x v="0"/>
    <x v="5"/>
    <m/>
    <s v="ALDEMIR BILISIM HIZ. VE DANISMANLIK - ARZU ALDEMIR"/>
    <s v="WPH.02.001"/>
    <s v="WebPlus Yazilim Bakimi Hizmeti"/>
    <s v="Univera - Kanal"/>
    <x v="5"/>
    <s v="Enroute"/>
    <s v="Webplus"/>
    <n v="39600"/>
    <m/>
    <n v="1"/>
    <m/>
    <n v="44000"/>
    <m/>
    <n v="4400"/>
    <m/>
    <n v="39600"/>
    <m/>
    <n v="0"/>
    <n v="0"/>
    <s v="UNI240000000990"/>
    <m/>
    <m/>
    <s v="Aldemir Bilişim"/>
    <s v="Mevcut Müşteri"/>
    <s v="Yenileme"/>
    <s v="Hizmet"/>
    <s v="Bakım ve Destek Hizmeti"/>
    <s v="Diğer"/>
    <s v="Kanal Satış"/>
    <s v="Aldemir"/>
    <s v="Yurt İçi"/>
    <s v="Türkiye"/>
    <s v="Merkez"/>
  </r>
  <r>
    <m/>
    <m/>
    <x v="109"/>
    <s v="Q2"/>
    <x v="0"/>
    <x v="5"/>
    <m/>
    <s v="ALDEMIR BILISIM HIZ. VE DANISMANLIK - ARZU ALDEMIR"/>
    <s v="WPH.02.001"/>
    <s v="WebPlus Yazilim Bakimi Hizmeti"/>
    <s v="Univera - Kanal"/>
    <x v="5"/>
    <s v="Enroute"/>
    <s v="Webplus"/>
    <n v="4732.8"/>
    <m/>
    <n v="1"/>
    <m/>
    <n v="5916"/>
    <m/>
    <n v="1183.2"/>
    <m/>
    <n v="4732.8"/>
    <m/>
    <n v="0"/>
    <n v="0"/>
    <s v="UNI240000000991"/>
    <m/>
    <m/>
    <s v="Aldemir Bilişim"/>
    <s v="Mevcut Müşteri"/>
    <s v="Yenileme"/>
    <s v="Hizmet"/>
    <s v="Bakım ve Destek Hizmeti"/>
    <s v="Diğer"/>
    <s v="Kanal Satış"/>
    <s v="Aldemir"/>
    <s v="Yurt İçi"/>
    <s v="Türkiye"/>
    <s v="Merkez"/>
  </r>
  <r>
    <m/>
    <m/>
    <x v="109"/>
    <s v="Q2"/>
    <x v="0"/>
    <x v="5"/>
    <m/>
    <s v="ALDEMIR BILISIM HIZ. VE DANISMANLIK - ARZU ALDEMIR"/>
    <s v="WPH.02.001"/>
    <s v="WebPlus Yazilim Bakimi Hizmeti"/>
    <s v="Univera - Kanal"/>
    <x v="5"/>
    <s v="Enroute"/>
    <s v="Webplus"/>
    <n v="1491.3"/>
    <m/>
    <n v="1"/>
    <m/>
    <n v="1657"/>
    <m/>
    <n v="165.7"/>
    <m/>
    <n v="1491.3"/>
    <m/>
    <n v="0"/>
    <n v="0"/>
    <s v="UNI240000000989"/>
    <m/>
    <m/>
    <s v="Aldemir Bilişim"/>
    <s v="Mevcut Müşteri"/>
    <s v="Yenileme"/>
    <s v="Hizmet"/>
    <s v="Bakım ve Destek Hizmeti"/>
    <s v="Diğer"/>
    <s v="Kanal Satış"/>
    <s v="Aldemir"/>
    <s v="Yurt İçi"/>
    <s v="Türkiye"/>
    <s v="Merkez"/>
  </r>
  <r>
    <m/>
    <m/>
    <x v="109"/>
    <s v="Q2"/>
    <x v="0"/>
    <x v="5"/>
    <m/>
    <s v="MİYA OTOMASYON VE BARKOD BILISIM SISTEMLERI SAN TİC. VE L.T.D. STI."/>
    <s v="WPH.02.001"/>
    <s v="WebPlus Yazilim Bakimi Hizmeti"/>
    <s v="Univera - Kanal"/>
    <x v="5"/>
    <s v="Enroute"/>
    <s v="Webplus"/>
    <n v="5916"/>
    <m/>
    <n v="3"/>
    <m/>
    <n v="17748"/>
    <m/>
    <n v="0"/>
    <m/>
    <n v="17748"/>
    <m/>
    <n v="0"/>
    <n v="0"/>
    <s v="UNI240000001001"/>
    <m/>
    <m/>
    <s v="Miya"/>
    <s v="Mevcut Müşteri"/>
    <s v="Yenileme"/>
    <s v="Hizmet"/>
    <s v="Bakım ve Destek Hizmeti"/>
    <s v="Diğer"/>
    <s v="Kanal Satış"/>
    <s v="Miya"/>
    <s v="Yurt İçi"/>
    <s v="Türkiye"/>
    <s v="Merkez"/>
  </r>
  <r>
    <m/>
    <m/>
    <x v="109"/>
    <s v="Q2"/>
    <x v="0"/>
    <x v="5"/>
    <m/>
    <s v="MİYA OTOMASYON VE BARKOD BILISIM SISTEMLERI SAN TİC. VE L.T.D. STI."/>
    <s v="WPH.02.001"/>
    <s v="WebPlus Yazilim Bakimi Hizmeti"/>
    <s v="Univera - Kanal"/>
    <x v="5"/>
    <s v="Enroute"/>
    <s v="Webplus"/>
    <n v="3697"/>
    <m/>
    <n v="1"/>
    <m/>
    <n v="3697"/>
    <m/>
    <n v="0"/>
    <m/>
    <n v="3697"/>
    <m/>
    <n v="0"/>
    <n v="0"/>
    <s v="UNI240000001002"/>
    <m/>
    <m/>
    <s v="Miya"/>
    <s v="Mevcut Müşteri"/>
    <s v="Yenileme"/>
    <s v="Hizmet"/>
    <s v="Bakım ve Destek Hizmeti"/>
    <s v="Diğer"/>
    <s v="Kanal Satış"/>
    <s v="Miya"/>
    <s v="Yurt İçi"/>
    <s v="Türkiye"/>
    <s v="Merkez"/>
  </r>
  <r>
    <m/>
    <m/>
    <x v="109"/>
    <s v="Q2"/>
    <x v="0"/>
    <x v="5"/>
    <m/>
    <s v="MİYA OTOMASYON VE BARKOD BILISIM SISTEMLERI SAN TİC. VE L.T.D. STI."/>
    <s v="WPH.02.001"/>
    <s v="WebPlus Yazilim Bakimi Hizmeti"/>
    <s v="Univera - Kanal"/>
    <x v="5"/>
    <s v="Enroute"/>
    <s v="Webplus"/>
    <n v="1657"/>
    <m/>
    <n v="1"/>
    <m/>
    <n v="1657"/>
    <m/>
    <n v="0"/>
    <m/>
    <n v="1657"/>
    <m/>
    <n v="0"/>
    <n v="0"/>
    <s v="UNI240000001003"/>
    <m/>
    <m/>
    <s v="Miya"/>
    <s v="Mevcut Müşteri"/>
    <s v="Yenileme"/>
    <s v="Hizmet"/>
    <s v="Bakım ve Destek Hizmeti"/>
    <s v="Diğer"/>
    <s v="Kanal Satış"/>
    <s v="Miya"/>
    <s v="Yurt İçi"/>
    <s v="Türkiye"/>
    <s v="Merkez"/>
  </r>
  <r>
    <m/>
    <m/>
    <x v="109"/>
    <s v="Q2"/>
    <x v="0"/>
    <x v="5"/>
    <m/>
    <s v="ALİ SERGEN KART"/>
    <s v="WPY.01.003"/>
    <s v="WEBPLUS EK KULLANICI LISANSI +1"/>
    <s v="Univera - Kanal"/>
    <x v="5"/>
    <s v="Enroute"/>
    <s v="Webplus"/>
    <n v="881"/>
    <m/>
    <n v="1"/>
    <m/>
    <n v="881"/>
    <m/>
    <n v="0"/>
    <m/>
    <n v="881"/>
    <m/>
    <n v="0"/>
    <n v="0"/>
    <s v="ENV240000000087"/>
    <m/>
    <m/>
    <s v="Ali Sergen Kart"/>
    <s v="Mevcut Müşteri"/>
    <s v="Yeni Satış"/>
    <s v="Lisans"/>
    <s v="Lisans Satışı"/>
    <s v="Diğer"/>
    <s v="Kanal Satış"/>
    <s v="Ali Sergen Kart"/>
    <s v="Yurt İçi"/>
    <s v="Türkiye"/>
    <s v="Merkez"/>
  </r>
  <r>
    <m/>
    <m/>
    <x v="109"/>
    <s v="Q2"/>
    <x v="0"/>
    <x v="5"/>
    <m/>
    <s v="MİYA OTOMASYON VE BARKOD BILISIM SISTEMLERI SAN TİC. VE L.T.D. STI."/>
    <s v="WPY.01.003"/>
    <s v="WEBPLUS EK KULLANICI LISANSI +1"/>
    <s v="Univera - Kanal"/>
    <x v="5"/>
    <s v="Enroute"/>
    <s v="Webplus"/>
    <n v="3685"/>
    <m/>
    <n v="2"/>
    <m/>
    <n v="7370"/>
    <m/>
    <n v="0"/>
    <m/>
    <n v="7370"/>
    <m/>
    <n v="0"/>
    <n v="0"/>
    <s v="UNI240000001060"/>
    <m/>
    <m/>
    <s v="Miya"/>
    <s v="Mevcut Müşteri"/>
    <s v="Yeni Satış"/>
    <s v="Lisans"/>
    <s v="Lisans Satışı"/>
    <s v="Diğer"/>
    <s v="Kanal Satış"/>
    <s v="Miya"/>
    <s v="Yurt İçi"/>
    <s v="Türkiye"/>
    <s v="Merkez"/>
  </r>
  <r>
    <m/>
    <m/>
    <x v="109"/>
    <s v="Q2"/>
    <x v="0"/>
    <x v="5"/>
    <m/>
    <s v="ALDEMIR BILISIM HIZ. VE DANISMANLIK - ARZU ALDEMIR"/>
    <s v="WPY.01.007"/>
    <s v="WEBPLUS E-DÖNÜSÜM MODÜL LISANSI"/>
    <s v="Univera - Kanal"/>
    <x v="5"/>
    <s v="Enroute"/>
    <s v="Webplus"/>
    <n v="6036.8"/>
    <m/>
    <n v="6"/>
    <m/>
    <n v="51744"/>
    <m/>
    <n v="15523.2"/>
    <m/>
    <n v="36220.800000000003"/>
    <m/>
    <n v="0"/>
    <n v="0"/>
    <s v="UNI240000000988"/>
    <m/>
    <m/>
    <s v="Aldemir"/>
    <s v="Mevcut Müşteri"/>
    <s v="Yeni Satış"/>
    <s v="Lisans"/>
    <s v="Lisans Satışı"/>
    <s v="Diğer"/>
    <s v="Kanal Satış"/>
    <s v="Aldemir"/>
    <s v="Yurt İçi"/>
    <s v="Türkiye"/>
    <s v="Merkez"/>
  </r>
  <r>
    <m/>
    <m/>
    <x v="109"/>
    <s v="Q2"/>
    <x v="0"/>
    <x v="5"/>
    <m/>
    <s v="MİYA OTOMASYON VE BARKOD BILISIM SISTEMLERI SAN TİC. VE L.T.D. STI."/>
    <s v="WPY.01.007"/>
    <s v="WEBPLUS E-DÖNÜSÜM MODÜL LISANSI"/>
    <s v="Univera - Kanal"/>
    <x v="5"/>
    <s v="Enroute"/>
    <s v="Webplus"/>
    <n v="8008"/>
    <m/>
    <n v="1"/>
    <m/>
    <n v="8008"/>
    <m/>
    <n v="0"/>
    <m/>
    <n v="8008"/>
    <m/>
    <n v="0"/>
    <n v="0"/>
    <s v="UNI240000001070"/>
    <m/>
    <m/>
    <s v="Miya"/>
    <s v="Mevcut Müşteri"/>
    <s v="Yeni Satış"/>
    <s v="Lisans"/>
    <s v="Lisans Satışı"/>
    <s v="Diğer"/>
    <s v="Kanal Satış"/>
    <s v="Miya"/>
    <s v="Yurt İçi"/>
    <s v="Türkiye"/>
    <s v="Merkez"/>
  </r>
  <r>
    <m/>
    <m/>
    <x v="109"/>
    <s v="Q2"/>
    <x v="0"/>
    <x v="5"/>
    <m/>
    <s v="ALDEMIR BILISIM HIZ. VE DANISMANLIK - ARZU ALDEMIR"/>
    <s v="WPY.01.002"/>
    <s v="WebPlus Dagitim Kanali Lisansi"/>
    <s v="Univera - Kanal"/>
    <x v="5"/>
    <s v="Enroute"/>
    <s v="Webplus"/>
    <n v="6264.18"/>
    <m/>
    <n v="3"/>
    <m/>
    <n v="26846.49"/>
    <m/>
    <n v="8053.95"/>
    <m/>
    <n v="18792.54"/>
    <m/>
    <n v="0"/>
    <n v="0"/>
    <s v="UNI240000000988"/>
    <m/>
    <m/>
    <s v="Aldemir"/>
    <s v="Mevcut Müşteri"/>
    <s v="Yeni Satış"/>
    <s v="Lisans"/>
    <s v="Lisans Satışı"/>
    <s v="Diğer"/>
    <s v="Kanal Satış"/>
    <s v="Aldemir"/>
    <s v="Yurt İçi"/>
    <s v="Türkiye"/>
    <s v="Merkez"/>
  </r>
  <r>
    <m/>
    <m/>
    <x v="109"/>
    <s v="Q2"/>
    <x v="0"/>
    <x v="5"/>
    <m/>
    <s v="ALDEMIR BILISIM HIZ. VE DANISMANLIK - ARZU ALDEMIR"/>
    <s v="WPY.02.001"/>
    <s v="WEBPLUS (Android) SATIS TEMSILCISI LISANSI"/>
    <s v="Univera - Kanal"/>
    <x v="5"/>
    <s v="Enroute"/>
    <s v="Webplus"/>
    <n v="1969.1"/>
    <m/>
    <n v="35"/>
    <m/>
    <n v="98455"/>
    <m/>
    <n v="29536.5"/>
    <m/>
    <n v="68918.5"/>
    <m/>
    <n v="0"/>
    <n v="0"/>
    <s v="UNI240000000988"/>
    <m/>
    <m/>
    <s v="Aldemir"/>
    <s v="Mevcut Müşteri"/>
    <s v="Yeni Satış"/>
    <s v="Lisans"/>
    <s v="Lisans Satışı"/>
    <s v="Diğer"/>
    <s v="Kanal Satış"/>
    <s v="Aldemir"/>
    <s v="Yurt İçi"/>
    <s v="Türkiye"/>
    <s v="Merkez"/>
  </r>
  <r>
    <m/>
    <m/>
    <x v="109"/>
    <s v="Q2"/>
    <x v="0"/>
    <x v="5"/>
    <m/>
    <s v="ALDEMIR BILISIM HIZ. VE DANISMANLIK - ARZU ALDEMIR"/>
    <s v="UH.01.002"/>
    <s v="Unidox Kontör"/>
    <s v="Univera - Kanal"/>
    <x v="6"/>
    <s v="E-Dönüşüm"/>
    <s v="Unidox"/>
    <n v="0.70889999999999997"/>
    <m/>
    <n v="100000"/>
    <m/>
    <n v="70890"/>
    <m/>
    <n v="0"/>
    <m/>
    <n v="70890"/>
    <m/>
    <n v="0"/>
    <n v="0"/>
    <s v="UNI240000001051"/>
    <m/>
    <m/>
    <s v="Aldemir"/>
    <s v="Mevcut Müşteri"/>
    <s v="Yeni Satış"/>
    <s v="Kontor"/>
    <s v="Kontor Satışı"/>
    <s v="Diğer"/>
    <s v="Kanal Satış"/>
    <s v="Aldemir"/>
    <s v="Yurt İçi"/>
    <s v="Türkiye"/>
    <s v="Merkez"/>
  </r>
  <r>
    <m/>
    <m/>
    <x v="109"/>
    <s v="Q2"/>
    <x v="0"/>
    <x v="5"/>
    <m/>
    <s v="ALDEMIR BILISIM HIZ. VE DANISMANLIK - ARZU ALDEMIR"/>
    <s v="UH.01.002"/>
    <s v="Unidox Kontör"/>
    <s v="Univera - Kanal"/>
    <x v="6"/>
    <s v="E-Dönüşüm"/>
    <s v="Unidox"/>
    <n v="1.35"/>
    <m/>
    <n v="10000"/>
    <m/>
    <n v="13500"/>
    <m/>
    <n v="0"/>
    <m/>
    <n v="13500"/>
    <m/>
    <n v="0"/>
    <n v="0"/>
    <s v="UNI240000001051"/>
    <m/>
    <m/>
    <s v="Aldemir"/>
    <s v="Mevcut Müşteri"/>
    <s v="Yeni Satış"/>
    <s v="Kontor"/>
    <s v="Kontor Satışı"/>
    <s v="Diğer"/>
    <s v="Kanal Satış"/>
    <s v="Aldemir"/>
    <s v="Yurt İçi"/>
    <s v="Türkiye"/>
    <s v="Merkez"/>
  </r>
  <r>
    <m/>
    <m/>
    <x v="109"/>
    <s v="Q2"/>
    <x v="0"/>
    <x v="5"/>
    <m/>
    <s v="BELINAY GIDA PAZ. SAN. VE TIC.LTD.STI."/>
    <s v="UH.01.002"/>
    <s v="UNIDOX KONTÖR HIZMETI"/>
    <s v="Univera - Nestle Retail"/>
    <x v="6"/>
    <s v="E-Dönüşüm"/>
    <s v="Unidox"/>
    <n v="0.29849999999999999"/>
    <m/>
    <n v="1000000"/>
    <m/>
    <n v="298500"/>
    <m/>
    <n v="0"/>
    <m/>
    <n v="298500"/>
    <m/>
    <n v="0"/>
    <n v="0"/>
    <s v="UNI240000001006"/>
    <m/>
    <m/>
    <s v="Nestle"/>
    <s v="Mevcut Müşteri"/>
    <s v="Yeni Satış"/>
    <s v="Kontor"/>
    <s v="Kontor Satışı"/>
    <s v="Key Account"/>
    <s v="Kanal Satış"/>
    <s v="Saha Satış"/>
    <s v="Yurt İçi"/>
    <s v="Türkiye"/>
    <s v="Dist"/>
  </r>
  <r>
    <m/>
    <m/>
    <x v="109"/>
    <s v="Q2"/>
    <x v="0"/>
    <x v="5"/>
    <m/>
    <s v="MİYA OTOMASYON VE BARKOD BILISIM SISTEMLERI SAN TİC. VE L.T.D. STI."/>
    <s v="UH.01.002"/>
    <s v="UNIDOX KONTÖR HIZMETI"/>
    <s v="Univera - Kanal"/>
    <x v="6"/>
    <s v="E-Dönüşüm"/>
    <s v="Unidox"/>
    <n v="1.2658"/>
    <m/>
    <n v="50000"/>
    <m/>
    <n v="63290"/>
    <m/>
    <n v="0"/>
    <m/>
    <n v="63290"/>
    <m/>
    <n v="0"/>
    <n v="0"/>
    <s v="UNI240000001004"/>
    <m/>
    <m/>
    <s v="Miya"/>
    <s v="Mevcut Müşteri"/>
    <s v="Yeni Satış"/>
    <s v="Kontor"/>
    <s v="Kontor Satışı"/>
    <s v="Diğer"/>
    <s v="Kanal Satış"/>
    <s v="Miya"/>
    <s v="Yurt İçi"/>
    <s v="Türkiye"/>
    <s v="Merkez"/>
  </r>
  <r>
    <m/>
    <m/>
    <x v="109"/>
    <s v="Q2"/>
    <x v="0"/>
    <x v="5"/>
    <m/>
    <s v="MİYA OTOMASYON VE BARKOD BILISIM SISTEMLERI SAN TİC. VE L.T.D. STI."/>
    <s v="UH.01.002"/>
    <s v="UNIDOX KONTÖR HIZMETI"/>
    <s v="Univera - Kanal"/>
    <x v="6"/>
    <s v="E-Dönüşüm"/>
    <s v="Unidox"/>
    <n v="1.6878"/>
    <m/>
    <n v="20000"/>
    <m/>
    <n v="33756"/>
    <m/>
    <n v="0"/>
    <m/>
    <n v="33756"/>
    <m/>
    <n v="0"/>
    <n v="0"/>
    <s v="UNI240000001068"/>
    <m/>
    <m/>
    <s v="Miya"/>
    <s v="Mevcut Müşteri"/>
    <s v="Yeni Satış"/>
    <s v="Kontor"/>
    <s v="Kontor Satışı"/>
    <s v="Diğer"/>
    <s v="Kanal Satış"/>
    <s v="Miya"/>
    <s v="Yurt İçi"/>
    <s v="Türkiye"/>
    <s v="Merkez"/>
  </r>
  <r>
    <m/>
    <m/>
    <x v="109"/>
    <s v="Q2"/>
    <x v="0"/>
    <x v="5"/>
    <m/>
    <s v="ÖZOCAKLAR GIDA INSAAT PAZARLAMA IÇ VE DIS TICARET LIMITED SIRKETI"/>
    <s v="UH.01.002"/>
    <s v="UNIDOX KONTÖR HIZMETI"/>
    <s v="Univera Doğuş Çay Projesi"/>
    <x v="6"/>
    <s v="E-Dönüşüm"/>
    <s v="Unidox"/>
    <n v="1.8"/>
    <m/>
    <n v="10000"/>
    <m/>
    <n v="18000"/>
    <m/>
    <n v="0"/>
    <m/>
    <n v="18000"/>
    <m/>
    <n v="0"/>
    <n v="0"/>
    <s v="UNI240000001059"/>
    <m/>
    <m/>
    <s v="Doğuş Çay"/>
    <s v="Mevcut Müşteri"/>
    <s v="Yeni Satış"/>
    <s v="Kontor"/>
    <s v="Kontor Satışı"/>
    <s v="Key Account"/>
    <s v="Kanal Satış"/>
    <s v="Saha Satış"/>
    <s v="Yurt İçi"/>
    <s v="Türkiye"/>
    <s v="Dist"/>
  </r>
  <r>
    <m/>
    <m/>
    <x v="109"/>
    <s v="Q2"/>
    <x v="0"/>
    <x v="5"/>
    <m/>
    <s v="TOKAT ÖZEN GIDA TARIM SAN.TIC.LTD.STI."/>
    <s v="UH.01.002"/>
    <s v="UNIDOX KONTÖR HIZMETI"/>
    <s v="Univera - Tadım"/>
    <x v="6"/>
    <s v="E-Dönüşüm"/>
    <s v="Unidox"/>
    <n v="0.92149999999999999"/>
    <m/>
    <n v="100000"/>
    <m/>
    <n v="92150"/>
    <m/>
    <n v="0"/>
    <m/>
    <n v="92150"/>
    <m/>
    <n v="0"/>
    <n v="0"/>
    <s v="UNI240000001050"/>
    <m/>
    <m/>
    <s v="Tadım"/>
    <s v="Mevcut Müşteri"/>
    <s v="Yeni Satış"/>
    <s v="Kontor"/>
    <s v="Kontor Satışı"/>
    <s v="Diğer"/>
    <s v="Kanal Satış"/>
    <s v="Saha Satış"/>
    <s v="Yurt İçi"/>
    <s v="Türkiye"/>
    <s v="Dist"/>
  </r>
  <r>
    <m/>
    <m/>
    <x v="109"/>
    <s v="Q2"/>
    <x v="0"/>
    <x v="5"/>
    <m/>
    <s v="BABAYIGIT GIDA TEM.ÜRÜN. PAZ. TUR. INS. SAN. ve TIC. LTD. STI."/>
    <s v="UH.01.002"/>
    <s v="UNIDOX KONTÖR HIZMETI"/>
    <s v="Univera - Imperial Tobacco"/>
    <x v="6"/>
    <s v="E-Dönüşüm"/>
    <s v="Unidox"/>
    <n v="0.66469999999999996"/>
    <m/>
    <n v="105000"/>
    <m/>
    <n v="69793.5"/>
    <m/>
    <n v="0"/>
    <m/>
    <n v="69793.5"/>
    <m/>
    <n v="0"/>
    <n v="0"/>
    <s v="UNI240000000985"/>
    <m/>
    <m/>
    <s v="Imperial Tobacco"/>
    <s v="Mevcut Müşteri"/>
    <s v="Yeni Satış"/>
    <s v="Kontor"/>
    <s v="Kontor Satışı"/>
    <s v="Diğer"/>
    <s v="Univera Satış"/>
    <s v="Saha Satış"/>
    <s v="Yurt İçi"/>
    <s v="Türkiye"/>
    <s v="Dist"/>
  </r>
  <r>
    <m/>
    <m/>
    <x v="109"/>
    <s v="Q2"/>
    <x v="0"/>
    <x v="5"/>
    <m/>
    <s v="JTI TÜTÜN ÜRÜNLERI SANAYI A.S"/>
    <s v="SH.02.001"/>
    <s v="StokBar Panorama - Yazilim Bakimi Hizmeti"/>
    <s v="Univera - JTI"/>
    <x v="11"/>
    <s v="Stokbar"/>
    <s v="Stokbar"/>
    <n v="15588.25"/>
    <m/>
    <n v="1"/>
    <m/>
    <n v="15588.25"/>
    <m/>
    <n v="0"/>
    <m/>
    <n v="15588.25"/>
    <m/>
    <n v="0"/>
    <n v="0"/>
    <s v="UNI240000001054"/>
    <m/>
    <m/>
    <s v="JTI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109"/>
    <s v="Q2"/>
    <x v="0"/>
    <x v="5"/>
    <m/>
    <s v="JTI TÜTÜN ÜRÜNLERI SANAYI A.S"/>
    <s v="SH.02.001"/>
    <s v="StokBar Panorama - Yazilim Bakimi Hizmeti"/>
    <s v="Univera - JTI"/>
    <x v="11"/>
    <s v="Stokbar"/>
    <s v="Stokbar"/>
    <n v="6138.02"/>
    <m/>
    <n v="1"/>
    <m/>
    <n v="6138.02"/>
    <m/>
    <n v="0"/>
    <m/>
    <n v="6138.02"/>
    <m/>
    <n v="0"/>
    <n v="0"/>
    <s v="UNI240000001054"/>
    <m/>
    <m/>
    <s v="JTI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109"/>
    <s v="Q2"/>
    <x v="0"/>
    <x v="5"/>
    <m/>
    <s v="JTI TÜTÜN ÜRÜNLERI SANAYI A.S"/>
    <s v="SH.02.001"/>
    <s v="StokBar Panorama - Yazilim Bakimi Hizmeti"/>
    <s v="Univera - JTI"/>
    <x v="11"/>
    <s v="Stokbar"/>
    <s v="Stokbar"/>
    <n v="3235.31"/>
    <m/>
    <n v="1"/>
    <m/>
    <n v="3235.31"/>
    <m/>
    <n v="0"/>
    <m/>
    <n v="3235.31"/>
    <m/>
    <n v="0"/>
    <n v="0"/>
    <s v="UNI240000001054"/>
    <m/>
    <m/>
    <s v="JTI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109"/>
    <s v="Q2"/>
    <x v="0"/>
    <x v="5"/>
    <m/>
    <s v="TPI KOMPOZIT KANAT 2 ÜRETIM SAN. VE TIC. LTD. STI."/>
    <s v="SH.01.001"/>
    <s v="StokBar Panorama - Proje Yönetim Hizmeti"/>
    <s v="Univera - TPI Composite"/>
    <x v="7"/>
    <s v="Stokbar"/>
    <s v="Stokbar"/>
    <n v="7938"/>
    <m/>
    <n v="6"/>
    <m/>
    <n v="47628"/>
    <m/>
    <n v="0"/>
    <m/>
    <n v="47628"/>
    <m/>
    <n v="0"/>
    <n v="0"/>
    <s v="UNI240000001067"/>
    <m/>
    <m/>
    <s v="TPI Kompozit"/>
    <s v="Mevcut Müşteri"/>
    <s v="Yeni Satış"/>
    <s v="Hizmet"/>
    <s v="Proje Yönetimi ve Danışmanlık"/>
    <s v="Diğer"/>
    <s v="Univera Satış"/>
    <s v="Saha Satış"/>
    <s v="Yurt İçi"/>
    <s v="Türkiye"/>
    <s v="Merkez"/>
  </r>
  <r>
    <m/>
    <m/>
    <x v="109"/>
    <s v="Q2"/>
    <x v="0"/>
    <x v="5"/>
    <m/>
    <s v="JTI TÜTÜN ÜRÜNLERI SANAYI A.S"/>
    <s v="SH.03.004"/>
    <s v="StokBar Panorama - Çafri Merkezi Hizmeti (Depo/Lokasyon)"/>
    <s v="Univera - JTI"/>
    <x v="11"/>
    <s v="Stokbar"/>
    <s v="Stokbar"/>
    <n v="33588.26"/>
    <m/>
    <n v="1"/>
    <m/>
    <n v="33588.26"/>
    <m/>
    <n v="0"/>
    <m/>
    <n v="33588.26"/>
    <m/>
    <n v="0"/>
    <n v="0"/>
    <s v="UNI240000001054"/>
    <m/>
    <m/>
    <s v="JTI"/>
    <s v="Mevcut Müşteri"/>
    <s v="Yenileme"/>
    <s v="Hizmet"/>
    <s v="Hosting"/>
    <s v="Key Account"/>
    <s v="Univera Satış"/>
    <s v="Saha Satış"/>
    <s v="Yurt İçi"/>
    <s v="Türkiye"/>
    <s v="Merkez"/>
  </r>
  <r>
    <m/>
    <m/>
    <x v="109"/>
    <s v="Q2"/>
    <x v="0"/>
    <x v="5"/>
    <m/>
    <s v="AYDEM YENILENEBILIR ENERJI A.S."/>
    <s v="QH.02.001"/>
    <s v="Quest Panorama - Yazilim Bakimi, Yasatma ve Merkezi Destek Hizmeti"/>
    <s v="Univera - Aydem"/>
    <x v="13"/>
    <s v="Quest"/>
    <m/>
    <n v="71221"/>
    <m/>
    <n v="1"/>
    <m/>
    <n v="71221"/>
    <m/>
    <n v="0"/>
    <m/>
    <n v="71221"/>
    <m/>
    <n v="0"/>
    <n v="0"/>
    <s v="UNI240000000999"/>
    <m/>
    <m/>
    <s v="Aydem - Gediz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109"/>
    <s v="Q2"/>
    <x v="0"/>
    <x v="5"/>
    <m/>
    <s v="EFES VITANTA MOLDOVA BREWERY S.A"/>
    <s v="QH.02.001"/>
    <s v="Quest Panorama - Yazilim Bakimi, Yasatma ve Merkezi Destek Hizmeti"/>
    <s v="Univera - Efes Moldova"/>
    <x v="2"/>
    <s v="Quest"/>
    <m/>
    <n v="12372.05"/>
    <m/>
    <n v="1"/>
    <m/>
    <n v="12372.054436"/>
    <m/>
    <n v="4.4359999999999998E-3"/>
    <m/>
    <n v="12372.05"/>
    <m/>
    <n v="0"/>
    <n v="0"/>
    <s v="ENV240000000086"/>
    <m/>
    <m/>
    <s v="Efes International"/>
    <s v="Mevcut Müşteri"/>
    <s v="Yenileme"/>
    <s v="Hizmet"/>
    <s v="Bakım ve Destek Hizmeti"/>
    <s v="Diğer"/>
    <s v="Univera Satış"/>
    <s v="Saha Satış"/>
    <s v="Yurt Dışı"/>
    <s v="Moldova"/>
    <s v="Merkez"/>
  </r>
  <r>
    <m/>
    <m/>
    <x v="109"/>
    <s v="Q2"/>
    <x v="0"/>
    <x v="5"/>
    <m/>
    <s v="GDZ ELEKTRIK DAGITIM A.S."/>
    <s v="QH.02.001"/>
    <s v="Quest Panorama - Yazilim Bakimi, Yasatma ve Merkezi Destek Hizmeti"/>
    <s v="Univera - Aydem"/>
    <x v="13"/>
    <s v="Quest"/>
    <m/>
    <n v="51439"/>
    <m/>
    <n v="1"/>
    <m/>
    <n v="51439"/>
    <m/>
    <n v="0"/>
    <m/>
    <n v="51439"/>
    <m/>
    <n v="0"/>
    <n v="0"/>
    <s v="UNI240000000998"/>
    <m/>
    <m/>
    <s v="Aydem - Gediz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109"/>
    <s v="Q2"/>
    <x v="0"/>
    <x v="5"/>
    <m/>
    <s v="GDZ ENERJI YATIRIMLARI AS"/>
    <s v="QH.02.001"/>
    <s v="Quest Panorama - Yazilim Bakimi, Yasatma ve Merkezi Destek Hizmeti"/>
    <s v="Univera - Aydem"/>
    <x v="13"/>
    <s v="Quest"/>
    <m/>
    <n v="71221"/>
    <m/>
    <n v="1"/>
    <m/>
    <n v="71221"/>
    <m/>
    <n v="0"/>
    <m/>
    <n v="71221"/>
    <m/>
    <n v="0"/>
    <n v="0"/>
    <s v="UNI240000001053"/>
    <m/>
    <m/>
    <s v="Aydem - Gediz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109"/>
    <s v="Q4"/>
    <x v="0"/>
    <x v="11"/>
    <m/>
    <s v="ÇAYKUR ÇAY ISLETMELERI GENEL MÜDÜRLÜGÜ"/>
    <s v="EH.02.014"/>
    <s v="ENROUTE PANORAMA BUSINESS ANALYTICS  (QSENSE) KULLANICI LISANSI BAKIMI"/>
    <s v="Univera - Çaykur"/>
    <x v="12"/>
    <s v="Enroute"/>
    <m/>
    <n v="7055.3"/>
    <m/>
    <n v="1"/>
    <m/>
    <n v="7055.3"/>
    <m/>
    <n v="0"/>
    <m/>
    <n v="7055.3"/>
    <m/>
    <n v="0"/>
    <n v="0"/>
    <s v="UNI240000002333"/>
    <m/>
    <m/>
    <s v="Çaykur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109"/>
    <s v="Q4"/>
    <x v="0"/>
    <x v="11"/>
    <m/>
    <s v="ÇAYKUR ÇAY ISLETMELERI GENEL MÜDÜRLÜGÜ"/>
    <s v="EH.02.001"/>
    <s v="EnRoute Panorama - Yazilim Bakimi, Yasatma ve Merkezi Destek Hizmeti"/>
    <s v="Univera - Çaykur"/>
    <x v="12"/>
    <s v="Enroute"/>
    <m/>
    <n v="77724.08"/>
    <m/>
    <n v="1"/>
    <m/>
    <n v="77724.08"/>
    <m/>
    <n v="0"/>
    <m/>
    <n v="77724.08"/>
    <m/>
    <n v="0"/>
    <n v="0"/>
    <s v="UNI240000002333"/>
    <m/>
    <m/>
    <s v="Çaykur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109"/>
    <s v="Q4"/>
    <x v="0"/>
    <x v="11"/>
    <m/>
    <s v="DARDANEL DAGITIM A.S."/>
    <s v="EH.02.001"/>
    <s v="EnRoute Panorama - Yazilim Bakimi, Yasatma ve Merkezi Destek Hizmeti"/>
    <s v="Univera - Dardanel"/>
    <x v="12"/>
    <s v="Enroute"/>
    <m/>
    <n v="458"/>
    <m/>
    <n v="1"/>
    <m/>
    <n v="458"/>
    <m/>
    <n v="0"/>
    <m/>
    <n v="458"/>
    <m/>
    <n v="0"/>
    <n v="0"/>
    <s v="UNI240000002337"/>
    <m/>
    <m/>
    <s v="Dardanel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109"/>
    <s v="Q4"/>
    <x v="0"/>
    <x v="11"/>
    <m/>
    <s v="EFES VITANTA MOLDOVA BREWERY S.A"/>
    <s v="EH.02.001"/>
    <s v="EnRoute Panorama - Yazilim Bakimi, Yasatma ve Merkezi Destek Hizmeti"/>
    <s v="Univera - Efes Moldova"/>
    <x v="12"/>
    <s v="Enroute"/>
    <m/>
    <n v="26007.53"/>
    <m/>
    <n v="1"/>
    <m/>
    <n v="26007.534045"/>
    <m/>
    <n v="4.045E-3"/>
    <m/>
    <n v="26007.53"/>
    <m/>
    <n v="0"/>
    <n v="0"/>
    <s v="ENV240000000141"/>
    <m/>
    <m/>
    <s v="Efes International"/>
    <s v="Mevcut Müşteri"/>
    <s v="Yenileme"/>
    <s v="Hizmet"/>
    <s v="Bakım ve Destek Hizmeti"/>
    <s v="Diğer"/>
    <s v="Univera Satış"/>
    <s v="Saha Satış"/>
    <s v="Yurt Dışı"/>
    <s v="Moldova"/>
    <s v="Merkez"/>
  </r>
  <r>
    <m/>
    <m/>
    <x v="109"/>
    <s v="Q4"/>
    <x v="0"/>
    <x v="11"/>
    <m/>
    <s v="NEWAL AL EBDAA IMPORT-EXPORT AND GENERAL TRADING LTD COMPANY"/>
    <s v="EH.02.001"/>
    <s v="EnRoute Panorama - Yazilim Bakimi, Yasatma ve Merkezi Destek Hizmeti"/>
    <s v="Univera - Newal Irak"/>
    <x v="12"/>
    <s v="Enroute"/>
    <m/>
    <n v="32489.69"/>
    <m/>
    <n v="1"/>
    <m/>
    <n v="32489.692299999999"/>
    <m/>
    <n v="2.3E-3"/>
    <m/>
    <n v="32489.69"/>
    <m/>
    <n v="0"/>
    <n v="0"/>
    <s v="ENV240000000143"/>
    <m/>
    <m/>
    <s v="Newal"/>
    <s v="Yeni Müşteri"/>
    <s v="Yeni Satış"/>
    <s v="Hizmet"/>
    <s v="Bakım ve Destek Hizmeti"/>
    <s v="Diğer"/>
    <s v="Univera Satış"/>
    <s v="Saha Satış"/>
    <s v="Yurt İçi"/>
    <s v="Türkiye"/>
    <s v="Merkez"/>
  </r>
  <r>
    <m/>
    <m/>
    <x v="109"/>
    <s v="Q4"/>
    <x v="0"/>
    <x v="11"/>
    <m/>
    <s v="ÇAYKUR ÇAY ISLETMELERI GENEL MÜDÜRLÜGÜ"/>
    <s v="EH.03.003"/>
    <s v="EnRoute Panorama - Uzman Destek Hizmeti"/>
    <s v="Univera - Çaykur"/>
    <x v="12"/>
    <s v="Enroute"/>
    <m/>
    <n v="148525.76000000001"/>
    <m/>
    <n v="1"/>
    <m/>
    <n v="148525.76000000001"/>
    <m/>
    <n v="0"/>
    <m/>
    <n v="148525.76000000001"/>
    <m/>
    <n v="0"/>
    <n v="0"/>
    <s v="UNI240000002333"/>
    <m/>
    <m/>
    <s v="Çaykur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109"/>
    <s v="Q4"/>
    <x v="0"/>
    <x v="11"/>
    <m/>
    <s v="DARDANEL DAGITIM A.S."/>
    <s v="EH.03.006"/>
    <s v="EnRoute Panorama - Uzaktan Kurulum ve Efitim Hizmeti"/>
    <s v="Univera - Dardanel"/>
    <x v="12"/>
    <s v="Enroute"/>
    <m/>
    <n v="8000"/>
    <m/>
    <n v="1"/>
    <m/>
    <n v="10000"/>
    <m/>
    <n v="2000"/>
    <m/>
    <n v="8000"/>
    <m/>
    <n v="0"/>
    <n v="0"/>
    <s v="UNI240000002337"/>
    <m/>
    <m/>
    <s v="Dardanel"/>
    <s v="Mevcut Müşteri"/>
    <s v="Yeni Satış"/>
    <s v="Hizmet"/>
    <s v="Kurulum ve Eğitim"/>
    <s v="Diğer"/>
    <s v="Univera Satış"/>
    <s v="Saha Satış"/>
    <s v="Yurt İçi"/>
    <s v="Türkiye"/>
    <s v="Merkez"/>
  </r>
  <r>
    <m/>
    <m/>
    <x v="109"/>
    <s v="Q4"/>
    <x v="0"/>
    <x v="11"/>
    <m/>
    <s v="KÜRESEL TEDARIK VE TICARET ANONIM SIRKETI"/>
    <s v="EH.03.006"/>
    <s v="EnRoute Panorama - Uzaktan Kurulum ve Efitim Hizmeti"/>
    <s v="Univera - Küresel Tedarik"/>
    <x v="12"/>
    <s v="Enroute"/>
    <m/>
    <n v="5481"/>
    <m/>
    <n v="1"/>
    <m/>
    <n v="5481"/>
    <m/>
    <n v="0"/>
    <m/>
    <n v="5481"/>
    <m/>
    <n v="0"/>
    <n v="0"/>
    <s v="UNI240000002339"/>
    <m/>
    <m/>
    <s v="Küresel Tedarik"/>
    <s v="Mevcut Müşteri"/>
    <s v="Yeni Satış"/>
    <s v="Hizmet"/>
    <s v="Kurulum ve Eğitim"/>
    <s v="Diğer"/>
    <s v="Univera Satış"/>
    <s v="Saha Satış"/>
    <s v="Yurt İçi"/>
    <s v="Türkiye"/>
    <s v="Merkez"/>
  </r>
  <r>
    <m/>
    <m/>
    <x v="109"/>
    <s v="Q4"/>
    <x v="0"/>
    <x v="11"/>
    <m/>
    <s v="RED BULL GIDA DAGITIM VE PAZARLAMA TICARET LTD. STI"/>
    <s v="EH.03.006"/>
    <s v="EnRoute Panorama - Uzaktan Kurulum ve Efitim Hizmeti"/>
    <s v="Univera - Redbull"/>
    <x v="12"/>
    <s v="Enroute"/>
    <m/>
    <n v="7674"/>
    <m/>
    <n v="1"/>
    <m/>
    <n v="7674"/>
    <m/>
    <n v="0"/>
    <m/>
    <n v="7674"/>
    <m/>
    <n v="0"/>
    <n v="0"/>
    <s v="UNI240000002338"/>
    <m/>
    <m/>
    <s v="Redbull"/>
    <s v="Mevcut Müşteri"/>
    <s v="Yeni Satış"/>
    <s v="Hizmet"/>
    <s v="Kurulum ve Eğitim"/>
    <s v="Diğer"/>
    <s v="Univera Satış"/>
    <s v="Saha Satış"/>
    <s v="Yurt İçi"/>
    <s v="Türkiye"/>
    <s v="Merkez"/>
  </r>
  <r>
    <m/>
    <m/>
    <x v="109"/>
    <s v="Q4"/>
    <x v="0"/>
    <x v="11"/>
    <m/>
    <s v="EFES KAZAKHSTAN JSC FE"/>
    <s v="EY.01.014"/>
    <s v="EnRoute Panorama - Platform Back Office Kullanici Lisansi (Enterprise)"/>
    <s v="Univera - Efes Kazakistan"/>
    <x v="12"/>
    <s v="Enroute"/>
    <m/>
    <n v="3520.01"/>
    <m/>
    <n v="15"/>
    <m/>
    <n v="52800.15"/>
    <m/>
    <n v="0"/>
    <m/>
    <n v="52800.15"/>
    <m/>
    <n v="0"/>
    <n v="0"/>
    <s v="ENV240000000142"/>
    <m/>
    <m/>
    <s v="Efes International"/>
    <s v="Mevcut Müşteri"/>
    <s v="Yeni Satış"/>
    <s v="Lisans"/>
    <s v="Lisans Satışı"/>
    <s v="Diğer"/>
    <s v="Univera Satış"/>
    <s v="Saha Satış"/>
    <s v="Yurt Dışı"/>
    <s v="Kazakistan"/>
    <s v="Merkez"/>
  </r>
  <r>
    <m/>
    <m/>
    <x v="109"/>
    <s v="Q4"/>
    <x v="0"/>
    <x v="11"/>
    <m/>
    <s v="NEWAL AL EBDAA IMPORT-EXPORT AND GENERAL TRADING LTD COMPANY"/>
    <s v="EY.01.014"/>
    <s v="EnRoute Panorama - Platform Back Office Kullanici Lisansi (Enterprise)"/>
    <s v="Univera - Newal Irak"/>
    <x v="12"/>
    <s v="Enroute"/>
    <m/>
    <n v="9835.0206666666672"/>
    <m/>
    <n v="15"/>
    <m/>
    <n v="307344.39313500002"/>
    <m/>
    <n v="159819.08313499999"/>
    <m/>
    <n v="147525.31"/>
    <m/>
    <n v="0"/>
    <n v="0"/>
    <s v="ENV240000000143"/>
    <m/>
    <m/>
    <s v="Newal"/>
    <s v="Yeni Müşteri"/>
    <s v="Yeni Satış"/>
    <s v="Lisans"/>
    <s v="Lisans Satışı"/>
    <s v="Diğer"/>
    <s v="Univera Satış"/>
    <s v="Saha Satış"/>
    <s v="Yurt İçi"/>
    <s v="Türkiye"/>
    <s v="Merkez"/>
  </r>
  <r>
    <m/>
    <m/>
    <x v="109"/>
    <s v="Q2"/>
    <x v="0"/>
    <x v="5"/>
    <m/>
    <s v="MİYA OTOMASYON VE BARKOD BILISIM SISTEMLERI SAN TİC. VE L.T.D. STI."/>
    <s v="EH.06.001"/>
    <s v="EnRoute Panorama - Hosting Hizmeti"/>
    <s v="Univera - Kanal"/>
    <x v="5"/>
    <s v="Hosting"/>
    <m/>
    <n v="5890.61"/>
    <m/>
    <n v="1"/>
    <m/>
    <n v="5890.61"/>
    <m/>
    <n v="0"/>
    <m/>
    <n v="5890.61"/>
    <m/>
    <n v="0"/>
    <n v="0"/>
    <s v="UNI240000000992"/>
    <m/>
    <m/>
    <s v="Miya"/>
    <s v="Mevcut Müşteri"/>
    <s v="Yenileme"/>
    <s v="Hizmet"/>
    <s v="Hosting"/>
    <s v="Diğer"/>
    <s v="Kanal Satış"/>
    <s v="Miya"/>
    <s v="Yurt İçi"/>
    <s v="Türkiye"/>
    <s v="Merkez"/>
  </r>
  <r>
    <m/>
    <m/>
    <x v="109"/>
    <s v="Q2"/>
    <x v="0"/>
    <x v="5"/>
    <m/>
    <s v="MİYA OTOMASYON VE BARKOD BILISIM SISTEMLERI SAN TİC. VE L.T.D. STI."/>
    <s v="EH.06.001"/>
    <s v="EnRoute Panorama - Hosting Hizmeti"/>
    <s v="Univera - Kanal"/>
    <x v="5"/>
    <s v="Hosting"/>
    <m/>
    <n v="1850.49"/>
    <m/>
    <n v="1"/>
    <m/>
    <n v="1850.49"/>
    <m/>
    <n v="0"/>
    <m/>
    <n v="1850.49"/>
    <m/>
    <n v="0"/>
    <n v="0"/>
    <s v="UNI240000000992"/>
    <m/>
    <m/>
    <s v="Miya"/>
    <s v="Mevcut Müşteri"/>
    <s v="Yenileme"/>
    <s v="Hizmet"/>
    <s v="Hosting"/>
    <s v="Diğer"/>
    <s v="Kanal Satış"/>
    <s v="Miya"/>
    <s v="Yurt İçi"/>
    <s v="Türkiye"/>
    <s v="Merkez"/>
  </r>
  <r>
    <m/>
    <m/>
    <x v="109"/>
    <s v="Q2"/>
    <x v="0"/>
    <x v="5"/>
    <m/>
    <s v="MİYA OTOMASYON VE BARKOD BILISIM SISTEMLERI SAN TİC. VE L.T.D. STI."/>
    <s v="EH.06.001"/>
    <s v="EnRoute Panorama - Hosting Hizmeti"/>
    <s v="Univera - Kanal"/>
    <x v="5"/>
    <s v="Hosting"/>
    <m/>
    <n v="1850"/>
    <m/>
    <n v="1"/>
    <m/>
    <n v="1850"/>
    <m/>
    <n v="0"/>
    <m/>
    <n v="1850"/>
    <m/>
    <n v="0"/>
    <n v="0"/>
    <s v="UNI240000000992"/>
    <m/>
    <m/>
    <s v="Miya"/>
    <s v="Mevcut Müşteri"/>
    <s v="Yenileme"/>
    <s v="Hizmet"/>
    <s v="Hosting"/>
    <s v="Diğer"/>
    <s v="Kanal Satış"/>
    <s v="Miya"/>
    <s v="Yurt İçi"/>
    <s v="Türkiye"/>
    <s v="Merkez"/>
  </r>
  <r>
    <m/>
    <m/>
    <x v="109"/>
    <s v="Q2"/>
    <x v="0"/>
    <x v="5"/>
    <m/>
    <s v="MİYA OTOMASYON VE BARKOD BILISIM SISTEMLERI SAN TİC. VE L.T.D. STI."/>
    <s v="EH.06.001"/>
    <s v="EnRoute Panorama - Hosting Hizmeti"/>
    <s v="Univera - Kanal"/>
    <x v="5"/>
    <s v="Hosting"/>
    <m/>
    <n v="1849"/>
    <m/>
    <n v="1"/>
    <m/>
    <n v="1849"/>
    <m/>
    <n v="0"/>
    <m/>
    <n v="1849"/>
    <m/>
    <n v="0"/>
    <n v="0"/>
    <s v="UNI240000000992"/>
    <m/>
    <m/>
    <s v="Miya"/>
    <s v="Mevcut Müşteri"/>
    <s v="Yenileme"/>
    <s v="Hizmet"/>
    <s v="Hosting"/>
    <s v="Diğer"/>
    <s v="Kanal Satış"/>
    <s v="Miya"/>
    <s v="Yurt İçi"/>
    <s v="Türkiye"/>
    <s v="Merkez"/>
  </r>
  <r>
    <m/>
    <m/>
    <x v="109"/>
    <s v="Q2"/>
    <x v="0"/>
    <x v="5"/>
    <m/>
    <s v="AGAÇLI OTOMOTIV GIDA TIC. VE SAN. A.S."/>
    <s v="EH.06.001"/>
    <s v="EnRoute Panorama - Hosting Hizmeti"/>
    <s v="Univera - JTI"/>
    <x v="2"/>
    <s v="Hosting"/>
    <m/>
    <n v="772.51333333333343"/>
    <m/>
    <n v="15"/>
    <m/>
    <n v="11587.696980000001"/>
    <m/>
    <n v="-3.0200000000000001E-3"/>
    <m/>
    <n v="11587.7"/>
    <m/>
    <n v="0"/>
    <n v="0"/>
    <s v="UNI240000001007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109"/>
    <s v="Q2"/>
    <x v="0"/>
    <x v="5"/>
    <m/>
    <s v="ALTUN TEMIZLIK TÜTÜN ÜRÜNLERI PAZARLAMA A .S"/>
    <s v="EH.06.001"/>
    <s v="EnRoute Panorama - Hosting Hizmeti"/>
    <s v="Univera - JTI"/>
    <x v="2"/>
    <s v="Hosting"/>
    <m/>
    <n v="772.51"/>
    <m/>
    <n v="1"/>
    <m/>
    <n v="772.51313200000004"/>
    <m/>
    <n v="3.1319999999999998E-3"/>
    <m/>
    <n v="772.51"/>
    <m/>
    <n v="0"/>
    <n v="0"/>
    <s v="UNI240000001008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109"/>
    <s v="Q2"/>
    <x v="0"/>
    <x v="5"/>
    <m/>
    <s v="ARME DAGITIM PAZARLAMA SANAYI VE TIC. A.S."/>
    <s v="EH.06.001"/>
    <s v="EnRoute Panorama - Hosting Hizmeti"/>
    <s v="Univera - JTI"/>
    <x v="2"/>
    <s v="Hosting"/>
    <m/>
    <n v="772.51"/>
    <m/>
    <n v="1"/>
    <m/>
    <n v="772.51313200000004"/>
    <m/>
    <n v="3.1319999999999998E-3"/>
    <m/>
    <n v="772.51"/>
    <m/>
    <n v="0"/>
    <n v="0"/>
    <s v="UNI240000001009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109"/>
    <s v="Q2"/>
    <x v="0"/>
    <x v="5"/>
    <m/>
    <s v="AYDIN ÜNLÜER TUR.GIDA TIC. VE SAN. A.S."/>
    <s v="EH.06.001"/>
    <s v="EnRoute Panorama - Hosting Hizmeti"/>
    <s v="Univera - JTI"/>
    <x v="2"/>
    <s v="Hosting"/>
    <m/>
    <n v="772.51333333333332"/>
    <m/>
    <n v="3"/>
    <m/>
    <n v="2317.5393960000001"/>
    <m/>
    <n v="-6.0400000000000004E-4"/>
    <m/>
    <n v="2317.54"/>
    <m/>
    <n v="0"/>
    <n v="0"/>
    <s v="UNI240000001010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109"/>
    <s v="Q2"/>
    <x v="0"/>
    <x v="5"/>
    <m/>
    <s v="BAMS GIDA ITRIYAT VE TEKSTIL TIC. VE SAN. LTD. STI."/>
    <s v="EH.06.001"/>
    <s v="EnRoute Panorama - Hosting Hizmeti"/>
    <s v="Univera - JTI"/>
    <x v="2"/>
    <s v="Hosting"/>
    <m/>
    <n v="772.51499999999999"/>
    <m/>
    <n v="2"/>
    <m/>
    <n v="1545.0262640000001"/>
    <m/>
    <n v="-3.7360000000000002E-3"/>
    <m/>
    <n v="1545.03"/>
    <m/>
    <n v="0"/>
    <n v="0"/>
    <s v="UNI240000001011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109"/>
    <s v="Q2"/>
    <x v="0"/>
    <x v="5"/>
    <m/>
    <s v="BAYRAKTAR SATIS VE DAGITIM ANONIM SIRKETI"/>
    <s v="EH.06.001"/>
    <s v="EnRoute Panorama - Hosting Hizmeti"/>
    <s v="Univera - JTI"/>
    <x v="2"/>
    <s v="Hosting"/>
    <m/>
    <n v="772.51499999999999"/>
    <m/>
    <n v="2"/>
    <m/>
    <n v="1545.0262640000001"/>
    <m/>
    <n v="-3.7360000000000002E-3"/>
    <m/>
    <n v="1545.03"/>
    <m/>
    <n v="0"/>
    <n v="0"/>
    <s v="UNI240000001012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109"/>
    <s v="Q2"/>
    <x v="0"/>
    <x v="5"/>
    <m/>
    <s v="BESLER GIDA PAZ. SAN. VE TIC. A.S."/>
    <s v="EH.06.001"/>
    <s v="EnRoute Panorama - Hosting Hizmeti"/>
    <s v="Univera - JTI"/>
    <x v="2"/>
    <s v="Hosting"/>
    <m/>
    <n v="772.51"/>
    <m/>
    <n v="1"/>
    <m/>
    <n v="772.51313200000004"/>
    <m/>
    <n v="3.1319999999999998E-3"/>
    <m/>
    <n v="772.51"/>
    <m/>
    <n v="0"/>
    <n v="0"/>
    <s v="UNI240000001013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109"/>
    <s v="Q2"/>
    <x v="0"/>
    <x v="5"/>
    <m/>
    <s v="BUGRA MÜH. VE INS. MALZ. IML. ITH. IHR. TIC. SAN. LTD. STI."/>
    <s v="EH.06.001"/>
    <s v="EnRoute Panorama - Hosting Hizmeti"/>
    <s v="Univera - JTI"/>
    <x v="2"/>
    <s v="Hosting"/>
    <m/>
    <n v="772.51"/>
    <m/>
    <n v="1"/>
    <m/>
    <n v="772.51313200000004"/>
    <m/>
    <n v="3.1319999999999998E-3"/>
    <m/>
    <n v="772.51"/>
    <m/>
    <n v="0"/>
    <n v="0"/>
    <s v="UNI240000001014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109"/>
    <s v="Q2"/>
    <x v="0"/>
    <x v="5"/>
    <m/>
    <s v="BURAY TÜTÜN MAMUL. MESR. PAZ. VE DAG. TIC. LTD. STI."/>
    <s v="EH.06.001"/>
    <s v="EnRoute Panorama - Hosting Hizmeti"/>
    <s v="Univera - JTI"/>
    <x v="2"/>
    <s v="Hosting"/>
    <m/>
    <n v="772.51"/>
    <m/>
    <n v="1"/>
    <m/>
    <n v="772.51313200000004"/>
    <m/>
    <n v="3.1319999999999998E-3"/>
    <m/>
    <n v="772.51"/>
    <m/>
    <n v="0"/>
    <n v="0"/>
    <s v="UNI240000001015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109"/>
    <s v="Q2"/>
    <x v="0"/>
    <x v="5"/>
    <m/>
    <s v="CAN TÜTÜN MAMULLERI INSAAT VE SANAYI TICARET A.S."/>
    <s v="EH.06.001"/>
    <s v="EnRoute Panorama - Hosting Hizmeti"/>
    <s v="Univera - JTI"/>
    <x v="2"/>
    <s v="Hosting"/>
    <m/>
    <n v="772.51"/>
    <m/>
    <n v="1"/>
    <m/>
    <n v="772.51313200000004"/>
    <m/>
    <n v="3.1319999999999998E-3"/>
    <m/>
    <n v="772.51"/>
    <m/>
    <n v="0"/>
    <n v="0"/>
    <s v="UNI240000001016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109"/>
    <s v="Q2"/>
    <x v="0"/>
    <x v="5"/>
    <m/>
    <s v="ÇELIKKOL TURIZM GIDA MAD.SAN VE TIC. LTD. STI."/>
    <s v="EH.06.001"/>
    <s v="EnRoute Panorama - Hosting Hizmeti"/>
    <s v="Univera - JTI"/>
    <x v="2"/>
    <s v="Hosting"/>
    <m/>
    <n v="772.51"/>
    <m/>
    <n v="1"/>
    <m/>
    <n v="772.51313200000004"/>
    <m/>
    <n v="3.1319999999999998E-3"/>
    <m/>
    <n v="772.51"/>
    <m/>
    <n v="0"/>
    <n v="0"/>
    <s v="UNI240000001017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109"/>
    <s v="Q2"/>
    <x v="0"/>
    <x v="5"/>
    <m/>
    <s v="DOYURAN GIDA A.S."/>
    <s v="EH.06.001"/>
    <s v="EnRoute Panorama - Hosting Hizmeti"/>
    <s v="Univera - JTI"/>
    <x v="2"/>
    <s v="Hosting"/>
    <m/>
    <n v="772.51"/>
    <m/>
    <n v="1"/>
    <m/>
    <n v="772.51313200000004"/>
    <m/>
    <n v="3.1319999999999998E-3"/>
    <m/>
    <n v="772.51"/>
    <m/>
    <n v="0"/>
    <n v="0"/>
    <s v="UNI240000001018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109"/>
    <s v="Q2"/>
    <x v="0"/>
    <x v="5"/>
    <m/>
    <s v="DÜNYA MESRUBAT GIDA INS.TURIZM PAZ. SAN. VE TIC. LTD. STI."/>
    <s v="EH.06.001"/>
    <s v="EnRoute Panorama - Hosting Hizmeti"/>
    <s v="Univera - JTI"/>
    <x v="2"/>
    <s v="Hosting"/>
    <m/>
    <n v="772.51400000000001"/>
    <m/>
    <n v="5"/>
    <m/>
    <n v="3862.5656600000002"/>
    <m/>
    <n v="-4.3400000000000001E-3"/>
    <m/>
    <n v="3862.57"/>
    <m/>
    <n v="0"/>
    <n v="0"/>
    <s v="UNI240000001019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109"/>
    <s v="Q2"/>
    <x v="0"/>
    <x v="5"/>
    <m/>
    <s v="ERBAK-ULUDAG PAZARLAMA SATIS VE DAGITIM A.S."/>
    <s v="EH.06.001"/>
    <s v="EnRoute Panorama - Hosting Hizmeti"/>
    <s v="Univera - Uludağ İçecek"/>
    <x v="11"/>
    <s v="Hosting"/>
    <m/>
    <n v="75000"/>
    <m/>
    <n v="6"/>
    <m/>
    <n v="450000"/>
    <m/>
    <n v="0"/>
    <m/>
    <n v="450000"/>
    <m/>
    <n v="0"/>
    <n v="0"/>
    <s v="UNI240000000986"/>
    <m/>
    <m/>
    <s v="Uludağ İçecek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109"/>
    <s v="Q2"/>
    <x v="0"/>
    <x v="5"/>
    <m/>
    <s v="FLAS TURIZM INSAAT TAAHHÜT TIC. LTD. STI."/>
    <s v="EH.06.001"/>
    <s v="EnRoute Panorama - Hosting Hizmeti"/>
    <s v="Univera - JTI"/>
    <x v="2"/>
    <s v="Hosting"/>
    <m/>
    <n v="772.51"/>
    <m/>
    <n v="1"/>
    <m/>
    <n v="772.51313200000004"/>
    <m/>
    <n v="3.1319999999999998E-3"/>
    <m/>
    <n v="772.51"/>
    <m/>
    <n v="0"/>
    <n v="0"/>
    <s v="UNI240000001020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109"/>
    <s v="Q2"/>
    <x v="0"/>
    <x v="5"/>
    <m/>
    <s v="FLAS TURIZM INSAAT TAAHHÜT TIC. LTD. STI."/>
    <s v="EH.06.001"/>
    <s v="EnRoute Panorama - Hosting Hizmeti"/>
    <s v="Univera - JTI"/>
    <x v="2"/>
    <s v="Hosting"/>
    <m/>
    <n v="772.51"/>
    <m/>
    <n v="1"/>
    <m/>
    <n v="772.51313200000004"/>
    <m/>
    <n v="3.1319999999999998E-3"/>
    <m/>
    <n v="772.51"/>
    <m/>
    <n v="0"/>
    <n v="0"/>
    <s v="UNI240000001021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109"/>
    <s v="Q2"/>
    <x v="0"/>
    <x v="5"/>
    <m/>
    <s v="JTI TÜTÜN ÜRÜNLERI PAZARLAMA A.S."/>
    <s v="EH.06.001"/>
    <s v="EnRoute Panorama - Hosting Hizmeti"/>
    <s v="Univera - JTI"/>
    <x v="11"/>
    <s v="Hosting"/>
    <m/>
    <n v="359639.74"/>
    <m/>
    <n v="1"/>
    <m/>
    <n v="359639.73790000001"/>
    <m/>
    <n v="-2.0999999999999999E-3"/>
    <m/>
    <n v="359639.74"/>
    <m/>
    <n v="0"/>
    <n v="0"/>
    <s v="UNI240000001055"/>
    <m/>
    <m/>
    <s v="JTI"/>
    <s v="Mevcut Müşteri"/>
    <s v="Yenileme"/>
    <s v="Hizmet"/>
    <s v="Hosting"/>
    <s v="Key Account"/>
    <s v="Univera Satış"/>
    <s v="Saha Satış"/>
    <s v="Yurt İçi"/>
    <s v="Türkiye"/>
    <s v="Merkez"/>
  </r>
  <r>
    <m/>
    <m/>
    <x v="109"/>
    <s v="Q2"/>
    <x v="0"/>
    <x v="5"/>
    <m/>
    <s v="KALPAKÇIOGLU GIDA SAN. VE TIC. LTD. STI."/>
    <s v="EH.06.001"/>
    <s v="EnRoute Panorama - Hosting Hizmeti"/>
    <s v="Univera - JTI"/>
    <x v="2"/>
    <s v="Hosting"/>
    <m/>
    <n v="772.51499999999999"/>
    <m/>
    <n v="2"/>
    <m/>
    <n v="1545.0262640000001"/>
    <m/>
    <n v="-3.7360000000000002E-3"/>
    <m/>
    <n v="1545.03"/>
    <m/>
    <n v="0"/>
    <n v="0"/>
    <s v="UNI240000001022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109"/>
    <s v="Q2"/>
    <x v="0"/>
    <x v="5"/>
    <m/>
    <s v="KILKISLI MES. TEK. MAM. GIDA MAD. SAN. TIC. LTD. STI."/>
    <s v="EH.06.001"/>
    <s v="EnRoute Panorama - Hosting Hizmeti"/>
    <s v="Univera - JTI"/>
    <x v="2"/>
    <s v="Hosting"/>
    <m/>
    <n v="772.51"/>
    <m/>
    <n v="1"/>
    <m/>
    <n v="772.51313200000004"/>
    <m/>
    <n v="3.1319999999999998E-3"/>
    <m/>
    <n v="772.51"/>
    <m/>
    <n v="0"/>
    <n v="0"/>
    <s v="UNI240000001023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109"/>
    <s v="Q2"/>
    <x v="0"/>
    <x v="5"/>
    <m/>
    <s v="KOPUZ GIDA TIC. A.S."/>
    <s v="EH.06.001"/>
    <s v="EnRoute Panorama - Hosting Hizmeti"/>
    <s v="Univera - JTI"/>
    <x v="2"/>
    <s v="Hosting"/>
    <m/>
    <n v="772.51272727272726"/>
    <m/>
    <n v="11"/>
    <m/>
    <n v="8497.6444520000005"/>
    <m/>
    <n v="4.4520000000000002E-3"/>
    <m/>
    <n v="8497.64"/>
    <m/>
    <n v="0"/>
    <n v="0"/>
    <s v="UNI240000001024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109"/>
    <s v="Q2"/>
    <x v="0"/>
    <x v="5"/>
    <m/>
    <s v="ONGUN EMGIN GIDA DAG. PAZ. TUR.SAN. TIC. LTD. STI."/>
    <s v="EH.06.001"/>
    <s v="EnRoute Panorama - Hosting Hizmeti"/>
    <s v="Univera - JTI"/>
    <x v="2"/>
    <s v="Hosting"/>
    <m/>
    <n v="772.51"/>
    <m/>
    <n v="1"/>
    <m/>
    <n v="772.51313200000004"/>
    <m/>
    <n v="3.1319999999999998E-3"/>
    <m/>
    <n v="772.51"/>
    <m/>
    <n v="0"/>
    <n v="0"/>
    <s v="UNI240000001040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109"/>
    <s v="Q2"/>
    <x v="0"/>
    <x v="5"/>
    <m/>
    <s v="ONGUN EMGIN GIDA DAG. PAZ. TUR.SAN. TIC. LTD. STI."/>
    <s v="EH.06.001"/>
    <s v="EnRoute Panorama - Hosting Hizmeti"/>
    <s v="Univera - JTI"/>
    <x v="2"/>
    <s v="Hosting"/>
    <m/>
    <n v="772.51"/>
    <m/>
    <n v="1"/>
    <m/>
    <n v="772.51313200000004"/>
    <m/>
    <n v="3.1319999999999998E-3"/>
    <m/>
    <n v="772.51"/>
    <m/>
    <n v="0"/>
    <n v="0"/>
    <s v="UNI240000001041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109"/>
    <s v="Q2"/>
    <x v="0"/>
    <x v="5"/>
    <m/>
    <s v="ONGUN EMGIN GIDA DAG. PAZ. TUR.SAN. TIC. LTD. STI."/>
    <s v="EH.06.001"/>
    <s v="EnRoute Panorama - Hosting Hizmeti"/>
    <s v="Univera - JTI"/>
    <x v="2"/>
    <s v="Hosting"/>
    <m/>
    <n v="772.51"/>
    <m/>
    <n v="1"/>
    <m/>
    <n v="772.51313200000004"/>
    <m/>
    <n v="3.1319999999999998E-3"/>
    <m/>
    <n v="772.51"/>
    <m/>
    <n v="0"/>
    <n v="0"/>
    <s v="UNI240000001042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109"/>
    <s v="Q2"/>
    <x v="0"/>
    <x v="5"/>
    <m/>
    <s v="ONGUN EMGIN GIDA DAG. PAZ. TUR.SAN. TIC. LTD. STI."/>
    <s v="EH.06.001"/>
    <s v="EnRoute Panorama - Hosting Hizmeti"/>
    <s v="Univera - JTI"/>
    <x v="2"/>
    <s v="Hosting"/>
    <m/>
    <n v="772.51"/>
    <m/>
    <n v="1"/>
    <m/>
    <n v="772.51313200000004"/>
    <m/>
    <n v="3.1319999999999998E-3"/>
    <m/>
    <n v="772.51"/>
    <m/>
    <n v="0"/>
    <n v="0"/>
    <s v="UNI240000001043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109"/>
    <s v="Q2"/>
    <x v="0"/>
    <x v="5"/>
    <m/>
    <s v="ONGUN EMGIN GIDA DAG. PAZ. TUR.SAN. TIC. LTD. STI."/>
    <s v="EH.06.001"/>
    <s v="EnRoute Panorama - Hosting Hizmeti"/>
    <s v="Univera - JTI"/>
    <x v="2"/>
    <s v="Hosting"/>
    <m/>
    <n v="772.51"/>
    <m/>
    <n v="1"/>
    <m/>
    <n v="772.51313200000004"/>
    <m/>
    <n v="3.1319999999999998E-3"/>
    <m/>
    <n v="772.51"/>
    <m/>
    <n v="0"/>
    <n v="0"/>
    <s v="UNI240000001044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109"/>
    <s v="Q2"/>
    <x v="0"/>
    <x v="5"/>
    <m/>
    <s v="ONGUN EMGIN GIDA DAG. PAZ. TUR.SAN. TIC. LTD. STI."/>
    <s v="EH.06.001"/>
    <s v="EnRoute Panorama - Hosting Hizmeti"/>
    <s v="Univera - JTI"/>
    <x v="2"/>
    <s v="Hosting"/>
    <m/>
    <n v="772.51"/>
    <m/>
    <n v="1"/>
    <m/>
    <n v="772.51313200000004"/>
    <m/>
    <n v="3.1319999999999998E-3"/>
    <m/>
    <n v="772.51"/>
    <m/>
    <n v="0"/>
    <n v="0"/>
    <s v="UNI240000001045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109"/>
    <s v="Q2"/>
    <x v="0"/>
    <x v="5"/>
    <m/>
    <s v="ONGUN EMGIN GIDA DAG. PAZ. TUR.SAN. TIC. LTD. STI."/>
    <s v="EH.06.001"/>
    <s v="EnRoute Panorama - Hosting Hizmeti"/>
    <s v="Univera - JTI"/>
    <x v="2"/>
    <s v="Hosting"/>
    <m/>
    <n v="772.51"/>
    <m/>
    <n v="1"/>
    <m/>
    <n v="772.51313200000004"/>
    <m/>
    <n v="3.1319999999999998E-3"/>
    <m/>
    <n v="772.51"/>
    <m/>
    <n v="0"/>
    <n v="0"/>
    <s v="UNI240000001046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109"/>
    <s v="Q2"/>
    <x v="0"/>
    <x v="5"/>
    <m/>
    <s v="ÖZCIHAN GIDA INSAAT TARIM NAKLIYE ENERJI TURIZM MAD. PAZ. VE SAN. LTD. STI."/>
    <s v="EH.06.001"/>
    <s v="EnRoute Panorama - Hosting Hizmeti"/>
    <s v="Univera - JTI"/>
    <x v="2"/>
    <s v="Hosting"/>
    <m/>
    <n v="772.51499999999999"/>
    <m/>
    <n v="2"/>
    <m/>
    <n v="1545.0262640000001"/>
    <m/>
    <n v="-3.7360000000000002E-3"/>
    <m/>
    <n v="1545.03"/>
    <m/>
    <n v="0"/>
    <n v="0"/>
    <s v="UNI240000001025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109"/>
    <s v="Q2"/>
    <x v="0"/>
    <x v="5"/>
    <m/>
    <s v="ÖZÇELIK MESRUBAT VE GIDA MAD.TIC.PAZ.A.S."/>
    <s v="EH.06.001"/>
    <s v="EnRoute Panorama - Hosting Hizmeti"/>
    <s v="Univera - JTI"/>
    <x v="2"/>
    <s v="Hosting"/>
    <m/>
    <n v="772.51400000000001"/>
    <m/>
    <n v="5"/>
    <m/>
    <n v="3862.5656600000002"/>
    <m/>
    <n v="-4.3400000000000001E-3"/>
    <m/>
    <n v="3862.57"/>
    <m/>
    <n v="0"/>
    <n v="0"/>
    <s v="UNI240000001026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109"/>
    <s v="Q2"/>
    <x v="0"/>
    <x v="5"/>
    <m/>
    <s v="ÖZÇELIK MESRUBAT VE GIDA MAD.TIC.PAZ.A.S."/>
    <s v="EH.06.001"/>
    <s v="EnRoute Panorama - Hosting Hizmeti"/>
    <s v="Univera - JTI"/>
    <x v="2"/>
    <s v="Hosting"/>
    <m/>
    <n v="772.51"/>
    <m/>
    <n v="1"/>
    <m/>
    <n v="772.51313200000004"/>
    <m/>
    <n v="3.1319999999999998E-3"/>
    <m/>
    <n v="772.51"/>
    <m/>
    <n v="0"/>
    <n v="0"/>
    <s v="UNI240000001027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109"/>
    <s v="Q2"/>
    <x v="0"/>
    <x v="5"/>
    <m/>
    <s v="ÖZERLER TICARET ILHAN ÖZER"/>
    <s v="EH.06.001"/>
    <s v="EnRoute Panorama - Hosting Hizmeti"/>
    <s v="Univera - JTI"/>
    <x v="2"/>
    <s v="Hosting"/>
    <m/>
    <n v="772.51250000000005"/>
    <m/>
    <n v="4"/>
    <m/>
    <n v="3090.0525280000002"/>
    <m/>
    <n v="2.5279999999999999E-3"/>
    <m/>
    <n v="3090.05"/>
    <m/>
    <n v="0"/>
    <n v="0"/>
    <s v="UNI240000001028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109"/>
    <s v="Q2"/>
    <x v="0"/>
    <x v="5"/>
    <m/>
    <s v="PERRIGO KISISEL BAKIM ÜRÜNLERI SAN. VE TIC. LTD.STI"/>
    <s v="EH.06.001"/>
    <s v="EnRoute Panorama - Hosting Hizmeti"/>
    <s v="Univera - Omega Pharma"/>
    <x v="11"/>
    <s v="Hosting"/>
    <m/>
    <n v="29557.53"/>
    <m/>
    <n v="1"/>
    <m/>
    <n v="29557.53"/>
    <m/>
    <n v="0"/>
    <m/>
    <n v="29557.53"/>
    <m/>
    <n v="0"/>
    <n v="0"/>
    <s v="UNI240000001057"/>
    <m/>
    <m/>
    <s v="Perrigo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109"/>
    <s v="Q2"/>
    <x v="0"/>
    <x v="5"/>
    <m/>
    <s v="PIRAMIT GIDA LOJISTIK TICARET TIC. A.S."/>
    <s v="EH.06.001"/>
    <s v="EnRoute Panorama - Hosting Hizmeti"/>
    <s v="Univera - JTI"/>
    <x v="2"/>
    <s v="Hosting"/>
    <m/>
    <n v="772.51499999999999"/>
    <m/>
    <n v="2"/>
    <m/>
    <n v="1545.0262640000001"/>
    <m/>
    <n v="-3.7360000000000002E-3"/>
    <m/>
    <n v="1545.03"/>
    <m/>
    <n v="0"/>
    <n v="0"/>
    <s v="UNI240000001029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109"/>
    <s v="Q2"/>
    <x v="0"/>
    <x v="5"/>
    <m/>
    <s v="RECKITT BENCKISER EV ve HIJYEN ÜRÜNLERI A.S."/>
    <s v="EH.06.001"/>
    <s v="EnRoute Panorama - Hosting Hizmeti"/>
    <s v="Univera - Reckitt Benckiser"/>
    <x v="2"/>
    <s v="Hosting"/>
    <m/>
    <n v="30714.15"/>
    <m/>
    <n v="1"/>
    <m/>
    <n v="30714.15"/>
    <m/>
    <n v="0"/>
    <m/>
    <n v="30714.15"/>
    <m/>
    <n v="0"/>
    <n v="0"/>
    <s v="UNI240000000994"/>
    <m/>
    <m/>
    <s v="R. Benckiser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109"/>
    <s v="Q2"/>
    <x v="0"/>
    <x v="5"/>
    <m/>
    <s v="RECKITT BENCKISER TEMIZLIK MALZEMESI SAN. VE TIC. A.S."/>
    <s v="EH.06.001"/>
    <s v="EnRoute Panorama - Hosting Hizmeti"/>
    <s v="Univera - Reckitt Benckiser"/>
    <x v="2"/>
    <s v="Hosting"/>
    <m/>
    <n v="18534.330000000002"/>
    <m/>
    <n v="1"/>
    <m/>
    <n v="18534.330000000002"/>
    <m/>
    <n v="0"/>
    <m/>
    <n v="18534.330000000002"/>
    <m/>
    <n v="0"/>
    <n v="0"/>
    <s v="UNI240000000993"/>
    <m/>
    <m/>
    <s v="R. Benckiser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109"/>
    <s v="Q2"/>
    <x v="0"/>
    <x v="5"/>
    <m/>
    <s v="REYMAR TÜTÜN MAM. DAG. VE PAZ. LTD. STI."/>
    <s v="EH.06.001"/>
    <s v="EnRoute Panorama - Hosting Hizmeti"/>
    <s v="Univera - JTI"/>
    <x v="2"/>
    <s v="Hosting"/>
    <m/>
    <n v="772.51"/>
    <m/>
    <n v="1"/>
    <m/>
    <n v="772.51313200000004"/>
    <m/>
    <n v="3.1319999999999998E-3"/>
    <m/>
    <n v="772.51"/>
    <m/>
    <n v="0"/>
    <n v="0"/>
    <s v="UNI240000001030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109"/>
    <s v="Q2"/>
    <x v="0"/>
    <x v="5"/>
    <m/>
    <s v="SAGIROGLU TÜTÜN ÜRÜN. INS.TAAH. SAN. VE TIC. LTD. STI."/>
    <s v="EH.06.001"/>
    <s v="EnRoute Panorama - Hosting Hizmeti"/>
    <s v="Univera - JTI"/>
    <x v="2"/>
    <s v="Hosting"/>
    <m/>
    <n v="772.51"/>
    <m/>
    <n v="1"/>
    <m/>
    <n v="772.51313200000004"/>
    <m/>
    <n v="3.1319999999999998E-3"/>
    <m/>
    <n v="772.51"/>
    <m/>
    <n v="0"/>
    <n v="0"/>
    <s v="UNI240000001031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109"/>
    <s v="Q2"/>
    <x v="0"/>
    <x v="5"/>
    <m/>
    <s v="SAMI EMGIN DAG. PAZ. TUR. TEKS. INS. SAN. TIC. LTD. STI."/>
    <s v="EH.06.001"/>
    <s v="EnRoute Panorama - Hosting Hizmeti"/>
    <s v="Univera - JTI"/>
    <x v="2"/>
    <s v="Hosting"/>
    <m/>
    <n v="772.51499999999999"/>
    <m/>
    <n v="2"/>
    <m/>
    <n v="1545.0262640000001"/>
    <m/>
    <n v="-3.7360000000000002E-3"/>
    <m/>
    <n v="1545.03"/>
    <m/>
    <n v="0"/>
    <n v="0"/>
    <s v="UNI240000001032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109"/>
    <s v="Q2"/>
    <x v="0"/>
    <x v="5"/>
    <m/>
    <s v="SEKERCI GIDA TEMIZLIK ÜRÜN. PAZ. VE DAG. LTD. STI."/>
    <s v="EH.06.001"/>
    <s v="EnRoute Panorama - Hosting Hizmeti"/>
    <s v="Univera - JTI"/>
    <x v="2"/>
    <s v="Hosting"/>
    <m/>
    <n v="772.51300000000003"/>
    <m/>
    <n v="10"/>
    <m/>
    <n v="7725.1313200000004"/>
    <m/>
    <n v="1.32E-3"/>
    <m/>
    <n v="7725.13"/>
    <m/>
    <n v="0"/>
    <n v="0"/>
    <s v="UNI240000001036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109"/>
    <s v="Q2"/>
    <x v="0"/>
    <x v="5"/>
    <m/>
    <s v="SEYDIM DAG.PAZ.A.S."/>
    <s v="EH.06.001"/>
    <s v="EnRoute Panorama - Hosting Hizmeti"/>
    <s v="Univera - JTI"/>
    <x v="2"/>
    <s v="Hosting"/>
    <m/>
    <n v="772.51"/>
    <m/>
    <n v="1"/>
    <m/>
    <n v="772.51313200000004"/>
    <m/>
    <n v="3.1319999999999998E-3"/>
    <m/>
    <n v="772.51"/>
    <m/>
    <n v="0"/>
    <n v="0"/>
    <s v="UNI240000001033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109"/>
    <s v="Q2"/>
    <x v="0"/>
    <x v="5"/>
    <m/>
    <s v="SEYPA GIDA IHTIYAÇ MAD.ÜRETIM.DAG.VE TIC. A.S."/>
    <s v="EH.06.001"/>
    <s v="EnRoute Panorama - Hosting Hizmeti"/>
    <s v="Univera - JTI"/>
    <x v="2"/>
    <s v="Hosting"/>
    <m/>
    <n v="772.51499999999999"/>
    <m/>
    <n v="2"/>
    <m/>
    <n v="1545.0262640000001"/>
    <m/>
    <n v="-3.7360000000000002E-3"/>
    <m/>
    <n v="1545.03"/>
    <m/>
    <n v="0"/>
    <n v="0"/>
    <s v="UNI240000001034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109"/>
    <s v="Q2"/>
    <x v="0"/>
    <x v="5"/>
    <m/>
    <s v="SSG DAYANIKLI TÜKETIM MAD. GIDA ÜRÜNLERI PAZ. SAN. TIC. LTD. STI."/>
    <s v="EH.06.001"/>
    <s v="EnRoute Panorama - Hosting Hizmeti"/>
    <s v="Univera - JTI"/>
    <x v="2"/>
    <s v="Hosting"/>
    <m/>
    <n v="772.51499999999999"/>
    <m/>
    <n v="2"/>
    <m/>
    <n v="1545.0262640000001"/>
    <m/>
    <n v="-3.7360000000000002E-3"/>
    <m/>
    <n v="1545.03"/>
    <m/>
    <n v="0"/>
    <n v="0"/>
    <s v="UNI240000001035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109"/>
    <s v="Q2"/>
    <x v="0"/>
    <x v="5"/>
    <m/>
    <s v="YILDIRIMLAR GRUP IHTIYAÇ VE GIDA MAD. TURIZM A.S"/>
    <s v="EH.06.001"/>
    <s v="EnRoute Panorama - Hosting Hizmeti"/>
    <s v="Univera - JTI"/>
    <x v="2"/>
    <s v="Hosting"/>
    <m/>
    <n v="772.51499999999999"/>
    <m/>
    <n v="2"/>
    <m/>
    <n v="1545.0262640000001"/>
    <m/>
    <n v="-3.7360000000000002E-3"/>
    <m/>
    <n v="1545.03"/>
    <m/>
    <n v="0"/>
    <n v="0"/>
    <s v="UNI240000001037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109"/>
    <s v="Q2"/>
    <x v="0"/>
    <x v="5"/>
    <m/>
    <s v="YUSUF BEKTAS GIDA VE IHTIYAÇ MAD. ILETISIM NAKLIYE TIC.VE SAN.LTD.STI."/>
    <s v="EH.06.001"/>
    <s v="EnRoute Panorama - Hosting Hizmeti"/>
    <s v="Univera - JTI"/>
    <x v="2"/>
    <s v="Hosting"/>
    <m/>
    <n v="772.51285714285711"/>
    <m/>
    <n v="7"/>
    <m/>
    <n v="5407.5919240000003"/>
    <m/>
    <n v="1.9239999999999999E-3"/>
    <m/>
    <n v="5407.59"/>
    <m/>
    <n v="0"/>
    <n v="0"/>
    <s v="UNI240000001038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109"/>
    <s v="Q2"/>
    <x v="0"/>
    <x v="5"/>
    <m/>
    <s v="ZÜMRÜT TEKEL ÜRÜNLERI GIDA PAZ.INS.TAAH.SAN.VE.TIC.LTD STI"/>
    <s v="EH.06.001"/>
    <s v="EnRoute Panorama - Hosting Hizmeti"/>
    <s v="Univera - JTI"/>
    <x v="2"/>
    <s v="Hosting"/>
    <m/>
    <n v="772.51"/>
    <m/>
    <n v="1"/>
    <m/>
    <n v="772.51313200000004"/>
    <m/>
    <n v="3.1319999999999998E-3"/>
    <m/>
    <n v="772.51"/>
    <m/>
    <n v="0"/>
    <n v="0"/>
    <s v="UNI240000001039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109"/>
    <s v="Q4"/>
    <x v="0"/>
    <x v="11"/>
    <m/>
    <s v="DARDANEL DAGITIM A.S."/>
    <s v="EYS.04.012"/>
    <s v="EnRoute Panorama - E-Dönüsüm Modül Lisansi Standart"/>
    <s v="Univera - Dardanel"/>
    <x v="12"/>
    <s v="Enroute"/>
    <m/>
    <n v="20000"/>
    <m/>
    <n v="1"/>
    <m/>
    <n v="25000"/>
    <m/>
    <n v="5000"/>
    <m/>
    <n v="20000"/>
    <m/>
    <n v="0"/>
    <n v="0"/>
    <s v="UNI240000002337"/>
    <m/>
    <m/>
    <s v="Dardanel"/>
    <s v="Mevcut Müşteri"/>
    <s v="Yeni Satış"/>
    <s v="Lisans"/>
    <s v="Lisans Satışı"/>
    <s v="Diğer"/>
    <s v="Univera Satış"/>
    <s v="Saha Satış"/>
    <s v="Yurt İçi"/>
    <s v="Türkiye"/>
    <s v="Merkez"/>
  </r>
  <r>
    <m/>
    <m/>
    <x v="109"/>
    <s v="Q4"/>
    <x v="0"/>
    <x v="11"/>
    <m/>
    <s v="EFES KAZAKHSTAN JSC FE"/>
    <s v="EY.01.021"/>
    <s v="EnRoute Panorama - Dafitim Kanali (Bayi/Distribütör/Sube) Lisansi (Enterprise)"/>
    <s v="Univera - Efes Kazakistan"/>
    <x v="12"/>
    <s v="Enroute"/>
    <m/>
    <n v="31680.090000000004"/>
    <m/>
    <n v="5"/>
    <m/>
    <n v="158400.45000000001"/>
    <m/>
    <n v="0"/>
    <m/>
    <n v="158400.45000000001"/>
    <m/>
    <n v="0"/>
    <n v="0"/>
    <s v="ENV240000000142"/>
    <m/>
    <m/>
    <s v="Efes International"/>
    <s v="Mevcut Müşteri"/>
    <s v="Yeni Satış"/>
    <s v="Lisans"/>
    <s v="Lisans Satışı"/>
    <s v="Diğer"/>
    <s v="Univera Satış"/>
    <s v="Saha Satış"/>
    <s v="Yurt Dışı"/>
    <s v="Kazakistan"/>
    <s v="Merkez"/>
  </r>
  <r>
    <m/>
    <m/>
    <x v="109"/>
    <s v="Q4"/>
    <x v="0"/>
    <x v="11"/>
    <m/>
    <s v="ÇAYKUR ÇAY ISLETMELERI GENEL MÜDÜRLÜGÜ"/>
    <s v="EH.03.001"/>
    <s v="EnRoute Panorama - Çafri Merkezi Hizmeti  (MSD)"/>
    <s v="Univera - Çaykur"/>
    <x v="12"/>
    <s v="Enroute"/>
    <m/>
    <n v="16733.830000000002"/>
    <m/>
    <n v="1"/>
    <m/>
    <n v="16733.830000000002"/>
    <m/>
    <n v="0"/>
    <m/>
    <n v="16733.830000000002"/>
    <m/>
    <n v="0"/>
    <n v="0"/>
    <s v="UNI240000002333"/>
    <m/>
    <m/>
    <s v="Çaykur"/>
    <s v="Mevcut Müşteri"/>
    <s v="Yenileme"/>
    <s v="Hizmet"/>
    <s v="Çağrı Merkezi"/>
    <s v="Diğer"/>
    <s v="Univera Satış"/>
    <s v="Saha Satış"/>
    <s v="Yurt İçi"/>
    <s v="Türkiye"/>
    <s v="Merkez"/>
  </r>
  <r>
    <m/>
    <m/>
    <x v="109"/>
    <s v="Q4"/>
    <x v="0"/>
    <x v="11"/>
    <m/>
    <s v="EFES VITANTA MOLDOVA BREWERY S.A"/>
    <s v="EH.03.001"/>
    <s v="EnRoute Panorama - Çafri Merkezi Hizmeti  (MSD)"/>
    <s v="Univera - Efes Moldova"/>
    <x v="12"/>
    <s v="Enroute"/>
    <m/>
    <n v="34003.300000000003"/>
    <m/>
    <n v="1"/>
    <m/>
    <n v="34003.296600000001"/>
    <m/>
    <n v="-3.3999999999999998E-3"/>
    <m/>
    <n v="34003.300000000003"/>
    <m/>
    <n v="0"/>
    <n v="0"/>
    <s v="ENV240000000141"/>
    <m/>
    <m/>
    <s v="Efes International"/>
    <s v="Mevcut Müşteri"/>
    <s v="Yenileme"/>
    <s v="Hizmet"/>
    <s v="Çağrı Merkezi"/>
    <s v="Diğer"/>
    <s v="Univera Satış"/>
    <s v="Saha Satış"/>
    <s v="Yurt Dışı"/>
    <s v="Moldova"/>
    <s v="Merkez"/>
  </r>
  <r>
    <m/>
    <m/>
    <x v="109"/>
    <s v="Q2"/>
    <x v="0"/>
    <x v="5"/>
    <m/>
    <s v="UNIVIS BILISIM DESTEK HIZMETLERI SAN.TIC .A.S"/>
    <s v="99002"/>
    <s v="DONANIM KOMISYONU"/>
    <s v="Univera - Univis"/>
    <x v="11"/>
    <s v="Komisyon"/>
    <s v="Donanım"/>
    <n v="58516.57"/>
    <m/>
    <n v="1"/>
    <m/>
    <n v="58516.57"/>
    <m/>
    <n v="0"/>
    <m/>
    <n v="58516.57"/>
    <m/>
    <n v="0"/>
    <n v="0"/>
    <s v="UNI240000001076"/>
    <m/>
    <m/>
    <s v="Univis"/>
    <s v="Param Grup"/>
    <s v="Yeni Satış"/>
    <s v="Komisyon"/>
    <s v="Donanım Komisyonu"/>
    <s v="Param Grup"/>
    <s v="Univera Satış"/>
    <s v="Saha Satış"/>
    <s v="Yurt İçi"/>
    <s v="Türkiye"/>
    <s v="Merkez"/>
  </r>
  <r>
    <m/>
    <m/>
    <x v="109"/>
    <s v="Q2"/>
    <x v="0"/>
    <x v="5"/>
    <m/>
    <s v="UNIVIS BILISIM DESTEK HIZMETLERI SAN.TIC .A.S"/>
    <s v="99002"/>
    <s v="DONANIM KOMISYONU"/>
    <s v="Univera - Univis"/>
    <x v="11"/>
    <s v="Komisyon"/>
    <s v="Donanım"/>
    <n v="5122.05"/>
    <m/>
    <n v="1"/>
    <m/>
    <n v="5122.05"/>
    <m/>
    <n v="0"/>
    <m/>
    <n v="5122.05"/>
    <m/>
    <n v="0"/>
    <n v="0"/>
    <s v="UNI240000001077"/>
    <m/>
    <m/>
    <s v="Univis"/>
    <s v="Param Grup"/>
    <s v="Yeni Satış"/>
    <s v="Komisyon"/>
    <s v="Donanım Komisyonu"/>
    <s v="Param Grup"/>
    <s v="Univera Satış"/>
    <s v="Saha Satış"/>
    <s v="Yurt İçi"/>
    <s v="Türkiye"/>
    <s v="Merkez"/>
  </r>
  <r>
    <m/>
    <m/>
    <x v="109"/>
    <s v="Q2"/>
    <x v="0"/>
    <x v="5"/>
    <m/>
    <s v="UNIVIS BILISIM DESTEK HIZMETLERI SAN.TIC .A.S"/>
    <s v="99002"/>
    <s v="DONANIM KOMISYONU"/>
    <s v="Univera - Univis"/>
    <x v="5"/>
    <s v="Komisyon"/>
    <s v="Donanım"/>
    <n v="3751.52"/>
    <m/>
    <n v="1"/>
    <m/>
    <n v="3751.52"/>
    <m/>
    <n v="0"/>
    <m/>
    <n v="3751.52"/>
    <m/>
    <n v="0"/>
    <n v="0"/>
    <s v="UNI240000001082"/>
    <m/>
    <m/>
    <s v="Univis"/>
    <s v="Param Grup"/>
    <s v="Yeni Satış"/>
    <s v="Komisyon"/>
    <s v="Donanım Komisyonu"/>
    <s v="Param Grup"/>
    <s v="Univera Satış"/>
    <s v="Saha Satış"/>
    <s v="Yurt İçi"/>
    <s v="Türkiye"/>
    <s v="Merkez"/>
  </r>
  <r>
    <m/>
    <m/>
    <x v="109"/>
    <s v="Q2"/>
    <x v="0"/>
    <x v="5"/>
    <m/>
    <s v="UNIVIS BILISIM DESTEK HIZMETLERI SAN.TIC .A.S"/>
    <s v="99002"/>
    <s v="DONANIM KOMISYONU"/>
    <s v="Univera - Univis"/>
    <x v="6"/>
    <s v="Komisyon"/>
    <s v="Donanım"/>
    <n v="3245.6"/>
    <m/>
    <n v="1"/>
    <m/>
    <n v="3245.6"/>
    <m/>
    <n v="0"/>
    <m/>
    <n v="3245.6"/>
    <m/>
    <n v="0"/>
    <n v="0"/>
    <s v="UNI240000001079"/>
    <m/>
    <m/>
    <s v="Univis"/>
    <s v="Param Grup"/>
    <s v="Yeni Satış"/>
    <s v="Komisyon"/>
    <s v="Donanım Komisyonu"/>
    <s v="Param Grup"/>
    <s v="Univera Satış"/>
    <s v="Saha Satış"/>
    <s v="Yurt İçi"/>
    <s v="Türkiye"/>
    <s v="Merkez"/>
  </r>
  <r>
    <m/>
    <m/>
    <x v="109"/>
    <s v="Q2"/>
    <x v="0"/>
    <x v="5"/>
    <m/>
    <s v="UNIVIS BILISIM DESTEK HIZMETLERI SAN.TIC .A.S"/>
    <s v="99002"/>
    <s v="DONANIM KOMISYONU"/>
    <s v="Univera - Univis"/>
    <x v="6"/>
    <s v="Komisyon"/>
    <s v="Donanım"/>
    <n v="2090.7199999999998"/>
    <m/>
    <n v="1"/>
    <m/>
    <n v="2090.7199999999998"/>
    <m/>
    <n v="0"/>
    <m/>
    <n v="2090.7199999999998"/>
    <m/>
    <n v="0"/>
    <n v="0"/>
    <s v="UNI240000001078"/>
    <m/>
    <m/>
    <s v="Univis"/>
    <s v="Param Grup"/>
    <s v="Yeni Satış"/>
    <s v="Komisyon"/>
    <s v="Donanım Komisyonu"/>
    <s v="Param Grup"/>
    <s v="Univera Satış"/>
    <s v="Saha Satış"/>
    <s v="Yurt İçi"/>
    <s v="Türkiye"/>
    <s v="Merkez"/>
  </r>
  <r>
    <m/>
    <m/>
    <x v="109"/>
    <s v="Q2"/>
    <x v="0"/>
    <x v="5"/>
    <m/>
    <s v="UNIVIS BILISIM DESTEK HIZMETLERI SAN.TIC .A.S"/>
    <s v="99002"/>
    <s v="DONANIM KOMISYONU"/>
    <s v="Univera - Univis"/>
    <x v="7"/>
    <s v="Komisyon"/>
    <s v="Donanım"/>
    <n v="784.69"/>
    <m/>
    <n v="1"/>
    <m/>
    <n v="784.69"/>
    <m/>
    <n v="0"/>
    <m/>
    <n v="784.69"/>
    <m/>
    <n v="0"/>
    <n v="0"/>
    <s v="UNI240000001073"/>
    <m/>
    <m/>
    <s v="Univis"/>
    <s v="Param Grup"/>
    <s v="Yeni Satış"/>
    <s v="Komisyon"/>
    <s v="Donanım Komisyonu"/>
    <s v="Param Grup"/>
    <s v="Univera Satış"/>
    <s v="Saha Satış"/>
    <s v="Yurt İçi"/>
    <s v="Türkiye"/>
    <s v="Merkez"/>
  </r>
  <r>
    <m/>
    <m/>
    <x v="109"/>
    <s v="Q2"/>
    <x v="0"/>
    <x v="5"/>
    <m/>
    <s v="UNIVIS BILISIM DESTEK HIZMETLERI SAN.TIC .A.S"/>
    <s v="99002"/>
    <s v="DONANIM KOMISYONU"/>
    <s v="Univera - Univis"/>
    <x v="5"/>
    <s v="Komisyon"/>
    <s v="Donanım"/>
    <n v="732.01"/>
    <m/>
    <n v="1"/>
    <m/>
    <n v="732.01"/>
    <m/>
    <n v="0"/>
    <m/>
    <n v="732.01"/>
    <m/>
    <n v="0"/>
    <n v="0"/>
    <s v="UNI240000001081"/>
    <m/>
    <m/>
    <s v="Univis"/>
    <s v="Param Grup"/>
    <s v="Yeni Satış"/>
    <s v="Komisyon"/>
    <s v="Donanım Komisyonu"/>
    <s v="Param Grup"/>
    <s v="Univera Satış"/>
    <s v="Saha Satış"/>
    <s v="Yurt İçi"/>
    <s v="Türkiye"/>
    <s v="Merkez"/>
  </r>
  <r>
    <m/>
    <m/>
    <x v="109"/>
    <s v="Q2"/>
    <x v="0"/>
    <x v="5"/>
    <m/>
    <s v="UNIVIS BILISIM DESTEK HIZMETLERI SAN.TIC .A.S"/>
    <s v="99002"/>
    <s v="DONANIM KOMISYONU"/>
    <s v="Univera - Univis"/>
    <x v="5"/>
    <s v="Komisyon"/>
    <s v="Donanım"/>
    <n v="691.89"/>
    <m/>
    <n v="1"/>
    <m/>
    <n v="691.89"/>
    <m/>
    <n v="0"/>
    <m/>
    <n v="691.89"/>
    <m/>
    <n v="0"/>
    <n v="0"/>
    <s v="UNI240000001080"/>
    <m/>
    <m/>
    <s v="Univis"/>
    <s v="Param Grup"/>
    <s v="Yeni Satış"/>
    <s v="Komisyon"/>
    <s v="Donanım Komisyonu"/>
    <s v="Param Grup"/>
    <s v="Univera Satış"/>
    <s v="Saha Satış"/>
    <s v="Yurt İçi"/>
    <s v="Türkiye"/>
    <s v="Merkez"/>
  </r>
  <r>
    <m/>
    <m/>
    <x v="109"/>
    <s v="Q2"/>
    <x v="0"/>
    <x v="5"/>
    <m/>
    <s v="UNIVIS BILISIM DESTEK HIZMETLERI SAN.TIC .A.S"/>
    <s v="99002"/>
    <s v="DONANIM KOMISYONU"/>
    <s v="Univera - Univis"/>
    <x v="7"/>
    <s v="Komisyon"/>
    <s v="Donanım"/>
    <n v="455.45"/>
    <m/>
    <n v="1"/>
    <m/>
    <n v="455.45"/>
    <m/>
    <n v="0"/>
    <m/>
    <n v="455.45"/>
    <m/>
    <n v="0"/>
    <n v="0"/>
    <s v="UNI240000001074"/>
    <m/>
    <m/>
    <s v="Univis"/>
    <s v="Param Grup"/>
    <s v="Yeni Satış"/>
    <s v="Komisyon"/>
    <s v="Donanım Komisyonu"/>
    <s v="Param Grup"/>
    <s v="Univera Satış"/>
    <s v="Saha Satış"/>
    <s v="Yurt İçi"/>
    <s v="Türkiye"/>
    <s v="Merkez"/>
  </r>
  <r>
    <m/>
    <m/>
    <x v="109"/>
    <s v="Q2"/>
    <x v="0"/>
    <x v="5"/>
    <m/>
    <s v="UNIVIS BILISIM DESTEK HIZMETLERI SAN.TIC .A.S"/>
    <s v="99002"/>
    <s v="DONANIM KOMISYONU"/>
    <s v="Univera - Univis"/>
    <x v="11"/>
    <s v="Komisyon"/>
    <s v="Donanım"/>
    <n v="397.49"/>
    <m/>
    <n v="1"/>
    <m/>
    <n v="397.49"/>
    <m/>
    <n v="0"/>
    <m/>
    <n v="397.49"/>
    <m/>
    <n v="0"/>
    <n v="0"/>
    <s v="UNI240000001075"/>
    <m/>
    <m/>
    <s v="Univis"/>
    <s v="Param Grup"/>
    <s v="Yeni Satış"/>
    <s v="Komisyon"/>
    <s v="Donanım Komisyonu"/>
    <s v="Param Grup"/>
    <s v="Univera Satış"/>
    <s v="Saha Satış"/>
    <s v="Yurt İçi"/>
    <s v="Türkiye"/>
    <s v="Merkez"/>
  </r>
  <r>
    <m/>
    <m/>
    <x v="109"/>
    <s v="Q2"/>
    <x v="0"/>
    <x v="5"/>
    <m/>
    <s v="UNIVIS BILISIM DESTEK HIZMETLERI SAN.TIC .A.S"/>
    <s v="99002"/>
    <s v="DONANIM KOMISYONU"/>
    <s v="Univera - Univis"/>
    <x v="12"/>
    <s v="Komisyon"/>
    <s v="Donanım"/>
    <n v="381.86"/>
    <m/>
    <n v="1"/>
    <m/>
    <n v="381.86"/>
    <m/>
    <n v="0"/>
    <m/>
    <n v="381.86"/>
    <m/>
    <n v="0"/>
    <n v="0"/>
    <s v="UNI240000001072"/>
    <m/>
    <m/>
    <s v="Univis"/>
    <s v="Param Grup"/>
    <s v="Yeni Satış"/>
    <s v="Komisyon"/>
    <s v="Donanım Komisyonu"/>
    <s v="Param Grup"/>
    <s v="Univera Satış"/>
    <s v="Saha Satış"/>
    <s v="Yurt İçi"/>
    <s v="Türkiye"/>
    <s v="Merkez"/>
  </r>
  <r>
    <m/>
    <m/>
    <x v="110"/>
    <s v="Q3"/>
    <x v="0"/>
    <x v="6"/>
    <m/>
    <s v="JTI TÜTÜN ÜRÜNLERI SANAYI A.S"/>
    <s v="SH.01.001"/>
    <s v="StokBar Panorama - Proje Yönetim Hizmeti"/>
    <s v="Univera - JTI"/>
    <x v="11"/>
    <s v="Stokbar"/>
    <s v="Stokbar"/>
    <n v="5950"/>
    <m/>
    <n v="7"/>
    <m/>
    <n v="41650"/>
    <m/>
    <n v="0"/>
    <m/>
    <n v="41650"/>
    <m/>
    <n v="0"/>
    <n v="0"/>
    <s v="UNI240000001083"/>
    <m/>
    <m/>
    <s v="JTI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110"/>
    <s v="Q3"/>
    <x v="0"/>
    <x v="6"/>
    <m/>
    <s v="ADM ELEKTRIK DAGITIM AS."/>
    <s v="QH.02.001"/>
    <s v="Quest Panorama - Yazilim Bakimi, Yasatma ve Merkezi Destek Hizmeti"/>
    <s v="Univera - Aydem"/>
    <x v="13"/>
    <s v="Quest"/>
    <m/>
    <n v="51439"/>
    <m/>
    <n v="1"/>
    <m/>
    <n v="51439"/>
    <m/>
    <n v="0"/>
    <m/>
    <n v="51439"/>
    <m/>
    <n v="0"/>
    <n v="0"/>
    <s v="UNI240000001085"/>
    <m/>
    <m/>
    <s v="Aydem - Gediz"/>
    <s v="Mevcut Müşteri"/>
    <s v="Yenileme"/>
    <s v="Hizmet"/>
    <s v="Bakım ve Destek Hizmeti"/>
    <s v="Diğer"/>
    <s v="Univera Satış"/>
    <s v="Saha Satış"/>
    <s v="Yurt İçi"/>
    <s v="Türkiye"/>
    <s v="Dist"/>
  </r>
  <r>
    <m/>
    <m/>
    <x v="110"/>
    <s v="Q3"/>
    <x v="0"/>
    <x v="6"/>
    <m/>
    <s v="GDZ ENERJI YATIRIMLARI AS"/>
    <s v="QH.02.001"/>
    <s v="Quest Panorama - Yazilim Bakimi, Yasatma ve Merkezi Destek Hizmeti"/>
    <s v="Univera - Aydem"/>
    <x v="13"/>
    <s v="Quest"/>
    <m/>
    <n v="23707"/>
    <m/>
    <n v="1"/>
    <m/>
    <n v="23707"/>
    <m/>
    <n v="0"/>
    <m/>
    <n v="23707"/>
    <m/>
    <n v="0"/>
    <n v="0"/>
    <s v="UNI240000001084"/>
    <m/>
    <m/>
    <s v="Aydem - Gediz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110"/>
    <s v="Q3"/>
    <x v="0"/>
    <x v="6"/>
    <m/>
    <s v="ENERJISA ENERJI ÜRETIM A.S."/>
    <s v="QH.08.001"/>
    <s v="Quest Panorama - Hosting Hizmeti"/>
    <s v="Univera - Enerjisa"/>
    <x v="12"/>
    <s v="Hosting"/>
    <m/>
    <n v="21928.25"/>
    <m/>
    <n v="1"/>
    <m/>
    <n v="21928.250609999999"/>
    <m/>
    <n v="6.0999999999999997E-4"/>
    <m/>
    <n v="21928.25"/>
    <m/>
    <n v="0"/>
    <n v="0"/>
    <s v="UNI240000001093"/>
    <m/>
    <m/>
    <s v="Enerjisa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110"/>
    <s v="Q3"/>
    <x v="0"/>
    <x v="6"/>
    <m/>
    <s v="FHP EV IÇI KULLANIM ARAÇLARI SAN VE TIC . A.S"/>
    <s v="QH.08.001"/>
    <s v="Quest Panorama - Hosting Hizmeti"/>
    <s v="Univera - Vileda"/>
    <x v="7"/>
    <s v="Hosting"/>
    <m/>
    <n v="12833.39"/>
    <m/>
    <n v="1"/>
    <m/>
    <n v="12833.389450000001"/>
    <m/>
    <n v="-5.5000000000000003E-4"/>
    <m/>
    <n v="12833.39"/>
    <m/>
    <n v="0"/>
    <n v="0"/>
    <s v="UNI240000001092"/>
    <m/>
    <m/>
    <s v="Vileda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110"/>
    <s v="Q4"/>
    <x v="0"/>
    <x v="11"/>
    <m/>
    <s v="KOROPLAST TEMIZLIK AMBALAJ ÜRÜNLERI SAN. VE DIS TIC.A.S."/>
    <s v="EY.03.001"/>
    <s v="Enroute Panorama PaaS Lisansi (Kiralama Hizmeti )"/>
    <s v="Univera - Koroplast"/>
    <x v="13"/>
    <s v="Enroute"/>
    <m/>
    <n v="94503.98"/>
    <m/>
    <n v="3"/>
    <m/>
    <n v="283511.94"/>
    <m/>
    <n v="0"/>
    <m/>
    <n v="283511.94"/>
    <m/>
    <n v="0"/>
    <n v="0"/>
    <s v="UNI240000002384"/>
    <m/>
    <m/>
    <s v="Koroplast"/>
    <s v="Mevcut Müşteri"/>
    <s v="Yenileme"/>
    <s v="Lisans"/>
    <s v="Lisans Kiralama"/>
    <s v="Diğer"/>
    <s v="Univera Satış"/>
    <s v="Saha Satış"/>
    <s v="Yurt İçi"/>
    <s v="Türkiye"/>
    <s v="Merkez"/>
  </r>
  <r>
    <m/>
    <m/>
    <x v="110"/>
    <s v="Q4"/>
    <x v="0"/>
    <x v="11"/>
    <m/>
    <s v="EFES PAZARLAMA VE DAGITIM TIC.A.S"/>
    <s v="EH.02.001"/>
    <s v="EnRoute Panorama - Yazilim Bakimi, Yasatma ve Merkezi Destek Hizmeti"/>
    <s v="Univera - Efes Türkiye"/>
    <x v="11"/>
    <s v="Enroute"/>
    <m/>
    <n v="666413.21"/>
    <m/>
    <n v="1"/>
    <m/>
    <n v="666413.21"/>
    <m/>
    <n v="0"/>
    <m/>
    <n v="666413.21"/>
    <m/>
    <n v="0"/>
    <n v="0"/>
    <s v="UNI240000002355"/>
    <m/>
    <m/>
    <s v="Efes Türkiye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110"/>
    <s v="Q3"/>
    <x v="0"/>
    <x v="6"/>
    <m/>
    <s v="DARDANEL DAGITIM A.S."/>
    <s v="EH.06.001"/>
    <s v="EnRoute Panorama - Hosting Hizmeti"/>
    <s v="Univera - Dardanel"/>
    <x v="7"/>
    <s v="Hosting"/>
    <m/>
    <n v="44917.17"/>
    <m/>
    <n v="1"/>
    <m/>
    <n v="44917.17"/>
    <m/>
    <n v="0"/>
    <m/>
    <n v="44917.17"/>
    <m/>
    <n v="0"/>
    <n v="0"/>
    <s v="UNI240000001099"/>
    <m/>
    <m/>
    <s v="Dardanel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110"/>
    <s v="Q3"/>
    <x v="0"/>
    <x v="6"/>
    <m/>
    <s v="ERBAK-ULUDAG PAZARLAMA SATIS VE DAGITIM A.S."/>
    <s v="EH.06.001"/>
    <s v="EnRoute Panorama - Hosting Hizmeti"/>
    <s v="Univera - Uludağ İçecek"/>
    <x v="11"/>
    <s v="Hosting"/>
    <m/>
    <n v="75000"/>
    <m/>
    <n v="1"/>
    <m/>
    <n v="75000"/>
    <m/>
    <n v="0"/>
    <m/>
    <n v="75000"/>
    <m/>
    <n v="0"/>
    <n v="0"/>
    <s v="UNI240000001102"/>
    <m/>
    <m/>
    <s v="Uludağ İçecek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110"/>
    <s v="Q3"/>
    <x v="0"/>
    <x v="6"/>
    <m/>
    <s v="Haribo SEKERLEME SAN. TIC.LTD. STI."/>
    <s v="EH.06.001"/>
    <s v="EnRoute Panorama - Hosting Hizmeti"/>
    <s v="Univera - Haribo"/>
    <x v="7"/>
    <s v="Hosting"/>
    <m/>
    <n v="350814.9"/>
    <m/>
    <n v="1"/>
    <m/>
    <n v="350814.90116399998"/>
    <m/>
    <n v="1.1640000000000001E-3"/>
    <m/>
    <n v="350814.9"/>
    <m/>
    <n v="0"/>
    <n v="0"/>
    <s v="UNI240000001090"/>
    <m/>
    <m/>
    <s v="Haribo"/>
    <s v="Mevcut Müşteri"/>
    <s v="Yenileme"/>
    <s v="Hizmet"/>
    <s v="Hosting"/>
    <s v="Key Account"/>
    <s v="Univera Satış"/>
    <s v="Saha Satış"/>
    <s v="Yurt İçi"/>
    <s v="Türkiye"/>
    <s v="Merkez"/>
  </r>
  <r>
    <m/>
    <m/>
    <x v="110"/>
    <s v="Q3"/>
    <x v="0"/>
    <x v="6"/>
    <m/>
    <s v="Haribo SEKERLEME SAN. TIC.LTD. STI."/>
    <s v="EH.06.001"/>
    <s v="EnRoute Panorama - Hosting Hizmeti"/>
    <s v="Univera - Haribo"/>
    <x v="7"/>
    <s v="Hosting"/>
    <m/>
    <n v="13173.88"/>
    <m/>
    <n v="1"/>
    <m/>
    <n v="13173.877093999999"/>
    <m/>
    <n v="-2.9060000000000002E-3"/>
    <m/>
    <n v="13173.88"/>
    <m/>
    <n v="0"/>
    <n v="0"/>
    <s v="UNI240000001090"/>
    <m/>
    <m/>
    <s v="Haribo"/>
    <s v="Mevcut Müşteri"/>
    <s v="Yenileme"/>
    <s v="Hizmet"/>
    <s v="Hosting"/>
    <s v="Key Account"/>
    <s v="Univera Satış"/>
    <s v="Saha Satış"/>
    <s v="Yurt İçi"/>
    <s v="Türkiye"/>
    <s v="Merkez"/>
  </r>
  <r>
    <m/>
    <m/>
    <x v="110"/>
    <s v="Q3"/>
    <x v="0"/>
    <x v="6"/>
    <m/>
    <s v="Haribo SEKERLEME SAN. TIC.LTD. STI."/>
    <s v="EH.06.001"/>
    <s v="EnRoute Panorama - Hosting Hizmeti"/>
    <s v="Univera - Haribo"/>
    <x v="7"/>
    <s v="Hosting"/>
    <m/>
    <n v="6347.52"/>
    <m/>
    <n v="1"/>
    <m/>
    <n v="6347.5230000000001"/>
    <m/>
    <n v="3.0000000000000001E-3"/>
    <m/>
    <n v="6347.52"/>
    <m/>
    <n v="0"/>
    <n v="0"/>
    <s v="UNI240000001090"/>
    <m/>
    <m/>
    <s v="Haribo"/>
    <s v="Mevcut Müşteri"/>
    <s v="Yenileme"/>
    <s v="Hizmet"/>
    <s v="Hosting"/>
    <s v="Key Account"/>
    <s v="Univera Satış"/>
    <s v="Saha Satış"/>
    <s v="Yurt İçi"/>
    <s v="Türkiye"/>
    <s v="Merkez"/>
  </r>
  <r>
    <m/>
    <m/>
    <x v="110"/>
    <s v="Q3"/>
    <x v="0"/>
    <x v="6"/>
    <m/>
    <s v="IMPERIAL TOBACCO TÜTÜN ÜRÜNLERI SATIS VE PAZARLAMA A.S"/>
    <s v="EH.06.001"/>
    <s v="EnRoute Panorama - Hosting Hizmeti"/>
    <s v="Univera - Imperial Tobacco"/>
    <x v="13"/>
    <s v="Hosting"/>
    <m/>
    <n v="91000"/>
    <m/>
    <n v="1"/>
    <m/>
    <n v="91000"/>
    <m/>
    <n v="0"/>
    <m/>
    <n v="91000"/>
    <m/>
    <n v="0"/>
    <n v="0"/>
    <s v="UNI240000001101"/>
    <m/>
    <m/>
    <s v="Imperial Tobacco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110"/>
    <s v="Q3"/>
    <x v="0"/>
    <x v="6"/>
    <m/>
    <s v="KENT GIDA MADDELERI SAN VE TIC.AS."/>
    <s v="EH.06.001"/>
    <s v="EnRoute Panorama - Hosting Hizmeti"/>
    <s v="Univera - Kent Gıda"/>
    <x v="12"/>
    <s v="Hosting"/>
    <m/>
    <n v="368366.94"/>
    <m/>
    <n v="1"/>
    <m/>
    <n v="368366.94155799999"/>
    <m/>
    <n v="1.5579999999999999E-3"/>
    <m/>
    <n v="368366.94"/>
    <m/>
    <n v="0"/>
    <n v="0"/>
    <s v="UNI240000001098"/>
    <m/>
    <m/>
    <s v="Mondelez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110"/>
    <s v="Q3"/>
    <x v="0"/>
    <x v="6"/>
    <m/>
    <s v="LA LORRAINE UNLU MAMÜLLER SAN. VE TIC. A.S."/>
    <s v="EH.06.001"/>
    <s v="EnRoute Panorama - Hosting Hizmeti"/>
    <s v="Univera - La Lorraine"/>
    <x v="7"/>
    <s v="Hosting"/>
    <m/>
    <n v="55102.68"/>
    <m/>
    <n v="1"/>
    <m/>
    <n v="55102.684406"/>
    <m/>
    <n v="4.4060000000000002E-3"/>
    <m/>
    <n v="55102.68"/>
    <m/>
    <n v="0"/>
    <n v="0"/>
    <s v="UNI240000001094"/>
    <m/>
    <m/>
    <s v="La Lorraine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110"/>
    <s v="Q3"/>
    <x v="0"/>
    <x v="6"/>
    <m/>
    <s v="PERNOD RICARD ISTANBUL IÇ VE DIS TIC. LTD. STI"/>
    <s v="EH.06.001"/>
    <s v="EnRoute Panorama - Hosting Hizmeti"/>
    <s v="Univera - Pernod Ricard"/>
    <x v="12"/>
    <s v="Hosting"/>
    <m/>
    <n v="158834.1"/>
    <m/>
    <n v="1"/>
    <m/>
    <n v="158834.1"/>
    <m/>
    <n v="0"/>
    <m/>
    <n v="158834.1"/>
    <m/>
    <n v="0"/>
    <n v="0"/>
    <s v="UNI240000001097"/>
    <m/>
    <m/>
    <s v="Pernod Ricard"/>
    <s v="Mevcut Müşteri"/>
    <s v="Yenileme"/>
    <s v="Hizmet"/>
    <s v="Hosting"/>
    <s v="Key Account"/>
    <s v="Univera Satış"/>
    <s v="Saha Satış"/>
    <s v="Yurt İçi"/>
    <s v="Türkiye"/>
    <s v="Merkez"/>
  </r>
  <r>
    <m/>
    <m/>
    <x v="110"/>
    <s v="Q3"/>
    <x v="0"/>
    <x v="6"/>
    <m/>
    <s v="PERRIGO KISISEL BAKIM ÜRÜNLERI SAN. VE TIC. LTD.STI"/>
    <s v="EH.06.001"/>
    <s v="EnRoute Panorama - Hosting Hizmeti"/>
    <s v="Univera - Omega Pharma"/>
    <x v="7"/>
    <s v="Hosting"/>
    <m/>
    <n v="29243.61"/>
    <m/>
    <n v="1"/>
    <m/>
    <n v="29243.61"/>
    <m/>
    <n v="0"/>
    <m/>
    <n v="29243.61"/>
    <m/>
    <n v="0"/>
    <n v="0"/>
    <s v="UNI240000001087"/>
    <m/>
    <m/>
    <s v="Perrigo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110"/>
    <s v="Q3"/>
    <x v="0"/>
    <x v="6"/>
    <m/>
    <s v="RED BULL GIDA DAGITIM VE PAZARLAMA TICARET LTD. STI"/>
    <s v="EH.06.001"/>
    <s v="EnRoute Panorama - Hosting Hizmeti"/>
    <s v="Univera - Redbull"/>
    <x v="12"/>
    <s v="Hosting"/>
    <m/>
    <n v="83493.440000000002"/>
    <m/>
    <n v="1"/>
    <m/>
    <n v="83493.440000000002"/>
    <m/>
    <n v="0"/>
    <m/>
    <n v="83493.440000000002"/>
    <m/>
    <n v="0"/>
    <n v="0"/>
    <s v="UNI240000001100"/>
    <m/>
    <m/>
    <s v="Redbull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110"/>
    <s v="Q3"/>
    <x v="0"/>
    <x v="6"/>
    <m/>
    <s v="TADIM GIDA MADDELERI SAN.VE TIC.AS."/>
    <s v="EH.06.001"/>
    <s v="EnRoute Panorama - Hosting Hizmeti"/>
    <s v="Univera - Tadım"/>
    <x v="7"/>
    <s v="Hosting"/>
    <m/>
    <n v="65000"/>
    <m/>
    <n v="1"/>
    <m/>
    <n v="65000"/>
    <m/>
    <n v="0"/>
    <m/>
    <n v="65000"/>
    <m/>
    <n v="0"/>
    <n v="0"/>
    <s v="UNI240000001091"/>
    <m/>
    <m/>
    <s v="Tadım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110"/>
    <s v="Q3"/>
    <x v="0"/>
    <x v="6"/>
    <m/>
    <s v="TÜRK HENKEL KIMYA SAN TIC. A.S."/>
    <s v="EH.06.001"/>
    <s v="EnRoute Panorama - Hosting Hizmeti"/>
    <s v="Univera - Schwarzkoph Henkel"/>
    <x v="7"/>
    <s v="Hosting"/>
    <m/>
    <n v="19042.57"/>
    <m/>
    <n v="1"/>
    <m/>
    <n v="19042.569"/>
    <m/>
    <n v="-1E-3"/>
    <m/>
    <n v="19042.57"/>
    <m/>
    <n v="0"/>
    <n v="0"/>
    <s v="UNI240000001103"/>
    <m/>
    <m/>
    <s v="Henkel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110"/>
    <s v="Q4"/>
    <x v="0"/>
    <x v="11"/>
    <m/>
    <s v="Arma İlaç San. ve Tic. Ltd. Şti."/>
    <s v="EY.01.021"/>
    <s v="EnRoute Panorama - Dafitim Kanali (Bayi/Distribütör/Sube) Lisansi (Enterprise)"/>
    <s v="Univera - Arma İlaç"/>
    <x v="14"/>
    <s v="Enroute"/>
    <m/>
    <n v="20625"/>
    <m/>
    <n v="10"/>
    <m/>
    <n v="375000"/>
    <m/>
    <n v="168750"/>
    <m/>
    <n v="206250"/>
    <m/>
    <n v="0"/>
    <n v="0"/>
    <s v="UNI240000002386"/>
    <m/>
    <m/>
    <s v="Arma İlaç"/>
    <s v="Yeni Müşteri"/>
    <s v="Yeni Satış"/>
    <s v="Lisans"/>
    <s v="Lisans Satışı"/>
    <s v="Diğer"/>
    <s v="Univera Satış"/>
    <s v="Saha Satış"/>
    <s v="Yurt İçi"/>
    <s v="Türkiye"/>
    <s v="Merkez"/>
  </r>
  <r>
    <m/>
    <m/>
    <x v="110"/>
    <s v="Q4"/>
    <x v="0"/>
    <x v="11"/>
    <m/>
    <s v="MARSHALL BOYA VE VERNIK SANAYI A.S."/>
    <s v="EH.03.001"/>
    <s v="EnRoute Panorama - Çafri Merkezi Hizmeti  (MSD)"/>
    <s v="Univera - Marshall"/>
    <x v="12"/>
    <s v="Enroute"/>
    <m/>
    <n v="13560.79"/>
    <m/>
    <n v="22"/>
    <m/>
    <n v="298337.38"/>
    <m/>
    <n v="0"/>
    <m/>
    <n v="298337.38"/>
    <m/>
    <n v="0"/>
    <n v="0"/>
    <s v="UNI240000002362"/>
    <m/>
    <m/>
    <s v="Marshall"/>
    <s v="Mevcut Müşteri"/>
    <s v="Yenileme"/>
    <s v="Hizmet"/>
    <s v="Çağrı Merkezi"/>
    <s v="Diğer"/>
    <s v="Univera Satış"/>
    <s v="Saha Satış"/>
    <s v="Yurt İçi"/>
    <s v="Türkiye"/>
    <s v="Merkez"/>
  </r>
  <r>
    <m/>
    <m/>
    <x v="110"/>
    <s v="Q4"/>
    <x v="0"/>
    <x v="11"/>
    <m/>
    <s v="LOGO Yazılım SAN. VE TİC. A.Ş."/>
    <s v="EY.04.014"/>
    <s v="Enroute - E-Dönüşüm Yazılım Komisyonu"/>
    <s v="Univera - JTI"/>
    <x v="6"/>
    <s v="E-Dönüşüm"/>
    <s v="E-Dönüşüm"/>
    <n v="1282970"/>
    <m/>
    <n v="1"/>
    <m/>
    <n v="1282970"/>
    <m/>
    <n v="0"/>
    <m/>
    <n v="1282970"/>
    <m/>
    <n v="0"/>
    <n v="0"/>
    <s v="UNI240000002358"/>
    <m/>
    <m/>
    <s v="Logo"/>
    <s v="Mevcut Müşteri"/>
    <s v="Yeni Satış"/>
    <s v="Komisyon"/>
    <s v="E-Dönüşüm"/>
    <s v="Diğer"/>
    <s v="Univera Satış"/>
    <s v="Saha Satış"/>
    <s v="Yurt İçi"/>
    <s v="Türkiye"/>
    <s v="Merkez"/>
  </r>
  <r>
    <m/>
    <m/>
    <x v="111"/>
    <s v="Q3"/>
    <x v="0"/>
    <x v="6"/>
    <m/>
    <s v="IMPERIAL TOBACCO TÜTÜN ÜRÜNLERI SATIS VE PAZARLAMA A.S"/>
    <s v="QH.02.001"/>
    <s v="Quest Panorama - Yazilim Bakimi, Yasatma ve Merkezi Destek Hizmeti"/>
    <s v="Univera - Imperial Tobacco"/>
    <x v="11"/>
    <s v="Quest"/>
    <m/>
    <n v="119322.79"/>
    <m/>
    <n v="1"/>
    <m/>
    <n v="119322.79"/>
    <m/>
    <n v="0"/>
    <m/>
    <n v="119322.79"/>
    <m/>
    <n v="0"/>
    <n v="0"/>
    <s v="UNI240000001104"/>
    <m/>
    <m/>
    <s v="Imperial Tobacco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111"/>
    <s v="Q4"/>
    <x v="0"/>
    <x v="11"/>
    <m/>
    <s v="EFINANS ELEKTRONIK TIC.VE BILISIM HIZ. A.S."/>
    <s v="EY.04.014"/>
    <s v="EnRoute Panorama E-Dönüsüm Lisans Komisyonu"/>
    <s v="Univera - Kanal"/>
    <x v="6"/>
    <s v="E-Dönüşüm"/>
    <s v="E-Dönüşüm"/>
    <n v="121698.2"/>
    <m/>
    <n v="1"/>
    <m/>
    <n v="121698.2"/>
    <m/>
    <n v="0"/>
    <m/>
    <n v="121698.2"/>
    <m/>
    <n v="0"/>
    <n v="0"/>
    <s v="UNI240000002350"/>
    <m/>
    <m/>
    <s v="E Finans Elektronik"/>
    <s v="Yeni Müşteri"/>
    <s v="Yeni Satış"/>
    <s v="Komisyon"/>
    <s v="E-Dönüşüm"/>
    <s v="Diğer"/>
    <s v="Kanal Satış"/>
    <s v="Saha Satış"/>
    <s v="Yurt İçi"/>
    <s v="Türkiye"/>
    <s v="Merkez"/>
  </r>
  <r>
    <m/>
    <m/>
    <x v="111"/>
    <s v="Q4"/>
    <x v="0"/>
    <x v="11"/>
    <m/>
    <s v="Arma İlaç San. ve Tic. Ltd. Şti."/>
    <s v="EH.02.001"/>
    <s v="EnRoute Panorama - Yazilim Bakimi, Yasatma ve Merkezi Destek Hizmeti"/>
    <s v="Univera - Arma İlaç"/>
    <x v="14"/>
    <s v="Enroute"/>
    <m/>
    <n v="195327"/>
    <m/>
    <n v="1"/>
    <m/>
    <n v="217030"/>
    <m/>
    <n v="21703"/>
    <m/>
    <n v="195327"/>
    <m/>
    <n v="0"/>
    <n v="0"/>
    <s v="UNI240000002386"/>
    <m/>
    <m/>
    <s v="Arma İlaç"/>
    <s v="Yeni Müşteri"/>
    <s v="Yeni Satış"/>
    <s v="Hizmet"/>
    <s v="Bakım ve Destek Hizmeti"/>
    <s v="Diğer"/>
    <s v="Univera Satış"/>
    <s v="Saha Satış"/>
    <s v="Yurt İçi"/>
    <s v="Türkiye"/>
    <s v="Merkez"/>
  </r>
  <r>
    <m/>
    <m/>
    <x v="111"/>
    <s v="Q4"/>
    <x v="0"/>
    <x v="11"/>
    <m/>
    <s v="Arma İlaç San. ve Tic. Ltd. Şti."/>
    <s v="EY.01.011"/>
    <s v="EnRoute Panorama - Web Connector  - Dist Okuma Uygulama Lisansi (Dis Kaynak) Enterprise"/>
    <s v="Univera - Arma İlaç"/>
    <x v="14"/>
    <s v="Enroute"/>
    <m/>
    <n v="16250"/>
    <m/>
    <n v="10"/>
    <m/>
    <n v="250000"/>
    <m/>
    <n v="87500"/>
    <m/>
    <n v="162500"/>
    <m/>
    <n v="0"/>
    <n v="0"/>
    <s v="UNI240000002386"/>
    <m/>
    <m/>
    <s v="Arma İlaç"/>
    <s v="Yeni Müşteri"/>
    <s v="Yeni Satış"/>
    <s v="Lisans"/>
    <s v="Lisans Satışı"/>
    <s v="Diğer"/>
    <s v="Univera Satış"/>
    <s v="Saha Satış"/>
    <s v="Yurt İçi"/>
    <s v="Türkiye"/>
    <s v="Merkez"/>
  </r>
  <r>
    <m/>
    <m/>
    <x v="111"/>
    <s v="Q4"/>
    <x v="0"/>
    <x v="11"/>
    <m/>
    <s v="Arma İlaç San. ve Tic. Ltd. Şti."/>
    <s v="EH.01.001"/>
    <s v="EnRoute Panorama - Proje Yönetim Hizmeti"/>
    <s v="Univera - Arma İlaç"/>
    <x v="14"/>
    <s v="Enroute"/>
    <m/>
    <n v="11375"/>
    <m/>
    <n v="15"/>
    <m/>
    <n v="262500"/>
    <m/>
    <n v="91875"/>
    <m/>
    <n v="170625"/>
    <m/>
    <n v="0"/>
    <n v="0"/>
    <s v="UNI240000002386"/>
    <m/>
    <m/>
    <s v="Arma İlaç"/>
    <s v="Yeni Müşteri"/>
    <s v="Yeni Satış"/>
    <s v="Hizmet"/>
    <s v="Proje Yönetimi ve Danışmanlık"/>
    <s v="Diğer"/>
    <s v="Univera Satış"/>
    <s v="Saha Satış"/>
    <s v="Yurt İçi"/>
    <s v="Türkiye"/>
    <s v="Merkez"/>
  </r>
  <r>
    <m/>
    <m/>
    <x v="111"/>
    <s v="Q4"/>
    <x v="0"/>
    <x v="11"/>
    <m/>
    <s v="Arma İlaç San. ve Tic. Ltd. Şti."/>
    <s v="EY.01.014"/>
    <s v="EnRoute Panorama - Platform Back Office Kullanici Lisansi (Enterprise)"/>
    <s v="Univera - Arma İlaç"/>
    <x v="14"/>
    <s v="Enroute"/>
    <m/>
    <n v="10725"/>
    <m/>
    <n v="10"/>
    <m/>
    <n v="195000"/>
    <m/>
    <n v="87750"/>
    <m/>
    <n v="107250"/>
    <m/>
    <n v="0"/>
    <n v="0"/>
    <s v="UNI240000002386"/>
    <m/>
    <m/>
    <s v="Arma İlaç"/>
    <s v="Yeni Müşteri"/>
    <s v="Yeni Satış"/>
    <s v="Lisans"/>
    <s v="Lisans Satışı"/>
    <s v="Diğer"/>
    <s v="Univera Satış"/>
    <s v="Saha Satış"/>
    <s v="Yurt İçi"/>
    <s v="Türkiye"/>
    <s v="Merkez"/>
  </r>
  <r>
    <m/>
    <m/>
    <x v="112"/>
    <s v="Q3"/>
    <x v="0"/>
    <x v="6"/>
    <m/>
    <s v="DORUK GIDA -YUSUF SOYBILGIN"/>
    <s v="UH.01.002"/>
    <s v="UNIDOX KONTÖR HIZMETI"/>
    <s v="Univera - Düzey Tüketim"/>
    <x v="6"/>
    <s v="E-Dönüşüm"/>
    <s v="Unidox"/>
    <n v="3.5"/>
    <m/>
    <n v="2000"/>
    <m/>
    <n v="7000"/>
    <m/>
    <n v="0"/>
    <m/>
    <n v="7000"/>
    <m/>
    <n v="0"/>
    <n v="0"/>
    <s v="UNI240000001108"/>
    <m/>
    <m/>
    <s v="Düzey"/>
    <s v="Mevcut Müşteri"/>
    <s v="Yeni Satış"/>
    <s v="Kontor"/>
    <s v="Kontor Satışı"/>
    <s v="Key Account"/>
    <s v="Kanal Satış"/>
    <s v="Saha Satış"/>
    <s v="Yurt İçi"/>
    <s v="Türkiye"/>
    <s v="Dist"/>
  </r>
  <r>
    <m/>
    <m/>
    <x v="112"/>
    <s v="Q3"/>
    <x v="0"/>
    <x v="6"/>
    <m/>
    <s v="AYDEM ELEKTRIK PERAKENDE SATIS A.S"/>
    <s v="QH.02.001"/>
    <s v="Quest Panorama - Yazilim Bakimi, Yasatma ve Merkezi Destek Hizmeti"/>
    <s v="Univera - Aydem"/>
    <x v="13"/>
    <s v="Quest"/>
    <m/>
    <n v="23805"/>
    <m/>
    <n v="1"/>
    <m/>
    <n v="23805"/>
    <m/>
    <n v="0"/>
    <m/>
    <n v="23805"/>
    <m/>
    <n v="0"/>
    <n v="0"/>
    <s v="UNI240000001109"/>
    <m/>
    <m/>
    <s v="Aydem - Gediz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113"/>
    <s v="Q3"/>
    <x v="0"/>
    <x v="6"/>
    <m/>
    <s v="MİYA OTOMASYON VE BARKOD BILISIM SISTEMLERI SAN TİC. VE L.T.D. STI."/>
    <s v="WPY.01.002"/>
    <s v="WebPlus Dagitim Kanali Lisansi"/>
    <s v="Univera - Kanal"/>
    <x v="5"/>
    <s v="Enroute"/>
    <s v="Webplus"/>
    <n v="7159.06"/>
    <m/>
    <n v="1"/>
    <m/>
    <n v="8948.83"/>
    <m/>
    <n v="1789.77"/>
    <m/>
    <n v="7159.06"/>
    <m/>
    <n v="0"/>
    <n v="0"/>
    <s v="UNI240000001115"/>
    <m/>
    <m/>
    <s v="Miya"/>
    <s v="Mevcut Müşteri"/>
    <s v="Yeni Satış"/>
    <s v="Lisans"/>
    <s v="Lisans Satışı"/>
    <s v="Diğer"/>
    <s v="Kanal Satış"/>
    <s v="Miya"/>
    <s v="Yurt İçi"/>
    <s v="Türkiye"/>
    <s v="Merkez"/>
  </r>
  <r>
    <m/>
    <m/>
    <x v="113"/>
    <s v="Q3"/>
    <x v="0"/>
    <x v="6"/>
    <m/>
    <s v="MARS GIDA ÜRÜNLERI TIC. LTD.STI."/>
    <s v="QY.02.008"/>
    <s v="QUEST PANORAMA ANDROID MOBILE LISANSI (50-150 Kullanici)"/>
    <s v="Univera - Mars Gıda"/>
    <x v="7"/>
    <s v="Quest"/>
    <m/>
    <n v="2178"/>
    <m/>
    <n v="51"/>
    <m/>
    <n v="111078"/>
    <m/>
    <n v="0"/>
    <m/>
    <n v="111078"/>
    <m/>
    <n v="0"/>
    <n v="0"/>
    <s v="UNI240000001113"/>
    <m/>
    <m/>
    <s v="Mars Gıda"/>
    <s v="Mevcut Müşteri"/>
    <s v="Yeni Satış"/>
    <s v="Lisans"/>
    <s v="Lisans Satışı"/>
    <s v="Diğer"/>
    <s v="Univera Satış"/>
    <s v="Saha Satış"/>
    <s v="Yurt İçi"/>
    <s v="Türkiye"/>
    <s v="Merkez"/>
  </r>
  <r>
    <m/>
    <m/>
    <x v="113"/>
    <s v="Q3"/>
    <x v="0"/>
    <x v="6"/>
    <m/>
    <s v="Mey İçki Sanayi ve Ticaret A.Ş."/>
    <s v="QH.06.001"/>
    <s v="Quest Panorama - Yazilim Gelistirme Hizmeti"/>
    <s v="Univera - Mey İçki"/>
    <x v="11"/>
    <s v="Quest"/>
    <m/>
    <n v="5072"/>
    <m/>
    <n v="51.3"/>
    <m/>
    <n v="260193.6"/>
    <m/>
    <n v="0"/>
    <m/>
    <n v="260193.6"/>
    <m/>
    <n v="0"/>
    <n v="0"/>
    <s v="UNI240000001118"/>
    <m/>
    <m/>
    <s v="Mey İçki"/>
    <s v="Mevcut Müşteri"/>
    <s v="Yeni Satış"/>
    <s v="Hizmet"/>
    <s v="Hosting"/>
    <s v="Key Account"/>
    <s v="Univera Satış"/>
    <s v="Saha Satış"/>
    <s v="Yurt İçi"/>
    <s v="Türkiye"/>
    <s v="Merkez"/>
  </r>
  <r>
    <m/>
    <m/>
    <x v="113"/>
    <s v="Q3"/>
    <x v="0"/>
    <x v="6"/>
    <m/>
    <s v="MARS GIDA ÜRÜNLERI TIC. LTD.STI."/>
    <s v="QH.02.001"/>
    <s v="Quest Panorama - Yazilim Bakimi, Yasatma ve Merkezi Destek Hizmeti"/>
    <s v="Univera - Mars Gıda"/>
    <x v="7"/>
    <s v="Quest"/>
    <m/>
    <n v="136212.75"/>
    <m/>
    <n v="1"/>
    <m/>
    <n v="136212.75"/>
    <m/>
    <n v="0"/>
    <m/>
    <n v="136212.75"/>
    <m/>
    <n v="0"/>
    <n v="0"/>
    <s v="UNI240000001113"/>
    <m/>
    <m/>
    <s v="Mars Gıda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113"/>
    <s v="Q3"/>
    <x v="0"/>
    <x v="6"/>
    <m/>
    <s v="MARS GIDA ÜRÜNLERI TIC. LTD.STI."/>
    <s v="QY.01.001"/>
    <s v="Quest Panorama - Veri Toplama &amp; Mobil Ekip Yönetimi Çözüm Lisansi (Enterprise)"/>
    <s v="Univera - Mars Gıda"/>
    <x v="7"/>
    <s v="Quest"/>
    <m/>
    <n v="140805"/>
    <m/>
    <n v="1"/>
    <m/>
    <n v="140805"/>
    <m/>
    <n v="0"/>
    <m/>
    <n v="140805"/>
    <m/>
    <n v="0"/>
    <n v="0"/>
    <s v="UNI240000001113"/>
    <m/>
    <m/>
    <s v="Mars Gıda"/>
    <s v="Mevcut Müşteri"/>
    <s v="Yeni Satış"/>
    <s v="Lisans"/>
    <s v="Lisans Satışı"/>
    <s v="Diğer"/>
    <s v="Univera Satış"/>
    <s v="Saha Satış"/>
    <s v="Yurt İçi"/>
    <s v="Türkiye"/>
    <s v="Merkez"/>
  </r>
  <r>
    <m/>
    <m/>
    <x v="113"/>
    <s v="Q3"/>
    <x v="0"/>
    <x v="6"/>
    <m/>
    <s v="MARS GIDA ÜRÜNLERI TIC. LTD.STI."/>
    <s v="QH.07.001"/>
    <s v="Quest Panorama - Rapor Gelistirme Hizmeti"/>
    <s v="Univera - Mars Gıda"/>
    <x v="7"/>
    <s v="Quest"/>
    <m/>
    <n v="3401"/>
    <m/>
    <n v="5"/>
    <m/>
    <n v="17005"/>
    <m/>
    <n v="0"/>
    <m/>
    <n v="17005"/>
    <m/>
    <n v="0"/>
    <n v="0"/>
    <s v="UNI240000001113"/>
    <m/>
    <m/>
    <s v="Mars Gıda"/>
    <s v="Mevcut Müşteri"/>
    <s v="Yeni Satış"/>
    <s v="Hizmet"/>
    <s v="Rapor Geliştirme"/>
    <s v="Diğer"/>
    <s v="Univera Satış"/>
    <s v="Saha Satış"/>
    <s v="Yurt İçi"/>
    <s v="Türkiye"/>
    <s v="Merkez"/>
  </r>
  <r>
    <m/>
    <m/>
    <x v="113"/>
    <s v="Q3"/>
    <x v="0"/>
    <x v="6"/>
    <m/>
    <s v="Mey İçki Sanayi ve Ticaret A.Ş."/>
    <s v="QH.07.002"/>
    <s v="Quest Panorama - PY Rapor Gelistirme Hizmeti"/>
    <s v="Univera - Mey İçki"/>
    <x v="11"/>
    <s v="Quest"/>
    <m/>
    <n v="4723"/>
    <m/>
    <n v="7"/>
    <m/>
    <n v="33061"/>
    <m/>
    <n v="0"/>
    <m/>
    <n v="33061"/>
    <m/>
    <n v="0"/>
    <n v="0"/>
    <s v="UNI240000001116"/>
    <m/>
    <m/>
    <s v="Mey İçki"/>
    <s v="Mevcut Müşteri"/>
    <s v="Yeni Satış"/>
    <s v="Hizmet"/>
    <s v="Rapor Geliştirme"/>
    <s v="Key Account"/>
    <s v="Univera Satış"/>
    <s v="Saha Satış"/>
    <s v="Yurt İçi"/>
    <s v="Türkiye"/>
    <s v="Merkez"/>
  </r>
  <r>
    <m/>
    <m/>
    <x v="113"/>
    <s v="Q3"/>
    <x v="0"/>
    <x v="6"/>
    <m/>
    <s v="MARS GIDA ÜRÜNLERI TIC. LTD.STI."/>
    <s v="QH.01.001"/>
    <s v="Quest Panorama - Proje Yönetim Hizmeti"/>
    <s v="Univera - Mars Gıda"/>
    <x v="7"/>
    <s v="Quest"/>
    <m/>
    <n v="3968"/>
    <m/>
    <n v="18"/>
    <m/>
    <n v="71424"/>
    <m/>
    <n v="0"/>
    <m/>
    <n v="71424"/>
    <m/>
    <n v="0"/>
    <n v="0"/>
    <s v="UNI240000001113"/>
    <m/>
    <m/>
    <s v="Mars Gıda"/>
    <s v="Mevcut Müşteri"/>
    <s v="Yeni Satış"/>
    <s v="Hizmet"/>
    <s v="Proje Yönetimi ve Danışmanlık"/>
    <s v="Diğer"/>
    <s v="Univera Satış"/>
    <s v="Saha Satış"/>
    <s v="Yurt İçi"/>
    <s v="Türkiye"/>
    <s v="Merkez"/>
  </r>
  <r>
    <m/>
    <m/>
    <x v="113"/>
    <s v="Q3"/>
    <x v="0"/>
    <x v="6"/>
    <m/>
    <s v="Mey İçki Sanayi ve Ticaret A.Ş."/>
    <s v="QH.01.001"/>
    <s v="Quest Panorama - Proje Yönetim Hizmeti"/>
    <s v="Univera - Mey İçki"/>
    <x v="11"/>
    <s v="Quest"/>
    <m/>
    <n v="4723"/>
    <m/>
    <n v="11.5"/>
    <m/>
    <n v="54314.5"/>
    <m/>
    <n v="0"/>
    <m/>
    <n v="54314.5"/>
    <m/>
    <n v="0"/>
    <n v="0"/>
    <s v="UNI240000001117"/>
    <m/>
    <m/>
    <s v="Mey İçki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113"/>
    <s v="Q3"/>
    <x v="0"/>
    <x v="6"/>
    <m/>
    <s v="MARS GIDA ÜRÜNLERI TIC. LTD.STI."/>
    <s v="QY.01.006"/>
    <s v="Quest Panorama - Platform Back Office Kullanici Lisansi (Enterprise)"/>
    <s v="Univera - Mars Gıda"/>
    <x v="7"/>
    <s v="Quest"/>
    <m/>
    <n v="6349"/>
    <m/>
    <n v="5"/>
    <m/>
    <n v="31745"/>
    <m/>
    <n v="0"/>
    <m/>
    <n v="31745"/>
    <m/>
    <n v="0"/>
    <n v="0"/>
    <s v="UNI240000001113"/>
    <m/>
    <m/>
    <s v="Mars Gıda"/>
    <s v="Mevcut Müşteri"/>
    <s v="Yeni Satış"/>
    <s v="Lisans"/>
    <s v="Lisans Satışı"/>
    <s v="Diğer"/>
    <s v="Univera Satış"/>
    <s v="Saha Satış"/>
    <s v="Yurt İçi"/>
    <s v="Türkiye"/>
    <s v="Merkez"/>
  </r>
  <r>
    <m/>
    <m/>
    <x v="113"/>
    <s v="Q4"/>
    <x v="0"/>
    <x v="11"/>
    <m/>
    <s v="Arma İlaç San. ve Tic. Ltd. Şti."/>
    <s v="EY.02.033"/>
    <s v="EnRoute Panorama - Mobil Kullanici Lisansi (Enterprise)"/>
    <s v="Univera - Arma İlaç"/>
    <x v="14"/>
    <s v="Enroute"/>
    <m/>
    <n v="5087.5"/>
    <m/>
    <n v="18"/>
    <m/>
    <n v="166500"/>
    <m/>
    <n v="74925"/>
    <m/>
    <n v="91575"/>
    <m/>
    <n v="0"/>
    <n v="0"/>
    <s v="UNI240000002386"/>
    <m/>
    <m/>
    <s v="Arma İlaç"/>
    <s v="Yeni Müşteri"/>
    <s v="Yeni Satış"/>
    <s v="Lisans"/>
    <s v="Lisans Satışı"/>
    <s v="Diğer"/>
    <s v="Univera Satış"/>
    <s v="Saha Satış"/>
    <s v="Yurt İçi"/>
    <s v="Türkiye"/>
    <s v="Merkez"/>
  </r>
  <r>
    <m/>
    <m/>
    <x v="113"/>
    <s v="Q4"/>
    <x v="0"/>
    <x v="11"/>
    <m/>
    <s v="Arma İlaç San. ve Tic. Ltd. Şti."/>
    <s v="EH.01.003"/>
    <s v="EnRoute Panorama - Kurulum ve Efitim Hizmeti"/>
    <s v="Univera - Arma İlaç"/>
    <x v="14"/>
    <s v="Enroute"/>
    <m/>
    <n v="9000"/>
    <m/>
    <n v="11"/>
    <m/>
    <n v="132000"/>
    <m/>
    <n v="33000"/>
    <m/>
    <n v="99000"/>
    <m/>
    <n v="0"/>
    <n v="0"/>
    <s v="UNI240000002386"/>
    <m/>
    <m/>
    <s v="Arma İlaç"/>
    <s v="Yeni Müşteri"/>
    <s v="Yeni Satış"/>
    <s v="Hizmet"/>
    <s v="Kurulum ve Eğitim"/>
    <s v="Diğer"/>
    <s v="Univera Satış"/>
    <s v="Saha Satış"/>
    <s v="Yurt İçi"/>
    <s v="Türkiye"/>
    <s v="Merkez"/>
  </r>
  <r>
    <m/>
    <m/>
    <x v="113"/>
    <s v="Q3"/>
    <x v="0"/>
    <x v="6"/>
    <m/>
    <s v="TADIM GIDA MADDELERI SAN.VE TIC.AS."/>
    <s v="EH.06.001"/>
    <s v="EnRoute Panorama - Hosting Hizmeti"/>
    <s v="Univera - Tadım"/>
    <x v="7"/>
    <s v="Hosting"/>
    <m/>
    <n v="4950"/>
    <m/>
    <n v="1"/>
    <m/>
    <n v="4950"/>
    <m/>
    <n v="0"/>
    <m/>
    <n v="4950"/>
    <m/>
    <n v="0"/>
    <n v="0"/>
    <s v="UNI240000001114"/>
    <m/>
    <m/>
    <s v="Tadım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113"/>
    <s v="Q4"/>
    <x v="0"/>
    <x v="11"/>
    <m/>
    <s v="Arma İlaç San. ve Tic. Ltd. Şti."/>
    <s v="EH.03.008"/>
    <s v="EnRoute Panorama - Çafri Merkezi Hizmeti (DDI / OutSource)"/>
    <s v="Univera - Arma İlaç"/>
    <x v="14"/>
    <s v="Enroute"/>
    <m/>
    <n v="9600"/>
    <m/>
    <n v="10"/>
    <m/>
    <n v="120000"/>
    <m/>
    <n v="24000"/>
    <m/>
    <n v="96000"/>
    <m/>
    <n v="0"/>
    <n v="0"/>
    <s v="UNI240000002386"/>
    <m/>
    <m/>
    <s v="Arma İlaç"/>
    <s v="Yeni Müşteri"/>
    <s v="Yeni Satış"/>
    <s v="Hizmet"/>
    <s v="Çağrı Merkezi"/>
    <s v="Diğer"/>
    <s v="Univera Satış"/>
    <s v="Saha Satış"/>
    <s v="Yurt İçi"/>
    <s v="Türkiye"/>
    <s v="Merkez"/>
  </r>
  <r>
    <m/>
    <m/>
    <x v="114"/>
    <s v="Q3"/>
    <x v="0"/>
    <x v="6"/>
    <m/>
    <s v="MATRIKS BİLGİSAYAR SİSTEMLERİ LTD.ŞTİ"/>
    <s v="WPY.01.003"/>
    <s v="WEBPLUS EK KULLANICI LISANSI +1"/>
    <s v="Univera - Kanal"/>
    <x v="5"/>
    <s v="Enroute"/>
    <s v="Webplus"/>
    <n v="881"/>
    <m/>
    <n v="1"/>
    <m/>
    <n v="881"/>
    <m/>
    <n v="0"/>
    <m/>
    <n v="881"/>
    <m/>
    <n v="0"/>
    <n v="0"/>
    <s v="UNI240000001127"/>
    <m/>
    <m/>
    <s v="Matriks"/>
    <s v="Mevcut Müşteri"/>
    <s v="Yeni Satış"/>
    <s v="Lisans"/>
    <s v="Lisans Satışı"/>
    <s v="Diğer"/>
    <s v="Kanal Satış"/>
    <s v="Matriks"/>
    <s v="Yurt İçi"/>
    <s v="Türkiye"/>
    <s v="Merkez"/>
  </r>
  <r>
    <m/>
    <m/>
    <x v="114"/>
    <s v="Q3"/>
    <x v="0"/>
    <x v="6"/>
    <m/>
    <s v="MATRIKS BİLGİSAYAR SİSTEMLERİ LTD.ŞTİ"/>
    <s v="WPY.02.008"/>
    <s v="WEBPLUS (IOS) SATIS TEMSILCISI LISANSI"/>
    <s v="Univera - Kanal"/>
    <x v="5"/>
    <s v="Enroute"/>
    <s v="Webplus"/>
    <n v="1733"/>
    <m/>
    <n v="1"/>
    <m/>
    <n v="1733"/>
    <m/>
    <n v="0"/>
    <m/>
    <n v="1733"/>
    <m/>
    <n v="0"/>
    <n v="0"/>
    <s v="UNI240000001127"/>
    <m/>
    <m/>
    <s v="Matriks"/>
    <s v="Mevcut Müşteri"/>
    <s v="Yeni Satış"/>
    <s v="Lisans"/>
    <s v="Lisans Satışı"/>
    <s v="Diğer"/>
    <s v="Kanal Satış"/>
    <s v="Matriks"/>
    <s v="Yurt İçi"/>
    <s v="Türkiye"/>
    <s v="Merkez"/>
  </r>
  <r>
    <m/>
    <m/>
    <x v="114"/>
    <s v="Q3"/>
    <x v="0"/>
    <x v="6"/>
    <m/>
    <s v="DÜZYOL MOTOR-EROL DÜZYOL"/>
    <s v="UH.01.002"/>
    <s v="UNIDOX KONTÖR HIZMETI"/>
    <s v="Univera - Suzuki"/>
    <x v="6"/>
    <s v="E-Dönüşüm"/>
    <s v="Unidox"/>
    <n v="3.5"/>
    <m/>
    <n v="2000"/>
    <m/>
    <n v="7000"/>
    <m/>
    <n v="0"/>
    <m/>
    <n v="7000"/>
    <m/>
    <n v="0"/>
    <n v="0"/>
    <s v="UNI240000001122"/>
    <m/>
    <m/>
    <s v="Doğan Trend"/>
    <s v="Mevcut Müşteri"/>
    <s v="Yeni Satış"/>
    <s v="Kontor"/>
    <s v="Kontor Satışı"/>
    <s v="Key Account"/>
    <s v="Kanal Satış"/>
    <s v="Saha Satış"/>
    <s v="Yurt İçi"/>
    <s v="Türkiye"/>
    <s v="Dist"/>
  </r>
  <r>
    <m/>
    <m/>
    <x v="114"/>
    <s v="Q3"/>
    <x v="0"/>
    <x v="6"/>
    <m/>
    <s v="SUSAN GIDA - TARKAN SUSAN"/>
    <s v="UH.01.002"/>
    <s v="UNIDOX KONTÖR HIZMETI"/>
    <s v="Univera - Danone Waters"/>
    <x v="6"/>
    <s v="E-Dönüşüm"/>
    <s v="Unidox"/>
    <n v="1.4"/>
    <m/>
    <n v="10000"/>
    <m/>
    <n v="14000"/>
    <m/>
    <n v="0"/>
    <m/>
    <n v="14000"/>
    <m/>
    <n v="0"/>
    <n v="0"/>
    <s v="UNI240000001125"/>
    <m/>
    <m/>
    <s v="Danone"/>
    <s v="Mevcut Müşteri"/>
    <s v="Yeni Satış"/>
    <s v="Kontor"/>
    <s v="Kontor Satışı"/>
    <s v="Diğer"/>
    <s v="Kanal Satış"/>
    <s v="Saha Satış"/>
    <s v="Yurt İçi"/>
    <s v="Türkiye"/>
    <s v="Dist"/>
  </r>
  <r>
    <m/>
    <m/>
    <x v="114"/>
    <s v="Q3"/>
    <x v="0"/>
    <x v="6"/>
    <m/>
    <s v="SAYGIVAR IÇECEK-CEM SAYGIVAR"/>
    <s v="UH.01.002"/>
    <s v="UNIDOX KONTÖR HIZMETI"/>
    <s v="Univera - Imperial Tobacco"/>
    <x v="6"/>
    <s v="E-Dönüşüm"/>
    <s v="Unidox"/>
    <n v="2.5"/>
    <m/>
    <n v="5000"/>
    <m/>
    <n v="12500"/>
    <m/>
    <n v="0"/>
    <m/>
    <n v="12500"/>
    <m/>
    <n v="0"/>
    <n v="0"/>
    <s v="UNI240000001123"/>
    <m/>
    <m/>
    <s v="Imperial Tobacco"/>
    <s v="Mevcut Müşteri"/>
    <s v="Yeni Satış"/>
    <s v="Kontor"/>
    <s v="Kontor Satışı"/>
    <s v="Diğer"/>
    <s v="Univera Satış"/>
    <s v="Saha Satış"/>
    <s v="Yurt İçi"/>
    <s v="Türkiye"/>
    <s v="Dist"/>
  </r>
  <r>
    <m/>
    <m/>
    <x v="114"/>
    <s v="Q3"/>
    <x v="0"/>
    <x v="6"/>
    <m/>
    <s v="TUNA GIDA PAZARLAMA -ORHAN TUNA"/>
    <s v="UH.01.002"/>
    <s v="UNIDOX KONTÖR HIZMETI"/>
    <s v="Univera Doğuş Çay Projesi"/>
    <x v="6"/>
    <s v="E-Dönüşüm"/>
    <s v="Unidox"/>
    <n v="1.6666000000000001"/>
    <m/>
    <n v="10000"/>
    <m/>
    <n v="16666"/>
    <m/>
    <n v="0"/>
    <m/>
    <n v="16666"/>
    <m/>
    <n v="0"/>
    <n v="0"/>
    <s v="UNI240000001126"/>
    <m/>
    <m/>
    <s v="Doğuş Çay"/>
    <s v="Mevcut Müşteri"/>
    <s v="Yeni Satış"/>
    <s v="Kontor"/>
    <s v="Kontor Satışı"/>
    <s v="Key Account"/>
    <s v="Kanal Satış"/>
    <s v="Saha Satış"/>
    <s v="Yurt İçi"/>
    <s v="Türkiye"/>
    <s v="Dist"/>
  </r>
  <r>
    <m/>
    <m/>
    <x v="114"/>
    <s v="Q4"/>
    <x v="0"/>
    <x v="11"/>
    <m/>
    <s v="MARSHALL BOYA VE VERNIK SANAYI A.S."/>
    <s v="EH.02.001"/>
    <s v="EnRoute Panorama - Yazilim Bakimi, Yasatma ve Merkezi Destek Hizmeti"/>
    <s v="Univera - Marshall"/>
    <x v="12"/>
    <s v="Enroute"/>
    <m/>
    <n v="81864.33"/>
    <m/>
    <n v="1"/>
    <m/>
    <n v="81864.33"/>
    <m/>
    <n v="0"/>
    <m/>
    <n v="81864.33"/>
    <m/>
    <n v="0"/>
    <n v="0"/>
    <s v="UNI240000002362"/>
    <m/>
    <m/>
    <s v="Marshall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114"/>
    <s v="Q4"/>
    <x v="0"/>
    <x v="11"/>
    <m/>
    <s v="Arma İlaç San. ve Tic. Ltd. Şti."/>
    <s v="EH.05.002"/>
    <s v="EnRoute Panorama - Rapor Gelistirme Hizmeti"/>
    <s v="Univera - Arma İlaç"/>
    <x v="14"/>
    <s v="Enroute"/>
    <m/>
    <n v="12250"/>
    <m/>
    <n v="5"/>
    <m/>
    <n v="87500"/>
    <m/>
    <n v="26250"/>
    <m/>
    <n v="61250"/>
    <m/>
    <n v="0"/>
    <n v="0"/>
    <s v="UNI240000002386"/>
    <m/>
    <m/>
    <s v="Arma İlaç"/>
    <s v="Yeni Müşteri"/>
    <s v="Yeni Satış"/>
    <s v="Hizmet"/>
    <s v="Rapor Geliştirme"/>
    <s v="Diğer"/>
    <s v="Univera Satış"/>
    <s v="Saha Satış"/>
    <s v="Yurt İçi"/>
    <s v="Türkiye"/>
    <s v="Merkez"/>
  </r>
  <r>
    <m/>
    <m/>
    <x v="114"/>
    <s v="Q4"/>
    <x v="0"/>
    <x v="11"/>
    <m/>
    <s v="ZIRVEGÜL GRUP GIDA TEMIZLIK ÜRÜNLERI DAG. VE PAZ. TIC. LTD. STI."/>
    <s v="EH.01.003"/>
    <s v="EnRoute Panorama - Kurulum ve Efitim Hizmeti"/>
    <s v="Univera - Kent Gıda"/>
    <x v="12"/>
    <s v="Enroute"/>
    <m/>
    <n v="12000"/>
    <m/>
    <n v="2"/>
    <m/>
    <n v="24000"/>
    <m/>
    <n v="0"/>
    <m/>
    <n v="24000"/>
    <m/>
    <n v="0"/>
    <n v="0"/>
    <s v="UNI240000002374"/>
    <m/>
    <m/>
    <s v="Mondelez"/>
    <s v="Mevcut Müşteri"/>
    <s v="Yeni Satış"/>
    <s v="Hizmet"/>
    <s v="Kurulum ve Eğitim"/>
    <s v="Key Account"/>
    <s v="Univera Satış"/>
    <s v="Saha Satış"/>
    <s v="Yurt İçi"/>
    <s v="Türkiye"/>
    <s v="Dist"/>
  </r>
  <r>
    <m/>
    <m/>
    <x v="114"/>
    <s v="Q4"/>
    <x v="0"/>
    <x v="11"/>
    <m/>
    <s v="MARSHALL BOYA VE VERNIK SANAYI A.S."/>
    <s v="EYS.01.021"/>
    <s v="EnRoute Panorama - Dafitim Kanali (Bayi/Distribütör/Sube) Lisansi Standart"/>
    <s v="Univera - Marshall"/>
    <x v="12"/>
    <s v="Enroute"/>
    <m/>
    <n v="4514.4399999999996"/>
    <m/>
    <n v="1"/>
    <m/>
    <n v="4514.4399999999996"/>
    <m/>
    <n v="0"/>
    <m/>
    <n v="4514.4399999999996"/>
    <m/>
    <n v="0"/>
    <n v="0"/>
    <s v="UNI240000002362"/>
    <m/>
    <m/>
    <s v="Marshall"/>
    <s v="Mevcut Müşteri"/>
    <s v="Yeni Satış"/>
    <s v="Lisans"/>
    <s v="Lisans Satışı"/>
    <s v="Diğer"/>
    <s v="Univera Satış"/>
    <s v="Saha Satış"/>
    <s v="Yurt İçi"/>
    <s v="Türkiye"/>
    <s v="Merkez"/>
  </r>
  <r>
    <m/>
    <m/>
    <x v="114"/>
    <s v="Q1"/>
    <x v="1"/>
    <x v="0"/>
    <m/>
    <s v="EFES VITANTA MOLDOVA BREWERY S.A"/>
    <s v="EH.05.002"/>
    <s v="Enroute Panorama - Rapor Gelistirme Hizmeti"/>
    <s v="Univera - Efes Moldova"/>
    <x v="16"/>
    <s v="Enroute"/>
    <s v="Enroute"/>
    <n v="13268.06"/>
    <m/>
    <n v="1"/>
    <m/>
    <n v="13268.0625"/>
    <m/>
    <n v="2.5000000000000001E-3"/>
    <m/>
    <n v="13268.06"/>
    <m/>
    <n v="0"/>
    <n v="0"/>
    <m/>
    <m/>
    <m/>
    <s v="Efes International"/>
    <s v="Mevcut Müşteri"/>
    <s v="Yeni Satış"/>
    <s v="Hizmet"/>
    <s v="Rapor Geliştirme"/>
    <s v="Diğer"/>
    <s v="Univera Satış"/>
    <s v="Saha Satış"/>
    <s v="Yurt Dışı"/>
    <s v="Moldova"/>
    <s v="Merkez"/>
  </r>
  <r>
    <m/>
    <m/>
    <x v="114"/>
    <s v="Q1"/>
    <x v="1"/>
    <x v="0"/>
    <m/>
    <s v="NEWAL AL EBDAA IMPORT-EXPORT AND GENERAL TRADING LTD COMPANY"/>
    <s v="EY.01.014"/>
    <s v="Enroute Panorama - Platform Back Office Kullanici Yazılımi (Enterprise)"/>
    <s v="Univera - Newal Irak"/>
    <x v="12"/>
    <s v="Enroute"/>
    <s v="Enroute"/>
    <n v="12460.1065"/>
    <m/>
    <n v="20"/>
    <m/>
    <n v="411904.34669999999"/>
    <m/>
    <n v="162702.21669999999"/>
    <m/>
    <n v="249202.13"/>
    <m/>
    <n v="0"/>
    <n v="0"/>
    <m/>
    <m/>
    <m/>
    <s v="Newal"/>
    <s v="Yeni Müşteri"/>
    <s v="Yeni Satış"/>
    <s v="Lisans"/>
    <s v="Lisans Satışı"/>
    <s v="Diğer"/>
    <s v="Univera Satış"/>
    <s v="Saha Satış"/>
    <s v="Yurt Dışı"/>
    <s v="Irak"/>
    <s v="Merkez"/>
  </r>
  <r>
    <m/>
    <m/>
    <x v="115"/>
    <s v="Q3"/>
    <x v="0"/>
    <x v="6"/>
    <m/>
    <s v="POLARİS YAZILIM ÇÖZÜMLERİ VE DANIŞMANLIK HİZMETLERİ LTD.ŞTİ."/>
    <s v="WPH.02.001"/>
    <s v="WebPlus Yazilim Bakimi Hizmeti"/>
    <s v="Univera - Kanal"/>
    <x v="5"/>
    <s v="Enroute"/>
    <s v="Webplus"/>
    <n v="20110"/>
    <m/>
    <n v="1"/>
    <m/>
    <n v="20110"/>
    <m/>
    <n v="0"/>
    <m/>
    <n v="20110"/>
    <m/>
    <n v="0"/>
    <n v="0"/>
    <s v="UNI240000001131"/>
    <m/>
    <m/>
    <s v="Polaris"/>
    <s v="Mevcut Müşteri"/>
    <s v="Yenileme"/>
    <s v="Hizmet"/>
    <s v="Bakım ve Destek Hizmeti"/>
    <s v="Diğer"/>
    <s v="Kanal Satış"/>
    <s v="Polaris"/>
    <s v="Yurt İçi"/>
    <s v="Türkiye"/>
    <s v="Merkez"/>
  </r>
  <r>
    <m/>
    <m/>
    <x v="115"/>
    <s v="Q3"/>
    <x v="0"/>
    <x v="6"/>
    <m/>
    <s v="MİYA OTOMASYON VE BARKOD BILISIM SISTEMLERI SAN TİC. VE L.T.D. STI."/>
    <s v="WPY.04.007"/>
    <s v="WebPlus Panorama - Dafitim Kanali &quot;Web Connector&quot;  3rd Party Entegrasyon Uygulama Lisansi"/>
    <s v="Univera - Kanal"/>
    <x v="5"/>
    <s v="Enroute"/>
    <s v="Webplus"/>
    <n v="7032.48"/>
    <m/>
    <n v="2"/>
    <m/>
    <n v="14064.96"/>
    <m/>
    <n v="0"/>
    <m/>
    <n v="14064.96"/>
    <m/>
    <n v="0"/>
    <n v="0"/>
    <s v="UNI240000001130"/>
    <m/>
    <m/>
    <s v="Miya"/>
    <s v="Mevcut Müşteri"/>
    <s v="Yeni Satış"/>
    <s v="Lisans"/>
    <s v="Lisans Satışı"/>
    <s v="Diğer"/>
    <s v="Kanal Satış"/>
    <s v="Miya"/>
    <s v="Yurt İçi"/>
    <s v="Türkiye"/>
    <s v="Merkez"/>
  </r>
  <r>
    <m/>
    <m/>
    <x v="115"/>
    <s v="Q3"/>
    <x v="0"/>
    <x v="6"/>
    <m/>
    <s v="POLARİS YAZILIM ÇÖZÜMLERİ VE DANIŞMANLIK HİZMETLERİ LTD.ŞTİ."/>
    <s v="WPY.01.003"/>
    <s v="WEBPLUS EK KULLANICI LISANSI +1"/>
    <s v="Univera - Kanal"/>
    <x v="5"/>
    <s v="Enroute"/>
    <s v="Webplus"/>
    <n v="2948"/>
    <m/>
    <n v="3"/>
    <m/>
    <n v="11055"/>
    <m/>
    <n v="2211"/>
    <m/>
    <n v="8844"/>
    <m/>
    <n v="0"/>
    <n v="0"/>
    <s v="UNI240000001131"/>
    <m/>
    <m/>
    <s v="Polaris"/>
    <s v="Mevcut Müşteri"/>
    <s v="Yeni Satış"/>
    <s v="Lisans"/>
    <s v="Lisans Satışı"/>
    <s v="Diğer"/>
    <s v="Kanal Satış"/>
    <s v="Polaris"/>
    <s v="Yurt İçi"/>
    <s v="Türkiye"/>
    <s v="Merkez"/>
  </r>
  <r>
    <m/>
    <m/>
    <x v="115"/>
    <s v="Q3"/>
    <x v="0"/>
    <x v="6"/>
    <m/>
    <s v="POLARİS YAZILIM ÇÖZÜMLERİ VE DANIŞMANLIK HİZMETLERİ LTD.ŞTİ."/>
    <s v="WPY.01.007"/>
    <s v="WEBPLUS E-DÖNÜSÜM MODÜL LISANSI"/>
    <s v="Univera - Kanal"/>
    <x v="5"/>
    <s v="Enroute"/>
    <s v="Webplus"/>
    <n v="6899.2"/>
    <m/>
    <n v="1"/>
    <m/>
    <n v="8624"/>
    <m/>
    <n v="1724.8"/>
    <m/>
    <n v="6899.2"/>
    <m/>
    <n v="0"/>
    <n v="0"/>
    <s v="UNI240000001131"/>
    <m/>
    <m/>
    <s v="Polaris"/>
    <s v="Mevcut Müşteri"/>
    <s v="Yeni Satış"/>
    <s v="Lisans"/>
    <s v="Lisans Satışı"/>
    <s v="Diğer"/>
    <s v="Kanal Satış"/>
    <s v="Polaris"/>
    <s v="Yurt İçi"/>
    <s v="Türkiye"/>
    <s v="Merkez"/>
  </r>
  <r>
    <m/>
    <m/>
    <x v="115"/>
    <s v="Q3"/>
    <x v="0"/>
    <x v="6"/>
    <m/>
    <s v="POLARİS YAZILIM ÇÖZÜMLERİ VE DANIŞMANLIK HİZMETLERİ LTD.ŞTİ."/>
    <s v="WPY.01.001"/>
    <s v="WEBPLUS DISTRIBUTION SATIS-DAGITIM YAZILIMI (Enterprise)"/>
    <s v="Univera - Kanal"/>
    <x v="5"/>
    <s v="Enroute"/>
    <s v="Webplus"/>
    <n v="37131.5"/>
    <m/>
    <n v="1"/>
    <m/>
    <n v="46414.37"/>
    <m/>
    <n v="9282.8700000000008"/>
    <m/>
    <n v="37131.5"/>
    <m/>
    <n v="0"/>
    <n v="0"/>
    <s v="UNI240000001131"/>
    <m/>
    <m/>
    <s v="Polaris"/>
    <s v="Mevcut Müşteri"/>
    <s v="Yeni Satış"/>
    <s v="Lisans"/>
    <s v="Lisans Satışı"/>
    <s v="Diğer"/>
    <s v="Kanal Satış"/>
    <s v="Polaris"/>
    <s v="Yurt İçi"/>
    <s v="Türkiye"/>
    <s v="Merkez"/>
  </r>
  <r>
    <m/>
    <m/>
    <x v="115"/>
    <s v="Q3"/>
    <x v="0"/>
    <x v="6"/>
    <m/>
    <s v="POLARİS YAZILIM ÇÖZÜMLERİ VE DANIŞMANLIK HİZMETLERİ LTD.ŞTİ."/>
    <s v="WPY.02.001"/>
    <s v="WEBPLUS (Android) SATIS TEMSILCISI LISANSI"/>
    <s v="Univera - Kanal"/>
    <x v="5"/>
    <s v="Enroute"/>
    <s v="Webplus"/>
    <n v="2250.3999999999996"/>
    <m/>
    <n v="9"/>
    <m/>
    <n v="25317"/>
    <m/>
    <n v="5063.3999999999996"/>
    <m/>
    <n v="20253.599999999999"/>
    <m/>
    <n v="0"/>
    <n v="0"/>
    <s v="UNI240000001131"/>
    <m/>
    <m/>
    <s v="Polaris"/>
    <s v="Mevcut Müşteri"/>
    <s v="Yeni Satış"/>
    <s v="Lisans"/>
    <s v="Lisans Satışı"/>
    <s v="Diğer"/>
    <s v="Kanal Satış"/>
    <s v="Polaris"/>
    <s v="Yurt İçi"/>
    <s v="Türkiye"/>
    <s v="Merkez"/>
  </r>
  <r>
    <m/>
    <m/>
    <x v="115"/>
    <s v="Q3"/>
    <x v="0"/>
    <x v="6"/>
    <m/>
    <s v="ÖRSE GLOBAL GIDA LOJISTIK ITHALAT IHRACAT SAN.TIC.LTD.STI."/>
    <s v="UH.01.002"/>
    <s v="UNIDOX KONTÖR HIZMETI"/>
    <s v="Univera - Dardanel"/>
    <x v="6"/>
    <s v="E-Dönüşüm"/>
    <s v="Unidox"/>
    <n v="1.6"/>
    <m/>
    <n v="10000"/>
    <m/>
    <n v="16000"/>
    <m/>
    <n v="0"/>
    <m/>
    <n v="16000"/>
    <m/>
    <n v="0"/>
    <n v="0"/>
    <s v="UNI240000001129"/>
    <m/>
    <m/>
    <s v="Dardanel"/>
    <s v="Mevcut Müşteri"/>
    <s v="Yeni Satış"/>
    <s v="Kontor"/>
    <s v="Kontor Satışı"/>
    <s v="Diğer"/>
    <s v="Kanal Satış"/>
    <s v="Saha Satış"/>
    <s v="Yurt İçi"/>
    <s v="Türkiye"/>
    <s v="Dist"/>
  </r>
  <r>
    <m/>
    <m/>
    <x v="116"/>
    <s v="Q3"/>
    <x v="0"/>
    <x v="6"/>
    <m/>
    <s v="FACAR GIDA - FURKAN ACAR"/>
    <s v="UH.01.002"/>
    <s v="UNIDOX KONTÖR HIZMETI"/>
    <s v="Univera - Haribo"/>
    <x v="6"/>
    <s v="E-Dönüşüm"/>
    <s v="Unidox"/>
    <n v="1.6877"/>
    <m/>
    <n v="10000"/>
    <m/>
    <n v="16877"/>
    <m/>
    <n v="0"/>
    <m/>
    <n v="16877"/>
    <m/>
    <n v="0"/>
    <n v="0"/>
    <s v="UNI240000001132"/>
    <m/>
    <m/>
    <s v="Haribo"/>
    <s v="Mevcut Müşteri"/>
    <s v="Yeni Satış"/>
    <s v="Kontor"/>
    <s v="Kontor Satışı"/>
    <s v="Key Account"/>
    <s v="Kanal Satış"/>
    <s v="Saha Satış"/>
    <s v="Yurt İçi"/>
    <s v="Türkiye"/>
    <s v="Dist"/>
  </r>
  <r>
    <m/>
    <m/>
    <x v="116"/>
    <s v="Q1"/>
    <x v="1"/>
    <x v="0"/>
    <m/>
    <s v="NUMET GIDA TEMIZLIK YEMEK IMALATI KIRTASIYE BILGISAYAR PLASTIK ITH.IHR.SAN ve TIC.LTD.STI"/>
    <s v="EYS.04.012"/>
    <s v="Enroute Panorama - E-Dönüsüm Modül Yazılımi Standart"/>
    <s v="Univera - Redbull"/>
    <x v="12"/>
    <s v="E-Dönüşüm"/>
    <s v="Enroute"/>
    <n v="25000"/>
    <m/>
    <n v="1"/>
    <m/>
    <n v="25000"/>
    <m/>
    <n v="0"/>
    <m/>
    <n v="25000"/>
    <m/>
    <n v="0"/>
    <n v="0"/>
    <m/>
    <m/>
    <m/>
    <s v="Redbull"/>
    <s v="Mevcut Müşteri"/>
    <s v="Yeni Satış"/>
    <s v="Lisans"/>
    <s v="Lisans Satışı"/>
    <s v="Diğer"/>
    <s v="Univera Satış"/>
    <s v="Saha Satış"/>
    <s v="Yurt İçi"/>
    <s v="Türkiye"/>
    <s v="Dist"/>
  </r>
  <r>
    <m/>
    <m/>
    <x v="116"/>
    <s v="Q1"/>
    <x v="1"/>
    <x v="0"/>
    <m/>
    <s v="ALKAN IÇECEK INSAAT PAZARLAMA LIMITED SIRKETI"/>
    <s v="EYS.04.012"/>
    <s v="Enroute Panorama - E-Dönüsüm Modül Yazılımi Standart"/>
    <s v="Univera - Redbull"/>
    <x v="12"/>
    <s v="Enroute"/>
    <s v="Enroute"/>
    <n v="25000"/>
    <m/>
    <n v="1"/>
    <m/>
    <n v="25000"/>
    <m/>
    <n v="0"/>
    <m/>
    <n v="25000"/>
    <m/>
    <n v="0"/>
    <n v="0"/>
    <m/>
    <m/>
    <m/>
    <s v="Redbull"/>
    <s v="Mevcut Müşteri"/>
    <s v="Yeni Satış"/>
    <s v="Lisans"/>
    <s v="Lisans Satışı"/>
    <s v="Diğer"/>
    <s v="Univera Satış"/>
    <s v="Saha Satış"/>
    <s v="Yurt İçi"/>
    <s v="Türkiye"/>
    <s v="Dist"/>
  </r>
  <r>
    <m/>
    <m/>
    <x v="117"/>
    <s v="Q3"/>
    <x v="0"/>
    <x v="6"/>
    <m/>
    <s v="MATRIKS BİLGİSAYAR SİSTEMLERİ LTD.ŞTİ"/>
    <s v="WPY.01.003"/>
    <s v="WEBPLUS EK KULLANICI LISANSI +1"/>
    <s v="Univera - Kanal"/>
    <x v="5"/>
    <s v="Enroute"/>
    <s v="Webplus"/>
    <n v="1470.0833333333333"/>
    <m/>
    <n v="6"/>
    <m/>
    <n v="14448"/>
    <m/>
    <n v="5627.5"/>
    <m/>
    <n v="8820.5"/>
    <m/>
    <n v="0"/>
    <n v="0"/>
    <s v="UNI240000001138"/>
    <m/>
    <m/>
    <s v="Matriks"/>
    <s v="Mevcut Müşteri"/>
    <s v="Yeni Satış"/>
    <s v="Lisans"/>
    <s v="Lisans Satışı"/>
    <s v="Diğer"/>
    <s v="Kanal Satış"/>
    <s v="Matriks"/>
    <s v="Yurt İçi"/>
    <s v="Türkiye"/>
    <s v="Merkez"/>
  </r>
  <r>
    <m/>
    <m/>
    <x v="117"/>
    <s v="Q3"/>
    <x v="0"/>
    <x v="6"/>
    <m/>
    <s v="MATRIKS BİLGİSAYAR SİSTEMLERİ LTD.ŞTİ"/>
    <s v="WPY.01.003"/>
    <s v="WEBPLUS EK KULLANICI LISANSI +1"/>
    <s v="Univera - Kanal"/>
    <x v="5"/>
    <s v="Enroute"/>
    <s v="Webplus"/>
    <n v="2408"/>
    <m/>
    <n v="2"/>
    <m/>
    <n v="4816"/>
    <m/>
    <n v="0"/>
    <m/>
    <n v="4816"/>
    <m/>
    <n v="0"/>
    <n v="0"/>
    <s v="UNI240000001136"/>
    <m/>
    <m/>
    <s v="Matriks"/>
    <s v="Mevcut Müşteri"/>
    <s v="Yeni Satış"/>
    <s v="Lisans"/>
    <s v="Lisans Satışı"/>
    <s v="Diğer"/>
    <s v="Kanal Satış"/>
    <s v="Matriks"/>
    <s v="Yurt İçi"/>
    <s v="Türkiye"/>
    <s v="Merkez"/>
  </r>
  <r>
    <m/>
    <m/>
    <x v="117"/>
    <s v="Q3"/>
    <x v="0"/>
    <x v="6"/>
    <m/>
    <s v="YASIN YAGCIOGLU"/>
    <s v="UH.01.002"/>
    <s v="UNIDOX KONTÖR HIZMETI"/>
    <s v="Univera - Tadım"/>
    <x v="6"/>
    <s v="E-Dönüşüm"/>
    <s v="Unidox"/>
    <n v="1.6667000000000001"/>
    <m/>
    <n v="10000"/>
    <m/>
    <n v="16667"/>
    <m/>
    <n v="0"/>
    <m/>
    <n v="16667"/>
    <m/>
    <n v="0"/>
    <n v="0"/>
    <s v="UNI240000001137"/>
    <m/>
    <m/>
    <s v="Tadım"/>
    <s v="Mevcut Müşteri"/>
    <s v="Yeni Satış"/>
    <s v="Kontor"/>
    <s v="Kontor Satışı"/>
    <s v="Diğer"/>
    <s v="Kanal Satış"/>
    <s v="Saha Satış"/>
    <s v="Yurt İçi"/>
    <s v="Türkiye"/>
    <s v="Dist"/>
  </r>
  <r>
    <m/>
    <m/>
    <x v="118"/>
    <s v="Q3"/>
    <x v="0"/>
    <x v="6"/>
    <m/>
    <s v="NESTLE TÜRKIYE GIDA SANAYI A.S."/>
    <s v="EH.03.003"/>
    <s v="EnRoute Panorama - Uzman Destek Hizmeti"/>
    <s v="Univera - Nestle Retail"/>
    <x v="11"/>
    <s v="Enroute"/>
    <m/>
    <n v="27000"/>
    <m/>
    <n v="1"/>
    <m/>
    <n v="27000"/>
    <m/>
    <n v="0"/>
    <m/>
    <n v="27000"/>
    <m/>
    <n v="0"/>
    <n v="0"/>
    <s v="UNI240000001096"/>
    <m/>
    <m/>
    <s v="Nestle"/>
    <s v="Mevcut Müşteri"/>
    <s v="Yenileme"/>
    <s v="Hizmet"/>
    <s v="Hosting"/>
    <s v="Key Account"/>
    <s v="Univera Satış"/>
    <s v="Saha Satış"/>
    <s v="Yurt İçi"/>
    <s v="Türkiye"/>
    <s v="Merkez"/>
  </r>
  <r>
    <m/>
    <m/>
    <x v="119"/>
    <s v="Q3"/>
    <x v="0"/>
    <x v="6"/>
    <m/>
    <s v="POLARİS YAZILIM ÇÖZÜMLERİ VE DANIŞMANLIK HİZMETLERİ LTD.ŞTİ."/>
    <s v="WPH.02.001"/>
    <s v="WebPlus Yazilim Bakimi Hizmeti"/>
    <s v="Univera - Kanal"/>
    <x v="5"/>
    <s v="Enroute"/>
    <s v="Webplus"/>
    <n v="1897"/>
    <m/>
    <n v="1"/>
    <m/>
    <n v="1897"/>
    <m/>
    <n v="0"/>
    <m/>
    <n v="1897"/>
    <m/>
    <n v="0"/>
    <n v="0"/>
    <s v="UNI240000001145"/>
    <m/>
    <m/>
    <s v="Polaris"/>
    <s v="Mevcut Müşteri"/>
    <s v="Yenileme"/>
    <s v="Hizmet"/>
    <s v="Bakım ve Destek Hizmeti"/>
    <s v="Diğer"/>
    <s v="Kanal Satış"/>
    <s v="Polaris"/>
    <s v="Yurt İçi"/>
    <s v="Türkiye"/>
    <s v="Merkez"/>
  </r>
  <r>
    <m/>
    <m/>
    <x v="119"/>
    <s v="Q3"/>
    <x v="0"/>
    <x v="6"/>
    <m/>
    <s v="POLARİS YAZILIM ÇÖZÜMLERİ VE DANIŞMANLIK HİZMETLERİ LTD.ŞTİ."/>
    <s v="WPY.01.007"/>
    <s v="WEBPLUS E-DÖNÜSÜM MODÜL LISANSI"/>
    <s v="Univera - Kanal"/>
    <x v="5"/>
    <s v="Enroute"/>
    <s v="Webplus"/>
    <n v="8624"/>
    <m/>
    <n v="1"/>
    <m/>
    <n v="8624"/>
    <m/>
    <n v="0"/>
    <m/>
    <n v="8624"/>
    <m/>
    <n v="0"/>
    <n v="0"/>
    <s v="UNI240000001145"/>
    <m/>
    <m/>
    <s v="Polaris"/>
    <s v="Mevcut Müşteri"/>
    <s v="Yeni Satış"/>
    <s v="Lisans"/>
    <s v="Lisans Satışı"/>
    <s v="Diğer"/>
    <s v="Kanal Satış"/>
    <s v="Polaris"/>
    <s v="Yurt İçi"/>
    <s v="Türkiye"/>
    <s v="Merkez"/>
  </r>
  <r>
    <m/>
    <m/>
    <x v="119"/>
    <s v="Q3"/>
    <x v="0"/>
    <x v="6"/>
    <m/>
    <s v="MİYA OTOMASYON VE BARKOD BILISIM SISTEMLERI SAN TİC. VE L.T.D. STI."/>
    <s v="WPY.02.002"/>
    <s v="WebPlus DeliveryMan (Dagitici) El Terminali Lisansi"/>
    <s v="Univera - Kanal"/>
    <x v="5"/>
    <s v="Enroute"/>
    <s v="Webplus"/>
    <n v="2408.62"/>
    <m/>
    <n v="2"/>
    <m/>
    <n v="4817.24"/>
    <m/>
    <n v="0"/>
    <m/>
    <n v="4817.24"/>
    <m/>
    <n v="0"/>
    <n v="0"/>
    <s v="UNI240000001141"/>
    <m/>
    <m/>
    <s v="Miya"/>
    <s v="Mevcut Müşteri"/>
    <s v="Yeni Satış"/>
    <s v="Lisans"/>
    <s v="Lisans Satışı"/>
    <s v="Diğer"/>
    <s v="Kanal Satış"/>
    <s v="Miya"/>
    <s v="Yurt İçi"/>
    <s v="Türkiye"/>
    <s v="Merkez"/>
  </r>
  <r>
    <m/>
    <m/>
    <x v="119"/>
    <s v="Q3"/>
    <x v="0"/>
    <x v="6"/>
    <m/>
    <s v="MİYA OTOMASYON VE BARKOD BILISIM SISTEMLERI SAN TİC. VE L.T.D. STI."/>
    <s v="WPY.02.002"/>
    <s v="WebPlus DeliveryMan (Dagitici) El Terminali Lisansi"/>
    <s v="Univera - Kanal"/>
    <x v="5"/>
    <s v="Enroute"/>
    <s v="Webplus"/>
    <n v="2408.62"/>
    <m/>
    <n v="1"/>
    <m/>
    <n v="2408.62"/>
    <m/>
    <n v="0"/>
    <m/>
    <n v="2408.62"/>
    <m/>
    <n v="0"/>
    <n v="0"/>
    <s v="UNI240000001142"/>
    <m/>
    <m/>
    <s v="Miya"/>
    <s v="Mevcut Müşteri"/>
    <s v="Yeni Satış"/>
    <s v="Lisans"/>
    <s v="Lisans Satışı"/>
    <s v="Diğer"/>
    <s v="Kanal Satış"/>
    <s v="Miya"/>
    <s v="Yurt İçi"/>
    <s v="Türkiye"/>
    <s v="Merkez"/>
  </r>
  <r>
    <m/>
    <m/>
    <x v="119"/>
    <s v="Q3"/>
    <x v="0"/>
    <x v="6"/>
    <m/>
    <s v="MİYA OTOMASYON VE BARKOD BILISIM SISTEMLERI SAN TİC. VE L.T.D. STI."/>
    <s v="WPY.02.001"/>
    <s v="WEBPLUS (Android) SATIS TEMSILCISI LISANSI"/>
    <s v="Univera - Kanal"/>
    <x v="5"/>
    <s v="Enroute"/>
    <s v="Webplus"/>
    <n v="2813"/>
    <m/>
    <n v="1"/>
    <m/>
    <n v="2813"/>
    <m/>
    <n v="0"/>
    <m/>
    <n v="2813"/>
    <m/>
    <n v="0"/>
    <n v="0"/>
    <s v="UNI240000001142"/>
    <m/>
    <m/>
    <s v="Miya"/>
    <s v="Mevcut Müşteri"/>
    <s v="Yeni Satış"/>
    <s v="Lisans"/>
    <s v="Lisans Satışı"/>
    <s v="Diğer"/>
    <s v="Kanal Satış"/>
    <s v="Miya"/>
    <s v="Yurt İçi"/>
    <s v="Türkiye"/>
    <s v="Merkez"/>
  </r>
  <r>
    <m/>
    <m/>
    <x v="119"/>
    <s v="Q3"/>
    <x v="0"/>
    <x v="6"/>
    <m/>
    <s v="ÇELIKOGLU GIDA SAN. TIC. PAZ. INS. TAAH. TAS. LTD. STI"/>
    <s v="UH.01.002"/>
    <s v="UNIDOX KONTÖR HIZMETI"/>
    <s v="Univera - Şen Piliç"/>
    <x v="6"/>
    <s v="E-Dönüşüm"/>
    <s v="Unidox"/>
    <n v="1.6877"/>
    <m/>
    <n v="10000"/>
    <m/>
    <n v="16877"/>
    <m/>
    <n v="0"/>
    <m/>
    <n v="16877"/>
    <m/>
    <n v="0"/>
    <n v="0"/>
    <s v="UNI240000001143"/>
    <m/>
    <m/>
    <s v="Şen Piliç"/>
    <s v="Mevcut Müşteri"/>
    <s v="Yeni Satış"/>
    <s v="Kontor"/>
    <s v="Kontor Satışı"/>
    <s v="Diğer"/>
    <s v="Kanal Satış"/>
    <s v="Saha Satış"/>
    <s v="Yurt İçi"/>
    <s v="Türkiye"/>
    <s v="Dist"/>
  </r>
  <r>
    <m/>
    <m/>
    <x v="119"/>
    <s v="Q3"/>
    <x v="0"/>
    <x v="6"/>
    <m/>
    <s v="BMC OTOMOTIV SAN. VE TIC. A.S."/>
    <s v="CDH.02.001"/>
    <s v="Calldesk Panorama Yazilim Bakimi Hizmeti "/>
    <s v="Univera - BMC"/>
    <x v="13"/>
    <s v="ServiceCore"/>
    <m/>
    <n v="884.27"/>
    <m/>
    <n v="1"/>
    <m/>
    <n v="982.52"/>
    <m/>
    <n v="98.25"/>
    <m/>
    <n v="884.27"/>
    <m/>
    <n v="0"/>
    <n v="0"/>
    <s v="UNI240000001144"/>
    <m/>
    <m/>
    <s v="BMC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119"/>
    <s v="Q3"/>
    <x v="0"/>
    <x v="6"/>
    <m/>
    <s v="BMC OTOMOTIV SAN. VE TIC. A.S."/>
    <s v="CDY.01.016"/>
    <s v="CallDesk Panorama - Servis Noktasi Lisansi"/>
    <s v="Univera - BMC"/>
    <x v="13"/>
    <s v="ServiceCore"/>
    <m/>
    <n v="17866.099999999999"/>
    <m/>
    <n v="1"/>
    <m/>
    <n v="19851.216"/>
    <m/>
    <n v="1985.116"/>
    <m/>
    <n v="17866.099999999999"/>
    <m/>
    <n v="0"/>
    <n v="0"/>
    <s v="UNI240000001144"/>
    <m/>
    <m/>
    <s v="BMC"/>
    <s v="Mevcut Müşteri"/>
    <s v="Yeni Satış"/>
    <s v="Lisans"/>
    <s v="Lisans Satışı"/>
    <s v="Key Account"/>
    <s v="Univera Satış"/>
    <s v="Saha Satış"/>
    <s v="Yurt İçi"/>
    <s v="Türkiye"/>
    <s v="Merkez"/>
  </r>
  <r>
    <m/>
    <m/>
    <x v="120"/>
    <s v="Q3"/>
    <x v="0"/>
    <x v="6"/>
    <m/>
    <s v="POLARİS YAZILIM ÇÖZÜMLERİ VE DANIŞMANLIK HİZMETLERİ LTD.ŞTİ."/>
    <s v="WPH.02.001"/>
    <s v="WebPlus Yazilim Bakimi Hizmeti"/>
    <s v="Univera - Kanal"/>
    <x v="5"/>
    <s v="Enroute"/>
    <s v="Webplus"/>
    <n v="811"/>
    <m/>
    <n v="1"/>
    <m/>
    <n v="811"/>
    <m/>
    <n v="0"/>
    <m/>
    <n v="811"/>
    <m/>
    <n v="0"/>
    <n v="0"/>
    <s v="UNI240000001149"/>
    <m/>
    <m/>
    <s v="Polaris"/>
    <s v="Mevcut Müşteri"/>
    <s v="Yenileme"/>
    <s v="Hizmet"/>
    <s v="Bakım ve Destek Hizmeti"/>
    <s v="Diğer"/>
    <s v="Kanal Satış"/>
    <s v="Polaris"/>
    <s v="Yurt İçi"/>
    <s v="Türkiye"/>
    <s v="Merkez"/>
  </r>
  <r>
    <m/>
    <m/>
    <x v="120"/>
    <s v="Q3"/>
    <x v="0"/>
    <x v="6"/>
    <m/>
    <s v="ALDEMIR BILISIM HIZ. VE DANISMANLIK - ARZU ALDEMIR"/>
    <s v="WPY.01.004"/>
    <s v="WEBPLUS EK KULLANICI LISANSI +5"/>
    <s v="Univera - Kanal"/>
    <x v="5"/>
    <s v="Enroute"/>
    <s v="Webplus"/>
    <n v="9845.4699999999993"/>
    <m/>
    <n v="1"/>
    <m/>
    <n v="14064.96"/>
    <m/>
    <n v="4219.49"/>
    <m/>
    <n v="9845.4699999999993"/>
    <m/>
    <n v="0"/>
    <n v="0"/>
    <s v="UNI240000001147"/>
    <m/>
    <m/>
    <s v="Aldemir"/>
    <s v="Mevcut Müşteri"/>
    <s v="Yeni Satış"/>
    <s v="Lisans"/>
    <s v="Lisans Satışı"/>
    <s v="Diğer"/>
    <s v="Kanal Satış"/>
    <s v="Aldemir"/>
    <s v="Yurt İçi"/>
    <s v="Türkiye"/>
    <s v="Merkez"/>
  </r>
  <r>
    <m/>
    <m/>
    <x v="120"/>
    <s v="Q3"/>
    <x v="0"/>
    <x v="6"/>
    <m/>
    <s v="ALDEMIR BILISIM HIZ. VE DANISMANLIK - ARZU ALDEMIR"/>
    <s v="WPY.01.003"/>
    <s v="WEBPLUS EK KULLANICI LISANSI +1"/>
    <s v="Univera - Kanal"/>
    <x v="5"/>
    <s v="Enroute"/>
    <s v="Webplus"/>
    <n v="2948"/>
    <m/>
    <n v="1"/>
    <m/>
    <n v="3685"/>
    <m/>
    <n v="737"/>
    <m/>
    <n v="2948"/>
    <m/>
    <n v="0"/>
    <n v="0"/>
    <s v="UNI240000001146"/>
    <m/>
    <m/>
    <s v="Aldemir"/>
    <s v="Mevcut Müşteri"/>
    <s v="Yeni Satış"/>
    <s v="Lisans"/>
    <s v="Lisans Satışı"/>
    <s v="Diğer"/>
    <s v="Kanal Satış"/>
    <s v="Aldemir"/>
    <s v="Yurt İçi"/>
    <s v="Türkiye"/>
    <s v="Merkez"/>
  </r>
  <r>
    <m/>
    <m/>
    <x v="120"/>
    <s v="Q3"/>
    <x v="0"/>
    <x v="6"/>
    <m/>
    <s v="POLARİS YAZILIM ÇÖZÜMLERİ VE DANIŞMANLIK HİZMETLERİ LTD.ŞTİ."/>
    <s v="WPY.01.003"/>
    <s v="WEBPLUS EK KULLANICI LISANSI +1"/>
    <s v="Univera - Kanal"/>
    <x v="5"/>
    <s v="Enroute"/>
    <s v="Webplus"/>
    <n v="3685"/>
    <m/>
    <n v="1"/>
    <m/>
    <n v="3685"/>
    <m/>
    <n v="0"/>
    <m/>
    <n v="3685"/>
    <m/>
    <n v="0"/>
    <n v="0"/>
    <s v="UNI240000001149"/>
    <m/>
    <m/>
    <s v="Polaris"/>
    <s v="Mevcut Müşteri"/>
    <s v="Yeni Satış"/>
    <s v="Lisans"/>
    <s v="Lisans Satışı"/>
    <s v="Diğer"/>
    <s v="Kanal Satış"/>
    <s v="Polaris"/>
    <s v="Yurt İçi"/>
    <s v="Türkiye"/>
    <s v="Merkez"/>
  </r>
  <r>
    <m/>
    <m/>
    <x v="120"/>
    <s v="Q3"/>
    <x v="0"/>
    <x v="6"/>
    <m/>
    <s v="ALDEMIR BILISIM HIZ. VE DANISMANLIK - ARZU ALDEMIR"/>
    <s v="WPY.01.007"/>
    <s v="WEBPLUS E-DÖNÜSÜM MODÜL LISANSI"/>
    <s v="Univera - Kanal"/>
    <x v="5"/>
    <s v="Enroute"/>
    <s v="Webplus"/>
    <n v="6036.8"/>
    <m/>
    <n v="1"/>
    <m/>
    <n v="8624"/>
    <m/>
    <n v="2587.1999999999998"/>
    <m/>
    <n v="6036.8"/>
    <m/>
    <n v="0"/>
    <n v="0"/>
    <s v="UNI240000001147"/>
    <m/>
    <m/>
    <s v="Aldemir"/>
    <s v="Mevcut Müşteri"/>
    <s v="Yeni Satış"/>
    <s v="Lisans"/>
    <s v="Lisans Satışı"/>
    <s v="Diğer"/>
    <s v="Kanal Satış"/>
    <s v="Aldemir"/>
    <s v="Yurt İçi"/>
    <s v="Türkiye"/>
    <s v="Merkez"/>
  </r>
  <r>
    <m/>
    <m/>
    <x v="120"/>
    <s v="Q3"/>
    <x v="0"/>
    <x v="6"/>
    <m/>
    <s v="ALDEMIR BILISIM HIZ. VE DANISMANLIK - ARZU ALDEMIR"/>
    <s v="WPY.01.002"/>
    <s v="WebPlus Dagitim Kanali Lisansi"/>
    <s v="Univera - Kanal"/>
    <x v="5"/>
    <s v="Enroute"/>
    <s v="Webplus"/>
    <n v="6264.18"/>
    <m/>
    <n v="1"/>
    <m/>
    <n v="8948.83"/>
    <m/>
    <n v="2684.65"/>
    <m/>
    <n v="6264.18"/>
    <m/>
    <n v="0"/>
    <n v="0"/>
    <s v="UNI240000001147"/>
    <m/>
    <m/>
    <s v="Aldemir"/>
    <s v="Mevcut Müşteri"/>
    <s v="Yeni Satış"/>
    <s v="Lisans"/>
    <s v="Lisans Satışı"/>
    <s v="Diğer"/>
    <s v="Kanal Satış"/>
    <s v="Aldemir"/>
    <s v="Yurt İçi"/>
    <s v="Türkiye"/>
    <s v="Merkez"/>
  </r>
  <r>
    <m/>
    <m/>
    <x v="120"/>
    <s v="Q3"/>
    <x v="0"/>
    <x v="6"/>
    <m/>
    <s v="HANEDAR GIDA KIRT.SKR.TIC. PAZ. SAN. LTD. STI."/>
    <s v="UH.01.002"/>
    <s v="UNIDOX KONTÖR HIZMETI"/>
    <s v="Univera - Redbull"/>
    <x v="6"/>
    <s v="E-Dönüşüm"/>
    <s v="Unidox"/>
    <n v="0.75"/>
    <m/>
    <n v="100000"/>
    <m/>
    <n v="75000"/>
    <m/>
    <n v="0"/>
    <m/>
    <n v="75000"/>
    <m/>
    <n v="0"/>
    <n v="0"/>
    <s v="UNI240000001148"/>
    <m/>
    <m/>
    <s v="Redbull"/>
    <s v="Mevcut Müşteri"/>
    <s v="Yeni Satış"/>
    <s v="Kontor"/>
    <s v="Kontor Satışı"/>
    <s v="Diğer"/>
    <s v="Kanal Satış"/>
    <s v="Saha Satış"/>
    <s v="Yurt İçi"/>
    <s v="Türkiye"/>
    <s v="Dist"/>
  </r>
  <r>
    <m/>
    <m/>
    <x v="120"/>
    <s v="Q3"/>
    <x v="0"/>
    <x v="6"/>
    <m/>
    <s v="JT INTERNATIONAL SA"/>
    <s v="QH.02.001"/>
    <s v="Quest Panorama - Yazilim Bakimi, Yasatma ve Merkezi Destek Hizmeti"/>
    <s v="Univera - JTI İran"/>
    <x v="4"/>
    <s v="Quest"/>
    <m/>
    <n v="63363.281999999992"/>
    <m/>
    <n v="5"/>
    <m/>
    <n v="316816.40990999999"/>
    <m/>
    <n v="-9.0000000000000006E-5"/>
    <m/>
    <n v="316816.40999999997"/>
    <m/>
    <n v="0"/>
    <n v="0"/>
    <s v="ENV240000000090"/>
    <m/>
    <m/>
    <s v="JTI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120"/>
    <s v="Q3"/>
    <x v="0"/>
    <x v="6"/>
    <m/>
    <s v="JT INTERNATIONAL SA"/>
    <s v="QH.08.001"/>
    <s v="Quest Panorama - Hosting Hizmeti"/>
    <s v="Univera - JTI İran"/>
    <x v="4"/>
    <s v="Hosting"/>
    <m/>
    <n v="175939.3775"/>
    <m/>
    <n v="4"/>
    <m/>
    <n v="703757.50552799995"/>
    <m/>
    <n v="-4.4720000000000003E-3"/>
    <m/>
    <n v="703757.51"/>
    <m/>
    <n v="0"/>
    <n v="0"/>
    <s v="ENV240000000090"/>
    <m/>
    <m/>
    <s v="JTI"/>
    <s v="Mevcut Müşteri"/>
    <s v="Yenileme"/>
    <s v="Hizmet"/>
    <s v="Hosting"/>
    <s v="Key Account"/>
    <s v="Univera Satış"/>
    <s v="Saha Satış"/>
    <s v="Yurt İçi"/>
    <s v="Türkiye"/>
    <s v="Merkez"/>
  </r>
  <r>
    <m/>
    <m/>
    <x v="120"/>
    <s v="Q3"/>
    <x v="0"/>
    <x v="6"/>
    <m/>
    <s v="JT INTERNATIONAL SA"/>
    <s v="EH.06.001"/>
    <s v="EnRoute Panorama - Hosting Hizmeti"/>
    <s v="Univera - JTI İran"/>
    <x v="4"/>
    <s v="Hosting"/>
    <m/>
    <n v="175939.3775"/>
    <m/>
    <n v="4"/>
    <m/>
    <n v="703757.50552799995"/>
    <m/>
    <n v="-4.4720000000000003E-3"/>
    <m/>
    <n v="703757.51"/>
    <m/>
    <n v="0"/>
    <n v="0"/>
    <s v="ENV240000000090"/>
    <m/>
    <m/>
    <s v="JTI"/>
    <s v="Mevcut Müşteri"/>
    <s v="Yenileme"/>
    <s v="Hizmet"/>
    <s v="Hosting"/>
    <s v="Key Account"/>
    <s v="Univera Satış"/>
    <s v="Saha Satış"/>
    <s v="Yurt İçi"/>
    <s v="Türkiye"/>
    <s v="Merkez"/>
  </r>
  <r>
    <m/>
    <m/>
    <x v="121"/>
    <s v="Q3"/>
    <x v="0"/>
    <x v="6"/>
    <m/>
    <s v="MATRIKS BİLGİSAYAR SİSTEMLERİ LTD.ŞTİ"/>
    <s v="WPY.02.001"/>
    <s v="WEBPLUS (Android) SATIS TEMSILCISI LISANSI"/>
    <s v="Univera - Kanal"/>
    <x v="5"/>
    <s v="Enroute"/>
    <s v="Webplus"/>
    <n v="1430"/>
    <m/>
    <n v="1"/>
    <m/>
    <n v="1430"/>
    <m/>
    <n v="0"/>
    <m/>
    <n v="1430"/>
    <m/>
    <n v="0"/>
    <n v="0"/>
    <s v="UNI240000001159"/>
    <m/>
    <m/>
    <s v="Matriks"/>
    <s v="Mevcut Müşteri"/>
    <s v="Yeni Satış"/>
    <s v="Lisans"/>
    <s v="Lisans Satışı"/>
    <s v="Diğer"/>
    <s v="Kanal Satış"/>
    <s v="Matriks"/>
    <s v="Yurt İçi"/>
    <s v="Türkiye"/>
    <s v="Merkez"/>
  </r>
  <r>
    <m/>
    <m/>
    <x v="121"/>
    <s v="Q3"/>
    <x v="0"/>
    <x v="6"/>
    <m/>
    <s v="JTI TÜTÜN ÜRÜNLERI SANAYI A.S"/>
    <s v="SH.02.001"/>
    <s v="StokBar Panorama - Yazilim Bakimi Hizmeti"/>
    <s v="Univera - JTI"/>
    <x v="11"/>
    <s v="Stokbar"/>
    <s v="Stokbar"/>
    <n v="15588.25"/>
    <m/>
    <n v="1"/>
    <m/>
    <n v="15588.25"/>
    <m/>
    <n v="0"/>
    <m/>
    <n v="15588.25"/>
    <m/>
    <n v="0"/>
    <n v="0"/>
    <s v="UNI240000001151"/>
    <m/>
    <m/>
    <s v="JTI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121"/>
    <s v="Q3"/>
    <x v="0"/>
    <x v="6"/>
    <m/>
    <s v="JTI TÜTÜN ÜRÜNLERI SANAYI A.S"/>
    <s v="SH.02.001"/>
    <s v="StokBar Panorama - Yazilim Bakimi Hizmeti"/>
    <s v="Univera - JTI"/>
    <x v="11"/>
    <s v="Stokbar"/>
    <s v="Stokbar"/>
    <n v="6138.02"/>
    <m/>
    <n v="1"/>
    <m/>
    <n v="6138.02"/>
    <m/>
    <n v="0"/>
    <m/>
    <n v="6138.02"/>
    <m/>
    <n v="0"/>
    <n v="0"/>
    <s v="UNI240000001151"/>
    <m/>
    <m/>
    <s v="JTI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121"/>
    <s v="Q3"/>
    <x v="0"/>
    <x v="6"/>
    <m/>
    <s v="JTI TÜTÜN ÜRÜNLERI SANAYI A.S"/>
    <s v="SH.02.001"/>
    <s v="StokBar Panorama - Yazilim Bakimi Hizmeti"/>
    <s v="Univera - JTI"/>
    <x v="11"/>
    <s v="Stokbar"/>
    <s v="Stokbar"/>
    <n v="3235.31"/>
    <m/>
    <n v="1"/>
    <m/>
    <n v="3235.31"/>
    <m/>
    <n v="0"/>
    <m/>
    <n v="3235.31"/>
    <m/>
    <n v="0"/>
    <n v="0"/>
    <s v="UNI240000001151"/>
    <m/>
    <m/>
    <s v="JTI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121"/>
    <s v="Q3"/>
    <x v="0"/>
    <x v="6"/>
    <m/>
    <s v="JTI TÜTÜN ÜRÜNLERI SANAYI A.S"/>
    <s v="SH.03.004"/>
    <s v="StokBar Panorama - Çafri Merkezi Hizmeti (Depo/Lokasyon)"/>
    <s v="Univera - JTI"/>
    <x v="11"/>
    <s v="Stokbar"/>
    <s v="Stokbar"/>
    <n v="33588.26"/>
    <m/>
    <n v="1"/>
    <m/>
    <n v="33588.26"/>
    <m/>
    <n v="0"/>
    <m/>
    <n v="33588.26"/>
    <m/>
    <n v="0"/>
    <n v="0"/>
    <s v="UNI240000001151"/>
    <m/>
    <m/>
    <s v="JTI"/>
    <s v="Mevcut Müşteri"/>
    <s v="Yenileme"/>
    <s v="Hizmet"/>
    <s v="Hosting"/>
    <s v="Key Account"/>
    <s v="Univera Satış"/>
    <s v="Saha Satış"/>
    <s v="Yurt İçi"/>
    <s v="Türkiye"/>
    <s v="Merkez"/>
  </r>
  <r>
    <m/>
    <m/>
    <x v="121"/>
    <s v="Q3"/>
    <x v="0"/>
    <x v="6"/>
    <m/>
    <s v="JTI TÜTÜN ÜRÜNLERI PAZARLAMA A.S."/>
    <s v="QY.03.003"/>
    <s v="Quest Panorama SaaS Lisansi (Kiralama Hizmeti ) 50 + Kullanici"/>
    <s v="Univera - JTI"/>
    <x v="11"/>
    <s v="Quest"/>
    <m/>
    <n v="224.64000000000001"/>
    <m/>
    <n v="439"/>
    <m/>
    <n v="98616.960000000006"/>
    <m/>
    <n v="0"/>
    <m/>
    <n v="98616.960000000006"/>
    <m/>
    <n v="0"/>
    <n v="0"/>
    <s v="UNI240000001154"/>
    <m/>
    <m/>
    <s v="JTI"/>
    <s v="Mevcut Müşteri"/>
    <s v="Yenileme"/>
    <s v="Lisans"/>
    <s v="Lisans Kiralama"/>
    <s v="Key Account"/>
    <s v="Univera Satış"/>
    <s v="Saha Satış"/>
    <s v="Yurt İçi"/>
    <s v="Türkiye"/>
    <s v="Merkez"/>
  </r>
  <r>
    <m/>
    <m/>
    <x v="121"/>
    <s v="Q3"/>
    <x v="0"/>
    <x v="6"/>
    <m/>
    <s v="JTI TÜTÜN ÜRÜNLERI PAZARLAMA A.S."/>
    <s v="QH.03.001"/>
    <s v="Quest Panorama  - Çafri Merkezi Hizmeti"/>
    <s v="Univera - JTI"/>
    <x v="11"/>
    <s v="Quest"/>
    <m/>
    <n v="51.370000000000005"/>
    <m/>
    <n v="804"/>
    <m/>
    <n v="41301.480000000003"/>
    <m/>
    <n v="0"/>
    <m/>
    <n v="41301.480000000003"/>
    <m/>
    <n v="0"/>
    <n v="0"/>
    <s v="UNI240000001152"/>
    <m/>
    <m/>
    <s v="JTI"/>
    <s v="Mevcut Müşteri"/>
    <s v="Yenileme"/>
    <s v="Hizmet"/>
    <s v="Hosting"/>
    <s v="Key Account"/>
    <s v="Univera Satış"/>
    <s v="Saha Satış"/>
    <s v="Yurt İçi"/>
    <s v="Türkiye"/>
    <s v="Merkez"/>
  </r>
  <r>
    <m/>
    <m/>
    <x v="121"/>
    <s v="Q3"/>
    <x v="0"/>
    <x v="6"/>
    <m/>
    <s v="JTI TÜTÜN ÜRÜNLERI PAZARLAMA A.S."/>
    <s v="QH.03.001"/>
    <s v="Quest Panorama  - Çafri Merkezi Hizmeti"/>
    <s v="Univera - JTI"/>
    <x v="11"/>
    <s v="Quest"/>
    <m/>
    <n v="51.37"/>
    <m/>
    <n v="134"/>
    <m/>
    <n v="6883.58"/>
    <m/>
    <n v="0"/>
    <m/>
    <n v="6883.58"/>
    <m/>
    <n v="0"/>
    <n v="0"/>
    <s v="UNI240000001153"/>
    <m/>
    <m/>
    <s v="JTI"/>
    <s v="Mevcut Müşteri"/>
    <s v="Yenileme"/>
    <s v="Hizmet"/>
    <s v="Hosting"/>
    <s v="Key Account"/>
    <s v="Univera Satış"/>
    <s v="Saha Satış"/>
    <s v="Yurt İçi"/>
    <s v="Türkiye"/>
    <s v="Merkez"/>
  </r>
  <r>
    <m/>
    <m/>
    <x v="122"/>
    <s v="Q3"/>
    <x v="0"/>
    <x v="6"/>
    <m/>
    <s v="PANASONIC ELEKTRIC WORKS ELEKTRIK SAN.VE TIC. A.S."/>
    <s v="SH.03.002"/>
    <s v="StokBar Panorama - Uzman Destek Hizmeti"/>
    <s v="Univera - Panasonic"/>
    <x v="11"/>
    <s v="Stokbar"/>
    <s v="Stokbar"/>
    <n v="97500"/>
    <m/>
    <n v="1"/>
    <m/>
    <n v="97500"/>
    <m/>
    <n v="0"/>
    <m/>
    <n v="97500"/>
    <m/>
    <n v="0"/>
    <n v="0"/>
    <s v="UNI240000001160"/>
    <m/>
    <m/>
    <s v="Panasonic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123"/>
    <s v="Q3"/>
    <x v="0"/>
    <x v="6"/>
    <m/>
    <s v="MATRIKS BİLGİSAYAR SİSTEMLERİ LTD.ŞTİ"/>
    <s v="WPH.02.001"/>
    <s v="WebPlus Yazilim Bakimi Hizmeti"/>
    <s v="Univera - Kanal"/>
    <x v="5"/>
    <s v="Enroute"/>
    <s v="Webplus"/>
    <n v="4620"/>
    <m/>
    <n v="1"/>
    <m/>
    <n v="4620"/>
    <m/>
    <n v="0"/>
    <m/>
    <n v="4620"/>
    <m/>
    <n v="0"/>
    <n v="0"/>
    <s v="UNI240000001162"/>
    <m/>
    <m/>
    <s v="Matriks"/>
    <s v="Mevcut Müşteri"/>
    <s v="Yenileme"/>
    <s v="Hizmet"/>
    <s v="Bakım ve Destek Hizmeti"/>
    <s v="Diğer"/>
    <s v="Kanal Satış"/>
    <s v="Matriks"/>
    <s v="Yurt İçi"/>
    <s v="Türkiye"/>
    <s v="Merkez"/>
  </r>
  <r>
    <m/>
    <m/>
    <x v="123"/>
    <s v="Q3"/>
    <x v="0"/>
    <x v="6"/>
    <m/>
    <s v="MİYA OTOMASYON VE BARKOD BILISIM SISTEMLERI SAN TİC. VE L.T.D. STI."/>
    <s v="WPH.02.001"/>
    <s v="WebPlus Yazilim Bakimi Hizmeti"/>
    <s v="Univera - Kanal"/>
    <x v="5"/>
    <s v="Enroute"/>
    <s v="Webplus"/>
    <n v="14348"/>
    <m/>
    <n v="1"/>
    <m/>
    <n v="14348"/>
    <m/>
    <n v="0"/>
    <m/>
    <n v="14348"/>
    <m/>
    <n v="0"/>
    <n v="0"/>
    <s v="UNI240000001163"/>
    <m/>
    <m/>
    <s v="Miya"/>
    <s v="Mevcut Müşteri"/>
    <s v="Yenileme"/>
    <s v="Hizmet"/>
    <s v="Bakım ve Destek Hizmeti"/>
    <s v="Diğer"/>
    <s v="Kanal Satış"/>
    <s v="Miya"/>
    <s v="Yurt İçi"/>
    <s v="Türkiye"/>
    <s v="Merkez"/>
  </r>
  <r>
    <m/>
    <m/>
    <x v="123"/>
    <s v="Q3"/>
    <x v="0"/>
    <x v="6"/>
    <m/>
    <s v="MATRIKS BİLGİSAYAR SİSTEMLERİ LTD.ŞTİ"/>
    <s v="WPY.01.003"/>
    <s v="WEBPLUS EK KULLANICI LISANSI +1"/>
    <s v="Univera - Kanal"/>
    <x v="5"/>
    <s v="Enroute"/>
    <s v="Webplus"/>
    <n v="1050"/>
    <m/>
    <n v="1"/>
    <m/>
    <n v="1500"/>
    <m/>
    <n v="450"/>
    <m/>
    <n v="1050"/>
    <m/>
    <n v="0"/>
    <n v="0"/>
    <s v="UNI240000001162"/>
    <m/>
    <m/>
    <s v="Matriks"/>
    <s v="Mevcut Müşteri"/>
    <s v="Yeni Satış"/>
    <s v="Lisans"/>
    <s v="Lisans Satışı"/>
    <s v="Diğer"/>
    <s v="Kanal Satış"/>
    <s v="Matriks"/>
    <s v="Yurt İçi"/>
    <s v="Türkiye"/>
    <s v="Merkez"/>
  </r>
  <r>
    <m/>
    <m/>
    <x v="123"/>
    <s v="Q3"/>
    <x v="0"/>
    <x v="6"/>
    <m/>
    <s v="MİYA OTOMASYON VE BARKOD BILISIM SISTEMLERI SAN TİC. VE L.T.D. STI."/>
    <s v="WPY.01.003"/>
    <s v="WEBPLUS EK KULLANICI LISANSI +1"/>
    <s v="Univera - Kanal"/>
    <x v="5"/>
    <s v="Enroute"/>
    <s v="Webplus"/>
    <n v="2408"/>
    <m/>
    <n v="3"/>
    <m/>
    <n v="7224"/>
    <m/>
    <n v="0"/>
    <m/>
    <n v="7224"/>
    <m/>
    <n v="0"/>
    <n v="0"/>
    <s v="UNI240000001163"/>
    <m/>
    <m/>
    <s v="Miya"/>
    <s v="Mevcut Müşteri"/>
    <s v="Yeni Satış"/>
    <s v="Lisans"/>
    <s v="Lisans Satışı"/>
    <s v="Diğer"/>
    <s v="Kanal Satış"/>
    <s v="Miya"/>
    <s v="Yurt İçi"/>
    <s v="Türkiye"/>
    <s v="Merkez"/>
  </r>
  <r>
    <m/>
    <m/>
    <x v="123"/>
    <s v="Q3"/>
    <x v="0"/>
    <x v="6"/>
    <m/>
    <s v="MATRIKS BİLGİSAYAR SİSTEMLERİ LTD.ŞTİ"/>
    <s v="WPY.01.006"/>
    <s v="WEBPLUS DISTRIBUTION SATIS-DAGITIM YAZILIMI (Light)"/>
    <s v="Univera - Kanal"/>
    <x v="5"/>
    <s v="Enroute"/>
    <s v="Webplus"/>
    <n v="10500"/>
    <m/>
    <n v="1"/>
    <m/>
    <n v="15000"/>
    <m/>
    <n v="4500"/>
    <m/>
    <n v="10500"/>
    <m/>
    <n v="0"/>
    <n v="0"/>
    <s v="UNI240000001162"/>
    <m/>
    <m/>
    <s v="Matriks"/>
    <s v="Mevcut Müşteri"/>
    <s v="Yeni Satış"/>
    <s v="Lisans"/>
    <s v="Lisans Satışı"/>
    <s v="Diğer"/>
    <s v="Kanal Satış"/>
    <s v="Matriks"/>
    <s v="Yurt İçi"/>
    <s v="Türkiye"/>
    <s v="Merkez"/>
  </r>
  <r>
    <m/>
    <m/>
    <x v="123"/>
    <s v="Q3"/>
    <x v="0"/>
    <x v="6"/>
    <m/>
    <s v="MATRIKS BİLGİSAYAR SİSTEMLERİ LTD.ŞTİ"/>
    <s v="WPY.02.001"/>
    <s v="WEBPLUS (Android) SATIS TEMSILCISI LISANSI"/>
    <s v="Univera - Kanal"/>
    <x v="5"/>
    <s v="Enroute"/>
    <s v="Webplus"/>
    <n v="1575"/>
    <m/>
    <n v="2"/>
    <m/>
    <n v="4500"/>
    <m/>
    <n v="1350"/>
    <m/>
    <n v="3150"/>
    <m/>
    <n v="0"/>
    <n v="0"/>
    <s v="UNI240000001162"/>
    <m/>
    <m/>
    <s v="Matriks"/>
    <s v="Mevcut Müşteri"/>
    <s v="Yeni Satış"/>
    <s v="Lisans"/>
    <s v="Lisans Satışı"/>
    <s v="Diğer"/>
    <s v="Kanal Satış"/>
    <s v="Matriks"/>
    <s v="Yurt İçi"/>
    <s v="Türkiye"/>
    <s v="Merkez"/>
  </r>
  <r>
    <m/>
    <m/>
    <x v="123"/>
    <s v="Q3"/>
    <x v="0"/>
    <x v="6"/>
    <m/>
    <s v="MİYA OTOMASYON VE BARKOD BILISIM SISTEMLERI SAN TİC. VE L.T.D. STI."/>
    <s v="WPY.02.001"/>
    <s v="WEBPLUS (Android) SATIS TEMSILCISI LISANSI"/>
    <s v="Univera - Kanal"/>
    <x v="5"/>
    <s v="Enroute"/>
    <s v="Webplus"/>
    <n v="2813"/>
    <m/>
    <n v="10"/>
    <m/>
    <n v="28130"/>
    <m/>
    <n v="0"/>
    <m/>
    <n v="28130"/>
    <m/>
    <n v="0"/>
    <n v="0"/>
    <s v="UNI240000001163"/>
    <m/>
    <m/>
    <s v="Miya"/>
    <s v="Mevcut Müşteri"/>
    <s v="Yeni Satış"/>
    <s v="Lisans"/>
    <s v="Lisans Satışı"/>
    <s v="Diğer"/>
    <s v="Kanal Satış"/>
    <s v="Miya"/>
    <s v="Yurt İçi"/>
    <s v="Türkiye"/>
    <s v="Merkez"/>
  </r>
  <r>
    <m/>
    <m/>
    <x v="123"/>
    <s v="Q3"/>
    <x v="0"/>
    <x v="6"/>
    <m/>
    <s v="AKSEHIR OPAK GIDA IHTIYAÇ ÜRÜNLERI SANAYI TICARET LIMITED SIRKETI"/>
    <s v="UH.01.002"/>
    <s v="Unidox Kontör"/>
    <s v="Univera - Haribo"/>
    <x v="6"/>
    <s v="E-Dönüşüm"/>
    <s v="Unidox"/>
    <n v="1.6"/>
    <m/>
    <n v="10000"/>
    <m/>
    <n v="16000"/>
    <m/>
    <n v="0"/>
    <m/>
    <n v="16000"/>
    <m/>
    <n v="0"/>
    <n v="0"/>
    <s v="ENV240000000091"/>
    <m/>
    <m/>
    <s v="Haribo"/>
    <s v="Mevcut Müşteri"/>
    <s v="Yeni Satış"/>
    <s v="Kontor"/>
    <s v="Kontor Satışı"/>
    <s v="Key Account"/>
    <s v="Kanal Satış"/>
    <s v="Saha Satış"/>
    <s v="Yurt İçi"/>
    <s v="Türkiye"/>
    <s v="Dist"/>
  </r>
  <r>
    <m/>
    <m/>
    <x v="123"/>
    <s v="Q3"/>
    <x v="0"/>
    <x v="6"/>
    <m/>
    <s v="TUTAR ELEKTRIK ELEKTRONIK GIDA SANAYI TICARET LIMITED SIRKETI"/>
    <s v="UH.01.002"/>
    <s v="UNIDOX KONTÖR HIZMETI"/>
    <s v="Univera Doğuş Çay Projesi"/>
    <x v="6"/>
    <s v="E-Dönüşüm"/>
    <s v="Unidox"/>
    <n v="2.0436999999999999"/>
    <m/>
    <n v="10000"/>
    <m/>
    <n v="20437"/>
    <m/>
    <n v="0"/>
    <m/>
    <n v="20437"/>
    <m/>
    <n v="0"/>
    <n v="0"/>
    <s v="UNI240000001164"/>
    <m/>
    <m/>
    <s v="Doğuş Çay"/>
    <s v="Mevcut Müşteri"/>
    <s v="Yeni Satış"/>
    <s v="Kontor"/>
    <s v="Kontor Satışı"/>
    <s v="Key Account"/>
    <s v="Kanal Satış"/>
    <s v="Saha Satış"/>
    <s v="Yurt İçi"/>
    <s v="Türkiye"/>
    <s v="Dist"/>
  </r>
  <r>
    <m/>
    <m/>
    <x v="124"/>
    <s v="Q3"/>
    <x v="0"/>
    <x v="6"/>
    <m/>
    <s v="SUNAOGLU GIDA TARIM HAYV. PAZ. SAN. INS. SAN. TIC. LTD. STI."/>
    <s v="UH.01.002"/>
    <s v="UNIDOX KONTÖR HIZMETI"/>
    <s v="Univera - Kebir Süt"/>
    <x v="6"/>
    <s v="E-Dönüşüm"/>
    <s v="Unidox"/>
    <n v="1.67"/>
    <m/>
    <n v="25000"/>
    <m/>
    <n v="41750"/>
    <m/>
    <n v="0"/>
    <m/>
    <n v="41750"/>
    <m/>
    <n v="0"/>
    <n v="0"/>
    <s v="UNI240000001167"/>
    <m/>
    <m/>
    <s v="Kebir Süt"/>
    <s v="Mevcut Müşteri"/>
    <s v="Yeni Satış"/>
    <s v="Kontor"/>
    <s v="Kontor Satışı"/>
    <s v="Diğer"/>
    <s v="Kanal Satış"/>
    <s v="Saha Satış"/>
    <s v="Yurt İçi"/>
    <s v="Türkiye"/>
    <s v="Dist"/>
  </r>
  <r>
    <m/>
    <m/>
    <x v="124"/>
    <s v="Q3"/>
    <x v="0"/>
    <x v="6"/>
    <m/>
    <s v="JTI TÜTÜN ÜRÜNLERI PAZARLAMA A.S."/>
    <s v="EH.06.001"/>
    <s v="EnRoute Panorama - Hosting Hizmeti"/>
    <s v="Univera - JTI"/>
    <x v="11"/>
    <s v="Hosting"/>
    <m/>
    <n v="360540.45"/>
    <m/>
    <n v="1"/>
    <m/>
    <n v="360540.4523"/>
    <m/>
    <n v="2.3E-3"/>
    <m/>
    <n v="360540.45"/>
    <m/>
    <n v="0"/>
    <n v="0"/>
    <s v="UNI240000001168"/>
    <m/>
    <m/>
    <s v="JTI"/>
    <s v="Mevcut Müşteri"/>
    <s v="Yenileme"/>
    <s v="Hizmet"/>
    <s v="Hosting"/>
    <s v="Key Account"/>
    <s v="Univera Satış"/>
    <s v="Saha Satış"/>
    <s v="Yurt İçi"/>
    <s v="Türkiye"/>
    <s v="Merkez"/>
  </r>
  <r>
    <m/>
    <m/>
    <x v="124"/>
    <s v="Q1"/>
    <x v="1"/>
    <x v="0"/>
    <m/>
    <s v="Tadım Gıda Maddeleri San. ve Tic. A.Ş."/>
    <s v="EH.05.002"/>
    <s v="Enroute Panorama - Rapor Gelistirme Hizmeti"/>
    <s v="Univera - Tadım"/>
    <x v="11"/>
    <s v="Enroute"/>
    <s v="Enroute"/>
    <n v="15750"/>
    <m/>
    <n v="25"/>
    <m/>
    <n v="437500"/>
    <m/>
    <n v="43750"/>
    <m/>
    <n v="393750"/>
    <m/>
    <n v="0"/>
    <n v="0"/>
    <m/>
    <m/>
    <m/>
    <s v="Tadım"/>
    <s v="Mevcut Müşteri"/>
    <s v="Yeni Satış"/>
    <s v="Hizmet"/>
    <s v="Rapor Geliştirme"/>
    <s v="Diğer"/>
    <s v="Univera Satış"/>
    <s v="Saha Satış"/>
    <s v="Yurt İçi"/>
    <s v="Türkiye"/>
    <s v="Merkez"/>
  </r>
  <r>
    <m/>
    <m/>
    <x v="124"/>
    <s v="Q1"/>
    <x v="1"/>
    <x v="0"/>
    <m/>
    <s v="Tadım Gıda Maddeleri San. ve Tic. A.Ş."/>
    <s v="EH.01.001"/>
    <s v="Enroute Panorama - Proje ve Ürün Yönetimi Danışmanlığı Hizmeti"/>
    <s v="Univera - Tadım"/>
    <x v="11"/>
    <s v="Enroute"/>
    <s v="Enroute"/>
    <n v="15750"/>
    <m/>
    <n v="10"/>
    <m/>
    <n v="175000"/>
    <m/>
    <n v="17500"/>
    <m/>
    <n v="157500"/>
    <m/>
    <n v="0"/>
    <n v="0"/>
    <m/>
    <m/>
    <m/>
    <s v="Tadım"/>
    <s v="Mevcut Müşteri"/>
    <s v="Yeni Satış"/>
    <s v="Hizmet"/>
    <s v="Proje Yönetimi ve Danışmanlık"/>
    <s v="Diğer"/>
    <s v="Univera Satış"/>
    <s v="Saha Satış"/>
    <s v="Yurt İçi"/>
    <s v="Türkiye"/>
    <s v="Merkez"/>
  </r>
  <r>
    <m/>
    <m/>
    <x v="125"/>
    <s v="Q3"/>
    <x v="0"/>
    <x v="6"/>
    <m/>
    <s v="AHMET NART DAGITIM PAZARLAMA-AHMET NART"/>
    <s v="UH.01.002"/>
    <s v="Unidox Kontör"/>
    <s v="Univera Doğuş Çay Projesi"/>
    <x v="6"/>
    <s v="E-Dönüşüm"/>
    <s v="Unidox"/>
    <n v="1.5189999999999999"/>
    <m/>
    <n v="25000"/>
    <m/>
    <n v="37975"/>
    <m/>
    <n v="0"/>
    <m/>
    <n v="37975"/>
    <m/>
    <n v="0"/>
    <n v="0"/>
    <s v="UNI240000001172"/>
    <m/>
    <m/>
    <s v="Doğuş Çay"/>
    <s v="Mevcut Müşteri"/>
    <s v="Yeni Satış"/>
    <s v="Kontor"/>
    <s v="Kontor Satışı"/>
    <s v="Key Account"/>
    <s v="Kanal Satış"/>
    <s v="Saha Satış"/>
    <s v="Yurt İçi"/>
    <s v="Türkiye"/>
    <s v="Dist"/>
  </r>
  <r>
    <m/>
    <m/>
    <x v="125"/>
    <s v="Q3"/>
    <x v="0"/>
    <x v="6"/>
    <m/>
    <s v="ALI KEMAL PEHLIVAN"/>
    <s v="UH.01.002"/>
    <s v="Unidox Kontör"/>
    <s v="Univera - Dardanel"/>
    <x v="6"/>
    <s v="E-Dönüşüm"/>
    <s v="Unidox"/>
    <n v="2.8875999999999999"/>
    <m/>
    <n v="5000"/>
    <m/>
    <n v="14438"/>
    <m/>
    <n v="0"/>
    <m/>
    <n v="14438"/>
    <m/>
    <n v="0"/>
    <n v="0"/>
    <s v="UNI240000001174"/>
    <m/>
    <m/>
    <s v="Dardanel"/>
    <s v="Mevcut Müşteri"/>
    <s v="Yeni Satış"/>
    <s v="Kontor"/>
    <s v="Kontor Satışı"/>
    <s v="Diğer"/>
    <s v="Kanal Satış"/>
    <s v="Saha Satış"/>
    <s v="Yurt İçi"/>
    <s v="Türkiye"/>
    <s v="Dist"/>
  </r>
  <r>
    <m/>
    <m/>
    <x v="125"/>
    <s v="Q3"/>
    <x v="0"/>
    <x v="6"/>
    <m/>
    <s v="KANATOGLU GIDA SANAYI VE TIC.LTD.STI."/>
    <s v="UH.01.002"/>
    <s v="UNIDOX KONTÖR HIZMETI"/>
    <s v="Univera - Şen Piliç"/>
    <x v="6"/>
    <s v="E-Dönüşüm"/>
    <s v="Unidox"/>
    <n v="1.875"/>
    <m/>
    <n v="25000"/>
    <m/>
    <n v="46875"/>
    <m/>
    <n v="0"/>
    <m/>
    <n v="46875"/>
    <m/>
    <n v="0"/>
    <n v="0"/>
    <s v="UNI240000001173"/>
    <m/>
    <m/>
    <s v="Şen Piliç"/>
    <s v="Mevcut Müşteri"/>
    <s v="Yeni Satış"/>
    <s v="Kontor"/>
    <s v="Kontor Satışı"/>
    <s v="Diğer"/>
    <s v="Kanal Satış"/>
    <s v="Saha Satış"/>
    <s v="Yurt İçi"/>
    <s v="Türkiye"/>
    <s v="Dist"/>
  </r>
  <r>
    <m/>
    <m/>
    <x v="125"/>
    <s v="Q3"/>
    <x v="0"/>
    <x v="6"/>
    <m/>
    <s v="ÇAYKUR ÇAY ISLETMELERI GENEL MÜDÜRLÜGÜ"/>
    <s v="QH.02.001"/>
    <s v="Quest Panorama - Yazilim Bakimi, Yasatma ve Merkezi Destek Hizmeti"/>
    <s v="Univera - Çaykur"/>
    <x v="11"/>
    <s v="Quest"/>
    <m/>
    <n v="6376.42"/>
    <m/>
    <n v="1"/>
    <m/>
    <n v="6376.42"/>
    <m/>
    <n v="0"/>
    <m/>
    <n v="6376.42"/>
    <m/>
    <n v="0"/>
    <n v="0"/>
    <s v="UNI240000001171"/>
    <m/>
    <m/>
    <s v="Çaykur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125"/>
    <s v="Q3"/>
    <x v="0"/>
    <x v="6"/>
    <m/>
    <s v="ÇAYKUR ÇAY ISLETMELERI GENEL MÜDÜRLÜGÜ"/>
    <s v="QH.03.001"/>
    <s v="Quest Panorama  - Çafri Merkezi Hizmeti"/>
    <s v="Univera - Çaykur"/>
    <x v="11"/>
    <s v="Quest"/>
    <m/>
    <n v="26918.91"/>
    <m/>
    <n v="1"/>
    <m/>
    <n v="26918.91"/>
    <m/>
    <n v="0"/>
    <m/>
    <n v="26918.91"/>
    <m/>
    <n v="0"/>
    <n v="0"/>
    <s v="UNI240000001171"/>
    <m/>
    <m/>
    <s v="Çaykur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125"/>
    <s v="Q1"/>
    <x v="1"/>
    <x v="0"/>
    <m/>
    <s v="Tadım Gıda Maddeleri San. ve Tic. A.Ş."/>
    <s v="EH.03.006"/>
    <s v="Enroute Panorama - Uzaktan Kurulum ve Efitim Hizmeti"/>
    <s v="Univera - Tadım"/>
    <x v="11"/>
    <s v="Enroute"/>
    <s v="Enroute"/>
    <n v="10000"/>
    <m/>
    <n v="4"/>
    <m/>
    <n v="40000"/>
    <m/>
    <n v="0"/>
    <m/>
    <n v="40000"/>
    <m/>
    <n v="0"/>
    <n v="0"/>
    <m/>
    <m/>
    <m/>
    <s v="Tadım"/>
    <s v="Mevcut Müşteri"/>
    <s v="Yeni Satış"/>
    <s v="Hizmet"/>
    <s v="Kurulum ve Eğitim"/>
    <s v="Diğer"/>
    <s v="Univera Satış"/>
    <s v="Saha Satış"/>
    <s v="Yurt İçi"/>
    <s v="Türkiye"/>
    <s v="Merkez"/>
  </r>
  <r>
    <m/>
    <m/>
    <x v="125"/>
    <s v="Q1"/>
    <x v="1"/>
    <x v="0"/>
    <m/>
    <s v="EVYAP SABUN YAĞ GLISERIN SAN. VE TİC.A.Ş."/>
    <s v="EH.05.002"/>
    <s v="Enroute Panorama - Rapor Gelistirme Hizmeti"/>
    <s v="Univera - Evyap"/>
    <x v="12"/>
    <s v="Enroute"/>
    <s v="Enroute"/>
    <n v="17500"/>
    <m/>
    <n v="1"/>
    <m/>
    <n v="17500"/>
    <m/>
    <n v="0"/>
    <m/>
    <n v="17500"/>
    <m/>
    <n v="0"/>
    <n v="0"/>
    <m/>
    <m/>
    <m/>
    <s v="Evyap"/>
    <s v="Mevcut Müşteri"/>
    <s v="Yeni Satış"/>
    <s v="Hizmet"/>
    <s v="Rapor Geliştirme"/>
    <s v="Diğer"/>
    <s v="Univera Satış"/>
    <s v="Saha Satış"/>
    <s v="Yurt İçi"/>
    <s v="Türkiye"/>
    <s v="Merkez"/>
  </r>
  <r>
    <m/>
    <m/>
    <x v="125"/>
    <s v="Q1"/>
    <x v="1"/>
    <x v="0"/>
    <m/>
    <s v="RED BULL GIDA DAGITIM VE PAZARLAMA TICARET LTD. STI"/>
    <s v="EH.05.002"/>
    <s v="Enroute Panorama - Rapor Gelistirme Hizmeti"/>
    <s v="Univera - Redbull"/>
    <x v="12"/>
    <s v="Enroute"/>
    <s v="Enroute"/>
    <n v="17500"/>
    <m/>
    <n v="1"/>
    <m/>
    <n v="17500"/>
    <m/>
    <n v="0"/>
    <m/>
    <n v="17500"/>
    <m/>
    <n v="0"/>
    <n v="0"/>
    <m/>
    <m/>
    <m/>
    <s v="Redbull"/>
    <s v="Mevcut Müşteri"/>
    <s v="Yeni Satış"/>
    <s v="Hizmet"/>
    <s v="Rapor Geliştirme"/>
    <s v="Diğer"/>
    <s v="Univera Satış"/>
    <s v="Saha Satış"/>
    <s v="Yurt İçi"/>
    <s v="Türkiye"/>
    <s v="Merkez"/>
  </r>
  <r>
    <m/>
    <m/>
    <x v="125"/>
    <s v="Q1"/>
    <x v="1"/>
    <x v="0"/>
    <m/>
    <s v="EFES KAZAKHSTAN JSC FE"/>
    <s v="EH.01.001"/>
    <s v="Enroute Panorama - Proje ve Ürün Yönetimi Danışmanlığı Hizmeti"/>
    <s v="Univera - Efes Kazakistan"/>
    <x v="16"/>
    <s v="Enroute"/>
    <s v="Enroute"/>
    <n v="14262.24"/>
    <m/>
    <n v="4"/>
    <m/>
    <n v="57048.959999999999"/>
    <m/>
    <n v="0"/>
    <m/>
    <n v="57048.959999999999"/>
    <m/>
    <n v="0"/>
    <n v="0"/>
    <m/>
    <m/>
    <m/>
    <s v="Efes International"/>
    <s v="Mevcut Müşteri"/>
    <s v="Yeni Satış"/>
    <s v="Hizmet"/>
    <s v="Proje Yönetimi ve Danışmanlık"/>
    <s v="Diğer"/>
    <s v="Univera Satış"/>
    <s v="Saha Satış"/>
    <s v="Yurt Dışı"/>
    <s v="Kazakistan"/>
    <s v="Merkez"/>
  </r>
  <r>
    <m/>
    <m/>
    <x v="125"/>
    <s v="Q1"/>
    <x v="1"/>
    <x v="0"/>
    <m/>
    <s v="UNIVIS BILISIM DESTEK HIZMETLERI SAN.TIC .A.S"/>
    <s v="EH.01.001"/>
    <s v="Enroute Panorama - Proje ve Ürün Yönetimi Danışmanlığı Hizmeti"/>
    <s v="Univera - Şen Piliç"/>
    <x v="11"/>
    <s v="Enroute"/>
    <s v="Enroute"/>
    <n v="14000"/>
    <m/>
    <n v="0.5"/>
    <m/>
    <n v="7000"/>
    <m/>
    <n v="0"/>
    <m/>
    <n v="7000"/>
    <m/>
    <n v="0"/>
    <n v="0"/>
    <m/>
    <m/>
    <m/>
    <s v="Univis"/>
    <s v="Param Grup"/>
    <s v="Yeni Satış"/>
    <s v="Hizmet"/>
    <s v="Proje Yönetimi ve Danışmanlık"/>
    <s v="Param Grup"/>
    <s v="Univera Satış"/>
    <s v="Saha Satış"/>
    <s v="Yurt İçi"/>
    <s v="Türkiye"/>
    <s v="Merkez"/>
  </r>
  <r>
    <m/>
    <m/>
    <x v="125"/>
    <s v="Q1"/>
    <x v="1"/>
    <x v="0"/>
    <m/>
    <s v="KARADENİZ KARDEŞLER GIDA SAN.VE TİC. A.Ş."/>
    <s v="EH.01.003"/>
    <s v="Enroute Panorama - Kurulum ve Efitim Hizmeti"/>
    <s v="Univera - Kebir Süt"/>
    <x v="11"/>
    <s v="Enroute"/>
    <s v="Enroute"/>
    <n v="12000"/>
    <m/>
    <n v="4"/>
    <m/>
    <n v="48000"/>
    <m/>
    <n v="0"/>
    <m/>
    <n v="48000"/>
    <m/>
    <n v="0"/>
    <n v="0"/>
    <m/>
    <m/>
    <m/>
    <s v="Kebir Süt"/>
    <s v="Mevcut Müşteri"/>
    <s v="Yeni Satış"/>
    <s v="Hizmet"/>
    <s v="Kurulum ve Eğitim"/>
    <s v="Diğer"/>
    <s v="Univera Satış"/>
    <s v="Saha Satış"/>
    <s v="Yurt İçi"/>
    <s v="Türkiye"/>
    <s v="Merkez"/>
  </r>
  <r>
    <m/>
    <m/>
    <x v="126"/>
    <s v="Q3"/>
    <x v="0"/>
    <x v="6"/>
    <m/>
    <s v="DOGUS ÇAY VE GIDA MADD.ÜRT.PAZ.ITH.IHR.A.S"/>
    <s v="SH.01.001"/>
    <s v="StokBar Panorama - Proje Yönetim Hizmeti"/>
    <s v="Univera Doğuş Çay Projesi"/>
    <x v="7"/>
    <s v="Stokbar"/>
    <s v="Stokbar"/>
    <n v="13695.2"/>
    <m/>
    <n v="2"/>
    <m/>
    <n v="32224"/>
    <m/>
    <n v="4833.6000000000004"/>
    <m/>
    <n v="27390.400000000001"/>
    <m/>
    <n v="0"/>
    <n v="0"/>
    <s v="UNI240000001258"/>
    <m/>
    <m/>
    <s v="Doğuş Çay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126"/>
    <s v="Q3"/>
    <x v="0"/>
    <x v="6"/>
    <m/>
    <s v="UNILEVER SAN VE TIC.TÜRK AS."/>
    <s v="SH.01.001"/>
    <s v="StokBar Panorama - Proje Yönetim Hizmeti"/>
    <s v="Univera - Unilever"/>
    <x v="12"/>
    <s v="Stokbar"/>
    <s v="Stokbar"/>
    <n v="9207.5366666666669"/>
    <m/>
    <n v="3"/>
    <m/>
    <n v="34528.26"/>
    <m/>
    <n v="6905.65"/>
    <m/>
    <n v="27622.61"/>
    <m/>
    <n v="0"/>
    <n v="0"/>
    <s v="UNI240000001175"/>
    <m/>
    <m/>
    <s v="Unilever"/>
    <s v="Mevcut Müşteri"/>
    <s v="Yeni Satış"/>
    <s v="Hizmet"/>
    <s v="Proje Yönetimi ve Danışmanlık"/>
    <s v="Diğer"/>
    <s v="Univera Satış"/>
    <s v="Saha Satış"/>
    <s v="Yurt İçi"/>
    <s v="Türkiye"/>
    <s v="Merkez"/>
  </r>
  <r>
    <m/>
    <m/>
    <x v="126"/>
    <s v="Q3"/>
    <x v="0"/>
    <x v="6"/>
    <m/>
    <s v="MARS GIDA ÜRÜNLERI TIC. LTD.STI."/>
    <s v="QH.01.001"/>
    <s v="Quest Panorama - Proje Yönetim Hizmeti"/>
    <s v="Univera - Mars Gıda"/>
    <x v="7"/>
    <s v="Quest"/>
    <m/>
    <n v="10076.129999999999"/>
    <m/>
    <n v="2"/>
    <m/>
    <n v="23018"/>
    <m/>
    <n v="2865.74"/>
    <m/>
    <n v="20152.259999999998"/>
    <m/>
    <n v="0"/>
    <n v="0"/>
    <s v="UNI240000001257"/>
    <m/>
    <m/>
    <s v="Mars Gıda"/>
    <s v="Mevcut Müşteri"/>
    <s v="Yeni Satış"/>
    <s v="Hizmet"/>
    <s v="Proje Yönetimi ve Danışmanlık"/>
    <s v="Diğer"/>
    <s v="Univera Satış"/>
    <s v="Saha Satış"/>
    <s v="Yurt İçi"/>
    <s v="Türkiye"/>
    <s v="Merkez"/>
  </r>
  <r>
    <m/>
    <m/>
    <x v="126"/>
    <s v="Q3"/>
    <x v="0"/>
    <x v="6"/>
    <m/>
    <s v="AGAÇLI OTOMOTIV GIDA TIC. VE SAN. A.S."/>
    <s v="EH.06.001"/>
    <s v="EnRoute Panorama - Hosting Hizmeti"/>
    <s v="Univera - JTI"/>
    <x v="11"/>
    <s v="Hosting"/>
    <m/>
    <n v="775.07933333333335"/>
    <m/>
    <n v="15"/>
    <m/>
    <n v="11626.192440000001"/>
    <m/>
    <n v="2.4399999999999999E-3"/>
    <m/>
    <n v="11626.19"/>
    <m/>
    <n v="0"/>
    <n v="0"/>
    <s v="UNI240000001216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126"/>
    <s v="Q3"/>
    <x v="0"/>
    <x v="6"/>
    <m/>
    <s v="ALTUN TEMIZLIK TÜTÜN ÜRÜNLERI PAZARLAMA A .S"/>
    <s v="EH.06.001"/>
    <s v="EnRoute Panorama - Hosting Hizmeti"/>
    <s v="Univera - JTI"/>
    <x v="11"/>
    <s v="Hosting"/>
    <m/>
    <n v="775.08"/>
    <m/>
    <n v="1"/>
    <m/>
    <n v="775.07949599999995"/>
    <m/>
    <n v="-5.04E-4"/>
    <m/>
    <n v="775.08"/>
    <m/>
    <n v="0"/>
    <n v="0"/>
    <s v="UNI240000001217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126"/>
    <s v="Q3"/>
    <x v="0"/>
    <x v="6"/>
    <m/>
    <s v="ARME DAGITIM PAZARLAMA SANAYI VE TIC. A.S."/>
    <s v="EH.06.001"/>
    <s v="EnRoute Panorama - Hosting Hizmeti"/>
    <s v="Univera - JTI"/>
    <x v="11"/>
    <s v="Hosting"/>
    <m/>
    <n v="775.08"/>
    <m/>
    <n v="1"/>
    <m/>
    <n v="775.07949599999995"/>
    <m/>
    <n v="-5.04E-4"/>
    <m/>
    <n v="775.08"/>
    <m/>
    <n v="0"/>
    <n v="0"/>
    <s v="UNI240000001218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126"/>
    <s v="Q3"/>
    <x v="0"/>
    <x v="6"/>
    <m/>
    <s v="AYDIN ÜNLÜER TUR.GIDA TIC. VE SAN. A.S."/>
    <s v="EH.06.001"/>
    <s v="EnRoute Panorama - Hosting Hizmeti"/>
    <s v="Univera - JTI"/>
    <x v="11"/>
    <s v="Hosting"/>
    <m/>
    <n v="775.07999999999993"/>
    <m/>
    <n v="3"/>
    <m/>
    <n v="2325.238488"/>
    <m/>
    <n v="-1.5120000000000001E-3"/>
    <m/>
    <n v="2325.2399999999998"/>
    <m/>
    <n v="0"/>
    <n v="0"/>
    <s v="UNI240000001219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126"/>
    <s v="Q3"/>
    <x v="0"/>
    <x v="6"/>
    <m/>
    <s v="BAMS GIDA ITRIYAT VE TEKSTIL TIC. VE SAN. LTD. STI."/>
    <s v="EH.06.001"/>
    <s v="EnRoute Panorama - Hosting Hizmeti"/>
    <s v="Univera - JTI"/>
    <x v="11"/>
    <s v="Hosting"/>
    <m/>
    <n v="775.08"/>
    <m/>
    <n v="2"/>
    <m/>
    <n v="1550.1589919999999"/>
    <m/>
    <n v="-1.008E-3"/>
    <m/>
    <n v="1550.16"/>
    <m/>
    <n v="0"/>
    <n v="0"/>
    <s v="UNI240000001220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126"/>
    <s v="Q3"/>
    <x v="0"/>
    <x v="6"/>
    <m/>
    <s v="BAYRAKTAR SATIS VE DAGITIM ANONIM SIRKETI"/>
    <s v="EH.06.001"/>
    <s v="EnRoute Panorama - Hosting Hizmeti"/>
    <s v="Univera - JTI"/>
    <x v="11"/>
    <s v="Hosting"/>
    <m/>
    <n v="775.08"/>
    <m/>
    <n v="2"/>
    <m/>
    <n v="1550.1589919999999"/>
    <m/>
    <n v="-1.008E-3"/>
    <m/>
    <n v="1550.16"/>
    <m/>
    <n v="0"/>
    <n v="0"/>
    <s v="UNI240000001221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126"/>
    <s v="Q3"/>
    <x v="0"/>
    <x v="6"/>
    <m/>
    <s v="BESLER GIDA PAZ. SAN. VE TIC. A.S."/>
    <s v="EH.06.001"/>
    <s v="EnRoute Panorama - Hosting Hizmeti"/>
    <s v="Univera - JTI"/>
    <x v="11"/>
    <s v="Hosting"/>
    <m/>
    <n v="775.08"/>
    <m/>
    <n v="1"/>
    <m/>
    <n v="775.07949599999995"/>
    <m/>
    <n v="-5.04E-4"/>
    <m/>
    <n v="775.08"/>
    <m/>
    <n v="0"/>
    <n v="0"/>
    <s v="UNI240000001222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126"/>
    <s v="Q3"/>
    <x v="0"/>
    <x v="6"/>
    <m/>
    <s v="BUGRA MÜH. VE INS. MALZ. IML. ITH. IHR. TIC. SAN. LTD. STI."/>
    <s v="EH.06.001"/>
    <s v="EnRoute Panorama - Hosting Hizmeti"/>
    <s v="Univera - JTI"/>
    <x v="11"/>
    <s v="Hosting"/>
    <m/>
    <n v="775.08"/>
    <m/>
    <n v="1"/>
    <m/>
    <n v="775.07949599999995"/>
    <m/>
    <n v="-5.04E-4"/>
    <m/>
    <n v="775.08"/>
    <m/>
    <n v="0"/>
    <n v="0"/>
    <s v="UNI240000001223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126"/>
    <s v="Q3"/>
    <x v="0"/>
    <x v="6"/>
    <m/>
    <s v="BURAY TÜTÜN MAMUL. MESR. PAZ. VE DAG. TIC. LTD. STI."/>
    <s v="EH.06.001"/>
    <s v="EnRoute Panorama - Hosting Hizmeti"/>
    <s v="Univera - JTI"/>
    <x v="11"/>
    <s v="Hosting"/>
    <m/>
    <n v="775.08"/>
    <m/>
    <n v="1"/>
    <m/>
    <n v="775.07949599999995"/>
    <m/>
    <n v="-5.04E-4"/>
    <m/>
    <n v="775.08"/>
    <m/>
    <n v="0"/>
    <n v="0"/>
    <s v="UNI240000001224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126"/>
    <s v="Q3"/>
    <x v="0"/>
    <x v="6"/>
    <m/>
    <s v="CAN TÜTÜN MAMULLERI INSAAT VE SANAYI TICARET A.S."/>
    <s v="EH.06.001"/>
    <s v="EnRoute Panorama - Hosting Hizmeti"/>
    <s v="Univera - JTI"/>
    <x v="11"/>
    <s v="Hosting"/>
    <m/>
    <n v="775.08"/>
    <m/>
    <n v="1"/>
    <m/>
    <n v="775.07949599999995"/>
    <m/>
    <n v="-5.04E-4"/>
    <m/>
    <n v="775.08"/>
    <m/>
    <n v="0"/>
    <n v="0"/>
    <s v="UNI240000001225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126"/>
    <s v="Q3"/>
    <x v="0"/>
    <x v="6"/>
    <m/>
    <s v="ÇELIKKOL TURIZM GIDA MAD.SAN VE TIC. LTD. STI."/>
    <s v="EH.06.001"/>
    <s v="EnRoute Panorama - Hosting Hizmeti"/>
    <s v="Univera - JTI"/>
    <x v="11"/>
    <s v="Hosting"/>
    <m/>
    <n v="775.08"/>
    <m/>
    <n v="1"/>
    <m/>
    <n v="775.07949599999995"/>
    <m/>
    <n v="-5.04E-4"/>
    <m/>
    <n v="775.08"/>
    <m/>
    <n v="0"/>
    <n v="0"/>
    <s v="UNI240000001226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126"/>
    <s v="Q3"/>
    <x v="0"/>
    <x v="6"/>
    <m/>
    <s v="DOYURAN GIDA A.S."/>
    <s v="EH.06.001"/>
    <s v="EnRoute Panorama - Hosting Hizmeti"/>
    <s v="Univera - JTI"/>
    <x v="11"/>
    <s v="Hosting"/>
    <m/>
    <n v="775.08"/>
    <m/>
    <n v="1"/>
    <m/>
    <n v="775.07949599999995"/>
    <m/>
    <n v="-5.04E-4"/>
    <m/>
    <n v="775.08"/>
    <m/>
    <n v="0"/>
    <n v="0"/>
    <s v="UNI240000001227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126"/>
    <s v="Q3"/>
    <x v="0"/>
    <x v="6"/>
    <m/>
    <s v="DÜNYA MESRUBAT GIDA INS.TURIZM PAZ. SAN. VE TIC. LTD. STI."/>
    <s v="EH.06.001"/>
    <s v="EnRoute Panorama - Hosting Hizmeti"/>
    <s v="Univera - JTI"/>
    <x v="11"/>
    <s v="Hosting"/>
    <m/>
    <n v="775.08"/>
    <m/>
    <n v="5"/>
    <m/>
    <n v="3875.3974800000001"/>
    <m/>
    <n v="-2.5200000000000001E-3"/>
    <m/>
    <n v="3875.4"/>
    <m/>
    <n v="0"/>
    <n v="0"/>
    <s v="UNI240000001228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126"/>
    <s v="Q3"/>
    <x v="0"/>
    <x v="6"/>
    <m/>
    <s v="FLAS TURIZM INSAAT TAAHHÜT TIC. LTD. STI."/>
    <s v="EH.06.001"/>
    <s v="EnRoute Panorama - Hosting Hizmeti"/>
    <s v="Univera - JTI"/>
    <x v="11"/>
    <s v="Hosting"/>
    <m/>
    <n v="775.08"/>
    <m/>
    <n v="1"/>
    <m/>
    <n v="775.07949599999995"/>
    <m/>
    <n v="-5.04E-4"/>
    <m/>
    <n v="775.08"/>
    <m/>
    <n v="0"/>
    <n v="0"/>
    <s v="UNI240000001229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126"/>
    <s v="Q3"/>
    <x v="0"/>
    <x v="6"/>
    <m/>
    <s v="FLAS TURIZM INSAAT TAAHHÜT TIC. LTD. STI."/>
    <s v="EH.06.001"/>
    <s v="EnRoute Panorama - Hosting Hizmeti"/>
    <s v="Univera - JTI"/>
    <x v="11"/>
    <s v="Hosting"/>
    <m/>
    <n v="775.08"/>
    <m/>
    <n v="1"/>
    <m/>
    <n v="775.07949599999995"/>
    <m/>
    <n v="-5.04E-4"/>
    <m/>
    <n v="775.08"/>
    <m/>
    <n v="0"/>
    <n v="0"/>
    <s v="UNI240000001230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126"/>
    <s v="Q3"/>
    <x v="0"/>
    <x v="6"/>
    <m/>
    <s v="KALPAKÇIOGLU GIDA SAN. VE TIC. LTD. STI."/>
    <s v="EH.06.001"/>
    <s v="EnRoute Panorama - Hosting Hizmeti"/>
    <s v="Univera - JTI"/>
    <x v="11"/>
    <s v="Hosting"/>
    <m/>
    <n v="775.08"/>
    <m/>
    <n v="2"/>
    <m/>
    <n v="1550.1589919999999"/>
    <m/>
    <n v="-1.008E-3"/>
    <m/>
    <n v="1550.16"/>
    <m/>
    <n v="0"/>
    <n v="0"/>
    <s v="UNI240000001231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126"/>
    <s v="Q3"/>
    <x v="0"/>
    <x v="6"/>
    <m/>
    <s v="KILKISLI MES. TEK. MAM. GIDA MAD. SAN. TIC. LTD. STI."/>
    <s v="EH.06.001"/>
    <s v="EnRoute Panorama - Hosting Hizmeti"/>
    <s v="Univera - JTI"/>
    <x v="11"/>
    <s v="Hosting"/>
    <m/>
    <n v="775.08"/>
    <m/>
    <n v="1"/>
    <m/>
    <n v="775.07949599999995"/>
    <m/>
    <n v="-5.04E-4"/>
    <m/>
    <n v="775.08"/>
    <m/>
    <n v="0"/>
    <n v="0"/>
    <s v="UNI240000001232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126"/>
    <s v="Q3"/>
    <x v="0"/>
    <x v="6"/>
    <m/>
    <s v="KOPUZ GIDA TIC. A.S."/>
    <s v="EH.06.001"/>
    <s v="EnRoute Panorama - Hosting Hizmeti"/>
    <s v="Univera - JTI"/>
    <x v="11"/>
    <s v="Hosting"/>
    <m/>
    <n v="775.07909090909095"/>
    <m/>
    <n v="11"/>
    <m/>
    <n v="8525.8744559999996"/>
    <m/>
    <n v="4.4559999999999999E-3"/>
    <m/>
    <n v="8525.8700000000008"/>
    <m/>
    <n v="0"/>
    <n v="0"/>
    <s v="UNI240000001233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126"/>
    <s v="Q3"/>
    <x v="0"/>
    <x v="6"/>
    <m/>
    <s v="ONGUN EMGIN GIDA DAG. PAZ. TUR.SAN. TIC. LTD. STI."/>
    <s v="EH.06.001"/>
    <s v="EnRoute Panorama - Hosting Hizmeti"/>
    <s v="Univera - JTI"/>
    <x v="11"/>
    <s v="Hosting"/>
    <m/>
    <n v="775.08"/>
    <m/>
    <n v="1"/>
    <m/>
    <n v="775.07949599999995"/>
    <m/>
    <n v="-5.04E-4"/>
    <m/>
    <n v="775.08"/>
    <m/>
    <n v="0"/>
    <n v="0"/>
    <s v="UNI240000001249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126"/>
    <s v="Q3"/>
    <x v="0"/>
    <x v="6"/>
    <m/>
    <s v="ONGUN EMGIN GIDA DAG. PAZ. TUR.SAN. TIC. LTD. STI."/>
    <s v="EH.06.001"/>
    <s v="EnRoute Panorama - Hosting Hizmeti"/>
    <s v="Univera - JTI"/>
    <x v="11"/>
    <s v="Hosting"/>
    <m/>
    <n v="775.08"/>
    <m/>
    <n v="1"/>
    <m/>
    <n v="775.07949599999995"/>
    <m/>
    <n v="-5.04E-4"/>
    <m/>
    <n v="775.08"/>
    <m/>
    <n v="0"/>
    <n v="0"/>
    <s v="UNI240000001250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126"/>
    <s v="Q3"/>
    <x v="0"/>
    <x v="6"/>
    <m/>
    <s v="ONGUN EMGIN GIDA DAG. PAZ. TUR.SAN. TIC. LTD. STI."/>
    <s v="EH.06.001"/>
    <s v="EnRoute Panorama - Hosting Hizmeti"/>
    <s v="Univera - JTI"/>
    <x v="11"/>
    <s v="Hosting"/>
    <m/>
    <n v="775.08"/>
    <m/>
    <n v="1"/>
    <m/>
    <n v="775.07949599999995"/>
    <m/>
    <n v="-5.04E-4"/>
    <m/>
    <n v="775.08"/>
    <m/>
    <n v="0"/>
    <n v="0"/>
    <s v="UNI240000001251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126"/>
    <s v="Q3"/>
    <x v="0"/>
    <x v="6"/>
    <m/>
    <s v="ONGUN EMGIN GIDA DAG. PAZ. TUR.SAN. TIC. LTD. STI."/>
    <s v="EH.06.001"/>
    <s v="EnRoute Panorama - Hosting Hizmeti"/>
    <s v="Univera - JTI"/>
    <x v="11"/>
    <s v="Hosting"/>
    <m/>
    <n v="775.08"/>
    <m/>
    <n v="1"/>
    <m/>
    <n v="775.07949599999995"/>
    <m/>
    <n v="-5.04E-4"/>
    <m/>
    <n v="775.08"/>
    <m/>
    <n v="0"/>
    <n v="0"/>
    <s v="UNI240000001252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126"/>
    <s v="Q3"/>
    <x v="0"/>
    <x v="6"/>
    <m/>
    <s v="ONGUN EMGIN GIDA DAG. PAZ. TUR.SAN. TIC. LTD. STI."/>
    <s v="EH.06.001"/>
    <s v="EnRoute Panorama - Hosting Hizmeti"/>
    <s v="Univera - JTI"/>
    <x v="11"/>
    <s v="Hosting"/>
    <m/>
    <n v="775.08"/>
    <m/>
    <n v="1"/>
    <m/>
    <n v="775.07949599999995"/>
    <m/>
    <n v="-5.04E-4"/>
    <m/>
    <n v="775.08"/>
    <m/>
    <n v="0"/>
    <n v="0"/>
    <s v="UNI240000001253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126"/>
    <s v="Q3"/>
    <x v="0"/>
    <x v="6"/>
    <m/>
    <s v="ONGUN EMGIN GIDA DAG. PAZ. TUR.SAN. TIC. LTD. STI."/>
    <s v="EH.06.001"/>
    <s v="EnRoute Panorama - Hosting Hizmeti"/>
    <s v="Univera - JTI"/>
    <x v="11"/>
    <s v="Hosting"/>
    <m/>
    <n v="775.08"/>
    <m/>
    <n v="1"/>
    <m/>
    <n v="775.07949599999995"/>
    <m/>
    <n v="-5.04E-4"/>
    <m/>
    <n v="775.08"/>
    <m/>
    <n v="0"/>
    <n v="0"/>
    <s v="UNI240000001254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126"/>
    <s v="Q3"/>
    <x v="0"/>
    <x v="6"/>
    <m/>
    <s v="ONGUN EMGIN GIDA DAG. PAZ. TUR.SAN. TIC. LTD. STI."/>
    <s v="EH.06.001"/>
    <s v="EnRoute Panorama - Hosting Hizmeti"/>
    <s v="Univera - JTI"/>
    <x v="11"/>
    <s v="Hosting"/>
    <m/>
    <n v="775.08"/>
    <m/>
    <n v="1"/>
    <m/>
    <n v="775.07949599999995"/>
    <m/>
    <n v="-5.04E-4"/>
    <m/>
    <n v="775.08"/>
    <m/>
    <n v="0"/>
    <n v="0"/>
    <s v="UNI240000001255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126"/>
    <s v="Q3"/>
    <x v="0"/>
    <x v="6"/>
    <m/>
    <s v="ÖZCIHAN GIDA INSAAT TARIM NAKLIYE ENERJI TURIZM MAD. PAZ. VE SAN. LTD. STI."/>
    <s v="EH.06.001"/>
    <s v="EnRoute Panorama - Hosting Hizmeti"/>
    <s v="Univera - JTI"/>
    <x v="11"/>
    <s v="Hosting"/>
    <m/>
    <n v="775.08"/>
    <m/>
    <n v="2"/>
    <m/>
    <n v="1550.1589919999999"/>
    <m/>
    <n v="-1.008E-3"/>
    <m/>
    <n v="1550.16"/>
    <m/>
    <n v="0"/>
    <n v="0"/>
    <s v="UNI240000001234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126"/>
    <s v="Q3"/>
    <x v="0"/>
    <x v="6"/>
    <m/>
    <s v="ÖZÇELIK MESRUBAT VE GIDA MAD.TIC.PAZ.A.S."/>
    <s v="EH.06.001"/>
    <s v="EnRoute Panorama - Hosting Hizmeti"/>
    <s v="Univera - JTI"/>
    <x v="11"/>
    <s v="Hosting"/>
    <m/>
    <n v="775.08"/>
    <m/>
    <n v="5"/>
    <m/>
    <n v="3875.3974800000001"/>
    <m/>
    <n v="-2.5200000000000001E-3"/>
    <m/>
    <n v="3875.4"/>
    <m/>
    <n v="0"/>
    <n v="0"/>
    <s v="UNI240000001235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126"/>
    <s v="Q3"/>
    <x v="0"/>
    <x v="6"/>
    <m/>
    <s v="ÖZÇELIK MESRUBAT VE GIDA MAD.TIC.PAZ.A.S."/>
    <s v="EH.06.001"/>
    <s v="EnRoute Panorama - Hosting Hizmeti"/>
    <s v="Univera - JTI"/>
    <x v="11"/>
    <s v="Hosting"/>
    <m/>
    <n v="775.08"/>
    <m/>
    <n v="1"/>
    <m/>
    <n v="775.07949599999995"/>
    <m/>
    <n v="-5.04E-4"/>
    <m/>
    <n v="775.08"/>
    <m/>
    <n v="0"/>
    <n v="0"/>
    <s v="UNI240000001236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126"/>
    <s v="Q3"/>
    <x v="0"/>
    <x v="6"/>
    <m/>
    <s v="ÖZERLER TICARET ILHAN ÖZER"/>
    <s v="EH.06.001"/>
    <s v="EnRoute Panorama - Hosting Hizmeti"/>
    <s v="Univera - JTI"/>
    <x v="11"/>
    <s v="Hosting"/>
    <m/>
    <n v="775.08"/>
    <m/>
    <n v="4"/>
    <m/>
    <n v="3100.3179839999998"/>
    <m/>
    <n v="-2.016E-3"/>
    <m/>
    <n v="3100.32"/>
    <m/>
    <n v="0"/>
    <n v="0"/>
    <s v="UNI240000001237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126"/>
    <s v="Q3"/>
    <x v="0"/>
    <x v="6"/>
    <m/>
    <s v="PIRAMIT GIDA LOJISTIK TICARET TIC. A.S."/>
    <s v="EH.06.001"/>
    <s v="EnRoute Panorama - Hosting Hizmeti"/>
    <s v="Univera - JTI"/>
    <x v="11"/>
    <s v="Hosting"/>
    <m/>
    <n v="775.08"/>
    <m/>
    <n v="2"/>
    <m/>
    <n v="1550.1589919999999"/>
    <m/>
    <n v="-1.008E-3"/>
    <m/>
    <n v="1550.16"/>
    <m/>
    <n v="0"/>
    <n v="0"/>
    <s v="UNI240000001238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126"/>
    <s v="Q3"/>
    <x v="0"/>
    <x v="6"/>
    <m/>
    <s v="REYMAR TÜTÜN MAM. DAG. VE PAZ. LTD. STI."/>
    <s v="EH.06.001"/>
    <s v="EnRoute Panorama - Hosting Hizmeti"/>
    <s v="Univera - JTI"/>
    <x v="11"/>
    <s v="Hosting"/>
    <m/>
    <n v="775.08"/>
    <m/>
    <n v="1"/>
    <m/>
    <n v="775.07949599999995"/>
    <m/>
    <n v="-5.04E-4"/>
    <m/>
    <n v="775.08"/>
    <m/>
    <n v="0"/>
    <n v="0"/>
    <s v="UNI240000001239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126"/>
    <s v="Q3"/>
    <x v="0"/>
    <x v="6"/>
    <m/>
    <s v="SAGIROGLU TÜTÜN ÜRÜN. INS.TAAH. SAN. VE TIC. LTD. STI."/>
    <s v="EH.06.001"/>
    <s v="EnRoute Panorama - Hosting Hizmeti"/>
    <s v="Univera - JTI"/>
    <x v="11"/>
    <s v="Hosting"/>
    <m/>
    <n v="775.08"/>
    <m/>
    <n v="1"/>
    <m/>
    <n v="775.07949599999995"/>
    <m/>
    <n v="-5.04E-4"/>
    <m/>
    <n v="775.08"/>
    <m/>
    <n v="0"/>
    <n v="0"/>
    <s v="UNI240000001240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126"/>
    <s v="Q3"/>
    <x v="0"/>
    <x v="6"/>
    <m/>
    <s v="SAMI EMGIN DAG. PAZ. TUR. TEKS. INS. SAN. TIC. LTD. STI."/>
    <s v="EH.06.001"/>
    <s v="EnRoute Panorama - Hosting Hizmeti"/>
    <s v="Univera - JTI"/>
    <x v="11"/>
    <s v="Hosting"/>
    <m/>
    <n v="775.08"/>
    <m/>
    <n v="2"/>
    <m/>
    <n v="1550.1589919999999"/>
    <m/>
    <n v="-1.008E-3"/>
    <m/>
    <n v="1550.16"/>
    <m/>
    <n v="0"/>
    <n v="0"/>
    <s v="UNI240000001241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126"/>
    <s v="Q3"/>
    <x v="0"/>
    <x v="6"/>
    <m/>
    <s v="SEKERCI GIDA TEMIZLIK ÜRÜN. PAZ. VE DAG. LTD. STI."/>
    <s v="EH.06.001"/>
    <s v="EnRoute Panorama - Hosting Hizmeti"/>
    <s v="Univera - JTI"/>
    <x v="11"/>
    <s v="Hosting"/>
    <m/>
    <n v="775.07899999999995"/>
    <m/>
    <n v="10"/>
    <m/>
    <n v="7750.7949600000002"/>
    <m/>
    <n v="4.96E-3"/>
    <m/>
    <n v="7750.79"/>
    <m/>
    <n v="0"/>
    <n v="0"/>
    <s v="UNI240000001245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126"/>
    <s v="Q3"/>
    <x v="0"/>
    <x v="6"/>
    <m/>
    <s v="SEYDIM DAG.PAZ.A.S."/>
    <s v="EH.06.001"/>
    <s v="EnRoute Panorama - Hosting Hizmeti"/>
    <s v="Univera - JTI"/>
    <x v="11"/>
    <s v="Hosting"/>
    <m/>
    <n v="775.08"/>
    <m/>
    <n v="1"/>
    <m/>
    <n v="775.07949599999995"/>
    <m/>
    <n v="-5.04E-4"/>
    <m/>
    <n v="775.08"/>
    <m/>
    <n v="0"/>
    <n v="0"/>
    <s v="UNI240000001242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126"/>
    <s v="Q3"/>
    <x v="0"/>
    <x v="6"/>
    <m/>
    <s v="SEYPA GIDA IHTIYAÇ MAD.ÜRETIM.DAG.VE TIC. A.S."/>
    <s v="EH.06.001"/>
    <s v="EnRoute Panorama - Hosting Hizmeti"/>
    <s v="Univera - JTI"/>
    <x v="11"/>
    <s v="Hosting"/>
    <m/>
    <n v="775.08"/>
    <m/>
    <n v="2"/>
    <m/>
    <n v="1550.1589919999999"/>
    <m/>
    <n v="-1.008E-3"/>
    <m/>
    <n v="1550.16"/>
    <m/>
    <n v="0"/>
    <n v="0"/>
    <s v="UNI240000001243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126"/>
    <s v="Q3"/>
    <x v="0"/>
    <x v="6"/>
    <m/>
    <s v="SSG DAYANIKLI TÜKETIM MAD. GIDA ÜRÜNLERI PAZ. SAN. TIC. LTD. STI."/>
    <s v="EH.06.001"/>
    <s v="EnRoute Panorama - Hosting Hizmeti"/>
    <s v="Univera - JTI"/>
    <x v="11"/>
    <s v="Hosting"/>
    <m/>
    <n v="775.08"/>
    <m/>
    <n v="2"/>
    <m/>
    <n v="1550.1589919999999"/>
    <m/>
    <n v="-1.008E-3"/>
    <m/>
    <n v="1550.16"/>
    <m/>
    <n v="0"/>
    <n v="0"/>
    <s v="UNI240000001244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126"/>
    <s v="Q3"/>
    <x v="0"/>
    <x v="6"/>
    <m/>
    <s v="TADIM GIDA MADDELERI SAN.VE TIC.AS."/>
    <s v="EH.06.001"/>
    <s v="EnRoute Panorama - Hosting Hizmeti"/>
    <s v="Univera - Tadım"/>
    <x v="7"/>
    <s v="Hosting"/>
    <m/>
    <n v="7443.52"/>
    <m/>
    <n v="1"/>
    <m/>
    <n v="7443.52"/>
    <m/>
    <n v="0"/>
    <m/>
    <n v="7443.52"/>
    <m/>
    <n v="0"/>
    <n v="0"/>
    <s v="UNI240000001256"/>
    <m/>
    <m/>
    <s v="Tadım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126"/>
    <s v="Q3"/>
    <x v="0"/>
    <x v="6"/>
    <m/>
    <s v="YILDIRIMLAR GRUP IHTIYAÇ VE GIDA MAD. TURIZM A.S"/>
    <s v="EH.06.001"/>
    <s v="EnRoute Panorama - Hosting Hizmeti"/>
    <s v="Univera - JTI"/>
    <x v="11"/>
    <s v="Hosting"/>
    <m/>
    <n v="775.08"/>
    <m/>
    <n v="2"/>
    <m/>
    <n v="1550.1589919999999"/>
    <m/>
    <n v="-1.008E-3"/>
    <m/>
    <n v="1550.16"/>
    <m/>
    <n v="0"/>
    <n v="0"/>
    <s v="UNI240000001246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126"/>
    <s v="Q3"/>
    <x v="0"/>
    <x v="6"/>
    <m/>
    <s v="YUSUF BEKTAS GIDA VE IHTIYAÇ MAD. ILETISIM NAKLIYE TIC.VE SAN.LTD.STI."/>
    <s v="EH.06.001"/>
    <s v="EnRoute Panorama - Hosting Hizmeti"/>
    <s v="Univera - JTI"/>
    <x v="11"/>
    <s v="Hosting"/>
    <m/>
    <n v="775.08"/>
    <m/>
    <n v="7"/>
    <m/>
    <n v="5425.5564720000002"/>
    <m/>
    <n v="-3.5279999999999999E-3"/>
    <m/>
    <n v="5425.56"/>
    <m/>
    <n v="0"/>
    <n v="0"/>
    <s v="UNI240000001247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126"/>
    <s v="Q3"/>
    <x v="0"/>
    <x v="6"/>
    <m/>
    <s v="ZÜMRÜT TEKEL ÜRÜNLERI GIDA PAZ.INS.TAAH.SAN.VE.TIC.LTD STI"/>
    <s v="EH.06.001"/>
    <s v="EnRoute Panorama - Hosting Hizmeti"/>
    <s v="Univera - JTI"/>
    <x v="11"/>
    <s v="Hosting"/>
    <m/>
    <n v="775.08"/>
    <m/>
    <n v="1"/>
    <m/>
    <n v="775.07949599999995"/>
    <m/>
    <n v="-5.04E-4"/>
    <m/>
    <n v="775.08"/>
    <m/>
    <n v="0"/>
    <n v="0"/>
    <s v="UNI240000001248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126"/>
    <s v="Q1"/>
    <x v="1"/>
    <x v="1"/>
    <m/>
    <s v="KOROPLAST TEMIZLIK AMBALAJ ÜRÜNLERI SAN. VE DIS TIC.A.S."/>
    <s v="EY.03.001"/>
    <s v="Enroute Panorama PaaS Yazılımi (Kiralama Hizmeti )"/>
    <s v="Univera - Koroplast"/>
    <x v="13"/>
    <s v="Enroute"/>
    <s v="Enroute"/>
    <n v="94503.98"/>
    <m/>
    <n v="1"/>
    <m/>
    <n v="94503.98"/>
    <m/>
    <n v="0"/>
    <m/>
    <n v="94503.98"/>
    <m/>
    <n v="0"/>
    <n v="0"/>
    <m/>
    <m/>
    <m/>
    <s v="Koroplast"/>
    <s v="Mevcut Müşteri"/>
    <s v="Yenileme"/>
    <s v="Lisans"/>
    <s v="Lisans Kiralama"/>
    <s v="Diğer"/>
    <s v="Univera Satış"/>
    <s v="Saha Satış"/>
    <s v="Yurt İçi"/>
    <s v="Türkiye"/>
    <s v="Merkez"/>
  </r>
  <r>
    <m/>
    <m/>
    <x v="126"/>
    <s v="Q1"/>
    <x v="1"/>
    <x v="1"/>
    <m/>
    <s v="KOROPLAST TEMIZLIK AMBALAJ ÜRÜNLERI SAN. VE DIS TIC.A.S."/>
    <s v="EY.03.001"/>
    <s v="Enroute Panorama PaaS Yazılımi (Kiralama Hizmeti )"/>
    <s v="Univera - Koroplast"/>
    <x v="13"/>
    <s v="Enroute"/>
    <s v="Enroute"/>
    <n v="94503.98"/>
    <m/>
    <n v="1"/>
    <m/>
    <n v="94503.98"/>
    <m/>
    <n v="0"/>
    <m/>
    <n v="94503.98"/>
    <m/>
    <n v="0"/>
    <n v="0"/>
    <m/>
    <m/>
    <m/>
    <s v="Koroplast"/>
    <s v="Mevcut Müşteri"/>
    <s v="Yenileme"/>
    <s v="Lisans"/>
    <s v="Lisans Kiralama"/>
    <s v="Diğer"/>
    <s v="Univera Satış"/>
    <s v="Saha Satış"/>
    <s v="Yurt İçi"/>
    <s v="Türkiye"/>
    <s v="Merkez"/>
  </r>
  <r>
    <m/>
    <m/>
    <x v="126"/>
    <s v="Q1"/>
    <x v="1"/>
    <x v="0"/>
    <m/>
    <s v="TADIM GIDA MADDELERI SAN.VE TIC.AS."/>
    <s v="EY.02.010"/>
    <s v="Enroute Panorama Field Agent Satis Sefi El Terminali Uygulamasi"/>
    <s v="Univera - Tadım"/>
    <x v="11"/>
    <s v="Enroute"/>
    <s v="Enroute"/>
    <n v="14500"/>
    <m/>
    <n v="4"/>
    <m/>
    <n v="58000"/>
    <m/>
    <n v="0"/>
    <m/>
    <n v="58000"/>
    <m/>
    <n v="0"/>
    <n v="0"/>
    <m/>
    <m/>
    <m/>
    <s v="Tadım"/>
    <s v="Mevcut Müşteri"/>
    <s v="Yeni Satış"/>
    <s v="Lisans"/>
    <s v="Lisans Satışı"/>
    <s v="Diğer"/>
    <s v="Univera Satış"/>
    <s v="Saha Satış"/>
    <s v="Yurt İçi"/>
    <s v="Türkiye"/>
    <s v="Merkez"/>
  </r>
  <r>
    <m/>
    <m/>
    <x v="126"/>
    <s v="Q1"/>
    <x v="1"/>
    <x v="1"/>
    <m/>
    <s v="ÇAYKUR ÇAY ISLETMELERI GENEL MÜDÜRLÜGÜ"/>
    <s v="EH.02.014"/>
    <s v="Enroute PANORAMA BUSINESS ANALYTICS  (QSENSE) KULLANICI LISANSI BakımI"/>
    <s v="Univera - Çaykur"/>
    <x v="12"/>
    <s v="Enroute"/>
    <s v="QLIK - Outsource"/>
    <n v="3527.12"/>
    <m/>
    <n v="1"/>
    <m/>
    <n v="3527.12"/>
    <m/>
    <n v="0"/>
    <m/>
    <n v="3527.12"/>
    <m/>
    <n v="0"/>
    <n v="0"/>
    <m/>
    <m/>
    <m/>
    <s v="Çaykur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126"/>
    <s v="Q1"/>
    <x v="1"/>
    <x v="1"/>
    <m/>
    <s v="ÇAYKUR ÇAY ISLETMELERI GENEL MÜDÜRLÜGÜ"/>
    <s v="EH.02.001"/>
    <s v="Enroute Panorama - Yillik Yazilim Bakimi, Yasatma ve Merkezi Destek Hizmeti"/>
    <s v="Univera - Çaykur"/>
    <x v="12"/>
    <s v="Enroute"/>
    <s v="Enroute"/>
    <n v="38856.21"/>
    <m/>
    <n v="1"/>
    <m/>
    <n v="38856.21"/>
    <m/>
    <n v="0"/>
    <m/>
    <n v="38856.21"/>
    <m/>
    <n v="0"/>
    <n v="0"/>
    <m/>
    <m/>
    <m/>
    <s v="Çaykur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126"/>
    <s v="Q1"/>
    <x v="1"/>
    <x v="0"/>
    <m/>
    <s v="EFES VITANTA MOLDOVA BREWERY S.A"/>
    <s v="EH.02.001"/>
    <s v="Enroute Panorama - Yillik Yazilim Bakimi, Yasatma ve Merkezi Destek Hizmeti"/>
    <s v="Univera - Efes Moldova"/>
    <x v="16"/>
    <s v="Enroute"/>
    <s v="Enroute"/>
    <n v="26439.98"/>
    <m/>
    <n v="1"/>
    <m/>
    <n v="26439.981954999999"/>
    <m/>
    <n v="1.9550000000000001E-3"/>
    <m/>
    <n v="26439.98"/>
    <m/>
    <n v="0"/>
    <n v="0"/>
    <m/>
    <m/>
    <m/>
    <s v="Efes International"/>
    <s v="Mevcut Müşteri"/>
    <s v="Yenileme"/>
    <s v="Hizmet"/>
    <s v="Bakım ve Destek Hizmeti"/>
    <s v="Diğer"/>
    <s v="Univera Satış"/>
    <s v="Saha Satış"/>
    <s v="Yurt Dışı"/>
    <s v="Moldova"/>
    <s v="Merkez"/>
  </r>
  <r>
    <m/>
    <m/>
    <x v="126"/>
    <s v="Q1"/>
    <x v="1"/>
    <x v="1"/>
    <m/>
    <s v="ÖZGÖRKEY OTOMOTIV TURIZM GIDA SANAYI VE TICARET ANONIM SIRKETI"/>
    <s v="EH.02.001"/>
    <s v="Enroute Panorama - Yillik Yazilim Bakimi, Yasatma ve Merkezi Destek Hizmeti"/>
    <s v="Univera - Özgörkey"/>
    <x v="13"/>
    <s v="Enroute"/>
    <s v="Enroute"/>
    <n v="81704.03"/>
    <m/>
    <n v="1"/>
    <m/>
    <n v="81704.03"/>
    <m/>
    <n v="0"/>
    <m/>
    <n v="81704.03"/>
    <m/>
    <n v="0"/>
    <n v="0"/>
    <m/>
    <m/>
    <m/>
    <s v="Özgörkey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126"/>
    <s v="Q1"/>
    <x v="1"/>
    <x v="0"/>
    <m/>
    <s v="VITRA KARO SERAMIK SAN. VE TIC. AS."/>
    <s v="EH.02.001"/>
    <s v="Enroute Panorama - Yillik Yazilim Bakimi, Yasatma ve Merkezi Destek Hizmeti"/>
    <s v="Univera - Eczacıbaşı Intema"/>
    <x v="13"/>
    <s v="Enroute"/>
    <s v="Enroute"/>
    <n v="723000"/>
    <m/>
    <n v="1"/>
    <m/>
    <n v="723000"/>
    <m/>
    <n v="0"/>
    <m/>
    <n v="723000"/>
    <m/>
    <n v="0"/>
    <n v="0"/>
    <m/>
    <m/>
    <m/>
    <s v="Eczacıbaşı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126"/>
    <s v="Q1"/>
    <x v="1"/>
    <x v="0"/>
    <m/>
    <s v="VITRA KARO SERAMIK SAN. VE TIC. AS."/>
    <s v="EH.02.001"/>
    <s v="Enroute Panorama - Yillik Yazilim Bakimi, Yasatma ve Merkezi Destek Hizmeti"/>
    <s v="Univera - Eczacıbaşı Intema"/>
    <x v="13"/>
    <s v="Enroute"/>
    <s v="Enroute"/>
    <n v="327000"/>
    <m/>
    <n v="1"/>
    <m/>
    <n v="327000"/>
    <m/>
    <n v="0"/>
    <m/>
    <n v="327000"/>
    <m/>
    <n v="0"/>
    <n v="0"/>
    <m/>
    <m/>
    <m/>
    <s v="Eczacıbaşı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126"/>
    <s v="Q1"/>
    <x v="1"/>
    <x v="1"/>
    <m/>
    <s v="WEITNAUER DIS TICARET ANONIM SIRKETI"/>
    <s v="EH.02.001"/>
    <s v="Enroute Panorama - Yillik Yazilim Bakimi, Yasatma ve Merkezi Destek Hizmeti"/>
    <s v="Univera - Weitnauer"/>
    <x v="12"/>
    <s v="Enroute"/>
    <s v="Enroute"/>
    <n v="27910"/>
    <m/>
    <n v="1"/>
    <m/>
    <n v="27910"/>
    <m/>
    <n v="0"/>
    <m/>
    <n v="27910"/>
    <m/>
    <n v="0"/>
    <n v="0"/>
    <m/>
    <m/>
    <m/>
    <s v="Weithnauer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126"/>
    <s v="Q1"/>
    <x v="1"/>
    <x v="0"/>
    <m/>
    <s v="ECZACIBASI YAPI GEREÇLERI SAN. VE TIC. AS."/>
    <s v="EH.02.018"/>
    <s v="Enroute Panorama  WebConnector Bakim Hizmeti"/>
    <s v="Univera - Eczacıbaşı Intema"/>
    <x v="13"/>
    <s v="Enroute"/>
    <s v="Web Connector"/>
    <n v="1072500"/>
    <m/>
    <n v="1"/>
    <m/>
    <n v="1072500"/>
    <m/>
    <n v="0"/>
    <m/>
    <n v="1072500"/>
    <m/>
    <n v="0"/>
    <n v="0"/>
    <m/>
    <m/>
    <m/>
    <s v="Eczacıbaşı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126"/>
    <s v="Q1"/>
    <x v="1"/>
    <x v="1"/>
    <m/>
    <s v="ÇAYKUR ÇAY ISLETMELERI GENEL MÜDÜRLÜGÜ"/>
    <s v="EH.03.003"/>
    <s v="Enroute Panorama - Uzman Destek Hizmeti"/>
    <s v="Univera - Çaykur"/>
    <x v="12"/>
    <s v="Enroute"/>
    <s v="Enroute"/>
    <n v="74251.740000000005"/>
    <m/>
    <n v="1"/>
    <m/>
    <n v="74251.740000000005"/>
    <m/>
    <n v="0"/>
    <m/>
    <n v="74251.740000000005"/>
    <m/>
    <n v="0"/>
    <n v="0"/>
    <m/>
    <m/>
    <m/>
    <s v="Çaykur"/>
    <s v="Mevcut Müşteri"/>
    <s v="Yenileme"/>
    <s v="Hizmet"/>
    <s v="Uzman Destek Hizmeti"/>
    <s v="Diğer"/>
    <s v="Univera Satış"/>
    <s v="Saha Satış"/>
    <s v="Yurt İçi"/>
    <s v="Türkiye"/>
    <s v="Merkez"/>
  </r>
  <r>
    <m/>
    <m/>
    <x v="126"/>
    <s v="Q1"/>
    <x v="1"/>
    <x v="0"/>
    <m/>
    <s v="ATAK GIDA MOBILYA DAG.PAZ.SAN.VE TIC.LTD.STI."/>
    <s v="EH.03.006"/>
    <s v="Enroute Panorama - Uzaktan Kurulum ve Efitim Hizmeti"/>
    <s v="Univera - Henkel"/>
    <x v="13"/>
    <s v="Enroute"/>
    <s v="Enroute"/>
    <n v="14000"/>
    <m/>
    <n v="1"/>
    <m/>
    <n v="14000"/>
    <m/>
    <n v="0"/>
    <m/>
    <n v="14000"/>
    <m/>
    <n v="0"/>
    <n v="0"/>
    <m/>
    <m/>
    <m/>
    <s v="Henkel"/>
    <s v="Mevcut Müşteri"/>
    <s v="Yeni Satış"/>
    <s v="Hizmet"/>
    <s v="Kurulum ve Eğitim"/>
    <s v="Diğer"/>
    <s v="Univera Satış"/>
    <s v="Saha Satış"/>
    <s v="Yurt İçi"/>
    <s v="Türkiye"/>
    <s v="Dist"/>
  </r>
  <r>
    <m/>
    <m/>
    <x v="126"/>
    <s v="Q1"/>
    <x v="1"/>
    <x v="0"/>
    <m/>
    <s v="EKS ECOMMERCE DIS TICARET ANONIM SIRKETI"/>
    <s v="EH.03.006"/>
    <s v="Enroute Panorama - Uzaktan Kurulum ve Efitim Hizmeti"/>
    <s v="Univera - Henkel"/>
    <x v="13"/>
    <s v="Enroute"/>
    <s v="Enroute"/>
    <n v="14000"/>
    <m/>
    <n v="1"/>
    <m/>
    <n v="14000"/>
    <m/>
    <n v="0"/>
    <m/>
    <n v="14000"/>
    <m/>
    <n v="0"/>
    <n v="0"/>
    <m/>
    <m/>
    <m/>
    <s v="Henkel"/>
    <s v="Mevcut Müşteri"/>
    <s v="Yeni Satış"/>
    <s v="Hizmet"/>
    <s v="Kurulum ve Eğitim"/>
    <s v="Diğer"/>
    <s v="Univera Satış"/>
    <s v="Saha Satış"/>
    <s v="Yurt İçi"/>
    <s v="Türkiye"/>
    <s v="Dist"/>
  </r>
  <r>
    <m/>
    <m/>
    <x v="126"/>
    <s v="Q1"/>
    <x v="1"/>
    <x v="1"/>
    <m/>
    <s v="EKSILIOGLU  GIDA VE TEM ÜRÜN DAG PAZ  SAN ve TIC LTD. STI"/>
    <s v="EH.03.006"/>
    <s v="Enroute Panorama - Uzaktan Kurulum ve Efitim Hizmeti"/>
    <s v="Univera - Reckitt Benckiser"/>
    <x v="12"/>
    <s v="Enroute"/>
    <s v="Enroute"/>
    <n v="14000"/>
    <m/>
    <n v="1"/>
    <m/>
    <n v="14000"/>
    <m/>
    <n v="0"/>
    <m/>
    <n v="14000"/>
    <m/>
    <n v="0"/>
    <n v="0"/>
    <m/>
    <m/>
    <m/>
    <s v="R. Benckiser"/>
    <s v="Mevcut Müşteri"/>
    <s v="Yeni Satış"/>
    <s v="Hizmet"/>
    <s v="Kurulum ve Eğitim"/>
    <s v="Diğer"/>
    <s v="Univera Satış"/>
    <s v="Saha Satış"/>
    <s v="Yurt İçi"/>
    <s v="Türkiye"/>
    <s v="Dist"/>
  </r>
  <r>
    <m/>
    <m/>
    <x v="126"/>
    <s v="Q1"/>
    <x v="1"/>
    <x v="1"/>
    <m/>
    <s v="Haribo Şekerleme Tic. Ltd. Şti."/>
    <s v="EH.03.006"/>
    <s v="Enroute Panorama - Uzaktan Kurulum ve Efitim Hizmeti"/>
    <s v="Univera - Haribo"/>
    <x v="13"/>
    <s v="Enroute"/>
    <s v="Enroute"/>
    <n v="10500"/>
    <m/>
    <n v="2"/>
    <m/>
    <n v="28000"/>
    <m/>
    <n v="7000"/>
    <m/>
    <n v="21000"/>
    <m/>
    <n v="0"/>
    <n v="0"/>
    <m/>
    <m/>
    <m/>
    <s v="Haribo"/>
    <s v="Mevcut Müşteri"/>
    <s v="Yeni Satış"/>
    <s v="Hizmet"/>
    <s v="Kurulum ve Eğitim"/>
    <s v="Diğer"/>
    <s v="Univera Satış"/>
    <s v="Saha Satış"/>
    <s v="Yurt İçi"/>
    <s v="Türkiye"/>
    <s v="Merkez"/>
  </r>
  <r>
    <m/>
    <m/>
    <x v="126"/>
    <s v="Q1"/>
    <x v="1"/>
    <x v="1"/>
    <m/>
    <s v="INSERVIS GRUP GIDA SAN. VE TIC. A.S."/>
    <s v="EH.03.006"/>
    <s v="Enroute Panorama - Uzaktan Kurulum ve Efitim Hizmeti"/>
    <s v="Univera - Çaykur"/>
    <x v="12"/>
    <s v="Enroute"/>
    <s v="Enroute"/>
    <n v="10000"/>
    <m/>
    <n v="1"/>
    <m/>
    <n v="10000"/>
    <m/>
    <n v="0"/>
    <m/>
    <n v="10000"/>
    <m/>
    <n v="0"/>
    <n v="0"/>
    <m/>
    <m/>
    <m/>
    <s v="Çaykur"/>
    <s v="Mevcut Müşteri"/>
    <s v="Yeni Satış"/>
    <s v="Hizmet"/>
    <s v="Kurulum ve Eğitim"/>
    <s v="Diğer"/>
    <s v="Univera Satış"/>
    <s v="Saha Satış"/>
    <s v="Yurt İçi"/>
    <s v="Türkiye"/>
    <s v="Bayi"/>
  </r>
  <r>
    <m/>
    <m/>
    <x v="126"/>
    <s v="Q1"/>
    <x v="1"/>
    <x v="0"/>
    <m/>
    <s v="LEVENT KIMYA SAN. VE TIC. A.S."/>
    <s v="EH.03.006"/>
    <s v="Enroute Panorama - Uzaktan Kurulum ve Efitim Hizmeti"/>
    <s v="Univera - Levent Kimya"/>
    <x v="14"/>
    <s v="Enroute"/>
    <s v="Enroute"/>
    <n v="10710"/>
    <m/>
    <n v="1"/>
    <m/>
    <n v="10710"/>
    <m/>
    <n v="0"/>
    <m/>
    <n v="10710"/>
    <m/>
    <n v="0"/>
    <n v="0"/>
    <m/>
    <m/>
    <m/>
    <s v="Levent Kimya"/>
    <s v="Mevcut Müşteri"/>
    <s v="Yeni Satış"/>
    <s v="Hizmet"/>
    <s v="Kurulum ve Eğitim"/>
    <s v="Diğer"/>
    <s v="Univera Satış"/>
    <s v="Saha Satış"/>
    <s v="Yurt İçi"/>
    <s v="Türkiye"/>
    <s v="Merkez"/>
  </r>
  <r>
    <m/>
    <m/>
    <x v="126"/>
    <s v="Q1"/>
    <x v="1"/>
    <x v="0"/>
    <m/>
    <s v="LEVENT KIMYA SAN. VE TIC. A.S."/>
    <s v="EH.03.006"/>
    <s v="Enroute Panorama - Uzaktan Kurulum ve Efitim Hizmeti"/>
    <s v="Univera - Levent Kimya"/>
    <x v="14"/>
    <s v="Enroute"/>
    <s v="Enroute"/>
    <n v="12600"/>
    <m/>
    <n v="1"/>
    <m/>
    <n v="14000"/>
    <m/>
    <n v="1400"/>
    <m/>
    <n v="12600"/>
    <m/>
    <n v="0"/>
    <n v="0"/>
    <m/>
    <m/>
    <m/>
    <s v="Levent Kimya"/>
    <s v="Mevcut Müşteri"/>
    <s v="Yeni Satış"/>
    <s v="Hizmet"/>
    <s v="Kurulum ve Eğitim"/>
    <s v="Diğer"/>
    <s v="Univera Satış"/>
    <s v="Saha Satış"/>
    <s v="Yurt İçi"/>
    <s v="Türkiye"/>
    <s v="Merkez"/>
  </r>
  <r>
    <m/>
    <m/>
    <x v="126"/>
    <s v="Q1"/>
    <x v="1"/>
    <x v="0"/>
    <m/>
    <s v="LEVENT KIMYA SAN. VE TIC. A.S."/>
    <s v="EH.03.006"/>
    <s v="Enroute Panorama - Uzaktan Kurulum ve Efitim Hizmeti"/>
    <s v="Univera - Levent Kimya"/>
    <x v="14"/>
    <s v="Enroute"/>
    <s v="Enroute"/>
    <n v="10710"/>
    <m/>
    <n v="1"/>
    <m/>
    <n v="10710"/>
    <m/>
    <n v="0"/>
    <m/>
    <n v="10710"/>
    <m/>
    <n v="0"/>
    <n v="0"/>
    <m/>
    <m/>
    <m/>
    <s v="Levent Kimya"/>
    <s v="Mevcut Müşteri"/>
    <s v="Yeni Satış"/>
    <s v="Hizmet"/>
    <s v="Kurulum ve Eğitim"/>
    <s v="Diğer"/>
    <s v="Univera Satış"/>
    <s v="Saha Satış"/>
    <s v="Yurt İçi"/>
    <s v="Türkiye"/>
    <s v="Merkez"/>
  </r>
  <r>
    <m/>
    <m/>
    <x v="126"/>
    <s v="Q1"/>
    <x v="1"/>
    <x v="1"/>
    <m/>
    <s v="LEVENT KIMYA SAN. VE TIC. A.S."/>
    <s v="EH.03.006"/>
    <s v="Enroute Panorama - Uzaktan Kurulum ve Efitim Hizmeti"/>
    <s v="Univera - Levent Kimya"/>
    <x v="14"/>
    <s v="Enroute"/>
    <s v="Enroute"/>
    <n v="10710"/>
    <m/>
    <n v="-1"/>
    <m/>
    <n v="0"/>
    <m/>
    <n v="0"/>
    <m/>
    <n v="-10710"/>
    <m/>
    <n v="1"/>
    <n v="10710"/>
    <m/>
    <m/>
    <m/>
    <s v="Levent Kimya"/>
    <s v="Mevcut Müşteri"/>
    <s v="Yeni Satış"/>
    <s v="Hizmet"/>
    <s v="Kurulum ve Eğitim"/>
    <s v="Diğer"/>
    <s v="Univera Satış"/>
    <s v="Saha Satış"/>
    <s v="Yurt İçi"/>
    <s v="Türkiye"/>
    <s v="Merkez"/>
  </r>
  <r>
    <m/>
    <m/>
    <x v="126"/>
    <s v="Q1"/>
    <x v="1"/>
    <x v="1"/>
    <m/>
    <s v="MERT MERVE GIDA LTD. STI"/>
    <s v="EH.03.006"/>
    <s v="Enroute Panorama - Uzaktan Kurulum ve Efitim Hizmeti"/>
    <s v="Univera - Reckitt Benckiser"/>
    <x v="12"/>
    <s v="Enroute"/>
    <s v="Enroute"/>
    <n v="14000"/>
    <m/>
    <n v="1"/>
    <m/>
    <n v="14000"/>
    <m/>
    <n v="0"/>
    <m/>
    <n v="14000"/>
    <m/>
    <n v="0"/>
    <n v="0"/>
    <m/>
    <m/>
    <m/>
    <s v="R. Benckiser"/>
    <s v="Mevcut Müşteri"/>
    <s v="Yeni Satış"/>
    <s v="Hizmet"/>
    <s v="Kurulum ve Eğitim"/>
    <s v="Diğer"/>
    <s v="Univera Satış"/>
    <s v="Saha Satış"/>
    <s v="Yurt İçi"/>
    <s v="Türkiye"/>
    <s v="Dist"/>
  </r>
  <r>
    <m/>
    <m/>
    <x v="126"/>
    <s v="Q1"/>
    <x v="1"/>
    <x v="1"/>
    <m/>
    <s v="RED BULL GIDA DAGITIM VE PAZARLAMA TICARET LTD. STI"/>
    <s v="EH.03.006"/>
    <s v="Enroute Panorama - Uzaktan Kurulum ve Efitim Hizmeti"/>
    <s v="Univera - Redbull"/>
    <x v="12"/>
    <s v="Enroute"/>
    <s v="Enroute"/>
    <n v="7674"/>
    <m/>
    <n v="1"/>
    <m/>
    <n v="7674"/>
    <m/>
    <n v="0"/>
    <m/>
    <n v="7674"/>
    <m/>
    <n v="0"/>
    <n v="0"/>
    <m/>
    <m/>
    <m/>
    <s v="Redbull"/>
    <s v="Mevcut Müşteri"/>
    <s v="Yeni Satış"/>
    <s v="Hizmet"/>
    <s v="Kurulum ve Eğitim"/>
    <s v="Diğer"/>
    <s v="Univera Satış"/>
    <s v="Saha Satış"/>
    <s v="Yurt İçi"/>
    <s v="Türkiye"/>
    <s v="Merkez"/>
  </r>
  <r>
    <m/>
    <m/>
    <x v="126"/>
    <s v="Q1"/>
    <x v="1"/>
    <x v="1"/>
    <m/>
    <s v="RED BULL GIDA DAGITIM VE PAZARLAMA TICARET LTD. STI"/>
    <s v="EH.03.006"/>
    <s v="Enroute Panorama - Uzaktan Kurulum ve Efitim Hizmeti"/>
    <s v="Univera - Redbull"/>
    <x v="12"/>
    <s v="Enroute"/>
    <s v="Enroute"/>
    <n v="14000"/>
    <m/>
    <n v="1"/>
    <m/>
    <n v="14000"/>
    <m/>
    <n v="0"/>
    <m/>
    <n v="14000"/>
    <m/>
    <n v="0"/>
    <n v="0"/>
    <m/>
    <m/>
    <m/>
    <s v="Redbull"/>
    <s v="Mevcut Müşteri"/>
    <s v="Yeni Satış"/>
    <s v="Hizmet"/>
    <s v="Kurulum ve Eğitim"/>
    <s v="Diğer"/>
    <s v="Univera Satış"/>
    <s v="Saha Satış"/>
    <s v="Yurt İçi"/>
    <s v="Türkiye"/>
    <s v="Merkez"/>
  </r>
  <r>
    <m/>
    <m/>
    <x v="126"/>
    <s v="Q1"/>
    <x v="1"/>
    <x v="0"/>
    <m/>
    <s v="EFES VITANTA MOLDOVA BREWERY S.A"/>
    <s v="EH.01.001"/>
    <s v="Enroute Panorama - Proje ve Ürün Yönetimi Danışmanlığı Hizmeti"/>
    <s v="Univera - Efes Moldova"/>
    <x v="16"/>
    <s v="Enroute"/>
    <s v="Enroute"/>
    <n v="14265.4"/>
    <m/>
    <n v="3"/>
    <m/>
    <n v="42796.2"/>
    <m/>
    <n v="0"/>
    <m/>
    <n v="42796.2"/>
    <m/>
    <n v="0"/>
    <n v="0"/>
    <m/>
    <m/>
    <m/>
    <s v="Efes International"/>
    <s v="Mevcut Müşteri"/>
    <s v="Yeni Satış"/>
    <s v="Hizmet"/>
    <s v="Proje Yönetimi ve Danışmanlık"/>
    <s v="Diğer"/>
    <s v="Univera Satış"/>
    <s v="Saha Satış"/>
    <s v="Yurt Dışı"/>
    <s v="Moldova"/>
    <s v="Merkez"/>
  </r>
  <r>
    <m/>
    <m/>
    <x v="126"/>
    <s v="Q1"/>
    <x v="1"/>
    <x v="0"/>
    <m/>
    <s v="RECKITT BENCKISER EV ve HIJYEN ÜRÜNLERI A.S."/>
    <s v="EH.01.001"/>
    <s v="Enroute Panorama - Proje ve Ürün Yönetimi Danışmanlığı Hizmeti"/>
    <s v="Univera - Reckitt Benckiser"/>
    <x v="12"/>
    <s v="Enroute"/>
    <s v="Enroute"/>
    <n v="24500"/>
    <m/>
    <n v="5"/>
    <m/>
    <n v="122500"/>
    <m/>
    <n v="0"/>
    <m/>
    <n v="122500"/>
    <m/>
    <n v="0"/>
    <n v="0"/>
    <m/>
    <m/>
    <m/>
    <s v="R. Benckiser"/>
    <s v="Mevcut Müşteri"/>
    <s v="Yeni Satış"/>
    <s v="Hizmet"/>
    <s v="Proje Yönetimi ve Danışmanlık"/>
    <s v="Diğer"/>
    <s v="Univera Satış"/>
    <s v="Saha Satış"/>
    <s v="Yurt İçi"/>
    <s v="Türkiye"/>
    <s v="Merkez"/>
  </r>
  <r>
    <m/>
    <m/>
    <x v="126"/>
    <s v="Q1"/>
    <x v="1"/>
    <x v="0"/>
    <m/>
    <s v="UNIVIS BILISIM DESTEK HIZMETLERI SAN.TIC .A.S"/>
    <s v="EH.01.001"/>
    <s v="Enroute Panorama - Proje ve Ürün Yönetimi Danışmanlığı Hizmeti"/>
    <s v="Univera - Şen Piliç"/>
    <x v="11"/>
    <s v="Enroute"/>
    <s v="Enroute"/>
    <n v="17033"/>
    <m/>
    <n v="15"/>
    <m/>
    <n v="255495"/>
    <m/>
    <n v="0"/>
    <m/>
    <n v="255495"/>
    <m/>
    <n v="0"/>
    <n v="0"/>
    <m/>
    <m/>
    <m/>
    <s v="Univis"/>
    <s v="Param Grup"/>
    <s v="Yeni Satış"/>
    <s v="Hizmet"/>
    <s v="Proje Yönetimi ve Danışmanlık"/>
    <s v="Param Grup"/>
    <s v="Univera Satış"/>
    <s v="Saha Satış"/>
    <s v="Yurt İçi"/>
    <s v="Türkiye"/>
    <s v="Merkez"/>
  </r>
  <r>
    <m/>
    <m/>
    <x v="126"/>
    <s v="Q1"/>
    <x v="1"/>
    <x v="1"/>
    <m/>
    <s v="HAS SAK GIDA IÇECEK TURIZM INS. SAN. VE TIC. LTD. STI."/>
    <s v="EY.02.011"/>
    <s v="Enroute Panorama - Panel - Çoklu Proje Birlestirme Mobil Uygulama Yazılımi (Enterprise)"/>
    <s v="Univera - Weitnauer"/>
    <x v="12"/>
    <s v="Enroute"/>
    <s v="Enroute"/>
    <n v="12025"/>
    <m/>
    <n v="2"/>
    <m/>
    <n v="24050"/>
    <m/>
    <n v="0"/>
    <m/>
    <n v="24050"/>
    <m/>
    <n v="0"/>
    <n v="0"/>
    <m/>
    <m/>
    <m/>
    <s v="Weithnauer"/>
    <s v="Mevcut Müşteri"/>
    <s v="Yeni Satış"/>
    <s v="Lisans"/>
    <s v="Lisans Satışı"/>
    <s v="Diğer"/>
    <s v="Univera Satış"/>
    <s v="Saha Satış"/>
    <s v="Yurt İçi"/>
    <s v="Türkiye"/>
    <s v="Dist"/>
  </r>
  <r>
    <m/>
    <m/>
    <x v="126"/>
    <s v="Q1"/>
    <x v="1"/>
    <x v="0"/>
    <m/>
    <s v="VALORA PAZARLAMA ANONIM SIRKETI"/>
    <s v="EY.02.011"/>
    <s v="Enroute Panorama - Panel - Çoklu Proje Birlestirme Mobil Uygulama Yazılımi (Enterprise)"/>
    <s v="Univera - Sarper İçecek"/>
    <x v="13"/>
    <s v="Enroute"/>
    <s v="Enroute"/>
    <n v="10822.5"/>
    <m/>
    <n v="2"/>
    <m/>
    <n v="24050"/>
    <m/>
    <n v="2405"/>
    <m/>
    <n v="21645"/>
    <m/>
    <n v="0"/>
    <n v="0"/>
    <m/>
    <m/>
    <m/>
    <s v="Sarper İçecek"/>
    <s v="Mevcut Müşteri"/>
    <s v="Yeni Satış"/>
    <s v="Lisans"/>
    <s v="Lisans Satışı"/>
    <s v="Diğer"/>
    <s v="Univera Satış"/>
    <s v="Saha Satış"/>
    <s v="Yurt İçi"/>
    <s v="Türkiye"/>
    <s v="Dist"/>
  </r>
  <r>
    <m/>
    <m/>
    <x v="126"/>
    <s v="Q1"/>
    <x v="1"/>
    <x v="1"/>
    <m/>
    <s v="WEITNAUER DIS TICARET ANONIM SIRKETI"/>
    <s v="EYS.02.033"/>
    <s v="Enroute Panorama - Mobil Kullanici Yazılımi Standart"/>
    <s v="Univera - Weitnauer"/>
    <x v="12"/>
    <s v="Enroute"/>
    <s v="Enroute"/>
    <n v="3806"/>
    <m/>
    <n v="40"/>
    <m/>
    <n v="152240"/>
    <m/>
    <n v="0"/>
    <m/>
    <n v="152240"/>
    <m/>
    <n v="0"/>
    <n v="0"/>
    <m/>
    <m/>
    <m/>
    <s v="Weithnauer"/>
    <s v="Mevcut Müşteri"/>
    <s v="Yeni Satış"/>
    <s v="Lisans"/>
    <s v="Lisans Satışı"/>
    <s v="Diğer"/>
    <s v="Univera Satış"/>
    <s v="Saha Satış"/>
    <s v="Yurt İçi"/>
    <s v="Türkiye"/>
    <s v="Merkez"/>
  </r>
  <r>
    <m/>
    <m/>
    <x v="126"/>
    <s v="Q1"/>
    <x v="1"/>
    <x v="1"/>
    <m/>
    <s v="SOYHAN GIDA VE IÇ.PAZ.TIC.LTD.STI."/>
    <s v="EH.03.011"/>
    <s v="Enroute Panorama - E-Dönüsüm Modülü Kurulum Hizmeti"/>
    <s v="Univera - Tadım"/>
    <x v="14"/>
    <s v="Enroute"/>
    <s v="Enroute"/>
    <n v="16250"/>
    <m/>
    <n v="1"/>
    <m/>
    <n v="16250"/>
    <m/>
    <n v="0"/>
    <m/>
    <n v="16250"/>
    <m/>
    <n v="0"/>
    <n v="0"/>
    <m/>
    <m/>
    <m/>
    <s v="Tadım"/>
    <s v="Mevcut Müşteri"/>
    <s v="Yeni Satış"/>
    <s v="Hizmet"/>
    <s v="Kurulum ve Eğitim"/>
    <s v="Diğer"/>
    <s v="Univera Satış"/>
    <s v="Saha Satış"/>
    <s v="Yurt İçi"/>
    <s v="Türkiye"/>
    <s v="Dist"/>
  </r>
  <r>
    <m/>
    <m/>
    <x v="126"/>
    <s v="Q1"/>
    <x v="1"/>
    <x v="1"/>
    <m/>
    <s v="SOYHAN GIDA VE IÇ.PAZ.TIC.LTD.STI."/>
    <s v="EYS.04.012"/>
    <s v="Enroute Panorama - E-Dönüsüm Modül Yazılımi Standart"/>
    <s v="Univera - Tadım"/>
    <x v="14"/>
    <s v="E-Dönüşüm"/>
    <s v="Enroute"/>
    <n v="25000"/>
    <m/>
    <n v="1"/>
    <m/>
    <n v="25000"/>
    <m/>
    <n v="0"/>
    <m/>
    <n v="25000"/>
    <m/>
    <n v="0"/>
    <n v="0"/>
    <m/>
    <m/>
    <m/>
    <s v="Tadım"/>
    <s v="Mevcut Müşteri"/>
    <s v="Yeni Satış"/>
    <s v="Lisans"/>
    <s v="Lisans Satışı"/>
    <s v="Diğer"/>
    <s v="Univera Satış"/>
    <s v="Saha Satış"/>
    <s v="Yurt İçi"/>
    <s v="Türkiye"/>
    <s v="Dist"/>
  </r>
  <r>
    <m/>
    <m/>
    <x v="126"/>
    <s v="Q1"/>
    <x v="1"/>
    <x v="1"/>
    <m/>
    <s v="BAYKA GIDA DANISMANLIK PETROL ÜRÜN. SAN. ve TIC. LTD. STI"/>
    <s v="EYS.04.012"/>
    <s v="Enroute Panorama - E-Dönüsüm Modül Yazılımi Standart"/>
    <s v="Univera - Redbull"/>
    <x v="12"/>
    <s v="Enroute"/>
    <s v="Enroute"/>
    <n v="32500"/>
    <m/>
    <n v="1"/>
    <m/>
    <n v="32500"/>
    <m/>
    <n v="0"/>
    <m/>
    <n v="32500"/>
    <m/>
    <n v="0"/>
    <n v="0"/>
    <m/>
    <m/>
    <m/>
    <s v="Redbull"/>
    <s v="Mevcut Müşteri"/>
    <s v="Yeni Satış"/>
    <s v="Lisans"/>
    <s v="Lisans Satışı"/>
    <s v="Diğer"/>
    <s v="Univera Satış"/>
    <s v="Saha Satış"/>
    <s v="Yurt İçi"/>
    <s v="Türkiye"/>
    <s v="Dist"/>
  </r>
  <r>
    <m/>
    <m/>
    <x v="126"/>
    <s v="Q1"/>
    <x v="1"/>
    <x v="1"/>
    <m/>
    <s v="ÇAYKUR ÇAY ISLETMELERI GENEL MÜDÜRLÜGÜ"/>
    <s v="EH.03.001"/>
    <s v="Enroute Panorama - Çafri Merkezi Hizmeti  (MSD)"/>
    <s v="Univera - Çaykur"/>
    <x v="12"/>
    <s v="Enroute"/>
    <s v="Enroute"/>
    <n v="84257.600000000006"/>
    <m/>
    <n v="1"/>
    <m/>
    <n v="84257.600000000006"/>
    <m/>
    <n v="0"/>
    <m/>
    <n v="84257.600000000006"/>
    <m/>
    <n v="0"/>
    <n v="0"/>
    <m/>
    <m/>
    <m/>
    <s v="Çaykur"/>
    <s v="Mevcut Müşteri"/>
    <s v="Yenileme"/>
    <s v="Hizmet"/>
    <s v="Çağrı Merkezi"/>
    <s v="Diğer"/>
    <s v="Univera Satış"/>
    <s v="Saha Satış"/>
    <s v="Yurt İçi"/>
    <s v="Türkiye"/>
    <s v="Merkez"/>
  </r>
  <r>
    <m/>
    <m/>
    <x v="126"/>
    <s v="Q1"/>
    <x v="1"/>
    <x v="1"/>
    <m/>
    <s v="ÇAYKUR ÇAY ISLETMELERI GENEL MÜDÜRLÜGÜ"/>
    <s v="EH.03.001"/>
    <s v="Enroute Panorama - Çafri Merkezi Hizmeti  (MSD)"/>
    <s v="Univera - Çaykur"/>
    <x v="12"/>
    <s v="Enroute"/>
    <s v="Enroute"/>
    <n v="8365.66"/>
    <m/>
    <n v="1"/>
    <m/>
    <n v="8365.66"/>
    <m/>
    <n v="0"/>
    <m/>
    <n v="8365.66"/>
    <m/>
    <n v="0"/>
    <n v="0"/>
    <m/>
    <m/>
    <m/>
    <s v="Çaykur"/>
    <s v="Mevcut Müşteri"/>
    <s v="Yenileme"/>
    <s v="Hizmet"/>
    <s v="Çağrı Merkezi"/>
    <s v="Diğer"/>
    <s v="Univera Satış"/>
    <s v="Saha Satış"/>
    <s v="Yurt İçi"/>
    <s v="Türkiye"/>
    <s v="Merkez"/>
  </r>
  <r>
    <m/>
    <m/>
    <x v="126"/>
    <s v="Q1"/>
    <x v="1"/>
    <x v="0"/>
    <m/>
    <s v="EFES VITANTA MOLDOVA BREWERY S.A"/>
    <s v="EH.03.001"/>
    <s v="Enroute Panorama - Çafri Merkezi Hizmeti  (MSD)"/>
    <s v="Univera - Efes Moldova"/>
    <x v="16"/>
    <s v="Enroute"/>
    <s v="Enroute"/>
    <n v="34568.699999999997"/>
    <m/>
    <n v="1"/>
    <m/>
    <n v="34568.696400000001"/>
    <m/>
    <n v="-3.5999999999999999E-3"/>
    <m/>
    <n v="34568.699999999997"/>
    <m/>
    <n v="0"/>
    <n v="0"/>
    <m/>
    <m/>
    <m/>
    <s v="Efes International"/>
    <s v="Mevcut Müşteri"/>
    <s v="Yenileme"/>
    <s v="Hizmet"/>
    <s v="Çağrı Merkezi"/>
    <s v="Diğer"/>
    <s v="Univera Satış"/>
    <s v="Saha Satış"/>
    <s v="Yurt Dışı"/>
    <s v="Moldova"/>
    <s v="Merkez"/>
  </r>
  <r>
    <m/>
    <m/>
    <x v="126"/>
    <s v="Q1"/>
    <x v="1"/>
    <x v="0"/>
    <m/>
    <s v="INTEMA INSAAT VE TESISAT MALZEME A.S"/>
    <s v="EH.03.001"/>
    <s v="Enroute Panorama - Çafri Merkezi Hizmeti  (MSD)"/>
    <s v="Univera - Eczacıbaşı Intema"/>
    <x v="13"/>
    <s v="Enroute"/>
    <s v="Enroute"/>
    <n v="877500"/>
    <m/>
    <n v="1"/>
    <m/>
    <n v="877500"/>
    <m/>
    <n v="0"/>
    <m/>
    <n v="877500"/>
    <m/>
    <n v="0"/>
    <n v="0"/>
    <m/>
    <m/>
    <m/>
    <s v="Eczacıbaşı"/>
    <s v="Mevcut Müşteri"/>
    <s v="Yenileme"/>
    <s v="Hizmet"/>
    <s v="Çağrı Merkezi"/>
    <s v="Diğer"/>
    <s v="Univera Satış"/>
    <s v="Saha Satış"/>
    <s v="Yurt İçi"/>
    <s v="Türkiye"/>
    <s v="Merkez"/>
  </r>
  <r>
    <m/>
    <m/>
    <x v="126"/>
    <s v="Q1"/>
    <x v="1"/>
    <x v="1"/>
    <m/>
    <s v="ÖZGÖRKEY OTOMOTIV TURIZM GIDA SANAYI VE TICARET ANONIM SIRKETI"/>
    <s v="EH.03.001"/>
    <s v="Enroute Panorama - Çafri Merkezi Hizmeti  (MSD)"/>
    <s v="Univera - Özgörkey"/>
    <x v="13"/>
    <s v="Enroute"/>
    <s v="Enroute"/>
    <n v="10940.9"/>
    <m/>
    <n v="7"/>
    <m/>
    <n v="76586.3"/>
    <m/>
    <n v="0"/>
    <m/>
    <n v="76586.3"/>
    <m/>
    <n v="0"/>
    <n v="0"/>
    <m/>
    <m/>
    <m/>
    <s v="Özgörkey"/>
    <s v="Mevcut Müşteri"/>
    <s v="Yenileme"/>
    <s v="Hizmet"/>
    <s v="Çağrı Merkezi"/>
    <s v="Diğer"/>
    <s v="Univera Satış"/>
    <s v="Saha Satış"/>
    <s v="Yurt İçi"/>
    <s v="Türkiye"/>
    <s v="Merkez"/>
  </r>
  <r>
    <m/>
    <m/>
    <x v="126"/>
    <s v="Q1"/>
    <x v="1"/>
    <x v="1"/>
    <m/>
    <s v="ÖZGÖRKEY OTOMOTIV TURIZM GIDA SANAYI VE TICARET ANONIM SIRKETI"/>
    <s v="EH.03.001"/>
    <s v="Enroute Panorama - Çafri Merkezi Hizmeti  (MSD)"/>
    <s v="Univera - Özgörkey"/>
    <x v="13"/>
    <s v="Enroute"/>
    <s v="Enroute"/>
    <n v="12034.95"/>
    <m/>
    <n v="4"/>
    <m/>
    <n v="48139.8"/>
    <m/>
    <n v="0"/>
    <m/>
    <n v="48139.8"/>
    <m/>
    <n v="0"/>
    <n v="0"/>
    <m/>
    <m/>
    <m/>
    <s v="Özgörkey"/>
    <s v="Mevcut Müşteri"/>
    <s v="Yenileme"/>
    <s v="Hizmet"/>
    <s v="Çağrı Merkezi"/>
    <s v="Diğer"/>
    <s v="Univera Satış"/>
    <s v="Saha Satış"/>
    <s v="Yurt İçi"/>
    <s v="Türkiye"/>
    <s v="Merkez"/>
  </r>
  <r>
    <m/>
    <m/>
    <x v="126"/>
    <s v="Q1"/>
    <x v="1"/>
    <x v="0"/>
    <m/>
    <s v="EDM BİLİŞİM SİSTEMLERİ VE DANIŞMANLIK HizmetLERİ A.Ş."/>
    <s v="EY.04.014"/>
    <s v="EnRoute - E-Dönüşüm Lisans Komisyonu"/>
    <s v="Univera - Kanal"/>
    <x v="6"/>
    <s v="E-Dönüşüm"/>
    <s v="E-Dönüşüm"/>
    <n v="9351"/>
    <m/>
    <n v="1"/>
    <m/>
    <n v="9351"/>
    <m/>
    <n v="0"/>
    <m/>
    <n v="9351"/>
    <m/>
    <n v="0"/>
    <n v="0"/>
    <m/>
    <m/>
    <m/>
    <s v="EDM Bilişim"/>
    <s v="Mevcut Müşteri"/>
    <s v="Yeni Satış"/>
    <s v="Komisyon"/>
    <s v="E-Dönüşüm"/>
    <s v="Diğer"/>
    <s v="Kanal Satış"/>
    <s v="EDM Bilişim"/>
    <s v="Yurt İçi"/>
    <s v="Türkiye"/>
    <s v="Merkez"/>
  </r>
  <r>
    <m/>
    <m/>
    <x v="126"/>
    <s v="Q1"/>
    <x v="1"/>
    <x v="1"/>
    <m/>
    <s v="EDM BİLİŞİM SİSTEMLERİ VE DANIŞMANLIK HizmetLERİ A.Ş."/>
    <s v="EY.04.014"/>
    <s v="EnRoute - E-Dönüşüm Lisans Komisyonu"/>
    <s v="Univera - Kanal"/>
    <x v="6"/>
    <s v="E-Dönüşüm"/>
    <s v="E-Dönüşüm"/>
    <n v="42962.71"/>
    <m/>
    <n v="1"/>
    <m/>
    <n v="42962.708299999998"/>
    <m/>
    <n v="-1.6999999999999999E-3"/>
    <m/>
    <n v="42962.71"/>
    <m/>
    <n v="0"/>
    <n v="0"/>
    <m/>
    <m/>
    <m/>
    <s v="EDM Bilişim"/>
    <s v="Mevcut Müşteri"/>
    <s v="Yeni Satış"/>
    <s v="Komisyon"/>
    <s v="E-Dönüşüm"/>
    <s v="Diğer"/>
    <s v="Kanal Satış"/>
    <s v="EDM Bilişim"/>
    <s v="Yurt İçi"/>
    <s v="Türkiye"/>
    <s v="Merkez"/>
  </r>
  <r>
    <m/>
    <m/>
    <x v="127"/>
    <s v="Q3"/>
    <x v="0"/>
    <x v="6"/>
    <m/>
    <s v="ÖZKAN GIDA SAIT ÇIÇEK"/>
    <s v="UH.01.002"/>
    <s v="UNIDOX KONTÖR HIZMETI"/>
    <s v="Univera Doğuş Çay Projesi"/>
    <x v="6"/>
    <s v="E-Dönüşüm"/>
    <s v="Unidox"/>
    <n v="1"/>
    <m/>
    <n v="50000"/>
    <m/>
    <n v="50000"/>
    <m/>
    <n v="0"/>
    <m/>
    <n v="50000"/>
    <m/>
    <n v="0"/>
    <n v="0"/>
    <s v="UNI240000001266"/>
    <m/>
    <m/>
    <s v="Doğuş Çay"/>
    <s v="Mevcut Müşteri"/>
    <s v="Yeni Satış"/>
    <s v="Kontor"/>
    <s v="Kontor Satışı"/>
    <s v="Key Account"/>
    <s v="Kanal Satış"/>
    <s v="Saha Satış"/>
    <s v="Yurt İçi"/>
    <s v="Türkiye"/>
    <s v="Dist"/>
  </r>
  <r>
    <m/>
    <m/>
    <x v="127"/>
    <s v="Q3"/>
    <x v="0"/>
    <x v="6"/>
    <m/>
    <s v="EFES VITANTA MOLDOVA BREWERY S.A"/>
    <s v="QH.02.001"/>
    <s v="Quest Panorama - Yazilim Bakimi, Yasatma ve Merkezi Destek Hizmeti"/>
    <s v="Univera - Efes Moldova"/>
    <x v="4"/>
    <s v="Quest"/>
    <m/>
    <n v="12443.13"/>
    <m/>
    <n v="1"/>
    <m/>
    <n v="12443.125996000001"/>
    <m/>
    <n v="-4.0039999999999997E-3"/>
    <m/>
    <n v="12443.13"/>
    <m/>
    <n v="0"/>
    <n v="0"/>
    <s v="ENV240000000092"/>
    <m/>
    <m/>
    <s v="Efes International"/>
    <s v="Mevcut Müşteri"/>
    <s v="Yenileme"/>
    <s v="Hizmet"/>
    <s v="Bakım ve Destek Hizmeti"/>
    <s v="Diğer"/>
    <s v="Univera Satış"/>
    <s v="Saha Satış"/>
    <s v="Yurt Dışı"/>
    <s v="Moldova"/>
    <s v="Merkez"/>
  </r>
  <r>
    <m/>
    <m/>
    <x v="127"/>
    <s v="Q1"/>
    <x v="0"/>
    <x v="1"/>
    <m/>
    <s v="Altıparmak Gıda San. ve Tic. A.Ş. "/>
    <s v="EY.03.001"/>
    <s v="Enroute Panorama PaaS Yazılımi (Kiralama Hizmeti )"/>
    <s v="Univera - Altıparmak-Balparmak"/>
    <x v="17"/>
    <s v="Enroute"/>
    <s v="Enroute"/>
    <n v="41921"/>
    <m/>
    <n v="1"/>
    <m/>
    <n v="41921"/>
    <m/>
    <n v="0"/>
    <m/>
    <n v="41921"/>
    <m/>
    <n v="0"/>
    <n v="0"/>
    <m/>
    <m/>
    <m/>
    <s v="Balparmak"/>
    <s v="Mevcut Müşteri"/>
    <s v="Yenileme"/>
    <s v="Lisans"/>
    <s v="Lisans Kiralama"/>
    <s v="Diğer"/>
    <s v="Univera Satış"/>
    <s v="Saha Satış"/>
    <s v="Yurt İçi"/>
    <s v="Türkiye"/>
    <s v="Merkez"/>
  </r>
  <r>
    <m/>
    <m/>
    <x v="127"/>
    <s v="Q1"/>
    <x v="0"/>
    <x v="1"/>
    <m/>
    <s v="Altıparmak Gıda San. ve Tic. A.Ş. "/>
    <s v="EY.03.001"/>
    <s v="Enroute Panorama PaaS Yazılımi (Kiralama Hizmeti )"/>
    <s v="Univera - Altıparmak-Balparmak"/>
    <x v="17"/>
    <s v="Enroute"/>
    <s v="Enroute"/>
    <n v="41921"/>
    <m/>
    <n v="1"/>
    <m/>
    <n v="41921"/>
    <m/>
    <n v="0"/>
    <m/>
    <n v="41921"/>
    <m/>
    <n v="0"/>
    <n v="0"/>
    <m/>
    <m/>
    <m/>
    <s v="Balparmak"/>
    <s v="Mevcut Müşteri"/>
    <s v="Yenileme"/>
    <s v="Lisans"/>
    <s v="Lisans Kiralama"/>
    <s v="Diğer"/>
    <s v="Univera Satış"/>
    <s v="Saha Satış"/>
    <s v="Yurt İçi"/>
    <s v="Türkiye"/>
    <s v="Merkez"/>
  </r>
  <r>
    <m/>
    <m/>
    <x v="127"/>
    <s v="Q3"/>
    <x v="0"/>
    <x v="6"/>
    <m/>
    <s v="MİYA OTOMASYON VE BARKOD BILISIM SISTEMLERI SAN TİC. VE L.T.D. STI."/>
    <s v="EH.06.001"/>
    <s v="EnRoute Panorama - Hosting Hizmeti"/>
    <s v="Univera - Kanal"/>
    <x v="5"/>
    <s v="Hosting"/>
    <m/>
    <n v="7092"/>
    <m/>
    <n v="3"/>
    <m/>
    <n v="21276"/>
    <m/>
    <n v="0"/>
    <m/>
    <n v="21276"/>
    <m/>
    <n v="0"/>
    <n v="0"/>
    <s v="UNI240000001265"/>
    <m/>
    <m/>
    <s v="Miya"/>
    <s v="Mevcut Müşteri"/>
    <s v="Yenileme"/>
    <s v="Hizmet"/>
    <s v="Hosting"/>
    <s v="Diğer"/>
    <s v="Kanal Satış"/>
    <s v="Miya"/>
    <s v="Yurt İçi"/>
    <s v="Türkiye"/>
    <s v="Merkez"/>
  </r>
  <r>
    <m/>
    <m/>
    <x v="127"/>
    <s v="Q3"/>
    <x v="0"/>
    <x v="6"/>
    <m/>
    <s v="MİYA OTOMASYON VE BARKOD BILISIM SISTEMLERI SAN TİC. VE L.T.D. STI."/>
    <s v="EH.06.001"/>
    <s v="EnRoute Panorama - Hosting Hizmeti"/>
    <s v="Univera - Kanal"/>
    <x v="5"/>
    <s v="Hosting"/>
    <m/>
    <n v="2960.78"/>
    <m/>
    <n v="4"/>
    <m/>
    <n v="11843.12"/>
    <m/>
    <n v="0"/>
    <m/>
    <n v="11843.12"/>
    <m/>
    <n v="0"/>
    <n v="0"/>
    <s v="UNI240000001265"/>
    <m/>
    <m/>
    <s v="Miya"/>
    <s v="Mevcut Müşteri"/>
    <s v="Yenileme"/>
    <s v="Hizmet"/>
    <s v="Hosting"/>
    <s v="Diğer"/>
    <s v="Kanal Satış"/>
    <s v="Miya"/>
    <s v="Yurt İçi"/>
    <s v="Türkiye"/>
    <s v="Merkez"/>
  </r>
  <r>
    <m/>
    <m/>
    <x v="127"/>
    <s v="Q3"/>
    <x v="0"/>
    <x v="6"/>
    <m/>
    <s v="MİYA OTOMASYON VE BARKOD BILISIM SISTEMLERI SAN TİC. VE L.T.D. STI."/>
    <s v="EH.06.001"/>
    <s v="EnRoute Panorama - Hosting Hizmeti"/>
    <s v="Univera - Kanal"/>
    <x v="5"/>
    <s v="Hosting"/>
    <m/>
    <n v="5890.61"/>
    <m/>
    <n v="1"/>
    <m/>
    <n v="5890.61"/>
    <m/>
    <n v="0"/>
    <m/>
    <n v="5890.61"/>
    <m/>
    <n v="0"/>
    <n v="0"/>
    <s v="UNI240000001265"/>
    <m/>
    <m/>
    <s v="Miya"/>
    <s v="Mevcut Müşteri"/>
    <s v="Yenileme"/>
    <s v="Hizmet"/>
    <s v="Hosting"/>
    <s v="Diğer"/>
    <s v="Kanal Satış"/>
    <s v="Miya"/>
    <s v="Yurt İçi"/>
    <s v="Türkiye"/>
    <s v="Merkez"/>
  </r>
  <r>
    <m/>
    <m/>
    <x v="127"/>
    <s v="Q3"/>
    <x v="0"/>
    <x v="6"/>
    <m/>
    <s v="MİYA OTOMASYON VE BARKOD BILISIM SISTEMLERI SAN TİC. VE L.T.D. STI."/>
    <s v="EH.06.001"/>
    <s v="EnRoute Panorama - Hosting Hizmeti"/>
    <s v="Univera - Kanal"/>
    <x v="5"/>
    <s v="Hosting"/>
    <m/>
    <n v="1850.49"/>
    <m/>
    <n v="1"/>
    <m/>
    <n v="1850.49"/>
    <m/>
    <n v="0"/>
    <m/>
    <n v="1850.49"/>
    <m/>
    <n v="0"/>
    <n v="0"/>
    <s v="UNI240000001265"/>
    <m/>
    <m/>
    <s v="Miya"/>
    <s v="Mevcut Müşteri"/>
    <s v="Yenileme"/>
    <s v="Hizmet"/>
    <s v="Hosting"/>
    <s v="Diğer"/>
    <s v="Kanal Satış"/>
    <s v="Miya"/>
    <s v="Yurt İçi"/>
    <s v="Türkiye"/>
    <s v="Merkez"/>
  </r>
  <r>
    <m/>
    <m/>
    <x v="127"/>
    <s v="Q3"/>
    <x v="0"/>
    <x v="6"/>
    <m/>
    <s v="MİYA OTOMASYON VE BARKOD BILISIM SISTEMLERI SAN TİC. VE L.T.D. STI."/>
    <s v="EH.06.001"/>
    <s v="EnRoute Panorama - Hosting Hizmeti"/>
    <s v="Univera - Kanal"/>
    <x v="5"/>
    <s v="Hosting"/>
    <m/>
    <n v="1850.49"/>
    <m/>
    <n v="1"/>
    <m/>
    <n v="1850.49"/>
    <m/>
    <n v="0"/>
    <m/>
    <n v="1850.49"/>
    <m/>
    <n v="0"/>
    <n v="0"/>
    <s v="UNI240000001265"/>
    <m/>
    <m/>
    <s v="Miya"/>
    <s v="Mevcut Müşteri"/>
    <s v="Yenileme"/>
    <s v="Hizmet"/>
    <s v="Hosting"/>
    <s v="Diğer"/>
    <s v="Kanal Satış"/>
    <s v="Miya"/>
    <s v="Yurt İçi"/>
    <s v="Türkiye"/>
    <s v="Merkez"/>
  </r>
  <r>
    <m/>
    <m/>
    <x v="127"/>
    <s v="Q3"/>
    <x v="0"/>
    <x v="6"/>
    <m/>
    <s v="MİYA OTOMASYON VE BARKOD BILISIM SISTEMLERI SAN TİC. VE L.T.D. STI."/>
    <s v="EH.06.001"/>
    <s v="EnRoute Panorama - Hosting Hizmeti"/>
    <s v="Univera - Kanal"/>
    <x v="5"/>
    <s v="Hosting"/>
    <m/>
    <n v="1850.49"/>
    <m/>
    <n v="1"/>
    <m/>
    <n v="1850.49"/>
    <m/>
    <n v="0"/>
    <m/>
    <n v="1850.49"/>
    <m/>
    <n v="0"/>
    <n v="0"/>
    <s v="UNI240000001265"/>
    <m/>
    <m/>
    <s v="Miya"/>
    <s v="Mevcut Müşteri"/>
    <s v="Yenileme"/>
    <s v="Hizmet"/>
    <s v="Hosting"/>
    <s v="Diğer"/>
    <s v="Kanal Satış"/>
    <s v="Miya"/>
    <s v="Yurt İçi"/>
    <s v="Türkiye"/>
    <s v="Merkez"/>
  </r>
  <r>
    <m/>
    <m/>
    <x v="127"/>
    <s v="Q3"/>
    <x v="0"/>
    <x v="6"/>
    <m/>
    <s v="MİYA OTOMASYON VE BARKOD BILISIM SISTEMLERI SAN TİC. VE L.T.D. STI."/>
    <s v="EH.06.001"/>
    <s v="EnRoute Panorama - Hosting Hizmeti"/>
    <s v="Univera - Kanal"/>
    <x v="5"/>
    <s v="Hosting"/>
    <m/>
    <n v="1850.49"/>
    <m/>
    <n v="1"/>
    <m/>
    <n v="1850.49"/>
    <m/>
    <n v="0"/>
    <m/>
    <n v="1850.49"/>
    <m/>
    <n v="0"/>
    <n v="0"/>
    <s v="UNI240000001265"/>
    <m/>
    <m/>
    <s v="Miya"/>
    <s v="Mevcut Müşteri"/>
    <s v="Yenileme"/>
    <s v="Hizmet"/>
    <s v="Hosting"/>
    <s v="Diğer"/>
    <s v="Kanal Satış"/>
    <s v="Miya"/>
    <s v="Yurt İçi"/>
    <s v="Türkiye"/>
    <s v="Merkez"/>
  </r>
  <r>
    <m/>
    <m/>
    <x v="127"/>
    <s v="Q3"/>
    <x v="0"/>
    <x v="6"/>
    <m/>
    <s v="MİYA OTOMASYON VE BARKOD BILISIM SISTEMLERI SAN TİC. VE L.T.D. STI."/>
    <s v="EH.06.001"/>
    <s v="EnRoute Panorama - Hosting Hizmeti"/>
    <s v="Univera - Kanal"/>
    <x v="5"/>
    <s v="Hosting"/>
    <m/>
    <n v="1850.49"/>
    <m/>
    <n v="1"/>
    <m/>
    <n v="1850.49"/>
    <m/>
    <n v="0"/>
    <m/>
    <n v="1850.49"/>
    <m/>
    <n v="0"/>
    <n v="0"/>
    <s v="UNI240000001265"/>
    <m/>
    <m/>
    <s v="Miya"/>
    <s v="Mevcut Müşteri"/>
    <s v="Yenileme"/>
    <s v="Hizmet"/>
    <s v="Hosting"/>
    <s v="Diğer"/>
    <s v="Kanal Satış"/>
    <s v="Miya"/>
    <s v="Yurt İçi"/>
    <s v="Türkiye"/>
    <s v="Merkez"/>
  </r>
  <r>
    <m/>
    <m/>
    <x v="127"/>
    <s v="Q3"/>
    <x v="0"/>
    <x v="6"/>
    <m/>
    <s v="MİYA OTOMASYON VE BARKOD BILISIM SISTEMLERI SAN TİC. VE L.T.D. STI."/>
    <s v="EH.06.001"/>
    <s v="EnRoute Panorama - Hosting Hizmeti"/>
    <s v="Univera - Kanal"/>
    <x v="5"/>
    <s v="Hosting"/>
    <m/>
    <n v="1850"/>
    <m/>
    <n v="1"/>
    <m/>
    <n v="1850"/>
    <m/>
    <n v="0"/>
    <m/>
    <n v="1850"/>
    <m/>
    <n v="0"/>
    <n v="0"/>
    <s v="UNI240000001265"/>
    <m/>
    <m/>
    <s v="Miya"/>
    <s v="Mevcut Müşteri"/>
    <s v="Yenileme"/>
    <s v="Hizmet"/>
    <s v="Hosting"/>
    <s v="Diğer"/>
    <s v="Kanal Satış"/>
    <s v="Miya"/>
    <s v="Yurt İçi"/>
    <s v="Türkiye"/>
    <s v="Merkez"/>
  </r>
  <r>
    <m/>
    <m/>
    <x v="127"/>
    <s v="Q3"/>
    <x v="0"/>
    <x v="6"/>
    <m/>
    <s v="MİYA OTOMASYON VE BARKOD BILISIM SISTEMLERI SAN TİC. VE L.T.D. STI."/>
    <s v="EH.06.001"/>
    <s v="EnRoute Panorama - Hosting Hizmeti"/>
    <s v="Univera - Kanal"/>
    <x v="5"/>
    <s v="Hosting"/>
    <m/>
    <n v="1849"/>
    <m/>
    <n v="1"/>
    <m/>
    <n v="1849"/>
    <m/>
    <n v="0"/>
    <m/>
    <n v="1849"/>
    <m/>
    <n v="0"/>
    <n v="0"/>
    <s v="UNI240000001265"/>
    <m/>
    <m/>
    <s v="Miya"/>
    <s v="Mevcut Müşteri"/>
    <s v="Yenileme"/>
    <s v="Hizmet"/>
    <s v="Hosting"/>
    <s v="Diğer"/>
    <s v="Kanal Satış"/>
    <s v="Miya"/>
    <s v="Yurt İçi"/>
    <s v="Türkiye"/>
    <s v="Merkez"/>
  </r>
  <r>
    <m/>
    <m/>
    <x v="127"/>
    <s v="Q3"/>
    <x v="0"/>
    <x v="6"/>
    <m/>
    <s v="RECKITT BENCKISER EV ve HIJYEN ÜRÜNLERI A.S."/>
    <s v="EH.06.001"/>
    <s v="EnRoute Panorama - Hosting Hizmeti"/>
    <s v="Univera - Reckitt Benckiser"/>
    <x v="12"/>
    <s v="Hosting"/>
    <m/>
    <n v="30714.15"/>
    <m/>
    <n v="1"/>
    <m/>
    <n v="30714.15"/>
    <m/>
    <n v="0"/>
    <m/>
    <n v="30714.15"/>
    <m/>
    <n v="0"/>
    <n v="0"/>
    <s v="UNI240000001262"/>
    <m/>
    <m/>
    <s v="R. Benckiser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127"/>
    <s v="Q3"/>
    <x v="0"/>
    <x v="6"/>
    <m/>
    <s v="RECKITT BENCKISER TEMIZLIK MALZEMESI SAN. VE TIC. A.S."/>
    <s v="EH.06.001"/>
    <s v="EnRoute Panorama - Hosting Hizmeti"/>
    <s v="Univera - Reckitt Benckiser"/>
    <x v="12"/>
    <s v="Hosting"/>
    <m/>
    <n v="18534.330000000002"/>
    <m/>
    <n v="1"/>
    <m/>
    <n v="18534.330000000002"/>
    <m/>
    <n v="0"/>
    <m/>
    <n v="18534.330000000002"/>
    <m/>
    <n v="0"/>
    <n v="0"/>
    <s v="UNI240000001263"/>
    <m/>
    <m/>
    <s v="R. Benckiser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127"/>
    <s v="Q3"/>
    <x v="0"/>
    <x v="6"/>
    <m/>
    <s v="BMC OTOMOTIV SAN. VE TIC. A.S."/>
    <s v="CDH.02.001"/>
    <s v="Calldesk Panorama Yazilim Bakimi Hizmeti "/>
    <s v="Univera - BMC"/>
    <x v="13"/>
    <s v="ServiceCore"/>
    <m/>
    <n v="884.26793499999997"/>
    <m/>
    <n v="-1"/>
    <m/>
    <n v="0"/>
    <m/>
    <n v="0"/>
    <m/>
    <n v="-884.26793499999997"/>
    <m/>
    <n v="1"/>
    <n v="884.26793499999997"/>
    <s v="B02202400001914"/>
    <m/>
    <m/>
    <s v="BMC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127"/>
    <s v="Q3"/>
    <x v="0"/>
    <x v="6"/>
    <m/>
    <s v="BMC OTOMOTIV SAN. VE TIC. A.S."/>
    <s v="CDY.01.016"/>
    <s v="CallDesk Panorama - Servis Noktasi Lisansi"/>
    <s v="Univera - BMC"/>
    <x v="13"/>
    <s v="ServiceCore"/>
    <m/>
    <n v="17866.096677000001"/>
    <m/>
    <n v="-1"/>
    <m/>
    <n v="0"/>
    <m/>
    <n v="0"/>
    <m/>
    <n v="-17866.096677000001"/>
    <m/>
    <n v="1"/>
    <n v="17866.096677000001"/>
    <s v="B02202400001914"/>
    <m/>
    <m/>
    <s v="BMC"/>
    <s v="Mevcut Müşteri"/>
    <s v="Yeni Satış"/>
    <s v="Lisans"/>
    <s v="Lisans Satışı"/>
    <s v="Key Account"/>
    <s v="Univera Satış"/>
    <s v="Saha Satış"/>
    <s v="Yurt İçi"/>
    <s v="Türkiye"/>
    <s v="Merkez"/>
  </r>
  <r>
    <m/>
    <m/>
    <x v="127"/>
    <s v="Q1"/>
    <x v="1"/>
    <x v="1"/>
    <m/>
    <s v="EFES KAZAKHSTAN JSC FE"/>
    <s v="EH.02.001"/>
    <s v="Enroute Panorama - Yillik Yazilim Bakimi, Yasatma ve Merkezi Destek Hizmeti"/>
    <s v="Univera - Efes Kazakistan"/>
    <x v="16"/>
    <s v="Enroute"/>
    <s v="Enroute"/>
    <n v="606613.02"/>
    <m/>
    <n v="1"/>
    <m/>
    <n v="606613.02187499998"/>
    <m/>
    <n v="1.8749999999999999E-3"/>
    <m/>
    <n v="606613.02"/>
    <m/>
    <n v="0"/>
    <n v="0"/>
    <m/>
    <m/>
    <m/>
    <s v="Efes International"/>
    <s v="Mevcut Müşteri"/>
    <s v="Yenileme"/>
    <s v="Hizmet"/>
    <s v="Bakım ve Destek Hizmeti"/>
    <s v="Diğer"/>
    <s v="Univera Satış"/>
    <s v="Saha Satış"/>
    <s v="Yurt Dışı"/>
    <s v="Kazakistan"/>
    <s v="Merkez"/>
  </r>
  <r>
    <m/>
    <m/>
    <x v="127"/>
    <s v="Q1"/>
    <x v="1"/>
    <x v="1"/>
    <m/>
    <s v="ÇAYKUR ÇAY ISLETMELERI GENEL MÜDÜRLÜGÜ"/>
    <s v="EY.06.001"/>
    <s v="Enroute Panorama - Yazilim Gelistirme Hizmeti"/>
    <s v="Univera - Çaykur"/>
    <x v="12"/>
    <s v="Enroute"/>
    <s v="Enroute"/>
    <n v="3287.6412500000001"/>
    <m/>
    <n v="8"/>
    <m/>
    <n v="70136.351999999999"/>
    <m/>
    <n v="43835.222000000002"/>
    <m/>
    <n v="26301.13"/>
    <m/>
    <n v="0"/>
    <n v="0"/>
    <m/>
    <m/>
    <m/>
    <s v="Çaykur"/>
    <s v="Mevcut Müşteri"/>
    <s v="Yeni Satış"/>
    <s v="Hizmet"/>
    <s v="Yazılım Geliştirme"/>
    <s v="Diğer"/>
    <s v="Univera Satış"/>
    <s v="Saha Satış"/>
    <s v="Yurt İçi"/>
    <s v="Türkiye"/>
    <s v="Merkez"/>
  </r>
  <r>
    <m/>
    <m/>
    <x v="127"/>
    <s v="Q1"/>
    <x v="1"/>
    <x v="1"/>
    <m/>
    <s v="ÇAYTAS GIDA PAZARLAMA VE REKLAM HIZMETLERI SAN. TIC. A.S"/>
    <s v="EY.06.001"/>
    <s v="Enroute Panorama - Yazilim Gelistirme Hizmeti"/>
    <s v="Univera - Çaykur"/>
    <x v="12"/>
    <s v="Enroute"/>
    <s v="Enroute"/>
    <n v="4383.5"/>
    <m/>
    <n v="10"/>
    <m/>
    <n v="87670"/>
    <m/>
    <n v="43835"/>
    <m/>
    <n v="43835"/>
    <m/>
    <n v="0"/>
    <n v="0"/>
    <m/>
    <m/>
    <m/>
    <s v="Çaykur"/>
    <s v="Mevcut Müşteri"/>
    <s v="Yeni Satış"/>
    <s v="Hizmet"/>
    <s v="Yazılım Geliştirme"/>
    <s v="Diğer"/>
    <s v="Univera Satış"/>
    <s v="Saha Satış"/>
    <s v="Yurt İçi"/>
    <s v="Türkiye"/>
    <s v="Merkez"/>
  </r>
  <r>
    <m/>
    <m/>
    <x v="127"/>
    <s v="Q1"/>
    <x v="1"/>
    <x v="1"/>
    <m/>
    <s v="EVYAP SABUN YAG GLISERIN SAN. VE TIC.A.S."/>
    <s v="EY.06.001"/>
    <s v="Enroute Panorama - Yazilim Gelistirme Hizmeti"/>
    <s v="Univera - Evyap"/>
    <x v="12"/>
    <s v="Enroute"/>
    <s v="Enroute"/>
    <n v="11375"/>
    <m/>
    <n v="6"/>
    <m/>
    <n v="105000"/>
    <m/>
    <n v="36750"/>
    <m/>
    <n v="68250"/>
    <m/>
    <n v="0"/>
    <n v="0"/>
    <m/>
    <m/>
    <m/>
    <s v="Evyap"/>
    <s v="Mevcut Müşteri"/>
    <s v="Yeni Satış"/>
    <s v="Hizmet"/>
    <s v="Yazılım Geliştirme"/>
    <s v="Diğer"/>
    <s v="Univera Satış"/>
    <s v="Saha Satış"/>
    <s v="Yurt İçi"/>
    <s v="Türkiye"/>
    <s v="Merkez"/>
  </r>
  <r>
    <m/>
    <m/>
    <x v="127"/>
    <s v="Q1"/>
    <x v="1"/>
    <x v="1"/>
    <m/>
    <s v="BULAN TICARET - TUNÇ BULAN"/>
    <s v="EYS.02.011"/>
    <s v="Enroute Panorama - Panel - Çoklu Proje Birlestirme Mobil Uygulama Yazılımi Standart"/>
    <s v="Univera - Weitnauer"/>
    <x v="12"/>
    <s v="Enroute"/>
    <s v="Enroute"/>
    <n v="12025"/>
    <m/>
    <n v="3"/>
    <m/>
    <n v="36075"/>
    <m/>
    <n v="0"/>
    <m/>
    <n v="36075"/>
    <m/>
    <n v="0"/>
    <n v="0"/>
    <m/>
    <m/>
    <m/>
    <s v="Weithnauer"/>
    <s v="Mevcut Müşteri"/>
    <s v="Yeni Satış"/>
    <s v="Lisans"/>
    <s v="Lisans Satışı"/>
    <s v="Diğer"/>
    <s v="Univera Satış"/>
    <s v="Saha Satış"/>
    <s v="Yurt İçi"/>
    <s v="Türkiye"/>
    <s v="Dist"/>
  </r>
  <r>
    <m/>
    <m/>
    <x v="127"/>
    <s v="Q1"/>
    <x v="1"/>
    <x v="1"/>
    <m/>
    <s v="EFES KAZAKHSTAN JSC FE"/>
    <s v="EH.03.001"/>
    <s v="Enroute Panorama - Çafri Merkezi Hizmeti  (MSD)"/>
    <s v="Univera - Efes Kazakistan"/>
    <x v="16"/>
    <s v="Enroute"/>
    <s v="Enroute"/>
    <n v="34133.75"/>
    <m/>
    <n v="23"/>
    <m/>
    <n v="785076.25"/>
    <m/>
    <n v="0"/>
    <m/>
    <n v="785076.25"/>
    <m/>
    <n v="0"/>
    <n v="0"/>
    <m/>
    <m/>
    <m/>
    <s v="Efes International"/>
    <s v="Mevcut Müşteri"/>
    <s v="Yenileme"/>
    <s v="Hizmet"/>
    <s v="Çağrı Merkezi"/>
    <s v="Diğer"/>
    <s v="Univera Satış"/>
    <s v="Saha Satış"/>
    <s v="Yurt Dışı"/>
    <s v="Kazakistan"/>
    <s v="Merkez"/>
  </r>
  <r>
    <m/>
    <m/>
    <x v="127"/>
    <s v="Q1"/>
    <x v="1"/>
    <x v="1"/>
    <m/>
    <s v="EDM BİLİŞİM SİSTEMLERİ VE DANIŞMANLIK HizmetLERİ A.Ş."/>
    <s v="EY.04.014"/>
    <s v="EnRoute - E-Dönüşüm Lisans Komisyonu"/>
    <s v="Univera - Kanal"/>
    <x v="6"/>
    <s v="E-Dönüşüm"/>
    <s v="E-Dönüşüm"/>
    <n v="87042.5"/>
    <m/>
    <n v="1"/>
    <m/>
    <n v="87042.5"/>
    <m/>
    <n v="0"/>
    <m/>
    <n v="87042.5"/>
    <m/>
    <n v="0"/>
    <n v="0"/>
    <m/>
    <m/>
    <m/>
    <s v="EDM Bilişim"/>
    <s v="Mevcut Müşteri"/>
    <s v="Yeni Satış"/>
    <s v="Komisyon"/>
    <s v="E-Dönüşüm"/>
    <s v="Diğer"/>
    <s v="Kanal Satış"/>
    <s v="EDM Bilişim"/>
    <s v="Yurt İçi"/>
    <s v="Türkiye"/>
    <s v="Merkez"/>
  </r>
  <r>
    <m/>
    <m/>
    <x v="128"/>
    <s v="Q3"/>
    <x v="0"/>
    <x v="7"/>
    <m/>
    <s v="SERVET KARAKOLCU"/>
    <s v="UH.01.002"/>
    <s v="UNIDOX KONTÖR HIZMETI"/>
    <s v="Univera Doğuş Çay Projesi"/>
    <x v="6"/>
    <s v="E-Dönüşüm"/>
    <s v="Unidox"/>
    <n v="2.6949999999999998"/>
    <m/>
    <n v="5000"/>
    <m/>
    <n v="13475"/>
    <m/>
    <n v="0"/>
    <m/>
    <n v="13475"/>
    <m/>
    <n v="0"/>
    <n v="0"/>
    <s v="UNI240000001279"/>
    <m/>
    <m/>
    <s v="Doğuş Çay"/>
    <s v="Mevcut Müşteri"/>
    <s v="Yeni Satış"/>
    <s v="Kontor"/>
    <s v="Kontor Satışı"/>
    <s v="Key Account"/>
    <s v="Kanal Satış"/>
    <s v="Saha Satış"/>
    <s v="Yurt İçi"/>
    <s v="Türkiye"/>
    <s v="Dist"/>
  </r>
  <r>
    <m/>
    <m/>
    <x v="128"/>
    <s v="Q3"/>
    <x v="0"/>
    <x v="7"/>
    <m/>
    <s v="JTI TÜTÜN ÜRÜNLERI SANAYI A.S"/>
    <s v="SH.02.001"/>
    <s v="StokBar Panorama - Yazilim Bakimi Hizmeti"/>
    <s v="Univera - JTI"/>
    <x v="11"/>
    <s v="Stokbar"/>
    <s v="Stokbar"/>
    <n v="15588.25"/>
    <m/>
    <n v="1"/>
    <m/>
    <n v="15588.25"/>
    <m/>
    <n v="0"/>
    <m/>
    <n v="15588.25"/>
    <m/>
    <n v="0"/>
    <n v="0"/>
    <s v="UNI240000001298"/>
    <m/>
    <m/>
    <s v="JTI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128"/>
    <s v="Q3"/>
    <x v="0"/>
    <x v="7"/>
    <m/>
    <s v="JTI TÜTÜN ÜRÜNLERI SANAYI A.S"/>
    <s v="SH.02.001"/>
    <s v="StokBar Panorama - Yazilim Bakimi Hizmeti"/>
    <s v="Univera - JTI"/>
    <x v="11"/>
    <s v="Stokbar"/>
    <s v="Stokbar"/>
    <n v="6138.02"/>
    <m/>
    <n v="1"/>
    <m/>
    <n v="6138.02"/>
    <m/>
    <n v="0"/>
    <m/>
    <n v="6138.02"/>
    <m/>
    <n v="0"/>
    <n v="0"/>
    <s v="UNI240000001298"/>
    <m/>
    <m/>
    <s v="JTI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128"/>
    <s v="Q3"/>
    <x v="0"/>
    <x v="7"/>
    <m/>
    <s v="JTI TÜTÜN ÜRÜNLERI SANAYI A.S"/>
    <s v="SH.02.001"/>
    <s v="StokBar Panorama - Yazilim Bakimi Hizmeti"/>
    <s v="Univera - JTI"/>
    <x v="11"/>
    <s v="Stokbar"/>
    <s v="Stokbar"/>
    <n v="3235.31"/>
    <m/>
    <n v="1"/>
    <m/>
    <n v="3235.31"/>
    <m/>
    <n v="0"/>
    <m/>
    <n v="3235.31"/>
    <m/>
    <n v="0"/>
    <n v="0"/>
    <s v="UNI240000001298"/>
    <m/>
    <m/>
    <s v="JTI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128"/>
    <s v="Q3"/>
    <x v="0"/>
    <x v="7"/>
    <m/>
    <s v="JTI TÜTÜN ÜRÜNLERI SANAYI A.S"/>
    <s v="SH.03.004"/>
    <s v="StokBar Panorama - Çafri Merkezi Hizmeti (Depo/Lokasyon)"/>
    <s v="Univera - JTI"/>
    <x v="11"/>
    <s v="Stokbar"/>
    <s v="Stokbar"/>
    <n v="33588.26"/>
    <m/>
    <n v="1"/>
    <m/>
    <n v="33588.26"/>
    <m/>
    <n v="0"/>
    <m/>
    <n v="33588.26"/>
    <m/>
    <n v="0"/>
    <n v="0"/>
    <s v="UNI240000001298"/>
    <m/>
    <m/>
    <s v="JTI"/>
    <s v="Mevcut Müşteri"/>
    <s v="Yenileme"/>
    <s v="Hizmet"/>
    <s v="Hosting"/>
    <s v="Key Account"/>
    <s v="Univera Satış"/>
    <s v="Saha Satış"/>
    <s v="Yurt İçi"/>
    <s v="Türkiye"/>
    <s v="Merkez"/>
  </r>
  <r>
    <m/>
    <m/>
    <x v="128"/>
    <s v="Q3"/>
    <x v="0"/>
    <x v="7"/>
    <m/>
    <s v="ENERJISA ENERJI ÜRETIM A.S."/>
    <s v="QH.08.001"/>
    <s v="Quest Panorama - Hosting Hizmeti"/>
    <s v="Univera - Enerjisa"/>
    <x v="12"/>
    <s v="Hosting"/>
    <m/>
    <n v="22326.85"/>
    <m/>
    <n v="1"/>
    <m/>
    <n v="22326.849314999999"/>
    <m/>
    <n v="-6.8499999999999995E-4"/>
    <m/>
    <n v="22326.85"/>
    <m/>
    <n v="0"/>
    <n v="0"/>
    <s v="UNI240000001289"/>
    <m/>
    <m/>
    <s v="Enerjisa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128"/>
    <s v="Q3"/>
    <x v="0"/>
    <x v="7"/>
    <m/>
    <s v="FHP EV IÇI KULLANIM ARAÇLARI SAN VE TIC . A.S"/>
    <s v="QH.08.001"/>
    <s v="Quest Panorama - Hosting Hizmeti"/>
    <s v="Univera - Vileda"/>
    <x v="7"/>
    <s v="Hosting"/>
    <m/>
    <n v="13066.67"/>
    <m/>
    <n v="1"/>
    <m/>
    <n v="13066.667175"/>
    <m/>
    <n v="-2.8249999999999998E-3"/>
    <m/>
    <n v="13066.67"/>
    <m/>
    <n v="0"/>
    <n v="0"/>
    <s v="UNI240000001286"/>
    <m/>
    <m/>
    <s v="Vileda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128"/>
    <s v="Q3"/>
    <x v="0"/>
    <x v="7"/>
    <m/>
    <s v="NESTLE TÜRKIYE GIDA SANAYI A.S."/>
    <s v="EH.03.003"/>
    <s v="EnRoute Panorama - Uzman Destek Hizmeti"/>
    <s v="Univera - Nestle Retail"/>
    <x v="11"/>
    <s v="Enroute"/>
    <m/>
    <n v="27000"/>
    <m/>
    <n v="1"/>
    <m/>
    <n v="27000"/>
    <m/>
    <n v="0"/>
    <m/>
    <n v="27000"/>
    <m/>
    <n v="0"/>
    <n v="0"/>
    <s v="UNI240000001290"/>
    <m/>
    <m/>
    <s v="Nestle"/>
    <s v="Mevcut Müşteri"/>
    <s v="Yenileme"/>
    <s v="Hizmet"/>
    <s v="Hosting"/>
    <s v="Key Account"/>
    <s v="Univera Satış"/>
    <s v="Saha Satış"/>
    <s v="Yurt İçi"/>
    <s v="Türkiye"/>
    <s v="Merkez"/>
  </r>
  <r>
    <m/>
    <m/>
    <x v="128"/>
    <s v="Q3"/>
    <x v="0"/>
    <x v="7"/>
    <m/>
    <s v="DARDANEL DAGITIM A.S."/>
    <s v="EH.06.001"/>
    <s v="EnRoute Panorama - Hosting Hizmeti"/>
    <s v="Univera - Dardanel"/>
    <x v="7"/>
    <s v="Hosting"/>
    <m/>
    <n v="44917.17"/>
    <m/>
    <n v="1"/>
    <m/>
    <n v="44917.17"/>
    <m/>
    <n v="0"/>
    <m/>
    <n v="44917.17"/>
    <m/>
    <n v="0"/>
    <n v="0"/>
    <s v="UNI240000001293"/>
    <m/>
    <m/>
    <s v="Dardanel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128"/>
    <s v="Q3"/>
    <x v="0"/>
    <x v="7"/>
    <m/>
    <s v="ERBAK-ULUDAG PAZARLAMA SATIS VE DAGITIM A.S."/>
    <s v="EH.06.001"/>
    <s v="EnRoute Panorama - Hosting Hizmeti"/>
    <s v="Univera - Uludağ İçecek"/>
    <x v="11"/>
    <s v="Hosting"/>
    <m/>
    <n v="75000"/>
    <m/>
    <n v="1"/>
    <m/>
    <n v="75000"/>
    <m/>
    <n v="0"/>
    <m/>
    <n v="75000"/>
    <m/>
    <n v="0"/>
    <n v="0"/>
    <s v="UNI240000001296"/>
    <m/>
    <m/>
    <s v="Uludağ İçecek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128"/>
    <s v="Q3"/>
    <x v="0"/>
    <x v="7"/>
    <m/>
    <s v="Haribo SEKERLEME SAN. TIC.LTD. STI."/>
    <s v="EH.06.001"/>
    <s v="EnRoute Panorama - Hosting Hizmeti"/>
    <s v="Univera - Haribo"/>
    <x v="7"/>
    <s v="Hosting"/>
    <m/>
    <n v="13413.34"/>
    <m/>
    <n v="1"/>
    <m/>
    <n v="13413.344000999999"/>
    <m/>
    <n v="4.0010000000000002E-3"/>
    <m/>
    <n v="13413.34"/>
    <m/>
    <n v="0"/>
    <n v="0"/>
    <s v="UNI240000001284"/>
    <m/>
    <m/>
    <s v="Haribo"/>
    <s v="Mevcut Müşteri"/>
    <s v="Yenileme"/>
    <s v="Hizmet"/>
    <s v="Hosting"/>
    <s v="Key Account"/>
    <s v="Univera Satış"/>
    <s v="Saha Satış"/>
    <s v="Yurt İçi"/>
    <s v="Türkiye"/>
    <s v="Merkez"/>
  </r>
  <r>
    <m/>
    <m/>
    <x v="128"/>
    <s v="Q3"/>
    <x v="0"/>
    <x v="7"/>
    <m/>
    <s v="Haribo SEKERLEME SAN. TIC.LTD. STI."/>
    <s v="EH.06.001"/>
    <s v="EnRoute Panorama - Hosting Hizmeti"/>
    <s v="Univera - Haribo"/>
    <x v="7"/>
    <s v="Hosting"/>
    <m/>
    <n v="6462.9"/>
    <m/>
    <n v="1"/>
    <m/>
    <n v="6462.9044999999996"/>
    <m/>
    <n v="4.4999999999999997E-3"/>
    <m/>
    <n v="6462.9"/>
    <m/>
    <n v="0"/>
    <n v="0"/>
    <s v="UNI240000001284"/>
    <m/>
    <m/>
    <s v="Haribo"/>
    <s v="Mevcut Müşteri"/>
    <s v="Yenileme"/>
    <s v="Hizmet"/>
    <s v="Hosting"/>
    <s v="Key Account"/>
    <s v="Univera Satış"/>
    <s v="Saha Satış"/>
    <s v="Yurt İçi"/>
    <s v="Türkiye"/>
    <s v="Merkez"/>
  </r>
  <r>
    <m/>
    <m/>
    <x v="128"/>
    <s v="Q3"/>
    <x v="0"/>
    <x v="7"/>
    <m/>
    <s v="IMPERIAL TOBACCO TÜTÜN ÜRÜNLERI SATIS VE PAZARLAMA A.S"/>
    <s v="EH.06.001"/>
    <s v="EnRoute Panorama - Hosting Hizmeti"/>
    <s v="Univera - Imperial Tobacco"/>
    <x v="13"/>
    <s v="Hosting"/>
    <m/>
    <n v="91000"/>
    <m/>
    <n v="1"/>
    <m/>
    <n v="91000"/>
    <m/>
    <n v="0"/>
    <m/>
    <n v="91000"/>
    <m/>
    <n v="0"/>
    <n v="0"/>
    <s v="UNI240000001295"/>
    <m/>
    <m/>
    <s v="Imperial Tobacco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128"/>
    <s v="Q3"/>
    <x v="0"/>
    <x v="7"/>
    <m/>
    <s v="KENT GIDA MADDELERI SAN VE TIC.AS."/>
    <s v="EH.06.001"/>
    <s v="EnRoute Panorama - Hosting Hizmeti"/>
    <s v="Univera - Kent Gıda"/>
    <x v="12"/>
    <s v="Hosting"/>
    <m/>
    <n v="375062.9"/>
    <m/>
    <n v="1"/>
    <m/>
    <n v="375062.89685700001"/>
    <m/>
    <n v="-3.143E-3"/>
    <m/>
    <n v="375062.9"/>
    <m/>
    <n v="0"/>
    <n v="0"/>
    <s v="UNI240000001292"/>
    <m/>
    <m/>
    <s v="Mondelez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128"/>
    <s v="Q3"/>
    <x v="0"/>
    <x v="7"/>
    <m/>
    <s v="LA LORRAINE UNLU MAMÜLLER SAN. VE TIC. A.S."/>
    <s v="EH.06.001"/>
    <s v="EnRoute Panorama - Hosting Hizmeti"/>
    <s v="Univera - La Lorraine"/>
    <x v="7"/>
    <s v="Hosting"/>
    <m/>
    <n v="56104.31"/>
    <m/>
    <n v="1"/>
    <m/>
    <n v="56104.308249000002"/>
    <m/>
    <n v="-1.751E-3"/>
    <m/>
    <n v="56104.31"/>
    <m/>
    <n v="0"/>
    <n v="0"/>
    <s v="UNI240000001287"/>
    <m/>
    <m/>
    <s v="La Lorraine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128"/>
    <s v="Q3"/>
    <x v="0"/>
    <x v="7"/>
    <m/>
    <s v="PERNOD RICARD ISTANBUL IÇ VE DIS TIC. LTD. STI"/>
    <s v="EH.06.001"/>
    <s v="EnRoute Panorama - Hosting Hizmeti"/>
    <s v="Univera - Pernod Ricard"/>
    <x v="12"/>
    <s v="Hosting"/>
    <m/>
    <n v="158834.1"/>
    <m/>
    <n v="1"/>
    <m/>
    <n v="158834.1"/>
    <m/>
    <n v="0"/>
    <m/>
    <n v="158834.1"/>
    <m/>
    <n v="0"/>
    <n v="0"/>
    <s v="UNI240000001291"/>
    <m/>
    <m/>
    <s v="Pernod Ricard"/>
    <s v="Mevcut Müşteri"/>
    <s v="Yenileme"/>
    <s v="Hizmet"/>
    <s v="Hosting"/>
    <s v="Key Account"/>
    <s v="Univera Satış"/>
    <s v="Saha Satış"/>
    <s v="Yurt İçi"/>
    <s v="Türkiye"/>
    <s v="Merkez"/>
  </r>
  <r>
    <m/>
    <m/>
    <x v="128"/>
    <s v="Q3"/>
    <x v="0"/>
    <x v="7"/>
    <m/>
    <s v="PERRIGO KISISEL BAKIM ÜRÜNLERI SAN. VE TIC. LTD.STI"/>
    <s v="EH.06.001"/>
    <s v="EnRoute Panorama - Hosting Hizmeti"/>
    <s v="Univera - Omega Pharma"/>
    <x v="7"/>
    <s v="Hosting"/>
    <m/>
    <n v="29775.15"/>
    <m/>
    <n v="1"/>
    <m/>
    <n v="29775.15"/>
    <m/>
    <n v="0"/>
    <m/>
    <n v="29775.15"/>
    <m/>
    <n v="0"/>
    <n v="0"/>
    <s v="UNI240000001280"/>
    <m/>
    <m/>
    <s v="Perrigo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128"/>
    <s v="Q3"/>
    <x v="0"/>
    <x v="7"/>
    <m/>
    <s v="RED BULL GIDA DAGITIM VE PAZARLAMA TICARET LTD. STI"/>
    <s v="EH.06.001"/>
    <s v="EnRoute Panorama - Hosting Hizmeti"/>
    <s v="Univera - Redbull"/>
    <x v="12"/>
    <s v="Hosting"/>
    <m/>
    <n v="83493.440000000002"/>
    <m/>
    <n v="1"/>
    <m/>
    <n v="83493.440000000002"/>
    <m/>
    <n v="0"/>
    <m/>
    <n v="83493.440000000002"/>
    <m/>
    <n v="0"/>
    <n v="0"/>
    <s v="UNI240000001294"/>
    <m/>
    <m/>
    <s v="Redbull"/>
    <s v="Mevcut Müşteri"/>
    <s v="Yenileme"/>
    <s v="Hizmet"/>
    <s v="Hosting"/>
    <s v="Diğer"/>
    <s v="Univera Satış"/>
    <s v="Saha Satış"/>
    <s v="Yurt İçi"/>
    <s v="Türkiye"/>
    <m/>
  </r>
  <r>
    <m/>
    <m/>
    <x v="128"/>
    <s v="Q3"/>
    <x v="0"/>
    <x v="7"/>
    <m/>
    <s v="TADIM GIDA MADDELERI SAN.VE TIC.AS."/>
    <s v="EH.06.001"/>
    <s v="EnRoute Panorama - Hosting Hizmeti"/>
    <s v="Univera - Tadım"/>
    <x v="7"/>
    <s v="Hosting"/>
    <m/>
    <n v="65000"/>
    <m/>
    <n v="1"/>
    <m/>
    <n v="65000"/>
    <m/>
    <n v="0"/>
    <m/>
    <n v="65000"/>
    <m/>
    <n v="0"/>
    <n v="0"/>
    <s v="UNI240000001285"/>
    <m/>
    <m/>
    <s v="Tadım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128"/>
    <s v="Q3"/>
    <x v="0"/>
    <x v="7"/>
    <m/>
    <s v="TÜRK HENKEL KIMYA SAN TIC. A.S."/>
    <s v="EH.06.001"/>
    <s v="EnRoute Panorama - Hosting Hizmeti"/>
    <s v="Univera - Schwarzkoph Henkel"/>
    <x v="7"/>
    <s v="Hosting"/>
    <m/>
    <n v="19388.71"/>
    <m/>
    <n v="1"/>
    <m/>
    <n v="19388.713500000002"/>
    <m/>
    <n v="3.5000000000000001E-3"/>
    <m/>
    <n v="19388.71"/>
    <m/>
    <n v="0"/>
    <n v="0"/>
    <s v="UNI240000001297"/>
    <m/>
    <m/>
    <s v="Henkel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128"/>
    <s v="Q1"/>
    <x v="1"/>
    <x v="1"/>
    <m/>
    <s v="EFES VITANTA MOLDOVA BREWERY S.A"/>
    <s v="EH.02.001"/>
    <s v="Enroute Panorama - Yillik Yazilim Bakimi, Yasatma ve Merkezi Destek Hizmeti"/>
    <s v="Univera - Efes Moldova"/>
    <x v="16"/>
    <s v="Enroute"/>
    <s v="Enroute"/>
    <n v="26916.76"/>
    <m/>
    <n v="1"/>
    <m/>
    <n v="26916.760762999998"/>
    <m/>
    <n v="7.6300000000000001E-4"/>
    <m/>
    <n v="26916.76"/>
    <m/>
    <n v="0"/>
    <n v="0"/>
    <m/>
    <m/>
    <m/>
    <s v="Efes International"/>
    <s v="Mevcut Müşteri"/>
    <s v="Yenileme"/>
    <s v="Hizmet"/>
    <s v="Bakım ve Destek Hizmeti"/>
    <s v="Diğer"/>
    <s v="Univera Satış"/>
    <s v="Saha Satış"/>
    <s v="Yurt Dışı"/>
    <s v="Moldova"/>
    <s v="Merkez"/>
  </r>
  <r>
    <m/>
    <m/>
    <x v="128"/>
    <s v="Q1"/>
    <x v="1"/>
    <x v="1"/>
    <m/>
    <s v="BEYLERBEYI IÇECEK PAZARLAMA A.S"/>
    <s v="EY.06.001"/>
    <s v="Enroute Panorama - Yazilim Gelistirme Hizmeti"/>
    <s v="Univera - Sarper İçecek"/>
    <x v="13"/>
    <s v="Enroute"/>
    <s v="Enroute"/>
    <n v="15608.25"/>
    <m/>
    <n v="21.52"/>
    <m/>
    <n v="376600"/>
    <m/>
    <n v="40710.46"/>
    <m/>
    <n v="335889.54"/>
    <m/>
    <n v="0"/>
    <n v="0"/>
    <m/>
    <m/>
    <m/>
    <s v="Beylerbeyi"/>
    <s v="Mevcut Müşteri"/>
    <s v="Yeni Satış"/>
    <s v="Hizmet"/>
    <s v="Yazılım Geliştirme"/>
    <s v="Diğer"/>
    <s v="Univera Satış"/>
    <s v="Saha Satış"/>
    <s v="Yurt İçi"/>
    <s v="Türkiye"/>
    <s v="Merkez"/>
  </r>
  <r>
    <m/>
    <m/>
    <x v="128"/>
    <s v="Q1"/>
    <x v="1"/>
    <x v="1"/>
    <m/>
    <s v="Tadım Gıda Maddeleri San. ve Tic. A.Ş."/>
    <s v="EH.03.006"/>
    <s v="Enroute Panorama - Uzaktan Kurulum ve Efitim Hizmeti"/>
    <s v="Univera - Tadım"/>
    <x v="14"/>
    <s v="Enroute"/>
    <s v="Enroute"/>
    <n v="14000"/>
    <m/>
    <n v="1"/>
    <m/>
    <n v="14000"/>
    <m/>
    <n v="0"/>
    <m/>
    <n v="14000"/>
    <m/>
    <n v="0"/>
    <n v="0"/>
    <m/>
    <m/>
    <m/>
    <s v="Tadım"/>
    <s v="Mevcut Müşteri"/>
    <s v="Yeni Satış"/>
    <s v="Hizmet"/>
    <s v="Kurulum ve Eğitim"/>
    <s v="Diğer"/>
    <s v="Univera Satış"/>
    <s v="Saha Satış"/>
    <s v="Yurt İçi"/>
    <s v="Türkiye"/>
    <s v="Merkez"/>
  </r>
  <r>
    <m/>
    <m/>
    <x v="128"/>
    <s v="Q1"/>
    <x v="1"/>
    <x v="1"/>
    <m/>
    <s v="Şenpiliç Gıda Sanayi A.Ş."/>
    <s v="EY.02.033"/>
    <s v="Enroute Panorama - Mobil Kullanici Yazılımi (Enterprise)"/>
    <s v="Univera - Şen Piliç"/>
    <x v="14"/>
    <s v="Enroute"/>
    <s v="Enroute"/>
    <n v="8000"/>
    <m/>
    <n v="50"/>
    <m/>
    <n v="400000"/>
    <m/>
    <n v="0"/>
    <m/>
    <n v="400000"/>
    <m/>
    <n v="0"/>
    <n v="0"/>
    <m/>
    <m/>
    <m/>
    <s v="Şen Piliç"/>
    <s v="Mevcut Müşteri"/>
    <s v="Yeni Satış"/>
    <s v="Lisans"/>
    <s v="Lisans Satışı"/>
    <s v="Diğer"/>
    <s v="Univera Satış"/>
    <s v="Saha Satış"/>
    <s v="Yurt İçi"/>
    <s v="Türkiye"/>
    <s v="Merkez"/>
  </r>
  <r>
    <m/>
    <m/>
    <x v="128"/>
    <s v="Q1"/>
    <x v="1"/>
    <x v="1"/>
    <m/>
    <s v="EFES VITANTA MOLDOVA BREWERY S.A"/>
    <s v="EH.03.001"/>
    <s v="Enroute Panorama - Çafri Merkezi Hizmeti  (MSD)"/>
    <s v="Univera - Efes Moldova"/>
    <x v="16"/>
    <s v="Enroute"/>
    <s v="Enroute"/>
    <n v="35192.06"/>
    <m/>
    <n v="1"/>
    <m/>
    <n v="35192.056199999999"/>
    <m/>
    <n v="-3.8E-3"/>
    <m/>
    <n v="35192.06"/>
    <m/>
    <n v="0"/>
    <n v="0"/>
    <m/>
    <m/>
    <m/>
    <s v="Efes International"/>
    <s v="Mevcut Müşteri"/>
    <s v="Yenileme"/>
    <s v="Hizmet"/>
    <s v="Çağrı Merkezi"/>
    <s v="Diğer"/>
    <s v="Univera Satış"/>
    <s v="Saha Satış"/>
    <s v="Yurt Dışı"/>
    <s v="Moldova"/>
    <s v="Merkez"/>
  </r>
  <r>
    <m/>
    <m/>
    <x v="129"/>
    <s v="Q3"/>
    <x v="0"/>
    <x v="7"/>
    <m/>
    <s v="MİYA OTOMASYON VE BARKOD BILISIM SISTEMLERI SAN TİC. VE L.T.D. STI."/>
    <s v="UH.01.002"/>
    <s v="UNIDOX KONTÖR HIZMETI"/>
    <s v="Univera - Kanal"/>
    <x v="5"/>
    <s v="E-Dönüşüm"/>
    <s v="Unidox"/>
    <n v="3.5625"/>
    <m/>
    <n v="2000"/>
    <m/>
    <n v="7125"/>
    <m/>
    <n v="0"/>
    <m/>
    <n v="7125"/>
    <m/>
    <n v="0"/>
    <n v="0"/>
    <s v="UNI240000001301"/>
    <m/>
    <m/>
    <s v="Miya"/>
    <s v="Mevcut Müşteri"/>
    <s v="Yeni Satış"/>
    <s v="Kontor"/>
    <s v="Kontor Satışı"/>
    <s v="Diğer"/>
    <s v="Kanal Satış"/>
    <s v="Miya"/>
    <s v="Yurt İçi"/>
    <s v="Türkiye"/>
    <s v="Merkez"/>
  </r>
  <r>
    <m/>
    <m/>
    <x v="129"/>
    <s v="Q3"/>
    <x v="0"/>
    <x v="7"/>
    <m/>
    <s v="SATEM GRUP GIDA DAGITIM VE PAZARLAMA A.S."/>
    <s v="SH.02.001"/>
    <s v="StokBar Panorama - Yazilim Bakimi Hizmeti"/>
    <s v="Univera - Oyak Grup"/>
    <x v="7"/>
    <s v="Stokbar"/>
    <s v="Stokbar"/>
    <n v="758124.77"/>
    <m/>
    <n v="1"/>
    <m/>
    <n v="758124.77"/>
    <m/>
    <n v="0"/>
    <m/>
    <n v="758124.77"/>
    <m/>
    <n v="0"/>
    <n v="0"/>
    <s v="UNI240000001302"/>
    <m/>
    <m/>
    <s v="Oyak Grup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129"/>
    <s v="Q3"/>
    <x v="0"/>
    <x v="7"/>
    <m/>
    <s v="DERKO KOZMETIK TURIZM VE ILAÇ ITH. IHR. TIC. LTD. STI."/>
    <s v="SH.01.001"/>
    <s v="StokBar Panorama - Proje Yönetim Hizmeti"/>
    <s v="Univera - Derko Kozmetik"/>
    <x v="13"/>
    <s v="Stokbar"/>
    <s v="Stokbar"/>
    <n v="11509.42"/>
    <m/>
    <n v="4"/>
    <m/>
    <n v="46037.68"/>
    <m/>
    <n v="0"/>
    <m/>
    <n v="46037.68"/>
    <m/>
    <n v="0"/>
    <n v="0"/>
    <s v="UNI240000001300"/>
    <m/>
    <m/>
    <s v="Derko"/>
    <s v="Mevcut Müşteri"/>
    <s v="Yeni Satış"/>
    <s v="Hizmet"/>
    <s v="Proje Yönetimi ve Danışmanlık"/>
    <s v="Diğer"/>
    <s v="Univera Satış"/>
    <s v="Saha Satış"/>
    <s v="Yurt İçi"/>
    <s v="Türkiye"/>
    <s v="Merkez"/>
  </r>
  <r>
    <m/>
    <m/>
    <x v="129"/>
    <s v="Q3"/>
    <x v="0"/>
    <x v="7"/>
    <m/>
    <s v="SATEM GRUP GIDA DAGITIM VE PAZARLAMA A.S."/>
    <s v="SH.03.004"/>
    <s v="StokBar Panorama - Çafri Merkezi Hizmeti (Depo/Lokasyon)"/>
    <s v="Univera - Oyak Grup"/>
    <x v="7"/>
    <s v="Stokbar"/>
    <s v="Stokbar"/>
    <n v="38521.96"/>
    <m/>
    <n v="8"/>
    <m/>
    <n v="308175.68"/>
    <m/>
    <n v="0"/>
    <m/>
    <n v="308175.68"/>
    <m/>
    <n v="0"/>
    <n v="0"/>
    <s v="UNI240000001302"/>
    <m/>
    <m/>
    <s v="Oyak Grup"/>
    <s v="Mevcut Müşteri"/>
    <s v="Yenileme"/>
    <s v="Hizmet"/>
    <s v="Hosting"/>
    <s v="Key Account"/>
    <s v="Univera Satış"/>
    <s v="Saha Satış"/>
    <s v="Yurt İçi"/>
    <s v="Türkiye"/>
    <s v="Merkez"/>
  </r>
  <r>
    <m/>
    <m/>
    <x v="129"/>
    <s v="Q3"/>
    <x v="0"/>
    <x v="7"/>
    <m/>
    <s v="SATEM GRUP GIDA DAGITIM VE PAZARLAMA A.S."/>
    <s v="QH.02.001"/>
    <s v="Quest Panorama - Yazilim Bakimi, Yasatma ve Merkezi Destek Hizmeti"/>
    <s v="Univera - Oyak Grup"/>
    <x v="7"/>
    <s v="Quest"/>
    <m/>
    <n v="297000"/>
    <m/>
    <n v="1"/>
    <m/>
    <n v="297000"/>
    <m/>
    <n v="0"/>
    <m/>
    <n v="297000"/>
    <m/>
    <n v="0"/>
    <n v="0"/>
    <s v="UNI240000001302"/>
    <m/>
    <m/>
    <s v="Oyak Grup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129"/>
    <s v="Q3"/>
    <x v="0"/>
    <x v="7"/>
    <m/>
    <s v="SATEM GRUP GIDA DAGITIM VE PAZARLAMA A.S."/>
    <s v="QH.02.001"/>
    <s v="Quest Panorama - Yazilim Bakimi, Yasatma ve Merkezi Destek Hizmeti"/>
    <s v="Univera - Oyak Grup"/>
    <x v="7"/>
    <s v="Quest"/>
    <m/>
    <n v="101296.65"/>
    <m/>
    <n v="1"/>
    <m/>
    <n v="101296.65"/>
    <m/>
    <n v="0"/>
    <m/>
    <n v="101296.65"/>
    <m/>
    <n v="0"/>
    <n v="0"/>
    <s v="UNI240000001302"/>
    <m/>
    <m/>
    <s v="Oyak Grup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129"/>
    <s v="Q3"/>
    <x v="0"/>
    <x v="7"/>
    <m/>
    <s v="SATEM GRUP GIDA DAGITIM VE PAZARLAMA A.S."/>
    <s v="QY.02.007"/>
    <s v="Quest Panorama - Mobil Kullanicisi Lisansi (Enterprise)"/>
    <s v="Univera - Oyak Grup"/>
    <x v="7"/>
    <s v="Quest"/>
    <m/>
    <n v="8775"/>
    <m/>
    <n v="100"/>
    <m/>
    <n v="1350000"/>
    <m/>
    <n v="472500"/>
    <m/>
    <n v="877500"/>
    <m/>
    <n v="0"/>
    <n v="0"/>
    <s v="UNI240000001302"/>
    <m/>
    <m/>
    <s v="Oyak Grup"/>
    <s v="Mevcut Müşteri"/>
    <s v="Yeni Satış"/>
    <s v="Lisans"/>
    <s v="Lisans Satışı"/>
    <s v="Key Account"/>
    <s v="Univera Satış"/>
    <s v="Saha Satış"/>
    <s v="Yurt İçi"/>
    <s v="Türkiye"/>
    <s v="Merkez"/>
  </r>
  <r>
    <m/>
    <m/>
    <x v="129"/>
    <s v="Q3"/>
    <x v="0"/>
    <x v="7"/>
    <m/>
    <s v="SATEM GRUP GIDA DAGITIM VE PAZARLAMA A.S."/>
    <s v="QH.03.001"/>
    <s v="Quest Panorama  - Çafri Merkezi Hizmeti"/>
    <s v="Univera - Oyak Grup"/>
    <x v="7"/>
    <s v="Quest"/>
    <m/>
    <n v="677.04"/>
    <m/>
    <n v="100"/>
    <m/>
    <n v="67704"/>
    <m/>
    <n v="0"/>
    <m/>
    <n v="67704"/>
    <m/>
    <n v="0"/>
    <n v="0"/>
    <s v="UNI240000001302"/>
    <m/>
    <m/>
    <s v="Oyak Grup"/>
    <s v="Mevcut Müşteri"/>
    <s v="Yenileme"/>
    <s v="Hizmet"/>
    <s v="Hosting"/>
    <s v="Key Account"/>
    <s v="Univera Satış"/>
    <s v="Saha Satış"/>
    <s v="Yurt İçi"/>
    <s v="Türkiye"/>
    <s v="Merkez"/>
  </r>
  <r>
    <m/>
    <m/>
    <x v="129"/>
    <s v="Q3"/>
    <x v="0"/>
    <x v="7"/>
    <m/>
    <s v="BMC OTOMOTIV SAN. VE TIC. A.S."/>
    <s v="CDH.02.001"/>
    <s v="Calldesk Panorama Yazilim Bakimi Hizmeti "/>
    <s v="Univera - BMC"/>
    <x v="13"/>
    <s v="ServiceCore"/>
    <m/>
    <n v="884.38"/>
    <m/>
    <n v="1"/>
    <m/>
    <n v="884.38"/>
    <m/>
    <n v="0"/>
    <m/>
    <n v="884.38"/>
    <m/>
    <n v="0"/>
    <n v="0"/>
    <s v="UNI240000001303"/>
    <m/>
    <m/>
    <s v="BMC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129"/>
    <s v="Q3"/>
    <x v="0"/>
    <x v="7"/>
    <m/>
    <s v="BMC OTOMOTIV SAN. VE TIC. A.S."/>
    <s v="CDY.01.016"/>
    <s v="CallDesk Panorama - Servis Noktasi Lisansi"/>
    <s v="Univera - BMC"/>
    <x v="13"/>
    <s v="ServiceCore"/>
    <m/>
    <n v="17466.21"/>
    <m/>
    <n v="1"/>
    <m/>
    <n v="17466.21"/>
    <m/>
    <n v="0"/>
    <m/>
    <n v="17466.21"/>
    <m/>
    <n v="0"/>
    <n v="0"/>
    <s v="UNI240000001303"/>
    <m/>
    <m/>
    <s v="BMC"/>
    <s v="Mevcut Müşteri"/>
    <s v="Yeni Satış"/>
    <s v="Lisans"/>
    <s v="Lisans Satışı"/>
    <s v="Key Account"/>
    <s v="Univera Satış"/>
    <s v="Saha Satış"/>
    <s v="Yurt İçi"/>
    <s v="Türkiye"/>
    <s v="Merkez"/>
  </r>
  <r>
    <m/>
    <m/>
    <x v="129"/>
    <s v="Q1"/>
    <x v="1"/>
    <x v="1"/>
    <m/>
    <s v="MİYA OTOMASYON VE BARKOD BILISIM SISTEMLERI SAN TİC. VE L.T.D. STI."/>
    <s v="EH.02.012"/>
    <s v="Enroute PANORAMA E-DÖNÜSÜM  MODÜLÜ Yazılım BakımI HIZMETI"/>
    <s v="Univera - Kanal"/>
    <x v="5"/>
    <s v="Enroute"/>
    <s v="Enroute"/>
    <n v="13260"/>
    <m/>
    <n v="1"/>
    <m/>
    <n v="15600"/>
    <m/>
    <n v="2340"/>
    <m/>
    <n v="13260"/>
    <m/>
    <n v="0"/>
    <n v="0"/>
    <m/>
    <m/>
    <m/>
    <s v="Miya"/>
    <s v="Mevcut Müşteri"/>
    <s v="Yenileme"/>
    <s v="Hizmet"/>
    <s v="Bakım ve Destek Hizmeti"/>
    <s v="Diğer"/>
    <s v="Kanal Satış"/>
    <s v="Miya"/>
    <s v="Yurt İçi"/>
    <s v="Türkiye"/>
    <s v="Merkez"/>
  </r>
  <r>
    <m/>
    <m/>
    <x v="129"/>
    <s v="Q1"/>
    <x v="1"/>
    <x v="1"/>
    <m/>
    <s v="MARS GIDA ÜRÜNLERI TIC. LTD.STI."/>
    <s v="EH.02.013"/>
    <s v="Enroute PANORAMA BUSINESS ANALYTICS (QSENSE) SITE LISANSI BakımI"/>
    <s v="Univera - Mars Gıda"/>
    <x v="14"/>
    <s v="Enroute"/>
    <s v="QLIK - Outsource"/>
    <n v="41989.97"/>
    <m/>
    <n v="1"/>
    <m/>
    <n v="41989.97"/>
    <m/>
    <n v="0"/>
    <m/>
    <n v="41989.97"/>
    <m/>
    <n v="0"/>
    <n v="0"/>
    <m/>
    <m/>
    <m/>
    <s v="Mars Gıda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129"/>
    <s v="Q1"/>
    <x v="1"/>
    <x v="1"/>
    <m/>
    <s v="MARS GIDA ÜRÜNLERI TIC. LTD.STI."/>
    <s v="EH.02.001"/>
    <s v="Enroute Panorama - Yillik Yazilim Bakimi, Yasatma ve Merkezi Destek Hizmeti"/>
    <s v="Univera - Mars Gıda"/>
    <x v="14"/>
    <s v="Enroute"/>
    <s v="Enroute"/>
    <n v="288067.39"/>
    <m/>
    <n v="1"/>
    <m/>
    <n v="288067.39"/>
    <m/>
    <n v="0"/>
    <m/>
    <n v="288067.39"/>
    <m/>
    <n v="0"/>
    <n v="0"/>
    <m/>
    <m/>
    <m/>
    <s v="Mars Gıda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129"/>
    <s v="Q1"/>
    <x v="1"/>
    <x v="2"/>
    <m/>
    <s v="IMPERIAL TOBACCO TÜTÜN ÜRÜNLERI SATIS VE PAZARLAMA A.S"/>
    <s v="EH.03.006"/>
    <s v="Enroute Panorama - Uzaktan Kurulum ve Efitim Hizmeti"/>
    <s v="Univera - Imperial Tobacco"/>
    <x v="16"/>
    <s v="Enroute"/>
    <s v="Enroute"/>
    <n v="14000"/>
    <m/>
    <n v="1"/>
    <m/>
    <n v="14000"/>
    <m/>
    <n v="0"/>
    <m/>
    <n v="14000"/>
    <m/>
    <n v="0"/>
    <n v="0"/>
    <m/>
    <m/>
    <m/>
    <s v="Imperial Tobacco"/>
    <s v="Mevcut Müşteri"/>
    <s v="Yeni Satış"/>
    <s v="Hizmet"/>
    <s v="Kurulum ve Eğitim"/>
    <s v="Diğer"/>
    <s v="Univera Satış"/>
    <s v="Saha Satış"/>
    <s v="Yurt İçi"/>
    <s v="Türkiye"/>
    <s v="Merkez"/>
  </r>
  <r>
    <m/>
    <m/>
    <x v="129"/>
    <s v="Q1"/>
    <x v="1"/>
    <x v="1"/>
    <m/>
    <s v="KÜRESEL TEDARIK VE TICARET ANONIM SIRKETI"/>
    <s v="EH.03.006"/>
    <s v="Enroute Panorama - Uzaktan Kurulum ve Efitim Hizmeti"/>
    <s v="Univera - Küresel Tedarik"/>
    <x v="12"/>
    <s v="Enroute"/>
    <s v="Enroute"/>
    <n v="5481"/>
    <m/>
    <n v="1"/>
    <m/>
    <n v="5481"/>
    <m/>
    <n v="0"/>
    <m/>
    <n v="5481"/>
    <m/>
    <n v="0"/>
    <n v="0"/>
    <m/>
    <m/>
    <m/>
    <s v="Küresel Tedarik"/>
    <s v="Mevcut Müşteri"/>
    <s v="Yeni Satış"/>
    <s v="Hizmet"/>
    <s v="Kurulum ve Eğitim"/>
    <s v="Diğer"/>
    <s v="Univera Satış"/>
    <s v="Saha Satış"/>
    <s v="Yurt İçi"/>
    <s v="Türkiye"/>
    <s v="Merkez"/>
  </r>
  <r>
    <m/>
    <m/>
    <x v="129"/>
    <s v="Q1"/>
    <x v="1"/>
    <x v="1"/>
    <m/>
    <s v="BEYLERBEYI IÇECEK PAZARLAMA A.S"/>
    <s v="EH.01.001"/>
    <s v="Enroute Panorama - Proje ve Ürün Yönetimi Danışmanlığı Hizmeti"/>
    <s v="Univera - Sarper İçecek"/>
    <x v="13"/>
    <s v="Enroute"/>
    <s v="Enroute"/>
    <n v="15750"/>
    <m/>
    <n v="0.5"/>
    <m/>
    <n v="8750"/>
    <m/>
    <n v="875"/>
    <m/>
    <n v="7875"/>
    <m/>
    <n v="0"/>
    <n v="0"/>
    <m/>
    <m/>
    <m/>
    <s v="Beylerbeyi"/>
    <s v="Mevcut Müşteri"/>
    <s v="Yeni Satış"/>
    <s v="Hizmet"/>
    <s v="Proje Yönetimi ve Danışmanlık"/>
    <s v="Diğer"/>
    <s v="Univera Satış"/>
    <s v="Saha Satış"/>
    <s v="Yurt İçi"/>
    <s v="Türkiye"/>
    <s v="Merkez"/>
  </r>
  <r>
    <m/>
    <m/>
    <x v="129"/>
    <s v="Q1"/>
    <x v="1"/>
    <x v="2"/>
    <m/>
    <s v="ATAS ERZEN GIDA OTOMOTIV SAN. VE TIC. LTD.STI"/>
    <s v="EYS.04.012"/>
    <s v="Enroute Panorama - E-Dönüsüm Modül Yazılımi Standart"/>
    <s v="Univera - Redbull"/>
    <x v="12"/>
    <s v="E-Dönüşüm"/>
    <s v="Enroute"/>
    <n v="32500"/>
    <m/>
    <n v="1"/>
    <m/>
    <n v="32500"/>
    <m/>
    <n v="0"/>
    <m/>
    <n v="32500"/>
    <m/>
    <n v="0"/>
    <n v="0"/>
    <m/>
    <m/>
    <m/>
    <s v="Redbull"/>
    <s v="Mevcut Müşteri"/>
    <s v="Yeni Satış"/>
    <s v="Lisans"/>
    <s v="Lisans Satışı"/>
    <s v="Diğer"/>
    <s v="Univera Satış"/>
    <s v="Saha Satış"/>
    <s v="Yurt İçi"/>
    <s v="Türkiye"/>
    <s v="Dist"/>
  </r>
  <r>
    <m/>
    <m/>
    <x v="129"/>
    <s v="Q1"/>
    <x v="1"/>
    <x v="2"/>
    <m/>
    <s v="BASAK PAZARLAMA TEMIZLIK ve GIDA ÜRÜNLERI TIC. LTD. STI"/>
    <s v="EH.03.001"/>
    <s v="Enroute Panorama - Çafri Merkezi Hizmeti  (MSD)"/>
    <s v="Univera - La Lorraine"/>
    <x v="13"/>
    <s v="Enroute"/>
    <s v="Enroute"/>
    <n v="24154.559999999998"/>
    <m/>
    <n v="3"/>
    <m/>
    <n v="72463.679999999993"/>
    <m/>
    <n v="0"/>
    <m/>
    <n v="72463.679999999993"/>
    <m/>
    <n v="0"/>
    <n v="0"/>
    <m/>
    <m/>
    <m/>
    <s v="La Lorraine"/>
    <s v="Mevcut Müşteri"/>
    <s v="Yenileme"/>
    <s v="Hizmet"/>
    <s v="Çağrı Merkezi"/>
    <s v="Diğer"/>
    <s v="Univera Satış"/>
    <s v="Saha Satış"/>
    <s v="Yurt İçi"/>
    <s v="Türkiye"/>
    <s v="Dist"/>
  </r>
  <r>
    <m/>
    <m/>
    <x v="129"/>
    <s v="Q1"/>
    <x v="1"/>
    <x v="2"/>
    <m/>
    <s v="BASAK PAZARLAMA TEMIZLIK ve GIDA ÜRÜNLERI TIC. LTD. STI"/>
    <s v="EH.03.001"/>
    <s v="Enroute Panorama - Çafri Merkezi Hizmeti  (MSD)"/>
    <s v="Univera - La Lorraine"/>
    <x v="13"/>
    <s v="Enroute"/>
    <s v="Enroute"/>
    <n v="24154.559999999998"/>
    <m/>
    <n v="3"/>
    <m/>
    <n v="72463.679999999993"/>
    <m/>
    <n v="0"/>
    <m/>
    <n v="72463.679999999993"/>
    <m/>
    <n v="0"/>
    <n v="0"/>
    <m/>
    <m/>
    <m/>
    <s v="La Lorraine"/>
    <s v="Mevcut Müşteri"/>
    <s v="Yenileme"/>
    <s v="Hizmet"/>
    <s v="Çağrı Merkezi"/>
    <s v="Diğer"/>
    <s v="Univera Satış"/>
    <s v="Saha Satış"/>
    <s v="Yurt İçi"/>
    <s v="Türkiye"/>
    <s v="Dist"/>
  </r>
  <r>
    <m/>
    <m/>
    <x v="129"/>
    <s v="Q1"/>
    <x v="1"/>
    <x v="2"/>
    <m/>
    <s v="BASAK PAZARLAMA TEMIZLIK ve GIDA ÜRÜNLERI TIC. LTD. STI"/>
    <s v="EH.03.001"/>
    <s v="Enroute Panorama - Çafri Merkezi Hizmeti  (MSD)"/>
    <s v="Univera - La Lorraine"/>
    <x v="13"/>
    <s v="Enroute"/>
    <s v="Enroute"/>
    <n v="24154.560000000001"/>
    <m/>
    <n v="1"/>
    <m/>
    <n v="24154.560000000001"/>
    <m/>
    <n v="0"/>
    <m/>
    <n v="24154.560000000001"/>
    <m/>
    <n v="0"/>
    <n v="0"/>
    <m/>
    <m/>
    <m/>
    <s v="La Lorraine"/>
    <s v="Mevcut Müşteri"/>
    <s v="Yenileme"/>
    <s v="Hizmet"/>
    <s v="Çağrı Merkezi"/>
    <s v="Diğer"/>
    <s v="Univera Satış"/>
    <s v="Saha Satış"/>
    <s v="Yurt İçi"/>
    <s v="Türkiye"/>
    <s v="Dist"/>
  </r>
  <r>
    <m/>
    <m/>
    <x v="129"/>
    <s v="Q1"/>
    <x v="1"/>
    <x v="2"/>
    <m/>
    <s v="ERLEY GIDA VE IHT.MAD PAZ SAN VE TIC LTD STI"/>
    <s v="EH.03.001"/>
    <s v="Enroute Panorama - Çafri Merkezi Hizmeti  (MSD)"/>
    <s v="Univera - La Lorraine"/>
    <x v="13"/>
    <s v="Enroute"/>
    <s v="Enroute"/>
    <n v="24154.559999999998"/>
    <m/>
    <n v="3"/>
    <m/>
    <n v="72463.679999999993"/>
    <m/>
    <n v="0"/>
    <m/>
    <n v="72463.679999999993"/>
    <m/>
    <n v="0"/>
    <n v="0"/>
    <m/>
    <m/>
    <m/>
    <s v="La Lorraine"/>
    <s v="Mevcut Müşteri"/>
    <s v="Yenileme"/>
    <s v="Hizmet"/>
    <s v="Çağrı Merkezi"/>
    <s v="Diğer"/>
    <s v="Univera Satış"/>
    <s v="Saha Satış"/>
    <s v="Yurt İçi"/>
    <s v="Türkiye"/>
    <s v="Dist"/>
  </r>
  <r>
    <m/>
    <m/>
    <x v="129"/>
    <s v="Q1"/>
    <x v="1"/>
    <x v="1"/>
    <m/>
    <s v="MARS GIDA ÜRÜNLERI TIC. LTD.STI."/>
    <s v="EH.03.001"/>
    <s v="Enroute Panorama - Çafri Merkezi Hizmeti  (MSD)"/>
    <s v="Univera - Mars Gıda"/>
    <x v="14"/>
    <s v="Enroute"/>
    <s v="Enroute"/>
    <n v="22219.34"/>
    <m/>
    <n v="14"/>
    <m/>
    <n v="311070.76"/>
    <m/>
    <n v="0"/>
    <m/>
    <n v="311070.76"/>
    <m/>
    <n v="0"/>
    <n v="0"/>
    <m/>
    <m/>
    <m/>
    <s v="Mars Gıda"/>
    <s v="Mevcut Müşteri"/>
    <s v="Yenileme"/>
    <s v="Hizmet"/>
    <s v="Çağrı Merkezi"/>
    <s v="Diğer"/>
    <s v="Univera Satış"/>
    <s v="Saha Satış"/>
    <s v="Yurt İçi"/>
    <s v="Türkiye"/>
    <s v="Merkez"/>
  </r>
  <r>
    <m/>
    <m/>
    <x v="130"/>
    <s v="Q3"/>
    <x v="0"/>
    <x v="7"/>
    <m/>
    <s v="JT INTERNATIONAL SA"/>
    <s v="QH.02.001"/>
    <s v="Quest Panorama - Yazilim Bakimi, Yasatma ve Merkezi Destek Hizmeti"/>
    <s v="Univera - JTI İran"/>
    <x v="4"/>
    <s v="Quest"/>
    <s v="Quest"/>
    <n v="64200.62"/>
    <m/>
    <n v="1"/>
    <m/>
    <n v="64200.618585999997"/>
    <m/>
    <n v="-1.4139999999999999E-3"/>
    <m/>
    <n v="64200.62"/>
    <m/>
    <n v="0"/>
    <n v="0"/>
    <s v="ENV240000000094"/>
    <m/>
    <m/>
    <s v="JTI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130"/>
    <s v="Q3"/>
    <x v="0"/>
    <x v="7"/>
    <m/>
    <s v="JT INTERNATIONAL SA"/>
    <s v="QH.08.001"/>
    <s v="Quest Panorama - Hosting Hizmeti"/>
    <s v="Univera - JTI İran"/>
    <x v="4"/>
    <s v="Hosting"/>
    <s v="Quest"/>
    <n v="178264.39"/>
    <m/>
    <n v="1"/>
    <m/>
    <n v="178264.38978600001"/>
    <m/>
    <n v="-2.14E-4"/>
    <m/>
    <n v="178264.39"/>
    <m/>
    <n v="0"/>
    <n v="0"/>
    <s v="ENV240000000094"/>
    <m/>
    <m/>
    <s v="JTI"/>
    <s v="Mevcut Müşteri"/>
    <s v="Yenileme"/>
    <s v="Hizmet"/>
    <s v="Hosting"/>
    <s v="Key Account"/>
    <s v="Univera Satış"/>
    <s v="Saha Satış"/>
    <s v="Yurt İçi"/>
    <s v="Türkiye"/>
    <s v="Merkez"/>
  </r>
  <r>
    <m/>
    <m/>
    <x v="130"/>
    <s v="Q3"/>
    <x v="0"/>
    <x v="7"/>
    <m/>
    <s v="JT INTERNATIONAL SA"/>
    <s v="EH.06.001"/>
    <s v="EnRoute Panorama - Hosting Hizmeti"/>
    <s v="Univera - JTI İran"/>
    <x v="4"/>
    <s v="Hosting"/>
    <s v="Enroute"/>
    <n v="178264.39"/>
    <m/>
    <n v="1"/>
    <m/>
    <n v="178264.38978600001"/>
    <m/>
    <n v="-2.14E-4"/>
    <m/>
    <n v="178264.39"/>
    <m/>
    <n v="0"/>
    <n v="0"/>
    <s v="ENV240000000094"/>
    <m/>
    <m/>
    <s v="JTI"/>
    <s v="Mevcut Müşteri"/>
    <s v="Yenileme"/>
    <s v="Hizmet"/>
    <s v="Hosting"/>
    <s v="Key Account"/>
    <s v="Univera Satış"/>
    <s v="Saha Satış"/>
    <s v="Yurt İçi"/>
    <s v="Türkiye"/>
    <s v="Merkez"/>
  </r>
  <r>
    <m/>
    <m/>
    <x v="130"/>
    <s v="Q1"/>
    <x v="1"/>
    <x v="2"/>
    <m/>
    <s v="ETKIN UNLU MAMULLER LTD. STI."/>
    <s v="EH.03.001"/>
    <s v="Enroute Panorama - Çafri Merkezi Hizmeti  (MSD)"/>
    <s v="Univera - La Lorraine"/>
    <x v="13"/>
    <s v="Enroute"/>
    <s v="Enroute"/>
    <n v="24154.560000000001"/>
    <m/>
    <n v="1"/>
    <m/>
    <n v="24154.560000000001"/>
    <m/>
    <n v="0"/>
    <m/>
    <n v="24154.560000000001"/>
    <m/>
    <n v="0"/>
    <n v="0"/>
    <m/>
    <m/>
    <m/>
    <s v="La Lorraine"/>
    <s v="Mevcut Müşteri"/>
    <s v="Yenileme"/>
    <s v="Hizmet"/>
    <s v="Çağrı Merkezi"/>
    <s v="Diğer"/>
    <s v="Univera Satış"/>
    <s v="Saha Satış"/>
    <s v="Yurt İçi"/>
    <s v="Türkiye"/>
    <s v="Dist"/>
  </r>
  <r>
    <m/>
    <m/>
    <x v="130"/>
    <s v="Q1"/>
    <x v="1"/>
    <x v="2"/>
    <m/>
    <s v="ISPAS ISPARTA GIDA PAZARLAMA DAGITIM TICARET LIMITED SIRKETI"/>
    <s v="EH.03.001"/>
    <s v="Enroute Panorama - Çafri Merkezi Hizmeti  (MSD)"/>
    <s v="Univera - La Lorraine"/>
    <x v="13"/>
    <s v="Enroute"/>
    <s v="Enroute"/>
    <n v="24154.560000000001"/>
    <m/>
    <n v="1"/>
    <m/>
    <n v="24154.560000000001"/>
    <m/>
    <n v="0"/>
    <m/>
    <n v="24154.560000000001"/>
    <m/>
    <n v="0"/>
    <n v="0"/>
    <m/>
    <m/>
    <m/>
    <s v="La Lorraine"/>
    <s v="Mevcut Müşteri"/>
    <s v="Yenileme"/>
    <s v="Hizmet"/>
    <s v="Çağrı Merkezi"/>
    <s v="Diğer"/>
    <s v="Univera Satış"/>
    <s v="Saha Satış"/>
    <s v="Yurt İçi"/>
    <s v="Türkiye"/>
    <s v="Dist"/>
  </r>
  <r>
    <m/>
    <m/>
    <x v="130"/>
    <s v="Q1"/>
    <x v="1"/>
    <x v="2"/>
    <m/>
    <s v="ISPAS ISPARTA GIDA PAZARLAMA DAGITIM TICARET LIMITED SIRKETI"/>
    <s v="EH.03.001"/>
    <s v="Enroute Panorama - Çafri Merkezi Hizmeti  (MSD)"/>
    <s v="Univera - La Lorraine"/>
    <x v="13"/>
    <s v="Enroute"/>
    <s v="Enroute"/>
    <n v="24154.560000000001"/>
    <m/>
    <n v="1"/>
    <m/>
    <n v="24154.560000000001"/>
    <m/>
    <n v="0"/>
    <m/>
    <n v="24154.560000000001"/>
    <m/>
    <n v="0"/>
    <n v="0"/>
    <m/>
    <m/>
    <m/>
    <s v="La Lorraine"/>
    <s v="Mevcut Müşteri"/>
    <s v="Yenileme"/>
    <s v="Hizmet"/>
    <s v="Çağrı Merkezi"/>
    <s v="Diğer"/>
    <s v="Univera Satış"/>
    <s v="Saha Satış"/>
    <s v="Yurt İçi"/>
    <s v="Türkiye"/>
    <s v="Dist"/>
  </r>
  <r>
    <m/>
    <m/>
    <x v="131"/>
    <s v="Q3"/>
    <x v="0"/>
    <x v="7"/>
    <m/>
    <s v="MİYA OTOMASYON VE BARKOD BILISIM SISTEMLERI SAN TİC. VE L.T.D. STI."/>
    <s v="WPY.02.001"/>
    <s v="WEBPLUS (Android) SATIS TEMSILCISI LISANSI"/>
    <s v="Univera - Kanal"/>
    <x v="5"/>
    <s v="Enroute"/>
    <s v="Webplus"/>
    <n v="3500"/>
    <m/>
    <n v="2"/>
    <m/>
    <n v="7000"/>
    <m/>
    <n v="0"/>
    <m/>
    <n v="7000"/>
    <m/>
    <n v="0"/>
    <n v="0"/>
    <s v="UNI240000001308"/>
    <m/>
    <m/>
    <s v="Miya"/>
    <s v="Mevcut Müşteri"/>
    <s v="Yeni Satış"/>
    <s v="Lisans"/>
    <s v="Lisans Satışı"/>
    <s v="Diğer"/>
    <s v="Kanal Satış"/>
    <s v="Miya"/>
    <s v="Yurt İçi"/>
    <s v="Türkiye"/>
    <s v="Merkez"/>
  </r>
  <r>
    <m/>
    <m/>
    <x v="131"/>
    <s v="Q3"/>
    <x v="0"/>
    <x v="7"/>
    <m/>
    <s v="MİYA OTOMASYON VE BARKOD BILISIM SISTEMLERI SAN TİC. VE L.T.D. STI."/>
    <s v="UH.01.002"/>
    <s v="UNIDOX KONTÖR HIZMETI"/>
    <s v="Univera - Kanal"/>
    <x v="5"/>
    <s v="E-Dönüşüm"/>
    <s v="Unidox"/>
    <n v="1.875"/>
    <m/>
    <n v="25000"/>
    <m/>
    <n v="46875"/>
    <m/>
    <n v="0"/>
    <m/>
    <n v="46875"/>
    <m/>
    <n v="0"/>
    <n v="0"/>
    <s v="UNI240000001310"/>
    <m/>
    <m/>
    <s v="Miya"/>
    <s v="Mevcut Müşteri"/>
    <s v="Yeni Satış"/>
    <s v="Kontor"/>
    <s v="Kontor Satışı"/>
    <s v="Diğer"/>
    <s v="Kanal Satış"/>
    <s v="Miya"/>
    <s v="Yurt İçi"/>
    <s v="Türkiye"/>
    <s v="Merkez"/>
  </r>
  <r>
    <m/>
    <m/>
    <x v="131"/>
    <s v="Q3"/>
    <x v="0"/>
    <x v="7"/>
    <m/>
    <s v="MUSTAFA MEVLANA AZIZ MUHAMMET KARALI-KARALI TICARET"/>
    <s v="UH.01.002"/>
    <s v="UNIDOX KONTÖR HIZMETI"/>
    <s v="Univera - Kebir Süt"/>
    <x v="6"/>
    <s v="E-Dönüşüm"/>
    <s v="Unidox"/>
    <n v="0.9"/>
    <m/>
    <n v="150000"/>
    <m/>
    <n v="135000"/>
    <m/>
    <n v="0"/>
    <m/>
    <n v="135000"/>
    <m/>
    <n v="0"/>
    <n v="0"/>
    <s v="UNI240000001307"/>
    <m/>
    <m/>
    <s v="Kebir Süt"/>
    <s v="Mevcut Müşteri"/>
    <s v="Yeni Satış"/>
    <s v="Kontor"/>
    <s v="Kontor Satışı"/>
    <s v="Diğer"/>
    <s v="Kanal Satış"/>
    <s v="Saha Satış"/>
    <s v="Yurt İçi"/>
    <s v="Türkiye"/>
    <s v="Dist"/>
  </r>
  <r>
    <m/>
    <m/>
    <x v="131"/>
    <s v="Q1"/>
    <x v="1"/>
    <x v="2"/>
    <m/>
    <s v="ILKADIM GG PAZ. GIDA TIC. LTD. STI."/>
    <s v="EH.03.001"/>
    <s v="Enroute Panorama - Çafri Merkezi Hizmeti  (MSD)"/>
    <s v="Univera - La Lorraine"/>
    <x v="13"/>
    <s v="Enroute"/>
    <s v="Enroute"/>
    <n v="24154.560000000001"/>
    <m/>
    <n v="2"/>
    <m/>
    <n v="48309.120000000003"/>
    <m/>
    <n v="0"/>
    <m/>
    <n v="48309.120000000003"/>
    <m/>
    <n v="0"/>
    <n v="0"/>
    <m/>
    <m/>
    <m/>
    <s v="La Lorraine"/>
    <s v="Mevcut Müşteri"/>
    <s v="Yenileme"/>
    <s v="Hizmet"/>
    <s v="Çağrı Merkezi"/>
    <s v="Diğer"/>
    <s v="Univera Satış"/>
    <s v="Saha Satış"/>
    <s v="Yurt İçi"/>
    <s v="Türkiye"/>
    <s v="Dist"/>
  </r>
  <r>
    <m/>
    <m/>
    <x v="131"/>
    <s v="Q1"/>
    <x v="1"/>
    <x v="2"/>
    <m/>
    <s v="KÖMÜRCÜLER GIDA SAN. VE TIC. A.S"/>
    <s v="EH.03.001"/>
    <s v="Enroute Panorama - Çafri Merkezi Hizmeti  (MSD)"/>
    <s v="Univera - La Lorraine"/>
    <x v="13"/>
    <s v="Enroute"/>
    <s v="Enroute"/>
    <n v="24154.560000000001"/>
    <m/>
    <n v="1"/>
    <m/>
    <n v="24154.560000000001"/>
    <m/>
    <n v="0"/>
    <m/>
    <n v="24154.560000000001"/>
    <m/>
    <n v="0"/>
    <n v="0"/>
    <m/>
    <m/>
    <m/>
    <s v="La Lorraine"/>
    <s v="Mevcut Müşteri"/>
    <s v="Yenileme"/>
    <s v="Hizmet"/>
    <s v="Çağrı Merkezi"/>
    <s v="Diğer"/>
    <s v="Univera Satış"/>
    <s v="Saha Satış"/>
    <s v="Yurt İçi"/>
    <s v="Türkiye"/>
    <s v="Dist"/>
  </r>
  <r>
    <m/>
    <m/>
    <x v="132"/>
    <s v="Q3"/>
    <x v="0"/>
    <x v="7"/>
    <m/>
    <s v="MİYA OTOMASYON VE BARKOD BILISIM SISTEMLERI SAN TİC. VE L.T.D. STI."/>
    <s v="WPH.02.001"/>
    <s v="WebPlus Yazilim Bakimi Hizmeti"/>
    <s v="Univera - Kanal"/>
    <x v="5"/>
    <s v="Enroute"/>
    <s v="Webplus"/>
    <n v="40800"/>
    <m/>
    <n v="1"/>
    <m/>
    <n v="40800"/>
    <m/>
    <n v="0"/>
    <m/>
    <n v="40800"/>
    <m/>
    <n v="0"/>
    <n v="0"/>
    <s v="UNI240000001312"/>
    <m/>
    <m/>
    <s v="Miya"/>
    <s v="Mevcut Müşteri"/>
    <s v="Yenileme"/>
    <s v="Hizmet"/>
    <s v="Bakım ve Destek Hizmeti"/>
    <s v="Diğer"/>
    <s v="Kanal Satış"/>
    <s v="Miya"/>
    <s v="Yurt İçi"/>
    <s v="Türkiye"/>
    <s v="Merkez"/>
  </r>
  <r>
    <m/>
    <m/>
    <x v="132"/>
    <s v="Q3"/>
    <x v="0"/>
    <x v="7"/>
    <m/>
    <s v="MİYA OTOMASYON VE BARKOD BILISIM SISTEMLERI SAN TİC. VE L.T.D. STI."/>
    <s v="WPY.01.004"/>
    <s v="WEBPLUS EK KULLANICI LISANSI +5"/>
    <s v="Univera - Kanal"/>
    <x v="5"/>
    <s v="Enroute"/>
    <s v="Webplus"/>
    <n v="13361.71"/>
    <m/>
    <n v="2"/>
    <m/>
    <n v="28129.919999999998"/>
    <m/>
    <n v="1406.5"/>
    <m/>
    <n v="26723.42"/>
    <m/>
    <n v="0"/>
    <n v="0"/>
    <s v="UNI240000001312"/>
    <m/>
    <m/>
    <s v="Miya"/>
    <s v="Mevcut Müşteri"/>
    <s v="Yeni Satış"/>
    <s v="Lisans"/>
    <s v="Lisans Satışı"/>
    <s v="Diğer"/>
    <s v="Kanal Satış"/>
    <s v="Miya"/>
    <s v="Yurt İçi"/>
    <s v="Türkiye"/>
    <s v="Merkez"/>
  </r>
  <r>
    <m/>
    <m/>
    <x v="132"/>
    <s v="Q3"/>
    <x v="0"/>
    <x v="7"/>
    <m/>
    <s v="MİYA OTOMASYON VE BARKOD BILISIM SISTEMLERI SAN TİC. VE L.T.D. STI."/>
    <s v="WPY.01.007"/>
    <s v="WEBPLUS E-DÖNÜSÜM MODÜL LISANSI"/>
    <s v="Univera - Kanal"/>
    <x v="5"/>
    <s v="Enroute"/>
    <s v="Webplus"/>
    <n v="8192.7999999999993"/>
    <m/>
    <n v="1"/>
    <m/>
    <n v="8624"/>
    <m/>
    <n v="431.2"/>
    <m/>
    <n v="8192.7999999999993"/>
    <m/>
    <n v="0"/>
    <n v="0"/>
    <s v="UNI240000001312"/>
    <m/>
    <m/>
    <s v="Miya"/>
    <s v="Mevcut Müşteri"/>
    <s v="Yeni Satış"/>
    <s v="Lisans"/>
    <s v="Lisans Satışı"/>
    <s v="Diğer"/>
    <s v="Kanal Satış"/>
    <s v="Miya"/>
    <s v="Yurt İçi"/>
    <s v="Türkiye"/>
    <s v="Merkez"/>
  </r>
  <r>
    <m/>
    <m/>
    <x v="132"/>
    <s v="Q3"/>
    <x v="0"/>
    <x v="7"/>
    <m/>
    <s v="MİYA OTOMASYON VE BARKOD BILISIM SISTEMLERI SAN TİC. VE L.T.D. STI."/>
    <s v="WPY.01.001"/>
    <s v="WEBPLUS DISTRIBUTION SATIS-DAGITIM YAZILIMI (Enterprise)"/>
    <s v="Univera - Kanal"/>
    <x v="5"/>
    <s v="Enroute"/>
    <s v="Webplus"/>
    <n v="44093.65"/>
    <m/>
    <n v="1"/>
    <m/>
    <n v="46414.37"/>
    <m/>
    <n v="2320.7199999999998"/>
    <m/>
    <n v="44093.65"/>
    <m/>
    <n v="0"/>
    <n v="0"/>
    <s v="UNI240000001312"/>
    <m/>
    <m/>
    <s v="Miya"/>
    <s v="Mevcut Müşteri"/>
    <s v="Yeni Satış"/>
    <s v="Lisans"/>
    <s v="Lisans Satışı"/>
    <s v="Diğer"/>
    <s v="Kanal Satış"/>
    <s v="Miya"/>
    <s v="Yurt İçi"/>
    <s v="Türkiye"/>
    <s v="Merkez"/>
  </r>
  <r>
    <m/>
    <m/>
    <x v="132"/>
    <s v="Q3"/>
    <x v="0"/>
    <x v="7"/>
    <m/>
    <s v="MİYA OTOMASYON VE BARKOD BILISIM SISTEMLERI SAN TİC. VE L.T.D. STI."/>
    <s v="WPY.01.002"/>
    <s v="WebPlus Dagitim Kanali Lisansi"/>
    <s v="Univera - Kanal"/>
    <x v="5"/>
    <s v="Enroute"/>
    <s v="Webplus"/>
    <n v="8501.39"/>
    <m/>
    <n v="2"/>
    <m/>
    <n v="17897.66"/>
    <m/>
    <n v="894.88"/>
    <m/>
    <n v="17002.78"/>
    <m/>
    <n v="0"/>
    <n v="0"/>
    <s v="UNI240000001312"/>
    <m/>
    <m/>
    <s v="Miya"/>
    <s v="Mevcut Müşteri"/>
    <s v="Yeni Satış"/>
    <s v="Lisans"/>
    <s v="Lisans Satışı"/>
    <s v="Diğer"/>
    <s v="Kanal Satış"/>
    <s v="Miya"/>
    <s v="Yurt İçi"/>
    <s v="Türkiye"/>
    <s v="Merkez"/>
  </r>
  <r>
    <m/>
    <m/>
    <x v="132"/>
    <s v="Q3"/>
    <x v="0"/>
    <x v="7"/>
    <m/>
    <s v="MİYA OTOMASYON VE BARKOD BILISIM SISTEMLERI SAN TİC. VE L.T.D. STI."/>
    <s v="WPY.02.001"/>
    <s v="WEBPLUS (Android) SATIS TEMSILCISI LISANSI"/>
    <s v="Univera - Kanal"/>
    <x v="5"/>
    <s v="Enroute"/>
    <s v="Webplus"/>
    <n v="2672.35"/>
    <m/>
    <n v="30"/>
    <m/>
    <n v="84390"/>
    <m/>
    <n v="4219.5"/>
    <m/>
    <n v="80170.5"/>
    <m/>
    <n v="0"/>
    <n v="0"/>
    <s v="UNI240000001312"/>
    <m/>
    <m/>
    <s v="Miya"/>
    <s v="Mevcut Müşteri"/>
    <s v="Yeni Satış"/>
    <s v="Lisans"/>
    <s v="Lisans Satışı"/>
    <s v="Diğer"/>
    <s v="Kanal Satış"/>
    <s v="Miya"/>
    <s v="Yurt İçi"/>
    <s v="Türkiye"/>
    <s v="Merkez"/>
  </r>
  <r>
    <m/>
    <m/>
    <x v="132"/>
    <s v="Q3"/>
    <x v="0"/>
    <x v="7"/>
    <m/>
    <s v="DOLUCA SARAPÇILIK VE PAZARLAMA AS."/>
    <s v="UH.01.002"/>
    <s v="UNIDOX KONTÖR HIZMETI"/>
    <s v="Univera - Brown Forman"/>
    <x v="6"/>
    <s v="E-Dönüşüm"/>
    <s v="Unidox"/>
    <n v="1.875"/>
    <m/>
    <n v="25000"/>
    <m/>
    <n v="46875"/>
    <m/>
    <n v="0"/>
    <m/>
    <n v="46875"/>
    <m/>
    <n v="0"/>
    <n v="0"/>
    <s v="UNI240000001316"/>
    <m/>
    <m/>
    <s v="Brown Forman"/>
    <s v="Mevcut Müşteri"/>
    <s v="Yeni Satış"/>
    <s v="Kontor"/>
    <s v="Kontor Satışı"/>
    <s v="Diğer"/>
    <s v="Kanal Satış"/>
    <s v="Saha Satış"/>
    <s v="Yurt İçi"/>
    <s v="Türkiye"/>
    <s v="Dist"/>
  </r>
  <r>
    <m/>
    <m/>
    <x v="132"/>
    <s v="Q3"/>
    <x v="0"/>
    <x v="7"/>
    <m/>
    <s v="ZIRVE UNITRAK GID.TEM.ÜRÜN.DAG.PAZ.SAN.VE TIC.LTD.STI."/>
    <s v="UH.01.002"/>
    <s v="UNIDOX KONTÖR HIZMETI"/>
    <s v="Univera - Kent Gıda"/>
    <x v="6"/>
    <s v="E-Dönüşüm"/>
    <s v="Unidox"/>
    <n v="0.40200000000000002"/>
    <m/>
    <n v="150000"/>
    <m/>
    <n v="60300"/>
    <m/>
    <n v="0"/>
    <m/>
    <n v="60300"/>
    <m/>
    <n v="0"/>
    <n v="0"/>
    <s v="UNI240000001314"/>
    <m/>
    <m/>
    <s v="Mondelez"/>
    <s v="Mevcut Müşteri"/>
    <s v="Yeni Satış"/>
    <s v="Kontor"/>
    <s v="Kontor Satışı"/>
    <s v="Key Account"/>
    <s v="Kanal Satış"/>
    <s v="Saha Satış"/>
    <s v="Yurt İçi"/>
    <s v="Türkiye"/>
    <s v="Dist"/>
  </r>
  <r>
    <m/>
    <m/>
    <x v="132"/>
    <s v="Q3"/>
    <x v="0"/>
    <x v="7"/>
    <m/>
    <s v="ZIRVEGÜL GIDA SANAYI TIC. LTD. STI."/>
    <s v="UH.01.002"/>
    <s v="UNIDOX KONTÖR HIZMETI"/>
    <s v="Univera - Kent Gıda"/>
    <x v="6"/>
    <s v="E-Dönüşüm"/>
    <s v="Unidox"/>
    <n v="0.40200000000000002"/>
    <m/>
    <n v="450000"/>
    <m/>
    <n v="180900"/>
    <m/>
    <n v="0"/>
    <m/>
    <n v="180900"/>
    <m/>
    <n v="0"/>
    <n v="0"/>
    <s v="UNI240000001313"/>
    <m/>
    <m/>
    <s v="Mondelez"/>
    <s v="Mevcut Müşteri"/>
    <s v="Yeni Satış"/>
    <s v="Kontor"/>
    <s v="Kontor Satışı"/>
    <s v="Key Account"/>
    <s v="Kanal Satış"/>
    <s v="Saha Satış"/>
    <s v="Yurt İçi"/>
    <s v="Türkiye"/>
    <s v="Dist"/>
  </r>
  <r>
    <m/>
    <m/>
    <x v="132"/>
    <s v="Q3"/>
    <x v="0"/>
    <x v="7"/>
    <m/>
    <s v="ZIRVEGÜL GRUP GIDA TEMIZLIK ÜRÜNLERI DAG. VE PAZ. TIC. LTD. STI."/>
    <s v="UH.01.002"/>
    <s v="UNIDOX KONTÖR HIZMETI"/>
    <s v="Univera - Kent Gıda"/>
    <x v="6"/>
    <s v="E-Dönüşüm"/>
    <s v="Unidox"/>
    <n v="0.40200000000000002"/>
    <m/>
    <n v="400000"/>
    <m/>
    <n v="160800"/>
    <m/>
    <n v="0"/>
    <m/>
    <n v="160800"/>
    <m/>
    <n v="0"/>
    <n v="0"/>
    <s v="UNI240000001315"/>
    <m/>
    <m/>
    <s v="Mondelez"/>
    <s v="Mevcut Müşteri"/>
    <s v="Yeni Satış"/>
    <s v="Kontor"/>
    <s v="Kontor Satışı"/>
    <s v="Key Account"/>
    <s v="Kanal Satış"/>
    <s v="Saha Satış"/>
    <s v="Yurt İçi"/>
    <s v="Türkiye"/>
    <s v="Dist"/>
  </r>
  <r>
    <m/>
    <m/>
    <x v="132"/>
    <s v="Q3"/>
    <x v="0"/>
    <x v="7"/>
    <m/>
    <s v="TAVUK DÜNYASI GIDA SANAYI VE TICARET A.S."/>
    <s v="SH.01.001"/>
    <s v="StokBar Panorama - Proje Yönetim Hizmeti"/>
    <s v="Univera - Tavuk Dünyası"/>
    <x v="12"/>
    <s v="Stokbar"/>
    <s v="Stokbar"/>
    <n v="5233.6000000000004"/>
    <m/>
    <n v="5"/>
    <m/>
    <n v="26168"/>
    <m/>
    <n v="0"/>
    <m/>
    <n v="26168"/>
    <m/>
    <n v="0"/>
    <n v="0"/>
    <s v="UNI240000001319"/>
    <m/>
    <m/>
    <s v="Tavuk Dünyası"/>
    <s v="Mevcut Müşteri"/>
    <s v="Yeni Satış"/>
    <s v="Hizmet"/>
    <s v="Proje Yönetimi ve Danışmanlık"/>
    <s v="Diğer"/>
    <s v="Univera Satış"/>
    <s v="Saha Satış"/>
    <s v="Yurt İçi"/>
    <s v="Türkiye"/>
    <s v="Merkez"/>
  </r>
  <r>
    <m/>
    <m/>
    <x v="132"/>
    <s v="Q3"/>
    <x v="0"/>
    <x v="7"/>
    <m/>
    <s v="TAVUK DÜNYASI GIDA SANAYI VE TICARET A.S."/>
    <s v="SH.01.001"/>
    <s v="StokBar Panorama - Proje Yönetim Hizmeti"/>
    <s v="Univera - Tavuk Dünyası"/>
    <x v="12"/>
    <s v="Stokbar"/>
    <s v="Stokbar"/>
    <n v="5233.6000000000004"/>
    <m/>
    <n v="2"/>
    <m/>
    <n v="10467.200000000001"/>
    <m/>
    <n v="0"/>
    <m/>
    <n v="10467.200000000001"/>
    <m/>
    <n v="0"/>
    <n v="0"/>
    <s v="UNI240000001320"/>
    <m/>
    <m/>
    <s v="Tavuk Dünyası"/>
    <s v="Mevcut Müşteri"/>
    <s v="Yeni Satış"/>
    <s v="Hizmet"/>
    <s v="Proje Yönetimi ve Danışmanlık"/>
    <s v="Diğer"/>
    <s v="Univera Satış"/>
    <s v="Saha Satış"/>
    <s v="Yurt İçi"/>
    <s v="Türkiye"/>
    <s v="Merkez"/>
  </r>
  <r>
    <m/>
    <m/>
    <x v="132"/>
    <s v="Q1"/>
    <x v="1"/>
    <x v="2"/>
    <m/>
    <s v="KÖMÜRCÜLER GIDA SAN. VE TIC. A.S"/>
    <s v="EH.03.001"/>
    <s v="Enroute Panorama - Çafri Merkezi Hizmeti  (MSD)"/>
    <s v="Univera - La Lorraine"/>
    <x v="13"/>
    <s v="Enroute"/>
    <s v="Enroute"/>
    <n v="24154.560000000001"/>
    <m/>
    <n v="1"/>
    <m/>
    <n v="24154.560000000001"/>
    <m/>
    <n v="0"/>
    <m/>
    <n v="24154.560000000001"/>
    <m/>
    <n v="0"/>
    <n v="0"/>
    <m/>
    <m/>
    <m/>
    <s v="La Lorraine"/>
    <s v="Mevcut Müşteri"/>
    <s v="Yenileme"/>
    <s v="Hizmet"/>
    <s v="Çağrı Merkezi"/>
    <s v="Diğer"/>
    <s v="Univera Satış"/>
    <s v="Saha Satış"/>
    <s v="Yurt İçi"/>
    <s v="Türkiye"/>
    <s v="Dist"/>
  </r>
  <r>
    <m/>
    <m/>
    <x v="132"/>
    <s v="Q1"/>
    <x v="1"/>
    <x v="2"/>
    <m/>
    <s v="SMB ELEN TÜKETIM MALLARI DAGITIM PAZARLAMA SANAYI VE TICARET LIMITED SIRKETI"/>
    <s v="EH.03.001"/>
    <s v="Enroute Panorama - Çafri Merkezi Hizmeti  (MSD)"/>
    <s v="Univera - La Lorraine"/>
    <x v="13"/>
    <s v="Enroute"/>
    <s v="Enroute"/>
    <n v="24154.560000000001"/>
    <m/>
    <n v="2"/>
    <m/>
    <n v="48309.120000000003"/>
    <m/>
    <n v="0"/>
    <m/>
    <n v="48309.120000000003"/>
    <m/>
    <n v="0"/>
    <n v="0"/>
    <m/>
    <m/>
    <m/>
    <s v="La Lorraine"/>
    <s v="Mevcut Müşteri"/>
    <s v="Yenileme"/>
    <s v="Hizmet"/>
    <s v="Çağrı Merkezi"/>
    <s v="Diğer"/>
    <s v="Univera Satış"/>
    <s v="Saha Satış"/>
    <s v="Yurt İçi"/>
    <s v="Türkiye"/>
    <s v="Dist"/>
  </r>
  <r>
    <m/>
    <m/>
    <x v="133"/>
    <s v="Q3"/>
    <x v="0"/>
    <x v="7"/>
    <m/>
    <s v="AC GLOBAL SU VE HIZLI TÜKETİM ÜRÜNLERİ DAĞITIM PAZARLAMA SAN VE TİC.LTD.ŞTİ"/>
    <s v="UH.01.002"/>
    <s v="Unidox Kontör"/>
    <s v="Univera Kontör Satışı"/>
    <x v="6"/>
    <s v="E-Dönüşüm"/>
    <s v="Unidox"/>
    <n v="0.92630000000000001"/>
    <m/>
    <n v="100000"/>
    <m/>
    <n v="92630"/>
    <m/>
    <n v="0"/>
    <m/>
    <n v="92630"/>
    <m/>
    <n v="0"/>
    <n v="0"/>
    <s v="UNI240000001321"/>
    <m/>
    <m/>
    <s v="AC Global"/>
    <s v="Mevcut Müşteri"/>
    <s v="Yeni Satış"/>
    <s v="Kontor"/>
    <s v="Kontor Satışı"/>
    <s v="Diğer"/>
    <s v="Kanal Satış"/>
    <s v="Saha Satış"/>
    <s v="Yurt İçi"/>
    <s v="Türkiye"/>
    <s v="Dist"/>
  </r>
  <r>
    <m/>
    <m/>
    <x v="133"/>
    <s v="Q3"/>
    <x v="0"/>
    <x v="7"/>
    <m/>
    <s v="MİYA OTOMASYON VE BARKOD BILISIM SISTEMLERI SAN TİC. VE L.T.D. STI."/>
    <s v="UH.01.002"/>
    <s v="UNIDOX KONTÖR HIZMETI"/>
    <s v="Univera - Kanal"/>
    <x v="5"/>
    <s v="E-Dönüşüm"/>
    <s v="Unidox"/>
    <n v="1.635"/>
    <m/>
    <n v="10000"/>
    <m/>
    <n v="16350"/>
    <m/>
    <n v="0"/>
    <m/>
    <n v="16350"/>
    <m/>
    <n v="0"/>
    <n v="0"/>
    <s v="UNI240000001330"/>
    <m/>
    <m/>
    <s v="Miya"/>
    <s v="Mevcut Müşteri"/>
    <s v="Yeni Satış"/>
    <s v="Kontor"/>
    <s v="Kontor Satışı"/>
    <s v="Diğer"/>
    <s v="Kanal Satış"/>
    <s v="Miya"/>
    <s v="Yurt İçi"/>
    <s v="Türkiye"/>
    <s v="Merkez"/>
  </r>
  <r>
    <m/>
    <m/>
    <x v="133"/>
    <s v="Q3"/>
    <x v="0"/>
    <x v="7"/>
    <m/>
    <s v="ÖZKAN TICARET ERHAN ÖZKAN"/>
    <s v="UH.01.002"/>
    <s v="UNIDOX KONTÖR HIZMETI"/>
    <s v="Univera Doğuş Çay Projesi"/>
    <x v="6"/>
    <s v="E-Dönüşüm"/>
    <s v="Unidox"/>
    <n v="1.23"/>
    <m/>
    <n v="50000"/>
    <m/>
    <n v="61500"/>
    <m/>
    <n v="0"/>
    <m/>
    <n v="61500"/>
    <m/>
    <n v="0"/>
    <n v="0"/>
    <s v="UNI240000001322"/>
    <m/>
    <m/>
    <s v="Doğuş Çay"/>
    <s v="Mevcut Müşteri"/>
    <s v="Yeni Satış"/>
    <s v="Kontor"/>
    <s v="Kontor Satışı"/>
    <s v="Key Account"/>
    <s v="Kanal Satış"/>
    <s v="Saha Satış"/>
    <s v="Yurt İçi"/>
    <s v="Türkiye"/>
    <s v="Dist"/>
  </r>
  <r>
    <m/>
    <m/>
    <x v="133"/>
    <s v="Q3"/>
    <x v="0"/>
    <x v="7"/>
    <m/>
    <s v="JTI TÜTÜN ÜRÜNLERI PAZARLAMA A.S."/>
    <s v="QY.03.003"/>
    <s v="Quest Panorama SaaS Lisansi (Kiralama Hizmeti ) 50 + Kullanici"/>
    <s v="Univera - JTI"/>
    <x v="11"/>
    <s v="Quest"/>
    <m/>
    <n v="224.64000000000001"/>
    <m/>
    <n v="439"/>
    <m/>
    <n v="98616.960000000006"/>
    <m/>
    <n v="0"/>
    <m/>
    <n v="98616.960000000006"/>
    <m/>
    <n v="0"/>
    <n v="0"/>
    <s v="UNI240000001329"/>
    <m/>
    <m/>
    <s v="JTI"/>
    <s v="Mevcut Müşteri"/>
    <s v="Yenileme"/>
    <s v="Lisans"/>
    <s v="Lisans Kiralama"/>
    <s v="Key Account"/>
    <s v="Univera Satış"/>
    <s v="Saha Satış"/>
    <s v="Yurt İçi"/>
    <s v="Türkiye"/>
    <s v="Merkez"/>
  </r>
  <r>
    <m/>
    <m/>
    <x v="133"/>
    <s v="Q3"/>
    <x v="0"/>
    <x v="7"/>
    <m/>
    <s v="JTI TÜTÜN ÜRÜNLERI PAZARLAMA A.S."/>
    <s v="QH.03.001"/>
    <s v="Quest Panorama  - Çafri Merkezi Hizmeti"/>
    <s v="Univera - JTI"/>
    <x v="11"/>
    <s v="Quest"/>
    <m/>
    <n v="51.37"/>
    <m/>
    <n v="134"/>
    <m/>
    <n v="6883.58"/>
    <m/>
    <n v="0"/>
    <m/>
    <n v="6883.58"/>
    <m/>
    <n v="0"/>
    <n v="0"/>
    <s v="UNI240000001328"/>
    <m/>
    <m/>
    <s v="JTI"/>
    <s v="Mevcut Müşteri"/>
    <s v="Yenileme"/>
    <s v="Hizmet"/>
    <s v="Hosting"/>
    <s v="Key Account"/>
    <s v="Univera Satış"/>
    <s v="Saha Satış"/>
    <s v="Yurt İçi"/>
    <s v="Türkiye"/>
    <s v="Merkez"/>
  </r>
  <r>
    <m/>
    <m/>
    <x v="133"/>
    <s v="Q3"/>
    <x v="0"/>
    <x v="7"/>
    <m/>
    <s v="OF ÇAYSAN TARIM ÜRÜN. ENTEGRE TES. SAN VE TIC. AS."/>
    <s v="OH.01.002"/>
    <s v="Outsource Proje Yönetim Hizmeti "/>
    <s v="Univera - Ofçaysan"/>
    <x v="7"/>
    <s v="Enroute"/>
    <s v="Outsource - Hizmet"/>
    <n v="5000"/>
    <m/>
    <n v="27"/>
    <m/>
    <n v="135000"/>
    <m/>
    <n v="0"/>
    <m/>
    <n v="135000"/>
    <m/>
    <n v="0"/>
    <n v="0"/>
    <s v="UNI240000001326"/>
    <m/>
    <m/>
    <s v="Ofçaysan"/>
    <s v="Mevcut Müşteri"/>
    <s v="Yeni Satış"/>
    <s v="Hizmet"/>
    <s v="Proje Yönetimi ve Danışmanlık"/>
    <s v="Diğer"/>
    <s v="Univera Satış"/>
    <s v="Saha Satış"/>
    <s v="Yurt İçi"/>
    <s v="Türkiye"/>
    <s v="Merkez"/>
  </r>
  <r>
    <m/>
    <m/>
    <x v="133"/>
    <s v="Q3"/>
    <x v="0"/>
    <x v="7"/>
    <m/>
    <s v="JTI TÜTÜN ÜRÜNLERI PAZARLAMA A.S."/>
    <s v="EH.06.001"/>
    <s v="EnRoute Panorama - Hosting Hizmeti"/>
    <s v="Univera - JTI"/>
    <x v="11"/>
    <s v="Hosting"/>
    <m/>
    <n v="366268.3"/>
    <m/>
    <n v="1"/>
    <m/>
    <n v="366268.29629999999"/>
    <m/>
    <n v="-3.7000000000000002E-3"/>
    <m/>
    <n v="366268.3"/>
    <m/>
    <n v="0"/>
    <n v="0"/>
    <s v="UNI240000001327"/>
    <m/>
    <m/>
    <s v="JTI"/>
    <s v="Mevcut Müşteri"/>
    <s v="Yenileme"/>
    <s v="Hizmet"/>
    <s v="Hosting"/>
    <s v="Key Account"/>
    <s v="Univera Satış"/>
    <s v="Saha Satış"/>
    <s v="Yurt İçi"/>
    <s v="Türkiye"/>
    <s v="Merkez"/>
  </r>
  <r>
    <m/>
    <m/>
    <x v="133"/>
    <s v="Q3"/>
    <x v="0"/>
    <x v="7"/>
    <m/>
    <s v="DOGAN TREND OTOMOTIV TICARET HIZMET VE TEKNOLOJI A.S."/>
    <s v="CDY.06.001"/>
    <s v="Calldesk Panorama - Yazilim Gelistirme Hizmeti"/>
    <s v="Univera - Suzuki"/>
    <x v="13"/>
    <s v="ServiceCore"/>
    <m/>
    <n v="7950.7995283018863"/>
    <m/>
    <n v="4.24"/>
    <m/>
    <n v="51863.68"/>
    <m/>
    <n v="18152.29"/>
    <m/>
    <n v="33711.39"/>
    <m/>
    <n v="0"/>
    <n v="0"/>
    <s v="UNI240000001325"/>
    <m/>
    <m/>
    <s v="Doğan Trend"/>
    <s v="Mevcut Müşteri"/>
    <s v="Yeni Satış"/>
    <s v="Hizmet"/>
    <s v="Yazılım Geliştirme"/>
    <s v="Key Account"/>
    <s v="Univera Satış"/>
    <s v="Saha Satış"/>
    <s v="Yurt İçi"/>
    <s v="Türkiye"/>
    <s v="Merkez"/>
  </r>
  <r>
    <m/>
    <m/>
    <x v="133"/>
    <s v="Q3"/>
    <x v="0"/>
    <x v="7"/>
    <m/>
    <s v="DOGAN TREND OTOMOTIV TICARET HIZMET VE TEKNOLOJI A.S."/>
    <s v="CDY.06.001"/>
    <s v="Calldesk Panorama - Yazilim Gelistirme Hizmeti"/>
    <s v="Univera - Suzuki"/>
    <x v="13"/>
    <s v="ServiceCore"/>
    <m/>
    <n v="8015.8006042296065"/>
    <m/>
    <n v="3.31"/>
    <m/>
    <n v="40818.92"/>
    <m/>
    <n v="14286.62"/>
    <m/>
    <n v="26532.3"/>
    <m/>
    <n v="0"/>
    <n v="0"/>
    <s v="UNI240000001325"/>
    <m/>
    <m/>
    <s v="Doğan Trend"/>
    <s v="Mevcut Müşteri"/>
    <s v="Yeni Satış"/>
    <s v="Hizmet"/>
    <s v="Yazılım Geliştirme"/>
    <s v="Key Account"/>
    <s v="Univera Satış"/>
    <s v="Saha Satış"/>
    <s v="Yurt İçi"/>
    <s v="Türkiye"/>
    <s v="Merkez"/>
  </r>
  <r>
    <m/>
    <m/>
    <x v="133"/>
    <s v="Q3"/>
    <x v="0"/>
    <x v="7"/>
    <m/>
    <s v="PILOTCAR OTOMOTIV SAN. ve TIC. A.S."/>
    <s v="CDY.01.001"/>
    <s v="CALLDESK PANORAMA - SERVIS OTOMASYONU ÇÖZÜM LISANSI"/>
    <s v="Univera - Pilotcar"/>
    <x v="13"/>
    <s v="ServiceCore"/>
    <m/>
    <n v="546204.09"/>
    <m/>
    <n v="1"/>
    <m/>
    <n v="993098.35"/>
    <m/>
    <n v="446894.26"/>
    <m/>
    <n v="546204.09"/>
    <m/>
    <n v="0"/>
    <n v="0"/>
    <s v="UNI240000001331"/>
    <m/>
    <m/>
    <s v="Pilotcar"/>
    <s v="Yeni Müşteri"/>
    <s v="Yeni Satış"/>
    <s v="Lisans"/>
    <s v="Lisans Satışı"/>
    <s v="Diğer"/>
    <s v="Univera Satış"/>
    <s v="Saha Satış"/>
    <s v="Yurt İçi"/>
    <s v="Türkiye"/>
    <s v="Merkez"/>
  </r>
  <r>
    <m/>
    <m/>
    <x v="133"/>
    <s v="Q3"/>
    <x v="0"/>
    <x v="7"/>
    <m/>
    <s v="DOGAN TREND OTOMOTIV TICARET HIZMET VE TEKNOLOJI A.S."/>
    <s v="CDH.05.002"/>
    <s v="Calldesk Panorama - Rapor Gelistirme Hizmeti"/>
    <s v="Univera - Suzuki"/>
    <x v="13"/>
    <s v="ServiceCore"/>
    <m/>
    <n v="8385.25"/>
    <m/>
    <n v="6"/>
    <m/>
    <n v="59190"/>
    <m/>
    <n v="8878.5"/>
    <m/>
    <n v="50311.5"/>
    <m/>
    <n v="0"/>
    <n v="0"/>
    <s v="UNI240000001325"/>
    <m/>
    <m/>
    <s v="Doğan Trend"/>
    <s v="Mevcut Müşteri"/>
    <s v="Yeni Satış"/>
    <s v="Hizmet"/>
    <s v="Rapor Geliştirme"/>
    <s v="Key Account"/>
    <s v="Univera Satış"/>
    <s v="Saha Satış"/>
    <s v="Yurt İçi"/>
    <s v="Türkiye"/>
    <s v="Merkez"/>
  </r>
  <r>
    <m/>
    <m/>
    <x v="133"/>
    <s v="Q3"/>
    <x v="0"/>
    <x v="7"/>
    <m/>
    <s v="DOGAN TREND OTOMOTIV TICARET HIZMET VE TEKNOLOJI A.S."/>
    <s v="CDH.01.001"/>
    <s v="Calldesk Panorama - Proje Yönetim Hizmeti"/>
    <s v="Univera - Suzuki"/>
    <x v="13"/>
    <s v="ServiceCore"/>
    <m/>
    <n v="10358.1"/>
    <m/>
    <n v="5"/>
    <m/>
    <n v="57545"/>
    <m/>
    <n v="5754.5"/>
    <m/>
    <n v="51790.5"/>
    <m/>
    <n v="0"/>
    <n v="0"/>
    <s v="UNI240000001325"/>
    <m/>
    <m/>
    <s v="Doğan Trend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133"/>
    <s v="Q3"/>
    <x v="0"/>
    <x v="7"/>
    <m/>
    <s v="DOGAN TREND OTOMOTIV TICARET HIZMET VE TEKNOLOJI A.S."/>
    <s v="CDH.01.001"/>
    <s v="Calldesk Panorama - Proje Yönetim Hizmeti"/>
    <s v="Univera - Suzuki"/>
    <x v="13"/>
    <s v="ServiceCore"/>
    <m/>
    <n v="6905.4"/>
    <m/>
    <n v="2"/>
    <m/>
    <n v="23018"/>
    <m/>
    <n v="9207.2000000000007"/>
    <m/>
    <n v="13810.8"/>
    <m/>
    <n v="0"/>
    <n v="0"/>
    <s v="UNI240000001325"/>
    <m/>
    <m/>
    <s v="Doğan Trend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133"/>
    <s v="Q3"/>
    <x v="0"/>
    <x v="7"/>
    <m/>
    <s v="DOGAN TREND OTOMOTIV TICARET HIZMET VE TEKNOLOJI A.S."/>
    <s v="CDH.01.001"/>
    <s v="Calldesk Panorama - Proje Yönetim Hizmeti"/>
    <s v="Univera - Suzuki"/>
    <x v="13"/>
    <s v="ServiceCore"/>
    <m/>
    <n v="9782.65"/>
    <m/>
    <n v="1"/>
    <m/>
    <n v="11509"/>
    <m/>
    <n v="1726.35"/>
    <m/>
    <n v="9782.65"/>
    <m/>
    <n v="0"/>
    <n v="0"/>
    <s v="UNI240000001325"/>
    <m/>
    <m/>
    <s v="Doğan Trend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133"/>
    <s v="Q3"/>
    <x v="0"/>
    <x v="7"/>
    <m/>
    <s v="DOGAN TREND OTOMOTIV TICARET HIZMET VE TEKNOLOJI A.S."/>
    <s v="CDH.01.001"/>
    <s v="Calldesk Panorama - Proje Yönetim Hizmeti"/>
    <s v="Univera - Suzuki"/>
    <x v="13"/>
    <s v="ServiceCore"/>
    <m/>
    <n v="6905.4"/>
    <m/>
    <n v="1"/>
    <m/>
    <n v="11509"/>
    <m/>
    <n v="4603.6000000000004"/>
    <m/>
    <n v="6905.4"/>
    <m/>
    <n v="0"/>
    <n v="0"/>
    <s v="UNI240000001325"/>
    <m/>
    <m/>
    <s v="Doğan Trend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133"/>
    <s v="Q1"/>
    <x v="1"/>
    <x v="2"/>
    <m/>
    <s v="YADO GIDA ÜRÜNLERI SAN. TIC. A.S"/>
    <s v="EH.03.001"/>
    <s v="Enroute Panorama - Çafri Merkezi Hizmeti  (MSD)"/>
    <s v="Univera - La Lorraine"/>
    <x v="13"/>
    <s v="Enroute"/>
    <s v="Enroute"/>
    <n v="24154.560000000001"/>
    <m/>
    <n v="1"/>
    <m/>
    <n v="24154.560000000001"/>
    <m/>
    <n v="0"/>
    <m/>
    <n v="24154.560000000001"/>
    <m/>
    <n v="0"/>
    <n v="0"/>
    <m/>
    <m/>
    <m/>
    <s v="La Lorraine"/>
    <s v="Mevcut Müşteri"/>
    <s v="Yenileme"/>
    <s v="Hizmet"/>
    <s v="Çağrı Merkezi"/>
    <s v="Diğer"/>
    <s v="Univera Satış"/>
    <s v="Saha Satış"/>
    <s v="Yurt İçi"/>
    <s v="Türkiye"/>
    <s v="Dist"/>
  </r>
  <r>
    <m/>
    <m/>
    <x v="133"/>
    <s v="Q1"/>
    <x v="1"/>
    <x v="2"/>
    <m/>
    <s v="ZIRVE DONDURMA ÜRÜNLERI GIDA VE TEMIZLIK ITH. IHR. SAN. VE TIC. LTD. STI."/>
    <s v="EH.03.001"/>
    <s v="Enroute Panorama - Çafri Merkezi Hizmeti  (MSD)"/>
    <s v="Univera - La Lorraine"/>
    <x v="13"/>
    <s v="Enroute"/>
    <s v="Enroute"/>
    <n v="24154.560000000001"/>
    <m/>
    <n v="2"/>
    <m/>
    <n v="48309.120000000003"/>
    <m/>
    <n v="0"/>
    <m/>
    <n v="48309.120000000003"/>
    <m/>
    <n v="0"/>
    <n v="0"/>
    <m/>
    <m/>
    <m/>
    <s v="La Lorraine"/>
    <s v="Mevcut Müşteri"/>
    <s v="Yenileme"/>
    <s v="Hizmet"/>
    <s v="Çağrı Merkezi"/>
    <s v="Diğer"/>
    <s v="Univera Satış"/>
    <s v="Saha Satış"/>
    <s v="Yurt İçi"/>
    <s v="Türkiye"/>
    <s v="Dist"/>
  </r>
  <r>
    <m/>
    <m/>
    <x v="134"/>
    <s v="Q1"/>
    <x v="1"/>
    <x v="2"/>
    <m/>
    <s v="TCHIBO KAHVE MAMÜLLERI DAG. VE PAZ. TIC. LTD. STI."/>
    <s v="EYS.01.011"/>
    <s v="Enroute Panorama - Web Connector  - Dist Okuma Uygulama Yazılımi (Dis Kaynak) Standart"/>
    <s v="Univera - Tchibo"/>
    <x v="12"/>
    <s v="Enroute"/>
    <s v="Enroute"/>
    <n v="17500"/>
    <m/>
    <n v="7"/>
    <m/>
    <n v="175000"/>
    <m/>
    <n v="52500"/>
    <m/>
    <n v="122500"/>
    <m/>
    <n v="0"/>
    <n v="0"/>
    <m/>
    <m/>
    <m/>
    <s v="Tchibo"/>
    <s v="Yeni Müşteri"/>
    <s v="Yeni Satış"/>
    <s v="Lisans"/>
    <s v="Lisans Satışı"/>
    <s v="Diğer"/>
    <s v="Univera Satış"/>
    <s v="Saha Satış"/>
    <s v="Yurt İçi"/>
    <s v="Türkiye"/>
    <s v="Merkez"/>
  </r>
  <r>
    <m/>
    <m/>
    <x v="134"/>
    <s v="Q1"/>
    <x v="1"/>
    <x v="2"/>
    <m/>
    <s v="ÖZ ORUÇOGLU GIDA SANAYI VE TIC LTD STI"/>
    <s v="EH.03.001"/>
    <s v="Enroute Panorama - Çafri Merkezi Hizmeti  (MSD)"/>
    <s v="Univera - La Lorraine"/>
    <x v="13"/>
    <s v="Enroute"/>
    <s v="Enroute"/>
    <n v="24154.560000000001"/>
    <m/>
    <n v="1"/>
    <m/>
    <n v="24154.560000000001"/>
    <m/>
    <n v="0"/>
    <m/>
    <n v="24154.560000000001"/>
    <m/>
    <n v="0"/>
    <n v="0"/>
    <m/>
    <m/>
    <m/>
    <s v="La Lorraine"/>
    <s v="Mevcut Müşteri"/>
    <s v="Yenileme"/>
    <s v="Hizmet"/>
    <s v="Çağrı Merkezi"/>
    <s v="Diğer"/>
    <s v="Univera Satış"/>
    <s v="Saha Satış"/>
    <s v="Yurt İçi"/>
    <s v="Türkiye"/>
    <s v="Dist"/>
  </r>
  <r>
    <m/>
    <m/>
    <x v="135"/>
    <s v="Q3"/>
    <x v="0"/>
    <x v="7"/>
    <m/>
    <s v="POLARİS YAZILIM ÇÖZÜMLERİ VE DANIŞMANLIK HİZMETLERİ LTD.ŞTİ."/>
    <s v="WPH.02.001"/>
    <s v="WebPlus Yazilim Bakimi Hizmeti"/>
    <s v="Univera - Kanal"/>
    <x v="5"/>
    <s v="Enroute"/>
    <s v="Webplus"/>
    <n v="1078"/>
    <m/>
    <n v="1"/>
    <m/>
    <n v="1078"/>
    <m/>
    <n v="0"/>
    <m/>
    <n v="1078"/>
    <m/>
    <n v="0"/>
    <n v="0"/>
    <s v="UNI240000001336"/>
    <m/>
    <m/>
    <s v="Polaris"/>
    <s v="Mevcut Müşteri"/>
    <s v="Yenileme"/>
    <s v="Hizmet"/>
    <s v="Bakım ve Destek Hizmeti"/>
    <s v="Diğer"/>
    <s v="Kanal Satış"/>
    <s v="Polaris"/>
    <s v="Yurt İçi"/>
    <s v="Türkiye"/>
    <s v="Merkez"/>
  </r>
  <r>
    <m/>
    <m/>
    <x v="135"/>
    <s v="Q3"/>
    <x v="0"/>
    <x v="7"/>
    <m/>
    <s v="MİYA OTOMASYON VE BARKOD BILISIM SISTEMLERI SAN TİC. VE L.T.D. STI."/>
    <s v="WPY.01.003"/>
    <s v="WEBPLUS EK KULLANICI LISANSI +1"/>
    <s v="Univera - Kanal"/>
    <x v="5"/>
    <s v="Enroute"/>
    <s v="Webplus"/>
    <n v="3250"/>
    <m/>
    <n v="1"/>
    <m/>
    <n v="3250"/>
    <m/>
    <n v="0"/>
    <m/>
    <n v="3250"/>
    <m/>
    <n v="0"/>
    <n v="0"/>
    <s v="UNI240000001337"/>
    <m/>
    <m/>
    <s v="Miya"/>
    <s v="Mevcut Müşteri"/>
    <s v="Yeni Satış"/>
    <s v="Lisans"/>
    <s v="Lisans Satışı"/>
    <s v="Diğer"/>
    <s v="Kanal Satış"/>
    <s v="Miya"/>
    <s v="Yurt İçi"/>
    <s v="Türkiye"/>
    <s v="Merkez"/>
  </r>
  <r>
    <m/>
    <m/>
    <x v="135"/>
    <s v="Q3"/>
    <x v="0"/>
    <x v="7"/>
    <m/>
    <s v="POLARİS YAZILIM ÇÖZÜMLERİ VE DANIŞMANLIK HİZMETLERİ LTD.ŞTİ."/>
    <s v="WPY.01.003"/>
    <s v="WEBPLUS EK KULLANICI LISANSI +1"/>
    <s v="Univera - Kanal"/>
    <x v="5"/>
    <s v="Enroute"/>
    <s v="Webplus"/>
    <n v="4900"/>
    <m/>
    <n v="1"/>
    <m/>
    <n v="4900"/>
    <m/>
    <n v="0"/>
    <m/>
    <n v="4900"/>
    <m/>
    <n v="0"/>
    <n v="0"/>
    <s v="UNI240000001336"/>
    <m/>
    <m/>
    <s v="Polaris"/>
    <s v="Mevcut Müşteri"/>
    <s v="Yeni Satış"/>
    <s v="Lisans"/>
    <s v="Lisans Satışı"/>
    <s v="Diğer"/>
    <s v="Kanal Satış"/>
    <s v="Polaris"/>
    <s v="Yurt İçi"/>
    <s v="Türkiye"/>
    <s v="Merkez"/>
  </r>
  <r>
    <m/>
    <m/>
    <x v="135"/>
    <s v="Q3"/>
    <x v="0"/>
    <x v="7"/>
    <m/>
    <s v="MATRIKS BİLGİSAYAR SİSTEMLERİ LTD.ŞTİ"/>
    <s v="WPY.02.001"/>
    <s v="WEBPLUS (Android) SATIS TEMSILCISI LISANSI"/>
    <s v="Univera - Kanal"/>
    <x v="5"/>
    <s v="Enroute"/>
    <s v="Webplus"/>
    <n v="2250"/>
    <m/>
    <n v="1"/>
    <m/>
    <n v="2250"/>
    <m/>
    <n v="0"/>
    <m/>
    <n v="2250"/>
    <m/>
    <n v="0"/>
    <n v="0"/>
    <s v="UNI240000001335"/>
    <m/>
    <m/>
    <s v="Matriks"/>
    <s v="Mevcut Müşteri"/>
    <s v="Yeni Satış"/>
    <s v="Lisans"/>
    <s v="Lisans Satışı"/>
    <s v="Diğer"/>
    <s v="Kanal Satış"/>
    <s v="Matriks"/>
    <s v="Yurt İçi"/>
    <s v="Türkiye"/>
    <s v="Merkez"/>
  </r>
  <r>
    <m/>
    <m/>
    <x v="135"/>
    <s v="Q3"/>
    <x v="0"/>
    <x v="7"/>
    <m/>
    <s v="HC ATILIM GIDA SANAYI VE TICARET LTD.STI"/>
    <s v="UH.01.002"/>
    <s v="UNIDOX KONTÖR HIZMETI"/>
    <s v="Univera Doğuş Çay Projesi"/>
    <x v="6"/>
    <s v="E-Dönüşüm"/>
    <s v="Unidox"/>
    <n v="1.7"/>
    <m/>
    <n v="10000"/>
    <m/>
    <n v="17000"/>
    <m/>
    <n v="0"/>
    <m/>
    <n v="17000"/>
    <m/>
    <n v="0"/>
    <n v="0"/>
    <s v="ENV240000000095"/>
    <m/>
    <m/>
    <s v="Doğuş Çay"/>
    <s v="Mevcut Müşteri"/>
    <s v="Yeni Satış"/>
    <s v="Kontor"/>
    <s v="Kontor Satışı"/>
    <s v="Key Account"/>
    <s v="Kanal Satış"/>
    <s v="Saha Satış"/>
    <s v="Yurt İçi"/>
    <s v="Türkiye"/>
    <s v="Dist"/>
  </r>
  <r>
    <m/>
    <m/>
    <x v="135"/>
    <s v="Q3"/>
    <x v="0"/>
    <x v="7"/>
    <m/>
    <s v="LEANK BUSİNESS SOLUTİONS LTD."/>
    <s v="QMH.02.001"/>
    <s v="QUESTMATE YAZILIM BAKIMI HIZMETI"/>
    <s v="Univera - Kanal"/>
    <x v="5"/>
    <s v="Quest"/>
    <m/>
    <n v="16853"/>
    <m/>
    <n v="1"/>
    <m/>
    <n v="16853"/>
    <m/>
    <n v="0"/>
    <m/>
    <n v="16853"/>
    <m/>
    <n v="0"/>
    <n v="0"/>
    <s v="ENV240000000096"/>
    <m/>
    <m/>
    <s v="Leank"/>
    <s v="Mevcut Müşteri"/>
    <s v="Yeni Satış"/>
    <s v="Hizmet"/>
    <s v="Bakım ve Destek Hizmeti"/>
    <s v="Diğer"/>
    <s v="Kanal Satış"/>
    <s v="Leank"/>
    <s v="Yurt İçi"/>
    <s v="Türkiye"/>
    <s v="Merkez"/>
  </r>
  <r>
    <m/>
    <m/>
    <x v="135"/>
    <s v="Q1"/>
    <x v="1"/>
    <x v="2"/>
    <m/>
    <s v="TCHIBO KAHVE MAMÜLLERI DAG. VE PAZ. TIC. LTD. STI."/>
    <s v="EYS.01.002"/>
    <s v="Enroute Panorama Mobile Sales &amp; Distribution Module (DDI) (Standart)"/>
    <s v="Univera - Tchibo"/>
    <x v="12"/>
    <s v="Enroute"/>
    <s v="Enroute"/>
    <n v="630000"/>
    <m/>
    <n v="1"/>
    <m/>
    <n v="900000"/>
    <m/>
    <n v="270000"/>
    <m/>
    <n v="630000"/>
    <m/>
    <n v="0"/>
    <n v="0"/>
    <m/>
    <m/>
    <m/>
    <s v="Tchibo"/>
    <s v="Yeni Müşteri"/>
    <s v="Yeni Satış"/>
    <s v="Lisans"/>
    <s v="Lisans Satışı"/>
    <s v="Diğer"/>
    <s v="Univera Satış"/>
    <s v="Saha Satış"/>
    <s v="Yurt İçi"/>
    <s v="Türkiye"/>
    <s v="Merkez"/>
  </r>
  <r>
    <m/>
    <m/>
    <x v="135"/>
    <s v="Q1"/>
    <x v="1"/>
    <x v="2"/>
    <m/>
    <s v="TCHIBO KAHVE MAMÜLLERI DAG. VE PAZ. TIC. LTD. STI."/>
    <s v="EH.05.002"/>
    <s v="Enroute Panorama - Rapor Gelistirme Hizmeti"/>
    <s v="Univera - Tchibo"/>
    <x v="12"/>
    <s v="Enroute"/>
    <s v="Enroute"/>
    <n v="11375"/>
    <m/>
    <n v="8"/>
    <m/>
    <n v="140000"/>
    <m/>
    <n v="49000"/>
    <m/>
    <n v="91000"/>
    <m/>
    <n v="0"/>
    <n v="0"/>
    <m/>
    <m/>
    <m/>
    <s v="Tchibo"/>
    <s v="Yeni Müşteri"/>
    <s v="Yeni Satış"/>
    <s v="Hizmet"/>
    <s v="Rapor Geliştirme"/>
    <s v="Diğer"/>
    <s v="Univera Satış"/>
    <s v="Saha Satış"/>
    <s v="Yurt İçi"/>
    <s v="Türkiye"/>
    <s v="Merkez"/>
  </r>
  <r>
    <m/>
    <m/>
    <x v="136"/>
    <s v="Q3"/>
    <x v="0"/>
    <x v="7"/>
    <m/>
    <s v="MATRIKS BİLGİSAYAR SİSTEMLERİ LTD.ŞTİ"/>
    <s v="WPH.02.001"/>
    <s v="WebPlus Yazilim Bakimi Hizmeti"/>
    <s v="Univera - Kanal"/>
    <x v="5"/>
    <s v="Enroute"/>
    <s v="Webplus"/>
    <n v="8140"/>
    <m/>
    <n v="1"/>
    <m/>
    <n v="8140"/>
    <m/>
    <n v="0"/>
    <m/>
    <n v="8140"/>
    <m/>
    <n v="0"/>
    <n v="0"/>
    <s v="UNI240000001341"/>
    <m/>
    <m/>
    <s v="Matriks"/>
    <s v="Mevcut Müşteri"/>
    <s v="Yenileme"/>
    <s v="Hizmet"/>
    <s v="Bakım ve Destek Hizmeti"/>
    <s v="Diğer"/>
    <s v="Kanal Satış"/>
    <s v="Matriks"/>
    <s v="Yurt İçi"/>
    <s v="Türkiye"/>
    <s v="Merkez"/>
  </r>
  <r>
    <m/>
    <m/>
    <x v="136"/>
    <s v="Q3"/>
    <x v="0"/>
    <x v="7"/>
    <m/>
    <s v="MATRIKS BİLGİSAYAR SİSTEMLERİ LTD.ŞTİ"/>
    <s v="WPY.01.003"/>
    <s v="WEBPLUS EK KULLANICI LISANSI +1"/>
    <s v="Univera - Kanal"/>
    <x v="5"/>
    <s v="Enroute"/>
    <s v="Webplus"/>
    <n v="1125"/>
    <m/>
    <n v="2"/>
    <m/>
    <n v="3000"/>
    <m/>
    <n v="750"/>
    <m/>
    <n v="2250"/>
    <m/>
    <n v="0"/>
    <n v="0"/>
    <s v="UNI240000001341"/>
    <m/>
    <m/>
    <s v="Matriks"/>
    <s v="Mevcut Müşteri"/>
    <s v="Yeni Satış"/>
    <s v="Lisans"/>
    <s v="Lisans Satışı"/>
    <s v="Diğer"/>
    <s v="Kanal Satış"/>
    <s v="Matriks"/>
    <s v="Yurt İçi"/>
    <s v="Türkiye"/>
    <s v="Merkez"/>
  </r>
  <r>
    <m/>
    <m/>
    <x v="136"/>
    <s v="Q3"/>
    <x v="0"/>
    <x v="7"/>
    <m/>
    <s v="MATRIKS BİLGİSAYAR SİSTEMLERİ LTD.ŞTİ"/>
    <s v="WPY.01.007"/>
    <s v="WEBPLUS E-DÖNÜSÜM MODÜL LISANSI"/>
    <s v="Univera - Kanal"/>
    <x v="5"/>
    <s v="Enroute"/>
    <s v="Webplus"/>
    <n v="7500"/>
    <m/>
    <n v="1"/>
    <m/>
    <n v="10000"/>
    <m/>
    <n v="2500"/>
    <m/>
    <n v="7500"/>
    <m/>
    <n v="0"/>
    <n v="0"/>
    <s v="UNI240000001341"/>
    <m/>
    <m/>
    <s v="Matriks"/>
    <s v="Mevcut Müşteri"/>
    <s v="Yeni Satış"/>
    <s v="Lisans"/>
    <s v="Lisans Satışı"/>
    <s v="Diğer"/>
    <s v="Kanal Satış"/>
    <s v="Matriks"/>
    <s v="Yurt İçi"/>
    <s v="Türkiye"/>
    <s v="Merkez"/>
  </r>
  <r>
    <m/>
    <m/>
    <x v="136"/>
    <s v="Q3"/>
    <x v="0"/>
    <x v="7"/>
    <m/>
    <s v="MATRIKS BİLGİSAYAR SİSTEMLERİ LTD.ŞTİ"/>
    <s v="WPY.01.006"/>
    <s v="WEBPLUS DISTRIBUTION SATIS-DAGITIM YAZILIMI (Light)"/>
    <s v="Univera - Kanal"/>
    <x v="5"/>
    <s v="Enroute"/>
    <s v="Webplus"/>
    <n v="11250"/>
    <m/>
    <n v="1"/>
    <m/>
    <n v="15000"/>
    <m/>
    <n v="3750"/>
    <m/>
    <n v="11250"/>
    <m/>
    <n v="0"/>
    <n v="0"/>
    <s v="UNI240000001341"/>
    <m/>
    <m/>
    <s v="Matriks"/>
    <s v="Mevcut Müşteri"/>
    <s v="Yeni Satış"/>
    <s v="Lisans"/>
    <s v="Lisans Satışı"/>
    <s v="Diğer"/>
    <s v="Kanal Satış"/>
    <s v="Matriks"/>
    <s v="Yurt İçi"/>
    <s v="Türkiye"/>
    <s v="Merkez"/>
  </r>
  <r>
    <m/>
    <m/>
    <x v="136"/>
    <s v="Q3"/>
    <x v="0"/>
    <x v="7"/>
    <m/>
    <s v="MATRIKS BİLGİSAYAR SİSTEMLERİ LTD.ŞTİ"/>
    <s v="WPY.02.001"/>
    <s v="WEBPLUS (Android) SATIS TEMSILCISI LISANSI"/>
    <s v="Univera - Kanal"/>
    <x v="5"/>
    <s v="Enroute"/>
    <s v="Webplus"/>
    <n v="1687.5"/>
    <m/>
    <n v="4"/>
    <m/>
    <n v="9000"/>
    <m/>
    <n v="2250"/>
    <m/>
    <n v="6750"/>
    <m/>
    <n v="0"/>
    <n v="0"/>
    <s v="UNI240000001341"/>
    <m/>
    <m/>
    <s v="Matriks"/>
    <s v="Mevcut Müşteri"/>
    <s v="Yeni Satış"/>
    <s v="Lisans"/>
    <s v="Lisans Satışı"/>
    <s v="Diğer"/>
    <s v="Kanal Satış"/>
    <s v="Matriks"/>
    <s v="Yurt İçi"/>
    <s v="Türkiye"/>
    <s v="Merkez"/>
  </r>
  <r>
    <m/>
    <m/>
    <x v="136"/>
    <s v="Q1"/>
    <x v="1"/>
    <x v="2"/>
    <m/>
    <s v="RED BULL GIDA DAGITIM VE PAZARLAMA TICARET LTD. STI"/>
    <s v="EH.05.002"/>
    <s v="Enroute Panorama - Rapor Gelistirme Hizmeti"/>
    <s v="Univera - Redbull"/>
    <x v="12"/>
    <s v="Enroute"/>
    <s v="Enroute"/>
    <n v="17500"/>
    <m/>
    <n v="1"/>
    <m/>
    <n v="17500"/>
    <m/>
    <n v="0"/>
    <m/>
    <n v="17500"/>
    <m/>
    <n v="0"/>
    <n v="0"/>
    <m/>
    <m/>
    <m/>
    <s v="Redbull"/>
    <s v="Mevcut Müşteri"/>
    <s v="Yeni Satış"/>
    <s v="Hizmet"/>
    <s v="Rapor Geliştirme"/>
    <s v="Diğer"/>
    <s v="Univera Satış"/>
    <s v="Saha Satış"/>
    <s v="Yurt İçi"/>
    <s v="Türkiye"/>
    <s v="Merkez"/>
  </r>
  <r>
    <m/>
    <m/>
    <x v="136"/>
    <s v="Q1"/>
    <x v="1"/>
    <x v="2"/>
    <m/>
    <s v="TCHIBO KAHVE MAMÜLLERI DAG. VE PAZ. TIC. LTD. STI."/>
    <s v="EH.01.001"/>
    <s v="Enroute Panorama - Proje ve Ürün Yönetimi Danışmanlığı Hizmeti"/>
    <s v="Univera - Tchibo"/>
    <x v="12"/>
    <s v="Enroute"/>
    <s v="Enroute"/>
    <n v="11375"/>
    <m/>
    <n v="14"/>
    <m/>
    <n v="245000"/>
    <m/>
    <n v="85750"/>
    <m/>
    <n v="159250"/>
    <m/>
    <n v="0"/>
    <n v="0"/>
    <m/>
    <m/>
    <m/>
    <s v="Tchibo"/>
    <s v="Yeni Müşteri"/>
    <s v="Yeni Satış"/>
    <s v="Hizmet"/>
    <s v="Proje Yönetimi ve Danışmanlık"/>
    <s v="Diğer"/>
    <s v="Univera Satış"/>
    <s v="Saha Satış"/>
    <s v="Yurt İçi"/>
    <s v="Türkiye"/>
    <s v="Merkez"/>
  </r>
  <r>
    <m/>
    <m/>
    <x v="136"/>
    <s v="Q1"/>
    <x v="1"/>
    <x v="2"/>
    <m/>
    <s v="BEYLERBEYI IÇECEK PAZARLAMA A.S"/>
    <s v="EY.02.033"/>
    <s v="Enroute Panorama - Mobil Kullanici Yazılımi (Enterprise)"/>
    <s v="Univera - Sarper İçecek"/>
    <x v="13"/>
    <s v="Enroute"/>
    <s v="Enroute"/>
    <n v="2749.0640000000003"/>
    <m/>
    <n v="50"/>
    <m/>
    <n v="171816.5"/>
    <m/>
    <n v="34363.300000000003"/>
    <m/>
    <n v="137453.20000000001"/>
    <m/>
    <n v="0"/>
    <n v="0"/>
    <m/>
    <m/>
    <m/>
    <s v="Beylerbeyi"/>
    <s v="Mevcut Müşteri"/>
    <s v="Yeni Satış"/>
    <s v="Lisans"/>
    <s v="Lisans Satışı"/>
    <s v="Diğer"/>
    <s v="Univera Satış"/>
    <s v="Saha Satış"/>
    <s v="Yurt İçi"/>
    <s v="Türkiye"/>
    <s v="Merkez"/>
  </r>
  <r>
    <m/>
    <m/>
    <x v="137"/>
    <s v="Q3"/>
    <x v="0"/>
    <x v="7"/>
    <m/>
    <s v="MİYA OTOMASYON VE BARKOD BILISIM SISTEMLERI SAN TİC. VE L.T.D. STI."/>
    <s v="UH.01.002"/>
    <s v="UNIDOX KONTÖR HIZMETI"/>
    <s v="Univera - Kanal"/>
    <x v="5"/>
    <s v="E-Dönüşüm"/>
    <s v="Unidox"/>
    <n v="2.0430000000000001"/>
    <m/>
    <n v="10000"/>
    <m/>
    <n v="20430"/>
    <m/>
    <n v="0"/>
    <m/>
    <n v="20430"/>
    <m/>
    <n v="0"/>
    <n v="0"/>
    <s v="UNI240000001345"/>
    <m/>
    <m/>
    <s v="Miya"/>
    <s v="Mevcut Müşteri"/>
    <s v="Yeni Satış"/>
    <s v="Kontor"/>
    <s v="Kontor Satışı"/>
    <s v="Diğer"/>
    <s v="Kanal Satış"/>
    <s v="Miya"/>
    <s v="Yurt İçi"/>
    <s v="Türkiye"/>
    <s v="Merkez"/>
  </r>
  <r>
    <m/>
    <m/>
    <x v="137"/>
    <s v="Q3"/>
    <x v="0"/>
    <x v="7"/>
    <m/>
    <s v="TD TASIMACILIK LOJISTIK HIZ.SAN.VE TIC LTD.STI."/>
    <s v="UH.01.002"/>
    <s v="UNIDOX KONTÖR HIZMETI"/>
    <s v="Univera - Suzuki"/>
    <x v="6"/>
    <s v="E-Dönüşüm"/>
    <s v="Unidox"/>
    <n v="3.5625"/>
    <m/>
    <n v="2000"/>
    <m/>
    <n v="7125"/>
    <m/>
    <n v="0"/>
    <m/>
    <n v="7125"/>
    <m/>
    <n v="0"/>
    <n v="0"/>
    <s v="UNI240000001350"/>
    <m/>
    <m/>
    <s v="Doğan Trend"/>
    <s v="Mevcut Müşteri"/>
    <s v="Yeni Satış"/>
    <s v="Kontor"/>
    <s v="Kontor Satışı"/>
    <s v="Key Account"/>
    <s v="Kanal Satış"/>
    <s v="Saha Satış"/>
    <s v="Yurt İçi"/>
    <s v="Türkiye"/>
    <s v="Dist"/>
  </r>
  <r>
    <m/>
    <m/>
    <x v="137"/>
    <s v="Q1"/>
    <x v="1"/>
    <x v="2"/>
    <m/>
    <s v="ÖZGÖRKEY OTOMOTIV TURIZM GIDA SANAYI VE TICARET ANONIM SIRKETI"/>
    <s v="EY.04.012"/>
    <s v="Enroute Panorama E-Dönüsüm  Modül Yazılımi (Enterprise)"/>
    <s v="Univera - Özgörkey"/>
    <x v="13"/>
    <s v="Enroute"/>
    <s v="Enroute"/>
    <n v="33930"/>
    <m/>
    <n v="1"/>
    <m/>
    <n v="37700"/>
    <m/>
    <n v="3770"/>
    <m/>
    <n v="33930"/>
    <m/>
    <n v="0"/>
    <n v="0"/>
    <m/>
    <m/>
    <m/>
    <s v="Özgörkey"/>
    <s v="Mevcut Müşteri"/>
    <s v="Yeni Satış"/>
    <s v="Lisans"/>
    <s v="Lisans Satışı"/>
    <s v="Diğer"/>
    <s v="Univera Satış"/>
    <s v="Saha Satış"/>
    <s v="Yurt İçi"/>
    <s v="Türkiye"/>
    <s v="Merkez"/>
  </r>
  <r>
    <m/>
    <m/>
    <x v="137"/>
    <s v="Q1"/>
    <x v="1"/>
    <x v="2"/>
    <m/>
    <s v="Lomisi JSC Efes Gürcistan "/>
    <s v="EH.02.001"/>
    <s v="Enroute Panorama - Yillik Yazilim Bakimi, Yasatma ve Merkezi Destek Hizmeti"/>
    <s v="Univera - Efes Gürcistan"/>
    <x v="16"/>
    <s v="Enroute"/>
    <s v="Enroute"/>
    <n v="206090.82"/>
    <m/>
    <n v="1"/>
    <m/>
    <n v="206090.82449999999"/>
    <m/>
    <n v="4.4999999999999997E-3"/>
    <m/>
    <n v="206090.82"/>
    <m/>
    <n v="0"/>
    <n v="0"/>
    <m/>
    <m/>
    <m/>
    <s v="Efes International"/>
    <s v="Mevcut Müşteri"/>
    <s v="Yenileme"/>
    <s v="Hizmet"/>
    <s v="Bakım ve Destek Hizmeti"/>
    <s v="Diğer"/>
    <s v="Univera Satış"/>
    <s v="Saha Satış"/>
    <s v="Yurt Dışı"/>
    <s v="Gürcistan"/>
    <s v="Merkez"/>
  </r>
  <r>
    <m/>
    <m/>
    <x v="137"/>
    <s v="Q1"/>
    <x v="1"/>
    <x v="2"/>
    <m/>
    <s v="ÖZGÖRKEY OTOMOTIV TURIZM GIDA SANAYI VE TICARET ANONIM SIRKETI"/>
    <s v="EH.02.001"/>
    <s v="Enroute Panorama - Yillik Yazilim Bakimi, Yasatma ve Merkezi Destek Hizmeti"/>
    <s v="Univera - Özgörkey"/>
    <x v="13"/>
    <s v="Enroute"/>
    <s v="Enroute"/>
    <n v="6911"/>
    <m/>
    <n v="1"/>
    <m/>
    <n v="6911"/>
    <m/>
    <n v="0"/>
    <m/>
    <n v="6911"/>
    <m/>
    <n v="0"/>
    <n v="0"/>
    <m/>
    <m/>
    <m/>
    <s v="Özgörkey"/>
    <s v="Mevcut Müşteri"/>
    <s v="Yeni Satış"/>
    <s v="Hizmet"/>
    <s v="Bakım ve Destek Hizmeti"/>
    <s v="Diğer"/>
    <s v="Univera Satış"/>
    <s v="Saha Satış"/>
    <s v="Yurt İçi"/>
    <s v="Türkiye"/>
    <s v="Merkez"/>
  </r>
  <r>
    <m/>
    <m/>
    <x v="137"/>
    <s v="Q1"/>
    <x v="1"/>
    <x v="2"/>
    <m/>
    <s v="ÖZGÖRKEY OTOMOTIV TURIZM GIDA SANAYI VE TICARET ANONIM SIRKETI"/>
    <s v="EH.03.006"/>
    <s v="Enroute Panorama - Uzaktan Kurulum ve Efitim Hizmeti"/>
    <s v="Univera - Özgörkey"/>
    <x v="13"/>
    <s v="Enroute"/>
    <s v="Enroute"/>
    <n v="14000"/>
    <m/>
    <n v="2"/>
    <m/>
    <n v="28000"/>
    <m/>
    <n v="0"/>
    <m/>
    <n v="28000"/>
    <m/>
    <n v="0"/>
    <n v="0"/>
    <m/>
    <m/>
    <m/>
    <s v="Özgörkey"/>
    <s v="Mevcut Müşteri"/>
    <s v="Yeni Satış"/>
    <s v="Hizmet"/>
    <s v="Kurulum ve Eğitim"/>
    <s v="Diğer"/>
    <s v="Univera Satış"/>
    <s v="Saha Satış"/>
    <s v="Yurt İçi"/>
    <s v="Türkiye"/>
    <s v="Merkez"/>
  </r>
  <r>
    <m/>
    <m/>
    <x v="137"/>
    <s v="Q1"/>
    <x v="1"/>
    <x v="2"/>
    <m/>
    <s v="LND GIDA PERAKENDE VE LOJISTIK LIMITED SIRKETI"/>
    <s v="EY.01.025"/>
    <s v="Enroute Panorama - Dist. Web Connector  Web Service Yazılımi (Enterprise)"/>
    <s v="Univera - Tadım"/>
    <x v="14"/>
    <s v="Enroute"/>
    <s v="Enroute"/>
    <n v="38220"/>
    <m/>
    <n v="1"/>
    <m/>
    <n v="63700"/>
    <m/>
    <n v="25480"/>
    <m/>
    <n v="38220"/>
    <m/>
    <n v="0"/>
    <n v="0"/>
    <m/>
    <m/>
    <m/>
    <s v="Tadım"/>
    <s v="Mevcut Müşteri"/>
    <s v="Yeni Satış"/>
    <s v="Lisans"/>
    <s v="Lisans Satışı"/>
    <s v="Diğer"/>
    <s v="Univera Satış"/>
    <s v="Saha Satış"/>
    <s v="Yurt İçi"/>
    <s v="Türkiye"/>
    <s v="Dist"/>
  </r>
  <r>
    <m/>
    <m/>
    <x v="137"/>
    <s v="Q1"/>
    <x v="1"/>
    <x v="2"/>
    <m/>
    <s v="Lomisi JSC Efes Gürcistan "/>
    <s v="EH.03.001"/>
    <s v="Enroute Panorama - Çafri Merkezi Hizmeti  (MSD)"/>
    <s v="Univera - Efes Gürcistan"/>
    <x v="16"/>
    <s v="Enroute"/>
    <s v="Enroute"/>
    <n v="12052.095000000001"/>
    <m/>
    <n v="12"/>
    <m/>
    <n v="144625.14000000001"/>
    <m/>
    <n v="0"/>
    <m/>
    <n v="144625.14000000001"/>
    <m/>
    <n v="0"/>
    <n v="0"/>
    <m/>
    <m/>
    <m/>
    <s v="Efes International"/>
    <s v="Mevcut Müşteri"/>
    <s v="Yenileme"/>
    <s v="Hizmet"/>
    <s v="Çağrı Merkezi"/>
    <s v="Diğer"/>
    <s v="Univera Satış"/>
    <s v="Saha Satış"/>
    <s v="Yurt Dışı"/>
    <s v="Gürcistan"/>
    <s v="Merkez"/>
  </r>
  <r>
    <m/>
    <m/>
    <x v="137"/>
    <s v="Q1"/>
    <x v="1"/>
    <x v="2"/>
    <m/>
    <s v="WEITNAUER DIS TICARET ANONIM SIRKETI"/>
    <s v="EH.03.001"/>
    <s v="Enroute Panorama - Çafri Merkezi Hizmeti  (MSD)"/>
    <s v="Univera - Weitnauer"/>
    <x v="12"/>
    <s v="Enroute"/>
    <s v="Enroute"/>
    <n v="28797.119999999999"/>
    <m/>
    <n v="16"/>
    <m/>
    <n v="460800"/>
    <m/>
    <n v="46.08"/>
    <m/>
    <n v="460753.91999999998"/>
    <m/>
    <n v="0"/>
    <n v="0"/>
    <m/>
    <m/>
    <m/>
    <s v="Weithnauer"/>
    <s v="Yeni Müşteri"/>
    <s v="Yeni Satış"/>
    <s v="Hizmet"/>
    <s v="Çağrı Merkezi"/>
    <s v="Diğer"/>
    <s v="Univera Satış"/>
    <s v="Saha Satış"/>
    <s v="Yurt İçi"/>
    <s v="Türkiye"/>
    <s v="Merkez"/>
  </r>
  <r>
    <m/>
    <m/>
    <x v="138"/>
    <s v="Q3"/>
    <x v="0"/>
    <x v="7"/>
    <m/>
    <s v="TADIM GIDA MADDELERI SAN.VE TIC.AS."/>
    <s v="EH.06.001"/>
    <s v="EnRoute Panorama - Hosting Hizmeti"/>
    <s v="Univera - Tadım"/>
    <x v="7"/>
    <s v="Hosting"/>
    <m/>
    <n v="7443.52"/>
    <m/>
    <n v="1"/>
    <m/>
    <n v="7443.52"/>
    <m/>
    <n v="0"/>
    <m/>
    <n v="7443.52"/>
    <m/>
    <n v="0"/>
    <n v="0"/>
    <s v="UNI240000001356"/>
    <m/>
    <m/>
    <s v="Tadım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138"/>
    <s v="Q1"/>
    <x v="1"/>
    <x v="2"/>
    <m/>
    <s v="BULAN TICARET - TUNÇ BULAN"/>
    <s v="EYS.01.025"/>
    <s v="Enroute Panorama - Dist. Web Connector  Web Service Yazılımi Standart"/>
    <s v="Univera - Weitnauer"/>
    <x v="12"/>
    <s v="Enroute"/>
    <s v="Enroute"/>
    <n v="44000"/>
    <m/>
    <n v="1"/>
    <m/>
    <n v="44000"/>
    <m/>
    <n v="0"/>
    <m/>
    <n v="44000"/>
    <m/>
    <n v="0"/>
    <n v="0"/>
    <m/>
    <m/>
    <m/>
    <s v="Weithnauer"/>
    <s v="Mevcut Müşteri"/>
    <s v="Yeni Satış"/>
    <s v="Lisans"/>
    <s v="Lisans Satışı"/>
    <s v="Diğer"/>
    <s v="Univera Satış"/>
    <s v="Saha Satış"/>
    <s v="Yurt İçi"/>
    <s v="Türkiye"/>
    <s v="Dist"/>
  </r>
  <r>
    <m/>
    <m/>
    <x v="139"/>
    <s v="Q3"/>
    <x v="0"/>
    <x v="7"/>
    <m/>
    <s v="MİYA OTOMASYON VE BARKOD BILISIM SISTEMLERI SAN TİC. VE L.T.D. STI."/>
    <s v="WPY.01.007"/>
    <s v="WEBPLUS E-DÖNÜSÜM MODÜL LISANSI"/>
    <s v="Univera - Kanal"/>
    <x v="5"/>
    <s v="Enroute"/>
    <s v="Webplus"/>
    <n v="10450"/>
    <m/>
    <n v="1"/>
    <m/>
    <n v="11000"/>
    <m/>
    <n v="550"/>
    <m/>
    <n v="10450"/>
    <m/>
    <n v="0"/>
    <n v="0"/>
    <s v="UNI240000001357"/>
    <m/>
    <m/>
    <s v="Miya"/>
    <s v="Mevcut Müşteri"/>
    <s v="Yeni Satış"/>
    <s v="Lisans"/>
    <s v="Lisans Satışı"/>
    <s v="Diğer"/>
    <s v="Kanal Satış"/>
    <s v="Miya"/>
    <s v="Yurt İçi"/>
    <s v="Türkiye"/>
    <s v="Merkez"/>
  </r>
  <r>
    <m/>
    <m/>
    <x v="139"/>
    <s v="Q3"/>
    <x v="0"/>
    <x v="7"/>
    <m/>
    <s v="MATRIKS BİLGİSAYAR SİSTEMLERİ LTD.ŞTİ"/>
    <s v="UH.01.002"/>
    <s v="UNIDOX KONTÖR HIZMETI"/>
    <s v="Univera - Kanal"/>
    <x v="5"/>
    <s v="E-Dönüşüm"/>
    <s v="Unidox"/>
    <n v="2.6720000000000002"/>
    <m/>
    <n v="2000"/>
    <m/>
    <n v="5344"/>
    <m/>
    <n v="0"/>
    <m/>
    <n v="5344"/>
    <m/>
    <n v="0"/>
    <n v="0"/>
    <s v="UNI240000001364"/>
    <m/>
    <m/>
    <s v="Matriks"/>
    <s v="Mevcut Müşteri"/>
    <s v="Yeni Satış"/>
    <s v="Kontor"/>
    <s v="Kontor Satışı"/>
    <s v="Diğer"/>
    <s v="Kanal Satış"/>
    <s v="Matriks"/>
    <s v="Yurt İçi"/>
    <s v="Türkiye"/>
    <s v="Merkez"/>
  </r>
  <r>
    <m/>
    <m/>
    <x v="139"/>
    <s v="Q3"/>
    <x v="0"/>
    <x v="7"/>
    <m/>
    <s v="MİYA OTOMASYON VE BARKOD BILISIM SISTEMLERI SAN TİC. VE L.T.D. STI."/>
    <s v="UH.01.002"/>
    <s v="UNIDOX KONTÖR HIZMETI"/>
    <s v="Univera - Kanal"/>
    <x v="5"/>
    <s v="E-Dönüşüm"/>
    <s v="Unidox"/>
    <n v="1.875"/>
    <m/>
    <n v="25000"/>
    <m/>
    <n v="46875"/>
    <m/>
    <n v="0"/>
    <m/>
    <n v="46875"/>
    <m/>
    <n v="0"/>
    <n v="0"/>
    <s v="UNI240000001362"/>
    <m/>
    <m/>
    <s v="Miya"/>
    <s v="Mevcut Müşteri"/>
    <s v="Yeni Satış"/>
    <s v="Kontor"/>
    <s v="Kontor Satışı"/>
    <s v="Diğer"/>
    <s v="Kanal Satış"/>
    <s v="Miya"/>
    <s v="Yurt İçi"/>
    <s v="Türkiye"/>
    <s v="Merkez"/>
  </r>
  <r>
    <m/>
    <m/>
    <x v="139"/>
    <s v="Q3"/>
    <x v="0"/>
    <x v="7"/>
    <m/>
    <s v="MEHMET LEVENT ARIKAN GIDA TURZ TIC LTD STI"/>
    <s v="UH.01.002"/>
    <s v="UNIDOX KONTÖR HIZMETI"/>
    <s v="Univera - Efes Türkiye"/>
    <x v="6"/>
    <s v="E-Dönüşüm"/>
    <s v="Unidox"/>
    <n v="2"/>
    <m/>
    <n v="10000"/>
    <m/>
    <n v="20000"/>
    <m/>
    <n v="0"/>
    <m/>
    <n v="20000"/>
    <m/>
    <n v="0"/>
    <n v="0"/>
    <s v="UNI240000001363"/>
    <m/>
    <m/>
    <s v="Efes Türkiye"/>
    <s v="Mevcut Müşteri"/>
    <s v="Yeni Satış"/>
    <s v="Kontor"/>
    <s v="Kontor Satışı"/>
    <s v="Diğer"/>
    <s v="Univera Satış"/>
    <s v="Saha Satış"/>
    <s v="Yurt İçi"/>
    <s v="Türkiye"/>
    <s v="Dist"/>
  </r>
  <r>
    <m/>
    <m/>
    <x v="139"/>
    <s v="Q3"/>
    <x v="0"/>
    <x v="7"/>
    <m/>
    <s v="YVZ GIDA DAGITIM PAZ.OTO.NAK.INS.TUR.SAN.VE TIC.LTD.STI"/>
    <s v="UH.01.002"/>
    <s v="UNIDOX KONTÖR HIZMETI"/>
    <s v="Univera - Çaykur"/>
    <x v="6"/>
    <s v="E-Dönüşüm"/>
    <s v="Unidox"/>
    <n v="0.97"/>
    <m/>
    <n v="100000"/>
    <m/>
    <n v="97000"/>
    <m/>
    <n v="0"/>
    <m/>
    <n v="97000"/>
    <m/>
    <n v="0"/>
    <n v="0"/>
    <s v="UNI240000001359"/>
    <m/>
    <m/>
    <s v="Çaykur"/>
    <s v="Mevcut Müşteri"/>
    <s v="Yeni Satış"/>
    <s v="Kontor"/>
    <s v="Kontor Satışı"/>
    <s v="Diğer"/>
    <s v="Kanal Satış"/>
    <s v="Saha Satış"/>
    <s v="Yurt İçi"/>
    <s v="Türkiye"/>
    <s v="Dist"/>
  </r>
  <r>
    <m/>
    <m/>
    <x v="139"/>
    <s v="Q3"/>
    <x v="0"/>
    <x v="7"/>
    <m/>
    <s v="PANASONIC ELEKTRIC WORKS ELEKTRIK SAN.VE TIC. A.S."/>
    <s v="SH.03.002"/>
    <s v="StokBar Panorama - Uzman Destek Hizmeti"/>
    <s v="Univera - Panasonic"/>
    <x v="11"/>
    <s v="Stokbar"/>
    <s v="Stokbar"/>
    <n v="126750"/>
    <m/>
    <n v="1"/>
    <m/>
    <n v="126750"/>
    <m/>
    <n v="0"/>
    <m/>
    <n v="126750"/>
    <m/>
    <n v="0"/>
    <n v="0"/>
    <s v="UNI240000001360"/>
    <m/>
    <m/>
    <s v="Panasonic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139"/>
    <s v="Q3"/>
    <x v="0"/>
    <x v="7"/>
    <m/>
    <s v="KONFRUT AG TARIM ANONIM SIRKETI"/>
    <s v="LH.02.001"/>
    <s v="LOJITEK PANORAMA BAKIM VE DESTEK HIZMETI"/>
    <s v="Univera - Döhler"/>
    <x v="12"/>
    <s v="Stokbar"/>
    <s v="Lojitek"/>
    <n v="167691.15"/>
    <m/>
    <n v="1"/>
    <m/>
    <n v="167691.15"/>
    <m/>
    <n v="0"/>
    <m/>
    <n v="167691.15"/>
    <m/>
    <n v="0"/>
    <n v="0"/>
    <s v="UNI240000001365"/>
    <m/>
    <m/>
    <s v="Döhler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139"/>
    <s v="Q3"/>
    <x v="0"/>
    <x v="7"/>
    <m/>
    <s v="KONFRUT AG TARIM ANONIM SIRKETI"/>
    <s v="LH.02.001"/>
    <s v="LOJITEK PANORAMA BAKIM VE DESTEK HIZMETI"/>
    <s v="Univera - Döhler"/>
    <x v="12"/>
    <s v="Stokbar"/>
    <s v="Lojitek"/>
    <n v="47660.92"/>
    <m/>
    <n v="1"/>
    <m/>
    <n v="47660.92"/>
    <m/>
    <n v="0"/>
    <m/>
    <n v="47660.92"/>
    <m/>
    <n v="0"/>
    <n v="0"/>
    <s v="UNI240000001365"/>
    <m/>
    <m/>
    <s v="Döhler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139"/>
    <s v="Q1"/>
    <x v="1"/>
    <x v="2"/>
    <m/>
    <s v="RECKITT BENCKISER TEMIZLIK MALZEMESI SAN. VE TIC. A.S."/>
    <s v="EH.02.001"/>
    <s v="Enroute Panorama - Yillik Yazilim Bakimi, Yasatma ve Merkezi Destek Hizmeti"/>
    <s v="Univera - Reckitt Benckiser"/>
    <x v="14"/>
    <s v="Enroute"/>
    <s v="Enroute"/>
    <n v="240940.98"/>
    <m/>
    <n v="1"/>
    <m/>
    <n v="240940.98"/>
    <m/>
    <n v="0"/>
    <m/>
    <n v="240940.98"/>
    <m/>
    <n v="0"/>
    <n v="0"/>
    <m/>
    <m/>
    <m/>
    <s v="R. Benckiser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139"/>
    <s v="Q1"/>
    <x v="1"/>
    <x v="2"/>
    <m/>
    <s v="Şenpiliç Gıda Sanayi A.Ş."/>
    <s v="EH.02.001"/>
    <s v="Enroute Panorama - Yillik Yazilim Bakimi, Yasatma ve Merkezi Destek Hizmeti"/>
    <s v="Univera - Şen Piliç"/>
    <x v="14"/>
    <s v="Enroute"/>
    <s v="Enroute"/>
    <n v="2115669.54"/>
    <m/>
    <n v="1"/>
    <m/>
    <n v="2115669.54"/>
    <m/>
    <n v="0"/>
    <m/>
    <n v="2115669.54"/>
    <m/>
    <n v="0"/>
    <n v="0"/>
    <m/>
    <m/>
    <m/>
    <s v="Şen Piliç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139"/>
    <s v="Q1"/>
    <x v="1"/>
    <x v="2"/>
    <m/>
    <s v="RECKITT BENCKISER EV ve HIJYEN ÜRÜNLERI A.S."/>
    <s v="EH.02.018"/>
    <s v="Enroute Panorama  WebConnector Bakim Hizmeti"/>
    <s v="Univera - Reckitt Benckiser"/>
    <x v="14"/>
    <s v="Enroute"/>
    <s v="Web Connector"/>
    <n v="76330.84"/>
    <m/>
    <n v="1"/>
    <m/>
    <n v="76330.84"/>
    <m/>
    <n v="0"/>
    <m/>
    <n v="76330.84"/>
    <m/>
    <n v="0"/>
    <n v="0"/>
    <m/>
    <m/>
    <m/>
    <s v="R. Benckiser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139"/>
    <s v="Q1"/>
    <x v="1"/>
    <x v="2"/>
    <m/>
    <s v="RECKITT BENCKISER TEMIZLIK MALZEMESI SAN. VE TIC. A.S."/>
    <s v="EH.02.018"/>
    <s v="Enroute Panorama  WebConnector Bakim Hizmeti"/>
    <s v="Univera - Reckitt Benckiser"/>
    <x v="14"/>
    <s v="Enroute"/>
    <s v="Web Connector"/>
    <n v="33390.300000000003"/>
    <m/>
    <n v="1"/>
    <m/>
    <n v="33390.300000000003"/>
    <m/>
    <n v="0"/>
    <m/>
    <n v="33390.300000000003"/>
    <m/>
    <n v="0"/>
    <n v="0"/>
    <m/>
    <m/>
    <m/>
    <s v="R. Benckiser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139"/>
    <s v="Q1"/>
    <x v="1"/>
    <x v="2"/>
    <m/>
    <s v="Haribo Şekerleme Tic. Ltd. Şti."/>
    <s v="EH.03.006"/>
    <s v="Enroute Panorama - Uzaktan Kurulum ve Efitim Hizmeti"/>
    <s v="Univera - Haribo"/>
    <x v="13"/>
    <s v="Enroute"/>
    <s v="Enroute"/>
    <n v="10500"/>
    <m/>
    <n v="1"/>
    <m/>
    <n v="14000"/>
    <m/>
    <n v="3500"/>
    <m/>
    <n v="10500"/>
    <m/>
    <n v="0"/>
    <n v="0"/>
    <m/>
    <m/>
    <m/>
    <s v="Haribo"/>
    <s v="Mevcut Müşteri"/>
    <s v="Yeni Satış"/>
    <s v="Hizmet"/>
    <s v="Kurulum ve Eğitim"/>
    <s v="Diğer"/>
    <s v="Univera Satış"/>
    <s v="Saha Satış"/>
    <s v="Yurt İçi"/>
    <s v="Türkiye"/>
    <s v="Merkez"/>
  </r>
  <r>
    <m/>
    <m/>
    <x v="139"/>
    <s v="Q1"/>
    <x v="1"/>
    <x v="2"/>
    <m/>
    <s v="RED BULL GIDA DAGITIM VE PAZARLAMA TICARET LTD. STI"/>
    <s v="EH.05.002"/>
    <s v="Enroute Panorama - Rapor Gelistirme Hizmeti"/>
    <s v="Univera - Redbull"/>
    <x v="12"/>
    <s v="Enroute"/>
    <s v="Enroute"/>
    <n v="17500"/>
    <m/>
    <n v="3"/>
    <m/>
    <n v="52500"/>
    <m/>
    <n v="0"/>
    <m/>
    <n v="52500"/>
    <m/>
    <n v="0"/>
    <n v="0"/>
    <m/>
    <m/>
    <m/>
    <s v="Redbull"/>
    <s v="Mevcut Müşteri"/>
    <s v="Yeni Satış"/>
    <s v="Hizmet"/>
    <s v="Rapor Geliştirme"/>
    <s v="Diğer"/>
    <s v="Univera Satış"/>
    <s v="Saha Satış"/>
    <s v="Yurt İçi"/>
    <s v="Türkiye"/>
    <s v="Merkez"/>
  </r>
  <r>
    <m/>
    <m/>
    <x v="139"/>
    <s v="Q1"/>
    <x v="1"/>
    <x v="2"/>
    <m/>
    <s v="BULAN TICARET - TUNÇ BULAN"/>
    <s v="EH.01.001"/>
    <s v="Enroute Panorama - Proje ve Ürün Yönetimi Danışmanlığı Hizmeti"/>
    <s v="Univera - Weitnauer"/>
    <x v="12"/>
    <s v="Enroute"/>
    <s v="Enroute"/>
    <n v="17500"/>
    <m/>
    <n v="1"/>
    <m/>
    <n v="17500"/>
    <m/>
    <n v="0"/>
    <m/>
    <n v="17500"/>
    <m/>
    <n v="0"/>
    <n v="0"/>
    <m/>
    <m/>
    <m/>
    <s v="Weithnauer"/>
    <s v="Mevcut Müşteri"/>
    <s v="Yeni Satış"/>
    <s v="Hizmet"/>
    <s v="Proje Yönetimi ve Danışmanlık"/>
    <s v="Diğer"/>
    <s v="Univera Satış"/>
    <s v="Saha Satış"/>
    <s v="Yurt İçi"/>
    <s v="Türkiye"/>
    <s v="Dist"/>
  </r>
  <r>
    <m/>
    <m/>
    <x v="139"/>
    <s v="Q1"/>
    <x v="1"/>
    <x v="2"/>
    <m/>
    <s v="RECKITT BENCKISER EV ve HIJYEN ÜRÜNLERI A.S."/>
    <s v="EH.03.001"/>
    <s v="EnRoute Panorama - Çağrı Merkezi Hizmeti (MSD)"/>
    <s v="Univera - Reckitt Benckiser"/>
    <x v="14"/>
    <s v="Enroute"/>
    <s v="Enroute"/>
    <n v="21832.45"/>
    <m/>
    <n v="19"/>
    <m/>
    <n v="414816.55"/>
    <m/>
    <n v="0"/>
    <m/>
    <n v="414816.55"/>
    <m/>
    <n v="0"/>
    <n v="0"/>
    <m/>
    <m/>
    <m/>
    <s v="R. Benckiser"/>
    <s v="Mevcut Müşteri"/>
    <s v="Yenileme"/>
    <s v="Hizmet"/>
    <s v="Çağrı Merkezi"/>
    <s v="Diğer"/>
    <s v="Univera Satış"/>
    <s v="Saha Satış"/>
    <s v="Yurt İçi"/>
    <s v="Türkiye"/>
    <s v="Merkez"/>
  </r>
  <r>
    <m/>
    <m/>
    <x v="139"/>
    <s v="Q1"/>
    <x v="1"/>
    <x v="2"/>
    <m/>
    <s v="RECKITT BENCKISER TEMIZLIK MALZEMESI SAN. VE TIC. A.S."/>
    <s v="EH.03.001"/>
    <s v="EnRoute Panorama - Çağrı Merkezi Hizmeti (MSD)"/>
    <s v="Univera - Reckitt Benckiser"/>
    <x v="14"/>
    <s v="Enroute"/>
    <s v="Enroute"/>
    <n v="21832.44"/>
    <m/>
    <n v="18"/>
    <m/>
    <n v="392983.92"/>
    <m/>
    <n v="0"/>
    <m/>
    <n v="392983.92"/>
    <m/>
    <n v="0"/>
    <n v="0"/>
    <m/>
    <m/>
    <m/>
    <s v="R. Benckiser"/>
    <s v="Mevcut Müşteri"/>
    <s v="Yenileme"/>
    <s v="Hizmet"/>
    <s v="Çağrı Merkezi"/>
    <s v="Diğer"/>
    <s v="Univera Satış"/>
    <s v="Saha Satış"/>
    <s v="Yurt İçi"/>
    <s v="Türkiye"/>
    <s v="Merkez"/>
  </r>
  <r>
    <m/>
    <m/>
    <x v="139"/>
    <s v="Q1"/>
    <x v="1"/>
    <x v="2"/>
    <m/>
    <s v="Şenpiliç Gıda Sanayi A.Ş."/>
    <s v="EH.03.001"/>
    <s v="Enroute Panorama - Çafri Merkezi Hizmeti  (MSD)"/>
    <s v="Univera - Şen Piliç"/>
    <x v="14"/>
    <s v="Enroute"/>
    <s v="Enroute"/>
    <n v="12478"/>
    <m/>
    <n v="119"/>
    <m/>
    <n v="1484882"/>
    <m/>
    <n v="0"/>
    <m/>
    <n v="1484882"/>
    <m/>
    <n v="0"/>
    <n v="0"/>
    <m/>
    <m/>
    <m/>
    <s v="Şen Piliç"/>
    <s v="Mevcut Müşteri"/>
    <s v="Yenileme"/>
    <s v="Hizmet"/>
    <s v="Çağrı Merkezi"/>
    <s v="Diğer"/>
    <s v="Univera Satış"/>
    <s v="Saha Satış"/>
    <s v="Yurt İçi"/>
    <s v="Türkiye"/>
    <s v="Merkez"/>
  </r>
  <r>
    <m/>
    <m/>
    <x v="140"/>
    <s v="Q3"/>
    <x v="0"/>
    <x v="7"/>
    <m/>
    <s v="MİYA OTOMASYON VE BARKOD BILISIM SISTEMLERI SAN TİC. VE L.T.D. STI."/>
    <s v="WPH.02.001"/>
    <s v="WebPlus Yazilim Bakimi Hizmeti"/>
    <s v="Univera - Kanal"/>
    <x v="5"/>
    <s v="Enroute"/>
    <s v="Webplus"/>
    <n v="26620"/>
    <m/>
    <n v="1"/>
    <m/>
    <n v="26620"/>
    <m/>
    <n v="0"/>
    <m/>
    <n v="26620"/>
    <m/>
    <n v="0"/>
    <n v="0"/>
    <s v="UNI240000001372"/>
    <m/>
    <m/>
    <s v="Miya"/>
    <s v="Mevcut Müşteri"/>
    <s v="Yenileme"/>
    <s v="Hizmet"/>
    <s v="Bakım ve Destek Hizmeti"/>
    <s v="Diğer"/>
    <s v="Kanal Satış"/>
    <s v="Miya"/>
    <s v="Yurt İçi"/>
    <s v="Türkiye"/>
    <s v="Merkez"/>
  </r>
  <r>
    <m/>
    <m/>
    <x v="140"/>
    <s v="Q3"/>
    <x v="0"/>
    <x v="7"/>
    <m/>
    <s v="MİYA OTOMASYON VE BARKOD BILISIM SISTEMLERI SAN TİC. VE L.T.D. STI."/>
    <s v="WPY.01.004"/>
    <s v="WEBPLUS EK KULLANICI LISANSI +5"/>
    <s v="Univera - Kanal"/>
    <x v="5"/>
    <s v="Enroute"/>
    <s v="Webplus"/>
    <n v="15725"/>
    <m/>
    <n v="1"/>
    <m/>
    <n v="18500"/>
    <m/>
    <n v="2775"/>
    <m/>
    <n v="15725"/>
    <m/>
    <n v="0"/>
    <n v="0"/>
    <s v="UNI240000001372"/>
    <m/>
    <m/>
    <s v="Miya"/>
    <s v="Mevcut Müşteri"/>
    <s v="Yeni Satış"/>
    <s v="Lisans"/>
    <s v="Lisans Satışı"/>
    <s v="Diğer"/>
    <s v="Kanal Satış"/>
    <s v="Miya"/>
    <s v="Yurt İçi"/>
    <s v="Türkiye"/>
    <s v="Merkez"/>
  </r>
  <r>
    <m/>
    <m/>
    <x v="140"/>
    <s v="Q3"/>
    <x v="0"/>
    <x v="7"/>
    <m/>
    <s v="MİYA OTOMASYON VE BARKOD BILISIM SISTEMLERI SAN TİC. VE L.T.D. STI."/>
    <s v="WPY.01.007"/>
    <s v="WEBPLUS E-DÖNÜSÜM MODÜL LISANSI"/>
    <s v="Univera - Kanal"/>
    <x v="5"/>
    <s v="Enroute"/>
    <s v="Webplus"/>
    <n v="10200"/>
    <m/>
    <n v="1"/>
    <m/>
    <n v="12000"/>
    <m/>
    <n v="1800"/>
    <m/>
    <n v="10200"/>
    <m/>
    <n v="0"/>
    <n v="0"/>
    <s v="UNI240000001372"/>
    <m/>
    <m/>
    <s v="Miya"/>
    <s v="Mevcut Müşteri"/>
    <s v="Yeni Satış"/>
    <s v="Lisans"/>
    <s v="Lisans Satışı"/>
    <s v="Diğer"/>
    <s v="Kanal Satış"/>
    <s v="Miya"/>
    <s v="Yurt İçi"/>
    <s v="Türkiye"/>
    <s v="Merkez"/>
  </r>
  <r>
    <m/>
    <m/>
    <x v="140"/>
    <s v="Q3"/>
    <x v="0"/>
    <x v="7"/>
    <m/>
    <s v="MİYA OTOMASYON VE BARKOD BILISIM SISTEMLERI SAN TİC. VE L.T.D. STI."/>
    <s v="WPY.01.001"/>
    <s v="WEBPLUS DISTRIBUTION SATIS-DAGITIM YAZILIMI (Enterprise)"/>
    <s v="Univera - Kanal"/>
    <x v="5"/>
    <s v="Enroute"/>
    <s v="Webplus"/>
    <n v="53125"/>
    <m/>
    <n v="1"/>
    <m/>
    <n v="62500"/>
    <m/>
    <n v="9375"/>
    <m/>
    <n v="53125"/>
    <m/>
    <n v="0"/>
    <n v="0"/>
    <s v="UNI240000001372"/>
    <m/>
    <m/>
    <s v="Miya"/>
    <s v="Mevcut Müşteri"/>
    <s v="Yeni Satış"/>
    <s v="Lisans"/>
    <s v="Lisans Satışı"/>
    <s v="Diğer"/>
    <s v="Kanal Satış"/>
    <s v="Miya"/>
    <s v="Yurt İçi"/>
    <s v="Türkiye"/>
    <s v="Merkez"/>
  </r>
  <r>
    <m/>
    <m/>
    <x v="140"/>
    <s v="Q3"/>
    <x v="0"/>
    <x v="7"/>
    <m/>
    <s v="MİYA OTOMASYON VE BARKOD BILISIM SISTEMLERI SAN TİC. VE L.T.D. STI."/>
    <s v="WPY.02.001"/>
    <s v="WEBPLUS (Android) SATIS TEMSILCISI LISANSI"/>
    <s v="Univera - Kanal"/>
    <x v="5"/>
    <s v="Enroute"/>
    <s v="Webplus"/>
    <n v="2975"/>
    <m/>
    <n v="8"/>
    <m/>
    <n v="28000"/>
    <m/>
    <n v="4200"/>
    <m/>
    <n v="23800"/>
    <m/>
    <n v="0"/>
    <n v="0"/>
    <s v="UNI240000001372"/>
    <m/>
    <m/>
    <s v="Miya"/>
    <s v="Mevcut Müşteri"/>
    <s v="Yeni Satış"/>
    <s v="Lisans"/>
    <s v="Lisans Satışı"/>
    <s v="Diğer"/>
    <s v="Kanal Satış"/>
    <s v="Miya"/>
    <s v="Yurt İçi"/>
    <s v="Türkiye"/>
    <s v="Merkez"/>
  </r>
  <r>
    <m/>
    <m/>
    <x v="140"/>
    <s v="Q3"/>
    <x v="0"/>
    <x v="7"/>
    <m/>
    <s v="MİYA OTOMASYON VE BARKOD BILISIM SISTEMLERI SAN TİC. VE L.T.D. STI."/>
    <s v="UH.01.002"/>
    <s v="UNIDOX KONTÖR HIZMETI"/>
    <s v="Univera - Kanal"/>
    <x v="5"/>
    <s v="E-Dönüşüm"/>
    <s v="Unidox"/>
    <n v="0.80100000000000005"/>
    <m/>
    <n v="100000"/>
    <m/>
    <n v="80100"/>
    <m/>
    <n v="0"/>
    <m/>
    <n v="80100"/>
    <m/>
    <n v="0"/>
    <n v="0"/>
    <s v="UNI240000001373"/>
    <m/>
    <m/>
    <s v="Miya"/>
    <s v="Mevcut Müşteri"/>
    <s v="Yeni Satış"/>
    <s v="Kontor"/>
    <s v="Kontor Satışı"/>
    <s v="Diğer"/>
    <s v="Kanal Satış"/>
    <s v="Miya"/>
    <s v="Yurt İçi"/>
    <s v="Türkiye"/>
    <s v="Merkez"/>
  </r>
  <r>
    <m/>
    <m/>
    <x v="140"/>
    <s v="Q1"/>
    <x v="1"/>
    <x v="2"/>
    <m/>
    <s v="RECKITT BENCKISER EV ve HIJYEN ÜRÜNLERI A.S."/>
    <s v="EH.02.001"/>
    <s v="Enroute Panorama - Yillik Yazilim Bakimi, Yasatma ve Merkezi Destek Hizmeti"/>
    <s v="Univera - Reckitt Benckiser"/>
    <x v="14"/>
    <s v="Enroute"/>
    <s v="Enroute"/>
    <n v="212421.88"/>
    <m/>
    <n v="1"/>
    <m/>
    <n v="212421.88"/>
    <m/>
    <n v="0"/>
    <m/>
    <n v="212421.88"/>
    <m/>
    <n v="0"/>
    <n v="0"/>
    <m/>
    <m/>
    <m/>
    <s v="R. Benckiser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140"/>
    <s v="Q1"/>
    <x v="1"/>
    <x v="2"/>
    <m/>
    <s v="Eczacibasi Tüketim Ürünleri San. Tic. A.S."/>
    <s v="EH.03.006"/>
    <s v="Enroute Panorama - Uzaktan Kurulum ve Efitim Hizmeti"/>
    <s v="Univera - Eczacıbaşı Profesyonel"/>
    <x v="11"/>
    <s v="Enroute"/>
    <s v="Enroute"/>
    <n v="10000"/>
    <m/>
    <n v="6"/>
    <m/>
    <n v="60000"/>
    <m/>
    <n v="0"/>
    <m/>
    <n v="60000"/>
    <m/>
    <n v="0"/>
    <n v="0"/>
    <m/>
    <m/>
    <m/>
    <s v="Eczacıbaşı"/>
    <s v="Mevcut Müşteri"/>
    <s v="Yeni Satış"/>
    <s v="Hizmet"/>
    <s v="Kurulum ve Eğitim"/>
    <s v="Diğer"/>
    <s v="Univera Satış"/>
    <s v="Saha Satış"/>
    <s v="Yurt İçi"/>
    <s v="Türkiye"/>
    <s v="Merkez"/>
  </r>
  <r>
    <m/>
    <m/>
    <x v="141"/>
    <s v="Q3"/>
    <x v="0"/>
    <x v="7"/>
    <m/>
    <s v="DOGUS ÇAY VE GIDA MADD.ÜRT.PAZ.ITH.IHR.A.S"/>
    <s v="SH.01.001"/>
    <s v="StokBar Panorama - Proje Yönetim Hizmeti"/>
    <s v="Univera Doğuş Çay Projesi"/>
    <x v="7"/>
    <s v="Stokbar"/>
    <s v="Stokbar"/>
    <n v="11509"/>
    <m/>
    <n v="1"/>
    <m/>
    <n v="11509"/>
    <m/>
    <n v="0"/>
    <m/>
    <n v="11509"/>
    <m/>
    <n v="0"/>
    <n v="0"/>
    <s v="UNI240000001376"/>
    <m/>
    <m/>
    <s v="Doğuş Çay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141"/>
    <s v="Q3"/>
    <x v="0"/>
    <x v="7"/>
    <m/>
    <s v="TURKUAZ TRADE LLC"/>
    <s v="QH.02.001"/>
    <s v="Quest Panorama - Yazilim Bakimi, Yasatma ve Merkezi Destek Hizmeti"/>
    <s v="Univera - Turkuaz Kazakistan"/>
    <x v="11"/>
    <s v="Quest"/>
    <m/>
    <n v="67823.199999999997"/>
    <m/>
    <n v="1"/>
    <m/>
    <n v="67823.199999999997"/>
    <m/>
    <n v="0"/>
    <m/>
    <n v="67823.199999999997"/>
    <m/>
    <n v="0"/>
    <n v="0"/>
    <s v="ENV240000000097"/>
    <m/>
    <m/>
    <s v="Turkuaz Trade"/>
    <s v="Mevcut Müşteri"/>
    <s v="Yenileme"/>
    <s v="Hizmet"/>
    <s v="Bakım ve Destek Hizmeti"/>
    <s v="Diğer"/>
    <s v="Univera Satış"/>
    <s v="Saha Satış"/>
    <s v="Yurt Dışı"/>
    <s v="Kırgızistan"/>
    <s v="Merkez"/>
  </r>
  <r>
    <m/>
    <m/>
    <x v="141"/>
    <s v="Q1"/>
    <x v="1"/>
    <x v="2"/>
    <m/>
    <s v="Tadım Gıda Maddeleri San. ve Tic. A.Ş."/>
    <s v="EY.06.001"/>
    <s v="Enroute Panorama - Yazilim Gelistirme Hizmeti"/>
    <s v="Univera - Tadım"/>
    <x v="14"/>
    <s v="Enroute"/>
    <s v="Enroute"/>
    <n v="17500"/>
    <m/>
    <n v="2.81"/>
    <m/>
    <n v="49175"/>
    <m/>
    <n v="0"/>
    <m/>
    <n v="49175"/>
    <m/>
    <n v="0"/>
    <n v="0"/>
    <m/>
    <m/>
    <m/>
    <s v="Tadım"/>
    <s v="Mevcut Müşteri"/>
    <s v="Yeni Satış"/>
    <s v="Hizmet"/>
    <s v="Yazılım Geliştirme"/>
    <s v="Diğer"/>
    <s v="Univera Satış"/>
    <s v="Saha Satış"/>
    <s v="Yurt İçi"/>
    <s v="Türkiye"/>
    <s v="Merkez"/>
  </r>
  <r>
    <m/>
    <m/>
    <x v="141"/>
    <s v="Q1"/>
    <x v="1"/>
    <x v="2"/>
    <m/>
    <s v="DARDANEL DAĞITIM A.Ş."/>
    <s v="EH.03.006"/>
    <s v="Enroute Panorama - Uzaktan Kurulum ve Efitim Hizmeti"/>
    <s v="Univera - Dardanel"/>
    <x v="12"/>
    <s v="Enroute"/>
    <s v="Enroute"/>
    <n v="5481"/>
    <m/>
    <n v="2"/>
    <m/>
    <n v="10962"/>
    <m/>
    <n v="0"/>
    <m/>
    <n v="10962"/>
    <m/>
    <n v="0"/>
    <n v="0"/>
    <m/>
    <m/>
    <m/>
    <s v="Dardanel"/>
    <s v="Mevcut Müşteri"/>
    <s v="Yeni Satış"/>
    <s v="Hizmet"/>
    <s v="Kurulum ve Eğitim"/>
    <s v="Diğer"/>
    <s v="Univera Satış"/>
    <s v="Saha Satış"/>
    <s v="Yurt İçi"/>
    <s v="Türkiye"/>
    <s v="Merkez"/>
  </r>
  <r>
    <m/>
    <m/>
    <x v="141"/>
    <s v="Q1"/>
    <x v="1"/>
    <x v="2"/>
    <m/>
    <s v="WEITNAUER DIS TICARET ANONIM SIRKETI"/>
    <s v="EYS.01.014"/>
    <s v="Enroute Panorama - Platform Back Office Kullanici Yazılımi (Standart)"/>
    <s v="Univera - Weitnauer"/>
    <x v="12"/>
    <s v="Enroute"/>
    <s v="Enroute"/>
    <n v="5438"/>
    <m/>
    <n v="5"/>
    <m/>
    <n v="27190"/>
    <m/>
    <n v="0"/>
    <m/>
    <n v="27190"/>
    <m/>
    <n v="0"/>
    <n v="0"/>
    <m/>
    <m/>
    <m/>
    <s v="Weithnauer"/>
    <s v="Mevcut Müşteri"/>
    <s v="Yeni Satış"/>
    <s v="Lisans"/>
    <s v="Lisans Satışı"/>
    <s v="Diğer"/>
    <s v="Univera Satış"/>
    <s v="Saha Satış"/>
    <s v="Yurt İçi"/>
    <s v="Türkiye"/>
    <s v="Merkez"/>
  </r>
  <r>
    <m/>
    <m/>
    <x v="141"/>
    <s v="Q1"/>
    <x v="1"/>
    <x v="2"/>
    <m/>
    <s v="WEITNAUER DIS TICARET ANONIM SIRKETI"/>
    <s v="EYS.02.033"/>
    <s v="Enroute Panorama - Mobil Kullanici Yazılımi Standart"/>
    <s v="Univera - Weitnauer"/>
    <x v="12"/>
    <s v="Enroute"/>
    <s v="Enroute"/>
    <n v="3806"/>
    <m/>
    <n v="12"/>
    <m/>
    <n v="45672"/>
    <m/>
    <n v="0"/>
    <m/>
    <n v="45672"/>
    <m/>
    <n v="0"/>
    <n v="0"/>
    <m/>
    <m/>
    <m/>
    <s v="Weithnauer"/>
    <s v="Mevcut Müşteri"/>
    <s v="Yeni Satış"/>
    <s v="Lisans"/>
    <s v="Lisans Satışı"/>
    <s v="Diğer"/>
    <s v="Univera Satış"/>
    <s v="Saha Satış"/>
    <s v="Yurt İçi"/>
    <s v="Türkiye"/>
    <s v="Merkez"/>
  </r>
  <r>
    <m/>
    <m/>
    <x v="141"/>
    <s v="Q1"/>
    <x v="1"/>
    <x v="2"/>
    <m/>
    <s v="WEITNAUER DIS TICARET ANONIM SIRKETI"/>
    <s v="EH.02.019"/>
    <s v="Enroute Panorama - Ek Yazılım Yazilim Bakimi, Yasatma ve Merkezi Destek Hizmeti"/>
    <s v="Univera - Weitnauer"/>
    <x v="12"/>
    <s v="Enroute"/>
    <s v="Enroute"/>
    <n v="12022"/>
    <m/>
    <n v="1"/>
    <m/>
    <n v="12022"/>
    <m/>
    <n v="0"/>
    <m/>
    <n v="12022"/>
    <m/>
    <n v="0"/>
    <n v="0"/>
    <m/>
    <m/>
    <m/>
    <s v="Weithnauer"/>
    <s v="Mevcut Müşteri"/>
    <s v="Yeni Satış"/>
    <s v="Hizmet"/>
    <s v="Bakım ve Destek Hizmeti"/>
    <s v="Diğer"/>
    <s v="Univera Satış"/>
    <s v="Saha Satış"/>
    <s v="Yurt İçi"/>
    <s v="Türkiye"/>
    <s v="Merkez"/>
  </r>
  <r>
    <m/>
    <m/>
    <x v="142"/>
    <s v="Q3"/>
    <x v="0"/>
    <x v="7"/>
    <m/>
    <s v="MİYA OTOMASYON VE BARKOD BILISIM SISTEMLERI SAN TİC. VE L.T.D. STI."/>
    <s v="WPY.01.007"/>
    <s v="WEBPLUS E-DÖNÜSÜM MODÜL LISANSI"/>
    <s v="Univera - Kanal"/>
    <x v="5"/>
    <s v="Enroute"/>
    <s v="Webplus"/>
    <n v="10450"/>
    <m/>
    <n v="-1"/>
    <m/>
    <n v="0"/>
    <m/>
    <n v="0"/>
    <m/>
    <n v="-10450"/>
    <m/>
    <n v="1"/>
    <n v="10450"/>
    <s v="MYA202400000295"/>
    <m/>
    <m/>
    <s v="Miya"/>
    <s v="Mevcut Müşteri"/>
    <s v="Yeni Satış"/>
    <s v="Lisans"/>
    <s v="Lisans Satışı"/>
    <s v="Diğer"/>
    <s v="Kanal Satış"/>
    <s v="Miya"/>
    <s v="Yurt İçi"/>
    <s v="Türkiye"/>
    <s v="Merkez"/>
  </r>
  <r>
    <m/>
    <m/>
    <x v="142"/>
    <s v="Q3"/>
    <x v="0"/>
    <x v="7"/>
    <m/>
    <s v="BSM BATI ANADOLU MOTOR VE AKSESUARLARI SAN.TIC.AS."/>
    <s v="UH.01.002"/>
    <s v="UNIDOX KONTÖR HIZMETI"/>
    <s v="Univera - Suzuki"/>
    <x v="6"/>
    <s v="E-Dönüşüm"/>
    <s v="Unidox"/>
    <n v="3"/>
    <m/>
    <n v="5000"/>
    <m/>
    <n v="15000"/>
    <m/>
    <n v="0"/>
    <m/>
    <n v="15000"/>
    <m/>
    <n v="0"/>
    <n v="0"/>
    <s v="ENV240000000098"/>
    <m/>
    <m/>
    <s v="BSM Batı Anadolu"/>
    <s v="Mevcut Müşteri"/>
    <s v="Yeni Satış"/>
    <s v="Kontor"/>
    <s v="Kontor Satışı"/>
    <s v="Key Account"/>
    <s v="Kanal Satış"/>
    <s v="Saha Satış"/>
    <s v="Yurt İçi"/>
    <s v="Türkiye"/>
    <s v="Merkez"/>
  </r>
  <r>
    <m/>
    <m/>
    <x v="142"/>
    <s v="Q3"/>
    <x v="0"/>
    <x v="7"/>
    <m/>
    <s v="RAFIK DOGAN- NEVSEL DOGAN ADI ORT."/>
    <s v="UH.01.002"/>
    <s v="UNIDOX KONTÖR HIZMETI"/>
    <s v="Univera - Suzuki"/>
    <x v="6"/>
    <s v="E-Dönüşüm"/>
    <s v="Unidox"/>
    <n v="1.9"/>
    <m/>
    <n v="10000"/>
    <m/>
    <n v="19000"/>
    <m/>
    <n v="0"/>
    <m/>
    <n v="19000"/>
    <m/>
    <n v="0"/>
    <n v="0"/>
    <s v="UNI240000001381"/>
    <m/>
    <m/>
    <s v="Doğan Trend"/>
    <s v="Mevcut Müşteri"/>
    <s v="Yeni Satış"/>
    <s v="Kontor"/>
    <s v="Kontor Satışı"/>
    <s v="Key Account"/>
    <s v="Kanal Satış"/>
    <s v="Saha Satış"/>
    <s v="Yurt İçi"/>
    <s v="Türkiye"/>
    <s v="Dist"/>
  </r>
  <r>
    <m/>
    <m/>
    <x v="142"/>
    <s v="Q3"/>
    <x v="0"/>
    <x v="7"/>
    <m/>
    <s v="THY DO&amp;CO IKRAM HIZMETLERI A.S."/>
    <s v="SH.01.001"/>
    <s v="StokBar Panorama - Proje Yönetim Hizmeti"/>
    <s v="Univera - Turkish Do&amp;Co"/>
    <x v="12"/>
    <s v="Stokbar"/>
    <s v="Stokbar"/>
    <n v="11509.42"/>
    <m/>
    <n v="2"/>
    <m/>
    <n v="23018.84"/>
    <m/>
    <n v="0"/>
    <m/>
    <n v="23018.84"/>
    <m/>
    <n v="0"/>
    <n v="0"/>
    <s v="UNI240000001380"/>
    <m/>
    <m/>
    <s v="THY Do&amp;Co"/>
    <s v="Mevcut Müşteri"/>
    <s v="Yeni Satış"/>
    <s v="Hizmet"/>
    <s v="Proje Yönetimi ve Danışmanlık"/>
    <s v="Diğer"/>
    <s v="Univera Satış"/>
    <s v="Saha Satış"/>
    <s v="Yurt İçi"/>
    <s v="Türkiye"/>
    <s v="Merkez"/>
  </r>
  <r>
    <m/>
    <m/>
    <x v="142"/>
    <s v="Q3"/>
    <x v="0"/>
    <x v="7"/>
    <m/>
    <s v="NUROL MAKINA VE SANAYI A.S."/>
    <s v="CDY.06.001"/>
    <s v="Calldesk Panorama - Yazilim Gelistirme Hizmeti"/>
    <s v="Univera - Nurol Makina"/>
    <x v="13"/>
    <s v="ServiceCore"/>
    <m/>
    <n v="6378"/>
    <m/>
    <n v="20.52"/>
    <m/>
    <n v="130876.56"/>
    <m/>
    <n v="0"/>
    <m/>
    <n v="130876.56"/>
    <m/>
    <n v="0"/>
    <n v="0"/>
    <s v="UNI240000001379"/>
    <m/>
    <m/>
    <s v="Nurol Makina"/>
    <s v="Mevcut Müşteri"/>
    <s v="Yeni Satış"/>
    <s v="Hizmet"/>
    <s v="Yazılım Geliştirme"/>
    <s v="Diğer"/>
    <s v="Univera Satış"/>
    <s v="Saha Satış"/>
    <s v="Yurt İçi"/>
    <s v="Türkiye"/>
    <s v="Merkez"/>
  </r>
  <r>
    <m/>
    <m/>
    <x v="142"/>
    <s v="Q3"/>
    <x v="0"/>
    <x v="7"/>
    <m/>
    <s v="NUROL MAKINA VE SANAYI A.S."/>
    <s v="CDH.01.001"/>
    <s v="Calldesk Panorama - Proje Yönetim Hizmeti"/>
    <s v="Univera - Nurol Makina"/>
    <x v="13"/>
    <s v="ServiceCore"/>
    <m/>
    <n v="5953.5"/>
    <m/>
    <n v="2"/>
    <m/>
    <n v="11907"/>
    <m/>
    <n v="0"/>
    <m/>
    <n v="11907"/>
    <m/>
    <n v="0"/>
    <n v="0"/>
    <s v="UNI240000001379"/>
    <m/>
    <m/>
    <s v="Nurol Makina"/>
    <s v="Mevcut Müşteri"/>
    <s v="Yeni Satış"/>
    <s v="Hizmet"/>
    <s v="Proje Yönetimi ve Danışmanlık"/>
    <s v="Diğer"/>
    <s v="Univera Satış"/>
    <s v="Saha Satış"/>
    <s v="Yurt İçi"/>
    <s v="Türkiye"/>
    <s v="Merkez"/>
  </r>
  <r>
    <m/>
    <m/>
    <x v="142"/>
    <s v="Q1"/>
    <x v="1"/>
    <x v="2"/>
    <m/>
    <s v="HAS SAK GIDA IÇECEK TURIZM INS. SAN. VE TIC. LTD. STI."/>
    <s v="EY.02.011"/>
    <s v="Enroute Panorama - Panel - Çoklu Proje Birlestirme Mobil Uygulama Yazılımi (Enterprise)"/>
    <s v="Univera - Weitnauer"/>
    <x v="12"/>
    <s v="Enroute"/>
    <s v="Enroute"/>
    <n v="12025"/>
    <m/>
    <n v="2"/>
    <m/>
    <n v="24050"/>
    <m/>
    <n v="0"/>
    <m/>
    <n v="24050"/>
    <m/>
    <n v="0"/>
    <n v="0"/>
    <m/>
    <m/>
    <m/>
    <s v="Weithnauer"/>
    <s v="Mevcut Müşteri"/>
    <s v="Yeni Satış"/>
    <s v="Lisans"/>
    <s v="Lisans Satışı"/>
    <s v="Diğer"/>
    <s v="Univera Satış"/>
    <s v="Saha Satış"/>
    <s v="Yurt İçi"/>
    <s v="Türkiye"/>
    <s v="Dist"/>
  </r>
  <r>
    <m/>
    <m/>
    <x v="143"/>
    <s v="Q3"/>
    <x v="0"/>
    <x v="7"/>
    <m/>
    <s v="MİYA OTOMASYON VE BARKOD BILISIM SISTEMLERI SAN TİC. VE L.T.D. STI."/>
    <s v="WPY.01.003"/>
    <s v="WEBPLUS EK KULLANICI LISANSI +1"/>
    <s v="Univera - Kanal"/>
    <x v="5"/>
    <s v="Enroute"/>
    <s v="Webplus"/>
    <n v="4900"/>
    <m/>
    <n v="1"/>
    <m/>
    <n v="4900"/>
    <m/>
    <n v="0"/>
    <m/>
    <n v="4900"/>
    <m/>
    <n v="0"/>
    <n v="0"/>
    <s v="UNI240000001387"/>
    <m/>
    <m/>
    <s v="Miya"/>
    <s v="Mevcut Müşteri"/>
    <s v="Yeni Satış"/>
    <s v="Lisans"/>
    <s v="Lisans Satışı"/>
    <s v="Diğer"/>
    <s v="Kanal Satış"/>
    <s v="Miya"/>
    <s v="Yurt İçi"/>
    <s v="Türkiye"/>
    <s v="Merkez"/>
  </r>
  <r>
    <m/>
    <m/>
    <x v="143"/>
    <s v="Q3"/>
    <x v="0"/>
    <x v="7"/>
    <m/>
    <s v="ALDEMIR BILISIM HIZ. VE DANISMANLIK - ARZU ALDEMIR"/>
    <s v="UH.01.002"/>
    <s v="Unidox Kontör"/>
    <s v="Univera - Kanal"/>
    <x v="5"/>
    <s v="E-Dönüşüm"/>
    <s v="Unidox"/>
    <n v="1.5329999999999999"/>
    <m/>
    <n v="10000"/>
    <m/>
    <n v="15330"/>
    <m/>
    <n v="0"/>
    <m/>
    <n v="15330"/>
    <m/>
    <n v="0"/>
    <n v="0"/>
    <s v="UNI240000001385"/>
    <m/>
    <m/>
    <s v="Aldemir"/>
    <s v="Mevcut Müşteri"/>
    <s v="Yeni Satış"/>
    <s v="Kontor"/>
    <s v="Kontor Satışı"/>
    <s v="Diğer"/>
    <s v="Kanal Satış"/>
    <s v="Aldemir"/>
    <s v="Yurt İçi"/>
    <s v="Türkiye"/>
    <s v="Merkez"/>
  </r>
  <r>
    <m/>
    <m/>
    <x v="143"/>
    <s v="Q3"/>
    <x v="0"/>
    <x v="7"/>
    <m/>
    <s v="MİYA OTOMASYON VE BARKOD BILISIM SISTEMLERI SAN TİC. VE L.T.D. STI."/>
    <s v="UH.01.002"/>
    <s v="UNIDOX KONTÖR HIZMETI"/>
    <s v="Univera - Kanal"/>
    <x v="5"/>
    <s v="E-Dönüşüm"/>
    <s v="Unidox"/>
    <n v="3.1869999999999998"/>
    <m/>
    <n v="2000"/>
    <m/>
    <n v="6374"/>
    <m/>
    <n v="0"/>
    <m/>
    <n v="6374"/>
    <m/>
    <n v="0"/>
    <n v="0"/>
    <s v="UNI240000001388"/>
    <m/>
    <m/>
    <s v="Miya"/>
    <s v="Mevcut Müşteri"/>
    <s v="Yeni Satış"/>
    <s v="Kontor"/>
    <s v="Kontor Satışı"/>
    <s v="Diğer"/>
    <s v="Kanal Satış"/>
    <s v="Miya"/>
    <s v="Yurt İçi"/>
    <s v="Türkiye"/>
    <s v="Merkez"/>
  </r>
  <r>
    <m/>
    <m/>
    <x v="143"/>
    <s v="Q3"/>
    <x v="0"/>
    <x v="7"/>
    <m/>
    <s v="BMC OTOMOTIV SAN. VE TIC. A.S."/>
    <s v="CDY.06.001"/>
    <s v="Calldesk Panorama - Yazilim Gelistirme Hizmeti"/>
    <s v="Univera - BMC"/>
    <x v="13"/>
    <s v="ServiceCore"/>
    <m/>
    <n v="6803"/>
    <m/>
    <n v="7.55"/>
    <m/>
    <n v="51362.65"/>
    <m/>
    <n v="0"/>
    <m/>
    <n v="51362.65"/>
    <m/>
    <n v="0"/>
    <n v="0"/>
    <s v="UNI240000001382"/>
    <m/>
    <m/>
    <s v="BMC"/>
    <s v="Mevcut Müşteri"/>
    <s v="Yeni Satış"/>
    <s v="Hizmet"/>
    <s v="Yazılım Geliştirme"/>
    <s v="Key Account"/>
    <s v="Univera Satış"/>
    <s v="Saha Satış"/>
    <s v="Yurt İçi"/>
    <s v="Türkiye"/>
    <s v="Merkez"/>
  </r>
  <r>
    <m/>
    <m/>
    <x v="143"/>
    <s v="Q1"/>
    <x v="1"/>
    <x v="2"/>
    <m/>
    <s v="LA LORRAINE UNLU MAMÜLLER SAN. VE TIC. A.S."/>
    <s v="EH.01.001"/>
    <s v="Enroute Panorama - Proje ve Ürün Yönetimi Danışmanlığı Hizmeti"/>
    <s v="Univera - La Lorraine"/>
    <x v="13"/>
    <s v="Enroute"/>
    <s v="Enroute"/>
    <n v="24500"/>
    <m/>
    <n v="1"/>
    <m/>
    <n v="24500"/>
    <m/>
    <n v="0"/>
    <m/>
    <n v="24500"/>
    <m/>
    <n v="0"/>
    <n v="0"/>
    <m/>
    <m/>
    <m/>
    <s v="La Lorraine"/>
    <s v="Mevcut Müşteri"/>
    <s v="Yeni Satış"/>
    <s v="Hizmet"/>
    <s v="Proje Yönetimi ve Danışmanlık"/>
    <s v="Diğer"/>
    <s v="Univera Satış"/>
    <s v="Saha Satış"/>
    <s v="Yurt İçi"/>
    <s v="Türkiye"/>
    <s v="Merkez"/>
  </r>
  <r>
    <m/>
    <m/>
    <x v="143"/>
    <s v="Q1"/>
    <x v="1"/>
    <x v="2"/>
    <m/>
    <s v="BELKIM KIMYEVI MADDELER TICARET VE SANAYI ANONIM SIRKETI"/>
    <s v="EY.01.025"/>
    <s v="Enroute Panorama - Dist. Web Connector  Web Service Yazılımi (Enterprise)"/>
    <s v="Univera - Belkim"/>
    <x v="12"/>
    <s v="Enroute"/>
    <s v="Enroute"/>
    <n v="33810"/>
    <m/>
    <n v="5"/>
    <m/>
    <n v="245000"/>
    <m/>
    <n v="75950"/>
    <m/>
    <n v="169050"/>
    <m/>
    <n v="0"/>
    <n v="0"/>
    <m/>
    <m/>
    <m/>
    <s v="Belgin &amp; Belkim"/>
    <s v="Yeni Müşteri"/>
    <s v="Yeni Satış"/>
    <s v="Lisans"/>
    <s v="Lisans Satışı"/>
    <s v="Diğer"/>
    <s v="Univera Satış"/>
    <s v="Saha Satış"/>
    <s v="Yurt İçi"/>
    <s v="Türkiye"/>
    <s v="Merkez"/>
  </r>
  <r>
    <m/>
    <m/>
    <x v="144"/>
    <s v="Q3"/>
    <x v="0"/>
    <x v="7"/>
    <m/>
    <s v="MATRIKS BİLGİSAYAR SİSTEMLERİ LTD.ŞTİ"/>
    <s v="WPY.02.001"/>
    <s v="WEBPLUS (Android) SATIS TEMSILCISI LISANSI"/>
    <s v="Univera - Kanal"/>
    <x v="5"/>
    <s v="Enroute"/>
    <s v="Webplus"/>
    <n v="2250"/>
    <m/>
    <n v="1"/>
    <m/>
    <n v="2250"/>
    <m/>
    <n v="0"/>
    <m/>
    <n v="2250"/>
    <m/>
    <n v="0"/>
    <n v="0"/>
    <s v="UNI240000001398"/>
    <m/>
    <m/>
    <s v="Matriks"/>
    <s v="Mevcut Müşteri"/>
    <s v="Yeni Satış"/>
    <s v="Lisans"/>
    <s v="Lisans Satışı"/>
    <s v="Diğer"/>
    <s v="Kanal Satış"/>
    <s v="Matriks"/>
    <s v="Yurt İçi"/>
    <s v="Türkiye"/>
    <s v="Merkez"/>
  </r>
  <r>
    <m/>
    <m/>
    <x v="144"/>
    <s v="Q3"/>
    <x v="0"/>
    <x v="7"/>
    <m/>
    <s v="MİYA OTOMASYON VE BARKOD BILISIM SISTEMLERI SAN TİC. VE L.T.D. STI."/>
    <s v="WPY.02.001"/>
    <s v="WEBPLUS (Android) SATIS TEMSILCISI LISANSI"/>
    <s v="Univera - Kanal"/>
    <x v="5"/>
    <s v="Enroute"/>
    <s v="Webplus"/>
    <n v="2975"/>
    <m/>
    <n v="1"/>
    <m/>
    <n v="3500"/>
    <m/>
    <n v="525"/>
    <m/>
    <n v="2975"/>
    <m/>
    <n v="0"/>
    <n v="0"/>
    <s v="UNI240000001396"/>
    <m/>
    <m/>
    <s v="Miya"/>
    <s v="Mevcut Müşteri"/>
    <s v="Yeni Satış"/>
    <s v="Lisans"/>
    <s v="Lisans Satışı"/>
    <s v="Diğer"/>
    <s v="Kanal Satış"/>
    <s v="Miya"/>
    <s v="Yurt İçi"/>
    <s v="Türkiye"/>
    <s v="Merkez"/>
  </r>
  <r>
    <m/>
    <m/>
    <x v="144"/>
    <s v="Q3"/>
    <x v="0"/>
    <x v="7"/>
    <m/>
    <s v="HEN GIDA PAZARLAMA VE DAGITIM TICARET ANONIM SIRKETI"/>
    <s v="UH.01.002"/>
    <s v="UNIDOX KONTÖR HIZMETI"/>
    <s v="Univera - Imperial Tobacco"/>
    <x v="6"/>
    <s v="E-Dönüşüm"/>
    <s v="Unidox"/>
    <n v="1.9075"/>
    <m/>
    <n v="10000"/>
    <m/>
    <n v="19075"/>
    <m/>
    <n v="0"/>
    <m/>
    <n v="19075"/>
    <m/>
    <n v="0"/>
    <n v="0"/>
    <s v="UNI240000001397"/>
    <m/>
    <m/>
    <s v="Imperial Tobacco"/>
    <s v="Mevcut Müşteri"/>
    <s v="Yeni Satış"/>
    <s v="Kontor"/>
    <s v="Kontor Satışı"/>
    <s v="Diğer"/>
    <s v="Univera Satış"/>
    <s v="Saha Satış"/>
    <s v="Yurt İçi"/>
    <s v="Türkiye"/>
    <s v="Dist"/>
  </r>
  <r>
    <m/>
    <m/>
    <x v="144"/>
    <s v="Q1"/>
    <x v="1"/>
    <x v="2"/>
    <m/>
    <s v="BELKIM KIMYEVI MADDELER TICARET VE SANAYI ANONIM SIRKETI"/>
    <s v="EYS.01.014"/>
    <s v="Enroute Panorama - Platform Back Office Kullanici Yazılımi (Standart)"/>
    <s v="Univera - Belkim"/>
    <x v="12"/>
    <s v="Enroute"/>
    <s v="Enroute"/>
    <n v="12075"/>
    <m/>
    <n v="5"/>
    <m/>
    <n v="87500"/>
    <m/>
    <n v="27125"/>
    <m/>
    <n v="60375"/>
    <m/>
    <n v="0"/>
    <n v="0"/>
    <m/>
    <m/>
    <m/>
    <s v="Belgin &amp; Belkim"/>
    <s v="Yeni Müşteri"/>
    <s v="Yeni Satış"/>
    <s v="Lisans"/>
    <s v="Lisans Satışı"/>
    <s v="Diğer"/>
    <s v="Univera Satış"/>
    <s v="Saha Satış"/>
    <s v="Yurt İçi"/>
    <s v="Türkiye"/>
    <s v="Merkez"/>
  </r>
  <r>
    <m/>
    <m/>
    <x v="144"/>
    <s v="Q1"/>
    <x v="1"/>
    <x v="2"/>
    <m/>
    <s v="BELKIM KIMYEVI MADDELER TICARET VE SANAYI ANONIM SIRKETI"/>
    <s v="EYS.01.021"/>
    <s v="Enroute Panorama - Dafitim Kanali (Bayi/Distribütör/Sube) Yazılımi Standart"/>
    <s v="Univera - Belkim"/>
    <x v="12"/>
    <s v="Enroute"/>
    <s v="Enroute"/>
    <n v="22425"/>
    <m/>
    <n v="5"/>
    <m/>
    <n v="162500"/>
    <m/>
    <n v="50375"/>
    <m/>
    <n v="112125"/>
    <m/>
    <n v="0"/>
    <n v="0"/>
    <m/>
    <m/>
    <m/>
    <s v="Belgin &amp; Belkim"/>
    <s v="Yeni Müşteri"/>
    <s v="Yeni Satış"/>
    <s v="Lisans"/>
    <s v="Lisans Satışı"/>
    <s v="Diğer"/>
    <s v="Univera Satış"/>
    <s v="Saha Satış"/>
    <s v="Yurt İçi"/>
    <s v="Türkiye"/>
    <s v="Merkez"/>
  </r>
  <r>
    <m/>
    <m/>
    <x v="144"/>
    <s v="Q1"/>
    <x v="1"/>
    <x v="2"/>
    <m/>
    <s v="EDM BİLİŞİM SİSTEMLERİ VE DANIŞMANLIK HizmetLERİ A.Ş."/>
    <s v="EY.04.014"/>
    <s v="EnRoute - E-Dönüşüm Lisans Komisyonu"/>
    <s v="Univera - Kanal"/>
    <x v="6"/>
    <s v="E-Dönüşüm"/>
    <s v="E-Dönüşüm"/>
    <n v="43205"/>
    <m/>
    <n v="1"/>
    <m/>
    <n v="43205"/>
    <m/>
    <n v="0"/>
    <m/>
    <n v="43205"/>
    <m/>
    <n v="0"/>
    <n v="0"/>
    <m/>
    <m/>
    <m/>
    <s v="EDM Bilişim"/>
    <s v="Mevcut Müşteri"/>
    <s v="Yeni Satış"/>
    <s v="Komisyon"/>
    <s v="E-Dönüşüm"/>
    <s v="Diğer"/>
    <s v="Kanal Satış"/>
    <s v="EDM Bilişim"/>
    <s v="Yurt İçi"/>
    <s v="Türkiye"/>
    <s v="Merkez"/>
  </r>
  <r>
    <m/>
    <m/>
    <x v="145"/>
    <s v="Q3"/>
    <x v="0"/>
    <x v="7"/>
    <m/>
    <s v="ALİ SERGEN KART"/>
    <s v="WPH.02.001"/>
    <s v="WebPlus Yazilim Bakimi Hizmeti"/>
    <s v="Univera - Kanal"/>
    <x v="5"/>
    <s v="Enroute"/>
    <s v="Webplus"/>
    <n v="6105"/>
    <m/>
    <n v="1"/>
    <m/>
    <n v="6105"/>
    <m/>
    <n v="0"/>
    <m/>
    <n v="6105"/>
    <m/>
    <n v="0"/>
    <n v="0"/>
    <s v="ENV240000000100"/>
    <m/>
    <m/>
    <s v="Ali Sergen Kart"/>
    <s v="Mevcut Müşteri"/>
    <s v="Yenileme"/>
    <s v="Hizmet"/>
    <s v="Bakım ve Destek Hizmeti"/>
    <s v="Diğer"/>
    <s v="Kanal Satış"/>
    <s v="Ali Sergen Kart"/>
    <s v="Yurt İçi"/>
    <s v="Türkiye"/>
    <s v="Merkez"/>
  </r>
  <r>
    <m/>
    <m/>
    <x v="145"/>
    <s v="Q3"/>
    <x v="0"/>
    <x v="7"/>
    <m/>
    <s v="MATRIKS BİLGİSAYAR SİSTEMLERİ LTD.ŞTİ"/>
    <s v="WPH.02.001"/>
    <s v="WebPlus Yazilim Bakimi Hizmeti"/>
    <s v="Univera - Kanal"/>
    <x v="5"/>
    <s v="Enroute"/>
    <s v="Webplus"/>
    <n v="6490"/>
    <m/>
    <n v="1"/>
    <m/>
    <n v="6490"/>
    <m/>
    <n v="0"/>
    <m/>
    <n v="6490"/>
    <m/>
    <n v="0"/>
    <n v="0"/>
    <s v="UNI240000001399"/>
    <m/>
    <m/>
    <s v="Matriks"/>
    <s v="Mevcut Müşteri"/>
    <s v="Yenileme"/>
    <s v="Hizmet"/>
    <s v="Bakım ve Destek Hizmeti"/>
    <s v="Diğer"/>
    <s v="Kanal Satış"/>
    <s v="Matriks"/>
    <s v="Yurt İçi"/>
    <s v="Türkiye"/>
    <s v="Merkez"/>
  </r>
  <r>
    <m/>
    <m/>
    <x v="145"/>
    <s v="Q3"/>
    <x v="0"/>
    <x v="7"/>
    <m/>
    <s v="MİYA OTOMASYON VE BARKOD BILISIM SISTEMLERI SAN TİC. VE L.T.D. STI."/>
    <s v="WPH.02.001"/>
    <s v="WebPlus Yazilim Bakimi Hizmeti"/>
    <s v="Univera - Kanal"/>
    <x v="5"/>
    <s v="Enroute"/>
    <s v="Webplus"/>
    <n v="5916"/>
    <m/>
    <n v="18"/>
    <m/>
    <n v="106488"/>
    <m/>
    <n v="0"/>
    <m/>
    <n v="106488"/>
    <m/>
    <n v="0"/>
    <n v="0"/>
    <s v="UNI240000001401"/>
    <m/>
    <m/>
    <s v="Miya"/>
    <s v="Mevcut Müşteri"/>
    <s v="Yenileme"/>
    <s v="Hizmet"/>
    <s v="Bakım ve Destek Hizmeti"/>
    <s v="Diğer"/>
    <s v="Kanal Satış"/>
    <s v="Miya"/>
    <s v="Yurt İçi"/>
    <s v="Türkiye"/>
    <s v="Merkez"/>
  </r>
  <r>
    <m/>
    <m/>
    <x v="145"/>
    <s v="Q3"/>
    <x v="0"/>
    <x v="7"/>
    <m/>
    <s v="MİYA OTOMASYON VE BARKOD BILISIM SISTEMLERI SAN TİC. VE L.T.D. STI."/>
    <s v="WPH.02.001"/>
    <s v="WebPlus Yazilim Bakimi Hizmeti"/>
    <s v="Univera - Kanal"/>
    <x v="5"/>
    <s v="Enroute"/>
    <s v="Webplus"/>
    <n v="3697"/>
    <m/>
    <n v="2"/>
    <m/>
    <n v="7394"/>
    <m/>
    <n v="0"/>
    <m/>
    <n v="7394"/>
    <m/>
    <n v="0"/>
    <n v="0"/>
    <s v="UNI240000001400"/>
    <m/>
    <m/>
    <s v="Miya"/>
    <s v="Mevcut Müşteri"/>
    <s v="Yenileme"/>
    <s v="Hizmet"/>
    <s v="Bakım ve Destek Hizmeti"/>
    <s v="Diğer"/>
    <s v="Kanal Satış"/>
    <s v="Miya"/>
    <s v="Yurt İçi"/>
    <s v="Türkiye"/>
    <s v="Merkez"/>
  </r>
  <r>
    <m/>
    <m/>
    <x v="145"/>
    <s v="Q3"/>
    <x v="0"/>
    <x v="7"/>
    <m/>
    <s v="MİYA OTOMASYON VE BARKOD BILISIM SISTEMLERI SAN TİC. VE L.T.D. STI."/>
    <s v="WPH.02.001"/>
    <s v="WebPlus Yazilim Bakimi Hizmeti"/>
    <s v="Univera - Kanal"/>
    <x v="5"/>
    <s v="Enroute"/>
    <s v="Webplus"/>
    <n v="1657"/>
    <m/>
    <n v="4"/>
    <m/>
    <n v="6628"/>
    <m/>
    <n v="0"/>
    <m/>
    <n v="6628"/>
    <m/>
    <n v="0"/>
    <n v="0"/>
    <s v="UNI240000001402"/>
    <m/>
    <m/>
    <s v="Miya"/>
    <s v="Mevcut Müşteri"/>
    <s v="Yenileme"/>
    <s v="Hizmet"/>
    <s v="Bakım ve Destek Hizmeti"/>
    <s v="Diğer"/>
    <s v="Kanal Satış"/>
    <s v="Miya"/>
    <s v="Yurt İçi"/>
    <s v="Türkiye"/>
    <s v="Merkez"/>
  </r>
  <r>
    <m/>
    <m/>
    <x v="145"/>
    <s v="Q3"/>
    <x v="0"/>
    <x v="7"/>
    <m/>
    <s v="ALİ SERGEN KART"/>
    <s v="WPY.01.003"/>
    <s v="WEBPLUS EK KULLANICI LISANSI +1"/>
    <s v="Univera - Kanal"/>
    <x v="5"/>
    <s v="Enroute"/>
    <s v="Webplus"/>
    <n v="1485"/>
    <m/>
    <n v="1"/>
    <m/>
    <n v="1650"/>
    <m/>
    <n v="165"/>
    <m/>
    <n v="1485"/>
    <m/>
    <n v="0"/>
    <n v="0"/>
    <s v="ENV240000000100"/>
    <m/>
    <m/>
    <s v="Ali Sergen Kart"/>
    <s v="Mevcut Müşteri"/>
    <s v="Yeni Satış"/>
    <s v="Lisans"/>
    <s v="Lisans Satışı"/>
    <s v="Diğer"/>
    <s v="Kanal Satış"/>
    <s v="Ali Sergen Kart"/>
    <s v="Yurt İçi"/>
    <s v="Türkiye"/>
    <s v="Merkez"/>
  </r>
  <r>
    <m/>
    <m/>
    <x v="145"/>
    <s v="Q3"/>
    <x v="0"/>
    <x v="7"/>
    <m/>
    <s v="MİYA OTOMASYON VE BARKOD BILISIM SISTEMLERI SAN TİC. VE L.T.D. STI."/>
    <s v="WPY.01.003"/>
    <s v="WEBPLUS EK KULLANICI LISANSI +1"/>
    <s v="Univera - Kanal"/>
    <x v="5"/>
    <s v="Enroute"/>
    <s v="Webplus"/>
    <n v="4165"/>
    <m/>
    <n v="2"/>
    <m/>
    <n v="9800"/>
    <m/>
    <n v="1470"/>
    <m/>
    <n v="8330"/>
    <m/>
    <n v="0"/>
    <n v="0"/>
    <s v="UNI240000001406"/>
    <m/>
    <m/>
    <s v="Miya"/>
    <s v="Mevcut Müşteri"/>
    <s v="Yeni Satış"/>
    <s v="Lisans"/>
    <s v="Lisans Satışı"/>
    <s v="Diğer"/>
    <s v="Kanal Satış"/>
    <s v="Miya"/>
    <s v="Yurt İçi"/>
    <s v="Türkiye"/>
    <s v="Merkez"/>
  </r>
  <r>
    <m/>
    <m/>
    <x v="145"/>
    <s v="Q3"/>
    <x v="0"/>
    <x v="7"/>
    <m/>
    <s v="MATRIKS BİLGİSAYAR SİSTEMLERİ LTD.ŞTİ"/>
    <s v="WPY.01.007"/>
    <s v="WEBPLUS E-DÖNÜSÜM MODÜL LISANSI"/>
    <s v="Univera - Kanal"/>
    <x v="5"/>
    <s v="Enroute"/>
    <s v="Webplus"/>
    <n v="11000"/>
    <m/>
    <n v="1"/>
    <m/>
    <n v="11000"/>
    <m/>
    <n v="0"/>
    <m/>
    <n v="11000"/>
    <m/>
    <n v="0"/>
    <n v="0"/>
    <s v="UNI240000001399"/>
    <m/>
    <m/>
    <s v="Matriks"/>
    <s v="Mevcut Müşteri"/>
    <s v="Yeni Satış"/>
    <s v="Lisans"/>
    <s v="Lisans Satışı"/>
    <s v="Diğer"/>
    <s v="Kanal Satış"/>
    <s v="Matriks"/>
    <s v="Yurt İçi"/>
    <s v="Türkiye"/>
    <s v="Merkez"/>
  </r>
  <r>
    <m/>
    <m/>
    <x v="145"/>
    <s v="Q3"/>
    <x v="0"/>
    <x v="7"/>
    <m/>
    <s v="MİYA OTOMASYON VE BARKOD BILISIM SISTEMLERI SAN TİC. VE L.T.D. STI."/>
    <s v="WPY.01.007"/>
    <s v="WEBPLUS E-DÖNÜSÜM MODÜL LISANSI"/>
    <s v="Univera - Kanal"/>
    <x v="5"/>
    <s v="Enroute"/>
    <s v="Webplus"/>
    <n v="10200"/>
    <m/>
    <n v="1"/>
    <m/>
    <n v="12000"/>
    <m/>
    <n v="1800"/>
    <m/>
    <n v="10200"/>
    <m/>
    <n v="0"/>
    <n v="0"/>
    <s v="UNI240000001406"/>
    <m/>
    <m/>
    <s v="Miya"/>
    <s v="Mevcut Müşteri"/>
    <s v="Yeni Satış"/>
    <s v="Lisans"/>
    <s v="Lisans Satışı"/>
    <s v="Diğer"/>
    <s v="Kanal Satış"/>
    <s v="Miya"/>
    <s v="Yurt İçi"/>
    <s v="Türkiye"/>
    <s v="Merkez"/>
  </r>
  <r>
    <m/>
    <m/>
    <x v="145"/>
    <s v="Q3"/>
    <x v="0"/>
    <x v="7"/>
    <m/>
    <s v="ALİ SERGEN KART"/>
    <s v="WPY.01.006"/>
    <s v="WEBPLUS DISTRIBUTION SATIS-DAGITIM YAZILIMI (Light)"/>
    <s v="Univera - Kanal"/>
    <x v="5"/>
    <s v="Enroute"/>
    <s v="Webplus"/>
    <n v="14850"/>
    <m/>
    <n v="1"/>
    <m/>
    <n v="16500"/>
    <m/>
    <n v="1650"/>
    <m/>
    <n v="14850"/>
    <m/>
    <n v="0"/>
    <n v="0"/>
    <s v="ENV240000000100"/>
    <m/>
    <m/>
    <s v="Ali Sergen Kart"/>
    <s v="Mevcut Müşteri"/>
    <s v="Yeni Satış"/>
    <s v="Lisans"/>
    <s v="Lisans Satışı"/>
    <s v="Diğer"/>
    <s v="Kanal Satış"/>
    <s v="Ali Sergen Kart"/>
    <s v="Yurt İçi"/>
    <s v="Türkiye"/>
    <s v="Merkez"/>
  </r>
  <r>
    <m/>
    <m/>
    <x v="145"/>
    <s v="Q3"/>
    <x v="0"/>
    <x v="7"/>
    <m/>
    <s v="MATRIKS BİLGİSAYAR SİSTEMLERİ LTD.ŞTİ"/>
    <s v="WPY.01.006"/>
    <s v="WEBPLUS DISTRIBUTION SATIS-DAGITIM YAZILIMI (Light)"/>
    <s v="Univera - Kanal"/>
    <x v="5"/>
    <s v="Enroute"/>
    <s v="Webplus"/>
    <n v="16500"/>
    <m/>
    <n v="1"/>
    <m/>
    <n v="16500"/>
    <m/>
    <n v="0"/>
    <m/>
    <n v="16500"/>
    <m/>
    <n v="0"/>
    <n v="0"/>
    <s v="UNI240000001399"/>
    <m/>
    <m/>
    <s v="Matriks"/>
    <s v="Mevcut Müşteri"/>
    <s v="Yeni Satış"/>
    <s v="Lisans"/>
    <s v="Lisans Satışı"/>
    <s v="Diğer"/>
    <s v="Kanal Satış"/>
    <s v="Matriks"/>
    <s v="Yurt İçi"/>
    <s v="Türkiye"/>
    <s v="Merkez"/>
  </r>
  <r>
    <m/>
    <m/>
    <x v="145"/>
    <s v="Q3"/>
    <x v="0"/>
    <x v="7"/>
    <m/>
    <s v="ALİ SERGEN KART"/>
    <s v="WPY.02.001"/>
    <s v="WEBPLUS (Android) SATIS TEMSILCISI LISANSI"/>
    <s v="Univera - Kanal"/>
    <x v="5"/>
    <s v="Enroute"/>
    <s v="Webplus"/>
    <n v="2227.5"/>
    <m/>
    <n v="5"/>
    <m/>
    <n v="12375"/>
    <m/>
    <n v="1237.5"/>
    <m/>
    <n v="11137.5"/>
    <m/>
    <n v="0"/>
    <n v="0"/>
    <s v="ENV240000000100"/>
    <m/>
    <m/>
    <s v="Ali Sergen Kart"/>
    <s v="Mevcut Müşteri"/>
    <s v="Yeni Satış"/>
    <s v="Lisans"/>
    <s v="Lisans Satışı"/>
    <s v="Diğer"/>
    <s v="Kanal Satış"/>
    <s v="Ali Sergen Kart"/>
    <s v="Yurt İçi"/>
    <s v="Türkiye"/>
    <s v="Merkez"/>
  </r>
  <r>
    <m/>
    <m/>
    <x v="145"/>
    <s v="Q3"/>
    <x v="0"/>
    <x v="7"/>
    <m/>
    <s v="MATRIKS BİLGİSAYAR SİSTEMLERİ LTD.ŞTİ"/>
    <s v="WPY.02.001"/>
    <s v="WEBPLUS (Android) SATIS TEMSILCISI LISANSI"/>
    <s v="Univera - Kanal"/>
    <x v="5"/>
    <s v="Enroute"/>
    <s v="Webplus"/>
    <n v="2475"/>
    <m/>
    <n v="2"/>
    <m/>
    <n v="4950"/>
    <m/>
    <n v="0"/>
    <m/>
    <n v="4950"/>
    <m/>
    <n v="0"/>
    <n v="0"/>
    <s v="UNI240000001399"/>
    <m/>
    <m/>
    <s v="Matriks"/>
    <s v="Mevcut Müşteri"/>
    <s v="Yeni Satış"/>
    <s v="Lisans"/>
    <s v="Lisans Satışı"/>
    <s v="Diğer"/>
    <s v="Kanal Satış"/>
    <s v="Matriks"/>
    <s v="Yurt İçi"/>
    <s v="Türkiye"/>
    <s v="Merkez"/>
  </r>
  <r>
    <m/>
    <m/>
    <x v="145"/>
    <s v="Q3"/>
    <x v="0"/>
    <x v="7"/>
    <m/>
    <s v="MİYA OTOMASYON VE BARKOD BILISIM SISTEMLERI SAN TİC. VE L.T.D. STI."/>
    <s v="WPY.02.001"/>
    <s v="WEBPLUS (Android) SATIS TEMSILCISI LISANSI"/>
    <s v="Univera - Kanal"/>
    <x v="5"/>
    <s v="Enroute"/>
    <s v="Webplus"/>
    <n v="2975"/>
    <m/>
    <n v="6"/>
    <m/>
    <n v="21000"/>
    <m/>
    <n v="3150"/>
    <m/>
    <n v="17850"/>
    <m/>
    <n v="0"/>
    <n v="0"/>
    <s v="UNI240000001406"/>
    <m/>
    <m/>
    <s v="Miya"/>
    <s v="Mevcut Müşteri"/>
    <s v="Yeni Satış"/>
    <s v="Lisans"/>
    <s v="Lisans Satışı"/>
    <s v="Diğer"/>
    <s v="Kanal Satış"/>
    <s v="Miya"/>
    <s v="Yurt İçi"/>
    <s v="Türkiye"/>
    <s v="Merkez"/>
  </r>
  <r>
    <m/>
    <m/>
    <x v="145"/>
    <s v="Q3"/>
    <x v="0"/>
    <x v="7"/>
    <m/>
    <s v="MİYA OTOMASYON VE BARKOD BILISIM SISTEMLERI SAN TİC. VE L.T.D. STI."/>
    <s v="UH.01.002"/>
    <s v="UNIDOX KONTÖR HIZMETI"/>
    <s v="Univera - Kanal"/>
    <x v="5"/>
    <s v="E-Dönüşüm"/>
    <s v="Unidox"/>
    <n v="2.0438000000000001"/>
    <m/>
    <n v="10000"/>
    <m/>
    <n v="20438"/>
    <m/>
    <n v="0"/>
    <m/>
    <n v="20438"/>
    <m/>
    <n v="0"/>
    <n v="0"/>
    <s v="UNI240000001406"/>
    <m/>
    <m/>
    <s v="Miya"/>
    <s v="Mevcut Müşteri"/>
    <s v="Yeni Satış"/>
    <s v="Kontor"/>
    <s v="Kontor Satışı"/>
    <s v="Diğer"/>
    <s v="Kanal Satış"/>
    <s v="Miya"/>
    <s v="Yurt İçi"/>
    <s v="Türkiye"/>
    <s v="Merkez"/>
  </r>
  <r>
    <m/>
    <m/>
    <x v="145"/>
    <s v="Q3"/>
    <x v="0"/>
    <x v="7"/>
    <m/>
    <s v="JT INTERNATIONAL SA"/>
    <s v="QH.06.001"/>
    <s v="Quest Panorama - Yazilim Gelistirme Hizmeti"/>
    <s v="Univera - JTI İran"/>
    <x v="4"/>
    <s v="Quest"/>
    <m/>
    <n v="13452.476862745098"/>
    <m/>
    <n v="12.75"/>
    <m/>
    <n v="171519.07537499999"/>
    <m/>
    <n v="-4.6249999999999998E-3"/>
    <m/>
    <n v="171519.08"/>
    <m/>
    <n v="0"/>
    <n v="0"/>
    <s v="ENV240000000099"/>
    <m/>
    <m/>
    <s v="JTI"/>
    <s v="Mevcut Müşteri"/>
    <s v="Yeni Satış"/>
    <s v="Hizmet"/>
    <s v="Hosting"/>
    <s v="Key Account"/>
    <s v="Univera Satış"/>
    <s v="Saha Satış"/>
    <s v="Yurt İçi"/>
    <s v="Türkiye"/>
    <s v="Merkez"/>
  </r>
  <r>
    <m/>
    <m/>
    <x v="145"/>
    <s v="Q3"/>
    <x v="0"/>
    <x v="7"/>
    <m/>
    <s v="Mey İçki Sanayi ve Ticaret A.Ş."/>
    <s v="QH.06.001"/>
    <s v="Quest Panorama - Yazilim Gelistirme Hizmeti"/>
    <s v="Univera - Mey İçki"/>
    <x v="11"/>
    <s v="Quest"/>
    <m/>
    <n v="5072"/>
    <m/>
    <n v="79.22"/>
    <m/>
    <n v="401803.84"/>
    <m/>
    <n v="0"/>
    <m/>
    <n v="401803.84"/>
    <m/>
    <n v="0"/>
    <n v="0"/>
    <s v="UNI240000001411"/>
    <m/>
    <m/>
    <s v="Mey İçki"/>
    <s v="Mevcut Müşteri"/>
    <s v="Yeni Satış"/>
    <s v="Hizmet"/>
    <s v="Hosting"/>
    <s v="Key Account"/>
    <s v="Univera Satış"/>
    <s v="Saha Satış"/>
    <s v="Yurt İçi"/>
    <s v="Türkiye"/>
    <s v="Merkez"/>
  </r>
  <r>
    <m/>
    <m/>
    <x v="145"/>
    <s v="Q3"/>
    <x v="0"/>
    <x v="7"/>
    <m/>
    <s v="EFES VITANTA MOLDOVA BREWERY S.A"/>
    <s v="QH.02.001"/>
    <s v="Quest Panorama - Yazilim Bakimi, Yasatma ve Merkezi Destek Hizmeti"/>
    <s v="Univera - Efes Moldova"/>
    <x v="4"/>
    <s v="Quest"/>
    <m/>
    <n v="12794.31"/>
    <m/>
    <n v="1"/>
    <m/>
    <n v="12794.309751999999"/>
    <m/>
    <n v="-2.4800000000000001E-4"/>
    <m/>
    <n v="12794.31"/>
    <m/>
    <n v="0"/>
    <n v="0"/>
    <s v="ENV240000000101"/>
    <m/>
    <m/>
    <s v="Efes International"/>
    <s v="Mevcut Müşteri"/>
    <s v="Yenileme"/>
    <s v="Hizmet"/>
    <s v="Bakım ve Destek Hizmeti"/>
    <s v="Diğer"/>
    <s v="Univera Satış"/>
    <s v="Saha Satış"/>
    <s v="Yurt Dışı"/>
    <s v="Moldova"/>
    <s v="Merkez"/>
  </r>
  <r>
    <m/>
    <m/>
    <x v="145"/>
    <s v="Q3"/>
    <x v="0"/>
    <x v="7"/>
    <m/>
    <s v="Mey İçki Sanayi ve Ticaret A.Ş."/>
    <s v="QH.07.001"/>
    <s v="Quest Panorama - Rapor Gelistirme Hizmeti"/>
    <s v="Univera - Mey İçki"/>
    <x v="11"/>
    <s v="Quest"/>
    <m/>
    <n v="4723"/>
    <m/>
    <n v="9"/>
    <m/>
    <n v="42507"/>
    <m/>
    <n v="0"/>
    <m/>
    <n v="42507"/>
    <m/>
    <n v="0"/>
    <n v="0"/>
    <s v="UNI240000001411"/>
    <m/>
    <m/>
    <s v="Mey İçki"/>
    <s v="Mevcut Müşteri"/>
    <s v="Yeni Satış"/>
    <s v="Hizmet"/>
    <s v="Rapor Geliştirme"/>
    <s v="Key Account"/>
    <s v="Univera Satış"/>
    <s v="Saha Satış"/>
    <s v="Yurt İçi"/>
    <s v="Türkiye"/>
    <s v="Merkez"/>
  </r>
  <r>
    <m/>
    <m/>
    <x v="145"/>
    <s v="Q3"/>
    <x v="0"/>
    <x v="7"/>
    <m/>
    <s v="JT INTERNATIONAL SA"/>
    <s v="QH.01.001"/>
    <s v="Quest Panorama - Proje Yönetim Hizmeti"/>
    <s v="Univera - JTI İran"/>
    <x v="4"/>
    <s v="Quest"/>
    <m/>
    <n v="13452.476000000001"/>
    <m/>
    <n v="5"/>
    <m/>
    <n v="67262.382500000007"/>
    <m/>
    <n v="2.5000000000000001E-3"/>
    <m/>
    <n v="67262.38"/>
    <m/>
    <n v="0"/>
    <n v="0"/>
    <s v="ENV240000000099"/>
    <m/>
    <m/>
    <s v="JTI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145"/>
    <s v="Q3"/>
    <x v="0"/>
    <x v="7"/>
    <m/>
    <s v="Mey İçki Sanayi ve Ticaret A.Ş."/>
    <s v="QH.01.001"/>
    <s v="Quest Panorama - Proje Yönetim Hizmeti"/>
    <s v="Univera - Mey İçki"/>
    <x v="11"/>
    <s v="Quest"/>
    <m/>
    <n v="4723"/>
    <m/>
    <n v="17.11"/>
    <m/>
    <n v="80810.53"/>
    <m/>
    <n v="0"/>
    <m/>
    <n v="80810.53"/>
    <m/>
    <n v="0"/>
    <n v="0"/>
    <s v="UNI240000001411"/>
    <m/>
    <m/>
    <s v="Mey İçki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145"/>
    <s v="Q1"/>
    <x v="0"/>
    <x v="2"/>
    <m/>
    <s v="Altıparmak Gıda San. ve Tic. A.Ş. "/>
    <s v="EY.03.001"/>
    <s v="Enroute Panorama PaaS Yazılımi (Kiralama Hizmeti )"/>
    <s v="Univera - Altıparmak-Balparmak"/>
    <x v="12"/>
    <s v="Enroute"/>
    <s v="Enroute"/>
    <n v="41921"/>
    <m/>
    <n v="1"/>
    <m/>
    <n v="41921"/>
    <m/>
    <n v="0"/>
    <m/>
    <n v="41921"/>
    <m/>
    <n v="0"/>
    <n v="0"/>
    <m/>
    <m/>
    <m/>
    <s v="Balparmak"/>
    <s v="Mevcut Müşteri"/>
    <s v="Yenileme"/>
    <s v="Lisans"/>
    <s v="Lisans Kiralama"/>
    <s v="Diğer"/>
    <s v="Univera Satış"/>
    <s v="Saha Satış"/>
    <s v="Yurt İçi"/>
    <s v="Türkiye"/>
    <s v="Merkez"/>
  </r>
  <r>
    <m/>
    <m/>
    <x v="145"/>
    <s v="Q3"/>
    <x v="0"/>
    <x v="7"/>
    <m/>
    <s v="AGAÇLI OTOMOTIV GIDA TIC. VE SAN. A.S."/>
    <s v="EH.06.001"/>
    <s v="EnRoute Panorama - Hosting Hizmeti"/>
    <s v="Univera - JTI"/>
    <x v="11"/>
    <s v="Hosting"/>
    <m/>
    <n v="798.87866666666673"/>
    <m/>
    <n v="15"/>
    <m/>
    <n v="11983.182360000001"/>
    <m/>
    <n v="2.3600000000000001E-3"/>
    <m/>
    <n v="11983.18"/>
    <m/>
    <n v="0"/>
    <n v="0"/>
    <s v="UNI240000001452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145"/>
    <s v="Q3"/>
    <x v="0"/>
    <x v="7"/>
    <m/>
    <s v="ALTUN TEMIZLIK TÜTÜN ÜRÜNLERI PAZARLAMA A .S"/>
    <s v="EH.06.001"/>
    <s v="EnRoute Panorama - Hosting Hizmeti"/>
    <s v="Univera - JTI"/>
    <x v="11"/>
    <s v="Hosting"/>
    <m/>
    <n v="798.88"/>
    <m/>
    <n v="1"/>
    <m/>
    <n v="798.87882400000001"/>
    <m/>
    <n v="-1.176E-3"/>
    <m/>
    <n v="798.88"/>
    <m/>
    <n v="0"/>
    <n v="0"/>
    <s v="UNI240000001453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145"/>
    <s v="Q3"/>
    <x v="0"/>
    <x v="7"/>
    <m/>
    <s v="ARME DAGITIM PAZARLAMA SANAYI VE TIC. A.S."/>
    <s v="EH.06.001"/>
    <s v="EnRoute Panorama - Hosting Hizmeti"/>
    <s v="Univera - JTI"/>
    <x v="11"/>
    <s v="Hosting"/>
    <m/>
    <n v="798.88"/>
    <m/>
    <n v="1"/>
    <m/>
    <n v="798.87882400000001"/>
    <m/>
    <n v="-1.176E-3"/>
    <m/>
    <n v="798.88"/>
    <m/>
    <n v="0"/>
    <n v="0"/>
    <s v="UNI240000001454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145"/>
    <s v="Q3"/>
    <x v="0"/>
    <x v="7"/>
    <m/>
    <s v="AYDIN ÜNLÜER TUR.GIDA TIC. VE SAN. A.S."/>
    <s v="EH.06.001"/>
    <s v="EnRoute Panorama - Hosting Hizmeti"/>
    <s v="Univera - JTI"/>
    <x v="11"/>
    <s v="Hosting"/>
    <m/>
    <n v="798.88"/>
    <m/>
    <n v="3"/>
    <m/>
    <n v="2396.6364720000001"/>
    <m/>
    <n v="-3.5279999999999999E-3"/>
    <m/>
    <n v="2396.64"/>
    <m/>
    <n v="0"/>
    <n v="0"/>
    <s v="UNI240000001455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145"/>
    <s v="Q3"/>
    <x v="0"/>
    <x v="7"/>
    <m/>
    <s v="BAMS GIDA ITRIYAT VE TEKSTIL TIC. VE SAN. LTD. STI."/>
    <s v="EH.06.001"/>
    <s v="EnRoute Panorama - Hosting Hizmeti"/>
    <s v="Univera - JTI"/>
    <x v="11"/>
    <s v="Hosting"/>
    <m/>
    <n v="798.88"/>
    <m/>
    <n v="2"/>
    <m/>
    <n v="1597.757648"/>
    <m/>
    <n v="-2.3519999999999999E-3"/>
    <m/>
    <n v="1597.76"/>
    <m/>
    <n v="0"/>
    <n v="0"/>
    <s v="UNI240000001456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145"/>
    <s v="Q3"/>
    <x v="0"/>
    <x v="7"/>
    <m/>
    <s v="BAYRAKTAR SATIS VE DAGITIM ANONIM SIRKETI"/>
    <s v="EH.06.001"/>
    <s v="EnRoute Panorama - Hosting Hizmeti"/>
    <s v="Univera - JTI"/>
    <x v="11"/>
    <s v="Hosting"/>
    <m/>
    <n v="798.88"/>
    <m/>
    <n v="2"/>
    <m/>
    <n v="1597.757648"/>
    <m/>
    <n v="-2.3519999999999999E-3"/>
    <m/>
    <n v="1597.76"/>
    <m/>
    <n v="0"/>
    <n v="0"/>
    <s v="UNI240000001457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145"/>
    <s v="Q3"/>
    <x v="0"/>
    <x v="7"/>
    <m/>
    <s v="BESLER GIDA PAZ. SAN. VE TIC. A.S."/>
    <s v="EH.06.001"/>
    <s v="EnRoute Panorama - Hosting Hizmeti"/>
    <s v="Univera - JTI"/>
    <x v="11"/>
    <s v="Hosting"/>
    <m/>
    <n v="798.88"/>
    <m/>
    <n v="1"/>
    <m/>
    <n v="798.87882400000001"/>
    <m/>
    <n v="-1.176E-3"/>
    <m/>
    <n v="798.88"/>
    <m/>
    <n v="0"/>
    <n v="0"/>
    <s v="UNI240000001458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145"/>
    <s v="Q3"/>
    <x v="0"/>
    <x v="7"/>
    <m/>
    <s v="BUGRA MÜH. VE INS. MALZ. IML. ITH. IHR. TIC. SAN. LTD. STI."/>
    <s v="EH.06.001"/>
    <s v="EnRoute Panorama - Hosting Hizmeti"/>
    <s v="Univera - JTI"/>
    <x v="11"/>
    <s v="Hosting"/>
    <m/>
    <n v="798.88"/>
    <m/>
    <n v="1"/>
    <m/>
    <n v="798.87882400000001"/>
    <m/>
    <n v="-1.176E-3"/>
    <m/>
    <n v="798.88"/>
    <m/>
    <n v="0"/>
    <n v="0"/>
    <s v="UNI240000001459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145"/>
    <s v="Q3"/>
    <x v="0"/>
    <x v="7"/>
    <m/>
    <s v="BURAY TÜTÜN MAMUL. MESR. PAZ. VE DAG. TIC. LTD. STI."/>
    <s v="EH.06.001"/>
    <s v="EnRoute Panorama - Hosting Hizmeti"/>
    <s v="Univera - JTI"/>
    <x v="11"/>
    <s v="Hosting"/>
    <m/>
    <n v="798.88"/>
    <m/>
    <n v="1"/>
    <m/>
    <n v="798.87882400000001"/>
    <m/>
    <n v="-1.176E-3"/>
    <m/>
    <n v="798.88"/>
    <m/>
    <n v="0"/>
    <n v="0"/>
    <s v="UNI240000001460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145"/>
    <s v="Q3"/>
    <x v="0"/>
    <x v="7"/>
    <m/>
    <s v="CAN TÜTÜN MAMULLERI INSAAT VE SANAYI TICARET A.S."/>
    <s v="EH.06.001"/>
    <s v="EnRoute Panorama - Hosting Hizmeti"/>
    <s v="Univera - JTI"/>
    <x v="11"/>
    <s v="Hosting"/>
    <m/>
    <n v="798.88"/>
    <m/>
    <n v="1"/>
    <m/>
    <n v="798.87882400000001"/>
    <m/>
    <n v="-1.176E-3"/>
    <m/>
    <n v="798.88"/>
    <m/>
    <n v="0"/>
    <n v="0"/>
    <s v="UNI240000001461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145"/>
    <s v="Q3"/>
    <x v="0"/>
    <x v="7"/>
    <m/>
    <s v="ÇELIKKOL TURIZM GIDA MAD.SAN VE TIC. LTD. STI."/>
    <s v="EH.06.001"/>
    <s v="EnRoute Panorama - Hosting Hizmeti"/>
    <s v="Univera - JTI"/>
    <x v="11"/>
    <s v="Hosting"/>
    <m/>
    <n v="798.88"/>
    <m/>
    <n v="1"/>
    <m/>
    <n v="798.87882400000001"/>
    <m/>
    <n v="-1.176E-3"/>
    <m/>
    <n v="798.88"/>
    <m/>
    <n v="0"/>
    <n v="0"/>
    <s v="UNI240000001462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145"/>
    <s v="Q3"/>
    <x v="0"/>
    <x v="7"/>
    <m/>
    <s v="DOYURAN GIDA A.S."/>
    <s v="EH.06.001"/>
    <s v="EnRoute Panorama - Hosting Hizmeti"/>
    <s v="Univera - JTI"/>
    <x v="11"/>
    <s v="Hosting"/>
    <m/>
    <n v="798.88"/>
    <m/>
    <n v="1"/>
    <m/>
    <n v="798.87882400000001"/>
    <m/>
    <n v="-1.176E-3"/>
    <m/>
    <n v="798.88"/>
    <m/>
    <n v="0"/>
    <n v="0"/>
    <s v="UNI240000001463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145"/>
    <s v="Q3"/>
    <x v="0"/>
    <x v="7"/>
    <m/>
    <s v="DÜNYA MESRUBAT GIDA INS.TURIZM PAZ. SAN. VE TIC. LTD. STI."/>
    <s v="EH.06.001"/>
    <s v="EnRoute Panorama - Hosting Hizmeti"/>
    <s v="Univera - JTI"/>
    <x v="11"/>
    <s v="Hosting"/>
    <m/>
    <n v="798.87799999999993"/>
    <m/>
    <n v="5"/>
    <m/>
    <n v="3994.3941199999999"/>
    <m/>
    <n v="4.1200000000000004E-3"/>
    <m/>
    <n v="3994.39"/>
    <m/>
    <n v="0"/>
    <n v="0"/>
    <s v="UNI240000001464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145"/>
    <s v="Q3"/>
    <x v="0"/>
    <x v="7"/>
    <m/>
    <s v="FLAS TURIZM INSAAT TAAHHÜT TIC. LTD. STI."/>
    <s v="EH.06.001"/>
    <s v="EnRoute Panorama - Hosting Hizmeti"/>
    <s v="Univera - JTI"/>
    <x v="11"/>
    <s v="Hosting"/>
    <m/>
    <n v="798.88"/>
    <m/>
    <n v="1"/>
    <m/>
    <n v="798.87882400000001"/>
    <m/>
    <n v="-1.176E-3"/>
    <m/>
    <n v="798.88"/>
    <m/>
    <n v="0"/>
    <n v="0"/>
    <s v="UNI240000001465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145"/>
    <s v="Q3"/>
    <x v="0"/>
    <x v="7"/>
    <m/>
    <s v="FLAS TURIZM INSAAT TAAHHÜT TIC. LTD. STI."/>
    <s v="EH.06.001"/>
    <s v="EnRoute Panorama - Hosting Hizmeti"/>
    <s v="Univera - JTI"/>
    <x v="11"/>
    <s v="Hosting"/>
    <m/>
    <n v="798.88"/>
    <m/>
    <n v="1"/>
    <m/>
    <n v="798.87882400000001"/>
    <m/>
    <n v="-1.176E-3"/>
    <m/>
    <n v="798.88"/>
    <m/>
    <n v="0"/>
    <n v="0"/>
    <s v="UNI240000001466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145"/>
    <s v="Q3"/>
    <x v="0"/>
    <x v="7"/>
    <m/>
    <s v="KALPAKÇIOGLU GIDA SAN. VE TIC. LTD. STI."/>
    <s v="EH.06.001"/>
    <s v="EnRoute Panorama - Hosting Hizmeti"/>
    <s v="Univera - JTI"/>
    <x v="11"/>
    <s v="Hosting"/>
    <m/>
    <n v="798.88"/>
    <m/>
    <n v="2"/>
    <m/>
    <n v="1597.757648"/>
    <m/>
    <n v="-2.3519999999999999E-3"/>
    <m/>
    <n v="1597.76"/>
    <m/>
    <n v="0"/>
    <n v="0"/>
    <s v="UNI240000001467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145"/>
    <s v="Q3"/>
    <x v="0"/>
    <x v="7"/>
    <m/>
    <s v="KILKISLI MES. TEK. MAM. GIDA MAD. SAN. TIC. LTD. STI."/>
    <s v="EH.06.001"/>
    <s v="EnRoute Panorama - Hosting Hizmeti"/>
    <s v="Univera - JTI"/>
    <x v="11"/>
    <s v="Hosting"/>
    <m/>
    <n v="798.88"/>
    <m/>
    <n v="1"/>
    <m/>
    <n v="798.87882400000001"/>
    <m/>
    <n v="-1.176E-3"/>
    <m/>
    <n v="798.88"/>
    <m/>
    <n v="0"/>
    <n v="0"/>
    <s v="UNI240000001468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145"/>
    <s v="Q3"/>
    <x v="0"/>
    <x v="7"/>
    <m/>
    <s v="KOPUZ GIDA TIC. A.S."/>
    <s v="EH.06.001"/>
    <s v="EnRoute Panorama - Hosting Hizmeti"/>
    <s v="Univera - JTI"/>
    <x v="11"/>
    <s v="Hosting"/>
    <m/>
    <n v="798.87909090909091"/>
    <m/>
    <n v="11"/>
    <m/>
    <n v="8787.6670639999993"/>
    <m/>
    <n v="-2.9359999999999998E-3"/>
    <m/>
    <n v="8787.67"/>
    <m/>
    <n v="0"/>
    <n v="0"/>
    <s v="UNI240000001469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145"/>
    <s v="Q3"/>
    <x v="0"/>
    <x v="7"/>
    <m/>
    <s v="ONGUN EMGIN GIDA DAG. PAZ. TUR.SAN. TIC. LTD. STI."/>
    <s v="EH.06.001"/>
    <s v="EnRoute Panorama - Hosting Hizmeti"/>
    <s v="Univera - JTI"/>
    <x v="11"/>
    <s v="Hosting"/>
    <m/>
    <n v="798.88"/>
    <m/>
    <n v="1"/>
    <m/>
    <n v="798.87882400000001"/>
    <m/>
    <n v="-1.176E-3"/>
    <m/>
    <n v="798.88"/>
    <m/>
    <n v="0"/>
    <n v="0"/>
    <s v="UNI240000001485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145"/>
    <s v="Q3"/>
    <x v="0"/>
    <x v="7"/>
    <m/>
    <s v="ONGUN EMGIN GIDA DAG. PAZ. TUR.SAN. TIC. LTD. STI."/>
    <s v="EH.06.001"/>
    <s v="EnRoute Panorama - Hosting Hizmeti"/>
    <s v="Univera - JTI"/>
    <x v="11"/>
    <s v="Hosting"/>
    <m/>
    <n v="798.88"/>
    <m/>
    <n v="1"/>
    <m/>
    <n v="798.87882400000001"/>
    <m/>
    <n v="-1.176E-3"/>
    <m/>
    <n v="798.88"/>
    <m/>
    <n v="0"/>
    <n v="0"/>
    <s v="UNI240000001486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145"/>
    <s v="Q3"/>
    <x v="0"/>
    <x v="7"/>
    <m/>
    <s v="ONGUN EMGIN GIDA DAG. PAZ. TUR.SAN. TIC. LTD. STI."/>
    <s v="EH.06.001"/>
    <s v="EnRoute Panorama - Hosting Hizmeti"/>
    <s v="Univera - JTI"/>
    <x v="11"/>
    <s v="Hosting"/>
    <m/>
    <n v="798.88"/>
    <m/>
    <n v="1"/>
    <m/>
    <n v="798.87882400000001"/>
    <m/>
    <n v="-1.176E-3"/>
    <m/>
    <n v="798.88"/>
    <m/>
    <n v="0"/>
    <n v="0"/>
    <s v="UNI240000001487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145"/>
    <s v="Q3"/>
    <x v="0"/>
    <x v="7"/>
    <m/>
    <s v="ONGUN EMGIN GIDA DAG. PAZ. TUR.SAN. TIC. LTD. STI."/>
    <s v="EH.06.001"/>
    <s v="EnRoute Panorama - Hosting Hizmeti"/>
    <s v="Univera - JTI"/>
    <x v="11"/>
    <s v="Hosting"/>
    <m/>
    <n v="798.88"/>
    <m/>
    <n v="1"/>
    <m/>
    <n v="798.87882400000001"/>
    <m/>
    <n v="-1.176E-3"/>
    <m/>
    <n v="798.88"/>
    <m/>
    <n v="0"/>
    <n v="0"/>
    <s v="UNI240000001488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145"/>
    <s v="Q3"/>
    <x v="0"/>
    <x v="7"/>
    <m/>
    <s v="ONGUN EMGIN GIDA DAG. PAZ. TUR.SAN. TIC. LTD. STI."/>
    <s v="EH.06.001"/>
    <s v="EnRoute Panorama - Hosting Hizmeti"/>
    <s v="Univera - JTI"/>
    <x v="11"/>
    <s v="Hosting"/>
    <m/>
    <n v="798.88"/>
    <m/>
    <n v="1"/>
    <m/>
    <n v="798.87882400000001"/>
    <m/>
    <n v="-1.176E-3"/>
    <m/>
    <n v="798.88"/>
    <m/>
    <n v="0"/>
    <n v="0"/>
    <s v="UNI240000001489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145"/>
    <s v="Q3"/>
    <x v="0"/>
    <x v="7"/>
    <m/>
    <s v="ONGUN EMGIN GIDA DAG. PAZ. TUR.SAN. TIC. LTD. STI."/>
    <s v="EH.06.001"/>
    <s v="EnRoute Panorama - Hosting Hizmeti"/>
    <s v="Univera - JTI"/>
    <x v="11"/>
    <s v="Hosting"/>
    <m/>
    <n v="798.88"/>
    <m/>
    <n v="1"/>
    <m/>
    <n v="798.87882400000001"/>
    <m/>
    <n v="-1.176E-3"/>
    <m/>
    <n v="798.88"/>
    <m/>
    <n v="0"/>
    <n v="0"/>
    <s v="UNI240000001490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145"/>
    <s v="Q3"/>
    <x v="0"/>
    <x v="7"/>
    <m/>
    <s v="ONGUN EMGIN GIDA DAG. PAZ. TUR.SAN. TIC. LTD. STI."/>
    <s v="EH.06.001"/>
    <s v="EnRoute Panorama - Hosting Hizmeti"/>
    <s v="Univera - JTI"/>
    <x v="11"/>
    <s v="Hosting"/>
    <m/>
    <n v="798.88"/>
    <m/>
    <n v="1"/>
    <m/>
    <n v="798.87882400000001"/>
    <m/>
    <n v="-1.176E-3"/>
    <m/>
    <n v="798.88"/>
    <m/>
    <n v="0"/>
    <n v="0"/>
    <s v="UNI240000001491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145"/>
    <s v="Q3"/>
    <x v="0"/>
    <x v="7"/>
    <m/>
    <s v="ÖZCIHAN GIDA INSAAT TARIM NAKLIYE ENERJI TURIZM MAD. PAZ. VE SAN. LTD. STI."/>
    <s v="EH.06.001"/>
    <s v="EnRoute Panorama - Hosting Hizmeti"/>
    <s v="Univera - JTI"/>
    <x v="11"/>
    <s v="Hosting"/>
    <m/>
    <n v="798.88"/>
    <m/>
    <n v="2"/>
    <m/>
    <n v="1597.757648"/>
    <m/>
    <n v="-2.3519999999999999E-3"/>
    <m/>
    <n v="1597.76"/>
    <m/>
    <n v="0"/>
    <n v="0"/>
    <s v="UNI240000001470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145"/>
    <s v="Q3"/>
    <x v="0"/>
    <x v="7"/>
    <m/>
    <s v="ÖZÇELIK MESRUBAT VE GIDA MAD.TIC.PAZ.A.S."/>
    <s v="EH.06.001"/>
    <s v="EnRoute Panorama - Hosting Hizmeti"/>
    <s v="Univera - JTI"/>
    <x v="11"/>
    <s v="Hosting"/>
    <m/>
    <n v="798.87799999999993"/>
    <m/>
    <n v="5"/>
    <m/>
    <n v="3994.3941199999999"/>
    <m/>
    <n v="4.1200000000000004E-3"/>
    <m/>
    <n v="3994.39"/>
    <m/>
    <n v="0"/>
    <n v="0"/>
    <s v="UNI240000001471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145"/>
    <s v="Q3"/>
    <x v="0"/>
    <x v="7"/>
    <m/>
    <s v="ÖZÇELIK MESRUBAT VE GIDA MAD.TIC.PAZ.A.S."/>
    <s v="EH.06.001"/>
    <s v="EnRoute Panorama - Hosting Hizmeti"/>
    <s v="Univera - JTI"/>
    <x v="11"/>
    <s v="Hosting"/>
    <m/>
    <n v="798.88"/>
    <m/>
    <n v="1"/>
    <m/>
    <n v="798.87882400000001"/>
    <m/>
    <n v="-1.176E-3"/>
    <m/>
    <n v="798.88"/>
    <m/>
    <n v="0"/>
    <n v="0"/>
    <s v="UNI240000001472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145"/>
    <s v="Q3"/>
    <x v="0"/>
    <x v="7"/>
    <m/>
    <s v="ÖZERLER TICARET ILHAN ÖZER"/>
    <s v="EH.06.001"/>
    <s v="EnRoute Panorama - Hosting Hizmeti"/>
    <s v="Univera - JTI"/>
    <x v="11"/>
    <s v="Hosting"/>
    <m/>
    <n v="798.88"/>
    <m/>
    <n v="4"/>
    <m/>
    <n v="3195.515296"/>
    <m/>
    <n v="-4.7039999999999998E-3"/>
    <m/>
    <n v="3195.52"/>
    <m/>
    <n v="0"/>
    <n v="0"/>
    <s v="UNI240000001473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145"/>
    <s v="Q3"/>
    <x v="0"/>
    <x v="7"/>
    <m/>
    <s v="PIRAMIT GIDA LOJISTIK TICARET TIC. A.S."/>
    <s v="EH.06.001"/>
    <s v="EnRoute Panorama - Hosting Hizmeti"/>
    <s v="Univera - JTI"/>
    <x v="11"/>
    <s v="Hosting"/>
    <m/>
    <n v="798.88"/>
    <m/>
    <n v="2"/>
    <m/>
    <n v="1597.757648"/>
    <m/>
    <n v="-2.3519999999999999E-3"/>
    <m/>
    <n v="1597.76"/>
    <m/>
    <n v="0"/>
    <n v="0"/>
    <s v="UNI240000001474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145"/>
    <s v="Q3"/>
    <x v="0"/>
    <x v="7"/>
    <m/>
    <s v="RECKITT BENCKISER EV ve HIJYEN ÜRÜNLERI A.S."/>
    <s v="EH.06.001"/>
    <s v="EnRoute Panorama - Hosting Hizmeti"/>
    <s v="Univera - Reckitt Benckiser"/>
    <x v="12"/>
    <s v="Hosting"/>
    <m/>
    <n v="30714.15"/>
    <m/>
    <n v="1"/>
    <m/>
    <n v="30714.15"/>
    <m/>
    <n v="0"/>
    <m/>
    <n v="30714.15"/>
    <m/>
    <n v="0"/>
    <n v="0"/>
    <s v="UNI240000001407"/>
    <m/>
    <m/>
    <s v="R. Benckiser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145"/>
    <s v="Q3"/>
    <x v="0"/>
    <x v="7"/>
    <m/>
    <s v="RECKITT BENCKISER TEMIZLIK MALZEMESI SAN. VE TIC. A.S."/>
    <s v="EH.06.001"/>
    <s v="EnRoute Panorama - Hosting Hizmeti"/>
    <s v="Univera - Reckitt Benckiser"/>
    <x v="12"/>
    <s v="Hosting"/>
    <m/>
    <n v="18534.330000000002"/>
    <m/>
    <n v="1"/>
    <m/>
    <n v="18534.330000000002"/>
    <m/>
    <n v="0"/>
    <m/>
    <n v="18534.330000000002"/>
    <m/>
    <n v="0"/>
    <n v="0"/>
    <s v="UNI240000001408"/>
    <m/>
    <m/>
    <s v="R. Benckiser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145"/>
    <s v="Q3"/>
    <x v="0"/>
    <x v="7"/>
    <m/>
    <s v="REYMAR TÜTÜN MAM. DAG. VE PAZ. LTD. STI."/>
    <s v="EH.06.001"/>
    <s v="EnRoute Panorama - Hosting Hizmeti"/>
    <s v="Univera - JTI"/>
    <x v="11"/>
    <s v="Hosting"/>
    <m/>
    <n v="798.88"/>
    <m/>
    <n v="1"/>
    <m/>
    <n v="798.87882400000001"/>
    <m/>
    <n v="-1.176E-3"/>
    <m/>
    <n v="798.88"/>
    <m/>
    <n v="0"/>
    <n v="0"/>
    <s v="UNI240000001475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145"/>
    <s v="Q3"/>
    <x v="0"/>
    <x v="7"/>
    <m/>
    <s v="SAGIROGLU TÜTÜN ÜRÜN. INS.TAAH. SAN. VE TIC. LTD. STI."/>
    <s v="EH.06.001"/>
    <s v="EnRoute Panorama - Hosting Hizmeti"/>
    <s v="Univera - JTI"/>
    <x v="11"/>
    <s v="Hosting"/>
    <m/>
    <n v="798.88"/>
    <m/>
    <n v="1"/>
    <m/>
    <n v="798.87882400000001"/>
    <m/>
    <n v="-1.176E-3"/>
    <m/>
    <n v="798.88"/>
    <m/>
    <n v="0"/>
    <n v="0"/>
    <s v="UNI240000001476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145"/>
    <s v="Q3"/>
    <x v="0"/>
    <x v="7"/>
    <m/>
    <s v="SAMI EMGIN DAG. PAZ. TUR. TEKS. INS. SAN. TIC. LTD. STI."/>
    <s v="EH.06.001"/>
    <s v="EnRoute Panorama - Hosting Hizmeti"/>
    <s v="Univera - JTI"/>
    <x v="11"/>
    <s v="Hosting"/>
    <m/>
    <n v="798.88"/>
    <m/>
    <n v="2"/>
    <m/>
    <n v="1597.757648"/>
    <m/>
    <n v="-2.3519999999999999E-3"/>
    <m/>
    <n v="1597.76"/>
    <m/>
    <n v="0"/>
    <n v="0"/>
    <s v="UNI240000001477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145"/>
    <s v="Q3"/>
    <x v="0"/>
    <x v="7"/>
    <m/>
    <s v="SEKERCI GIDA TEMIZLIK ÜRÜN. PAZ. VE DAG. LTD. STI."/>
    <s v="EH.06.001"/>
    <s v="EnRoute Panorama - Hosting Hizmeti"/>
    <s v="Univera - JTI"/>
    <x v="11"/>
    <s v="Hosting"/>
    <m/>
    <n v="798.87900000000002"/>
    <m/>
    <n v="10"/>
    <m/>
    <n v="7988.7882399999999"/>
    <m/>
    <n v="-1.7600000000000001E-3"/>
    <m/>
    <n v="7988.79"/>
    <m/>
    <n v="0"/>
    <n v="0"/>
    <s v="UNI240000001481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145"/>
    <s v="Q3"/>
    <x v="0"/>
    <x v="7"/>
    <m/>
    <s v="SEYDIM DAG.PAZ.A.S."/>
    <s v="EH.06.001"/>
    <s v="EnRoute Panorama - Hosting Hizmeti"/>
    <s v="Univera - JTI"/>
    <x v="11"/>
    <s v="Hosting"/>
    <m/>
    <n v="798.88"/>
    <m/>
    <n v="1"/>
    <m/>
    <n v="798.87882400000001"/>
    <m/>
    <n v="-1.176E-3"/>
    <m/>
    <n v="798.88"/>
    <m/>
    <n v="0"/>
    <n v="0"/>
    <s v="UNI240000001478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145"/>
    <s v="Q3"/>
    <x v="0"/>
    <x v="7"/>
    <m/>
    <s v="SEYPA GIDA IHTIYAÇ MAD.ÜRETIM.DAG.VE TIC. A.S."/>
    <s v="EH.06.001"/>
    <s v="EnRoute Panorama - Hosting Hizmeti"/>
    <s v="Univera - JTI"/>
    <x v="11"/>
    <s v="Hosting"/>
    <m/>
    <n v="798.88"/>
    <m/>
    <n v="2"/>
    <m/>
    <n v="1597.757648"/>
    <m/>
    <n v="-2.3519999999999999E-3"/>
    <m/>
    <n v="1597.76"/>
    <m/>
    <n v="0"/>
    <n v="0"/>
    <s v="UNI240000001479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145"/>
    <s v="Q3"/>
    <x v="0"/>
    <x v="7"/>
    <m/>
    <s v="SSG DAYANIKLI TÜKETIM MAD. GIDA ÜRÜNLERI PAZ. SAN. TIC. LTD. STI."/>
    <s v="EH.06.001"/>
    <s v="EnRoute Panorama - Hosting Hizmeti"/>
    <s v="Univera - JTI"/>
    <x v="11"/>
    <s v="Hosting"/>
    <m/>
    <n v="798.88"/>
    <m/>
    <n v="2"/>
    <m/>
    <n v="1597.757648"/>
    <m/>
    <n v="-2.3519999999999999E-3"/>
    <m/>
    <n v="1597.76"/>
    <m/>
    <n v="0"/>
    <n v="0"/>
    <s v="UNI240000001480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145"/>
    <s v="Q3"/>
    <x v="0"/>
    <x v="7"/>
    <m/>
    <s v="YILDIRIMLAR GRUP IHTIYAÇ VE GIDA MAD. TURIZM A.S"/>
    <s v="EH.06.001"/>
    <s v="EnRoute Panorama - Hosting Hizmeti"/>
    <s v="Univera - JTI"/>
    <x v="11"/>
    <s v="Hosting"/>
    <m/>
    <n v="798.88"/>
    <m/>
    <n v="2"/>
    <m/>
    <n v="1597.757648"/>
    <m/>
    <n v="-2.3519999999999999E-3"/>
    <m/>
    <n v="1597.76"/>
    <m/>
    <n v="0"/>
    <n v="0"/>
    <s v="UNI240000001482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145"/>
    <s v="Q3"/>
    <x v="0"/>
    <x v="7"/>
    <m/>
    <s v="YUSUF BEKTAS GIDA VE IHTIYAÇ MAD. ILETISIM NAKLIYE TIC.VE SAN.LTD.STI."/>
    <s v="EH.06.001"/>
    <s v="EnRoute Panorama - Hosting Hizmeti"/>
    <s v="Univera - JTI"/>
    <x v="11"/>
    <s v="Hosting"/>
    <m/>
    <n v="798.87857142857138"/>
    <m/>
    <n v="7"/>
    <m/>
    <n v="5592.1517679999997"/>
    <m/>
    <n v="1.768E-3"/>
    <m/>
    <n v="5592.15"/>
    <m/>
    <n v="0"/>
    <n v="0"/>
    <s v="UNI240000001483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145"/>
    <s v="Q3"/>
    <x v="0"/>
    <x v="7"/>
    <m/>
    <s v="ZÜMRÜT TEKEL ÜRÜNLERI GIDA PAZ.INS.TAAH.SAN.VE.TIC.LTD STI"/>
    <s v="EH.06.001"/>
    <s v="EnRoute Panorama - Hosting Hizmeti"/>
    <s v="Univera - JTI"/>
    <x v="11"/>
    <s v="Hosting"/>
    <m/>
    <n v="798.88"/>
    <m/>
    <n v="1"/>
    <m/>
    <n v="798.87882400000001"/>
    <m/>
    <n v="-1.176E-3"/>
    <m/>
    <n v="798.88"/>
    <m/>
    <n v="0"/>
    <n v="0"/>
    <s v="UNI240000001484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145"/>
    <s v="Q2"/>
    <x v="1"/>
    <x v="3"/>
    <m/>
    <s v="Altıparmak Gıda San. ve Tic. A.Ş. "/>
    <s v="EY.03.001"/>
    <s v="Enroute Panorama PaaS Yazılımi (Kiralama Hizmeti )"/>
    <s v="Univera - Altıparmak-Balparmak"/>
    <x v="18"/>
    <s v="Enroute"/>
    <s v="Enroute"/>
    <n v="112492.8"/>
    <m/>
    <n v="3"/>
    <m/>
    <n v="337478.40000000002"/>
    <m/>
    <n v="0"/>
    <m/>
    <n v="337478.40000000002"/>
    <m/>
    <n v="0"/>
    <n v="0"/>
    <m/>
    <m/>
    <m/>
    <s v="Balparmak"/>
    <s v="Mevcut Müşteri"/>
    <s v="Yenileme"/>
    <s v="Lisans"/>
    <s v="Lisans Kiralama"/>
    <s v="Diğer"/>
    <s v="Univera Satış"/>
    <s v="Saha Satış"/>
    <s v="Yurt İçi"/>
    <s v="Türkiye"/>
    <s v="Merkez"/>
  </r>
  <r>
    <m/>
    <m/>
    <x v="145"/>
    <s v="Q2"/>
    <x v="1"/>
    <x v="3"/>
    <m/>
    <s v="Altıparmak Gıda San. ve Tic. A.Ş. "/>
    <s v="EY.03.001"/>
    <s v="Enroute Panorama PaaS Yazılımi (Kiralama Hizmeti )"/>
    <s v="Univera - Altıparmak-Balparmak"/>
    <x v="18"/>
    <s v="Enroute"/>
    <s v="Enroute"/>
    <n v="41921"/>
    <m/>
    <n v="1"/>
    <m/>
    <n v="41921"/>
    <m/>
    <n v="0"/>
    <m/>
    <n v="41921"/>
    <m/>
    <n v="0"/>
    <n v="0"/>
    <m/>
    <m/>
    <m/>
    <s v="Balparmak"/>
    <s v="Mevcut Müşteri"/>
    <s v="Yenileme"/>
    <s v="Lisans"/>
    <s v="Lisans Kiralama"/>
    <s v="Diğer"/>
    <s v="Univera Satış"/>
    <s v="Saha Satış"/>
    <s v="Yurt İçi"/>
    <s v="Türkiye"/>
    <s v="Merkez"/>
  </r>
  <r>
    <m/>
    <m/>
    <x v="145"/>
    <s v="Q2"/>
    <x v="1"/>
    <x v="3"/>
    <m/>
    <s v="Altıparmak Gıda San. ve Tic. A.Ş. "/>
    <s v="EY.03.001"/>
    <s v="Enroute Panorama PaaS Yazılımi (Kiralama Hizmeti )"/>
    <s v="Univera - Altıparmak-Balparmak"/>
    <x v="18"/>
    <s v="Enroute"/>
    <s v="Enroute"/>
    <n v="112492.8"/>
    <m/>
    <n v="1"/>
    <m/>
    <n v="112492.8"/>
    <m/>
    <n v="0"/>
    <m/>
    <n v="112492.8"/>
    <m/>
    <n v="0"/>
    <n v="0"/>
    <m/>
    <m/>
    <m/>
    <s v="Balparmak"/>
    <s v="Mevcut Müşteri"/>
    <s v="Yenileme"/>
    <s v="Lisans"/>
    <s v="Lisans Kiralama"/>
    <s v="Diğer"/>
    <s v="Univera Satış"/>
    <s v="Saha Satış"/>
    <s v="Yurt İçi"/>
    <s v="Türkiye"/>
    <s v="Merkez"/>
  </r>
  <r>
    <m/>
    <m/>
    <x v="145"/>
    <s v="Q1"/>
    <x v="1"/>
    <x v="2"/>
    <m/>
    <s v="KOROPLAST TEMIZLIK AMBALAJ ÜRÜNLERI SAN. VE DIS TIC.A.S."/>
    <s v="EY.03.001"/>
    <s v="Enroute Panorama PaaS Yazılımi (Kiralama Hizmeti )"/>
    <s v="Univera - Koroplast"/>
    <x v="14"/>
    <s v="Enroute"/>
    <s v="Enroute"/>
    <n v="94503.98"/>
    <m/>
    <n v="1"/>
    <m/>
    <n v="94503.98"/>
    <m/>
    <n v="0"/>
    <m/>
    <n v="94503.98"/>
    <m/>
    <n v="0"/>
    <n v="0"/>
    <m/>
    <m/>
    <m/>
    <s v="Koroplast"/>
    <s v="Mevcut Müşteri"/>
    <s v="Yenileme"/>
    <s v="Lisans"/>
    <s v="Lisans Kiralama"/>
    <s v="Diğer"/>
    <s v="Univera Satış"/>
    <s v="Saha Satış"/>
    <s v="Yurt İçi"/>
    <s v="Türkiye"/>
    <s v="Merkez"/>
  </r>
  <r>
    <m/>
    <m/>
    <x v="145"/>
    <s v="Q1"/>
    <x v="1"/>
    <x v="2"/>
    <m/>
    <s v="EKSILIOGLU  GIDA VE TEM ÜRÜN DAG PAZ  SAN ve TIC LTD. STI"/>
    <s v="EY.04.012"/>
    <s v="Enroute Panorama E-Dönüsüm  Modül Yazılımi (Enterprise)"/>
    <s v="Univera - Reckitt Benckiser"/>
    <x v="14"/>
    <s v="Enroute"/>
    <s v="Enroute"/>
    <n v="37700"/>
    <m/>
    <n v="1"/>
    <m/>
    <n v="37700"/>
    <m/>
    <n v="0"/>
    <m/>
    <n v="37700"/>
    <m/>
    <n v="0"/>
    <n v="0"/>
    <m/>
    <m/>
    <m/>
    <s v="R. Benckiser"/>
    <s v="Mevcut Müşteri"/>
    <s v="Yeni Satış"/>
    <s v="Lisans"/>
    <s v="Lisans Satışı"/>
    <s v="Diğer"/>
    <s v="Univera Satış"/>
    <s v="Saha Satış"/>
    <s v="Yurt İçi"/>
    <s v="Türkiye"/>
    <s v="Dist"/>
  </r>
  <r>
    <m/>
    <m/>
    <x v="145"/>
    <s v="Q1"/>
    <x v="1"/>
    <x v="2"/>
    <m/>
    <s v="LOREAL TÜRKIYE SAN VE TIC. A.S."/>
    <s v="EH.02.014"/>
    <s v="Enroute PANORAMA BUSINESS ANALYTICS  (QSENSE) KULLANICI LISANSI BakımI"/>
    <s v="Univera - Loreal Eczane"/>
    <x v="13"/>
    <s v="Enroute"/>
    <s v="QLIK - Outsource"/>
    <n v="238130.8"/>
    <m/>
    <n v="1"/>
    <m/>
    <n v="238130.8"/>
    <m/>
    <n v="0"/>
    <m/>
    <n v="238130.8"/>
    <m/>
    <n v="0"/>
    <n v="0"/>
    <m/>
    <m/>
    <m/>
    <s v="Loreal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145"/>
    <s v="Q2"/>
    <x v="1"/>
    <x v="3"/>
    <m/>
    <s v="Arma İlaç San. ve Tic. Ltd. Şti."/>
    <s v="EH.02.001"/>
    <s v="Enroute Panorama - Yillik Yazilim Bakimi, Yasatma ve Merkezi Destek Hizmeti"/>
    <s v="Univera - Arma İlaç"/>
    <x v="12"/>
    <s v="Enroute"/>
    <s v="Enterprise"/>
    <n v="121192.5"/>
    <m/>
    <n v="1"/>
    <m/>
    <n v="121192.5"/>
    <m/>
    <n v="0"/>
    <m/>
    <n v="121192.5"/>
    <m/>
    <n v="0"/>
    <n v="0"/>
    <m/>
    <m/>
    <m/>
    <s v="Arma İlaç"/>
    <s v="Mevcut Müşteri"/>
    <s v="Yeni Satış"/>
    <s v="Hizmet"/>
    <s v="Bakım ve Destek Hizmeti"/>
    <s v="Diğer"/>
    <s v="Univera Satış"/>
    <s v="Saha Satış"/>
    <s v="Yurt İçi"/>
    <s v="Türkiye"/>
    <s v="Merkez"/>
  </r>
  <r>
    <m/>
    <m/>
    <x v="145"/>
    <s v="Q1"/>
    <x v="1"/>
    <x v="2"/>
    <m/>
    <s v="LEVENT KIMYA SAN. VE TIC. A.S."/>
    <s v="EH.02.001"/>
    <s v="Enroute Panorama - Yillik Yazilim Bakimi, Yasatma ve Merkezi Destek Hizmeti"/>
    <s v="Univera - Levent Kimya"/>
    <x v="14"/>
    <s v="Enroute"/>
    <s v="Enroute"/>
    <n v="800000"/>
    <m/>
    <n v="1"/>
    <m/>
    <n v="800000"/>
    <m/>
    <n v="0"/>
    <m/>
    <n v="800000"/>
    <m/>
    <n v="0"/>
    <n v="0"/>
    <m/>
    <m/>
    <m/>
    <s v="Levent Kimya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145"/>
    <s v="Q1"/>
    <x v="1"/>
    <x v="2"/>
    <m/>
    <s v="LOREAL TÜRKIYE SAN VE TIC. A.S."/>
    <s v="EH.02.001"/>
    <s v="Enroute Panorama - Yillik Yazilim Bakimi, Yasatma ve Merkezi Destek Hizmeti"/>
    <s v="Univera - Loreal Eczane"/>
    <x v="13"/>
    <s v="Enroute"/>
    <s v="Enroute"/>
    <n v="1200000"/>
    <m/>
    <n v="1"/>
    <m/>
    <n v="1200000"/>
    <m/>
    <n v="0"/>
    <m/>
    <n v="1200000"/>
    <m/>
    <n v="0"/>
    <n v="0"/>
    <m/>
    <m/>
    <m/>
    <s v="Loreal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145"/>
    <s v="Q1"/>
    <x v="1"/>
    <x v="2"/>
    <m/>
    <s v="TÜRK HENKEL KIMYA SAN TIC. A.S."/>
    <s v="EH.02.001"/>
    <s v="Enroute Panorama - Yillik Yazilim Bakimi, Yasatma ve Merkezi Destek Hizmeti"/>
    <s v="Univera - Henkel"/>
    <x v="13"/>
    <s v="Enroute"/>
    <s v="Enroute"/>
    <n v="87098.27"/>
    <m/>
    <n v="1"/>
    <m/>
    <n v="87098.27"/>
    <m/>
    <n v="0"/>
    <m/>
    <n v="87098.27"/>
    <m/>
    <n v="0"/>
    <n v="0"/>
    <m/>
    <m/>
    <m/>
    <s v="Henkel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145"/>
    <s v="Q1"/>
    <x v="1"/>
    <x v="2"/>
    <m/>
    <s v="NEWAL AL EBDAA IMPORT-EXPORT AND GENERAL TRADING LTD COMPANY"/>
    <s v="EH.02.001"/>
    <s v="Enroute Panorama - Yillik Yazilim Bakimi, Yasatma ve Merkezi Destek Hizmeti"/>
    <s v="Univera - Newal Irak"/>
    <x v="16"/>
    <s v="Enroute"/>
    <s v="Enroute"/>
    <n v="58409.58"/>
    <m/>
    <n v="1"/>
    <m/>
    <n v="58409.582000000002"/>
    <m/>
    <n v="2E-3"/>
    <m/>
    <n v="58409.58"/>
    <m/>
    <n v="0"/>
    <n v="0"/>
    <m/>
    <m/>
    <m/>
    <s v="Newal"/>
    <s v="Yeni Müşteri"/>
    <s v="Yeni Satış"/>
    <s v="Hizmet"/>
    <s v="Bakım ve Destek Hizmeti"/>
    <s v="Diğer"/>
    <s v="Univera Satış"/>
    <s v="Saha Satış"/>
    <s v="Yurt Dışı"/>
    <s v="Irak"/>
    <s v="Merkez"/>
  </r>
  <r>
    <m/>
    <m/>
    <x v="145"/>
    <s v="Q2"/>
    <x v="1"/>
    <x v="3"/>
    <m/>
    <s v="Eczacibasi Tüketim Ürünleri San. Tic. A.S."/>
    <s v="EH.02.018"/>
    <s v="Enroute Panorama  WebConnector Bakim Hizmeti"/>
    <s v="Univera - Eczacıbaşı Profesyonel"/>
    <x v="11"/>
    <s v="Enroute"/>
    <s v="Web Connector"/>
    <n v="107617.43"/>
    <m/>
    <n v="4"/>
    <m/>
    <n v="430469.72"/>
    <m/>
    <n v="0"/>
    <m/>
    <n v="430469.72"/>
    <m/>
    <n v="0"/>
    <n v="0"/>
    <m/>
    <m/>
    <m/>
    <s v="Eczacıbaşı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145"/>
    <s v="Q1"/>
    <x v="1"/>
    <x v="2"/>
    <m/>
    <s v="MARS GIDA ÜRÜNLERI TIC. LTD.STI."/>
    <s v="EH.03.003"/>
    <s v="Enroute Panorama - Uzman Destek Hizmeti"/>
    <s v="Univera - Mars Gıda"/>
    <x v="14"/>
    <s v="Enroute"/>
    <s v="Enroute"/>
    <n v="152500"/>
    <m/>
    <n v="3"/>
    <m/>
    <n v="457500"/>
    <m/>
    <n v="0"/>
    <m/>
    <n v="457500"/>
    <m/>
    <n v="0"/>
    <n v="0"/>
    <m/>
    <m/>
    <m/>
    <s v="Mars Gıda"/>
    <s v="Mevcut Müşteri"/>
    <s v="Yenileme"/>
    <s v="Hizmet"/>
    <s v="Uzman Destek Hizmeti"/>
    <s v="Diğer"/>
    <s v="Univera Satış"/>
    <s v="Saha Satış"/>
    <s v="Yurt İçi"/>
    <s v="Türkiye"/>
    <s v="Merkez"/>
  </r>
  <r>
    <m/>
    <m/>
    <x v="145"/>
    <s v="Q2"/>
    <x v="1"/>
    <x v="3"/>
    <m/>
    <s v="DARDANEL DAĞITIM A.Ş."/>
    <s v="EH.03.006"/>
    <s v="Enroute Panorama - Uzaktan Kurulum ve Efitim Hizmeti"/>
    <s v="Univera - Dardanel"/>
    <x v="12"/>
    <s v="Enroute"/>
    <s v="Enroute"/>
    <n v="5481"/>
    <m/>
    <n v="2"/>
    <m/>
    <n v="10962"/>
    <m/>
    <n v="0"/>
    <m/>
    <n v="10962"/>
    <m/>
    <n v="0"/>
    <n v="0"/>
    <m/>
    <m/>
    <m/>
    <s v="Dardanel"/>
    <s v="Mevcut Müşteri"/>
    <s v="Yeni Satış"/>
    <s v="Hizmet"/>
    <s v="Kurulum ve Eğitim"/>
    <s v="Diğer"/>
    <s v="Univera Satış"/>
    <s v="Saha Satış"/>
    <s v="Yurt İçi"/>
    <s v="Türkiye"/>
    <s v="Merkez"/>
  </r>
  <r>
    <m/>
    <m/>
    <x v="145"/>
    <s v="Q2"/>
    <x v="1"/>
    <x v="3"/>
    <m/>
    <s v="INTEMA INSAAT VE TESISAT MALZEME A.S"/>
    <s v="EH.03.006"/>
    <s v="Enroute Panorama - Uzaktan Kurulum ve Efitim Hizmeti"/>
    <s v="Univera - Eczacıbaşı Intema"/>
    <x v="13"/>
    <s v="Enroute"/>
    <s v="Enroute"/>
    <n v="14000"/>
    <m/>
    <n v="1"/>
    <m/>
    <n v="14000"/>
    <m/>
    <n v="0"/>
    <m/>
    <n v="14000"/>
    <m/>
    <n v="0"/>
    <n v="0"/>
    <m/>
    <m/>
    <m/>
    <s v="Eczacıbaşı"/>
    <s v="Mevcut Müşteri"/>
    <s v="Yeni Satış"/>
    <s v="Hizmet"/>
    <s v="Kurulum ve Eğitim"/>
    <s v="Diğer"/>
    <s v="Univera Satış"/>
    <s v="Saha Satış"/>
    <s v="Yurt İçi"/>
    <s v="Türkiye"/>
    <s v="Merkez"/>
  </r>
  <r>
    <m/>
    <m/>
    <x v="145"/>
    <s v="Q2"/>
    <x v="1"/>
    <x v="3"/>
    <m/>
    <s v="INTEMA INSAAT VE TESISAT MALZEME A.S"/>
    <s v="EH.03.006"/>
    <s v="Enroute Panorama - Uzaktan Kurulum ve Efitim Hizmeti"/>
    <s v="Univera - Eczacıbaşı Intema"/>
    <x v="13"/>
    <s v="Enroute"/>
    <s v="Enroute"/>
    <n v="14000"/>
    <m/>
    <n v="1"/>
    <m/>
    <n v="14000"/>
    <m/>
    <n v="0"/>
    <m/>
    <n v="14000"/>
    <m/>
    <n v="0"/>
    <n v="0"/>
    <m/>
    <m/>
    <m/>
    <s v="Eczacıbaşı"/>
    <s v="Mevcut Müşteri"/>
    <s v="Yeni Satış"/>
    <s v="Hizmet"/>
    <s v="Kurulum ve Eğitim"/>
    <s v="Diğer"/>
    <s v="Univera Satış"/>
    <s v="Saha Satış"/>
    <s v="Yurt İçi"/>
    <s v="Türkiye"/>
    <s v="Merkez"/>
  </r>
  <r>
    <m/>
    <m/>
    <x v="145"/>
    <s v="Q1"/>
    <x v="1"/>
    <x v="2"/>
    <m/>
    <s v="RED BULL GIDA DAGITIM VE PAZARLAMA TICARET LTD. STI"/>
    <s v="EH.03.006"/>
    <s v="Enroute Panorama - Uzaktan Kurulum ve Efitim Hizmeti"/>
    <s v="Univera - Redbull"/>
    <x v="12"/>
    <s v="Enroute"/>
    <s v="Enroute"/>
    <n v="14000"/>
    <m/>
    <n v="2"/>
    <m/>
    <n v="28000"/>
    <m/>
    <n v="0"/>
    <m/>
    <n v="28000"/>
    <m/>
    <n v="0"/>
    <n v="0"/>
    <m/>
    <m/>
    <m/>
    <s v="Redbull"/>
    <s v="Mevcut Müşteri"/>
    <s v="Yeni Satış"/>
    <s v="Hizmet"/>
    <s v="Kurulum ve Eğitim"/>
    <s v="Diğer"/>
    <s v="Univera Satış"/>
    <s v="Saha Satış"/>
    <s v="Yurt İçi"/>
    <s v="Türkiye"/>
    <s v="Merkez"/>
  </r>
  <r>
    <m/>
    <m/>
    <x v="145"/>
    <s v="Q1"/>
    <x v="1"/>
    <x v="2"/>
    <m/>
    <s v="Deva İçecek San. Tic. A.Ş."/>
    <s v="EH.05.002"/>
    <s v="Enroute Panorama - Rapor Gelistirme Hizmeti"/>
    <s v="Univera - Deva İçecek"/>
    <x v="13"/>
    <s v="Enroute"/>
    <s v="Enroute"/>
    <n v="13125"/>
    <m/>
    <n v="5"/>
    <m/>
    <n v="87500"/>
    <m/>
    <n v="21875"/>
    <m/>
    <n v="65625"/>
    <m/>
    <n v="0"/>
    <n v="0"/>
    <m/>
    <m/>
    <m/>
    <s v="Deva"/>
    <s v="Yeni Müşteri"/>
    <s v="Yeni Satış"/>
    <s v="Hizmet"/>
    <s v="Rapor Geliştirme"/>
    <s v="Diğer"/>
    <s v="Univera Satış"/>
    <s v="Saha Satış"/>
    <s v="Yurt İçi"/>
    <s v="Türkiye"/>
    <s v="Merkez"/>
  </r>
  <r>
    <m/>
    <m/>
    <x v="145"/>
    <s v="Q2"/>
    <x v="1"/>
    <x v="3"/>
    <m/>
    <s v="EVYAP SABUN YAG GLISERIN SAN. VE TIC.A.S."/>
    <s v="EH.01.001"/>
    <s v="Enroute Panorama - Proje ve Ürün Yönetimi Danışmanlığı Hizmeti"/>
    <s v="Univera - Evyap"/>
    <x v="16"/>
    <s v="Enroute"/>
    <s v="Enroute"/>
    <n v="24500"/>
    <m/>
    <n v="1"/>
    <m/>
    <n v="24500"/>
    <m/>
    <n v="0"/>
    <m/>
    <n v="24500"/>
    <m/>
    <n v="0"/>
    <n v="0"/>
    <m/>
    <m/>
    <m/>
    <s v="Evyap"/>
    <s v="Mevcut Müşteri"/>
    <s v="Yeni Satış"/>
    <s v="Hizmet"/>
    <s v="Proje Yönetimi ve Danışmanlık"/>
    <s v="Diğer"/>
    <s v="Univera Satış"/>
    <s v="Saha Satış"/>
    <s v="Yurt İçi"/>
    <s v="Türkiye"/>
    <s v="Merkez"/>
  </r>
  <r>
    <m/>
    <m/>
    <x v="145"/>
    <s v="Q1"/>
    <x v="1"/>
    <x v="2"/>
    <m/>
    <s v="Deva İçecek San. Tic. A.Ş."/>
    <s v="EH.01.001"/>
    <s v="Enroute Panorama - Proje ve Ürün Yönetimi Danışmanlığı Hizmeti"/>
    <s v="Univera - Deva İçecek"/>
    <x v="13"/>
    <s v="Enroute"/>
    <s v="Enroute"/>
    <n v="13125"/>
    <m/>
    <n v="16"/>
    <m/>
    <n v="280000"/>
    <m/>
    <n v="70000"/>
    <m/>
    <n v="210000"/>
    <m/>
    <n v="0"/>
    <n v="0"/>
    <m/>
    <m/>
    <m/>
    <s v="Deva"/>
    <s v="Yeni Müşteri"/>
    <s v="Yeni Satış"/>
    <s v="Hizmet"/>
    <s v="Proje Yönetimi ve Danışmanlık"/>
    <s v="Diğer"/>
    <s v="Univera Satış"/>
    <s v="Saha Satış"/>
    <s v="Yurt İçi"/>
    <s v="Türkiye"/>
    <s v="Merkez"/>
  </r>
  <r>
    <m/>
    <m/>
    <x v="145"/>
    <s v="Q2"/>
    <x v="1"/>
    <x v="3"/>
    <m/>
    <s v="WEITNAUER DIS TICARET ANONIM SIRKETI"/>
    <s v="EYS.01.014"/>
    <s v="Enroute Panorama - Platform Back Office Kullanici Yazılımi (Standart)"/>
    <s v="Univera - Weitnauer"/>
    <x v="12"/>
    <s v="Enroute"/>
    <s v="Enroute"/>
    <n v="5438"/>
    <m/>
    <n v="2"/>
    <m/>
    <n v="10876"/>
    <m/>
    <n v="0"/>
    <m/>
    <n v="10876"/>
    <m/>
    <n v="0"/>
    <n v="0"/>
    <n v="5438"/>
    <m/>
    <m/>
    <s v="Weithnauer"/>
    <s v="Mevcut Müşteri"/>
    <s v="Yeni Satış"/>
    <s v="Lisans"/>
    <s v="Lisans Satışı"/>
    <s v="Diğer"/>
    <s v="Univera Satış"/>
    <s v="Saha Satış"/>
    <s v="Yurt İçi"/>
    <s v="Türkiye"/>
    <s v="Merkez"/>
  </r>
  <r>
    <m/>
    <m/>
    <x v="145"/>
    <s v="Q2"/>
    <x v="1"/>
    <x v="3"/>
    <m/>
    <s v="Arma İlaç San. ve Tic. Ltd. Şti."/>
    <s v="EY.01.014"/>
    <s v="Enroute Panorama - Platform Back Office Kullanici Yazılımi (Enterprise)"/>
    <s v="Univera - Arma İlaç"/>
    <x v="12"/>
    <s v="Enroute"/>
    <s v="Enterprise"/>
    <n v="16477.5"/>
    <m/>
    <n v="10"/>
    <m/>
    <n v="253500"/>
    <m/>
    <n v="88725"/>
    <m/>
    <n v="164775"/>
    <m/>
    <n v="0"/>
    <n v="0"/>
    <m/>
    <m/>
    <m/>
    <s v="Arma İlaç"/>
    <s v="Mevcut Müşteri"/>
    <s v="Yeni Satış"/>
    <s v="Lisans"/>
    <s v="Lisans Satışı"/>
    <s v="Diğer"/>
    <s v="Univera Satış"/>
    <s v="Saha Satış"/>
    <s v="Yurt İçi"/>
    <s v="Türkiye"/>
    <s v="Merkez"/>
  </r>
  <r>
    <m/>
    <m/>
    <x v="145"/>
    <s v="Q1"/>
    <x v="1"/>
    <x v="2"/>
    <m/>
    <s v="NEWAL AL EBDAA IMPORT-EXPORT AND GENERAL TRADING LTD COMPANY"/>
    <s v="EY.01.014"/>
    <s v="Enroute Panorama - Platform Back Office Kullanici Yazılımi (Enterprise)"/>
    <s v="Univera - Newal Irak"/>
    <x v="16"/>
    <s v="Enroute"/>
    <s v="Enroute"/>
    <n v="14602.395"/>
    <m/>
    <n v="10"/>
    <m/>
    <n v="265498.09999999998"/>
    <m/>
    <n v="119474.15"/>
    <m/>
    <n v="146023.95000000001"/>
    <m/>
    <n v="0"/>
    <n v="0"/>
    <m/>
    <m/>
    <m/>
    <s v="Newal"/>
    <s v="Yeni Müşteri"/>
    <s v="Yeni Satış"/>
    <s v="Lisans"/>
    <s v="Lisans Satışı"/>
    <s v="Diğer"/>
    <s v="Univera Satış"/>
    <s v="Saha Satış"/>
    <s v="Yurt Dışı"/>
    <s v="Irak"/>
    <s v="Merkez"/>
  </r>
  <r>
    <m/>
    <m/>
    <x v="145"/>
    <s v="Q2"/>
    <x v="1"/>
    <x v="3"/>
    <m/>
    <s v="ANZERLI ALKOLLÜ IÇECEK INSAAT GIDA BILISIM TEKNO TURIZM SAN VE DIS TIC. LTD.STI."/>
    <s v="EY.02.011"/>
    <s v="Enroute Panorama - Panel - Çoklu Proje Birlestirme Mobil Uygulama Yazılımi (Enterprise)"/>
    <s v="Univera - Weitnauer"/>
    <x v="12"/>
    <s v="Enroute"/>
    <s v="Enroute"/>
    <n v="12025"/>
    <m/>
    <n v="2"/>
    <m/>
    <n v="24050"/>
    <m/>
    <n v="0"/>
    <m/>
    <n v="24050"/>
    <m/>
    <n v="0"/>
    <n v="0"/>
    <m/>
    <m/>
    <m/>
    <s v="Weithnauer"/>
    <s v="Mevcut Müşteri"/>
    <s v="Yeni Satış"/>
    <s v="Lisans"/>
    <s v="Lisans Satışı"/>
    <s v="Diğer"/>
    <s v="Univera Satış"/>
    <s v="Saha Satış"/>
    <s v="Yurt İçi"/>
    <s v="Türkiye"/>
    <s v="Dist"/>
  </r>
  <r>
    <m/>
    <m/>
    <x v="145"/>
    <s v="Q2"/>
    <x v="1"/>
    <x v="3"/>
    <m/>
    <s v="MGO GRUP HIZLI TÜKETIM ÜRÜNLERI PAZARLAMA A.S"/>
    <s v="EY.02.011"/>
    <s v="Enroute Panorama - Panel - Çoklu Proje Birlestirme Mobil Uygulama Yazılımi (Enterprise)"/>
    <s v="Univera - Weitnauer"/>
    <x v="12"/>
    <s v="Enroute"/>
    <s v="Enroute"/>
    <n v="12025"/>
    <m/>
    <n v="1"/>
    <m/>
    <n v="12025"/>
    <m/>
    <n v="0"/>
    <m/>
    <n v="12025"/>
    <m/>
    <n v="0"/>
    <n v="0"/>
    <m/>
    <m/>
    <m/>
    <s v="Weithnauer"/>
    <s v="Mevcut Müşteri"/>
    <s v="Yeni Satış"/>
    <s v="Lisans"/>
    <s v="Lisans Satışı"/>
    <s v="Diğer"/>
    <s v="Univera Satış"/>
    <s v="Saha Satış"/>
    <s v="Yurt İçi"/>
    <s v="Türkiye"/>
    <s v="Dist"/>
  </r>
  <r>
    <m/>
    <m/>
    <x v="145"/>
    <s v="Q2"/>
    <x v="1"/>
    <x v="3"/>
    <m/>
    <s v="WEITNAUER DIS TICARET ANONIM SIRKETI"/>
    <s v="EYS.02.033"/>
    <s v="Enroute Panorama - Mobil Kullanici Yazılımi Standart"/>
    <s v="Univera - Weitnauer"/>
    <x v="12"/>
    <s v="Enroute"/>
    <s v="Enroute"/>
    <n v="3806"/>
    <m/>
    <n v="5"/>
    <m/>
    <n v="19030"/>
    <m/>
    <n v="0"/>
    <m/>
    <n v="19030"/>
    <m/>
    <n v="0"/>
    <n v="0"/>
    <n v="3806"/>
    <m/>
    <m/>
    <s v="Weithnauer"/>
    <s v="Mevcut Müşteri"/>
    <s v="Yeni Satış"/>
    <s v="Lisans"/>
    <s v="Lisans Satışı"/>
    <s v="Diğer"/>
    <s v="Univera Satış"/>
    <s v="Saha Satış"/>
    <s v="Yurt İçi"/>
    <s v="Türkiye"/>
    <s v="Merkez"/>
  </r>
  <r>
    <m/>
    <m/>
    <x v="145"/>
    <s v="Q2"/>
    <x v="1"/>
    <x v="3"/>
    <m/>
    <s v="Arma İlaç San. ve Tic. Ltd. Şti."/>
    <s v="EY.02.033"/>
    <s v="Enroute Panorama - Mobil Kullanici Yazılımi (Enterprise)"/>
    <s v="Univera - Arma İlaç"/>
    <x v="12"/>
    <s v="Enroute"/>
    <s v="Enterprise"/>
    <n v="7816.25"/>
    <m/>
    <n v="30"/>
    <m/>
    <n v="360750"/>
    <m/>
    <n v="126262.5"/>
    <m/>
    <n v="234487.5"/>
    <m/>
    <n v="0"/>
    <n v="0"/>
    <m/>
    <m/>
    <m/>
    <s v="Arma İlaç"/>
    <s v="Mevcut Müşteri"/>
    <s v="Yeni Satış"/>
    <s v="Lisans"/>
    <s v="Lisans Satışı"/>
    <s v="Diğer"/>
    <s v="Univera Satış"/>
    <s v="Saha Satış"/>
    <s v="Yurt İçi"/>
    <s v="Türkiye"/>
    <s v="Merkez"/>
  </r>
  <r>
    <m/>
    <m/>
    <x v="145"/>
    <s v="Q1"/>
    <x v="1"/>
    <x v="2"/>
    <m/>
    <s v="Deva İçecek San. Tic. A.Ş."/>
    <s v="EH.01.003"/>
    <s v="Enroute Panorama - Kurulum ve Efitim Hizmeti"/>
    <s v="Univera - Deva İçecek"/>
    <x v="13"/>
    <s v="Enroute"/>
    <s v="Enroute"/>
    <n v="8400"/>
    <m/>
    <n v="23"/>
    <m/>
    <n v="276000"/>
    <m/>
    <n v="82800"/>
    <m/>
    <n v="193200"/>
    <m/>
    <n v="0"/>
    <n v="0"/>
    <m/>
    <m/>
    <m/>
    <s v="Deva"/>
    <s v="Yeni Müşteri"/>
    <s v="Yeni Satış"/>
    <s v="Hizmet"/>
    <s v="Kurulum ve Eğitim"/>
    <s v="Diğer"/>
    <s v="Univera Satış"/>
    <s v="Saha Satış"/>
    <s v="Yurt İçi"/>
    <s v="Türkiye"/>
    <s v="Merkez"/>
  </r>
  <r>
    <m/>
    <m/>
    <x v="145"/>
    <s v="Q1"/>
    <x v="1"/>
    <x v="2"/>
    <m/>
    <s v="NEWAL AL EBDAA IMPORT-EXPORT AND GENERAL TRADING LTD COMPANY"/>
    <s v="EH.01.003"/>
    <s v="Enroute Panorama - Kurulum ve Efitim Hizmeti"/>
    <s v="Univera - Newal Irak"/>
    <x v="16"/>
    <s v="Enroute"/>
    <s v="Enroute"/>
    <n v="18736.580000000002"/>
    <m/>
    <n v="1"/>
    <m/>
    <n v="19722.716"/>
    <m/>
    <n v="986.13599999999997"/>
    <m/>
    <n v="18736.580000000002"/>
    <m/>
    <n v="0"/>
    <n v="0"/>
    <m/>
    <m/>
    <m/>
    <s v="Newal"/>
    <s v="Yeni Müşteri"/>
    <s v="Yeni Satış"/>
    <s v="Hizmet"/>
    <s v="Kurulum ve Eğitim"/>
    <s v="Diğer"/>
    <s v="Univera Satış"/>
    <s v="Saha Satış"/>
    <s v="Yurt Dışı"/>
    <s v="Irak"/>
    <s v="Merkez"/>
  </r>
  <r>
    <m/>
    <m/>
    <x v="145"/>
    <s v="Q1"/>
    <x v="1"/>
    <x v="2"/>
    <m/>
    <s v="Deva İçecek San. Tic. A.Ş."/>
    <s v="EYS.04.003"/>
    <s v="Enroute Panorama - Kullanici Yazılımlari Kiralama Hizmeti Standart"/>
    <s v="Univera - Deva İçecek"/>
    <x v="13"/>
    <s v="Enroute"/>
    <s v="Enroute"/>
    <n v="43956.06"/>
    <m/>
    <n v="6"/>
    <m/>
    <n v="263736.36"/>
    <m/>
    <n v="0"/>
    <m/>
    <n v="263736.36"/>
    <m/>
    <n v="0"/>
    <n v="0"/>
    <m/>
    <m/>
    <m/>
    <s v="Deva"/>
    <s v="Yeni Müşteri"/>
    <s v="Yeni Satış"/>
    <s v="Lisans"/>
    <s v="Lisans Kiralama"/>
    <s v="Diğer"/>
    <s v="Univera Satış"/>
    <s v="Saha Satış"/>
    <s v="Yurt İçi"/>
    <s v="Türkiye"/>
    <s v="Merkez"/>
  </r>
  <r>
    <m/>
    <m/>
    <x v="145"/>
    <s v="Q2"/>
    <x v="1"/>
    <x v="3"/>
    <m/>
    <s v="WEITNAUER DIS TICARET ANONIM SIRKETI"/>
    <s v="EH.02.019"/>
    <s v="Enroute Panorama - Ek Yazılım Yazilim Bakimi, Yasatma ve Merkezi Destek Hizmeti"/>
    <s v="Univera - Weitnauer"/>
    <x v="12"/>
    <s v="Enroute"/>
    <s v="Enroute"/>
    <n v="4934.4799999999996"/>
    <m/>
    <n v="1"/>
    <m/>
    <n v="4934.4799999999996"/>
    <m/>
    <n v="0"/>
    <m/>
    <n v="4934.4799999999996"/>
    <m/>
    <n v="0"/>
    <n v="0"/>
    <n v="4934.4799999999996"/>
    <m/>
    <m/>
    <s v="Weithnauer"/>
    <s v="Mevcut Müşteri"/>
    <s v="Yeni Satış"/>
    <s v="Hizmet"/>
    <s v="Bakım ve Destek Hizmeti"/>
    <s v="Diğer"/>
    <s v="Univera Satış"/>
    <s v="Saha Satış"/>
    <s v="Yurt İçi"/>
    <s v="Türkiye"/>
    <s v="Merkez"/>
  </r>
  <r>
    <m/>
    <m/>
    <x v="145"/>
    <s v="Q1"/>
    <x v="1"/>
    <x v="2"/>
    <m/>
    <s v="TEKE IÇECEK ANONIM SIRKETI"/>
    <s v="EYS.04.012"/>
    <s v="Enroute Panorama - E-Dönüsüm Modül Yazılımi Standart"/>
    <s v="Univera - Redbull"/>
    <x v="12"/>
    <s v="E-Dönüşüm"/>
    <s v="Enroute"/>
    <n v="32500"/>
    <m/>
    <n v="1"/>
    <m/>
    <n v="32500"/>
    <m/>
    <n v="0"/>
    <m/>
    <n v="32500"/>
    <m/>
    <n v="0"/>
    <n v="0"/>
    <m/>
    <m/>
    <m/>
    <s v="Redbull"/>
    <s v="Mevcut Müşteri"/>
    <s v="Yeni Satış"/>
    <s v="Lisans"/>
    <s v="Lisans Satışı"/>
    <s v="Diğer"/>
    <s v="Univera Satış"/>
    <s v="Saha Satış"/>
    <s v="Yurt İçi"/>
    <s v="Türkiye"/>
    <s v="Dist"/>
  </r>
  <r>
    <m/>
    <m/>
    <x v="145"/>
    <s v="Q2"/>
    <x v="1"/>
    <x v="3"/>
    <m/>
    <s v="MENEKSEOGLU TICARET ZEKERIYA MENEKSE"/>
    <s v="EYS.04.012"/>
    <s v="Enroute Panorama - E-Dönüsüm Modül Yazılımi Standart"/>
    <s v="Univera - Dardanel"/>
    <x v="12"/>
    <s v="Enroute"/>
    <s v="Enroute"/>
    <n v="20000"/>
    <m/>
    <n v="1"/>
    <m/>
    <n v="25000"/>
    <m/>
    <n v="5000"/>
    <m/>
    <n v="20000"/>
    <m/>
    <n v="0"/>
    <n v="0"/>
    <m/>
    <m/>
    <m/>
    <s v="Dardanel"/>
    <s v="Mevcut Müşteri"/>
    <s v="Yeni Satış"/>
    <s v="Lisans"/>
    <s v="Lisans Satışı"/>
    <s v="Diğer"/>
    <s v="Univera Satış"/>
    <s v="Saha Satış"/>
    <s v="Yurt İçi"/>
    <s v="Türkiye"/>
    <s v="Dist"/>
  </r>
  <r>
    <m/>
    <m/>
    <x v="145"/>
    <s v="Q2"/>
    <x v="1"/>
    <x v="3"/>
    <m/>
    <s v="Arma İlaç San. ve Tic. Ltd. Şti."/>
    <s v="EY.01.021"/>
    <s v="Enroute Panorama - Dafitim Kanali (Bayi/Distribütör/Sube) Yazılımi (Enterprise)"/>
    <s v="Univera - Arma İlaç"/>
    <x v="12"/>
    <s v="Enroute"/>
    <s v="Enterprise"/>
    <n v="31687.5"/>
    <m/>
    <n v="10"/>
    <m/>
    <n v="487500"/>
    <m/>
    <n v="170625"/>
    <m/>
    <n v="316875"/>
    <m/>
    <n v="0"/>
    <n v="0"/>
    <m/>
    <m/>
    <m/>
    <s v="Arma İlaç"/>
    <s v="Mevcut Müşteri"/>
    <s v="Yeni Satış"/>
    <s v="Lisans"/>
    <s v="Lisans Satışı"/>
    <s v="Diğer"/>
    <s v="Univera Satış"/>
    <s v="Saha Satış"/>
    <s v="Yurt İçi"/>
    <s v="Türkiye"/>
    <s v="Merkez"/>
  </r>
  <r>
    <m/>
    <m/>
    <x v="145"/>
    <s v="Q2"/>
    <x v="1"/>
    <x v="3"/>
    <m/>
    <s v="Arma İlaç San. ve Tic. Ltd. Şti."/>
    <s v="EH.03.001"/>
    <s v="Enroute Panorama - Çafri Merkezi Hizmeti  (MSD)"/>
    <s v="Univera - Arma İlaç"/>
    <x v="12"/>
    <s v="Enroute"/>
    <s v="Enterprise"/>
    <n v="32760"/>
    <m/>
    <n v="2"/>
    <m/>
    <n v="100800"/>
    <m/>
    <n v="35280"/>
    <m/>
    <n v="65520"/>
    <m/>
    <n v="0"/>
    <n v="0"/>
    <m/>
    <m/>
    <m/>
    <s v="Arma İlaç"/>
    <s v="Mevcut Müşteri"/>
    <s v="Yeni Satış"/>
    <s v="Hizmet"/>
    <s v="Çağrı Merkezi"/>
    <s v="Diğer"/>
    <s v="Univera Satış"/>
    <s v="Saha Satış"/>
    <s v="Yurt İçi"/>
    <s v="Türkiye"/>
    <s v="Merkez"/>
  </r>
  <r>
    <m/>
    <m/>
    <x v="145"/>
    <s v="Q1"/>
    <x v="1"/>
    <x v="2"/>
    <m/>
    <s v="LEVENT KIMYA SAN. VE TIC. A.S."/>
    <s v="EH.03.001"/>
    <s v="Enroute Panorama - Çafri Merkezi Hizmeti  (MSD)"/>
    <s v="Univera - Levent Kimya"/>
    <x v="14"/>
    <s v="Enroute"/>
    <s v="Enroute"/>
    <n v="11650"/>
    <m/>
    <n v="30"/>
    <m/>
    <n v="349500"/>
    <m/>
    <n v="0"/>
    <m/>
    <n v="349500"/>
    <m/>
    <n v="0"/>
    <n v="0"/>
    <m/>
    <m/>
    <m/>
    <s v="Levent Kimya"/>
    <s v="Mevcut Müşteri"/>
    <s v="Yenileme"/>
    <s v="Hizmet"/>
    <s v="Çağrı Merkezi"/>
    <s v="Diğer"/>
    <s v="Univera Satış"/>
    <s v="Saha Satış"/>
    <s v="Yurt İçi"/>
    <s v="Türkiye"/>
    <s v="Merkez"/>
  </r>
  <r>
    <m/>
    <m/>
    <x v="145"/>
    <s v="Q1"/>
    <x v="1"/>
    <x v="2"/>
    <m/>
    <s v="LOREAL TÜRKIYE SAN VE TIC. A.S."/>
    <s v="EH.03.001"/>
    <s v="Enroute Panorama - Çafri Merkezi Hizmeti  (MSD)"/>
    <s v="Univera - Loreal Eczane"/>
    <x v="13"/>
    <s v="Enroute"/>
    <s v="Enroute"/>
    <n v="900000"/>
    <m/>
    <n v="1"/>
    <m/>
    <n v="900000"/>
    <m/>
    <n v="0"/>
    <m/>
    <n v="900000"/>
    <m/>
    <n v="0"/>
    <n v="0"/>
    <m/>
    <m/>
    <m/>
    <s v="Loreal"/>
    <s v="Mevcut Müşteri"/>
    <s v="Yenileme"/>
    <s v="Hizmet"/>
    <s v="Çağrı Merkezi"/>
    <s v="Diğer"/>
    <s v="Univera Satış"/>
    <s v="Saha Satış"/>
    <s v="Yurt İçi"/>
    <s v="Türkiye"/>
    <s v="Merkez"/>
  </r>
  <r>
    <m/>
    <m/>
    <x v="145"/>
    <s v="Q1"/>
    <x v="1"/>
    <x v="2"/>
    <m/>
    <s v="Tadım Gıda Maddeleri San. ve Tic. A.Ş."/>
    <s v="EH.03.001"/>
    <s v="Enroute Panorama - Çafri Merkezi Hizmeti  (MSD)"/>
    <s v="Univera - Tadım"/>
    <x v="14"/>
    <s v="Enroute"/>
    <s v="Enroute"/>
    <n v="16250"/>
    <m/>
    <n v="90"/>
    <m/>
    <n v="1462500"/>
    <m/>
    <n v="0"/>
    <m/>
    <n v="1462500"/>
    <m/>
    <n v="0"/>
    <n v="0"/>
    <m/>
    <m/>
    <m/>
    <s v="Tadım"/>
    <s v="Mevcut Müşteri"/>
    <s v="Yenileme"/>
    <s v="Hizmet"/>
    <s v="Çağrı Merkezi"/>
    <s v="Diğer"/>
    <s v="Univera Satış"/>
    <s v="Saha Satış"/>
    <s v="Yurt İçi"/>
    <s v="Türkiye"/>
    <s v="Merkez"/>
  </r>
  <r>
    <m/>
    <m/>
    <x v="145"/>
    <s v="Q1"/>
    <x v="1"/>
    <x v="2"/>
    <m/>
    <s v="TÜRK HENKEL KIMYA SAN TIC. A.S."/>
    <s v="EH.03.001"/>
    <s v="Enroute Panorama - Çafri Merkezi Hizmeti  (MSD)"/>
    <s v="Univera - Henkel"/>
    <x v="13"/>
    <s v="Enroute"/>
    <s v="Enroute"/>
    <n v="6351.45"/>
    <m/>
    <n v="3"/>
    <m/>
    <n v="19054.349999999999"/>
    <m/>
    <n v="0"/>
    <m/>
    <n v="19054.349999999999"/>
    <m/>
    <n v="0"/>
    <n v="0"/>
    <m/>
    <m/>
    <m/>
    <s v="Henkel"/>
    <s v="Mevcut Müşteri"/>
    <s v="Yenileme"/>
    <s v="Hizmet"/>
    <s v="Çağrı Merkezi"/>
    <s v="Diğer"/>
    <s v="Univera Satış"/>
    <s v="Saha Satış"/>
    <s v="Yurt İçi"/>
    <s v="Türkiye"/>
    <s v="Merkez"/>
  </r>
  <r>
    <m/>
    <m/>
    <x v="145"/>
    <s v="Q1"/>
    <x v="1"/>
    <x v="2"/>
    <m/>
    <s v="Deva İçecek San. Tic. A.Ş."/>
    <s v="EH.03.001"/>
    <s v="Enroute Panorama - Çafri Merkezi Hizmeti  (MSD)"/>
    <s v="Univera - Deva İçecek"/>
    <x v="13"/>
    <s v="Enroute"/>
    <s v="Enroute"/>
    <n v="25032.98"/>
    <m/>
    <n v="12"/>
    <m/>
    <n v="300395.76"/>
    <m/>
    <n v="0"/>
    <m/>
    <n v="300395.76"/>
    <m/>
    <n v="0"/>
    <n v="0"/>
    <m/>
    <m/>
    <m/>
    <s v="Deva"/>
    <s v="Yeni Müşteri"/>
    <s v="Yeni Satış"/>
    <s v="Hizmet"/>
    <s v="Çağrı Merkezi"/>
    <s v="Diğer"/>
    <s v="Univera Satış"/>
    <s v="Saha Satış"/>
    <s v="Yurt İçi"/>
    <s v="Türkiye"/>
    <s v="Merkez"/>
  </r>
  <r>
    <m/>
    <m/>
    <x v="145"/>
    <s v="Q1"/>
    <x v="1"/>
    <x v="2"/>
    <m/>
    <s v="LOGO Yazılım SAN. VE TİC. A.Ş."/>
    <s v="EY.04.014"/>
    <s v="Enroute - E-Dönüşüm Yazılım Komisyonu"/>
    <s v="Univera - JTI"/>
    <x v="6"/>
    <s v="E-Dönüşüm"/>
    <s v="E-Dönüşüm"/>
    <n v="266022"/>
    <m/>
    <n v="1"/>
    <m/>
    <n v="266022"/>
    <m/>
    <n v="0"/>
    <m/>
    <n v="266022"/>
    <m/>
    <n v="0"/>
    <n v="0"/>
    <m/>
    <m/>
    <m/>
    <s v="Logo"/>
    <s v="Mevcut Müşteri"/>
    <s v="Yeni Satış"/>
    <s v="Komisyon"/>
    <s v="E-Dönüşüm"/>
    <s v="Diğer"/>
    <s v="Univera Satış"/>
    <s v="Saha Satış"/>
    <s v="Yurt İçi"/>
    <s v="Türkiye"/>
    <s v="Merkez"/>
  </r>
  <r>
    <m/>
    <m/>
    <x v="146"/>
    <s v="Q2"/>
    <x v="1"/>
    <x v="3"/>
    <m/>
    <s v="Eczacibasi Tüketim Ürünleri San. Tic. A.S."/>
    <s v="EH.03.008"/>
    <s v="Enroute Panorama - Çağrı Merkezi Hizmeti (DDI / OutSource)"/>
    <s v="Univera - Eczacıbaşı Profesyonel"/>
    <x v="11"/>
    <s v="Enroute"/>
    <s v="Enroute"/>
    <n v="12053.01"/>
    <m/>
    <n v="10"/>
    <m/>
    <n v="120530.1"/>
    <m/>
    <n v="0"/>
    <m/>
    <n v="120530.1"/>
    <m/>
    <n v="0"/>
    <n v="0"/>
    <m/>
    <m/>
    <m/>
    <s v="Eczacıbaşı"/>
    <s v="Mevcut Müşteri"/>
    <s v="Yenileme"/>
    <s v="Hizmet"/>
    <s v="Çağrı Merkezi"/>
    <s v="Diğer"/>
    <s v="Univera Satış"/>
    <s v="Saha Satış"/>
    <s v="Yurt İçi"/>
    <s v="Türkiye"/>
    <s v="Merkez"/>
  </r>
  <r>
    <m/>
    <m/>
    <x v="147"/>
    <s v="Q3"/>
    <x v="0"/>
    <x v="8"/>
    <m/>
    <s v="NESTLE TÜRKIYE GIDA SANAYI A.S."/>
    <s v="EH.03.003"/>
    <s v="EnRoute Panorama - Uzman Destek Hizmeti"/>
    <s v="Univera - Nestle Retail"/>
    <x v="11"/>
    <s v="Enroute"/>
    <m/>
    <n v="27000"/>
    <m/>
    <n v="1"/>
    <m/>
    <n v="27000"/>
    <m/>
    <n v="0"/>
    <m/>
    <n v="27000"/>
    <m/>
    <n v="0"/>
    <n v="0"/>
    <s v="UNI240000001507"/>
    <m/>
    <m/>
    <s v="Nestle"/>
    <s v="Mevcut Müşteri"/>
    <s v="Yenileme"/>
    <s v="Hizmet"/>
    <s v="Hosting"/>
    <s v="Key Account"/>
    <s v="Univera Satış"/>
    <s v="Saha Satış"/>
    <s v="Yurt İçi"/>
    <s v="Türkiye"/>
    <s v="Merkez"/>
  </r>
  <r>
    <m/>
    <m/>
    <x v="148"/>
    <s v="Q3"/>
    <x v="0"/>
    <x v="8"/>
    <m/>
    <s v="FATIH BALCI TOPTAN VE PERAKENDE GIDA-SARKÜTERI"/>
    <s v="UH.01.002"/>
    <s v="UNIDOX KONTÖR HIZMETI"/>
    <s v="Univera - Kebir Süt"/>
    <x v="6"/>
    <s v="E-Dönüşüm"/>
    <s v="Unidox"/>
    <n v="2.0436999999999999"/>
    <m/>
    <n v="10000"/>
    <m/>
    <n v="20437"/>
    <m/>
    <n v="0"/>
    <m/>
    <n v="20437"/>
    <m/>
    <n v="0"/>
    <n v="0"/>
    <s v="UNI240000001495"/>
    <m/>
    <m/>
    <s v="Kebir Süt"/>
    <s v="Mevcut Müşteri"/>
    <s v="Yeni Satış"/>
    <s v="Kontor"/>
    <s v="Kontor Satışı"/>
    <s v="Diğer"/>
    <s v="Kanal Satış"/>
    <s v="Saha Satış"/>
    <s v="Yurt İçi"/>
    <s v="Türkiye"/>
    <s v="Dist"/>
  </r>
  <r>
    <m/>
    <m/>
    <x v="148"/>
    <s v="Q3"/>
    <x v="0"/>
    <x v="8"/>
    <m/>
    <s v="KAAN GRUP TEMIZLIK ÜRÜNLERI GIDA PAZARLAMA SANAYI VE TICARET LTD. STI."/>
    <s v="UH.01.002"/>
    <s v="UNIDOX KONTÖR HIZMETI"/>
    <s v="Univera - Dardanel"/>
    <x v="6"/>
    <s v="E-Dönüşüm"/>
    <s v="Unidox"/>
    <n v="2.0436999999999999"/>
    <m/>
    <n v="10000"/>
    <m/>
    <n v="20437"/>
    <m/>
    <n v="0"/>
    <m/>
    <n v="20437"/>
    <m/>
    <n v="0"/>
    <n v="0"/>
    <s v="UNI240000001523"/>
    <m/>
    <m/>
    <s v="Dardanel"/>
    <s v="Mevcut Müşteri"/>
    <s v="Yeni Satış"/>
    <s v="Kontor"/>
    <s v="Kontor Satışı"/>
    <s v="Diğer"/>
    <s v="Kanal Satış"/>
    <s v="Saha Satış"/>
    <s v="Yurt İçi"/>
    <s v="Türkiye"/>
    <s v="Dist"/>
  </r>
  <r>
    <m/>
    <m/>
    <x v="148"/>
    <s v="Q3"/>
    <x v="0"/>
    <x v="8"/>
    <m/>
    <s v="Toros 2010 Gida Ins. Tur. San. ve Tic. Ltd.Sti."/>
    <s v="UH.01.002"/>
    <s v="UNIDOX KONTÖR HIZMETI"/>
    <s v="Univera - Imperial Tobacco"/>
    <x v="6"/>
    <s v="E-Dönüşüm"/>
    <s v="Unidox"/>
    <n v="2.9166999999999996"/>
    <m/>
    <n v="2000"/>
    <m/>
    <n v="5833.4"/>
    <m/>
    <n v="0"/>
    <m/>
    <n v="5833.4"/>
    <m/>
    <n v="0"/>
    <n v="0"/>
    <s v="UNI240000001501"/>
    <m/>
    <m/>
    <s v="Imperial Tobacco"/>
    <s v="Mevcut Müşteri"/>
    <s v="Yeni Satış"/>
    <s v="Kontor"/>
    <s v="Kontor Satışı"/>
    <s v="Diğer"/>
    <s v="Univera Satış"/>
    <s v="Saha Satış"/>
    <s v="Yurt İçi"/>
    <s v="Türkiye"/>
    <s v="Dist"/>
  </r>
  <r>
    <m/>
    <m/>
    <x v="148"/>
    <s v="Q3"/>
    <x v="0"/>
    <x v="8"/>
    <m/>
    <s v="TPI KOMPOZIT KANAT 2 ÜRETIM SAN. VE TIC. LTD. STI."/>
    <s v="SH.05.001"/>
    <s v="StokBar Panorama - Yazilim Gelistirme Hizmeti"/>
    <s v="Univera - TPI Composite"/>
    <x v="7"/>
    <s v="Stokbar"/>
    <s v="Stokbar"/>
    <n v="8504"/>
    <m/>
    <n v="2"/>
    <m/>
    <n v="17008"/>
    <m/>
    <n v="0"/>
    <m/>
    <n v="17008"/>
    <m/>
    <n v="0"/>
    <n v="0"/>
    <s v="UNI240000001496"/>
    <m/>
    <m/>
    <s v="TPI Kompozit"/>
    <s v="Mevcut Müşteri"/>
    <s v="Yeni Satış"/>
    <s v="Hizmet"/>
    <s v="Hosting"/>
    <s v="Diğer"/>
    <s v="Univera Satış"/>
    <s v="Saha Satış"/>
    <s v="Yurt İçi"/>
    <s v="Türkiye"/>
    <s v="Merkez"/>
  </r>
  <r>
    <m/>
    <m/>
    <x v="148"/>
    <s v="Q3"/>
    <x v="0"/>
    <x v="8"/>
    <m/>
    <s v="TPI KOMPOZIT KANAT 2 ÜRETIM SAN. VE TIC. LTD. STI."/>
    <s v="SH.01.001"/>
    <s v="StokBar Panorama - Proje Yönetim Hizmeti"/>
    <s v="Univera - TPI Composite"/>
    <x v="7"/>
    <s v="Stokbar"/>
    <s v="Stokbar"/>
    <n v="7938"/>
    <m/>
    <n v="1"/>
    <m/>
    <n v="7938"/>
    <m/>
    <n v="0"/>
    <m/>
    <n v="7938"/>
    <m/>
    <n v="0"/>
    <n v="0"/>
    <s v="UNI240000001496"/>
    <m/>
    <m/>
    <s v="TPI Kompozit"/>
    <s v="Mevcut Müşteri"/>
    <s v="Yeni Satış"/>
    <s v="Hizmet"/>
    <s v="Proje Yönetimi ve Danışmanlık"/>
    <s v="Diğer"/>
    <s v="Univera Satış"/>
    <s v="Saha Satış"/>
    <s v="Yurt İçi"/>
    <s v="Türkiye"/>
    <s v="Merkez"/>
  </r>
  <r>
    <m/>
    <m/>
    <x v="148"/>
    <s v="Q3"/>
    <x v="0"/>
    <x v="8"/>
    <m/>
    <s v="UNILEVER SAN VE TIC.TÜRK AS."/>
    <s v="SH.01.001"/>
    <s v="StokBar Panorama - Proje Yönetim Hizmeti"/>
    <s v="Univera - Unilever"/>
    <x v="13"/>
    <s v="Stokbar"/>
    <s v="Stokbar"/>
    <n v="11375"/>
    <m/>
    <n v="1"/>
    <m/>
    <n v="17500"/>
    <m/>
    <n v="6125"/>
    <m/>
    <n v="11375"/>
    <m/>
    <n v="0"/>
    <n v="0"/>
    <s v="UNI240000001494"/>
    <m/>
    <m/>
    <s v="Unilever"/>
    <s v="Mevcut Müşteri"/>
    <s v="Yeni Satış"/>
    <s v="Hizmet"/>
    <s v="Proje Yönetimi ve Danışmanlık"/>
    <s v="Diğer"/>
    <s v="Univera Satış"/>
    <s v="Saha Satış"/>
    <s v="Yurt İçi"/>
    <s v="Türkiye"/>
    <s v="Merkez"/>
  </r>
  <r>
    <m/>
    <m/>
    <x v="148"/>
    <s v="Q3"/>
    <x v="0"/>
    <x v="8"/>
    <m/>
    <s v="JTI TÜTÜN ÜRÜNLERI PAZARLAMA A.S."/>
    <s v="QY.03.003"/>
    <s v="Quest Panorama SaaS Lisansi (Kiralama Hizmeti ) 50 + Kullanici"/>
    <s v="Univera - JTI"/>
    <x v="11"/>
    <s v="Quest"/>
    <m/>
    <n v="224.64000000000001"/>
    <m/>
    <n v="439"/>
    <m/>
    <n v="98616.960000000006"/>
    <m/>
    <n v="0"/>
    <m/>
    <n v="98616.960000000006"/>
    <m/>
    <n v="0"/>
    <n v="0"/>
    <s v="UNI240000001516"/>
    <m/>
    <m/>
    <s v="JTI"/>
    <s v="Mevcut Müşteri"/>
    <s v="Yenileme"/>
    <s v="Lisans"/>
    <s v="Lisans Kiralama"/>
    <s v="Key Account"/>
    <s v="Univera Satış"/>
    <s v="Saha Satış"/>
    <s v="Yurt İçi"/>
    <s v="Türkiye"/>
    <s v="Merkez"/>
  </r>
  <r>
    <m/>
    <m/>
    <x v="148"/>
    <s v="Q3"/>
    <x v="0"/>
    <x v="8"/>
    <m/>
    <s v="ENERJISA ENERJI ÜRETIM A.S."/>
    <s v="QH.08.001"/>
    <s v="Quest Panorama - Hosting Hizmeti"/>
    <s v="Univera - Enerjisa"/>
    <x v="12"/>
    <s v="Hosting"/>
    <m/>
    <n v="22891.1"/>
    <m/>
    <n v="1"/>
    <m/>
    <n v="22891.098555"/>
    <m/>
    <n v="-1.4450000000000001E-3"/>
    <m/>
    <n v="22891.1"/>
    <m/>
    <n v="0"/>
    <n v="0"/>
    <s v="UNI240000001520"/>
    <m/>
    <m/>
    <s v="Enerjisa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148"/>
    <s v="Q3"/>
    <x v="0"/>
    <x v="8"/>
    <m/>
    <s v="FHP EV IÇI KULLANIM ARAÇLARI SAN VE TIC . A.S"/>
    <s v="QH.08.001"/>
    <s v="Quest Panorama - Hosting Hizmeti"/>
    <s v="Univera - Vileda"/>
    <x v="7"/>
    <s v="Hosting"/>
    <m/>
    <n v="13396.89"/>
    <m/>
    <n v="1"/>
    <m/>
    <n v="13396.890975"/>
    <m/>
    <n v="9.7499999999999996E-4"/>
    <m/>
    <n v="13396.89"/>
    <m/>
    <n v="0"/>
    <n v="0"/>
    <s v="UNI240000001505"/>
    <m/>
    <m/>
    <s v="Vileda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148"/>
    <s v="Q3"/>
    <x v="0"/>
    <x v="8"/>
    <m/>
    <s v="JTI TÜTÜN ÜRÜNLERI PAZARLAMA A.S."/>
    <s v="QH.03.001"/>
    <s v="Quest Panorama  - Çafri Merkezi Hizmeti"/>
    <s v="Univera - JTI"/>
    <x v="11"/>
    <s v="Quest"/>
    <m/>
    <n v="51.37"/>
    <m/>
    <n v="134"/>
    <m/>
    <n v="6883.58"/>
    <m/>
    <n v="0"/>
    <m/>
    <n v="6883.58"/>
    <m/>
    <n v="0"/>
    <n v="0"/>
    <s v="UNI240000001513"/>
    <m/>
    <m/>
    <s v="JTI"/>
    <s v="Mevcut Müşteri"/>
    <s v="Yenileme"/>
    <s v="Hizmet"/>
    <s v="Hosting"/>
    <s v="Key Account"/>
    <s v="Univera Satış"/>
    <s v="Saha Satış"/>
    <s v="Yurt İçi"/>
    <s v="Türkiye"/>
    <s v="Merkez"/>
  </r>
  <r>
    <m/>
    <m/>
    <x v="148"/>
    <s v="Q3"/>
    <x v="0"/>
    <x v="8"/>
    <m/>
    <s v="MİYA OTOMASYON VE BARKOD BILISIM SISTEMLERI SAN TİC. VE L.T.D. STI."/>
    <s v="EH.06.001"/>
    <s v="EnRoute Panorama - Hosting Hizmeti"/>
    <s v="Univera - Kanal"/>
    <x v="5"/>
    <s v="Hosting"/>
    <m/>
    <n v="7092"/>
    <m/>
    <n v="1"/>
    <m/>
    <n v="7092"/>
    <m/>
    <n v="0"/>
    <m/>
    <n v="7092"/>
    <m/>
    <n v="0"/>
    <n v="0"/>
    <s v="UNI240000001497"/>
    <m/>
    <m/>
    <s v="Miya"/>
    <s v="Mevcut Müşteri"/>
    <s v="Yenileme"/>
    <s v="Hizmet"/>
    <s v="Hosting"/>
    <s v="Diğer"/>
    <s v="Kanal Satış"/>
    <s v="Miya"/>
    <s v="Yurt İçi"/>
    <s v="Türkiye"/>
    <s v="Merkez"/>
  </r>
  <r>
    <m/>
    <m/>
    <x v="148"/>
    <s v="Q3"/>
    <x v="0"/>
    <x v="8"/>
    <m/>
    <s v="MİYA OTOMASYON VE BARKOD BILISIM SISTEMLERI SAN TİC. VE L.T.D. STI."/>
    <s v="EH.06.001"/>
    <s v="EnRoute Panorama - Hosting Hizmeti"/>
    <s v="Univera - Kanal"/>
    <x v="5"/>
    <s v="Hosting"/>
    <m/>
    <n v="5890.61"/>
    <m/>
    <n v="1"/>
    <m/>
    <n v="5890.61"/>
    <m/>
    <n v="0"/>
    <m/>
    <n v="5890.61"/>
    <m/>
    <n v="0"/>
    <n v="0"/>
    <s v="UNI240000001497"/>
    <m/>
    <m/>
    <s v="Miya"/>
    <s v="Mevcut Müşteri"/>
    <s v="Yenileme"/>
    <s v="Hizmet"/>
    <s v="Hosting"/>
    <s v="Diğer"/>
    <s v="Kanal Satış"/>
    <s v="Miya"/>
    <s v="Yurt İçi"/>
    <s v="Türkiye"/>
    <s v="Merkez"/>
  </r>
  <r>
    <m/>
    <m/>
    <x v="148"/>
    <s v="Q3"/>
    <x v="0"/>
    <x v="8"/>
    <m/>
    <s v="MİYA OTOMASYON VE BARKOD BILISIM SISTEMLERI SAN TİC. VE L.T.D. STI."/>
    <s v="EH.06.001"/>
    <s v="EnRoute Panorama - Hosting Hizmeti"/>
    <s v="Univera - Kanal"/>
    <x v="5"/>
    <s v="Hosting"/>
    <m/>
    <n v="3138"/>
    <m/>
    <n v="1"/>
    <m/>
    <n v="3138"/>
    <m/>
    <n v="0"/>
    <m/>
    <n v="3138"/>
    <m/>
    <n v="0"/>
    <n v="0"/>
    <s v="UNI240000001497"/>
    <m/>
    <m/>
    <s v="Miya"/>
    <s v="Mevcut Müşteri"/>
    <s v="Yenileme"/>
    <s v="Hizmet"/>
    <s v="Hosting"/>
    <s v="Diğer"/>
    <s v="Kanal Satış"/>
    <s v="Miya"/>
    <s v="Yurt İçi"/>
    <s v="Türkiye"/>
    <s v="Merkez"/>
  </r>
  <r>
    <m/>
    <m/>
    <x v="148"/>
    <s v="Q3"/>
    <x v="0"/>
    <x v="8"/>
    <m/>
    <s v="MİYA OTOMASYON VE BARKOD BILISIM SISTEMLERI SAN TİC. VE L.T.D. STI."/>
    <s v="EH.06.001"/>
    <s v="EnRoute Panorama - Hosting Hizmeti"/>
    <s v="Univera - Kanal"/>
    <x v="5"/>
    <s v="Hosting"/>
    <m/>
    <n v="2960.78"/>
    <m/>
    <n v="1"/>
    <m/>
    <n v="2960.78"/>
    <m/>
    <n v="0"/>
    <m/>
    <n v="2960.78"/>
    <m/>
    <n v="0"/>
    <n v="0"/>
    <s v="UNI240000001497"/>
    <m/>
    <m/>
    <s v="Miya"/>
    <s v="Mevcut Müşteri"/>
    <s v="Yenileme"/>
    <s v="Hizmet"/>
    <s v="Hosting"/>
    <s v="Diğer"/>
    <s v="Kanal Satış"/>
    <s v="Miya"/>
    <s v="Yurt İçi"/>
    <s v="Türkiye"/>
    <s v="Merkez"/>
  </r>
  <r>
    <m/>
    <m/>
    <x v="148"/>
    <s v="Q3"/>
    <x v="0"/>
    <x v="8"/>
    <m/>
    <s v="MİYA OTOMASYON VE BARKOD BILISIM SISTEMLERI SAN TİC. VE L.T.D. STI."/>
    <s v="EH.06.001"/>
    <s v="EnRoute Panorama - Hosting Hizmeti"/>
    <s v="Univera - Kanal"/>
    <x v="5"/>
    <s v="Hosting"/>
    <m/>
    <n v="1850.49"/>
    <m/>
    <n v="1"/>
    <m/>
    <n v="1850.49"/>
    <m/>
    <n v="0"/>
    <m/>
    <n v="1850.49"/>
    <m/>
    <n v="0"/>
    <n v="0"/>
    <s v="UNI240000001497"/>
    <m/>
    <m/>
    <s v="Miya"/>
    <s v="Mevcut Müşteri"/>
    <s v="Yenileme"/>
    <s v="Hizmet"/>
    <s v="Hosting"/>
    <s v="Diğer"/>
    <s v="Kanal Satış"/>
    <s v="Miya"/>
    <s v="Yurt İçi"/>
    <s v="Türkiye"/>
    <s v="Merkez"/>
  </r>
  <r>
    <m/>
    <m/>
    <x v="148"/>
    <s v="Q3"/>
    <x v="0"/>
    <x v="8"/>
    <m/>
    <s v="MİYA OTOMASYON VE BARKOD BILISIM SISTEMLERI SAN TİC. VE L.T.D. STI."/>
    <s v="EH.06.001"/>
    <s v="EnRoute Panorama - Hosting Hizmeti"/>
    <s v="Univera - Kanal"/>
    <x v="5"/>
    <s v="Hosting"/>
    <m/>
    <n v="1850.49"/>
    <m/>
    <n v="1"/>
    <m/>
    <n v="1850.49"/>
    <m/>
    <n v="0"/>
    <m/>
    <n v="1850.49"/>
    <m/>
    <n v="0"/>
    <n v="0"/>
    <s v="UNI240000001497"/>
    <m/>
    <m/>
    <s v="Miya"/>
    <s v="Mevcut Müşteri"/>
    <s v="Yenileme"/>
    <s v="Hizmet"/>
    <s v="Hosting"/>
    <s v="Diğer"/>
    <s v="Kanal Satış"/>
    <s v="Miya"/>
    <s v="Yurt İçi"/>
    <s v="Türkiye"/>
    <s v="Merkez"/>
  </r>
  <r>
    <m/>
    <m/>
    <x v="148"/>
    <s v="Q3"/>
    <x v="0"/>
    <x v="8"/>
    <m/>
    <s v="MİYA OTOMASYON VE BARKOD BILISIM SISTEMLERI SAN TİC. VE L.T.D. STI."/>
    <s v="EH.06.001"/>
    <s v="EnRoute Panorama - Hosting Hizmeti"/>
    <s v="Univera - Kanal"/>
    <x v="5"/>
    <s v="Hosting"/>
    <m/>
    <n v="1850.49"/>
    <m/>
    <n v="1"/>
    <m/>
    <n v="1850.49"/>
    <m/>
    <n v="0"/>
    <m/>
    <n v="1850.49"/>
    <m/>
    <n v="0"/>
    <n v="0"/>
    <s v="UNI240000001497"/>
    <m/>
    <m/>
    <s v="Miya"/>
    <s v="Mevcut Müşteri"/>
    <s v="Yenileme"/>
    <s v="Hizmet"/>
    <s v="Hosting"/>
    <s v="Diğer"/>
    <s v="Kanal Satış"/>
    <s v="Miya"/>
    <s v="Yurt İçi"/>
    <s v="Türkiye"/>
    <s v="Merkez"/>
  </r>
  <r>
    <m/>
    <m/>
    <x v="148"/>
    <s v="Q3"/>
    <x v="0"/>
    <x v="8"/>
    <m/>
    <s v="MİYA OTOMASYON VE BARKOD BILISIM SISTEMLERI SAN TİC. VE L.T.D. STI."/>
    <s v="EH.06.001"/>
    <s v="EnRoute Panorama - Hosting Hizmeti"/>
    <s v="Univera - Kanal"/>
    <x v="5"/>
    <s v="Hosting"/>
    <m/>
    <n v="1850.49"/>
    <m/>
    <n v="1"/>
    <m/>
    <n v="1850.49"/>
    <m/>
    <n v="0"/>
    <m/>
    <n v="1850.49"/>
    <m/>
    <n v="0"/>
    <n v="0"/>
    <s v="UNI240000001497"/>
    <m/>
    <m/>
    <s v="Miya"/>
    <s v="Mevcut Müşteri"/>
    <s v="Yenileme"/>
    <s v="Hizmet"/>
    <s v="Hosting"/>
    <s v="Diğer"/>
    <s v="Kanal Satış"/>
    <s v="Miya"/>
    <s v="Yurt İçi"/>
    <s v="Türkiye"/>
    <s v="Merkez"/>
  </r>
  <r>
    <m/>
    <m/>
    <x v="148"/>
    <s v="Q3"/>
    <x v="0"/>
    <x v="8"/>
    <m/>
    <s v="MİYA OTOMASYON VE BARKOD BILISIM SISTEMLERI SAN TİC. VE L.T.D. STI."/>
    <s v="EH.06.001"/>
    <s v="EnRoute Panorama - Hosting Hizmeti"/>
    <s v="Univera - Kanal"/>
    <x v="5"/>
    <s v="Hosting"/>
    <m/>
    <n v="1850.49"/>
    <m/>
    <n v="1"/>
    <m/>
    <n v="1850.49"/>
    <m/>
    <n v="0"/>
    <m/>
    <n v="1850.49"/>
    <m/>
    <n v="0"/>
    <n v="0"/>
    <s v="UNI240000001497"/>
    <m/>
    <m/>
    <s v="Miya"/>
    <s v="Mevcut Müşteri"/>
    <s v="Yenileme"/>
    <s v="Hizmet"/>
    <s v="Hosting"/>
    <s v="Diğer"/>
    <s v="Kanal Satış"/>
    <s v="Miya"/>
    <s v="Yurt İçi"/>
    <s v="Türkiye"/>
    <s v="Merkez"/>
  </r>
  <r>
    <m/>
    <m/>
    <x v="148"/>
    <s v="Q3"/>
    <x v="0"/>
    <x v="8"/>
    <m/>
    <s v="MİYA OTOMASYON VE BARKOD BILISIM SISTEMLERI SAN TİC. VE L.T.D. STI."/>
    <s v="EH.06.001"/>
    <s v="EnRoute Panorama - Hosting Hizmeti"/>
    <s v="Univera - Kanal"/>
    <x v="5"/>
    <s v="Hosting"/>
    <m/>
    <n v="1850"/>
    <m/>
    <n v="1"/>
    <m/>
    <n v="1850"/>
    <m/>
    <n v="0"/>
    <m/>
    <n v="1850"/>
    <m/>
    <n v="0"/>
    <n v="0"/>
    <s v="UNI240000001497"/>
    <m/>
    <m/>
    <s v="Miya"/>
    <s v="Mevcut Müşteri"/>
    <s v="Yenileme"/>
    <s v="Hizmet"/>
    <s v="Hosting"/>
    <s v="Diğer"/>
    <s v="Kanal Satış"/>
    <s v="Miya"/>
    <s v="Yurt İçi"/>
    <s v="Türkiye"/>
    <s v="Merkez"/>
  </r>
  <r>
    <m/>
    <m/>
    <x v="148"/>
    <s v="Q3"/>
    <x v="0"/>
    <x v="8"/>
    <m/>
    <s v="DARDANEL DAGITIM A.S."/>
    <s v="EH.06.001"/>
    <s v="EnRoute Panorama - Hosting Hizmeti"/>
    <s v="Univera - Dardanel"/>
    <x v="7"/>
    <s v="Hosting"/>
    <m/>
    <n v="44917.17"/>
    <m/>
    <n v="1"/>
    <m/>
    <n v="44917.17"/>
    <m/>
    <n v="0"/>
    <m/>
    <n v="44917.17"/>
    <m/>
    <n v="0"/>
    <n v="0"/>
    <s v="UNI240000001509"/>
    <m/>
    <m/>
    <s v="Dardanel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148"/>
    <s v="Q3"/>
    <x v="0"/>
    <x v="8"/>
    <m/>
    <s v="ERBAK-ULUDAG PAZARLAMA SATIS VE DAGITIM A.S."/>
    <s v="EH.06.001"/>
    <s v="EnRoute Panorama - Hosting Hizmeti"/>
    <s v="Univera - Uludağ İçecek"/>
    <x v="11"/>
    <s v="Hosting"/>
    <m/>
    <n v="75000"/>
    <m/>
    <n v="1"/>
    <m/>
    <n v="75000"/>
    <m/>
    <n v="0"/>
    <m/>
    <n v="75000"/>
    <m/>
    <n v="0"/>
    <n v="0"/>
    <s v="UNI240000001512"/>
    <m/>
    <m/>
    <s v="Uludağ İçecek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148"/>
    <s v="Q3"/>
    <x v="0"/>
    <x v="8"/>
    <m/>
    <s v="IMPERIAL TOBACCO TÜTÜN ÜRÜNLERI SATIS VE PAZARLAMA A.S"/>
    <s v="EH.06.001"/>
    <s v="EnRoute Panorama - Hosting Hizmeti"/>
    <s v="Univera - Imperial Tobacco"/>
    <x v="13"/>
    <s v="Hosting"/>
    <m/>
    <n v="91000"/>
    <m/>
    <n v="1"/>
    <m/>
    <n v="91000"/>
    <m/>
    <n v="0"/>
    <m/>
    <n v="91000"/>
    <m/>
    <n v="0"/>
    <n v="0"/>
    <s v="UNI240000001511"/>
    <m/>
    <m/>
    <s v="Imperial Tobacco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148"/>
    <s v="Q3"/>
    <x v="0"/>
    <x v="8"/>
    <m/>
    <s v="JTI TÜTÜN ÜRÜNLERI PAZARLAMA A.S."/>
    <s v="EH.06.001"/>
    <s v="EnRoute Panorama - Hosting Hizmeti"/>
    <s v="Univera - JTI"/>
    <x v="11"/>
    <s v="Hosting"/>
    <m/>
    <n v="371443.03"/>
    <m/>
    <n v="1"/>
    <m/>
    <n v="371443.03169999999"/>
    <m/>
    <n v="1.6999999999999999E-3"/>
    <m/>
    <n v="371443.03"/>
    <m/>
    <n v="0"/>
    <n v="0"/>
    <s v="UNI240000001515"/>
    <m/>
    <m/>
    <s v="JTI"/>
    <s v="Mevcut Müşteri"/>
    <s v="Yenileme"/>
    <s v="Hizmet"/>
    <s v="Hosting"/>
    <s v="Key Account"/>
    <s v="Univera Satış"/>
    <s v="Saha Satış"/>
    <s v="Yurt İçi"/>
    <s v="Türkiye"/>
    <s v="Merkez"/>
  </r>
  <r>
    <m/>
    <m/>
    <x v="148"/>
    <s v="Q3"/>
    <x v="0"/>
    <x v="8"/>
    <m/>
    <s v="KENT GIDA MADDELERI SAN VE TIC.AS."/>
    <s v="EH.06.001"/>
    <s v="EnRoute Panorama - Hosting Hizmeti"/>
    <s v="Univera - Kent Gıda"/>
    <x v="12"/>
    <s v="Hosting"/>
    <m/>
    <n v="384541.57"/>
    <m/>
    <n v="1"/>
    <m/>
    <n v="384541.57212899998"/>
    <m/>
    <n v="2.1289999999999998E-3"/>
    <m/>
    <n v="384541.57"/>
    <m/>
    <n v="0"/>
    <n v="0"/>
    <s v="UNI240000001518"/>
    <m/>
    <m/>
    <s v="Mondelez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148"/>
    <s v="Q3"/>
    <x v="0"/>
    <x v="8"/>
    <m/>
    <s v="PERNOD RICARD ISTANBUL IÇ VE DIS TIC. LTD. STI"/>
    <s v="EH.06.001"/>
    <s v="EnRoute Panorama - Hosting Hizmeti"/>
    <s v="Univera - Pernod Ricard"/>
    <x v="13"/>
    <s v="Hosting"/>
    <m/>
    <n v="158834.1"/>
    <m/>
    <n v="1"/>
    <m/>
    <n v="158834.1"/>
    <m/>
    <n v="0"/>
    <m/>
    <n v="158834.1"/>
    <m/>
    <n v="0"/>
    <n v="0"/>
    <s v="UNI240000001508"/>
    <m/>
    <m/>
    <s v="Pernod Ricard"/>
    <s v="Mevcut Müşteri"/>
    <s v="Yenileme"/>
    <s v="Hizmet"/>
    <s v="Hosting"/>
    <s v="Key Account"/>
    <s v="Univera Satış"/>
    <s v="Saha Satış"/>
    <s v="Yurt İçi"/>
    <s v="Türkiye"/>
    <s v="Merkez"/>
  </r>
  <r>
    <m/>
    <m/>
    <x v="148"/>
    <s v="Q3"/>
    <x v="0"/>
    <x v="8"/>
    <m/>
    <s v="PERRIGO KISISEL BAKIM ÜRÜNLERI SAN. VE TIC. LTD.STI"/>
    <s v="EH.06.001"/>
    <s v="EnRoute Panorama - Hosting Hizmeti"/>
    <s v="Univera - Omega Pharma"/>
    <x v="7"/>
    <s v="Hosting"/>
    <m/>
    <n v="30527.64"/>
    <m/>
    <n v="1"/>
    <m/>
    <n v="30527.64"/>
    <m/>
    <n v="0"/>
    <m/>
    <n v="30527.64"/>
    <m/>
    <n v="0"/>
    <n v="0"/>
    <s v="UNI240000001519"/>
    <m/>
    <m/>
    <s v="Perrigo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148"/>
    <s v="Q3"/>
    <x v="0"/>
    <x v="8"/>
    <m/>
    <s v="RED BULL GIDA DAGITIM VE PAZARLAMA TICARET LTD. STI"/>
    <s v="EH.06.001"/>
    <s v="EnRoute Panorama - Hosting Hizmeti"/>
    <s v="Univera - Redbull"/>
    <x v="12"/>
    <s v="Hosting"/>
    <m/>
    <n v="83493.440000000002"/>
    <m/>
    <n v="1"/>
    <m/>
    <n v="83493.440000000002"/>
    <m/>
    <n v="0"/>
    <m/>
    <n v="83493.440000000002"/>
    <m/>
    <n v="0"/>
    <n v="0"/>
    <s v="UNI240000001510"/>
    <m/>
    <m/>
    <s v="Redbull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148"/>
    <s v="Q3"/>
    <x v="0"/>
    <x v="8"/>
    <m/>
    <s v="TÜRK HENKEL KIMYA SAN TIC. A.S."/>
    <s v="EH.06.001"/>
    <s v="EnRoute Panorama - Hosting Hizmeti"/>
    <s v="Univera - Schwarzkoph Henkel"/>
    <x v="7"/>
    <s v="Hosting"/>
    <m/>
    <n v="19878.71"/>
    <m/>
    <n v="1"/>
    <m/>
    <n v="19878.709500000001"/>
    <m/>
    <n v="-5.0000000000000001E-4"/>
    <m/>
    <n v="19878.71"/>
    <m/>
    <n v="0"/>
    <n v="0"/>
    <s v="UNI240000001521"/>
    <m/>
    <m/>
    <s v="Henkel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148"/>
    <s v="Q2"/>
    <x v="1"/>
    <x v="3"/>
    <m/>
    <s v="ÇAYKUR ÇAY ISLETMELERI GENEL MÜDÜRLÜGÜ"/>
    <s v="EH.02.014"/>
    <s v="Enroute PANORAMA BUSINESS ANALYTICS  (QSENSE) KULLANICI LISANSI BakımI"/>
    <s v="Univera - Çaykur"/>
    <x v="12"/>
    <s v="Enroute"/>
    <s v="QLIK - Outsource"/>
    <n v="10582.42"/>
    <m/>
    <n v="1"/>
    <m/>
    <n v="10582.42"/>
    <m/>
    <n v="0"/>
    <m/>
    <n v="10582.42"/>
    <m/>
    <n v="0"/>
    <n v="0"/>
    <m/>
    <m/>
    <m/>
    <s v="Çaykur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148"/>
    <s v="Q2"/>
    <x v="1"/>
    <x v="3"/>
    <m/>
    <s v="Eczacibasi Tüketim Ürünleri San. Tic. A.S."/>
    <s v="EH.02.001"/>
    <s v="Enroute Panorama - Yillik Yazilim Bakimi, Yasatma ve Merkezi Destek Hizmeti"/>
    <s v="Univera - Eczacıbaşı Girişim"/>
    <x v="11"/>
    <s v="Enroute"/>
    <s v="Enroute"/>
    <n v="545792.47"/>
    <m/>
    <n v="1"/>
    <m/>
    <n v="545792.47"/>
    <m/>
    <n v="0"/>
    <m/>
    <n v="545792.47"/>
    <m/>
    <n v="0"/>
    <n v="0"/>
    <m/>
    <m/>
    <m/>
    <s v="Eczacıbaşı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148"/>
    <s v="Q2"/>
    <x v="1"/>
    <x v="3"/>
    <m/>
    <s v="Eczacibasi Tüketim Ürünleri San. Tic. A.S."/>
    <s v="EH.02.001"/>
    <s v="Enroute Panorama - Yillik Yazilim Bakimi, Yasatma ve Merkezi Destek Hizmeti"/>
    <s v="Univera - Eczacıbaşı Profesyonel"/>
    <x v="11"/>
    <s v="Enroute"/>
    <s v="Enroute"/>
    <n v="263906.52"/>
    <m/>
    <n v="1"/>
    <m/>
    <n v="263906.52"/>
    <m/>
    <n v="0"/>
    <m/>
    <n v="263906.52"/>
    <m/>
    <n v="0"/>
    <n v="0"/>
    <m/>
    <m/>
    <m/>
    <s v="Eczacıbaşı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148"/>
    <s v="Q2"/>
    <x v="1"/>
    <x v="3"/>
    <m/>
    <s v="Eczacibasi Tüketim Ürünleri San. Tic. A.S."/>
    <s v="EH.02.018"/>
    <s v="Enroute Panorama  WebConnector Bakim Hizmeti"/>
    <s v="Univera - Eczacıbaşı Girişim"/>
    <x v="11"/>
    <s v="Enroute"/>
    <s v="Web Connector"/>
    <n v="64810.609999999993"/>
    <m/>
    <n v="3"/>
    <m/>
    <n v="194431.83"/>
    <m/>
    <n v="0"/>
    <m/>
    <n v="194431.83"/>
    <m/>
    <n v="0"/>
    <n v="0"/>
    <m/>
    <m/>
    <m/>
    <s v="Eczacıbaşı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148"/>
    <s v="Q2"/>
    <x v="1"/>
    <x v="3"/>
    <m/>
    <s v="ÇAYKUR ÇAY ISLETMELERI GENEL MÜDÜRLÜGÜ"/>
    <s v="EH.03.003"/>
    <s v="Enroute Panorama - Uzman Destek Hizmeti"/>
    <s v="Univera - Çaykur"/>
    <x v="12"/>
    <s v="Enroute"/>
    <s v="Enroute"/>
    <n v="222777.5"/>
    <m/>
    <n v="1"/>
    <m/>
    <n v="222777.5"/>
    <m/>
    <n v="0"/>
    <m/>
    <n v="222777.5"/>
    <m/>
    <n v="0"/>
    <n v="0"/>
    <m/>
    <m/>
    <m/>
    <s v="Çaykur"/>
    <s v="Mevcut Müşteri"/>
    <s v="Yenileme"/>
    <s v="Hizmet"/>
    <s v="Uzman Destek Hizmeti"/>
    <s v="Diğer"/>
    <s v="Univera Satış"/>
    <s v="Saha Satış"/>
    <s v="Yurt İçi"/>
    <s v="Türkiye"/>
    <s v="Merkez"/>
  </r>
  <r>
    <m/>
    <m/>
    <x v="148"/>
    <s v="Q2"/>
    <x v="1"/>
    <x v="3"/>
    <m/>
    <s v="Tadım Gıda Maddeleri San. ve Tic. A.Ş."/>
    <s v="EH.03.006"/>
    <s v="Enroute Panorama - Uzaktan Kurulum ve Efitim Hizmeti"/>
    <s v="Univera - Tadım"/>
    <x v="14"/>
    <s v="Enroute"/>
    <s v="Enroute"/>
    <n v="14000"/>
    <m/>
    <n v="3"/>
    <m/>
    <n v="42000"/>
    <m/>
    <n v="0"/>
    <m/>
    <n v="42000"/>
    <m/>
    <n v="0"/>
    <n v="0"/>
    <m/>
    <m/>
    <m/>
    <s v="Tadım"/>
    <s v="Mevcut Müşteri"/>
    <s v="Yeni Satış"/>
    <s v="Hizmet"/>
    <s v="Kurulum ve Eğitim"/>
    <s v="Diğer"/>
    <s v="Univera Satış"/>
    <s v="Saha Satış"/>
    <s v="Yurt İçi"/>
    <s v="Türkiye"/>
    <s v="Merkez"/>
  </r>
  <r>
    <m/>
    <m/>
    <x v="148"/>
    <s v="Q2"/>
    <x v="1"/>
    <x v="3"/>
    <m/>
    <s v="BEYLERBEYI IÇECEK PAZARLAMA A.S"/>
    <s v="EH.05.002"/>
    <s v="Enroute Panorama - Rapor Gelistirme Hizmeti"/>
    <s v="Univera - Sarper İçecek"/>
    <x v="13"/>
    <s v="Enroute"/>
    <s v="Enroute"/>
    <n v="16500.75"/>
    <m/>
    <n v="5"/>
    <m/>
    <n v="122500"/>
    <m/>
    <n v="39996.25"/>
    <m/>
    <n v="82503.75"/>
    <m/>
    <n v="0"/>
    <n v="0"/>
    <m/>
    <m/>
    <m/>
    <s v="Beylerbeyi"/>
    <s v="Mevcut Müşteri"/>
    <s v="Yeni Satış"/>
    <s v="Hizmet"/>
    <s v="Rapor Geliştirme"/>
    <s v="Diğer"/>
    <s v="Univera Satış"/>
    <s v="Saha Satış"/>
    <s v="Yurt İçi"/>
    <s v="Türkiye"/>
    <s v="Merkez"/>
  </r>
  <r>
    <m/>
    <m/>
    <x v="148"/>
    <s v="Q2"/>
    <x v="1"/>
    <x v="3"/>
    <m/>
    <s v="BEYLERBEYI IÇECEK PAZARLAMA A.S"/>
    <s v="EH.01.001"/>
    <s v="Enroute Panorama - Proje ve Ürün Yönetimi Danışmanlığı Hizmeti"/>
    <s v="Univera - Sarper İçecek"/>
    <x v="13"/>
    <s v="Enroute"/>
    <s v="Enroute"/>
    <n v="16500.75"/>
    <m/>
    <n v="2"/>
    <m/>
    <n v="49000"/>
    <m/>
    <n v="15998.5"/>
    <m/>
    <n v="33001.5"/>
    <m/>
    <n v="0"/>
    <n v="0"/>
    <m/>
    <m/>
    <m/>
    <s v="Beylerbeyi"/>
    <s v="Mevcut Müşteri"/>
    <s v="Yeni Satış"/>
    <s v="Hizmet"/>
    <s v="Proje Yönetimi ve Danışmanlık"/>
    <s v="Diğer"/>
    <s v="Univera Satış"/>
    <s v="Saha Satış"/>
    <s v="Yurt İçi"/>
    <s v="Türkiye"/>
    <s v="Merkez"/>
  </r>
  <r>
    <m/>
    <m/>
    <x v="148"/>
    <s v="Q2"/>
    <x v="1"/>
    <x v="3"/>
    <m/>
    <s v="TCHIBO KAHVE MAMÜLLERI DAG. VE PAZ. TIC. LTD. STI."/>
    <s v="EH.01.001"/>
    <s v="Enroute Panorama - Proje ve Ürün Yönetimi Danışmanlığı Hizmeti"/>
    <s v="Univera - Tchibo"/>
    <x v="12"/>
    <s v="Enroute"/>
    <s v="Enroute"/>
    <n v="11375"/>
    <m/>
    <n v="13"/>
    <m/>
    <n v="227500"/>
    <m/>
    <n v="79625"/>
    <m/>
    <n v="147875"/>
    <m/>
    <n v="0"/>
    <n v="0"/>
    <m/>
    <m/>
    <m/>
    <s v="Tchibo"/>
    <s v="Yeni Müşteri"/>
    <s v="Yeni Satış"/>
    <s v="Hizmet"/>
    <s v="Proje Yönetimi ve Danışmanlık"/>
    <s v="Diğer"/>
    <s v="Univera Satış"/>
    <s v="Saha Satış"/>
    <s v="Yurt İçi"/>
    <s v="Türkiye"/>
    <s v="Merkez"/>
  </r>
  <r>
    <m/>
    <m/>
    <x v="148"/>
    <s v="Q2"/>
    <x v="1"/>
    <x v="3"/>
    <m/>
    <s v="TCHIBO KAHVE MAMÜLLERI DAG. VE PAZ. TIC. LTD. STI."/>
    <s v="EYS.01.014"/>
    <s v="Enroute Panorama - Platform Back Office Kullanici Yazılımi (Standart)"/>
    <s v="Univera - Tchibo"/>
    <x v="12"/>
    <s v="Enroute"/>
    <s v="Enroute"/>
    <n v="13650"/>
    <m/>
    <n v="15"/>
    <m/>
    <n v="292500"/>
    <m/>
    <n v="87750"/>
    <m/>
    <n v="204750"/>
    <m/>
    <n v="0"/>
    <n v="0"/>
    <m/>
    <m/>
    <m/>
    <s v="Tchibo"/>
    <s v="Yeni Müşteri"/>
    <s v="Yeni Satış"/>
    <s v="Lisans"/>
    <s v="Lisans Satışı"/>
    <s v="Diğer"/>
    <s v="Univera Satış"/>
    <s v="Saha Satış"/>
    <s v="Yurt İçi"/>
    <s v="Türkiye"/>
    <s v="Merkez"/>
  </r>
  <r>
    <m/>
    <m/>
    <x v="148"/>
    <s v="Q2"/>
    <x v="1"/>
    <x v="3"/>
    <m/>
    <s v="Şenpiliç Gıda Sanayi A.Ş."/>
    <s v="EY.02.033"/>
    <s v="Enroute Panorama - Mobil Kullanici Yazılımi (Enterprise)"/>
    <s v="Univera - Şen Piliç"/>
    <x v="19"/>
    <s v="Enroute"/>
    <s v="Enroute"/>
    <n v="8000"/>
    <m/>
    <n v="50"/>
    <m/>
    <n v="400000"/>
    <m/>
    <n v="0"/>
    <m/>
    <n v="400000"/>
    <m/>
    <n v="0"/>
    <n v="0"/>
    <m/>
    <m/>
    <m/>
    <s v="Şen Piliç"/>
    <s v="Mevcut Müşteri"/>
    <s v="Yeni Satış"/>
    <s v="Lisans"/>
    <s v="Lisans Satışı"/>
    <s v="Diğer"/>
    <s v="Univera Satış"/>
    <s v="Saha Satış"/>
    <s v="Yurt İçi"/>
    <s v="Türkiye"/>
    <s v="Merkez"/>
  </r>
  <r>
    <m/>
    <m/>
    <x v="148"/>
    <s v="Q2"/>
    <x v="1"/>
    <x v="3"/>
    <m/>
    <s v="TCHIBO KAHVE MAMÜLLERI DAG. VE PAZ. TIC. LTD. STI."/>
    <s v="EYS.01.021"/>
    <s v="Enroute Panorama - Dafitim Kanali (Bayi/Distribütör/Sube) Yazılımi Standart"/>
    <s v="Univera - Tchibo"/>
    <x v="12"/>
    <s v="Enroute"/>
    <s v="Enroute"/>
    <n v="22750"/>
    <m/>
    <n v="7"/>
    <m/>
    <n v="227500"/>
    <m/>
    <n v="68250"/>
    <m/>
    <n v="159250"/>
    <m/>
    <n v="0"/>
    <n v="0"/>
    <m/>
    <m/>
    <m/>
    <s v="Tchibo"/>
    <s v="Yeni Müşteri"/>
    <s v="Yeni Satış"/>
    <s v="Lisans"/>
    <s v="Lisans Satışı"/>
    <s v="Diğer"/>
    <s v="Univera Satış"/>
    <s v="Saha Satış"/>
    <s v="Yurt İçi"/>
    <s v="Türkiye"/>
    <s v="Merkez"/>
  </r>
  <r>
    <m/>
    <m/>
    <x v="148"/>
    <s v="Q2"/>
    <x v="1"/>
    <x v="3"/>
    <m/>
    <s v="Eczacibasi Tüketim Ürünleri San. Tic. A.S."/>
    <s v="EH.03.008"/>
    <s v="Enroute Panorama - Çağrı Merkezi Hizmeti (DDI / OutSource)"/>
    <s v="Univera - Eczacıbaşı Girişim"/>
    <x v="11"/>
    <s v="Enroute"/>
    <s v="Enroute"/>
    <n v="40736.68"/>
    <m/>
    <n v="4"/>
    <m/>
    <n v="162946.72"/>
    <m/>
    <n v="0"/>
    <m/>
    <n v="162946.72"/>
    <m/>
    <n v="0"/>
    <n v="0"/>
    <m/>
    <m/>
    <m/>
    <s v="Eczacıbaşı"/>
    <s v="Mevcut Müşteri"/>
    <s v="Yenileme"/>
    <s v="Hizmet"/>
    <s v="Çağrı Merkezi"/>
    <s v="Diğer"/>
    <s v="Univera Satış"/>
    <s v="Saha Satış"/>
    <s v="Yurt İçi"/>
    <s v="Türkiye"/>
    <s v="Merkez"/>
  </r>
  <r>
    <m/>
    <m/>
    <x v="148"/>
    <s v="Q2"/>
    <x v="1"/>
    <x v="3"/>
    <m/>
    <s v="ÇAYKUR ÇAY ISLETMELERI GENEL MÜDÜRLÜGÜ"/>
    <s v="EH.03.001"/>
    <s v="Enroute Panorama - Çafri Merkezi Hizmeti  (MSD)"/>
    <s v="Univera - Çaykur"/>
    <x v="12"/>
    <s v="Enroute"/>
    <s v="Enroute"/>
    <n v="252798.07"/>
    <m/>
    <n v="1"/>
    <m/>
    <n v="252798.07"/>
    <m/>
    <n v="0"/>
    <m/>
    <n v="252798.07"/>
    <m/>
    <n v="0"/>
    <n v="0"/>
    <m/>
    <m/>
    <m/>
    <s v="Çaykur"/>
    <s v="Mevcut Müşteri"/>
    <s v="Yenileme"/>
    <s v="Hizmet"/>
    <s v="Çağrı Merkezi"/>
    <s v="Diğer"/>
    <s v="Univera Satış"/>
    <s v="Saha Satış"/>
    <s v="Yurt İçi"/>
    <s v="Türkiye"/>
    <s v="Merkez"/>
  </r>
  <r>
    <m/>
    <m/>
    <x v="148"/>
    <s v="Q2"/>
    <x v="1"/>
    <x v="3"/>
    <m/>
    <s v="Eczacibasi Tüketim Ürünleri San. Tic. A.S."/>
    <s v="EH.03.001"/>
    <s v="Enroute Panorama - Çafri Merkezi Hizmeti  (MSD)"/>
    <s v="Univera - Eczacıbaşı Girişim"/>
    <x v="11"/>
    <s v="Enroute"/>
    <s v="Enroute"/>
    <n v="14831.15"/>
    <m/>
    <n v="16"/>
    <m/>
    <n v="237298.4"/>
    <m/>
    <n v="0"/>
    <m/>
    <n v="237298.4"/>
    <m/>
    <n v="0"/>
    <n v="0"/>
    <m/>
    <m/>
    <m/>
    <s v="Eczacıbaşı"/>
    <s v="Mevcut Müşteri"/>
    <s v="Yenileme"/>
    <s v="Hizmet"/>
    <s v="Çağrı Merkezi"/>
    <s v="Diğer"/>
    <s v="Univera Satış"/>
    <s v="Saha Satış"/>
    <s v="Yurt İçi"/>
    <s v="Türkiye"/>
    <s v="Merkez"/>
  </r>
  <r>
    <m/>
    <m/>
    <x v="148"/>
    <s v="Q2"/>
    <x v="1"/>
    <x v="3"/>
    <m/>
    <s v="Eczacibasi Tüketim Ürünleri San. Tic. A.S."/>
    <s v="EH.03.001"/>
    <s v="Enroute Panorama - Çafri Merkezi Hizmeti  (MSD)"/>
    <s v="Univera - Eczacıbaşı Profesyonel"/>
    <x v="11"/>
    <s v="Enroute"/>
    <s v="Enroute"/>
    <n v="25075.32"/>
    <m/>
    <n v="7"/>
    <m/>
    <n v="175527.24"/>
    <m/>
    <n v="0"/>
    <m/>
    <n v="175527.24"/>
    <m/>
    <n v="0"/>
    <n v="0"/>
    <m/>
    <m/>
    <m/>
    <s v="Eczacıbaşı"/>
    <s v="Mevcut Müşteri"/>
    <s v="Yenileme"/>
    <s v="Hizmet"/>
    <s v="Çağrı Merkezi"/>
    <s v="Diğer"/>
    <s v="Univera Satış"/>
    <s v="Saha Satış"/>
    <s v="Yurt İçi"/>
    <s v="Türkiye"/>
    <s v="Merkez"/>
  </r>
  <r>
    <m/>
    <m/>
    <x v="148"/>
    <s v="Q2"/>
    <x v="1"/>
    <x v="3"/>
    <m/>
    <s v="EDM BİLİŞİM SİSTEMLERİ VE DANIŞMANLIK HizmetLERİ A.Ş."/>
    <s v="EY.04.014"/>
    <s v="EnRoute - E-Dönüşüm Lisans Komisyonu"/>
    <s v="Univera - Kanal"/>
    <x v="6"/>
    <s v="E-Dönüşüm"/>
    <s v="E-Dönüşüm"/>
    <n v="134890"/>
    <m/>
    <n v="1"/>
    <m/>
    <n v="134890"/>
    <m/>
    <n v="0"/>
    <m/>
    <n v="134890"/>
    <m/>
    <n v="0"/>
    <n v="0"/>
    <m/>
    <m/>
    <m/>
    <s v="EDM Bilişim"/>
    <s v="Mevcut Müşteri"/>
    <s v="Yeni Satış"/>
    <s v="Komisyon"/>
    <s v="E-Dönüşüm"/>
    <s v="Diğer"/>
    <s v="Kanal Satış"/>
    <s v="EDM Bilişim"/>
    <s v="Yurt İçi"/>
    <s v="Türkiye"/>
    <s v="Merkez"/>
  </r>
  <r>
    <m/>
    <m/>
    <x v="149"/>
    <s v="Q3"/>
    <x v="0"/>
    <x v="8"/>
    <m/>
    <s v="MİYA OTOMASYON VE BARKOD BILISIM SISTEMLERI SAN TİC. VE L.T.D. STI."/>
    <s v="WPY.02.001"/>
    <s v="WEBPLUS (Android) SATIS TEMSILCISI LISANSI"/>
    <s v="Univera - Kanal"/>
    <x v="5"/>
    <s v="Enroute"/>
    <s v="Webplus"/>
    <n v="3500"/>
    <m/>
    <n v="2"/>
    <m/>
    <n v="7000"/>
    <m/>
    <n v="0"/>
    <m/>
    <n v="7000"/>
    <m/>
    <n v="0"/>
    <n v="0"/>
    <s v="UNI240000001528"/>
    <m/>
    <m/>
    <s v="Miya"/>
    <s v="Mevcut Müşteri"/>
    <s v="Yeni Satış"/>
    <s v="Lisans"/>
    <s v="Lisans Satışı"/>
    <s v="Diğer"/>
    <s v="Kanal Satış"/>
    <s v="Miya"/>
    <s v="Yurt İçi"/>
    <s v="Türkiye"/>
    <s v="Merkez"/>
  </r>
  <r>
    <m/>
    <m/>
    <x v="149"/>
    <s v="Q3"/>
    <x v="0"/>
    <x v="8"/>
    <m/>
    <s v="MİYA OTOMASYON VE BARKOD BILISIM SISTEMLERI SAN TİC. VE L.T.D. STI."/>
    <s v="WPY.02.001"/>
    <s v="WEBPLUS (Android) SATIS TEMSILCISI LISANSI"/>
    <s v="Univera - Kanal"/>
    <x v="5"/>
    <s v="Enroute"/>
    <s v="Webplus"/>
    <n v="3500"/>
    <m/>
    <n v="1"/>
    <m/>
    <n v="3500"/>
    <m/>
    <n v="0"/>
    <m/>
    <n v="3500"/>
    <m/>
    <n v="0"/>
    <n v="0"/>
    <s v="UNI240000001527"/>
    <m/>
    <m/>
    <s v="Miya"/>
    <s v="Mevcut Müşteri"/>
    <s v="Yeni Satış"/>
    <s v="Lisans"/>
    <s v="Lisans Satışı"/>
    <s v="Diğer"/>
    <s v="Kanal Satış"/>
    <s v="Miya"/>
    <s v="Yurt İçi"/>
    <s v="Türkiye"/>
    <s v="Merkez"/>
  </r>
  <r>
    <m/>
    <m/>
    <x v="149"/>
    <s v="Q2"/>
    <x v="1"/>
    <x v="3"/>
    <m/>
    <s v="ÇAYKUR ÇAY ISLETMELERI GENEL MÜDÜRLÜGÜ"/>
    <s v="EH.02.001"/>
    <s v="Enroute Panorama - Yillik Yazilim Bakimi, Yasatma ve Merkezi Destek Hizmeti"/>
    <s v="Univera - Çaykur"/>
    <x v="12"/>
    <s v="Enroute"/>
    <s v="Enroute"/>
    <n v="116580.29"/>
    <m/>
    <n v="1"/>
    <m/>
    <n v="116580.29"/>
    <m/>
    <n v="0"/>
    <m/>
    <n v="116580.29"/>
    <m/>
    <n v="0"/>
    <n v="0"/>
    <m/>
    <m/>
    <m/>
    <s v="Çaykur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149"/>
    <s v="Q2"/>
    <x v="1"/>
    <x v="3"/>
    <m/>
    <s v="ÇAYKUR ÇAY ISLETMELERI GENEL MÜDÜRLÜGÜ"/>
    <s v="EH.03.001"/>
    <s v="Enroute Panorama - Çafri Merkezi Hizmeti  (MSD)"/>
    <s v="Univera - Çaykur"/>
    <x v="12"/>
    <s v="Enroute"/>
    <s v="Enroute"/>
    <n v="25099.49"/>
    <m/>
    <n v="1"/>
    <m/>
    <n v="25099.49"/>
    <m/>
    <n v="0"/>
    <m/>
    <n v="25099.49"/>
    <m/>
    <n v="0"/>
    <n v="0"/>
    <m/>
    <m/>
    <m/>
    <s v="Çaykur"/>
    <s v="Mevcut Müşteri"/>
    <s v="Yenileme"/>
    <s v="Hizmet"/>
    <s v="Çağrı Merkezi"/>
    <s v="Diğer"/>
    <s v="Univera Satış"/>
    <s v="Saha Satış"/>
    <s v="Yurt İçi"/>
    <s v="Türkiye"/>
    <s v="Merkez"/>
  </r>
  <r>
    <m/>
    <m/>
    <x v="150"/>
    <s v="Q3"/>
    <x v="0"/>
    <x v="8"/>
    <m/>
    <s v="ALDEMIR BILISIM HIZ. VE DANISMANLIK - ARZU ALDEMIR"/>
    <s v="WPH.02.001"/>
    <s v="WebPlus Yazilim Bakimi Hizmeti"/>
    <s v="Univera - Kanal"/>
    <x v="5"/>
    <s v="Enroute"/>
    <s v="Webplus"/>
    <n v="9350"/>
    <m/>
    <n v="1"/>
    <m/>
    <n v="9350"/>
    <m/>
    <n v="0"/>
    <m/>
    <n v="9350"/>
    <m/>
    <n v="0"/>
    <n v="0"/>
    <s v="UNI240000001531"/>
    <m/>
    <m/>
    <s v="Aldemir Bilişim"/>
    <s v="Mevcut Müşteri"/>
    <s v="Yenileme"/>
    <s v="Hizmet"/>
    <s v="Bakım ve Destek Hizmeti"/>
    <s v="Diğer"/>
    <s v="Kanal Satış"/>
    <s v="Aldemir"/>
    <s v="Yurt İçi"/>
    <s v="Türkiye"/>
    <s v="Merkez"/>
  </r>
  <r>
    <m/>
    <m/>
    <x v="150"/>
    <s v="Q3"/>
    <x v="0"/>
    <x v="8"/>
    <m/>
    <s v="ALDEMIR BILISIM HIZ. VE DANISMANLIK - ARZU ALDEMIR"/>
    <s v="WPY.01.004"/>
    <s v="WEBPLUS EK KULLANICI LISANSI +5"/>
    <s v="Univera - Kanal"/>
    <x v="5"/>
    <s v="Enroute"/>
    <s v="Webplus"/>
    <n v="13875"/>
    <m/>
    <n v="1"/>
    <m/>
    <n v="18500"/>
    <m/>
    <n v="4625"/>
    <m/>
    <n v="13875"/>
    <m/>
    <n v="0"/>
    <n v="0"/>
    <s v="UNI240000001531"/>
    <m/>
    <m/>
    <s v="Aldemir"/>
    <s v="Mevcut Müşteri"/>
    <s v="Yeni Satış"/>
    <s v="Lisans"/>
    <s v="Lisans Satışı"/>
    <s v="Diğer"/>
    <s v="Kanal Satış"/>
    <s v="Aldemir"/>
    <s v="Yurt İçi"/>
    <s v="Türkiye"/>
    <s v="Merkez"/>
  </r>
  <r>
    <m/>
    <m/>
    <x v="150"/>
    <s v="Q3"/>
    <x v="0"/>
    <x v="8"/>
    <m/>
    <s v="ALDEMIR BILISIM HIZ. VE DANISMANLIK - ARZU ALDEMIR"/>
    <s v="WPY.01.007"/>
    <s v="WEBPLUS E-DÖNÜSÜM MODÜL LISANSI"/>
    <s v="Univera - Kanal"/>
    <x v="5"/>
    <s v="Enroute"/>
    <s v="Webplus"/>
    <n v="9000"/>
    <m/>
    <n v="1"/>
    <m/>
    <n v="12000"/>
    <m/>
    <n v="3000"/>
    <m/>
    <n v="9000"/>
    <m/>
    <n v="0"/>
    <n v="0"/>
    <s v="UNI240000001531"/>
    <m/>
    <m/>
    <s v="Aldemir"/>
    <s v="Mevcut Müşteri"/>
    <s v="Yeni Satış"/>
    <s v="Lisans"/>
    <s v="Lisans Satışı"/>
    <s v="Diğer"/>
    <s v="Kanal Satış"/>
    <s v="Aldemir"/>
    <s v="Yurt İçi"/>
    <s v="Türkiye"/>
    <s v="Merkez"/>
  </r>
  <r>
    <m/>
    <m/>
    <x v="150"/>
    <s v="Q3"/>
    <x v="0"/>
    <x v="8"/>
    <m/>
    <s v="ALDEMIR BILISIM HIZ. VE DANISMANLIK - ARZU ALDEMIR"/>
    <s v="WPY.01.002"/>
    <s v="WebPlus Dagitim Kanali Lisansi"/>
    <s v="Univera - Kanal"/>
    <x v="5"/>
    <s v="Enroute"/>
    <s v="Webplus"/>
    <n v="9000"/>
    <m/>
    <n v="1"/>
    <m/>
    <n v="12000"/>
    <m/>
    <n v="3000"/>
    <m/>
    <n v="9000"/>
    <m/>
    <n v="0"/>
    <n v="0"/>
    <s v="UNI240000001531"/>
    <m/>
    <m/>
    <s v="Aldemir"/>
    <s v="Mevcut Müşteri"/>
    <s v="Yeni Satış"/>
    <s v="Lisans"/>
    <s v="Lisans Satışı"/>
    <s v="Diğer"/>
    <s v="Kanal Satış"/>
    <s v="Aldemir"/>
    <s v="Yurt İçi"/>
    <s v="Türkiye"/>
    <s v="Merkez"/>
  </r>
  <r>
    <m/>
    <m/>
    <x v="150"/>
    <s v="Q3"/>
    <x v="0"/>
    <x v="8"/>
    <m/>
    <s v="ALDEMIR BILISIM HIZ. VE DANISMANLIK - ARZU ALDEMIR"/>
    <s v="WPY.02.001"/>
    <s v="WEBPLUS (Android) SATIS TEMSILCISI LISANSI"/>
    <s v="Univera - Kanal"/>
    <x v="5"/>
    <s v="Enroute"/>
    <s v="Webplus"/>
    <n v="2250"/>
    <m/>
    <n v="1"/>
    <m/>
    <n v="2250"/>
    <m/>
    <n v="0"/>
    <m/>
    <n v="2250"/>
    <m/>
    <n v="0"/>
    <n v="0"/>
    <s v="UNI240000001530"/>
    <m/>
    <m/>
    <s v="Aldemir"/>
    <s v="Mevcut Müşteri"/>
    <s v="Yeni Satış"/>
    <s v="Lisans"/>
    <s v="Lisans Satışı"/>
    <s v="Diğer"/>
    <s v="Kanal Satış"/>
    <s v="Aldemir"/>
    <s v="Yurt İçi"/>
    <s v="Türkiye"/>
    <s v="Merkez"/>
  </r>
  <r>
    <m/>
    <m/>
    <x v="150"/>
    <s v="Q3"/>
    <x v="0"/>
    <x v="8"/>
    <m/>
    <s v="OPET FUCHS MADENI YAG SAN VE TIC A.S"/>
    <s v="SH.02.001"/>
    <s v="StokBar Panorama - Yazilim Bakimi Hizmeti"/>
    <s v="Univera - Opet"/>
    <x v="12"/>
    <s v="Stokbar"/>
    <s v="Stokbar"/>
    <n v="204161.12"/>
    <m/>
    <n v="1"/>
    <m/>
    <n v="204161.12"/>
    <m/>
    <n v="0"/>
    <m/>
    <n v="204161.12"/>
    <m/>
    <n v="0"/>
    <n v="0"/>
    <s v="UNI240000001535"/>
    <m/>
    <m/>
    <s v="Opet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150"/>
    <s v="Q3"/>
    <x v="0"/>
    <x v="8"/>
    <m/>
    <s v="OPET FUCHS MADENI YAG SAN VE TIC A.S"/>
    <s v="SH.02.001"/>
    <s v="StokBar Panorama - Yazilim Bakimi Hizmeti"/>
    <s v="Univera - Opet"/>
    <x v="12"/>
    <s v="Stokbar"/>
    <s v="Stokbar"/>
    <n v="22267.63"/>
    <m/>
    <n v="1"/>
    <m/>
    <n v="22267.63"/>
    <m/>
    <n v="0"/>
    <m/>
    <n v="22267.63"/>
    <m/>
    <n v="0"/>
    <n v="0"/>
    <s v="UNI240000001535"/>
    <m/>
    <m/>
    <s v="Opet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150"/>
    <s v="Q3"/>
    <x v="0"/>
    <x v="8"/>
    <m/>
    <s v="UNILEVER SAN VE TIC.TÜRK AS."/>
    <s v="SH.01.001"/>
    <s v="StokBar Panorama - Proje Yönetim Hizmeti"/>
    <s v="Univera - Unilever"/>
    <x v="13"/>
    <s v="Stokbar"/>
    <s v="Stokbar"/>
    <n v="11375"/>
    <m/>
    <n v="1"/>
    <m/>
    <n v="17500"/>
    <m/>
    <n v="6125"/>
    <m/>
    <n v="11375"/>
    <m/>
    <n v="0"/>
    <n v="0"/>
    <s v="UNI240000001534"/>
    <m/>
    <m/>
    <s v="Unilever"/>
    <s v="Mevcut Müşteri"/>
    <s v="Yeni Satış"/>
    <s v="Hizmet"/>
    <s v="Proje Yönetimi ve Danışmanlık"/>
    <s v="Diğer"/>
    <s v="Univera Satış"/>
    <s v="Saha Satış"/>
    <s v="Yurt İçi"/>
    <s v="Türkiye"/>
    <s v="Merkez"/>
  </r>
  <r>
    <m/>
    <m/>
    <x v="150"/>
    <s v="Q3"/>
    <x v="0"/>
    <x v="8"/>
    <m/>
    <s v="Mey İçki Sanayi ve Ticaret A.Ş."/>
    <s v="QH.07.001"/>
    <s v="Quest Panorama - Rapor Gelistirme Hizmeti"/>
    <s v="Univera - Mey İçki"/>
    <x v="11"/>
    <s v="Quest"/>
    <m/>
    <n v="4723"/>
    <m/>
    <n v="8"/>
    <m/>
    <n v="37784"/>
    <m/>
    <n v="0"/>
    <m/>
    <n v="37784"/>
    <m/>
    <n v="0"/>
    <n v="0"/>
    <s v="UNI240000001532"/>
    <m/>
    <m/>
    <s v="Mey İçki"/>
    <s v="Mevcut Müşteri"/>
    <s v="Yeni Satış"/>
    <s v="Hizmet"/>
    <s v="Rapor Geliştirme"/>
    <s v="Key Account"/>
    <s v="Univera Satış"/>
    <s v="Saha Satış"/>
    <s v="Yurt İçi"/>
    <s v="Türkiye"/>
    <s v="Merkez"/>
  </r>
  <r>
    <m/>
    <m/>
    <x v="150"/>
    <s v="Q3"/>
    <x v="0"/>
    <x v="8"/>
    <m/>
    <s v="TADIM GIDA MADDELERI SAN.VE TIC.AS."/>
    <s v="EH.06.001"/>
    <s v="EnRoute Panorama - Hosting Hizmeti"/>
    <s v="Univera - Tadım"/>
    <x v="7"/>
    <s v="Hosting"/>
    <m/>
    <n v="6600"/>
    <m/>
    <n v="1"/>
    <m/>
    <n v="6600"/>
    <m/>
    <n v="0"/>
    <m/>
    <n v="6600"/>
    <m/>
    <n v="0"/>
    <n v="0"/>
    <s v="UNI240000001533"/>
    <m/>
    <m/>
    <s v="Tadım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151"/>
    <s v="Q3"/>
    <x v="0"/>
    <x v="8"/>
    <m/>
    <s v="NG GRUP MESRUBAT - GÜLAY ISIK"/>
    <s v="UH.01.002"/>
    <s v="UNIDOX KONTÖR HIZMETI"/>
    <s v="Univera - Sırma Su"/>
    <x v="6"/>
    <s v="E-Dönüşüm"/>
    <s v="Unidox"/>
    <n v="3.3250000000000002"/>
    <m/>
    <n v="2000"/>
    <m/>
    <n v="6650"/>
    <m/>
    <n v="0"/>
    <m/>
    <n v="6650"/>
    <m/>
    <n v="0"/>
    <n v="0"/>
    <s v="UNI240000001536"/>
    <m/>
    <m/>
    <s v="Danone"/>
    <s v="Mevcut Müşteri"/>
    <s v="Yeni Satış"/>
    <s v="Kontor"/>
    <s v="Kontor Satışı"/>
    <s v="Diğer"/>
    <s v="Kanal Satış"/>
    <s v="Saha Satış"/>
    <s v="Yurt İçi"/>
    <s v="Türkiye"/>
    <s v="Dist"/>
  </r>
  <r>
    <m/>
    <m/>
    <x v="151"/>
    <s v="Q3"/>
    <x v="0"/>
    <x v="8"/>
    <m/>
    <s v="BURDA BEBEK SAN. VE TIC.A.S"/>
    <s v="QH.02.001"/>
    <s v="Quest Panorama - Yazilim Bakimi, Yasatma ve Merkezi Destek Hizmeti"/>
    <s v="Univera - Burda Bebek"/>
    <x v="12"/>
    <s v="Quest"/>
    <m/>
    <n v="140128.88"/>
    <m/>
    <n v="1"/>
    <m/>
    <n v="140128.88"/>
    <m/>
    <n v="0"/>
    <m/>
    <n v="140128.88"/>
    <m/>
    <n v="0"/>
    <n v="0"/>
    <s v="UNI240000001537"/>
    <m/>
    <m/>
    <s v="Burda Bebek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151"/>
    <s v="Q2"/>
    <x v="1"/>
    <x v="4"/>
    <m/>
    <s v="DARDANEL DAĞITIM A.Ş."/>
    <s v="EH.03.006"/>
    <s v="Enroute Panorama - Uzaktan Kurulum ve Efitim Hizmeti"/>
    <s v="Univera - Dardanel"/>
    <x v="12"/>
    <s v="Enroute"/>
    <s v="Enroute"/>
    <n v="5481"/>
    <m/>
    <n v="2"/>
    <m/>
    <n v="10962"/>
    <m/>
    <n v="0"/>
    <m/>
    <n v="10962"/>
    <m/>
    <n v="0"/>
    <n v="0"/>
    <m/>
    <m/>
    <m/>
    <s v="Dardanel"/>
    <s v="Mevcut Müşteri"/>
    <s v="Yeni Satış"/>
    <s v="Hizmet"/>
    <s v="Kurulum ve Eğitim"/>
    <s v="Diğer"/>
    <s v="Univera Satış"/>
    <s v="Saha Satış"/>
    <s v="Yurt İçi"/>
    <s v="Türkiye"/>
    <s v="Merkez"/>
  </r>
  <r>
    <m/>
    <m/>
    <x v="151"/>
    <s v="Q2"/>
    <x v="1"/>
    <x v="4"/>
    <m/>
    <s v="Haribo Şekerleme Tic. Ltd. Şti."/>
    <s v="EH.03.006"/>
    <s v="Enroute Panorama - Uzaktan Kurulum ve Efitim Hizmeti"/>
    <s v="Univera - Haribo"/>
    <x v="13"/>
    <s v="Enroute"/>
    <s v="Enroute"/>
    <n v="10500"/>
    <m/>
    <n v="1"/>
    <m/>
    <n v="14000"/>
    <m/>
    <n v="3500"/>
    <m/>
    <n v="10500"/>
    <m/>
    <n v="0"/>
    <n v="0"/>
    <m/>
    <m/>
    <m/>
    <s v="Haribo"/>
    <s v="Mevcut Müşteri"/>
    <s v="Yeni Satış"/>
    <s v="Hizmet"/>
    <s v="Kurulum ve Eğitim"/>
    <s v="Diğer"/>
    <s v="Univera Satış"/>
    <s v="Saha Satış"/>
    <s v="Yurt İçi"/>
    <s v="Türkiye"/>
    <s v="Merkez"/>
  </r>
  <r>
    <m/>
    <m/>
    <x v="151"/>
    <s v="Q2"/>
    <x v="1"/>
    <x v="4"/>
    <m/>
    <s v="KOROPLAST TEMIZLIK AMBALAJ ÜRÜNLERI SAN. VE DIS TIC.A.S."/>
    <s v="EH.03.006"/>
    <s v="Enroute Panorama - Uzaktan Kurulum ve Efitim Hizmeti"/>
    <s v="Univera - Koroplast"/>
    <x v="13"/>
    <s v="Enroute"/>
    <s v="Enroute"/>
    <n v="5565"/>
    <m/>
    <n v="2"/>
    <m/>
    <n v="11130"/>
    <m/>
    <n v="0"/>
    <m/>
    <n v="11130"/>
    <m/>
    <n v="0"/>
    <n v="0"/>
    <m/>
    <m/>
    <m/>
    <s v="Koroplast"/>
    <s v="Mevcut Müşteri"/>
    <s v="Yeni Satış"/>
    <s v="Hizmet"/>
    <s v="Kurulum ve Eğitim"/>
    <s v="Diğer"/>
    <s v="Univera Satış"/>
    <s v="Saha Satış"/>
    <s v="Yurt İçi"/>
    <s v="Türkiye"/>
    <s v="Merkez"/>
  </r>
  <r>
    <m/>
    <m/>
    <x v="151"/>
    <s v="Q2"/>
    <x v="1"/>
    <x v="4"/>
    <m/>
    <s v="ASLI UÇUR"/>
    <s v="EYS.04.012"/>
    <s v="Enroute Panorama - E-Dönüsüm Modül Yazılımi Standart"/>
    <s v="Univera - Dardanel"/>
    <x v="12"/>
    <s v="Enroute"/>
    <s v="Enroute"/>
    <n v="20000"/>
    <m/>
    <n v="1"/>
    <m/>
    <n v="25000"/>
    <m/>
    <n v="5000"/>
    <m/>
    <n v="20000"/>
    <m/>
    <n v="0"/>
    <n v="0"/>
    <m/>
    <m/>
    <m/>
    <s v="Dardanel"/>
    <s v="Mevcut Müşteri"/>
    <s v="Yeni Satış"/>
    <s v="Lisans"/>
    <s v="Lisans Satışı"/>
    <s v="Diğer"/>
    <s v="Univera Satış"/>
    <s v="Saha Satış"/>
    <s v="Yurt İçi"/>
    <s v="Türkiye"/>
    <s v="Dist"/>
  </r>
  <r>
    <m/>
    <m/>
    <x v="152"/>
    <s v="Q3"/>
    <x v="0"/>
    <x v="8"/>
    <m/>
    <s v="MATRIKS BİLGİSAYAR SİSTEMLERİ LTD.ŞTİ"/>
    <s v="WPY.01.003"/>
    <s v="WEBPLUS EK KULLANICI LISANSI +1"/>
    <s v="Univera - Kanal"/>
    <x v="5"/>
    <s v="Enroute"/>
    <s v="Webplus"/>
    <n v="3250"/>
    <m/>
    <n v="1"/>
    <m/>
    <n v="3250"/>
    <m/>
    <n v="0"/>
    <m/>
    <n v="3250"/>
    <m/>
    <n v="0"/>
    <n v="0"/>
    <s v="UNI240000001542"/>
    <m/>
    <m/>
    <s v="Matriks"/>
    <s v="Mevcut Müşteri"/>
    <s v="Yeni Satış"/>
    <s v="Lisans"/>
    <s v="Lisans Satışı"/>
    <s v="Diğer"/>
    <s v="Kanal Satış"/>
    <s v="Matriks"/>
    <s v="Yurt İçi"/>
    <s v="Türkiye"/>
    <s v="Merkez"/>
  </r>
  <r>
    <m/>
    <m/>
    <x v="152"/>
    <s v="Q3"/>
    <x v="0"/>
    <x v="8"/>
    <m/>
    <s v="ALDEMIR BILISIM HIZ. VE DANISMANLIK - ARZU ALDEMIR"/>
    <s v="UH.01.002"/>
    <s v="Unidox Kontör"/>
    <s v="Univera - Kanal"/>
    <x v="5"/>
    <s v="E-Dönüşüm"/>
    <s v="Unidox"/>
    <n v="1.532"/>
    <m/>
    <n v="10000"/>
    <m/>
    <n v="15320"/>
    <m/>
    <n v="0"/>
    <m/>
    <n v="15320"/>
    <m/>
    <n v="0"/>
    <n v="0"/>
    <s v="UNI240000001540"/>
    <m/>
    <m/>
    <s v="Aldemir"/>
    <s v="Mevcut Müşteri"/>
    <s v="Yeni Satış"/>
    <s v="Kontor"/>
    <s v="Kontor Satışı"/>
    <s v="Diğer"/>
    <s v="Kanal Satış"/>
    <s v="Aldemir"/>
    <s v="Yurt İçi"/>
    <s v="Türkiye"/>
    <s v="Merkez"/>
  </r>
  <r>
    <m/>
    <m/>
    <x v="152"/>
    <s v="Q3"/>
    <x v="0"/>
    <x v="8"/>
    <m/>
    <s v="EMEK IÇECEK GIDA TEDARIK PAZARLAMA LIMITED SIRKETI"/>
    <s v="UH.01.002"/>
    <s v="UNIDOX KONTÖR HIZMETI"/>
    <s v="Univera - Küresel Tedarik"/>
    <x v="6"/>
    <s v="E-Dönüşüm"/>
    <s v="Unidox"/>
    <n v="2.5024000000000002"/>
    <m/>
    <n v="5000"/>
    <m/>
    <n v="12512"/>
    <m/>
    <n v="0"/>
    <m/>
    <n v="12512"/>
    <m/>
    <n v="0"/>
    <n v="0"/>
    <s v="UNI240000001543"/>
    <m/>
    <m/>
    <s v="Küresel Tedarik"/>
    <s v="Mevcut Müşteri"/>
    <s v="Yeni Satış"/>
    <s v="Kontor"/>
    <s v="Kontor Satışı"/>
    <s v="Diğer"/>
    <s v="Kanal Satış"/>
    <s v="Saha Satış"/>
    <s v="Yurt İçi"/>
    <s v="Türkiye"/>
    <s v="Dist"/>
  </r>
  <r>
    <m/>
    <m/>
    <x v="152"/>
    <s v="Q3"/>
    <x v="0"/>
    <x v="8"/>
    <m/>
    <s v="JTI TÜTÜN ÜRÜNLERI SANAYI A.S"/>
    <s v="SH.01.001"/>
    <s v="StokBar Panorama - Proje Yönetim Hizmeti"/>
    <s v="Univera - JTI"/>
    <x v="11"/>
    <s v="Stokbar"/>
    <s v="Stokbar"/>
    <n v="5950"/>
    <m/>
    <n v="4"/>
    <m/>
    <n v="23800"/>
    <m/>
    <n v="0"/>
    <m/>
    <n v="23800"/>
    <m/>
    <n v="0"/>
    <n v="0"/>
    <s v="UNI240000001541"/>
    <m/>
    <m/>
    <s v="JTI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152"/>
    <s v="Q2"/>
    <x v="1"/>
    <x v="4"/>
    <m/>
    <s v="EMIR GIDA - ERHAN ÇADIROGLU"/>
    <s v="EY.04.012"/>
    <s v="Enroute Panorama E-Dönüsüm  Modül Yazılımi (Enterprise)"/>
    <s v="Univera - Tadım"/>
    <x v="19"/>
    <s v="Enroute"/>
    <s v="Enroute"/>
    <n v="30160"/>
    <m/>
    <n v="1"/>
    <m/>
    <n v="37700"/>
    <m/>
    <n v="7540"/>
    <m/>
    <n v="30160"/>
    <m/>
    <n v="0"/>
    <n v="0"/>
    <m/>
    <m/>
    <m/>
    <s v="Tadım"/>
    <s v="Mevcut Müşteri"/>
    <s v="Yeni Satış"/>
    <s v="Lisans"/>
    <s v="Lisans Satışı"/>
    <s v="Diğer"/>
    <s v="Univera Satış"/>
    <s v="Saha Satış"/>
    <s v="Yurt İçi"/>
    <s v="Türkiye"/>
    <s v="Dist"/>
  </r>
  <r>
    <m/>
    <m/>
    <x v="152"/>
    <s v="Q2"/>
    <x v="1"/>
    <x v="4"/>
    <m/>
    <s v="RED BULL GIDA DAGITIM VE PAZARLAMA TICARET LTD. STI"/>
    <s v="EH.01.001"/>
    <s v="Enroute Panorama - Proje ve Ürün Yönetimi Danışmanlığı Hizmeti"/>
    <s v="Univera - Redbull"/>
    <x v="12"/>
    <s v="Enroute"/>
    <s v="Enroute"/>
    <n v="17500"/>
    <m/>
    <n v="2"/>
    <m/>
    <n v="35000"/>
    <m/>
    <n v="0"/>
    <m/>
    <n v="35000"/>
    <m/>
    <n v="0"/>
    <n v="0"/>
    <m/>
    <m/>
    <m/>
    <s v="Redbull"/>
    <s v="Mevcut Müşteri"/>
    <s v="Yeni Satış"/>
    <s v="Hizmet"/>
    <s v="Proje Yönetimi ve Danışmanlık"/>
    <s v="Diğer"/>
    <s v="Univera Satış"/>
    <s v="Saha Satış"/>
    <s v="Yurt İçi"/>
    <s v="Türkiye"/>
    <s v="Merkez"/>
  </r>
  <r>
    <m/>
    <m/>
    <x v="153"/>
    <s v="Q3"/>
    <x v="0"/>
    <x v="8"/>
    <m/>
    <s v="ÖZGÖRKEY OTOMOTIV TURIZM GIDA SANAYI VE TICARET ANONIM SIRKETI"/>
    <s v="SH.05.001"/>
    <s v="StokBar Panorama - Yazilim Gelistirme Hizmeti"/>
    <s v="Univera - Özgörkey"/>
    <x v="13"/>
    <s v="Stokbar"/>
    <s v="Stokbar"/>
    <n v="11112.5"/>
    <m/>
    <n v="4.5"/>
    <m/>
    <n v="78750"/>
    <m/>
    <n v="28743.75"/>
    <m/>
    <n v="50006.25"/>
    <m/>
    <n v="0"/>
    <n v="0"/>
    <s v="UNI240000001544"/>
    <m/>
    <m/>
    <s v="Özgörkey"/>
    <s v="Mevcut Müşteri"/>
    <s v="Yeni Satış"/>
    <s v="Hizmet"/>
    <s v="Hosting"/>
    <s v="Diğer"/>
    <s v="Univera Satış"/>
    <s v="Saha Satış"/>
    <s v="Yurt İçi"/>
    <s v="Türkiye"/>
    <s v="Merkez"/>
  </r>
  <r>
    <m/>
    <m/>
    <x v="153"/>
    <s v="Q2"/>
    <x v="1"/>
    <x v="4"/>
    <m/>
    <s v="KOROPLAST TEMIZLIK AMBALAJ ÜRÜNLERI SAN. VE DIS TIC.A.S."/>
    <s v="EY.03.001"/>
    <s v="Enroute Panorama PaaS Yazılımi (Kiralama Hizmeti )"/>
    <s v="Univera - Koroplast"/>
    <x v="19"/>
    <s v="Enroute"/>
    <s v="Enroute"/>
    <n v="94503.98"/>
    <m/>
    <n v="1"/>
    <m/>
    <n v="94503.98"/>
    <m/>
    <n v="0"/>
    <m/>
    <n v="94503.98"/>
    <m/>
    <n v="0"/>
    <n v="0"/>
    <m/>
    <m/>
    <m/>
    <s v="Koroplast"/>
    <s v="Mevcut Müşteri"/>
    <s v="Yenileme"/>
    <s v="Lisans"/>
    <s v="Lisans Kiralama"/>
    <s v="Diğer"/>
    <s v="Univera Satış"/>
    <s v="Saha Satış"/>
    <s v="Yurt İçi"/>
    <s v="Türkiye"/>
    <s v="Merkez"/>
  </r>
  <r>
    <m/>
    <m/>
    <x v="153"/>
    <s v="Q2"/>
    <x v="1"/>
    <x v="4"/>
    <m/>
    <s v="GIDASAN IHT. MAD. IML. VE PAZ.A.S."/>
    <s v="EH.03.006"/>
    <s v="Enroute Panorama - Uzaktan Kurulum ve Efitim Hizmeti"/>
    <s v="Univera - Çaykur"/>
    <x v="12"/>
    <s v="Enroute"/>
    <s v="Enroute"/>
    <n v="12600"/>
    <m/>
    <n v="2"/>
    <m/>
    <n v="28000"/>
    <m/>
    <n v="2800"/>
    <m/>
    <n v="25200"/>
    <m/>
    <n v="0"/>
    <n v="0"/>
    <m/>
    <m/>
    <m/>
    <s v="Çaykur"/>
    <s v="Mevcut Müşteri"/>
    <s v="Yeni Satış"/>
    <s v="Hizmet"/>
    <s v="Kurulum ve Eğitim"/>
    <s v="Diğer"/>
    <s v="Univera Satış"/>
    <s v="Saha Satış"/>
    <s v="Yurt İçi"/>
    <s v="Türkiye"/>
    <s v="Dist"/>
  </r>
  <r>
    <m/>
    <m/>
    <x v="154"/>
    <s v="Q3"/>
    <x v="0"/>
    <x v="8"/>
    <m/>
    <s v="ALDEMIR BILISIM HIZ. VE DANISMANLIK - ARZU ALDEMIR"/>
    <s v="WPH.02.001"/>
    <s v="WebPlus Yazilim Bakimi Hizmeti"/>
    <s v="Univera - Kanal"/>
    <x v="5"/>
    <s v="Enroute"/>
    <s v="Webplus"/>
    <n v="55660"/>
    <m/>
    <n v="1"/>
    <m/>
    <n v="55660"/>
    <m/>
    <n v="0"/>
    <m/>
    <n v="55660"/>
    <m/>
    <n v="0"/>
    <n v="0"/>
    <s v="UNI240000001548"/>
    <m/>
    <m/>
    <s v="Aldemir Bilişim"/>
    <s v="Mevcut Müşteri"/>
    <s v="Yenileme"/>
    <s v="Hizmet"/>
    <s v="Bakım ve Destek Hizmeti"/>
    <s v="Diğer"/>
    <s v="Kanal Satış"/>
    <s v="Aldemir"/>
    <s v="Yurt İçi"/>
    <s v="Türkiye"/>
    <s v="Merkez"/>
  </r>
  <r>
    <m/>
    <m/>
    <x v="154"/>
    <s v="Q3"/>
    <x v="0"/>
    <x v="8"/>
    <m/>
    <s v="ALDEMIR BILISIM HIZ. VE DANISMANLIK - ARZU ALDEMIR"/>
    <s v="WPY.01.004"/>
    <s v="WEBPLUS EK KULLANICI LISANSI +5"/>
    <s v="Univera - Kanal"/>
    <x v="5"/>
    <s v="Enroute"/>
    <s v="Webplus"/>
    <n v="12025"/>
    <m/>
    <n v="2"/>
    <m/>
    <n v="37000"/>
    <m/>
    <n v="12950"/>
    <m/>
    <n v="24050"/>
    <m/>
    <n v="0"/>
    <n v="0"/>
    <s v="UNI240000001548"/>
    <m/>
    <m/>
    <s v="Aldemir"/>
    <s v="Mevcut Müşteri"/>
    <s v="Yeni Satış"/>
    <s v="Lisans"/>
    <s v="Lisans Satışı"/>
    <s v="Diğer"/>
    <s v="Kanal Satış"/>
    <s v="Aldemir"/>
    <s v="Yurt İçi"/>
    <s v="Türkiye"/>
    <s v="Merkez"/>
  </r>
  <r>
    <m/>
    <m/>
    <x v="154"/>
    <s v="Q3"/>
    <x v="0"/>
    <x v="8"/>
    <m/>
    <s v="ALDEMIR BILISIM HIZ. VE DANISMANLIK - ARZU ALDEMIR"/>
    <s v="WPY.01.007"/>
    <s v="WEBPLUS E-DÖNÜSÜM MODÜL LISANSI"/>
    <s v="Univera - Kanal"/>
    <x v="5"/>
    <s v="Enroute"/>
    <s v="Webplus"/>
    <n v="7800"/>
    <m/>
    <n v="9"/>
    <m/>
    <n v="108000"/>
    <m/>
    <n v="37800"/>
    <m/>
    <n v="70200"/>
    <m/>
    <n v="0"/>
    <n v="0"/>
    <s v="UNI240000001548"/>
    <m/>
    <m/>
    <s v="Aldemir"/>
    <s v="Mevcut Müşteri"/>
    <s v="Yeni Satış"/>
    <s v="Lisans"/>
    <s v="Lisans Satışı"/>
    <s v="Diğer"/>
    <s v="Kanal Satış"/>
    <s v="Aldemir"/>
    <s v="Yurt İçi"/>
    <s v="Türkiye"/>
    <s v="Merkez"/>
  </r>
  <r>
    <m/>
    <m/>
    <x v="154"/>
    <s v="Q3"/>
    <x v="0"/>
    <x v="8"/>
    <m/>
    <s v="ALDEMIR BILISIM HIZ. VE DANISMANLIK - ARZU ALDEMIR"/>
    <s v="WPY.01.002"/>
    <s v="WebPlus Dagitim Kanali Lisansi"/>
    <s v="Univera - Kanal"/>
    <x v="5"/>
    <s v="Enroute"/>
    <s v="Webplus"/>
    <n v="7800"/>
    <m/>
    <n v="9"/>
    <m/>
    <n v="108000"/>
    <m/>
    <n v="37800"/>
    <m/>
    <n v="70200"/>
    <m/>
    <n v="0"/>
    <n v="0"/>
    <s v="UNI240000001548"/>
    <m/>
    <m/>
    <s v="Aldemir"/>
    <s v="Mevcut Müşteri"/>
    <s v="Yeni Satış"/>
    <s v="Lisans"/>
    <s v="Lisans Satışı"/>
    <s v="Diğer"/>
    <s v="Kanal Satış"/>
    <s v="Aldemir"/>
    <s v="Yurt İçi"/>
    <s v="Türkiye"/>
    <s v="Merkez"/>
  </r>
  <r>
    <m/>
    <m/>
    <x v="154"/>
    <s v="Q3"/>
    <x v="0"/>
    <x v="8"/>
    <m/>
    <s v="DOGAN TREND OTOMOTIV TICARET HIZMET VE TEKNOLOJI A.S."/>
    <s v="CDY.06.001"/>
    <s v="Calldesk Panorama - Yazilim Gelistirme Hizmeti"/>
    <s v="Univera - Suzuki"/>
    <x v="13"/>
    <s v="ServiceCore"/>
    <m/>
    <n v="8040.090909090909"/>
    <m/>
    <n v="-3.3"/>
    <m/>
    <n v="0"/>
    <m/>
    <n v="0"/>
    <m/>
    <n v="-26532.3"/>
    <m/>
    <n v="3.31"/>
    <n v="26532.3"/>
    <s v="TR7202400001207"/>
    <m/>
    <m/>
    <s v="Doğan Trend"/>
    <s v="Mevcut Müşteri"/>
    <s v="Yeni Satış"/>
    <s v="Hizmet"/>
    <s v="Yazılım Geliştirme"/>
    <s v="Key Account"/>
    <s v="Univera Satış"/>
    <s v="Saha Satış"/>
    <s v="Yurt İçi"/>
    <s v="Türkiye"/>
    <s v="Merkez"/>
  </r>
  <r>
    <m/>
    <m/>
    <x v="154"/>
    <s v="Q3"/>
    <x v="0"/>
    <x v="8"/>
    <m/>
    <s v="DOGAN TREND OTOMOTIV TICARET HIZMET VE TEKNOLOJI A.S."/>
    <s v="CDY.06.001"/>
    <s v="Calldesk Panorama - Yazilim Gelistirme Hizmeti"/>
    <s v="Univera - Suzuki"/>
    <x v="13"/>
    <s v="ServiceCore"/>
    <m/>
    <n v="8026.5214285714283"/>
    <m/>
    <n v="-4.2"/>
    <m/>
    <n v="0"/>
    <m/>
    <n v="0"/>
    <m/>
    <n v="-33711.39"/>
    <m/>
    <n v="4.24"/>
    <n v="33711.39"/>
    <s v="TR7202400001207"/>
    <m/>
    <m/>
    <s v="Doğan Trend"/>
    <s v="Mevcut Müşteri"/>
    <s v="Yeni Satış"/>
    <s v="Hizmet"/>
    <s v="Yazılım Geliştirme"/>
    <s v="Key Account"/>
    <s v="Univera Satış"/>
    <s v="Saha Satış"/>
    <s v="Yurt İçi"/>
    <s v="Türkiye"/>
    <s v="Merkez"/>
  </r>
  <r>
    <m/>
    <m/>
    <x v="154"/>
    <s v="Q3"/>
    <x v="0"/>
    <x v="8"/>
    <m/>
    <s v="DOGAN TREND OTOMOTIV TICARET HIZMET VE TEKNOLOJI A.S."/>
    <s v="CDH.05.002"/>
    <s v="Calldesk Panorama - Rapor Gelistirme Hizmeti"/>
    <s v="Univera - Suzuki"/>
    <x v="13"/>
    <s v="ServiceCore"/>
    <m/>
    <n v="8385.25"/>
    <m/>
    <n v="-6"/>
    <m/>
    <n v="0"/>
    <m/>
    <n v="0"/>
    <m/>
    <n v="-50311.5"/>
    <m/>
    <n v="6"/>
    <n v="50311.5"/>
    <s v="TR7202400001207"/>
    <m/>
    <m/>
    <s v="Doğan Trend"/>
    <s v="Mevcut Müşteri"/>
    <s v="Yeni Satış"/>
    <s v="Hizmet"/>
    <s v="Rapor Geliştirme"/>
    <s v="Key Account"/>
    <s v="Univera Satış"/>
    <s v="Saha Satış"/>
    <s v="Yurt İçi"/>
    <s v="Türkiye"/>
    <s v="Merkez"/>
  </r>
  <r>
    <m/>
    <m/>
    <x v="154"/>
    <s v="Q3"/>
    <x v="0"/>
    <x v="8"/>
    <s v="İptal"/>
    <s v="DOGAN TREND OTOMOTIV TICARET HIZMET VE TEKNOLOJI A.S."/>
    <s v="CDH.01.001"/>
    <s v="Calldesk Panorama - Proje Yönetim Hizmeti"/>
    <s v="Univera - Suzuki"/>
    <x v="13"/>
    <s v="ServiceCore"/>
    <m/>
    <n v="6905.4"/>
    <s v="TRY"/>
    <n v="-1"/>
    <m/>
    <n v="0"/>
    <m/>
    <n v="0"/>
    <m/>
    <n v="-6905.4"/>
    <m/>
    <n v="1"/>
    <n v="6905.4"/>
    <s v="TR7202400001207"/>
    <m/>
    <m/>
    <s v="Doğan Trend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154"/>
    <s v="Q3"/>
    <x v="0"/>
    <x v="8"/>
    <s v="İptal"/>
    <s v="DOGAN TREND OTOMOTIV TICARET HIZMET VE TEKNOLOJI A.S."/>
    <s v="CDH.01.001"/>
    <s v="Calldesk Panorama - Proje Yönetim Hizmeti"/>
    <s v="Univera - Suzuki"/>
    <x v="13"/>
    <s v="ServiceCore"/>
    <m/>
    <n v="9782.65"/>
    <s v="TRY"/>
    <n v="-1"/>
    <m/>
    <n v="0"/>
    <m/>
    <n v="0"/>
    <m/>
    <n v="-9782.65"/>
    <m/>
    <n v="1"/>
    <n v="9782.65"/>
    <s v="TR7202400001207"/>
    <m/>
    <m/>
    <s v="Doğan Trend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154"/>
    <s v="Q3"/>
    <x v="0"/>
    <x v="8"/>
    <s v="İptal"/>
    <s v="DOGAN TREND OTOMOTIV TICARET HIZMET VE TEKNOLOJI A.S."/>
    <s v="CDH.01.001"/>
    <s v="Calldesk Panorama - Proje Yönetim Hizmeti"/>
    <s v="Univera - Suzuki"/>
    <x v="13"/>
    <s v="ServiceCore"/>
    <m/>
    <n v="6905.4"/>
    <s v="TRY"/>
    <n v="-2"/>
    <m/>
    <n v="0"/>
    <m/>
    <n v="0"/>
    <m/>
    <n v="-13810.8"/>
    <m/>
    <n v="2"/>
    <n v="13810.8"/>
    <s v="TR7202400001207"/>
    <m/>
    <m/>
    <s v="Doğan Trend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154"/>
    <s v="Q3"/>
    <x v="0"/>
    <x v="8"/>
    <s v="İptal"/>
    <s v="DOGAN TREND OTOMOTIV TICARET HIZMET VE TEKNOLOJI A.S."/>
    <s v="CDH.01.001"/>
    <s v="Calldesk Panorama - Proje Yönetim Hizmeti"/>
    <s v="Univera - Suzuki"/>
    <x v="13"/>
    <s v="ServiceCore"/>
    <m/>
    <n v="10358.1"/>
    <s v="TRY"/>
    <n v="-5"/>
    <m/>
    <n v="0"/>
    <m/>
    <n v="0"/>
    <m/>
    <n v="-51790.5"/>
    <m/>
    <n v="5"/>
    <n v="51790.5"/>
    <s v="TR7202400001207"/>
    <m/>
    <m/>
    <s v="Doğan Trend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155"/>
    <s v="Q3"/>
    <x v="0"/>
    <x v="8"/>
    <m/>
    <s v="Edab Gida Sanayi ve Ticaret Limited Sirketi"/>
    <s v="UH.01.002"/>
    <s v="UNIDOX KONTÖR HIZMETI"/>
    <s v="Univera - Nestle Waters"/>
    <x v="6"/>
    <s v="E-Dönüşüm"/>
    <s v="Unidox"/>
    <n v="3.5625"/>
    <m/>
    <n v="2000"/>
    <m/>
    <n v="7125"/>
    <m/>
    <n v="0"/>
    <m/>
    <n v="7125"/>
    <m/>
    <n v="0"/>
    <n v="0"/>
    <s v="UNI240000001551"/>
    <m/>
    <m/>
    <s v="Edab Gıda"/>
    <s v="Mevcut Müşteri"/>
    <s v="Yeni Satış"/>
    <s v="Kontor"/>
    <s v="Kontor Satışı"/>
    <s v="Key Account"/>
    <s v="Kanal Satış"/>
    <s v="Saha Satış"/>
    <s v="Yurt İçi"/>
    <s v="Türkiye"/>
    <s v="Merkez"/>
  </r>
  <r>
    <m/>
    <m/>
    <x v="155"/>
    <s v="Q2"/>
    <x v="1"/>
    <x v="4"/>
    <m/>
    <s v="TATLISUMAKLAR TARIM PETROL INSAAT GIDA SANAYI VE TICARET ANONIM SIRKETI"/>
    <s v="EY.02.011"/>
    <s v="Enroute Panorama - Panel - Çoklu Proje Birlestirme Mobil Uygulama Yazılımi (Enterprise)"/>
    <s v="Univera - Eruslu Sağlık"/>
    <x v="13"/>
    <s v="Enroute"/>
    <s v="Enroute"/>
    <n v="9620"/>
    <m/>
    <n v="7"/>
    <m/>
    <n v="84175"/>
    <m/>
    <n v="16835"/>
    <m/>
    <n v="67340"/>
    <m/>
    <n v="0"/>
    <n v="0"/>
    <m/>
    <m/>
    <m/>
    <s v="Eruslu"/>
    <s v="Mevcut Müşteri"/>
    <s v="Yeni Satış"/>
    <s v="Lisans"/>
    <s v="Lisans Satışı"/>
    <s v="Diğer"/>
    <s v="Univera Satış"/>
    <s v="Saha Satış"/>
    <s v="Yurt İçi"/>
    <s v="Türkiye"/>
    <s v="Dist"/>
  </r>
  <r>
    <m/>
    <m/>
    <x v="156"/>
    <s v="Q3"/>
    <x v="0"/>
    <x v="8"/>
    <m/>
    <s v="NESTLE TÜRKIYE GIDA SANAYI A.S."/>
    <s v="SH.05.001"/>
    <s v="StokBar Panorama - Yazilim Gelistirme Hizmeti"/>
    <s v="Univera - Nestle Starbucks"/>
    <x v="11"/>
    <s v="Stokbar"/>
    <s v="Stokbar"/>
    <n v="6633.51"/>
    <m/>
    <n v="5"/>
    <m/>
    <n v="33167.550000000003"/>
    <m/>
    <n v="0"/>
    <m/>
    <n v="33167.550000000003"/>
    <m/>
    <n v="0"/>
    <n v="0"/>
    <s v="UNI240000001553"/>
    <m/>
    <m/>
    <s v="Nestle"/>
    <s v="Mevcut Müşteri"/>
    <s v="Yeni Satış"/>
    <s v="Hizmet"/>
    <s v="Hosting"/>
    <s v="Key Account"/>
    <s v="Univera Satış"/>
    <s v="Saha Satış"/>
    <s v="Yurt İçi"/>
    <s v="Türkiye"/>
    <s v="Merkez"/>
  </r>
  <r>
    <m/>
    <m/>
    <x v="157"/>
    <s v="Q3"/>
    <x v="0"/>
    <x v="8"/>
    <m/>
    <s v="YIL SAK PAZARLAMA GIDA IÇECEK SANAYI VE TICARET LIMITED SIRKETI"/>
    <s v="UH.01.002"/>
    <s v="UNIDOX KONTÖR HIZMETI"/>
    <s v="Univera - Oyak Grup"/>
    <x v="6"/>
    <s v="E-Dönüşüm"/>
    <s v="Unidox"/>
    <n v="2.0436999999999999"/>
    <m/>
    <n v="10000"/>
    <m/>
    <n v="20437"/>
    <m/>
    <n v="0"/>
    <m/>
    <n v="20437"/>
    <m/>
    <n v="0"/>
    <n v="0"/>
    <s v="UNI240000001556"/>
    <m/>
    <m/>
    <s v="Oyak Grup"/>
    <s v="Mevcut Müşteri"/>
    <s v="Yeni Satış"/>
    <s v="Kontor"/>
    <s v="Kontor Satışı"/>
    <s v="Key Account"/>
    <s v="Kanal Satış"/>
    <s v="Saha Satış"/>
    <s v="Yurt İçi"/>
    <s v="Türkiye"/>
    <s v="Dist"/>
  </r>
  <r>
    <m/>
    <m/>
    <x v="157"/>
    <s v="Q3"/>
    <x v="0"/>
    <x v="8"/>
    <m/>
    <s v="SHELL &amp; TURCAS PETROL A.S"/>
    <s v="OH.05.001"/>
    <s v="OUTSOURCE YAZILIM GELISTIRME HIZMETI"/>
    <s v="Univera - Shell Bee"/>
    <x v="4"/>
    <s v="Enroute"/>
    <s v="Outsource - Hizmet"/>
    <n v="10756.800007341502"/>
    <m/>
    <n v="272.56"/>
    <m/>
    <n v="2931873.4079999998"/>
    <m/>
    <n v="-2.0010000000000002E-3"/>
    <m/>
    <n v="2931873.4100009999"/>
    <m/>
    <n v="0"/>
    <n v="0"/>
    <s v="UNI240000001554"/>
    <m/>
    <m/>
    <s v="Shell"/>
    <s v="Yeni Müşteri"/>
    <s v="Yeni Satış"/>
    <s v="Hizmet"/>
    <s v="Yazılım Geliştirme"/>
    <s v="Diğer"/>
    <s v="Univera Satış"/>
    <s v="Saha Satış"/>
    <s v="Yurt İçi"/>
    <s v="Türkiye"/>
    <s v="Merkez"/>
  </r>
  <r>
    <m/>
    <m/>
    <x v="157"/>
    <s v="Q2"/>
    <x v="1"/>
    <x v="4"/>
    <m/>
    <s v="MARS GIDA ÜRÜNLERI TIC. LTD.STI."/>
    <s v="EH.03.003"/>
    <s v="Enroute Panorama - Uzman Destek Hizmeti"/>
    <s v="Univera - Mars Gıda"/>
    <x v="12"/>
    <s v="Enroute"/>
    <s v="Enroute"/>
    <n v="118750"/>
    <m/>
    <n v="1"/>
    <m/>
    <n v="118750"/>
    <m/>
    <n v="0"/>
    <m/>
    <n v="118750"/>
    <m/>
    <n v="0"/>
    <n v="0"/>
    <m/>
    <m/>
    <m/>
    <s v="Mars Gıda"/>
    <s v="Mevcut Müşteri"/>
    <s v="Yenileme"/>
    <s v="Hizmet"/>
    <s v="Uzman Destek Hizmeti"/>
    <s v="Diğer"/>
    <s v="Univera Satış"/>
    <s v="Saha Satış"/>
    <s v="Yurt İçi"/>
    <s v="Türkiye"/>
    <s v="Merkez"/>
  </r>
  <r>
    <m/>
    <m/>
    <x v="158"/>
    <s v="Q2"/>
    <x v="1"/>
    <x v="4"/>
    <m/>
    <s v="GIDASAN IHT. MAD. IML. VE PAZ.A.S."/>
    <s v="EY.04.012"/>
    <s v="Enroute Panorama E-Dönüsüm  Modül Yazılımi (Enterprise)"/>
    <s v="Univera - Çaykur"/>
    <x v="12"/>
    <s v="Enroute"/>
    <s v="Enroute"/>
    <n v="33930"/>
    <m/>
    <n v="1"/>
    <m/>
    <n v="37700"/>
    <m/>
    <n v="3770"/>
    <m/>
    <n v="33930"/>
    <m/>
    <n v="0"/>
    <n v="0"/>
    <m/>
    <m/>
    <m/>
    <s v="Çaykur"/>
    <s v="Mevcut Müşteri"/>
    <s v="Yeni Satış"/>
    <s v="Lisans"/>
    <s v="Lisans Satışı"/>
    <s v="Diğer"/>
    <s v="Univera Satış"/>
    <s v="Saha Satış"/>
    <s v="Yurt İçi"/>
    <s v="Türkiye"/>
    <s v="Dist"/>
  </r>
  <r>
    <m/>
    <m/>
    <x v="158"/>
    <s v="Q2"/>
    <x v="1"/>
    <x v="4"/>
    <m/>
    <s v="EFES VITANTA MOLDOVA BREWERY S.A"/>
    <s v="EH.02.001"/>
    <s v="Enroute Panorama - Yillik Yazilim Bakimi, Yasatma ve Merkezi Destek Hizmeti"/>
    <s v="Univera - Efes Moldova"/>
    <x v="16"/>
    <s v="Enroute"/>
    <s v="Enroute"/>
    <n v="28077.33"/>
    <m/>
    <n v="1"/>
    <m/>
    <n v="28077.33439"/>
    <m/>
    <n v="4.3899999999999998E-3"/>
    <m/>
    <n v="28077.33"/>
    <m/>
    <n v="0"/>
    <n v="0"/>
    <m/>
    <m/>
    <m/>
    <s v="Efes International"/>
    <s v="Mevcut Müşteri"/>
    <s v="Yenileme"/>
    <s v="Hizmet"/>
    <s v="Bakım ve Destek Hizmeti"/>
    <s v="Diğer"/>
    <s v="Univera Satış"/>
    <s v="Saha Satış"/>
    <s v="Yurt Dışı"/>
    <s v="Moldova"/>
    <s v="Merkez"/>
  </r>
  <r>
    <m/>
    <m/>
    <x v="158"/>
    <s v="Q2"/>
    <x v="1"/>
    <x v="4"/>
    <m/>
    <s v="EFES VITANTA MOLDOVA BREWERY S.A"/>
    <s v="EH.03.001"/>
    <s v="Enroute Panorama - Çafri Merkezi Hizmeti  (MSD)"/>
    <s v="Univera - Efes Moldova"/>
    <x v="16"/>
    <s v="Enroute"/>
    <s v="Enroute"/>
    <n v="36709.35"/>
    <m/>
    <n v="1"/>
    <m/>
    <n v="36709.352400000003"/>
    <m/>
    <n v="2.3999999999999998E-3"/>
    <m/>
    <n v="36709.35"/>
    <m/>
    <n v="0"/>
    <n v="0"/>
    <m/>
    <m/>
    <m/>
    <s v="Efes International"/>
    <s v="Mevcut Müşteri"/>
    <s v="Yenileme"/>
    <s v="Hizmet"/>
    <s v="Çağrı Merkezi"/>
    <s v="Diğer"/>
    <s v="Univera Satış"/>
    <s v="Saha Satış"/>
    <s v="Yurt Dışı"/>
    <s v="Moldova"/>
    <s v="Merkez"/>
  </r>
  <r>
    <m/>
    <m/>
    <x v="159"/>
    <s v="Q3"/>
    <x v="0"/>
    <x v="8"/>
    <m/>
    <s v="S MOTOR TICARET VE SANAYI LIMITED SIRKETI"/>
    <s v="UH.01.002"/>
    <s v="UNIDOX KONTÖR HIZMETI"/>
    <s v="Univera - Suzuki"/>
    <x v="6"/>
    <s v="E-Dönüşüm"/>
    <s v="Unidox"/>
    <n v="2.6665999999999999"/>
    <m/>
    <n v="5000"/>
    <m/>
    <n v="13333"/>
    <m/>
    <n v="0"/>
    <m/>
    <n v="13333"/>
    <m/>
    <n v="0"/>
    <n v="0"/>
    <s v="UNI240000001560"/>
    <m/>
    <m/>
    <s v="Doğan Trend"/>
    <s v="Mevcut Müşteri"/>
    <s v="Yeni Satış"/>
    <s v="Kontor"/>
    <s v="Kontor Satışı"/>
    <s v="Key Account"/>
    <s v="Univera Satış"/>
    <s v="Saha Satış"/>
    <s v="Yurt İçi"/>
    <s v="Türkiye"/>
    <s v="Dist"/>
  </r>
  <r>
    <m/>
    <m/>
    <x v="159"/>
    <s v="Q2"/>
    <x v="1"/>
    <x v="4"/>
    <m/>
    <s v="EFES KAZAKHSTAN JSC FE"/>
    <s v="EY.06.001"/>
    <s v="Enroute Panorama - Yazilim Gelistirme Hizmeti"/>
    <s v="Univera - Efes Kazakistan"/>
    <x v="16"/>
    <s v="Enroute"/>
    <s v="Enroute"/>
    <n v="15230"/>
    <m/>
    <n v="9"/>
    <m/>
    <n v="137070"/>
    <m/>
    <n v="0"/>
    <m/>
    <n v="137070"/>
    <m/>
    <n v="0"/>
    <n v="0"/>
    <m/>
    <m/>
    <m/>
    <s v="Efes International"/>
    <s v="Mevcut Müşteri"/>
    <s v="Yeni Satış"/>
    <s v="Hizmet"/>
    <s v="Yazılım Geliştirme"/>
    <s v="Diğer"/>
    <s v="Univera Satış"/>
    <s v="Saha Satış"/>
    <s v="Yurt Dışı"/>
    <s v="Kazakistan"/>
    <s v="Merkez"/>
  </r>
  <r>
    <m/>
    <m/>
    <x v="159"/>
    <s v="Q2"/>
    <x v="1"/>
    <x v="4"/>
    <m/>
    <s v="EFES KAZAKHSTAN JSC FE"/>
    <s v="EH.01.001"/>
    <s v="Enroute Panorama - Proje ve Ürün Yönetimi Danışmanlığı Hizmeti"/>
    <s v="Univera - Efes Kazakistan"/>
    <x v="16"/>
    <s v="Enroute"/>
    <s v="Enroute"/>
    <n v="15230"/>
    <m/>
    <n v="1"/>
    <m/>
    <n v="15230"/>
    <m/>
    <n v="0"/>
    <m/>
    <n v="15230"/>
    <m/>
    <n v="0"/>
    <n v="0"/>
    <m/>
    <m/>
    <m/>
    <s v="Efes International"/>
    <s v="Mevcut Müşteri"/>
    <s v="Yeni Satış"/>
    <s v="Hizmet"/>
    <s v="Proje Yönetimi ve Danışmanlık"/>
    <s v="Diğer"/>
    <s v="Univera Satış"/>
    <s v="Saha Satış"/>
    <s v="Yurt Dışı"/>
    <s v="Kazakistan"/>
    <s v="Merkez"/>
  </r>
  <r>
    <m/>
    <m/>
    <x v="160"/>
    <s v="Q3"/>
    <x v="0"/>
    <x v="8"/>
    <m/>
    <s v="HIZMET MARKET -SÜKRÜ CAN BAKIR"/>
    <s v="UH.01.002"/>
    <s v="UNIDOX KONTÖR HIZMETI"/>
    <s v="Univera Doğuş Çay Projesi"/>
    <x v="6"/>
    <s v="E-Dönüşüm"/>
    <s v="Unidox"/>
    <n v="2"/>
    <m/>
    <n v="10000"/>
    <m/>
    <n v="20000"/>
    <m/>
    <n v="0"/>
    <m/>
    <n v="20000"/>
    <m/>
    <n v="0"/>
    <n v="0"/>
    <s v="UNI240000001564"/>
    <m/>
    <m/>
    <s v="Doğuş Çay"/>
    <s v="Mevcut Müşteri"/>
    <s v="Yeni Satış"/>
    <s v="Kontor"/>
    <s v="Kontor Satışı"/>
    <s v="Key Account"/>
    <s v="Kanal Satış"/>
    <s v="Saha Satış"/>
    <s v="Yurt İçi"/>
    <s v="Türkiye"/>
    <s v="Dist"/>
  </r>
  <r>
    <m/>
    <m/>
    <x v="160"/>
    <s v="Q2"/>
    <x v="1"/>
    <x v="4"/>
    <m/>
    <s v="EFES KAZAKHSTAN JSC FE"/>
    <s v="EH.01.001"/>
    <s v="Enroute Panorama - Proje ve Ürün Yönetimi Danışmanlığı Hizmeti"/>
    <s v="Univera - Efes Kazakistan"/>
    <x v="16"/>
    <s v="Enroute"/>
    <s v="Enroute"/>
    <n v="15230"/>
    <m/>
    <n v="2"/>
    <m/>
    <n v="30460"/>
    <m/>
    <n v="0"/>
    <m/>
    <n v="30460"/>
    <m/>
    <n v="0"/>
    <n v="0"/>
    <m/>
    <m/>
    <m/>
    <s v="Efes International"/>
    <s v="Mevcut Müşteri"/>
    <s v="Yeni Satış"/>
    <s v="Hizmet"/>
    <s v="Proje Yönetimi ve Danışmanlık"/>
    <s v="Diğer"/>
    <s v="Univera Satış"/>
    <s v="Saha Satış"/>
    <s v="Yurt Dışı"/>
    <s v="Kazakistan"/>
    <s v="Merkez"/>
  </r>
  <r>
    <m/>
    <m/>
    <x v="160"/>
    <s v="Q2"/>
    <x v="1"/>
    <x v="4"/>
    <m/>
    <s v="EFES KAZAKHSTAN JSC FE"/>
    <s v="EH.01.001"/>
    <s v="Enroute Panorama - Proje ve Ürün Yönetimi Danışmanlığı Hizmeti"/>
    <s v="Univera - Efes Kazakistan"/>
    <x v="16"/>
    <s v="Enroute"/>
    <s v="Enroute"/>
    <n v="15230"/>
    <m/>
    <n v="6"/>
    <m/>
    <n v="91380"/>
    <m/>
    <n v="0"/>
    <m/>
    <n v="91380"/>
    <m/>
    <n v="0"/>
    <n v="0"/>
    <m/>
    <m/>
    <m/>
    <s v="Efes International"/>
    <s v="Mevcut Müşteri"/>
    <s v="Yeni Satış"/>
    <s v="Hizmet"/>
    <s v="Proje Yönetimi ve Danışmanlık"/>
    <s v="Diğer"/>
    <s v="Univera Satış"/>
    <s v="Saha Satış"/>
    <s v="Yurt Dışı"/>
    <s v="Kazakistan"/>
    <s v="Merkez"/>
  </r>
  <r>
    <m/>
    <m/>
    <x v="161"/>
    <s v="Q3"/>
    <x v="0"/>
    <x v="8"/>
    <m/>
    <s v="MATRIKS BİLGİSAYAR SİSTEMLERİ LTD.ŞTİ"/>
    <s v="UH.01.002"/>
    <s v="UNIDOX KONTÖR HIZMETI"/>
    <s v="Univera - Kanal"/>
    <x v="5"/>
    <s v="E-Dönüşüm"/>
    <s v="Unidox"/>
    <n v="1.532"/>
    <m/>
    <n v="10000"/>
    <m/>
    <n v="15320"/>
    <m/>
    <n v="0"/>
    <m/>
    <n v="15320"/>
    <m/>
    <n v="0"/>
    <n v="0"/>
    <s v="UNI240000001567"/>
    <m/>
    <m/>
    <s v="Matriks"/>
    <s v="Mevcut Müşteri"/>
    <s v="Yeni Satış"/>
    <s v="Kontor"/>
    <s v="Kontor Satışı"/>
    <s v="Diğer"/>
    <s v="Kanal Satış"/>
    <s v="Matriks"/>
    <s v="Yurt İçi"/>
    <s v="Türkiye"/>
    <s v="Merkez"/>
  </r>
  <r>
    <m/>
    <m/>
    <x v="161"/>
    <s v="Q3"/>
    <x v="0"/>
    <x v="8"/>
    <m/>
    <s v="PANASONIC ELEKTRIC WORKS ELEKTRIK SAN.VE TIC. A.S."/>
    <s v="SH.03.002"/>
    <s v="StokBar Panorama - Uzman Destek Hizmeti"/>
    <s v="Univera - Panasonic"/>
    <x v="11"/>
    <s v="Stokbar"/>
    <s v="Stokbar"/>
    <n v="126750"/>
    <m/>
    <n v="1"/>
    <m/>
    <n v="126750"/>
    <m/>
    <n v="0"/>
    <m/>
    <n v="126750"/>
    <m/>
    <n v="0"/>
    <n v="0"/>
    <s v="UNI240000001566"/>
    <m/>
    <m/>
    <s v="Panasonic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161"/>
    <s v="Q3"/>
    <x v="0"/>
    <x v="8"/>
    <m/>
    <s v="HORIZON HIZLI TÜKETIM ÜRÜNLERI ÜRETIM PAZ. SATIS VE TIC. A.S."/>
    <s v="QH.02.001"/>
    <s v="Quest Panorama - Yazilim Bakimi, Yasatma ve Merkezi Destek Hizmeti"/>
    <s v="Univera - Ülker"/>
    <x v="12"/>
    <s v="Quest"/>
    <m/>
    <n v="56806.31"/>
    <m/>
    <n v="6"/>
    <m/>
    <n v="340837.86"/>
    <m/>
    <n v="0"/>
    <m/>
    <n v="340837.86"/>
    <m/>
    <n v="0"/>
    <n v="0"/>
    <s v="UNI240000001570"/>
    <m/>
    <m/>
    <s v="Ülker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161"/>
    <s v="Q2"/>
    <x v="1"/>
    <x v="4"/>
    <m/>
    <s v="Lomisi JSC Efes Gürcistan "/>
    <s v="EH.02.001"/>
    <s v="Enroute Panorama - Yillik Yazilim Bakimi, Yasatma ve Merkezi Destek Hizmeti"/>
    <s v="Univera - Efes Gürcistan"/>
    <x v="16"/>
    <s v="Enroute"/>
    <s v="Enroute"/>
    <n v="25799.62"/>
    <m/>
    <n v="1"/>
    <m/>
    <n v="25799.62"/>
    <m/>
    <n v="0"/>
    <m/>
    <n v="25799.62"/>
    <m/>
    <n v="0"/>
    <n v="0"/>
    <m/>
    <m/>
    <m/>
    <s v="Efes International"/>
    <s v="Mevcut Müşteri"/>
    <s v="Yenileme"/>
    <s v="Hizmet"/>
    <s v="Bakım ve Destek Hizmeti"/>
    <s v="Diğer"/>
    <s v="Univera Satış"/>
    <s v="Saha Satış"/>
    <s v="Yurt Dışı"/>
    <s v="Gürcistan"/>
    <s v="Merkez"/>
  </r>
  <r>
    <m/>
    <m/>
    <x v="161"/>
    <s v="Q2"/>
    <x v="1"/>
    <x v="4"/>
    <m/>
    <s v="Lomisi JSC Efes Gürcistan "/>
    <s v="EY.02.033"/>
    <s v="Enroute Panorama - Mobil Kullanici Yazılımi (Enterprise)"/>
    <s v="Univera - Efes Gürcistan"/>
    <x v="16"/>
    <s v="Enroute"/>
    <s v="Enroute"/>
    <n v="5330.5"/>
    <m/>
    <n v="22"/>
    <m/>
    <n v="117271"/>
    <m/>
    <n v="0"/>
    <m/>
    <n v="117271"/>
    <m/>
    <n v="0"/>
    <n v="0"/>
    <m/>
    <m/>
    <m/>
    <s v="Efes International"/>
    <s v="Mevcut Müşteri"/>
    <s v="Yeni Satış"/>
    <s v="Lisans"/>
    <s v="Lisans Satışı"/>
    <s v="Diğer"/>
    <s v="Univera Satış"/>
    <s v="Saha Satış"/>
    <s v="Yurt Dışı"/>
    <s v="Gürcistan"/>
    <s v="Merkez"/>
  </r>
  <r>
    <m/>
    <m/>
    <x v="162"/>
    <s v="Q3"/>
    <x v="0"/>
    <x v="8"/>
    <m/>
    <s v="MATRIKS BİLGİSAYAR SİSTEMLERİ LTD.ŞTİ"/>
    <s v="WPY.02.008"/>
    <s v="WEBPLUS (IOS) SATIS TEMSILCISI LISANSI"/>
    <s v="Univera - Kanal"/>
    <x v="5"/>
    <s v="Enroute"/>
    <s v="Webplus"/>
    <n v="500"/>
    <m/>
    <n v="1"/>
    <m/>
    <n v="500"/>
    <m/>
    <n v="0"/>
    <m/>
    <n v="500"/>
    <m/>
    <n v="0"/>
    <n v="0"/>
    <s v="UNI240000001575"/>
    <m/>
    <m/>
    <s v="Matriks"/>
    <s v="Mevcut Müşteri"/>
    <s v="Yeni Satış"/>
    <s v="Lisans"/>
    <s v="Lisans Satışı"/>
    <s v="Diğer"/>
    <s v="Kanal Satış"/>
    <s v="Matriks"/>
    <s v="Yurt İçi"/>
    <s v="Türkiye"/>
    <s v="Merkez"/>
  </r>
  <r>
    <m/>
    <m/>
    <x v="162"/>
    <s v="Q3"/>
    <x v="0"/>
    <x v="8"/>
    <m/>
    <s v="MİYA OTOMASYON VE BARKOD BILISIM SISTEMLERI SAN TİC. VE L.T.D. STI."/>
    <s v="UH.01.002"/>
    <s v="UNIDOX KONTÖR HIZMETI"/>
    <s v="Univera - Kanal"/>
    <x v="5"/>
    <s v="E-Dönüşüm"/>
    <s v="Unidox"/>
    <n v="2.0430000000000001"/>
    <m/>
    <n v="10000"/>
    <m/>
    <n v="20430"/>
    <m/>
    <n v="0"/>
    <m/>
    <n v="20430"/>
    <m/>
    <n v="0"/>
    <n v="0"/>
    <s v="UNI240000001573"/>
    <m/>
    <m/>
    <s v="Miya"/>
    <s v="Mevcut Müşteri"/>
    <s v="Yeni Satış"/>
    <s v="Kontor"/>
    <s v="Kontor Satışı"/>
    <s v="Diğer"/>
    <s v="Kanal Satış"/>
    <s v="Miya"/>
    <s v="Yurt İçi"/>
    <s v="Türkiye"/>
    <s v="Merkez"/>
  </r>
  <r>
    <m/>
    <m/>
    <x v="162"/>
    <s v="Q3"/>
    <x v="0"/>
    <x v="8"/>
    <m/>
    <s v="MİYA OTOMASYON VE BARKOD BILISIM SISTEMLERI SAN TİC. VE L.T.D. STI."/>
    <s v="UH.01.002"/>
    <s v="UNIDOX KONTÖR HIZMETI"/>
    <s v="Univera - Kanal"/>
    <x v="5"/>
    <s v="E-Dönüşüm"/>
    <s v="Unidox"/>
    <n v="2.4540000000000002"/>
    <m/>
    <n v="5000"/>
    <m/>
    <n v="12270"/>
    <m/>
    <n v="0"/>
    <m/>
    <n v="12270"/>
    <m/>
    <n v="0"/>
    <n v="0"/>
    <s v="UNI240000001572"/>
    <m/>
    <m/>
    <s v="Miya"/>
    <s v="Mevcut Müşteri"/>
    <s v="Yeni Satış"/>
    <s v="Kontor"/>
    <s v="Kontor Satışı"/>
    <s v="Diğer"/>
    <s v="Kanal Satış"/>
    <s v="Miya"/>
    <s v="Yurt İçi"/>
    <s v="Türkiye"/>
    <s v="Merkez"/>
  </r>
  <r>
    <m/>
    <m/>
    <x v="162"/>
    <s v="Q2"/>
    <x v="1"/>
    <x v="4"/>
    <m/>
    <s v="Lomisi JSC Efes Gürcistan "/>
    <s v="EH.05.002"/>
    <s v="Enroute Panorama - Rapor Gelistirme Hizmeti"/>
    <s v="Univera - Efes Gürcistan"/>
    <x v="16"/>
    <s v="Enroute"/>
    <s v="Enroute"/>
    <n v="14276.85"/>
    <m/>
    <n v="4"/>
    <m/>
    <n v="57107.4"/>
    <m/>
    <n v="0"/>
    <m/>
    <n v="57107.4"/>
    <m/>
    <n v="0"/>
    <n v="0"/>
    <m/>
    <m/>
    <m/>
    <s v="Efes International"/>
    <s v="Mevcut Müşteri"/>
    <s v="Yeni Satış"/>
    <s v="Hizmet"/>
    <s v="Rapor Geliştirme"/>
    <s v="Diğer"/>
    <s v="Univera Satış"/>
    <s v="Saha Satış"/>
    <s v="Yurt Dışı"/>
    <s v="Gürcistan"/>
    <s v="Merkez"/>
  </r>
  <r>
    <m/>
    <m/>
    <x v="162"/>
    <s v="Q2"/>
    <x v="1"/>
    <x v="4"/>
    <m/>
    <s v="Lomisi JSC Efes Gürcistan "/>
    <s v="EH.01.001"/>
    <s v="Enroute Panorama - Proje ve Ürün Yönetimi Danışmanlığı Hizmeti"/>
    <s v="Univera - Efes Gürcistan"/>
    <x v="16"/>
    <s v="Enroute"/>
    <s v="Enroute"/>
    <n v="15228.64"/>
    <m/>
    <n v="2"/>
    <m/>
    <n v="30457.279999999999"/>
    <m/>
    <n v="0"/>
    <m/>
    <n v="30457.279999999999"/>
    <m/>
    <n v="0"/>
    <n v="0"/>
    <m/>
    <m/>
    <m/>
    <s v="Efes International"/>
    <s v="Mevcut Müşteri"/>
    <s v="Yeni Satış"/>
    <s v="Hizmet"/>
    <s v="Proje Yönetimi ve Danışmanlık"/>
    <s v="Diğer"/>
    <s v="Univera Satış"/>
    <s v="Saha Satış"/>
    <s v="Yurt Dışı"/>
    <s v="Gürcistan"/>
    <s v="Merkez"/>
  </r>
  <r>
    <m/>
    <m/>
    <x v="163"/>
    <s v="Q2"/>
    <x v="1"/>
    <x v="4"/>
    <m/>
    <s v="Lomisi JSC Efes Gürcistan "/>
    <s v="EH.01.001"/>
    <s v="Enroute Panorama - Proje ve Ürün Yönetimi Danışmanlığı Hizmeti"/>
    <s v="Univera - Efes Gürcistan"/>
    <x v="16"/>
    <s v="Enroute"/>
    <s v="Enroute"/>
    <n v="15228.64"/>
    <m/>
    <n v="1"/>
    <m/>
    <n v="15228.64"/>
    <m/>
    <n v="0"/>
    <m/>
    <n v="15228.64"/>
    <m/>
    <n v="0"/>
    <n v="0"/>
    <m/>
    <m/>
    <m/>
    <s v="Efes International"/>
    <s v="Mevcut Müşteri"/>
    <s v="Yeni Satış"/>
    <s v="Hizmet"/>
    <s v="Proje Yönetimi ve Danışmanlık"/>
    <s v="Diğer"/>
    <s v="Univera Satış"/>
    <s v="Saha Satış"/>
    <s v="Yurt Dışı"/>
    <s v="Gürcistan"/>
    <s v="Merkez"/>
  </r>
  <r>
    <m/>
    <m/>
    <x v="164"/>
    <s v="Q3"/>
    <x v="0"/>
    <x v="8"/>
    <m/>
    <s v="ALDEMIR BILISIM HIZ. VE DANISMANLIK - ARZU ALDEMIR"/>
    <s v="UH.01.002"/>
    <s v="Unidox Kontör"/>
    <s v="Univera - Şen Piliç"/>
    <x v="6"/>
    <s v="E-Dönüşüm"/>
    <s v="Unidox"/>
    <n v="0.80159999999999998"/>
    <m/>
    <n v="100000"/>
    <m/>
    <n v="80160"/>
    <m/>
    <n v="0"/>
    <m/>
    <n v="80160"/>
    <m/>
    <n v="0"/>
    <n v="0"/>
    <s v="UNI240000001584"/>
    <m/>
    <m/>
    <s v="Aldemir"/>
    <s v="Mevcut Müşteri"/>
    <s v="Yeni Satış"/>
    <s v="Kontor"/>
    <s v="Kontor Satışı"/>
    <s v="Diğer"/>
    <s v="Kanal Satış"/>
    <s v="Aldemir"/>
    <s v="Yurt İçi"/>
    <s v="Türkiye"/>
    <s v="Merkez"/>
  </r>
  <r>
    <m/>
    <m/>
    <x v="164"/>
    <s v="Q3"/>
    <x v="0"/>
    <x v="8"/>
    <m/>
    <s v="ALDEMIR BILISIM HIZ. VE DANISMANLIK - ARZU ALDEMIR"/>
    <s v="UH.01.002"/>
    <s v="Unidox Kontör"/>
    <s v="Univera - Şen Piliç"/>
    <x v="6"/>
    <s v="E-Dönüşüm"/>
    <s v="Unidox"/>
    <n v="0.1"/>
    <m/>
    <n v="10000"/>
    <m/>
    <n v="1000"/>
    <m/>
    <n v="0"/>
    <m/>
    <n v="1000"/>
    <m/>
    <n v="0"/>
    <n v="0"/>
    <s v="UNI240000001584"/>
    <m/>
    <m/>
    <s v="Aldemir"/>
    <s v="Mevcut Müşteri"/>
    <s v="Yeni Satış"/>
    <s v="Kontor"/>
    <s v="Kontor Satışı"/>
    <s v="Diğer"/>
    <s v="Kanal Satış"/>
    <s v="Aldemir"/>
    <s v="Yurt İçi"/>
    <s v="Türkiye"/>
    <s v="Merkez"/>
  </r>
  <r>
    <m/>
    <m/>
    <x v="164"/>
    <s v="Q3"/>
    <x v="0"/>
    <x v="8"/>
    <m/>
    <s v="AGAÇLI OTOMOTIV GIDA TIC. VE SAN. A.S."/>
    <s v="EH.06.001"/>
    <s v="EnRoute Panorama - Hosting Hizmeti"/>
    <s v="Univera - JTI"/>
    <x v="11"/>
    <s v="Hosting"/>
    <m/>
    <n v="801.8606666666667"/>
    <m/>
    <n v="15"/>
    <m/>
    <n v="12027.911760000001"/>
    <m/>
    <n v="1.7600000000000001E-3"/>
    <m/>
    <n v="12027.91"/>
    <m/>
    <n v="0"/>
    <n v="0"/>
    <s v="UNI240000001627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164"/>
    <s v="Q3"/>
    <x v="0"/>
    <x v="8"/>
    <m/>
    <s v="ALTUN TEMIZLIK TÜTÜN ÜRÜNLERI PAZARLAMA A .S"/>
    <s v="EH.06.001"/>
    <s v="EnRoute Panorama - Hosting Hizmeti"/>
    <s v="Univera - JTI"/>
    <x v="11"/>
    <s v="Hosting"/>
    <m/>
    <n v="801.86"/>
    <m/>
    <n v="1"/>
    <m/>
    <n v="801.86078399999997"/>
    <m/>
    <n v="7.8399999999999997E-4"/>
    <m/>
    <n v="801.86"/>
    <m/>
    <n v="0"/>
    <n v="0"/>
    <s v="UNI240000001628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164"/>
    <s v="Q3"/>
    <x v="0"/>
    <x v="8"/>
    <m/>
    <s v="ARME DAGITIM PAZARLAMA SANAYI VE TIC. A.S."/>
    <s v="EH.06.001"/>
    <s v="EnRoute Panorama - Hosting Hizmeti"/>
    <s v="Univera - JTI"/>
    <x v="11"/>
    <s v="Hosting"/>
    <m/>
    <n v="801.86"/>
    <m/>
    <n v="1"/>
    <m/>
    <n v="801.86078399999997"/>
    <m/>
    <n v="7.8399999999999997E-4"/>
    <m/>
    <n v="801.86"/>
    <m/>
    <n v="0"/>
    <n v="0"/>
    <s v="UNI240000001629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164"/>
    <s v="Q3"/>
    <x v="0"/>
    <x v="8"/>
    <m/>
    <s v="AYDIN ÜNLÜER TUR.GIDA TIC. VE SAN. A.S."/>
    <s v="EH.06.001"/>
    <s v="EnRoute Panorama - Hosting Hizmeti"/>
    <s v="Univera - JTI"/>
    <x v="11"/>
    <s v="Hosting"/>
    <m/>
    <n v="801.86"/>
    <m/>
    <n v="3"/>
    <m/>
    <n v="2405.5823519999999"/>
    <m/>
    <n v="2.3519999999999999E-3"/>
    <m/>
    <n v="2405.58"/>
    <m/>
    <n v="0"/>
    <n v="0"/>
    <s v="UNI240000001630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164"/>
    <s v="Q3"/>
    <x v="0"/>
    <x v="8"/>
    <m/>
    <s v="BAMS GIDA ITRIYAT VE TEKSTIL TIC. VE SAN. LTD. STI."/>
    <s v="EH.06.001"/>
    <s v="EnRoute Panorama - Hosting Hizmeti"/>
    <s v="Univera - JTI"/>
    <x v="11"/>
    <s v="Hosting"/>
    <m/>
    <n v="801.86"/>
    <m/>
    <n v="2"/>
    <m/>
    <n v="1603.7215679999999"/>
    <m/>
    <n v="1.5679999999999999E-3"/>
    <m/>
    <n v="1603.72"/>
    <m/>
    <n v="0"/>
    <n v="0"/>
    <s v="UNI240000001631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164"/>
    <s v="Q3"/>
    <x v="0"/>
    <x v="8"/>
    <m/>
    <s v="BAYRAKTAR SATIS VE DAGITIM ANONIM SIRKETI"/>
    <s v="EH.06.001"/>
    <s v="EnRoute Panorama - Hosting Hizmeti"/>
    <s v="Univera - JTI"/>
    <x v="11"/>
    <s v="Hosting"/>
    <m/>
    <n v="801.86"/>
    <m/>
    <n v="2"/>
    <m/>
    <n v="1603.7215679999999"/>
    <m/>
    <n v="1.5679999999999999E-3"/>
    <m/>
    <n v="1603.72"/>
    <m/>
    <n v="0"/>
    <n v="0"/>
    <s v="UNI240000001632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164"/>
    <s v="Q3"/>
    <x v="0"/>
    <x v="8"/>
    <m/>
    <s v="BESLER GIDA PAZ. SAN. VE TIC. A.S."/>
    <s v="EH.06.001"/>
    <s v="EnRoute Panorama - Hosting Hizmeti"/>
    <s v="Univera - JTI"/>
    <x v="11"/>
    <s v="Hosting"/>
    <m/>
    <n v="801.86"/>
    <m/>
    <n v="1"/>
    <m/>
    <n v="801.86078399999997"/>
    <m/>
    <n v="7.8399999999999997E-4"/>
    <m/>
    <n v="801.86"/>
    <m/>
    <n v="0"/>
    <n v="0"/>
    <s v="UNI240000001633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164"/>
    <s v="Q3"/>
    <x v="0"/>
    <x v="8"/>
    <m/>
    <s v="BUGRA MÜH. VE INS. MALZ. IML. ITH. IHR. TIC. SAN. LTD. STI."/>
    <s v="EH.06.001"/>
    <s v="EnRoute Panorama - Hosting Hizmeti"/>
    <s v="Univera - JTI"/>
    <x v="11"/>
    <s v="Hosting"/>
    <m/>
    <n v="801.86"/>
    <m/>
    <n v="1"/>
    <m/>
    <n v="801.86078399999997"/>
    <m/>
    <n v="7.8399999999999997E-4"/>
    <m/>
    <n v="801.86"/>
    <m/>
    <n v="0"/>
    <n v="0"/>
    <s v="UNI240000001634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164"/>
    <s v="Q3"/>
    <x v="0"/>
    <x v="8"/>
    <m/>
    <s v="BURAY TÜTÜN MAMUL. MESR. PAZ. VE DAG. TIC. LTD. STI."/>
    <s v="EH.06.001"/>
    <s v="EnRoute Panorama - Hosting Hizmeti"/>
    <s v="Univera - JTI"/>
    <x v="11"/>
    <s v="Hosting"/>
    <m/>
    <n v="801.86"/>
    <m/>
    <n v="1"/>
    <m/>
    <n v="801.86078399999997"/>
    <m/>
    <n v="7.8399999999999997E-4"/>
    <m/>
    <n v="801.86"/>
    <m/>
    <n v="0"/>
    <n v="0"/>
    <s v="UNI240000001635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164"/>
    <s v="Q3"/>
    <x v="0"/>
    <x v="8"/>
    <m/>
    <s v="CAN TÜTÜN MAMULLERI INSAAT VE SANAYI TICARET A.S."/>
    <s v="EH.06.001"/>
    <s v="EnRoute Panorama - Hosting Hizmeti"/>
    <s v="Univera - JTI"/>
    <x v="11"/>
    <s v="Hosting"/>
    <m/>
    <n v="801.86"/>
    <m/>
    <n v="1"/>
    <m/>
    <n v="801.86078399999997"/>
    <m/>
    <n v="7.8399999999999997E-4"/>
    <m/>
    <n v="801.86"/>
    <m/>
    <n v="0"/>
    <n v="0"/>
    <s v="UNI240000001636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164"/>
    <s v="Q3"/>
    <x v="0"/>
    <x v="8"/>
    <m/>
    <s v="ÇELIKKOL TURIZM GIDA MAD.SAN VE TIC. LTD. STI."/>
    <s v="EH.06.001"/>
    <s v="EnRoute Panorama - Hosting Hizmeti"/>
    <s v="Univera - JTI"/>
    <x v="11"/>
    <s v="Hosting"/>
    <m/>
    <n v="801.86"/>
    <m/>
    <n v="1"/>
    <m/>
    <n v="801.86078399999997"/>
    <m/>
    <n v="7.8399999999999997E-4"/>
    <m/>
    <n v="801.86"/>
    <m/>
    <n v="0"/>
    <n v="0"/>
    <s v="UNI240000001637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164"/>
    <s v="Q3"/>
    <x v="0"/>
    <x v="8"/>
    <m/>
    <s v="DOYURAN GIDA A.S."/>
    <s v="EH.06.001"/>
    <s v="EnRoute Panorama - Hosting Hizmeti"/>
    <s v="Univera - JTI"/>
    <x v="11"/>
    <s v="Hosting"/>
    <m/>
    <n v="801.86"/>
    <m/>
    <n v="1"/>
    <m/>
    <n v="801.86078399999997"/>
    <m/>
    <n v="7.8399999999999997E-4"/>
    <m/>
    <n v="801.86"/>
    <m/>
    <n v="0"/>
    <n v="0"/>
    <s v="UNI240000001638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164"/>
    <s v="Q3"/>
    <x v="0"/>
    <x v="8"/>
    <m/>
    <s v="DÜNYA MESRUBAT GIDA INS.TURIZM PAZ. SAN. VE TIC. LTD. STI."/>
    <s v="EH.06.001"/>
    <s v="EnRoute Panorama - Hosting Hizmeti"/>
    <s v="Univera - JTI"/>
    <x v="11"/>
    <s v="Hosting"/>
    <m/>
    <n v="801.86"/>
    <m/>
    <n v="5"/>
    <m/>
    <n v="4009.3039199999998"/>
    <m/>
    <n v="3.9199999999999999E-3"/>
    <m/>
    <n v="4009.3"/>
    <m/>
    <n v="0"/>
    <n v="0"/>
    <s v="UNI240000001639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164"/>
    <s v="Q3"/>
    <x v="0"/>
    <x v="8"/>
    <m/>
    <s v="FLAS TURIZM INSAAT TAAHHÜT TIC. LTD. STI."/>
    <s v="EH.06.001"/>
    <s v="EnRoute Panorama - Hosting Hizmeti"/>
    <s v="Univera - JTI"/>
    <x v="11"/>
    <s v="Hosting"/>
    <m/>
    <n v="801.86"/>
    <m/>
    <n v="1"/>
    <m/>
    <n v="801.86078399999997"/>
    <m/>
    <n v="7.8399999999999997E-4"/>
    <m/>
    <n v="801.86"/>
    <m/>
    <n v="0"/>
    <n v="0"/>
    <s v="UNI240000001640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164"/>
    <s v="Q3"/>
    <x v="0"/>
    <x v="8"/>
    <m/>
    <s v="FLAS TURIZM INSAAT TAAHHÜT TIC. LTD. STI."/>
    <s v="EH.06.001"/>
    <s v="EnRoute Panorama - Hosting Hizmeti"/>
    <s v="Univera - JTI"/>
    <x v="11"/>
    <s v="Hosting"/>
    <m/>
    <n v="801.86"/>
    <m/>
    <n v="1"/>
    <m/>
    <n v="801.86078399999997"/>
    <m/>
    <n v="7.8399999999999997E-4"/>
    <m/>
    <n v="801.86"/>
    <m/>
    <n v="0"/>
    <n v="0"/>
    <s v="UNI240000001641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164"/>
    <s v="Q3"/>
    <x v="0"/>
    <x v="8"/>
    <m/>
    <s v="KALPAKÇIOGLU GIDA SAN. VE TIC. LTD. STI."/>
    <s v="EH.06.001"/>
    <s v="EnRoute Panorama - Hosting Hizmeti"/>
    <s v="Univera - JTI"/>
    <x v="11"/>
    <s v="Hosting"/>
    <m/>
    <n v="801.86"/>
    <m/>
    <n v="2"/>
    <m/>
    <n v="1603.7215679999999"/>
    <m/>
    <n v="1.5679999999999999E-3"/>
    <m/>
    <n v="1603.72"/>
    <m/>
    <n v="0"/>
    <n v="0"/>
    <s v="UNI240000001642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164"/>
    <s v="Q3"/>
    <x v="0"/>
    <x v="8"/>
    <m/>
    <s v="KILKISLI MES. TEK. MAM. GIDA MAD. SAN. TIC. LTD. STI."/>
    <s v="EH.06.001"/>
    <s v="EnRoute Panorama - Hosting Hizmeti"/>
    <s v="Univera - JTI"/>
    <x v="11"/>
    <s v="Hosting"/>
    <m/>
    <n v="801.86"/>
    <m/>
    <n v="1"/>
    <m/>
    <n v="801.86078399999997"/>
    <m/>
    <n v="7.8399999999999997E-4"/>
    <m/>
    <n v="801.86"/>
    <m/>
    <n v="0"/>
    <n v="0"/>
    <s v="UNI240000001643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164"/>
    <s v="Q3"/>
    <x v="0"/>
    <x v="8"/>
    <m/>
    <s v="KOPUZ GIDA TIC. A.S."/>
    <s v="EH.06.001"/>
    <s v="EnRoute Panorama - Hosting Hizmeti"/>
    <s v="Univera - JTI"/>
    <x v="11"/>
    <s v="Hosting"/>
    <m/>
    <n v="801.86090909090899"/>
    <m/>
    <n v="11"/>
    <m/>
    <n v="8820.4686239999992"/>
    <m/>
    <n v="-1.3760000000000001E-3"/>
    <m/>
    <n v="8820.4699999999993"/>
    <m/>
    <n v="0"/>
    <n v="0"/>
    <s v="UNI240000001644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164"/>
    <s v="Q3"/>
    <x v="0"/>
    <x v="8"/>
    <m/>
    <s v="ONGUN EMGIN GIDA DAG. PAZ. TUR.SAN. TIC. LTD. STI."/>
    <s v="EH.06.001"/>
    <s v="EnRoute Panorama - Hosting Hizmeti"/>
    <s v="Univera - JTI"/>
    <x v="11"/>
    <s v="Hosting"/>
    <m/>
    <n v="801.86"/>
    <m/>
    <n v="1"/>
    <m/>
    <n v="801.86078399999997"/>
    <m/>
    <n v="7.8399999999999997E-4"/>
    <m/>
    <n v="801.86"/>
    <m/>
    <n v="0"/>
    <n v="0"/>
    <s v="UNI240000001660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164"/>
    <s v="Q3"/>
    <x v="0"/>
    <x v="8"/>
    <m/>
    <s v="ONGUN EMGIN GIDA DAG. PAZ. TUR.SAN. TIC. LTD. STI."/>
    <s v="EH.06.001"/>
    <s v="EnRoute Panorama - Hosting Hizmeti"/>
    <s v="Univera - JTI"/>
    <x v="11"/>
    <s v="Hosting"/>
    <m/>
    <n v="801.86"/>
    <m/>
    <n v="1"/>
    <m/>
    <n v="801.86078399999997"/>
    <m/>
    <n v="7.8399999999999997E-4"/>
    <m/>
    <n v="801.86"/>
    <m/>
    <n v="0"/>
    <n v="0"/>
    <s v="UNI240000001661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164"/>
    <s v="Q3"/>
    <x v="0"/>
    <x v="8"/>
    <m/>
    <s v="ONGUN EMGIN GIDA DAG. PAZ. TUR.SAN. TIC. LTD. STI."/>
    <s v="EH.06.001"/>
    <s v="EnRoute Panorama - Hosting Hizmeti"/>
    <s v="Univera - JTI"/>
    <x v="11"/>
    <s v="Hosting"/>
    <m/>
    <n v="801.86"/>
    <m/>
    <n v="1"/>
    <m/>
    <n v="801.86078399999997"/>
    <m/>
    <n v="7.8399999999999997E-4"/>
    <m/>
    <n v="801.86"/>
    <m/>
    <n v="0"/>
    <n v="0"/>
    <s v="UNI240000001662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164"/>
    <s v="Q3"/>
    <x v="0"/>
    <x v="8"/>
    <m/>
    <s v="ONGUN EMGIN GIDA DAG. PAZ. TUR.SAN. TIC. LTD. STI."/>
    <s v="EH.06.001"/>
    <s v="EnRoute Panorama - Hosting Hizmeti"/>
    <s v="Univera - JTI"/>
    <x v="11"/>
    <s v="Hosting"/>
    <m/>
    <n v="801.86"/>
    <m/>
    <n v="1"/>
    <m/>
    <n v="801.86078399999997"/>
    <m/>
    <n v="7.8399999999999997E-4"/>
    <m/>
    <n v="801.86"/>
    <m/>
    <n v="0"/>
    <n v="0"/>
    <s v="UNI240000001663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164"/>
    <s v="Q3"/>
    <x v="0"/>
    <x v="8"/>
    <m/>
    <s v="ONGUN EMGIN GIDA DAG. PAZ. TUR.SAN. TIC. LTD. STI."/>
    <s v="EH.06.001"/>
    <s v="EnRoute Panorama - Hosting Hizmeti"/>
    <s v="Univera - JTI"/>
    <x v="11"/>
    <s v="Hosting"/>
    <m/>
    <n v="801.86"/>
    <m/>
    <n v="1"/>
    <m/>
    <n v="801.86078399999997"/>
    <m/>
    <n v="7.8399999999999997E-4"/>
    <m/>
    <n v="801.86"/>
    <m/>
    <n v="0"/>
    <n v="0"/>
    <s v="UNI240000001664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164"/>
    <s v="Q3"/>
    <x v="0"/>
    <x v="8"/>
    <m/>
    <s v="ONGUN EMGIN GIDA DAG. PAZ. TUR.SAN. TIC. LTD. STI."/>
    <s v="EH.06.001"/>
    <s v="EnRoute Panorama - Hosting Hizmeti"/>
    <s v="Univera - JTI"/>
    <x v="11"/>
    <s v="Hosting"/>
    <m/>
    <n v="801.86"/>
    <m/>
    <n v="1"/>
    <m/>
    <n v="801.86078399999997"/>
    <m/>
    <n v="7.8399999999999997E-4"/>
    <m/>
    <n v="801.86"/>
    <m/>
    <n v="0"/>
    <n v="0"/>
    <s v="UNI240000001665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164"/>
    <s v="Q3"/>
    <x v="0"/>
    <x v="8"/>
    <m/>
    <s v="ONGUN EMGIN GIDA DAG. PAZ. TUR.SAN. TIC. LTD. STI."/>
    <s v="EH.06.001"/>
    <s v="EnRoute Panorama - Hosting Hizmeti"/>
    <s v="Univera - JTI"/>
    <x v="11"/>
    <s v="Hosting"/>
    <m/>
    <n v="801.86"/>
    <m/>
    <n v="1"/>
    <m/>
    <n v="801.86078399999997"/>
    <m/>
    <n v="7.8399999999999997E-4"/>
    <m/>
    <n v="801.86"/>
    <m/>
    <n v="0"/>
    <n v="0"/>
    <s v="UNI240000001666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164"/>
    <s v="Q3"/>
    <x v="0"/>
    <x v="8"/>
    <m/>
    <s v="ÖZCIHAN GIDA INSAAT TARIM NAKLIYE ENERJI TURIZM MAD. PAZ. VE SAN. LTD. STI."/>
    <s v="EH.06.001"/>
    <s v="EnRoute Panorama - Hosting Hizmeti"/>
    <s v="Univera - JTI"/>
    <x v="11"/>
    <s v="Hosting"/>
    <m/>
    <n v="801.86"/>
    <m/>
    <n v="2"/>
    <m/>
    <n v="1603.7215679999999"/>
    <m/>
    <n v="1.5679999999999999E-3"/>
    <m/>
    <n v="1603.72"/>
    <m/>
    <n v="0"/>
    <n v="0"/>
    <s v="UNI240000001645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164"/>
    <s v="Q3"/>
    <x v="0"/>
    <x v="8"/>
    <m/>
    <s v="ÖZÇELIK MESRUBAT VE GIDA MAD.TIC.PAZ.A.S."/>
    <s v="EH.06.001"/>
    <s v="EnRoute Panorama - Hosting Hizmeti"/>
    <s v="Univera - JTI"/>
    <x v="11"/>
    <s v="Hosting"/>
    <m/>
    <n v="801.86"/>
    <m/>
    <n v="5"/>
    <m/>
    <n v="4009.3039199999998"/>
    <m/>
    <n v="3.9199999999999999E-3"/>
    <m/>
    <n v="4009.3"/>
    <m/>
    <n v="0"/>
    <n v="0"/>
    <s v="UNI240000001646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164"/>
    <s v="Q3"/>
    <x v="0"/>
    <x v="8"/>
    <m/>
    <s v="ÖZÇELIK MESRUBAT VE GIDA MAD.TIC.PAZ.A.S."/>
    <s v="EH.06.001"/>
    <s v="EnRoute Panorama - Hosting Hizmeti"/>
    <s v="Univera - JTI"/>
    <x v="11"/>
    <s v="Hosting"/>
    <m/>
    <n v="801.86"/>
    <m/>
    <n v="1"/>
    <m/>
    <n v="801.86078399999997"/>
    <m/>
    <n v="7.8399999999999997E-4"/>
    <m/>
    <n v="801.86"/>
    <m/>
    <n v="0"/>
    <n v="0"/>
    <s v="UNI240000001647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164"/>
    <s v="Q3"/>
    <x v="0"/>
    <x v="8"/>
    <m/>
    <s v="ÖZERLER TICARET ILHAN ÖZER"/>
    <s v="EH.06.001"/>
    <s v="EnRoute Panorama - Hosting Hizmeti"/>
    <s v="Univera - JTI"/>
    <x v="11"/>
    <s v="Hosting"/>
    <m/>
    <n v="801.86"/>
    <m/>
    <n v="4"/>
    <m/>
    <n v="3207.4431359999999"/>
    <m/>
    <n v="3.1359999999999999E-3"/>
    <m/>
    <n v="3207.44"/>
    <m/>
    <n v="0"/>
    <n v="0"/>
    <s v="UNI240000001648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164"/>
    <s v="Q3"/>
    <x v="0"/>
    <x v="8"/>
    <m/>
    <s v="PIRAMIT GIDA LOJISTIK TICARET TIC. A.S."/>
    <s v="EH.06.001"/>
    <s v="EnRoute Panorama - Hosting Hizmeti"/>
    <s v="Univera - JTI"/>
    <x v="11"/>
    <s v="Hosting"/>
    <m/>
    <n v="801.86"/>
    <m/>
    <n v="2"/>
    <m/>
    <n v="1603.7215679999999"/>
    <m/>
    <n v="1.5679999999999999E-3"/>
    <m/>
    <n v="1603.72"/>
    <m/>
    <n v="0"/>
    <n v="0"/>
    <s v="UNI240000001649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164"/>
    <s v="Q3"/>
    <x v="0"/>
    <x v="8"/>
    <m/>
    <s v="REYMAR TÜTÜN MAM. DAG. VE PAZ. LTD. STI."/>
    <s v="EH.06.001"/>
    <s v="EnRoute Panorama - Hosting Hizmeti"/>
    <s v="Univera - JTI"/>
    <x v="11"/>
    <s v="Hosting"/>
    <m/>
    <n v="801.86"/>
    <m/>
    <n v="1"/>
    <m/>
    <n v="801.86078399999997"/>
    <m/>
    <n v="7.8399999999999997E-4"/>
    <m/>
    <n v="801.86"/>
    <m/>
    <n v="0"/>
    <n v="0"/>
    <s v="UNI240000001650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164"/>
    <s v="Q3"/>
    <x v="0"/>
    <x v="8"/>
    <m/>
    <s v="SAGIROGLU TÜTÜN ÜRÜN. INS.TAAH. SAN. VE TIC. LTD. STI."/>
    <s v="EH.06.001"/>
    <s v="EnRoute Panorama - Hosting Hizmeti"/>
    <s v="Univera - JTI"/>
    <x v="11"/>
    <s v="Hosting"/>
    <m/>
    <n v="801.86"/>
    <m/>
    <n v="1"/>
    <m/>
    <n v="801.86078399999997"/>
    <m/>
    <n v="7.8399999999999997E-4"/>
    <m/>
    <n v="801.86"/>
    <m/>
    <n v="0"/>
    <n v="0"/>
    <s v="UNI240000001651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164"/>
    <s v="Q3"/>
    <x v="0"/>
    <x v="8"/>
    <m/>
    <s v="SAMI EMGIN DAG. PAZ. TUR. TEKS. INS. SAN. TIC. LTD. STI."/>
    <s v="EH.06.001"/>
    <s v="EnRoute Panorama - Hosting Hizmeti"/>
    <s v="Univera - JTI"/>
    <x v="11"/>
    <s v="Hosting"/>
    <m/>
    <n v="801.86"/>
    <m/>
    <n v="2"/>
    <m/>
    <n v="1603.7215679999999"/>
    <m/>
    <n v="1.5679999999999999E-3"/>
    <m/>
    <n v="1603.72"/>
    <m/>
    <n v="0"/>
    <n v="0"/>
    <s v="UNI240000001652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164"/>
    <s v="Q3"/>
    <x v="0"/>
    <x v="8"/>
    <m/>
    <s v="SEKERCI GIDA TEMIZLIK ÜRÜN. PAZ. VE DAG. LTD. STI."/>
    <s v="EH.06.001"/>
    <s v="EnRoute Panorama - Hosting Hizmeti"/>
    <s v="Univera - JTI"/>
    <x v="11"/>
    <s v="Hosting"/>
    <m/>
    <n v="801.86099999999999"/>
    <m/>
    <n v="10"/>
    <m/>
    <n v="8018.6078399999997"/>
    <m/>
    <n v="-2.16E-3"/>
    <m/>
    <n v="8018.61"/>
    <m/>
    <n v="0"/>
    <n v="0"/>
    <s v="UNI240000001656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164"/>
    <s v="Q3"/>
    <x v="0"/>
    <x v="8"/>
    <m/>
    <s v="SEYDIM DAG.PAZ.A.S."/>
    <s v="EH.06.001"/>
    <s v="EnRoute Panorama - Hosting Hizmeti"/>
    <s v="Univera - JTI"/>
    <x v="11"/>
    <s v="Hosting"/>
    <m/>
    <n v="801.86"/>
    <m/>
    <n v="1"/>
    <m/>
    <n v="801.86078399999997"/>
    <m/>
    <n v="7.8399999999999997E-4"/>
    <m/>
    <n v="801.86"/>
    <m/>
    <n v="0"/>
    <n v="0"/>
    <s v="UNI240000001653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164"/>
    <s v="Q3"/>
    <x v="0"/>
    <x v="8"/>
    <m/>
    <s v="SEYPA GIDA IHTIYAÇ MAD.ÜRETIM.DAG.VE TIC. A.S."/>
    <s v="EH.06.001"/>
    <s v="EnRoute Panorama - Hosting Hizmeti"/>
    <s v="Univera - JTI"/>
    <x v="11"/>
    <s v="Hosting"/>
    <m/>
    <n v="801.86"/>
    <m/>
    <n v="2"/>
    <m/>
    <n v="1603.7215679999999"/>
    <m/>
    <n v="1.5679999999999999E-3"/>
    <m/>
    <n v="1603.72"/>
    <m/>
    <n v="0"/>
    <n v="0"/>
    <s v="UNI240000001654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164"/>
    <s v="Q3"/>
    <x v="0"/>
    <x v="8"/>
    <m/>
    <s v="SSG DAYANIKLI TÜKETIM MAD. GIDA ÜRÜNLERI PAZ. SAN. TIC. LTD. STI."/>
    <s v="EH.06.001"/>
    <s v="EnRoute Panorama - Hosting Hizmeti"/>
    <s v="Univera - JTI"/>
    <x v="11"/>
    <s v="Hosting"/>
    <m/>
    <n v="801.86"/>
    <m/>
    <n v="2"/>
    <m/>
    <n v="1603.7215679999999"/>
    <m/>
    <n v="1.5679999999999999E-3"/>
    <m/>
    <n v="1603.72"/>
    <m/>
    <n v="0"/>
    <n v="0"/>
    <s v="UNI240000001655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164"/>
    <s v="Q3"/>
    <x v="0"/>
    <x v="8"/>
    <m/>
    <s v="YILDIRIMLAR GRUP IHTIYAÇ VE GIDA MAD. TURIZM A.S"/>
    <s v="EH.06.001"/>
    <s v="EnRoute Panorama - Hosting Hizmeti"/>
    <s v="Univera - JTI"/>
    <x v="11"/>
    <s v="Hosting"/>
    <m/>
    <n v="801.86"/>
    <m/>
    <n v="2"/>
    <m/>
    <n v="1603.7215679999999"/>
    <m/>
    <n v="1.5679999999999999E-3"/>
    <m/>
    <n v="1603.72"/>
    <m/>
    <n v="0"/>
    <n v="0"/>
    <s v="UNI240000001657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164"/>
    <s v="Q3"/>
    <x v="0"/>
    <x v="8"/>
    <m/>
    <s v="YUSUF BEKTAS GIDA VE IHTIYAÇ MAD. ILETISIM NAKLIYE TIC.VE SAN.LTD.STI."/>
    <s v="EH.06.001"/>
    <s v="EnRoute Panorama - Hosting Hizmeti"/>
    <s v="Univera - JTI"/>
    <x v="11"/>
    <s v="Hosting"/>
    <m/>
    <n v="801.86142857142852"/>
    <m/>
    <n v="7"/>
    <m/>
    <n v="5613.0254880000002"/>
    <m/>
    <n v="-4.5120000000000004E-3"/>
    <m/>
    <n v="5613.03"/>
    <m/>
    <n v="0"/>
    <n v="0"/>
    <s v="UNI240000001658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164"/>
    <s v="Q3"/>
    <x v="0"/>
    <x v="8"/>
    <m/>
    <s v="ZÜMRÜT TEKEL ÜRÜNLERI GIDA PAZ.INS.TAAH.SAN.VE.TIC.LTD STI"/>
    <s v="EH.06.001"/>
    <s v="EnRoute Panorama - Hosting Hizmeti"/>
    <s v="Univera - JTI"/>
    <x v="11"/>
    <s v="Hosting"/>
    <m/>
    <n v="801.86"/>
    <m/>
    <n v="1"/>
    <m/>
    <n v="801.86078399999997"/>
    <m/>
    <n v="7.8399999999999997E-4"/>
    <m/>
    <n v="801.86"/>
    <m/>
    <n v="0"/>
    <n v="0"/>
    <s v="UNI240000001659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164"/>
    <s v="Q2"/>
    <x v="1"/>
    <x v="4"/>
    <m/>
    <s v="Altıparmak Gıda San. ve Tic. A.Ş. "/>
    <s v="EY.03.001"/>
    <s v="Enroute Panorama PaaS Yazılımi (Kiralama Hizmeti )"/>
    <s v="Univera - Altıparmak-Balparmak"/>
    <x v="18"/>
    <s v="Enroute"/>
    <s v="Enroute"/>
    <n v="41921"/>
    <m/>
    <n v="1"/>
    <m/>
    <n v="41921"/>
    <m/>
    <n v="0"/>
    <m/>
    <n v="41921"/>
    <m/>
    <n v="0"/>
    <n v="0"/>
    <m/>
    <m/>
    <m/>
    <s v="Balparmak"/>
    <s v="Mevcut Müşteri"/>
    <s v="Yenileme"/>
    <s v="Lisans"/>
    <s v="Lisans Kiralama"/>
    <s v="Diğer"/>
    <s v="Univera Satış"/>
    <s v="Saha Satış"/>
    <s v="Yurt İçi"/>
    <s v="Türkiye"/>
    <s v="Merkez"/>
  </r>
  <r>
    <m/>
    <m/>
    <x v="164"/>
    <s v="Q2"/>
    <x v="1"/>
    <x v="4"/>
    <m/>
    <s v="Altıparmak Gıda San. ve Tic. A.Ş. "/>
    <s v="EY.03.001"/>
    <s v="Enroute Panorama PaaS Yazılımi (Kiralama Hizmeti )"/>
    <s v="Univera - Altıparmak-Balparmak"/>
    <x v="18"/>
    <s v="Enroute"/>
    <s v="Enroute"/>
    <n v="112492.8"/>
    <m/>
    <n v="1"/>
    <m/>
    <n v="112492.8"/>
    <m/>
    <n v="0"/>
    <m/>
    <n v="112492.8"/>
    <m/>
    <n v="0"/>
    <n v="0"/>
    <m/>
    <m/>
    <m/>
    <s v="Balparmak"/>
    <s v="Mevcut Müşteri"/>
    <s v="Yenileme"/>
    <s v="Lisans"/>
    <s v="Lisans Kiralama"/>
    <s v="Diğer"/>
    <s v="Univera Satış"/>
    <s v="Saha Satış"/>
    <s v="Yurt İçi"/>
    <s v="Türkiye"/>
    <s v="Merkez"/>
  </r>
  <r>
    <m/>
    <m/>
    <x v="164"/>
    <s v="Q2"/>
    <x v="1"/>
    <x v="4"/>
    <m/>
    <s v="KOROPLAST TEMIZLIK AMBALAJ ÜRÜNLERI SAN. VE DIS TIC.A.S."/>
    <s v="EY.03.001"/>
    <s v="Enroute Panorama PaaS Yazılımi (Kiralama Hizmeti )"/>
    <s v="Univera - Koroplast"/>
    <x v="19"/>
    <s v="Enroute"/>
    <s v="Enroute"/>
    <n v="94503.98"/>
    <m/>
    <n v="1"/>
    <m/>
    <n v="94503.98"/>
    <m/>
    <n v="0"/>
    <m/>
    <n v="94503.98"/>
    <m/>
    <n v="0"/>
    <n v="0"/>
    <m/>
    <m/>
    <m/>
    <s v="Koroplast"/>
    <s v="Mevcut Müşteri"/>
    <s v="Yenileme"/>
    <s v="Lisans"/>
    <s v="Lisans Kiralama"/>
    <s v="Diğer"/>
    <s v="Univera Satış"/>
    <s v="Saha Satış"/>
    <s v="Yurt İçi"/>
    <s v="Türkiye"/>
    <s v="Merkez"/>
  </r>
  <r>
    <m/>
    <m/>
    <x v="164"/>
    <s v="Q2"/>
    <x v="1"/>
    <x v="4"/>
    <m/>
    <s v="KOROPLAST TEMIZLIK AMBALAJ ÜRÜNLERI SAN. VE DIS TIC.A.S."/>
    <s v="EY.03.001"/>
    <s v="Enroute Panorama PaaS Yazılımi (Kiralama Hizmeti )"/>
    <s v="Univera - Koroplast"/>
    <x v="19"/>
    <s v="Enroute"/>
    <s v="Enroute"/>
    <n v="94503.98"/>
    <m/>
    <n v="-1"/>
    <m/>
    <n v="0"/>
    <m/>
    <n v="0"/>
    <m/>
    <n v="-94503.98"/>
    <m/>
    <n v="1"/>
    <n v="94503.98"/>
    <m/>
    <m/>
    <m/>
    <s v="Koroplast"/>
    <s v="Mevcut Müşteri"/>
    <s v="Yenileme"/>
    <s v="Lisans"/>
    <s v="Lisans Kiralama"/>
    <s v="Diğer"/>
    <s v="Univera Satış"/>
    <s v="Saha Satış"/>
    <s v="Yurt İçi"/>
    <s v="Türkiye"/>
    <s v="Merkez"/>
  </r>
  <r>
    <m/>
    <m/>
    <x v="164"/>
    <s v="Q2"/>
    <x v="1"/>
    <x v="4"/>
    <m/>
    <s v="KOROPLAST TEMIZLIK AMBALAJ ÜRÜNLERI SAN. VE DIS TIC.A.S."/>
    <s v="EY.03.001"/>
    <s v="Enroute Panorama PaaS Yazılımi (Kiralama Hizmeti )"/>
    <s v="Univera - Koroplast"/>
    <x v="19"/>
    <s v="Enroute"/>
    <s v="Enroute"/>
    <n v="94503.98"/>
    <m/>
    <n v="1"/>
    <m/>
    <n v="94503.98"/>
    <m/>
    <n v="0"/>
    <m/>
    <n v="94503.98"/>
    <m/>
    <n v="0"/>
    <n v="0"/>
    <m/>
    <m/>
    <m/>
    <s v="Koroplast"/>
    <s v="Mevcut Müşteri"/>
    <s v="Yenileme"/>
    <s v="Lisans"/>
    <s v="Lisans Kiralama"/>
    <s v="Diğer"/>
    <s v="Univera Satış"/>
    <s v="Saha Satış"/>
    <s v="Yurt İçi"/>
    <s v="Türkiye"/>
    <s v="Merkez"/>
  </r>
  <r>
    <m/>
    <m/>
    <x v="164"/>
    <s v="Q2"/>
    <x v="1"/>
    <x v="4"/>
    <m/>
    <s v="Eczacibasi Tüketim Ürünleri San. Tic. A.S."/>
    <s v="EY.04.012"/>
    <s v="Enroute Panorama E-Dönüsüm  Modül Yazılımi (Enterprise)"/>
    <s v="Univera - Eczacıbaşı Profesyonel"/>
    <x v="11"/>
    <s v="Enroute"/>
    <s v="Enroute"/>
    <n v="37700"/>
    <m/>
    <n v="1"/>
    <m/>
    <n v="37700"/>
    <m/>
    <n v="0"/>
    <m/>
    <n v="37700"/>
    <m/>
    <n v="0"/>
    <n v="0"/>
    <m/>
    <m/>
    <m/>
    <s v="Eczacıbaşı"/>
    <s v="Mevcut Müşteri"/>
    <s v="Yeni Satış"/>
    <s v="Lisans"/>
    <s v="Lisans Satışı"/>
    <s v="Diğer"/>
    <s v="Univera Satış"/>
    <s v="Saha Satış"/>
    <s v="Yurt İçi"/>
    <s v="Türkiye"/>
    <s v="Merkez"/>
  </r>
  <r>
    <m/>
    <m/>
    <x v="164"/>
    <s v="Q2"/>
    <x v="1"/>
    <x v="4"/>
    <m/>
    <s v="LA LORRAINE UNLU MAMÜLLER SAN. VE TIC. A.S."/>
    <s v="EH.02.014"/>
    <s v="Enroute PANORAMA BUSINESS ANALYTICS  (QSENSE) KULLANICI LISANSI BakımI"/>
    <s v="Univera - La Lorraine"/>
    <x v="13"/>
    <s v="Enroute"/>
    <s v="QLIK - Outsource"/>
    <n v="45676.43"/>
    <m/>
    <n v="1"/>
    <m/>
    <n v="45676.428339999999"/>
    <m/>
    <n v="-1.6639999999999999E-3"/>
    <m/>
    <n v="45676.43"/>
    <m/>
    <n v="0"/>
    <n v="0"/>
    <m/>
    <m/>
    <m/>
    <s v="La Lorraine"/>
    <s v="Mevcut Müşteri"/>
    <s v="Yeni Satış"/>
    <s v="Hizmet"/>
    <s v="Bakım ve Destek Hizmeti"/>
    <s v="Diğer"/>
    <s v="Univera Satış"/>
    <s v="Saha Satış"/>
    <s v="Yurt İçi"/>
    <s v="Türkiye"/>
    <s v="Merkez"/>
  </r>
  <r>
    <m/>
    <m/>
    <x v="164"/>
    <s v="Q2"/>
    <x v="1"/>
    <x v="4"/>
    <m/>
    <s v="DARDANEL DAĞITIM A.Ş."/>
    <s v="EH.02.001"/>
    <s v="Enroute Panorama - Yillik Yazilim Bakimi, Yasatma ve Merkezi Destek Hizmeti"/>
    <s v="Univera - Dardanel"/>
    <x v="12"/>
    <s v="Enroute"/>
    <s v="Enroute"/>
    <n v="700000"/>
    <m/>
    <n v="1"/>
    <m/>
    <n v="700000"/>
    <m/>
    <n v="0"/>
    <m/>
    <n v="700000"/>
    <m/>
    <n v="0"/>
    <n v="0"/>
    <m/>
    <m/>
    <m/>
    <s v="Dardanel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164"/>
    <s v="Q2"/>
    <x v="1"/>
    <x v="4"/>
    <m/>
    <s v="EFES VITANTA MOLDOVA BREWERY S.A"/>
    <s v="EH.02.001"/>
    <s v="Enroute Panorama - Yillik Yazilim Bakimi, Yasatma ve Merkezi Destek Hizmeti"/>
    <s v="Univera - Efes Moldova"/>
    <x v="16"/>
    <s v="Enroute"/>
    <s v="Enroute"/>
    <n v="28398.66"/>
    <m/>
    <n v="1"/>
    <m/>
    <n v="28398.660260000001"/>
    <m/>
    <n v="2.5500000000000002E-4"/>
    <m/>
    <n v="28398.66"/>
    <m/>
    <n v="0"/>
    <n v="0"/>
    <m/>
    <m/>
    <m/>
    <s v="Efes International"/>
    <s v="Mevcut Müşteri"/>
    <s v="Yenileme"/>
    <s v="Hizmet"/>
    <s v="Bakım ve Destek Hizmeti"/>
    <s v="Diğer"/>
    <s v="Univera Satış"/>
    <s v="Saha Satış"/>
    <s v="Yurt Dışı"/>
    <s v="Moldova"/>
    <s v="Merkez"/>
  </r>
  <r>
    <m/>
    <m/>
    <x v="164"/>
    <s v="Q2"/>
    <x v="1"/>
    <x v="4"/>
    <m/>
    <s v="ROYAL CANIN TURKEY EVCIL HAYVAN ÜRÜNLERI TIC. LTD. STI."/>
    <s v="EH.02.001"/>
    <s v="Enroute Panorama - Yillik Yazilim Bakimi, Yasatma ve Merkezi Destek Hizmeti"/>
    <s v="Univera - Royal Canin"/>
    <x v="12"/>
    <s v="Enroute"/>
    <s v="Enroute"/>
    <n v="1013028.5"/>
    <m/>
    <n v="1"/>
    <m/>
    <n v="1013028.5"/>
    <m/>
    <n v="0"/>
    <m/>
    <n v="1013028.5"/>
    <m/>
    <n v="0"/>
    <n v="0"/>
    <m/>
    <m/>
    <m/>
    <s v="Royal Canin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164"/>
    <s v="Q2"/>
    <x v="1"/>
    <x v="4"/>
    <m/>
    <s v="TURKTAB MARKETING SIGARA VE TÜTÜNCÜLÜK ANONIM SIRKETI"/>
    <s v="EH.02.001"/>
    <s v="Enroute Panorama - Yillik Yazilim Bakimi, Yasatma ve Merkezi Destek Hizmeti"/>
    <s v="Univera - Türktab"/>
    <x v="18"/>
    <s v="Enroute"/>
    <s v="Enroute"/>
    <n v="1221022.95"/>
    <m/>
    <n v="1"/>
    <m/>
    <n v="1221022.95"/>
    <m/>
    <n v="0"/>
    <m/>
    <n v="1221022.95"/>
    <m/>
    <n v="0"/>
    <n v="0"/>
    <m/>
    <m/>
    <m/>
    <s v="Türktab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164"/>
    <s v="Q2"/>
    <x v="1"/>
    <x v="4"/>
    <m/>
    <s v="Lomisi JSC Efes Gürcistan "/>
    <s v="EY.06.001"/>
    <s v="Enroute Panorama - Yazilim Gelistirme Hizmeti"/>
    <s v="Univera - Efes Gürcistan"/>
    <x v="16"/>
    <s v="Enroute"/>
    <s v="Enroute"/>
    <n v="15228.64"/>
    <m/>
    <n v="2"/>
    <m/>
    <n v="30457.279999999999"/>
    <m/>
    <n v="0"/>
    <m/>
    <n v="30457.279999999999"/>
    <m/>
    <n v="0"/>
    <n v="0"/>
    <m/>
    <m/>
    <m/>
    <s v="Efes International"/>
    <s v="Mevcut Müşteri"/>
    <s v="Yeni Satış"/>
    <s v="Hizmet"/>
    <s v="Yazılım Geliştirme"/>
    <s v="Diğer"/>
    <s v="Univera Satış"/>
    <s v="Saha Satış"/>
    <s v="Yurt Dışı"/>
    <s v="Gürcistan"/>
    <s v="Merkez"/>
  </r>
  <r>
    <m/>
    <m/>
    <x v="164"/>
    <s v="Q2"/>
    <x v="1"/>
    <x v="4"/>
    <m/>
    <s v="DURU ITR.DEPOSU SAN VE TIC. A.S."/>
    <s v="EH.02.018"/>
    <s v="Enroute Panorama  WebConnector Bakim Hizmeti"/>
    <s v="Univera - Evyap"/>
    <x v="13"/>
    <s v="Enroute"/>
    <s v="Web Connector"/>
    <n v="50960"/>
    <m/>
    <n v="2"/>
    <m/>
    <n v="127400"/>
    <m/>
    <n v="25480"/>
    <m/>
    <n v="101920"/>
    <m/>
    <n v="0"/>
    <n v="0"/>
    <m/>
    <m/>
    <m/>
    <s v="Evyap"/>
    <s v="Mevcut Müşteri"/>
    <s v="Yenileme"/>
    <s v="Hizmet"/>
    <s v="Bakım ve Destek Hizmeti"/>
    <s v="Diğer"/>
    <s v="Univera Satış"/>
    <s v="Saha Satış"/>
    <s v="Yurt İçi"/>
    <s v="Türkiye"/>
    <s v="Dist"/>
  </r>
  <r>
    <m/>
    <m/>
    <x v="164"/>
    <s v="Q2"/>
    <x v="1"/>
    <x v="4"/>
    <m/>
    <s v="Eczacibasi Tüketim Ürünleri San. Tic. A.S."/>
    <s v="EH.03.006"/>
    <s v="Enroute Panorama - Uzaktan Kurulum ve Efitim Hizmeti"/>
    <s v="Univera - Eczacıbaşı Profesyonel"/>
    <x v="11"/>
    <s v="Enroute"/>
    <s v="Enroute"/>
    <n v="14000"/>
    <m/>
    <n v="2"/>
    <m/>
    <n v="28000"/>
    <m/>
    <n v="0"/>
    <m/>
    <n v="28000"/>
    <m/>
    <n v="0"/>
    <n v="0"/>
    <m/>
    <m/>
    <m/>
    <s v="Eczacıbaşı"/>
    <s v="Mevcut Müşteri"/>
    <s v="Yeni Satış"/>
    <s v="Hizmet"/>
    <s v="Kurulum ve Eğitim"/>
    <s v="Diğer"/>
    <s v="Univera Satış"/>
    <s v="Saha Satış"/>
    <s v="Yurt İçi"/>
    <s v="Türkiye"/>
    <s v="Merkez"/>
  </r>
  <r>
    <m/>
    <m/>
    <x v="164"/>
    <s v="Q2"/>
    <x v="1"/>
    <x v="4"/>
    <m/>
    <s v="ERVIN MESRUBAT SAN. VE TIC. LTD. STI."/>
    <s v="EH.05.002"/>
    <s v="Enroute Panorama - Rapor Gelistirme Hizmeti"/>
    <s v="Univera - Haribo"/>
    <x v="13"/>
    <s v="Enroute"/>
    <s v="Enroute"/>
    <n v="20825"/>
    <m/>
    <n v="1"/>
    <m/>
    <n v="24500"/>
    <m/>
    <n v="3675"/>
    <m/>
    <n v="20825"/>
    <m/>
    <n v="0"/>
    <n v="0"/>
    <m/>
    <m/>
    <m/>
    <s v="Haribo"/>
    <s v="Mevcut Müşteri"/>
    <s v="Yeni Satış"/>
    <s v="Hizmet"/>
    <s v="Rapor Geliştirme"/>
    <s v="Diğer"/>
    <s v="Univera Satış"/>
    <s v="Saha Satış"/>
    <s v="Yurt İçi"/>
    <s v="Türkiye"/>
    <s v="Dist"/>
  </r>
  <r>
    <m/>
    <m/>
    <x v="164"/>
    <s v="Q2"/>
    <x v="1"/>
    <x v="4"/>
    <m/>
    <s v="Eczacibasi Tüketim Ürünleri San. Tic. A.S."/>
    <s v="EH.01.001"/>
    <s v="Enroute Panorama - Proje ve Ürün Yönetimi Danışmanlığı Hizmeti"/>
    <s v="Univera - Eczacıbaşı Girişim"/>
    <x v="11"/>
    <s v="Enroute"/>
    <s v="Enroute"/>
    <n v="17500"/>
    <m/>
    <n v="3"/>
    <m/>
    <n v="52500"/>
    <m/>
    <n v="0"/>
    <m/>
    <n v="52500"/>
    <m/>
    <n v="0"/>
    <n v="0"/>
    <m/>
    <m/>
    <m/>
    <s v="Eczacıbaşı"/>
    <s v="Mevcut Müşteri"/>
    <s v="Yeni Satış"/>
    <s v="Hizmet"/>
    <s v="Proje Yönetimi ve Danışmanlık"/>
    <s v="Diğer"/>
    <s v="Univera Satış"/>
    <s v="Saha Satış"/>
    <s v="Yurt İçi"/>
    <s v="Türkiye"/>
    <s v="Merkez"/>
  </r>
  <r>
    <m/>
    <m/>
    <x v="164"/>
    <s v="Q2"/>
    <x v="1"/>
    <x v="4"/>
    <m/>
    <s v="Eczacibasi Tüketim Ürünleri San. Tic. A.S."/>
    <s v="EH.01.001"/>
    <s v="Enroute Panorama - Proje ve Ürün Yönetimi Danışmanlığı Hizmeti"/>
    <s v="Univera - Eczacıbaşı Girişim"/>
    <x v="11"/>
    <s v="Enroute"/>
    <s v="Enroute"/>
    <n v="24500"/>
    <m/>
    <n v="1"/>
    <m/>
    <n v="24500"/>
    <m/>
    <n v="0"/>
    <m/>
    <n v="24500"/>
    <m/>
    <n v="0"/>
    <n v="0"/>
    <m/>
    <m/>
    <m/>
    <s v="Eczacıbaşı"/>
    <s v="Mevcut Müşteri"/>
    <s v="Yeni Satış"/>
    <s v="Hizmet"/>
    <s v="Proje Yönetimi ve Danışmanlık"/>
    <s v="Diğer"/>
    <s v="Univera Satış"/>
    <s v="Saha Satış"/>
    <s v="Yurt İçi"/>
    <s v="Türkiye"/>
    <s v="Merkez"/>
  </r>
  <r>
    <m/>
    <m/>
    <x v="164"/>
    <s v="Q2"/>
    <x v="1"/>
    <x v="4"/>
    <m/>
    <s v="Eczacibasi Tüketim Ürünleri San. Tic. A.S."/>
    <s v="EH.01.001"/>
    <s v="Enroute Panorama - Proje ve Ürün Yönetimi Danışmanlığı Hizmeti"/>
    <s v="Univera - Eczacıbaşı Profesyonel"/>
    <x v="11"/>
    <s v="Enroute"/>
    <s v="Enroute"/>
    <n v="24500"/>
    <m/>
    <n v="3"/>
    <m/>
    <n v="73500"/>
    <m/>
    <n v="0"/>
    <m/>
    <n v="73500"/>
    <m/>
    <n v="0"/>
    <n v="0"/>
    <m/>
    <m/>
    <m/>
    <s v="Eczacıbaşı"/>
    <s v="Mevcut Müşteri"/>
    <s v="Yeni Satış"/>
    <s v="Hizmet"/>
    <s v="Proje Yönetimi ve Danışmanlık"/>
    <s v="Diğer"/>
    <s v="Univera Satış"/>
    <s v="Saha Satış"/>
    <s v="Yurt İçi"/>
    <s v="Türkiye"/>
    <s v="Merkez"/>
  </r>
  <r>
    <m/>
    <m/>
    <x v="164"/>
    <s v="Q2"/>
    <x v="1"/>
    <x v="4"/>
    <m/>
    <s v="ERVIN MESRUBAT SAN. VE TIC. LTD. STI."/>
    <s v="EH.01.001"/>
    <s v="Enroute Panorama - Proje ve Ürün Yönetimi Danışmanlığı Hizmeti"/>
    <s v="Univera - Haribo"/>
    <x v="13"/>
    <s v="Enroute"/>
    <s v="Enroute"/>
    <n v="20825"/>
    <m/>
    <n v="1"/>
    <m/>
    <n v="24500"/>
    <m/>
    <n v="3675"/>
    <m/>
    <n v="20825"/>
    <m/>
    <n v="0"/>
    <n v="0"/>
    <m/>
    <m/>
    <m/>
    <s v="Haribo"/>
    <s v="Mevcut Müşteri"/>
    <s v="Yeni Satış"/>
    <s v="Hizmet"/>
    <s v="Proje Yönetimi ve Danışmanlık"/>
    <s v="Diğer"/>
    <s v="Univera Satış"/>
    <s v="Saha Satış"/>
    <s v="Yurt İçi"/>
    <s v="Türkiye"/>
    <s v="Dist"/>
  </r>
  <r>
    <m/>
    <m/>
    <x v="164"/>
    <s v="Q2"/>
    <x v="1"/>
    <x v="4"/>
    <m/>
    <s v="Lomisi JSC Efes Gürcistan "/>
    <s v="EH.01.001"/>
    <s v="Enroute Panorama - Proje ve Ürün Yönetimi Danışmanlığı Hizmeti"/>
    <s v="Univera - Efes Gürcistan"/>
    <x v="16"/>
    <s v="Enroute"/>
    <s v="Enroute"/>
    <n v="15512.8"/>
    <m/>
    <n v="1"/>
    <m/>
    <n v="15512.8"/>
    <m/>
    <n v="0"/>
    <m/>
    <n v="15512.8"/>
    <m/>
    <n v="0"/>
    <n v="0"/>
    <m/>
    <m/>
    <m/>
    <s v="Efes International"/>
    <s v="Mevcut Müşteri"/>
    <s v="Yeni Satış"/>
    <s v="Hizmet"/>
    <s v="Proje Yönetimi ve Danışmanlık"/>
    <s v="Diğer"/>
    <s v="Univera Satış"/>
    <s v="Saha Satış"/>
    <s v="Yurt Dışı"/>
    <s v="Gürcistan"/>
    <s v="Merkez"/>
  </r>
  <r>
    <m/>
    <m/>
    <x v="164"/>
    <s v="Q2"/>
    <x v="1"/>
    <x v="4"/>
    <m/>
    <s v="RED BULL GIDA DAGITIM VE PAZARLAMA TICARET LTD. STI"/>
    <s v="EY.01.014"/>
    <s v="Enroute Panorama - Platform Back Office Kullanici Yazılımi (Enterprise)"/>
    <s v="Univera - Redbull"/>
    <x v="12"/>
    <s v="Enroute"/>
    <s v="Enroute"/>
    <n v="25350"/>
    <m/>
    <n v="1"/>
    <m/>
    <n v="25350"/>
    <m/>
    <n v="0"/>
    <m/>
    <n v="25350"/>
    <m/>
    <n v="0"/>
    <n v="0"/>
    <m/>
    <m/>
    <m/>
    <s v="Redbull"/>
    <s v="Mevcut Müşteri"/>
    <s v="Yeni Satış"/>
    <s v="Lisans"/>
    <s v="Lisans Satışı"/>
    <s v="Diğer"/>
    <s v="Univera Satış"/>
    <s v="Saha Satış"/>
    <s v="Yurt İçi"/>
    <s v="Türkiye"/>
    <s v="Merkez"/>
  </r>
  <r>
    <m/>
    <m/>
    <x v="164"/>
    <s v="Q2"/>
    <x v="1"/>
    <x v="4"/>
    <m/>
    <s v="BIZIMYAKI TEMIZLIK VE GIDA SAN. VE TIC. LTD STI"/>
    <s v="EY.02.011"/>
    <s v="Enroute Panorama - Panel - Çoklu Proje Birlestirme Mobil Uygulama Yazılımi (Enterprise)"/>
    <s v="Univera - Çaykur"/>
    <x v="12"/>
    <s v="Enroute"/>
    <s v="Enroute"/>
    <n v="12025"/>
    <m/>
    <n v="2"/>
    <m/>
    <n v="24050"/>
    <m/>
    <n v="0"/>
    <m/>
    <n v="24050"/>
    <m/>
    <n v="0"/>
    <n v="0"/>
    <m/>
    <m/>
    <m/>
    <s v="Çaykur"/>
    <s v="Mevcut Müşteri"/>
    <s v="Yeni Satış"/>
    <s v="Lisans"/>
    <s v="Lisans Satışı"/>
    <s v="Diğer"/>
    <s v="Univera Satış"/>
    <s v="Saha Satış"/>
    <s v="Yurt İçi"/>
    <s v="Türkiye"/>
    <s v="Dist"/>
  </r>
  <r>
    <m/>
    <m/>
    <x v="164"/>
    <s v="Q2"/>
    <x v="1"/>
    <x v="4"/>
    <m/>
    <s v="WEITNAUER DIS TICARET ANONIM SIRKETI"/>
    <s v="EYS.02.033"/>
    <s v="Enroute Panorama - Mobil Kullanici Yazılımi Standart"/>
    <s v="Univera - Weitnauer"/>
    <x v="12"/>
    <s v="Enroute"/>
    <s v="Enroute"/>
    <n v="3806"/>
    <m/>
    <n v="3"/>
    <m/>
    <n v="11418"/>
    <m/>
    <n v="0"/>
    <m/>
    <n v="11418"/>
    <m/>
    <n v="0"/>
    <n v="0"/>
    <m/>
    <m/>
    <m/>
    <s v="Weithnauer"/>
    <s v="Mevcut Müşteri"/>
    <s v="Yeni Satış"/>
    <s v="Lisans"/>
    <s v="Lisans Satışı"/>
    <s v="Diğer"/>
    <s v="Univera Satış"/>
    <s v="Saha Satış"/>
    <s v="Yurt İçi"/>
    <s v="Türkiye"/>
    <s v="Merkez"/>
  </r>
  <r>
    <m/>
    <m/>
    <x v="164"/>
    <s v="Q2"/>
    <x v="1"/>
    <x v="4"/>
    <m/>
    <s v="Eczacibasi Tüketim Ürünleri San. Tic. A.S."/>
    <s v="EY.02.033"/>
    <s v="Enroute Panorama - Mobil Kullanici Yazılımi (Enterprise)"/>
    <s v="Univera - Eczacıbaşı Profesyonel"/>
    <x v="11"/>
    <s v="Enroute"/>
    <s v="Enroute"/>
    <n v="12025"/>
    <m/>
    <n v="3"/>
    <m/>
    <n v="36075"/>
    <m/>
    <n v="0"/>
    <m/>
    <n v="36075"/>
    <m/>
    <n v="0"/>
    <n v="0"/>
    <m/>
    <m/>
    <m/>
    <s v="Eczacıbaşı"/>
    <s v="Mevcut Müşteri"/>
    <s v="Yeni Satış"/>
    <s v="Lisans"/>
    <s v="Lisans Satışı"/>
    <s v="Diğer"/>
    <s v="Univera Satış"/>
    <s v="Saha Satış"/>
    <s v="Yurt İçi"/>
    <s v="Türkiye"/>
    <s v="Merkez"/>
  </r>
  <r>
    <m/>
    <m/>
    <x v="164"/>
    <s v="Q2"/>
    <x v="1"/>
    <x v="4"/>
    <m/>
    <s v="Eczacibasi Tüketim Ürünleri San. Tic. A.S."/>
    <s v="EH.01.003"/>
    <s v="Enroute Panorama - Kurulum ve Efitim Hizmeti"/>
    <s v="Univera - Eczacıbaşı Profesyonel"/>
    <x v="11"/>
    <s v="Enroute"/>
    <s v="Enroute"/>
    <n v="16800"/>
    <m/>
    <n v="4"/>
    <m/>
    <n v="67200"/>
    <m/>
    <n v="0"/>
    <m/>
    <n v="67200"/>
    <m/>
    <n v="0"/>
    <n v="0"/>
    <m/>
    <m/>
    <m/>
    <s v="Eczacıbaşı"/>
    <s v="Mevcut Müşteri"/>
    <s v="Yeni Satış"/>
    <s v="Hizmet"/>
    <s v="Kurulum ve Eğitim"/>
    <s v="Diğer"/>
    <s v="Univera Satış"/>
    <s v="Saha Satış"/>
    <s v="Yurt İçi"/>
    <s v="Türkiye"/>
    <s v="Merkez"/>
  </r>
  <r>
    <m/>
    <m/>
    <x v="164"/>
    <s v="Q2"/>
    <x v="1"/>
    <x v="4"/>
    <m/>
    <s v="Eczacibasi Tüketim Ürünleri San. Tic. A.S."/>
    <s v="EH.02.019"/>
    <s v="Enroute Panorama - Ek Yazılım Yazilim Bakimi, Yasatma ve Merkezi Destek Hizmeti"/>
    <s v="Univera - Eczacıbaşı Girişim"/>
    <x v="11"/>
    <s v="Enroute"/>
    <s v="Enroute"/>
    <n v="10500"/>
    <m/>
    <n v="1"/>
    <m/>
    <n v="10500"/>
    <m/>
    <n v="0"/>
    <m/>
    <n v="10500"/>
    <m/>
    <n v="0"/>
    <n v="0"/>
    <m/>
    <m/>
    <m/>
    <s v="Eczacıbaşı"/>
    <s v="Mevcut Müşteri"/>
    <s v="Yeni Satış"/>
    <s v="Hizmet"/>
    <s v="Bakım ve Destek Hizmeti"/>
    <s v="Diğer"/>
    <s v="Univera Satış"/>
    <s v="Saha Satış"/>
    <s v="Yurt İçi"/>
    <s v="Türkiye"/>
    <s v="Merkez"/>
  </r>
  <r>
    <m/>
    <m/>
    <x v="164"/>
    <s v="Q2"/>
    <x v="1"/>
    <x v="4"/>
    <m/>
    <s v="Eczacibasi Tüketim Ürünleri San. Tic. A.S."/>
    <s v="EH.02.019"/>
    <s v="Enroute Panorama - Ek Yazılım Yazilim Bakimi, Yasatma ve Merkezi Destek Hizmeti"/>
    <s v="Univera - Eczacıbaşı Profesyonel"/>
    <x v="11"/>
    <s v="Enroute"/>
    <s v="Enroute"/>
    <n v="9342.67"/>
    <m/>
    <n v="1"/>
    <m/>
    <n v="9342.6659999999993"/>
    <m/>
    <n v="-4.0000000000000001E-3"/>
    <m/>
    <n v="9342.67"/>
    <m/>
    <n v="0"/>
    <n v="0"/>
    <m/>
    <m/>
    <m/>
    <s v="Eczacıbaşı"/>
    <s v="Mevcut Müşteri"/>
    <s v="Yeni Satış"/>
    <s v="Hizmet"/>
    <s v="Bakım ve Destek Hizmeti"/>
    <s v="Diğer"/>
    <s v="Univera Satış"/>
    <s v="Saha Satış"/>
    <s v="Yurt İçi"/>
    <s v="Türkiye"/>
    <s v="Merkez"/>
  </r>
  <r>
    <m/>
    <m/>
    <x v="164"/>
    <s v="Q2"/>
    <x v="1"/>
    <x v="4"/>
    <m/>
    <s v="Eczacibasi Tüketim Ürünleri San. Tic. A.S."/>
    <s v="EH.02.019"/>
    <s v="Enroute Panorama - Ek Yazılım Yazilim Bakimi, Yasatma ve Merkezi Destek Hizmeti"/>
    <s v="Univera - Eczacıbaşı Profesyonel"/>
    <x v="11"/>
    <s v="Enroute"/>
    <s v="Enroute"/>
    <n v="5530"/>
    <m/>
    <n v="1"/>
    <m/>
    <n v="5530"/>
    <m/>
    <n v="0"/>
    <m/>
    <n v="5530"/>
    <m/>
    <n v="0"/>
    <n v="0"/>
    <m/>
    <m/>
    <m/>
    <s v="Eczacıbaşı"/>
    <s v="Mevcut Müşteri"/>
    <s v="Yeni Satış"/>
    <s v="Hizmet"/>
    <s v="Bakım ve Destek Hizmeti"/>
    <s v="Diğer"/>
    <s v="Univera Satış"/>
    <s v="Saha Satış"/>
    <s v="Yurt İçi"/>
    <s v="Türkiye"/>
    <s v="Merkez"/>
  </r>
  <r>
    <m/>
    <m/>
    <x v="164"/>
    <s v="Q2"/>
    <x v="1"/>
    <x v="4"/>
    <m/>
    <s v="Eczacibasi Tüketim Ürünleri San. Tic. A.S."/>
    <s v="EH.02.019"/>
    <s v="Enroute Panorama - Ek Yazılım Yazilim Bakimi, Yasatma ve Merkezi Destek Hizmeti"/>
    <s v="Univera - Eczacıbaşı Profesyonel"/>
    <x v="11"/>
    <s v="Enroute"/>
    <s v="Enroute"/>
    <n v="4629"/>
    <m/>
    <n v="1"/>
    <m/>
    <n v="4629"/>
    <m/>
    <n v="0"/>
    <m/>
    <n v="4629"/>
    <m/>
    <n v="0"/>
    <n v="0"/>
    <m/>
    <m/>
    <m/>
    <s v="Eczacıbaşı"/>
    <s v="Mevcut Müşteri"/>
    <s v="Yeni Satış"/>
    <s v="Hizmet"/>
    <s v="Bakım ve Destek Hizmeti"/>
    <s v="Diğer"/>
    <s v="Univera Satış"/>
    <s v="Saha Satış"/>
    <s v="Yurt İçi"/>
    <s v="Türkiye"/>
    <s v="Merkez"/>
  </r>
  <r>
    <m/>
    <m/>
    <x v="164"/>
    <s v="Q2"/>
    <x v="1"/>
    <x v="4"/>
    <m/>
    <s v="RED BULL GIDA DAGITIM VE PAZARLAMA TICARET LTD. STI"/>
    <s v="EH.02.019"/>
    <s v="Enroute Panorama - Ek Yazılım Yazilim Bakimi, Yasatma ve Merkezi Destek Hizmeti"/>
    <s v="Univera - Redbull"/>
    <x v="12"/>
    <s v="Enroute"/>
    <s v="Enroute"/>
    <n v="2788.5"/>
    <m/>
    <n v="1"/>
    <m/>
    <n v="2788.5"/>
    <m/>
    <n v="0"/>
    <m/>
    <n v="2788.5"/>
    <m/>
    <n v="0"/>
    <n v="0"/>
    <m/>
    <m/>
    <m/>
    <s v="Redbull"/>
    <s v="Mevcut Müşteri"/>
    <s v="Yeni Satış"/>
    <s v="Hizmet"/>
    <s v="Bakım ve Destek Hizmeti"/>
    <s v="Diğer"/>
    <s v="Univera Satış"/>
    <s v="Saha Satış"/>
    <s v="Yurt İçi"/>
    <s v="Türkiye"/>
    <s v="Merkez"/>
  </r>
  <r>
    <m/>
    <m/>
    <x v="164"/>
    <s v="Q2"/>
    <x v="1"/>
    <x v="4"/>
    <m/>
    <s v="WEITNAUER DIS TICARET ANONIM SIRKETI"/>
    <s v="EH.02.019"/>
    <s v="Enroute Panorama - Ek Yazılım Yazilim Bakimi, Yasatma ve Merkezi Destek Hizmeti"/>
    <s v="Univera - Weitnauer"/>
    <x v="12"/>
    <s v="Enroute"/>
    <s v="Enroute"/>
    <n v="1465.31"/>
    <m/>
    <n v="1"/>
    <m/>
    <n v="1465.31"/>
    <m/>
    <n v="0"/>
    <m/>
    <n v="1465.31"/>
    <m/>
    <n v="0"/>
    <n v="0"/>
    <m/>
    <m/>
    <m/>
    <s v="Weithnauer"/>
    <s v="Mevcut Müşteri"/>
    <s v="Yeni Satış"/>
    <s v="Hizmet"/>
    <s v="Bakım ve Destek Hizmeti"/>
    <s v="Diğer"/>
    <s v="Univera Satış"/>
    <s v="Saha Satış"/>
    <s v="Yurt İçi"/>
    <s v="Türkiye"/>
    <s v="Merkez"/>
  </r>
  <r>
    <m/>
    <m/>
    <x v="164"/>
    <s v="Q2"/>
    <x v="1"/>
    <x v="4"/>
    <m/>
    <s v="ESRA MUHTAROGLU"/>
    <s v="EYS.04.012"/>
    <s v="Enroute Panorama - E-Dönüsüm Modül Yazılımi Standart"/>
    <s v="Univera - Dardanel"/>
    <x v="12"/>
    <s v="Enroute"/>
    <s v="Enroute"/>
    <n v="20000"/>
    <m/>
    <n v="1"/>
    <m/>
    <n v="25000"/>
    <m/>
    <n v="5000"/>
    <m/>
    <n v="20000"/>
    <m/>
    <n v="0"/>
    <n v="0"/>
    <m/>
    <m/>
    <m/>
    <s v="Dardanel"/>
    <s v="Mevcut Müşteri"/>
    <s v="Yeni Satış"/>
    <s v="Lisans"/>
    <s v="Lisans Satışı"/>
    <s v="Diğer"/>
    <s v="Univera Satış"/>
    <s v="Saha Satış"/>
    <s v="Yurt İçi"/>
    <s v="Türkiye"/>
    <s v="Dist"/>
  </r>
  <r>
    <m/>
    <m/>
    <x v="164"/>
    <s v="Q2"/>
    <x v="1"/>
    <x v="4"/>
    <m/>
    <s v="Eczacibasi Tüketim Ürünleri San. Tic. A.S."/>
    <s v="EY.01.025"/>
    <s v="Enroute Panorama - Dist. Web Connector  Web Service Yazılımi (Enterprise)"/>
    <s v="Univera - Eczacıbaşı Girişim"/>
    <x v="11"/>
    <s v="Enroute"/>
    <s v="Enroute"/>
    <n v="49000"/>
    <m/>
    <n v="1"/>
    <m/>
    <n v="49000"/>
    <m/>
    <n v="0"/>
    <m/>
    <n v="49000"/>
    <m/>
    <n v="0"/>
    <n v="0"/>
    <m/>
    <m/>
    <m/>
    <s v="Eczacıbaşı"/>
    <s v="Mevcut Müşteri"/>
    <s v="Yeni Satış"/>
    <s v="Lisans"/>
    <s v="Lisans Satışı"/>
    <s v="Diğer"/>
    <s v="Univera Satış"/>
    <s v="Saha Satış"/>
    <s v="Yurt İçi"/>
    <s v="Türkiye"/>
    <s v="Merkez"/>
  </r>
  <r>
    <m/>
    <m/>
    <x v="164"/>
    <s v="Q2"/>
    <x v="1"/>
    <x v="4"/>
    <m/>
    <s v="Eczacibasi Tüketim Ürünleri San. Tic. A.S."/>
    <s v="EY.01.025"/>
    <s v="Enroute Panorama - Dist. Web Connector  Web Service Yazılımi (Enterprise)"/>
    <s v="Univera - Eczacıbaşı Girişim"/>
    <x v="11"/>
    <s v="Enroute"/>
    <s v="Enroute"/>
    <n v="63700"/>
    <m/>
    <n v="1"/>
    <m/>
    <n v="63700"/>
    <m/>
    <n v="0"/>
    <m/>
    <n v="63700"/>
    <m/>
    <n v="0"/>
    <n v="0"/>
    <m/>
    <m/>
    <m/>
    <s v="Eczacıbaşı"/>
    <s v="Mevcut Müşteri"/>
    <s v="Yeni Satış"/>
    <s v="Lisans"/>
    <s v="Lisans Satışı"/>
    <s v="Diğer"/>
    <s v="Univera Satış"/>
    <s v="Saha Satış"/>
    <s v="Yurt İçi"/>
    <s v="Türkiye"/>
    <s v="Merkez"/>
  </r>
  <r>
    <m/>
    <m/>
    <x v="164"/>
    <s v="Q2"/>
    <x v="1"/>
    <x v="4"/>
    <m/>
    <s v="Eczacibasi Tüketim Ürünleri San. Tic. A.S."/>
    <s v="EY.01.025"/>
    <s v="Enroute Panorama - Dist. Web Connector  Web Service Yazılımi (Enterprise)"/>
    <s v="Univera - Eczacıbaşı Profesyonel"/>
    <x v="11"/>
    <s v="Enroute"/>
    <s v="Enroute"/>
    <n v="63700"/>
    <m/>
    <n v="1"/>
    <m/>
    <n v="63700"/>
    <m/>
    <n v="0"/>
    <m/>
    <n v="63700"/>
    <m/>
    <n v="0"/>
    <n v="0"/>
    <m/>
    <m/>
    <m/>
    <s v="Eczacıbaşı"/>
    <s v="Mevcut Müşteri"/>
    <s v="Yeni Satış"/>
    <s v="Lisans"/>
    <s v="Lisans Satışı"/>
    <s v="Diğer"/>
    <s v="Univera Satış"/>
    <s v="Saha Satış"/>
    <s v="Yurt İçi"/>
    <s v="Türkiye"/>
    <s v="Merkez"/>
  </r>
  <r>
    <m/>
    <m/>
    <x v="164"/>
    <s v="Q2"/>
    <x v="1"/>
    <x v="4"/>
    <m/>
    <s v="Eczacibasi Tüketim Ürünleri San. Tic. A.S."/>
    <s v="EH.03.008"/>
    <s v="Enroute Panorama - Çağrı Merkezi Hizmeti (DDI / OutSource)"/>
    <s v="Univera - Eczacıbaşı Girişim"/>
    <x v="11"/>
    <s v="Enroute"/>
    <s v="Enroute"/>
    <n v="12000"/>
    <m/>
    <n v="1"/>
    <m/>
    <n v="12000"/>
    <m/>
    <n v="0"/>
    <m/>
    <n v="12000"/>
    <m/>
    <n v="0"/>
    <n v="0"/>
    <m/>
    <m/>
    <m/>
    <s v="Eczacıbaşı"/>
    <s v="Mevcut Müşteri"/>
    <s v="Yenileme"/>
    <s v="Hizmet"/>
    <s v="Çağrı Merkezi"/>
    <s v="Diğer"/>
    <s v="Univera Satış"/>
    <s v="Saha Satış"/>
    <s v="Yurt İçi"/>
    <s v="Türkiye"/>
    <s v="Merkez"/>
  </r>
  <r>
    <m/>
    <m/>
    <x v="164"/>
    <s v="Q2"/>
    <x v="1"/>
    <x v="4"/>
    <m/>
    <s v="DARDANEL DAĞITIM A.Ş."/>
    <s v="EH.03.001"/>
    <s v="Enroute Panorama - Çafri Merkezi Hizmeti  (MSD)"/>
    <s v="Univera - Dardanel"/>
    <x v="12"/>
    <s v="Enroute"/>
    <s v="Enroute"/>
    <n v="17564.399999999998"/>
    <m/>
    <n v="54"/>
    <m/>
    <n v="948477.6"/>
    <m/>
    <n v="0"/>
    <m/>
    <n v="948477.6"/>
    <m/>
    <n v="0"/>
    <n v="0"/>
    <m/>
    <m/>
    <m/>
    <s v="Dardanel"/>
    <s v="Mevcut Müşteri"/>
    <s v="Yenileme"/>
    <s v="Hizmet"/>
    <s v="Çağrı Merkezi"/>
    <s v="Diğer"/>
    <s v="Univera Satış"/>
    <s v="Saha Satış"/>
    <s v="Yurt İçi"/>
    <s v="Türkiye"/>
    <s v="Merkez"/>
  </r>
  <r>
    <m/>
    <m/>
    <x v="164"/>
    <s v="Q2"/>
    <x v="1"/>
    <x v="4"/>
    <m/>
    <s v="EFES VITANTA MOLDOVA BREWERY S.A"/>
    <s v="EH.03.001"/>
    <s v="Enroute Panorama - Çafri Merkezi Hizmeti  (MSD)"/>
    <s v="Univera - Efes Moldova"/>
    <x v="16"/>
    <s v="Enroute"/>
    <s v="Enroute"/>
    <n v="37129.47"/>
    <m/>
    <n v="1"/>
    <m/>
    <n v="37129.465799999998"/>
    <m/>
    <n v="-4.1999999999999997E-3"/>
    <m/>
    <n v="37129.47"/>
    <m/>
    <n v="0"/>
    <n v="0"/>
    <m/>
    <m/>
    <m/>
    <s v="Efes International"/>
    <s v="Mevcut Müşteri"/>
    <s v="Yenileme"/>
    <s v="Hizmet"/>
    <s v="Çağrı Merkezi"/>
    <s v="Diğer"/>
    <s v="Univera Satış"/>
    <s v="Saha Satış"/>
    <s v="Yurt Dışı"/>
    <s v="Moldova"/>
    <s v="Merkez"/>
  </r>
  <r>
    <m/>
    <m/>
    <x v="164"/>
    <s v="Q2"/>
    <x v="1"/>
    <x v="4"/>
    <m/>
    <s v="EFES VITANTA MOLDOVA BREWERY S.A"/>
    <s v="EH.03.001"/>
    <s v="Enroute Panorama - Çafri Merkezi Hizmeti  (MSD)"/>
    <s v="Univera - Efes Moldova"/>
    <x v="16"/>
    <s v="Enroute"/>
    <s v="Enroute"/>
    <n v="37723.269999999997"/>
    <m/>
    <n v="1"/>
    <m/>
    <n v="37723.266000000003"/>
    <m/>
    <n v="-4.0000000000000001E-3"/>
    <m/>
    <n v="37723.269999999997"/>
    <m/>
    <n v="0"/>
    <n v="0"/>
    <m/>
    <m/>
    <m/>
    <s v="Efes International"/>
    <s v="Mevcut Müşteri"/>
    <s v="Yenileme"/>
    <s v="Hizmet"/>
    <s v="Çağrı Merkezi"/>
    <s v="Diğer"/>
    <s v="Univera Satış"/>
    <s v="Saha Satış"/>
    <s v="Yurt Dışı"/>
    <s v="Moldova"/>
    <s v="Merkez"/>
  </r>
  <r>
    <m/>
    <m/>
    <x v="164"/>
    <s v="Q2"/>
    <x v="1"/>
    <x v="4"/>
    <m/>
    <s v="ROYAL CANIN TURKEY EVCIL HAYVAN ÜRÜNLERI TIC. LTD. STI."/>
    <s v="EH.03.001"/>
    <s v="Enroute Panorama - Çafri Merkezi Hizmeti  (MSD)"/>
    <s v="Univera - Royal Canin"/>
    <x v="12"/>
    <s v="Enroute"/>
    <s v="Enroute"/>
    <n v="28934.809999999998"/>
    <m/>
    <n v="3"/>
    <m/>
    <n v="86804.43"/>
    <m/>
    <n v="0"/>
    <m/>
    <n v="86804.43"/>
    <m/>
    <n v="0"/>
    <n v="0"/>
    <m/>
    <m/>
    <m/>
    <s v="Royal Canin"/>
    <s v="Mevcut Müşteri"/>
    <s v="Yenileme"/>
    <s v="Hizmet"/>
    <s v="Çağrı Merkezi"/>
    <s v="Diğer"/>
    <s v="Univera Satış"/>
    <s v="Saha Satış"/>
    <s v="Yurt İçi"/>
    <s v="Türkiye"/>
    <s v="Merkez"/>
  </r>
  <r>
    <m/>
    <m/>
    <x v="164"/>
    <s v="Q2"/>
    <x v="1"/>
    <x v="4"/>
    <m/>
    <s v="TURKTAB MARKETING SIGARA VE TÜTÜNCÜLÜK ANONIM SIRKETI"/>
    <s v="EH.03.001"/>
    <s v="Enroute Panorama - Çafri Merkezi Hizmeti  (MSD)"/>
    <s v="Univera - Türktab"/>
    <x v="18"/>
    <s v="Enroute"/>
    <s v="Enroute"/>
    <n v="16599.650000000001"/>
    <m/>
    <n v="65"/>
    <m/>
    <n v="1078977.25"/>
    <m/>
    <n v="0"/>
    <m/>
    <n v="1078977.25"/>
    <m/>
    <n v="0"/>
    <n v="0"/>
    <m/>
    <m/>
    <m/>
    <s v="Türktab"/>
    <s v="Mevcut Müşteri"/>
    <s v="Yenileme"/>
    <s v="Hizmet"/>
    <s v="Çağrı Merkezi"/>
    <s v="Diğer"/>
    <s v="Univera Satış"/>
    <s v="Saha Satış"/>
    <s v="Yurt İçi"/>
    <s v="Türkiye"/>
    <s v="Merkez"/>
  </r>
  <r>
    <m/>
    <m/>
    <x v="164"/>
    <s v="Q2"/>
    <x v="1"/>
    <x v="4"/>
    <m/>
    <s v="EDM BİLİŞİM SİSTEMLERİ VE DANIŞMANLIK HizmetLERİ A.Ş."/>
    <s v="EY.04.014"/>
    <s v="EnRoute - E-Dönüşüm Lisans Komisyonu"/>
    <s v="Univera - Kanal"/>
    <x v="6"/>
    <s v="E-Dönüşüm"/>
    <s v="E-Dönüşüm"/>
    <n v="135313.25"/>
    <m/>
    <n v="1"/>
    <m/>
    <n v="135313.25"/>
    <m/>
    <n v="0"/>
    <m/>
    <n v="135313.25"/>
    <m/>
    <n v="0"/>
    <n v="0"/>
    <m/>
    <m/>
    <m/>
    <s v="EDM Bilişim"/>
    <s v="Mevcut Müşteri"/>
    <s v="Yeni Satış"/>
    <s v="Komisyon"/>
    <s v="E-Dönüşüm"/>
    <s v="Diğer"/>
    <s v="Kanal Satış"/>
    <s v="EDM Bilişim"/>
    <s v="Yurt İçi"/>
    <s v="Türkiye"/>
    <s v="Merkez"/>
  </r>
  <r>
    <m/>
    <m/>
    <x v="165"/>
    <s v="Q3"/>
    <x v="0"/>
    <x v="8"/>
    <m/>
    <s v="MATRIKS BİLGİSAYAR SİSTEMLERİ LTD.ŞTİ"/>
    <s v="WPY.01.003"/>
    <s v="WEBPLUS EK KULLANICI LISANSI +1"/>
    <s v="Univera - Kanal"/>
    <x v="5"/>
    <s v="Enroute"/>
    <s v="Webplus"/>
    <n v="4900"/>
    <m/>
    <n v="1"/>
    <m/>
    <n v="4900"/>
    <m/>
    <n v="0"/>
    <m/>
    <n v="4900"/>
    <m/>
    <n v="0"/>
    <n v="0"/>
    <s v="UNI240000001667"/>
    <m/>
    <m/>
    <s v="Matriks"/>
    <s v="Mevcut Müşteri"/>
    <s v="Yeni Satış"/>
    <s v="Lisans"/>
    <s v="Lisans Satışı"/>
    <s v="Diğer"/>
    <s v="Kanal Satış"/>
    <s v="Matriks"/>
    <s v="Yurt İçi"/>
    <s v="Türkiye"/>
    <s v="Merkez"/>
  </r>
  <r>
    <m/>
    <m/>
    <x v="165"/>
    <s v="Q3"/>
    <x v="0"/>
    <x v="8"/>
    <m/>
    <s v="ÖZBILGIÇLER GIDA IHT.MAD.MESR.SAN.VE TIC.LTD.STI."/>
    <s v="UH.01.002"/>
    <s v="UNIDOX KONTÖR HIZMETI"/>
    <s v="Univera - Nestle Waters"/>
    <x v="6"/>
    <s v="E-Dönüşüm"/>
    <s v="Unidox"/>
    <n v="2"/>
    <m/>
    <n v="10000"/>
    <m/>
    <n v="20000"/>
    <m/>
    <n v="0"/>
    <m/>
    <n v="20000"/>
    <m/>
    <n v="0"/>
    <n v="0"/>
    <s v="UNI240000001678"/>
    <m/>
    <m/>
    <s v="Nestle"/>
    <s v="Mevcut Müşteri"/>
    <s v="Yeni Satış"/>
    <s v="Kontor"/>
    <s v="Kontor Satışı"/>
    <s v="Key Account"/>
    <s v="Kanal Satış"/>
    <s v="Saha Satış"/>
    <s v="Yurt İçi"/>
    <s v="Türkiye"/>
    <s v="Dist"/>
  </r>
  <r>
    <m/>
    <m/>
    <x v="165"/>
    <s v="Q3"/>
    <x v="0"/>
    <x v="8"/>
    <m/>
    <s v="SIMYA DAGITIM LOJISTIK GIDA YATIRIM VE TIC.A.S."/>
    <s v="UH.01.002"/>
    <s v="UNIDOX KONTÖR HIZMETI"/>
    <s v="Univera - Oyak Grup"/>
    <x v="6"/>
    <s v="E-Dönüşüm"/>
    <s v="Unidox"/>
    <n v="1.0688"/>
    <m/>
    <n v="100000"/>
    <m/>
    <n v="106880"/>
    <m/>
    <n v="0"/>
    <m/>
    <n v="106880"/>
    <m/>
    <n v="0"/>
    <n v="0"/>
    <s v="UNI240000001679"/>
    <m/>
    <m/>
    <s v="Oyak Grup"/>
    <s v="Mevcut Müşteri"/>
    <s v="Yeni Satış"/>
    <s v="Kontor"/>
    <s v="Kontor Satışı"/>
    <s v="Key Account"/>
    <s v="Kanal Satış"/>
    <s v="Saha Satış"/>
    <s v="Yurt İçi"/>
    <s v="Türkiye"/>
    <s v="Dist"/>
  </r>
  <r>
    <m/>
    <m/>
    <x v="165"/>
    <s v="Q3"/>
    <x v="0"/>
    <x v="8"/>
    <m/>
    <s v="SUSEHRI KUTLU AKMAR GIDA VE IHTIYAÇ MADDELERI TICARET SANAYI LIMITED SIRKETI"/>
    <s v="UH.01.002"/>
    <s v="UNIDOX KONTÖR HIZMETI"/>
    <s v="Univera Doğuş Çay Projesi"/>
    <x v="6"/>
    <s v="E-Dönüşüm"/>
    <s v="Unidox"/>
    <n v="2.887"/>
    <m/>
    <n v="5000"/>
    <m/>
    <n v="14435"/>
    <m/>
    <n v="0"/>
    <m/>
    <n v="14435"/>
    <m/>
    <n v="0"/>
    <n v="0"/>
    <s v="UNI240000001673"/>
    <m/>
    <m/>
    <s v="Doğuş Çay"/>
    <s v="Mevcut Müşteri"/>
    <s v="Yeni Satış"/>
    <s v="Kontor"/>
    <s v="Kontor Satışı"/>
    <s v="Key Account"/>
    <s v="Kanal Satış"/>
    <s v="Saha Satış"/>
    <s v="Yurt İçi"/>
    <s v="Türkiye"/>
    <s v="Dist"/>
  </r>
  <r>
    <m/>
    <m/>
    <x v="165"/>
    <s v="Q3"/>
    <x v="0"/>
    <x v="8"/>
    <m/>
    <s v="LOREAL TÜRKIYE SAN VE TIC. A.S."/>
    <s v="QY.01.008"/>
    <s v="QUEST PANORAMA PLATFORM EK KULLANICI LISANSI (10-25 Kullanici)"/>
    <s v="Univera - Loreal Lux"/>
    <x v="13"/>
    <s v="Quest"/>
    <m/>
    <n v="7937.5280000000002"/>
    <m/>
    <n v="10"/>
    <m/>
    <n v="99219.1"/>
    <m/>
    <n v="19843.82"/>
    <m/>
    <n v="79375.28"/>
    <m/>
    <n v="0"/>
    <n v="0"/>
    <s v="UNI240000001680"/>
    <m/>
    <m/>
    <s v="Loreal"/>
    <s v="Mevcut Müşteri"/>
    <s v="Yeni Satış"/>
    <s v="Lisans"/>
    <s v="Lisans Satışı"/>
    <s v="Diğer"/>
    <s v="Univera Satış"/>
    <s v="Saha Satış"/>
    <s v="Yurt İçi"/>
    <s v="Türkiye"/>
    <s v="Merkez"/>
  </r>
  <r>
    <m/>
    <m/>
    <x v="165"/>
    <s v="Q3"/>
    <x v="0"/>
    <x v="8"/>
    <m/>
    <s v="LOREAL TÜRKIYE SAN VE TIC. A.S."/>
    <s v="QY.02.013"/>
    <s v="QUEST PANORAMA IOS MOBILE LISANSI (50-150 Kullanici)"/>
    <s v="Univera - Loreal Lux"/>
    <x v="13"/>
    <s v="Quest"/>
    <m/>
    <n v="4761.3865306122452"/>
    <m/>
    <n v="98"/>
    <m/>
    <n v="717870.58"/>
    <m/>
    <n v="251254.7"/>
    <m/>
    <n v="466615.88"/>
    <m/>
    <n v="0"/>
    <n v="0"/>
    <s v="UNI240000001680"/>
    <m/>
    <m/>
    <s v="Loreal"/>
    <s v="Mevcut Müşteri"/>
    <s v="Yeni Satış"/>
    <s v="Lisans"/>
    <s v="Lisans Satışı"/>
    <s v="Diğer"/>
    <s v="Univera Satış"/>
    <s v="Saha Satış"/>
    <s v="Yurt İçi"/>
    <s v="Türkiye"/>
    <s v="Merkez"/>
  </r>
  <r>
    <m/>
    <m/>
    <x v="165"/>
    <s v="Q3"/>
    <x v="0"/>
    <x v="8"/>
    <m/>
    <s v="LOREAL TÜRKIYE SAN VE TIC. A.S."/>
    <s v="QH.06.001"/>
    <s v="Quest Panorama - Yazilim Gelistirme Hizmeti"/>
    <s v="Univera - Loreal Lux"/>
    <x v="13"/>
    <s v="Quest"/>
    <m/>
    <n v="7654.0499999999993"/>
    <m/>
    <n v="18"/>
    <m/>
    <n v="137772.9"/>
    <m/>
    <n v="0"/>
    <m/>
    <n v="137772.9"/>
    <m/>
    <n v="0"/>
    <n v="0"/>
    <s v="UNI240000001680"/>
    <m/>
    <m/>
    <s v="Loreal"/>
    <s v="Mevcut Müşteri"/>
    <s v="Yeni Satış"/>
    <s v="Hizmet"/>
    <s v="Hosting"/>
    <s v="Diğer"/>
    <s v="Univera Satış"/>
    <s v="Saha Satış"/>
    <s v="Yurt İçi"/>
    <s v="Türkiye"/>
    <s v="Merkez"/>
  </r>
  <r>
    <m/>
    <m/>
    <x v="165"/>
    <s v="Q3"/>
    <x v="0"/>
    <x v="8"/>
    <m/>
    <s v="LOREAL TÜRKIYE SAN VE TIC. A.S."/>
    <s v="QH.06.001"/>
    <s v="Quest Panorama - Yazilim Gelistirme Hizmeti"/>
    <s v="Univera - Loreal Lux"/>
    <x v="13"/>
    <s v="Quest"/>
    <m/>
    <n v="6803.6"/>
    <m/>
    <n v="20"/>
    <m/>
    <n v="170090"/>
    <m/>
    <n v="34018"/>
    <m/>
    <n v="136072"/>
    <m/>
    <n v="0"/>
    <n v="0"/>
    <s v="UNI240000001680"/>
    <m/>
    <m/>
    <s v="Loreal"/>
    <s v="Mevcut Müşteri"/>
    <s v="Yeni Satış"/>
    <s v="Hizmet"/>
    <s v="Hosting"/>
    <s v="Diğer"/>
    <s v="Univera Satış"/>
    <s v="Saha Satış"/>
    <s v="Yurt İçi"/>
    <s v="Türkiye"/>
    <s v="Merkez"/>
  </r>
  <r>
    <m/>
    <m/>
    <x v="165"/>
    <s v="Q3"/>
    <x v="0"/>
    <x v="8"/>
    <m/>
    <s v="LOREAL TÜRKIYE SAN VE TIC. A.S."/>
    <s v="QH.02.001"/>
    <s v="Quest Panorama - Yazilim Bakimi, Yasatma ve Merkezi Destek Hizmeti"/>
    <s v="Univera - Loreal Lux"/>
    <x v="13"/>
    <s v="Quest"/>
    <m/>
    <n v="220709.36"/>
    <m/>
    <n v="1"/>
    <m/>
    <n v="315299.09000000003"/>
    <m/>
    <n v="94589.73"/>
    <m/>
    <n v="220709.36"/>
    <m/>
    <n v="0"/>
    <n v="0"/>
    <s v="UNI240000001680"/>
    <m/>
    <m/>
    <s v="Loreal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165"/>
    <s v="Q3"/>
    <x v="0"/>
    <x v="8"/>
    <m/>
    <s v="Mey İçki Sanayi ve Ticaret A.Ş."/>
    <s v="QH.02.001"/>
    <s v="Quest Panorama - Yazilim Bakimi, Yasatma ve Merkezi Destek Hizmeti"/>
    <s v="Univera - Mey İçki"/>
    <x v="11"/>
    <s v="Quest"/>
    <m/>
    <n v="76279.899999999994"/>
    <m/>
    <n v="1"/>
    <m/>
    <n v="76279.899999999994"/>
    <m/>
    <n v="0"/>
    <m/>
    <n v="76279.899999999994"/>
    <m/>
    <n v="0"/>
    <n v="0"/>
    <s v="UNI240000001677"/>
    <m/>
    <m/>
    <s v="Mey İçki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165"/>
    <s v="Q3"/>
    <x v="0"/>
    <x v="8"/>
    <m/>
    <s v="LOREAL TÜRKIYE SAN VE TIC. A.S."/>
    <s v="QH.07.001"/>
    <s v="Quest Panorama - Rapor Gelistirme Hizmeti"/>
    <s v="Univera - Loreal Lux"/>
    <x v="13"/>
    <s v="Quest"/>
    <m/>
    <n v="5442.88"/>
    <m/>
    <n v="13"/>
    <m/>
    <n v="88446.8"/>
    <m/>
    <n v="17689.36"/>
    <m/>
    <n v="70757.440000000002"/>
    <m/>
    <n v="0"/>
    <n v="0"/>
    <s v="UNI240000001680"/>
    <m/>
    <m/>
    <s v="Loreal"/>
    <s v="Mevcut Müşteri"/>
    <s v="Yeni Satış"/>
    <s v="Hizmet"/>
    <s v="Rapor Geliştirme"/>
    <s v="Diğer"/>
    <s v="Univera Satış"/>
    <s v="Saha Satış"/>
    <s v="Yurt İçi"/>
    <s v="Türkiye"/>
    <s v="Merkez"/>
  </r>
  <r>
    <m/>
    <m/>
    <x v="165"/>
    <s v="Q3"/>
    <x v="0"/>
    <x v="8"/>
    <m/>
    <s v="LOREAL TÜRKIYE SAN VE TIC. A.S."/>
    <s v="QH.01.001"/>
    <s v="Quest Panorama - Proje Yönetim Hizmeti"/>
    <s v="Univera - Loreal Lux"/>
    <x v="13"/>
    <s v="Quest"/>
    <m/>
    <n v="6350.0239999999994"/>
    <m/>
    <n v="20"/>
    <m/>
    <n v="158750.6"/>
    <m/>
    <n v="31750.12"/>
    <m/>
    <n v="127000.48"/>
    <m/>
    <n v="0"/>
    <n v="0"/>
    <s v="UNI240000001680"/>
    <m/>
    <m/>
    <s v="Loreal"/>
    <s v="Mevcut Müşteri"/>
    <s v="Yeni Satış"/>
    <s v="Hizmet"/>
    <s v="Proje Yönetimi ve Danışmanlık"/>
    <s v="Diğer"/>
    <s v="Univera Satış"/>
    <s v="Saha Satış"/>
    <s v="Yurt İçi"/>
    <s v="Türkiye"/>
    <s v="Merkez"/>
  </r>
  <r>
    <m/>
    <m/>
    <x v="165"/>
    <s v="Q3"/>
    <x v="0"/>
    <x v="8"/>
    <m/>
    <s v="LOREAL TÜRKIYE SAN VE TIC. A.S."/>
    <s v="QH.01.001"/>
    <s v="Quest Panorama - Proje Yönetim Hizmeti"/>
    <s v="Univera - Loreal Lux"/>
    <x v="13"/>
    <s v="Quest"/>
    <m/>
    <n v="6705.152"/>
    <m/>
    <n v="5"/>
    <m/>
    <n v="35718.9"/>
    <m/>
    <n v="2193.14"/>
    <m/>
    <n v="33525.760000000002"/>
    <m/>
    <n v="0"/>
    <n v="0"/>
    <s v="UNI240000001680"/>
    <m/>
    <m/>
    <s v="Loreal"/>
    <s v="Mevcut Müşteri"/>
    <s v="Yeni Satış"/>
    <s v="Hizmet"/>
    <s v="Proje Yönetimi ve Danışmanlık"/>
    <s v="Diğer"/>
    <s v="Univera Satış"/>
    <s v="Saha Satış"/>
    <s v="Yurt İçi"/>
    <s v="Türkiye"/>
    <s v="Merkez"/>
  </r>
  <r>
    <m/>
    <m/>
    <x v="165"/>
    <s v="Q3"/>
    <x v="0"/>
    <x v="8"/>
    <m/>
    <s v="Mey İçki Sanayi ve Ticaret A.Ş."/>
    <s v="QH.03.001"/>
    <s v="Quest Panorama  - Çafri Merkezi Hizmeti"/>
    <s v="Univera - Mey İçki"/>
    <x v="11"/>
    <s v="Quest"/>
    <m/>
    <n v="99918.41"/>
    <m/>
    <n v="1"/>
    <m/>
    <n v="99918.41"/>
    <m/>
    <n v="0"/>
    <m/>
    <n v="99918.41"/>
    <m/>
    <n v="0"/>
    <n v="0"/>
    <s v="UNI240000001677"/>
    <m/>
    <m/>
    <s v="Mey İçki"/>
    <s v="Mevcut Müşteri"/>
    <s v="Yenileme"/>
    <s v="Hizmet"/>
    <s v="Hosting"/>
    <s v="Key Account"/>
    <s v="Univera Satış"/>
    <s v="Saha Satış"/>
    <s v="Yurt İçi"/>
    <s v="Türkiye"/>
    <s v="Merkez"/>
  </r>
  <r>
    <m/>
    <m/>
    <x v="165"/>
    <s v="Q3"/>
    <x v="0"/>
    <x v="8"/>
    <m/>
    <s v="Mey İçki Sanayi ve Ticaret A.Ş."/>
    <s v="EH.06.001"/>
    <s v="EnRoute Panorama - Hosting Hizmeti"/>
    <s v="Univera - Mey İçki"/>
    <x v="11"/>
    <s v="Hosting"/>
    <m/>
    <n v="261640.19999999998"/>
    <m/>
    <n v="3"/>
    <m/>
    <n v="784920.6"/>
    <m/>
    <n v="0"/>
    <m/>
    <n v="784920.6"/>
    <m/>
    <n v="0"/>
    <n v="0"/>
    <s v="UNI240000001676"/>
    <m/>
    <m/>
    <s v="Mey İçki"/>
    <s v="Mevcut Müşteri"/>
    <s v="Yenileme"/>
    <s v="Hizmet"/>
    <s v="Hosting"/>
    <s v="Key Account"/>
    <s v="Univera Satış"/>
    <s v="Saha Satış"/>
    <s v="Yurt İçi"/>
    <s v="Türkiye"/>
    <s v="Merkez"/>
  </r>
  <r>
    <m/>
    <m/>
    <x v="165"/>
    <s v="Q3"/>
    <x v="0"/>
    <x v="8"/>
    <m/>
    <s v="TADIM GIDA MADDELERI SAN.VE TIC.AS."/>
    <s v="EH.06.001"/>
    <s v="EnRoute Panorama - Hosting Hizmeti"/>
    <s v="Univera - Tadım"/>
    <x v="11"/>
    <s v="Hosting"/>
    <m/>
    <n v="7443.52"/>
    <m/>
    <n v="1"/>
    <m/>
    <n v="7443.52"/>
    <m/>
    <n v="0"/>
    <m/>
    <n v="7443.52"/>
    <m/>
    <n v="0"/>
    <n v="0"/>
    <s v="UNI240000001668"/>
    <m/>
    <m/>
    <s v="Tadım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165"/>
    <s v="Q3"/>
    <x v="0"/>
    <x v="8"/>
    <m/>
    <s v="TADIM GIDA MADDELERI SAN.VE TIC.AS."/>
    <s v="EH.06.001"/>
    <s v="EnRoute Panorama - Hosting Hizmeti"/>
    <s v="Univera - Tadım"/>
    <x v="11"/>
    <s v="Hosting"/>
    <m/>
    <n v="6600"/>
    <m/>
    <n v="1"/>
    <m/>
    <n v="6600"/>
    <m/>
    <n v="0"/>
    <m/>
    <n v="6600"/>
    <m/>
    <n v="0"/>
    <n v="0"/>
    <s v="UNI240000001669"/>
    <m/>
    <m/>
    <s v="Tadım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165"/>
    <s v="Q2"/>
    <x v="1"/>
    <x v="5"/>
    <m/>
    <s v="Altıparmak Gıda San. ve Tic. A.Ş. "/>
    <s v="EY.03.001"/>
    <s v="Enroute Panorama PaaS Yazılımi (Kiralama Hizmeti )"/>
    <s v="Univera - Altıparmak-Balparmak"/>
    <x v="18"/>
    <s v="Enroute"/>
    <s v="Enroute"/>
    <n v="41921"/>
    <m/>
    <n v="1"/>
    <m/>
    <n v="41921"/>
    <m/>
    <n v="0"/>
    <m/>
    <n v="41921"/>
    <m/>
    <n v="0"/>
    <n v="0"/>
    <m/>
    <m/>
    <m/>
    <s v="Balparmak"/>
    <s v="Mevcut Müşteri"/>
    <s v="Yenileme"/>
    <s v="Lisans"/>
    <s v="Lisans Kiralama"/>
    <s v="Diğer"/>
    <s v="Univera Satış"/>
    <s v="Saha Satış"/>
    <s v="Yurt İçi"/>
    <s v="Türkiye"/>
    <s v="Merkez"/>
  </r>
  <r>
    <m/>
    <m/>
    <x v="165"/>
    <s v="Q2"/>
    <x v="1"/>
    <x v="5"/>
    <m/>
    <s v="Altıparmak Gıda San. ve Tic. A.Ş. "/>
    <s v="EY.03.001"/>
    <s v="Enroute Panorama PaaS Yazılımi (Kiralama Hizmeti )"/>
    <s v="Univera - Altıparmak-Balparmak"/>
    <x v="18"/>
    <s v="Enroute"/>
    <s v="Enroute"/>
    <n v="112492.8"/>
    <m/>
    <n v="1"/>
    <m/>
    <n v="112492.8"/>
    <m/>
    <n v="0"/>
    <m/>
    <n v="112492.8"/>
    <m/>
    <n v="0"/>
    <n v="0"/>
    <m/>
    <m/>
    <m/>
    <s v="Balparmak"/>
    <s v="Mevcut Müşteri"/>
    <s v="Yenileme"/>
    <s v="Lisans"/>
    <s v="Lisans Kiralama"/>
    <s v="Diğer"/>
    <s v="Univera Satış"/>
    <s v="Saha Satış"/>
    <s v="Yurt İçi"/>
    <s v="Türkiye"/>
    <s v="Merkez"/>
  </r>
  <r>
    <m/>
    <m/>
    <x v="165"/>
    <s v="Q2"/>
    <x v="1"/>
    <x v="5"/>
    <m/>
    <s v="KOROPLAST TEMIZLIK AMBALAJ ÜRÜNLERI SAN. VE DIS TIC.A.S."/>
    <s v="EY.03.001"/>
    <s v="Enroute Panorama PaaS Yazılımi (Kiralama Hizmeti )"/>
    <s v="Univera - Koroplast"/>
    <x v="19"/>
    <s v="Enroute"/>
    <s v="Enroute"/>
    <n v="94503.98"/>
    <m/>
    <n v="1"/>
    <m/>
    <n v="94503.98"/>
    <m/>
    <n v="0"/>
    <m/>
    <n v="94503.98"/>
    <m/>
    <n v="0"/>
    <n v="0"/>
    <m/>
    <m/>
    <m/>
    <s v="Koroplast"/>
    <s v="Mevcut Müşteri"/>
    <s v="Yenileme"/>
    <s v="Lisans"/>
    <s v="Lisans Kiralama"/>
    <s v="Diğer"/>
    <s v="Univera Satış"/>
    <s v="Saha Satış"/>
    <s v="Yurt İçi"/>
    <s v="Türkiye"/>
    <s v="Merkez"/>
  </r>
  <r>
    <m/>
    <m/>
    <x v="165"/>
    <s v="Q2"/>
    <x v="1"/>
    <x v="5"/>
    <m/>
    <s v="ERLEY GIDA VE IHT.MAD PAZ SAN VE TIC LTD STI"/>
    <s v="EY.04.012"/>
    <s v="Enroute Panorama E-Dönüsüm  Modül Yazılımi (Enterprise)"/>
    <s v="Univera - Evyap"/>
    <x v="16"/>
    <s v="Enroute"/>
    <s v="Enroute"/>
    <n v="37700"/>
    <m/>
    <n v="1"/>
    <m/>
    <n v="37700"/>
    <m/>
    <n v="0"/>
    <m/>
    <n v="37700"/>
    <m/>
    <n v="0"/>
    <n v="0"/>
    <m/>
    <m/>
    <m/>
    <s v="Evyap"/>
    <s v="Mevcut Müşteri"/>
    <s v="Yeni Satış"/>
    <s v="Lisans"/>
    <s v="Lisans Satışı"/>
    <s v="Diğer"/>
    <s v="Univera Satış"/>
    <s v="Saha Satış"/>
    <s v="Yurt İçi"/>
    <s v="Türkiye"/>
    <s v="Dist"/>
  </r>
  <r>
    <m/>
    <m/>
    <x v="165"/>
    <s v="Q2"/>
    <x v="1"/>
    <x v="4"/>
    <m/>
    <s v="IMPERIAL TOBACCO TÜTÜN ÜRÜNLERI SATIS VE PAZARLAMA A.S"/>
    <s v="EH.02.013"/>
    <s v="Enroute PANORAMA BUSINESS ANALYTICS (QSENSE) SITE LISANSI BakımI"/>
    <s v="Univera - Imperial Tobacco"/>
    <x v="16"/>
    <s v="Enroute"/>
    <s v="QLIK - Outsource"/>
    <n v="97282.68"/>
    <m/>
    <n v="1"/>
    <m/>
    <n v="97282.68"/>
    <m/>
    <n v="0"/>
    <m/>
    <n v="97282.68"/>
    <m/>
    <n v="0"/>
    <n v="0"/>
    <m/>
    <m/>
    <m/>
    <s v="Imperial Tobacco"/>
    <s v="Mevcut Müşteri"/>
    <s v="Yeni Satış"/>
    <s v="Hizmet"/>
    <s v="Bakım ve Destek Hizmeti"/>
    <s v="Diğer"/>
    <s v="Univera Satış"/>
    <s v="Saha Satış"/>
    <s v="Yurt İçi"/>
    <s v="Türkiye"/>
    <s v="Merkez"/>
  </r>
  <r>
    <m/>
    <m/>
    <x v="165"/>
    <s v="Q2"/>
    <x v="1"/>
    <x v="4"/>
    <m/>
    <s v="RED BULL GIDA DAGITIM VE PAZARLAMA TICARET LTD. STI"/>
    <s v="EH.02.009"/>
    <s v="Enroute Panorama Asset Tracker - Demirbas Modülü Yazilim Bakimi Hizmeti"/>
    <s v="Univera - Redbull"/>
    <x v="12"/>
    <s v="Enroute"/>
    <s v="Enroute"/>
    <n v="137938.19"/>
    <m/>
    <n v="1"/>
    <m/>
    <n v="137938.19"/>
    <m/>
    <n v="0"/>
    <m/>
    <n v="137938.19"/>
    <m/>
    <n v="0"/>
    <n v="0"/>
    <m/>
    <m/>
    <m/>
    <s v="Redbull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165"/>
    <s v="Q2"/>
    <x v="1"/>
    <x v="4"/>
    <m/>
    <s v="DOGANAY GIDA TARIM VE HAYVANCILIK SAN. VE TIC. A.S."/>
    <s v="EH.02.001"/>
    <s v="Enroute Panorama - Yillik Yazilim Bakimi, Yasatma ve Merkezi Destek Hizmeti"/>
    <s v="Univera - Doğanay"/>
    <x v="11"/>
    <s v="Enroute"/>
    <s v="Enroute"/>
    <n v="670654.9"/>
    <m/>
    <n v="1"/>
    <m/>
    <n v="670654.9"/>
    <m/>
    <n v="0"/>
    <m/>
    <n v="670654.9"/>
    <m/>
    <n v="0"/>
    <n v="0"/>
    <m/>
    <m/>
    <m/>
    <s v="Doğanay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165"/>
    <s v="Q2"/>
    <x v="1"/>
    <x v="5"/>
    <m/>
    <s v="DOGANAY GIDA TARIM VE HAYVANCILIK SAN. VE TIC. A.S."/>
    <s v="EH.02.001"/>
    <s v="Enroute Panorama - Yillik Yazilim Bakimi, Yasatma ve Merkezi Destek Hizmeti"/>
    <s v="Univera - Doğanay"/>
    <x v="11"/>
    <s v="Enroute"/>
    <s v="Enroute"/>
    <n v="670654.9"/>
    <m/>
    <n v="1"/>
    <m/>
    <n v="670654.9"/>
    <m/>
    <n v="0"/>
    <m/>
    <n v="670654.9"/>
    <m/>
    <n v="0"/>
    <n v="0"/>
    <m/>
    <m/>
    <m/>
    <s v="Doğanay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165"/>
    <s v="Q2"/>
    <x v="1"/>
    <x v="4"/>
    <m/>
    <s v="EFES VITANTA MOLDOVA BREWERY S.A"/>
    <s v="EH.02.001"/>
    <s v="Enroute Panorama - Yillik Yazilim Bakimi, Yasatma ve Merkezi Destek Hizmeti"/>
    <s v="Univera - Efes Moldova"/>
    <x v="16"/>
    <s v="Enroute"/>
    <s v="Enroute"/>
    <n v="28852.76"/>
    <m/>
    <n v="1"/>
    <m/>
    <n v="28852.76496"/>
    <m/>
    <n v="4.9630000000000004E-3"/>
    <m/>
    <n v="28852.76"/>
    <m/>
    <n v="0"/>
    <n v="0"/>
    <m/>
    <m/>
    <m/>
    <s v="Efes International"/>
    <s v="Mevcut Müşteri"/>
    <s v="Yenileme"/>
    <s v="Hizmet"/>
    <s v="Bakım ve Destek Hizmeti"/>
    <s v="Diğer"/>
    <s v="Univera Satış"/>
    <s v="Saha Satış"/>
    <s v="Yurt Dışı"/>
    <s v="Moldova"/>
    <s v="Merkez"/>
  </r>
  <r>
    <m/>
    <m/>
    <x v="165"/>
    <s v="Q2"/>
    <x v="1"/>
    <x v="4"/>
    <m/>
    <s v="IMPERIAL TOBACCO TÜTÜN ÜRÜNLERI SATIS VE PAZARLAMA A.S"/>
    <s v="EH.02.001"/>
    <s v="Enroute Panorama - Yillik Yazilim Bakimi, Yasatma ve Merkezi Destek Hizmeti"/>
    <s v="Univera - Imperial Tobacco"/>
    <x v="16"/>
    <s v="Enroute"/>
    <s v="Enroute"/>
    <n v="1500000"/>
    <m/>
    <n v="1"/>
    <m/>
    <n v="1500000"/>
    <m/>
    <n v="0"/>
    <m/>
    <n v="1500000"/>
    <m/>
    <n v="0"/>
    <n v="0"/>
    <m/>
    <m/>
    <m/>
    <s v="Imperial Tobacco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165"/>
    <s v="Q2"/>
    <x v="1"/>
    <x v="5"/>
    <m/>
    <s v="KÜRESEL TEDARIK VE TICARET ANONIM SIRKETI"/>
    <s v="EH.02.001"/>
    <s v="Enroute Panorama - Yillik Yazilim Bakimi, Yasatma ve Merkezi Destek Hizmeti"/>
    <s v="Univera - Küresel Tedarik"/>
    <x v="5"/>
    <s v="Enroute"/>
    <s v="Enroute"/>
    <n v="436776.12"/>
    <m/>
    <n v="1"/>
    <m/>
    <n v="436776.12"/>
    <m/>
    <n v="0"/>
    <m/>
    <n v="436776.12"/>
    <m/>
    <n v="0"/>
    <n v="0"/>
    <m/>
    <m/>
    <m/>
    <s v="Küresel Tedarik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165"/>
    <s v="Q2"/>
    <x v="1"/>
    <x v="4"/>
    <m/>
    <s v="RED BULL GIDA DAGITIM VE PAZARLAMA TICARET LTD. STI"/>
    <s v="EH.02.001"/>
    <s v="Enroute Panorama - Yillik Yazilim Bakimi, Yasatma ve Merkezi Destek Hizmeti"/>
    <s v="Univera - Redbull"/>
    <x v="12"/>
    <s v="Enroute"/>
    <s v="Enroute"/>
    <n v="1005155.81"/>
    <m/>
    <n v="1"/>
    <m/>
    <n v="1005155.81"/>
    <m/>
    <n v="0"/>
    <m/>
    <n v="1005155.81"/>
    <m/>
    <n v="0"/>
    <n v="0"/>
    <m/>
    <m/>
    <m/>
    <s v="Redbull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165"/>
    <s v="Q2"/>
    <x v="1"/>
    <x v="5"/>
    <m/>
    <s v="OGER IÇECEK SANAYI VE TICARET LTD.STI."/>
    <s v="EYS.01.014"/>
    <s v="Enroute Panorama - Platform Back Office Kullanici Yazılımi (Standart)"/>
    <s v="Univera - Weitnauer"/>
    <x v="12"/>
    <s v="Enroute"/>
    <s v="Enroute"/>
    <n v="5438"/>
    <m/>
    <n v="1"/>
    <m/>
    <n v="5438"/>
    <m/>
    <n v="0"/>
    <m/>
    <n v="5438"/>
    <m/>
    <n v="0"/>
    <n v="0"/>
    <m/>
    <m/>
    <m/>
    <s v="Weithnauer"/>
    <s v="Mevcut Müşteri"/>
    <s v="Yeni Satış"/>
    <s v="Lisans"/>
    <s v="Lisans Satışı"/>
    <s v="Diğer"/>
    <s v="Univera Satış"/>
    <s v="Saha Satış"/>
    <s v="Yurt İçi"/>
    <s v="Türkiye"/>
    <s v="Dist"/>
  </r>
  <r>
    <m/>
    <m/>
    <x v="165"/>
    <s v="Q2"/>
    <x v="1"/>
    <x v="5"/>
    <m/>
    <s v="Şenpiliç Gıda Sanayi A.Ş."/>
    <s v="EY.02.033"/>
    <s v="Enroute Panorama - Mobil Kullanici Yazılımi (Enterprise)"/>
    <s v="Univera - Şen Piliç"/>
    <x v="19"/>
    <s v="Enroute"/>
    <s v="Enroute"/>
    <n v="8000"/>
    <m/>
    <n v="25"/>
    <m/>
    <n v="200000"/>
    <m/>
    <n v="0"/>
    <m/>
    <n v="200000"/>
    <m/>
    <n v="0"/>
    <n v="0"/>
    <m/>
    <m/>
    <m/>
    <s v="Şen Piliç"/>
    <s v="Mevcut Müşteri"/>
    <s v="Yeni Satış"/>
    <s v="Lisans"/>
    <s v="Lisans Satışı"/>
    <s v="Diğer"/>
    <s v="Univera Satış"/>
    <s v="Saha Satış"/>
    <s v="Yurt İçi"/>
    <s v="Türkiye"/>
    <s v="Merkez"/>
  </r>
  <r>
    <m/>
    <m/>
    <x v="165"/>
    <s v="Q2"/>
    <x v="1"/>
    <x v="5"/>
    <m/>
    <s v="ERLEY GIDA VE IHT.MAD PAZ SAN VE TIC LTD STI"/>
    <s v="EH.03.011"/>
    <s v="Enroute Panorama - E-Dönüsüm Modülü Kurulum Hizmeti"/>
    <s v="Univera - Evyap"/>
    <x v="16"/>
    <s v="Enroute"/>
    <s v="Enroute"/>
    <n v="22750"/>
    <m/>
    <n v="1"/>
    <m/>
    <n v="22750"/>
    <m/>
    <n v="0"/>
    <m/>
    <n v="22750"/>
    <m/>
    <n v="0"/>
    <n v="0"/>
    <m/>
    <m/>
    <m/>
    <s v="Evyap"/>
    <s v="Mevcut Müşteri"/>
    <s v="Yeni Satış"/>
    <s v="Hizmet"/>
    <s v="Kurulum ve Eğitim"/>
    <s v="Diğer"/>
    <s v="Univera Satış"/>
    <s v="Saha Satış"/>
    <s v="Yurt İçi"/>
    <s v="Türkiye"/>
    <s v="Dist"/>
  </r>
  <r>
    <m/>
    <m/>
    <x v="165"/>
    <s v="Q2"/>
    <x v="1"/>
    <x v="4"/>
    <m/>
    <s v="DOGANAY GIDA TARIM VE HAYVANCILIK SAN. VE TIC. A.S."/>
    <s v="EH.03.001"/>
    <s v="Enroute Panorama - Çafri Merkezi Hizmeti  (MSD)"/>
    <s v="Univera - Doğanay"/>
    <x v="11"/>
    <s v="Enroute"/>
    <s v="Enroute"/>
    <n v="254466.95"/>
    <m/>
    <n v="1"/>
    <m/>
    <n v="254466.95"/>
    <m/>
    <n v="0"/>
    <m/>
    <n v="254466.95"/>
    <m/>
    <n v="0"/>
    <n v="0"/>
    <m/>
    <m/>
    <m/>
    <s v="Doğanay"/>
    <s v="Mevcut Müşteri"/>
    <s v="Yenileme"/>
    <s v="Hizmet"/>
    <s v="Çağrı Merkezi"/>
    <s v="Diğer"/>
    <s v="Univera Satış"/>
    <s v="Saha Satış"/>
    <s v="Yurt İçi"/>
    <s v="Türkiye"/>
    <s v="Merkez"/>
  </r>
  <r>
    <m/>
    <m/>
    <x v="165"/>
    <s v="Q2"/>
    <x v="1"/>
    <x v="5"/>
    <m/>
    <s v="DOGANAY GIDA TARIM VE HAYVANCILIK SAN. VE TIC. A.S."/>
    <s v="EH.03.001"/>
    <s v="Enroute Panorama - Çafri Merkezi Hizmeti  (MSD)"/>
    <s v="Univera - Doğanay"/>
    <x v="11"/>
    <s v="Enroute"/>
    <s v="Enroute"/>
    <n v="254466.95"/>
    <m/>
    <n v="1"/>
    <m/>
    <n v="254466.95"/>
    <m/>
    <n v="0"/>
    <m/>
    <n v="254466.95"/>
    <m/>
    <n v="0"/>
    <n v="0"/>
    <m/>
    <m/>
    <m/>
    <s v="Doğanay"/>
    <s v="Mevcut Müşteri"/>
    <s v="Yenileme"/>
    <s v="Hizmet"/>
    <s v="Çağrı Merkezi"/>
    <s v="Diğer"/>
    <s v="Univera Satış"/>
    <s v="Saha Satış"/>
    <s v="Yurt İçi"/>
    <s v="Türkiye"/>
    <s v="Merkez"/>
  </r>
  <r>
    <m/>
    <m/>
    <x v="165"/>
    <s v="Q2"/>
    <x v="1"/>
    <x v="4"/>
    <m/>
    <s v="IMPERIAL TOBACCO TÜTÜN ÜRÜNLERI SATIS VE PAZARLAMA A.S"/>
    <s v="EH.03.001"/>
    <s v="Enroute Panorama - Çafri Merkezi Hizmeti  (MSD)"/>
    <s v="Univera - Imperial Tobacco"/>
    <x v="16"/>
    <s v="Enroute"/>
    <s v="Enroute"/>
    <n v="18055.560000000001"/>
    <m/>
    <n v="36"/>
    <m/>
    <n v="650000.16"/>
    <m/>
    <n v="0"/>
    <m/>
    <n v="650000.16"/>
    <m/>
    <n v="0"/>
    <n v="0"/>
    <m/>
    <m/>
    <m/>
    <s v="Imperial Tobacco"/>
    <s v="Mevcut Müşteri"/>
    <s v="Yenileme"/>
    <s v="Hizmet"/>
    <s v="Çağrı Merkezi"/>
    <s v="Diğer"/>
    <s v="Univera Satış"/>
    <s v="Saha Satış"/>
    <s v="Yurt İçi"/>
    <s v="Türkiye"/>
    <s v="Merkez"/>
  </r>
  <r>
    <m/>
    <m/>
    <x v="165"/>
    <s v="Q2"/>
    <x v="1"/>
    <x v="5"/>
    <m/>
    <s v="KÜRESEL TEDARIK VE TICARET ANONIM SIRKETI"/>
    <s v="EH.03.001"/>
    <s v="Enroute Panorama - Çafri Merkezi Hizmeti  (MSD)"/>
    <s v="Univera - Küresel Tedarik"/>
    <x v="5"/>
    <s v="Enroute"/>
    <s v="Enroute"/>
    <n v="21000"/>
    <m/>
    <n v="1"/>
    <m/>
    <n v="21000"/>
    <m/>
    <n v="0"/>
    <m/>
    <n v="21000"/>
    <m/>
    <n v="0"/>
    <n v="0"/>
    <m/>
    <m/>
    <m/>
    <s v="Küresel Tedarik"/>
    <s v="Mevcut Müşteri"/>
    <s v="Yenileme"/>
    <s v="Hizmet"/>
    <s v="Çağrı Merkezi"/>
    <s v="Diğer"/>
    <s v="Univera Satış"/>
    <s v="Saha Satış"/>
    <s v="Yurt İçi"/>
    <s v="Türkiye"/>
    <s v="Merkez"/>
  </r>
  <r>
    <m/>
    <m/>
    <x v="165"/>
    <s v="Q2"/>
    <x v="1"/>
    <x v="4"/>
    <m/>
    <s v="RED BULL GIDA DAGITIM VE PAZARLAMA TICARET LTD. STI"/>
    <s v="EH.03.001"/>
    <s v="Enroute Panorama - Çafri Merkezi Hizmeti  (MSD)"/>
    <s v="Univera - Redbull"/>
    <x v="12"/>
    <s v="Enroute"/>
    <s v="Enroute"/>
    <n v="15056.84"/>
    <m/>
    <n v="78"/>
    <m/>
    <n v="1174433.52"/>
    <m/>
    <n v="0"/>
    <m/>
    <n v="1174433.52"/>
    <m/>
    <n v="0"/>
    <n v="0"/>
    <m/>
    <m/>
    <m/>
    <s v="Redbull"/>
    <s v="Mevcut Müşteri"/>
    <s v="Yenileme"/>
    <s v="Hizmet"/>
    <s v="Çağrı Merkezi"/>
    <s v="Diğer"/>
    <s v="Univera Satış"/>
    <s v="Saha Satış"/>
    <s v="Yurt İçi"/>
    <s v="Türkiye"/>
    <s v="Merkez"/>
  </r>
  <r>
    <m/>
    <m/>
    <x v="166"/>
    <s v="Q3"/>
    <x v="0"/>
    <x v="8"/>
    <m/>
    <s v="MİYA OTOMASYON VE BARKOD BILISIM SISTEMLERI SAN TİC. VE L.T.D. STI."/>
    <s v="WPH.02.001"/>
    <s v="WebPlus Yazilim Bakimi Hizmeti"/>
    <s v="Univera - Kanal"/>
    <x v="5"/>
    <s v="Enroute"/>
    <s v="Webplus"/>
    <n v="5916"/>
    <m/>
    <n v="3"/>
    <m/>
    <n v="17748"/>
    <m/>
    <n v="0"/>
    <m/>
    <n v="17748"/>
    <m/>
    <n v="0"/>
    <n v="0"/>
    <s v="UNI240000001694"/>
    <m/>
    <m/>
    <s v="Miya"/>
    <s v="Mevcut Müşteri"/>
    <s v="Yenileme"/>
    <s v="Hizmet"/>
    <s v="Bakım ve Destek Hizmeti"/>
    <s v="Diğer"/>
    <s v="Kanal Satış"/>
    <s v="Miya"/>
    <s v="Yurt İçi"/>
    <s v="Türkiye"/>
    <s v="Merkez"/>
  </r>
  <r>
    <m/>
    <m/>
    <x v="166"/>
    <s v="Q3"/>
    <x v="0"/>
    <x v="8"/>
    <m/>
    <s v="MİYA OTOMASYON VE BARKOD BILISIM SISTEMLERI SAN TİC. VE L.T.D. STI."/>
    <s v="WPH.02.001"/>
    <s v="WebPlus Yazilim Bakimi Hizmeti"/>
    <s v="Univera - Kanal"/>
    <x v="5"/>
    <s v="Enroute"/>
    <s v="Webplus"/>
    <n v="1657"/>
    <m/>
    <n v="2"/>
    <m/>
    <n v="3314"/>
    <m/>
    <n v="0"/>
    <m/>
    <n v="3314"/>
    <m/>
    <n v="0"/>
    <n v="0"/>
    <s v="UNI240000001695"/>
    <m/>
    <m/>
    <s v="Miya"/>
    <s v="Mevcut Müşteri"/>
    <s v="Yenileme"/>
    <s v="Hizmet"/>
    <s v="Bakım ve Destek Hizmeti"/>
    <s v="Diğer"/>
    <s v="Kanal Satış"/>
    <s v="Miya"/>
    <s v="Yurt İçi"/>
    <s v="Türkiye"/>
    <s v="Merkez"/>
  </r>
  <r>
    <m/>
    <m/>
    <x v="166"/>
    <s v="Q3"/>
    <x v="0"/>
    <x v="8"/>
    <m/>
    <s v="TOLON GLOBAL MAKINA SAN. VE TIC. A.S"/>
    <s v="VY.04.001"/>
    <s v="Varuna SSH (Enterprise) - Servis Yöneticisi Aylik Kiralama"/>
    <s v="Univera - Tolon"/>
    <x v="13"/>
    <s v="Varuna"/>
    <s v="Varuna"/>
    <n v="478.11959999999999"/>
    <m/>
    <n v="25"/>
    <m/>
    <n v="11952.99"/>
    <m/>
    <n v="0"/>
    <m/>
    <n v="11952.99"/>
    <m/>
    <n v="0"/>
    <n v="0"/>
    <s v="UNI240000001688"/>
    <m/>
    <m/>
    <s v="Tolon Makina"/>
    <s v="Mevcut Müşteri"/>
    <s v="Yenileme"/>
    <s v="Lisans"/>
    <s v="Lisans Kiralama"/>
    <s v="Diğer"/>
    <s v="Univera Satış"/>
    <s v="Saha Satış"/>
    <s v="Yurt İçi"/>
    <s v="Türkiye"/>
    <s v="Merkez"/>
  </r>
  <r>
    <m/>
    <m/>
    <x v="166"/>
    <s v="Q3"/>
    <x v="0"/>
    <x v="8"/>
    <m/>
    <s v="TOLON GLOBAL MAKINA SAN. VE TIC. A.S"/>
    <s v="VY.04.001"/>
    <s v="Varuna SSH (Enterprise) - Servis Yöneticisi Aylik Kiralama"/>
    <s v="Univera - Tolon"/>
    <x v="13"/>
    <s v="Varuna"/>
    <s v="Varuna"/>
    <n v="478.11959999999999"/>
    <m/>
    <n v="25"/>
    <m/>
    <n v="11952.99"/>
    <m/>
    <n v="0"/>
    <m/>
    <n v="11952.99"/>
    <m/>
    <n v="0"/>
    <n v="0"/>
    <s v="UNI240000001688"/>
    <m/>
    <m/>
    <s v="Tolon Makina"/>
    <s v="Mevcut Müşteri"/>
    <s v="Yenileme"/>
    <s v="Lisans"/>
    <s v="Lisans Kiralama"/>
    <s v="Diğer"/>
    <s v="Univera Satış"/>
    <s v="Saha Satış"/>
    <s v="Yurt İçi"/>
    <s v="Türkiye"/>
    <s v="Merkez"/>
  </r>
  <r>
    <m/>
    <m/>
    <x v="166"/>
    <s v="Q3"/>
    <x v="0"/>
    <x v="8"/>
    <m/>
    <s v="TOLON GLOBAL MAKINA SAN. VE TIC. A.S"/>
    <s v="VY.04.001"/>
    <s v="Varuna SSH (Enterprise) - Servis Yöneticisi Aylik Kiralama"/>
    <s v="Univera - Tolon"/>
    <x v="13"/>
    <s v="Varuna"/>
    <s v="Varuna"/>
    <n v="478.11959999999999"/>
    <m/>
    <n v="25"/>
    <m/>
    <n v="11952.99"/>
    <m/>
    <n v="0"/>
    <m/>
    <n v="11952.99"/>
    <m/>
    <n v="0"/>
    <n v="0"/>
    <s v="UNI240000001688"/>
    <m/>
    <m/>
    <s v="Tolon Makina"/>
    <s v="Mevcut Müşteri"/>
    <s v="Yenileme"/>
    <s v="Lisans"/>
    <s v="Lisans Kiralama"/>
    <s v="Diğer"/>
    <s v="Univera Satış"/>
    <s v="Saha Satış"/>
    <s v="Yurt İçi"/>
    <s v="Türkiye"/>
    <s v="Merkez"/>
  </r>
  <r>
    <m/>
    <m/>
    <x v="166"/>
    <s v="Q3"/>
    <x v="0"/>
    <x v="8"/>
    <m/>
    <s v="BAYRAKTAR SATIS VE DAGITIM ANONIM SIRKETI"/>
    <s v="UH.01.002"/>
    <s v="UNIDOX KONTÖR HIZMETI"/>
    <s v="Univera - JTI"/>
    <x v="6"/>
    <s v="E-Dönüşüm"/>
    <s v="Unidox"/>
    <n v="0.61099999999999999"/>
    <m/>
    <n v="500000"/>
    <m/>
    <n v="305500"/>
    <m/>
    <n v="0"/>
    <m/>
    <n v="305500"/>
    <m/>
    <n v="0"/>
    <n v="0"/>
    <s v="UNI240000001692"/>
    <m/>
    <m/>
    <s v="JTI"/>
    <s v="Mevcut Müşteri"/>
    <s v="Yeni Satış"/>
    <s v="Kontor"/>
    <s v="Kontor Satışı"/>
    <s v="Key Account"/>
    <s v="Kanal Satış"/>
    <s v="Saha Satış"/>
    <s v="Yurt İçi"/>
    <s v="Türkiye"/>
    <s v="Dist"/>
  </r>
  <r>
    <m/>
    <m/>
    <x v="166"/>
    <s v="Q3"/>
    <x v="0"/>
    <x v="8"/>
    <m/>
    <s v="ER-FA BILGI ISL.TEK.VE EMN.SIS.IML.ITH.IHR.TIC.LT.ST"/>
    <s v="UH.01.002"/>
    <s v="UNIDOX KONTÖR HIZMETI"/>
    <s v="Univera - Kanal"/>
    <x v="5"/>
    <s v="E-Dönüşüm"/>
    <s v="Unidox"/>
    <n v="0.74809999999999999"/>
    <m/>
    <n v="100000"/>
    <m/>
    <n v="74810"/>
    <m/>
    <n v="0"/>
    <m/>
    <n v="74810"/>
    <m/>
    <n v="0"/>
    <n v="0"/>
    <s v="UNI240000001687"/>
    <m/>
    <m/>
    <s v="Er-Fa Bilgi İşlem"/>
    <s v="Mevcut Müşteri"/>
    <s v="Yeni Satış"/>
    <s v="Kontor"/>
    <s v="Kontor Satışı"/>
    <s v="Diğer"/>
    <s v="Kanal Satış"/>
    <s v="Saha Satış"/>
    <s v="Yurt İçi"/>
    <s v="Türkiye"/>
    <s v="Merkez"/>
  </r>
  <r>
    <m/>
    <m/>
    <x v="166"/>
    <s v="Q3"/>
    <x v="0"/>
    <x v="8"/>
    <m/>
    <s v="KOTILOGULLARI DAGITIM PAZ. TIC. SAN . A.S."/>
    <s v="UH.01.002"/>
    <s v="UNIDOX KONTÖR HIZMETI"/>
    <s v="Univera - Tadım"/>
    <x v="6"/>
    <s v="E-Dönüşüm"/>
    <s v="Unidox"/>
    <n v="1.0667"/>
    <m/>
    <n v="100000"/>
    <m/>
    <n v="106670"/>
    <m/>
    <n v="0"/>
    <m/>
    <n v="106670"/>
    <m/>
    <n v="0"/>
    <n v="0"/>
    <s v="UNI240000001693"/>
    <m/>
    <m/>
    <s v="Tadım"/>
    <s v="Mevcut Müşteri"/>
    <s v="Yeni Satış"/>
    <s v="Kontor"/>
    <s v="Kontor Satışı"/>
    <s v="Diğer"/>
    <s v="Kanal Satış"/>
    <s v="Saha Satış"/>
    <s v="Yurt İçi"/>
    <s v="Türkiye"/>
    <s v="Dist"/>
  </r>
  <r>
    <m/>
    <m/>
    <x v="166"/>
    <s v="Q3"/>
    <x v="0"/>
    <x v="8"/>
    <m/>
    <s v="MİYA OTOMASYON VE BARKOD BILISIM SISTEMLERI SAN TİC. VE L.T.D. STI."/>
    <s v="UH.01.002"/>
    <s v="UNIDOX KONTÖR HIZMETI"/>
    <s v="Univera - Kanal"/>
    <x v="5"/>
    <s v="E-Dönüşüm"/>
    <s v="Unidox"/>
    <n v="1.532"/>
    <m/>
    <n v="10000"/>
    <m/>
    <n v="15320"/>
    <m/>
    <n v="0"/>
    <m/>
    <n v="15320"/>
    <m/>
    <n v="0"/>
    <n v="0"/>
    <s v="UNI240000001689"/>
    <m/>
    <m/>
    <s v="Miya"/>
    <s v="Mevcut Müşteri"/>
    <s v="Yeni Satış"/>
    <s v="Kontor"/>
    <s v="Kontor Satışı"/>
    <s v="Diğer"/>
    <s v="Kanal Satış"/>
    <s v="Miya"/>
    <s v="Yurt İçi"/>
    <s v="Türkiye"/>
    <s v="Merkez"/>
  </r>
  <r>
    <m/>
    <m/>
    <x v="166"/>
    <s v="Q3"/>
    <x v="0"/>
    <x v="8"/>
    <m/>
    <s v="MİYA OTOMASYON VE BARKOD BILISIM SISTEMLERI SAN TİC. VE L.T.D. STI."/>
    <s v="UH.01.002"/>
    <s v="UNIDOX KONTÖR HIZMETI"/>
    <s v="Univera - Kanal"/>
    <x v="5"/>
    <s v="E-Dönüşüm"/>
    <s v="Unidox"/>
    <n v="2.887"/>
    <m/>
    <n v="5000"/>
    <m/>
    <n v="14435"/>
    <m/>
    <n v="0"/>
    <m/>
    <n v="14435"/>
    <m/>
    <n v="0"/>
    <n v="0"/>
    <s v="UNI240000001699"/>
    <m/>
    <m/>
    <s v="Miya"/>
    <s v="Mevcut Müşteri"/>
    <s v="Yeni Satış"/>
    <s v="Kontor"/>
    <s v="Kontor Satışı"/>
    <s v="Diğer"/>
    <s v="Kanal Satış"/>
    <s v="Miya"/>
    <s v="Yurt İçi"/>
    <s v="Türkiye"/>
    <s v="Merkez"/>
  </r>
  <r>
    <m/>
    <m/>
    <x v="166"/>
    <s v="Q3"/>
    <x v="0"/>
    <x v="8"/>
    <m/>
    <s v="BEFA PAZARLAMA TICARET LTD STI"/>
    <s v="UH.01.002"/>
    <s v="UNIDOX KONTÖR HIZMETI"/>
    <s v="Univera - Tadım"/>
    <x v="6"/>
    <s v="E-Dönüşüm"/>
    <s v="Unidox"/>
    <n v="1.6666000000000001"/>
    <m/>
    <n v="10000"/>
    <m/>
    <n v="16666"/>
    <m/>
    <n v="0"/>
    <m/>
    <n v="16666"/>
    <m/>
    <n v="0"/>
    <n v="0"/>
    <s v="UNI240000001691"/>
    <m/>
    <m/>
    <s v="Tadım"/>
    <s v="Mevcut Müşteri"/>
    <s v="Yeni Satış"/>
    <s v="Kontor"/>
    <s v="Kontor Satışı"/>
    <s v="Diğer"/>
    <s v="Univera Satış"/>
    <s v="Saha Satış"/>
    <s v="Yurt İçi"/>
    <s v="Türkiye"/>
    <s v="Dist"/>
  </r>
  <r>
    <m/>
    <m/>
    <x v="166"/>
    <s v="Q3"/>
    <x v="0"/>
    <x v="8"/>
    <m/>
    <s v="EFES VITANTA MOLDOVA BREWERY S.A"/>
    <s v="QH.02.001"/>
    <s v="Quest Panorama - Yazilim Bakimi, Yasatma ve Merkezi Destek Hizmeti"/>
    <s v="Univera - Efes Moldova"/>
    <x v="4"/>
    <s v="Quest"/>
    <m/>
    <n v="13484.45"/>
    <m/>
    <n v="1"/>
    <m/>
    <n v="13484.451476"/>
    <m/>
    <n v="1.4760000000000001E-3"/>
    <m/>
    <n v="13484.45"/>
    <m/>
    <n v="0"/>
    <n v="0"/>
    <s v="ENV240000000104"/>
    <m/>
    <m/>
    <s v="Efes International"/>
    <s v="Mevcut Müşteri"/>
    <s v="Yenileme"/>
    <s v="Hizmet"/>
    <s v="Bakım ve Destek Hizmeti"/>
    <s v="Diğer"/>
    <s v="Univera Satış"/>
    <s v="Saha Satış"/>
    <s v="Yurt Dışı"/>
    <s v="Moldova"/>
    <s v="Merkez"/>
  </r>
  <r>
    <m/>
    <m/>
    <x v="166"/>
    <s v="Q3"/>
    <x v="0"/>
    <x v="8"/>
    <m/>
    <s v="MİYA OTOMASYON VE BARKOD BILISIM SISTEMLERI SAN TİC. VE L.T.D. STI."/>
    <s v="EH.06.001"/>
    <s v="EnRoute Panorama - Hosting Hizmeti"/>
    <s v="Univera - Kanal"/>
    <x v="5"/>
    <s v="Hosting"/>
    <m/>
    <n v="7092"/>
    <m/>
    <n v="1"/>
    <m/>
    <n v="7092"/>
    <m/>
    <n v="0"/>
    <m/>
    <n v="7092"/>
    <m/>
    <n v="0"/>
    <n v="0"/>
    <s v="UNI240000001684"/>
    <m/>
    <m/>
    <s v="Miya"/>
    <s v="Mevcut Müşteri"/>
    <s v="Yenileme"/>
    <s v="Hizmet"/>
    <s v="Hosting"/>
    <s v="Diğer"/>
    <s v="Kanal Satış"/>
    <s v="Miya"/>
    <s v="Yurt İçi"/>
    <s v="Türkiye"/>
    <s v="Merkez"/>
  </r>
  <r>
    <m/>
    <m/>
    <x v="166"/>
    <s v="Q3"/>
    <x v="0"/>
    <x v="8"/>
    <m/>
    <s v="MİYA OTOMASYON VE BARKOD BILISIM SISTEMLERI SAN TİC. VE L.T.D. STI."/>
    <s v="EH.06.001"/>
    <s v="EnRoute Panorama - Hosting Hizmeti"/>
    <s v="Univera - Kanal"/>
    <x v="5"/>
    <s v="Hosting"/>
    <m/>
    <n v="5890.61"/>
    <m/>
    <n v="1"/>
    <m/>
    <n v="5890.61"/>
    <m/>
    <n v="0"/>
    <m/>
    <n v="5890.61"/>
    <m/>
    <n v="0"/>
    <n v="0"/>
    <s v="UNI240000001684"/>
    <m/>
    <m/>
    <s v="Miya"/>
    <s v="Mevcut Müşteri"/>
    <s v="Yenileme"/>
    <s v="Hizmet"/>
    <s v="Hosting"/>
    <s v="Diğer"/>
    <s v="Kanal Satış"/>
    <s v="Miya"/>
    <s v="Yurt İçi"/>
    <s v="Türkiye"/>
    <s v="Merkez"/>
  </r>
  <r>
    <m/>
    <m/>
    <x v="166"/>
    <s v="Q3"/>
    <x v="0"/>
    <x v="8"/>
    <m/>
    <s v="MİYA OTOMASYON VE BARKOD BILISIM SISTEMLERI SAN TİC. VE L.T.D. STI."/>
    <s v="EH.06.001"/>
    <s v="EnRoute Panorama - Hosting Hizmeti"/>
    <s v="Univera - Kanal"/>
    <x v="5"/>
    <s v="Hosting"/>
    <m/>
    <n v="3138"/>
    <m/>
    <n v="1"/>
    <m/>
    <n v="3138"/>
    <m/>
    <n v="0"/>
    <m/>
    <n v="3138"/>
    <m/>
    <n v="0"/>
    <n v="0"/>
    <s v="UNI240000001684"/>
    <m/>
    <m/>
    <s v="Miya"/>
    <s v="Mevcut Müşteri"/>
    <s v="Yenileme"/>
    <s v="Hizmet"/>
    <s v="Hosting"/>
    <s v="Diğer"/>
    <s v="Kanal Satış"/>
    <s v="Miya"/>
    <s v="Yurt İçi"/>
    <s v="Türkiye"/>
    <s v="Merkez"/>
  </r>
  <r>
    <m/>
    <m/>
    <x v="166"/>
    <s v="Q3"/>
    <x v="0"/>
    <x v="8"/>
    <m/>
    <s v="MİYA OTOMASYON VE BARKOD BILISIM SISTEMLERI SAN TİC. VE L.T.D. STI."/>
    <s v="EH.06.001"/>
    <s v="EnRoute Panorama - Hosting Hizmeti"/>
    <s v="Univera - Kanal"/>
    <x v="5"/>
    <s v="Hosting"/>
    <m/>
    <n v="2960.78"/>
    <m/>
    <n v="1"/>
    <m/>
    <n v="2960.78"/>
    <m/>
    <n v="0"/>
    <m/>
    <n v="2960.78"/>
    <m/>
    <n v="0"/>
    <n v="0"/>
    <s v="UNI240000001684"/>
    <m/>
    <m/>
    <s v="Miya"/>
    <s v="Mevcut Müşteri"/>
    <s v="Yenileme"/>
    <s v="Hizmet"/>
    <s v="Hosting"/>
    <s v="Diğer"/>
    <s v="Kanal Satış"/>
    <s v="Miya"/>
    <s v="Yurt İçi"/>
    <s v="Türkiye"/>
    <s v="Merkez"/>
  </r>
  <r>
    <m/>
    <m/>
    <x v="166"/>
    <s v="Q3"/>
    <x v="0"/>
    <x v="8"/>
    <m/>
    <s v="MİYA OTOMASYON VE BARKOD BILISIM SISTEMLERI SAN TİC. VE L.T.D. STI."/>
    <s v="EH.06.001"/>
    <s v="EnRoute Panorama - Hosting Hizmeti"/>
    <s v="Univera - Kanal"/>
    <x v="5"/>
    <s v="Hosting"/>
    <m/>
    <n v="1850.49"/>
    <m/>
    <n v="1"/>
    <m/>
    <n v="1850.49"/>
    <m/>
    <n v="0"/>
    <m/>
    <n v="1850.49"/>
    <m/>
    <n v="0"/>
    <n v="0"/>
    <s v="UNI240000001684"/>
    <m/>
    <m/>
    <s v="Miya"/>
    <s v="Mevcut Müşteri"/>
    <s v="Yenileme"/>
    <s v="Hizmet"/>
    <s v="Hosting"/>
    <s v="Diğer"/>
    <s v="Kanal Satış"/>
    <s v="Miya"/>
    <s v="Yurt İçi"/>
    <s v="Türkiye"/>
    <s v="Merkez"/>
  </r>
  <r>
    <m/>
    <m/>
    <x v="166"/>
    <s v="Q3"/>
    <x v="0"/>
    <x v="8"/>
    <m/>
    <s v="MİYA OTOMASYON VE BARKOD BILISIM SISTEMLERI SAN TİC. VE L.T.D. STI."/>
    <s v="EH.06.001"/>
    <s v="EnRoute Panorama - Hosting Hizmeti"/>
    <s v="Univera - Kanal"/>
    <x v="5"/>
    <s v="Hosting"/>
    <m/>
    <n v="1850.49"/>
    <m/>
    <n v="1"/>
    <m/>
    <n v="1850.49"/>
    <m/>
    <n v="0"/>
    <m/>
    <n v="1850.49"/>
    <m/>
    <n v="0"/>
    <n v="0"/>
    <s v="UNI240000001684"/>
    <m/>
    <m/>
    <s v="Miya"/>
    <s v="Mevcut Müşteri"/>
    <s v="Yenileme"/>
    <s v="Hizmet"/>
    <s v="Hosting"/>
    <s v="Diğer"/>
    <s v="Kanal Satış"/>
    <s v="Miya"/>
    <s v="Yurt İçi"/>
    <s v="Türkiye"/>
    <s v="Merkez"/>
  </r>
  <r>
    <m/>
    <m/>
    <x v="166"/>
    <s v="Q3"/>
    <x v="0"/>
    <x v="8"/>
    <m/>
    <s v="MİYA OTOMASYON VE BARKOD BILISIM SISTEMLERI SAN TİC. VE L.T.D. STI."/>
    <s v="EH.06.001"/>
    <s v="EnRoute Panorama - Hosting Hizmeti"/>
    <s v="Univera - Kanal"/>
    <x v="5"/>
    <s v="Hosting"/>
    <m/>
    <n v="1850.49"/>
    <m/>
    <n v="1"/>
    <m/>
    <n v="1850.49"/>
    <m/>
    <n v="0"/>
    <m/>
    <n v="1850.49"/>
    <m/>
    <n v="0"/>
    <n v="0"/>
    <s v="UNI240000001684"/>
    <m/>
    <m/>
    <s v="Miya"/>
    <s v="Mevcut Müşteri"/>
    <s v="Yenileme"/>
    <s v="Hizmet"/>
    <s v="Hosting"/>
    <s v="Diğer"/>
    <s v="Kanal Satış"/>
    <s v="Miya"/>
    <s v="Yurt İçi"/>
    <s v="Türkiye"/>
    <s v="Merkez"/>
  </r>
  <r>
    <m/>
    <m/>
    <x v="166"/>
    <s v="Q3"/>
    <x v="0"/>
    <x v="8"/>
    <m/>
    <s v="MİYA OTOMASYON VE BARKOD BILISIM SISTEMLERI SAN TİC. VE L.T.D. STI."/>
    <s v="EH.06.001"/>
    <s v="EnRoute Panorama - Hosting Hizmeti"/>
    <s v="Univera - Kanal"/>
    <x v="5"/>
    <s v="Hosting"/>
    <m/>
    <n v="1850.49"/>
    <m/>
    <n v="1"/>
    <m/>
    <n v="1850.49"/>
    <m/>
    <n v="0"/>
    <m/>
    <n v="1850.49"/>
    <m/>
    <n v="0"/>
    <n v="0"/>
    <s v="UNI240000001684"/>
    <m/>
    <m/>
    <s v="Miya"/>
    <s v="Mevcut Müşteri"/>
    <s v="Yenileme"/>
    <s v="Hizmet"/>
    <s v="Hosting"/>
    <s v="Diğer"/>
    <s v="Kanal Satış"/>
    <s v="Miya"/>
    <s v="Yurt İçi"/>
    <s v="Türkiye"/>
    <s v="Merkez"/>
  </r>
  <r>
    <m/>
    <m/>
    <x v="166"/>
    <s v="Q3"/>
    <x v="0"/>
    <x v="8"/>
    <m/>
    <s v="MİYA OTOMASYON VE BARKOD BILISIM SISTEMLERI SAN TİC. VE L.T.D. STI."/>
    <s v="EH.06.001"/>
    <s v="EnRoute Panorama - Hosting Hizmeti"/>
    <s v="Univera - Kanal"/>
    <x v="5"/>
    <s v="Hosting"/>
    <m/>
    <n v="1850.49"/>
    <m/>
    <n v="1"/>
    <m/>
    <n v="1850.49"/>
    <m/>
    <n v="0"/>
    <m/>
    <n v="1850.49"/>
    <m/>
    <n v="0"/>
    <n v="0"/>
    <s v="UNI240000001684"/>
    <m/>
    <m/>
    <s v="Miya"/>
    <s v="Mevcut Müşteri"/>
    <s v="Yenileme"/>
    <s v="Hizmet"/>
    <s v="Hosting"/>
    <s v="Diğer"/>
    <s v="Kanal Satış"/>
    <s v="Miya"/>
    <s v="Yurt İçi"/>
    <s v="Türkiye"/>
    <s v="Merkez"/>
  </r>
  <r>
    <m/>
    <m/>
    <x v="166"/>
    <s v="Q3"/>
    <x v="0"/>
    <x v="8"/>
    <m/>
    <s v="MİYA OTOMASYON VE BARKOD BILISIM SISTEMLERI SAN TİC. VE L.T.D. STI."/>
    <s v="EH.06.001"/>
    <s v="EnRoute Panorama - Hosting Hizmeti"/>
    <s v="Univera - Kanal"/>
    <x v="5"/>
    <s v="Hosting"/>
    <m/>
    <n v="1850"/>
    <m/>
    <n v="1"/>
    <m/>
    <n v="1850"/>
    <m/>
    <n v="0"/>
    <m/>
    <n v="1850"/>
    <m/>
    <n v="0"/>
    <n v="0"/>
    <s v="UNI240000001684"/>
    <m/>
    <m/>
    <s v="Miya"/>
    <s v="Mevcut Müşteri"/>
    <s v="Yenileme"/>
    <s v="Hizmet"/>
    <s v="Hosting"/>
    <s v="Diğer"/>
    <s v="Kanal Satış"/>
    <s v="Miya"/>
    <s v="Yurt İçi"/>
    <s v="Türkiye"/>
    <s v="Merkez"/>
  </r>
  <r>
    <m/>
    <m/>
    <x v="166"/>
    <s v="Q3"/>
    <x v="0"/>
    <x v="8"/>
    <m/>
    <s v="RECKITT BENCKISER EV ve HIJYEN ÜRÜNLERI A.S."/>
    <s v="EH.06.001"/>
    <s v="EnRoute Panorama - Hosting Hizmeti"/>
    <s v="Univera - Reckitt Benckiser"/>
    <x v="12"/>
    <s v="Hosting"/>
    <m/>
    <n v="30714.15"/>
    <m/>
    <n v="1"/>
    <m/>
    <n v="30714.15"/>
    <m/>
    <n v="0"/>
    <m/>
    <n v="30714.15"/>
    <m/>
    <n v="0"/>
    <n v="0"/>
    <s v="UNI240000001686"/>
    <m/>
    <m/>
    <s v="R. Benckiser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166"/>
    <s v="Q3"/>
    <x v="0"/>
    <x v="8"/>
    <m/>
    <s v="RECKITT BENCKISER TEMIZLIK MALZEMESI SAN. VE TIC. A.S."/>
    <s v="EH.06.001"/>
    <s v="EnRoute Panorama - Hosting Hizmeti"/>
    <s v="Univera - Reckitt Benckiser"/>
    <x v="12"/>
    <s v="Hosting"/>
    <m/>
    <n v="18534.330000000002"/>
    <m/>
    <n v="1"/>
    <m/>
    <n v="18534.330000000002"/>
    <m/>
    <n v="0"/>
    <m/>
    <n v="18534.330000000002"/>
    <m/>
    <n v="0"/>
    <n v="0"/>
    <s v="UNI240000001685"/>
    <m/>
    <m/>
    <s v="R. Benckiser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166"/>
    <s v="Q3"/>
    <x v="0"/>
    <x v="8"/>
    <m/>
    <s v="UNIVIS BILISIM DESTEK HIZMETLERI SAN.TIC .A.S"/>
    <s v="99002"/>
    <s v="DONANIM KOMISYONU"/>
    <s v="Univera - Univis"/>
    <x v="12"/>
    <s v="Komisyon"/>
    <s v="Donanım"/>
    <n v="4981.99"/>
    <m/>
    <n v="1"/>
    <m/>
    <n v="4981.99"/>
    <m/>
    <n v="0"/>
    <m/>
    <n v="4981.99"/>
    <m/>
    <n v="0"/>
    <n v="0"/>
    <s v="UNI240000001702"/>
    <m/>
    <m/>
    <s v="Univis"/>
    <s v="Param Grup"/>
    <s v="Yeni Satış"/>
    <s v="Komisyon"/>
    <s v="Donanım Komisyonu"/>
    <s v="Param Grup"/>
    <s v="Univera Satış"/>
    <s v="Saha Satış"/>
    <s v="Yurt İçi"/>
    <s v="Türkiye"/>
    <s v="Merkez"/>
  </r>
  <r>
    <m/>
    <m/>
    <x v="166"/>
    <s v="Q3"/>
    <x v="0"/>
    <x v="8"/>
    <m/>
    <s v="UNIVIS BILISIM DESTEK HIZMETLERI SAN.TIC .A.S"/>
    <s v="99002"/>
    <s v="DONANIM KOMISYONU"/>
    <s v="Univera - Univis"/>
    <x v="12"/>
    <s v="Komisyon"/>
    <s v="Donanım"/>
    <n v="3381.41"/>
    <m/>
    <n v="1"/>
    <m/>
    <n v="3381.41"/>
    <m/>
    <n v="0"/>
    <m/>
    <n v="3381.41"/>
    <m/>
    <n v="0"/>
    <n v="0"/>
    <s v="UNI240000001704"/>
    <m/>
    <m/>
    <s v="Univis"/>
    <s v="Param Grup"/>
    <s v="Yeni Satış"/>
    <s v="Komisyon"/>
    <s v="Donanım Komisyonu"/>
    <s v="Param Grup"/>
    <s v="Univera Satış"/>
    <s v="Saha Satış"/>
    <s v="Yurt İçi"/>
    <s v="Türkiye"/>
    <s v="Merkez"/>
  </r>
  <r>
    <m/>
    <m/>
    <x v="166"/>
    <s v="Q3"/>
    <x v="0"/>
    <x v="8"/>
    <m/>
    <s v="UNIVIS BILISIM DESTEK HIZMETLERI SAN.TIC .A.S"/>
    <s v="99002"/>
    <s v="DONANIM KOMISYONU"/>
    <s v="Univera - Univis"/>
    <x v="11"/>
    <s v="Komisyon"/>
    <s v="Donanım"/>
    <n v="2408.2600000000002"/>
    <m/>
    <n v="1"/>
    <m/>
    <n v="2408.2600000000002"/>
    <m/>
    <n v="0"/>
    <m/>
    <n v="2408.2600000000002"/>
    <m/>
    <n v="0"/>
    <n v="0"/>
    <s v="UNI240000001700"/>
    <m/>
    <m/>
    <s v="Univis"/>
    <s v="Param Grup"/>
    <s v="Yeni Satış"/>
    <s v="Komisyon"/>
    <s v="Donanım Komisyonu"/>
    <s v="Param Grup"/>
    <s v="Univera Satış"/>
    <s v="Saha Satış"/>
    <s v="Yurt İçi"/>
    <s v="Türkiye"/>
    <s v="Merkez"/>
  </r>
  <r>
    <m/>
    <m/>
    <x v="166"/>
    <s v="Q3"/>
    <x v="0"/>
    <x v="8"/>
    <m/>
    <s v="UNIVIS BILISIM DESTEK HIZMETLERI SAN.TIC .A.S"/>
    <s v="99002"/>
    <s v="DONANIM KOMISYONU"/>
    <s v="Univera - Univis"/>
    <x v="5"/>
    <s v="Komisyon"/>
    <s v="Donanım"/>
    <n v="1514.62"/>
    <m/>
    <n v="1"/>
    <m/>
    <n v="1514.62"/>
    <m/>
    <n v="0"/>
    <m/>
    <n v="1514.62"/>
    <m/>
    <n v="0"/>
    <n v="0"/>
    <s v="UNI240000001703"/>
    <m/>
    <m/>
    <s v="Univis"/>
    <s v="Param Grup"/>
    <s v="Yeni Satış"/>
    <s v="Komisyon"/>
    <s v="Donanım Komisyonu"/>
    <s v="Param Grup"/>
    <s v="Univera Satış"/>
    <s v="Saha Satış"/>
    <s v="Yurt İçi"/>
    <s v="Türkiye"/>
    <s v="Merkez"/>
  </r>
  <r>
    <m/>
    <m/>
    <x v="166"/>
    <s v="Q3"/>
    <x v="0"/>
    <x v="8"/>
    <m/>
    <s v="UNIVIS BILISIM DESTEK HIZMETLERI SAN.TIC .A.S"/>
    <s v="99002"/>
    <s v="DONANIM KOMISYONU"/>
    <s v="Univera - Univis"/>
    <x v="11"/>
    <s v="Komisyon"/>
    <s v="Donanım"/>
    <n v="476.15"/>
    <m/>
    <n v="1"/>
    <m/>
    <n v="476.15"/>
    <m/>
    <n v="0"/>
    <m/>
    <n v="476.15"/>
    <m/>
    <n v="0"/>
    <n v="0"/>
    <s v="UNI240000001701"/>
    <m/>
    <m/>
    <s v="Univis"/>
    <s v="Param Grup"/>
    <s v="Yeni Satış"/>
    <s v="Komisyon"/>
    <s v="Donanım Komisyonu"/>
    <s v="Param Grup"/>
    <s v="Univera Satış"/>
    <s v="Saha Satış"/>
    <s v="Yurt İçi"/>
    <s v="Türkiye"/>
    <s v="Merkez"/>
  </r>
  <r>
    <m/>
    <m/>
    <x v="166"/>
    <s v="Q3"/>
    <x v="0"/>
    <x v="8"/>
    <m/>
    <s v="DOGAN TREND OTOMOTIV TICARET HIZMET VE TEKNOLOJI A.S."/>
    <s v="CDY.06.001"/>
    <s v="Calldesk Panorama - Yazilim Gelistirme Hizmeti"/>
    <s v="Univera - Suzuki"/>
    <x v="13"/>
    <s v="ServiceCore"/>
    <m/>
    <n v="7950.7995283018863"/>
    <m/>
    <n v="4.24"/>
    <m/>
    <n v="33711.392"/>
    <m/>
    <n v="2E-3"/>
    <m/>
    <n v="33711.39"/>
    <m/>
    <n v="0"/>
    <n v="0"/>
    <s v="UNI240000001690"/>
    <m/>
    <m/>
    <s v="Doğan Trend"/>
    <s v="Mevcut Müşteri"/>
    <s v="Yeni Satış"/>
    <s v="Hizmet"/>
    <s v="Yazılım Geliştirme"/>
    <s v="Key Account"/>
    <s v="Univera Satış"/>
    <s v="Saha Satış"/>
    <s v="Yurt İçi"/>
    <s v="Türkiye"/>
    <s v="Merkez"/>
  </r>
  <r>
    <m/>
    <m/>
    <x v="166"/>
    <s v="Q3"/>
    <x v="0"/>
    <x v="8"/>
    <m/>
    <s v="DOGAN TREND OTOMOTIV TICARET HIZMET VE TEKNOLOJI A.S."/>
    <s v="CDY.06.001"/>
    <s v="Calldesk Panorama - Yazilim Gelistirme Hizmeti"/>
    <s v="Univera - Suzuki"/>
    <x v="13"/>
    <s v="ServiceCore"/>
    <m/>
    <n v="8015.8006042296065"/>
    <m/>
    <n v="3.31"/>
    <m/>
    <n v="26532.297999999999"/>
    <m/>
    <n v="-2E-3"/>
    <m/>
    <n v="26532.3"/>
    <m/>
    <n v="0"/>
    <n v="0"/>
    <s v="UNI240000001690"/>
    <m/>
    <m/>
    <s v="Doğan Trend"/>
    <s v="Mevcut Müşteri"/>
    <s v="Yeni Satış"/>
    <s v="Hizmet"/>
    <s v="Yazılım Geliştirme"/>
    <s v="Key Account"/>
    <s v="Univera Satış"/>
    <s v="Saha Satış"/>
    <s v="Yurt İçi"/>
    <s v="Türkiye"/>
    <s v="Merkez"/>
  </r>
  <r>
    <m/>
    <m/>
    <x v="166"/>
    <s v="Q3"/>
    <x v="0"/>
    <x v="8"/>
    <m/>
    <s v="DOGAN TREND OTOMOTIV TICARET HIZMET VE TEKNOLOJI A.S."/>
    <s v="CDH.05.002"/>
    <s v="Calldesk Panorama - Rapor Gelistirme Hizmeti"/>
    <s v="Univera - Suzuki"/>
    <x v="13"/>
    <s v="ServiceCore"/>
    <m/>
    <n v="8385.25"/>
    <m/>
    <n v="6"/>
    <m/>
    <n v="50311.5"/>
    <m/>
    <n v="0"/>
    <m/>
    <n v="50311.5"/>
    <m/>
    <n v="0"/>
    <n v="0"/>
    <s v="UNI240000001690"/>
    <m/>
    <m/>
    <s v="Doğan Trend"/>
    <s v="Mevcut Müşteri"/>
    <s v="Yeni Satış"/>
    <s v="Hizmet"/>
    <s v="Rapor Geliştirme"/>
    <s v="Key Account"/>
    <s v="Univera Satış"/>
    <s v="Saha Satış"/>
    <s v="Yurt İçi"/>
    <s v="Türkiye"/>
    <s v="Merkez"/>
  </r>
  <r>
    <m/>
    <m/>
    <x v="166"/>
    <s v="Q3"/>
    <x v="0"/>
    <x v="8"/>
    <m/>
    <s v="DOGAN TREND OTOMOTIV TICARET HIZMET VE TEKNOLOJI A.S."/>
    <s v="CDH.01.001"/>
    <s v="Calldesk Panorama - Proje Yönetim Hizmeti"/>
    <s v="Univera - Suzuki"/>
    <x v="13"/>
    <s v="ServiceCore"/>
    <m/>
    <n v="10358.1"/>
    <m/>
    <n v="5"/>
    <m/>
    <n v="51790.5"/>
    <m/>
    <n v="0"/>
    <m/>
    <n v="51790.5"/>
    <m/>
    <n v="0"/>
    <n v="0"/>
    <s v="UNI240000001690"/>
    <m/>
    <m/>
    <s v="Doğan Trend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166"/>
    <s v="Q3"/>
    <x v="0"/>
    <x v="8"/>
    <m/>
    <s v="DOGAN TREND OTOMOTIV TICARET HIZMET VE TEKNOLOJI A.S."/>
    <s v="CDH.01.001"/>
    <s v="Calldesk Panorama - Proje Yönetim Hizmeti"/>
    <s v="Univera - Suzuki"/>
    <x v="13"/>
    <s v="ServiceCore"/>
    <m/>
    <n v="6905.4"/>
    <m/>
    <n v="2"/>
    <m/>
    <n v="13810.8"/>
    <m/>
    <n v="0"/>
    <m/>
    <n v="13810.8"/>
    <m/>
    <n v="0"/>
    <n v="0"/>
    <s v="UNI240000001690"/>
    <m/>
    <m/>
    <s v="Doğan Trend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166"/>
    <s v="Q3"/>
    <x v="0"/>
    <x v="8"/>
    <m/>
    <s v="DOGAN TREND OTOMOTIV TICARET HIZMET VE TEKNOLOJI A.S."/>
    <s v="CDH.01.001"/>
    <s v="Calldesk Panorama - Proje Yönetim Hizmeti"/>
    <s v="Univera - Suzuki"/>
    <x v="13"/>
    <s v="ServiceCore"/>
    <m/>
    <n v="9782.65"/>
    <m/>
    <n v="1"/>
    <m/>
    <n v="9782.65"/>
    <m/>
    <n v="0"/>
    <m/>
    <n v="9782.65"/>
    <m/>
    <n v="0"/>
    <n v="0"/>
    <s v="UNI240000001690"/>
    <m/>
    <m/>
    <s v="Doğan Trend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166"/>
    <s v="Q3"/>
    <x v="0"/>
    <x v="8"/>
    <m/>
    <s v="DOGAN TREND OTOMOTIV TICARET HIZMET VE TEKNOLOJI A.S."/>
    <s v="CDH.01.001"/>
    <s v="Calldesk Panorama - Proje Yönetim Hizmeti"/>
    <s v="Univera - Suzuki"/>
    <x v="13"/>
    <s v="ServiceCore"/>
    <m/>
    <n v="6905.4"/>
    <m/>
    <n v="1"/>
    <m/>
    <n v="6905.4"/>
    <m/>
    <n v="0"/>
    <m/>
    <n v="6905.4"/>
    <m/>
    <n v="0"/>
    <n v="0"/>
    <s v="UNI240000001690"/>
    <m/>
    <m/>
    <s v="Doğan Trend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166"/>
    <s v="Q2"/>
    <x v="1"/>
    <x v="5"/>
    <m/>
    <s v="WEITNAUER DIS TICARET ANONIM SIRKETI"/>
    <s v="EH.05.002"/>
    <s v="Enroute Panorama - Rapor Gelistirme Hizmeti"/>
    <s v="Univera - Weitnauer"/>
    <x v="12"/>
    <s v="Enroute"/>
    <s v="Enroute"/>
    <n v="19600"/>
    <m/>
    <n v="3"/>
    <m/>
    <n v="73500"/>
    <m/>
    <n v="14700"/>
    <m/>
    <n v="58800"/>
    <m/>
    <n v="0"/>
    <n v="0"/>
    <m/>
    <m/>
    <m/>
    <s v="Weithnauer"/>
    <s v="Mevcut Müşteri"/>
    <s v="Yeni Satış"/>
    <s v="Hizmet"/>
    <s v="Rapor Geliştirme"/>
    <s v="Diğer"/>
    <s v="Univera Satış"/>
    <s v="Saha Satış"/>
    <s v="Yurt İçi"/>
    <s v="Türkiye"/>
    <s v="Merkez"/>
  </r>
  <r>
    <m/>
    <m/>
    <x v="166"/>
    <s v="Q2"/>
    <x v="1"/>
    <x v="5"/>
    <m/>
    <s v="ROYAL CANIN TURKEY EVCIL HAYVAN ÜRÜNLERI TIC. LTD. STI."/>
    <s v="EH.01.001"/>
    <s v="Enroute Panorama - Proje ve Ürün Yönetimi Danışmanlığı Hizmeti"/>
    <s v="Univera - Royal Canin"/>
    <x v="12"/>
    <s v="Enroute"/>
    <s v="Enroute"/>
    <n v="24500"/>
    <m/>
    <n v="2"/>
    <m/>
    <n v="49000"/>
    <m/>
    <n v="0"/>
    <m/>
    <n v="49000"/>
    <m/>
    <n v="0"/>
    <n v="0"/>
    <m/>
    <m/>
    <m/>
    <s v="Royal Canin"/>
    <s v="Mevcut Müşteri"/>
    <s v="Yeni Satış"/>
    <s v="Hizmet"/>
    <s v="Proje Yönetimi ve Danışmanlık"/>
    <s v="Diğer"/>
    <s v="Univera Satış"/>
    <s v="Saha Satış"/>
    <s v="Yurt İçi"/>
    <s v="Türkiye"/>
    <s v="Merkez"/>
  </r>
  <r>
    <m/>
    <m/>
    <x v="166"/>
    <s v="Q2"/>
    <x v="1"/>
    <x v="5"/>
    <m/>
    <s v="TADIM GIDA MADDELERI SAN.VE TIC.AS."/>
    <s v="EY.05.009"/>
    <s v="Enroute Panorama - Business Analytics  - Qlik Sense Analyzer User Yazılımi (Enterprise)"/>
    <s v="Univera - Tadım"/>
    <x v="19"/>
    <s v="Enroute"/>
    <s v="QLIK - Outsource"/>
    <n v="8167.5899999999992"/>
    <m/>
    <n v="5"/>
    <m/>
    <n v="45375.5"/>
    <m/>
    <n v="4537.55"/>
    <m/>
    <n v="40837.949999999997"/>
    <m/>
    <n v="0"/>
    <n v="0"/>
    <m/>
    <m/>
    <m/>
    <s v="Tadım"/>
    <s v="Mevcut Müşteri"/>
    <s v="Yenileme"/>
    <s v="Lisans"/>
    <s v="Lisans Satışı"/>
    <s v="Diğer"/>
    <s v="Univera Satış"/>
    <s v="Saha Satış"/>
    <s v="Yurt İçi"/>
    <s v="Türkiye"/>
    <s v="Merkez"/>
  </r>
  <r>
    <m/>
    <m/>
    <x v="167"/>
    <s v="Q4"/>
    <x v="0"/>
    <x v="9"/>
    <m/>
    <s v="ENERJISA ENERJI ÜRETIM A.S."/>
    <s v="QH.08.001"/>
    <s v="Quest Panorama - Hosting Hizmeti"/>
    <s v="Univera - Enerjisa"/>
    <x v="12"/>
    <s v="Hosting"/>
    <m/>
    <n v="23027.040000000001"/>
    <m/>
    <n v="1"/>
    <m/>
    <n v="23027.041125"/>
    <m/>
    <n v="1.1249999999999999E-3"/>
    <m/>
    <n v="23027.040000000001"/>
    <m/>
    <n v="0"/>
    <n v="0"/>
    <s v="UNI240000001711"/>
    <m/>
    <m/>
    <s v="Enerjisa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167"/>
    <s v="Q4"/>
    <x v="0"/>
    <x v="9"/>
    <m/>
    <s v="FHP EV IÇI KULLANIM ARAÇLARI SAN VE TIC . A.S"/>
    <s v="QH.08.001"/>
    <s v="Quest Panorama - Hosting Hizmeti"/>
    <s v="Univera - Vileda"/>
    <x v="14"/>
    <s v="Hosting"/>
    <m/>
    <n v="13476.45"/>
    <m/>
    <n v="1"/>
    <m/>
    <n v="13476.450624999999"/>
    <m/>
    <n v="6.2500000000000001E-4"/>
    <m/>
    <n v="13476.45"/>
    <m/>
    <n v="0"/>
    <n v="0"/>
    <s v="UNI240000001707"/>
    <m/>
    <m/>
    <s v="Vileda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167"/>
    <s v="Q4"/>
    <x v="0"/>
    <x v="9"/>
    <m/>
    <s v="NESTLE TÜRKIYE GIDA SANAYI A.S."/>
    <s v="EH.03.003"/>
    <s v="EnRoute Panorama - Uzman Destek Hizmeti"/>
    <s v="Univera - Nestle Retail"/>
    <x v="11"/>
    <s v="Enroute"/>
    <m/>
    <n v="27000"/>
    <m/>
    <n v="1"/>
    <m/>
    <n v="27000"/>
    <m/>
    <n v="0"/>
    <m/>
    <n v="27000"/>
    <m/>
    <n v="0"/>
    <n v="0"/>
    <s v="UNI240000001712"/>
    <m/>
    <m/>
    <s v="Nestle"/>
    <s v="Mevcut Müşteri"/>
    <s v="Yenileme"/>
    <s v="Hizmet"/>
    <s v="Hosting"/>
    <s v="Key Account"/>
    <s v="Univera Satış"/>
    <s v="Saha Satış"/>
    <s v="Yurt İçi"/>
    <s v="Türkiye"/>
    <s v="Merkez"/>
  </r>
  <r>
    <m/>
    <m/>
    <x v="167"/>
    <s v="Q4"/>
    <x v="0"/>
    <x v="9"/>
    <m/>
    <s v="DARDANEL DAGITIM A.S."/>
    <s v="EH.06.001"/>
    <s v="EnRoute Panorama - Hosting Hizmeti"/>
    <s v="Univera - Dardanel"/>
    <x v="12"/>
    <s v="Hosting"/>
    <m/>
    <n v="44917.17"/>
    <m/>
    <n v="1"/>
    <m/>
    <n v="44917.17"/>
    <m/>
    <n v="0"/>
    <m/>
    <n v="44917.17"/>
    <m/>
    <n v="0"/>
    <n v="0"/>
    <s v="UNI240000001718"/>
    <m/>
    <m/>
    <s v="Dardanel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167"/>
    <s v="Q4"/>
    <x v="0"/>
    <x v="9"/>
    <m/>
    <s v="ERBAK-ULUDAG PAZARLAMA SATIS VE DAGITIM A.S."/>
    <s v="EH.06.001"/>
    <s v="EnRoute Panorama - Hosting Hizmeti"/>
    <s v="Univera - Uludağ İçecek"/>
    <x v="11"/>
    <s v="Hosting"/>
    <m/>
    <n v="75000"/>
    <m/>
    <n v="1"/>
    <m/>
    <n v="75000"/>
    <m/>
    <n v="0"/>
    <m/>
    <n v="75000"/>
    <m/>
    <n v="0"/>
    <n v="0"/>
    <s v="UNI240000001720"/>
    <m/>
    <m/>
    <s v="Uludağ İçecek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167"/>
    <s v="Q4"/>
    <x v="0"/>
    <x v="9"/>
    <m/>
    <s v="IMPERIAL TOBACCO TÜTÜN ÜRÜNLERI SATIS VE PAZARLAMA A.S"/>
    <s v="EH.06.001"/>
    <s v="EnRoute Panorama - Hosting Hizmeti"/>
    <s v="Univera - Imperial Tobacco"/>
    <x v="13"/>
    <s v="Hosting"/>
    <m/>
    <n v="91000"/>
    <m/>
    <n v="1"/>
    <m/>
    <n v="91000"/>
    <m/>
    <n v="0"/>
    <m/>
    <n v="91000"/>
    <m/>
    <n v="0"/>
    <n v="0"/>
    <s v="UNI240000001719"/>
    <m/>
    <m/>
    <s v="Imperial Tobacco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167"/>
    <s v="Q4"/>
    <x v="0"/>
    <x v="9"/>
    <m/>
    <s v="KENT GIDA MADDELERI SAN VE TIC.AS."/>
    <s v="EH.06.001"/>
    <s v="EnRoute Panorama - Hosting Hizmeti"/>
    <s v="Univera - Kent Gıda"/>
    <x v="12"/>
    <s v="Hosting"/>
    <m/>
    <n v="386825.24"/>
    <m/>
    <n v="1"/>
    <m/>
    <n v="386825.23577500001"/>
    <m/>
    <n v="-4.2249999999999996E-3"/>
    <m/>
    <n v="386825.24"/>
    <m/>
    <n v="0"/>
    <n v="0"/>
    <s v="UNI240000001717"/>
    <m/>
    <m/>
    <s v="Mondelez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167"/>
    <s v="Q4"/>
    <x v="0"/>
    <x v="9"/>
    <m/>
    <s v="Mey İçki Sanayi ve Ticaret A.Ş."/>
    <s v="EH.06.001"/>
    <s v="EnRoute Panorama - Hosting Hizmeti"/>
    <s v="Univera - Mey İçki"/>
    <x v="11"/>
    <s v="Hosting"/>
    <m/>
    <n v="261640.2"/>
    <m/>
    <n v="1"/>
    <m/>
    <n v="261640.2"/>
    <m/>
    <n v="0"/>
    <m/>
    <n v="261640.2"/>
    <m/>
    <n v="0"/>
    <n v="0"/>
    <s v="UNI240000001714"/>
    <m/>
    <m/>
    <s v="Mey İçki"/>
    <s v="Mevcut Müşteri"/>
    <s v="Yenileme"/>
    <s v="Hizmet"/>
    <s v="Hosting"/>
    <s v="Key Account"/>
    <s v="Univera Satış"/>
    <s v="Saha Satış"/>
    <s v="Yurt İçi"/>
    <s v="Türkiye"/>
    <s v="Merkez"/>
  </r>
  <r>
    <m/>
    <m/>
    <x v="167"/>
    <s v="Q4"/>
    <x v="0"/>
    <x v="9"/>
    <m/>
    <s v="PERNOD RICARD ISTANBUL IÇ VE DIS TIC. LTD. STI"/>
    <s v="EH.06.001"/>
    <s v="EnRoute Panorama - Hosting Hizmeti"/>
    <s v="Univera - Pernod Ricard"/>
    <x v="13"/>
    <s v="Hosting"/>
    <m/>
    <n v="158834.1"/>
    <m/>
    <n v="1"/>
    <m/>
    <n v="158834.1"/>
    <m/>
    <n v="0"/>
    <m/>
    <n v="158834.1"/>
    <m/>
    <n v="0"/>
    <n v="0"/>
    <s v="UNI240000001716"/>
    <m/>
    <m/>
    <s v="Pernod Ricard"/>
    <s v="Mevcut Müşteri"/>
    <s v="Yenileme"/>
    <s v="Hizmet"/>
    <s v="Hosting"/>
    <s v="Key Account"/>
    <s v="Univera Satış"/>
    <s v="Saha Satış"/>
    <s v="Yurt İçi"/>
    <s v="Türkiye"/>
    <s v="Merkez"/>
  </r>
  <r>
    <m/>
    <m/>
    <x v="167"/>
    <s v="Q4"/>
    <x v="0"/>
    <x v="9"/>
    <m/>
    <s v="TÜRK HENKEL KIMYA SAN TIC. A.S."/>
    <s v="EH.06.001"/>
    <s v="EnRoute Panorama - Hosting Hizmeti"/>
    <s v="Univera - Schwarzkoph Henkel"/>
    <x v="13"/>
    <s v="Hosting"/>
    <m/>
    <n v="19996.759999999998"/>
    <m/>
    <n v="1"/>
    <m/>
    <n v="19996.762500000001"/>
    <m/>
    <n v="2.5000000000000001E-3"/>
    <m/>
    <n v="19996.759999999998"/>
    <m/>
    <n v="0"/>
    <n v="0"/>
    <s v="UNI240000001721"/>
    <m/>
    <m/>
    <s v="Henkel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167"/>
    <s v="Q2"/>
    <x v="1"/>
    <x v="5"/>
    <m/>
    <s v="NIVEA BEIERSDORF TÜRKIYE KOZMETIK SAN. ve TIC.  A.S."/>
    <s v="EH.02.001"/>
    <s v="Enroute Panorama - Yillik Yazilim Bakimi, Yasatma ve Merkezi Destek Hizmeti"/>
    <s v="Univera - Nivea Beiersdorf"/>
    <x v="16"/>
    <s v="Enroute"/>
    <s v="Enroute"/>
    <n v="250000"/>
    <m/>
    <n v="1"/>
    <m/>
    <n v="250000"/>
    <m/>
    <n v="0"/>
    <m/>
    <n v="250000"/>
    <m/>
    <n v="0"/>
    <n v="0"/>
    <m/>
    <m/>
    <m/>
    <s v="Nivea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167"/>
    <s v="Q2"/>
    <x v="1"/>
    <x v="5"/>
    <m/>
    <s v="VODAFONE MOBILE OPERATION LTD."/>
    <s v="EH.02.001"/>
    <s v="Enroute Panorama - Yillik Yazilim Bakimi, Yasatma ve Merkezi Destek Hizmeti"/>
    <s v="Univera - Vodafone"/>
    <x v="5"/>
    <s v="Enroute"/>
    <s v="Enroute"/>
    <n v="439423"/>
    <m/>
    <n v="1"/>
    <m/>
    <n v="439423"/>
    <m/>
    <m/>
    <m/>
    <n v="439423"/>
    <m/>
    <m/>
    <n v="0"/>
    <m/>
    <m/>
    <m/>
    <s v="Vodafone Mobile"/>
    <s v="Mevcut Müşteri"/>
    <s v="Yenileme"/>
    <s v="Hizmet"/>
    <s v="Bakım ve Destek Hizmeti"/>
    <s v="Diğer"/>
    <s v="Univera Satış"/>
    <s v="Saha Satış"/>
    <s v="Yurt Dışı"/>
    <s v="KKTC"/>
    <s v="Merkez"/>
  </r>
  <r>
    <m/>
    <m/>
    <x v="167"/>
    <s v="Q2"/>
    <x v="1"/>
    <x v="5"/>
    <m/>
    <s v="WEITNAUER DIS TICARET ANONIM SIRKETI"/>
    <s v="EH.05.002"/>
    <s v="Enroute Panorama - Rapor Gelistirme Hizmeti"/>
    <s v="Univera - Weitnauer"/>
    <x v="12"/>
    <s v="Enroute"/>
    <s v="Enroute"/>
    <n v="24500"/>
    <m/>
    <n v="1"/>
    <m/>
    <n v="24500"/>
    <m/>
    <n v="0"/>
    <m/>
    <n v="24500"/>
    <m/>
    <n v="0"/>
    <n v="0"/>
    <m/>
    <m/>
    <m/>
    <s v="Weithnauer"/>
    <s v="Mevcut Müşteri"/>
    <s v="Yeni Satış"/>
    <s v="Hizmet"/>
    <s v="Rapor Geliştirme"/>
    <s v="Diğer"/>
    <s v="Univera Satış"/>
    <s v="Saha Satış"/>
    <s v="Yurt İçi"/>
    <s v="Türkiye"/>
    <s v="Merkez"/>
  </r>
  <r>
    <m/>
    <m/>
    <x v="167"/>
    <s v="Q2"/>
    <x v="1"/>
    <x v="5"/>
    <m/>
    <s v="WEITNAUER DIS TICARET ANONIM SIRKETI"/>
    <s v="EH.01.001"/>
    <s v="Enroute Panorama - Proje ve Ürün Yönetimi Danışmanlığı Hizmeti"/>
    <s v="Univera - Weitnauer"/>
    <x v="12"/>
    <s v="Enroute"/>
    <s v="Enroute"/>
    <n v="19600"/>
    <m/>
    <n v="1"/>
    <m/>
    <n v="24500"/>
    <m/>
    <n v="4900"/>
    <m/>
    <n v="19600"/>
    <m/>
    <n v="0"/>
    <n v="0"/>
    <m/>
    <m/>
    <m/>
    <s v="Weithnauer"/>
    <s v="Mevcut Müşteri"/>
    <s v="Yeni Satış"/>
    <s v="Hizmet"/>
    <s v="Proje Yönetimi ve Danışmanlık"/>
    <s v="Diğer"/>
    <s v="Univera Satış"/>
    <s v="Saha Satış"/>
    <s v="Yurt İçi"/>
    <s v="Türkiye"/>
    <s v="Merkez"/>
  </r>
  <r>
    <m/>
    <m/>
    <x v="167"/>
    <s v="Q2"/>
    <x v="1"/>
    <x v="5"/>
    <m/>
    <s v="WEITNAUER DIS TICARET ANONIM SIRKETI"/>
    <s v="EH.01.001"/>
    <s v="Enroute Panorama - Proje ve Ürün Yönetimi Danışmanlığı Hizmeti"/>
    <s v="Univera - Weitnauer"/>
    <x v="12"/>
    <s v="Enroute"/>
    <s v="Enroute"/>
    <n v="12250"/>
    <m/>
    <n v="1"/>
    <m/>
    <n v="24500"/>
    <m/>
    <n v="12250"/>
    <m/>
    <n v="12250"/>
    <m/>
    <n v="0"/>
    <n v="0"/>
    <m/>
    <m/>
    <m/>
    <s v="Weithnauer"/>
    <s v="Mevcut Müşteri"/>
    <s v="Yeni Satış"/>
    <s v="Hizmet"/>
    <s v="Proje Yönetimi ve Danışmanlık"/>
    <s v="Diğer"/>
    <s v="Univera Satış"/>
    <s v="Saha Satış"/>
    <s v="Yurt İçi"/>
    <s v="Türkiye"/>
    <s v="Merkez"/>
  </r>
  <r>
    <m/>
    <m/>
    <x v="167"/>
    <s v="Q2"/>
    <x v="1"/>
    <x v="5"/>
    <m/>
    <s v="NIVEA BEIERSDORF TÜRKIYE KOZMETIK SAN. ve TIC.  A.S."/>
    <s v="EH.03.001"/>
    <s v="Enroute Panorama - Çafri Merkezi Hizmeti  (MSD)"/>
    <s v="Univera - Nivea Beiersdorf"/>
    <x v="16"/>
    <s v="Enroute"/>
    <s v="Enroute"/>
    <n v="142500"/>
    <m/>
    <n v="1"/>
    <m/>
    <n v="142500"/>
    <m/>
    <n v="0"/>
    <m/>
    <n v="142500"/>
    <m/>
    <n v="0"/>
    <n v="0"/>
    <m/>
    <m/>
    <m/>
    <s v="Nivea"/>
    <s v="Mevcut Müşteri"/>
    <s v="Yenileme"/>
    <s v="Hizmet"/>
    <s v="Çağrı Merkezi"/>
    <s v="Diğer"/>
    <s v="Univera Satış"/>
    <s v="Saha Satış"/>
    <s v="Yurt İçi"/>
    <s v="Türkiye"/>
    <s v="Merkez"/>
  </r>
  <r>
    <m/>
    <m/>
    <x v="167"/>
    <s v="Q2"/>
    <x v="1"/>
    <x v="5"/>
    <m/>
    <s v="EDM BİLİŞİM SİSTEMLERİ VE DANIŞMANLIK HizmetLERİ A.Ş."/>
    <s v="EY.04.014"/>
    <s v="EnRoute - E-Dönüşüm Lisans Komisyonu"/>
    <s v="Univera - Kanal"/>
    <x v="6"/>
    <s v="E-Dönüşüm"/>
    <s v="E-Dönüşüm"/>
    <n v="48900"/>
    <m/>
    <n v="1"/>
    <m/>
    <n v="48900"/>
    <m/>
    <n v="0"/>
    <m/>
    <n v="48900"/>
    <m/>
    <n v="0"/>
    <n v="0"/>
    <m/>
    <m/>
    <m/>
    <s v="EDM Bilişim"/>
    <s v="Mevcut Müşteri"/>
    <s v="Yeni Satış"/>
    <s v="Komisyon"/>
    <s v="E-Dönüşüm"/>
    <s v="Diğer"/>
    <s v="Kanal Satış"/>
    <s v="EDM Bilişim"/>
    <s v="Yurt İçi"/>
    <s v="Türkiye"/>
    <s v="Merkez"/>
  </r>
  <r>
    <m/>
    <m/>
    <x v="168"/>
    <s v="Q4"/>
    <x v="0"/>
    <x v="9"/>
    <m/>
    <s v="JTI TÜTÜN ÜRÜNLERI PAZARLAMA A.S."/>
    <s v="QY.03.003"/>
    <s v="Quest Panorama SaaS Lisansi (Kiralama Hizmeti ) 50 + Kullanici"/>
    <s v="Univera - JTI"/>
    <x v="11"/>
    <s v="Quest"/>
    <m/>
    <n v="224.64000000000001"/>
    <m/>
    <n v="439"/>
    <m/>
    <n v="98616.960000000006"/>
    <m/>
    <n v="0"/>
    <m/>
    <n v="98616.960000000006"/>
    <m/>
    <n v="0"/>
    <n v="0"/>
    <s v="UNI240000001725"/>
    <m/>
    <m/>
    <s v="JTI"/>
    <s v="Mevcut Müşteri"/>
    <s v="Yenileme"/>
    <s v="Lisans"/>
    <s v="Lisans Kiralama"/>
    <s v="Key Account"/>
    <s v="Univera Satış"/>
    <s v="Saha Satış"/>
    <s v="Yurt İçi"/>
    <s v="Türkiye"/>
    <s v="Merkez"/>
  </r>
  <r>
    <m/>
    <m/>
    <x v="168"/>
    <s v="Q4"/>
    <x v="0"/>
    <x v="9"/>
    <m/>
    <s v="JT INTERNATIONAL SA"/>
    <s v="QH.02.001"/>
    <s v="Quest Panorama - Yazilim Bakimi, Yasatma ve Merkezi Destek Hizmeti"/>
    <s v="Univera - JTI İran"/>
    <x v="4"/>
    <s v="Quest"/>
    <m/>
    <n v="66827.240000000005"/>
    <m/>
    <n v="1"/>
    <m/>
    <n v="66827.242807000002"/>
    <m/>
    <n v="2.807E-3"/>
    <m/>
    <n v="66827.240000000005"/>
    <m/>
    <n v="0"/>
    <n v="0"/>
    <s v="ENV240000000106"/>
    <m/>
    <m/>
    <s v="JTI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168"/>
    <s v="Q4"/>
    <x v="0"/>
    <x v="9"/>
    <m/>
    <s v="JT INTERNATIONAL SA"/>
    <s v="QH.08.001"/>
    <s v="Quest Panorama - Hosting Hizmeti"/>
    <s v="Univera - JTI İran"/>
    <x v="4"/>
    <s v="Hosting"/>
    <m/>
    <n v="185557.68"/>
    <m/>
    <n v="1"/>
    <m/>
    <n v="185557.677207"/>
    <m/>
    <n v="-2.7929999999999999E-3"/>
    <m/>
    <n v="185557.68"/>
    <m/>
    <n v="0"/>
    <n v="0"/>
    <s v="ENV240000000107"/>
    <m/>
    <m/>
    <s v="JTI"/>
    <s v="Mevcut Müşteri"/>
    <s v="Yenileme"/>
    <s v="Hizmet"/>
    <s v="Hosting"/>
    <s v="Key Account"/>
    <s v="Univera Satış"/>
    <s v="Saha Satış"/>
    <s v="Yurt İçi"/>
    <s v="Türkiye"/>
    <s v="Merkez"/>
  </r>
  <r>
    <m/>
    <m/>
    <x v="168"/>
    <s v="Q4"/>
    <x v="0"/>
    <x v="9"/>
    <m/>
    <s v="JTI TÜTÜN ÜRÜNLERI PAZARLAMA A.S."/>
    <s v="QH.03.001"/>
    <s v="Quest Panorama  - Çafri Merkezi Hizmeti"/>
    <s v="Univera - JTI"/>
    <x v="11"/>
    <s v="Quest"/>
    <m/>
    <n v="51.37"/>
    <m/>
    <n v="134"/>
    <m/>
    <n v="6883.58"/>
    <m/>
    <n v="0"/>
    <m/>
    <n v="6883.58"/>
    <m/>
    <n v="0"/>
    <n v="0"/>
    <s v="UNI240000001724"/>
    <m/>
    <m/>
    <s v="JTI"/>
    <s v="Mevcut Müşteri"/>
    <s v="Yenileme"/>
    <s v="Hizmet"/>
    <s v="Hosting"/>
    <s v="Key Account"/>
    <s v="Univera Satış"/>
    <s v="Saha Satış"/>
    <s v="Yurt İçi"/>
    <s v="Türkiye"/>
    <s v="Merkez"/>
  </r>
  <r>
    <m/>
    <m/>
    <x v="168"/>
    <s v="Q4"/>
    <x v="0"/>
    <x v="9"/>
    <m/>
    <s v="JT INTERNATIONAL SA"/>
    <s v="EH.06.001"/>
    <s v="EnRoute Panorama - Hosting Hizmeti"/>
    <s v="Univera - JTI İran"/>
    <x v="4"/>
    <s v="Hosting"/>
    <m/>
    <n v="185557.68"/>
    <m/>
    <n v="1"/>
    <m/>
    <n v="185557.677207"/>
    <m/>
    <n v="-2.7929999999999999E-3"/>
    <m/>
    <n v="185557.68"/>
    <m/>
    <n v="0"/>
    <n v="0"/>
    <s v="ENV240000000107"/>
    <m/>
    <m/>
    <s v="JTI"/>
    <s v="Mevcut Müşteri"/>
    <s v="Yenileme"/>
    <s v="Hizmet"/>
    <s v="Hosting"/>
    <s v="Key Account"/>
    <s v="Univera Satış"/>
    <s v="Saha Satış"/>
    <s v="Yurt İçi"/>
    <s v="Türkiye"/>
    <s v="Merkez"/>
  </r>
  <r>
    <m/>
    <m/>
    <x v="168"/>
    <s v="Q4"/>
    <x v="0"/>
    <x v="9"/>
    <m/>
    <s v="JTI TÜTÜN ÜRÜNLERI PAZARLAMA A.S."/>
    <s v="EH.06.001"/>
    <s v="EnRoute Panorama - Hosting Hizmeti"/>
    <s v="Univera - JTI"/>
    <x v="11"/>
    <s v="Hosting"/>
    <m/>
    <n v="373689.35"/>
    <m/>
    <n v="1"/>
    <m/>
    <n v="373689.35220000002"/>
    <m/>
    <n v="2.2000000000000001E-3"/>
    <m/>
    <n v="373689.35"/>
    <m/>
    <n v="0"/>
    <n v="0"/>
    <s v="UNI240000001722"/>
    <m/>
    <m/>
    <s v="JTI"/>
    <s v="Mevcut Müşteri"/>
    <s v="Yenileme"/>
    <s v="Hizmet"/>
    <s v="Hosting"/>
    <s v="Key Account"/>
    <s v="Univera Satış"/>
    <s v="Saha Satış"/>
    <s v="Yurt İçi"/>
    <s v="Türkiye"/>
    <s v="Merkez"/>
  </r>
  <r>
    <m/>
    <m/>
    <x v="168"/>
    <s v="Q2"/>
    <x v="1"/>
    <x v="5"/>
    <m/>
    <s v="TADIM GIDA MADDELERI SAN.VE TIC.AS."/>
    <s v="EY.02.010"/>
    <s v="Enroute Panorama Field Agent Satis Sefi El Terminali Uygulamasi"/>
    <s v="Univera - Tadım"/>
    <x v="19"/>
    <s v="Enroute"/>
    <s v="Enroute"/>
    <n v="18318.669999999998"/>
    <m/>
    <n v="1"/>
    <m/>
    <n v="18318.669999999998"/>
    <m/>
    <n v="0"/>
    <m/>
    <n v="18318.669999999998"/>
    <m/>
    <n v="0"/>
    <n v="0"/>
    <m/>
    <m/>
    <m/>
    <s v="Tadım"/>
    <s v="Mevcut Müşteri"/>
    <s v="Yeni Satış"/>
    <s v="Lisans"/>
    <s v="Lisans Satışı"/>
    <s v="Diğer"/>
    <s v="Univera Satış"/>
    <s v="Saha Satış"/>
    <s v="Yurt İçi"/>
    <s v="Türkiye"/>
    <s v="Merkez"/>
  </r>
  <r>
    <m/>
    <m/>
    <x v="168"/>
    <s v="Q2"/>
    <x v="1"/>
    <x v="5"/>
    <m/>
    <s v="VODAFONE MOBILE OPERATION LTD."/>
    <s v="EH.03.001"/>
    <s v="EnRoute Panorama - Çağrı Merkezi Hizmeti  (MSD)"/>
    <s v="Univera - Vodafone"/>
    <x v="5"/>
    <s v="Enroute"/>
    <s v="Enroute"/>
    <n v="21490.37"/>
    <m/>
    <n v="1"/>
    <m/>
    <n v="21490.37"/>
    <m/>
    <n v="0"/>
    <m/>
    <n v="21490.37"/>
    <m/>
    <n v="0"/>
    <n v="0"/>
    <m/>
    <m/>
    <m/>
    <s v="Vodafone Mobile"/>
    <s v="Mevcut Müşteri"/>
    <s v="Yenileme"/>
    <s v="Hizmet"/>
    <s v="Çağrı Merkezi"/>
    <s v="Diğer"/>
    <s v="Univera Satış"/>
    <s v="Saha Satış"/>
    <s v="Yurt Dışı"/>
    <s v="KKTC"/>
    <s v="Merkez"/>
  </r>
  <r>
    <m/>
    <m/>
    <x v="169"/>
    <s v="Q4"/>
    <x v="0"/>
    <x v="9"/>
    <m/>
    <s v="UNILEVER SAN VE TIC.TÜRK AS."/>
    <s v="SH.02.001"/>
    <s v="StokBar Panorama - Yazilim Bakimi Hizmeti"/>
    <s v="Univera - Unilever"/>
    <x v="13"/>
    <s v="Stokbar"/>
    <s v="Stokbar"/>
    <n v="65989"/>
    <m/>
    <n v="1"/>
    <m/>
    <n v="94270"/>
    <m/>
    <n v="28281"/>
    <m/>
    <n v="65989"/>
    <m/>
    <n v="0"/>
    <n v="0"/>
    <s v="UNI240000001727"/>
    <m/>
    <m/>
    <s v="Unilever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169"/>
    <s v="Q4"/>
    <x v="0"/>
    <x v="9"/>
    <m/>
    <s v="UNILEVER SAN VE TIC.TÜRK AS."/>
    <s v="SH.01.001"/>
    <s v="StokBar Panorama - Proje Yönetim Hizmeti"/>
    <s v="Univera - Unilever"/>
    <x v="13"/>
    <s v="Stokbar"/>
    <s v="Stokbar"/>
    <n v="11375"/>
    <m/>
    <n v="15"/>
    <m/>
    <n v="262500"/>
    <m/>
    <n v="91875"/>
    <m/>
    <n v="170625"/>
    <m/>
    <n v="0"/>
    <n v="0"/>
    <s v="UNI240000001727"/>
    <m/>
    <m/>
    <s v="Unilever"/>
    <s v="Mevcut Müşteri"/>
    <s v="Yeni Satış"/>
    <s v="Hizmet"/>
    <s v="Proje Yönetimi ve Danışmanlık"/>
    <s v="Diğer"/>
    <s v="Univera Satış"/>
    <s v="Saha Satış"/>
    <s v="Yurt İçi"/>
    <s v="Türkiye"/>
    <s v="Merkez"/>
  </r>
  <r>
    <m/>
    <m/>
    <x v="169"/>
    <s v="Q4"/>
    <x v="0"/>
    <x v="9"/>
    <m/>
    <s v="UNILEVER SAN VE TIC.TÜRK AS."/>
    <s v="SY.01.009"/>
    <s v="Stokbar Panorama - Platform Back Office Kullanici Lisansi (Enterprise)"/>
    <s v="Univera - Unilever"/>
    <x v="13"/>
    <s v="Stokbar"/>
    <s v="Stokbar"/>
    <n v="11700"/>
    <m/>
    <n v="1"/>
    <m/>
    <n v="19500"/>
    <m/>
    <n v="7800"/>
    <m/>
    <n v="11700"/>
    <m/>
    <n v="0"/>
    <n v="0"/>
    <s v="UNI240000001727"/>
    <m/>
    <m/>
    <s v="Unilever"/>
    <s v="Mevcut Müşteri"/>
    <s v="Yeni Satış"/>
    <s v="Lisans"/>
    <s v="Lisans Satışı"/>
    <s v="Diğer"/>
    <s v="Univera Satış"/>
    <s v="Saha Satış"/>
    <s v="Yurt İçi"/>
    <s v="Türkiye"/>
    <s v="Merkez"/>
  </r>
  <r>
    <m/>
    <m/>
    <x v="169"/>
    <s v="Q4"/>
    <x v="0"/>
    <x v="9"/>
    <m/>
    <s v="UNILEVER SAN VE TIC.TÜRK AS."/>
    <s v="SY.02.002"/>
    <s v="StokBar Panorama - Mobil (Android) Kullanici Lisansi (Enterprise)"/>
    <s v="Univera - Unilever"/>
    <x v="13"/>
    <s v="Stokbar"/>
    <s v="Stokbar"/>
    <n v="9900"/>
    <m/>
    <n v="15"/>
    <m/>
    <n v="270000"/>
    <m/>
    <n v="121500"/>
    <m/>
    <n v="148500"/>
    <m/>
    <n v="0"/>
    <n v="0"/>
    <s v="UNI240000001727"/>
    <m/>
    <m/>
    <s v="Unilever"/>
    <s v="Mevcut Müşteri"/>
    <s v="Yeni Satış"/>
    <s v="Lisans"/>
    <s v="Lisans Satışı"/>
    <s v="Diğer"/>
    <s v="Univera Satış"/>
    <s v="Saha Satış"/>
    <s v="Yurt İçi"/>
    <s v="Türkiye"/>
    <s v="Merkez"/>
  </r>
  <r>
    <m/>
    <m/>
    <x v="169"/>
    <s v="Q4"/>
    <x v="0"/>
    <x v="9"/>
    <m/>
    <s v="UNILEVER SAN VE TIC.TÜRK AS."/>
    <s v="SY.01.008"/>
    <s v="StokBar Panorama - Depo / Lokasyon Lisansi (Enterprise)"/>
    <s v="Univera - Unilever"/>
    <x v="13"/>
    <s v="Stokbar"/>
    <s v="Stokbar"/>
    <n v="83400"/>
    <m/>
    <n v="1"/>
    <m/>
    <n v="139000"/>
    <m/>
    <n v="55600"/>
    <m/>
    <n v="83400"/>
    <m/>
    <n v="0"/>
    <n v="0"/>
    <s v="UNI240000001727"/>
    <m/>
    <m/>
    <s v="Unilever"/>
    <s v="Mevcut Müşteri"/>
    <s v="Yeni Satış"/>
    <s v="Lisans"/>
    <s v="Lisans Satışı"/>
    <s v="Diğer"/>
    <s v="Univera Satış"/>
    <s v="Saha Satış"/>
    <s v="Yurt İçi"/>
    <s v="Türkiye"/>
    <s v="Merkez"/>
  </r>
  <r>
    <m/>
    <m/>
    <x v="169"/>
    <s v="Q4"/>
    <x v="0"/>
    <x v="9"/>
    <m/>
    <s v="UNILEVER SAN VE TIC.TÜRK AS."/>
    <s v="SH.03.001"/>
    <s v="StokBar Panorama - Çafri Merkezi Hizmeti (Tesis)"/>
    <s v="Univera - Unilever"/>
    <x v="13"/>
    <s v="Stokbar"/>
    <s v="Stokbar"/>
    <n v="42000"/>
    <m/>
    <n v="1"/>
    <m/>
    <n v="60000"/>
    <m/>
    <n v="18000"/>
    <m/>
    <n v="42000"/>
    <m/>
    <n v="0"/>
    <n v="0"/>
    <s v="UNI240000001727"/>
    <m/>
    <m/>
    <s v="Unilever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169"/>
    <s v="Q2"/>
    <x v="1"/>
    <x v="5"/>
    <m/>
    <s v="Tadım Gıda Maddeleri San. ve Tic. A.Ş."/>
    <s v="EH.02.009"/>
    <s v="Enroute Panorama Asset Tracker - Demirbas Modülü Yazilim Bakimi Hizmeti"/>
    <s v="Univera - Tadım"/>
    <x v="19"/>
    <s v="Enroute"/>
    <s v="Enroute"/>
    <n v="37923.980000000003"/>
    <m/>
    <n v="1"/>
    <m/>
    <n v="37923.980000000003"/>
    <m/>
    <n v="0"/>
    <m/>
    <n v="37923.980000000003"/>
    <m/>
    <n v="0"/>
    <n v="0"/>
    <m/>
    <m/>
    <m/>
    <s v="Tadım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170"/>
    <s v="Q4"/>
    <x v="0"/>
    <x v="9"/>
    <m/>
    <s v="POLARİS YAZILIM ÇÖZÜMLERİ VE DANIŞMANLIK HİZMETLERİ LTD.ŞTİ."/>
    <s v="WPH.02.001"/>
    <s v="WebPlus Yazilim Bakimi Hizmeti"/>
    <s v="Univera - Kanal"/>
    <x v="5"/>
    <s v="Enroute"/>
    <s v="Webplus"/>
    <n v="5500"/>
    <m/>
    <n v="1"/>
    <m/>
    <n v="5500"/>
    <m/>
    <n v="0"/>
    <m/>
    <n v="5500"/>
    <m/>
    <n v="0"/>
    <n v="0"/>
    <s v="UNI240000001732"/>
    <m/>
    <m/>
    <s v="Polaris"/>
    <s v="Mevcut Müşteri"/>
    <s v="Yenileme"/>
    <s v="Hizmet"/>
    <s v="Bakım ve Destek Hizmeti"/>
    <s v="Diğer"/>
    <s v="Kanal Satış"/>
    <s v="Polaris"/>
    <s v="Yurt İçi"/>
    <s v="Türkiye"/>
    <s v="Merkez"/>
  </r>
  <r>
    <m/>
    <m/>
    <x v="170"/>
    <s v="Q4"/>
    <x v="0"/>
    <x v="9"/>
    <m/>
    <s v="POLARİS YAZILIM ÇÖZÜMLERİ VE DANIŞMANLIK HİZMETLERİ LTD.ŞTİ."/>
    <s v="WPY.04.007"/>
    <s v="WebPlus Panorama - Dafitim Kanali &quot;Web Connector&quot;  3rd Party Entegrasyon Uygulama Lisansi"/>
    <s v="Univera - Kanal"/>
    <x v="5"/>
    <s v="Enroute"/>
    <s v="Webplus"/>
    <n v="25000"/>
    <m/>
    <n v="1"/>
    <m/>
    <n v="25000"/>
    <m/>
    <n v="0"/>
    <m/>
    <n v="25000"/>
    <m/>
    <n v="0"/>
    <n v="0"/>
    <s v="UNI240000001732"/>
    <m/>
    <m/>
    <s v="Polaris"/>
    <s v="Mevcut Müşteri"/>
    <s v="Yeni Satış"/>
    <s v="Lisans"/>
    <s v="Lisans Satışı"/>
    <s v="Diğer"/>
    <s v="Kanal Satış"/>
    <s v="Polaris"/>
    <s v="Yurt İçi"/>
    <s v="Türkiye"/>
    <s v="Merkez"/>
  </r>
  <r>
    <m/>
    <m/>
    <x v="170"/>
    <s v="Q4"/>
    <x v="0"/>
    <x v="9"/>
    <m/>
    <s v="MİYA OTOMASYON VE BARKOD BILISIM SISTEMLERI SAN TİC. VE L.T.D. STI."/>
    <s v="WPY.02.001"/>
    <s v="WEBPLUS (Android) SATIS TEMSILCISI LISANSI"/>
    <s v="Univera - Kanal"/>
    <x v="5"/>
    <s v="Enroute"/>
    <s v="Webplus"/>
    <n v="2250"/>
    <m/>
    <n v="1"/>
    <m/>
    <n v="2250"/>
    <m/>
    <n v="0"/>
    <m/>
    <n v="2250"/>
    <m/>
    <n v="0"/>
    <n v="0"/>
    <s v="UNI240000001731"/>
    <m/>
    <m/>
    <s v="Miya"/>
    <s v="Mevcut Müşteri"/>
    <s v="Yeni Satış"/>
    <s v="Lisans"/>
    <s v="Lisans Satışı"/>
    <s v="Diğer"/>
    <s v="Kanal Satış"/>
    <s v="Miya"/>
    <s v="Yurt İçi"/>
    <s v="Türkiye"/>
    <s v="Merkez"/>
  </r>
  <r>
    <m/>
    <m/>
    <x v="170"/>
    <s v="Q4"/>
    <x v="0"/>
    <x v="9"/>
    <m/>
    <s v="BILGE PAZARLAMA INSAAT MAD.NAK.TAAH.GIDA TURIZM SAN. VE TIC.LTD.STI"/>
    <s v="UH.01.002"/>
    <s v="UNIDOX KONTÖR HIZMETI"/>
    <s v="Univera - Pernod Ricard"/>
    <x v="6"/>
    <s v="E-Dönüşüm"/>
    <s v="Unidox"/>
    <n v="2.2999999999999998"/>
    <m/>
    <n v="10000"/>
    <m/>
    <n v="23000"/>
    <m/>
    <n v="0"/>
    <m/>
    <n v="23000"/>
    <m/>
    <n v="0"/>
    <n v="0"/>
    <s v="UNI240000001729"/>
    <m/>
    <m/>
    <s v="Pernod Ricard"/>
    <s v="Mevcut Müşteri"/>
    <s v="Yeni Satış"/>
    <s v="Kontor"/>
    <s v="Kontor Satışı"/>
    <s v="Key Account"/>
    <s v="Kanal Satış"/>
    <s v="Saha Satış"/>
    <s v="Yurt İçi"/>
    <s v="Türkiye"/>
    <s v="Dist"/>
  </r>
  <r>
    <m/>
    <m/>
    <x v="170"/>
    <s v="Q4"/>
    <x v="0"/>
    <x v="9"/>
    <m/>
    <s v="ÇNR GRUP OTOM.MIM.INS.SAN.VE TIC.LTD.STI."/>
    <s v="UH.01.002"/>
    <s v="UNIDOX KONTÖR HIZMETI"/>
    <s v="Univera Doğuş Çay Projesi"/>
    <x v="6"/>
    <s v="E-Dönüşüm"/>
    <s v="Unidox"/>
    <n v="2.4525000000000001"/>
    <m/>
    <n v="10000"/>
    <m/>
    <n v="24525"/>
    <m/>
    <n v="0"/>
    <m/>
    <n v="24525"/>
    <m/>
    <n v="0"/>
    <n v="0"/>
    <s v="UNI240000001730"/>
    <m/>
    <m/>
    <s v="Doğuş Çay"/>
    <s v="Mevcut Müşteri"/>
    <s v="Yeni Satış"/>
    <s v="Kontor"/>
    <s v="Kontor Satışı"/>
    <s v="Key Account"/>
    <s v="Kanal Satış"/>
    <s v="Saha Satış"/>
    <s v="Yurt İçi"/>
    <s v="Türkiye"/>
    <s v="Dist"/>
  </r>
  <r>
    <m/>
    <m/>
    <x v="171"/>
    <s v="Q4"/>
    <x v="0"/>
    <x v="9"/>
    <m/>
    <s v="NUROL MAKINA VE SANAYI A.S."/>
    <s v="CDH.01.001"/>
    <s v="Calldesk Panorama - Proje Yönetim Hizmeti"/>
    <s v="Univera - Nurol Makina"/>
    <x v="13"/>
    <s v="ServiceCore"/>
    <m/>
    <n v="5953.5"/>
    <m/>
    <n v="5"/>
    <m/>
    <n v="29767.5"/>
    <m/>
    <n v="0"/>
    <m/>
    <n v="29767.5"/>
    <m/>
    <n v="0"/>
    <n v="0"/>
    <s v="UNI240000001733"/>
    <m/>
    <m/>
    <s v="Nurol Makina"/>
    <s v="Mevcut Müşteri"/>
    <s v="Yeni Satış"/>
    <s v="Hizmet"/>
    <s v="Proje Yönetimi ve Danışmanlık"/>
    <s v="Diğer"/>
    <s v="Univera Satış"/>
    <s v="Saha Satış"/>
    <s v="Yurt İçi"/>
    <s v="Türkiye"/>
    <s v="Merkez"/>
  </r>
  <r>
    <m/>
    <m/>
    <x v="172"/>
    <s v="Q4"/>
    <x v="0"/>
    <x v="9"/>
    <m/>
    <s v="POLARİS YAZILIM ÇÖZÜMLERİ VE DANIŞMANLIK HİZMETLERİ LTD.ŞTİ."/>
    <s v="WPH.02.001"/>
    <s v="WebPlus Yazilim Bakimi Hizmeti"/>
    <s v="Univera - Kanal"/>
    <x v="5"/>
    <s v="Enroute"/>
    <s v="Webplus"/>
    <n v="59400"/>
    <m/>
    <n v="1"/>
    <m/>
    <n v="59400"/>
    <m/>
    <n v="0"/>
    <m/>
    <n v="59400"/>
    <m/>
    <n v="0"/>
    <n v="0"/>
    <s v="UNI240000001736"/>
    <m/>
    <m/>
    <s v="Polaris"/>
    <s v="Mevcut Müşteri"/>
    <s v="Yenileme"/>
    <s v="Hizmet"/>
    <s v="Bakım ve Destek Hizmeti"/>
    <s v="Diğer"/>
    <s v="Kanal Satış"/>
    <s v="Polaris"/>
    <s v="Yurt İçi"/>
    <s v="Türkiye"/>
    <s v="Merkez"/>
  </r>
  <r>
    <m/>
    <m/>
    <x v="172"/>
    <s v="Q4"/>
    <x v="0"/>
    <x v="9"/>
    <m/>
    <s v="POLARİS YAZILIM ÇÖZÜMLERİ VE DANIŞMANLIK HİZMETLERİ LTD.ŞTİ."/>
    <s v="WPH.02.001"/>
    <s v="WebPlus Yazilim Bakimi Hizmeti"/>
    <s v="Univera - Kanal"/>
    <x v="5"/>
    <s v="Enroute"/>
    <s v="Webplus"/>
    <n v="17191.48"/>
    <m/>
    <n v="1"/>
    <m/>
    <n v="17191.48"/>
    <m/>
    <n v="0"/>
    <m/>
    <n v="17191.48"/>
    <m/>
    <n v="0"/>
    <n v="0"/>
    <s v="UNI240000001736"/>
    <m/>
    <m/>
    <s v="Polaris"/>
    <s v="Mevcut Müşteri"/>
    <s v="Yenileme"/>
    <s v="Hizmet"/>
    <s v="Bakım ve Destek Hizmeti"/>
    <s v="Diğer"/>
    <s v="Kanal Satış"/>
    <s v="Polaris"/>
    <s v="Yurt İçi"/>
    <s v="Türkiye"/>
    <s v="Merkez"/>
  </r>
  <r>
    <m/>
    <m/>
    <x v="172"/>
    <s v="Q4"/>
    <x v="0"/>
    <x v="9"/>
    <m/>
    <s v="POLARİS YAZILIM ÇÖZÜMLERİ VE DANIŞMANLIK HİZMETLERİ LTD.ŞTİ."/>
    <s v="WPH.02.001"/>
    <s v="WebPlus Yazilim Bakimi Hizmeti"/>
    <s v="Univera - Kanal"/>
    <x v="5"/>
    <s v="Enroute"/>
    <s v="Webplus"/>
    <n v="15000"/>
    <m/>
    <n v="1"/>
    <m/>
    <n v="15000"/>
    <m/>
    <n v="0"/>
    <m/>
    <n v="15000"/>
    <m/>
    <n v="0"/>
    <n v="0"/>
    <s v="UNI240000001737"/>
    <m/>
    <m/>
    <s v="Polaris"/>
    <s v="Mevcut Müşteri"/>
    <s v="Yenileme"/>
    <s v="Hizmet"/>
    <s v="Bakım ve Destek Hizmeti"/>
    <s v="Diğer"/>
    <s v="Kanal Satış"/>
    <s v="Polaris"/>
    <s v="Yurt İçi"/>
    <s v="Türkiye"/>
    <s v="Merkez"/>
  </r>
  <r>
    <m/>
    <m/>
    <x v="172"/>
    <s v="Q4"/>
    <x v="0"/>
    <x v="9"/>
    <m/>
    <s v="POLARİS YAZILIM ÇÖZÜMLERİ VE DANIŞMANLIK HİZMETLERİ LTD.ŞTİ."/>
    <s v="WPH.02.001"/>
    <s v="WebPlus Yazilim Bakimi Hizmeti"/>
    <s v="Univera - Kanal"/>
    <x v="5"/>
    <s v="Enroute"/>
    <s v="Webplus"/>
    <n v="3373.58"/>
    <m/>
    <n v="1"/>
    <m/>
    <n v="3373.58"/>
    <m/>
    <n v="0"/>
    <m/>
    <n v="3373.58"/>
    <m/>
    <n v="0"/>
    <n v="0"/>
    <s v="UNI240000001737"/>
    <m/>
    <m/>
    <s v="Polaris"/>
    <s v="Mevcut Müşteri"/>
    <s v="Yenileme"/>
    <s v="Hizmet"/>
    <s v="Bakım ve Destek Hizmeti"/>
    <s v="Diğer"/>
    <s v="Kanal Satış"/>
    <s v="Polaris"/>
    <s v="Yurt İçi"/>
    <s v="Türkiye"/>
    <s v="Merkez"/>
  </r>
  <r>
    <m/>
    <m/>
    <x v="172"/>
    <s v="Q4"/>
    <x v="0"/>
    <x v="9"/>
    <m/>
    <s v="MATRIKS BİLGİSAYAR SİSTEMLERİ LTD.ŞTİ"/>
    <s v="WPY.02.001"/>
    <s v="WEBPLUS (Android) SATIS TEMSILCISI LISANSI"/>
    <s v="Univera - Kanal"/>
    <x v="5"/>
    <s v="Enroute"/>
    <s v="Webplus"/>
    <n v="3500"/>
    <m/>
    <n v="2"/>
    <m/>
    <n v="7000"/>
    <m/>
    <n v="0"/>
    <m/>
    <n v="7000"/>
    <m/>
    <n v="0"/>
    <n v="0"/>
    <s v="UNI240000001739"/>
    <m/>
    <m/>
    <s v="Matriks"/>
    <s v="Mevcut Müşteri"/>
    <s v="Yeni Satış"/>
    <s v="Lisans"/>
    <s v="Lisans Satışı"/>
    <s v="Diğer"/>
    <s v="Kanal Satış"/>
    <s v="Matriks"/>
    <s v="Yurt İçi"/>
    <s v="Türkiye"/>
    <s v="Merkez"/>
  </r>
  <r>
    <m/>
    <m/>
    <x v="172"/>
    <s v="Q4"/>
    <x v="0"/>
    <x v="9"/>
    <m/>
    <s v="SÜTKAR TICARET -UGUR AYDIN"/>
    <s v="UH.01.002"/>
    <s v="UNIDOX KONTÖR HIZMETI"/>
    <s v="Univera - Düzey Tüketim"/>
    <x v="6"/>
    <s v="E-Dönüşüm"/>
    <s v="Unidox"/>
    <n v="2.2000000000000002"/>
    <m/>
    <n v="10000"/>
    <m/>
    <n v="22000"/>
    <m/>
    <n v="0"/>
    <m/>
    <n v="22000"/>
    <m/>
    <n v="0"/>
    <n v="0"/>
    <s v="UNI240000001738"/>
    <m/>
    <m/>
    <s v="Düzey"/>
    <s v="Mevcut Müşteri"/>
    <s v="Yeni Satış"/>
    <s v="Kontor"/>
    <s v="Kontor Satışı"/>
    <s v="Key Account"/>
    <s v="Kanal Satış"/>
    <s v="Saha Satış"/>
    <s v="Yurt İçi"/>
    <s v="Türkiye"/>
    <s v="Dist"/>
  </r>
  <r>
    <m/>
    <m/>
    <x v="172"/>
    <s v="Q2"/>
    <x v="1"/>
    <x v="5"/>
    <m/>
    <s v="EFES VITANTA MOLDOVA BREWERY S.A"/>
    <s v="EH.02.001"/>
    <s v="Enroute Panorama - Yillik Yazilim Bakimi, Yasatma ve Merkezi Destek Hizmeti"/>
    <s v="Univera - Efes Moldova"/>
    <x v="16"/>
    <s v="Enroute"/>
    <s v="Enroute"/>
    <n v="29384.37"/>
    <m/>
    <n v="1"/>
    <m/>
    <n v="29384.366320000001"/>
    <m/>
    <n v="-3.6849999999999999E-3"/>
    <m/>
    <n v="29384.37"/>
    <m/>
    <n v="0"/>
    <n v="0"/>
    <m/>
    <m/>
    <m/>
    <s v="Efes International"/>
    <s v="Mevcut Müşteri"/>
    <s v="Yenileme"/>
    <s v="Hizmet"/>
    <s v="Bakım ve Destek Hizmeti"/>
    <s v="Diğer"/>
    <s v="Univera Satış"/>
    <s v="Saha Satış"/>
    <s v="Yurt Dışı"/>
    <s v="Moldova"/>
    <s v="Merkez"/>
  </r>
  <r>
    <m/>
    <m/>
    <x v="172"/>
    <s v="Q2"/>
    <x v="1"/>
    <x v="5"/>
    <m/>
    <s v="Tadım Gıda Maddeleri San. ve Tic. A.Ş."/>
    <s v="EH.02.001"/>
    <s v="Enroute Panorama - Yillik Yazilim Bakimi, Yasatma ve Merkezi Destek Hizmeti"/>
    <s v="Univera - Tadım"/>
    <x v="19"/>
    <s v="Enroute"/>
    <s v="Enroute"/>
    <n v="1094868.8899999999"/>
    <m/>
    <n v="1"/>
    <m/>
    <n v="1094868.8899999999"/>
    <m/>
    <n v="0"/>
    <m/>
    <n v="1094868.8899999999"/>
    <m/>
    <n v="0"/>
    <n v="0"/>
    <m/>
    <m/>
    <m/>
    <s v="Tadım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172"/>
    <s v="Q2"/>
    <x v="1"/>
    <x v="5"/>
    <m/>
    <s v="LOGO Yazılım SAN. VE TİC. A.Ş."/>
    <s v="EY.04.014"/>
    <s v="Enroute - E-Dönüşüm Yazılım Komisyonu"/>
    <s v="Univera - JTI"/>
    <x v="6"/>
    <s v="E-Dönüşüm"/>
    <s v="E-Dönüşüm"/>
    <n v="383870"/>
    <m/>
    <n v="1"/>
    <m/>
    <n v="383870"/>
    <m/>
    <n v="0"/>
    <m/>
    <n v="383870"/>
    <m/>
    <n v="0"/>
    <n v="0"/>
    <m/>
    <m/>
    <m/>
    <s v="Logo"/>
    <s v="Mevcut Müşteri"/>
    <s v="Yeni Satış"/>
    <s v="Komisyon"/>
    <s v="E-Dönüşüm"/>
    <s v="Diğer"/>
    <s v="Univera Satış"/>
    <s v="Saha Satış"/>
    <s v="Yurt İçi"/>
    <s v="Türkiye"/>
    <s v="Merkez"/>
  </r>
  <r>
    <m/>
    <m/>
    <x v="173"/>
    <s v="Q2"/>
    <x v="1"/>
    <x v="5"/>
    <m/>
    <s v="EKSILIOGLU  GIDA VE TEM ÜRÜN DAG PAZ  SAN ve TIC LTD. STI"/>
    <s v="EH.05.002"/>
    <s v="Enroute Panorama - Rapor Gelistirme Hizmeti"/>
    <s v="Univera - Reckitt Benckiser"/>
    <x v="19"/>
    <s v="Enroute"/>
    <s v="Enroute"/>
    <n v="24500"/>
    <m/>
    <n v="4"/>
    <m/>
    <n v="98000"/>
    <m/>
    <n v="0"/>
    <m/>
    <n v="98000"/>
    <m/>
    <n v="0"/>
    <n v="0"/>
    <m/>
    <m/>
    <m/>
    <s v="R. Benckiser"/>
    <s v="Mevcut Müşteri"/>
    <s v="Yeni Satış"/>
    <s v="Hizmet"/>
    <s v="Rapor Geliştirme"/>
    <s v="Diğer"/>
    <s v="Univera Satış"/>
    <s v="Saha Satış"/>
    <s v="Yurt İçi"/>
    <s v="Türkiye"/>
    <s v="Dist"/>
  </r>
  <r>
    <m/>
    <m/>
    <x v="173"/>
    <s v="Q2"/>
    <x v="1"/>
    <x v="5"/>
    <m/>
    <s v="EFES VITANTA MOLDOVA BREWERY S.A"/>
    <s v="EH.03.001"/>
    <s v="Enroute Panorama - Çafri Merkezi Hizmeti  (MSD)"/>
    <s v="Univera - Efes Moldova"/>
    <x v="16"/>
    <s v="Enroute"/>
    <s v="Enroute"/>
    <n v="38418.300000000003"/>
    <m/>
    <n v="1"/>
    <m/>
    <n v="38418.303"/>
    <m/>
    <n v="3.0000000000000001E-3"/>
    <m/>
    <n v="38418.300000000003"/>
    <m/>
    <n v="0"/>
    <n v="0"/>
    <m/>
    <m/>
    <m/>
    <s v="Efes International"/>
    <s v="Mevcut Müşteri"/>
    <s v="Yenileme"/>
    <s v="Hizmet"/>
    <s v="Çağrı Merkezi"/>
    <s v="Diğer"/>
    <s v="Univera Satış"/>
    <s v="Saha Satış"/>
    <s v="Yurt Dışı"/>
    <s v="Moldova"/>
    <s v="Merkez"/>
  </r>
  <r>
    <m/>
    <m/>
    <x v="174"/>
    <s v="Q4"/>
    <x v="0"/>
    <x v="9"/>
    <m/>
    <s v="POLARİS YAZILIM ÇÖZÜMLERİ VE DANIŞMANLIK HİZMETLERİ LTD.ŞTİ."/>
    <s v="UH.01.002"/>
    <s v="UNIDOX KONTÖR HIZMETI"/>
    <s v="Univera - Kanal"/>
    <x v="5"/>
    <s v="E-Dönüşüm"/>
    <s v="Unidox"/>
    <n v="1.839"/>
    <m/>
    <n v="10000"/>
    <m/>
    <n v="18390"/>
    <m/>
    <n v="0"/>
    <m/>
    <n v="18390"/>
    <m/>
    <n v="0"/>
    <n v="0"/>
    <s v="UNI240000001743"/>
    <m/>
    <m/>
    <s v="Polaris"/>
    <s v="Mevcut Müşteri"/>
    <s v="Yeni Satış"/>
    <s v="Kontor"/>
    <s v="Kontor Satışı"/>
    <s v="Diğer"/>
    <s v="Kanal Satış"/>
    <s v="Polaris"/>
    <s v="Yurt İçi"/>
    <s v="Türkiye"/>
    <s v="Merkez"/>
  </r>
  <r>
    <m/>
    <m/>
    <x v="174"/>
    <s v="Q4"/>
    <x v="0"/>
    <x v="9"/>
    <m/>
    <s v="POLARİS YAZILIM ÇÖZÜMLERİ VE DANIŞMANLIK HİZMETLERİ LTD.ŞTİ."/>
    <s v="UH.01.002"/>
    <s v="UNIDOX KONTÖR HIZMETI"/>
    <s v="Univera - Kanal"/>
    <x v="5"/>
    <s v="E-Dönüşüm"/>
    <s v="Unidox"/>
    <n v="1.839"/>
    <m/>
    <n v="10000"/>
    <m/>
    <n v="18390"/>
    <m/>
    <n v="0"/>
    <m/>
    <n v="18390"/>
    <m/>
    <n v="0"/>
    <n v="0"/>
    <s v="UNI240000001744"/>
    <m/>
    <m/>
    <s v="Polaris"/>
    <s v="Mevcut Müşteri"/>
    <s v="Yeni Satış"/>
    <s v="Kontor"/>
    <s v="Kontor Satışı"/>
    <s v="Diğer"/>
    <s v="Kanal Satış"/>
    <s v="Polaris"/>
    <s v="Yurt İçi"/>
    <s v="Türkiye"/>
    <s v="Merkez"/>
  </r>
  <r>
    <m/>
    <m/>
    <x v="174"/>
    <s v="Q2"/>
    <x v="1"/>
    <x v="5"/>
    <m/>
    <s v="EKSILIOGLU  GIDA VE TEM ÜRÜN DAG PAZ  SAN ve TIC LTD. STI"/>
    <s v="EH.01.001"/>
    <s v="Enroute Panorama - Proje ve Ürün Yönetimi Danışmanlığı Hizmeti"/>
    <s v="Univera - Reckitt Benckiser"/>
    <x v="19"/>
    <s v="Enroute"/>
    <s v="Enroute"/>
    <n v="24500"/>
    <m/>
    <n v="1"/>
    <m/>
    <n v="24500"/>
    <m/>
    <n v="0"/>
    <m/>
    <n v="24500"/>
    <m/>
    <n v="0"/>
    <n v="0"/>
    <m/>
    <m/>
    <m/>
    <s v="R. Benckiser"/>
    <s v="Mevcut Müşteri"/>
    <s v="Yeni Satış"/>
    <s v="Hizmet"/>
    <s v="Proje Yönetimi ve Danışmanlık"/>
    <s v="Diğer"/>
    <s v="Univera Satış"/>
    <s v="Saha Satış"/>
    <s v="Yurt İçi"/>
    <s v="Türkiye"/>
    <s v="Dist"/>
  </r>
  <r>
    <m/>
    <m/>
    <x v="175"/>
    <s v="Q4"/>
    <x v="0"/>
    <x v="9"/>
    <m/>
    <s v="OGER IÇECEK SANAYI VE TICARET LTD.STI."/>
    <s v="UH.01.002"/>
    <s v="UNIDOX KONTÖR HIZMETI"/>
    <s v="Univera - Sarper İçecek"/>
    <x v="6"/>
    <s v="E-Dönüşüm"/>
    <s v="Unidox"/>
    <n v="1.875"/>
    <m/>
    <n v="25000"/>
    <m/>
    <n v="46875"/>
    <m/>
    <n v="0"/>
    <m/>
    <n v="46875"/>
    <m/>
    <n v="0"/>
    <n v="0"/>
    <s v="UNI240000001748"/>
    <m/>
    <m/>
    <s v="Sarper İçecek"/>
    <s v="Mevcut Müşteri"/>
    <s v="Yeni Satış"/>
    <s v="Kontor"/>
    <s v="Kontor Satışı"/>
    <s v="Diğer"/>
    <s v="Univera Satış"/>
    <s v="Saha Satış"/>
    <s v="Yurt İçi"/>
    <s v="Türkiye"/>
    <s v="Dist"/>
  </r>
  <r>
    <m/>
    <m/>
    <x v="175"/>
    <s v="Q4"/>
    <x v="0"/>
    <x v="9"/>
    <m/>
    <s v="Websis Yazılım ve Bilgisayar"/>
    <s v="UH.01.002"/>
    <s v="UNIDOX KONTÖR HIZMETI"/>
    <s v="Univera - Kanal"/>
    <x v="6"/>
    <s v="E-Dönüşüm"/>
    <s v="Unidox"/>
    <n v="0.92630000000000001"/>
    <m/>
    <n v="100000"/>
    <m/>
    <n v="92630"/>
    <m/>
    <n v="0"/>
    <m/>
    <n v="92630"/>
    <m/>
    <n v="0"/>
    <n v="0"/>
    <s v="UNI240000001747"/>
    <m/>
    <m/>
    <s v="Websis"/>
    <s v="Mevcut Müşteri"/>
    <s v="Yeni Satış"/>
    <s v="Kontor"/>
    <s v="Kontor Satışı"/>
    <s v="Diğer"/>
    <s v="Kanal Satış"/>
    <s v="Websis"/>
    <s v="Yurt İçi"/>
    <s v="Türkiye"/>
    <s v="Merkez"/>
  </r>
  <r>
    <m/>
    <m/>
    <x v="175"/>
    <s v="Q4"/>
    <x v="0"/>
    <x v="9"/>
    <m/>
    <s v="Websis Yazılım ve Bilgisayar"/>
    <s v="UH.01.012"/>
    <s v="UNIDOX CONNECTOR LISANSI"/>
    <s v="Univera - Kanal"/>
    <x v="6"/>
    <s v="E-Dönüşüm"/>
    <s v="Unidox"/>
    <n v="10000"/>
    <m/>
    <n v="3"/>
    <m/>
    <n v="30000"/>
    <m/>
    <n v="0"/>
    <m/>
    <n v="30000"/>
    <m/>
    <n v="0"/>
    <n v="0"/>
    <s v="UNI240000001747"/>
    <m/>
    <m/>
    <s v="Websis"/>
    <s v="Mevcut Müşteri"/>
    <s v="Yeni Satış"/>
    <s v="Lisans"/>
    <s v="Lisans Satışı"/>
    <s v="Diğer"/>
    <s v="Kanal Satış"/>
    <s v="Websis"/>
    <s v="Yurt İçi"/>
    <s v="Türkiye"/>
    <s v="Merkez"/>
  </r>
  <r>
    <m/>
    <m/>
    <x v="175"/>
    <s v="Q2"/>
    <x v="1"/>
    <x v="5"/>
    <m/>
    <s v="WEITNAUER DIS TICARET ANONIM SIRKETI"/>
    <s v="EH.03.006"/>
    <s v="Enroute Panorama - Uzaktan Kurulum ve Efitim Hizmeti"/>
    <s v="Univera - Weitnauer"/>
    <x v="12"/>
    <s v="Enroute"/>
    <s v="Enroute"/>
    <n v="10000"/>
    <m/>
    <n v="1"/>
    <m/>
    <n v="10000"/>
    <m/>
    <n v="0"/>
    <m/>
    <n v="10000"/>
    <m/>
    <n v="0"/>
    <n v="0"/>
    <m/>
    <m/>
    <m/>
    <s v="Weithnauer"/>
    <s v="Mevcut Müşteri"/>
    <s v="Yeni Satış"/>
    <s v="Hizmet"/>
    <s v="Kurulum ve Eğitim"/>
    <s v="Diğer"/>
    <s v="Univera Satış"/>
    <s v="Saha Satış"/>
    <s v="Yurt İçi"/>
    <s v="Türkiye"/>
    <s v="Merkez"/>
  </r>
  <r>
    <m/>
    <m/>
    <x v="175"/>
    <s v="Q2"/>
    <x v="1"/>
    <x v="5"/>
    <m/>
    <s v="BEYLERBEYI IÇECEK PAZARLAMA A.S"/>
    <s v="EY.04.006"/>
    <s v="Enroute Panorama - Kullanici Yazılımlari Kiralama Hizmeti (Enterprise)"/>
    <s v="Univera - Sarper İçecek"/>
    <x v="13"/>
    <s v="Enroute"/>
    <s v="Enroute"/>
    <n v="6060"/>
    <m/>
    <n v="170"/>
    <m/>
    <n v="1030200"/>
    <m/>
    <n v="0"/>
    <m/>
    <n v="1030200"/>
    <m/>
    <n v="0"/>
    <n v="0"/>
    <m/>
    <m/>
    <m/>
    <s v="Beylerbeyi"/>
    <s v="Mevcut Müşteri"/>
    <s v="Yenileme"/>
    <s v="Lisans"/>
    <s v="Lisans Kiralama"/>
    <s v="Diğer"/>
    <s v="Univera Satış"/>
    <s v="Saha Satış"/>
    <s v="Yurt İçi"/>
    <s v="Türkiye"/>
    <s v="Merkez"/>
  </r>
  <r>
    <m/>
    <m/>
    <x v="175"/>
    <s v="Q2"/>
    <x v="1"/>
    <x v="5"/>
    <m/>
    <s v="PAMUK GIDA TURIZM A.S."/>
    <s v="EYS.04.012"/>
    <s v="Enroute Panorama - E-Dönüsüm Modül Yazılımi Standart"/>
    <s v="Univera - Redbull"/>
    <x v="12"/>
    <s v="E-Dönüşüm"/>
    <s v="Enroute"/>
    <n v="32500"/>
    <m/>
    <n v="1"/>
    <m/>
    <n v="32500"/>
    <m/>
    <n v="0"/>
    <m/>
    <n v="32500"/>
    <m/>
    <n v="0"/>
    <n v="0"/>
    <m/>
    <m/>
    <m/>
    <s v="Redbull"/>
    <s v="Mevcut Müşteri"/>
    <s v="Yeni Satış"/>
    <s v="Lisans"/>
    <s v="Lisans Satışı"/>
    <s v="Diğer"/>
    <s v="Univera Satış"/>
    <s v="Saha Satış"/>
    <s v="Yurt İçi"/>
    <s v="Türkiye"/>
    <s v="Dist"/>
  </r>
  <r>
    <m/>
    <m/>
    <x v="175"/>
    <s v="Q2"/>
    <x v="1"/>
    <x v="5"/>
    <m/>
    <s v="BEYLERBEYI IÇECEK PAZARLAMA A.S"/>
    <s v="EY.04.005"/>
    <s v="Enroute Panorama - Dafitici Yazılımlari ve Hizmetleri Kiralama Hizmeti (Enterprise)"/>
    <s v="Univera - Sarper İçecek"/>
    <x v="13"/>
    <s v="Enroute"/>
    <s v="Enroute"/>
    <n v="30044.78"/>
    <m/>
    <n v="16"/>
    <m/>
    <n v="480716.48"/>
    <m/>
    <n v="0"/>
    <m/>
    <n v="480716.48"/>
    <m/>
    <n v="0"/>
    <n v="0"/>
    <m/>
    <m/>
    <m/>
    <s v="Beylerbeyi"/>
    <s v="Mevcut Müşteri"/>
    <s v="Yenileme"/>
    <s v="Lisans"/>
    <s v="Lisans Kiralama"/>
    <s v="Diğer"/>
    <s v="Univera Satış"/>
    <s v="Saha Satış"/>
    <s v="Yurt İçi"/>
    <s v="Türkiye"/>
    <s v="Merkez"/>
  </r>
  <r>
    <m/>
    <m/>
    <x v="176"/>
    <s v="Q4"/>
    <x v="0"/>
    <x v="9"/>
    <m/>
    <s v="MİYA OTOMASYON VE BARKOD BILISIM SISTEMLERI SAN TİC. VE L.T.D. STI."/>
    <s v="WPH.02.001"/>
    <s v="WebPlus Yazilim Bakimi Hizmeti"/>
    <s v="Univera - Kanal"/>
    <x v="5"/>
    <s v="Enroute"/>
    <s v="Webplus"/>
    <n v="2530"/>
    <m/>
    <n v="1"/>
    <m/>
    <n v="2530"/>
    <m/>
    <n v="0"/>
    <m/>
    <n v="2530"/>
    <m/>
    <n v="0"/>
    <n v="0"/>
    <s v="UNI240000001753"/>
    <m/>
    <m/>
    <s v="Miya"/>
    <s v="Mevcut Müşteri"/>
    <s v="Yenileme"/>
    <s v="Hizmet"/>
    <s v="Bakım ve Destek Hizmeti"/>
    <s v="Diğer"/>
    <s v="Kanal Satış"/>
    <s v="Miya"/>
    <s v="Yurt İçi"/>
    <s v="Türkiye"/>
    <s v="Merkez"/>
  </r>
  <r>
    <m/>
    <m/>
    <x v="176"/>
    <s v="Q4"/>
    <x v="0"/>
    <x v="9"/>
    <m/>
    <s v="MİYA OTOMASYON VE BARKOD BILISIM SISTEMLERI SAN TİC. VE L.T.D. STI."/>
    <s v="WPY.01.003"/>
    <s v="WEBPLUS EK KULLANICI LISANSI +1"/>
    <s v="Univera - Kanal"/>
    <x v="5"/>
    <s v="Enroute"/>
    <s v="Webplus"/>
    <n v="1500"/>
    <m/>
    <n v="1"/>
    <m/>
    <n v="1500"/>
    <m/>
    <n v="0"/>
    <m/>
    <n v="1500"/>
    <m/>
    <n v="0"/>
    <n v="0"/>
    <s v="UNI240000001753"/>
    <m/>
    <m/>
    <s v="Miya"/>
    <s v="Mevcut Müşteri"/>
    <s v="Yeni Satış"/>
    <s v="Lisans"/>
    <s v="Lisans Satışı"/>
    <s v="Diğer"/>
    <s v="Kanal Satış"/>
    <s v="Miya"/>
    <s v="Yurt İçi"/>
    <s v="Türkiye"/>
    <s v="Merkez"/>
  </r>
  <r>
    <m/>
    <m/>
    <x v="176"/>
    <s v="Q4"/>
    <x v="0"/>
    <x v="9"/>
    <m/>
    <s v="MİYA OTOMASYON VE BARKOD BILISIM SISTEMLERI SAN TİC. VE L.T.D. STI."/>
    <s v="WPY.01.007"/>
    <s v="WEBPLUS E-DÖNÜSÜM MODÜL LISANSI"/>
    <s v="Univera - Kanal"/>
    <x v="5"/>
    <s v="Enroute"/>
    <s v="Webplus"/>
    <n v="10000"/>
    <m/>
    <n v="1"/>
    <m/>
    <n v="10000"/>
    <m/>
    <n v="0"/>
    <m/>
    <n v="10000"/>
    <m/>
    <n v="0"/>
    <n v="0"/>
    <s v="UNI240000001753"/>
    <m/>
    <m/>
    <s v="Miya"/>
    <s v="Mevcut Müşteri"/>
    <s v="Yeni Satış"/>
    <s v="Lisans"/>
    <s v="Lisans Satışı"/>
    <s v="Diğer"/>
    <s v="Kanal Satış"/>
    <s v="Miya"/>
    <s v="Yurt İçi"/>
    <s v="Türkiye"/>
    <s v="Merkez"/>
  </r>
  <r>
    <m/>
    <m/>
    <x v="176"/>
    <s v="Q4"/>
    <x v="0"/>
    <x v="9"/>
    <m/>
    <s v="YIGITOL GIDA TARIM VE NAK. SAN. TIC. LTD. STI."/>
    <s v="UH.01.002"/>
    <s v="UNIDOX KONTÖR HIZMETI"/>
    <s v="Univera - Çaykur"/>
    <x v="6"/>
    <s v="E-Dönüşüm"/>
    <s v="Unidox"/>
    <n v="1.1399999999999999"/>
    <m/>
    <n v="100000"/>
    <m/>
    <n v="114000"/>
    <m/>
    <n v="0"/>
    <m/>
    <n v="114000"/>
    <m/>
    <n v="0"/>
    <n v="0"/>
    <s v="UNI240000001755"/>
    <m/>
    <m/>
    <s v="Çaykur"/>
    <s v="Mevcut Müşteri"/>
    <s v="Yeni Satış"/>
    <s v="Kontor"/>
    <s v="Kontor Satışı"/>
    <s v="Diğer"/>
    <s v="Kanal Satış"/>
    <s v="Saha Satış"/>
    <s v="Yurt İçi"/>
    <s v="Türkiye"/>
    <s v="Dist"/>
  </r>
  <r>
    <m/>
    <m/>
    <x v="176"/>
    <s v="Q4"/>
    <x v="0"/>
    <x v="9"/>
    <m/>
    <s v="DOGAN TREND OTOMOTIV TICARET HIZMET VE TEKNOLOJI A.S."/>
    <s v="CDH.02.001"/>
    <s v="Calldesk Panorama Yazilim Bakimi Hizmeti "/>
    <s v="Univera - Suzuki"/>
    <x v="13"/>
    <s v="ServiceCore"/>
    <m/>
    <n v="21656.25"/>
    <m/>
    <n v="1"/>
    <m/>
    <n v="21656.25"/>
    <m/>
    <n v="0"/>
    <m/>
    <n v="21656.25"/>
    <m/>
    <n v="0"/>
    <n v="0"/>
    <s v="UNI240000001754"/>
    <m/>
    <m/>
    <s v="Doğan Trend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176"/>
    <s v="Q4"/>
    <x v="0"/>
    <x v="9"/>
    <m/>
    <s v="DOGAN TREND OTOMOTIV TICARET HIZMET VE TEKNOLOJI A.S."/>
    <s v="CDY.01.011"/>
    <s v="CALLDESK PANORAMA PLATFORM EK KULLANICI LISANSI"/>
    <s v="Univera - Suzuki"/>
    <x v="13"/>
    <s v="ServiceCore"/>
    <m/>
    <n v="13125"/>
    <m/>
    <n v="30"/>
    <m/>
    <n v="525000"/>
    <m/>
    <n v="131250"/>
    <m/>
    <n v="393750"/>
    <m/>
    <n v="0"/>
    <n v="0"/>
    <s v="UNI240000001754"/>
    <m/>
    <m/>
    <s v="Doğan Trend"/>
    <s v="Mevcut Müşteri"/>
    <s v="Yeni Satış"/>
    <s v="Lisans"/>
    <s v="Lisans Satışı"/>
    <s v="Key Account"/>
    <s v="Univera Satış"/>
    <s v="Saha Satış"/>
    <s v="Yurt İçi"/>
    <s v="Türkiye"/>
    <s v="Merkez"/>
  </r>
  <r>
    <m/>
    <m/>
    <x v="176"/>
    <s v="Q2"/>
    <x v="1"/>
    <x v="5"/>
    <m/>
    <s v="Sütaş Süt Ürünleri A.Ş."/>
    <s v="EH.02.001"/>
    <s v="Enroute Panorama - Yillik Yazilim Bakimi, Yasatma ve Merkezi Destek Hizmeti"/>
    <s v="Univera - Sütaş"/>
    <x v="13"/>
    <s v="Enroute"/>
    <s v="Enroute"/>
    <n v="937027.37"/>
    <m/>
    <n v="1"/>
    <m/>
    <n v="937027.37"/>
    <m/>
    <n v="0"/>
    <m/>
    <n v="937027.37"/>
    <m/>
    <n v="0"/>
    <n v="0"/>
    <m/>
    <m/>
    <m/>
    <s v="Sütaş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176"/>
    <s v="Q3"/>
    <x v="1"/>
    <x v="6"/>
    <m/>
    <s v="Turkuaz Trade LLC"/>
    <s v="EH.02.001"/>
    <s v="Enroute Panorama - Yazılım Bakımı, Yaşatma ve Merkezi Destek Hizmeti"/>
    <s v="Univera - Turkuaz - Kazakistan"/>
    <x v="16"/>
    <s v="Enroute"/>
    <s v="Enroute"/>
    <n v="605751"/>
    <m/>
    <n v="1"/>
    <m/>
    <m/>
    <m/>
    <m/>
    <m/>
    <n v="605751"/>
    <m/>
    <m/>
    <m/>
    <m/>
    <m/>
    <m/>
    <s v="Turkuaz Trade"/>
    <s v="Mevcut Müşteri"/>
    <s v="Yenileme"/>
    <s v="Hizmet"/>
    <s v="Bakım ve Destek Hizmeti"/>
    <s v="Diğer"/>
    <s v="Univera Satış"/>
    <s v="Saha Satış"/>
    <s v="Yurt Dışı"/>
    <s v="Kırgızistan"/>
    <s v="Merkez"/>
  </r>
  <r>
    <m/>
    <m/>
    <x v="176"/>
    <s v="Q2"/>
    <x v="1"/>
    <x v="5"/>
    <m/>
    <s v="BEYLERBEYI IÇECEK PAZARLAMA A.S"/>
    <s v="EH.01.001"/>
    <s v="Enroute Panorama - Proje ve Ürün Yönetimi Danışmanlığı Hizmeti"/>
    <s v="Univera - Sarper İçecek"/>
    <x v="13"/>
    <s v="Enroute"/>
    <s v="Enroute"/>
    <n v="16500"/>
    <m/>
    <n v="6"/>
    <m/>
    <n v="99000"/>
    <m/>
    <n v="0"/>
    <m/>
    <n v="99000"/>
    <m/>
    <n v="0"/>
    <n v="0"/>
    <m/>
    <m/>
    <m/>
    <s v="Beylerbeyi"/>
    <s v="Mevcut Müşteri"/>
    <s v="Yeni Satış"/>
    <s v="Hizmet"/>
    <s v="Proje Yönetimi ve Danışmanlık"/>
    <s v="Diğer"/>
    <s v="Univera Satış"/>
    <s v="Saha Satış"/>
    <s v="Yurt İçi"/>
    <s v="Türkiye"/>
    <s v="Merkez"/>
  </r>
  <r>
    <m/>
    <m/>
    <x v="176"/>
    <s v="Q3"/>
    <x v="1"/>
    <x v="6"/>
    <m/>
    <s v="RED BULL GIDA DAĞITIM VE PAZARLAMA TİCARET LTD. ŞTİ"/>
    <s v="EH.01.001"/>
    <s v="Enroute Panorama - Proje ve Ürün Yönetimi Danışmanlığı Hizmeti"/>
    <s v="Univera - Redbull"/>
    <x v="12"/>
    <s v="Enroute"/>
    <s v="Enroute"/>
    <n v="24500"/>
    <m/>
    <n v="0.5"/>
    <m/>
    <m/>
    <m/>
    <m/>
    <m/>
    <n v="12250"/>
    <m/>
    <m/>
    <m/>
    <m/>
    <m/>
    <m/>
    <s v="Redbull"/>
    <s v="Mevcut Müşteri"/>
    <s v="Yeni Satış"/>
    <s v="Hizmet"/>
    <s v="Proje Yönetimi ve Danışmanlık"/>
    <s v="Diğer"/>
    <s v="Univera Satış"/>
    <s v="Saha Satış"/>
    <s v="Yurt İçi"/>
    <s v="Türkiye"/>
    <s v="Merkez"/>
  </r>
  <r>
    <m/>
    <m/>
    <x v="176"/>
    <s v="Q2"/>
    <x v="1"/>
    <x v="5"/>
    <m/>
    <s v="WEITNAUER DIS TICARET ANONIM SIRKETI"/>
    <s v="EH.01.001"/>
    <s v="Enroute Panorama - Proje ve Ürün Yönetimi Danışmanlığı Hizmeti"/>
    <s v="Univera - Weitnauer"/>
    <x v="12"/>
    <s v="Enroute"/>
    <s v="Enroute"/>
    <n v="24500"/>
    <m/>
    <n v="1"/>
    <m/>
    <n v="24500"/>
    <m/>
    <n v="0"/>
    <m/>
    <n v="24500"/>
    <m/>
    <n v="0"/>
    <n v="0"/>
    <m/>
    <m/>
    <m/>
    <s v="Weithnauer"/>
    <s v="Mevcut Müşteri"/>
    <s v="Yeni Satış"/>
    <s v="Hizmet"/>
    <s v="Proje Yönetimi ve Danışmanlık"/>
    <s v="Diğer"/>
    <s v="Univera Satış"/>
    <s v="Saha Satış"/>
    <s v="Yurt İçi"/>
    <s v="Türkiye"/>
    <s v="Merkez"/>
  </r>
  <r>
    <m/>
    <m/>
    <x v="176"/>
    <s v="Q3"/>
    <x v="1"/>
    <x v="6"/>
    <m/>
    <s v="BELKİM KİMYEVİ MADDELER TİCARET VE SANAYİ ANONİM ŞİRKETİ"/>
    <s v="EYS.01.014"/>
    <s v="Enroute Panorama - Platform Back Office Kullanıcı Yazılımı"/>
    <s v="Univera - Belkim"/>
    <x v="12"/>
    <s v="Enroute"/>
    <s v="Enroute"/>
    <n v="12075"/>
    <m/>
    <n v="15"/>
    <m/>
    <m/>
    <m/>
    <m/>
    <m/>
    <n v="181125"/>
    <m/>
    <m/>
    <m/>
    <m/>
    <m/>
    <m/>
    <s v="Belgin &amp; Belkim"/>
    <s v="Mevcut Müşteri"/>
    <s v="Yeni Satış"/>
    <s v="Lisans"/>
    <s v="Lisans Satışı"/>
    <s v="Diğer"/>
    <s v="Univera Satış"/>
    <s v="Saha Satış"/>
    <s v="Yurt İçi"/>
    <s v="Türkiye"/>
    <s v="Merkez"/>
  </r>
  <r>
    <m/>
    <m/>
    <x v="176"/>
    <s v="Q3"/>
    <x v="1"/>
    <x v="6"/>
    <m/>
    <s v="BELKİM KİMYEVİ MADDELER TİCARET VE SANAYİ ANONİM ŞİRKETİ"/>
    <s v="EYS.02.033"/>
    <s v="Enroute Panorama - Mobil Kullanıcı Yazılımı"/>
    <s v="Univera - Belkim"/>
    <x v="12"/>
    <s v="Enroute"/>
    <s v="Enroute"/>
    <n v="5520"/>
    <m/>
    <n v="6"/>
    <m/>
    <m/>
    <m/>
    <m/>
    <m/>
    <n v="33120"/>
    <m/>
    <m/>
    <m/>
    <m/>
    <m/>
    <m/>
    <s v="Belgin &amp; Belkim"/>
    <s v="Mevcut Müşteri"/>
    <s v="Yeni Satış"/>
    <s v="Lisans"/>
    <s v="Lisans Satışı"/>
    <s v="Diğer"/>
    <s v="Univera Satış"/>
    <s v="Saha Satış"/>
    <s v="Yurt İçi"/>
    <s v="Türkiye"/>
    <s v="Merkez"/>
  </r>
  <r>
    <m/>
    <m/>
    <x v="176"/>
    <s v="Q3"/>
    <x v="1"/>
    <x v="6"/>
    <m/>
    <s v="BELKİM KİMYEVİ MADDELER TİCARET VE SANAYİ ANONİM ŞİRKETİ"/>
    <s v="EY.04.012"/>
    <s v="Enroute Panorama - E-Dönüşüm Modül Yazılımı"/>
    <s v="Univera - Belkim"/>
    <x v="12"/>
    <s v="Enroute"/>
    <s v="Enroute"/>
    <n v="20010"/>
    <m/>
    <n v="6"/>
    <m/>
    <m/>
    <m/>
    <m/>
    <m/>
    <n v="120060"/>
    <m/>
    <m/>
    <m/>
    <m/>
    <m/>
    <m/>
    <s v="Belgin &amp; Belkim"/>
    <s v="Yeni Müşteri"/>
    <s v="Yeni Satış"/>
    <s v="Lisans"/>
    <s v="Lisans Satışı"/>
    <s v="Diğer"/>
    <s v="Univera Satış"/>
    <s v="Saha Satış"/>
    <s v="Yurt İçi"/>
    <s v="Türkiye"/>
    <s v="Merkez"/>
  </r>
  <r>
    <m/>
    <m/>
    <x v="176"/>
    <s v="Q2"/>
    <x v="1"/>
    <x v="5"/>
    <m/>
    <s v="ERCAN MESRUBAT GIDA SAN. TIC. LTD.STI"/>
    <s v="EY.01.025"/>
    <s v="Enroute Panorama - Dist. Web Connector  Web Service Yazılımi (Enterprise)"/>
    <s v="Univera - Weitnauer"/>
    <x v="12"/>
    <s v="Enroute"/>
    <s v="Enroute"/>
    <n v="63700"/>
    <m/>
    <n v="1"/>
    <m/>
    <n v="63700"/>
    <m/>
    <n v="0"/>
    <m/>
    <n v="63700"/>
    <m/>
    <n v="0"/>
    <n v="0"/>
    <m/>
    <m/>
    <m/>
    <s v="Weithnauer"/>
    <s v="Mevcut Müşteri"/>
    <s v="Yeni Satış"/>
    <s v="Lisans"/>
    <s v="Lisans Satışı"/>
    <s v="Diğer"/>
    <s v="Univera Satış"/>
    <s v="Saha Satış"/>
    <s v="Yurt İçi"/>
    <s v="Türkiye"/>
    <s v="Dist"/>
  </r>
  <r>
    <m/>
    <m/>
    <x v="176"/>
    <s v="Q2"/>
    <x v="1"/>
    <x v="5"/>
    <m/>
    <s v="Sütaş Süt Ürünleri A.Ş."/>
    <s v="EH.03.001"/>
    <s v="Enroute Panorama - Çafri Merkezi Hizmeti  (MSD)"/>
    <s v="Univera - Sütaş"/>
    <x v="13"/>
    <s v="Enroute"/>
    <s v="Enroute"/>
    <n v="17108.95"/>
    <m/>
    <n v="1"/>
    <m/>
    <n v="17108.95"/>
    <m/>
    <n v="0"/>
    <m/>
    <n v="17108.95"/>
    <m/>
    <n v="0"/>
    <n v="0"/>
    <m/>
    <m/>
    <m/>
    <s v="Sütaş"/>
    <s v="Mevcut Müşteri"/>
    <s v="Yenileme"/>
    <s v="Hizmet"/>
    <s v="Çağrı Merkezi"/>
    <s v="Diğer"/>
    <s v="Univera Satış"/>
    <s v="Saha Satış"/>
    <s v="Yurt İçi"/>
    <s v="Türkiye"/>
    <s v="Merkez"/>
  </r>
  <r>
    <m/>
    <m/>
    <x v="177"/>
    <s v="Q4"/>
    <x v="0"/>
    <x v="9"/>
    <m/>
    <s v="JTI TÜTÜN ÜRÜNLERI SANAYI A.S"/>
    <s v="SH.02.001"/>
    <s v="StokBar Panorama - Yazilim Bakimi Hizmeti"/>
    <s v="Univera - JTI"/>
    <x v="11"/>
    <s v="Stokbar"/>
    <s v="Stokbar"/>
    <n v="15588.25"/>
    <m/>
    <n v="2"/>
    <m/>
    <n v="31176.5"/>
    <m/>
    <n v="0"/>
    <m/>
    <n v="31176.5"/>
    <m/>
    <n v="0"/>
    <n v="0"/>
    <s v="UNI240000001757"/>
    <m/>
    <m/>
    <s v="JTI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177"/>
    <s v="Q4"/>
    <x v="0"/>
    <x v="9"/>
    <m/>
    <s v="JTI TÜTÜN ÜRÜNLERI SANAYI A.S"/>
    <s v="SH.02.001"/>
    <s v="StokBar Panorama - Yazilim Bakimi Hizmeti"/>
    <s v="Univera - JTI"/>
    <x v="11"/>
    <s v="Stokbar"/>
    <s v="Stokbar"/>
    <n v="6138.02"/>
    <m/>
    <n v="2"/>
    <m/>
    <n v="12276.04"/>
    <m/>
    <n v="0"/>
    <m/>
    <n v="12276.04"/>
    <m/>
    <n v="0"/>
    <n v="0"/>
    <s v="UNI240000001757"/>
    <m/>
    <m/>
    <s v="JTI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177"/>
    <s v="Q4"/>
    <x v="0"/>
    <x v="9"/>
    <m/>
    <s v="JTI TÜTÜN ÜRÜNLERI SANAYI A.S"/>
    <s v="SH.02.001"/>
    <s v="StokBar Panorama - Yazilim Bakimi Hizmeti"/>
    <s v="Univera - JTI"/>
    <x v="11"/>
    <s v="Stokbar"/>
    <s v="Stokbar"/>
    <n v="3235.31"/>
    <m/>
    <n v="2"/>
    <m/>
    <n v="6470.62"/>
    <m/>
    <n v="0"/>
    <m/>
    <n v="6470.62"/>
    <m/>
    <n v="0"/>
    <n v="0"/>
    <s v="UNI240000001757"/>
    <m/>
    <m/>
    <s v="JTI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177"/>
    <s v="Q4"/>
    <x v="0"/>
    <x v="9"/>
    <m/>
    <s v="MEDITERA TIBBI MALZ.SAN.VE TIC.A.S."/>
    <s v="SH.02.001"/>
    <s v="StokBar Panorama - Yazilim Bakimi Hizmeti"/>
    <s v="Univera - Altera"/>
    <x v="13"/>
    <s v="Stokbar"/>
    <s v="Stokbar"/>
    <n v="65331"/>
    <m/>
    <n v="1"/>
    <m/>
    <n v="65331"/>
    <m/>
    <n v="0"/>
    <m/>
    <n v="65331"/>
    <m/>
    <n v="0"/>
    <n v="0"/>
    <s v="UNI240000001756"/>
    <m/>
    <m/>
    <s v="Meditera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177"/>
    <s v="Q4"/>
    <x v="0"/>
    <x v="9"/>
    <m/>
    <s v="JTI TÜTÜN ÜRÜNLERI SANAYI A.S"/>
    <s v="SH.03.004"/>
    <s v="StokBar Panorama - Çafri Merkezi Hizmeti (Depo/Lokasyon)"/>
    <s v="Univera - JTI"/>
    <x v="11"/>
    <s v="Stokbar"/>
    <s v="Stokbar"/>
    <n v="33588.26"/>
    <m/>
    <n v="2"/>
    <m/>
    <n v="67176.52"/>
    <m/>
    <n v="0"/>
    <m/>
    <n v="67176.52"/>
    <m/>
    <n v="0"/>
    <n v="0"/>
    <s v="UNI240000001757"/>
    <m/>
    <m/>
    <s v="JTI"/>
    <s v="Mevcut Müşteri"/>
    <s v="Yenileme"/>
    <s v="Hizmet"/>
    <s v="Hosting"/>
    <s v="Key Account"/>
    <s v="Univera Satış"/>
    <s v="Saha Satış"/>
    <s v="Yurt İçi"/>
    <s v="Türkiye"/>
    <s v="Merkez"/>
  </r>
  <r>
    <m/>
    <m/>
    <x v="177"/>
    <s v="Q4"/>
    <x v="0"/>
    <x v="9"/>
    <m/>
    <s v="JT INTERNATIONAL SA"/>
    <s v="QH.02.001"/>
    <s v="Quest Panorama - Yazilim Bakimi, Yasatma ve Merkezi Destek Hizmeti"/>
    <s v="Univera - JTI İran"/>
    <x v="15"/>
    <s v="Quest"/>
    <m/>
    <n v="65600.990000000005"/>
    <m/>
    <n v="1"/>
    <m/>
    <n v="65600.991871999999"/>
    <m/>
    <n v="1.872E-3"/>
    <m/>
    <n v="65600.990000000005"/>
    <m/>
    <n v="0"/>
    <n v="0"/>
    <s v="ENV240000000109"/>
    <m/>
    <m/>
    <s v="JTI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177"/>
    <s v="Q4"/>
    <x v="0"/>
    <x v="9"/>
    <m/>
    <s v="JT INTERNATIONAL SA"/>
    <s v="QH.08.001"/>
    <s v="Quest Panorama - Hosting Hizmeti"/>
    <s v="Univera - JTI İran"/>
    <x v="15"/>
    <s v="Hosting"/>
    <m/>
    <n v="182152.77"/>
    <m/>
    <n v="1"/>
    <m/>
    <n v="182152.77427200001"/>
    <m/>
    <n v="4.2719999999999998E-3"/>
    <m/>
    <n v="182152.77"/>
    <m/>
    <n v="0"/>
    <n v="0"/>
    <s v="ENV240000000109"/>
    <m/>
    <m/>
    <s v="JTI"/>
    <s v="Mevcut Müşteri"/>
    <s v="Yenileme"/>
    <s v="Hizmet"/>
    <s v="Hosting"/>
    <s v="Key Account"/>
    <s v="Univera Satış"/>
    <s v="Saha Satış"/>
    <s v="Yurt İçi"/>
    <s v="Türkiye"/>
    <s v="Merkez"/>
  </r>
  <r>
    <m/>
    <m/>
    <x v="177"/>
    <s v="Q4"/>
    <x v="0"/>
    <x v="9"/>
    <m/>
    <s v="JT INTERNATIONAL SA"/>
    <s v="EH.06.001"/>
    <s v="EnRoute Panorama - Hosting Hizmeti"/>
    <s v="Univera - JTI İran"/>
    <x v="15"/>
    <s v="Hosting"/>
    <m/>
    <n v="182152.77"/>
    <m/>
    <n v="1"/>
    <m/>
    <n v="182152.77427200001"/>
    <m/>
    <n v="4.2719999999999998E-3"/>
    <m/>
    <n v="182152.77"/>
    <m/>
    <n v="0"/>
    <n v="0"/>
    <s v="ENV240000000109"/>
    <m/>
    <m/>
    <s v="JTI"/>
    <s v="Mevcut Müşteri"/>
    <s v="Yenileme"/>
    <s v="Hizmet"/>
    <s v="Hosting"/>
    <s v="Key Account"/>
    <s v="Univera Satış"/>
    <s v="Saha Satış"/>
    <s v="Yurt İçi"/>
    <s v="Türkiye"/>
    <s v="Merkez"/>
  </r>
  <r>
    <m/>
    <m/>
    <x v="177"/>
    <s v="Q3"/>
    <x v="1"/>
    <x v="6"/>
    <m/>
    <s v="KOROPLAST TEMİZLİK AMBALAJ ÜRÜNLERİ SAN. VE DIŞ TİC.A.Ş."/>
    <s v="EY.03.001"/>
    <s v="Enroute PANORAMA PAAS YazılımI (Kiralama Hizmetİ)"/>
    <s v="Univera - Koroplast"/>
    <x v="19"/>
    <s v="Enroute"/>
    <s v="Enroute"/>
    <n v="94503.98"/>
    <m/>
    <n v="1"/>
    <m/>
    <m/>
    <m/>
    <m/>
    <m/>
    <n v="94503.98"/>
    <m/>
    <m/>
    <m/>
    <m/>
    <m/>
    <m/>
    <s v="Koroplast"/>
    <s v="Mevcut Müşteri"/>
    <s v="Yenileme"/>
    <s v="Lisans"/>
    <s v="Lisans Kiralama"/>
    <s v="Diğer"/>
    <s v="Univera Satış"/>
    <s v="Saha Satış"/>
    <s v="Yurt İçi"/>
    <s v="Türkiye"/>
    <s v="Merkez"/>
  </r>
  <r>
    <m/>
    <m/>
    <x v="178"/>
    <s v="Q4"/>
    <x v="0"/>
    <x v="9"/>
    <m/>
    <s v="POLARİS YAZILIM ÇÖZÜMLERİ VE DANIŞMANLIK HİZMETLERİ LTD.ŞTİ."/>
    <s v="WPH.02.001"/>
    <s v="WebPlus Yazilim Bakimi Hizmeti"/>
    <s v="Univera - Kanal"/>
    <x v="5"/>
    <s v="Enroute"/>
    <s v="Webplus"/>
    <n v="15675"/>
    <m/>
    <n v="1"/>
    <m/>
    <n v="15675"/>
    <m/>
    <n v="0"/>
    <m/>
    <n v="15675"/>
    <m/>
    <n v="0"/>
    <n v="0"/>
    <s v="UNI240000001758"/>
    <m/>
    <m/>
    <s v="Polaris"/>
    <s v="Mevcut Müşteri"/>
    <s v="Yenileme"/>
    <s v="Hizmet"/>
    <s v="Bakım ve Destek Hizmeti"/>
    <s v="Diğer"/>
    <s v="Kanal Satış"/>
    <s v="Polaris"/>
    <s v="Yurt İçi"/>
    <s v="Türkiye"/>
    <s v="Merkez"/>
  </r>
  <r>
    <m/>
    <m/>
    <x v="178"/>
    <s v="Q4"/>
    <x v="0"/>
    <x v="9"/>
    <m/>
    <s v="POLARİS YAZILIM ÇÖZÜMLERİ VE DANIŞMANLIK HİZMETLERİ LTD.ŞTİ."/>
    <s v="WPY.01.003"/>
    <s v="WEBPLUS EK KULLANICI LISANSI +1"/>
    <s v="Univera - Kanal"/>
    <x v="5"/>
    <s v="Enroute"/>
    <s v="Webplus"/>
    <n v="2681.25"/>
    <m/>
    <n v="4"/>
    <m/>
    <n v="14300"/>
    <m/>
    <n v="3575"/>
    <m/>
    <n v="10725"/>
    <m/>
    <n v="0"/>
    <n v="0"/>
    <s v="UNI240000001758"/>
    <m/>
    <m/>
    <s v="Polaris"/>
    <s v="Mevcut Müşteri"/>
    <s v="Yeni Satış"/>
    <s v="Lisans"/>
    <s v="Lisans Satışı"/>
    <s v="Diğer"/>
    <s v="Kanal Satış"/>
    <s v="Polaris"/>
    <s v="Yurt İçi"/>
    <s v="Türkiye"/>
    <s v="Merkez"/>
  </r>
  <r>
    <m/>
    <m/>
    <x v="178"/>
    <s v="Q4"/>
    <x v="0"/>
    <x v="9"/>
    <m/>
    <s v="POLARİS YAZILIM ÇÖZÜMLERİ VE DANIŞMANLIK HİZMETLERİ LTD.ŞTİ."/>
    <s v="WPY.01.007"/>
    <s v="WEBPLUS E-DÖNÜSÜM MODÜL LISANSI"/>
    <s v="Univera - Kanal"/>
    <x v="5"/>
    <s v="Enroute"/>
    <s v="Webplus"/>
    <n v="12100"/>
    <m/>
    <n v="1"/>
    <m/>
    <n v="12100"/>
    <m/>
    <n v="0"/>
    <m/>
    <n v="12100"/>
    <m/>
    <n v="0"/>
    <n v="0"/>
    <s v="UNI240000001758"/>
    <m/>
    <m/>
    <s v="Polaris"/>
    <s v="Mevcut Müşteri"/>
    <s v="Yeni Satış"/>
    <s v="Lisans"/>
    <s v="Lisans Satışı"/>
    <s v="Diğer"/>
    <s v="Kanal Satış"/>
    <s v="Polaris"/>
    <s v="Yurt İçi"/>
    <s v="Türkiye"/>
    <s v="Merkez"/>
  </r>
  <r>
    <m/>
    <m/>
    <x v="178"/>
    <s v="Q4"/>
    <x v="0"/>
    <x v="9"/>
    <m/>
    <s v="POLARİS YAZILIM ÇÖZÜMLERİ VE DANIŞMANLIK HİZMETLERİ LTD.ŞTİ."/>
    <s v="WPY.01.005"/>
    <s v="WEBPLUS DISTRIBUTION SATIS-DAGITIM YAZILIMI (Standart)"/>
    <s v="Univera - Kanal"/>
    <x v="5"/>
    <s v="Enroute"/>
    <s v="Webplus"/>
    <n v="44000"/>
    <m/>
    <n v="1"/>
    <m/>
    <n v="44000"/>
    <m/>
    <n v="0"/>
    <m/>
    <n v="44000"/>
    <m/>
    <n v="0"/>
    <n v="0"/>
    <s v="UNI240000001758"/>
    <m/>
    <m/>
    <s v="Polaris"/>
    <s v="Mevcut Müşteri"/>
    <s v="Yeni Satış"/>
    <s v="Lisans"/>
    <s v="Lisans Satışı"/>
    <s v="Diğer"/>
    <s v="Kanal Satış"/>
    <s v="Polaris"/>
    <s v="Yurt İçi"/>
    <s v="Türkiye"/>
    <s v="Merkez"/>
  </r>
  <r>
    <m/>
    <m/>
    <x v="178"/>
    <s v="Q4"/>
    <x v="0"/>
    <x v="9"/>
    <m/>
    <s v="POLARİS YAZILIM ÇÖZÜMLERİ VE DANIŞMANLIK HİZMETLERİ LTD.ŞTİ."/>
    <s v="WPY.02.001"/>
    <s v="WEBPLUS (Android) SATIS TEMSILCISI LISANSI"/>
    <s v="Univera - Kanal"/>
    <x v="5"/>
    <s v="Enroute"/>
    <s v="Webplus"/>
    <n v="3850"/>
    <m/>
    <n v="3"/>
    <m/>
    <n v="11550"/>
    <m/>
    <n v="0"/>
    <m/>
    <n v="11550"/>
    <m/>
    <n v="0"/>
    <n v="0"/>
    <s v="UNI240000001758"/>
    <m/>
    <m/>
    <s v="Polaris"/>
    <s v="Mevcut Müşteri"/>
    <s v="Yeni Satış"/>
    <s v="Lisans"/>
    <s v="Lisans Satışı"/>
    <s v="Diğer"/>
    <s v="Kanal Satış"/>
    <s v="Polaris"/>
    <s v="Yurt İçi"/>
    <s v="Türkiye"/>
    <s v="Merkez"/>
  </r>
  <r>
    <m/>
    <m/>
    <x v="178"/>
    <s v="Q4"/>
    <x v="0"/>
    <x v="9"/>
    <m/>
    <s v="MİYA OTOMASYON VE BARKOD BILISIM SISTEMLERI SAN TİC. VE L.T.D. STI."/>
    <s v="UH.01.002"/>
    <s v="UNIDOX KONTÖR HIZMETI"/>
    <s v="Univera - Kanal"/>
    <x v="5"/>
    <s v="E-Dönüşüm"/>
    <s v="Unidox"/>
    <n v="3.0030000000000001"/>
    <m/>
    <n v="5000"/>
    <m/>
    <n v="15015"/>
    <m/>
    <n v="0"/>
    <m/>
    <n v="15015"/>
    <m/>
    <n v="0"/>
    <n v="0"/>
    <s v="UNI240000001759"/>
    <m/>
    <m/>
    <s v="Miya"/>
    <s v="Mevcut Müşteri"/>
    <s v="Yeni Satış"/>
    <s v="Kontor"/>
    <s v="Kontor Satışı"/>
    <s v="Diğer"/>
    <s v="Kanal Satış"/>
    <s v="Miya"/>
    <s v="Yurt İçi"/>
    <s v="Türkiye"/>
    <s v="Merkez"/>
  </r>
  <r>
    <m/>
    <m/>
    <x v="178"/>
    <s v="Q3"/>
    <x v="1"/>
    <x v="6"/>
    <m/>
    <s v="BİZİMYAKI TEMİZLİK VE GIDA SANAYİ VE TİCARET LİMİTED ŞİRKETİ"/>
    <s v="EH.02.001"/>
    <s v="Enroute Panorama - Yazılım Bakımı, Yaşatma ve Merkezi Destek Hizmeti"/>
    <s v="Univera - Çaykur"/>
    <x v="12"/>
    <s v="Enroute"/>
    <s v="Enroute"/>
    <n v="5291"/>
    <m/>
    <n v="1"/>
    <m/>
    <m/>
    <m/>
    <m/>
    <m/>
    <n v="5291"/>
    <m/>
    <m/>
    <m/>
    <m/>
    <m/>
    <m/>
    <s v="Çaykur"/>
    <s v="Mevcut Müşteri"/>
    <s v="Yenileme"/>
    <s v="Hizmet"/>
    <s v="Bakım ve Destek Hizmeti"/>
    <s v="Diğer"/>
    <s v="Univera Satış"/>
    <s v="Saha Satış"/>
    <s v="Yurt İçi"/>
    <s v="Türkiye"/>
    <s v="Dist"/>
  </r>
  <r>
    <m/>
    <m/>
    <x v="178"/>
    <s v="Q3"/>
    <x v="1"/>
    <x v="6"/>
    <m/>
    <s v="BİZİMYAKI TEMİZLİK VE GIDA SANAYİ VE TİCARET LİMİTED ŞİRKETİ"/>
    <s v="EY.02.011"/>
    <s v="Enroute Panorama - Panel - Çoklu Proje Birleştirme Mobil Uygulama Yazılımı"/>
    <s v="Univera - Çaykur"/>
    <x v="12"/>
    <s v="Enroute"/>
    <s v="Enroute"/>
    <n v="12025"/>
    <m/>
    <n v="2"/>
    <m/>
    <m/>
    <m/>
    <m/>
    <m/>
    <n v="24050"/>
    <m/>
    <m/>
    <m/>
    <m/>
    <m/>
    <m/>
    <s v="Çaykur"/>
    <s v="Mevcut Müşteri"/>
    <s v="Yeni Satış"/>
    <s v="Lisans"/>
    <s v="Lisans Satışı"/>
    <s v="Diğer"/>
    <s v="Univera Satış"/>
    <s v="Saha Satış"/>
    <s v="Yurt İçi"/>
    <s v="Türkiye"/>
    <s v="Dist"/>
  </r>
  <r>
    <m/>
    <m/>
    <x v="179"/>
    <s v="Q4"/>
    <x v="0"/>
    <x v="9"/>
    <m/>
    <s v="KULE GIDA INSAAT TURIZM SAN VE TIC.LTD.STI."/>
    <s v="UH.01.002"/>
    <s v="UNIDOX KONTÖR HIZMETI"/>
    <s v="Univera - Danone Waters"/>
    <x v="6"/>
    <s v="E-Dönüşüm"/>
    <s v="Unidox"/>
    <n v="2.125"/>
    <m/>
    <n v="25000"/>
    <m/>
    <n v="53125"/>
    <m/>
    <n v="0"/>
    <m/>
    <n v="53125"/>
    <m/>
    <n v="0"/>
    <n v="0"/>
    <s v="UNI240000001764"/>
    <m/>
    <m/>
    <s v="Danone"/>
    <s v="Mevcut Müşteri"/>
    <s v="Yeni Satış"/>
    <s v="Kontor"/>
    <s v="Kontor Satışı"/>
    <s v="Diğer"/>
    <s v="Kanal Satış"/>
    <s v="Saha Satış"/>
    <s v="Yurt İçi"/>
    <s v="Türkiye"/>
    <s v="Dist"/>
  </r>
  <r>
    <m/>
    <m/>
    <x v="179"/>
    <s v="Q4"/>
    <x v="0"/>
    <x v="9"/>
    <m/>
    <s v="MATRIKS BİLGİSAYAR SİSTEMLERİ LTD.ŞTİ"/>
    <s v="UH.01.002"/>
    <s v="UNIDOX KONTÖR HIZMETI"/>
    <s v="Univera - Kanal"/>
    <x v="5"/>
    <s v="E-Dönüşüm"/>
    <s v="Unidox"/>
    <n v="1.532"/>
    <m/>
    <n v="10000"/>
    <m/>
    <n v="15320"/>
    <m/>
    <n v="0"/>
    <m/>
    <n v="15320"/>
    <m/>
    <n v="0"/>
    <n v="0"/>
    <s v="UNI240000001762"/>
    <m/>
    <m/>
    <s v="Matriks"/>
    <s v="Mevcut Müşteri"/>
    <s v="Yeni Satış"/>
    <s v="Kontor"/>
    <s v="Kontor Satışı"/>
    <s v="Diğer"/>
    <s v="Kanal Satış"/>
    <s v="Matriks"/>
    <s v="Yurt İçi"/>
    <s v="Türkiye"/>
    <s v="Merkez"/>
  </r>
  <r>
    <m/>
    <m/>
    <x v="179"/>
    <s v="Q4"/>
    <x v="0"/>
    <x v="9"/>
    <m/>
    <s v="TASLICALI SATIS DAGITIM PAZARLAMA TIC SAN LTD STI"/>
    <s v="UH.01.002"/>
    <s v="UNIDOX KONTÖR HIZMETI"/>
    <s v="Univera - Pernod Ricard"/>
    <x v="6"/>
    <s v="E-Dönüşüm"/>
    <s v="Unidox"/>
    <n v="2.125"/>
    <m/>
    <n v="25000"/>
    <m/>
    <n v="53125"/>
    <m/>
    <n v="0"/>
    <m/>
    <n v="53125"/>
    <m/>
    <n v="0"/>
    <n v="0"/>
    <s v="UNI240000001763"/>
    <m/>
    <m/>
    <s v="Pernod Ricard"/>
    <s v="Mevcut Müşteri"/>
    <s v="Yeni Satış"/>
    <s v="Kontor"/>
    <s v="Kontor Satışı"/>
    <s v="Key Account"/>
    <s v="Kanal Satış"/>
    <s v="Saha Satış"/>
    <s v="Yurt İçi"/>
    <s v="Türkiye"/>
    <s v="Dist"/>
  </r>
  <r>
    <m/>
    <m/>
    <x v="179"/>
    <s v="Q3"/>
    <x v="1"/>
    <x v="6"/>
    <m/>
    <s v="BİZİMYAKI TEMİZLİK VE GIDA SANAYİ VE TİCARET LİMİTED ŞİRKETİ"/>
    <s v="EH.02.001"/>
    <s v="Enroute Panorama - Yazılım Bakımı, Yaşatma ve Merkezi Destek Hizmeti"/>
    <s v="Univera - Çaykur"/>
    <x v="12"/>
    <s v="Enroute"/>
    <s v="Enroute"/>
    <n v="5291"/>
    <m/>
    <n v="1"/>
    <m/>
    <m/>
    <m/>
    <m/>
    <m/>
    <n v="5291"/>
    <m/>
    <m/>
    <m/>
    <m/>
    <m/>
    <m/>
    <s v="Çaykur"/>
    <s v="Mevcut Müşteri"/>
    <s v="Yenileme"/>
    <s v="Hizmet"/>
    <s v="Bakım ve Destek Hizmeti"/>
    <s v="Diğer"/>
    <s v="Univera Satış"/>
    <s v="Saha Satış"/>
    <s v="Yurt İçi"/>
    <s v="Türkiye"/>
    <s v="Dist"/>
  </r>
  <r>
    <m/>
    <m/>
    <x v="179"/>
    <s v="Q3"/>
    <x v="1"/>
    <x v="6"/>
    <m/>
    <s v="BİZİMYAKI TEMİZLİK VE GIDA SANAYİ VE TİCARET LİMİTED ŞİRKETİ"/>
    <s v="EY.02.011"/>
    <s v="Enroute Panorama - Panel - Çoklu Proje Birleştirme Mobil Uygulama Yazılımı"/>
    <s v="Univera - Çaykur"/>
    <x v="12"/>
    <s v="Enroute"/>
    <s v="Enroute"/>
    <n v="12025"/>
    <m/>
    <n v="2"/>
    <m/>
    <m/>
    <m/>
    <m/>
    <m/>
    <n v="24050"/>
    <m/>
    <m/>
    <m/>
    <m/>
    <m/>
    <m/>
    <s v="Çaykur"/>
    <s v="Mevcut Müşteri"/>
    <s v="Yeni Satış"/>
    <s v="Lisans"/>
    <s v="Lisans Satışı"/>
    <s v="Diğer"/>
    <s v="Univera Satış"/>
    <s v="Saha Satış"/>
    <s v="Yurt İçi"/>
    <s v="Türkiye"/>
    <s v="Dist"/>
  </r>
  <r>
    <m/>
    <m/>
    <x v="179"/>
    <s v="Q3"/>
    <x v="1"/>
    <x v="6"/>
    <m/>
    <s v="EFES KAZAKHSTAN JSC FE "/>
    <s v="EYS.02.033"/>
    <s v="Enroute Panorama - Mobil Kullanıcı Yazılımı"/>
    <s v="Univera - Efes Kazakistan"/>
    <x v="16"/>
    <s v="Enroute"/>
    <s v="Enroute"/>
    <n v="5662.16"/>
    <m/>
    <n v="10"/>
    <m/>
    <m/>
    <m/>
    <m/>
    <m/>
    <n v="56621.599999999999"/>
    <m/>
    <m/>
    <m/>
    <m/>
    <m/>
    <m/>
    <s v="Efes International"/>
    <s v="Mevcut Müşteri"/>
    <s v="Yeni Satış"/>
    <s v="Lisans"/>
    <s v="Lisans Satışı"/>
    <s v="Diğer"/>
    <s v="Univera Satış"/>
    <s v="Saha Satış"/>
    <s v="Yurt Dışı"/>
    <s v="Kazakistan"/>
    <s v="Merkez"/>
  </r>
  <r>
    <m/>
    <m/>
    <x v="180"/>
    <s v="Q4"/>
    <x v="0"/>
    <x v="9"/>
    <m/>
    <s v="HALIT ULUS IÇECEK ANONIM SIRKETI"/>
    <s v="UH.01.002"/>
    <s v="UNIDOX KONTÖR HIZMETI"/>
    <s v="Univera - Pernod Ricard"/>
    <x v="6"/>
    <s v="E-Dönüşüm"/>
    <s v="Unidox"/>
    <n v="1.1399999999999999"/>
    <m/>
    <n v="100000"/>
    <m/>
    <n v="114000"/>
    <m/>
    <n v="0"/>
    <m/>
    <n v="114000"/>
    <m/>
    <n v="0"/>
    <n v="0"/>
    <s v="UNI240000001770"/>
    <m/>
    <m/>
    <s v="Pernod Ricard"/>
    <s v="Mevcut Müşteri"/>
    <s v="Yeni Satış"/>
    <s v="Kontor"/>
    <s v="Kontor Satışı"/>
    <s v="Key Account"/>
    <s v="Kanal Satış"/>
    <s v="Saha Satış"/>
    <s v="Yurt İçi"/>
    <s v="Türkiye"/>
    <s v="Dist"/>
  </r>
  <r>
    <m/>
    <m/>
    <x v="180"/>
    <s v="Q3"/>
    <x v="1"/>
    <x v="6"/>
    <m/>
    <s v="EFES VITANTA MOLDOVA BREWERY S.A"/>
    <s v="EH.02.001"/>
    <s v="Enroute Panorama - Yazılım Bakımı, Yaşatma ve Merkezi Destek Hizmeti"/>
    <s v="Univera - Efes Moldova"/>
    <x v="16"/>
    <s v="Enroute"/>
    <s v="Enroute"/>
    <n v="29780.968000000001"/>
    <m/>
    <n v="1"/>
    <m/>
    <m/>
    <m/>
    <m/>
    <m/>
    <n v="29780.968000000001"/>
    <m/>
    <m/>
    <m/>
    <m/>
    <m/>
    <m/>
    <s v="Efes International"/>
    <s v="Mevcut Müşteri"/>
    <s v="Yenileme"/>
    <s v="Hizmet"/>
    <s v="Bakım ve Destek Hizmeti"/>
    <s v="Diğer"/>
    <s v="Univera Satış"/>
    <s v="Saha Satış"/>
    <s v="Yurt Dışı"/>
    <s v="Moldova"/>
    <s v="Merkez"/>
  </r>
  <r>
    <m/>
    <m/>
    <x v="181"/>
    <s v="Q4"/>
    <x v="0"/>
    <x v="9"/>
    <m/>
    <s v="ALİ SERGEN KART"/>
    <s v="WPH.02.001"/>
    <s v="WebPlus Yazilim Bakimi Hizmeti"/>
    <s v="Univera - Kanal"/>
    <x v="5"/>
    <s v="Enroute"/>
    <s v="Webplus"/>
    <n v="39160"/>
    <m/>
    <n v="1"/>
    <m/>
    <n v="39160"/>
    <m/>
    <n v="0"/>
    <m/>
    <n v="39160"/>
    <m/>
    <n v="0"/>
    <n v="0"/>
    <s v="ENV240000000110"/>
    <m/>
    <m/>
    <s v="Ali Sergen Kart"/>
    <s v="Mevcut Müşteri"/>
    <s v="Yenileme"/>
    <s v="Hizmet"/>
    <s v="Bakım ve Destek Hizmeti"/>
    <s v="Diğer"/>
    <s v="Kanal Satış"/>
    <s v="Ali Sergen Kart"/>
    <s v="Yurt İçi"/>
    <s v="Türkiye"/>
    <s v="Merkez"/>
  </r>
  <r>
    <m/>
    <m/>
    <x v="181"/>
    <s v="Q4"/>
    <x v="0"/>
    <x v="9"/>
    <m/>
    <s v="ALİ SERGEN KART"/>
    <s v="WPH.02.001"/>
    <s v="WebPlus Yazilim Bakimi Hizmeti"/>
    <s v="Univera - Kanal"/>
    <x v="5"/>
    <s v="Enroute"/>
    <s v="Webplus"/>
    <n v="7018.86"/>
    <m/>
    <n v="1"/>
    <m/>
    <n v="7018.86"/>
    <m/>
    <n v="0"/>
    <m/>
    <n v="7018.86"/>
    <m/>
    <n v="0"/>
    <n v="0"/>
    <s v="ENV240000000110"/>
    <m/>
    <m/>
    <s v="Ali Sergen Kart"/>
    <s v="Mevcut Müşteri"/>
    <s v="Yenileme"/>
    <s v="Hizmet"/>
    <s v="Bakım ve Destek Hizmeti"/>
    <s v="Diğer"/>
    <s v="Kanal Satış"/>
    <s v="Ali Sergen Kart"/>
    <s v="Yurt İçi"/>
    <s v="Türkiye"/>
    <s v="Merkez"/>
  </r>
  <r>
    <m/>
    <m/>
    <x v="181"/>
    <s v="Q4"/>
    <x v="0"/>
    <x v="9"/>
    <m/>
    <s v="MİYA OTOMASYON VE BARKOD BILISIM SISTEMLERI SAN TİC. VE L.T.D. STI."/>
    <s v="WPY.01.007"/>
    <s v="WEBPLUS E-DÖNÜSÜM MODÜL LISANSI"/>
    <s v="Univera - Kanal"/>
    <x v="5"/>
    <s v="Enroute"/>
    <s v="Webplus"/>
    <n v="10200"/>
    <m/>
    <n v="1"/>
    <m/>
    <n v="12000"/>
    <m/>
    <n v="1800"/>
    <m/>
    <n v="10200"/>
    <m/>
    <n v="0"/>
    <n v="0"/>
    <s v="UNI240000001773"/>
    <m/>
    <m/>
    <s v="Miya"/>
    <s v="Mevcut Müşteri"/>
    <s v="Yeni Satış"/>
    <s v="Lisans"/>
    <s v="Lisans Satışı"/>
    <s v="Diğer"/>
    <s v="Kanal Satış"/>
    <s v="Miya"/>
    <s v="Yurt İçi"/>
    <s v="Türkiye"/>
    <s v="Merkez"/>
  </r>
  <r>
    <m/>
    <m/>
    <x v="181"/>
    <s v="Q4"/>
    <x v="0"/>
    <x v="9"/>
    <m/>
    <s v="MİYA OTOMASYON VE BARKOD BILISIM SISTEMLERI SAN TİC. VE L.T.D. STI."/>
    <s v="WPY.01.002"/>
    <s v="WebPlus Dagitim Kanali Lisansi"/>
    <s v="Univera - Kanal"/>
    <x v="5"/>
    <s v="Enroute"/>
    <s v="Webplus"/>
    <n v="10200"/>
    <m/>
    <n v="1"/>
    <m/>
    <n v="12000"/>
    <m/>
    <n v="1800"/>
    <m/>
    <n v="10200"/>
    <m/>
    <n v="0"/>
    <n v="0"/>
    <s v="UNI240000001773"/>
    <m/>
    <m/>
    <s v="Miya"/>
    <s v="Mevcut Müşteri"/>
    <s v="Yeni Satış"/>
    <s v="Lisans"/>
    <s v="Lisans Satışı"/>
    <s v="Diğer"/>
    <s v="Kanal Satış"/>
    <s v="Miya"/>
    <s v="Yurt İçi"/>
    <s v="Türkiye"/>
    <s v="Merkez"/>
  </r>
  <r>
    <m/>
    <m/>
    <x v="181"/>
    <s v="Q4"/>
    <x v="0"/>
    <x v="9"/>
    <m/>
    <s v="ALDEMIR BILISIM HIZ. VE DANISMANLIK - ARZU ALDEMIR"/>
    <s v="UH.01.002"/>
    <s v="Unidox Kontör"/>
    <s v="Univera - Kanal"/>
    <x v="5"/>
    <s v="E-Dönüşüm"/>
    <s v="Unidox"/>
    <n v="1.0545"/>
    <m/>
    <n v="25000"/>
    <m/>
    <n v="35150"/>
    <m/>
    <n v="8787.5"/>
    <m/>
    <n v="26362.5"/>
    <m/>
    <n v="0"/>
    <n v="0"/>
    <s v="UNI240000001774"/>
    <m/>
    <m/>
    <s v="Aldemir"/>
    <s v="Mevcut Müşteri"/>
    <s v="Yeni Satış"/>
    <s v="Kontor"/>
    <s v="Kontor Satışı"/>
    <s v="Diğer"/>
    <s v="Kanal Satış"/>
    <s v="Aldemir"/>
    <s v="Yurt İçi"/>
    <s v="Türkiye"/>
    <s v="Merkez"/>
  </r>
  <r>
    <m/>
    <m/>
    <x v="181"/>
    <s v="Q3"/>
    <x v="1"/>
    <x v="6"/>
    <m/>
    <s v="ÇAYKUR ÇAY İŞLETMELERİ GENEL MÜDÜRLÜĞÜ"/>
    <s v="EH.02.001"/>
    <s v="Enroute Panorama - Yazılım Bakımı, Yaşatma ve Merkezi Destek Hizmeti"/>
    <s v="Univera - Çaykur"/>
    <x v="12"/>
    <s v="Enroute"/>
    <s v="Enroute"/>
    <n v="116580.29"/>
    <m/>
    <n v="1"/>
    <m/>
    <m/>
    <m/>
    <m/>
    <m/>
    <n v="116580.29"/>
    <m/>
    <m/>
    <m/>
    <m/>
    <m/>
    <m/>
    <s v="Çaykur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181"/>
    <s v="Q3"/>
    <x v="1"/>
    <x v="6"/>
    <m/>
    <s v="ÇAYKUR ÇAY İŞLETMELERİ GENEL MÜDÜRLÜĞÜ"/>
    <s v="EH.03.001"/>
    <s v="Enroute Panorama - Çağrı Merkezi Hizmeti (MSD)"/>
    <s v="Univera - Çaykur"/>
    <x v="12"/>
    <s v="Enroute"/>
    <s v="Enroute"/>
    <n v="25099.49"/>
    <m/>
    <n v="1"/>
    <m/>
    <m/>
    <m/>
    <m/>
    <m/>
    <n v="25099.49"/>
    <m/>
    <m/>
    <m/>
    <m/>
    <m/>
    <m/>
    <s v="Çaykur"/>
    <s v="Mevcut Müşteri"/>
    <s v="Yenileme"/>
    <s v="Hizmet"/>
    <s v="Çağrı Merkezi"/>
    <s v="Diğer"/>
    <s v="Univera Satış"/>
    <s v="Saha Satış"/>
    <s v="Yurt İçi"/>
    <s v="Türkiye"/>
    <s v="Merkez"/>
  </r>
  <r>
    <m/>
    <m/>
    <x v="181"/>
    <s v="Q3"/>
    <x v="1"/>
    <x v="6"/>
    <m/>
    <s v="EFES VITANTA MOLDOVA BREWERY S.A"/>
    <s v="EH.03.001"/>
    <s v="Enroute Panorama - Çağrı Merkezi Hizmeti (MSD)"/>
    <s v="Univera - Efes Moldova"/>
    <x v="16"/>
    <s v="Enroute"/>
    <s v="Enroute"/>
    <n v="38936.851799999997"/>
    <m/>
    <n v="1"/>
    <m/>
    <m/>
    <m/>
    <m/>
    <m/>
    <n v="38936.851799999997"/>
    <m/>
    <m/>
    <m/>
    <m/>
    <m/>
    <m/>
    <s v="Efes International"/>
    <s v="Mevcut Müşteri"/>
    <s v="Yenileme"/>
    <s v="Hizmet"/>
    <s v="Çağrı Merkezi"/>
    <s v="Diğer"/>
    <s v="Univera Satış"/>
    <s v="Saha Satış"/>
    <s v="Yurt Dışı"/>
    <s v="Moldova"/>
    <s v="Merkez"/>
  </r>
  <r>
    <m/>
    <m/>
    <x v="182"/>
    <s v="Q1"/>
    <x v="0"/>
    <x v="2"/>
    <m/>
    <s v="BMC OTOMOTIV SAN. VE TIC. A.S."/>
    <s v="EH.02.001"/>
    <s v="EnRoute Panorama - Yazilim Bakimi, Yasatma ve Merkezi Destek Hizmeti"/>
    <s v="Univera - BMC"/>
    <x v="10"/>
    <s v="Enroute"/>
    <m/>
    <n v="1776.36"/>
    <m/>
    <n v="1"/>
    <m/>
    <n v="1776.36"/>
    <m/>
    <n v="0"/>
    <m/>
    <n v="1776.36"/>
    <m/>
    <n v="0"/>
    <n v="0"/>
    <s v="UNI240000000287"/>
    <m/>
    <m/>
    <s v="BMC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182"/>
    <s v="Q3"/>
    <x v="0"/>
    <x v="6"/>
    <m/>
    <s v="BMC OTOMOTIV SAN. VE TIC. A.S."/>
    <s v="EH.02.001"/>
    <s v="EnRoute Panorama - Yazilim Bakimi, Yasatma ve Merkezi Destek Hizmeti"/>
    <s v="Univera - BMC"/>
    <x v="13"/>
    <s v="Enroute"/>
    <m/>
    <n v="1025.92"/>
    <m/>
    <n v="1"/>
    <m/>
    <n v="1139.9079999999999"/>
    <m/>
    <n v="113.988"/>
    <m/>
    <n v="1025.92"/>
    <m/>
    <n v="0"/>
    <n v="0"/>
    <s v="UNI240000001144"/>
    <m/>
    <m/>
    <s v="BMC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182"/>
    <s v="Q3"/>
    <x v="0"/>
    <x v="6"/>
    <m/>
    <s v="BMC OTOMOTIV SAN. VE TIC. A.S."/>
    <s v="EH.02.001"/>
    <s v="EnRoute Panorama - Yazilim Bakimi, Yasatma ve Merkezi Destek Hizmeti"/>
    <s v="Univera - BMC"/>
    <x v="13"/>
    <s v="Enroute"/>
    <m/>
    <n v="1025.9189240000001"/>
    <m/>
    <n v="-1"/>
    <m/>
    <n v="0"/>
    <m/>
    <n v="0"/>
    <m/>
    <n v="-1025.9189240000001"/>
    <m/>
    <n v="1"/>
    <n v="1025.9189240000001"/>
    <s v="B02202400001914"/>
    <m/>
    <m/>
    <s v="BMC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182"/>
    <s v="Q3"/>
    <x v="0"/>
    <x v="7"/>
    <m/>
    <s v="BMC OTOMOTIV SAN. VE TIC. A.S."/>
    <s v="EH.02.001"/>
    <s v="EnRoute Panorama - Yazilim Bakimi, Yasatma ve Merkezi Destek Hizmeti"/>
    <s v="Univera - BMC"/>
    <x v="13"/>
    <s v="Enroute"/>
    <m/>
    <n v="1025.8800000000001"/>
    <m/>
    <n v="1"/>
    <m/>
    <n v="1025.8800000000001"/>
    <m/>
    <n v="0"/>
    <m/>
    <n v="1025.8800000000001"/>
    <m/>
    <n v="0"/>
    <n v="0"/>
    <s v="UNI240000001303"/>
    <m/>
    <m/>
    <s v="BMC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182"/>
    <s v="Q4"/>
    <x v="0"/>
    <x v="10"/>
    <m/>
    <s v="BMC OTOMOTIV SAN. VE TIC. A.S."/>
    <s v="EH.02.001"/>
    <s v="EnRoute Panorama - Yazilim Bakimi, Yasatma ve Merkezi Destek Hizmeti"/>
    <s v="Univera - BMC"/>
    <x v="13"/>
    <s v="Enroute"/>
    <m/>
    <n v="593087.74"/>
    <m/>
    <n v="1"/>
    <m/>
    <n v="593087.74"/>
    <m/>
    <n v="0"/>
    <m/>
    <n v="593087.74"/>
    <m/>
    <n v="0"/>
    <n v="0"/>
    <s v="UNI240000002070"/>
    <m/>
    <m/>
    <s v="BMC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182"/>
    <s v="Q1"/>
    <x v="0"/>
    <x v="0"/>
    <m/>
    <s v="BMC OTOMOTIV SAN. VE TIC. A.S."/>
    <s v="EH.05.002"/>
    <s v="EnRoute Panorama - Rapor Gelistirme Hizmeti"/>
    <s v="Univera - BMC"/>
    <x v="2"/>
    <s v="Enroute"/>
    <m/>
    <n v="32777.24"/>
    <m/>
    <n v="1"/>
    <m/>
    <n v="32777.24"/>
    <m/>
    <n v="0"/>
    <m/>
    <n v="32777.24"/>
    <m/>
    <n v="0"/>
    <n v="0"/>
    <s v="UNI240000000041"/>
    <m/>
    <m/>
    <s v="BMC"/>
    <s v="Mevcut Müşteri"/>
    <s v="Yeni Satış"/>
    <s v="Hizmet"/>
    <s v="Rapor Geliştirme"/>
    <s v="Key Account"/>
    <s v="Univera Satış"/>
    <s v="Saha Satış"/>
    <s v="Yurt İçi"/>
    <s v="Türkiye"/>
    <s v="Merkez"/>
  </r>
  <r>
    <m/>
    <m/>
    <x v="182"/>
    <s v="Q4"/>
    <x v="0"/>
    <x v="9"/>
    <m/>
    <s v="AGAÇLI OTOMOTIV GIDA TIC. VE SAN. A.S."/>
    <s v="EH.06.001"/>
    <s v="EnRoute Panorama - Hosting Hizmeti"/>
    <s v="Univera - JTI"/>
    <x v="11"/>
    <s v="Hosting"/>
    <m/>
    <n v="804.48799999999994"/>
    <m/>
    <n v="15"/>
    <m/>
    <n v="12067.32294"/>
    <m/>
    <n v="2.9399999999999999E-3"/>
    <m/>
    <n v="12067.32"/>
    <m/>
    <n v="0"/>
    <n v="0"/>
    <s v="UNI240000001815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182"/>
    <s v="Q4"/>
    <x v="0"/>
    <x v="9"/>
    <m/>
    <s v="ALTUN TEMIZLIK TÜTÜN ÜRÜNLERI PAZARLAMA A .S"/>
    <s v="EH.06.001"/>
    <s v="EnRoute Panorama - Hosting Hizmeti"/>
    <s v="Univera - JTI"/>
    <x v="11"/>
    <s v="Hosting"/>
    <m/>
    <n v="804.49"/>
    <m/>
    <n v="1"/>
    <m/>
    <n v="804.48819600000002"/>
    <m/>
    <n v="-1.804E-3"/>
    <m/>
    <n v="804.49"/>
    <m/>
    <n v="0"/>
    <n v="0"/>
    <s v="UNI240000001816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182"/>
    <s v="Q4"/>
    <x v="0"/>
    <x v="9"/>
    <m/>
    <s v="ARME DAGITIM PAZARLAMA SANAYI VE TIC. A.S."/>
    <s v="EH.06.001"/>
    <s v="EnRoute Panorama - Hosting Hizmeti"/>
    <s v="Univera - JTI"/>
    <x v="11"/>
    <s v="Hosting"/>
    <m/>
    <n v="804.49"/>
    <m/>
    <n v="1"/>
    <m/>
    <n v="804.48819600000002"/>
    <m/>
    <n v="-1.804E-3"/>
    <m/>
    <n v="804.49"/>
    <m/>
    <n v="0"/>
    <n v="0"/>
    <s v="UNI240000001817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182"/>
    <s v="Q4"/>
    <x v="0"/>
    <x v="9"/>
    <m/>
    <s v="AYDIN ÜNLÜER TUR.GIDA TIC. VE SAN. A.S."/>
    <s v="EH.06.001"/>
    <s v="EnRoute Panorama - Hosting Hizmeti"/>
    <s v="Univera - JTI"/>
    <x v="11"/>
    <s v="Hosting"/>
    <m/>
    <n v="804.48666666666668"/>
    <m/>
    <n v="3"/>
    <m/>
    <n v="2413.4645879999998"/>
    <m/>
    <n v="4.5880000000000001E-3"/>
    <m/>
    <n v="2413.46"/>
    <m/>
    <n v="0"/>
    <n v="0"/>
    <s v="UNI240000001818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182"/>
    <s v="Q4"/>
    <x v="0"/>
    <x v="9"/>
    <m/>
    <s v="BAMS GIDA ITRIYAT VE TEKSTIL TIC. VE SAN. LTD. STI."/>
    <s v="EH.06.001"/>
    <s v="EnRoute Panorama - Hosting Hizmeti"/>
    <s v="Univera - JTI"/>
    <x v="11"/>
    <s v="Hosting"/>
    <m/>
    <n v="804.49"/>
    <m/>
    <n v="2"/>
    <m/>
    <n v="1608.976392"/>
    <m/>
    <n v="-3.6080000000000001E-3"/>
    <m/>
    <n v="1608.98"/>
    <m/>
    <n v="0"/>
    <n v="0"/>
    <s v="UNI240000001819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182"/>
    <s v="Q4"/>
    <x v="0"/>
    <x v="9"/>
    <m/>
    <s v="BAYRAKTAR SATIS VE DAGITIM ANONIM SIRKETI"/>
    <s v="EH.06.001"/>
    <s v="EnRoute Panorama - Hosting Hizmeti"/>
    <s v="Univera - JTI"/>
    <x v="11"/>
    <s v="Hosting"/>
    <m/>
    <n v="804.49"/>
    <m/>
    <n v="2"/>
    <m/>
    <n v="1608.976392"/>
    <m/>
    <n v="-3.6080000000000001E-3"/>
    <m/>
    <n v="1608.98"/>
    <m/>
    <n v="0"/>
    <n v="0"/>
    <s v="UNI240000001820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182"/>
    <s v="Q4"/>
    <x v="0"/>
    <x v="9"/>
    <m/>
    <s v="BESLER GIDA PAZ. SAN. VE TIC. A.S."/>
    <s v="EH.06.001"/>
    <s v="EnRoute Panorama - Hosting Hizmeti"/>
    <s v="Univera - JTI"/>
    <x v="11"/>
    <s v="Hosting"/>
    <m/>
    <n v="804.49"/>
    <m/>
    <n v="1"/>
    <m/>
    <n v="804.48819600000002"/>
    <m/>
    <n v="-1.804E-3"/>
    <m/>
    <n v="804.49"/>
    <m/>
    <n v="0"/>
    <n v="0"/>
    <s v="UNI240000001821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182"/>
    <s v="Q4"/>
    <x v="0"/>
    <x v="9"/>
    <m/>
    <s v="BUGRA MÜH. VE INS. MALZ. IML. ITH. IHR. TIC. SAN. LTD. STI."/>
    <s v="EH.06.001"/>
    <s v="EnRoute Panorama - Hosting Hizmeti"/>
    <s v="Univera - JTI"/>
    <x v="11"/>
    <s v="Hosting"/>
    <m/>
    <n v="804.49"/>
    <m/>
    <n v="1"/>
    <m/>
    <n v="804.48819600000002"/>
    <m/>
    <n v="-1.804E-3"/>
    <m/>
    <n v="804.49"/>
    <m/>
    <n v="0"/>
    <n v="0"/>
    <s v="UNI240000001822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182"/>
    <s v="Q4"/>
    <x v="0"/>
    <x v="9"/>
    <m/>
    <s v="BURAY TÜTÜN MAMUL. MESR. PAZ. VE DAG. TIC. LTD. STI."/>
    <s v="EH.06.001"/>
    <s v="EnRoute Panorama - Hosting Hizmeti"/>
    <s v="Univera - JTI"/>
    <x v="11"/>
    <s v="Hosting"/>
    <m/>
    <n v="804.49"/>
    <m/>
    <n v="1"/>
    <m/>
    <n v="804.48819600000002"/>
    <m/>
    <n v="-1.804E-3"/>
    <m/>
    <n v="804.49"/>
    <m/>
    <n v="0"/>
    <n v="0"/>
    <s v="UNI240000001823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182"/>
    <s v="Q4"/>
    <x v="0"/>
    <x v="9"/>
    <m/>
    <s v="CAN TÜTÜN MAMULLERI INSAAT VE SANAYI TICARET A.S."/>
    <s v="EH.06.001"/>
    <s v="EnRoute Panorama - Hosting Hizmeti"/>
    <s v="Univera - JTI"/>
    <x v="11"/>
    <s v="Hosting"/>
    <m/>
    <n v="804.49"/>
    <m/>
    <n v="1"/>
    <m/>
    <n v="804.48819600000002"/>
    <m/>
    <n v="-1.804E-3"/>
    <m/>
    <n v="804.49"/>
    <m/>
    <n v="0"/>
    <n v="0"/>
    <s v="UNI240000001824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182"/>
    <s v="Q4"/>
    <x v="0"/>
    <x v="9"/>
    <m/>
    <s v="ÇELIKKOL TURIZM GIDA MAD.SAN VE TIC. LTD. STI."/>
    <s v="EH.06.001"/>
    <s v="EnRoute Panorama - Hosting Hizmeti"/>
    <s v="Univera - JTI"/>
    <x v="11"/>
    <s v="Hosting"/>
    <m/>
    <n v="804.49"/>
    <m/>
    <n v="1"/>
    <m/>
    <n v="804.48819600000002"/>
    <m/>
    <n v="-1.804E-3"/>
    <m/>
    <n v="804.49"/>
    <m/>
    <n v="0"/>
    <n v="0"/>
    <s v="UNI240000001825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182"/>
    <s v="Q4"/>
    <x v="0"/>
    <x v="9"/>
    <m/>
    <s v="DOYURAN GIDA A.S."/>
    <s v="EH.06.001"/>
    <s v="EnRoute Panorama - Hosting Hizmeti"/>
    <s v="Univera - JTI"/>
    <x v="11"/>
    <s v="Hosting"/>
    <m/>
    <n v="804.49"/>
    <m/>
    <n v="1"/>
    <m/>
    <n v="804.48819600000002"/>
    <m/>
    <n v="-1.804E-3"/>
    <m/>
    <n v="804.49"/>
    <m/>
    <n v="0"/>
    <n v="0"/>
    <s v="UNI240000001826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182"/>
    <s v="Q4"/>
    <x v="0"/>
    <x v="9"/>
    <m/>
    <s v="DÜNYA MESRUBAT GIDA INS.TURIZM PAZ. SAN. VE TIC. LTD. STI."/>
    <s v="EH.06.001"/>
    <s v="EnRoute Panorama - Hosting Hizmeti"/>
    <s v="Univera - JTI"/>
    <x v="11"/>
    <s v="Hosting"/>
    <m/>
    <n v="804.48800000000006"/>
    <m/>
    <n v="5"/>
    <m/>
    <n v="4022.4409799999999"/>
    <m/>
    <n v="9.7999999999999997E-4"/>
    <m/>
    <n v="4022.44"/>
    <m/>
    <n v="0"/>
    <n v="0"/>
    <s v="UNI240000001827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182"/>
    <s v="Q4"/>
    <x v="0"/>
    <x v="9"/>
    <m/>
    <s v="FLAS TURIZM INSAAT TAAHHÜT TIC. LTD. STI."/>
    <s v="EH.06.001"/>
    <s v="EnRoute Panorama - Hosting Hizmeti"/>
    <s v="Univera - JTI"/>
    <x v="11"/>
    <s v="Hosting"/>
    <m/>
    <n v="804.49"/>
    <m/>
    <n v="1"/>
    <m/>
    <n v="804.48819600000002"/>
    <m/>
    <n v="-1.804E-3"/>
    <m/>
    <n v="804.49"/>
    <m/>
    <n v="0"/>
    <n v="0"/>
    <s v="UNI240000001828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182"/>
    <s v="Q4"/>
    <x v="0"/>
    <x v="9"/>
    <m/>
    <s v="FLAS TURIZM INSAAT TAAHHÜT TIC. LTD. STI."/>
    <s v="EH.06.001"/>
    <s v="EnRoute Panorama - Hosting Hizmeti"/>
    <s v="Univera - JTI"/>
    <x v="11"/>
    <s v="Hosting"/>
    <m/>
    <n v="804.49"/>
    <m/>
    <n v="1"/>
    <m/>
    <n v="804.48819600000002"/>
    <m/>
    <n v="-1.804E-3"/>
    <m/>
    <n v="804.49"/>
    <m/>
    <n v="0"/>
    <n v="0"/>
    <s v="UNI240000001829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182"/>
    <s v="Q4"/>
    <x v="0"/>
    <x v="9"/>
    <m/>
    <s v="KALPAKÇIOGLU GIDA SAN. VE TIC. LTD. STI."/>
    <s v="EH.06.001"/>
    <s v="EnRoute Panorama - Hosting Hizmeti"/>
    <s v="Univera - JTI"/>
    <x v="11"/>
    <s v="Hosting"/>
    <m/>
    <n v="804.49"/>
    <m/>
    <n v="2"/>
    <m/>
    <n v="1608.976392"/>
    <m/>
    <n v="-3.6080000000000001E-3"/>
    <m/>
    <n v="1608.98"/>
    <m/>
    <n v="0"/>
    <n v="0"/>
    <s v="UNI240000001830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182"/>
    <s v="Q4"/>
    <x v="0"/>
    <x v="9"/>
    <m/>
    <s v="KILKISLI MES. TEK. MAM. GIDA MAD. SAN. TIC. LTD. STI."/>
    <s v="EH.06.001"/>
    <s v="EnRoute Panorama - Hosting Hizmeti"/>
    <s v="Univera - JTI"/>
    <x v="11"/>
    <s v="Hosting"/>
    <m/>
    <n v="804.49"/>
    <m/>
    <n v="1"/>
    <m/>
    <n v="804.48819600000002"/>
    <m/>
    <n v="-1.804E-3"/>
    <m/>
    <n v="804.49"/>
    <m/>
    <n v="0"/>
    <n v="0"/>
    <s v="UNI240000001831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182"/>
    <s v="Q4"/>
    <x v="0"/>
    <x v="9"/>
    <m/>
    <s v="KOPUZ GIDA TIC. A.S."/>
    <s v="EH.06.001"/>
    <s v="EnRoute Panorama - Hosting Hizmeti"/>
    <s v="Univera - JTI"/>
    <x v="11"/>
    <s v="Hosting"/>
    <m/>
    <n v="804.48818181818194"/>
    <m/>
    <n v="11"/>
    <m/>
    <n v="8849.3701560000009"/>
    <m/>
    <n v="1.56E-4"/>
    <m/>
    <n v="8849.3700000000008"/>
    <m/>
    <n v="0"/>
    <n v="0"/>
    <s v="UNI240000001832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182"/>
    <s v="Q4"/>
    <x v="0"/>
    <x v="9"/>
    <m/>
    <s v="ONGUN EMGIN GIDA DAG. PAZ. TUR.SAN. TIC. LTD. STI."/>
    <s v="EH.06.001"/>
    <s v="EnRoute Panorama - Hosting Hizmeti"/>
    <s v="Univera - JTI"/>
    <x v="11"/>
    <s v="Hosting"/>
    <m/>
    <n v="804.49"/>
    <m/>
    <n v="1"/>
    <m/>
    <n v="804.48819600000002"/>
    <m/>
    <n v="-1.804E-3"/>
    <m/>
    <n v="804.49"/>
    <m/>
    <n v="0"/>
    <n v="0"/>
    <s v="UNI240000001848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182"/>
    <s v="Q4"/>
    <x v="0"/>
    <x v="9"/>
    <m/>
    <s v="ONGUN EMGIN GIDA DAG. PAZ. TUR.SAN. TIC. LTD. STI."/>
    <s v="EH.06.001"/>
    <s v="EnRoute Panorama - Hosting Hizmeti"/>
    <s v="Univera - JTI"/>
    <x v="11"/>
    <s v="Hosting"/>
    <m/>
    <n v="804.49"/>
    <m/>
    <n v="1"/>
    <m/>
    <n v="804.48819600000002"/>
    <m/>
    <n v="-1.804E-3"/>
    <m/>
    <n v="804.49"/>
    <m/>
    <n v="0"/>
    <n v="0"/>
    <s v="UNI240000001849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182"/>
    <s v="Q4"/>
    <x v="0"/>
    <x v="9"/>
    <m/>
    <s v="ONGUN EMGIN GIDA DAG. PAZ. TUR.SAN. TIC. LTD. STI."/>
    <s v="EH.06.001"/>
    <s v="EnRoute Panorama - Hosting Hizmeti"/>
    <s v="Univera - JTI"/>
    <x v="11"/>
    <s v="Hosting"/>
    <m/>
    <n v="804.49"/>
    <m/>
    <n v="1"/>
    <m/>
    <n v="804.48819600000002"/>
    <m/>
    <n v="-1.804E-3"/>
    <m/>
    <n v="804.49"/>
    <m/>
    <n v="0"/>
    <n v="0"/>
    <s v="UNI240000001850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182"/>
    <s v="Q4"/>
    <x v="0"/>
    <x v="9"/>
    <m/>
    <s v="ONGUN EMGIN GIDA DAG. PAZ. TUR.SAN. TIC. LTD. STI."/>
    <s v="EH.06.001"/>
    <s v="EnRoute Panorama - Hosting Hizmeti"/>
    <s v="Univera - JTI"/>
    <x v="11"/>
    <s v="Hosting"/>
    <m/>
    <n v="804.49"/>
    <m/>
    <n v="1"/>
    <m/>
    <n v="804.48819600000002"/>
    <m/>
    <n v="-1.804E-3"/>
    <m/>
    <n v="804.49"/>
    <m/>
    <n v="0"/>
    <n v="0"/>
    <s v="UNI240000001851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182"/>
    <s v="Q4"/>
    <x v="0"/>
    <x v="9"/>
    <m/>
    <s v="ONGUN EMGIN GIDA DAG. PAZ. TUR.SAN. TIC. LTD. STI."/>
    <s v="EH.06.001"/>
    <s v="EnRoute Panorama - Hosting Hizmeti"/>
    <s v="Univera - JTI"/>
    <x v="11"/>
    <s v="Hosting"/>
    <m/>
    <n v="804.49"/>
    <m/>
    <n v="1"/>
    <m/>
    <n v="804.48819600000002"/>
    <m/>
    <n v="-1.804E-3"/>
    <m/>
    <n v="804.49"/>
    <m/>
    <n v="0"/>
    <n v="0"/>
    <s v="UNI240000001852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182"/>
    <s v="Q4"/>
    <x v="0"/>
    <x v="9"/>
    <m/>
    <s v="ONGUN EMGIN GIDA DAG. PAZ. TUR.SAN. TIC. LTD. STI."/>
    <s v="EH.06.001"/>
    <s v="EnRoute Panorama - Hosting Hizmeti"/>
    <s v="Univera - JTI"/>
    <x v="11"/>
    <s v="Hosting"/>
    <m/>
    <n v="804.49"/>
    <m/>
    <n v="1"/>
    <m/>
    <n v="804.48819600000002"/>
    <m/>
    <n v="-1.804E-3"/>
    <m/>
    <n v="804.49"/>
    <m/>
    <n v="0"/>
    <n v="0"/>
    <s v="UNI240000001853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182"/>
    <s v="Q4"/>
    <x v="0"/>
    <x v="9"/>
    <m/>
    <s v="ONGUN EMGIN GIDA DAG. PAZ. TUR.SAN. TIC. LTD. STI."/>
    <s v="EH.06.001"/>
    <s v="EnRoute Panorama - Hosting Hizmeti"/>
    <s v="Univera - JTI"/>
    <x v="11"/>
    <s v="Hosting"/>
    <m/>
    <n v="804.49"/>
    <m/>
    <n v="1"/>
    <m/>
    <n v="804.48819600000002"/>
    <m/>
    <n v="-1.804E-3"/>
    <m/>
    <n v="804.49"/>
    <m/>
    <n v="0"/>
    <n v="0"/>
    <s v="UNI240000001854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182"/>
    <s v="Q4"/>
    <x v="0"/>
    <x v="9"/>
    <m/>
    <s v="ÖZCIHAN GIDA INSAAT TARIM NAKLIYE ENERJI TURIZM MAD. PAZ. VE SAN. LTD. STI."/>
    <s v="EH.06.001"/>
    <s v="EnRoute Panorama - Hosting Hizmeti"/>
    <s v="Univera - JTI"/>
    <x v="11"/>
    <s v="Hosting"/>
    <m/>
    <n v="804.49"/>
    <m/>
    <n v="2"/>
    <m/>
    <n v="1608.976392"/>
    <m/>
    <n v="-3.6080000000000001E-3"/>
    <m/>
    <n v="1608.98"/>
    <m/>
    <n v="0"/>
    <n v="0"/>
    <s v="UNI240000001833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182"/>
    <s v="Q4"/>
    <x v="0"/>
    <x v="9"/>
    <m/>
    <s v="ÖZÇELIK MESRUBAT VE GIDA MAD.TIC.PAZ.A.S."/>
    <s v="EH.06.001"/>
    <s v="EnRoute Panorama - Hosting Hizmeti"/>
    <s v="Univera - JTI"/>
    <x v="11"/>
    <s v="Hosting"/>
    <m/>
    <n v="804.48800000000006"/>
    <m/>
    <n v="5"/>
    <m/>
    <n v="4022.4409799999999"/>
    <m/>
    <n v="9.7999999999999997E-4"/>
    <m/>
    <n v="4022.44"/>
    <m/>
    <n v="0"/>
    <n v="0"/>
    <s v="UNI240000001834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182"/>
    <s v="Q4"/>
    <x v="0"/>
    <x v="9"/>
    <m/>
    <s v="ÖZÇELIK MESRUBAT VE GIDA MAD.TIC.PAZ.A.S."/>
    <s v="EH.06.001"/>
    <s v="EnRoute Panorama - Hosting Hizmeti"/>
    <s v="Univera - JTI"/>
    <x v="11"/>
    <s v="Hosting"/>
    <m/>
    <n v="804.49"/>
    <m/>
    <n v="1"/>
    <m/>
    <n v="804.48819600000002"/>
    <m/>
    <n v="-1.804E-3"/>
    <m/>
    <n v="804.49"/>
    <m/>
    <n v="0"/>
    <n v="0"/>
    <s v="UNI240000001835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182"/>
    <s v="Q4"/>
    <x v="0"/>
    <x v="9"/>
    <m/>
    <s v="ÖZERLER TICARET ILHAN ÖZER"/>
    <s v="EH.06.001"/>
    <s v="EnRoute Panorama - Hosting Hizmeti"/>
    <s v="Univera - JTI"/>
    <x v="11"/>
    <s v="Hosting"/>
    <m/>
    <n v="804.48749999999995"/>
    <m/>
    <n v="4"/>
    <m/>
    <n v="3217.9527840000001"/>
    <m/>
    <n v="2.784E-3"/>
    <m/>
    <n v="3217.95"/>
    <m/>
    <n v="0"/>
    <n v="0"/>
    <s v="UNI240000001836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182"/>
    <s v="Q4"/>
    <x v="0"/>
    <x v="9"/>
    <m/>
    <s v="PIRAMIT GIDA LOJISTIK TICARET TIC. A.S."/>
    <s v="EH.06.001"/>
    <s v="EnRoute Panorama - Hosting Hizmeti"/>
    <s v="Univera - JTI"/>
    <x v="11"/>
    <s v="Hosting"/>
    <m/>
    <n v="804.49"/>
    <m/>
    <n v="2"/>
    <m/>
    <n v="1608.976392"/>
    <m/>
    <n v="-3.6080000000000001E-3"/>
    <m/>
    <n v="1608.98"/>
    <m/>
    <n v="0"/>
    <n v="0"/>
    <s v="UNI240000001837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182"/>
    <s v="Q4"/>
    <x v="0"/>
    <x v="9"/>
    <m/>
    <s v="REYMAR TÜTÜN MAM. DAG. VE PAZ. LTD. STI."/>
    <s v="EH.06.001"/>
    <s v="EnRoute Panorama - Hosting Hizmeti"/>
    <s v="Univera - JTI"/>
    <x v="11"/>
    <s v="Hosting"/>
    <m/>
    <n v="804.49"/>
    <m/>
    <n v="1"/>
    <m/>
    <n v="804.48819600000002"/>
    <m/>
    <n v="-1.804E-3"/>
    <m/>
    <n v="804.49"/>
    <m/>
    <n v="0"/>
    <n v="0"/>
    <s v="UNI240000001838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182"/>
    <s v="Q4"/>
    <x v="0"/>
    <x v="9"/>
    <m/>
    <s v="SAGIROGLU TÜTÜN ÜRÜN. INS.TAAH. SAN. VE TIC. LTD. STI."/>
    <s v="EH.06.001"/>
    <s v="EnRoute Panorama - Hosting Hizmeti"/>
    <s v="Univera - JTI"/>
    <x v="11"/>
    <s v="Hosting"/>
    <m/>
    <n v="804.49"/>
    <m/>
    <n v="1"/>
    <m/>
    <n v="804.48819600000002"/>
    <m/>
    <n v="-1.804E-3"/>
    <m/>
    <n v="804.49"/>
    <m/>
    <n v="0"/>
    <n v="0"/>
    <s v="UNI240000001839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182"/>
    <s v="Q4"/>
    <x v="0"/>
    <x v="9"/>
    <m/>
    <s v="SAMI EMGIN DAG. PAZ. TUR. TEKS. INS. SAN. TIC. LTD. STI."/>
    <s v="EH.06.001"/>
    <s v="EnRoute Panorama - Hosting Hizmeti"/>
    <s v="Univera - JTI"/>
    <x v="11"/>
    <s v="Hosting"/>
    <m/>
    <n v="804.49"/>
    <m/>
    <n v="2"/>
    <m/>
    <n v="1608.976392"/>
    <m/>
    <n v="-3.6080000000000001E-3"/>
    <m/>
    <n v="1608.98"/>
    <m/>
    <n v="0"/>
    <n v="0"/>
    <s v="UNI240000001840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182"/>
    <s v="Q4"/>
    <x v="0"/>
    <x v="9"/>
    <m/>
    <s v="SEKERCI GIDA TEMIZLIK ÜRÜN. PAZ. VE DAG. LTD. STI."/>
    <s v="EH.06.001"/>
    <s v="EnRoute Panorama - Hosting Hizmeti"/>
    <s v="Univera - JTI"/>
    <x v="11"/>
    <s v="Hosting"/>
    <m/>
    <n v="804.48800000000006"/>
    <m/>
    <n v="10"/>
    <m/>
    <n v="8044.8819599999997"/>
    <m/>
    <n v="1.9599999999999999E-3"/>
    <m/>
    <n v="8044.88"/>
    <m/>
    <n v="0"/>
    <n v="0"/>
    <s v="UNI240000001844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182"/>
    <s v="Q4"/>
    <x v="0"/>
    <x v="9"/>
    <m/>
    <s v="SEYDIM DAG.PAZ.A.S."/>
    <s v="EH.06.001"/>
    <s v="EnRoute Panorama - Hosting Hizmeti"/>
    <s v="Univera - JTI"/>
    <x v="11"/>
    <s v="Hosting"/>
    <m/>
    <n v="804.49"/>
    <m/>
    <n v="1"/>
    <m/>
    <n v="804.48819600000002"/>
    <m/>
    <n v="-1.804E-3"/>
    <m/>
    <n v="804.49"/>
    <m/>
    <n v="0"/>
    <n v="0"/>
    <s v="UNI240000001841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182"/>
    <s v="Q4"/>
    <x v="0"/>
    <x v="9"/>
    <m/>
    <s v="SEYPA GIDA IHTIYAÇ MAD.ÜRETIM.DAG.VE TIC. A.S."/>
    <s v="EH.06.001"/>
    <s v="EnRoute Panorama - Hosting Hizmeti"/>
    <s v="Univera - JTI"/>
    <x v="11"/>
    <s v="Hosting"/>
    <m/>
    <n v="804.49"/>
    <m/>
    <n v="2"/>
    <m/>
    <n v="1608.976392"/>
    <m/>
    <n v="-3.6080000000000001E-3"/>
    <m/>
    <n v="1608.98"/>
    <m/>
    <n v="0"/>
    <n v="0"/>
    <s v="UNI240000001842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182"/>
    <s v="Q4"/>
    <x v="0"/>
    <x v="9"/>
    <m/>
    <s v="SSG DAYANIKLI TÜKETIM MAD. GIDA ÜRÜNLERI PAZ. SAN. TIC. LTD. STI."/>
    <s v="EH.06.001"/>
    <s v="EnRoute Panorama - Hosting Hizmeti"/>
    <s v="Univera - JTI"/>
    <x v="11"/>
    <s v="Hosting"/>
    <m/>
    <n v="804.49"/>
    <m/>
    <n v="2"/>
    <m/>
    <n v="1608.976392"/>
    <m/>
    <n v="-3.6080000000000001E-3"/>
    <m/>
    <n v="1608.98"/>
    <m/>
    <n v="0"/>
    <n v="0"/>
    <s v="UNI240000001843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182"/>
    <s v="Q4"/>
    <x v="0"/>
    <x v="9"/>
    <m/>
    <s v="YILDIRIMLAR GRUP IHTIYAÇ VE GIDA MAD. TURIZM A.S"/>
    <s v="EH.06.001"/>
    <s v="EnRoute Panorama - Hosting Hizmeti"/>
    <s v="Univera - JTI"/>
    <x v="11"/>
    <s v="Hosting"/>
    <m/>
    <n v="804.49"/>
    <m/>
    <n v="2"/>
    <m/>
    <n v="1608.976392"/>
    <m/>
    <n v="-3.6080000000000001E-3"/>
    <m/>
    <n v="1608.98"/>
    <m/>
    <n v="0"/>
    <n v="0"/>
    <s v="UNI240000001845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182"/>
    <s v="Q4"/>
    <x v="0"/>
    <x v="9"/>
    <m/>
    <s v="YUSUF BEKTAS GIDA VE IHTIYAÇ MAD. ILETISIM NAKLIYE TIC.VE SAN.LTD.STI."/>
    <s v="EH.06.001"/>
    <s v="EnRoute Panorama - Hosting Hizmeti"/>
    <s v="Univera - JTI"/>
    <x v="11"/>
    <s v="Hosting"/>
    <m/>
    <n v="804.48857142857139"/>
    <m/>
    <n v="7"/>
    <m/>
    <n v="5631.4173719999999"/>
    <m/>
    <n v="-2.6280000000000001E-3"/>
    <m/>
    <n v="5631.42"/>
    <m/>
    <n v="0"/>
    <n v="0"/>
    <s v="UNI240000001846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182"/>
    <s v="Q4"/>
    <x v="0"/>
    <x v="9"/>
    <m/>
    <s v="ZÜMRÜT TEKEL ÜRÜNLERI GIDA PAZ.INS.TAAH.SAN.VE.TIC.LTD STI"/>
    <s v="EH.06.001"/>
    <s v="EnRoute Panorama - Hosting Hizmeti"/>
    <s v="Univera - JTI"/>
    <x v="11"/>
    <s v="Hosting"/>
    <m/>
    <n v="804.49"/>
    <m/>
    <n v="1"/>
    <m/>
    <n v="804.48819600000002"/>
    <m/>
    <n v="-1.804E-3"/>
    <m/>
    <n v="804.49"/>
    <m/>
    <n v="0"/>
    <n v="0"/>
    <s v="UNI240000001847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182"/>
    <s v="Q1"/>
    <x v="0"/>
    <x v="2"/>
    <m/>
    <s v="BMC OTOMOTIV SAN. VE TIC. A.S."/>
    <s v="EY.01.021"/>
    <s v="EnRoute Panorama - Dafitim Kanali (Bayi/Distribütör/Sube) Lisansi (Enterprise)"/>
    <s v="Univera - BMC"/>
    <x v="10"/>
    <s v="Enroute"/>
    <m/>
    <n v="20724.8"/>
    <m/>
    <n v="1"/>
    <m/>
    <n v="20724.8"/>
    <m/>
    <n v="0"/>
    <m/>
    <n v="20724.8"/>
    <m/>
    <n v="0"/>
    <n v="0"/>
    <s v="UNI240000000287"/>
    <m/>
    <m/>
    <s v="BMC"/>
    <s v="Mevcut Müşteri"/>
    <s v="Yeni Satış"/>
    <s v="Lisans"/>
    <s v="Lisans Satışı"/>
    <s v="Key Account"/>
    <s v="Univera Satış"/>
    <s v="Saha Satış"/>
    <s v="Yurt İçi"/>
    <s v="Türkiye"/>
    <s v="Merkez"/>
  </r>
  <r>
    <m/>
    <m/>
    <x v="182"/>
    <s v="Q3"/>
    <x v="0"/>
    <x v="6"/>
    <m/>
    <s v="BMC OTOMOTIV SAN. VE TIC. A.S."/>
    <s v="EY.01.021"/>
    <s v="EnRoute Panorama - Dafitim Kanali (Bayi/Distribütör/Sube) Lisansi (Enterprise)"/>
    <s v="Univera - BMC"/>
    <x v="13"/>
    <s v="Enroute"/>
    <m/>
    <n v="20724.86"/>
    <m/>
    <n v="1"/>
    <m/>
    <n v="23027.62"/>
    <m/>
    <n v="2302.7600000000002"/>
    <m/>
    <n v="20724.86"/>
    <m/>
    <n v="0"/>
    <n v="0"/>
    <s v="UNI240000001144"/>
    <m/>
    <m/>
    <s v="BMC"/>
    <s v="Mevcut Müşteri"/>
    <s v="Yeni Satış"/>
    <s v="Lisans"/>
    <s v="Lisans Satışı"/>
    <s v="Key Account"/>
    <s v="Univera Satış"/>
    <s v="Saha Satış"/>
    <s v="Yurt İçi"/>
    <s v="Türkiye"/>
    <s v="Merkez"/>
  </r>
  <r>
    <m/>
    <m/>
    <x v="182"/>
    <s v="Q3"/>
    <x v="0"/>
    <x v="6"/>
    <m/>
    <s v="BMC OTOMOTIV SAN. VE TIC. A.S."/>
    <s v="EY.01.021"/>
    <s v="EnRoute Panorama - Dafitim Kanali (Bayi/Distribütör/Sube) Lisansi (Enterprise)"/>
    <s v="Univera - BMC"/>
    <x v="13"/>
    <s v="Enroute"/>
    <m/>
    <n v="20724.856465000001"/>
    <m/>
    <n v="-1"/>
    <m/>
    <n v="0"/>
    <m/>
    <n v="0"/>
    <m/>
    <n v="-20724.856465000001"/>
    <m/>
    <n v="1"/>
    <n v="20724.856465000001"/>
    <s v="B02202400001914"/>
    <m/>
    <m/>
    <s v="BMC"/>
    <s v="Mevcut Müşteri"/>
    <s v="Yeni Satış"/>
    <s v="Lisans"/>
    <s v="Lisans Satışı"/>
    <s v="Key Account"/>
    <s v="Univera Satış"/>
    <s v="Saha Satış"/>
    <s v="Yurt İçi"/>
    <s v="Türkiye"/>
    <s v="Merkez"/>
  </r>
  <r>
    <m/>
    <m/>
    <x v="182"/>
    <s v="Q3"/>
    <x v="0"/>
    <x v="7"/>
    <m/>
    <s v="BMC OTOMOTIV SAN. VE TIC. A.S."/>
    <s v="EY.01.021"/>
    <s v="EnRoute Panorama - Dafitim Kanali (Bayi/Distribütör/Sube) Lisansi (Enterprise)"/>
    <s v="Univera - BMC"/>
    <x v="13"/>
    <s v="Enroute"/>
    <m/>
    <n v="20418.810000000001"/>
    <m/>
    <n v="1"/>
    <m/>
    <n v="20418.810000000001"/>
    <m/>
    <n v="0"/>
    <m/>
    <n v="20418.810000000001"/>
    <m/>
    <n v="0"/>
    <n v="0"/>
    <s v="UNI240000001303"/>
    <m/>
    <m/>
    <s v="BMC"/>
    <s v="Mevcut Müşteri"/>
    <s v="Yeni Satış"/>
    <s v="Lisans"/>
    <s v="Lisans Satışı"/>
    <s v="Key Account"/>
    <s v="Univera Satış"/>
    <s v="Saha Satış"/>
    <s v="Yurt İçi"/>
    <s v="Türkiye"/>
    <s v="Merkez"/>
  </r>
  <r>
    <m/>
    <m/>
    <x v="182"/>
    <s v="Q1"/>
    <x v="0"/>
    <x v="2"/>
    <m/>
    <s v="BMC OTOMOTIV SAN. VE TIC. A.S."/>
    <s v="EH.03.004"/>
    <s v="EnRoute Panorama - Admin Operatör Hizmeti"/>
    <s v="Univera - BMC"/>
    <x v="2"/>
    <s v="Enroute"/>
    <m/>
    <n v="74105.5"/>
    <m/>
    <n v="3"/>
    <m/>
    <n v="222316.5"/>
    <m/>
    <n v="0"/>
    <m/>
    <n v="222316.5"/>
    <m/>
    <n v="0"/>
    <n v="0"/>
    <s v="UNI240000000364"/>
    <m/>
    <m/>
    <s v="BMC"/>
    <s v="Mevcut Müşteri"/>
    <s v="Yenileme"/>
    <s v="Hizmet"/>
    <s v="Uzman Destek Hizmeti"/>
    <s v="Key Account"/>
    <s v="Univera Satış"/>
    <s v="Saha Satış"/>
    <s v="Yurt İçi"/>
    <s v="Türkiye"/>
    <s v="Merkez"/>
  </r>
  <r>
    <m/>
    <m/>
    <x v="182"/>
    <s v="Q2"/>
    <x v="0"/>
    <x v="3"/>
    <m/>
    <s v="BMC OTOMOTIV SAN. VE TIC. A.S."/>
    <s v="EH.03.004"/>
    <s v="EnRoute Panorama - Admin Operatör Hizmeti"/>
    <s v="Univera - BMC"/>
    <x v="2"/>
    <s v="Enroute"/>
    <m/>
    <n v="74105.5"/>
    <m/>
    <n v="1"/>
    <m/>
    <n v="74105.5"/>
    <m/>
    <n v="0"/>
    <m/>
    <n v="74105.5"/>
    <m/>
    <n v="0"/>
    <n v="0"/>
    <s v="UNI240000000429"/>
    <m/>
    <m/>
    <s v="BMC"/>
    <s v="Mevcut Müşteri"/>
    <s v="Yenileme"/>
    <s v="Hizmet"/>
    <s v="Uzman Destek Hizmeti"/>
    <s v="Key Account"/>
    <s v="Univera Satış"/>
    <s v="Saha Satış"/>
    <s v="Yurt İçi"/>
    <s v="Türkiye"/>
    <s v="Merkez"/>
  </r>
  <r>
    <m/>
    <m/>
    <x v="182"/>
    <s v="Q2"/>
    <x v="0"/>
    <x v="4"/>
    <m/>
    <s v="BMC OTOMOTIV SAN. VE TIC. A.S."/>
    <s v="EH.03.004"/>
    <s v="EnRoute Panorama - Admin Operatör Hizmeti"/>
    <s v="Univera - BMC"/>
    <x v="11"/>
    <s v="Enroute"/>
    <m/>
    <n v="74105.5"/>
    <m/>
    <n v="1"/>
    <m/>
    <n v="74105.5"/>
    <m/>
    <n v="0"/>
    <m/>
    <n v="74105.5"/>
    <m/>
    <n v="0"/>
    <n v="0"/>
    <s v="UNI240000000652"/>
    <m/>
    <m/>
    <s v="BMC"/>
    <s v="Mevcut Müşteri"/>
    <s v="Yenileme"/>
    <s v="Hizmet"/>
    <s v="Uzman Destek Hizmeti"/>
    <s v="Key Account"/>
    <s v="Univera Satış"/>
    <s v="Saha Satış"/>
    <s v="Yurt İçi"/>
    <s v="Türkiye"/>
    <s v="Merkez"/>
  </r>
  <r>
    <m/>
    <m/>
    <x v="182"/>
    <s v="Q2"/>
    <x v="0"/>
    <x v="5"/>
    <m/>
    <s v="BMC OTOMOTIV SAN. VE TIC. A.S."/>
    <s v="EH.03.004"/>
    <s v="EnRoute Panorama - Admin Operatör Hizmeti"/>
    <s v="Univera - BMC"/>
    <x v="2"/>
    <s v="Enroute"/>
    <m/>
    <n v="74105.5"/>
    <m/>
    <n v="1"/>
    <m/>
    <n v="74105.5"/>
    <m/>
    <n v="0"/>
    <m/>
    <n v="74105.5"/>
    <m/>
    <n v="0"/>
    <n v="0"/>
    <s v="UNI240000000858"/>
    <m/>
    <m/>
    <s v="BMC"/>
    <s v="Mevcut Müşteri"/>
    <s v="Yenileme"/>
    <s v="Hizmet"/>
    <s v="Uzman Destek Hizmeti"/>
    <s v="Key Account"/>
    <s v="Univera Satış"/>
    <s v="Saha Satış"/>
    <s v="Yurt İçi"/>
    <s v="Türkiye"/>
    <s v="Merkez"/>
  </r>
  <r>
    <m/>
    <m/>
    <x v="182"/>
    <s v="Q4"/>
    <x v="0"/>
    <x v="10"/>
    <m/>
    <s v="BMC OTOMOTIV SAN. VE TIC. A.S."/>
    <s v="EH.03.004"/>
    <s v="EnRoute Panorama - Admin Operatör Hizmeti"/>
    <s v="Univera - BMC"/>
    <x v="13"/>
    <s v="Enroute"/>
    <m/>
    <n v="92825.180000000008"/>
    <m/>
    <n v="5"/>
    <m/>
    <n v="464125.9"/>
    <m/>
    <n v="0"/>
    <m/>
    <n v="464125.9"/>
    <m/>
    <n v="0"/>
    <n v="0"/>
    <s v="UNI240000001931"/>
    <m/>
    <m/>
    <s v="BMC"/>
    <s v="Mevcut Müşteri"/>
    <s v="Yenileme"/>
    <s v="Hizmet"/>
    <s v="Uzman Destek Hizmeti"/>
    <s v="Key Account"/>
    <s v="Univera Satış"/>
    <s v="Saha Satış"/>
    <s v="Yurt İçi"/>
    <s v="Türkiye"/>
    <s v="Merkez"/>
  </r>
  <r>
    <m/>
    <m/>
    <x v="182"/>
    <s v="Q4"/>
    <x v="0"/>
    <x v="11"/>
    <m/>
    <s v="BMC OTOMOTIV SAN. VE TIC. A.S."/>
    <s v="EH.03.004"/>
    <s v="EnRoute Panorama - Admin Operatör Hizmeti"/>
    <s v="Univera - BMC"/>
    <x v="13"/>
    <s v="Enroute"/>
    <m/>
    <n v="92825.18"/>
    <m/>
    <n v="1"/>
    <m/>
    <n v="92825.18"/>
    <m/>
    <n v="0"/>
    <m/>
    <n v="92825.18"/>
    <m/>
    <n v="0"/>
    <n v="0"/>
    <s v="UNI240000002111"/>
    <m/>
    <m/>
    <s v="BMC"/>
    <s v="Mevcut Müşteri"/>
    <s v="Yenileme"/>
    <s v="Hizmet"/>
    <s v="Uzman Destek Hizmeti"/>
    <s v="Key Account"/>
    <s v="Univera Satış"/>
    <s v="Saha Satış"/>
    <s v="Yurt İçi"/>
    <s v="Türkiye"/>
    <s v="Merkez"/>
  </r>
  <r>
    <m/>
    <m/>
    <x v="182"/>
    <s v="Q4"/>
    <x v="0"/>
    <x v="9"/>
    <m/>
    <s v="BMC OTOMOTIV SAN. VE TIC. A.S."/>
    <s v="CDY.06.001"/>
    <s v="Calldesk Panorama - Yazilim Gelistirme Hizmeti"/>
    <s v="Univera - BMC"/>
    <x v="13"/>
    <s v="ServiceCore"/>
    <m/>
    <n v="6803.0000000000009"/>
    <m/>
    <n v="17.2"/>
    <m/>
    <n v="117011.6"/>
    <m/>
    <n v="0"/>
    <m/>
    <n v="117011.6"/>
    <m/>
    <n v="0"/>
    <n v="0"/>
    <s v="UNI240000001775"/>
    <m/>
    <m/>
    <s v="BMC"/>
    <s v="Mevcut Müşteri"/>
    <s v="Yeni Satış"/>
    <s v="Hizmet"/>
    <s v="Yazılım Geliştirme"/>
    <s v="Key Account"/>
    <s v="Univera Satış"/>
    <s v="Saha Satış"/>
    <s v="Yurt İçi"/>
    <s v="Türkiye"/>
    <s v="Merkez"/>
  </r>
  <r>
    <m/>
    <m/>
    <x v="182"/>
    <s v="Q4"/>
    <x v="0"/>
    <x v="9"/>
    <m/>
    <s v="BMC OTOMOTIV SAN. VE TIC. A.S."/>
    <s v="CDH.05.002"/>
    <s v="Calldesk Panorama - Rapor Gelistirme Hizmeti"/>
    <s v="Univera - BMC"/>
    <x v="13"/>
    <s v="ServiceCore"/>
    <m/>
    <n v="5443"/>
    <m/>
    <n v="3"/>
    <m/>
    <n v="16329"/>
    <m/>
    <n v="0"/>
    <m/>
    <n v="16329"/>
    <m/>
    <n v="0"/>
    <n v="0"/>
    <s v="UNI240000001775"/>
    <m/>
    <m/>
    <s v="BMC"/>
    <s v="Mevcut Müşteri"/>
    <s v="Yeni Satış"/>
    <s v="Hizmet"/>
    <s v="Rapor Geliştirme"/>
    <s v="Key Account"/>
    <s v="Univera Satış"/>
    <s v="Saha Satış"/>
    <s v="Yurt İçi"/>
    <s v="Türkiye"/>
    <s v="Merkez"/>
  </r>
  <r>
    <m/>
    <m/>
    <x v="182"/>
    <s v="Q4"/>
    <x v="0"/>
    <x v="9"/>
    <m/>
    <s v="BMC OTOMOTIV SAN. VE TIC. A.S."/>
    <s v="CDH.01.001"/>
    <s v="Calldesk Panorama - Proje Yönetim Hizmeti"/>
    <s v="Univera - BMC"/>
    <x v="13"/>
    <s v="ServiceCore"/>
    <m/>
    <n v="6350"/>
    <m/>
    <n v="3"/>
    <m/>
    <n v="19050"/>
    <m/>
    <n v="0"/>
    <m/>
    <n v="19050"/>
    <m/>
    <n v="0"/>
    <n v="0"/>
    <s v="UNI240000001775"/>
    <m/>
    <m/>
    <s v="BMC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182"/>
    <s v="Q3"/>
    <x v="1"/>
    <x v="6"/>
    <m/>
    <s v="Altıparmak Gıda San. ve Tic. A.Ş. "/>
    <s v="EY.03.001"/>
    <s v="Enroute PANORAMA PAAS YazılımI (Kiralama Hizmetİ)"/>
    <s v="Univera - Altıparmak-Balparmak"/>
    <x v="18"/>
    <s v="Enroute"/>
    <s v="Enroute"/>
    <n v="41921"/>
    <m/>
    <n v="1"/>
    <m/>
    <m/>
    <m/>
    <m/>
    <m/>
    <n v="41921"/>
    <m/>
    <m/>
    <m/>
    <m/>
    <m/>
    <m/>
    <s v="Balparmak"/>
    <s v="Mevcut Müşteri"/>
    <s v="Yenileme"/>
    <s v="Lisans"/>
    <s v="Lisans Kiralama"/>
    <s v="Diğer"/>
    <s v="Univera Satış"/>
    <s v="Saha Satış"/>
    <s v="Yurt İçi"/>
    <s v="Türkiye"/>
    <s v="Merkez"/>
  </r>
  <r>
    <m/>
    <m/>
    <x v="182"/>
    <s v="Q3"/>
    <x v="1"/>
    <x v="7"/>
    <m/>
    <s v="Altıparmak Gıda San. ve Tic. A.Ş. "/>
    <s v="EY.03.001"/>
    <s v="Enroute PANORAMA PAAS YazılımI (Kiralama Hizmetİ)"/>
    <s v="Univera - Altıparmak-Balparmak"/>
    <x v="18"/>
    <s v="Enroute"/>
    <s v="Enroute"/>
    <n v="41921"/>
    <m/>
    <n v="1"/>
    <m/>
    <m/>
    <m/>
    <n v="0"/>
    <m/>
    <n v="41921"/>
    <m/>
    <m/>
    <m/>
    <m/>
    <m/>
    <m/>
    <s v="Balparmak"/>
    <s v="Mevcut Müşteri"/>
    <s v="Yenileme"/>
    <s v="Lisans"/>
    <s v="Lisans Kiralama"/>
    <s v="Diğer"/>
    <s v="Univera Satış"/>
    <s v="Saha Satış"/>
    <s v="Yurt İçi"/>
    <s v="Türkiye"/>
    <s v="Merkez"/>
  </r>
  <r>
    <m/>
    <m/>
    <x v="182"/>
    <s v="Q3"/>
    <x v="1"/>
    <x v="7"/>
    <m/>
    <s v="KOROPLAST TEMİZLİK AMBALAJ ÜRÜNLERİ SAN. VE DIŞ TİC.A.Ş."/>
    <s v="EY.03.001"/>
    <s v="Enroute PANORAMA PAAS YazılımI (Kiralama Hizmetİ)"/>
    <s v="Univera - Koroplast"/>
    <x v="19"/>
    <s v="Enroute"/>
    <s v="Enroute"/>
    <n v="94503.98"/>
    <m/>
    <n v="1"/>
    <m/>
    <m/>
    <m/>
    <n v="0"/>
    <m/>
    <n v="94503.98"/>
    <m/>
    <m/>
    <m/>
    <m/>
    <m/>
    <m/>
    <s v="Koroplast"/>
    <s v="Mevcut Müşteri"/>
    <s v="Yenileme"/>
    <s v="Lisans"/>
    <s v="Lisans Kiralama"/>
    <s v="Diğer"/>
    <s v="Univera Satış"/>
    <s v="Saha Satış"/>
    <s v="Yurt İçi"/>
    <s v="Türkiye"/>
    <s v="Merkez"/>
  </r>
  <r>
    <m/>
    <m/>
    <x v="182"/>
    <s v="Q3"/>
    <x v="1"/>
    <x v="6"/>
    <m/>
    <s v="EVYAP SABUN YAĞ GLISERIN SAN. VE TİC.A.Ş."/>
    <s v="EH.02.004"/>
    <s v="Enroute Panorama FundManager Module - Fon ve Bütçe Yönetimi Yazılım Bakımı Hizmeti"/>
    <s v="Univera - Evyap"/>
    <x v="16"/>
    <s v="Enroute"/>
    <s v="Enroute"/>
    <n v="230000"/>
    <m/>
    <n v="1"/>
    <m/>
    <m/>
    <m/>
    <m/>
    <m/>
    <n v="230000"/>
    <m/>
    <m/>
    <m/>
    <m/>
    <m/>
    <m/>
    <s v="Evyap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182"/>
    <s v="Q3"/>
    <x v="1"/>
    <x v="6"/>
    <m/>
    <s v="EVYAP SABUN YAĞ GLISERIN SAN. VE TİC.A.Ş."/>
    <s v="EH.02.005"/>
    <s v="Enroute PANORAMA CHANNEL BALANCE MODULE - Bayi STOK DENGELEME Yazılım BakımI Hizmetİ"/>
    <s v="Univera - Evyap"/>
    <x v="16"/>
    <s v="Enroute"/>
    <s v="Enroute"/>
    <n v="290000"/>
    <m/>
    <n v="1"/>
    <m/>
    <m/>
    <m/>
    <m/>
    <m/>
    <n v="290000"/>
    <m/>
    <m/>
    <m/>
    <m/>
    <m/>
    <m/>
    <s v="Evyap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182"/>
    <s v="Q3"/>
    <x v="1"/>
    <x v="7"/>
    <m/>
    <s v="DARDANEL DAĞITIM A.Ş."/>
    <s v="EH.05.001"/>
    <s v="Enroute Panorama - Yazılım Geliştirme Hizmeti"/>
    <s v="Univera - Dardanel"/>
    <x v="12"/>
    <s v="Enroute"/>
    <s v="Enroute"/>
    <n v="2723"/>
    <m/>
    <n v="3"/>
    <m/>
    <m/>
    <m/>
    <n v="0"/>
    <m/>
    <n v="8169"/>
    <m/>
    <m/>
    <m/>
    <m/>
    <m/>
    <m/>
    <s v="Dardanel"/>
    <s v="Mevcut Müşteri"/>
    <s v="Yeni Satış"/>
    <s v="Hizmet"/>
    <s v="Yazılım Geliştirme"/>
    <s v="Diğer"/>
    <s v="Univera Satış"/>
    <s v="Saha Satış"/>
    <s v="Yurt İçi"/>
    <s v="Türkiye"/>
    <s v="Merkez"/>
  </r>
  <r>
    <m/>
    <m/>
    <x v="182"/>
    <s v="Q3"/>
    <x v="1"/>
    <x v="6"/>
    <m/>
    <s v="La Lorraine Unlu Mamülleri Tic. San. A.Ş."/>
    <s v="EH.05.001"/>
    <s v="Enroute Panorama - Yazılım Geliştirme Hizmeti"/>
    <s v="Univera - La Lorraine"/>
    <x v="13"/>
    <s v="Enroute"/>
    <s v="Enroute"/>
    <n v="18987.5"/>
    <m/>
    <n v="8"/>
    <m/>
    <m/>
    <m/>
    <m/>
    <m/>
    <n v="151900"/>
    <m/>
    <m/>
    <m/>
    <m/>
    <m/>
    <m/>
    <s v="La Lorraine"/>
    <s v="Mevcut Müşteri"/>
    <s v="Yeni Satış"/>
    <s v="Hizmet"/>
    <s v="Yazılım Geliştirme"/>
    <s v="Diğer"/>
    <s v="Univera Satış"/>
    <s v="Saha Satış"/>
    <s v="Yurt İçi"/>
    <s v="Türkiye"/>
    <s v="Merkez"/>
  </r>
  <r>
    <m/>
    <m/>
    <x v="182"/>
    <s v="Q3"/>
    <x v="1"/>
    <x v="7"/>
    <m/>
    <s v="RED BULL GIDA DAĞITIM VE PAZARLAMA TİCARET LTD. ŞTİ"/>
    <s v="EH.05.001"/>
    <s v="Enroute Panorama - Yazılım Geliştirme Hizmeti"/>
    <s v="Univera - Redbull"/>
    <x v="12"/>
    <s v="Enroute"/>
    <s v="Enroute"/>
    <n v="18375"/>
    <m/>
    <n v="1"/>
    <m/>
    <m/>
    <m/>
    <n v="6125"/>
    <m/>
    <n v="18375"/>
    <m/>
    <m/>
    <m/>
    <m/>
    <m/>
    <m/>
    <s v="Redbull"/>
    <s v="Mevcut Müşteri"/>
    <s v="Yeni Satış"/>
    <s v="Hizmet"/>
    <s v="Yazılım Geliştirme"/>
    <s v="Diğer"/>
    <s v="Univera Satış"/>
    <s v="Saha Satış"/>
    <s v="Yurt İçi"/>
    <s v="Türkiye"/>
    <s v="Merkez"/>
  </r>
  <r>
    <m/>
    <m/>
    <x v="182"/>
    <s v="Q3"/>
    <x v="1"/>
    <x v="6"/>
    <m/>
    <s v="Altıparmak Gıda San. ve Tic. A.Ş. "/>
    <s v="EH.02.001"/>
    <s v="Enroute Panorama - Yazılım Bakımı, Yaşatma ve Merkezi Destek Hizmeti"/>
    <s v="Univera - Altıparmak-Balparmak"/>
    <x v="18"/>
    <s v="Enroute"/>
    <s v="Enroute"/>
    <n v="112492.8"/>
    <m/>
    <n v="1"/>
    <m/>
    <m/>
    <m/>
    <m/>
    <m/>
    <n v="112492.8"/>
    <m/>
    <m/>
    <m/>
    <m/>
    <m/>
    <m/>
    <s v="Balparmak"/>
    <s v="Mevcut Müşteri"/>
    <s v="Yenileme"/>
    <s v="Lisans"/>
    <s v="Lisans Kiralama"/>
    <s v="Diğer"/>
    <s v="Univera Satış"/>
    <s v="Saha Satış"/>
    <s v="Yurt İçi"/>
    <s v="Türkiye"/>
    <s v="Merkez"/>
  </r>
  <r>
    <m/>
    <m/>
    <x v="182"/>
    <s v="Q3"/>
    <x v="1"/>
    <x v="7"/>
    <m/>
    <s v="Altıparmak Gıda San. ve Tic. A.Ş. "/>
    <s v="EH.02.001"/>
    <s v="Enroute Panorama - Yazılım Bakımı, Yaşatma ve Merkezi Destek Hizmeti"/>
    <s v="Univera - Altıparmak-Balparmak"/>
    <x v="18"/>
    <s v="Enroute"/>
    <s v="Enroute"/>
    <n v="112492.8"/>
    <m/>
    <n v="1"/>
    <m/>
    <m/>
    <m/>
    <n v="0"/>
    <m/>
    <n v="112492.8"/>
    <m/>
    <m/>
    <m/>
    <m/>
    <m/>
    <m/>
    <s v="Balparmak"/>
    <s v="Mevcut Müşteri"/>
    <s v="Yenileme"/>
    <s v="Lisans"/>
    <s v="Lisans Kiralama"/>
    <s v="Diğer"/>
    <s v="Univera Satış"/>
    <s v="Saha Satış"/>
    <s v="Yurt İçi"/>
    <s v="Türkiye"/>
    <s v="Merkez"/>
  </r>
  <r>
    <m/>
    <m/>
    <x v="182"/>
    <s v="Q3"/>
    <x v="1"/>
    <x v="7"/>
    <m/>
    <s v="ÇAYKUR ÇAY İŞLETMELERİ GENEL MÜDÜRLÜĞÜ"/>
    <s v="EH.02.001"/>
    <s v="Enroute Panorama - Yazılım Bakımı, Yaşatma ve Merkezi Destek Hizmeti"/>
    <s v="Univera - Çaykur"/>
    <x v="12"/>
    <s v="Enroute"/>
    <s v="Enroute"/>
    <n v="10582.39"/>
    <m/>
    <n v="1"/>
    <m/>
    <m/>
    <m/>
    <n v="0"/>
    <m/>
    <n v="10582.39"/>
    <m/>
    <m/>
    <m/>
    <m/>
    <m/>
    <m/>
    <s v="Çaykur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182"/>
    <s v="Q3"/>
    <x v="1"/>
    <x v="6"/>
    <m/>
    <s v="EVYAP SABUN YAĞ GLISERIN SAN. VE TİC.A.Ş."/>
    <s v="EH.02.001"/>
    <s v="Enroute Panorama - Yazılım Bakımı, Yaşatma ve Merkezi Destek Hizmeti"/>
    <s v="Univera - Evyap"/>
    <x v="16"/>
    <s v="Enroute"/>
    <s v="Enroute"/>
    <n v="540000"/>
    <m/>
    <n v="1"/>
    <m/>
    <m/>
    <m/>
    <m/>
    <m/>
    <n v="540000"/>
    <m/>
    <m/>
    <m/>
    <m/>
    <m/>
    <m/>
    <s v="Evyap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182"/>
    <s v="Q3"/>
    <x v="1"/>
    <x v="6"/>
    <m/>
    <s v="EVYAP SABUN YAĞ GLISERIN SAN. VE TİC.A.Ş."/>
    <s v="EH.02.001"/>
    <s v="Enroute Panorama - Yazılım Bakımı, Yaşatma ve Merkezi Destek Hizmeti"/>
    <s v="Univera - Evyap"/>
    <x v="16"/>
    <s v="Enroute"/>
    <s v="Enroute"/>
    <n v="160000"/>
    <m/>
    <n v="1"/>
    <m/>
    <m/>
    <m/>
    <m/>
    <m/>
    <n v="160000"/>
    <m/>
    <m/>
    <m/>
    <m/>
    <m/>
    <m/>
    <s v="Evyap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182"/>
    <s v="Q3"/>
    <x v="1"/>
    <x v="7"/>
    <m/>
    <s v="NİVEA BEİERSDORF TURKEY KOZMETİK SANAYİ VE TİCARET ANONİM ŞİRKETİ"/>
    <s v="EH.02.001"/>
    <s v="Enroute Panorama - Yazılım Bakımı, Yaşatma ve Merkezi Destek Hizmeti"/>
    <s v="Univera - Nivea Beiersdorf"/>
    <x v="16"/>
    <s v="Enroute"/>
    <s v="Enroute"/>
    <n v="250000"/>
    <m/>
    <n v="1"/>
    <m/>
    <m/>
    <m/>
    <n v="0"/>
    <m/>
    <n v="250000"/>
    <m/>
    <m/>
    <m/>
    <m/>
    <m/>
    <m/>
    <s v="Nivea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182"/>
    <s v="Q3"/>
    <x v="1"/>
    <x v="6"/>
    <m/>
    <s v="ROYAL CANIN TURKEY EVCİL HAYVAN ÜRÜNLERİ TİC. LTD. ŞTİ."/>
    <s v="EH.02.001"/>
    <s v="Enroute Panorama - Yazılım Bakımı, Yaşatma ve Merkezi Destek Hizmeti"/>
    <s v="Univera - Royal Canin"/>
    <x v="12"/>
    <s v="Enroute"/>
    <s v="Enroute"/>
    <n v="12512.5"/>
    <m/>
    <n v="1"/>
    <m/>
    <m/>
    <m/>
    <m/>
    <m/>
    <n v="12512.5"/>
    <m/>
    <m/>
    <m/>
    <m/>
    <m/>
    <m/>
    <s v="Royal Canin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182"/>
    <s v="Q3"/>
    <x v="1"/>
    <x v="7"/>
    <m/>
    <s v="TURKIYE SISE VE CAM FABRIKALARI A.S."/>
    <s v="EH.02.001"/>
    <s v="Enroute Panorama - Yazılım Bakımı, Yaşatma ve Merkezi Destek Hizmeti"/>
    <s v="Univera - Paşabahçe"/>
    <x v="16"/>
    <s v="Enroute"/>
    <s v="Enroute"/>
    <n v="339126"/>
    <m/>
    <n v="1"/>
    <m/>
    <m/>
    <m/>
    <n v="0"/>
    <m/>
    <n v="339126"/>
    <m/>
    <m/>
    <m/>
    <m/>
    <m/>
    <m/>
    <s v="Şişecam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182"/>
    <s v="Q3"/>
    <x v="1"/>
    <x v="7"/>
    <m/>
    <s v="TURKIYE SISE VE CAM FABRIKALARI A.S."/>
    <s v="EH.02.001"/>
    <s v="Enroute Panorama - Yazılım Bakımı, Yaşatma ve Merkezi Destek Hizmeti"/>
    <s v="Univera - Paşabahçe"/>
    <x v="16"/>
    <s v="Enroute"/>
    <s v="Enroute"/>
    <n v="120378"/>
    <m/>
    <n v="1"/>
    <m/>
    <m/>
    <m/>
    <n v="0"/>
    <m/>
    <n v="120378"/>
    <m/>
    <m/>
    <m/>
    <m/>
    <m/>
    <m/>
    <s v="Şişecam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182"/>
    <s v="Q3"/>
    <x v="1"/>
    <x v="7"/>
    <m/>
    <s v="TURKIYE SISE VE CAM FABRIKALARI A.S."/>
    <s v="EH.02.001"/>
    <s v="Enroute Panorama - Yazılım Bakımı, Yaşatma ve Merkezi Destek Hizmeti"/>
    <s v="Univera - Trakya Cam"/>
    <x v="16"/>
    <s v="Enroute"/>
    <s v="Enroute"/>
    <n v="313281"/>
    <m/>
    <n v="1"/>
    <m/>
    <m/>
    <m/>
    <n v="0"/>
    <m/>
    <n v="313281"/>
    <m/>
    <m/>
    <m/>
    <m/>
    <m/>
    <m/>
    <s v="Şişecam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182"/>
    <s v="Q3"/>
    <x v="1"/>
    <x v="6"/>
    <m/>
    <s v="ÇAYKUR ÇAY İŞLETMELERİ GENEL MÜDÜRLÜĞÜ"/>
    <s v="EH.03.003"/>
    <s v="Enroute Panorama - Uzman Destek Hizmeti"/>
    <s v="Univera - Çaykur"/>
    <x v="12"/>
    <s v="Enroute"/>
    <s v="Enroute"/>
    <n v="222777.5"/>
    <m/>
    <n v="1"/>
    <m/>
    <m/>
    <m/>
    <m/>
    <m/>
    <n v="222777.5"/>
    <m/>
    <m/>
    <m/>
    <m/>
    <m/>
    <m/>
    <s v="Çaykur"/>
    <s v="Mevcut Müşteri"/>
    <s v="Yenileme"/>
    <s v="Hizmet"/>
    <s v="Uzman Destek Hizmeti"/>
    <s v="Diğer"/>
    <s v="Univera Satış"/>
    <s v="Saha Satış"/>
    <s v="Yurt İçi"/>
    <s v="Türkiye"/>
    <s v="Merkez"/>
  </r>
  <r>
    <m/>
    <m/>
    <x v="182"/>
    <s v="Q3"/>
    <x v="1"/>
    <x v="7"/>
    <m/>
    <s v="LEVENT KİMYA SAN. VE TİC. A.Ş."/>
    <s v="EH.03.006"/>
    <s v="Enroute Panorama - Uzaktan Kurulum ve Eğitim Hizmeti"/>
    <s v="Univera - Levent Kimya"/>
    <x v="5"/>
    <s v="Enroute"/>
    <s v="Enroute"/>
    <n v="12600"/>
    <m/>
    <n v="1"/>
    <m/>
    <m/>
    <m/>
    <n v="1400"/>
    <m/>
    <n v="12600"/>
    <m/>
    <m/>
    <m/>
    <m/>
    <m/>
    <m/>
    <s v="Levent Kimya"/>
    <s v="Mevcut Müşteri"/>
    <s v="Yeni Satış"/>
    <s v="Hizmet"/>
    <s v="Kurulum ve Eğitim"/>
    <s v="Diğer"/>
    <s v="Univera Satış"/>
    <s v="Saha Satış"/>
    <s v="Yurt İçi"/>
    <s v="Türkiye"/>
    <s v="Merkez"/>
  </r>
  <r>
    <m/>
    <m/>
    <x v="182"/>
    <s v="Q3"/>
    <x v="1"/>
    <x v="6"/>
    <m/>
    <s v="RED BULL GIDA DAĞITIM VE PAZARLAMA TİCARET LTD. ŞTİ"/>
    <s v="EH.03.006"/>
    <s v="Enroute Panorama - Uzaktan Kurulum ve Eğitim Hizmeti"/>
    <s v="Univera - Redbull"/>
    <x v="12"/>
    <s v="Enroute"/>
    <s v="Enroute"/>
    <n v="14000"/>
    <m/>
    <n v="2"/>
    <m/>
    <m/>
    <m/>
    <m/>
    <m/>
    <n v="28000"/>
    <m/>
    <m/>
    <m/>
    <m/>
    <m/>
    <m/>
    <s v="Redbull"/>
    <s v="Mevcut Müşteri"/>
    <s v="Yeni Satış"/>
    <s v="Hizmet"/>
    <s v="Kurulum ve Eğitim"/>
    <s v="Diğer"/>
    <s v="Univera Satış"/>
    <s v="Saha Satış"/>
    <s v="Yurt İçi"/>
    <s v="Türkiye"/>
    <s v="Merkez"/>
  </r>
  <r>
    <m/>
    <m/>
    <x v="182"/>
    <s v="Q3"/>
    <x v="1"/>
    <x v="6"/>
    <m/>
    <s v="RED BULL GIDA DAĞITIM VE PAZARLAMA TİCARET LTD. ŞTİ"/>
    <s v="EH.05.002"/>
    <s v="Enroute Panorama - Rapor Geliştirme Hizmeti"/>
    <s v="Univera - Redbull"/>
    <x v="12"/>
    <s v="Enroute"/>
    <s v="Enroute"/>
    <n v="24500"/>
    <m/>
    <n v="1"/>
    <m/>
    <m/>
    <m/>
    <m/>
    <m/>
    <n v="24500"/>
    <m/>
    <m/>
    <m/>
    <m/>
    <m/>
    <m/>
    <s v="Redbull"/>
    <s v="Mevcut Müşteri"/>
    <s v="Yeni Satış"/>
    <s v="Hizmet"/>
    <s v="Rapor Geliştirme"/>
    <s v="Diğer"/>
    <s v="Univera Satış"/>
    <s v="Saha Satış"/>
    <s v="Yurt İçi"/>
    <s v="Türkiye"/>
    <s v="Merkez"/>
  </r>
  <r>
    <m/>
    <m/>
    <x v="182"/>
    <s v="Q3"/>
    <x v="1"/>
    <x v="6"/>
    <m/>
    <s v="Deva İçecek San. Tic. A.Ş."/>
    <s v="EH.05.002"/>
    <s v="Enroute Panorama - Rapor Geliştirme Hizmeti"/>
    <s v="Univera - Deva İçecek"/>
    <x v="13"/>
    <s v="Enroute"/>
    <s v="Enroute"/>
    <n v="13125"/>
    <m/>
    <n v="5"/>
    <m/>
    <m/>
    <m/>
    <m/>
    <m/>
    <n v="65625"/>
    <m/>
    <m/>
    <m/>
    <m/>
    <m/>
    <m/>
    <s v="Deva"/>
    <s v="Yeni Müşteri"/>
    <s v="Yeni Satış"/>
    <s v="Hizmet"/>
    <s v="Rapor Geliştirme"/>
    <s v="Diğer"/>
    <s v="Univera Satış"/>
    <s v="Saha Satış"/>
    <s v="Yurt İçi"/>
    <s v="Türkiye"/>
    <s v="Merkez"/>
  </r>
  <r>
    <m/>
    <m/>
    <x v="182"/>
    <s v="Q3"/>
    <x v="1"/>
    <x v="6"/>
    <m/>
    <s v="EFES KAZAKHSTAN JSC FE "/>
    <s v="EH.01.001"/>
    <s v="Enroute Panorama - Proje ve Ürün Yönetimi Danışmanlığı Hizmeti"/>
    <s v="Univera - Efes Kazakistan"/>
    <x v="16"/>
    <s v="Enroute"/>
    <s v="Enroute"/>
    <n v="16242.199999999999"/>
    <m/>
    <n v="7"/>
    <m/>
    <m/>
    <m/>
    <m/>
    <m/>
    <n v="113695.4"/>
    <m/>
    <m/>
    <m/>
    <m/>
    <m/>
    <m/>
    <s v="Efes International"/>
    <s v="Mevcut Müşteri"/>
    <s v="Yeni Satış"/>
    <s v="Hizmet"/>
    <s v="Proje Yönetimi ve Danışmanlık"/>
    <s v="Diğer"/>
    <s v="Univera Satış"/>
    <s v="Saha Satış"/>
    <s v="Yurt Dışı"/>
    <s v="Kazakistan"/>
    <s v="Merkez"/>
  </r>
  <r>
    <m/>
    <m/>
    <x v="182"/>
    <s v="Q3"/>
    <x v="1"/>
    <x v="7"/>
    <m/>
    <s v="EKŞİLİOGLU  GIDA VE TEM ÜRÜN DAĞ PAZ  SAN ve TİC LTD. ŞTİ"/>
    <s v="EH.01.001"/>
    <s v="Enroute Panorama - Proje ve Ürün Yönetimi Danışmanlığı Hizmeti"/>
    <s v="Univera - Reckitt Benckiser"/>
    <x v="19"/>
    <s v="Enroute"/>
    <s v="Enroute"/>
    <n v="24500"/>
    <m/>
    <n v="0.5"/>
    <m/>
    <m/>
    <m/>
    <n v="0"/>
    <m/>
    <n v="12250"/>
    <m/>
    <m/>
    <m/>
    <m/>
    <m/>
    <m/>
    <s v="R. Benckiser"/>
    <s v="Mevcut Müşteri"/>
    <s v="Yeni Satış"/>
    <s v="Hizmet"/>
    <s v="Proje Yönetimi ve Danışmanlık"/>
    <s v="Diğer"/>
    <s v="Univera Satış"/>
    <s v="Saha Satış"/>
    <s v="Yurt İçi"/>
    <s v="Türkiye"/>
    <s v="Dist"/>
  </r>
  <r>
    <m/>
    <m/>
    <x v="182"/>
    <s v="Q3"/>
    <x v="1"/>
    <x v="7"/>
    <m/>
    <s v="EKŞİLİOGLU  GIDA VE TEM ÜRÜN DAĞ PAZ  SAN ve TİC LTD. ŞTİ"/>
    <s v="EH.01.001"/>
    <s v="Enroute Panorama - Proje ve Ürün Yönetimi Danışmanlığı Hizmeti"/>
    <s v="Univera - Reckitt Benckiser"/>
    <x v="19"/>
    <s v="Enroute"/>
    <s v="Enroute"/>
    <n v="24500"/>
    <m/>
    <n v="3"/>
    <m/>
    <m/>
    <m/>
    <n v="0"/>
    <m/>
    <n v="73500"/>
    <m/>
    <m/>
    <m/>
    <m/>
    <m/>
    <m/>
    <s v="R. Benckiser"/>
    <s v="Mevcut Müşteri"/>
    <s v="Yeni Satış"/>
    <s v="Hizmet"/>
    <s v="Proje Yönetimi ve Danışmanlık"/>
    <s v="Diğer"/>
    <s v="Univera Satış"/>
    <s v="Saha Satış"/>
    <s v="Yurt İçi"/>
    <s v="Türkiye"/>
    <s v="Dist"/>
  </r>
  <r>
    <m/>
    <m/>
    <x v="182"/>
    <s v="Q3"/>
    <x v="1"/>
    <x v="6"/>
    <m/>
    <s v="La Lorraine Unlu Mamülleri Tic. San. A.Ş."/>
    <s v="EH.01.001"/>
    <s v="Enroute Panorama - Proje ve Ürün Yönetimi Danışmanlığı Hizmeti"/>
    <s v="Univera - La Lorraine"/>
    <x v="13"/>
    <s v="Enroute"/>
    <s v="Enroute"/>
    <n v="18987.5"/>
    <m/>
    <n v="2"/>
    <m/>
    <m/>
    <m/>
    <m/>
    <m/>
    <n v="37975"/>
    <m/>
    <m/>
    <m/>
    <m/>
    <m/>
    <m/>
    <s v="La Lorraine"/>
    <s v="Mevcut Müşteri"/>
    <s v="Yeni Satış"/>
    <s v="Hizmet"/>
    <s v="Proje Yönetimi ve Danışmanlık"/>
    <s v="Diğer"/>
    <s v="Univera Satış"/>
    <s v="Saha Satış"/>
    <s v="Yurt İçi"/>
    <s v="Türkiye"/>
    <s v="Merkez"/>
  </r>
  <r>
    <m/>
    <m/>
    <x v="182"/>
    <s v="Q3"/>
    <x v="1"/>
    <x v="6"/>
    <m/>
    <s v="Deva İçecek San. Tic. A.Ş."/>
    <s v="EH.01.001"/>
    <s v="Enroute Panorama - Proje ve Ürün Yönetimi Danışmanlığı Hizmeti"/>
    <s v="Univera - Deva İçecek"/>
    <x v="13"/>
    <s v="Enroute"/>
    <s v="Enroute"/>
    <n v="13125"/>
    <m/>
    <n v="16"/>
    <m/>
    <m/>
    <m/>
    <m/>
    <m/>
    <n v="210000"/>
    <m/>
    <m/>
    <m/>
    <m/>
    <m/>
    <m/>
    <s v="Deva"/>
    <s v="Yeni Müşteri"/>
    <s v="Yeni Satış"/>
    <s v="Hizmet"/>
    <s v="Proje Yönetimi ve Danışmanlık"/>
    <s v="Diğer"/>
    <s v="Univera Satış"/>
    <s v="Saha Satış"/>
    <s v="Yurt İçi"/>
    <s v="Türkiye"/>
    <s v="Merkez"/>
  </r>
  <r>
    <m/>
    <m/>
    <x v="182"/>
    <s v="Q3"/>
    <x v="1"/>
    <x v="6"/>
    <m/>
    <s v="Deva İçecek San. Tic. A.Ş."/>
    <s v="EH.01.003"/>
    <s v="Enroute Panorama - Kurulum ve Eğitim Hizmeti"/>
    <s v="Univera - Deva İçecek"/>
    <x v="13"/>
    <s v="Enroute"/>
    <s v="Enroute"/>
    <n v="8400"/>
    <m/>
    <n v="23"/>
    <m/>
    <m/>
    <m/>
    <m/>
    <m/>
    <n v="193200"/>
    <m/>
    <m/>
    <m/>
    <m/>
    <m/>
    <m/>
    <s v="Deva"/>
    <s v="Yeni Müşteri"/>
    <s v="Yeni Satış"/>
    <s v="Hizmet"/>
    <s v="Kurulum ve Eğitim"/>
    <s v="Diğer"/>
    <s v="Univera Satış"/>
    <s v="Saha Satış"/>
    <s v="Yurt İçi"/>
    <s v="Türkiye"/>
    <s v="Merkez"/>
  </r>
  <r>
    <m/>
    <m/>
    <x v="182"/>
    <s v="Q3"/>
    <x v="1"/>
    <x v="7"/>
    <m/>
    <s v="BEYLERBEYİ İÇECEK PAZARLAMA A.Ş"/>
    <s v="EY.04.006"/>
    <s v="Enroute Panorama - Kullanıcı Yazılımları Kiralama Hizmeti"/>
    <s v="Univera - Sarper İçecek"/>
    <x v="13"/>
    <s v="Enroute"/>
    <s v="Enroute"/>
    <n v="0"/>
    <m/>
    <n v="170"/>
    <m/>
    <m/>
    <m/>
    <n v="0"/>
    <m/>
    <n v="0"/>
    <m/>
    <m/>
    <m/>
    <m/>
    <m/>
    <m/>
    <s v="Beylerbeyi"/>
    <s v="Mevcut Müşteri"/>
    <s v="Yenileme"/>
    <s v="Lisans"/>
    <s v="Lisans Kiralama"/>
    <s v="Diğer"/>
    <s v="Univera Satış"/>
    <s v="Saha Satış"/>
    <s v="Yurt İçi"/>
    <s v="Türkiye"/>
    <s v="Merkez"/>
  </r>
  <r>
    <m/>
    <m/>
    <x v="182"/>
    <s v="Q3"/>
    <x v="1"/>
    <x v="6"/>
    <m/>
    <s v="Deva İçecek San. Tic. A.Ş."/>
    <s v="EYS.04.003"/>
    <s v="Enroute Panorama - Kullanıcı Yazılımları Kiralama Hizmeti"/>
    <s v="Univera - Deva İçecek"/>
    <x v="13"/>
    <s v="Enroute"/>
    <s v="Enroute"/>
    <n v="43956.06"/>
    <m/>
    <n v="6"/>
    <m/>
    <m/>
    <m/>
    <m/>
    <m/>
    <n v="263736.36"/>
    <m/>
    <m/>
    <m/>
    <m/>
    <m/>
    <m/>
    <s v="Deva"/>
    <s v="Yeni Müşteri"/>
    <s v="Yeni Satış"/>
    <s v="Lisans"/>
    <s v="Lisans Kiralama"/>
    <s v="Diğer"/>
    <s v="Univera Satış"/>
    <s v="Saha Satış"/>
    <s v="Yurt İçi"/>
    <s v="Türkiye"/>
    <s v="Merkez"/>
  </r>
  <r>
    <m/>
    <m/>
    <x v="182"/>
    <s v="Q3"/>
    <x v="1"/>
    <x v="6"/>
    <m/>
    <s v="MEKPA GIDA TEMİZLİK ÜRÜNLERİ İNŞAAT OTOMOTİV PETROL SANAYİ VE TİCARET LİMİTED ŞİRKETİ"/>
    <s v="EYS.04.012"/>
    <s v="Enroute Panorama - E-Dönüşüm Modül Yazılımı"/>
    <s v="Univera - Redbull"/>
    <x v="12"/>
    <s v="E-Dönüşüm"/>
    <s v="Enroute"/>
    <n v="32500"/>
    <m/>
    <n v="1"/>
    <m/>
    <m/>
    <m/>
    <m/>
    <m/>
    <n v="32500"/>
    <m/>
    <m/>
    <m/>
    <m/>
    <m/>
    <m/>
    <s v="Redbull"/>
    <s v="Mevcut Müşteri"/>
    <s v="Yeni Satış"/>
    <s v="Lisans"/>
    <s v="Lisans Satışı"/>
    <s v="Diğer"/>
    <s v="Univera Satış"/>
    <s v="Saha Satış"/>
    <s v="Yurt İçi"/>
    <s v="Türkiye"/>
    <s v="Dist"/>
  </r>
  <r>
    <m/>
    <m/>
    <x v="182"/>
    <s v="Q3"/>
    <x v="1"/>
    <x v="6"/>
    <m/>
    <s v="ROYAL CANIN TURKEY EVCİL HAYVAN ÜRÜNLERİ TİC. LTD. ŞTİ."/>
    <s v="EY.01.021"/>
    <s v="Enroute Panorama - Dağıtım Kanalı (Bayi/Distribütör/Şube) Yazılımı"/>
    <s v="Univera - Royal Canin"/>
    <x v="12"/>
    <s v="Enroute"/>
    <s v="Enroute"/>
    <n v="48750"/>
    <m/>
    <n v="2"/>
    <m/>
    <m/>
    <m/>
    <m/>
    <m/>
    <n v="97500"/>
    <m/>
    <m/>
    <m/>
    <m/>
    <m/>
    <m/>
    <s v="Royal Canin"/>
    <s v="Mevcut Müşteri"/>
    <s v="Yeni Satış"/>
    <s v="Lisans"/>
    <s v="Lisans Satışı"/>
    <s v="Diğer"/>
    <s v="Univera Satış"/>
    <s v="Saha Satış"/>
    <s v="Yurt İçi"/>
    <s v="Türkiye"/>
    <s v="Merkez"/>
  </r>
  <r>
    <m/>
    <m/>
    <x v="182"/>
    <s v="Q3"/>
    <x v="1"/>
    <x v="7"/>
    <m/>
    <s v="BEYLERBEYİ İÇECEK PAZARLAMA A.Ş"/>
    <s v="EY.04.005"/>
    <s v="Enroute Panorama - Dağıtıcı Yazılımları ve Hizmetleri Kiralama Hizmeti"/>
    <s v="Univera - Sarper İçecek"/>
    <x v="13"/>
    <s v="Enroute"/>
    <s v="Enroute"/>
    <n v="0"/>
    <m/>
    <n v="16"/>
    <m/>
    <m/>
    <m/>
    <n v="0"/>
    <m/>
    <n v="0"/>
    <m/>
    <m/>
    <m/>
    <m/>
    <m/>
    <m/>
    <s v="Beylerbeyi"/>
    <s v="Mevcut Müşteri"/>
    <s v="Yenileme"/>
    <s v="Lisans"/>
    <s v="Lisans Kiralama"/>
    <s v="Diğer"/>
    <s v="Univera Satış"/>
    <s v="Saha Satış"/>
    <s v="Yurt İçi"/>
    <s v="Türkiye"/>
    <s v="Merkez"/>
  </r>
  <r>
    <m/>
    <m/>
    <x v="182"/>
    <s v="Q3"/>
    <x v="1"/>
    <x v="7"/>
    <m/>
    <s v="ATAK TEMİZLİK GIDA MOBİLYA DAĞ.PAZ.SAN.VE TİC.LTD."/>
    <s v="EH.03.001"/>
    <s v="Enroute Panorama - Çağrı Merkezi Hizmeti (MSD)"/>
    <s v="Univera - Henkel"/>
    <x v="16"/>
    <s v="Enroute"/>
    <s v="Enroute"/>
    <n v="23607.58"/>
    <m/>
    <n v="1"/>
    <m/>
    <m/>
    <m/>
    <n v="0"/>
    <m/>
    <n v="23607.58"/>
    <m/>
    <m/>
    <m/>
    <m/>
    <m/>
    <m/>
    <s v="Henkel"/>
    <s v="Mevcut Müşteri"/>
    <s v="Yenileme"/>
    <s v="Hizmet"/>
    <s v="Çağrı Merkezi"/>
    <s v="Diğer"/>
    <s v="Univera Satış"/>
    <s v="Saha Satış"/>
    <s v="Yurt İçi"/>
    <s v="Türkiye"/>
    <s v="Dist"/>
  </r>
  <r>
    <m/>
    <m/>
    <x v="182"/>
    <s v="Q3"/>
    <x v="1"/>
    <x v="6"/>
    <m/>
    <s v="ÇAYKUR ÇAY İŞLETMELERİ GENEL MÜDÜRLÜĞÜ"/>
    <s v="EH.03.001"/>
    <s v="Enroute Panorama - Çağrı Merkezi Hizmeti (MSD)"/>
    <s v="Univera - Çaykur"/>
    <x v="12"/>
    <s v="Enroute"/>
    <s v="Enroute"/>
    <n v="252798.07"/>
    <m/>
    <n v="1"/>
    <m/>
    <m/>
    <m/>
    <m/>
    <m/>
    <n v="252798.07"/>
    <m/>
    <m/>
    <m/>
    <m/>
    <m/>
    <m/>
    <s v="Çaykur"/>
    <s v="Mevcut Müşteri"/>
    <s v="Yenileme"/>
    <s v="Hizmet"/>
    <s v="Çağrı Merkezi"/>
    <s v="Diğer"/>
    <s v="Univera Satış"/>
    <s v="Saha Satış"/>
    <s v="Yurt İçi"/>
    <s v="Türkiye"/>
    <s v="Merkez"/>
  </r>
  <r>
    <m/>
    <m/>
    <x v="182"/>
    <s v="Q3"/>
    <x v="1"/>
    <x v="6"/>
    <m/>
    <s v="EVYAP SABUN YAĞ GLISERIN SAN. VE TİC.A.Ş."/>
    <s v="EH.03.001"/>
    <s v="Enroute Panorama - Çağrı Merkezi Hizmeti (MSD)"/>
    <s v="Univera - Evyap"/>
    <x v="16"/>
    <s v="Enroute"/>
    <s v="Enroute"/>
    <n v="580000"/>
    <m/>
    <n v="1"/>
    <m/>
    <m/>
    <m/>
    <m/>
    <m/>
    <n v="580000"/>
    <m/>
    <m/>
    <m/>
    <m/>
    <m/>
    <m/>
    <s v="Evyap"/>
    <s v="Mevcut Müşteri"/>
    <s v="Yenileme"/>
    <s v="Hizmet"/>
    <s v="Çağrı Merkezi"/>
    <s v="Diğer"/>
    <s v="Univera Satış"/>
    <s v="Saha Satış"/>
    <s v="Yurt İçi"/>
    <s v="Türkiye"/>
    <s v="Merkez"/>
  </r>
  <r>
    <m/>
    <m/>
    <x v="182"/>
    <s v="Q3"/>
    <x v="1"/>
    <x v="7"/>
    <m/>
    <s v="NİVEA BEİERSDORF TURKEY KOZMETİK SANAYİ VE TİCARET ANONİM ŞİRKETİ"/>
    <s v="EH.03.001"/>
    <s v="Enroute Panorama - Çağrı Merkezi Hizmeti (MSD)"/>
    <s v="Univera - Nivea Beiersdorf"/>
    <x v="16"/>
    <s v="Enroute"/>
    <s v="Enroute"/>
    <n v="142500"/>
    <m/>
    <n v="1"/>
    <m/>
    <m/>
    <m/>
    <n v="0"/>
    <m/>
    <n v="142500"/>
    <m/>
    <m/>
    <m/>
    <m/>
    <m/>
    <m/>
    <s v="Nivea"/>
    <s v="Mevcut Müşteri"/>
    <s v="Yenileme"/>
    <s v="Hizmet"/>
    <s v="Çağrı Merkezi"/>
    <s v="Diğer"/>
    <s v="Univera Satış"/>
    <s v="Saha Satış"/>
    <s v="Yurt İçi"/>
    <s v="Türkiye"/>
    <s v="Merkez"/>
  </r>
  <r>
    <m/>
    <m/>
    <x v="182"/>
    <s v="Q3"/>
    <x v="1"/>
    <x v="6"/>
    <m/>
    <s v="Deva İçecek San. Tic. A.Ş."/>
    <s v="EH.03.001"/>
    <s v="Enroute Panorama - Çağrı Merkezi Hizmeti (MSD)"/>
    <s v="Univera - Deva İçecek"/>
    <x v="13"/>
    <s v="Enroute"/>
    <s v="Enroute"/>
    <n v="25032.98"/>
    <m/>
    <n v="13"/>
    <m/>
    <m/>
    <m/>
    <m/>
    <m/>
    <n v="325428.74"/>
    <m/>
    <m/>
    <m/>
    <m/>
    <m/>
    <m/>
    <s v="Deva"/>
    <s v="Yeni Müşteri"/>
    <s v="Yeni Satış"/>
    <s v="Hizmet"/>
    <s v="Çağrı Merkezi"/>
    <s v="Diğer"/>
    <s v="Univera Satış"/>
    <s v="Saha Satış"/>
    <s v="Yurt İçi"/>
    <s v="Türkiye"/>
    <s v="Merkez"/>
  </r>
  <r>
    <m/>
    <m/>
    <x v="182"/>
    <s v="Q3"/>
    <x v="1"/>
    <x v="6"/>
    <m/>
    <s v="EDM BİLİŞİM SİSTEMLERİ VE DANIŞMANLIK HizmetLERİ A.Ş."/>
    <s v="EY.04.014"/>
    <s v="Enroute - E-Dönüşüm Yazılım Komisyonu"/>
    <s v="Univera - Kanal"/>
    <x v="6"/>
    <s v="E-Dönüşüm"/>
    <s v="E-Dönüşüm"/>
    <n v="55820"/>
    <m/>
    <n v="1"/>
    <m/>
    <m/>
    <m/>
    <m/>
    <m/>
    <n v="55820"/>
    <m/>
    <m/>
    <m/>
    <m/>
    <m/>
    <m/>
    <s v="EDM Bilişim"/>
    <s v="Mevcut Müşteri"/>
    <s v="Yeni Satış"/>
    <s v="Komisyon"/>
    <s v="E-Dönüşüm"/>
    <s v="Diğer"/>
    <s v="Kanal Satış"/>
    <s v="EDM Bilişim"/>
    <s v="Yurt İçi"/>
    <s v="Türkiye"/>
    <s v="Merkez"/>
  </r>
  <r>
    <m/>
    <m/>
    <x v="183"/>
    <s v="Q4"/>
    <x v="0"/>
    <x v="9"/>
    <m/>
    <s v="TADIM GIDA MADDELERI SAN.VE TIC.AS."/>
    <s v="EH.06.001"/>
    <s v="EnRoute Panorama - Hosting Hizmeti"/>
    <s v="Univera - Tadım"/>
    <x v="11"/>
    <s v="Hosting"/>
    <m/>
    <n v="7443.52"/>
    <m/>
    <n v="1"/>
    <m/>
    <n v="7443.52"/>
    <m/>
    <n v="0"/>
    <m/>
    <n v="7443.52"/>
    <m/>
    <n v="0"/>
    <n v="0"/>
    <s v="UNI240000001857"/>
    <m/>
    <m/>
    <s v="Tadım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183"/>
    <s v="Q4"/>
    <x v="0"/>
    <x v="9"/>
    <m/>
    <s v="TADIM GIDA MADDELERI SAN.VE TIC.AS."/>
    <s v="EH.06.001"/>
    <s v="EnRoute Panorama - Hosting Hizmeti"/>
    <s v="Univera - Tadım"/>
    <x v="11"/>
    <s v="Hosting"/>
    <m/>
    <n v="6600"/>
    <m/>
    <n v="1"/>
    <m/>
    <n v="6600"/>
    <m/>
    <n v="0"/>
    <m/>
    <n v="6600"/>
    <m/>
    <n v="0"/>
    <n v="0"/>
    <s v="UNI240000001856"/>
    <m/>
    <m/>
    <s v="Tadım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183"/>
    <s v="Q3"/>
    <x v="1"/>
    <x v="7"/>
    <m/>
    <s v="ATAK TEMİZLİK GIDA MOBİLYA DAĞ.PAZ.SAN.VE TİC.LTD."/>
    <s v="EH.02.014"/>
    <s v="Enroute PANORAMA BUSİNESS ANALYTİCS  (QSENSE) KULLANICI YazılımI BakımI"/>
    <s v="Univera - Henkel"/>
    <x v="16"/>
    <s v="Enroute"/>
    <s v="QLIK - Outsource"/>
    <n v="3332.4941699999999"/>
    <m/>
    <n v="1"/>
    <m/>
    <m/>
    <m/>
    <n v="0"/>
    <m/>
    <n v="3332.4941699999999"/>
    <m/>
    <m/>
    <m/>
    <m/>
    <m/>
    <m/>
    <s v="Henkel"/>
    <s v="Mevcut Müşteri"/>
    <s v="Yenileme"/>
    <s v="Hizmet"/>
    <s v="Bakım ve Destek Hizmeti"/>
    <s v="Diğer"/>
    <s v="Univera Satış"/>
    <s v="Saha Satış"/>
    <s v="Yurt İçi"/>
    <s v="Türkiye"/>
    <s v="Dist"/>
  </r>
  <r>
    <m/>
    <m/>
    <x v="183"/>
    <s v="Q3"/>
    <x v="1"/>
    <x v="7"/>
    <m/>
    <s v="ATAK TEMİZLİK GIDA MOBİLYA DAĞ.PAZ.SAN.VE TİC.LTD."/>
    <s v="EH.02.001"/>
    <s v="Enroute Panorama - Yazılım Bakımı, Yaşatma ve Merkezi Destek Hizmeti"/>
    <s v="Univera - Henkel"/>
    <x v="16"/>
    <s v="Enroute"/>
    <s v="Enroute"/>
    <n v="68910.95"/>
    <m/>
    <n v="1"/>
    <m/>
    <m/>
    <m/>
    <n v="0"/>
    <m/>
    <n v="68910.95"/>
    <m/>
    <m/>
    <m/>
    <m/>
    <m/>
    <m/>
    <s v="Henkel"/>
    <s v="Mevcut Müşteri"/>
    <s v="Yenileme"/>
    <s v="Hizmet"/>
    <s v="Bakım ve Destek Hizmeti"/>
    <s v="Diğer"/>
    <s v="Univera Satış"/>
    <s v="Saha Satış"/>
    <s v="Yurt İçi"/>
    <s v="Türkiye"/>
    <s v="Dist"/>
  </r>
  <r>
    <m/>
    <m/>
    <x v="183"/>
    <s v="Q3"/>
    <x v="1"/>
    <x v="7"/>
    <m/>
    <s v="BURDA BEBEK ÜRÜNLERİ SANAYİ VE TİCARET ANONİM ŞİRKETİ"/>
    <s v="EH.02.001"/>
    <s v="Enroute Panorama - Yazılım Bakımı, Yaşatma ve Merkezi Destek Hizmeti"/>
    <s v="Univera - Burda Bebek"/>
    <x v="18"/>
    <s v="Enroute"/>
    <s v="Enroute"/>
    <n v="550000"/>
    <m/>
    <n v="1"/>
    <m/>
    <m/>
    <m/>
    <n v="0"/>
    <m/>
    <n v="550000"/>
    <m/>
    <m/>
    <m/>
    <m/>
    <m/>
    <m/>
    <s v="Burda Bebek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183"/>
    <s v="Q3"/>
    <x v="1"/>
    <x v="7"/>
    <m/>
    <s v="EFES VITANTA MOLDOVA BREWERY S.A"/>
    <s v="EH.02.001"/>
    <s v="Enroute Panorama - Yazılım Bakımı, Yaşatma ve Merkezi Destek Hizmeti"/>
    <s v="Univera - Efes Moldova"/>
    <x v="16"/>
    <s v="Enroute"/>
    <s v="Enroute"/>
    <n v="30236.919054999998"/>
    <m/>
    <n v="1"/>
    <m/>
    <m/>
    <m/>
    <n v="0"/>
    <m/>
    <n v="30236.919054999998"/>
    <m/>
    <m/>
    <m/>
    <m/>
    <m/>
    <m/>
    <s v="Efes International"/>
    <s v="Mevcut Müşteri"/>
    <s v="Yenileme"/>
    <s v="Hizmet"/>
    <s v="Bakım ve Destek Hizmeti"/>
    <s v="Diğer"/>
    <s v="Univera Satış"/>
    <s v="Saha Satış"/>
    <s v="Yurt Dışı"/>
    <s v="Moldova"/>
    <s v="Merkez"/>
  </r>
  <r>
    <m/>
    <m/>
    <x v="183"/>
    <s v="Q3"/>
    <x v="1"/>
    <x v="7"/>
    <m/>
    <s v="EFES VITANTA MOLDOVA BREWERY S.A"/>
    <s v="EH.03.001"/>
    <s v="Enroute Panorama - Çağrı Merkezi Hizmeti (MSD)"/>
    <s v="Univera - Efes Moldova"/>
    <x v="16"/>
    <s v="Enroute"/>
    <s v="Enroute"/>
    <n v="39532.873800000001"/>
    <m/>
    <n v="1"/>
    <m/>
    <m/>
    <m/>
    <n v="0"/>
    <m/>
    <n v="39532.873800000001"/>
    <m/>
    <m/>
    <m/>
    <m/>
    <m/>
    <m/>
    <s v="Efes International"/>
    <s v="Mevcut Müşteri"/>
    <s v="Yenileme"/>
    <s v="Hizmet"/>
    <s v="Çağrı Merkezi"/>
    <s v="Diğer"/>
    <s v="Univera Satış"/>
    <s v="Saha Satış"/>
    <s v="Yurt Dışı"/>
    <s v="Moldova"/>
    <s v="Merkez"/>
  </r>
  <r>
    <m/>
    <m/>
    <x v="183"/>
    <s v="Q3"/>
    <x v="1"/>
    <x v="7"/>
    <m/>
    <s v="BURDA BEBEK ÜRÜNLERİ SANAYİ VE TİCARET ANONİM ŞİRKETİ"/>
    <s v="EH.03.008"/>
    <s v="Enroute Panorama - Çağrı Merkezi Hizmeti (DDI / OutSource)"/>
    <s v="Univera - Burda Bebek"/>
    <x v="18"/>
    <s v="Enroute"/>
    <s v="Enroute"/>
    <n v="4892.88"/>
    <m/>
    <n v="30"/>
    <m/>
    <m/>
    <m/>
    <n v="0"/>
    <m/>
    <n v="146786.4"/>
    <m/>
    <m/>
    <m/>
    <m/>
    <m/>
    <m/>
    <s v="Burda Bebek"/>
    <s v="Mevcut Müşteri"/>
    <s v="Yenileme"/>
    <s v="Hizmet"/>
    <s v="Çağrı Merkezi"/>
    <s v="Diğer"/>
    <s v="Univera Satış"/>
    <s v="Saha Satış"/>
    <s v="Yurt İçi"/>
    <s v="Türkiye"/>
    <s v="Merkez"/>
  </r>
  <r>
    <m/>
    <m/>
    <x v="183"/>
    <s v="Q3"/>
    <x v="1"/>
    <x v="7"/>
    <m/>
    <s v="EDM BİLİŞİM SİSTEMLERİ VE DANIŞMANLIK HizmetLERİ A.Ş."/>
    <s v="EY.04.014"/>
    <s v="Enroute - E-Dönüşüm Yazılım Komisyonu"/>
    <s v="Univera - Kanal"/>
    <x v="6"/>
    <s v="E-Dönüşüm"/>
    <s v="E-Dönüşüm"/>
    <n v="51500"/>
    <m/>
    <n v="1"/>
    <m/>
    <m/>
    <m/>
    <n v="0"/>
    <m/>
    <n v="51500"/>
    <m/>
    <m/>
    <m/>
    <m/>
    <m/>
    <m/>
    <s v="EDM Bilişim"/>
    <s v="Mevcut Müşteri"/>
    <s v="Yeni Satış"/>
    <s v="Komisyon"/>
    <s v="E-Dönüşüm"/>
    <s v="Diğer"/>
    <s v="Kanal Satış"/>
    <s v="EDM Bilişim"/>
    <s v="Yurt İçi"/>
    <s v="Türkiye"/>
    <s v="Merkez"/>
  </r>
  <r>
    <m/>
    <m/>
    <x v="184"/>
    <s v="Q4"/>
    <x v="0"/>
    <x v="9"/>
    <m/>
    <s v="MUZAFFER TICARET - MUZAFFER BOZAL"/>
    <s v="UH.01.002"/>
    <s v="UNIDOX KONTÖR HIZMETI"/>
    <s v="Univera - Brisa Bridgestone"/>
    <x v="6"/>
    <s v="E-Dönüşüm"/>
    <s v="Unidox"/>
    <n v="2"/>
    <m/>
    <n v="10000"/>
    <m/>
    <n v="20000"/>
    <m/>
    <n v="0"/>
    <m/>
    <n v="20000"/>
    <m/>
    <n v="0"/>
    <n v="0"/>
    <s v="UNI240000001862"/>
    <m/>
    <m/>
    <s v="Brisa"/>
    <s v="Mevcut Müşteri"/>
    <s v="Yeni Satış"/>
    <s v="Kontor"/>
    <s v="Kontor Satışı"/>
    <s v="Key Account"/>
    <s v="Kanal Satış"/>
    <s v="Saha Satış"/>
    <s v="Yurt İçi"/>
    <s v="Türkiye"/>
    <s v="Dist"/>
  </r>
  <r>
    <m/>
    <m/>
    <x v="184"/>
    <s v="Q4"/>
    <x v="0"/>
    <x v="9"/>
    <m/>
    <s v="ÖNDER PILIÇ GIDA INSAAT TAAHHÜT SAN.VE TIC. LTD STI."/>
    <s v="UH.01.002"/>
    <s v="UNIDOX KONTÖR HIZMETI"/>
    <s v="Univera - Şen Piliç"/>
    <x v="6"/>
    <s v="E-Dönüşüm"/>
    <s v="Unidox"/>
    <n v="1.8"/>
    <m/>
    <n v="25000"/>
    <m/>
    <n v="45000"/>
    <m/>
    <n v="0"/>
    <m/>
    <n v="45000"/>
    <m/>
    <n v="0"/>
    <n v="0"/>
    <s v="UNI240000001865"/>
    <m/>
    <m/>
    <s v="Şen Piliç"/>
    <s v="Mevcut Müşteri"/>
    <s v="Yeni Satış"/>
    <s v="Kontor"/>
    <s v="Kontor Satışı"/>
    <s v="Diğer"/>
    <s v="Kanal Satış"/>
    <s v="Saha Satış"/>
    <s v="Yurt İçi"/>
    <s v="Türkiye"/>
    <s v="Dist"/>
  </r>
  <r>
    <m/>
    <m/>
    <x v="184"/>
    <s v="Q4"/>
    <x v="0"/>
    <x v="9"/>
    <m/>
    <s v="UNILEVER SAN VE TIC.TÜRK AS."/>
    <s v="SH.01.001"/>
    <s v="StokBar Panorama - Proje Yönetim Hizmeti"/>
    <s v="Univera - Unilever"/>
    <x v="13"/>
    <s v="Stokbar"/>
    <s v="Stokbar"/>
    <n v="11375"/>
    <m/>
    <n v="1.5"/>
    <m/>
    <n v="26250"/>
    <m/>
    <n v="9187.5"/>
    <m/>
    <n v="17062.5"/>
    <m/>
    <n v="0"/>
    <n v="0"/>
    <s v="UNI240000001863"/>
    <m/>
    <m/>
    <s v="Unilever"/>
    <s v="Mevcut Müşteri"/>
    <s v="Yeni Satış"/>
    <s v="Hizmet"/>
    <s v="Proje Yönetimi ve Danışmanlık"/>
    <s v="Diğer"/>
    <s v="Univera Satış"/>
    <s v="Saha Satış"/>
    <s v="Yurt İçi"/>
    <s v="Türkiye"/>
    <s v="Merkez"/>
  </r>
  <r>
    <m/>
    <m/>
    <x v="184"/>
    <s v="Q4"/>
    <x v="0"/>
    <x v="9"/>
    <m/>
    <s v="UNILEVER SAN VE TIC.TÜRK AS."/>
    <s v="SH.01.001"/>
    <s v="StokBar Panorama - Proje Yönetim Hizmeti"/>
    <s v="Univera - Unilever"/>
    <x v="13"/>
    <s v="Stokbar"/>
    <s v="Stokbar"/>
    <n v="11375"/>
    <m/>
    <n v="1.5"/>
    <m/>
    <n v="26250"/>
    <m/>
    <n v="9187.5"/>
    <m/>
    <n v="17062.5"/>
    <m/>
    <n v="0"/>
    <n v="0"/>
    <s v="UNI240000001864"/>
    <m/>
    <m/>
    <s v="Unilever"/>
    <s v="Mevcut Müşteri"/>
    <s v="Yeni Satış"/>
    <s v="Hizmet"/>
    <s v="Proje Yönetimi ve Danışmanlık"/>
    <s v="Diğer"/>
    <s v="Univera Satış"/>
    <s v="Saha Satış"/>
    <s v="Yurt İçi"/>
    <s v="Türkiye"/>
    <s v="Merkez"/>
  </r>
  <r>
    <m/>
    <m/>
    <x v="185"/>
    <s v="Q4"/>
    <x v="0"/>
    <x v="9"/>
    <m/>
    <s v="ALDEMIR BILISIM HIZ. VE DANISMANLIK - ARZU ALDEMIR"/>
    <s v="WPH.02.001"/>
    <s v="WebPlus Yazilim Bakimi Hizmeti"/>
    <s v="Univera - Kanal"/>
    <x v="5"/>
    <s v="Enroute"/>
    <s v="Webplus"/>
    <n v="6325"/>
    <m/>
    <n v="1"/>
    <m/>
    <n v="6325"/>
    <m/>
    <n v="0"/>
    <m/>
    <n v="6325"/>
    <m/>
    <n v="0"/>
    <n v="0"/>
    <s v="UNI240000001882"/>
    <m/>
    <m/>
    <s v="Aldemir Bilişim"/>
    <s v="Mevcut Müşteri"/>
    <s v="Yenileme"/>
    <s v="Hizmet"/>
    <s v="Bakım ve Destek Hizmeti"/>
    <s v="Diğer"/>
    <s v="Kanal Satış"/>
    <s v="Aldemir"/>
    <s v="Yurt İçi"/>
    <s v="Türkiye"/>
    <s v="Merkez"/>
  </r>
  <r>
    <m/>
    <m/>
    <x v="185"/>
    <s v="Q4"/>
    <x v="0"/>
    <x v="9"/>
    <m/>
    <s v="POLARİS YAZILIM ÇÖZÜMLERİ VE DANIŞMANLIK HİZMETLERİ LTD.ŞTİ."/>
    <s v="WPH.02.001"/>
    <s v="WebPlus Yazilim Bakimi Hizmeti"/>
    <s v="Univera - Kanal"/>
    <x v="5"/>
    <s v="Enroute"/>
    <s v="Webplus"/>
    <n v="9108"/>
    <m/>
    <n v="1"/>
    <m/>
    <n v="9108"/>
    <m/>
    <n v="0"/>
    <m/>
    <n v="9108"/>
    <m/>
    <n v="0"/>
    <n v="0"/>
    <s v="UNI240000001868"/>
    <m/>
    <m/>
    <s v="Polaris"/>
    <s v="Mevcut Müşteri"/>
    <s v="Yenileme"/>
    <s v="Hizmet"/>
    <s v="Bakım ve Destek Hizmeti"/>
    <s v="Diğer"/>
    <s v="Kanal Satış"/>
    <s v="Polaris"/>
    <s v="Yurt İçi"/>
    <s v="Türkiye"/>
    <s v="Merkez"/>
  </r>
  <r>
    <m/>
    <m/>
    <x v="185"/>
    <s v="Q4"/>
    <x v="0"/>
    <x v="9"/>
    <m/>
    <s v="POLARİS YAZILIM ÇÖZÜMLERİ VE DANIŞMANLIK HİZMETLERİ LTD.ŞTİ."/>
    <s v="WPY.02.003"/>
    <s v="WebPlus WarehouseMan (Depo Per.) El Terminali Lisansi"/>
    <s v="Univera - Kanal"/>
    <x v="5"/>
    <s v="Enroute"/>
    <s v="Webplus"/>
    <n v="4950"/>
    <m/>
    <n v="1"/>
    <m/>
    <n v="5500"/>
    <m/>
    <n v="550"/>
    <m/>
    <n v="4950"/>
    <m/>
    <n v="0"/>
    <n v="0"/>
    <s v="UNI240000001868"/>
    <m/>
    <m/>
    <s v="Polaris"/>
    <s v="Mevcut Müşteri"/>
    <s v="Yeni Satış"/>
    <s v="Lisans"/>
    <s v="Lisans Satışı"/>
    <s v="Diğer"/>
    <s v="Kanal Satış"/>
    <s v="Polaris"/>
    <s v="Yurt İçi"/>
    <s v="Türkiye"/>
    <s v="Merkez"/>
  </r>
  <r>
    <m/>
    <m/>
    <x v="185"/>
    <s v="Q4"/>
    <x v="0"/>
    <x v="9"/>
    <m/>
    <s v="ALDEMIR BILISIM HIZ. VE DANISMANLIK - ARZU ALDEMIR"/>
    <s v="WPY.01.003"/>
    <s v="WEBPLUS EK KULLANICI LISANSI +1"/>
    <s v="Univera - Kanal"/>
    <x v="5"/>
    <s v="Enroute"/>
    <s v="Webplus"/>
    <n v="1050"/>
    <m/>
    <n v="1"/>
    <m/>
    <n v="1500"/>
    <m/>
    <n v="450"/>
    <m/>
    <n v="1050"/>
    <m/>
    <n v="0"/>
    <n v="0"/>
    <s v="UNI240000001882"/>
    <m/>
    <m/>
    <s v="Aldemir"/>
    <s v="Mevcut Müşteri"/>
    <s v="Yeni Satış"/>
    <s v="Lisans"/>
    <s v="Lisans Satışı"/>
    <s v="Diğer"/>
    <s v="Kanal Satış"/>
    <s v="Aldemir"/>
    <s v="Yurt İçi"/>
    <s v="Türkiye"/>
    <s v="Merkez"/>
  </r>
  <r>
    <m/>
    <m/>
    <x v="185"/>
    <s v="Q4"/>
    <x v="0"/>
    <x v="9"/>
    <m/>
    <s v="POLARİS YAZILIM ÇÖZÜMLERİ VE DANIŞMANLIK HİZMETLERİ LTD.ŞTİ."/>
    <s v="WPY.01.003"/>
    <s v="WEBPLUS EK KULLANICI LISANSI +1"/>
    <s v="Univera - Kanal"/>
    <x v="5"/>
    <s v="Enroute"/>
    <s v="Webplus"/>
    <n v="4410"/>
    <m/>
    <n v="1"/>
    <m/>
    <n v="4900"/>
    <m/>
    <n v="490"/>
    <m/>
    <n v="4410"/>
    <m/>
    <n v="0"/>
    <n v="0"/>
    <s v="UNI240000001868"/>
    <m/>
    <m/>
    <s v="Polaris"/>
    <s v="Mevcut Müşteri"/>
    <s v="Yeni Satış"/>
    <s v="Lisans"/>
    <s v="Lisans Satışı"/>
    <s v="Diğer"/>
    <s v="Kanal Satış"/>
    <s v="Polaris"/>
    <s v="Yurt İçi"/>
    <s v="Türkiye"/>
    <s v="Merkez"/>
  </r>
  <r>
    <m/>
    <m/>
    <x v="185"/>
    <s v="Q4"/>
    <x v="0"/>
    <x v="9"/>
    <m/>
    <s v="ALDEMIR BILISIM HIZ. VE DANISMANLIK - ARZU ALDEMIR"/>
    <s v="WPY.01.007"/>
    <s v="WEBPLUS E-DÖNÜSÜM MODÜL LISANSI"/>
    <s v="Univera - Kanal"/>
    <x v="5"/>
    <s v="Enroute"/>
    <s v="Webplus"/>
    <n v="7000"/>
    <m/>
    <n v="1"/>
    <m/>
    <n v="10000"/>
    <m/>
    <n v="3000"/>
    <m/>
    <n v="7000"/>
    <m/>
    <n v="0"/>
    <n v="0"/>
    <s v="UNI240000001882"/>
    <m/>
    <m/>
    <s v="Aldemir"/>
    <s v="Mevcut Müşteri"/>
    <s v="Yeni Satış"/>
    <s v="Lisans"/>
    <s v="Lisans Satışı"/>
    <s v="Diğer"/>
    <s v="Kanal Satış"/>
    <s v="Aldemir"/>
    <s v="Yurt İçi"/>
    <s v="Türkiye"/>
    <s v="Merkez"/>
  </r>
  <r>
    <m/>
    <m/>
    <x v="185"/>
    <s v="Q4"/>
    <x v="0"/>
    <x v="9"/>
    <m/>
    <s v="POLARİS YAZILIM ÇÖZÜMLERİ VE DANIŞMANLIK HİZMETLERİ LTD.ŞTİ."/>
    <s v="WPY.01.007"/>
    <s v="WEBPLUS E-DÖNÜSÜM MODÜL LISANSI"/>
    <s v="Univera - Kanal"/>
    <x v="5"/>
    <s v="Enroute"/>
    <s v="Webplus"/>
    <n v="10800"/>
    <m/>
    <n v="1"/>
    <m/>
    <n v="12000"/>
    <m/>
    <n v="1200"/>
    <m/>
    <n v="10800"/>
    <m/>
    <n v="0"/>
    <n v="0"/>
    <s v="UNI240000001868"/>
    <m/>
    <m/>
    <s v="Polaris"/>
    <s v="Mevcut Müşteri"/>
    <s v="Yeni Satış"/>
    <s v="Lisans"/>
    <s v="Lisans Satışı"/>
    <s v="Diğer"/>
    <s v="Kanal Satış"/>
    <s v="Polaris"/>
    <s v="Yurt İçi"/>
    <s v="Türkiye"/>
    <s v="Merkez"/>
  </r>
  <r>
    <m/>
    <m/>
    <x v="185"/>
    <s v="Q4"/>
    <x v="0"/>
    <x v="9"/>
    <m/>
    <s v="ALDEMIR BILISIM HIZ. VE DANISMANLIK - ARZU ALDEMIR"/>
    <s v="WPY.01.006"/>
    <s v="WEBPLUS DISTRIBUTION SATIS-DAGITIM YAZILIMI (Light)"/>
    <s v="Univera - Kanal"/>
    <x v="5"/>
    <s v="Enroute"/>
    <s v="Webplus"/>
    <n v="10500"/>
    <m/>
    <n v="1"/>
    <m/>
    <n v="15000"/>
    <m/>
    <n v="4500"/>
    <m/>
    <n v="10500"/>
    <m/>
    <n v="0"/>
    <n v="0"/>
    <s v="UNI240000001882"/>
    <m/>
    <m/>
    <s v="Aldemir"/>
    <s v="Mevcut Müşteri"/>
    <s v="Yeni Satış"/>
    <s v="Lisans"/>
    <s v="Lisans Satışı"/>
    <s v="Diğer"/>
    <s v="Kanal Satış"/>
    <s v="Aldemir"/>
    <s v="Yurt İçi"/>
    <s v="Türkiye"/>
    <s v="Merkez"/>
  </r>
  <r>
    <m/>
    <m/>
    <x v="185"/>
    <s v="Q4"/>
    <x v="0"/>
    <x v="9"/>
    <m/>
    <s v="POLARİS YAZILIM ÇÖZÜMLERİ VE DANIŞMANLIK HİZMETLERİ LTD.ŞTİ."/>
    <s v="WPY.01.002"/>
    <s v="WebPlus Dagitim Kanali Lisansi"/>
    <s v="Univera - Kanal"/>
    <x v="5"/>
    <s v="Enroute"/>
    <s v="Webplus"/>
    <n v="10800"/>
    <m/>
    <n v="1"/>
    <m/>
    <n v="12000"/>
    <m/>
    <n v="1200"/>
    <m/>
    <n v="10800"/>
    <m/>
    <n v="0"/>
    <n v="0"/>
    <s v="UNI240000001868"/>
    <m/>
    <m/>
    <s v="Polaris"/>
    <s v="Mevcut Müşteri"/>
    <s v="Yeni Satış"/>
    <s v="Lisans"/>
    <s v="Lisans Satışı"/>
    <s v="Diğer"/>
    <s v="Kanal Satış"/>
    <s v="Polaris"/>
    <s v="Yurt İçi"/>
    <s v="Türkiye"/>
    <s v="Merkez"/>
  </r>
  <r>
    <m/>
    <m/>
    <x v="185"/>
    <s v="Q4"/>
    <x v="0"/>
    <x v="9"/>
    <m/>
    <s v="ALDEMIR BILISIM HIZ. VE DANISMANLIK - ARZU ALDEMIR"/>
    <s v="WPY.02.001"/>
    <s v="WEBPLUS (Android) SATIS TEMSILCISI LISANSI"/>
    <s v="Univera - Kanal"/>
    <x v="5"/>
    <s v="Enroute"/>
    <s v="Webplus"/>
    <n v="1575"/>
    <m/>
    <n v="1"/>
    <m/>
    <n v="2250"/>
    <m/>
    <n v="675"/>
    <m/>
    <n v="1575"/>
    <m/>
    <n v="0"/>
    <n v="0"/>
    <s v="UNI240000001882"/>
    <m/>
    <m/>
    <s v="Aldemir"/>
    <s v="Mevcut Müşteri"/>
    <s v="Yeni Satış"/>
    <s v="Lisans"/>
    <s v="Lisans Satışı"/>
    <s v="Diğer"/>
    <s v="Kanal Satış"/>
    <s v="Aldemir"/>
    <s v="Yurt İçi"/>
    <s v="Türkiye"/>
    <s v="Merkez"/>
  </r>
  <r>
    <m/>
    <m/>
    <x v="185"/>
    <s v="Q4"/>
    <x v="0"/>
    <x v="9"/>
    <m/>
    <s v="MATRIKS BİLGİSAYAR SİSTEMLERİ LTD.ŞTİ"/>
    <s v="WPY.02.001"/>
    <s v="WEBPLUS (Android) SATIS TEMSILCISI LISANSI"/>
    <s v="Univera - Kanal"/>
    <x v="5"/>
    <s v="Enroute"/>
    <s v="Webplus"/>
    <n v="2250"/>
    <m/>
    <n v="1"/>
    <m/>
    <n v="2250"/>
    <m/>
    <n v="0"/>
    <m/>
    <n v="2250"/>
    <m/>
    <n v="0"/>
    <n v="0"/>
    <s v="UNI240000001870"/>
    <m/>
    <m/>
    <s v="Matriks"/>
    <s v="Mevcut Müşteri"/>
    <s v="Yeni Satış"/>
    <s v="Lisans"/>
    <s v="Lisans Satışı"/>
    <s v="Diğer"/>
    <s v="Kanal Satış"/>
    <s v="Matriks"/>
    <s v="Yurt İçi"/>
    <s v="Türkiye"/>
    <s v="Merkez"/>
  </r>
  <r>
    <m/>
    <m/>
    <x v="185"/>
    <s v="Q4"/>
    <x v="0"/>
    <x v="9"/>
    <m/>
    <s v="POLARİS YAZILIM ÇÖZÜMLERİ VE DANIŞMANLIK HİZMETLERİ LTD.ŞTİ."/>
    <s v="WPY.02.001"/>
    <s v="WEBPLUS (Android) SATIS TEMSILCISI LISANSI"/>
    <s v="Univera - Kanal"/>
    <x v="5"/>
    <s v="Enroute"/>
    <s v="Webplus"/>
    <n v="3150"/>
    <m/>
    <n v="2"/>
    <m/>
    <n v="7000"/>
    <m/>
    <n v="700"/>
    <m/>
    <n v="6300"/>
    <m/>
    <n v="0"/>
    <n v="0"/>
    <s v="UNI240000001868"/>
    <m/>
    <m/>
    <s v="Polaris"/>
    <s v="Mevcut Müşteri"/>
    <s v="Yeni Satış"/>
    <s v="Lisans"/>
    <s v="Lisans Satışı"/>
    <s v="Diğer"/>
    <s v="Kanal Satış"/>
    <s v="Polaris"/>
    <s v="Yurt İçi"/>
    <s v="Türkiye"/>
    <s v="Merkez"/>
  </r>
  <r>
    <m/>
    <m/>
    <x v="185"/>
    <s v="Q4"/>
    <x v="0"/>
    <x v="9"/>
    <m/>
    <s v="ALDEMIR BILISIM HIZ. VE DANISMANLIK - ARZU ALDEMIR"/>
    <s v="UH.01.002"/>
    <s v="Unidox Kontör"/>
    <s v="Univera - Kanal"/>
    <x v="5"/>
    <s v="E-Dönüşüm"/>
    <s v="Unidox"/>
    <n v="2.4929999999999999"/>
    <m/>
    <n v="2000"/>
    <m/>
    <n v="4986"/>
    <m/>
    <n v="0"/>
    <m/>
    <n v="4986"/>
    <m/>
    <n v="0"/>
    <n v="0"/>
    <s v="UNI240000001882"/>
    <m/>
    <m/>
    <s v="Aldemir"/>
    <s v="Mevcut Müşteri"/>
    <s v="Yeni Satış"/>
    <s v="Kontor"/>
    <s v="Kontor Satışı"/>
    <s v="Diğer"/>
    <s v="Kanal Satış"/>
    <s v="Aldemir"/>
    <s v="Yurt İçi"/>
    <s v="Türkiye"/>
    <s v="Merkez"/>
  </r>
  <r>
    <m/>
    <m/>
    <x v="185"/>
    <s v="Q4"/>
    <x v="0"/>
    <x v="9"/>
    <m/>
    <s v="MİYA OTOMASYON VE BARKOD BILISIM SISTEMLERI SAN TİC. VE L.T.D. STI."/>
    <s v="UH.01.002"/>
    <s v="UNIDOX KONTÖR HIZMETI"/>
    <s v="Univera - Kanal"/>
    <x v="5"/>
    <s v="E-Dönüşüm"/>
    <s v="Unidox"/>
    <n v="1.5"/>
    <m/>
    <n v="25000"/>
    <m/>
    <n v="37500"/>
    <m/>
    <n v="0"/>
    <m/>
    <n v="37500"/>
    <m/>
    <n v="0"/>
    <n v="0"/>
    <s v="UNI240000001879"/>
    <m/>
    <m/>
    <s v="Miya"/>
    <s v="Mevcut Müşteri"/>
    <s v="Yeni Satış"/>
    <s v="Kontor"/>
    <s v="Kontor Satışı"/>
    <s v="Diğer"/>
    <s v="Kanal Satış"/>
    <s v="Miya"/>
    <s v="Yurt İçi"/>
    <s v="Türkiye"/>
    <s v="Merkez"/>
  </r>
  <r>
    <m/>
    <m/>
    <x v="185"/>
    <s v="Q4"/>
    <x v="0"/>
    <x v="9"/>
    <m/>
    <s v="MİYA OTOMASYON VE BARKOD BILISIM SISTEMLERI SAN TİC. VE L.T.D. STI."/>
    <s v="UH.01.002"/>
    <s v="UNIDOX KONTÖR HIZMETI"/>
    <s v="Univera - Kanal"/>
    <x v="5"/>
    <s v="E-Dönüşüm"/>
    <s v="Unidox"/>
    <n v="2.0430000000000001"/>
    <m/>
    <n v="10000"/>
    <m/>
    <n v="20430"/>
    <m/>
    <n v="0"/>
    <m/>
    <n v="20430"/>
    <m/>
    <n v="0"/>
    <n v="0"/>
    <s v="UNI240000001880"/>
    <m/>
    <m/>
    <s v="Miya"/>
    <s v="Mevcut Müşteri"/>
    <s v="Yeni Satış"/>
    <s v="Kontor"/>
    <s v="Kontor Satışı"/>
    <s v="Diğer"/>
    <s v="Kanal Satış"/>
    <s v="Miya"/>
    <s v="Yurt İçi"/>
    <s v="Türkiye"/>
    <s v="Merkez"/>
  </r>
  <r>
    <m/>
    <m/>
    <x v="185"/>
    <s v="Q4"/>
    <x v="0"/>
    <x v="9"/>
    <m/>
    <s v="PANASONIC ELEKTRIC WORKS ELEKTRIK SAN.VE TIC. A.S."/>
    <s v="SH.03.002"/>
    <s v="StokBar Panorama - Uzman Destek Hizmeti"/>
    <s v="Univera - Panasonic"/>
    <x v="11"/>
    <s v="Stokbar"/>
    <s v="Stokbar"/>
    <n v="126750"/>
    <m/>
    <n v="1"/>
    <m/>
    <n v="126750"/>
    <m/>
    <n v="0"/>
    <m/>
    <n v="126750"/>
    <m/>
    <n v="0"/>
    <n v="0"/>
    <s v="UNI240000001869"/>
    <m/>
    <m/>
    <s v="Panasonic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185"/>
    <s v="Q4"/>
    <x v="0"/>
    <x v="9"/>
    <m/>
    <s v="ÇAYKUR ÇAY ISLETMELERI GENEL MÜDÜRLÜGÜ"/>
    <s v="QH.02.001"/>
    <s v="Quest Panorama - Yazilim Bakimi, Yasatma ve Merkezi Destek Hizmeti"/>
    <s v="Univera - Çaykur"/>
    <x v="12"/>
    <s v="Quest"/>
    <m/>
    <n v="10941.93"/>
    <m/>
    <n v="1"/>
    <m/>
    <n v="10941.93"/>
    <m/>
    <n v="0"/>
    <m/>
    <n v="10941.93"/>
    <m/>
    <n v="0"/>
    <n v="0"/>
    <s v="UNI240000001873"/>
    <m/>
    <m/>
    <s v="Çaykur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185"/>
    <s v="Q4"/>
    <x v="0"/>
    <x v="9"/>
    <m/>
    <s v="EFES VITANTA MOLDOVA BREWERY S.A"/>
    <s v="QH.02.001"/>
    <s v="Quest Panorama - Yazilim Bakimi, Yasatma ve Merkezi Destek Hizmeti"/>
    <s v="Univera - Efes Moldova"/>
    <x v="15"/>
    <s v="Quest"/>
    <m/>
    <n v="13531.71"/>
    <m/>
    <n v="1"/>
    <m/>
    <n v="13531.714219"/>
    <m/>
    <n v="4.2189999999999997E-3"/>
    <m/>
    <n v="13531.71"/>
    <m/>
    <n v="0"/>
    <n v="0"/>
    <s v="ENV240000000112"/>
    <m/>
    <m/>
    <s v="Efes International"/>
    <s v="Mevcut Müşteri"/>
    <s v="Yenileme"/>
    <s v="Hizmet"/>
    <s v="Bakım ve Destek Hizmeti"/>
    <s v="Diğer"/>
    <s v="Univera Satış"/>
    <s v="Saha Satış"/>
    <s v="Yurt Dışı"/>
    <s v="Moldova"/>
    <s v="Merkez"/>
  </r>
  <r>
    <m/>
    <m/>
    <x v="185"/>
    <s v="Q4"/>
    <x v="0"/>
    <x v="9"/>
    <m/>
    <s v="BROWN FORMAN İÇKİ TİC. LTD. ŞTİ."/>
    <s v="QH.07.001"/>
    <s v="Quest Panorama - Rapor Gelistirme Hizmeti"/>
    <s v="Univera - Brown Forman"/>
    <x v="12"/>
    <s v="Quest"/>
    <m/>
    <n v="17500"/>
    <m/>
    <n v="4"/>
    <m/>
    <n v="70000"/>
    <m/>
    <n v="0"/>
    <m/>
    <n v="70000"/>
    <m/>
    <n v="0"/>
    <n v="0"/>
    <s v="UNI240000001881"/>
    <m/>
    <m/>
    <s v="Brown Forman"/>
    <s v="Mevcut Müşteri"/>
    <s v="Yeni Satış"/>
    <s v="Hizmet"/>
    <s v="Rapor Geliştirme"/>
    <s v="Key Account"/>
    <s v="Univera Satış"/>
    <s v="Saha Satış"/>
    <s v="Yurt İçi"/>
    <s v="Türkiye"/>
    <s v="Merkez"/>
  </r>
  <r>
    <m/>
    <m/>
    <x v="185"/>
    <s v="Q4"/>
    <x v="0"/>
    <x v="9"/>
    <m/>
    <s v="ÇAYKUR ÇAY ISLETMELERI GENEL MÜDÜRLÜGÜ"/>
    <s v="QH.03.001"/>
    <s v="Quest Panorama  - Çafri Merkezi Hizmeti"/>
    <s v="Univera - Çaykur"/>
    <x v="12"/>
    <s v="Quest"/>
    <m/>
    <n v="46192.81"/>
    <m/>
    <n v="1"/>
    <m/>
    <n v="46192.81"/>
    <m/>
    <n v="0"/>
    <m/>
    <n v="46192.81"/>
    <m/>
    <n v="0"/>
    <n v="0"/>
    <s v="UNI240000001873"/>
    <m/>
    <m/>
    <s v="Çaykur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185"/>
    <s v="Q4"/>
    <x v="0"/>
    <x v="9"/>
    <m/>
    <s v="MİYA OTOMASYON VE BARKOD BILISIM SISTEMLERI SAN TİC. VE L.T.D. STI."/>
    <s v="EH.06.001"/>
    <s v="EnRoute Panorama - Hosting Hizmeti"/>
    <s v="Univera - Kanal"/>
    <x v="5"/>
    <s v="Hosting"/>
    <m/>
    <n v="7092"/>
    <m/>
    <n v="1"/>
    <m/>
    <n v="7092"/>
    <m/>
    <n v="0"/>
    <m/>
    <n v="7092"/>
    <m/>
    <n v="0"/>
    <n v="0"/>
    <s v="UNI240000001867"/>
    <m/>
    <m/>
    <s v="Miya"/>
    <s v="Mevcut Müşteri"/>
    <s v="Yenileme"/>
    <s v="Hizmet"/>
    <s v="Hosting"/>
    <s v="Diğer"/>
    <s v="Kanal Satış"/>
    <s v="Miya"/>
    <s v="Yurt İçi"/>
    <s v="Türkiye"/>
    <s v="Merkez"/>
  </r>
  <r>
    <m/>
    <m/>
    <x v="185"/>
    <s v="Q4"/>
    <x v="0"/>
    <x v="9"/>
    <m/>
    <s v="MİYA OTOMASYON VE BARKOD BILISIM SISTEMLERI SAN TİC. VE L.T.D. STI."/>
    <s v="EH.06.001"/>
    <s v="EnRoute Panorama - Hosting Hizmeti"/>
    <s v="Univera - Kanal"/>
    <x v="5"/>
    <s v="Hosting"/>
    <m/>
    <n v="5890.61"/>
    <m/>
    <n v="1"/>
    <m/>
    <n v="5890.61"/>
    <m/>
    <n v="0"/>
    <m/>
    <n v="5890.61"/>
    <m/>
    <n v="0"/>
    <n v="0"/>
    <s v="UNI240000001867"/>
    <m/>
    <m/>
    <s v="Miya"/>
    <s v="Mevcut Müşteri"/>
    <s v="Yenileme"/>
    <s v="Hizmet"/>
    <s v="Hosting"/>
    <s v="Diğer"/>
    <s v="Kanal Satış"/>
    <s v="Miya"/>
    <s v="Yurt İçi"/>
    <s v="Türkiye"/>
    <s v="Merkez"/>
  </r>
  <r>
    <m/>
    <m/>
    <x v="185"/>
    <s v="Q4"/>
    <x v="0"/>
    <x v="9"/>
    <m/>
    <s v="MİYA OTOMASYON VE BARKOD BILISIM SISTEMLERI SAN TİC. VE L.T.D. STI."/>
    <s v="EH.06.001"/>
    <s v="EnRoute Panorama - Hosting Hizmeti"/>
    <s v="Univera - Kanal"/>
    <x v="5"/>
    <s v="Hosting"/>
    <m/>
    <n v="3138"/>
    <m/>
    <n v="1"/>
    <m/>
    <n v="3138"/>
    <m/>
    <n v="0"/>
    <m/>
    <n v="3138"/>
    <m/>
    <n v="0"/>
    <n v="0"/>
    <s v="UNI240000001867"/>
    <m/>
    <m/>
    <s v="Miya"/>
    <s v="Mevcut Müşteri"/>
    <s v="Yenileme"/>
    <s v="Hizmet"/>
    <s v="Hosting"/>
    <s v="Diğer"/>
    <s v="Kanal Satış"/>
    <s v="Miya"/>
    <s v="Yurt İçi"/>
    <s v="Türkiye"/>
    <s v="Merkez"/>
  </r>
  <r>
    <m/>
    <m/>
    <x v="185"/>
    <s v="Q4"/>
    <x v="0"/>
    <x v="9"/>
    <m/>
    <s v="MİYA OTOMASYON VE BARKOD BILISIM SISTEMLERI SAN TİC. VE L.T.D. STI."/>
    <s v="EH.06.001"/>
    <s v="EnRoute Panorama - Hosting Hizmeti"/>
    <s v="Univera - Kanal"/>
    <x v="5"/>
    <s v="Hosting"/>
    <m/>
    <n v="2960.78"/>
    <m/>
    <n v="1"/>
    <m/>
    <n v="2960.78"/>
    <m/>
    <n v="0"/>
    <m/>
    <n v="2960.78"/>
    <m/>
    <n v="0"/>
    <n v="0"/>
    <s v="UNI240000001867"/>
    <m/>
    <m/>
    <s v="Miya"/>
    <s v="Mevcut Müşteri"/>
    <s v="Yenileme"/>
    <s v="Hizmet"/>
    <s v="Hosting"/>
    <s v="Diğer"/>
    <s v="Kanal Satış"/>
    <s v="Miya"/>
    <s v="Yurt İçi"/>
    <s v="Türkiye"/>
    <s v="Merkez"/>
  </r>
  <r>
    <m/>
    <m/>
    <x v="185"/>
    <s v="Q4"/>
    <x v="0"/>
    <x v="9"/>
    <m/>
    <s v="MİYA OTOMASYON VE BARKOD BILISIM SISTEMLERI SAN TİC. VE L.T.D. STI."/>
    <s v="EH.06.001"/>
    <s v="EnRoute Panorama - Hosting Hizmeti"/>
    <s v="Univera - Kanal"/>
    <x v="5"/>
    <s v="Hosting"/>
    <m/>
    <n v="1850.49"/>
    <m/>
    <n v="1"/>
    <m/>
    <n v="1850.49"/>
    <m/>
    <n v="0"/>
    <m/>
    <n v="1850.49"/>
    <m/>
    <n v="0"/>
    <n v="0"/>
    <s v="UNI240000001867"/>
    <m/>
    <m/>
    <s v="Miya"/>
    <s v="Mevcut Müşteri"/>
    <s v="Yenileme"/>
    <s v="Hizmet"/>
    <s v="Hosting"/>
    <s v="Diğer"/>
    <s v="Kanal Satış"/>
    <s v="Miya"/>
    <s v="Yurt İçi"/>
    <s v="Türkiye"/>
    <s v="Merkez"/>
  </r>
  <r>
    <m/>
    <m/>
    <x v="185"/>
    <s v="Q4"/>
    <x v="0"/>
    <x v="9"/>
    <m/>
    <s v="MİYA OTOMASYON VE BARKOD BILISIM SISTEMLERI SAN TİC. VE L.T.D. STI."/>
    <s v="EH.06.001"/>
    <s v="EnRoute Panorama - Hosting Hizmeti"/>
    <s v="Univera - Kanal"/>
    <x v="5"/>
    <s v="Hosting"/>
    <m/>
    <n v="1850.49"/>
    <m/>
    <n v="1"/>
    <m/>
    <n v="1850.49"/>
    <m/>
    <n v="0"/>
    <m/>
    <n v="1850.49"/>
    <m/>
    <n v="0"/>
    <n v="0"/>
    <s v="UNI240000001867"/>
    <m/>
    <m/>
    <s v="Miya"/>
    <s v="Mevcut Müşteri"/>
    <s v="Yenileme"/>
    <s v="Hizmet"/>
    <s v="Hosting"/>
    <s v="Diğer"/>
    <s v="Kanal Satış"/>
    <s v="Miya"/>
    <s v="Yurt İçi"/>
    <s v="Türkiye"/>
    <s v="Merkez"/>
  </r>
  <r>
    <m/>
    <m/>
    <x v="185"/>
    <s v="Q4"/>
    <x v="0"/>
    <x v="9"/>
    <m/>
    <s v="MİYA OTOMASYON VE BARKOD BILISIM SISTEMLERI SAN TİC. VE L.T.D. STI."/>
    <s v="EH.06.001"/>
    <s v="EnRoute Panorama - Hosting Hizmeti"/>
    <s v="Univera - Kanal"/>
    <x v="5"/>
    <s v="Hosting"/>
    <m/>
    <n v="1850.49"/>
    <m/>
    <n v="1"/>
    <m/>
    <n v="1850.49"/>
    <m/>
    <n v="0"/>
    <m/>
    <n v="1850.49"/>
    <m/>
    <n v="0"/>
    <n v="0"/>
    <s v="UNI240000001867"/>
    <m/>
    <m/>
    <s v="Miya"/>
    <s v="Mevcut Müşteri"/>
    <s v="Yenileme"/>
    <s v="Hizmet"/>
    <s v="Hosting"/>
    <s v="Diğer"/>
    <s v="Kanal Satış"/>
    <s v="Miya"/>
    <s v="Yurt İçi"/>
    <s v="Türkiye"/>
    <s v="Merkez"/>
  </r>
  <r>
    <m/>
    <m/>
    <x v="185"/>
    <s v="Q4"/>
    <x v="0"/>
    <x v="9"/>
    <m/>
    <s v="MİYA OTOMASYON VE BARKOD BILISIM SISTEMLERI SAN TİC. VE L.T.D. STI."/>
    <s v="EH.06.001"/>
    <s v="EnRoute Panorama - Hosting Hizmeti"/>
    <s v="Univera - Kanal"/>
    <x v="5"/>
    <s v="Hosting"/>
    <m/>
    <n v="1850.49"/>
    <m/>
    <n v="1"/>
    <m/>
    <n v="1850.49"/>
    <m/>
    <n v="0"/>
    <m/>
    <n v="1850.49"/>
    <m/>
    <n v="0"/>
    <n v="0"/>
    <s v="UNI240000001867"/>
    <m/>
    <m/>
    <s v="Miya"/>
    <s v="Mevcut Müşteri"/>
    <s v="Yenileme"/>
    <s v="Hizmet"/>
    <s v="Hosting"/>
    <s v="Diğer"/>
    <s v="Kanal Satış"/>
    <s v="Miya"/>
    <s v="Yurt İçi"/>
    <s v="Türkiye"/>
    <s v="Merkez"/>
  </r>
  <r>
    <m/>
    <m/>
    <x v="185"/>
    <s v="Q4"/>
    <x v="0"/>
    <x v="9"/>
    <m/>
    <s v="MİYA OTOMASYON VE BARKOD BILISIM SISTEMLERI SAN TİC. VE L.T.D. STI."/>
    <s v="EH.06.001"/>
    <s v="EnRoute Panorama - Hosting Hizmeti"/>
    <s v="Univera - Kanal"/>
    <x v="5"/>
    <s v="Hosting"/>
    <m/>
    <n v="1850.49"/>
    <m/>
    <n v="1"/>
    <m/>
    <n v="1850.49"/>
    <m/>
    <n v="0"/>
    <m/>
    <n v="1850.49"/>
    <m/>
    <n v="0"/>
    <n v="0"/>
    <s v="UNI240000001867"/>
    <m/>
    <m/>
    <s v="Miya"/>
    <s v="Mevcut Müşteri"/>
    <s v="Yenileme"/>
    <s v="Hizmet"/>
    <s v="Hosting"/>
    <s v="Diğer"/>
    <s v="Kanal Satış"/>
    <s v="Miya"/>
    <s v="Yurt İçi"/>
    <s v="Türkiye"/>
    <s v="Merkez"/>
  </r>
  <r>
    <m/>
    <m/>
    <x v="185"/>
    <s v="Q4"/>
    <x v="0"/>
    <x v="9"/>
    <m/>
    <s v="MİYA OTOMASYON VE BARKOD BILISIM SISTEMLERI SAN TİC. VE L.T.D. STI."/>
    <s v="EH.06.001"/>
    <s v="EnRoute Panorama - Hosting Hizmeti"/>
    <s v="Univera - Kanal"/>
    <x v="5"/>
    <s v="Hosting"/>
    <m/>
    <n v="1850"/>
    <m/>
    <n v="1"/>
    <m/>
    <n v="1850"/>
    <m/>
    <n v="0"/>
    <m/>
    <n v="1850"/>
    <m/>
    <n v="0"/>
    <n v="0"/>
    <s v="UNI240000001867"/>
    <m/>
    <m/>
    <s v="Miya"/>
    <s v="Mevcut Müşteri"/>
    <s v="Yenileme"/>
    <s v="Hizmet"/>
    <s v="Hosting"/>
    <s v="Diğer"/>
    <s v="Kanal Satış"/>
    <s v="Miya"/>
    <s v="Yurt İçi"/>
    <s v="Türkiye"/>
    <s v="Merkez"/>
  </r>
  <r>
    <m/>
    <m/>
    <x v="185"/>
    <s v="Q4"/>
    <x v="0"/>
    <x v="9"/>
    <m/>
    <s v="RECKITT BENCKISER EV ve HIJYEN ÜRÜNLERI A.S."/>
    <s v="EH.06.001"/>
    <s v="EnRoute Panorama - Hosting Hizmeti"/>
    <s v="Univera - Reckitt Benckiser"/>
    <x v="12"/>
    <s v="Hosting"/>
    <m/>
    <n v="30714.15"/>
    <m/>
    <n v="1"/>
    <m/>
    <n v="30714.15"/>
    <m/>
    <n v="0"/>
    <m/>
    <n v="30714.15"/>
    <m/>
    <n v="0"/>
    <n v="0"/>
    <s v="UNI240000001872"/>
    <m/>
    <m/>
    <s v="R. Benckiser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185"/>
    <s v="Q4"/>
    <x v="0"/>
    <x v="9"/>
    <m/>
    <s v="RECKITT BENCKISER TEMIZLIK MALZEMESI SAN. VE TIC. A.S."/>
    <s v="EH.06.001"/>
    <s v="EnRoute Panorama - Hosting Hizmeti"/>
    <s v="Univera - Reckitt Benckiser"/>
    <x v="12"/>
    <s v="Hosting"/>
    <m/>
    <n v="18534.330000000002"/>
    <m/>
    <n v="1"/>
    <m/>
    <n v="18534.330000000002"/>
    <m/>
    <n v="0"/>
    <m/>
    <n v="18534.330000000002"/>
    <m/>
    <n v="0"/>
    <n v="0"/>
    <s v="UNI240000001871"/>
    <m/>
    <m/>
    <s v="R. Benckiser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185"/>
    <s v="Q4"/>
    <x v="0"/>
    <x v="9"/>
    <m/>
    <s v="DOGAN TREND OTOMOTIV TICARET HIZMET VE TEKNOLOJI A.S."/>
    <s v="CDH.02.001"/>
    <s v="Calldesk Panorama Yazilim Bakimi Hizmeti "/>
    <s v="Univera - Suzuki"/>
    <x v="13"/>
    <s v="ServiceCore"/>
    <m/>
    <n v="16456.670168000001"/>
    <m/>
    <n v="-1"/>
    <m/>
    <n v="0"/>
    <m/>
    <n v="0"/>
    <m/>
    <n v="-16456.670168000001"/>
    <m/>
    <n v="1"/>
    <n v="16456.670168000001"/>
    <s v="TR0202400049179"/>
    <m/>
    <m/>
    <s v="Doğan Trend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185"/>
    <s v="Q4"/>
    <x v="0"/>
    <x v="9"/>
    <m/>
    <s v="DOGAN TREND OTOMOTIV TICARET HIZMET VE TEKNOLOJI A.S."/>
    <s v="CDY.01.011"/>
    <s v="CALLDESK PANORAMA PLATFORM EK KULLANICI LISANSI"/>
    <s v="Univera - Suzuki"/>
    <x v="13"/>
    <s v="ServiceCore"/>
    <m/>
    <n v="13125"/>
    <m/>
    <n v="30"/>
    <m/>
    <n v="525000"/>
    <m/>
    <n v="131250"/>
    <m/>
    <n v="393750"/>
    <m/>
    <n v="0"/>
    <n v="0"/>
    <s v="UNI240000001895"/>
    <m/>
    <m/>
    <s v="Doğan Trend"/>
    <s v="Mevcut Müşteri"/>
    <s v="Yeni Satış"/>
    <s v="Lisans"/>
    <s v="Lisans Satışı"/>
    <s v="Key Account"/>
    <s v="Univera Satış"/>
    <s v="Saha Satış"/>
    <s v="Yurt İçi"/>
    <s v="Türkiye"/>
    <s v="Merkez"/>
  </r>
  <r>
    <m/>
    <m/>
    <x v="185"/>
    <s v="Q4"/>
    <x v="0"/>
    <x v="9"/>
    <m/>
    <s v="DOGAN TREND OTOMOTIV TICARET HIZMET VE TEKNOLOJI A.S."/>
    <s v="CDY.01.011"/>
    <s v="CALLDESK PANORAMA PLATFORM EK KULLANICI LISANSI"/>
    <s v="Univera - Suzuki"/>
    <x v="13"/>
    <s v="ServiceCore"/>
    <m/>
    <n v="13298.319327733334"/>
    <m/>
    <n v="-30"/>
    <m/>
    <n v="0"/>
    <m/>
    <n v="0"/>
    <m/>
    <n v="-398949.57983200002"/>
    <m/>
    <n v="30"/>
    <n v="398949.57983200002"/>
    <s v="TR0202400049179"/>
    <m/>
    <m/>
    <s v="Doğan Trend"/>
    <s v="Mevcut Müşteri"/>
    <s v="Yeni Satış"/>
    <s v="Lisans"/>
    <s v="Lisans Satışı"/>
    <s v="Key Account"/>
    <s v="Univera Satış"/>
    <s v="Saha Satış"/>
    <s v="Yurt İçi"/>
    <s v="Türkiye"/>
    <s v="Merkez"/>
  </r>
  <r>
    <m/>
    <m/>
    <x v="185"/>
    <s v="Q3"/>
    <x v="1"/>
    <x v="7"/>
    <m/>
    <s v="ÇEVİK BAKLİYAT GIDA ANONİM ŞİRKETİ"/>
    <s v="EH.02.014"/>
    <s v="Enroute PANORAMA BUSİNESS ANALYTİCS  (QSENSE) KULLANICI YazılımI BakımI"/>
    <s v="Univera - Henkel"/>
    <x v="16"/>
    <s v="Enroute"/>
    <s v="QLIK - Outsource"/>
    <n v="1515.426829"/>
    <m/>
    <n v="1"/>
    <m/>
    <m/>
    <m/>
    <n v="0"/>
    <m/>
    <n v="1515.426829"/>
    <m/>
    <m/>
    <m/>
    <m/>
    <m/>
    <m/>
    <s v="Henkel"/>
    <s v="Mevcut Müşteri"/>
    <s v="Yenileme"/>
    <s v="Hizmet"/>
    <s v="Bakım ve Destek Hizmeti"/>
    <s v="Diğer"/>
    <s v="Univera Satış"/>
    <s v="Saha Satış"/>
    <s v="Yurt İçi"/>
    <s v="Türkiye"/>
    <s v="Dist"/>
  </r>
  <r>
    <m/>
    <m/>
    <x v="185"/>
    <s v="Q3"/>
    <x v="1"/>
    <x v="7"/>
    <m/>
    <s v="Duru Itrıyat Deposu Sanayı Ve Tıcaret Anonım Sırketı"/>
    <s v="EH.02.014"/>
    <s v="Enroute PANORAMA BUSİNESS ANALYTİCS  (QSENSE) KULLANICI YazılımI BakımI"/>
    <s v="Univera - Henkel"/>
    <x v="16"/>
    <s v="Enroute"/>
    <s v="QLIK - Outsource"/>
    <n v="3448.6907609999998"/>
    <m/>
    <n v="1"/>
    <m/>
    <m/>
    <m/>
    <n v="0"/>
    <m/>
    <n v="3448.6907609999998"/>
    <m/>
    <m/>
    <m/>
    <m/>
    <m/>
    <m/>
    <s v="Henkel"/>
    <s v="Mevcut Müşteri"/>
    <s v="Yenileme"/>
    <s v="Hizmet"/>
    <s v="Bakım ve Destek Hizmeti"/>
    <s v="Diğer"/>
    <s v="Univera Satış"/>
    <s v="Saha Satış"/>
    <s v="Yurt İçi"/>
    <s v="Türkiye"/>
    <s v="Dist"/>
  </r>
  <r>
    <m/>
    <m/>
    <x v="185"/>
    <s v="Q3"/>
    <x v="1"/>
    <x v="7"/>
    <m/>
    <s v="ENDERER MEŞRUBAT SATIŞ DAĞITIM SAN.VE TİC.A.Ş."/>
    <s v="EH.02.014"/>
    <s v="Enroute PANORAMA BUSİNESS ANALYTİCS  (QSENSE) KULLANICI YazılımI BakımI"/>
    <s v="Univera - Henkel"/>
    <x v="16"/>
    <s v="Enroute"/>
    <s v="QLIK - Outsource"/>
    <n v="1944.3134930000001"/>
    <m/>
    <n v="1"/>
    <m/>
    <m/>
    <m/>
    <n v="0"/>
    <m/>
    <n v="1944.3134930000001"/>
    <m/>
    <m/>
    <m/>
    <m/>
    <m/>
    <m/>
    <s v="Henkel"/>
    <s v="Mevcut Müşteri"/>
    <s v="Yenileme"/>
    <s v="Hizmet"/>
    <s v="Bakım ve Destek Hizmeti"/>
    <s v="Diğer"/>
    <s v="Univera Satış"/>
    <s v="Saha Satış"/>
    <s v="Yurt İçi"/>
    <s v="Türkiye"/>
    <s v="Dist"/>
  </r>
  <r>
    <m/>
    <m/>
    <x v="185"/>
    <s v="Q3"/>
    <x v="1"/>
    <x v="7"/>
    <m/>
    <s v="Oluşum Kozmetik Gıda Temizlik Hizmet İth.İhr.San. T.AŞ"/>
    <s v="EH.02.014"/>
    <s v="Enroute PANORAMA BUSİNESS ANALYTİCS  (QSENSE) KULLANICI YazılımI BakımI"/>
    <s v="Univera - Henkel"/>
    <x v="16"/>
    <s v="Enroute"/>
    <s v="QLIK - Outsource"/>
    <n v="1981.5546059999999"/>
    <m/>
    <n v="1"/>
    <m/>
    <m/>
    <m/>
    <n v="0"/>
    <m/>
    <n v="1981.5546059999999"/>
    <m/>
    <m/>
    <m/>
    <m/>
    <m/>
    <m/>
    <s v="Henkel"/>
    <s v="Mevcut Müşteri"/>
    <s v="Yenileme"/>
    <s v="Hizmet"/>
    <s v="Bakım ve Destek Hizmeti"/>
    <s v="Diğer"/>
    <s v="Univera Satış"/>
    <s v="Saha Satış"/>
    <s v="Yurt İçi"/>
    <s v="Türkiye"/>
    <s v="Dist"/>
  </r>
  <r>
    <m/>
    <m/>
    <x v="185"/>
    <s v="Q3"/>
    <x v="1"/>
    <x v="7"/>
    <m/>
    <s v="RAMPA GIDA ÜRÜNLERİ PAZARLAMA A.Ş."/>
    <s v="EH.02.014"/>
    <s v="Enroute PANORAMA BUSİNESS ANALYTİCS  (QSENSE) KULLANICI YazılımI BakımI"/>
    <s v="Univera - Henkel"/>
    <x v="16"/>
    <s v="Enroute"/>
    <s v="QLIK - Outsource"/>
    <n v="5088.7310500000003"/>
    <m/>
    <n v="1"/>
    <m/>
    <m/>
    <m/>
    <n v="0"/>
    <m/>
    <n v="5088.7310500000003"/>
    <m/>
    <m/>
    <m/>
    <m/>
    <m/>
    <m/>
    <s v="Henkel"/>
    <s v="Mevcut Müşteri"/>
    <s v="Yenileme"/>
    <s v="Hizmet"/>
    <s v="Bakım ve Destek Hizmeti"/>
    <s v="Diğer"/>
    <s v="Univera Satış"/>
    <s v="Saha Satış"/>
    <s v="Yurt İçi"/>
    <s v="Türkiye"/>
    <s v="Dist"/>
  </r>
  <r>
    <m/>
    <m/>
    <x v="185"/>
    <s v="Q3"/>
    <x v="1"/>
    <x v="7"/>
    <m/>
    <s v="ÇEVİK BAKLİYAT GIDA ANONİM ŞİRKETİ"/>
    <s v="EH.02.001"/>
    <s v="Enroute Panorama - Yazılım Bakımı, Yaşatma ve Merkezi Destek Hizmeti"/>
    <s v="Univera - Henkel"/>
    <x v="16"/>
    <s v="Enroute"/>
    <s v="Enroute"/>
    <n v="31328.85"/>
    <m/>
    <n v="1"/>
    <m/>
    <m/>
    <m/>
    <n v="0"/>
    <m/>
    <n v="31328.85"/>
    <m/>
    <m/>
    <m/>
    <m/>
    <m/>
    <m/>
    <s v="Henkel"/>
    <s v="Mevcut Müşteri"/>
    <s v="Yenileme"/>
    <s v="Hizmet"/>
    <s v="Bakım ve Destek Hizmeti"/>
    <s v="Diğer"/>
    <s v="Univera Satış"/>
    <s v="Saha Satış"/>
    <s v="Yurt İçi"/>
    <s v="Türkiye"/>
    <s v="Dist"/>
  </r>
  <r>
    <m/>
    <m/>
    <x v="185"/>
    <s v="Q3"/>
    <x v="1"/>
    <x v="7"/>
    <m/>
    <s v="Duru Itrıyat Deposu Sanayı Ve Tıcaret Anonım Sırketı"/>
    <s v="EH.02.001"/>
    <s v="Enroute Panorama - Yazılım Bakımı, Yaşatma ve Merkezi Destek Hizmeti"/>
    <s v="Univera - Henkel"/>
    <x v="16"/>
    <s v="Enroute"/>
    <s v="Enroute"/>
    <n v="71297.55"/>
    <m/>
    <n v="1"/>
    <m/>
    <m/>
    <m/>
    <n v="0"/>
    <m/>
    <n v="71297.55"/>
    <m/>
    <m/>
    <m/>
    <m/>
    <m/>
    <m/>
    <s v="Henkel"/>
    <s v="Mevcut Müşteri"/>
    <s v="Yenileme"/>
    <s v="Hizmet"/>
    <s v="Bakım ve Destek Hizmeti"/>
    <s v="Diğer"/>
    <s v="Univera Satış"/>
    <s v="Saha Satış"/>
    <s v="Yurt İçi"/>
    <s v="Türkiye"/>
    <s v="Dist"/>
  </r>
  <r>
    <m/>
    <m/>
    <x v="185"/>
    <s v="Q3"/>
    <x v="1"/>
    <x v="7"/>
    <m/>
    <s v="ENDERER MEŞRUBAT SATIŞ DAĞITIM SAN.VE TİC.A.Ş."/>
    <s v="EH.02.001"/>
    <s v="Enroute Panorama - Yazılım Bakımı, Yaşatma ve Merkezi Destek Hizmeti"/>
    <s v="Univera - Henkel"/>
    <x v="16"/>
    <s v="Enroute"/>
    <s v="Enroute"/>
    <n v="40197.910000000003"/>
    <m/>
    <n v="1"/>
    <m/>
    <m/>
    <m/>
    <n v="0"/>
    <m/>
    <n v="40197.910000000003"/>
    <m/>
    <m/>
    <m/>
    <m/>
    <m/>
    <m/>
    <s v="Henkel"/>
    <s v="Mevcut Müşteri"/>
    <s v="Yenileme"/>
    <s v="Hizmet"/>
    <s v="Bakım ve Destek Hizmeti"/>
    <s v="Diğer"/>
    <s v="Univera Satış"/>
    <s v="Saha Satış"/>
    <s v="Yurt İçi"/>
    <s v="Türkiye"/>
    <s v="Dist"/>
  </r>
  <r>
    <m/>
    <m/>
    <x v="185"/>
    <s v="Q3"/>
    <x v="1"/>
    <x v="7"/>
    <m/>
    <s v="Oluşum Kozmetik Gıda Temizlik Hizmet İth.İhr.San. T.AŞ"/>
    <s v="EH.02.001"/>
    <s v="Enroute Panorama - Yazılım Bakımı, Yaşatma ve Merkezi Destek Hizmeti"/>
    <s v="Univera - Henkel"/>
    <x v="16"/>
    <s v="Enroute"/>
    <s v="Enroute"/>
    <n v="40968.129999999997"/>
    <m/>
    <n v="1"/>
    <m/>
    <m/>
    <m/>
    <n v="0"/>
    <m/>
    <n v="40968.129999999997"/>
    <m/>
    <m/>
    <m/>
    <m/>
    <m/>
    <m/>
    <s v="Henkel"/>
    <s v="Mevcut Müşteri"/>
    <s v="Yenileme"/>
    <s v="Hizmet"/>
    <s v="Bakım ve Destek Hizmeti"/>
    <s v="Diğer"/>
    <s v="Univera Satış"/>
    <s v="Saha Satış"/>
    <s v="Yurt İçi"/>
    <s v="Türkiye"/>
    <s v="Dist"/>
  </r>
  <r>
    <m/>
    <m/>
    <x v="185"/>
    <s v="Q3"/>
    <x v="1"/>
    <x v="7"/>
    <m/>
    <s v="RAMPA GIDA ÜRÜNLERİ PAZARLAMA A.Ş."/>
    <s v="EH.02.001"/>
    <s v="Enroute Panorama - Yazılım Bakımı, Yaşatma ve Merkezi Destek Hizmeti"/>
    <s v="Univera - Henkel"/>
    <x v="16"/>
    <s v="Enroute"/>
    <s v="Enroute"/>
    <n v="104978.41"/>
    <m/>
    <n v="1"/>
    <m/>
    <m/>
    <m/>
    <n v="0"/>
    <m/>
    <n v="104978.41"/>
    <m/>
    <m/>
    <m/>
    <m/>
    <m/>
    <m/>
    <s v="Henkel"/>
    <s v="Mevcut Müşteri"/>
    <s v="Yenileme"/>
    <s v="Hizmet"/>
    <s v="Bakım ve Destek Hizmeti"/>
    <s v="Diğer"/>
    <s v="Univera Satış"/>
    <s v="Saha Satış"/>
    <s v="Yurt İçi"/>
    <s v="Türkiye"/>
    <s v="Dist"/>
  </r>
  <r>
    <m/>
    <m/>
    <x v="185"/>
    <s v="Q3"/>
    <x v="1"/>
    <x v="7"/>
    <m/>
    <s v="ÇEVİK BAKLİYAT GIDA ANONİM ŞİRKETİ"/>
    <s v="EH.03.001"/>
    <s v="Enroute Panorama - Çağrı Merkezi Hizmeti (MSD)"/>
    <s v="Univera - Henkel"/>
    <x v="16"/>
    <s v="Enroute"/>
    <s v="Enroute"/>
    <n v="10732.67"/>
    <m/>
    <n v="1"/>
    <m/>
    <m/>
    <m/>
    <n v="0"/>
    <m/>
    <n v="10732.67"/>
    <m/>
    <m/>
    <m/>
    <m/>
    <m/>
    <m/>
    <s v="Henkel"/>
    <s v="Mevcut Müşteri"/>
    <s v="Yenileme"/>
    <s v="Hizmet"/>
    <s v="Çağrı Merkezi"/>
    <s v="Diğer"/>
    <s v="Univera Satış"/>
    <s v="Saha Satış"/>
    <s v="Yurt İçi"/>
    <s v="Türkiye"/>
    <s v="Dist"/>
  </r>
  <r>
    <m/>
    <m/>
    <x v="185"/>
    <s v="Q3"/>
    <x v="1"/>
    <x v="7"/>
    <m/>
    <s v="Duru Itrıyat Deposu Sanayı Ve Tıcaret Anonım Sırketı"/>
    <s v="EH.03.001"/>
    <s v="Enroute Panorama - Çağrı Merkezi Hizmeti (MSD)"/>
    <s v="Univera - Henkel"/>
    <x v="16"/>
    <s v="Enroute"/>
    <s v="Enroute"/>
    <n v="24425.19"/>
    <m/>
    <n v="1"/>
    <m/>
    <m/>
    <m/>
    <n v="0"/>
    <m/>
    <n v="24425.19"/>
    <m/>
    <m/>
    <m/>
    <m/>
    <m/>
    <m/>
    <s v="Henkel"/>
    <s v="Mevcut Müşteri"/>
    <s v="Yenileme"/>
    <s v="Hizmet"/>
    <s v="Çağrı Merkezi"/>
    <s v="Diğer"/>
    <s v="Univera Satış"/>
    <s v="Saha Satış"/>
    <s v="Yurt İçi"/>
    <s v="Türkiye"/>
    <s v="Dist"/>
  </r>
  <r>
    <m/>
    <m/>
    <x v="185"/>
    <s v="Q3"/>
    <x v="1"/>
    <x v="7"/>
    <m/>
    <s v="ENDERER MEŞRUBAT SATIŞ DAĞITIM SAN.VE TİC.A.Ş."/>
    <s v="EH.03.001"/>
    <s v="Enroute Panorama - Çağrı Merkezi Hizmeti (MSD)"/>
    <s v="Univera - Henkel"/>
    <x v="16"/>
    <s v="Enroute"/>
    <s v="Enroute"/>
    <n v="13771.04"/>
    <m/>
    <n v="1"/>
    <m/>
    <m/>
    <m/>
    <n v="0"/>
    <m/>
    <n v="13771.04"/>
    <m/>
    <m/>
    <m/>
    <m/>
    <m/>
    <m/>
    <s v="Henkel"/>
    <s v="Mevcut Müşteri"/>
    <s v="Yenileme"/>
    <s v="Hizmet"/>
    <s v="Çağrı Merkezi"/>
    <s v="Diğer"/>
    <s v="Univera Satış"/>
    <s v="Saha Satış"/>
    <s v="Yurt İçi"/>
    <s v="Türkiye"/>
    <s v="Dist"/>
  </r>
  <r>
    <m/>
    <m/>
    <x v="185"/>
    <s v="Q3"/>
    <x v="1"/>
    <x v="7"/>
    <m/>
    <s v="Oluşum Kozmetik Gıda Temizlik Hizmet İth.İhr.San. T.AŞ"/>
    <s v="EH.03.001"/>
    <s v="Enroute Panorama - Çağrı Merkezi Hizmeti (MSD)"/>
    <s v="Univera - Henkel"/>
    <x v="16"/>
    <s v="Enroute"/>
    <s v="Enroute"/>
    <n v="14034.9"/>
    <m/>
    <n v="1"/>
    <m/>
    <m/>
    <m/>
    <n v="0"/>
    <m/>
    <n v="14034.9"/>
    <m/>
    <m/>
    <m/>
    <m/>
    <m/>
    <m/>
    <s v="Henkel"/>
    <s v="Mevcut Müşteri"/>
    <s v="Yenileme"/>
    <s v="Hizmet"/>
    <s v="Çağrı Merkezi"/>
    <s v="Diğer"/>
    <s v="Univera Satış"/>
    <s v="Saha Satış"/>
    <s v="Yurt İçi"/>
    <s v="Türkiye"/>
    <s v="Dist"/>
  </r>
  <r>
    <m/>
    <m/>
    <x v="185"/>
    <s v="Q3"/>
    <x v="1"/>
    <x v="7"/>
    <m/>
    <s v="RAMPA GIDA ÜRÜNLERİ PAZARLAMA A.Ş."/>
    <s v="EH.03.001"/>
    <s v="Enroute Panorama - Çağrı Merkezi Hizmeti (MSD)"/>
    <s v="Univera - Henkel"/>
    <x v="16"/>
    <s v="Enroute"/>
    <s v="Enroute"/>
    <n v="35963.61"/>
    <m/>
    <n v="1"/>
    <m/>
    <m/>
    <m/>
    <n v="0"/>
    <m/>
    <n v="35963.61"/>
    <m/>
    <m/>
    <m/>
    <m/>
    <m/>
    <m/>
    <s v="Henkel"/>
    <s v="Mevcut Müşteri"/>
    <s v="Yenileme"/>
    <s v="Hizmet"/>
    <s v="Çağrı Merkezi"/>
    <s v="Diğer"/>
    <s v="Univera Satış"/>
    <s v="Saha Satış"/>
    <s v="Yurt İçi"/>
    <s v="Türkiye"/>
    <s v="Dist"/>
  </r>
  <r>
    <m/>
    <m/>
    <x v="186"/>
    <s v="Q4"/>
    <x v="0"/>
    <x v="10"/>
    <m/>
    <s v="ENERJISA ENERJI ÜRETIM A.S."/>
    <s v="QH.08.001"/>
    <s v="Quest Panorama - Hosting Hizmeti"/>
    <s v="Univera - Enerjisa"/>
    <x v="12"/>
    <s v="Hosting"/>
    <m/>
    <n v="23065.98"/>
    <m/>
    <n v="1"/>
    <m/>
    <n v="23065.978094999999"/>
    <m/>
    <n v="-1.905E-3"/>
    <m/>
    <n v="23065.98"/>
    <m/>
    <n v="0"/>
    <n v="0"/>
    <s v="UNI240000001909"/>
    <m/>
    <m/>
    <s v="Enerjisa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186"/>
    <s v="Q4"/>
    <x v="0"/>
    <x v="10"/>
    <m/>
    <s v="FHP EV IÇI KULLANIM ARAÇLARI SAN VE TIC . A.S"/>
    <s v="QH.08.001"/>
    <s v="Quest Panorama - Hosting Hizmeti"/>
    <s v="Univera - Vileda"/>
    <x v="14"/>
    <s v="Hosting"/>
    <m/>
    <n v="13499.24"/>
    <m/>
    <n v="1"/>
    <m/>
    <n v="13499.238275"/>
    <m/>
    <n v="-1.725E-3"/>
    <m/>
    <n v="13499.24"/>
    <m/>
    <n v="0"/>
    <n v="0"/>
    <s v="UNI240000001899"/>
    <m/>
    <m/>
    <s v="Vileda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186"/>
    <s v="Q4"/>
    <x v="0"/>
    <x v="10"/>
    <m/>
    <s v="NESTLE TÜRKIYE GIDA SANAYI A.S."/>
    <s v="EH.03.003"/>
    <s v="EnRoute Panorama - Uzman Destek Hizmeti"/>
    <s v="Univera - Nestle Retail"/>
    <x v="11"/>
    <s v="Enroute"/>
    <m/>
    <n v="27000"/>
    <m/>
    <n v="1"/>
    <m/>
    <n v="27000"/>
    <m/>
    <n v="0"/>
    <m/>
    <n v="27000"/>
    <m/>
    <n v="0"/>
    <n v="0"/>
    <s v="UNI240000001901"/>
    <m/>
    <m/>
    <s v="Nestle"/>
    <s v="Mevcut Müşteri"/>
    <s v="Yenileme"/>
    <s v="Hizmet"/>
    <s v="Hosting"/>
    <s v="Key Account"/>
    <s v="Univera Satış"/>
    <s v="Saha Satış"/>
    <s v="Yurt İçi"/>
    <s v="Türkiye"/>
    <s v="Merkez"/>
  </r>
  <r>
    <m/>
    <m/>
    <x v="186"/>
    <s v="Q4"/>
    <x v="0"/>
    <x v="10"/>
    <m/>
    <s v="DARDANEL DAGITIM A.S."/>
    <s v="EH.06.001"/>
    <s v="EnRoute Panorama - Hosting Hizmeti"/>
    <s v="Univera - Dardanel"/>
    <x v="12"/>
    <s v="Hosting"/>
    <m/>
    <n v="44917.17"/>
    <m/>
    <n v="1"/>
    <m/>
    <n v="44917.17"/>
    <m/>
    <n v="0"/>
    <m/>
    <n v="44917.17"/>
    <m/>
    <n v="0"/>
    <n v="0"/>
    <s v="UNI240000001905"/>
    <m/>
    <m/>
    <s v="Dardanel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186"/>
    <s v="Q4"/>
    <x v="0"/>
    <x v="10"/>
    <m/>
    <s v="ERBAK-ULUDAG PAZARLAMA SATIS VE DAGITIM A.S."/>
    <s v="EH.06.001"/>
    <s v="EnRoute Panorama - Hosting Hizmeti"/>
    <s v="Univera - Uludağ İçecek"/>
    <x v="11"/>
    <s v="Hosting"/>
    <m/>
    <n v="75000"/>
    <m/>
    <n v="1"/>
    <m/>
    <n v="75000"/>
    <m/>
    <n v="0"/>
    <m/>
    <n v="75000"/>
    <m/>
    <n v="0"/>
    <n v="0"/>
    <s v="UNI240000001908"/>
    <m/>
    <m/>
    <s v="Uludağ İçecek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186"/>
    <s v="Q4"/>
    <x v="0"/>
    <x v="10"/>
    <m/>
    <s v="KENT GIDA MADDELERI SAN VE TIC.AS."/>
    <s v="EH.06.001"/>
    <s v="EnRoute Panorama - Hosting Hizmeti"/>
    <s v="Univera - Kent Gıda"/>
    <x v="12"/>
    <s v="Hosting"/>
    <m/>
    <n v="387479.33"/>
    <m/>
    <n v="1"/>
    <m/>
    <n v="387479.32774099999"/>
    <m/>
    <n v="-2.2590000000000002E-3"/>
    <m/>
    <n v="387479.33"/>
    <m/>
    <n v="0"/>
    <n v="0"/>
    <s v="UNI240000001910"/>
    <m/>
    <m/>
    <s v="Mondelez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186"/>
    <s v="Q4"/>
    <x v="0"/>
    <x v="10"/>
    <m/>
    <s v="Mey İçki Sanayi ve Ticaret A.Ş."/>
    <s v="EH.06.001"/>
    <s v="EnRoute Panorama - Hosting Hizmeti"/>
    <s v="Univera - Mey İçki"/>
    <x v="11"/>
    <s v="Hosting"/>
    <m/>
    <n v="261640.2"/>
    <m/>
    <n v="1"/>
    <m/>
    <n v="261640.2"/>
    <m/>
    <n v="0"/>
    <m/>
    <n v="261640.2"/>
    <m/>
    <n v="0"/>
    <n v="0"/>
    <s v="UNI240000001903"/>
    <m/>
    <m/>
    <s v="Mey İçki"/>
    <s v="Mevcut Müşteri"/>
    <s v="Yenileme"/>
    <s v="Hizmet"/>
    <s v="Hosting"/>
    <s v="Key Account"/>
    <s v="Univera Satış"/>
    <s v="Saha Satış"/>
    <s v="Yurt İçi"/>
    <s v="Türkiye"/>
    <s v="Merkez"/>
  </r>
  <r>
    <m/>
    <m/>
    <x v="186"/>
    <s v="Q4"/>
    <x v="0"/>
    <x v="10"/>
    <m/>
    <s v="PERNOD RICARD ISTANBUL IÇ VE DIS TIC. LTD. STI"/>
    <s v="EH.06.001"/>
    <s v="EnRoute Panorama - Hosting Hizmeti"/>
    <s v="Univera - Pernod Ricard"/>
    <x v="13"/>
    <s v="Hosting"/>
    <m/>
    <n v="158834.1"/>
    <m/>
    <n v="1"/>
    <m/>
    <n v="158834.1"/>
    <m/>
    <n v="0"/>
    <m/>
    <n v="158834.1"/>
    <m/>
    <n v="0"/>
    <n v="0"/>
    <s v="UNI240000001904"/>
    <m/>
    <m/>
    <s v="Pernod Ricard"/>
    <s v="Mevcut Müşteri"/>
    <s v="Yenileme"/>
    <s v="Hizmet"/>
    <s v="Hosting"/>
    <s v="Key Account"/>
    <s v="Univera Satış"/>
    <s v="Saha Satış"/>
    <s v="Yurt İçi"/>
    <s v="Türkiye"/>
    <s v="Merkez"/>
  </r>
  <r>
    <m/>
    <m/>
    <x v="186"/>
    <s v="Q4"/>
    <x v="0"/>
    <x v="10"/>
    <m/>
    <s v="RED BULL GIDA DAGITIM VE PAZARLAMA TICARET LTD. STI"/>
    <s v="EH.06.001"/>
    <s v="EnRoute Panorama - Hosting Hizmeti"/>
    <s v="Univera - Redbull"/>
    <x v="12"/>
    <s v="Hosting"/>
    <m/>
    <n v="83493.440000000002"/>
    <m/>
    <n v="1"/>
    <m/>
    <n v="83493.440000000002"/>
    <m/>
    <n v="0"/>
    <m/>
    <n v="83493.440000000002"/>
    <m/>
    <n v="0"/>
    <n v="0"/>
    <s v="UNI240000001906"/>
    <m/>
    <m/>
    <s v="Redbull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186"/>
    <s v="Q4"/>
    <x v="0"/>
    <x v="10"/>
    <m/>
    <s v="RED BULL GIDA DAGITIM VE PAZARLAMA TICARET LTD. STI"/>
    <s v="EH.06.001"/>
    <s v="EnRoute Panorama - Hosting Hizmeti"/>
    <s v="Univera - Redbull"/>
    <x v="12"/>
    <s v="Hosting"/>
    <m/>
    <n v="83493.440000000002"/>
    <m/>
    <n v="1"/>
    <m/>
    <n v="83493.440000000002"/>
    <m/>
    <n v="0"/>
    <m/>
    <n v="83493.440000000002"/>
    <m/>
    <n v="0"/>
    <n v="0"/>
    <s v="UNI240000001907"/>
    <m/>
    <m/>
    <s v="Redbull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186"/>
    <s v="Q4"/>
    <x v="0"/>
    <x v="10"/>
    <m/>
    <s v="TÜRK HENKEL KIMYA SAN TIC. A.S."/>
    <s v="EH.06.001"/>
    <s v="EnRoute Panorama - Hosting Hizmeti"/>
    <s v="Univera - Schwarzkoph Henkel"/>
    <x v="13"/>
    <s v="Hosting"/>
    <m/>
    <n v="20030.580000000002"/>
    <m/>
    <n v="1"/>
    <m/>
    <n v="20030.575499999999"/>
    <m/>
    <n v="-4.4999999999999997E-3"/>
    <m/>
    <n v="20030.580000000002"/>
    <m/>
    <n v="0"/>
    <n v="0"/>
    <s v="UNI240000001911"/>
    <m/>
    <m/>
    <s v="Henkel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186"/>
    <s v="Q3"/>
    <x v="1"/>
    <x v="7"/>
    <m/>
    <s v="VAN KILIÇLAR Gıda Ve Tüketim Ürünleri Lojistik Paz. Yat. San. Tic Ltd Şti"/>
    <s v="EH.02.014"/>
    <s v="Enroute PANORAMA BUSİNESS ANALYTİCS  (QSENSE) KULLANICI YazılımI BakımI"/>
    <s v="Univera - Henkel"/>
    <x v="16"/>
    <s v="Enroute"/>
    <s v="QLIK - Outsource"/>
    <n v="7453.9061879999999"/>
    <m/>
    <n v="1"/>
    <m/>
    <m/>
    <m/>
    <n v="0"/>
    <m/>
    <n v="7453.9061879999999"/>
    <m/>
    <m/>
    <m/>
    <m/>
    <m/>
    <m/>
    <s v="Henkel"/>
    <s v="Mevcut Müşteri"/>
    <s v="Yenileme"/>
    <s v="Hizmet"/>
    <s v="Bakım ve Destek Hizmeti"/>
    <s v="Diğer"/>
    <s v="Univera Satış"/>
    <s v="Saha Satış"/>
    <s v="Yurt İçi"/>
    <s v="Türkiye"/>
    <s v="Dist"/>
  </r>
  <r>
    <m/>
    <m/>
    <x v="186"/>
    <s v="Q3"/>
    <x v="1"/>
    <x v="7"/>
    <m/>
    <s v="OF ÇAYSAN TARIM ÜRÜN ENTEGRE TES SAN VE TİC A Ş"/>
    <s v="EH.02.001"/>
    <s v="Enroute Panorama - Yazılım Bakımı, Yaşatma ve Merkezi Destek Hizmeti"/>
    <s v="Univera - Ofçaysan"/>
    <x v="19"/>
    <s v="Enroute"/>
    <s v="Enroute"/>
    <n v="825000"/>
    <m/>
    <n v="1"/>
    <m/>
    <m/>
    <m/>
    <n v="0"/>
    <m/>
    <n v="825000"/>
    <m/>
    <m/>
    <m/>
    <m/>
    <m/>
    <m/>
    <s v="Ofçaysan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186"/>
    <s v="Q3"/>
    <x v="1"/>
    <x v="7"/>
    <m/>
    <s v="VAN KILIÇLAR Gıda Ve Tüketim Ürünleri Lojistik Paz. Yat. San. Tic Ltd Şti"/>
    <s v="EH.02.001"/>
    <s v="Enroute Panorama - Yazılım Bakımı, Yaşatma ve Merkezi Destek Hizmeti"/>
    <s v="Univera - Henkel"/>
    <x v="16"/>
    <s v="Enroute"/>
    <s v="Enroute"/>
    <n v="153685.65"/>
    <m/>
    <n v="1"/>
    <m/>
    <m/>
    <m/>
    <n v="0"/>
    <m/>
    <n v="153685.65"/>
    <m/>
    <m/>
    <m/>
    <m/>
    <m/>
    <m/>
    <s v="Henkel"/>
    <s v="Mevcut Müşteri"/>
    <s v="Yenileme"/>
    <s v="Hizmet"/>
    <s v="Bakım ve Destek Hizmeti"/>
    <s v="Diğer"/>
    <s v="Univera Satış"/>
    <s v="Saha Satış"/>
    <s v="Yurt İçi"/>
    <s v="Türkiye"/>
    <s v="Dist"/>
  </r>
  <r>
    <m/>
    <m/>
    <x v="186"/>
    <s v="Q3"/>
    <x v="1"/>
    <x v="7"/>
    <m/>
    <s v="Haribo Şekerleme Tic. Ltd. Şti."/>
    <s v="EH.03.006"/>
    <s v="Enroute Panorama - Uzaktan Kurulum ve Eğitim Hizmeti"/>
    <s v="Univera - Haribo"/>
    <x v="13"/>
    <s v="Enroute"/>
    <s v="Enroute"/>
    <n v="10500"/>
    <m/>
    <n v="2.5"/>
    <m/>
    <m/>
    <m/>
    <n v="8750"/>
    <m/>
    <n v="26250"/>
    <m/>
    <m/>
    <m/>
    <m/>
    <m/>
    <m/>
    <s v="Haribo"/>
    <s v="Mevcut Müşteri"/>
    <s v="Yeni Satış"/>
    <s v="Hizmet"/>
    <s v="Kurulum ve Eğitim"/>
    <s v="Diğer"/>
    <s v="Univera Satış"/>
    <s v="Saha Satış"/>
    <s v="Yurt İçi"/>
    <s v="Türkiye"/>
    <s v="Merkez"/>
  </r>
  <r>
    <m/>
    <m/>
    <x v="186"/>
    <s v="Q3"/>
    <x v="1"/>
    <x v="7"/>
    <m/>
    <s v="RA PAZARLAMA LTD. ŞTİ"/>
    <s v="EH.03.006"/>
    <s v="Enroute Panorama - Uzaktan Kurulum ve Eğitim Hizmeti"/>
    <s v="Univera - Hobby-Ra Pazarlama"/>
    <x v="5"/>
    <s v="Enroute"/>
    <s v="Enroute"/>
    <n v="6087"/>
    <m/>
    <n v="2"/>
    <m/>
    <m/>
    <m/>
    <n v="0"/>
    <m/>
    <n v="12174"/>
    <m/>
    <m/>
    <m/>
    <m/>
    <m/>
    <m/>
    <s v="Hobby"/>
    <s v="Mevcut Müşteri"/>
    <s v="Yeni Satış"/>
    <s v="Hizmet"/>
    <s v="Kurulum ve Eğitim"/>
    <s v="Diğer"/>
    <s v="Univera Satış"/>
    <s v="Saha Satış"/>
    <s v="Yurt İçi"/>
    <s v="Türkiye"/>
    <s v="Merkez"/>
  </r>
  <r>
    <m/>
    <m/>
    <x v="186"/>
    <s v="Q3"/>
    <x v="1"/>
    <x v="7"/>
    <m/>
    <s v="VAN KILIÇLAR Gıda Ve Tüketim Ürünleri Lojistik Paz. Yat. San. Tic Ltd Şti"/>
    <s v="EH.03.001"/>
    <s v="Enroute Panorama - Çağrı Merkezi Hizmeti (MSD)"/>
    <s v="Univera - Henkel"/>
    <x v="16"/>
    <s v="Enroute"/>
    <s v="Enroute"/>
    <n v="52649.78"/>
    <m/>
    <n v="1"/>
    <m/>
    <m/>
    <m/>
    <n v="0"/>
    <m/>
    <n v="52649.78"/>
    <m/>
    <m/>
    <m/>
    <m/>
    <m/>
    <m/>
    <s v="Henkel"/>
    <s v="Mevcut Müşteri"/>
    <s v="Yenileme"/>
    <s v="Hizmet"/>
    <s v="Çağrı Merkezi"/>
    <s v="Diğer"/>
    <s v="Univera Satış"/>
    <s v="Saha Satış"/>
    <s v="Yurt İçi"/>
    <s v="Türkiye"/>
    <s v="Dist"/>
  </r>
  <r>
    <m/>
    <m/>
    <x v="187"/>
    <s v="Q4"/>
    <x v="0"/>
    <x v="10"/>
    <m/>
    <s v="FATIH3LER GIDA / SELÇUK EVREN"/>
    <s v="UH.01.002"/>
    <s v="UNIDOX KONTÖR HIZMETI"/>
    <s v="Univera - Danone Tikveşli"/>
    <x v="6"/>
    <s v="E-Dönüşüm"/>
    <s v="Unidox"/>
    <n v="1"/>
    <m/>
    <n v="50000"/>
    <m/>
    <n v="50000"/>
    <m/>
    <n v="0"/>
    <m/>
    <n v="50000"/>
    <m/>
    <n v="0"/>
    <n v="0"/>
    <s v="UNI240000001912"/>
    <m/>
    <m/>
    <s v="Danone"/>
    <s v="Mevcut Müşteri"/>
    <s v="Yeni Satış"/>
    <s v="Kontor"/>
    <s v="Kontor Satışı"/>
    <s v="Diğer"/>
    <s v="Kanal Satış"/>
    <s v="Saha Satış"/>
    <s v="Yurt İçi"/>
    <s v="Türkiye"/>
    <s v="Dist"/>
  </r>
  <r>
    <m/>
    <m/>
    <x v="187"/>
    <s v="Q4"/>
    <x v="0"/>
    <x v="10"/>
    <m/>
    <s v="ANADOLU MOTOR ÜRETIM VE PAZARLAMA A.S"/>
    <s v="SH.01.001"/>
    <s v="StokBar Panorama - Proje Yönetim Hizmeti"/>
    <s v="Univera - Anadolu Motor"/>
    <x v="13"/>
    <s v="Stokbar"/>
    <s v="Stokbar"/>
    <n v="8890.0400000000009"/>
    <m/>
    <n v="0.5"/>
    <m/>
    <n v="4445.0150000000003"/>
    <m/>
    <n v="-5.0000000000000001E-3"/>
    <m/>
    <n v="4445.0200000000004"/>
    <m/>
    <n v="0"/>
    <n v="0"/>
    <s v="UNI240000001915"/>
    <m/>
    <m/>
    <s v="Anadolu Motor"/>
    <s v="Mevcut Müşteri"/>
    <s v="Yeni Satış"/>
    <s v="Hizmet"/>
    <s v="Proje Yönetimi ve Danışmanlık"/>
    <s v="Diğer"/>
    <s v="Univera Satış"/>
    <s v="Saha Satış"/>
    <s v="Yurt İçi"/>
    <s v="Türkiye"/>
    <s v="Merkez"/>
  </r>
  <r>
    <m/>
    <m/>
    <x v="187"/>
    <s v="Q4"/>
    <x v="0"/>
    <x v="10"/>
    <m/>
    <s v="TADIM GIDA MADDELERI SAN.VE TIC.AS."/>
    <s v="EH.06.001"/>
    <s v="EnRoute Panorama - Hosting Hizmeti"/>
    <s v="Univera - Tadım"/>
    <x v="11"/>
    <s v="Hosting"/>
    <m/>
    <n v="118564.5"/>
    <m/>
    <n v="3"/>
    <m/>
    <n v="355693.5"/>
    <m/>
    <n v="0"/>
    <m/>
    <n v="355693.5"/>
    <m/>
    <n v="0"/>
    <n v="0"/>
    <s v="UNI240000001913"/>
    <m/>
    <m/>
    <s v="Tadım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187"/>
    <s v="Q4"/>
    <x v="0"/>
    <x v="10"/>
    <m/>
    <s v="ANADOLU MOTOR ÜRETIM VE PAZARLAMA A.S"/>
    <s v="CDH.01.001"/>
    <s v="Calldesk Panorama - Proje Yönetim Hizmeti"/>
    <s v="Univera - Anadolu Motor"/>
    <x v="13"/>
    <s v="ServiceCore"/>
    <m/>
    <n v="8890.0400000000009"/>
    <m/>
    <n v="0.5"/>
    <m/>
    <n v="4445.0150000000003"/>
    <m/>
    <n v="-5.0000000000000001E-3"/>
    <m/>
    <n v="4445.0200000000004"/>
    <m/>
    <n v="0"/>
    <n v="0"/>
    <s v="UNI240000001915"/>
    <m/>
    <m/>
    <s v="Anadolu Motor"/>
    <s v="Mevcut Müşteri"/>
    <s v="Yeni Satış"/>
    <s v="Hizmet"/>
    <s v="Proje Yönetimi ve Danışmanlık"/>
    <s v="Diğer"/>
    <s v="Univera Satış"/>
    <s v="Saha Satış"/>
    <s v="Yurt İçi"/>
    <s v="Türkiye"/>
    <s v="Merkez"/>
  </r>
  <r>
    <m/>
    <m/>
    <x v="187"/>
    <s v="Q3"/>
    <x v="1"/>
    <x v="7"/>
    <m/>
    <s v="EKS ECOMMERCE DIS TICARET"/>
    <s v="EH.02.001"/>
    <s v="Enroute Panorama - Yazılım Bakımı, Yaşatma ve Merkezi Destek Hizmeti"/>
    <s v="Univera - Henkel"/>
    <x v="16"/>
    <s v="Enroute"/>
    <s v="Enroute"/>
    <n v="43083.5"/>
    <m/>
    <n v="1"/>
    <m/>
    <m/>
    <m/>
    <n v="0"/>
    <m/>
    <n v="43083.5"/>
    <m/>
    <m/>
    <m/>
    <m/>
    <m/>
    <m/>
    <s v="Henkel"/>
    <s v="Mevcut Müşteri"/>
    <s v="Yenileme"/>
    <s v="Hizmet"/>
    <s v="Bakım ve Destek Hizmeti"/>
    <s v="Diğer"/>
    <s v="Univera Satış"/>
    <s v="Saha Satış"/>
    <s v="Yurt İçi"/>
    <s v="Türkiye"/>
    <s v="Dist"/>
  </r>
  <r>
    <m/>
    <m/>
    <x v="187"/>
    <s v="Q3"/>
    <x v="1"/>
    <x v="7"/>
    <m/>
    <s v="EKS ECOMMERCE DIS TICARET"/>
    <s v="EH.03.001"/>
    <s v="Enroute Panorama - Çağrı Merkezi Hizmeti (MSD)"/>
    <s v="Univera - Henkel"/>
    <x v="16"/>
    <s v="Enroute"/>
    <s v="Enroute"/>
    <n v="14759.59"/>
    <m/>
    <n v="1"/>
    <m/>
    <m/>
    <m/>
    <n v="0"/>
    <m/>
    <n v="14759.59"/>
    <m/>
    <m/>
    <m/>
    <m/>
    <m/>
    <m/>
    <s v="Henkel"/>
    <s v="Mevcut Müşteri"/>
    <s v="Yenileme"/>
    <s v="Hizmet"/>
    <s v="Çağrı Merkezi"/>
    <s v="Diğer"/>
    <s v="Univera Satış"/>
    <s v="Saha Satış"/>
    <s v="Yurt İçi"/>
    <s v="Türkiye"/>
    <s v="Dist"/>
  </r>
  <r>
    <m/>
    <m/>
    <x v="188"/>
    <s v="Q4"/>
    <x v="0"/>
    <x v="10"/>
    <m/>
    <s v="TADIM GIDA MADDELERI SAN.VE TIC.AS."/>
    <s v="EH.06.001"/>
    <s v="EnRoute Panorama - Hosting Hizmeti"/>
    <s v="Univera - Tadım"/>
    <x v="11"/>
    <s v="Hosting"/>
    <m/>
    <n v="6600"/>
    <m/>
    <n v="1"/>
    <m/>
    <n v="6600"/>
    <m/>
    <n v="0"/>
    <m/>
    <n v="6600"/>
    <m/>
    <n v="0"/>
    <n v="0"/>
    <s v="UNI240000001917"/>
    <m/>
    <m/>
    <s v="Tadım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189"/>
    <s v="Q4"/>
    <x v="0"/>
    <x v="10"/>
    <m/>
    <s v="MATRIKS BİLGİSAYAR SİSTEMLERİ LTD.ŞTİ"/>
    <s v="UH.01.002"/>
    <s v="UNIDOX KONTÖR HIZMETI"/>
    <s v="Univera - Kanal"/>
    <x v="5"/>
    <s v="E-Dönüşüm"/>
    <s v="Unidox"/>
    <n v="1.153"/>
    <m/>
    <n v="50000"/>
    <m/>
    <n v="57650"/>
    <m/>
    <n v="0"/>
    <m/>
    <n v="57650"/>
    <m/>
    <n v="0"/>
    <n v="0"/>
    <s v="UNI240000001919"/>
    <m/>
    <m/>
    <s v="Matriks"/>
    <s v="Mevcut Müşteri"/>
    <s v="Yeni Satış"/>
    <s v="Kontor"/>
    <s v="Kontor Satışı"/>
    <s v="Diğer"/>
    <s v="Kanal Satış"/>
    <s v="Matriks"/>
    <s v="Yurt İçi"/>
    <s v="Türkiye"/>
    <s v="Merkez"/>
  </r>
  <r>
    <m/>
    <m/>
    <x v="189"/>
    <s v="Q4"/>
    <x v="0"/>
    <x v="10"/>
    <m/>
    <s v="JTI TÜTÜN ÜRÜNLERI PAZARLAMA A.S."/>
    <s v="QY.03.003"/>
    <s v="Quest Panorama SaaS Lisansi (Kiralama Hizmeti ) 50 + Kullanici"/>
    <s v="Univera - JTI"/>
    <x v="11"/>
    <s v="Quest"/>
    <m/>
    <n v="224.64000000000001"/>
    <m/>
    <n v="439"/>
    <m/>
    <n v="98616.960000000006"/>
    <m/>
    <n v="0"/>
    <m/>
    <n v="98616.960000000006"/>
    <m/>
    <n v="0"/>
    <n v="0"/>
    <s v="UNI240000001920"/>
    <m/>
    <m/>
    <s v="JTI"/>
    <s v="Mevcut Müşteri"/>
    <s v="Yenileme"/>
    <s v="Lisans"/>
    <s v="Lisans Kiralama"/>
    <s v="Key Account"/>
    <s v="Univera Satış"/>
    <s v="Saha Satış"/>
    <s v="Yurt İçi"/>
    <s v="Türkiye"/>
    <s v="Merkez"/>
  </r>
  <r>
    <m/>
    <m/>
    <x v="189"/>
    <s v="Q4"/>
    <x v="0"/>
    <x v="10"/>
    <m/>
    <s v="JTI TÜTÜN ÜRÜNLERI PAZARLAMA A.S."/>
    <s v="QH.03.001"/>
    <s v="Quest Panorama  - Çafri Merkezi Hizmeti"/>
    <s v="Univera - JTI"/>
    <x v="11"/>
    <s v="Quest"/>
    <m/>
    <n v="51.37"/>
    <m/>
    <n v="134"/>
    <m/>
    <n v="6883.58"/>
    <m/>
    <n v="0"/>
    <m/>
    <n v="6883.58"/>
    <m/>
    <n v="0"/>
    <n v="0"/>
    <s v="UNI240000001921"/>
    <m/>
    <m/>
    <s v="JTI"/>
    <s v="Mevcut Müşteri"/>
    <s v="Yenileme"/>
    <s v="Hizmet"/>
    <s v="Hosting"/>
    <s v="Key Account"/>
    <s v="Univera Satış"/>
    <s v="Saha Satış"/>
    <s v="Yurt İçi"/>
    <s v="Türkiye"/>
    <s v="Merkez"/>
  </r>
  <r>
    <m/>
    <m/>
    <x v="189"/>
    <s v="Q4"/>
    <x v="0"/>
    <x v="10"/>
    <m/>
    <s v="JTI TÜTÜN ÜRÜNLERI PAZARLAMA A.S."/>
    <s v="EH.06.001"/>
    <s v="EnRoute Panorama - Hosting Hizmeti"/>
    <s v="Univera - JTI"/>
    <x v="11"/>
    <s v="Hosting"/>
    <m/>
    <n v="375412.08"/>
    <m/>
    <n v="1"/>
    <m/>
    <n v="375412.07780000003"/>
    <m/>
    <n v="-2.2000000000000001E-3"/>
    <m/>
    <n v="375412.08"/>
    <m/>
    <n v="0"/>
    <n v="0"/>
    <s v="UNI240000001922"/>
    <m/>
    <m/>
    <s v="JTI"/>
    <s v="Mevcut Müşteri"/>
    <s v="Yenileme"/>
    <s v="Hizmet"/>
    <s v="Hosting"/>
    <s v="Key Account"/>
    <s v="Univera Satış"/>
    <s v="Saha Satış"/>
    <s v="Yurt İçi"/>
    <s v="Türkiye"/>
    <s v="Merkez"/>
  </r>
  <r>
    <m/>
    <m/>
    <x v="189"/>
    <s v="Q4"/>
    <x v="0"/>
    <x v="10"/>
    <m/>
    <s v="BMC OTOMOTIV SAN. VE TIC. A.S."/>
    <s v="CDY.06.001"/>
    <s v="Calldesk Panorama - Yazilim Gelistirme Hizmeti"/>
    <s v="Univera - BMC"/>
    <x v="13"/>
    <s v="ServiceCore"/>
    <m/>
    <n v="6803"/>
    <m/>
    <n v="25.31"/>
    <m/>
    <n v="172183.93"/>
    <m/>
    <n v="0"/>
    <m/>
    <n v="172183.93"/>
    <m/>
    <n v="0"/>
    <n v="0"/>
    <s v="UNI240000001918"/>
    <m/>
    <m/>
    <s v="BMC"/>
    <s v="Mevcut Müşteri"/>
    <s v="Yeni Satış"/>
    <s v="Hizmet"/>
    <s v="Yazılım Geliştirme"/>
    <s v="Key Account"/>
    <s v="Univera Satış"/>
    <s v="Saha Satış"/>
    <s v="Yurt İçi"/>
    <s v="Türkiye"/>
    <s v="Merkez"/>
  </r>
  <r>
    <m/>
    <m/>
    <x v="189"/>
    <s v="Q4"/>
    <x v="0"/>
    <x v="10"/>
    <m/>
    <s v="BMC OTOMOTIV SAN. VE TIC. A.S."/>
    <s v="CDH.01.001"/>
    <s v="Calldesk Panorama - Proje Yönetim Hizmeti"/>
    <s v="Univera - BMC"/>
    <x v="13"/>
    <s v="ServiceCore"/>
    <m/>
    <n v="6350"/>
    <m/>
    <n v="2"/>
    <m/>
    <n v="12700"/>
    <m/>
    <n v="0"/>
    <m/>
    <n v="12700"/>
    <m/>
    <n v="0"/>
    <n v="0"/>
    <s v="UNI240000001918"/>
    <m/>
    <m/>
    <s v="BMC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189"/>
    <s v="Q3"/>
    <x v="1"/>
    <x v="7"/>
    <m/>
    <s v="EKS ECOMMERCE DIS TICARET"/>
    <s v="EH.02.014"/>
    <s v="Enroute PANORAMA BUSİNESS ANALYTİCS  (QSENSE) KULLANICI YazılımI BakımI"/>
    <s v="Univera - Henkel"/>
    <x v="16"/>
    <s v="Enroute"/>
    <s v="QLIK - Outsource"/>
    <n v="2089.5887640000001"/>
    <m/>
    <n v="1"/>
    <m/>
    <m/>
    <m/>
    <n v="0"/>
    <m/>
    <n v="2089.5887640000001"/>
    <m/>
    <m/>
    <m/>
    <m/>
    <m/>
    <m/>
    <s v="Henkel"/>
    <s v="Mevcut Müşteri"/>
    <s v="Yenileme"/>
    <s v="Hizmet"/>
    <s v="Bakım ve Destek Hizmeti"/>
    <s v="Diğer"/>
    <s v="Univera Satış"/>
    <s v="Saha Satış"/>
    <s v="Yurt İçi"/>
    <s v="Türkiye"/>
    <s v="Dist"/>
  </r>
  <r>
    <m/>
    <m/>
    <x v="190"/>
    <s v="Q4"/>
    <x v="0"/>
    <x v="10"/>
    <m/>
    <s v="ANKA SATIS DAGITIM SANAYI VE TICARET LTD.STI"/>
    <s v="UH.01.002"/>
    <s v="UNIDOX KONTÖR HIZMETI"/>
    <s v="Univera - Mey İçki"/>
    <x v="6"/>
    <s v="E-Dönüşüm"/>
    <s v="Unidox"/>
    <n v="2.7250000000000001"/>
    <m/>
    <n v="10000"/>
    <m/>
    <n v="27250"/>
    <m/>
    <n v="0"/>
    <m/>
    <n v="27250"/>
    <m/>
    <n v="0"/>
    <n v="0"/>
    <s v="ENV240000000115"/>
    <m/>
    <m/>
    <s v="Anka Satış Dağıtım"/>
    <s v="Mevcut Müşteri"/>
    <s v="Yeni Satış"/>
    <s v="Kontor"/>
    <s v="Kontor Satışı"/>
    <s v="Key Account"/>
    <s v="Kanal Satış"/>
    <s v="Saha Satış"/>
    <s v="Yurt İçi"/>
    <s v="Türkiye"/>
    <s v="Dist"/>
  </r>
  <r>
    <m/>
    <m/>
    <x v="190"/>
    <s v="Q4"/>
    <x v="0"/>
    <x v="10"/>
    <m/>
    <s v="MİYA OTOMASYON VE BARKOD BILISIM SISTEMLERI SAN TİC. VE L.T.D. STI."/>
    <s v="UH.01.002"/>
    <s v="UNIDOX KONTÖR HIZMETI"/>
    <s v="Univera - Kanal"/>
    <x v="5"/>
    <s v="E-Dönüşüm"/>
    <s v="Unidox"/>
    <n v="3.5619999999999998"/>
    <m/>
    <n v="2000"/>
    <m/>
    <n v="7124"/>
    <m/>
    <n v="0"/>
    <m/>
    <n v="7124"/>
    <m/>
    <n v="0"/>
    <n v="0"/>
    <s v="UNI240000001930"/>
    <m/>
    <m/>
    <s v="Miya"/>
    <s v="Mevcut Müşteri"/>
    <s v="Yeni Satış"/>
    <s v="Kontor"/>
    <s v="Kontor Satışı"/>
    <s v="Diğer"/>
    <s v="Kanal Satış"/>
    <s v="Miya"/>
    <s v="Yurt İçi"/>
    <s v="Türkiye"/>
    <s v="Merkez"/>
  </r>
  <r>
    <m/>
    <m/>
    <x v="190"/>
    <s v="Q4"/>
    <x v="0"/>
    <x v="10"/>
    <m/>
    <s v="MYSET OTOMOTIV DIS TICARET LIMITED SIRKETI"/>
    <s v="UH.01.002"/>
    <s v="UNIDOX KONTÖR HIZMETI"/>
    <s v="Univera - Küresel Tedarik"/>
    <x v="6"/>
    <s v="E-Dönüşüm"/>
    <s v="Unidox"/>
    <n v="4"/>
    <m/>
    <n v="2000"/>
    <m/>
    <n v="8000"/>
    <m/>
    <n v="0"/>
    <m/>
    <n v="8000"/>
    <m/>
    <n v="0"/>
    <n v="0"/>
    <s v="UNI240000001928"/>
    <m/>
    <m/>
    <s v="Küresel Tedarik"/>
    <s v="Mevcut Müşteri"/>
    <s v="Yeni Satış"/>
    <s v="Kontor"/>
    <s v="Kontor Satışı"/>
    <s v="Diğer"/>
    <s v="Kanal Satış"/>
    <s v="Saha Satış"/>
    <s v="Yurt İçi"/>
    <s v="Türkiye"/>
    <s v="Dist"/>
  </r>
  <r>
    <m/>
    <m/>
    <x v="190"/>
    <s v="Q4"/>
    <x v="0"/>
    <x v="10"/>
    <m/>
    <s v="NALÇACIOGLU GIDA TARIM TEKSTIL INSAAT DAYANIKLI TÜKETIM MALLARI SANAYI VE TICARET LIMITED SIRKETI"/>
    <s v="UH.01.002"/>
    <s v="UNIDOX KONTÖR HIZMETI"/>
    <s v="Univera Doğuş Çay Projesi"/>
    <x v="6"/>
    <s v="E-Dönüşüm"/>
    <s v="Unidox"/>
    <n v="2.7250000000000001"/>
    <m/>
    <n v="10000"/>
    <m/>
    <n v="27250"/>
    <m/>
    <n v="0"/>
    <m/>
    <n v="27250"/>
    <m/>
    <n v="0"/>
    <n v="0"/>
    <s v="ENV240000000114"/>
    <m/>
    <m/>
    <s v="Doğuş Çay"/>
    <s v="Mevcut Müşteri"/>
    <s v="Yeni Satış"/>
    <s v="Kontor"/>
    <s v="Kontor Satışı"/>
    <s v="Key Account"/>
    <s v="Kanal Satış"/>
    <s v="Saha Satış"/>
    <s v="Yurt İçi"/>
    <s v="Türkiye"/>
    <s v="Dist"/>
  </r>
  <r>
    <m/>
    <m/>
    <x v="190"/>
    <s v="Q4"/>
    <x v="0"/>
    <x v="10"/>
    <m/>
    <s v="POLARİS YAZILIM ÇÖZÜMLERİ VE DANIŞMANLIK HİZMETLERİ LTD.ŞTİ."/>
    <s v="UH.01.002"/>
    <s v="UNIDOX KONTÖR HIZMETI"/>
    <s v="Univera - Kanal"/>
    <x v="5"/>
    <s v="E-Dönüşüm"/>
    <s v="Unidox"/>
    <n v="3.206"/>
    <m/>
    <n v="2000"/>
    <m/>
    <n v="6412"/>
    <m/>
    <n v="0"/>
    <m/>
    <n v="6412"/>
    <m/>
    <n v="0"/>
    <n v="0"/>
    <s v="UNI240000001927"/>
    <m/>
    <m/>
    <s v="Polaris"/>
    <s v="Mevcut Müşteri"/>
    <s v="Yeni Satış"/>
    <s v="Kontor"/>
    <s v="Kontor Satışı"/>
    <s v="Diğer"/>
    <s v="Kanal Satış"/>
    <s v="Polaris"/>
    <s v="Yurt İçi"/>
    <s v="Türkiye"/>
    <s v="Merkez"/>
  </r>
  <r>
    <m/>
    <m/>
    <x v="190"/>
    <s v="Q4"/>
    <x v="0"/>
    <x v="10"/>
    <m/>
    <s v="YUSUF ALDEMİR (ALDEMİR BİLİŞİM HizmetLERİ VE DANIŞMANLIK)"/>
    <s v="UH.01.002"/>
    <s v="UNIDOX KONTÖR HIZMETI"/>
    <s v="Univera - Kanal"/>
    <x v="5"/>
    <s v="E-Dönüşüm"/>
    <s v="Unidox"/>
    <n v="1.8480000000000001"/>
    <m/>
    <n v="5000"/>
    <m/>
    <n v="11550"/>
    <m/>
    <n v="2310"/>
    <m/>
    <n v="9240"/>
    <m/>
    <n v="0"/>
    <n v="0"/>
    <s v="UNI240000001929"/>
    <m/>
    <m/>
    <s v="Aldemir Bilişim"/>
    <s v="Mevcut Müşteri"/>
    <s v="Yeni Satış"/>
    <s v="Kontor"/>
    <s v="Kontor Satışı"/>
    <s v="Diğer"/>
    <s v="Kanal Satış"/>
    <s v="Aldemir"/>
    <s v="Yurt İçi"/>
    <s v="Türkiye"/>
    <s v="Merkez"/>
  </r>
  <r>
    <m/>
    <m/>
    <x v="190"/>
    <s v="Q4"/>
    <x v="0"/>
    <x v="10"/>
    <m/>
    <s v="PERRIGO KISISEL BAKIM ÜRÜNLERI SAN. VE TIC. LTD.STI"/>
    <s v="EH.06.001"/>
    <s v="EnRoute Panorama - Hosting Hizmeti"/>
    <s v="Univera - Omega Pharma"/>
    <x v="14"/>
    <s v="Hosting"/>
    <m/>
    <n v="30821.040000000001"/>
    <m/>
    <n v="2"/>
    <m/>
    <n v="61642.080000000002"/>
    <m/>
    <n v="0"/>
    <m/>
    <n v="61642.080000000002"/>
    <m/>
    <n v="0"/>
    <n v="0"/>
    <s v="UNI240000001926"/>
    <m/>
    <m/>
    <s v="Perrigo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190"/>
    <s v="Q3"/>
    <x v="1"/>
    <x v="7"/>
    <m/>
    <s v="ATA GIDA AMBALAJ SANAYI VE PAZARLAMA ANONIM SIRKETI"/>
    <s v="EH.02.014"/>
    <s v="Enroute PANORAMA BUSİNESS ANALYTİCS  (QSENSE) KULLANICI YazılımI BakımI"/>
    <s v="Univera - Henkel"/>
    <x v="16"/>
    <s v="Enroute"/>
    <s v="QLIK - Outsource"/>
    <n v="158.812029"/>
    <m/>
    <n v="1"/>
    <m/>
    <m/>
    <m/>
    <n v="0"/>
    <m/>
    <n v="158.812029"/>
    <m/>
    <m/>
    <m/>
    <m/>
    <m/>
    <m/>
    <s v="Henkel"/>
    <s v="Mevcut Müşteri"/>
    <s v="Yenileme"/>
    <s v="Hizmet"/>
    <s v="Bakım ve Destek Hizmeti"/>
    <s v="Diğer"/>
    <s v="Univera Satış"/>
    <s v="Saha Satış"/>
    <s v="Yurt İçi"/>
    <s v="Türkiye"/>
    <s v="Dist"/>
  </r>
  <r>
    <m/>
    <m/>
    <x v="190"/>
    <s v="Q3"/>
    <x v="1"/>
    <x v="7"/>
    <m/>
    <s v="Duru Itrıyat Deposu Sanayı Ve Tıcaret Anonım Sırketı"/>
    <s v="EH.02.014"/>
    <s v="Enroute PANORAMA BUSİNESS ANALYTİCS  (QSENSE) KULLANICI YazılımI BakımI"/>
    <s v="Univera - Henkel"/>
    <x v="16"/>
    <s v="Enroute"/>
    <s v="QLIK - Outsource"/>
    <n v="2584.4913660000002"/>
    <m/>
    <n v="1"/>
    <m/>
    <m/>
    <m/>
    <n v="0"/>
    <m/>
    <n v="2584.4913660000002"/>
    <m/>
    <m/>
    <m/>
    <m/>
    <m/>
    <m/>
    <s v="Henkel"/>
    <s v="Mevcut Müşteri"/>
    <s v="Yenileme"/>
    <s v="Hizmet"/>
    <s v="Bakım ve Destek Hizmeti"/>
    <s v="Diğer"/>
    <s v="Univera Satış"/>
    <s v="Saha Satış"/>
    <s v="Yurt İçi"/>
    <s v="Türkiye"/>
    <s v="Dist"/>
  </r>
  <r>
    <m/>
    <m/>
    <x v="190"/>
    <s v="Q3"/>
    <x v="1"/>
    <x v="7"/>
    <m/>
    <s v="ATA GIDA AMBALAJ SANAYI VE PAZARLAMA ANONIM SIRKETI"/>
    <s v="EH.02.001"/>
    <s v="Enroute Panorama - Yazılım Bakımı, Yaşatma ve Merkezi Destek Hizmeti"/>
    <s v="Univera - Henkel"/>
    <x v="16"/>
    <s v="Enroute"/>
    <s v="Enroute"/>
    <n v="3267.49"/>
    <m/>
    <n v="1"/>
    <m/>
    <m/>
    <m/>
    <n v="0"/>
    <m/>
    <n v="3267.49"/>
    <m/>
    <m/>
    <m/>
    <m/>
    <m/>
    <m/>
    <s v="Henkel"/>
    <s v="Mevcut Müşteri"/>
    <s v="Yenileme"/>
    <s v="Hizmet"/>
    <s v="Bakım ve Destek Hizmeti"/>
    <s v="Diğer"/>
    <s v="Univera Satış"/>
    <s v="Saha Satış"/>
    <s v="Yurt İçi"/>
    <s v="Türkiye"/>
    <s v="Dist"/>
  </r>
  <r>
    <m/>
    <m/>
    <x v="190"/>
    <s v="Q3"/>
    <x v="1"/>
    <x v="7"/>
    <m/>
    <s v="Duru Itrıyat Deposu Sanayı Ve Tıcaret Anonım Sırketı"/>
    <s v="EH.02.001"/>
    <s v="Enroute Panorama - Yazılım Bakımı, Yaşatma ve Merkezi Destek Hizmeti"/>
    <s v="Univera - Henkel"/>
    <x v="16"/>
    <s v="Enroute"/>
    <s v="Enroute"/>
    <n v="53284.47"/>
    <m/>
    <n v="1"/>
    <m/>
    <m/>
    <m/>
    <n v="0"/>
    <m/>
    <n v="53284.47"/>
    <m/>
    <m/>
    <m/>
    <m/>
    <m/>
    <m/>
    <s v="Henkel"/>
    <s v="Mevcut Müşteri"/>
    <s v="Yenileme"/>
    <s v="Hizmet"/>
    <s v="Bakım ve Destek Hizmeti"/>
    <s v="Diğer"/>
    <s v="Univera Satış"/>
    <s v="Saha Satış"/>
    <s v="Yurt İçi"/>
    <s v="Türkiye"/>
    <s v="Dist"/>
  </r>
  <r>
    <m/>
    <m/>
    <x v="190"/>
    <s v="Q3"/>
    <x v="1"/>
    <x v="7"/>
    <m/>
    <s v="ATA GIDA AMBALAJ SANAYI VE PAZARLAMA ANONIM SIRKETI"/>
    <s v="EH.03.001"/>
    <s v="Enroute Panorama - Çağrı Merkezi Hizmeti (MSD)"/>
    <s v="Univera - Henkel"/>
    <x v="16"/>
    <s v="Enroute"/>
    <s v="Enroute"/>
    <n v="1119.3800000000001"/>
    <m/>
    <n v="1"/>
    <m/>
    <m/>
    <m/>
    <n v="0"/>
    <m/>
    <n v="1119.3800000000001"/>
    <m/>
    <m/>
    <m/>
    <m/>
    <m/>
    <m/>
    <s v="Henkel"/>
    <s v="Mevcut Müşteri"/>
    <s v="Yenileme"/>
    <s v="Hizmet"/>
    <s v="Çağrı Merkezi"/>
    <s v="Diğer"/>
    <s v="Univera Satış"/>
    <s v="Saha Satış"/>
    <s v="Yurt İçi"/>
    <s v="Türkiye"/>
    <s v="Dist"/>
  </r>
  <r>
    <m/>
    <m/>
    <x v="190"/>
    <s v="Q3"/>
    <x v="1"/>
    <x v="7"/>
    <m/>
    <s v="Duru Itrıyat Deposu Sanayı Ve Tıcaret Anonım Sırketı"/>
    <s v="EH.03.001"/>
    <s v="Enroute Panorama - Çağrı Merkezi Hizmeti (MSD)"/>
    <s v="Univera - Henkel"/>
    <x v="16"/>
    <s v="Enroute"/>
    <s v="Enroute"/>
    <n v="18254.25"/>
    <m/>
    <n v="1"/>
    <m/>
    <m/>
    <m/>
    <n v="0"/>
    <m/>
    <n v="18254.25"/>
    <m/>
    <m/>
    <m/>
    <m/>
    <m/>
    <m/>
    <s v="Henkel"/>
    <s v="Mevcut Müşteri"/>
    <s v="Yenileme"/>
    <s v="Hizmet"/>
    <s v="Çağrı Merkezi"/>
    <s v="Diğer"/>
    <s v="Univera Satış"/>
    <s v="Saha Satış"/>
    <s v="Yurt İçi"/>
    <s v="Türkiye"/>
    <s v="Dist"/>
  </r>
  <r>
    <m/>
    <m/>
    <x v="191"/>
    <s v="Q4"/>
    <x v="0"/>
    <x v="10"/>
    <m/>
    <s v="PANASONIC ELEKTRIC WORKS ELEKTRIK SAN.VE TIC. A.S."/>
    <s v="SH.05.001"/>
    <s v="StokBar Panorama - Yazilim Gelistirme Hizmeti"/>
    <s v="Univera - Panasonic"/>
    <x v="11"/>
    <s v="Stokbar"/>
    <s v="Stokbar"/>
    <n v="6075"/>
    <m/>
    <n v="39"/>
    <m/>
    <n v="236925"/>
    <m/>
    <n v="0"/>
    <m/>
    <n v="236925"/>
    <m/>
    <n v="0"/>
    <n v="0"/>
    <s v="UNI240000001935"/>
    <m/>
    <m/>
    <s v="Panasonic"/>
    <s v="Mevcut Müşteri"/>
    <s v="Yeni Satış"/>
    <s v="Hizmet"/>
    <s v="Hosting"/>
    <s v="Diğer"/>
    <s v="Univera Satış"/>
    <s v="Saha Satış"/>
    <s v="Yurt İçi"/>
    <s v="Türkiye"/>
    <s v="Merkez"/>
  </r>
  <r>
    <m/>
    <m/>
    <x v="191"/>
    <s v="Q4"/>
    <x v="0"/>
    <x v="10"/>
    <m/>
    <s v="PANASONIC ELEKTRIC WORKS ELEKTRIK SAN.VE TIC. A.S."/>
    <s v="SH.05.001"/>
    <s v="StokBar Panorama - Yazilim Gelistirme Hizmeti"/>
    <s v="Univera - Panasonic"/>
    <x v="11"/>
    <s v="Stokbar"/>
    <s v="Stokbar"/>
    <n v="4556.25"/>
    <m/>
    <n v="32"/>
    <m/>
    <n v="145800"/>
    <m/>
    <n v="0"/>
    <m/>
    <n v="145800"/>
    <m/>
    <n v="0"/>
    <n v="0"/>
    <s v="UNI240000001934"/>
    <m/>
    <m/>
    <s v="Panasonic"/>
    <s v="Mevcut Müşteri"/>
    <s v="Yeni Satış"/>
    <s v="Hizmet"/>
    <s v="Hosting"/>
    <s v="Diğer"/>
    <s v="Univera Satış"/>
    <s v="Saha Satış"/>
    <s v="Yurt İçi"/>
    <s v="Türkiye"/>
    <s v="Merkez"/>
  </r>
  <r>
    <m/>
    <m/>
    <x v="191"/>
    <s v="Q3"/>
    <x v="1"/>
    <x v="7"/>
    <m/>
    <s v="Avrasya Tüketim Ürünleri Lojistik Pazarlama Yatırım Sanayi Ve Ticaret Limited Şirketi"/>
    <s v="EH.02.014"/>
    <s v="Enroute PANORAMA BUSİNESS ANALYTİCS  (QSENSE) KULLANICI YazılımI BakımI"/>
    <s v="Univera - Henkel"/>
    <x v="16"/>
    <s v="Enroute"/>
    <s v="QLIK - Outsource"/>
    <n v="3947.1083680000002"/>
    <m/>
    <n v="1"/>
    <m/>
    <m/>
    <m/>
    <n v="0"/>
    <m/>
    <n v="3947.1083680000002"/>
    <m/>
    <m/>
    <m/>
    <m/>
    <m/>
    <m/>
    <s v="Henkel"/>
    <s v="Mevcut Müşteri"/>
    <s v="Yenileme"/>
    <s v="Hizmet"/>
    <s v="Bakım ve Destek Hizmeti"/>
    <s v="Diğer"/>
    <s v="Univera Satış"/>
    <s v="Saha Satış"/>
    <s v="Yurt İçi"/>
    <s v="Türkiye"/>
    <s v="Dist"/>
  </r>
  <r>
    <m/>
    <m/>
    <x v="191"/>
    <s v="Q3"/>
    <x v="1"/>
    <x v="7"/>
    <m/>
    <s v="END DAĞITIM E-TİCARET İTHALAT İHRACAT SANAYİ TİCARET LİMİTED ŞİRKETİ"/>
    <s v="EH.02.014"/>
    <s v="Enroute PANORAMA BUSİNESS ANALYTİCS  (QSENSE) KULLANICI YazılımI BakımI"/>
    <s v="Univera - Henkel"/>
    <x v="16"/>
    <s v="Enroute"/>
    <s v="QLIK - Outsource"/>
    <n v="247.04093399999999"/>
    <m/>
    <n v="1"/>
    <m/>
    <m/>
    <m/>
    <n v="0"/>
    <m/>
    <n v="247.04093399999999"/>
    <m/>
    <m/>
    <m/>
    <m/>
    <m/>
    <m/>
    <s v="Henkel"/>
    <s v="Mevcut Müşteri"/>
    <s v="Yenileme"/>
    <s v="Hizmet"/>
    <s v="Bakım ve Destek Hizmeti"/>
    <s v="Diğer"/>
    <s v="Univera Satış"/>
    <s v="Saha Satış"/>
    <s v="Yurt İçi"/>
    <s v="Türkiye"/>
    <s v="Dist"/>
  </r>
  <r>
    <m/>
    <m/>
    <x v="191"/>
    <s v="Q3"/>
    <x v="1"/>
    <x v="7"/>
    <m/>
    <s v="HABITAT ZEYTIN ZEYTINYAGI GIDA TARIM SANAYI ITHALAT IHRACAT VE TICARET ANONIM SIRKETI"/>
    <s v="EH.02.014"/>
    <s v="Enroute PANORAMA BUSİNESS ANALYTİCS  (QSENSE) KULLANICI YazılımI BakımI"/>
    <s v="Univera - Henkel"/>
    <x v="16"/>
    <s v="Enroute"/>
    <s v="QLIK - Outsource"/>
    <n v="2081.7917910000001"/>
    <m/>
    <n v="1"/>
    <m/>
    <m/>
    <m/>
    <n v="0"/>
    <m/>
    <n v="2081.7917910000001"/>
    <m/>
    <m/>
    <m/>
    <m/>
    <m/>
    <m/>
    <s v="Henkel"/>
    <s v="Mevcut Müşteri"/>
    <s v="Yenileme"/>
    <s v="Hizmet"/>
    <s v="Bakım ve Destek Hizmeti"/>
    <s v="Diğer"/>
    <s v="Univera Satış"/>
    <s v="Saha Satış"/>
    <s v="Yurt İçi"/>
    <s v="Türkiye"/>
    <s v="Dist"/>
  </r>
  <r>
    <m/>
    <m/>
    <x v="191"/>
    <s v="Q3"/>
    <x v="1"/>
    <x v="7"/>
    <m/>
    <s v="Avrasya Tüketim Ürünleri Lojistik Pazarlama Yatırım Sanayi Ve Ticaret Limited Şirketi"/>
    <s v="EH.02.001"/>
    <s v="Enroute Panorama - Yazılım Bakımı, Yaşatma ve Merkezi Destek Hizmeti"/>
    <s v="Univera - Henkel"/>
    <x v="16"/>
    <s v="Enroute"/>
    <s v="Enroute"/>
    <n v="81359.88"/>
    <m/>
    <n v="1"/>
    <m/>
    <m/>
    <m/>
    <n v="0"/>
    <m/>
    <n v="81359.88"/>
    <m/>
    <m/>
    <m/>
    <m/>
    <m/>
    <m/>
    <s v="Henkel"/>
    <s v="Mevcut Müşteri"/>
    <s v="Yenileme"/>
    <s v="Hizmet"/>
    <s v="Bakım ve Destek Hizmeti"/>
    <s v="Diğer"/>
    <s v="Univera Satış"/>
    <s v="Saha Satış"/>
    <s v="Yurt İçi"/>
    <s v="Türkiye"/>
    <s v="Dist"/>
  </r>
  <r>
    <m/>
    <m/>
    <x v="191"/>
    <s v="Q3"/>
    <x v="1"/>
    <x v="7"/>
    <m/>
    <s v="END DAĞITIM E-TİCARET İTHALAT İHRACAT SANAYİ TİCARET LİMİTED ŞİRKETİ"/>
    <s v="EH.02.001"/>
    <s v="Enroute Panorama - Yazılım Bakımı, Yaşatma ve Merkezi Destek Hizmeti"/>
    <s v="Univera - Henkel"/>
    <x v="16"/>
    <s v="Enroute"/>
    <s v="Enroute"/>
    <n v="5087.87"/>
    <m/>
    <n v="1"/>
    <m/>
    <m/>
    <m/>
    <n v="0"/>
    <m/>
    <n v="5087.87"/>
    <m/>
    <m/>
    <m/>
    <m/>
    <m/>
    <m/>
    <s v="Henkel"/>
    <s v="Mevcut Müşteri"/>
    <s v="Yenileme"/>
    <s v="Hizmet"/>
    <s v="Bakım ve Destek Hizmeti"/>
    <s v="Diğer"/>
    <s v="Univera Satış"/>
    <s v="Saha Satış"/>
    <s v="Yurt İçi"/>
    <s v="Türkiye"/>
    <s v="Dist"/>
  </r>
  <r>
    <m/>
    <m/>
    <x v="191"/>
    <s v="Q3"/>
    <x v="1"/>
    <x v="7"/>
    <m/>
    <s v="HABITAT ZEYTIN ZEYTINYAGI GIDA TARIM SANAYI ITHALAT IHRACAT VE TICARET ANONIM SIRKETI"/>
    <s v="EH.02.001"/>
    <s v="Enroute Panorama - Yazılım Bakımı, Yaşatma ve Merkezi Destek Hizmeti"/>
    <s v="Univera - Henkel"/>
    <x v="16"/>
    <s v="Enroute"/>
    <s v="Enroute"/>
    <n v="42917.01"/>
    <m/>
    <n v="1"/>
    <m/>
    <m/>
    <m/>
    <n v="0"/>
    <m/>
    <n v="42917.01"/>
    <m/>
    <m/>
    <m/>
    <m/>
    <m/>
    <m/>
    <s v="Henkel"/>
    <s v="Mevcut Müşteri"/>
    <s v="Yenileme"/>
    <s v="Hizmet"/>
    <s v="Bakım ve Destek Hizmeti"/>
    <s v="Diğer"/>
    <s v="Univera Satış"/>
    <s v="Saha Satış"/>
    <s v="Yurt İçi"/>
    <s v="Türkiye"/>
    <s v="Dist"/>
  </r>
  <r>
    <m/>
    <m/>
    <x v="191"/>
    <s v="Q3"/>
    <x v="1"/>
    <x v="7"/>
    <m/>
    <s v="Avrasya Tüketim Ürünleri Lojistik Pazarlama Yatırım Sanayi Ve Ticaret Limited Şirketi"/>
    <s v="EH.03.001"/>
    <s v="Enroute Panorama - Çağrı Merkezi Hizmeti (MSD)"/>
    <s v="Univera - Henkel"/>
    <x v="16"/>
    <s v="Enroute"/>
    <s v="Enroute"/>
    <n v="27872.35"/>
    <m/>
    <n v="1"/>
    <m/>
    <m/>
    <m/>
    <n v="0"/>
    <m/>
    <n v="27872.35"/>
    <m/>
    <m/>
    <m/>
    <m/>
    <m/>
    <m/>
    <s v="Henkel"/>
    <s v="Mevcut Müşteri"/>
    <s v="Yenileme"/>
    <s v="Hizmet"/>
    <s v="Çağrı Merkezi"/>
    <s v="Diğer"/>
    <s v="Univera Satış"/>
    <s v="Saha Satış"/>
    <s v="Yurt İçi"/>
    <s v="Türkiye"/>
    <s v="Dist"/>
  </r>
  <r>
    <m/>
    <m/>
    <x v="191"/>
    <s v="Q3"/>
    <x v="1"/>
    <x v="7"/>
    <m/>
    <s v="END DAĞITIM E-TİCARET İTHALAT İHRACAT SANAYİ TİCARET LİMİTED ŞİRKETİ"/>
    <s v="EH.03.001"/>
    <s v="Enroute Panorama - Çağrı Merkezi Hizmeti (MSD)"/>
    <s v="Univera - Henkel"/>
    <x v="16"/>
    <s v="Enroute"/>
    <s v="Enroute"/>
    <n v="1743.01"/>
    <m/>
    <n v="1"/>
    <m/>
    <m/>
    <m/>
    <n v="0"/>
    <m/>
    <n v="1743.01"/>
    <m/>
    <m/>
    <m/>
    <m/>
    <m/>
    <m/>
    <s v="Henkel"/>
    <s v="Mevcut Müşteri"/>
    <s v="Yenileme"/>
    <s v="Hizmet"/>
    <s v="Çağrı Merkezi"/>
    <s v="Diğer"/>
    <s v="Univera Satış"/>
    <s v="Saha Satış"/>
    <s v="Yurt İçi"/>
    <s v="Türkiye"/>
    <s v="Dist"/>
  </r>
  <r>
    <m/>
    <m/>
    <x v="191"/>
    <s v="Q3"/>
    <x v="1"/>
    <x v="7"/>
    <m/>
    <s v="HABITAT ZEYTIN ZEYTINYAGI GIDA TARIM SANAYI ITHALAT IHRACAT VE TICARET ANONIM SIRKETI"/>
    <s v="EH.03.001"/>
    <s v="Enroute Panorama - Çağrı Merkezi Hizmeti (MSD)"/>
    <s v="Univera - Henkel"/>
    <x v="16"/>
    <s v="Enroute"/>
    <s v="Enroute"/>
    <n v="14702.55"/>
    <m/>
    <n v="1"/>
    <m/>
    <m/>
    <m/>
    <n v="0"/>
    <m/>
    <n v="14702.55"/>
    <m/>
    <m/>
    <m/>
    <m/>
    <m/>
    <m/>
    <s v="Henkel"/>
    <s v="Mevcut Müşteri"/>
    <s v="Yenileme"/>
    <s v="Hizmet"/>
    <s v="Çağrı Merkezi"/>
    <s v="Diğer"/>
    <s v="Univera Satış"/>
    <s v="Saha Satış"/>
    <s v="Yurt İçi"/>
    <s v="Türkiye"/>
    <s v="Dist"/>
  </r>
  <r>
    <m/>
    <m/>
    <x v="192"/>
    <s v="Q4"/>
    <x v="0"/>
    <x v="10"/>
    <m/>
    <s v="ERZA GIDA ANONIM SIRKETI"/>
    <s v="UH.01.002"/>
    <s v="UNIDOX KONTÖR HIZMETI"/>
    <s v="Univera - Mey İçki"/>
    <x v="6"/>
    <s v="E-Dönüşüm"/>
    <s v="Unidox"/>
    <n v="1.7424999999999999"/>
    <m/>
    <n v="50000"/>
    <m/>
    <n v="87125"/>
    <m/>
    <n v="0"/>
    <m/>
    <n v="87125"/>
    <m/>
    <n v="0"/>
    <n v="0"/>
    <s v="UNI240000001938"/>
    <m/>
    <m/>
    <s v="Mey İçki"/>
    <s v="Mevcut Müşteri"/>
    <s v="Yeni Satış"/>
    <s v="Kontor"/>
    <s v="Kontor Satışı"/>
    <s v="Key Account"/>
    <s v="Kanal Satış"/>
    <s v="Saha Satış"/>
    <s v="Yurt İçi"/>
    <s v="Türkiye"/>
    <s v="Dist"/>
  </r>
  <r>
    <m/>
    <m/>
    <x v="192"/>
    <s v="Q4"/>
    <x v="0"/>
    <x v="10"/>
    <m/>
    <s v="KIYAL GIDA TUR.INS.TEM.NAK.TIC.SAN.LTD.STI."/>
    <s v="UH.01.002"/>
    <s v="UNIDOX KONTÖR HIZMETI"/>
    <s v="Univera - Redbull"/>
    <x v="6"/>
    <s v="E-Dönüşüm"/>
    <s v="Unidox"/>
    <n v="2"/>
    <m/>
    <n v="25000"/>
    <m/>
    <n v="50000"/>
    <m/>
    <n v="0"/>
    <m/>
    <n v="50000"/>
    <m/>
    <n v="0"/>
    <n v="0"/>
    <s v="UNI240000001937"/>
    <m/>
    <m/>
    <s v="Redbull"/>
    <s v="Mevcut Müşteri"/>
    <s v="Yeni Satış"/>
    <s v="Kontor"/>
    <s v="Kontor Satışı"/>
    <s v="Diğer"/>
    <s v="Kanal Satış"/>
    <s v="Saha Satış"/>
    <s v="Yurt İçi"/>
    <s v="Türkiye"/>
    <s v="Dist"/>
  </r>
  <r>
    <m/>
    <m/>
    <x v="192"/>
    <s v="Q4"/>
    <x v="0"/>
    <x v="10"/>
    <m/>
    <s v="TADIM GMBH"/>
    <s v="EH.06.001"/>
    <s v="EnRoute Panorama - Hosting Hizmeti"/>
    <s v="Univera - Tadım Export"/>
    <x v="11"/>
    <s v="Hosting"/>
    <m/>
    <n v="75487.005000000005"/>
    <m/>
    <n v="2"/>
    <m/>
    <n v="150974.00625599999"/>
    <m/>
    <n v="-3.7439999999999999E-3"/>
    <m/>
    <n v="150974.01"/>
    <m/>
    <n v="0"/>
    <n v="0"/>
    <s v="ENV240000000116"/>
    <m/>
    <m/>
    <s v="Tadım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193"/>
    <s v="Q4"/>
    <x v="0"/>
    <x v="10"/>
    <m/>
    <s v="ALİ SERGEN KART"/>
    <s v="WPH.02.001"/>
    <s v="WebPlus Yazilim Bakimi Hizmeti"/>
    <s v="Univera - Kanal"/>
    <x v="5"/>
    <s v="Enroute"/>
    <s v="Webplus"/>
    <n v="15664"/>
    <m/>
    <n v="1"/>
    <m/>
    <n v="19580"/>
    <m/>
    <n v="3916"/>
    <m/>
    <n v="15664"/>
    <m/>
    <n v="0"/>
    <n v="0"/>
    <s v="ENV240000000117"/>
    <m/>
    <m/>
    <s v="Ali Sergen Kart"/>
    <s v="Mevcut Müşteri"/>
    <s v="Yenileme"/>
    <s v="Hizmet"/>
    <s v="Bakım ve Destek Hizmeti"/>
    <s v="Diğer"/>
    <s v="Kanal Satış"/>
    <s v="Ali Sergen Kart"/>
    <s v="Yurt İçi"/>
    <s v="Türkiye"/>
    <s v="Merkez"/>
  </r>
  <r>
    <m/>
    <m/>
    <x v="193"/>
    <s v="Q4"/>
    <x v="0"/>
    <x v="10"/>
    <m/>
    <s v="ALİ SERGEN KART"/>
    <s v="WPH.02.001"/>
    <s v="WebPlus Yazilim Bakimi Hizmeti"/>
    <s v="Univera - Kanal"/>
    <x v="5"/>
    <s v="Enroute"/>
    <s v="Webplus"/>
    <n v="7018.86"/>
    <m/>
    <n v="1"/>
    <m/>
    <n v="7018.86"/>
    <m/>
    <n v="0"/>
    <m/>
    <n v="7018.86"/>
    <m/>
    <n v="0"/>
    <n v="0"/>
    <s v="ENV240000000117"/>
    <m/>
    <m/>
    <s v="Ali Sergen Kart"/>
    <s v="Mevcut Müşteri"/>
    <s v="Yenileme"/>
    <s v="Hizmet"/>
    <s v="Bakım ve Destek Hizmeti"/>
    <s v="Diğer"/>
    <s v="Kanal Satış"/>
    <s v="Ali Sergen Kart"/>
    <s v="Yurt İçi"/>
    <s v="Türkiye"/>
    <s v="Merkez"/>
  </r>
  <r>
    <m/>
    <m/>
    <x v="193"/>
    <s v="Q4"/>
    <x v="0"/>
    <x v="10"/>
    <m/>
    <s v="MATRIKS BİLGİSAYAR SİSTEMLERİ LTD.ŞTİ"/>
    <s v="WPH.02.001"/>
    <s v="WebPlus Yazilim Bakimi Hizmeti"/>
    <s v="Univera - Kanal"/>
    <x v="5"/>
    <s v="Enroute"/>
    <s v="Webplus"/>
    <n v="6160"/>
    <m/>
    <n v="1"/>
    <m/>
    <n v="6160"/>
    <m/>
    <n v="0"/>
    <m/>
    <n v="6160"/>
    <m/>
    <n v="0"/>
    <n v="0"/>
    <s v="UNI240000001941"/>
    <m/>
    <m/>
    <s v="Matriks"/>
    <s v="Mevcut Müşteri"/>
    <s v="Yenileme"/>
    <s v="Hizmet"/>
    <s v="Bakım ve Destek Hizmeti"/>
    <s v="Diğer"/>
    <s v="Kanal Satış"/>
    <s v="Matriks"/>
    <s v="Yurt İçi"/>
    <s v="Türkiye"/>
    <s v="Merkez"/>
  </r>
  <r>
    <m/>
    <m/>
    <x v="193"/>
    <s v="Q4"/>
    <x v="0"/>
    <x v="10"/>
    <m/>
    <s v="MATRIKS BİLGİSAYAR SİSTEMLERİ LTD.ŞTİ"/>
    <s v="WPY.01.003"/>
    <s v="WEBPLUS EK KULLANICI LISANSI +1"/>
    <s v="Univera - Kanal"/>
    <x v="5"/>
    <s v="Enroute"/>
    <s v="Webplus"/>
    <n v="1320"/>
    <m/>
    <n v="2"/>
    <m/>
    <n v="3300"/>
    <m/>
    <n v="660"/>
    <m/>
    <n v="2640"/>
    <m/>
    <n v="0"/>
    <n v="0"/>
    <s v="UNI240000001941"/>
    <m/>
    <m/>
    <s v="Matriks"/>
    <s v="Mevcut Müşteri"/>
    <s v="Yeni Satış"/>
    <s v="Lisans"/>
    <s v="Lisans Satışı"/>
    <s v="Diğer"/>
    <s v="Kanal Satış"/>
    <s v="Matriks"/>
    <s v="Yurt İçi"/>
    <s v="Türkiye"/>
    <s v="Merkez"/>
  </r>
  <r>
    <m/>
    <m/>
    <x v="193"/>
    <s v="Q4"/>
    <x v="0"/>
    <x v="10"/>
    <m/>
    <s v="MATRIKS BİLGİSAYAR SİSTEMLERİ LTD.ŞTİ"/>
    <s v="WPY.01.007"/>
    <s v="WEBPLUS E-DÖNÜSÜM MODÜL LISANSI"/>
    <s v="Univera - Kanal"/>
    <x v="5"/>
    <s v="Enroute"/>
    <s v="Webplus"/>
    <n v="8800"/>
    <m/>
    <n v="1"/>
    <m/>
    <n v="11000"/>
    <m/>
    <n v="2200"/>
    <m/>
    <n v="8800"/>
    <m/>
    <n v="0"/>
    <n v="0"/>
    <s v="UNI240000001941"/>
    <m/>
    <m/>
    <s v="Matriks"/>
    <s v="Mevcut Müşteri"/>
    <s v="Yeni Satış"/>
    <s v="Lisans"/>
    <s v="Lisans Satışı"/>
    <s v="Diğer"/>
    <s v="Kanal Satış"/>
    <s v="Matriks"/>
    <s v="Yurt İçi"/>
    <s v="Türkiye"/>
    <s v="Merkez"/>
  </r>
  <r>
    <m/>
    <m/>
    <x v="193"/>
    <s v="Q4"/>
    <x v="0"/>
    <x v="10"/>
    <m/>
    <s v="MATRIKS BİLGİSAYAR SİSTEMLERİ LTD.ŞTİ"/>
    <s v="WPY.01.006"/>
    <s v="WEBPLUS DISTRIBUTION SATIS-DAGITIM YAZILIMI (Light)"/>
    <s v="Univera - Kanal"/>
    <x v="5"/>
    <s v="Enroute"/>
    <s v="Webplus"/>
    <n v="13200"/>
    <m/>
    <n v="1"/>
    <m/>
    <n v="16500"/>
    <m/>
    <n v="3300"/>
    <m/>
    <n v="13200"/>
    <m/>
    <n v="0"/>
    <n v="0"/>
    <s v="UNI240000001941"/>
    <m/>
    <m/>
    <s v="Matriks"/>
    <s v="Mevcut Müşteri"/>
    <s v="Yeni Satış"/>
    <s v="Lisans"/>
    <s v="Lisans Satışı"/>
    <s v="Diğer"/>
    <s v="Kanal Satış"/>
    <s v="Matriks"/>
    <s v="Yurt İçi"/>
    <s v="Türkiye"/>
    <s v="Merkez"/>
  </r>
  <r>
    <m/>
    <m/>
    <x v="193"/>
    <s v="Q4"/>
    <x v="0"/>
    <x v="10"/>
    <m/>
    <s v="MİYA OTOMASYON VE BARKOD BILISIM SISTEMLERI SAN TİC. VE L.T.D. STI."/>
    <s v="WPY.01.002"/>
    <s v="WebPlus Dagitim Kanali Lisansi"/>
    <s v="Univera - Kanal"/>
    <x v="5"/>
    <s v="Enroute"/>
    <s v="Webplus"/>
    <n v="11400"/>
    <m/>
    <n v="1"/>
    <m/>
    <n v="12000"/>
    <m/>
    <n v="600"/>
    <m/>
    <n v="11400"/>
    <m/>
    <n v="0"/>
    <n v="0"/>
    <s v="UNI240000001942"/>
    <m/>
    <m/>
    <s v="Miya"/>
    <s v="Mevcut Müşteri"/>
    <s v="Yeni Satış"/>
    <s v="Lisans"/>
    <s v="Lisans Satışı"/>
    <s v="Diğer"/>
    <s v="Kanal Satış"/>
    <s v="Miya"/>
    <s v="Yurt İçi"/>
    <s v="Türkiye"/>
    <s v="Merkez"/>
  </r>
  <r>
    <m/>
    <m/>
    <x v="193"/>
    <s v="Q4"/>
    <x v="0"/>
    <x v="10"/>
    <m/>
    <s v="MİYA OTOMASYON VE BARKOD BILISIM SISTEMLERI SAN TİC. VE L.T.D. STI."/>
    <s v="UH.01.002"/>
    <s v="UNIDOX KONTÖR HIZMETI"/>
    <s v="Univera - Kanal"/>
    <x v="5"/>
    <s v="E-Dönüşüm"/>
    <s v="Unidox"/>
    <n v="0.85504000000000002"/>
    <m/>
    <n v="100000"/>
    <m/>
    <n v="106880"/>
    <m/>
    <n v="21376"/>
    <m/>
    <n v="85504"/>
    <m/>
    <n v="0"/>
    <n v="0"/>
    <s v="UNI240000001940"/>
    <m/>
    <m/>
    <s v="Miya"/>
    <s v="Mevcut Müşteri"/>
    <s v="Yeni Satış"/>
    <s v="Kontor"/>
    <s v="Kontor Satışı"/>
    <s v="Diğer"/>
    <s v="Kanal Satış"/>
    <s v="Miya"/>
    <s v="Yurt İçi"/>
    <s v="Türkiye"/>
    <s v="Merkez"/>
  </r>
  <r>
    <m/>
    <m/>
    <x v="193"/>
    <s v="Q4"/>
    <x v="0"/>
    <x v="10"/>
    <m/>
    <s v="BALAKAN DAGITIM GIDA PETROL TASIMACILIK IÇECEK TURIZM SAN TIC.AS."/>
    <s v="UH.01.002"/>
    <s v="UNIDOX KONTÖR HIZMETI"/>
    <s v="Univera - Uludağ İçecek"/>
    <x v="6"/>
    <s v="E-Dönüşüm"/>
    <s v="Unidox"/>
    <n v="2.1800000000000002"/>
    <m/>
    <n v="10000"/>
    <m/>
    <n v="21800"/>
    <m/>
    <n v="0"/>
    <m/>
    <n v="21800"/>
    <m/>
    <n v="0"/>
    <n v="0"/>
    <s v="UNI240000001939"/>
    <m/>
    <m/>
    <s v="Uludağ İçecek"/>
    <s v="Mevcut Müşteri"/>
    <s v="Yeni Satış"/>
    <s v="Kontor"/>
    <s v="Kontor Satışı"/>
    <s v="Diğer"/>
    <s v="Univera Satış"/>
    <s v="Saha Satış"/>
    <s v="Yurt İçi"/>
    <s v="Türkiye"/>
    <s v="Dist"/>
  </r>
  <r>
    <m/>
    <m/>
    <x v="193"/>
    <s v="Q4"/>
    <x v="0"/>
    <x v="10"/>
    <m/>
    <s v="YUSUF ALDEMİR (ALDEMİR BİLİŞİM HizmetLERİ VE DANIŞMANLIK)"/>
    <s v="UH.01.002"/>
    <s v="UNIDOX KONTÖR HIZMETI"/>
    <s v="Univera - Kanal"/>
    <x v="5"/>
    <s v="E-Dönüşüm"/>
    <s v="Unidox"/>
    <n v="1.2"/>
    <m/>
    <n v="25000"/>
    <m/>
    <n v="37500"/>
    <m/>
    <n v="7500"/>
    <m/>
    <n v="30000"/>
    <m/>
    <n v="0"/>
    <n v="0"/>
    <s v="UNI240000001943"/>
    <m/>
    <m/>
    <s v="Aldemir Bilişim"/>
    <s v="Mevcut Müşteri"/>
    <s v="Yeni Satış"/>
    <s v="Kontor"/>
    <s v="Kontor Satışı"/>
    <s v="Diğer"/>
    <s v="Kanal Satış"/>
    <s v="Aldemir"/>
    <s v="Yurt İçi"/>
    <s v="Türkiye"/>
    <s v="Merkez"/>
  </r>
  <r>
    <m/>
    <m/>
    <x v="193"/>
    <s v="Q4"/>
    <x v="0"/>
    <x v="10"/>
    <m/>
    <s v="JT INTERNATIONAL SA"/>
    <s v="QH.02.001"/>
    <s v="Quest Panorama - Yazilim Bakimi, Yasatma ve Merkezi Destek Hizmeti"/>
    <s v="Univera - JTI İran"/>
    <x v="13"/>
    <s v="Quest"/>
    <m/>
    <n v="64314.18"/>
    <m/>
    <n v="1"/>
    <m/>
    <n v="64314.176640999998"/>
    <m/>
    <n v="-3.359E-3"/>
    <m/>
    <n v="64314.18"/>
    <m/>
    <n v="0"/>
    <n v="0"/>
    <s v="ENV240000000118"/>
    <m/>
    <m/>
    <s v="JTI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193"/>
    <s v="Q4"/>
    <x v="0"/>
    <x v="10"/>
    <m/>
    <s v="JT INTERNATIONAL SA"/>
    <s v="QH.08.001"/>
    <s v="Quest Panorama - Hosting Hizmeti"/>
    <s v="Univera - JTI İran"/>
    <x v="13"/>
    <s v="Hosting"/>
    <m/>
    <n v="178579.7"/>
    <m/>
    <n v="1"/>
    <m/>
    <n v="178579.70384100001"/>
    <m/>
    <n v="3.8409999999999998E-3"/>
    <m/>
    <n v="178579.7"/>
    <m/>
    <n v="0"/>
    <n v="0"/>
    <s v="ENV240000000118"/>
    <m/>
    <m/>
    <s v="JTI"/>
    <s v="Mevcut Müşteri"/>
    <s v="Yenileme"/>
    <s v="Hizmet"/>
    <s v="Hosting"/>
    <s v="Key Account"/>
    <s v="Univera Satış"/>
    <s v="Saha Satış"/>
    <s v="Yurt İçi"/>
    <s v="Türkiye"/>
    <s v="Merkez"/>
  </r>
  <r>
    <m/>
    <m/>
    <x v="193"/>
    <s v="Q4"/>
    <x v="0"/>
    <x v="10"/>
    <m/>
    <s v="JT INTERNATIONAL SA"/>
    <s v="EH.06.001"/>
    <s v="EnRoute Panorama - Hosting Hizmeti"/>
    <s v="Univera - JTI İran"/>
    <x v="13"/>
    <s v="Hosting"/>
    <m/>
    <n v="178579.7"/>
    <m/>
    <n v="1"/>
    <m/>
    <n v="178579.70384100001"/>
    <m/>
    <n v="3.8409999999999998E-3"/>
    <m/>
    <n v="178579.7"/>
    <m/>
    <n v="0"/>
    <n v="0"/>
    <s v="ENV240000000118"/>
    <m/>
    <m/>
    <s v="JTI"/>
    <s v="Mevcut Müşteri"/>
    <s v="Yenileme"/>
    <s v="Hizmet"/>
    <s v="Hosting"/>
    <s v="Key Account"/>
    <s v="Univera Satış"/>
    <s v="Saha Satış"/>
    <s v="Yurt İçi"/>
    <s v="Türkiye"/>
    <s v="Merkez"/>
  </r>
  <r>
    <m/>
    <m/>
    <x v="193"/>
    <s v="Q3"/>
    <x v="1"/>
    <x v="7"/>
    <m/>
    <s v="FLLC EFES TRADE BY"/>
    <s v="EH.02.001"/>
    <s v="Enroute Panorama - Yazılım Bakımı, Yaşatma ve Merkezi Destek Hizmeti"/>
    <s v="Univera - Efes Belarus"/>
    <x v="16"/>
    <s v="Enroute"/>
    <s v="Enroute"/>
    <n v="355656.33171200001"/>
    <m/>
    <n v="1"/>
    <m/>
    <m/>
    <m/>
    <n v="0"/>
    <m/>
    <n v="355656.33171200001"/>
    <m/>
    <m/>
    <m/>
    <m/>
    <m/>
    <m/>
    <s v="Efes International"/>
    <s v="Mevcut Müşteri"/>
    <s v="Yenileme"/>
    <s v="Hizmet"/>
    <s v="Bakım ve Destek Hizmeti"/>
    <s v="Diğer"/>
    <s v="Univera Satış"/>
    <s v="Saha Satış"/>
    <s v="Yurt Dışı"/>
    <s v="Belarus"/>
    <s v="Merkez"/>
  </r>
  <r>
    <m/>
    <m/>
    <x v="193"/>
    <s v="Q3"/>
    <x v="1"/>
    <x v="7"/>
    <m/>
    <s v="KARADENİZ KARDEŞLER GIDA SAN.VE TİC. A.Ş."/>
    <s v="EH.02.001"/>
    <s v="Enroute Panorama - Yazılım Bakımı, Yaşatma ve Merkezi Destek Hizmeti"/>
    <s v="Univera - Kebir Süt"/>
    <x v="5"/>
    <s v="Enroute"/>
    <s v="Enroute"/>
    <n v="860357.12"/>
    <m/>
    <n v="1"/>
    <m/>
    <m/>
    <m/>
    <n v="99863"/>
    <m/>
    <n v="860357.12"/>
    <m/>
    <m/>
    <m/>
    <m/>
    <m/>
    <m/>
    <s v="Kebir Süt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193"/>
    <s v="Q3"/>
    <x v="1"/>
    <x v="7"/>
    <m/>
    <s v="SANİPAK SAĞLIKLI YAŞAM ÜRÜNLERİ SAN VE TİC AŞ"/>
    <s v="EH.02.001"/>
    <s v="Enroute Panorama - Yazılım Bakımı, Yaşatma ve Merkezi Destek Hizmeti"/>
    <s v="Univera - Eczacıbaşı Girişim"/>
    <x v="11"/>
    <s v="Enroute"/>
    <s v="Enroute"/>
    <n v="314820"/>
    <m/>
    <n v="1"/>
    <m/>
    <m/>
    <m/>
    <n v="0"/>
    <m/>
    <n v="314820"/>
    <m/>
    <m/>
    <m/>
    <m/>
    <m/>
    <m/>
    <s v="Eczacıbaşı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193"/>
    <s v="Q3"/>
    <x v="1"/>
    <x v="7"/>
    <m/>
    <s v="Üçyol Dayanıklı Tüketim Malları Tekstil Ve Dış Tic.A.Ş. - Newal"/>
    <s v="EH.02.001"/>
    <s v="Enroute Panorama - Yazılım Bakımı, Yaşatma ve Merkezi Destek Hizmeti"/>
    <s v="Univera - Newal Irak"/>
    <x v="16"/>
    <s v="Enroute"/>
    <s v="Enroute"/>
    <n v="17596.636200000001"/>
    <m/>
    <n v="1"/>
    <m/>
    <n v="429"/>
    <m/>
    <n v="0"/>
    <m/>
    <n v="17596.636200000001"/>
    <m/>
    <m/>
    <m/>
    <m/>
    <m/>
    <m/>
    <s v="Newal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193"/>
    <s v="Q3"/>
    <x v="1"/>
    <x v="7"/>
    <m/>
    <s v="KÜRESEL TEDARİK VE TİCARET ANONİM ŞİRKETİ"/>
    <s v="EH.03.006"/>
    <s v="Enroute Panorama - Uzaktan Kurulum ve Eğitim Hizmeti"/>
    <s v="Univera - Küresel Tedarik"/>
    <x v="5"/>
    <s v="Enroute"/>
    <s v="Enroute"/>
    <n v="12600"/>
    <m/>
    <n v="4"/>
    <m/>
    <m/>
    <m/>
    <n v="5600"/>
    <m/>
    <n v="50400"/>
    <m/>
    <m/>
    <m/>
    <m/>
    <m/>
    <m/>
    <s v="Küresel Tedarik"/>
    <s v="Mevcut Müşteri"/>
    <s v="Yeni Satış"/>
    <s v="Hizmet"/>
    <s v="Kurulum ve Eğitim"/>
    <s v="Diğer"/>
    <s v="Univera Satış"/>
    <s v="Saha Satış"/>
    <s v="Yurt İçi"/>
    <s v="Türkiye"/>
    <s v="Merkez"/>
  </r>
  <r>
    <m/>
    <m/>
    <x v="193"/>
    <s v="Q3"/>
    <x v="1"/>
    <x v="7"/>
    <m/>
    <s v="Üçyol Dayanıklı Tüketim Malları Tekstil Ve Dış Tic.A.Ş. - Newal"/>
    <s v="EH.01.001"/>
    <s v="Enroute Panorama - Proje ve Ürün Yönetimi Danışmanlığı Hizmeti"/>
    <s v="Univera - Newal Irak"/>
    <x v="16"/>
    <s v="Enroute"/>
    <s v="Enroute"/>
    <n v="24074.241450000001"/>
    <m/>
    <n v="2"/>
    <m/>
    <m/>
    <m/>
    <n v="207"/>
    <m/>
    <n v="48148.482900000003"/>
    <m/>
    <m/>
    <m/>
    <m/>
    <m/>
    <m/>
    <s v="Newal"/>
    <s v="Mevcut Müşteri"/>
    <s v="Yeni Satış"/>
    <s v="Hizmet"/>
    <s v="Proje Yönetimi ve Danışmanlık"/>
    <s v="Diğer"/>
    <s v="Univera Satış"/>
    <s v="Saha Satış"/>
    <s v="Yurt İçi"/>
    <s v="Türkiye"/>
    <s v="Merkez"/>
  </r>
  <r>
    <m/>
    <m/>
    <x v="193"/>
    <s v="Q3"/>
    <x v="1"/>
    <x v="7"/>
    <m/>
    <s v="Üçyol Dayanıklı Tüketim Malları Tekstil Ve Dış Tic.A.Ş. - Newal"/>
    <s v="EY.01.014"/>
    <s v="Enroute Panorama - Platform Back Office Kullanıcı Yazılımı"/>
    <s v="Univera - Newal Irak"/>
    <x v="16"/>
    <s v="Enroute"/>
    <s v="Enroute"/>
    <n v="21378.136000000002"/>
    <m/>
    <n v="3"/>
    <m/>
    <n v="1950"/>
    <m/>
    <n v="390"/>
    <m/>
    <n v="64134.408000000003"/>
    <m/>
    <m/>
    <m/>
    <m/>
    <m/>
    <m/>
    <s v="Newal"/>
    <s v="Mevcut Müşteri"/>
    <s v="Yeni Satış"/>
    <s v="Lisans"/>
    <s v="Lisans Satışı"/>
    <s v="Diğer"/>
    <s v="Univera Satış"/>
    <s v="Saha Satış"/>
    <s v="Yurt İçi"/>
    <s v="Türkiye"/>
    <s v="Merkez"/>
  </r>
  <r>
    <m/>
    <m/>
    <x v="193"/>
    <s v="Q3"/>
    <x v="1"/>
    <x v="7"/>
    <m/>
    <s v="BEYLERBEYİ İÇECEK PAZARLAMA A.Ş"/>
    <s v="EY.04.006"/>
    <s v="Enroute Panorama - Kullanıcı Yazılımları Kiralama Hizmeti"/>
    <s v="Univera - Sarper İçecek"/>
    <x v="13"/>
    <s v="Enroute"/>
    <s v="Enroute"/>
    <n v="5998"/>
    <m/>
    <n v="210"/>
    <m/>
    <m/>
    <m/>
    <n v="0"/>
    <m/>
    <n v="1259580"/>
    <m/>
    <m/>
    <m/>
    <m/>
    <m/>
    <m/>
    <s v="Beylerbeyi"/>
    <s v="Mevcut Müşteri"/>
    <s v="Yenileme"/>
    <s v="Lisans"/>
    <s v="Lisans Kiralama"/>
    <s v="Diğer"/>
    <s v="Univera Satış"/>
    <s v="Saha Satış"/>
    <s v="Yurt İçi"/>
    <s v="Türkiye"/>
    <s v="Merkez"/>
  </r>
  <r>
    <m/>
    <m/>
    <x v="193"/>
    <s v="Q3"/>
    <x v="1"/>
    <x v="7"/>
    <m/>
    <s v="BEYLERBEYİ İÇECEK PAZARLAMA A.Ş"/>
    <s v="EY.04.005"/>
    <s v="Enroute Panorama - Dağıtıcı Yazılımları ve Hizmetleri Kiralama Hizmeti"/>
    <s v="Univera - Sarper İçecek"/>
    <x v="13"/>
    <s v="Enroute"/>
    <s v="Enroute"/>
    <n v="29615.57"/>
    <m/>
    <n v="16"/>
    <m/>
    <m/>
    <m/>
    <n v="0"/>
    <m/>
    <n v="473849.12"/>
    <m/>
    <m/>
    <m/>
    <m/>
    <m/>
    <m/>
    <s v="Beylerbeyi"/>
    <s v="Mevcut Müşteri"/>
    <s v="Yenileme"/>
    <s v="Lisans"/>
    <s v="Lisans Kiralama"/>
    <s v="Diğer"/>
    <s v="Univera Satış"/>
    <s v="Saha Satış"/>
    <s v="Yurt İçi"/>
    <s v="Türkiye"/>
    <s v="Merkez"/>
  </r>
  <r>
    <m/>
    <m/>
    <x v="193"/>
    <s v="Q3"/>
    <x v="1"/>
    <x v="7"/>
    <m/>
    <s v="KARADENİZ KARDEŞLER GIDA SAN.VE TİC. A.Ş."/>
    <s v="EH.03.001"/>
    <s v="Enroute Panorama - Çağrı Merkezi Hizmeti (MSD)"/>
    <s v="Univera - Kebir Süt"/>
    <x v="5"/>
    <s v="Enroute"/>
    <s v="Enroute"/>
    <n v="29059.940000000002"/>
    <m/>
    <n v="22"/>
    <m/>
    <m/>
    <m/>
    <n v="63229"/>
    <m/>
    <n v="639318.68000000005"/>
    <m/>
    <m/>
    <m/>
    <m/>
    <m/>
    <m/>
    <s v="Kebir Süt"/>
    <s v="Mevcut Müşteri"/>
    <s v="Yenileme"/>
    <s v="Hizmet"/>
    <s v="Çağrı Merkezi"/>
    <s v="Diğer"/>
    <s v="Univera Satış"/>
    <s v="Saha Satış"/>
    <s v="Yurt İçi"/>
    <s v="Türkiye"/>
    <s v="Merkez"/>
  </r>
  <r>
    <m/>
    <m/>
    <x v="194"/>
    <s v="Q4"/>
    <x v="0"/>
    <x v="10"/>
    <m/>
    <s v="MİYA OTOMASYON VE BARKOD BILISIM SISTEMLERI SAN TİC. VE L.T.D. STI."/>
    <s v="UH.01.002"/>
    <s v="UNIDOX KONTÖR HIZMETI"/>
    <s v="Univera - Kanal"/>
    <x v="5"/>
    <s v="E-Dönüşüm"/>
    <s v="Unidox"/>
    <n v="2.044"/>
    <m/>
    <n v="10000"/>
    <m/>
    <n v="20440"/>
    <m/>
    <n v="0"/>
    <m/>
    <n v="20440"/>
    <m/>
    <n v="0"/>
    <n v="0"/>
    <s v="UNI240000001948"/>
    <m/>
    <m/>
    <s v="Miya"/>
    <s v="Mevcut Müşteri"/>
    <s v="Yeni Satış"/>
    <s v="Kontor"/>
    <s v="Kontor Satışı"/>
    <s v="Diğer"/>
    <s v="Kanal Satış"/>
    <s v="Miya"/>
    <s v="Yurt İçi"/>
    <s v="Türkiye"/>
    <s v="Merkez"/>
  </r>
  <r>
    <m/>
    <m/>
    <x v="194"/>
    <s v="Q3"/>
    <x v="1"/>
    <x v="8"/>
    <m/>
    <s v="KOROPLAST TEMİZLİK AMBALAJ ÜRÜNLERİ SAN. VE DIŞ TİC.A.Ş."/>
    <s v="EY.03.001"/>
    <s v="Enroute PANORAMA PAAS YazılımI (Kiralama Hizmetİ)"/>
    <s v="Univera - Koroplast"/>
    <x v="19"/>
    <s v="Enroute"/>
    <s v="Enroute"/>
    <n v="94503.98"/>
    <m/>
    <n v="1"/>
    <m/>
    <m/>
    <m/>
    <m/>
    <m/>
    <n v="94503.98"/>
    <m/>
    <m/>
    <m/>
    <m/>
    <m/>
    <m/>
    <s v="Koroplast"/>
    <s v="Mevcut Müşteri"/>
    <s v="Yenileme"/>
    <s v="Lisans"/>
    <s v="Lisans Kiralama"/>
    <s v="Diğer"/>
    <s v="Univera Satış"/>
    <s v="Saha Satış"/>
    <s v="Yurt İçi"/>
    <s v="Türkiye"/>
    <s v="Merkez"/>
  </r>
  <r>
    <m/>
    <m/>
    <x v="194"/>
    <s v="Q3"/>
    <x v="1"/>
    <x v="8"/>
    <m/>
    <s v="ATAK TEMİZLİK GIDA MOBİLYA DAĞ.PAZ.SAN.VE TİC.LTD."/>
    <s v="EH.02.014"/>
    <s v="Enroute PANORAMA BUSİNESS ANALYTİCS  (QSENSE) KULLANICI YazılımI BakımI"/>
    <s v="Univera - Henkel"/>
    <x v="16"/>
    <s v="Enroute"/>
    <s v="QLIK - Outsource"/>
    <n v="3340.8998099999999"/>
    <m/>
    <n v="1"/>
    <m/>
    <m/>
    <m/>
    <m/>
    <m/>
    <n v="3340.8998099999999"/>
    <m/>
    <m/>
    <m/>
    <m/>
    <m/>
    <m/>
    <s v="Henkel"/>
    <s v="Mevcut Müşteri"/>
    <s v="Yenileme"/>
    <s v="Hizmet"/>
    <s v="Bakım ve Destek Hizmeti"/>
    <s v="Diğer"/>
    <s v="Univera Satış"/>
    <s v="Saha Satış"/>
    <s v="Yurt İçi"/>
    <s v="Türkiye"/>
    <s v="Dist"/>
  </r>
  <r>
    <m/>
    <m/>
    <x v="194"/>
    <s v="Q3"/>
    <x v="1"/>
    <x v="8"/>
    <m/>
    <s v="ÇEVİK BAKLİYAT GIDA ANONİM ŞİRKETİ"/>
    <s v="EH.02.014"/>
    <s v="Enroute PANORAMA BUSİNESS ANALYTİCS  (QSENSE) KULLANICI YazılımI BakımI"/>
    <s v="Univera - Henkel"/>
    <x v="16"/>
    <s v="Enroute"/>
    <s v="QLIK - Outsource"/>
    <n v="1518.889134"/>
    <m/>
    <n v="1"/>
    <m/>
    <m/>
    <m/>
    <m/>
    <m/>
    <n v="1518.889134"/>
    <m/>
    <m/>
    <m/>
    <m/>
    <m/>
    <m/>
    <s v="Henkel"/>
    <s v="Mevcut Müşteri"/>
    <s v="Yenileme"/>
    <s v="Hizmet"/>
    <s v="Bakım ve Destek Hizmeti"/>
    <s v="Diğer"/>
    <s v="Univera Satış"/>
    <s v="Saha Satış"/>
    <s v="Yurt İçi"/>
    <s v="Türkiye"/>
    <s v="Dist"/>
  </r>
  <r>
    <m/>
    <m/>
    <x v="194"/>
    <s v="Q3"/>
    <x v="1"/>
    <x v="8"/>
    <m/>
    <s v="Duru Pazarlama Ticaret Ve Sanayi A.Ş."/>
    <s v="EH.02.014"/>
    <s v="Enroute PANORAMA BUSİNESS ANALYTİCS  (QSENSE) KULLANICI YazılımI BakımI"/>
    <s v="Univera - Henkel"/>
    <x v="16"/>
    <s v="Enroute"/>
    <s v="QLIK - Outsource"/>
    <n v="2583.3010439999998"/>
    <m/>
    <n v="1"/>
    <m/>
    <m/>
    <m/>
    <m/>
    <m/>
    <n v="2583.3010439999998"/>
    <m/>
    <m/>
    <m/>
    <m/>
    <m/>
    <m/>
    <s v="Henkel"/>
    <s v="Mevcut Müşteri"/>
    <s v="Yenileme"/>
    <s v="Hizmet"/>
    <s v="Bakım ve Destek Hizmeti"/>
    <s v="Diğer"/>
    <s v="Univera Satış"/>
    <s v="Saha Satış"/>
    <s v="Yurt İçi"/>
    <s v="Türkiye"/>
    <s v="Dist"/>
  </r>
  <r>
    <m/>
    <m/>
    <x v="194"/>
    <s v="Q3"/>
    <x v="1"/>
    <x v="8"/>
    <m/>
    <s v="END DAĞITIM E-TİCARET İTHALAT İHRACAT SANAYİ TİCARET LİMİTED ŞİRKETİ"/>
    <s v="EH.02.014"/>
    <s v="Enroute PANORAMA BUSİNESS ANALYTİCS  (QSENSE) KULLANICI YazılımI BakımI"/>
    <s v="Univera - Henkel"/>
    <x v="16"/>
    <s v="Enroute"/>
    <s v="QLIK - Outsource"/>
    <n v="246.927156"/>
    <m/>
    <n v="1"/>
    <m/>
    <m/>
    <m/>
    <m/>
    <m/>
    <n v="246.927156"/>
    <m/>
    <m/>
    <m/>
    <m/>
    <m/>
    <m/>
    <s v="Henkel"/>
    <s v="Mevcut Müşteri"/>
    <s v="Yenileme"/>
    <s v="Hizmet"/>
    <s v="Bakım ve Destek Hizmeti"/>
    <s v="Diğer"/>
    <s v="Univera Satış"/>
    <s v="Saha Satış"/>
    <s v="Yurt İçi"/>
    <s v="Türkiye"/>
    <s v="Dist"/>
  </r>
  <r>
    <m/>
    <m/>
    <x v="194"/>
    <s v="Q3"/>
    <x v="1"/>
    <x v="8"/>
    <m/>
    <s v="Duru Pazarlama Ticaret Ve Sanayi A.Ş."/>
    <s v="EH.02.001"/>
    <s v="Enroute Panorama - Yazılım Bakımı, Yaşatma ve Merkezi Destek Hizmeti"/>
    <s v="Univera - Henkel"/>
    <x v="16"/>
    <s v="Enroute"/>
    <s v="Enroute"/>
    <n v="53284.47"/>
    <m/>
    <n v="1"/>
    <m/>
    <m/>
    <m/>
    <m/>
    <m/>
    <n v="53284.47"/>
    <m/>
    <m/>
    <m/>
    <m/>
    <m/>
    <m/>
    <s v="Henkel"/>
    <s v="Mevcut Müşteri"/>
    <s v="Yenileme"/>
    <s v="Hizmet"/>
    <s v="Bakım ve Destek Hizmeti"/>
    <s v="Diğer"/>
    <s v="Univera Satış"/>
    <s v="Saha Satış"/>
    <s v="Yurt İçi"/>
    <s v="Türkiye"/>
    <s v="Dist"/>
  </r>
  <r>
    <m/>
    <m/>
    <x v="194"/>
    <s v="Q3"/>
    <x v="1"/>
    <x v="8"/>
    <m/>
    <s v="TURKIYE SISE VE CAM FABRIKALARI A.S."/>
    <s v="EH.02.001"/>
    <s v="Enroute Panorama - Yazılım Bakımı, Yaşatma ve Merkezi Destek Hizmeti"/>
    <s v="Univera - Trakya Cam"/>
    <x v="16"/>
    <s v="Enroute"/>
    <s v="Enroute"/>
    <n v="55173.52"/>
    <m/>
    <n v="1"/>
    <m/>
    <m/>
    <m/>
    <m/>
    <m/>
    <n v="55173.52"/>
    <m/>
    <m/>
    <m/>
    <m/>
    <m/>
    <m/>
    <s v="Şişecam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194"/>
    <s v="Q3"/>
    <x v="1"/>
    <x v="8"/>
    <m/>
    <s v="Duru Pazarlama Ticaret Ve Sanayi A.Ş."/>
    <s v="EH.03.001"/>
    <s v="Enroute Panorama - Çağrı Merkezi Hizmeti (MSD)"/>
    <s v="Univera - Henkel"/>
    <x v="16"/>
    <s v="Enroute"/>
    <s v="Enroute"/>
    <n v="18254.25"/>
    <m/>
    <n v="1"/>
    <m/>
    <m/>
    <m/>
    <m/>
    <m/>
    <n v="18254.25"/>
    <m/>
    <m/>
    <m/>
    <m/>
    <m/>
    <m/>
    <s v="Henkel"/>
    <s v="Mevcut Müşteri"/>
    <s v="Yenileme"/>
    <s v="Hizmet"/>
    <s v="Çağrı Merkezi"/>
    <s v="Diğer"/>
    <s v="Univera Satış"/>
    <s v="Saha Satış"/>
    <s v="Yurt İçi"/>
    <s v="Türkiye"/>
    <s v="Dist"/>
  </r>
  <r>
    <m/>
    <m/>
    <x v="195"/>
    <s v="Q3"/>
    <x v="1"/>
    <x v="8"/>
    <m/>
    <s v="Haribo Şekerleme Tic. Ltd. Şti."/>
    <s v="EYS.01.014"/>
    <s v="Enroute Panorama - Platform Back Office Kullanıcı Yazılımı"/>
    <s v="Univera - Haribo"/>
    <x v="13"/>
    <s v="Enroute"/>
    <s v="Enroute"/>
    <n v="19012.5"/>
    <m/>
    <n v="10"/>
    <m/>
    <m/>
    <m/>
    <m/>
    <m/>
    <n v="190125"/>
    <m/>
    <m/>
    <m/>
    <m/>
    <m/>
    <m/>
    <s v="Haribo"/>
    <s v="Mevcut Müşteri"/>
    <s v="Yeni Satış"/>
    <s v="Lisans"/>
    <s v="Lisans Satışı"/>
    <s v="Diğer"/>
    <s v="Univera Satış"/>
    <s v="Saha Satış"/>
    <s v="Yurt İçi"/>
    <s v="Türkiye"/>
    <s v="Merkez"/>
  </r>
  <r>
    <m/>
    <m/>
    <x v="195"/>
    <s v="Q3"/>
    <x v="1"/>
    <x v="8"/>
    <m/>
    <s v="Lomisi JSC Efes Gürcistan "/>
    <s v="EY.01.014"/>
    <s v="Enroute Panorama - Platform Back Office Kullanıcı Yazılımı"/>
    <s v="Univera - Efes Gürcistan"/>
    <x v="16"/>
    <s v="Enroute"/>
    <s v="Enroute"/>
    <n v="4126.63"/>
    <m/>
    <n v="10"/>
    <m/>
    <m/>
    <m/>
    <m/>
    <m/>
    <n v="41266.300000000003"/>
    <m/>
    <m/>
    <m/>
    <m/>
    <m/>
    <m/>
    <s v="Efes International"/>
    <s v="Mevcut Müşteri"/>
    <s v="Yeni Satış"/>
    <s v="Lisans"/>
    <s v="Lisans Satışı"/>
    <s v="Diğer"/>
    <s v="Univera Satış"/>
    <s v="Saha Satış"/>
    <s v="Yurt Dışı"/>
    <s v="Gürcistan"/>
    <s v="Merkez"/>
  </r>
  <r>
    <m/>
    <m/>
    <x v="195"/>
    <s v="Q3"/>
    <x v="1"/>
    <x v="8"/>
    <m/>
    <s v="Lomisi JSC Efes Gürcistan "/>
    <s v="EY.01.014"/>
    <s v="Enroute Panorama - Platform Back Office Kullanıcı Yazılımı"/>
    <s v="Univera - Efes Gürcistan"/>
    <x v="16"/>
    <s v="Enroute"/>
    <s v="Enroute"/>
    <n v="4126.63"/>
    <m/>
    <n v="-10"/>
    <m/>
    <m/>
    <m/>
    <m/>
    <m/>
    <n v="-41266.300000000003"/>
    <m/>
    <m/>
    <m/>
    <m/>
    <m/>
    <m/>
    <s v="Efes International"/>
    <s v="Mevcut Müşteri"/>
    <s v="Yeni Satış"/>
    <s v="Lisans"/>
    <s v="Lisans Satışı"/>
    <s v="Diğer"/>
    <s v="Univera Satış"/>
    <s v="Saha Satış"/>
    <s v="Yurt Dışı"/>
    <s v="Gürcistan"/>
    <s v="Merkez"/>
  </r>
  <r>
    <m/>
    <m/>
    <x v="195"/>
    <s v="Q3"/>
    <x v="1"/>
    <x v="8"/>
    <m/>
    <s v="Lomisi JSC Efes Gürcistan "/>
    <s v="EYS.02.033"/>
    <s v="Enroute Panorama - Mobil Kullanıcı Yazılımı"/>
    <s v="Univera - Efes Gürcistan"/>
    <x v="16"/>
    <s v="Enroute"/>
    <s v="Enroute"/>
    <n v="5777.2820000000002"/>
    <m/>
    <n v="8"/>
    <m/>
    <m/>
    <m/>
    <m/>
    <m/>
    <n v="46218.256000000001"/>
    <m/>
    <m/>
    <m/>
    <m/>
    <m/>
    <m/>
    <s v="Efes International"/>
    <s v="Mevcut Müşteri"/>
    <s v="Yeni Satış"/>
    <s v="Lisans"/>
    <s v="Lisans Satışı"/>
    <s v="Diğer"/>
    <s v="Univera Satış"/>
    <s v="Saha Satış"/>
    <s v="Yurt Dışı"/>
    <s v="Gürcistan"/>
    <s v="Merkez"/>
  </r>
  <r>
    <m/>
    <m/>
    <x v="195"/>
    <s v="Q3"/>
    <x v="1"/>
    <x v="8"/>
    <m/>
    <s v="Haribo Şekerleme Tic. Ltd. Şti."/>
    <s v="EY.04.012"/>
    <s v="Enroute Panorama - E-Dönüşüm Modül Yazılımı"/>
    <s v="Univera - Haribo"/>
    <x v="13"/>
    <s v="E-Dönüşüm"/>
    <s v="Enroute"/>
    <n v="28275"/>
    <m/>
    <n v="5"/>
    <m/>
    <m/>
    <m/>
    <m/>
    <m/>
    <n v="141375"/>
    <m/>
    <m/>
    <m/>
    <m/>
    <m/>
    <m/>
    <s v="Haribo"/>
    <s v="Mevcut Müşteri"/>
    <s v="Yeni Satış"/>
    <s v="Lisans"/>
    <s v="Lisans Satışı"/>
    <s v="Diğer"/>
    <s v="Univera Satış"/>
    <s v="Saha Satış"/>
    <s v="Yurt İçi"/>
    <s v="Türkiye"/>
    <s v="Merkez"/>
  </r>
  <r>
    <m/>
    <m/>
    <x v="195"/>
    <s v="Q3"/>
    <x v="1"/>
    <x v="8"/>
    <m/>
    <s v="Lomisi JSC Efes Gürcistan "/>
    <s v="EY.01.021"/>
    <s v="Enroute Panorama - Dağıtım Kanalı (Bayi/Distribütör/Şube) Yazılımı"/>
    <s v="Univera - Efes Gürcistan"/>
    <x v="16"/>
    <s v="Enroute"/>
    <s v="Enroute"/>
    <n v="37139.67"/>
    <m/>
    <n v="2"/>
    <m/>
    <m/>
    <m/>
    <m/>
    <m/>
    <n v="74279.34"/>
    <m/>
    <m/>
    <m/>
    <m/>
    <m/>
    <m/>
    <s v="Efes International"/>
    <s v="Mevcut Müşteri"/>
    <s v="Yeni Satış"/>
    <s v="Lisans"/>
    <s v="Lisans Satışı"/>
    <s v="Diğer"/>
    <s v="Univera Satış"/>
    <s v="Saha Satış"/>
    <s v="Yurt Dışı"/>
    <s v="Gürcistan"/>
    <s v="Merkez"/>
  </r>
  <r>
    <m/>
    <m/>
    <x v="195"/>
    <s v="Q3"/>
    <x v="1"/>
    <x v="8"/>
    <m/>
    <s v="Lomisi JSC Efes Gürcistan "/>
    <s v="EY.01.021"/>
    <s v="Enroute Panorama - Dağıtım Kanalı (Bayi/Distribütör/Şube) Yazılımı"/>
    <s v="Univera - Efes Gürcistan"/>
    <x v="16"/>
    <s v="Enroute"/>
    <s v="Enroute"/>
    <n v="37139.67"/>
    <m/>
    <n v="-2"/>
    <m/>
    <m/>
    <m/>
    <m/>
    <m/>
    <n v="-74279.34"/>
    <m/>
    <m/>
    <m/>
    <m/>
    <m/>
    <m/>
    <s v="Efes International"/>
    <s v="Mevcut Müşteri"/>
    <s v="Yeni Satış"/>
    <s v="Lisans"/>
    <s v="Lisans Satışı"/>
    <s v="Diğer"/>
    <s v="Univera Satış"/>
    <s v="Saha Satış"/>
    <s v="Yurt Dışı"/>
    <s v="Gürcistan"/>
    <s v="Merkez"/>
  </r>
  <r>
    <m/>
    <m/>
    <x v="196"/>
    <s v="Q4"/>
    <x v="0"/>
    <x v="10"/>
    <m/>
    <s v="TOO OS2"/>
    <s v="WPH.03.001"/>
    <s v="WEBPLUS HOSTING HIZMETI"/>
    <s v="Univera - Kanal"/>
    <x v="5"/>
    <s v="Hosting"/>
    <m/>
    <n v="4700.09"/>
    <m/>
    <n v="6"/>
    <m/>
    <n v="28200.54249"/>
    <m/>
    <n v="2.49E-3"/>
    <m/>
    <n v="28200.54"/>
    <m/>
    <n v="0"/>
    <n v="0"/>
    <s v="ENV240000000121"/>
    <m/>
    <m/>
    <s v="Too OS2"/>
    <s v="Mevcut Müşteri"/>
    <s v="Yeni Satış"/>
    <s v="Hizmet"/>
    <s v="Hosting"/>
    <s v="Diğer"/>
    <s v="Kanal Satış"/>
    <s v="Kanal Satış"/>
    <s v="Yurt Dışı"/>
    <s v="Kazakistan"/>
    <s v="Merkez"/>
  </r>
  <r>
    <m/>
    <m/>
    <x v="196"/>
    <s v="Q4"/>
    <x v="0"/>
    <x v="10"/>
    <m/>
    <s v="LA LORRAINE UNLU MAMÜLLER SAN. VE TIC. A.S."/>
    <s v="EH.06.001"/>
    <s v="EnRoute Panorama - Hosting Hizmeti"/>
    <s v="Univera - La Lorraine"/>
    <x v="13"/>
    <s v="Hosting"/>
    <m/>
    <n v="61912.556666666671"/>
    <m/>
    <n v="3"/>
    <m/>
    <n v="185737.66741200001"/>
    <m/>
    <n v="-2.588E-3"/>
    <m/>
    <n v="185737.67"/>
    <m/>
    <n v="0"/>
    <n v="0"/>
    <s v="UNI240000001957"/>
    <m/>
    <m/>
    <s v="La Lorraine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196"/>
    <s v="Q3"/>
    <x v="1"/>
    <x v="8"/>
    <m/>
    <s v="TURKIYE SISE VE CAM FABRIKALARI A.S."/>
    <s v="EH.02.001"/>
    <s v="Enroute Panorama - Yazılım Bakımı, Yaşatma ve Merkezi Destek Hizmeti"/>
    <s v="Univera - Paşabahçe"/>
    <x v="16"/>
    <s v="Enroute"/>
    <s v="Enroute"/>
    <n v="187701"/>
    <m/>
    <n v="1"/>
    <m/>
    <m/>
    <m/>
    <n v="0"/>
    <m/>
    <n v="187701"/>
    <m/>
    <m/>
    <m/>
    <m/>
    <m/>
    <m/>
    <s v="Şişecam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196"/>
    <s v="Q3"/>
    <x v="1"/>
    <x v="8"/>
    <m/>
    <s v="EFES KAZAKHSTAN JSC FE "/>
    <s v="EH.01.001"/>
    <s v="Enroute Panorama - Proje ve Ürün Yönetimi Danışmanlığı Hizmeti"/>
    <s v="Univera - Efes Kazakistan"/>
    <x v="16"/>
    <s v="Enroute"/>
    <s v="Enroute"/>
    <n v="16512"/>
    <m/>
    <n v="2"/>
    <m/>
    <m/>
    <m/>
    <m/>
    <m/>
    <n v="33024"/>
    <m/>
    <m/>
    <m/>
    <m/>
    <m/>
    <m/>
    <s v="Efes International"/>
    <s v="Mevcut Müşteri"/>
    <s v="Yeni Satış"/>
    <s v="Hizmet"/>
    <s v="Proje Yönetimi ve Danışmanlık"/>
    <s v="Diğer"/>
    <s v="Univera Satış"/>
    <s v="Saha Satış"/>
    <s v="Yurt Dışı"/>
    <s v="Kazakistan"/>
    <s v="Merkez"/>
  </r>
  <r>
    <m/>
    <m/>
    <x v="196"/>
    <s v="Q3"/>
    <x v="1"/>
    <x v="8"/>
    <m/>
    <s v="Lomisi JSC Efes Gürcistan "/>
    <s v="EYS.02.033"/>
    <s v="Enroute Panorama - Mobil Kullanıcı Yazılımı"/>
    <s v="Univera - Efes Gürcistan"/>
    <x v="16"/>
    <s v="Enroute"/>
    <s v="Enroute"/>
    <n v="5777.2820000000002"/>
    <m/>
    <n v="-8"/>
    <m/>
    <m/>
    <m/>
    <m/>
    <m/>
    <n v="-46218.256000000001"/>
    <m/>
    <m/>
    <m/>
    <m/>
    <m/>
    <m/>
    <s v="Efes International"/>
    <s v="Mevcut Müşteri"/>
    <s v="Yeni Satış"/>
    <s v="Lisans"/>
    <s v="Lisans Satışı"/>
    <s v="Diğer"/>
    <s v="Univera Satış"/>
    <s v="Saha Satış"/>
    <s v="Yurt Dışı"/>
    <s v="Gürcistan"/>
    <s v="Merkez"/>
  </r>
  <r>
    <m/>
    <m/>
    <x v="197"/>
    <s v="Q4"/>
    <x v="0"/>
    <x v="10"/>
    <m/>
    <s v="MİYA OTOMASYON VE BARKOD BILISIM SISTEMLERI SAN TİC. VE L.T.D. STI."/>
    <s v="WPY.02.001"/>
    <s v="WEBPLUS (Android) SATIS TEMSILCISI LISANSI"/>
    <s v="Univera - Kanal"/>
    <x v="5"/>
    <s v="Enroute"/>
    <s v="Webplus"/>
    <n v="3500"/>
    <m/>
    <n v="1"/>
    <m/>
    <n v="3500"/>
    <m/>
    <n v="0"/>
    <m/>
    <n v="3500"/>
    <m/>
    <n v="0"/>
    <n v="0"/>
    <s v="UNI240000001965"/>
    <m/>
    <m/>
    <s v="Miya"/>
    <s v="Mevcut Müşteri"/>
    <s v="Yeni Satış"/>
    <s v="Lisans"/>
    <s v="Lisans Satışı"/>
    <s v="Diğer"/>
    <s v="Kanal Satış"/>
    <s v="Miya"/>
    <s v="Yurt İçi"/>
    <s v="Türkiye"/>
    <s v="Merkez"/>
  </r>
  <r>
    <m/>
    <m/>
    <x v="197"/>
    <s v="Q4"/>
    <x v="0"/>
    <x v="10"/>
    <m/>
    <s v="BROWN FORMAN İÇKİ TİC. LTD. ŞTİ."/>
    <s v="QH.02.001"/>
    <s v="Quest Panorama - Yazilim Bakimi, Yasatma ve Merkezi Destek Hizmeti"/>
    <s v="Univera - Brown Forman"/>
    <x v="12"/>
    <s v="Quest"/>
    <m/>
    <n v="122136.19"/>
    <m/>
    <n v="1"/>
    <m/>
    <n v="122136.19"/>
    <m/>
    <n v="0"/>
    <m/>
    <n v="122136.19"/>
    <m/>
    <n v="0"/>
    <n v="0"/>
    <s v="UNI240000001968"/>
    <m/>
    <m/>
    <s v="Brown Forman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197"/>
    <s v="Q4"/>
    <x v="0"/>
    <x v="10"/>
    <m/>
    <s v="BROWN FORMAN İÇKİ TİC. LTD. ŞTİ."/>
    <s v="QH.03.001"/>
    <s v="Quest Panorama  - Çafri Merkezi Hizmeti"/>
    <s v="Univera - Brown Forman"/>
    <x v="12"/>
    <s v="Quest"/>
    <m/>
    <n v="23773.47"/>
    <m/>
    <n v="1"/>
    <m/>
    <n v="23773.47"/>
    <m/>
    <n v="0"/>
    <m/>
    <n v="23773.47"/>
    <m/>
    <n v="0"/>
    <n v="0"/>
    <s v="UNI240000001968"/>
    <m/>
    <m/>
    <s v="Brown Forman"/>
    <s v="Mevcut Müşteri"/>
    <s v="Yenileme"/>
    <s v="Hizmet"/>
    <s v="Hosting"/>
    <s v="Key Account"/>
    <s v="Univera Satış"/>
    <s v="Saha Satış"/>
    <s v="Yurt İçi"/>
    <s v="Türkiye"/>
    <s v="Merkez"/>
  </r>
  <r>
    <m/>
    <m/>
    <x v="197"/>
    <s v="Q4"/>
    <x v="0"/>
    <x v="10"/>
    <m/>
    <s v="BROWN FORMAN İÇKİ TİC. LTD. ŞTİ."/>
    <s v="EH.06.001"/>
    <s v="EnRoute Panorama - Hosting Hizmeti"/>
    <s v="Univera - Brown Forman"/>
    <x v="12"/>
    <s v="Hosting"/>
    <m/>
    <n v="65947.544999999998"/>
    <m/>
    <n v="12"/>
    <m/>
    <n v="791370.54102"/>
    <m/>
    <n v="1.0200000000000001E-3"/>
    <m/>
    <n v="791370.54"/>
    <m/>
    <n v="0"/>
    <n v="0"/>
    <s v="UNI240000001967"/>
    <m/>
    <m/>
    <s v="Brown Forman"/>
    <s v="Mevcut Müşteri"/>
    <s v="Yenileme"/>
    <s v="Hizmet"/>
    <s v="Hosting"/>
    <s v="Key Account"/>
    <s v="Univera Satış"/>
    <s v="Saha Satış"/>
    <s v="Yurt İçi"/>
    <s v="Türkiye"/>
    <s v="Merkez"/>
  </r>
  <r>
    <m/>
    <m/>
    <x v="197"/>
    <s v="Q4"/>
    <x v="0"/>
    <x v="10"/>
    <m/>
    <s v="IMPERIAL TOBACCO TÜTÜN ÜRÜNLERI SATIS VE PAZARLAMA A.S"/>
    <s v="EH.06.001"/>
    <s v="EnRoute Panorama - Hosting Hizmeti"/>
    <s v="Univera - Imperial Tobacco"/>
    <x v="13"/>
    <s v="Hosting"/>
    <m/>
    <n v="91000"/>
    <m/>
    <n v="1"/>
    <m/>
    <n v="91000"/>
    <m/>
    <n v="0"/>
    <m/>
    <n v="91000"/>
    <m/>
    <n v="0"/>
    <n v="0"/>
    <s v="UNI240000001964"/>
    <m/>
    <m/>
    <s v="Imperial Tobacco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197"/>
    <s v="Q3"/>
    <x v="1"/>
    <x v="8"/>
    <m/>
    <s v="İNTEMA İNŞAAT VE TESİSAT MALZEME A.Ş"/>
    <s v="EH.05.001"/>
    <s v="Enroute Panorama - Yazılım Geliştirme Hizmeti"/>
    <s v="Univera - Eczacıbaşı Intema"/>
    <x v="13"/>
    <s v="Enroute"/>
    <s v="Enroute"/>
    <n v="19600"/>
    <m/>
    <n v="1.5"/>
    <m/>
    <m/>
    <m/>
    <m/>
    <m/>
    <n v="29400"/>
    <m/>
    <m/>
    <m/>
    <m/>
    <m/>
    <m/>
    <s v="Eczacıbaşı"/>
    <s v="Mevcut Müşteri"/>
    <s v="Yeni Satış"/>
    <s v="Hizmet"/>
    <s v="Yazılım Geliştirme"/>
    <s v="Diğer"/>
    <s v="Univera Satış"/>
    <s v="Saha Satış"/>
    <s v="Yurt İçi"/>
    <s v="Türkiye"/>
    <s v="Merkez"/>
  </r>
  <r>
    <m/>
    <m/>
    <x v="197"/>
    <s v="Q3"/>
    <x v="1"/>
    <x v="8"/>
    <m/>
    <s v="KARADENİZ KARDEŞLER GIDA SAN.VE TİC. A.Ş."/>
    <s v="EH.05.001"/>
    <s v="Enroute Panorama - Yazılım Geliştirme Hizmeti"/>
    <s v="Univera - Kebir Süt"/>
    <x v="5"/>
    <s v="Enroute"/>
    <s v="Enroute"/>
    <n v="14000"/>
    <m/>
    <n v="2"/>
    <m/>
    <m/>
    <m/>
    <m/>
    <m/>
    <n v="28000"/>
    <m/>
    <m/>
    <m/>
    <m/>
    <m/>
    <m/>
    <s v="Kebir Süt"/>
    <s v="Mevcut Müşteri"/>
    <s v="Yeni Satış"/>
    <s v="Hizmet"/>
    <s v="Yazılım Geliştirme"/>
    <s v="Diğer"/>
    <s v="Univera Satış"/>
    <s v="Saha Satış"/>
    <s v="Yurt İçi"/>
    <s v="Türkiye"/>
    <s v="Merkez"/>
  </r>
  <r>
    <m/>
    <m/>
    <x v="197"/>
    <s v="Q3"/>
    <x v="1"/>
    <x v="8"/>
    <m/>
    <s v="ROYAL CANIN TURKEY EVCİL HAYVAN ÜRÜNLERİ TİC. LTD. ŞTİ."/>
    <s v="EH.05.001"/>
    <s v="Enroute Panorama - Yazılım Geliştirme Hizmeti"/>
    <s v="Univera - Royal Canin"/>
    <x v="12"/>
    <s v="Enroute"/>
    <s v="Enroute"/>
    <n v="19600"/>
    <m/>
    <n v="0.5"/>
    <m/>
    <m/>
    <m/>
    <m/>
    <m/>
    <n v="9800"/>
    <m/>
    <m/>
    <m/>
    <m/>
    <m/>
    <m/>
    <s v="Royal Canin"/>
    <s v="Mevcut Müşteri"/>
    <s v="Yeni Satış"/>
    <s v="Hizmet"/>
    <s v="Yazılım Geliştirme"/>
    <s v="Diğer"/>
    <s v="Univera Satış"/>
    <s v="Saha Satış"/>
    <s v="Yurt İçi"/>
    <s v="Türkiye"/>
    <s v="Merkez"/>
  </r>
  <r>
    <m/>
    <m/>
    <x v="197"/>
    <s v="Q3"/>
    <x v="1"/>
    <x v="8"/>
    <m/>
    <s v="VITRA KARO SERAMIK SAN. VE TIC. AS."/>
    <s v="EH.05.001"/>
    <s v="Enroute Panorama - Yazılım Geliştirme Hizmeti"/>
    <s v="Univera - Eczacıbaşı Intema"/>
    <x v="13"/>
    <s v="Enroute"/>
    <s v="Enroute"/>
    <n v="19600"/>
    <m/>
    <n v="1.5"/>
    <m/>
    <m/>
    <m/>
    <m/>
    <m/>
    <n v="29400"/>
    <m/>
    <m/>
    <m/>
    <m/>
    <m/>
    <m/>
    <s v="Eczacıbaşı"/>
    <s v="Mevcut Müşteri"/>
    <s v="Yeni Satış"/>
    <s v="Hizmet"/>
    <s v="Yazılım Geliştirme"/>
    <s v="Diğer"/>
    <s v="Univera Satış"/>
    <s v="Saha Satış"/>
    <s v="Yurt İçi"/>
    <s v="Türkiye"/>
    <s v="Merkez"/>
  </r>
  <r>
    <m/>
    <m/>
    <x v="197"/>
    <s v="Q3"/>
    <x v="1"/>
    <x v="8"/>
    <m/>
    <s v="EFES VITANTA MOLDOVA BREWERY S.A"/>
    <s v="EH.02.001"/>
    <s v="Enroute Panorama - Yazılım Bakımı, Yaşatma ve Merkezi Destek Hizmeti"/>
    <s v="Univera - Efes Moldova"/>
    <x v="16"/>
    <s v="Enroute"/>
    <s v="Enroute"/>
    <n v="30588.39"/>
    <m/>
    <n v="1"/>
    <m/>
    <m/>
    <m/>
    <m/>
    <m/>
    <n v="30588.39"/>
    <m/>
    <m/>
    <m/>
    <m/>
    <m/>
    <m/>
    <s v="Efes International"/>
    <s v="Mevcut Müşteri"/>
    <s v="Yenileme"/>
    <s v="Hizmet"/>
    <s v="Bakım ve Destek Hizmeti"/>
    <s v="Diğer"/>
    <s v="Univera Satış"/>
    <s v="Saha Satış"/>
    <s v="Yurt Dışı"/>
    <s v="Moldova"/>
    <s v="Merkez"/>
  </r>
  <r>
    <m/>
    <m/>
    <x v="197"/>
    <s v="Q3"/>
    <x v="1"/>
    <x v="8"/>
    <m/>
    <s v="EFES VITANTA MOLDOVA BREWERY S.A"/>
    <s v="EH.02.001"/>
    <s v="Enroute Panorama - Yazılım Bakımı, Yaşatma ve Merkezi Destek Hizmeti"/>
    <s v="Univera - Efes Moldova"/>
    <x v="16"/>
    <s v="Enroute"/>
    <s v="Enroute"/>
    <n v="30525.809405"/>
    <m/>
    <n v="1"/>
    <m/>
    <m/>
    <m/>
    <m/>
    <m/>
    <n v="30525.809405"/>
    <m/>
    <m/>
    <m/>
    <m/>
    <m/>
    <m/>
    <s v="Efes International"/>
    <s v="Mevcut Müşteri"/>
    <s v="Yenileme"/>
    <s v="Hizmet"/>
    <s v="Bakım ve Destek Hizmeti"/>
    <s v="Diğer"/>
    <s v="Univera Satış"/>
    <s v="Saha Satış"/>
    <s v="Yurt Dışı"/>
    <s v="Moldova"/>
    <s v="Merkez"/>
  </r>
  <r>
    <m/>
    <m/>
    <x v="197"/>
    <s v="Q3"/>
    <x v="1"/>
    <x v="8"/>
    <m/>
    <s v="EFES VITANTA MOLDOVA BREWERY S.A"/>
    <s v="EH.02.001"/>
    <s v="Enroute Panorama - Yazılım Bakımı, Yaşatma ve Merkezi Destek Hizmeti"/>
    <s v="Univera - Efes Moldova"/>
    <x v="16"/>
    <s v="Enroute"/>
    <s v="Enroute"/>
    <n v="30525.809405"/>
    <m/>
    <n v="1"/>
    <m/>
    <m/>
    <m/>
    <m/>
    <m/>
    <n v="30525.809405"/>
    <m/>
    <m/>
    <m/>
    <m/>
    <m/>
    <m/>
    <s v="Efes International"/>
    <s v="Mevcut Müşteri"/>
    <s v="Yenileme"/>
    <s v="Hizmet"/>
    <s v="Bakım ve Destek Hizmeti"/>
    <s v="Diğer"/>
    <s v="Univera Satış"/>
    <s v="Saha Satış"/>
    <s v="Yurt Dışı"/>
    <s v="Moldova"/>
    <s v="Merkez"/>
  </r>
  <r>
    <m/>
    <m/>
    <x v="197"/>
    <s v="Q3"/>
    <x v="1"/>
    <x v="8"/>
    <m/>
    <s v="ROYAL CANIN TURKEY EVCİL HAYVAN ÜRÜNLERİ TİC. LTD. ŞTİ."/>
    <s v="EH.02.001"/>
    <s v="Enroute Panorama - Yazılım Bakımı, Yaşatma ve Merkezi Destek Hizmeti"/>
    <s v="Univera - Royal Canin"/>
    <x v="12"/>
    <s v="Enroute"/>
    <s v="Enroute"/>
    <n v="12512.25"/>
    <m/>
    <n v="1"/>
    <m/>
    <m/>
    <m/>
    <m/>
    <m/>
    <n v="12512.25"/>
    <m/>
    <m/>
    <m/>
    <m/>
    <m/>
    <m/>
    <s v="Royal Canin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197"/>
    <s v="Q3"/>
    <x v="1"/>
    <x v="8"/>
    <m/>
    <s v="WEITNAUER DIŞ TİCARET A.Ş "/>
    <s v="EH.02.001"/>
    <s v="Enroute Panorama - Yazılım Bakımı, Yaşatma ve Merkezi Destek Hizmeti"/>
    <s v="Univera - Weitnauer"/>
    <x v="12"/>
    <s v="Enroute"/>
    <s v="Enroute"/>
    <n v="6698.56"/>
    <m/>
    <n v="1"/>
    <m/>
    <m/>
    <m/>
    <m/>
    <m/>
    <n v="6698.56"/>
    <m/>
    <m/>
    <m/>
    <m/>
    <m/>
    <m/>
    <s v="Weithnauer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197"/>
    <s v="Q3"/>
    <x v="1"/>
    <x v="8"/>
    <m/>
    <s v="MARS GIDA ÜRÜNLERİ TİC. LTD.ŞTİ."/>
    <s v="EH.03.003"/>
    <s v="Enroute Panorama - Uzman Destek Hizmeti"/>
    <s v="Univera - Mars Gıda"/>
    <x v="12"/>
    <s v="Enroute"/>
    <s v="Enroute"/>
    <n v="152500"/>
    <m/>
    <n v="3"/>
    <m/>
    <m/>
    <m/>
    <m/>
    <m/>
    <n v="457500"/>
    <m/>
    <m/>
    <m/>
    <m/>
    <m/>
    <m/>
    <s v="Mars Gıda"/>
    <s v="Mevcut Müşteri"/>
    <s v="Yenileme"/>
    <s v="Hizmet"/>
    <s v="Uzman Destek Hizmeti"/>
    <s v="Diğer"/>
    <s v="Univera Satış"/>
    <s v="Saha Satış"/>
    <s v="Yurt İçi"/>
    <s v="Türkiye"/>
    <s v="Merkez"/>
  </r>
  <r>
    <m/>
    <m/>
    <x v="197"/>
    <s v="Q3"/>
    <x v="1"/>
    <x v="8"/>
    <m/>
    <s v="MARS GIDA ÜRÜNLERİ TİC. LTD.ŞTİ."/>
    <s v="EH.03.003"/>
    <s v="Enroute Panorama - Uzman Destek Hizmeti"/>
    <s v="Univera - Mars Gıda"/>
    <x v="12"/>
    <s v="Enroute"/>
    <s v="Enroute"/>
    <n v="152500"/>
    <m/>
    <n v="3"/>
    <m/>
    <m/>
    <m/>
    <m/>
    <m/>
    <n v="457500"/>
    <m/>
    <m/>
    <m/>
    <m/>
    <m/>
    <m/>
    <s v="Mars Gıda"/>
    <s v="Mevcut Müşteri"/>
    <s v="Yenileme"/>
    <s v="Hizmet"/>
    <s v="Uzman Destek Hizmeti"/>
    <s v="Diğer"/>
    <s v="Univera Satış"/>
    <s v="Saha Satış"/>
    <s v="Yurt İçi"/>
    <s v="Türkiye"/>
    <s v="Merkez"/>
  </r>
  <r>
    <m/>
    <m/>
    <x v="197"/>
    <s v="Q3"/>
    <x v="1"/>
    <x v="8"/>
    <m/>
    <s v="MARS GIDA ÜRÜNLERİ TİC. LTD.ŞTİ."/>
    <s v="EH.03.003"/>
    <s v="Enroute Panorama - Uzman Destek Hizmeti"/>
    <s v="Univera - Mars Gıda"/>
    <x v="12"/>
    <s v="Enroute"/>
    <s v="Enroute"/>
    <n v="152500"/>
    <m/>
    <n v="1"/>
    <m/>
    <m/>
    <m/>
    <m/>
    <m/>
    <n v="152500"/>
    <m/>
    <m/>
    <m/>
    <m/>
    <m/>
    <m/>
    <s v="Mars Gıda"/>
    <s v="Mevcut Müşteri"/>
    <s v="Yenileme"/>
    <s v="Hizmet"/>
    <s v="Uzman Destek Hizmeti"/>
    <s v="Diğer"/>
    <s v="Univera Satış"/>
    <s v="Saha Satış"/>
    <s v="Yurt İçi"/>
    <s v="Türkiye"/>
    <s v="Merkez"/>
  </r>
  <r>
    <m/>
    <m/>
    <x v="197"/>
    <s v="Q3"/>
    <x v="1"/>
    <x v="8"/>
    <m/>
    <s v="çaykur - Başhan Agro Gıda San Tic A.S."/>
    <s v="EH.03.006"/>
    <s v="Enroute Panorama - Uzaktan Kurulum ve Eğitim Hizmeti"/>
    <s v="Univera - Çaykur"/>
    <x v="12"/>
    <s v="Enroute"/>
    <s v="Enroute"/>
    <n v="14000"/>
    <m/>
    <n v="1"/>
    <m/>
    <m/>
    <m/>
    <m/>
    <m/>
    <n v="14000"/>
    <m/>
    <m/>
    <m/>
    <m/>
    <m/>
    <m/>
    <s v="Çaykur"/>
    <s v="Mevcut Müşteri"/>
    <s v="Yeni Satış"/>
    <s v="Hizmet"/>
    <s v="Kurulum ve Eğitim"/>
    <s v="Diğer"/>
    <s v="Univera Satış"/>
    <s v="Saha Satış"/>
    <s v="Yurt İçi"/>
    <s v="Türkiye"/>
    <s v="Dist"/>
  </r>
  <r>
    <m/>
    <m/>
    <x v="197"/>
    <s v="Q3"/>
    <x v="1"/>
    <x v="8"/>
    <m/>
    <s v="ROYAL CANIN TURKEY EVCİL HAYVAN ÜRÜNLERİ TİC. LTD. ŞTİ."/>
    <s v="EH.05.002"/>
    <s v="Enroute Panorama - Rapor Geliştirme Hizmeti"/>
    <s v="Univera - Royal Canin"/>
    <x v="12"/>
    <s v="Enroute"/>
    <s v="Enroute"/>
    <n v="19600"/>
    <m/>
    <n v="1"/>
    <m/>
    <m/>
    <m/>
    <m/>
    <m/>
    <n v="19600"/>
    <m/>
    <m/>
    <m/>
    <m/>
    <m/>
    <m/>
    <s v="Royal Canin"/>
    <s v="Mevcut Müşteri"/>
    <s v="Yeni Satış"/>
    <s v="Hizmet"/>
    <s v="Rapor Geliştirme"/>
    <s v="Diğer"/>
    <s v="Univera Satış"/>
    <s v="Saha Satış"/>
    <s v="Yurt İçi"/>
    <s v="Türkiye"/>
    <s v="Merkez"/>
  </r>
  <r>
    <m/>
    <m/>
    <x v="197"/>
    <s v="Q3"/>
    <x v="1"/>
    <x v="8"/>
    <m/>
    <s v="EFES KAZAKHSTAN JSC FE "/>
    <s v="EH.01.001"/>
    <s v="Enroute Panorama - Proje ve Ürün Yönetimi Danışmanlığı Hizmeti"/>
    <s v="Univera - Efes Kazakistan"/>
    <x v="16"/>
    <s v="Enroute"/>
    <s v="Enroute"/>
    <n v="16560"/>
    <m/>
    <n v="7"/>
    <m/>
    <m/>
    <m/>
    <m/>
    <m/>
    <n v="115920"/>
    <m/>
    <m/>
    <m/>
    <m/>
    <m/>
    <m/>
    <s v="Efes International"/>
    <s v="Mevcut Müşteri"/>
    <s v="Yeni Satış"/>
    <s v="Hizmet"/>
    <s v="Proje Yönetimi ve Danışmanlık"/>
    <s v="Diğer"/>
    <s v="Univera Satış"/>
    <s v="Saha Satış"/>
    <s v="Yurt Dışı"/>
    <s v="Kazakistan"/>
    <s v="Merkez"/>
  </r>
  <r>
    <m/>
    <m/>
    <x v="197"/>
    <s v="Q3"/>
    <x v="1"/>
    <x v="8"/>
    <m/>
    <s v="KARADENİZ KARDEŞLER GIDA SAN.VE TİC. A.Ş."/>
    <s v="EH.01.001"/>
    <s v="Enroute Panorama - Proje ve Ürün Yönetimi Danışmanlığı Hizmeti"/>
    <s v="Univera - Kebir Süt"/>
    <x v="5"/>
    <s v="Enroute"/>
    <s v="Enroute"/>
    <n v="15750"/>
    <m/>
    <n v="1"/>
    <m/>
    <m/>
    <m/>
    <m/>
    <m/>
    <n v="15750"/>
    <m/>
    <m/>
    <m/>
    <m/>
    <m/>
    <m/>
    <s v="Kebir Süt"/>
    <s v="Mevcut Müşteri"/>
    <s v="Yeni Satış"/>
    <s v="Hizmet"/>
    <s v="Proje Yönetimi ve Danışmanlık"/>
    <s v="Diğer"/>
    <s v="Univera Satış"/>
    <s v="Saha Satış"/>
    <s v="Yurt İçi"/>
    <s v="Türkiye"/>
    <s v="Merkez"/>
  </r>
  <r>
    <m/>
    <m/>
    <x v="197"/>
    <s v="Q3"/>
    <x v="1"/>
    <x v="8"/>
    <m/>
    <s v="ROYAL CANIN TURKEY EVCİL HAYVAN ÜRÜNLERİ TİC. LTD. ŞTİ."/>
    <s v="EH.01.002"/>
    <s v="Enroute Panorama - Proje Destek Uzmanı Hizmeti"/>
    <s v="Univera - Royal Canin"/>
    <x v="12"/>
    <s v="Enroute"/>
    <s v="Enroute"/>
    <n v="24500"/>
    <m/>
    <n v="1.5"/>
    <m/>
    <m/>
    <m/>
    <m/>
    <m/>
    <n v="36750"/>
    <m/>
    <m/>
    <m/>
    <m/>
    <m/>
    <m/>
    <s v="Royal Canin"/>
    <s v="Mevcut Müşteri"/>
    <s v="Yeni Satış"/>
    <s v="Hizmet"/>
    <s v="Proje Yönetimi ve Danışmanlık"/>
    <s v="Diğer"/>
    <s v="Univera Satış"/>
    <s v="Saha Satış"/>
    <s v="Yurt İçi"/>
    <s v="Türkiye"/>
    <s v="Merkez"/>
  </r>
  <r>
    <m/>
    <m/>
    <x v="197"/>
    <s v="Q3"/>
    <x v="1"/>
    <x v="8"/>
    <m/>
    <s v="Lomisi JSC Efes Gürcistan "/>
    <s v="EY.01.014"/>
    <s v="Enroute Panorama - Platform Back Office Kullanıcı Yazılımı"/>
    <s v="Univera - Efes Gürcistan"/>
    <x v="16"/>
    <s v="Enroute"/>
    <s v="Enroute"/>
    <n v="4131.5300000000007"/>
    <m/>
    <n v="10"/>
    <m/>
    <m/>
    <m/>
    <m/>
    <m/>
    <n v="41315.300000000003"/>
    <m/>
    <m/>
    <m/>
    <m/>
    <m/>
    <m/>
    <s v="Efes International"/>
    <s v="Mevcut Müşteri"/>
    <s v="Yeni Satış"/>
    <s v="Lisans"/>
    <s v="Lisans Satışı"/>
    <s v="Diğer"/>
    <s v="Univera Satış"/>
    <s v="Saha Satış"/>
    <s v="Yurt Dışı"/>
    <s v="Gürcistan"/>
    <s v="Merkez"/>
  </r>
  <r>
    <m/>
    <m/>
    <x v="197"/>
    <s v="Q3"/>
    <x v="1"/>
    <x v="8"/>
    <m/>
    <s v="EFES KAZAKHSTAN JSC FE "/>
    <s v="EYS.02.033"/>
    <s v="Enroute Panorama - Mobil Kullanıcı Yazılımı"/>
    <s v="Univera - Efes Kazakistan"/>
    <x v="16"/>
    <s v="Enroute"/>
    <s v="Enroute"/>
    <n v="5796"/>
    <m/>
    <n v="10"/>
    <m/>
    <m/>
    <m/>
    <m/>
    <m/>
    <n v="57960"/>
    <m/>
    <m/>
    <m/>
    <m/>
    <m/>
    <m/>
    <s v="Efes International"/>
    <s v="Mevcut Müşteri"/>
    <s v="Yeni Satış"/>
    <s v="Lisans"/>
    <s v="Lisans Satışı"/>
    <s v="Diğer"/>
    <s v="Univera Satış"/>
    <s v="Saha Satış"/>
    <s v="Yurt Dışı"/>
    <s v="Kazakistan"/>
    <s v="Merkez"/>
  </r>
  <r>
    <m/>
    <m/>
    <x v="197"/>
    <s v="Q3"/>
    <x v="1"/>
    <x v="8"/>
    <m/>
    <s v="Lomisi JSC Efes Gürcistan "/>
    <s v="EYS.02.033"/>
    <s v="Enroute Panorama - Mobil Kullanıcı Yazılımı"/>
    <s v="Univera - Efes Gürcistan"/>
    <x v="16"/>
    <s v="Enroute"/>
    <s v="Enroute"/>
    <n v="5784.1419999999998"/>
    <m/>
    <n v="8"/>
    <m/>
    <m/>
    <m/>
    <m/>
    <m/>
    <n v="46273.135999999999"/>
    <m/>
    <m/>
    <m/>
    <m/>
    <m/>
    <m/>
    <s v="Efes International"/>
    <s v="Mevcut Müşteri"/>
    <s v="Yeni Satış"/>
    <s v="Lisans"/>
    <s v="Lisans Satışı"/>
    <s v="Diğer"/>
    <s v="Univera Satış"/>
    <s v="Saha Satış"/>
    <s v="Yurt Dışı"/>
    <s v="Gürcistan"/>
    <s v="Merkez"/>
  </r>
  <r>
    <m/>
    <m/>
    <x v="197"/>
    <s v="Q3"/>
    <x v="1"/>
    <x v="8"/>
    <m/>
    <s v="WEITNAUER DIŞ TİCARET A.Ş "/>
    <s v="EYS.02.033"/>
    <s v="Enroute Panorama - Mobil Kullanıcı Yazılımı"/>
    <s v="Univera - Weitnauer"/>
    <x v="12"/>
    <s v="Enroute"/>
    <s v="Enroute"/>
    <n v="3806"/>
    <m/>
    <n v="8"/>
    <m/>
    <m/>
    <m/>
    <m/>
    <m/>
    <n v="30448"/>
    <m/>
    <m/>
    <m/>
    <m/>
    <m/>
    <m/>
    <s v="Weithnauer"/>
    <s v="Mevcut Müşteri"/>
    <s v="Yeni Satış"/>
    <s v="Lisans"/>
    <s v="Lisans Satışı"/>
    <s v="Diğer"/>
    <s v="Univera Satış"/>
    <s v="Saha Satış"/>
    <s v="Yurt İçi"/>
    <s v="Türkiye"/>
    <s v="Merkez"/>
  </r>
  <r>
    <m/>
    <m/>
    <x v="197"/>
    <s v="Q3"/>
    <x v="1"/>
    <x v="8"/>
    <m/>
    <s v="Lomisi JSC Efes Gürcistan "/>
    <s v="EY.01.021"/>
    <s v="Enroute Panorama - Dağıtım Kanalı (Bayi/Distribütör/Şube) Yazılımı"/>
    <s v="Univera - Efes Gürcistan"/>
    <x v="16"/>
    <s v="Enroute"/>
    <s v="Enroute"/>
    <n v="37183.769999999997"/>
    <m/>
    <n v="2"/>
    <m/>
    <m/>
    <m/>
    <m/>
    <m/>
    <n v="74367.539999999994"/>
    <m/>
    <m/>
    <m/>
    <m/>
    <m/>
    <m/>
    <s v="Efes International"/>
    <s v="Mevcut Müşteri"/>
    <s v="Yeni Satış"/>
    <s v="Lisans"/>
    <s v="Lisans Satışı"/>
    <s v="Diğer"/>
    <s v="Univera Satış"/>
    <s v="Saha Satış"/>
    <s v="Yurt Dışı"/>
    <s v="Gürcistan"/>
    <s v="Merkez"/>
  </r>
  <r>
    <m/>
    <m/>
    <x v="197"/>
    <s v="Q3"/>
    <x v="1"/>
    <x v="8"/>
    <m/>
    <s v="ROYAL CANIN TURKEY EVCİL HAYVAN ÜRÜNLERİ TİC. LTD. ŞTİ."/>
    <s v="EY.01.021"/>
    <s v="Enroute Panorama - Dağıtım Kanalı (Bayi/Distribütör/Şube) Yazılımı"/>
    <s v="Univera - Royal Canin"/>
    <x v="12"/>
    <s v="Enroute"/>
    <s v="Enroute"/>
    <n v="48750"/>
    <m/>
    <n v="2"/>
    <m/>
    <m/>
    <m/>
    <m/>
    <m/>
    <n v="97500"/>
    <m/>
    <m/>
    <m/>
    <m/>
    <m/>
    <m/>
    <s v="Royal Canin"/>
    <s v="Mevcut Müşteri"/>
    <s v="Yeni Satış"/>
    <s v="Lisans"/>
    <s v="Lisans Satışı"/>
    <s v="Diğer"/>
    <s v="Univera Satış"/>
    <s v="Saha Satış"/>
    <s v="Yurt İçi"/>
    <s v="Türkiye"/>
    <s v="Merkez"/>
  </r>
  <r>
    <m/>
    <m/>
    <x v="197"/>
    <s v="Q3"/>
    <x v="1"/>
    <x v="8"/>
    <m/>
    <s v="EFES VITANTA MOLDOVA BREWERY S.A"/>
    <s v="EH.03.001"/>
    <s v="Enroute Panorama - Çağrı Merkezi Hizmeti (MSD)"/>
    <s v="Univera - Efes Moldova"/>
    <x v="16"/>
    <s v="Enroute"/>
    <s v="Enroute"/>
    <n v="39910.5798"/>
    <m/>
    <n v="1"/>
    <m/>
    <m/>
    <m/>
    <m/>
    <m/>
    <n v="39910.5798"/>
    <m/>
    <m/>
    <m/>
    <m/>
    <m/>
    <m/>
    <s v="Efes International"/>
    <s v="Mevcut Müşteri"/>
    <s v="Yenileme"/>
    <s v="Hizmet"/>
    <s v="Çağrı Merkezi"/>
    <s v="Diğer"/>
    <s v="Univera Satış"/>
    <s v="Saha Satış"/>
    <s v="Yurt Dışı"/>
    <s v="Moldova"/>
    <s v="Merkez"/>
  </r>
  <r>
    <m/>
    <m/>
    <x v="197"/>
    <s v="Q3"/>
    <x v="1"/>
    <x v="8"/>
    <m/>
    <s v="EFES VITANTA MOLDOVA BREWERY S.A"/>
    <s v="EH.03.001"/>
    <s v="Enroute Panorama - Çağrı Merkezi Hizmeti (MSD)"/>
    <s v="Univera - Efes Moldova"/>
    <x v="16"/>
    <s v="Enroute"/>
    <s v="Enroute"/>
    <n v="39910.5798"/>
    <m/>
    <n v="1"/>
    <m/>
    <m/>
    <m/>
    <m/>
    <m/>
    <n v="39910.5798"/>
    <m/>
    <m/>
    <m/>
    <m/>
    <m/>
    <m/>
    <s v="Efes International"/>
    <s v="Mevcut Müşteri"/>
    <s v="Yenileme"/>
    <s v="Hizmet"/>
    <s v="Çağrı Merkezi"/>
    <s v="Diğer"/>
    <s v="Univera Satış"/>
    <s v="Saha Satış"/>
    <s v="Yurt Dışı"/>
    <s v="Moldova"/>
    <s v="Merkez"/>
  </r>
  <r>
    <m/>
    <m/>
    <x v="197"/>
    <s v="Q3"/>
    <x v="1"/>
    <x v="8"/>
    <m/>
    <s v="EFES VITANTA MOLDOVA BREWERY S.A"/>
    <s v="EH.03.001"/>
    <s v="Enroute Panorama - Çağrı Merkezi Hizmeti (MSD)"/>
    <s v="Univera - Efes Moldova"/>
    <x v="16"/>
    <s v="Enroute"/>
    <s v="Enroute"/>
    <n v="39910.5798"/>
    <m/>
    <n v="1"/>
    <m/>
    <m/>
    <m/>
    <m/>
    <m/>
    <n v="39910.5798"/>
    <m/>
    <m/>
    <m/>
    <m/>
    <m/>
    <m/>
    <s v="Efes International"/>
    <s v="Mevcut Müşteri"/>
    <s v="Yenileme"/>
    <s v="Hizmet"/>
    <s v="Çağrı Merkezi"/>
    <s v="Diğer"/>
    <s v="Univera Satış"/>
    <s v="Saha Satış"/>
    <s v="Yurt Dışı"/>
    <s v="Moldova"/>
    <s v="Merkez"/>
  </r>
  <r>
    <m/>
    <m/>
    <x v="198"/>
    <s v="Q4"/>
    <x v="0"/>
    <x v="10"/>
    <m/>
    <s v="ERZA GIDA ANONIM SIRKETI"/>
    <s v="UH.01.002"/>
    <s v="UNIDOX KONTÖR HIZMETI"/>
    <s v="Univera - Mey İçki"/>
    <x v="6"/>
    <s v="E-Dönüşüm"/>
    <s v="Unidox"/>
    <n v="0.68"/>
    <m/>
    <n v="50000"/>
    <m/>
    <n v="34000"/>
    <m/>
    <n v="0"/>
    <m/>
    <n v="34000"/>
    <m/>
    <n v="0"/>
    <n v="0"/>
    <s v="UNI240000001970"/>
    <m/>
    <m/>
    <s v="Mey İçki"/>
    <s v="Mevcut Müşteri"/>
    <s v="Yeni Satış"/>
    <s v="Kontor"/>
    <s v="Kontor Satışı"/>
    <s v="Key Account"/>
    <s v="Kanal Satış"/>
    <s v="Saha Satış"/>
    <s v="Yurt İçi"/>
    <s v="Türkiye"/>
    <s v="Dist"/>
  </r>
  <r>
    <m/>
    <m/>
    <x v="198"/>
    <s v="Q4"/>
    <x v="0"/>
    <x v="10"/>
    <m/>
    <s v="TURKUAZ TRADE LLC"/>
    <s v="QH.02.001"/>
    <s v="Quest Panorama - Yazilim Bakimi, Yasatma ve Merkezi Destek Hizmeti"/>
    <s v="Univera - Turkuaz Kazakistan"/>
    <x v="11"/>
    <s v="Quest"/>
    <m/>
    <n v="10266.33"/>
    <m/>
    <n v="1"/>
    <m/>
    <n v="10266.32696"/>
    <m/>
    <n v="-3.0400000000000002E-3"/>
    <m/>
    <n v="10266.33"/>
    <m/>
    <n v="0"/>
    <n v="0"/>
    <s v="ENV240000000122"/>
    <m/>
    <m/>
    <s v="Turkuaz Trade"/>
    <s v="Mevcut Müşteri"/>
    <s v="Yenileme"/>
    <s v="Hizmet"/>
    <s v="Bakım ve Destek Hizmeti"/>
    <s v="Diğer"/>
    <s v="Univera Satış"/>
    <s v="Saha Satış"/>
    <s v="Yurt Dışı"/>
    <s v="Kırgızistan"/>
    <s v="Merkez"/>
  </r>
  <r>
    <m/>
    <m/>
    <x v="198"/>
    <s v="Q3"/>
    <x v="1"/>
    <x v="8"/>
    <m/>
    <s v="Altıparmak Gıda San. ve Tic. A.Ş. "/>
    <s v="EY.03.001"/>
    <s v="Enroute PANORAMA PAAS YazılımI (Kiralama Hizmetİ)"/>
    <s v="Univera - Altıparmak-Balparmak"/>
    <x v="18"/>
    <s v="Enroute"/>
    <s v="Enroute"/>
    <n v="41921"/>
    <m/>
    <n v="1"/>
    <m/>
    <m/>
    <m/>
    <m/>
    <m/>
    <n v="41921"/>
    <m/>
    <m/>
    <m/>
    <m/>
    <m/>
    <m/>
    <s v="Balparmak"/>
    <s v="Mevcut Müşteri"/>
    <s v="Yenileme"/>
    <s v="Lisans"/>
    <s v="Lisans Kiralama"/>
    <s v="Diğer"/>
    <s v="Univera Satış"/>
    <s v="Saha Satış"/>
    <s v="Yurt İçi"/>
    <s v="Türkiye"/>
    <s v="Merkez"/>
  </r>
  <r>
    <m/>
    <m/>
    <x v="199"/>
    <s v="Q4"/>
    <x v="0"/>
    <x v="10"/>
    <m/>
    <s v="MİYA OTOMASYON VE BARKOD BILISIM SISTEMLERI SAN TİC. VE L.T.D. STI."/>
    <s v="WPY.01.003"/>
    <s v="WEBPLUS EK KULLANICI LISANSI +1"/>
    <s v="Univera - Kanal"/>
    <x v="5"/>
    <s v="Enroute"/>
    <s v="Webplus"/>
    <n v="3250"/>
    <m/>
    <n v="1"/>
    <m/>
    <n v="3250"/>
    <m/>
    <n v="0"/>
    <m/>
    <n v="3250"/>
    <m/>
    <n v="0"/>
    <n v="0"/>
    <s v="UNI240000001974"/>
    <m/>
    <m/>
    <s v="Miya"/>
    <s v="Mevcut Müşteri"/>
    <s v="Yeni Satış"/>
    <s v="Lisans"/>
    <s v="Lisans Satışı"/>
    <s v="Diğer"/>
    <s v="Kanal Satış"/>
    <s v="Miya"/>
    <s v="Yurt İçi"/>
    <s v="Türkiye"/>
    <s v="Merkez"/>
  </r>
  <r>
    <m/>
    <m/>
    <x v="199"/>
    <s v="Q4"/>
    <x v="0"/>
    <x v="10"/>
    <m/>
    <s v="PANASONIC ELEKTRIC WORKS ELEKTRIK SAN.VE TIC. A.S."/>
    <s v="SY.05.001"/>
    <s v="StokBar Panorama -Modül  Lisanslari Kiralama Hizmeti (Enterprise)"/>
    <s v="Univera - Panasonic"/>
    <x v="11"/>
    <s v="Stokbar"/>
    <s v="Stokbar"/>
    <n v="4496"/>
    <m/>
    <n v="1"/>
    <m/>
    <n v="4496"/>
    <m/>
    <n v="0"/>
    <m/>
    <n v="4496"/>
    <m/>
    <n v="0"/>
    <n v="0"/>
    <s v="UNI240000001972"/>
    <m/>
    <m/>
    <s v="Panasonic"/>
    <s v="Mevcut Müşteri"/>
    <s v="Yenileme"/>
    <s v="Lisans"/>
    <s v="Lisans Kiralama"/>
    <s v="Diğer"/>
    <s v="Univera Satış"/>
    <s v="Saha Satış"/>
    <s v="Yurt İçi"/>
    <s v="Türkiye"/>
    <s v="Merkez"/>
  </r>
  <r>
    <m/>
    <m/>
    <x v="199"/>
    <s v="Q4"/>
    <x v="0"/>
    <x v="10"/>
    <m/>
    <s v="Murr Elektronik San. Ve Tic. Ltd. Şti."/>
    <s v="SH.02.001"/>
    <s v="StokBar Panorama - Yazilim Bakimi Hizmeti"/>
    <s v="Univera - Murr Elektronik"/>
    <x v="14"/>
    <s v="Stokbar"/>
    <s v="Stokbar"/>
    <n v="249642.64"/>
    <m/>
    <n v="1"/>
    <m/>
    <n v="249642.64"/>
    <m/>
    <n v="0"/>
    <m/>
    <n v="249642.64"/>
    <m/>
    <n v="0"/>
    <n v="0"/>
    <s v="UNI240000001975"/>
    <m/>
    <m/>
    <s v="Murr Elektronik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199"/>
    <s v="Q4"/>
    <x v="0"/>
    <x v="10"/>
    <m/>
    <s v="PANASONIC ELEKTRIC WORKS ELEKTRIK SAN.VE TIC. A.S."/>
    <s v="SH.02.001"/>
    <s v="StokBar Panorama - Yazilim Bakimi Hizmeti"/>
    <s v="Univera - Panasonic"/>
    <x v="11"/>
    <s v="Stokbar"/>
    <s v="Stokbar"/>
    <n v="263500"/>
    <m/>
    <n v="1"/>
    <m/>
    <n v="263500"/>
    <m/>
    <n v="0"/>
    <m/>
    <n v="263500"/>
    <m/>
    <n v="0"/>
    <n v="0"/>
    <s v="UNI240000001972"/>
    <m/>
    <m/>
    <s v="Panasonic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199"/>
    <s v="Q4"/>
    <x v="0"/>
    <x v="10"/>
    <m/>
    <s v="PANASONIC ELEKTRIC WORKS ELEKTRIK SAN.VE TIC. A.S."/>
    <s v="SH.03.002"/>
    <s v="StokBar Panorama - Uzman Destek Hizmeti"/>
    <s v="Univera - Panasonic"/>
    <x v="11"/>
    <s v="Stokbar"/>
    <s v="Stokbar"/>
    <n v="126750"/>
    <m/>
    <n v="1"/>
    <m/>
    <n v="126750"/>
    <m/>
    <n v="0"/>
    <m/>
    <n v="126750"/>
    <m/>
    <n v="0"/>
    <n v="0"/>
    <s v="UNI240000001976"/>
    <m/>
    <m/>
    <s v="Panasonic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199"/>
    <s v="Q4"/>
    <x v="0"/>
    <x v="10"/>
    <m/>
    <s v="PANASONIC ELEKTRIC WORKS ELEKTRIK SAN.VE TIC. A.S."/>
    <s v="SY.03.013"/>
    <s v="StokBar Panorama - Özel - Offline Etiketleme (Terazi -Kantar Baflantili) Programi Lisansi"/>
    <s v="Univera - Panasonic"/>
    <x v="11"/>
    <s v="Stokbar"/>
    <s v="Stokbar"/>
    <n v="8200"/>
    <m/>
    <n v="24"/>
    <m/>
    <n v="196800"/>
    <m/>
    <n v="0"/>
    <m/>
    <n v="196800"/>
    <m/>
    <n v="0"/>
    <n v="0"/>
    <s v="UNI240000001972"/>
    <m/>
    <m/>
    <s v="Panasonic"/>
    <s v="Mevcut Müşteri"/>
    <s v="Yeni Satış"/>
    <s v="Lisans"/>
    <s v="Lisans Satışı"/>
    <s v="Diğer"/>
    <s v="Univera Satış"/>
    <s v="Saha Satış"/>
    <s v="Yurt İçi"/>
    <s v="Türkiye"/>
    <s v="Merkez"/>
  </r>
  <r>
    <m/>
    <m/>
    <x v="199"/>
    <s v="Q4"/>
    <x v="0"/>
    <x v="10"/>
    <m/>
    <s v="PANASONIC ELEKTRIC WORKS ELEKTRIK SAN.VE TIC. A.S."/>
    <s v="SY.01.008"/>
    <s v="StokBar Panorama - Depo / Lokasyon Lisansi (Enterprise)"/>
    <s v="Univera - Panasonic"/>
    <x v="11"/>
    <s v="Stokbar"/>
    <s v="Stokbar"/>
    <n v="16037"/>
    <m/>
    <n v="2"/>
    <m/>
    <n v="32074"/>
    <m/>
    <n v="0"/>
    <m/>
    <n v="32074"/>
    <m/>
    <n v="0"/>
    <n v="0"/>
    <s v="UNI240000001972"/>
    <m/>
    <m/>
    <s v="Panasonic"/>
    <s v="Mevcut Müşteri"/>
    <s v="Yeni Satış"/>
    <s v="Lisans"/>
    <s v="Lisans Satışı"/>
    <s v="Diğer"/>
    <s v="Univera Satış"/>
    <s v="Saha Satış"/>
    <s v="Yurt İçi"/>
    <s v="Türkiye"/>
    <s v="Merkez"/>
  </r>
  <r>
    <m/>
    <m/>
    <x v="199"/>
    <s v="Q4"/>
    <x v="0"/>
    <x v="10"/>
    <m/>
    <s v="Murr Elektronik San. Ve Tic. Ltd. Şti."/>
    <s v="SH.03.001"/>
    <s v="StokBar Panorama - Çafri Merkezi Hizmeti (Tesis)"/>
    <s v="Univera - Murr Elektronik"/>
    <x v="14"/>
    <s v="Stokbar"/>
    <s v="Stokbar"/>
    <n v="97193.600000000006"/>
    <m/>
    <n v="1"/>
    <m/>
    <n v="97193.600000000006"/>
    <m/>
    <n v="0"/>
    <m/>
    <n v="97193.600000000006"/>
    <m/>
    <n v="0"/>
    <n v="0"/>
    <s v="UNI240000001975"/>
    <m/>
    <m/>
    <s v="Murr Elektronik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199"/>
    <s v="Q4"/>
    <x v="0"/>
    <x v="10"/>
    <m/>
    <s v="PANASONIC ELEKTRIC WORKS ELEKTRIK SAN.VE TIC. A.S."/>
    <s v="SH.03.001"/>
    <s v="StokBar Panorama - Çafri Merkezi Hizmeti (Tesis)"/>
    <s v="Univera - Panasonic"/>
    <x v="11"/>
    <s v="Stokbar"/>
    <s v="Stokbar"/>
    <n v="43130"/>
    <m/>
    <n v="1"/>
    <m/>
    <n v="43130"/>
    <m/>
    <n v="0"/>
    <m/>
    <n v="43130"/>
    <m/>
    <n v="0"/>
    <n v="0"/>
    <s v="UNI240000001972"/>
    <m/>
    <m/>
    <s v="Panasonic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199"/>
    <s v="Q3"/>
    <x v="1"/>
    <x v="8"/>
    <m/>
    <s v="Altıparmak Gıda San. ve Tic. A.Ş. "/>
    <s v="EH.02.001"/>
    <s v="Enroute Panorama - Yazılım Bakımı, Yaşatma ve Merkezi Destek Hizmeti"/>
    <s v="Univera - Altıparmak-Balparmak"/>
    <x v="18"/>
    <s v="Enroute"/>
    <s v="Enroute"/>
    <n v="112492.8"/>
    <m/>
    <n v="1"/>
    <m/>
    <m/>
    <m/>
    <m/>
    <m/>
    <n v="112492.8"/>
    <m/>
    <m/>
    <m/>
    <m/>
    <m/>
    <m/>
    <s v="Balparmak"/>
    <s v="Mevcut Müşteri"/>
    <s v="Yenileme"/>
    <s v="Lisans"/>
    <s v="Lisans Kiralama"/>
    <s v="Diğer"/>
    <s v="Univera Satış"/>
    <s v="Saha Satış"/>
    <s v="Yurt İçi"/>
    <s v="Türkiye"/>
    <s v="Merkez"/>
  </r>
  <r>
    <m/>
    <m/>
    <x v="200"/>
    <s v="Q4"/>
    <x v="0"/>
    <x v="10"/>
    <m/>
    <s v="MİYA OTOMASYON VE BARKOD BILISIM SISTEMLERI SAN TİC. VE L.T.D. STI."/>
    <s v="UH.01.002"/>
    <s v="UNIDOX KONTÖR HIZMETI"/>
    <s v="Univera - Kanal"/>
    <x v="5"/>
    <s v="E-Dönüşüm"/>
    <s v="Unidox"/>
    <n v="1.0688"/>
    <m/>
    <n v="100000"/>
    <m/>
    <n v="106880"/>
    <m/>
    <n v="0"/>
    <m/>
    <n v="106880"/>
    <m/>
    <n v="0"/>
    <n v="0"/>
    <s v="UNI240000001982"/>
    <m/>
    <m/>
    <s v="Miya"/>
    <s v="Mevcut Müşteri"/>
    <s v="Yeni Satış"/>
    <s v="Kontor"/>
    <s v="Kontor Satışı"/>
    <s v="Diğer"/>
    <s v="Kanal Satış"/>
    <s v="Miya"/>
    <s v="Yurt İçi"/>
    <s v="Türkiye"/>
    <s v="Merkez"/>
  </r>
  <r>
    <m/>
    <m/>
    <x v="200"/>
    <s v="Q4"/>
    <x v="0"/>
    <x v="10"/>
    <m/>
    <s v="UNIVIS BILISIM DESTEK HIZMETLERI SAN.TIC .A.S"/>
    <s v="SMH.05.001"/>
    <s v="StockMate Yazilim Gelistirme Hizmeti"/>
    <s v="Univera - Kanal"/>
    <x v="5"/>
    <s v="Stokbar"/>
    <s v="Stockmate"/>
    <n v="12000"/>
    <m/>
    <n v="4"/>
    <m/>
    <n v="48000"/>
    <m/>
    <n v="0"/>
    <m/>
    <n v="48000"/>
    <m/>
    <n v="0"/>
    <n v="0"/>
    <s v="UNI240000001983"/>
    <m/>
    <m/>
    <s v="Univis"/>
    <s v="Param Grup"/>
    <s v="Yeni Satış"/>
    <s v="Hizmet"/>
    <s v="Yazılım Geliştirme"/>
    <s v="Param Grup"/>
    <s v="Kanal Satış"/>
    <s v="Saha Satış"/>
    <s v="Yurt İçi"/>
    <s v="Türkiye"/>
    <s v="Merkez"/>
  </r>
  <r>
    <m/>
    <m/>
    <x v="200"/>
    <s v="Q4"/>
    <x v="0"/>
    <x v="10"/>
    <m/>
    <s v="HEDEF DIRECT ILETISIM ÇÖZ.PAZ. VE DAN.HIZM.LTD.STI"/>
    <s v="QH.02.001"/>
    <s v="Quest Panorama - Yazilim Bakimi, Yasatma ve Merkezi Destek Hizmeti"/>
    <s v="Univera - Vileda"/>
    <x v="14"/>
    <s v="Quest"/>
    <m/>
    <n v="61660.56"/>
    <m/>
    <n v="1"/>
    <m/>
    <n v="61660.56"/>
    <m/>
    <n v="0"/>
    <m/>
    <n v="61660.56"/>
    <m/>
    <n v="0"/>
    <n v="0"/>
    <s v="UNI240000001977"/>
    <m/>
    <m/>
    <s v="Vileda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200"/>
    <s v="Q3"/>
    <x v="1"/>
    <x v="8"/>
    <m/>
    <s v="BURDA BEBEK ÜRÜNLERİ SANAYİ VE TİCARET ANONİM ŞİRKETİ"/>
    <s v="EH.05.001"/>
    <s v="Enroute Panorama - Yazılım Geliştirme Hizmeti"/>
    <s v="Univera - Burda Bebek"/>
    <x v="18"/>
    <s v="Enroute"/>
    <s v="Enroute"/>
    <n v="19000"/>
    <m/>
    <n v="1"/>
    <m/>
    <m/>
    <m/>
    <m/>
    <m/>
    <n v="19000"/>
    <m/>
    <m/>
    <m/>
    <m/>
    <m/>
    <m/>
    <s v="Burda Bebek"/>
    <s v="Mevcut Müşteri"/>
    <s v="Yeni Satış"/>
    <s v="Hizmet"/>
    <s v="Yazılım Geliştirme"/>
    <s v="Diğer"/>
    <s v="Univera Satış"/>
    <s v="Saha Satış"/>
    <s v="Yurt İçi"/>
    <s v="Türkiye"/>
    <s v="Merkez"/>
  </r>
  <r>
    <m/>
    <m/>
    <x v="200"/>
    <s v="Q3"/>
    <x v="1"/>
    <x v="8"/>
    <m/>
    <s v="RED BULL GIDA DAĞITIM VE PAZARLAMA TİCARET LTD. ŞTİ"/>
    <s v="EH.05.001"/>
    <s v="Enroute Panorama - Yazılım Geliştirme Hizmeti"/>
    <s v="Univera - Redbull"/>
    <x v="12"/>
    <s v="Enroute"/>
    <s v="Enroute"/>
    <n v="24500"/>
    <m/>
    <n v="0.5"/>
    <m/>
    <m/>
    <m/>
    <m/>
    <m/>
    <n v="12250"/>
    <m/>
    <m/>
    <m/>
    <m/>
    <m/>
    <m/>
    <s v="Redbull"/>
    <s v="Mevcut Müşteri"/>
    <s v="Yeni Satış"/>
    <s v="Hizmet"/>
    <s v="Yazılım Geliştirme"/>
    <s v="Diğer"/>
    <s v="Univera Satış"/>
    <s v="Saha Satış"/>
    <s v="Yurt İçi"/>
    <s v="Türkiye"/>
    <s v="Merkez"/>
  </r>
  <r>
    <m/>
    <m/>
    <x v="200"/>
    <s v="Q3"/>
    <x v="1"/>
    <x v="8"/>
    <m/>
    <s v="RA PAZARLAMA LTD. ŞTİ"/>
    <s v="EH.02.001"/>
    <s v="Enroute Panorama - Yazılım Bakımı, Yaşatma ve Merkezi Destek Hizmeti"/>
    <s v="Univera - Hobby-Ra Pazarlama"/>
    <x v="5"/>
    <s v="Enroute"/>
    <s v="Enroute"/>
    <n v="32655.61"/>
    <m/>
    <n v="2"/>
    <m/>
    <m/>
    <m/>
    <m/>
    <m/>
    <n v="65311.22"/>
    <m/>
    <m/>
    <m/>
    <m/>
    <m/>
    <m/>
    <s v="Hobby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200"/>
    <s v="Q3"/>
    <x v="1"/>
    <x v="8"/>
    <m/>
    <s v="RED BULL GIDA DAĞITIM VE PAZARLAMA TİCARET LTD. ŞTİ"/>
    <s v="EH.01.001"/>
    <s v="Enroute Panorama - Proje ve Ürün Yönetimi Danışmanlığı Hizmeti"/>
    <s v="Univera - Redbull"/>
    <x v="12"/>
    <s v="Enroute"/>
    <s v="Enroute"/>
    <n v="24500"/>
    <m/>
    <n v="0.5"/>
    <m/>
    <m/>
    <m/>
    <m/>
    <m/>
    <n v="12250"/>
    <m/>
    <m/>
    <m/>
    <m/>
    <m/>
    <m/>
    <s v="Redbull"/>
    <s v="Mevcut Müşteri"/>
    <s v="Yeni Satış"/>
    <s v="Hizmet"/>
    <s v="Proje Yönetimi ve Danışmanlık"/>
    <s v="Diğer"/>
    <s v="Univera Satış"/>
    <s v="Saha Satış"/>
    <s v="Yurt İçi"/>
    <s v="Türkiye"/>
    <s v="Merkez"/>
  </r>
  <r>
    <m/>
    <m/>
    <x v="200"/>
    <s v="Q3"/>
    <x v="1"/>
    <x v="8"/>
    <m/>
    <s v="RA PAZARLAMA LTD. ŞTİ"/>
    <s v="EH.03.008"/>
    <s v="Enroute Panorama - Çağrı Merkezi Hizmeti (DDI / OutSource)"/>
    <s v="Univera - Hobby-Ra Pazarlama"/>
    <x v="5"/>
    <s v="Enroute"/>
    <s v="Enroute"/>
    <n v="7497.7300000000005"/>
    <m/>
    <n v="17"/>
    <m/>
    <m/>
    <m/>
    <m/>
    <m/>
    <n v="127461.41"/>
    <m/>
    <m/>
    <m/>
    <m/>
    <m/>
    <m/>
    <s v="Hobby"/>
    <s v="Mevcut Müşteri"/>
    <s v="Yenileme"/>
    <s v="Hizmet"/>
    <s v="Çağrı Merkezi"/>
    <s v="Diğer"/>
    <s v="Univera Satış"/>
    <s v="Saha Satış"/>
    <s v="Yurt İçi"/>
    <s v="Türkiye"/>
    <s v="Merkez"/>
  </r>
  <r>
    <m/>
    <m/>
    <x v="201"/>
    <s v="Q4"/>
    <x v="0"/>
    <x v="10"/>
    <m/>
    <s v="UNILEVER SAN VE TIC.TÜRK AS."/>
    <s v="SH.05.001"/>
    <s v="StokBar Panorama - Yazilim Gelistirme Hizmeti"/>
    <s v="Univera - Unilever"/>
    <x v="13"/>
    <s v="Stokbar"/>
    <s v="Stokbar"/>
    <n v="11098.368125000001"/>
    <m/>
    <n v="32"/>
    <m/>
    <n v="394608.64000000001"/>
    <m/>
    <n v="39460.86"/>
    <m/>
    <n v="355147.78"/>
    <m/>
    <n v="0"/>
    <n v="0"/>
    <s v="UNI240000001987"/>
    <m/>
    <m/>
    <s v="Unilever"/>
    <s v="Mevcut Müşteri"/>
    <s v="Yeni Satış"/>
    <s v="Hizmet"/>
    <s v="Hosting"/>
    <s v="Diğer"/>
    <s v="Univera Satış"/>
    <s v="Saha Satış"/>
    <s v="Yurt İçi"/>
    <s v="Türkiye"/>
    <s v="Merkez"/>
  </r>
  <r>
    <m/>
    <m/>
    <x v="201"/>
    <s v="Q4"/>
    <x v="0"/>
    <x v="10"/>
    <m/>
    <s v="UNILEVER SAN VE TIC.TÜRK AS."/>
    <s v="SH.01.001"/>
    <s v="StokBar Panorama - Proje Yönetim Hizmeti"/>
    <s v="Univera - Unilever"/>
    <x v="13"/>
    <s v="Stokbar"/>
    <s v="Stokbar"/>
    <n v="10358.477500000001"/>
    <m/>
    <n v="4"/>
    <m/>
    <n v="46037.68"/>
    <m/>
    <n v="4603.7700000000004"/>
    <m/>
    <n v="41433.910000000003"/>
    <m/>
    <n v="0"/>
    <n v="0"/>
    <s v="UNI240000001987"/>
    <m/>
    <m/>
    <s v="Unilever"/>
    <s v="Mevcut Müşteri"/>
    <s v="Yeni Satış"/>
    <s v="Hizmet"/>
    <s v="Proje Yönetimi ve Danışmanlık"/>
    <s v="Diğer"/>
    <s v="Univera Satış"/>
    <s v="Saha Satış"/>
    <s v="Yurt İçi"/>
    <s v="Türkiye"/>
    <s v="Merkez"/>
  </r>
  <r>
    <m/>
    <m/>
    <x v="201"/>
    <s v="Q4"/>
    <x v="0"/>
    <x v="10"/>
    <m/>
    <s v="AGAÇLI OTOMOTIV GIDA TIC. VE SAN. A.S."/>
    <s v="EH.06.001"/>
    <s v="EnRoute Panorama - Hosting Hizmeti"/>
    <s v="Univera - JTI"/>
    <x v="11"/>
    <s v="Hosting"/>
    <m/>
    <n v="810.67733333333331"/>
    <m/>
    <n v="15"/>
    <m/>
    <n v="12160.16286"/>
    <m/>
    <n v="2.8600000000000001E-3"/>
    <m/>
    <n v="12160.16"/>
    <m/>
    <n v="0"/>
    <n v="0"/>
    <s v="UNI240000002029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201"/>
    <s v="Q4"/>
    <x v="0"/>
    <x v="10"/>
    <m/>
    <s v="ALTUN TEMIZLIK TÜTÜN ÜRÜNLERI PAZARLAMA A .S"/>
    <s v="EH.06.001"/>
    <s v="EnRoute Panorama - Hosting Hizmeti"/>
    <s v="Univera - JTI"/>
    <x v="11"/>
    <s v="Hosting"/>
    <m/>
    <n v="810.68"/>
    <m/>
    <n v="1"/>
    <m/>
    <n v="810.67752399999995"/>
    <m/>
    <n v="-2.4759999999999999E-3"/>
    <m/>
    <n v="810.68"/>
    <m/>
    <n v="0"/>
    <n v="0"/>
    <s v="UNI240000002030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201"/>
    <s v="Q4"/>
    <x v="0"/>
    <x v="10"/>
    <m/>
    <s v="ARME DAGITIM PAZARLAMA SANAYI VE TIC. A.S."/>
    <s v="EH.06.001"/>
    <s v="EnRoute Panorama - Hosting Hizmeti"/>
    <s v="Univera - JTI"/>
    <x v="11"/>
    <s v="Hosting"/>
    <m/>
    <n v="810.68"/>
    <m/>
    <n v="1"/>
    <m/>
    <n v="810.67752399999995"/>
    <m/>
    <n v="-2.4759999999999999E-3"/>
    <m/>
    <n v="810.68"/>
    <m/>
    <n v="0"/>
    <n v="0"/>
    <s v="UNI240000002031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201"/>
    <s v="Q4"/>
    <x v="0"/>
    <x v="10"/>
    <m/>
    <s v="AYDIN ÜNLÜER TUR.GIDA TIC. VE SAN. A.S."/>
    <s v="EH.06.001"/>
    <s v="EnRoute Panorama - Hosting Hizmeti"/>
    <s v="Univera - JTI"/>
    <x v="11"/>
    <s v="Hosting"/>
    <m/>
    <n v="810.67666666666673"/>
    <m/>
    <n v="3"/>
    <m/>
    <n v="2432.0325720000001"/>
    <m/>
    <n v="2.5720000000000001E-3"/>
    <m/>
    <n v="2432.0300000000002"/>
    <m/>
    <n v="0"/>
    <n v="0"/>
    <s v="UNI240000002032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201"/>
    <s v="Q4"/>
    <x v="0"/>
    <x v="10"/>
    <m/>
    <s v="BAMS GIDA ITRIYAT VE TEKSTIL TIC. VE SAN. LTD. STI."/>
    <s v="EH.06.001"/>
    <s v="EnRoute Panorama - Hosting Hizmeti"/>
    <s v="Univera - JTI"/>
    <x v="11"/>
    <s v="Hosting"/>
    <m/>
    <n v="810.68"/>
    <m/>
    <n v="2"/>
    <m/>
    <n v="1621.3550479999999"/>
    <m/>
    <n v="-4.9519999999999998E-3"/>
    <m/>
    <n v="1621.36"/>
    <m/>
    <n v="0"/>
    <n v="0"/>
    <s v="UNI240000002033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201"/>
    <s v="Q4"/>
    <x v="0"/>
    <x v="10"/>
    <m/>
    <s v="BAYRAKTAR SATIS VE DAGITIM ANONIM SIRKETI"/>
    <s v="EH.06.001"/>
    <s v="EnRoute Panorama - Hosting Hizmeti"/>
    <s v="Univera - JTI"/>
    <x v="11"/>
    <s v="Hosting"/>
    <m/>
    <n v="810.68"/>
    <m/>
    <n v="2"/>
    <m/>
    <n v="1621.3550479999999"/>
    <m/>
    <n v="-4.9519999999999998E-3"/>
    <m/>
    <n v="1621.36"/>
    <m/>
    <n v="0"/>
    <n v="0"/>
    <s v="UNI240000002034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201"/>
    <s v="Q4"/>
    <x v="0"/>
    <x v="10"/>
    <m/>
    <s v="BESLER GIDA PAZ. SAN. VE TIC. A.S."/>
    <s v="EH.06.001"/>
    <s v="EnRoute Panorama - Hosting Hizmeti"/>
    <s v="Univera - JTI"/>
    <x v="11"/>
    <s v="Hosting"/>
    <m/>
    <n v="810.68"/>
    <m/>
    <n v="1"/>
    <m/>
    <n v="810.67752399999995"/>
    <m/>
    <n v="-2.4759999999999999E-3"/>
    <m/>
    <n v="810.68"/>
    <m/>
    <n v="0"/>
    <n v="0"/>
    <s v="UNI240000002035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201"/>
    <s v="Q4"/>
    <x v="0"/>
    <x v="10"/>
    <m/>
    <s v="BUGRA MÜH. VE INS. MALZ. IML. ITH. IHR. TIC. SAN. LTD. STI."/>
    <s v="EH.06.001"/>
    <s v="EnRoute Panorama - Hosting Hizmeti"/>
    <s v="Univera - JTI"/>
    <x v="11"/>
    <s v="Hosting"/>
    <m/>
    <n v="810.68"/>
    <m/>
    <n v="1"/>
    <m/>
    <n v="810.67752399999995"/>
    <m/>
    <n v="-2.4759999999999999E-3"/>
    <m/>
    <n v="810.68"/>
    <m/>
    <n v="0"/>
    <n v="0"/>
    <s v="UNI240000002036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201"/>
    <s v="Q4"/>
    <x v="0"/>
    <x v="10"/>
    <m/>
    <s v="BURAY TÜTÜN MAMUL. MESR. PAZ. VE DAG. TIC. LTD. STI."/>
    <s v="EH.06.001"/>
    <s v="EnRoute Panorama - Hosting Hizmeti"/>
    <s v="Univera - JTI"/>
    <x v="11"/>
    <s v="Hosting"/>
    <m/>
    <n v="810.68"/>
    <m/>
    <n v="1"/>
    <m/>
    <n v="810.67752399999995"/>
    <m/>
    <n v="-2.4759999999999999E-3"/>
    <m/>
    <n v="810.68"/>
    <m/>
    <n v="0"/>
    <n v="0"/>
    <s v="UNI240000002037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201"/>
    <s v="Q4"/>
    <x v="0"/>
    <x v="10"/>
    <m/>
    <s v="CAN TÜTÜN MAMULLERI INSAAT VE SANAYI TICARET A.S."/>
    <s v="EH.06.001"/>
    <s v="EnRoute Panorama - Hosting Hizmeti"/>
    <s v="Univera - JTI"/>
    <x v="11"/>
    <s v="Hosting"/>
    <m/>
    <n v="810.68"/>
    <m/>
    <n v="1"/>
    <m/>
    <n v="810.67752399999995"/>
    <m/>
    <n v="-2.4759999999999999E-3"/>
    <m/>
    <n v="810.68"/>
    <m/>
    <n v="0"/>
    <n v="0"/>
    <s v="UNI240000002038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201"/>
    <s v="Q4"/>
    <x v="0"/>
    <x v="10"/>
    <m/>
    <s v="ÇELIKKOL TURIZM GIDA MAD.SAN VE TIC. LTD. STI."/>
    <s v="EH.06.001"/>
    <s v="EnRoute Panorama - Hosting Hizmeti"/>
    <s v="Univera - JTI"/>
    <x v="11"/>
    <s v="Hosting"/>
    <m/>
    <n v="810.68"/>
    <m/>
    <n v="1"/>
    <m/>
    <n v="810.67752399999995"/>
    <m/>
    <n v="-2.4759999999999999E-3"/>
    <m/>
    <n v="810.68"/>
    <m/>
    <n v="0"/>
    <n v="0"/>
    <s v="UNI240000002039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201"/>
    <s v="Q4"/>
    <x v="0"/>
    <x v="10"/>
    <m/>
    <s v="DOYURAN GIDA A.S."/>
    <s v="EH.06.001"/>
    <s v="EnRoute Panorama - Hosting Hizmeti"/>
    <s v="Univera - JTI"/>
    <x v="11"/>
    <s v="Hosting"/>
    <m/>
    <n v="810.68"/>
    <m/>
    <n v="1"/>
    <m/>
    <n v="810.67752399999995"/>
    <m/>
    <n v="-2.4759999999999999E-3"/>
    <m/>
    <n v="810.68"/>
    <m/>
    <n v="0"/>
    <n v="0"/>
    <s v="UNI240000002040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201"/>
    <s v="Q4"/>
    <x v="0"/>
    <x v="10"/>
    <m/>
    <s v="DÜNYA MESRUBAT GIDA INS.TURIZM PAZ. SAN. VE TIC. LTD. STI."/>
    <s v="EH.06.001"/>
    <s v="EnRoute Panorama - Hosting Hizmeti"/>
    <s v="Univera - JTI"/>
    <x v="11"/>
    <s v="Hosting"/>
    <m/>
    <n v="810.678"/>
    <m/>
    <n v="5"/>
    <m/>
    <n v="4053.38762"/>
    <m/>
    <n v="-2.3800000000000002E-3"/>
    <m/>
    <n v="4053.39"/>
    <m/>
    <n v="0"/>
    <n v="0"/>
    <s v="UNI240000002041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201"/>
    <s v="Q4"/>
    <x v="0"/>
    <x v="10"/>
    <m/>
    <s v="FLAS TURIZM INSAAT TAAHHÜT TIC. LTD. STI."/>
    <s v="EH.06.001"/>
    <s v="EnRoute Panorama - Hosting Hizmeti"/>
    <s v="Univera - JTI"/>
    <x v="11"/>
    <s v="Hosting"/>
    <m/>
    <n v="810.68"/>
    <m/>
    <n v="1"/>
    <m/>
    <n v="810.67752399999995"/>
    <m/>
    <n v="-2.4759999999999999E-3"/>
    <m/>
    <n v="810.68"/>
    <m/>
    <n v="0"/>
    <n v="0"/>
    <s v="UNI240000002042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201"/>
    <s v="Q4"/>
    <x v="0"/>
    <x v="10"/>
    <m/>
    <s v="FLAS TURIZM INSAAT TAAHHÜT TIC. LTD. STI."/>
    <s v="EH.06.001"/>
    <s v="EnRoute Panorama - Hosting Hizmeti"/>
    <s v="Univera - JTI"/>
    <x v="11"/>
    <s v="Hosting"/>
    <m/>
    <n v="810.68"/>
    <m/>
    <n v="1"/>
    <m/>
    <n v="810.67752399999995"/>
    <m/>
    <n v="-2.4759999999999999E-3"/>
    <m/>
    <n v="810.68"/>
    <m/>
    <n v="0"/>
    <n v="0"/>
    <s v="UNI240000002043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201"/>
    <s v="Q4"/>
    <x v="0"/>
    <x v="10"/>
    <m/>
    <s v="KALPAKÇIOGLU GIDA SAN. VE TIC. LTD. STI."/>
    <s v="EH.06.001"/>
    <s v="EnRoute Panorama - Hosting Hizmeti"/>
    <s v="Univera - JTI"/>
    <x v="11"/>
    <s v="Hosting"/>
    <m/>
    <n v="810.68"/>
    <m/>
    <n v="2"/>
    <m/>
    <n v="1621.3550479999999"/>
    <m/>
    <n v="-4.9519999999999998E-3"/>
    <m/>
    <n v="1621.36"/>
    <m/>
    <n v="0"/>
    <n v="0"/>
    <s v="UNI240000002044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201"/>
    <s v="Q4"/>
    <x v="0"/>
    <x v="10"/>
    <m/>
    <s v="KILKISLI MES. TEK. MAM. GIDA MAD. SAN. TIC. LTD. STI."/>
    <s v="EH.06.001"/>
    <s v="EnRoute Panorama - Hosting Hizmeti"/>
    <s v="Univera - JTI"/>
    <x v="11"/>
    <s v="Hosting"/>
    <m/>
    <n v="810.68"/>
    <m/>
    <n v="1"/>
    <m/>
    <n v="810.67752399999995"/>
    <m/>
    <n v="-2.4759999999999999E-3"/>
    <m/>
    <n v="810.68"/>
    <m/>
    <n v="0"/>
    <n v="0"/>
    <s v="UNI240000002045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201"/>
    <s v="Q4"/>
    <x v="0"/>
    <x v="10"/>
    <m/>
    <s v="KOPUZ GIDA TIC. A.S."/>
    <s v="EH.06.001"/>
    <s v="EnRoute Panorama - Hosting Hizmeti"/>
    <s v="Univera - JTI"/>
    <x v="11"/>
    <s v="Hosting"/>
    <m/>
    <n v="810.67727272727279"/>
    <m/>
    <n v="11"/>
    <m/>
    <n v="8917.4527639999997"/>
    <m/>
    <n v="2.764E-3"/>
    <m/>
    <n v="8917.4500000000007"/>
    <m/>
    <n v="0"/>
    <n v="0"/>
    <s v="UNI240000002046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201"/>
    <s v="Q4"/>
    <x v="0"/>
    <x v="10"/>
    <m/>
    <s v="ONGUN EMGIN GIDA DAG. PAZ. TUR.SAN. TIC. LTD. STI."/>
    <s v="EH.06.001"/>
    <s v="EnRoute Panorama - Hosting Hizmeti"/>
    <s v="Univera - JTI"/>
    <x v="11"/>
    <s v="Hosting"/>
    <m/>
    <n v="810.68"/>
    <m/>
    <n v="1"/>
    <m/>
    <n v="810.67752399999995"/>
    <m/>
    <n v="-2.4759999999999999E-3"/>
    <m/>
    <n v="810.68"/>
    <m/>
    <n v="0"/>
    <n v="0"/>
    <s v="UNI240000002062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201"/>
    <s v="Q4"/>
    <x v="0"/>
    <x v="10"/>
    <m/>
    <s v="ONGUN EMGIN GIDA DAG. PAZ. TUR.SAN. TIC. LTD. STI."/>
    <s v="EH.06.001"/>
    <s v="EnRoute Panorama - Hosting Hizmeti"/>
    <s v="Univera - JTI"/>
    <x v="11"/>
    <s v="Hosting"/>
    <m/>
    <n v="810.68"/>
    <m/>
    <n v="1"/>
    <m/>
    <n v="810.67752399999995"/>
    <m/>
    <n v="-2.4759999999999999E-3"/>
    <m/>
    <n v="810.68"/>
    <m/>
    <n v="0"/>
    <n v="0"/>
    <s v="UNI240000002063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201"/>
    <s v="Q4"/>
    <x v="0"/>
    <x v="10"/>
    <m/>
    <s v="ONGUN EMGIN GIDA DAG. PAZ. TUR.SAN. TIC. LTD. STI."/>
    <s v="EH.06.001"/>
    <s v="EnRoute Panorama - Hosting Hizmeti"/>
    <s v="Univera - JTI"/>
    <x v="11"/>
    <s v="Hosting"/>
    <m/>
    <n v="810.68"/>
    <m/>
    <n v="1"/>
    <m/>
    <n v="810.67752399999995"/>
    <m/>
    <n v="-2.4759999999999999E-3"/>
    <m/>
    <n v="810.68"/>
    <m/>
    <n v="0"/>
    <n v="0"/>
    <s v="UNI240000002064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201"/>
    <s v="Q4"/>
    <x v="0"/>
    <x v="10"/>
    <m/>
    <s v="ONGUN EMGIN GIDA DAG. PAZ. TUR.SAN. TIC. LTD. STI."/>
    <s v="EH.06.001"/>
    <s v="EnRoute Panorama - Hosting Hizmeti"/>
    <s v="Univera - JTI"/>
    <x v="11"/>
    <s v="Hosting"/>
    <m/>
    <n v="810.68"/>
    <m/>
    <n v="1"/>
    <m/>
    <n v="810.67752399999995"/>
    <m/>
    <n v="-2.4759999999999999E-3"/>
    <m/>
    <n v="810.68"/>
    <m/>
    <n v="0"/>
    <n v="0"/>
    <s v="UNI240000002065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201"/>
    <s v="Q4"/>
    <x v="0"/>
    <x v="10"/>
    <m/>
    <s v="ONGUN EMGIN GIDA DAG. PAZ. TUR.SAN. TIC. LTD. STI."/>
    <s v="EH.06.001"/>
    <s v="EnRoute Panorama - Hosting Hizmeti"/>
    <s v="Univera - JTI"/>
    <x v="11"/>
    <s v="Hosting"/>
    <m/>
    <n v="810.68"/>
    <m/>
    <n v="1"/>
    <m/>
    <n v="810.67752399999995"/>
    <m/>
    <n v="-2.4759999999999999E-3"/>
    <m/>
    <n v="810.68"/>
    <m/>
    <n v="0"/>
    <n v="0"/>
    <s v="UNI240000002066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201"/>
    <s v="Q4"/>
    <x v="0"/>
    <x v="10"/>
    <m/>
    <s v="ONGUN EMGIN GIDA DAG. PAZ. TUR.SAN. TIC. LTD. STI."/>
    <s v="EH.06.001"/>
    <s v="EnRoute Panorama - Hosting Hizmeti"/>
    <s v="Univera - JTI"/>
    <x v="11"/>
    <s v="Hosting"/>
    <m/>
    <n v="810.68"/>
    <m/>
    <n v="1"/>
    <m/>
    <n v="810.67752399999995"/>
    <m/>
    <n v="-2.4759999999999999E-3"/>
    <m/>
    <n v="810.68"/>
    <m/>
    <n v="0"/>
    <n v="0"/>
    <s v="UNI240000002067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201"/>
    <s v="Q4"/>
    <x v="0"/>
    <x v="10"/>
    <m/>
    <s v="ONGUN EMGIN GIDA DAG. PAZ. TUR.SAN. TIC. LTD. STI."/>
    <s v="EH.06.001"/>
    <s v="EnRoute Panorama - Hosting Hizmeti"/>
    <s v="Univera - JTI"/>
    <x v="11"/>
    <s v="Hosting"/>
    <m/>
    <n v="810.68"/>
    <m/>
    <n v="1"/>
    <m/>
    <n v="810.67752399999995"/>
    <m/>
    <n v="-2.4759999999999999E-3"/>
    <m/>
    <n v="810.68"/>
    <m/>
    <n v="0"/>
    <n v="0"/>
    <s v="UNI240000002068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201"/>
    <s v="Q4"/>
    <x v="0"/>
    <x v="10"/>
    <m/>
    <s v="ÖZCIHAN GIDA INSAAT TARIM NAKLIYE ENERJI TURIZM MAD. PAZ. VE SAN. LTD. STI."/>
    <s v="EH.06.001"/>
    <s v="EnRoute Panorama - Hosting Hizmeti"/>
    <s v="Univera - JTI"/>
    <x v="11"/>
    <s v="Hosting"/>
    <m/>
    <n v="810.68"/>
    <m/>
    <n v="2"/>
    <m/>
    <n v="1621.3550479999999"/>
    <m/>
    <n v="-4.9519999999999998E-3"/>
    <m/>
    <n v="1621.36"/>
    <m/>
    <n v="0"/>
    <n v="0"/>
    <s v="UNI240000002047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201"/>
    <s v="Q4"/>
    <x v="0"/>
    <x v="10"/>
    <m/>
    <s v="ÖZÇELIK MESRUBAT VE GIDA MAD.TIC.PAZ.A.S."/>
    <s v="EH.06.001"/>
    <s v="EnRoute Panorama - Hosting Hizmeti"/>
    <s v="Univera - JTI"/>
    <x v="11"/>
    <s v="Hosting"/>
    <m/>
    <n v="810.678"/>
    <m/>
    <n v="5"/>
    <m/>
    <n v="4053.38762"/>
    <m/>
    <n v="-2.3800000000000002E-3"/>
    <m/>
    <n v="4053.39"/>
    <m/>
    <n v="0"/>
    <n v="0"/>
    <s v="UNI240000002048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201"/>
    <s v="Q4"/>
    <x v="0"/>
    <x v="10"/>
    <m/>
    <s v="ÖZÇELIK MESRUBAT VE GIDA MAD.TIC.PAZ.A.S."/>
    <s v="EH.06.001"/>
    <s v="EnRoute Panorama - Hosting Hizmeti"/>
    <s v="Univera - JTI"/>
    <x v="11"/>
    <s v="Hosting"/>
    <m/>
    <n v="810.68"/>
    <m/>
    <n v="1"/>
    <m/>
    <n v="810.67752399999995"/>
    <m/>
    <n v="-2.4759999999999999E-3"/>
    <m/>
    <n v="810.68"/>
    <m/>
    <n v="0"/>
    <n v="0"/>
    <s v="UNI240000002049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201"/>
    <s v="Q4"/>
    <x v="0"/>
    <x v="10"/>
    <m/>
    <s v="ÖZERLER TICARET ILHAN ÖZER"/>
    <s v="EH.06.001"/>
    <s v="EnRoute Panorama - Hosting Hizmeti"/>
    <s v="Univera - JTI"/>
    <x v="11"/>
    <s v="Hosting"/>
    <m/>
    <n v="810.67750000000001"/>
    <m/>
    <n v="4"/>
    <m/>
    <n v="3242.7100959999998"/>
    <m/>
    <n v="9.6000000000000002E-5"/>
    <m/>
    <n v="3242.71"/>
    <m/>
    <n v="0"/>
    <n v="0"/>
    <s v="UNI240000002050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201"/>
    <s v="Q4"/>
    <x v="0"/>
    <x v="10"/>
    <m/>
    <s v="PIRAMIT GIDA LOJISTIK TICARET TIC. A.S."/>
    <s v="EH.06.001"/>
    <s v="EnRoute Panorama - Hosting Hizmeti"/>
    <s v="Univera - JTI"/>
    <x v="11"/>
    <s v="Hosting"/>
    <m/>
    <n v="810.68"/>
    <m/>
    <n v="2"/>
    <m/>
    <n v="1621.3550479999999"/>
    <m/>
    <n v="-4.9519999999999998E-3"/>
    <m/>
    <n v="1621.36"/>
    <m/>
    <n v="0"/>
    <n v="0"/>
    <s v="UNI240000002051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201"/>
    <s v="Q4"/>
    <x v="0"/>
    <x v="10"/>
    <m/>
    <s v="REYMAR TÜTÜN MAM. DAG. VE PAZ. LTD. STI."/>
    <s v="EH.06.001"/>
    <s v="EnRoute Panorama - Hosting Hizmeti"/>
    <s v="Univera - JTI"/>
    <x v="11"/>
    <s v="Hosting"/>
    <m/>
    <n v="810.68"/>
    <m/>
    <n v="1"/>
    <m/>
    <n v="810.67752399999995"/>
    <m/>
    <n v="-2.4759999999999999E-3"/>
    <m/>
    <n v="810.68"/>
    <m/>
    <n v="0"/>
    <n v="0"/>
    <s v="UNI240000002052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201"/>
    <s v="Q4"/>
    <x v="0"/>
    <x v="10"/>
    <m/>
    <s v="SAGIROGLU TÜTÜN ÜRÜN. INS.TAAH. SAN. VE TIC. LTD. STI."/>
    <s v="EH.06.001"/>
    <s v="EnRoute Panorama - Hosting Hizmeti"/>
    <s v="Univera - JTI"/>
    <x v="11"/>
    <s v="Hosting"/>
    <m/>
    <n v="810.68"/>
    <m/>
    <n v="1"/>
    <m/>
    <n v="810.67752399999995"/>
    <m/>
    <n v="-2.4759999999999999E-3"/>
    <m/>
    <n v="810.68"/>
    <m/>
    <n v="0"/>
    <n v="0"/>
    <s v="UNI240000002053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201"/>
    <s v="Q4"/>
    <x v="0"/>
    <x v="10"/>
    <m/>
    <s v="SAMI EMGIN DAG. PAZ. TUR. TEKS. INS. SAN. TIC. LTD. STI."/>
    <s v="EH.06.001"/>
    <s v="EnRoute Panorama - Hosting Hizmeti"/>
    <s v="Univera - JTI"/>
    <x v="11"/>
    <s v="Hosting"/>
    <m/>
    <n v="810.68"/>
    <m/>
    <n v="2"/>
    <m/>
    <n v="1621.3550479999999"/>
    <m/>
    <n v="-4.9519999999999998E-3"/>
    <m/>
    <n v="1621.36"/>
    <m/>
    <n v="0"/>
    <n v="0"/>
    <s v="UNI240000002054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201"/>
    <s v="Q4"/>
    <x v="0"/>
    <x v="10"/>
    <m/>
    <s v="SEKERCI GIDA TEMIZLIK ÜRÜN. PAZ. VE DAG. LTD. STI."/>
    <s v="EH.06.001"/>
    <s v="EnRoute Panorama - Hosting Hizmeti"/>
    <s v="Univera - JTI"/>
    <x v="11"/>
    <s v="Hosting"/>
    <m/>
    <n v="810.678"/>
    <m/>
    <n v="10"/>
    <m/>
    <n v="8106.7752399999999"/>
    <m/>
    <n v="-4.7600000000000003E-3"/>
    <m/>
    <n v="8106.78"/>
    <m/>
    <n v="0"/>
    <n v="0"/>
    <s v="UNI240000002058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201"/>
    <s v="Q4"/>
    <x v="0"/>
    <x v="10"/>
    <m/>
    <s v="SEYDIM DAG.PAZ.A.S."/>
    <s v="EH.06.001"/>
    <s v="EnRoute Panorama - Hosting Hizmeti"/>
    <s v="Univera - JTI"/>
    <x v="11"/>
    <s v="Hosting"/>
    <m/>
    <n v="810.68"/>
    <m/>
    <n v="1"/>
    <m/>
    <n v="810.67752399999995"/>
    <m/>
    <n v="-2.4759999999999999E-3"/>
    <m/>
    <n v="810.68"/>
    <m/>
    <n v="0"/>
    <n v="0"/>
    <s v="UNI240000002055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201"/>
    <s v="Q4"/>
    <x v="0"/>
    <x v="10"/>
    <m/>
    <s v="SEYPA GIDA IHTIYAÇ MAD.ÜRETIM.DAG.VE TIC. A.S."/>
    <s v="EH.06.001"/>
    <s v="EnRoute Panorama - Hosting Hizmeti"/>
    <s v="Univera - JTI"/>
    <x v="11"/>
    <s v="Hosting"/>
    <m/>
    <n v="810.68"/>
    <m/>
    <n v="2"/>
    <m/>
    <n v="1621.3550479999999"/>
    <m/>
    <n v="-4.9519999999999998E-3"/>
    <m/>
    <n v="1621.36"/>
    <m/>
    <n v="0"/>
    <n v="0"/>
    <s v="UNI240000002057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201"/>
    <s v="Q4"/>
    <x v="0"/>
    <x v="10"/>
    <m/>
    <s v="SSG DAYANIKLI TÜKETIM MAD. GIDA ÜRÜNLERI PAZ. SAN. TIC. LTD. STI."/>
    <s v="EH.06.001"/>
    <s v="EnRoute Panorama - Hosting Hizmeti"/>
    <s v="Univera - JTI"/>
    <x v="11"/>
    <s v="Hosting"/>
    <m/>
    <n v="810.68"/>
    <m/>
    <n v="2"/>
    <m/>
    <n v="1621.3550479999999"/>
    <m/>
    <n v="-4.9519999999999998E-3"/>
    <m/>
    <n v="1621.36"/>
    <m/>
    <n v="0"/>
    <n v="0"/>
    <s v="UNI240000002056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201"/>
    <s v="Q4"/>
    <x v="0"/>
    <x v="10"/>
    <m/>
    <s v="YILDIRIMLAR GRUP IHTIYAÇ VE GIDA MAD. TURIZM A.S"/>
    <s v="EH.06.001"/>
    <s v="EnRoute Panorama - Hosting Hizmeti"/>
    <s v="Univera - JTI"/>
    <x v="11"/>
    <s v="Hosting"/>
    <m/>
    <n v="810.68"/>
    <m/>
    <n v="2"/>
    <m/>
    <n v="1621.3550479999999"/>
    <m/>
    <n v="-4.9519999999999998E-3"/>
    <m/>
    <n v="1621.36"/>
    <m/>
    <n v="0"/>
    <n v="0"/>
    <s v="UNI240000002059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201"/>
    <s v="Q4"/>
    <x v="0"/>
    <x v="10"/>
    <m/>
    <s v="YUSUF BEKTAS GIDA VE IHTIYAÇ MAD. ILETISIM NAKLIYE TIC.VE SAN.LTD.STI."/>
    <s v="EH.06.001"/>
    <s v="EnRoute Panorama - Hosting Hizmeti"/>
    <s v="Univera - JTI"/>
    <x v="11"/>
    <s v="Hosting"/>
    <m/>
    <n v="810.67714285714283"/>
    <m/>
    <n v="7"/>
    <m/>
    <n v="5674.7426679999999"/>
    <m/>
    <n v="2.6679999999999998E-3"/>
    <m/>
    <n v="5674.74"/>
    <m/>
    <n v="0"/>
    <n v="0"/>
    <s v="UNI240000002060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201"/>
    <s v="Q4"/>
    <x v="0"/>
    <x v="10"/>
    <m/>
    <s v="ZÜMRÜT TEKEL ÜRÜNLERI GIDA PAZ.INS.TAAH.SAN.VE.TIC.LTD STI"/>
    <s v="EH.06.001"/>
    <s v="EnRoute Panorama - Hosting Hizmeti"/>
    <s v="Univera - JTI"/>
    <x v="11"/>
    <s v="Hosting"/>
    <m/>
    <n v="810.68"/>
    <m/>
    <n v="1"/>
    <m/>
    <n v="810.67752399999995"/>
    <m/>
    <n v="-2.4759999999999999E-3"/>
    <m/>
    <n v="810.68"/>
    <m/>
    <n v="0"/>
    <n v="0"/>
    <s v="UNI240000002061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201"/>
    <s v="Q4"/>
    <x v="1"/>
    <x v="9"/>
    <m/>
    <s v="Altıparmak Gıda San. ve Tic. A.Ş."/>
    <s v="EY.03.001"/>
    <s v="Enroute PANORAMA PAAS YazılımI (Kiralama Hizmetİ)"/>
    <s v="Univera - Altıparmak-Balparmak"/>
    <x v="18"/>
    <s v="Enroute"/>
    <s v="Enroute"/>
    <n v="41921"/>
    <m/>
    <n v="1"/>
    <m/>
    <n v="41921"/>
    <m/>
    <m/>
    <m/>
    <n v="41921"/>
    <m/>
    <m/>
    <m/>
    <n v="1000002147"/>
    <m/>
    <m/>
    <s v="Balparmak"/>
    <s v="Mevcut Müşteri"/>
    <s v="Yenileme"/>
    <s v="Lisans"/>
    <s v="Lisans Kiralama"/>
    <s v="Diğer"/>
    <s v="Univera Satış"/>
    <s v="Saha Satış"/>
    <s v="Yurt İçi"/>
    <s v="Türkiye"/>
    <s v="Merkez"/>
  </r>
  <r>
    <m/>
    <m/>
    <x v="201"/>
    <s v="Q4"/>
    <x v="1"/>
    <x v="9"/>
    <m/>
    <s v="KOROPLAST TEMİZLİK AMBALAJ ÜRÜNLERİ SAN. VE DIŞ TİC.A.Ş."/>
    <s v="EY.03.001"/>
    <s v="Enroute PANORAMA PAAS YazılımI (Kiralama Hizmetİ)"/>
    <s v="Univera - Koroplast"/>
    <x v="19"/>
    <s v="Enroute"/>
    <s v="Enroute"/>
    <n v="94503.98"/>
    <m/>
    <n v="1"/>
    <m/>
    <n v="94503.98"/>
    <m/>
    <n v="0"/>
    <m/>
    <n v="94503.98"/>
    <m/>
    <m/>
    <m/>
    <s v="1000002015"/>
    <m/>
    <m/>
    <s v="Koroplast"/>
    <s v="Mevcut Müşteri"/>
    <s v="Yenileme"/>
    <s v="Lisans"/>
    <s v="Lisans Kiralama"/>
    <s v="Diğer"/>
    <s v="Univera Satış"/>
    <s v="Saha Satış"/>
    <s v="Yurt İçi"/>
    <s v="Türkiye"/>
    <s v="Merkez"/>
  </r>
  <r>
    <m/>
    <m/>
    <x v="201"/>
    <s v="Q4"/>
    <x v="1"/>
    <x v="10"/>
    <m/>
    <s v="KOROPLAST TEMİZLİK AMBALAJ ÜRÜNLERİ SAN. VE DIŞ TİC.A.Ş."/>
    <s v="EY.03.001"/>
    <s v="Enroute PANORAMA PAAS YazılımI (Kiralama Hizmetİ)"/>
    <s v="Univera - Koroplast"/>
    <x v="19"/>
    <s v="Enroute"/>
    <s v="Enroute"/>
    <n v="94503.98"/>
    <m/>
    <n v="1"/>
    <m/>
    <n v="94503.98"/>
    <m/>
    <m/>
    <m/>
    <n v="94503.98"/>
    <m/>
    <m/>
    <m/>
    <n v="1000002412"/>
    <m/>
    <m/>
    <s v="Koroplast"/>
    <s v="Mevcut Müşteri"/>
    <s v="Yenileme"/>
    <s v="Lisans"/>
    <s v="Lisans Kiralama"/>
    <s v="Diğer"/>
    <s v="Univera Satış"/>
    <s v="Saha Satış"/>
    <s v="Yurt İçi"/>
    <s v="Türkiye"/>
    <s v="Merkez"/>
  </r>
  <r>
    <m/>
    <m/>
    <x v="201"/>
    <s v="Q4"/>
    <x v="1"/>
    <x v="9"/>
    <m/>
    <s v="ÇAYKUR ÇAY İŞLETMELERİ GENEL MÜDÜRLÜĞÜ"/>
    <s v="EH.02.014"/>
    <s v="Enroute PANORAMA BUSİNESS ANALYTİCS (QSENSE) KULLANICI YazılımI BakımI"/>
    <s v="Univera - Çaykur"/>
    <x v="12"/>
    <s v="Enroute"/>
    <s v="Enroute"/>
    <n v="57166.26"/>
    <m/>
    <n v="1"/>
    <m/>
    <n v="57166.26"/>
    <m/>
    <n v="0"/>
    <m/>
    <n v="57166.26"/>
    <m/>
    <m/>
    <m/>
    <n v="1000002290"/>
    <m/>
    <m/>
    <s v="Çaykur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201"/>
    <s v="Q4"/>
    <x v="1"/>
    <x v="9"/>
    <m/>
    <s v="VITRA KARO SERAMIK SAN. VE TIC. AS."/>
    <s v="EH.05.001"/>
    <s v="Enroute Panorama - Yazılım Geliştirme Hizmeti"/>
    <s v="Univera - Eczacıbaşı Intema"/>
    <x v="13"/>
    <s v="Enroute"/>
    <s v="Enroute"/>
    <n v="18375"/>
    <m/>
    <n v="3"/>
    <m/>
    <n v="73500"/>
    <m/>
    <n v="18375"/>
    <m/>
    <n v="55125"/>
    <m/>
    <m/>
    <m/>
    <n v="1000002291"/>
    <m/>
    <m/>
    <s v="Eczacıbaşı"/>
    <s v="Mevcut Müşteri"/>
    <s v="Yeni Satış"/>
    <s v="Hizmet"/>
    <s v="Yazılım Geliştirme"/>
    <s v="Diğer"/>
    <s v="Univera Satış"/>
    <s v="Saha Satış"/>
    <s v="Yurt İçi"/>
    <s v="Türkiye"/>
    <s v="Merkez"/>
  </r>
  <r>
    <m/>
    <m/>
    <x v="201"/>
    <s v="Q4"/>
    <x v="1"/>
    <x v="9"/>
    <m/>
    <s v="Altıparmak Gıda San. ve Tic. A.Ş. "/>
    <s v="EH.02.001"/>
    <s v="Enroute Panorama - Yazılım Bakımı, Yaşatma ve Merkezi Destek Hizmeti"/>
    <s v="Univera - Altıparmak-Balparmak"/>
    <x v="18"/>
    <s v="Enroute"/>
    <s v="Enroute"/>
    <n v="112492.8"/>
    <m/>
    <n v="1"/>
    <m/>
    <n v="112492.8"/>
    <m/>
    <n v="0"/>
    <m/>
    <n v="112492.8"/>
    <m/>
    <m/>
    <m/>
    <s v="1000002039"/>
    <m/>
    <m/>
    <s v="Balparmak"/>
    <s v="Mevcut Müşteri"/>
    <s v="Yenileme"/>
    <s v="Lisans"/>
    <s v="Lisans Kiralama"/>
    <s v="Diğer"/>
    <s v="Univera Satış"/>
    <s v="Saha Satış"/>
    <s v="Yurt İçi"/>
    <s v="Türkiye"/>
    <s v="Merkez"/>
  </r>
  <r>
    <m/>
    <m/>
    <x v="201"/>
    <s v="Q4"/>
    <x v="1"/>
    <x v="9"/>
    <m/>
    <s v="ÇAYKUR ÇAY İŞLETMELERİ GENEL MÜDÜRLÜĞÜ"/>
    <s v="EH.02.001"/>
    <s v="Enroute Panorama - Yazılım Bakımı, Yaşatma ve Merkezi Destek Hizmeti"/>
    <s v="Univera - Çaykur"/>
    <x v="12"/>
    <s v="Enroute"/>
    <s v="Enroute"/>
    <n v="629767.31000000006"/>
    <m/>
    <n v="1"/>
    <m/>
    <n v="629767.31000000006"/>
    <m/>
    <n v="0"/>
    <m/>
    <n v="629767.31000000006"/>
    <m/>
    <m/>
    <m/>
    <n v="1000002290"/>
    <m/>
    <m/>
    <s v="Çaykur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201"/>
    <s v="Q4"/>
    <x v="1"/>
    <x v="9"/>
    <m/>
    <s v="DARDANEL DAĞITIM A.Ş."/>
    <s v="EH.02.001"/>
    <s v="Enroute Panorama - Yazılım Bakımı, Yaşatma ve Merkezi Destek Hizmeti"/>
    <s v="Univera - Dardanel"/>
    <x v="12"/>
    <s v="Enroute"/>
    <s v="Enroute"/>
    <n v="7540"/>
    <m/>
    <n v="1"/>
    <m/>
    <n v="7540"/>
    <m/>
    <n v="0"/>
    <m/>
    <n v="7540"/>
    <m/>
    <m/>
    <m/>
    <s v="1000001913"/>
    <m/>
    <m/>
    <s v="Dardanel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201"/>
    <s v="Q4"/>
    <x v="1"/>
    <x v="9"/>
    <m/>
    <s v="DEPE DANIŞMANLIK İNŞ.TAAH.EMLAK OTO İNŞ.MALZ.TİC.VE SAN.LTD.ŞTİ."/>
    <s v="EH.02.001"/>
    <s v="Enroute Panorama - Yazılım Bakımı, Yaşatma ve Merkezi Destek Hizmeti"/>
    <s v="Univera - Çaykur"/>
    <x v="12"/>
    <s v="Enroute"/>
    <s v="Enroute"/>
    <n v="8294"/>
    <m/>
    <n v="1"/>
    <m/>
    <n v="8294"/>
    <m/>
    <n v="0"/>
    <m/>
    <n v="8294"/>
    <m/>
    <m/>
    <m/>
    <n v="1000002279"/>
    <m/>
    <m/>
    <s v="Çaykur"/>
    <s v="Mevcut Müşteri"/>
    <s v="Yeni Satış"/>
    <s v="Hizmet"/>
    <s v="Bakım ve Destek Hizmeti"/>
    <s v="Diğer"/>
    <s v="Univera Satış"/>
    <s v="Saha Satış"/>
    <s v="Yurt İçi"/>
    <s v="Türkiye"/>
    <s v="Dist"/>
  </r>
  <r>
    <m/>
    <m/>
    <x v="201"/>
    <s v="Q4"/>
    <x v="1"/>
    <x v="9"/>
    <m/>
    <s v="EFES KAZAKHSTAN JSC FE"/>
    <s v="EH.02.001"/>
    <s v="Enroute Panorama - Yazılım Bakımı, Yaşatma ve Merkezi Destek Hizmeti"/>
    <s v="Univera - Efes Kazakistan"/>
    <x v="19"/>
    <s v="Enroute"/>
    <s v="Enroute"/>
    <n v="877834.93"/>
    <m/>
    <n v="1"/>
    <m/>
    <n v="20881.689999999999"/>
    <m/>
    <n v="0"/>
    <m/>
    <n v="877834.93"/>
    <m/>
    <m/>
    <m/>
    <n v="1000002298"/>
    <m/>
    <m/>
    <s v="Efes International"/>
    <s v="Mevcut Müşteri"/>
    <s v="Yenileme"/>
    <s v="Hizmet"/>
    <s v="Bakım ve Destek Hizmeti"/>
    <s v="Diğer"/>
    <s v="Univera Satış"/>
    <s v="Saha Satış"/>
    <s v="Yurt Dışı"/>
    <s v="Kazakistan"/>
    <s v="Merkez"/>
  </r>
  <r>
    <m/>
    <m/>
    <x v="201"/>
    <s v="Q4"/>
    <x v="1"/>
    <x v="9"/>
    <m/>
    <s v="Haribo Şekerleme Tic. Ltd. Şti."/>
    <s v="EH.02.001"/>
    <s v="Enroute Panorama - Yazılım Bakımı, Yaşatma ve Merkezi Destek Hizmeti"/>
    <s v="Univera - Haribo"/>
    <x v="13"/>
    <s v="Enroute"/>
    <s v="Enterprise"/>
    <n v="710653.61"/>
    <m/>
    <n v="1"/>
    <m/>
    <n v="710653.61"/>
    <m/>
    <m/>
    <m/>
    <n v="710653.61"/>
    <m/>
    <m/>
    <m/>
    <n v="1000002404"/>
    <m/>
    <m/>
    <s v="Haribo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201"/>
    <s v="Q4"/>
    <x v="1"/>
    <x v="10"/>
    <m/>
    <s v="KM MARKASI GIDA İNŞAAT TEMİZLİK TİC. VE SAN. LDT. ŞTİ."/>
    <s v="EH.02.001"/>
    <s v="Enroute Panorama - Yazılım Bakımı, Yaşatma ve Merkezi Destek Hizmeti"/>
    <s v="Univera - Dardanel"/>
    <x v="12"/>
    <s v="Enroute"/>
    <s v="Enterprise"/>
    <n v="5610"/>
    <m/>
    <n v="1"/>
    <m/>
    <n v="5610"/>
    <m/>
    <m/>
    <m/>
    <n v="5610"/>
    <m/>
    <m/>
    <m/>
    <n v="1000002405"/>
    <m/>
    <m/>
    <s v="Dardanel"/>
    <s v="Mevcut Müşteri"/>
    <s v="Yenileme"/>
    <s v="Hizmet"/>
    <s v="Bakım ve Destek Hizmeti"/>
    <s v="Diğer"/>
    <s v="Univera Satış"/>
    <s v="Saha Satış"/>
    <s v="Yurt İçi"/>
    <s v="Türkiye"/>
    <s v="Dist"/>
  </r>
  <r>
    <m/>
    <m/>
    <x v="201"/>
    <s v="Q4"/>
    <x v="1"/>
    <x v="9"/>
    <m/>
    <s v="La Lorraine Unlu Mamülleri Tic. San. A.Ş."/>
    <s v="EH.02.001"/>
    <s v="Enroute Panorama - Yazılım Bakımı, Yaşatma ve Merkezi Destek Hizmeti"/>
    <s v="Univera - La Lorraine"/>
    <x v="13"/>
    <s v="Enroute"/>
    <s v="Enterprise"/>
    <n v="641011.34"/>
    <m/>
    <n v="1"/>
    <m/>
    <n v="641011.34"/>
    <m/>
    <m/>
    <m/>
    <n v="641011.34"/>
    <m/>
    <m/>
    <m/>
    <n v="1000002346"/>
    <m/>
    <m/>
    <s v="La Lorraine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201"/>
    <s v="Q3"/>
    <x v="1"/>
    <x v="8"/>
    <m/>
    <s v="RA PAZARLAMA LTD. ŞTİ"/>
    <s v="EH.02.001"/>
    <s v="Enroute Panorama - Yazılım Bakımı, Yaşatma ve Merkezi Destek Hizmeti"/>
    <s v="Univera - Hobby-Ra Pazarlama"/>
    <x v="5"/>
    <s v="Enroute"/>
    <s v="Enroute"/>
    <n v="80560.09"/>
    <m/>
    <n v="1"/>
    <m/>
    <m/>
    <m/>
    <m/>
    <m/>
    <n v="80560.09"/>
    <m/>
    <m/>
    <m/>
    <m/>
    <m/>
    <m/>
    <s v="Hobby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201"/>
    <s v="Q4"/>
    <x v="1"/>
    <x v="9"/>
    <m/>
    <s v="TURKIYE SISE VE CAM FABRIKALARI A.S."/>
    <s v="EH.02.001"/>
    <s v="Enroute Panorama - Yazılım Bakımı, Yaşatma ve Merkezi Destek Hizmeti"/>
    <s v="Univera - Paşabahçe"/>
    <x v="18"/>
    <s v="Enroute"/>
    <s v="Enroute"/>
    <n v="55173"/>
    <m/>
    <n v="1"/>
    <m/>
    <n v="55173"/>
    <m/>
    <n v="0"/>
    <m/>
    <n v="55173"/>
    <m/>
    <m/>
    <m/>
    <n v="1000002307"/>
    <m/>
    <m/>
    <s v="Şişecam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201"/>
    <s v="Q4"/>
    <x v="1"/>
    <x v="9"/>
    <m/>
    <s v="TURKIYE SISE VE CAM FABRIKALARI A.S."/>
    <s v="EH.02.001"/>
    <s v="Enroute Panorama - Yazılım Bakımı, Yaşatma ve Merkezi Destek Hizmeti"/>
    <s v="Univera - Paşabahçe"/>
    <x v="16"/>
    <s v="Enroute"/>
    <s v="Enroute"/>
    <n v="55173"/>
    <m/>
    <n v="1"/>
    <m/>
    <n v="55173"/>
    <m/>
    <n v="0"/>
    <m/>
    <n v="55173"/>
    <m/>
    <m/>
    <m/>
    <s v="1000001764"/>
    <m/>
    <m/>
    <s v="Şişecam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201"/>
    <s v="Q4"/>
    <x v="1"/>
    <x v="9"/>
    <m/>
    <s v="TURKIYE SISE VE CAM FABRIKALARI A.S."/>
    <s v="EH.02.001"/>
    <s v="Enroute Panorama - Yazılım Bakımı, Yaşatma ve Merkezi Destek Hizmeti"/>
    <s v="Univera - Trakya Cam"/>
    <x v="18"/>
    <s v="Enroute"/>
    <s v="Enroute"/>
    <n v="187701"/>
    <m/>
    <n v="1"/>
    <m/>
    <n v="187701"/>
    <m/>
    <n v="0"/>
    <m/>
    <n v="187701"/>
    <m/>
    <m/>
    <m/>
    <n v="1000002306"/>
    <m/>
    <m/>
    <s v="Şişecam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201"/>
    <s v="Q4"/>
    <x v="1"/>
    <x v="9"/>
    <m/>
    <s v="TURKIYE SISE VE CAM FABRIKALARI A.S."/>
    <s v="EH.02.001"/>
    <s v="Enroute Panorama - Yazılım Bakımı, Yaşatma ve Merkezi Destek Hizmeti"/>
    <s v="Univera - Trakya Cam"/>
    <x v="16"/>
    <s v="Enroute"/>
    <s v="Enroute"/>
    <n v="187701"/>
    <m/>
    <n v="1"/>
    <m/>
    <n v="187701"/>
    <m/>
    <n v="0"/>
    <m/>
    <n v="187701"/>
    <m/>
    <m/>
    <m/>
    <s v="1000001762"/>
    <m/>
    <m/>
    <s v="Şişecam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201"/>
    <s v="Q4"/>
    <x v="1"/>
    <x v="9"/>
    <m/>
    <s v="Üçyol Dayanıklı Tüketim Malları Tekstil Ve Dış Tic.A.Ş. - Newal"/>
    <s v="EH.02.001"/>
    <s v="Enroute Panorama - Yazılım Bakımı, Yaşatma ve Merkezi Destek Hizmeti"/>
    <s v="Univera - Newal Irak"/>
    <x v="16"/>
    <s v="Enroute"/>
    <s v="Enroute"/>
    <n v="27067.80384"/>
    <m/>
    <n v="1"/>
    <m/>
    <n v="646.79999999999995"/>
    <m/>
    <n v="0"/>
    <m/>
    <n v="27067.80384"/>
    <m/>
    <m/>
    <m/>
    <s v="1000002066"/>
    <m/>
    <m/>
    <s v="Newal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201"/>
    <s v="Q4"/>
    <x v="1"/>
    <x v="10"/>
    <m/>
    <s v="MERSEL LOJİSTİK GIDA PAZARLAMA TİC.LTD.STİ."/>
    <s v="EH.02.001"/>
    <s v="Enroute Panorama - Yazılım Bakımı, Yaşatma ve Merkezi Destek Hizmeti"/>
    <s v="Univera - Çaykur"/>
    <x v="12"/>
    <s v="Enroute"/>
    <s v="Enroute"/>
    <n v="7936.5"/>
    <m/>
    <n v="1"/>
    <m/>
    <m/>
    <m/>
    <m/>
    <m/>
    <n v="7936.5"/>
    <m/>
    <m/>
    <m/>
    <n v="1000002470"/>
    <m/>
    <m/>
    <s v="Çaykur"/>
    <s v="Yeni Müşteri"/>
    <s v="Yeni Satış"/>
    <s v="Hizmet"/>
    <s v="Bakım ve Destek Hizmeti"/>
    <s v="Diğer"/>
    <s v="Univera Satış"/>
    <s v="Saha Satış"/>
    <s v="Yurt İçi"/>
    <s v="Türkiye"/>
    <s v="Dist"/>
  </r>
  <r>
    <m/>
    <m/>
    <x v="201"/>
    <s v="Q3"/>
    <x v="1"/>
    <x v="8"/>
    <m/>
    <s v="KARADENİZ KARDEŞLER GIDA SAN.VE TİC. A.Ş."/>
    <s v="EH.03.006"/>
    <s v="Enroute Panorama - Uzaktan Kurulum ve Eğitim Hizmeti"/>
    <s v="Univera - Kanal"/>
    <x v="5"/>
    <s v="Enroute"/>
    <s v="Enroute"/>
    <n v="14000"/>
    <m/>
    <n v="1"/>
    <m/>
    <m/>
    <m/>
    <m/>
    <m/>
    <n v="14000"/>
    <m/>
    <m/>
    <m/>
    <m/>
    <m/>
    <m/>
    <s v="Kebir Süt"/>
    <s v="Mevcut Müşteri"/>
    <s v="Yeni Satış"/>
    <s v="Hizmet"/>
    <s v="Kurulum ve Eğitim"/>
    <s v="Diğer"/>
    <s v="Kanal Satış"/>
    <s v="Saha Satış"/>
    <s v="Yurt İçi"/>
    <s v="Türkiye"/>
    <s v="Merkez"/>
  </r>
  <r>
    <m/>
    <m/>
    <x v="201"/>
    <s v="Q4"/>
    <x v="1"/>
    <x v="9"/>
    <m/>
    <s v="MERT MERVE GIDA "/>
    <s v="EH.03.006"/>
    <s v="Enroute Panorama - Uzaktan Kurulum ve Eğitim Hizmeti"/>
    <s v="Univera - Reckitt Benckiser"/>
    <x v="19"/>
    <s v="Enroute"/>
    <s v="Enroute"/>
    <n v="14000"/>
    <m/>
    <n v="1"/>
    <m/>
    <n v="14000"/>
    <m/>
    <n v="0"/>
    <m/>
    <n v="14000"/>
    <m/>
    <m/>
    <m/>
    <s v="1000002060"/>
    <m/>
    <m/>
    <s v="R. Benckiser"/>
    <s v="Mevcut Müşteri"/>
    <s v="Yeni Satış"/>
    <s v="Hizmet"/>
    <s v="Kurulum ve Eğitim"/>
    <s v="Diğer"/>
    <s v="Univera Satış"/>
    <s v="Saha Satış"/>
    <s v="Yurt İçi"/>
    <s v="Türkiye"/>
    <s v="Dist"/>
  </r>
  <r>
    <m/>
    <m/>
    <x v="201"/>
    <s v="Q4"/>
    <x v="1"/>
    <x v="9"/>
    <m/>
    <s v="VITRA KARO SERAMIK SAN. VE TIC. AS."/>
    <s v="EH.03.006"/>
    <s v="Enroute Panorama - Uzaktan Kurulum ve Eğitim Hizmeti"/>
    <s v="Univera - Eczacıbaşı Intema"/>
    <x v="13"/>
    <s v="Enroute"/>
    <s v="Enroute"/>
    <n v="14000"/>
    <m/>
    <n v="1"/>
    <m/>
    <n v="14000"/>
    <m/>
    <n v="0"/>
    <m/>
    <n v="14000"/>
    <m/>
    <m/>
    <m/>
    <n v="1000002280"/>
    <m/>
    <m/>
    <s v="Eczacıbaşı"/>
    <s v="Mevcut Müşteri"/>
    <s v="Yeni Satış"/>
    <s v="Hizmet"/>
    <s v="Kurulum ve Eğitim"/>
    <s v="Diğer"/>
    <s v="Univera Satış"/>
    <s v="Saha Satış"/>
    <s v="Yurt İçi"/>
    <s v="Türkiye"/>
    <s v="Merkez"/>
  </r>
  <r>
    <m/>
    <m/>
    <x v="201"/>
    <s v="Q4"/>
    <x v="1"/>
    <x v="9"/>
    <m/>
    <s v="RED BULL GIDA DAĞITIM VE PAZARLAMA TİCARET LTD. ŞTİ"/>
    <s v="EH.05.002"/>
    <s v="Enroute Panorama - Rapor Geliştirme Hizmeti"/>
    <s v="Univera - Redbull"/>
    <x v="12"/>
    <s v="Enroute"/>
    <s v="Enroute"/>
    <n v="24500"/>
    <m/>
    <n v="2"/>
    <m/>
    <n v="49000"/>
    <m/>
    <n v="0"/>
    <m/>
    <n v="49000"/>
    <m/>
    <m/>
    <m/>
    <s v="1000001944"/>
    <m/>
    <m/>
    <s v="Redbull"/>
    <s v="Mevcut Müşteri"/>
    <s v="Yeni Satış"/>
    <s v="Hizmet"/>
    <s v="Rapor Geliştirme"/>
    <s v="Diğer"/>
    <s v="Univera Satış"/>
    <s v="Saha Satış"/>
    <s v="Yurt İçi"/>
    <s v="Türkiye"/>
    <s v="Merkez"/>
  </r>
  <r>
    <m/>
    <m/>
    <x v="201"/>
    <s v="Q4"/>
    <x v="1"/>
    <x v="9"/>
    <m/>
    <s v="ROYAL CANIN TURKEY EVCİL HAYVAN ÜRÜNLERİ TİC. LTD. ŞTİ."/>
    <s v="EH.05.002"/>
    <s v="Enroute Panorama - Rapor Geliştirme Hizmeti"/>
    <s v="Univera - Royal Canin"/>
    <x v="12"/>
    <s v="Enroute"/>
    <s v="Enroute"/>
    <n v="24500"/>
    <m/>
    <n v="1"/>
    <m/>
    <n v="24500"/>
    <m/>
    <n v="0"/>
    <m/>
    <n v="24500"/>
    <m/>
    <m/>
    <m/>
    <s v="1000001993"/>
    <m/>
    <m/>
    <s v="Royal Canin"/>
    <s v="Mevcut Müşteri"/>
    <s v="Yeni Satış"/>
    <s v="Hizmet"/>
    <s v="Rapor Geliştirme"/>
    <s v="Diğer"/>
    <s v="Univera Satış"/>
    <s v="Saha Satış"/>
    <s v="Yurt İçi"/>
    <s v="Türkiye"/>
    <s v="Merkez"/>
  </r>
  <r>
    <m/>
    <m/>
    <x v="201"/>
    <s v="Q4"/>
    <x v="1"/>
    <x v="9"/>
    <m/>
    <s v="RED BULL GIDA DAĞITIM VE PAZARLAMA TİCARET LTD. ŞTİ"/>
    <s v="EH.01.001"/>
    <s v="Enroute Panorama - Proje ve Ürün Yönetimi Danışmanlığı Hizmeti"/>
    <s v="Univera - Redbull"/>
    <x v="12"/>
    <s v="Enroute"/>
    <s v="Enroute"/>
    <n v="24500"/>
    <m/>
    <n v="0.5"/>
    <m/>
    <n v="12250"/>
    <m/>
    <n v="0"/>
    <m/>
    <n v="12250"/>
    <m/>
    <m/>
    <m/>
    <s v="1000001944"/>
    <m/>
    <m/>
    <s v="Redbull"/>
    <s v="Mevcut Müşteri"/>
    <s v="Yeni Satış"/>
    <s v="Hizmet"/>
    <s v="Proje Yönetimi ve Danışmanlık"/>
    <s v="Diğer"/>
    <s v="Univera Satış"/>
    <s v="Saha Satış"/>
    <s v="Yurt İçi"/>
    <s v="Türkiye"/>
    <s v="Merkez"/>
  </r>
  <r>
    <m/>
    <m/>
    <x v="201"/>
    <s v="Q4"/>
    <x v="1"/>
    <x v="9"/>
    <m/>
    <s v="ROYAL CANIN TURKEY EVCİL HAYVAN ÜRÜNLERİ TİC. LTD. ŞTİ."/>
    <s v="EH.01.001"/>
    <s v="Enroute Panorama - Proje ve Ürün Yönetimi Danışmanlığı Hizmeti"/>
    <s v="Univera - Royal Canin"/>
    <x v="12"/>
    <s v="Enroute"/>
    <s v="Enroute"/>
    <n v="24500"/>
    <m/>
    <n v="1"/>
    <m/>
    <n v="24500"/>
    <m/>
    <n v="0"/>
    <m/>
    <n v="24500"/>
    <m/>
    <m/>
    <m/>
    <s v="1000001993"/>
    <m/>
    <m/>
    <s v="Royal Canin"/>
    <s v="Mevcut Müşteri"/>
    <s v="Yeni Satış"/>
    <s v="Hizmet"/>
    <s v="Proje Yönetimi ve Danışmanlık"/>
    <s v="Diğer"/>
    <s v="Univera Satış"/>
    <s v="Saha Satış"/>
    <s v="Yurt İçi"/>
    <s v="Türkiye"/>
    <s v="Merkez"/>
  </r>
  <r>
    <m/>
    <m/>
    <x v="201"/>
    <s v="Q4"/>
    <x v="1"/>
    <x v="9"/>
    <m/>
    <s v="VODAFONE MOBILE OPERATION LTD."/>
    <s v="EH.01.001"/>
    <s v="Enroute Panorama - Proje ve Ürün Yönetimi Danışmanlığı Hizmeti"/>
    <s v="Univera - Vodafone"/>
    <x v="19"/>
    <s v="Enroute"/>
    <s v="Enroute"/>
    <n v="19500"/>
    <m/>
    <n v="1"/>
    <m/>
    <m/>
    <m/>
    <m/>
    <m/>
    <n v="19500"/>
    <m/>
    <m/>
    <m/>
    <n v="1000002156"/>
    <m/>
    <m/>
    <s v="Vodafone Mobile"/>
    <s v="Mevcut Müşteri"/>
    <s v="Yeni Satış"/>
    <s v="Hizmet"/>
    <s v="Proje Yönetimi ve Danışmanlık"/>
    <s v="Diğer"/>
    <s v="Univera Satış"/>
    <s v="Saha Satış"/>
    <s v="Yurt Dışı"/>
    <s v="KKTC"/>
    <s v="Merkez"/>
  </r>
  <r>
    <m/>
    <m/>
    <x v="201"/>
    <s v="Q4"/>
    <x v="1"/>
    <x v="9"/>
    <m/>
    <s v="VODAFONE MOBILE OPERATION LTD."/>
    <s v="EH.01.001"/>
    <s v="Enroute Panorama - Proje ve Ürün Yönetimi Danışmanlığı Hizmeti"/>
    <s v="Univera - Vodafone"/>
    <x v="19"/>
    <s v="Enroute"/>
    <s v="Enroute"/>
    <n v="19500"/>
    <m/>
    <n v="2"/>
    <m/>
    <m/>
    <m/>
    <m/>
    <m/>
    <n v="39000"/>
    <m/>
    <m/>
    <m/>
    <n v="1000002157"/>
    <m/>
    <m/>
    <s v="Vodafone Mobile"/>
    <s v="Mevcut Müşteri"/>
    <s v="Yeni Satış"/>
    <s v="Hizmet"/>
    <s v="Proje Yönetimi ve Danışmanlık"/>
    <s v="Diğer"/>
    <s v="Univera Satış"/>
    <s v="Saha Satış"/>
    <s v="Yurt Dışı"/>
    <s v="KKTC"/>
    <s v="Merkez"/>
  </r>
  <r>
    <m/>
    <m/>
    <x v="201"/>
    <s v="Q4"/>
    <x v="1"/>
    <x v="9"/>
    <m/>
    <s v="PERRİGO KİŞİSEL Bakım ÜRÜNLERİ SAN. VE TİC. LTD.ŞTİ"/>
    <s v="EY.01.014"/>
    <s v="Enroute Panorama - Platform Back Office Kullanıcı Yazılımı"/>
    <s v="Univera - Omega Pharma"/>
    <x v="19"/>
    <s v="Enroute"/>
    <s v="Enroute"/>
    <n v="21547.5"/>
    <m/>
    <n v="1"/>
    <m/>
    <n v="25350"/>
    <m/>
    <n v="3802"/>
    <m/>
    <n v="21547.5"/>
    <m/>
    <m/>
    <m/>
    <s v="1000002036"/>
    <m/>
    <m/>
    <s v="Perrigo"/>
    <s v="Mevcut Müşteri"/>
    <s v="Yeni Satış"/>
    <s v="Lisans"/>
    <s v="Lisans Satışı"/>
    <s v="Diğer"/>
    <s v="Univera Satış"/>
    <s v="Saha Satış"/>
    <s v="Yurt İçi"/>
    <s v="Türkiye"/>
    <s v="Merkez"/>
  </r>
  <r>
    <m/>
    <m/>
    <x v="201"/>
    <s v="Q4"/>
    <x v="1"/>
    <x v="9"/>
    <m/>
    <s v="Üçyol Dayanıklı Tüketim Malları Tekstil Ve Dış Tic.A.Ş. - Newal"/>
    <s v="EY.01.014"/>
    <s v="Enroute Panorama - Platform Back Office Kullanıcı Yazılımı"/>
    <s v="Univera - Newal Irak"/>
    <x v="16"/>
    <s v="Enroute"/>
    <s v="Enroute"/>
    <n v="21761.376"/>
    <m/>
    <n v="3"/>
    <m/>
    <n v="1950"/>
    <m/>
    <n v="390"/>
    <m/>
    <n v="65284.127999999997"/>
    <m/>
    <m/>
    <m/>
    <s v="1000002066"/>
    <m/>
    <m/>
    <s v="Newal"/>
    <s v="Mevcut Müşteri"/>
    <s v="Yeni Satış"/>
    <s v="Lisans"/>
    <s v="Lisans Satışı"/>
    <s v="Diğer"/>
    <s v="Univera Satış"/>
    <s v="Saha Satış"/>
    <s v="Yurt İçi"/>
    <s v="Türkiye"/>
    <s v="Merkez"/>
  </r>
  <r>
    <m/>
    <m/>
    <x v="201"/>
    <s v="Q3"/>
    <x v="1"/>
    <x v="8"/>
    <m/>
    <s v="YUSUF ALDEMİR (ALDEMİR BİLİŞİM HizmetLERİ VE DANIŞMANLIK)"/>
    <s v="EYS.02.011"/>
    <s v="Enroute Panorama - Panel - Çoklu Proje Birleştirme Mobil Uygulama Yazılımı"/>
    <s v="Univera - Kanal"/>
    <x v="5"/>
    <s v="Enroute"/>
    <s v="Enroute"/>
    <n v="7215"/>
    <m/>
    <n v="3"/>
    <m/>
    <m/>
    <m/>
    <m/>
    <m/>
    <n v="21645"/>
    <m/>
    <m/>
    <m/>
    <m/>
    <m/>
    <m/>
    <s v="Aldemir Bilişim"/>
    <s v="Mevcut Müşteri"/>
    <s v="Yeni Satış"/>
    <s v="Lisans"/>
    <s v="Lisans Satışı"/>
    <s v="Diğer"/>
    <s v="Kanal Satış"/>
    <s v="Aldemir"/>
    <s v="Yurt İçi"/>
    <s v="Türkiye"/>
    <s v="Merkez"/>
  </r>
  <r>
    <m/>
    <m/>
    <x v="201"/>
    <s v="Q4"/>
    <x v="1"/>
    <x v="9"/>
    <m/>
    <s v="Lomisi JSC Efes Gürcistan"/>
    <s v="EYS.02.033"/>
    <s v="Enroute Panorama - Mobil Kullanıcı Yazılımı"/>
    <s v="Univera - Efes Gürcistan"/>
    <x v="19"/>
    <s v="Enroute"/>
    <s v="Enroute"/>
    <n v="5876.5700000000006"/>
    <m/>
    <n v="15"/>
    <m/>
    <n v="2100"/>
    <m/>
    <n v="0"/>
    <m/>
    <n v="88148.55"/>
    <m/>
    <m/>
    <m/>
    <n v="1000002299"/>
    <m/>
    <m/>
    <s v="Efes International"/>
    <s v="Mevcut Müşteri"/>
    <s v="Yeni Satış"/>
    <s v="Lisans"/>
    <s v="Lisans Satışı"/>
    <s v="Diğer"/>
    <s v="Univera Satış"/>
    <s v="Saha Satış"/>
    <s v="Yurt Dışı"/>
    <s v="Gürcistan"/>
    <s v="Merkez"/>
  </r>
  <r>
    <m/>
    <m/>
    <x v="201"/>
    <s v="Q4"/>
    <x v="1"/>
    <x v="9"/>
    <m/>
    <s v="Üçyol Dayanıklı Tüketim Malları Tekstil Ve Dış Tic.A.Ş. - Newal"/>
    <s v="EYS.02.033"/>
    <s v="Enroute Panorama - Mobil Kullanıcı Yazılımı"/>
    <s v="Univera - Newal Irak"/>
    <x v="16"/>
    <s v="Enroute"/>
    <s v="Enroute"/>
    <n v="11048.083200000001"/>
    <m/>
    <n v="3"/>
    <m/>
    <n v="990"/>
    <m/>
    <n v="198"/>
    <m/>
    <n v="33144.249600000003"/>
    <m/>
    <m/>
    <m/>
    <s v="1000002066"/>
    <m/>
    <m/>
    <s v="Newal"/>
    <s v="Mevcut Müşteri"/>
    <s v="Yeni Satış"/>
    <s v="Lisans"/>
    <s v="Lisans Satışı"/>
    <s v="Diğer"/>
    <s v="Univera Satış"/>
    <s v="Saha Satış"/>
    <s v="Yurt İçi"/>
    <s v="Türkiye"/>
    <s v="Merkez"/>
  </r>
  <r>
    <m/>
    <m/>
    <x v="201"/>
    <s v="Q4"/>
    <x v="1"/>
    <x v="9"/>
    <m/>
    <s v="TCHIBO KAHVE MAMÜLLERİ DAĞ. VE PAZ. TİC. LTD. ŞTİ."/>
    <s v="EH.01.003"/>
    <s v="Enroute Panorama - Kurulum ve Eğitim Hizmeti"/>
    <s v="Univera - Tchibo"/>
    <x v="12"/>
    <s v="Enroute"/>
    <s v="Enroute"/>
    <n v="7800"/>
    <m/>
    <n v="1"/>
    <m/>
    <n v="7800"/>
    <m/>
    <n v="0"/>
    <m/>
    <n v="7800"/>
    <m/>
    <m/>
    <m/>
    <s v="1000002018"/>
    <m/>
    <m/>
    <s v="Tchibo"/>
    <s v="Mevcut Müşteri"/>
    <s v="Yeni Satış"/>
    <s v="Hizmet"/>
    <s v="Kurulum ve Eğitim"/>
    <s v="Diğer"/>
    <s v="Univera Satış"/>
    <s v="Saha Satış"/>
    <s v="Yurt İçi"/>
    <s v="Türkiye"/>
    <s v="Merkez"/>
  </r>
  <r>
    <m/>
    <m/>
    <x v="201"/>
    <s v="Q4"/>
    <x v="1"/>
    <x v="9"/>
    <m/>
    <s v="DARDANEL DAĞITIM A.Ş."/>
    <s v="EH.03.011"/>
    <s v="Enroute Panorama - E-Dönüşüm Modülü Kurulum Hizmeti"/>
    <s v="Univera - Dardanel"/>
    <x v="12"/>
    <s v="Enroute"/>
    <s v="Enroute"/>
    <n v="30160"/>
    <m/>
    <n v="1"/>
    <m/>
    <n v="37700"/>
    <m/>
    <n v="7540"/>
    <m/>
    <n v="30160"/>
    <m/>
    <m/>
    <m/>
    <s v="1000001913"/>
    <m/>
    <m/>
    <s v="Dardanel"/>
    <s v="Mevcut Müşteri"/>
    <s v="Yeni Satış"/>
    <s v="Hizmet"/>
    <s v="Kurulum ve Eğitim"/>
    <s v="Diğer"/>
    <s v="Univera Satış"/>
    <s v="Saha Satış"/>
    <s v="Yurt İçi"/>
    <s v="Türkiye"/>
    <s v="Merkez"/>
  </r>
  <r>
    <m/>
    <m/>
    <x v="201"/>
    <s v="Q4"/>
    <x v="1"/>
    <x v="9"/>
    <m/>
    <s v="DEPE DANIŞMANLIK İNŞ.TAAH.EMLAK OTO İNŞ.MALZ.TİC.VE SAN.LTD.ŞTİ."/>
    <s v="EY.04.012"/>
    <s v="Enroute Panorama - E-Dönüşüm Modül Yazılımı"/>
    <s v="Univera - Çaykur"/>
    <x v="12"/>
    <s v="Enroute"/>
    <s v="Enroute"/>
    <n v="37700"/>
    <m/>
    <n v="1"/>
    <m/>
    <n v="37700"/>
    <m/>
    <n v="0"/>
    <m/>
    <n v="37700"/>
    <m/>
    <m/>
    <m/>
    <n v="1000002279"/>
    <m/>
    <m/>
    <s v="Çaykur"/>
    <s v="Mevcut Müşteri"/>
    <s v="Yeni Satış"/>
    <s v="Lisans"/>
    <s v="Lisans Satışı"/>
    <s v="Diğer"/>
    <s v="Univera Satış"/>
    <s v="Saha Satış"/>
    <s v="Yurt İçi"/>
    <s v="Türkiye"/>
    <s v="Dist"/>
  </r>
  <r>
    <m/>
    <m/>
    <x v="201"/>
    <s v="Q4"/>
    <x v="1"/>
    <x v="10"/>
    <m/>
    <s v="KM MARKASI GIDA İNŞAAT TEMİZLİK TİC. VE SAN. LDT. ŞTİ."/>
    <s v="EYS.04.012"/>
    <s v="Enroute Panorama - E-Dönüşüm Modül Yazılımı"/>
    <s v="Univera - Dardanel"/>
    <x v="12"/>
    <s v="Enroute"/>
    <s v="E-Dönüşüm"/>
    <n v="25000"/>
    <m/>
    <n v="1"/>
    <m/>
    <n v="25000"/>
    <m/>
    <m/>
    <m/>
    <n v="25000"/>
    <m/>
    <m/>
    <m/>
    <n v="1000002405"/>
    <m/>
    <m/>
    <s v="Dardanel"/>
    <s v="Mevcut Müşteri"/>
    <s v="Yeni Satış"/>
    <s v="Lisans"/>
    <s v="E-Dönüşüm"/>
    <s v="Diğer"/>
    <s v="Univera Satış"/>
    <s v="Saha Satış"/>
    <s v="Yurt İçi"/>
    <s v="Türkiye"/>
    <s v="Dist"/>
  </r>
  <r>
    <m/>
    <m/>
    <x v="201"/>
    <s v="Q4"/>
    <x v="1"/>
    <x v="9"/>
    <m/>
    <s v="TCHIBO KAHVE MAMÜLLERİ DAĞ. VE PAZ. TİC. LTD. ŞTİ."/>
    <s v="EYS.01.021"/>
    <s v="Enroute Panorama - Dağıtım Kanalı (Bayi/Distribütör/Şube) Yazılımı"/>
    <s v="Univera - Tchibo"/>
    <x v="12"/>
    <s v="Enroute"/>
    <s v="Enroute"/>
    <n v="22750"/>
    <m/>
    <n v="1"/>
    <m/>
    <n v="22750"/>
    <m/>
    <n v="0"/>
    <m/>
    <n v="22750"/>
    <m/>
    <m/>
    <m/>
    <s v="1000002018"/>
    <m/>
    <m/>
    <s v="Tchibo"/>
    <s v="Mevcut Müşteri"/>
    <s v="Yeni Satış"/>
    <s v="Lisans"/>
    <s v="Lisans Satışı"/>
    <s v="Diğer"/>
    <s v="Univera Satış"/>
    <s v="Saha Satış"/>
    <s v="Yurt İçi"/>
    <s v="Türkiye"/>
    <s v="Merkez"/>
  </r>
  <r>
    <m/>
    <m/>
    <x v="201"/>
    <s v="Q4"/>
    <x v="1"/>
    <x v="9"/>
    <m/>
    <s v="TCHIBO KAHVE MAMÜLLERİ DAĞ. VE PAZ. TİC. LTD. ŞTİ."/>
    <s v="EY.01.011"/>
    <s v="Enroute Panorama - Dağıtım Kanalı &quot;Web Connector&quot;  3rd Party Entegrarasyon Uygulama Yazılımı"/>
    <s v="Univera - Tchibo"/>
    <x v="12"/>
    <s v="Enroute"/>
    <s v="Enroute"/>
    <n v="18750"/>
    <m/>
    <n v="1"/>
    <m/>
    <n v="18750"/>
    <m/>
    <n v="0"/>
    <m/>
    <n v="18750"/>
    <m/>
    <m/>
    <m/>
    <s v="1000002018"/>
    <m/>
    <m/>
    <s v="Tchibo"/>
    <s v="Mevcut Müşteri"/>
    <s v="Yeni Satış"/>
    <s v="Lisans"/>
    <s v="Lisans Satışı"/>
    <s v="Diğer"/>
    <s v="Univera Satış"/>
    <s v="Saha Satış"/>
    <s v="Yurt İçi"/>
    <s v="Türkiye"/>
    <s v="Merkez"/>
  </r>
  <r>
    <m/>
    <m/>
    <x v="201"/>
    <s v="Q4"/>
    <x v="1"/>
    <x v="9"/>
    <m/>
    <s v="EFES KAZAKHSTAN JSC FE"/>
    <s v="EH.03.001"/>
    <s v="Enroute Panorama - Çağrı Merkezi Hizmeti (MSD)"/>
    <s v="Univera - Efes Kazakistan"/>
    <x v="19"/>
    <s v="Enroute"/>
    <s v="Enroute"/>
    <n v="49395.237391304348"/>
    <m/>
    <n v="23"/>
    <m/>
    <n v="27025"/>
    <m/>
    <n v="0"/>
    <m/>
    <n v="1136090.46"/>
    <m/>
    <m/>
    <m/>
    <n v="1000002298"/>
    <m/>
    <m/>
    <s v="Efes International"/>
    <s v="Mevcut Müşteri"/>
    <s v="Yenileme"/>
    <s v="Hizmet"/>
    <s v="Çağrı Merkezi"/>
    <s v="Diğer"/>
    <s v="Univera Satış"/>
    <s v="Saha Satış"/>
    <s v="Yurt Dışı"/>
    <s v="Kazakistan"/>
    <s v="Merkez"/>
  </r>
  <r>
    <m/>
    <m/>
    <x v="201"/>
    <s v="Q4"/>
    <x v="1"/>
    <x v="9"/>
    <m/>
    <s v="Haribo Şekerleme Tic. Ltd. Şti."/>
    <s v="EH.03.008"/>
    <s v="Enroute Panorama - Çağrı Merkezi Hizmeti (DDI / OutSource)"/>
    <s v="Univera - Haribo"/>
    <x v="13"/>
    <s v="Enroute"/>
    <s v="Enterprise"/>
    <n v="31149.37"/>
    <m/>
    <n v="50"/>
    <m/>
    <n v="1557468.5"/>
    <m/>
    <m/>
    <m/>
    <n v="1557468.5"/>
    <m/>
    <m/>
    <m/>
    <n v="1000002404"/>
    <m/>
    <m/>
    <s v="Haribo"/>
    <s v="Mevcut Müşteri"/>
    <s v="Yenileme"/>
    <s v="Hizmet"/>
    <s v="Çağrı Merkezi"/>
    <s v="Diğer"/>
    <s v="Univera Satış"/>
    <s v="Saha Satış"/>
    <s v="Yurt İçi"/>
    <s v="Türkiye"/>
    <s v="Merkez"/>
  </r>
  <r>
    <m/>
    <m/>
    <x v="201"/>
    <s v="Q4"/>
    <x v="1"/>
    <x v="9"/>
    <m/>
    <s v="TCHIBO KAHVE MAMÜLLERİ DAĞ. VE PAZ. TİC. LTD. ŞTİ."/>
    <s v="EH.03.008"/>
    <s v="Enroute Panorama - Çağrı Merkezi Hizmeti (DDI / OutSource)"/>
    <s v="Univera - Tchibo"/>
    <x v="12"/>
    <s v="Enroute"/>
    <s v="Enroute"/>
    <n v="10200"/>
    <m/>
    <n v="1"/>
    <m/>
    <n v="10200"/>
    <m/>
    <n v="0"/>
    <m/>
    <n v="10200"/>
    <m/>
    <m/>
    <m/>
    <s v="1000002018"/>
    <m/>
    <m/>
    <s v="Tchibo"/>
    <s v="Yeni Müşteri"/>
    <s v="Yeni Satış"/>
    <s v="Hizmet"/>
    <s v="Çağrı Merkezi"/>
    <s v="Diğer"/>
    <s v="Univera Satış"/>
    <s v="Saha Satış"/>
    <s v="Yurt İçi"/>
    <s v="Türkiye"/>
    <s v="Merkez"/>
  </r>
  <r>
    <m/>
    <m/>
    <x v="201"/>
    <s v="Q4"/>
    <x v="1"/>
    <x v="9"/>
    <m/>
    <s v="Haribo Şekerleme Tic. Ltd. Şti."/>
    <s v="EY.04.007"/>
    <s v="Enroute Panorama - Asset Tracker - Demirbaş Takip Modül Yazılımı"/>
    <s v="Univera - Haribo"/>
    <x v="13"/>
    <s v="Enroute"/>
    <s v="Enterprise"/>
    <n v="161138.04999999999"/>
    <m/>
    <n v="1"/>
    <m/>
    <n v="161138.04999999999"/>
    <m/>
    <m/>
    <m/>
    <n v="161138.04999999999"/>
    <m/>
    <m/>
    <m/>
    <n v="1000002404"/>
    <m/>
    <m/>
    <s v="Haribo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201"/>
    <s v="Q4"/>
    <x v="1"/>
    <x v="9"/>
    <m/>
    <s v="EDM BİLİŞİM SİSTEMLERİ VE DANIŞMANLIK HizmetLERİ A.Ş."/>
    <s v="EY.04.014"/>
    <s v="Enroute - E-Dönüşüm Yazılım Komisyonu"/>
    <s v="Univera - Kanal"/>
    <x v="6"/>
    <s v="E-Dönüşüm"/>
    <s v="E-Dönüşüm"/>
    <n v="136427"/>
    <m/>
    <n v="1"/>
    <m/>
    <n v="136427"/>
    <m/>
    <n v="0"/>
    <m/>
    <n v="136427"/>
    <m/>
    <m/>
    <m/>
    <n v="1000002237"/>
    <m/>
    <m/>
    <s v="EDM Bilişim"/>
    <s v="Mevcut Müşteri"/>
    <s v="Yeni Satış"/>
    <s v="Komisyon"/>
    <s v="E-Dönüşüm"/>
    <s v="Diğer"/>
    <s v="Kanal Satış"/>
    <s v="EDM Bilişim"/>
    <s v="Yurt İçi"/>
    <s v="Türkiye"/>
    <s v="Merkez"/>
  </r>
  <r>
    <m/>
    <m/>
    <x v="202"/>
    <s v="Q4"/>
    <x v="0"/>
    <x v="10"/>
    <m/>
    <s v="BMC OTOMOTIV SAN. VE TIC. A.S."/>
    <s v="QH.02.001"/>
    <s v="Quest Panorama - Yazilim Bakimi, Yasatma ve Merkezi Destek Hizmeti"/>
    <s v="Univera - BMC"/>
    <x v="13"/>
    <s v="Quest"/>
    <m/>
    <n v="57745.14"/>
    <m/>
    <n v="1"/>
    <m/>
    <n v="57745.14"/>
    <m/>
    <n v="0"/>
    <m/>
    <n v="57745.14"/>
    <m/>
    <n v="0"/>
    <n v="0"/>
    <s v="UNI240000002070"/>
    <m/>
    <m/>
    <s v="BMC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202"/>
    <s v="Q4"/>
    <x v="0"/>
    <x v="10"/>
    <m/>
    <s v="BMC OTOMOTIV SAN. VE TIC. A.S."/>
    <s v="CDH.02.001"/>
    <s v="Calldesk Panorama Yazilim Bakimi Hizmeti "/>
    <s v="Univera - BMC"/>
    <x v="13"/>
    <s v="ServiceCore"/>
    <m/>
    <n v="567690.72"/>
    <m/>
    <n v="1"/>
    <m/>
    <n v="567690.72"/>
    <m/>
    <n v="0"/>
    <m/>
    <n v="567690.72"/>
    <m/>
    <n v="0"/>
    <n v="0"/>
    <s v="UNI240000002070"/>
    <m/>
    <m/>
    <s v="BMC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202"/>
    <s v="Q4"/>
    <x v="1"/>
    <x v="10"/>
    <m/>
    <s v="YİGİTOL GIDA"/>
    <s v="EH.02.001"/>
    <s v="Enroute Panorama - Yazılım Bakımı, Yaşatma ve Merkezi Destek Hizmeti"/>
    <s v="Univera - Çaykur"/>
    <x v="12"/>
    <s v="Enroute"/>
    <s v="Enterprise"/>
    <n v="5500"/>
    <m/>
    <n v="1"/>
    <m/>
    <m/>
    <m/>
    <m/>
    <m/>
    <n v="5500"/>
    <m/>
    <m/>
    <m/>
    <n v="1000002479"/>
    <m/>
    <m/>
    <s v="Çaykur"/>
    <s v="Yeni Müşteri"/>
    <s v="Yeni Satış"/>
    <s v="Hizmet"/>
    <s v="Bakım ve Destek Hizmeti"/>
    <s v="Diğer"/>
    <s v="Univera Satış"/>
    <s v="Saha Satış"/>
    <s v="Yurt İçi"/>
    <s v="Türkiye"/>
    <s v="Dist"/>
  </r>
  <r>
    <m/>
    <m/>
    <x v="202"/>
    <s v="Q4"/>
    <x v="1"/>
    <x v="10"/>
    <m/>
    <s v="MERSEL LOJİSTİK GIDA PAZARLAMA TİC.LTD.STİ."/>
    <s v="EY.02.011"/>
    <s v="Enroute Panorama - Panel - Çoklu Proje Birleştirme Mobil Uygulama Yazılımı"/>
    <s v="Univera - Çaykur"/>
    <x v="12"/>
    <s v="Enroute"/>
    <s v="Enroute"/>
    <n v="10221.25"/>
    <m/>
    <n v="3"/>
    <m/>
    <m/>
    <m/>
    <m/>
    <m/>
    <n v="30663.75"/>
    <m/>
    <m/>
    <m/>
    <n v="1000002470"/>
    <m/>
    <m/>
    <s v="Çaykur"/>
    <s v="Yeni Müşteri"/>
    <s v="Yeni Satış"/>
    <s v="Lisans"/>
    <s v="Lisans Satışı"/>
    <s v="Diğer"/>
    <s v="Univera Satış"/>
    <s v="Saha Satış"/>
    <s v="Yurt İçi"/>
    <s v="Türkiye"/>
    <s v="Dist"/>
  </r>
  <r>
    <m/>
    <m/>
    <x v="203"/>
    <s v="Q4"/>
    <x v="0"/>
    <x v="10"/>
    <m/>
    <s v="YUSUF ALDEMİR (ALDEMİR BİLİŞİM HizmetLERİ VE DANIŞMANLIK)"/>
    <s v="WPH.02.001"/>
    <s v="WebPlus Yazilim Bakimi Hizmeti"/>
    <s v="Univera - Kanal"/>
    <x v="5"/>
    <s v="Enroute"/>
    <s v="Webplus"/>
    <n v="367.5"/>
    <m/>
    <n v="1"/>
    <m/>
    <n v="367.5"/>
    <m/>
    <n v="0"/>
    <m/>
    <n v="367.5"/>
    <m/>
    <n v="0"/>
    <n v="0"/>
    <s v="UNI240000002073"/>
    <m/>
    <m/>
    <s v="Aldemir Bilişim"/>
    <s v="Mevcut Müşteri"/>
    <s v="Yenileme"/>
    <s v="Hizmet"/>
    <s v="Bakım ve Destek Hizmeti"/>
    <s v="Diğer"/>
    <s v="Kanal Satış"/>
    <s v="Aldemir"/>
    <s v="Yurt İçi"/>
    <s v="Türkiye"/>
    <s v="Merkez"/>
  </r>
  <r>
    <m/>
    <m/>
    <x v="203"/>
    <s v="Q4"/>
    <x v="0"/>
    <x v="10"/>
    <m/>
    <s v="MİYA OTOMASYON VE BARKOD BILISIM SISTEMLERI SAN TİC. VE L.T.D. STI."/>
    <s v="WPY.01.002"/>
    <s v="WebPlus Dagitim Kanali Lisansi"/>
    <s v="Univera - Kanal"/>
    <x v="5"/>
    <s v="Enroute"/>
    <s v="Webplus"/>
    <n v="12000"/>
    <m/>
    <n v="1"/>
    <m/>
    <n v="12000"/>
    <m/>
    <n v="0"/>
    <m/>
    <n v="12000"/>
    <m/>
    <n v="0"/>
    <n v="0"/>
    <s v="UNI240000002071"/>
    <m/>
    <m/>
    <s v="Miya"/>
    <s v="Mevcut Müşteri"/>
    <s v="Yeni Satış"/>
    <s v="Lisans"/>
    <s v="Lisans Satışı"/>
    <s v="Diğer"/>
    <s v="Kanal Satış"/>
    <s v="Miya"/>
    <s v="Yurt İçi"/>
    <s v="Türkiye"/>
    <s v="Merkez"/>
  </r>
  <r>
    <m/>
    <m/>
    <x v="203"/>
    <s v="Q4"/>
    <x v="0"/>
    <x v="10"/>
    <m/>
    <s v="YUSUF ALDEMİR (ALDEMİR BİLİŞİM HizmetLERİ VE DANIŞMANLIK)"/>
    <s v="WPY.02.001"/>
    <s v="WEBPLUS (Android) SATIS TEMSILCISI LISANSI"/>
    <s v="Univera - Kanal"/>
    <x v="5"/>
    <s v="Enroute"/>
    <s v="Webplus"/>
    <n v="2625"/>
    <m/>
    <n v="2"/>
    <m/>
    <n v="7000"/>
    <m/>
    <n v="1750"/>
    <m/>
    <n v="5250"/>
    <m/>
    <n v="0"/>
    <n v="0"/>
    <s v="UNI240000002073"/>
    <m/>
    <m/>
    <s v="Aldemir Bilişim"/>
    <s v="Mevcut Müşteri"/>
    <s v="Yeni Satış"/>
    <s v="Lisans"/>
    <s v="Lisans Satışı"/>
    <s v="Diğer"/>
    <s v="Kanal Satış"/>
    <s v="Aldemir"/>
    <s v="Yurt İçi"/>
    <s v="Türkiye"/>
    <s v="Merkez"/>
  </r>
  <r>
    <m/>
    <m/>
    <x v="203"/>
    <s v="Q4"/>
    <x v="0"/>
    <x v="10"/>
    <m/>
    <s v="MYS GIDA KOZM. KIM. OTO.ÜRÜN.SAN. VE TIC. LTD. STI"/>
    <s v="UH.01.002"/>
    <s v="UNIDOX KONTÖR HIZMETI"/>
    <s v="Univera - Kent Gıda"/>
    <x v="6"/>
    <s v="E-Dönüşüm"/>
    <s v="Unidox"/>
    <n v="0.92300000000000004"/>
    <m/>
    <n v="100000"/>
    <m/>
    <n v="92300"/>
    <m/>
    <n v="0"/>
    <m/>
    <n v="92300"/>
    <m/>
    <n v="0"/>
    <n v="0"/>
    <s v="UNI240000002072"/>
    <m/>
    <m/>
    <s v="Mondelez"/>
    <s v="Mevcut Müşteri"/>
    <s v="Yeni Satış"/>
    <s v="Kontor"/>
    <s v="Kontor Satışı"/>
    <s v="Diğer"/>
    <s v="Kanal Satış"/>
    <s v="Saha Satış"/>
    <s v="Yurt İçi"/>
    <s v="Türkiye"/>
    <s v="Dist"/>
  </r>
  <r>
    <m/>
    <m/>
    <x v="203"/>
    <s v="Q4"/>
    <x v="1"/>
    <x v="10"/>
    <m/>
    <s v="YİGİTOL GIDA"/>
    <s v="EYS.04.012"/>
    <s v="Enroute Panorama - E-Dönüşüm Modül Yazılımı"/>
    <s v="Univera - Çaykur"/>
    <x v="12"/>
    <s v="E-Dönüşüm"/>
    <s v="Standart"/>
    <n v="22500"/>
    <m/>
    <n v="1"/>
    <m/>
    <m/>
    <m/>
    <m/>
    <m/>
    <n v="22500"/>
    <m/>
    <m/>
    <m/>
    <n v="1000002479"/>
    <m/>
    <m/>
    <s v="Çaykur"/>
    <s v="Mevcut Müşteri"/>
    <s v="Yeni Satış"/>
    <s v="Lisans"/>
    <s v="Lisans Satışı"/>
    <s v="Diğer"/>
    <s v="Univera Satış"/>
    <s v="Saha Satış"/>
    <s v="Yurt İçi"/>
    <s v="Türkiye"/>
    <s v="Dist"/>
  </r>
  <r>
    <m/>
    <m/>
    <x v="204"/>
    <s v="Q4"/>
    <x v="0"/>
    <x v="10"/>
    <m/>
    <s v="LEANK BUSİNESS SOLUTİONS LTD."/>
    <s v="WPH.02.001"/>
    <s v="WebPlus Yazilim Bakimi Hizmeti"/>
    <s v="Univera - Kanal"/>
    <x v="5"/>
    <s v="Enroute"/>
    <s v="Webplus"/>
    <n v="7099"/>
    <m/>
    <n v="1"/>
    <m/>
    <n v="7099"/>
    <m/>
    <n v="0"/>
    <m/>
    <n v="7099"/>
    <m/>
    <n v="0"/>
    <n v="0"/>
    <s v="ENV240000000124"/>
    <m/>
    <m/>
    <s v="Leank"/>
    <s v="Mevcut Müşteri"/>
    <s v="Yenileme"/>
    <s v="Hizmet"/>
    <s v="Bakım ve Destek Hizmeti"/>
    <s v="Diğer"/>
    <s v="Kanal Satış"/>
    <s v="Saha Satış"/>
    <s v="Yurt İçi"/>
    <s v="Türkiye"/>
    <s v="Merkez"/>
  </r>
  <r>
    <m/>
    <m/>
    <x v="204"/>
    <s v="Q4"/>
    <x v="0"/>
    <x v="10"/>
    <m/>
    <s v="LEANK BUSİNESS SOLUTİONS LTD."/>
    <s v="WPH.02.001"/>
    <s v="WebPlus Yazilim Bakimi Hizmeti"/>
    <s v="Univera - Kanal"/>
    <x v="5"/>
    <s v="Enroute"/>
    <s v="Webplus"/>
    <n v="5310"/>
    <m/>
    <n v="1"/>
    <m/>
    <n v="5310"/>
    <m/>
    <n v="0"/>
    <m/>
    <n v="5310"/>
    <m/>
    <n v="0"/>
    <n v="0"/>
    <s v="ENV240000000123"/>
    <m/>
    <m/>
    <s v="Leank"/>
    <s v="Mevcut Müşteri"/>
    <s v="Yenileme"/>
    <s v="Hizmet"/>
    <s v="Bakım ve Destek Hizmeti"/>
    <s v="Diğer"/>
    <s v="Kanal Satış"/>
    <s v="Saha Satış"/>
    <s v="Yurt İçi"/>
    <s v="Türkiye"/>
    <s v="Merkez"/>
  </r>
  <r>
    <m/>
    <m/>
    <x v="204"/>
    <s v="Q4"/>
    <x v="0"/>
    <x v="10"/>
    <m/>
    <s v="UNILEVER SAN VE TIC.TÜRK AS."/>
    <s v="SH.02.001"/>
    <s v="StokBar Panorama - Yazilim Bakimi Hizmeti"/>
    <s v="Univera - Unilever"/>
    <x v="13"/>
    <s v="Stokbar"/>
    <s v="Stokbar"/>
    <n v="36345"/>
    <m/>
    <n v="-1"/>
    <m/>
    <n v="0"/>
    <m/>
    <n v="0"/>
    <m/>
    <n v="-36345"/>
    <m/>
    <n v="1"/>
    <n v="36345"/>
    <s v="UN1202400622301"/>
    <m/>
    <m/>
    <s v="Unilever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204"/>
    <s v="Q4"/>
    <x v="0"/>
    <x v="10"/>
    <s v="İptal"/>
    <s v="UNILEVER SAN VE TIC.TÜRK AS."/>
    <s v="SH.01.001"/>
    <s v="StokBar Panorama - Proje Yönetim Hizmeti"/>
    <s v="Univera - Unilever"/>
    <x v="13"/>
    <s v="Stokbar"/>
    <s v="Stokbar"/>
    <n v="93777"/>
    <s v="TRY"/>
    <n v="-1"/>
    <m/>
    <n v="0"/>
    <m/>
    <n v="0"/>
    <m/>
    <n v="-93777"/>
    <m/>
    <n v="1"/>
    <n v="93777"/>
    <s v="UN1202400622301"/>
    <m/>
    <m/>
    <s v="Unilever"/>
    <s v="Mevcut Müşteri"/>
    <s v="Yeni Satış"/>
    <s v="Hizmet"/>
    <s v="Proje Yönetimi ve Danışmanlık"/>
    <s v="Diğer"/>
    <s v="Univera Satış"/>
    <s v="Saha Satış"/>
    <s v="Yurt İçi"/>
    <s v="Türkiye"/>
    <s v="Merkez"/>
  </r>
  <r>
    <m/>
    <m/>
    <x v="204"/>
    <s v="Q4"/>
    <x v="0"/>
    <x v="10"/>
    <m/>
    <s v="UNILEVER SAN VE TIC.TÜRK AS."/>
    <s v="SY.01.009"/>
    <s v="Stokbar Panorama - Platform Back Office Kullanici Lisansi (Enterprise)"/>
    <s v="Univera - Unilever"/>
    <x v="13"/>
    <s v="Stokbar"/>
    <s v="Stokbar"/>
    <n v="6444"/>
    <m/>
    <n v="-1"/>
    <m/>
    <n v="0"/>
    <m/>
    <n v="0"/>
    <m/>
    <n v="-6444"/>
    <m/>
    <n v="1"/>
    <n v="6444"/>
    <s v="UN1202400622301"/>
    <m/>
    <m/>
    <s v="Unilever"/>
    <s v="Mevcut Müşteri"/>
    <s v="Yeni Satış"/>
    <s v="Lisans"/>
    <s v="Lisans Satışı"/>
    <s v="Diğer"/>
    <s v="Univera Satış"/>
    <s v="Saha Satış"/>
    <s v="Yurt İçi"/>
    <s v="Türkiye"/>
    <s v="Merkez"/>
  </r>
  <r>
    <m/>
    <m/>
    <x v="204"/>
    <s v="Q4"/>
    <x v="0"/>
    <x v="10"/>
    <m/>
    <s v="UNILEVER SAN VE TIC.TÜRK AS."/>
    <s v="SY.02.002"/>
    <s v="StokBar Panorama - Mobil (Android) Kullanici Lisansi (Enterprise)"/>
    <s v="Univera - Unilever"/>
    <x v="13"/>
    <s v="Stokbar"/>
    <s v="Stokbar"/>
    <n v="81990.259999999995"/>
    <m/>
    <n v="-1"/>
    <m/>
    <n v="0"/>
    <m/>
    <n v="0"/>
    <m/>
    <n v="-81990.259999999995"/>
    <m/>
    <n v="1"/>
    <n v="81990.259999999995"/>
    <s v="UN1202400622301"/>
    <m/>
    <m/>
    <s v="Unilever"/>
    <s v="Mevcut Müşteri"/>
    <s v="Yeni Satış"/>
    <s v="Lisans"/>
    <s v="Lisans Satışı"/>
    <s v="Diğer"/>
    <s v="Univera Satış"/>
    <s v="Saha Satış"/>
    <s v="Yurt İçi"/>
    <s v="Türkiye"/>
    <s v="Merkez"/>
  </r>
  <r>
    <m/>
    <m/>
    <x v="204"/>
    <s v="Q4"/>
    <x v="0"/>
    <x v="10"/>
    <m/>
    <s v="UNILEVER SAN VE TIC.TÜRK AS."/>
    <s v="SY.01.008"/>
    <s v="StokBar Panorama - Depo / Lokasyon Lisansi (Enterprise)"/>
    <s v="Univera - Unilever"/>
    <x v="13"/>
    <s v="Stokbar"/>
    <s v="Stokbar"/>
    <n v="45935"/>
    <m/>
    <n v="-1"/>
    <m/>
    <n v="0"/>
    <m/>
    <n v="0"/>
    <m/>
    <n v="-45935"/>
    <m/>
    <n v="1"/>
    <n v="45935"/>
    <s v="UN1202400622301"/>
    <m/>
    <m/>
    <s v="Unilever"/>
    <s v="Mevcut Müşteri"/>
    <s v="Yeni Satış"/>
    <s v="Lisans"/>
    <s v="Lisans Satışı"/>
    <s v="Diğer"/>
    <s v="Univera Satış"/>
    <s v="Saha Satış"/>
    <s v="Yurt İçi"/>
    <s v="Türkiye"/>
    <s v="Merkez"/>
  </r>
  <r>
    <m/>
    <m/>
    <x v="204"/>
    <s v="Q4"/>
    <x v="0"/>
    <x v="10"/>
    <m/>
    <s v="UNILEVER SAN VE TIC.TÜRK AS."/>
    <s v="SH.03.001"/>
    <s v="StokBar Panorama - Çafri Merkezi Hizmeti (Tesis)"/>
    <s v="Univera - Unilever"/>
    <x v="13"/>
    <s v="Stokbar"/>
    <s v="Stokbar"/>
    <n v="23133"/>
    <m/>
    <n v="-1"/>
    <m/>
    <n v="0"/>
    <m/>
    <n v="0"/>
    <m/>
    <n v="-23133"/>
    <m/>
    <n v="1"/>
    <n v="23133"/>
    <s v="UN1202400622301"/>
    <m/>
    <m/>
    <s v="Unilever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204"/>
    <s v="Q4"/>
    <x v="1"/>
    <x v="10"/>
    <m/>
    <s v="Nurol Makina ve Sanayi A.Ş."/>
    <s v="EH.02.001"/>
    <s v="Enroute Panorama - Yazılım Bakımı, Yaşatma ve Merkezi Destek Hizmeti"/>
    <s v="Univera - Nurol Makina"/>
    <x v="13"/>
    <s v="Enroute"/>
    <s v="Enterprise"/>
    <n v="9787.9699999999993"/>
    <m/>
    <n v="46"/>
    <m/>
    <m/>
    <m/>
    <m/>
    <m/>
    <n v="450246.62"/>
    <m/>
    <m/>
    <m/>
    <n v="1000002517"/>
    <m/>
    <m/>
    <s v="Nurol Makina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204"/>
    <s v="Q4"/>
    <x v="1"/>
    <x v="10"/>
    <m/>
    <s v="MİYA OTOMASYON VE BARKOD BILISIM SISTEMLERI SAN TİC. VE L.T.D. STI."/>
    <s v="EYS.02.011"/>
    <s v="Enroute Panorama - Panel - Çoklu Proje Birleştirme Mobil Uygulama Yazılımı"/>
    <s v="Univera - Kanal"/>
    <x v="5"/>
    <s v="Enroute"/>
    <s v="Standart"/>
    <n v="21645"/>
    <m/>
    <n v="1"/>
    <m/>
    <m/>
    <m/>
    <m/>
    <m/>
    <n v="21645"/>
    <m/>
    <m/>
    <m/>
    <n v="1000002486"/>
    <m/>
    <m/>
    <s v="Miya"/>
    <s v="Mevcut Müşteri"/>
    <s v="Yeni Satış"/>
    <s v="Lisans"/>
    <s v="Lisans Satışı"/>
    <s v="Diğer"/>
    <s v="Kanal Satış"/>
    <s v="Miya"/>
    <s v="Yurt İçi"/>
    <s v="Türkiye"/>
    <s v="Merkez"/>
  </r>
  <r>
    <m/>
    <m/>
    <x v="205"/>
    <s v="Q4"/>
    <x v="0"/>
    <x v="10"/>
    <m/>
    <s v="MİYA OTOMASYON VE BARKOD BILISIM SISTEMLERI SAN TİC. VE L.T.D. STI."/>
    <s v="WPH.02.001"/>
    <s v="WebPlus Yazilim Bakimi Hizmeti"/>
    <s v="Univera - Kanal"/>
    <x v="5"/>
    <s v="Enroute"/>
    <s v="Webplus"/>
    <n v="289326"/>
    <m/>
    <n v="1"/>
    <m/>
    <n v="289326"/>
    <m/>
    <n v="0"/>
    <m/>
    <n v="289326"/>
    <m/>
    <n v="0"/>
    <n v="0"/>
    <s v="UNI240000002080"/>
    <m/>
    <m/>
    <s v="Miya"/>
    <s v="Mevcut Müşteri"/>
    <s v="Yenileme"/>
    <s v="Hizmet"/>
    <s v="Bakım ve Destek Hizmeti"/>
    <s v="Diğer"/>
    <s v="Kanal Satış"/>
    <s v="Miya"/>
    <s v="Yurt İçi"/>
    <s v="Türkiye"/>
    <s v="Merkez"/>
  </r>
  <r>
    <m/>
    <m/>
    <x v="205"/>
    <s v="Q4"/>
    <x v="0"/>
    <x v="10"/>
    <m/>
    <s v="MİYA OTOMASYON VE BARKOD BILISIM SISTEMLERI SAN TİC. VE L.T.D. STI."/>
    <s v="WPH.02.001"/>
    <s v="WebPlus Yazilim Bakimi Hizmeti"/>
    <s v="Univera - Kanal"/>
    <x v="5"/>
    <s v="Enroute"/>
    <s v="Webplus"/>
    <n v="5916"/>
    <m/>
    <n v="8"/>
    <m/>
    <n v="47328"/>
    <m/>
    <n v="0"/>
    <m/>
    <n v="47328"/>
    <m/>
    <n v="0"/>
    <n v="0"/>
    <s v="UNI240000002079"/>
    <m/>
    <m/>
    <s v="Miya"/>
    <s v="Mevcut Müşteri"/>
    <s v="Yenileme"/>
    <s v="Hizmet"/>
    <s v="Bakım ve Destek Hizmeti"/>
    <s v="Diğer"/>
    <s v="Kanal Satış"/>
    <s v="Miya"/>
    <s v="Yurt İçi"/>
    <s v="Türkiye"/>
    <s v="Merkez"/>
  </r>
  <r>
    <m/>
    <m/>
    <x v="205"/>
    <s v="Q4"/>
    <x v="0"/>
    <x v="10"/>
    <m/>
    <s v="MİYA OTOMASYON VE BARKOD BILISIM SISTEMLERI SAN TİC. VE L.T.D. STI."/>
    <s v="WPH.02.001"/>
    <s v="WebPlus Yazilim Bakimi Hizmeti"/>
    <s v="Univera - Kanal"/>
    <x v="5"/>
    <s v="Enroute"/>
    <s v="Webplus"/>
    <n v="3697"/>
    <m/>
    <n v="1"/>
    <m/>
    <n v="3697"/>
    <m/>
    <n v="0"/>
    <m/>
    <n v="3697"/>
    <m/>
    <n v="0"/>
    <n v="0"/>
    <s v="UNI240000002078"/>
    <m/>
    <m/>
    <s v="Miya"/>
    <s v="Mevcut Müşteri"/>
    <s v="Yenileme"/>
    <s v="Hizmet"/>
    <s v="Bakım ve Destek Hizmeti"/>
    <s v="Diğer"/>
    <s v="Kanal Satış"/>
    <s v="Miya"/>
    <s v="Yurt İçi"/>
    <s v="Türkiye"/>
    <s v="Merkez"/>
  </r>
  <r>
    <m/>
    <m/>
    <x v="205"/>
    <s v="Q4"/>
    <x v="0"/>
    <x v="10"/>
    <m/>
    <s v="MİYA OTOMASYON VE BARKOD BILISIM SISTEMLERI SAN TİC. VE L.T.D. STI."/>
    <s v="WPH.02.001"/>
    <s v="WebPlus Yazilim Bakimi Hizmeti"/>
    <s v="Univera - Kanal"/>
    <x v="5"/>
    <s v="Enroute"/>
    <s v="Webplus"/>
    <n v="1657"/>
    <m/>
    <n v="2"/>
    <m/>
    <n v="3314"/>
    <m/>
    <n v="0"/>
    <m/>
    <n v="3314"/>
    <m/>
    <n v="0"/>
    <n v="0"/>
    <s v="UNI240000002078"/>
    <m/>
    <m/>
    <s v="Miya"/>
    <s v="Mevcut Müşteri"/>
    <s v="Yenileme"/>
    <s v="Hizmet"/>
    <s v="Bakım ve Destek Hizmeti"/>
    <s v="Diğer"/>
    <s v="Kanal Satış"/>
    <s v="Miya"/>
    <s v="Yurt İçi"/>
    <s v="Türkiye"/>
    <s v="Merkez"/>
  </r>
  <r>
    <m/>
    <m/>
    <x v="205"/>
    <s v="Q4"/>
    <x v="0"/>
    <x v="10"/>
    <m/>
    <s v="MİYA OTOMASYON VE BARKOD BILISIM SISTEMLERI SAN TİC. VE L.T.D. STI."/>
    <s v="WPY.01.002"/>
    <s v="WebPlus Dagitim Kanali Lisansi"/>
    <s v="Univera - Kanal"/>
    <x v="5"/>
    <s v="Enroute"/>
    <s v="Webplus"/>
    <n v="12000"/>
    <m/>
    <n v="3"/>
    <m/>
    <n v="36000"/>
    <m/>
    <n v="0"/>
    <m/>
    <n v="36000"/>
    <m/>
    <n v="0"/>
    <n v="0"/>
    <s v="UNI240000002087"/>
    <m/>
    <m/>
    <s v="Miya"/>
    <s v="Mevcut Müşteri"/>
    <s v="Yeni Satış"/>
    <s v="Lisans"/>
    <s v="Lisans Satışı"/>
    <s v="Diğer"/>
    <s v="Kanal Satış"/>
    <s v="Miya"/>
    <s v="Yurt İçi"/>
    <s v="Türkiye"/>
    <s v="Merkez"/>
  </r>
  <r>
    <m/>
    <m/>
    <x v="205"/>
    <s v="Q4"/>
    <x v="0"/>
    <x v="10"/>
    <m/>
    <s v="GENÇ TERCAN GIDA TURIZM NAKLIYAT TIC.LTD.STI"/>
    <s v="UH.01.002"/>
    <s v="UNIDOX KONTÖR HIZMETI"/>
    <s v="Univera Doğuş Çay Projesi"/>
    <x v="6"/>
    <s v="E-Dönüşüm"/>
    <s v="Unidox"/>
    <n v="1.1399999999999999"/>
    <m/>
    <n v="100000"/>
    <m/>
    <n v="114000"/>
    <m/>
    <n v="0"/>
    <m/>
    <n v="114000"/>
    <m/>
    <n v="0"/>
    <n v="0"/>
    <s v="UNI240000002082"/>
    <m/>
    <m/>
    <s v="Doğuş Çay"/>
    <s v="Mevcut Müşteri"/>
    <s v="Yeni Satış"/>
    <s v="Kontor"/>
    <s v="Kontor Satışı"/>
    <s v="Key Account"/>
    <s v="Kanal Satış"/>
    <s v="Saha Satış"/>
    <s v="Yurt İçi"/>
    <s v="Türkiye"/>
    <s v="Dist"/>
  </r>
  <r>
    <m/>
    <m/>
    <x v="205"/>
    <s v="Q4"/>
    <x v="0"/>
    <x v="10"/>
    <m/>
    <s v="MİYA OTOMASYON VE BARKOD BILISIM SISTEMLERI SAN TİC. VE L.T.D. STI."/>
    <s v="UH.01.002"/>
    <s v="UNIDOX KONTÖR HIZMETI"/>
    <s v="Univera - Kanal"/>
    <x v="5"/>
    <s v="E-Dönüşüm"/>
    <s v="Unidox"/>
    <n v="2.0430000000000001"/>
    <m/>
    <n v="10000"/>
    <m/>
    <n v="20430"/>
    <m/>
    <n v="0"/>
    <m/>
    <n v="20430"/>
    <m/>
    <n v="0"/>
    <n v="0"/>
    <s v="UNI240000002086"/>
    <m/>
    <m/>
    <s v="Miya"/>
    <s v="Mevcut Müşteri"/>
    <s v="Yeni Satış"/>
    <s v="Kontor"/>
    <s v="Kontor Satışı"/>
    <s v="Diğer"/>
    <s v="Kanal Satış"/>
    <s v="Miya"/>
    <s v="Yurt İçi"/>
    <s v="Türkiye"/>
    <s v="Merkez"/>
  </r>
  <r>
    <m/>
    <m/>
    <x v="205"/>
    <s v="Q4"/>
    <x v="0"/>
    <x v="10"/>
    <m/>
    <s v="SIPAR PAZARLAMA TURIZM INS. VE TIC. LTD. STI"/>
    <s v="UH.01.002"/>
    <s v="UNIDOX KONTÖR HIZMETI"/>
    <s v="Univera - Nestle Retail"/>
    <x v="6"/>
    <s v="E-Dönüşüm"/>
    <s v="Unidox"/>
    <n v="1.06"/>
    <m/>
    <n v="100000"/>
    <m/>
    <n v="106000"/>
    <m/>
    <n v="0"/>
    <m/>
    <n v="106000"/>
    <m/>
    <n v="0"/>
    <n v="0"/>
    <s v="UNI240000002083"/>
    <m/>
    <m/>
    <s v="Nestle"/>
    <s v="Mevcut Müşteri"/>
    <s v="Yeni Satış"/>
    <s v="Kontor"/>
    <s v="Kontor Satışı"/>
    <s v="Key Account"/>
    <s v="Kanal Satış"/>
    <s v="Saha Satış"/>
    <s v="Yurt İçi"/>
    <s v="Türkiye"/>
    <s v="Dist"/>
  </r>
  <r>
    <m/>
    <m/>
    <x v="205"/>
    <s v="Q4"/>
    <x v="0"/>
    <x v="10"/>
    <m/>
    <s v="MİYA OTOMASYON VE BARKOD BILISIM SISTEMLERI SAN TİC. VE L.T.D. STI."/>
    <s v="SMY.02.001"/>
    <s v="STOCKMATE MOBILE DEPO PERSONELI EL TERMINALI LISANSI"/>
    <s v="Univera - Kanal"/>
    <x v="5"/>
    <s v="Stokbar"/>
    <s v="Stockmate"/>
    <n v="6375"/>
    <m/>
    <n v="15"/>
    <m/>
    <n v="112500"/>
    <m/>
    <n v="16875"/>
    <m/>
    <n v="95625"/>
    <m/>
    <n v="0"/>
    <n v="0"/>
    <s v="UNI240000002077"/>
    <m/>
    <m/>
    <s v="Miya"/>
    <s v="Mevcut Müşteri"/>
    <s v="Yeni Satış"/>
    <s v="Lisans"/>
    <s v="Lisans Satışı"/>
    <s v="Diğer"/>
    <s v="Kanal Satış"/>
    <s v="Miya"/>
    <s v="Yurt İçi"/>
    <s v="Türkiye"/>
    <s v="Merkez"/>
  </r>
  <r>
    <m/>
    <m/>
    <x v="205"/>
    <s v="Q4"/>
    <x v="0"/>
    <x v="10"/>
    <m/>
    <s v="EFES VITANTA MOLDOVA BREWERY S.A"/>
    <s v="QH.02.001"/>
    <s v="Quest Panorama - Yazilim Bakimi, Yasatma ve Merkezi Destek Hizmeti"/>
    <s v="Univera - Efes Moldova"/>
    <x v="12"/>
    <s v="Quest"/>
    <m/>
    <n v="13674.21"/>
    <m/>
    <n v="1"/>
    <m/>
    <n v="13674.213166"/>
    <m/>
    <n v="3.166E-3"/>
    <m/>
    <n v="13674.21"/>
    <m/>
    <n v="0"/>
    <n v="0"/>
    <s v="ENV240000000125"/>
    <m/>
    <m/>
    <s v="Efes International"/>
    <s v="Mevcut Müşteri"/>
    <s v="Yenileme"/>
    <s v="Hizmet"/>
    <s v="Bakım ve Destek Hizmeti"/>
    <s v="Diğer"/>
    <s v="Univera Satış"/>
    <s v="Saha Satış"/>
    <s v="Yurt Dışı"/>
    <s v="Moldova"/>
    <s v="Merkez"/>
  </r>
  <r>
    <m/>
    <m/>
    <x v="205"/>
    <s v="Q4"/>
    <x v="0"/>
    <x v="10"/>
    <m/>
    <s v="MİYA OTOMASYON VE BARKOD BILISIM SISTEMLERI SAN TİC. VE L.T.D. STI."/>
    <s v="EH.06.001"/>
    <s v="EnRoute Panorama - Hosting Hizmeti"/>
    <s v="Univera - Kanal"/>
    <x v="5"/>
    <s v="Hosting"/>
    <m/>
    <n v="7092"/>
    <m/>
    <n v="1"/>
    <m/>
    <n v="7092"/>
    <m/>
    <n v="0"/>
    <m/>
    <n v="7092"/>
    <m/>
    <n v="0"/>
    <n v="0"/>
    <s v="UNI240000002092"/>
    <m/>
    <m/>
    <s v="Miya"/>
    <s v="Mevcut Müşteri"/>
    <s v="Yenileme"/>
    <s v="Hizmet"/>
    <s v="Hosting"/>
    <s v="Diğer"/>
    <s v="Kanal Satış"/>
    <s v="Miya"/>
    <s v="Yurt İçi"/>
    <s v="Türkiye"/>
    <s v="Merkez"/>
  </r>
  <r>
    <m/>
    <m/>
    <x v="205"/>
    <s v="Q4"/>
    <x v="0"/>
    <x v="10"/>
    <m/>
    <s v="MİYA OTOMASYON VE BARKOD BILISIM SISTEMLERI SAN TİC. VE L.T.D. STI."/>
    <s v="EH.06.001"/>
    <s v="EnRoute Panorama - Hosting Hizmeti"/>
    <s v="Univera - Kanal"/>
    <x v="5"/>
    <s v="Hosting"/>
    <m/>
    <n v="5890.61"/>
    <m/>
    <n v="1"/>
    <m/>
    <n v="5890.61"/>
    <m/>
    <n v="0"/>
    <m/>
    <n v="5890.61"/>
    <m/>
    <n v="0"/>
    <n v="0"/>
    <s v="UNI240000002092"/>
    <m/>
    <m/>
    <s v="Miya"/>
    <s v="Mevcut Müşteri"/>
    <s v="Yenileme"/>
    <s v="Hizmet"/>
    <s v="Hosting"/>
    <s v="Diğer"/>
    <s v="Kanal Satış"/>
    <s v="Miya"/>
    <s v="Yurt İçi"/>
    <s v="Türkiye"/>
    <s v="Merkez"/>
  </r>
  <r>
    <m/>
    <m/>
    <x v="205"/>
    <s v="Q4"/>
    <x v="0"/>
    <x v="10"/>
    <m/>
    <s v="MİYA OTOMASYON VE BARKOD BILISIM SISTEMLERI SAN TİC. VE L.T.D. STI."/>
    <s v="EH.06.001"/>
    <s v="EnRoute Panorama - Hosting Hizmeti"/>
    <s v="Univera - Kanal"/>
    <x v="5"/>
    <s v="Hosting"/>
    <m/>
    <n v="3138"/>
    <m/>
    <n v="1"/>
    <m/>
    <n v="3138"/>
    <m/>
    <n v="0"/>
    <m/>
    <n v="3138"/>
    <m/>
    <n v="0"/>
    <n v="0"/>
    <s v="UNI240000002092"/>
    <m/>
    <m/>
    <s v="Miya"/>
    <s v="Mevcut Müşteri"/>
    <s v="Yenileme"/>
    <s v="Hizmet"/>
    <s v="Hosting"/>
    <s v="Diğer"/>
    <s v="Kanal Satış"/>
    <s v="Miya"/>
    <s v="Yurt İçi"/>
    <s v="Türkiye"/>
    <s v="Merkez"/>
  </r>
  <r>
    <m/>
    <m/>
    <x v="205"/>
    <s v="Q4"/>
    <x v="0"/>
    <x v="10"/>
    <m/>
    <s v="MİYA OTOMASYON VE BARKOD BILISIM SISTEMLERI SAN TİC. VE L.T.D. STI."/>
    <s v="EH.06.001"/>
    <s v="EnRoute Panorama - Hosting Hizmeti"/>
    <s v="Univera - Kanal"/>
    <x v="5"/>
    <s v="Hosting"/>
    <m/>
    <n v="2960.78"/>
    <m/>
    <n v="1"/>
    <m/>
    <n v="2960.78"/>
    <m/>
    <n v="0"/>
    <m/>
    <n v="2960.78"/>
    <m/>
    <n v="0"/>
    <n v="0"/>
    <s v="UNI240000002092"/>
    <m/>
    <m/>
    <s v="Miya"/>
    <s v="Mevcut Müşteri"/>
    <s v="Yenileme"/>
    <s v="Hizmet"/>
    <s v="Hosting"/>
    <s v="Diğer"/>
    <s v="Kanal Satış"/>
    <s v="Miya"/>
    <s v="Yurt İçi"/>
    <s v="Türkiye"/>
    <s v="Merkez"/>
  </r>
  <r>
    <m/>
    <m/>
    <x v="205"/>
    <s v="Q4"/>
    <x v="0"/>
    <x v="10"/>
    <m/>
    <s v="MİYA OTOMASYON VE BARKOD BILISIM SISTEMLERI SAN TİC. VE L.T.D. STI."/>
    <s v="EH.06.001"/>
    <s v="EnRoute Panorama - Hosting Hizmeti"/>
    <s v="Univera - Kanal"/>
    <x v="5"/>
    <s v="Hosting"/>
    <m/>
    <n v="1850.49"/>
    <m/>
    <n v="1"/>
    <m/>
    <n v="1850.49"/>
    <m/>
    <n v="0"/>
    <m/>
    <n v="1850.49"/>
    <m/>
    <n v="0"/>
    <n v="0"/>
    <s v="UNI240000002092"/>
    <m/>
    <m/>
    <s v="Miya"/>
    <s v="Mevcut Müşteri"/>
    <s v="Yenileme"/>
    <s v="Hizmet"/>
    <s v="Hosting"/>
    <s v="Diğer"/>
    <s v="Kanal Satış"/>
    <s v="Miya"/>
    <s v="Yurt İçi"/>
    <s v="Türkiye"/>
    <s v="Merkez"/>
  </r>
  <r>
    <m/>
    <m/>
    <x v="205"/>
    <s v="Q4"/>
    <x v="0"/>
    <x v="10"/>
    <m/>
    <s v="MİYA OTOMASYON VE BARKOD BILISIM SISTEMLERI SAN TİC. VE L.T.D. STI."/>
    <s v="EH.06.001"/>
    <s v="EnRoute Panorama - Hosting Hizmeti"/>
    <s v="Univera - Kanal"/>
    <x v="5"/>
    <s v="Hosting"/>
    <m/>
    <n v="1850.49"/>
    <m/>
    <n v="1"/>
    <m/>
    <n v="1850.49"/>
    <m/>
    <n v="0"/>
    <m/>
    <n v="1850.49"/>
    <m/>
    <n v="0"/>
    <n v="0"/>
    <s v="UNI240000002092"/>
    <m/>
    <m/>
    <s v="Miya"/>
    <s v="Mevcut Müşteri"/>
    <s v="Yenileme"/>
    <s v="Hizmet"/>
    <s v="Hosting"/>
    <s v="Diğer"/>
    <s v="Kanal Satış"/>
    <s v="Miya"/>
    <s v="Yurt İçi"/>
    <s v="Türkiye"/>
    <s v="Merkez"/>
  </r>
  <r>
    <m/>
    <m/>
    <x v="205"/>
    <s v="Q4"/>
    <x v="0"/>
    <x v="10"/>
    <m/>
    <s v="MİYA OTOMASYON VE BARKOD BILISIM SISTEMLERI SAN TİC. VE L.T.D. STI."/>
    <s v="EH.06.001"/>
    <s v="EnRoute Panorama - Hosting Hizmeti"/>
    <s v="Univera - Kanal"/>
    <x v="5"/>
    <s v="Hosting"/>
    <m/>
    <n v="1850.49"/>
    <m/>
    <n v="1"/>
    <m/>
    <n v="1850.49"/>
    <m/>
    <n v="0"/>
    <m/>
    <n v="1850.49"/>
    <m/>
    <n v="0"/>
    <n v="0"/>
    <s v="UNI240000002092"/>
    <m/>
    <m/>
    <s v="Miya"/>
    <s v="Mevcut Müşteri"/>
    <s v="Yenileme"/>
    <s v="Hizmet"/>
    <s v="Hosting"/>
    <s v="Diğer"/>
    <s v="Kanal Satış"/>
    <s v="Miya"/>
    <s v="Yurt İçi"/>
    <s v="Türkiye"/>
    <s v="Merkez"/>
  </r>
  <r>
    <m/>
    <m/>
    <x v="205"/>
    <s v="Q4"/>
    <x v="0"/>
    <x v="10"/>
    <m/>
    <s v="MİYA OTOMASYON VE BARKOD BILISIM SISTEMLERI SAN TİC. VE L.T.D. STI."/>
    <s v="EH.06.001"/>
    <s v="EnRoute Panorama - Hosting Hizmeti"/>
    <s v="Univera - Kanal"/>
    <x v="5"/>
    <s v="Hosting"/>
    <m/>
    <n v="1850.49"/>
    <m/>
    <n v="1"/>
    <m/>
    <n v="1850.49"/>
    <m/>
    <n v="0"/>
    <m/>
    <n v="1850.49"/>
    <m/>
    <n v="0"/>
    <n v="0"/>
    <s v="UNI240000002092"/>
    <m/>
    <m/>
    <s v="Miya"/>
    <s v="Mevcut Müşteri"/>
    <s v="Yenileme"/>
    <s v="Hizmet"/>
    <s v="Hosting"/>
    <s v="Diğer"/>
    <s v="Kanal Satış"/>
    <s v="Miya"/>
    <s v="Yurt İçi"/>
    <s v="Türkiye"/>
    <s v="Merkez"/>
  </r>
  <r>
    <m/>
    <m/>
    <x v="205"/>
    <s v="Q4"/>
    <x v="0"/>
    <x v="10"/>
    <m/>
    <s v="MİYA OTOMASYON VE BARKOD BILISIM SISTEMLERI SAN TİC. VE L.T.D. STI."/>
    <s v="EH.06.001"/>
    <s v="EnRoute Panorama - Hosting Hizmeti"/>
    <s v="Univera - Kanal"/>
    <x v="5"/>
    <s v="Hosting"/>
    <m/>
    <n v="1850.49"/>
    <m/>
    <n v="1"/>
    <m/>
    <n v="1850.49"/>
    <m/>
    <n v="0"/>
    <m/>
    <n v="1850.49"/>
    <m/>
    <n v="0"/>
    <n v="0"/>
    <s v="UNI240000002092"/>
    <m/>
    <m/>
    <s v="Miya"/>
    <s v="Mevcut Müşteri"/>
    <s v="Yenileme"/>
    <s v="Hizmet"/>
    <s v="Hosting"/>
    <s v="Diğer"/>
    <s v="Kanal Satış"/>
    <s v="Miya"/>
    <s v="Yurt İçi"/>
    <s v="Türkiye"/>
    <s v="Merkez"/>
  </r>
  <r>
    <m/>
    <m/>
    <x v="205"/>
    <s v="Q4"/>
    <x v="0"/>
    <x v="10"/>
    <m/>
    <s v="MİYA OTOMASYON VE BARKOD BILISIM SISTEMLERI SAN TİC. VE L.T.D. STI."/>
    <s v="EH.06.001"/>
    <s v="EnRoute Panorama - Hosting Hizmeti"/>
    <s v="Univera - Kanal"/>
    <x v="5"/>
    <s v="Hosting"/>
    <m/>
    <n v="1850"/>
    <m/>
    <n v="1"/>
    <m/>
    <n v="1850"/>
    <m/>
    <n v="0"/>
    <m/>
    <n v="1850"/>
    <m/>
    <n v="0"/>
    <n v="0"/>
    <s v="UNI240000002092"/>
    <m/>
    <m/>
    <s v="Miya"/>
    <s v="Mevcut Müşteri"/>
    <s v="Yenileme"/>
    <s v="Hizmet"/>
    <s v="Hosting"/>
    <s v="Diğer"/>
    <s v="Kanal Satış"/>
    <s v="Miya"/>
    <s v="Yurt İçi"/>
    <s v="Türkiye"/>
    <s v="Merkez"/>
  </r>
  <r>
    <m/>
    <m/>
    <x v="205"/>
    <s v="Q4"/>
    <x v="0"/>
    <x v="10"/>
    <m/>
    <s v="Haribo SEKERLEME SAN. TIC.LTD. STI."/>
    <s v="EH.06.001"/>
    <s v="EnRoute Panorama - Hosting Hizmeti"/>
    <s v="Univera - Haribo"/>
    <x v="13"/>
    <s v="Hosting"/>
    <m/>
    <n v="127638.66"/>
    <m/>
    <n v="4"/>
    <m/>
    <n v="510554.64095999999"/>
    <m/>
    <n v="9.6000000000000002E-4"/>
    <m/>
    <n v="510554.64"/>
    <m/>
    <n v="0"/>
    <n v="0"/>
    <s v="UNI240000002088"/>
    <m/>
    <m/>
    <s v="Haribo"/>
    <s v="Mevcut Müşteri"/>
    <s v="Yenileme"/>
    <s v="Hizmet"/>
    <s v="Hosting"/>
    <s v="Key Account"/>
    <s v="Univera Satış"/>
    <s v="Saha Satış"/>
    <s v="Yurt İçi"/>
    <s v="Türkiye"/>
    <s v="Merkez"/>
  </r>
  <r>
    <m/>
    <m/>
    <x v="205"/>
    <s v="Q4"/>
    <x v="0"/>
    <x v="10"/>
    <m/>
    <s v="RECKITT BENCKISER EV ve HIJYEN ÜRÜNLERI A.S."/>
    <s v="EH.06.001"/>
    <s v="EnRoute Panorama - Hosting Hizmeti"/>
    <s v="Univera - Reckitt Benckiser"/>
    <x v="12"/>
    <s v="Hosting"/>
    <m/>
    <n v="30714.15"/>
    <m/>
    <n v="1"/>
    <m/>
    <n v="30714.15"/>
    <m/>
    <n v="0"/>
    <m/>
    <n v="30714.15"/>
    <m/>
    <n v="0"/>
    <n v="0"/>
    <s v="UNI240000002094"/>
    <m/>
    <m/>
    <s v="R. Benckiser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205"/>
    <s v="Q4"/>
    <x v="0"/>
    <x v="10"/>
    <m/>
    <s v="RECKITT BENCKISER TEMIZLIK MALZEMESI SAN. VE TIC. A.S."/>
    <s v="EH.06.001"/>
    <s v="EnRoute Panorama - Hosting Hizmeti"/>
    <s v="Univera - Reckitt Benckiser"/>
    <x v="12"/>
    <s v="Hosting"/>
    <m/>
    <n v="18534.330000000002"/>
    <m/>
    <n v="1"/>
    <m/>
    <n v="18534.330000000002"/>
    <m/>
    <n v="0"/>
    <m/>
    <n v="18534.330000000002"/>
    <m/>
    <n v="0"/>
    <n v="0"/>
    <s v="UNI240000002093"/>
    <m/>
    <m/>
    <s v="R. Benckiser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205"/>
    <s v="Q4"/>
    <x v="1"/>
    <x v="10"/>
    <m/>
    <s v="VODAFONE MOBILE OPERATION LTD."/>
    <s v="EH.01.001"/>
    <s v="Enroute Panorama - Proje ve Ürün Yönetimi Danışmanlığı Hizmeti"/>
    <s v="Univera - Vodafone"/>
    <x v="19"/>
    <s v="Enroute"/>
    <s v="Enterprise"/>
    <n v="19500"/>
    <m/>
    <n v="4"/>
    <m/>
    <m/>
    <m/>
    <m/>
    <m/>
    <n v="78000"/>
    <m/>
    <m/>
    <m/>
    <n v="1000002522"/>
    <m/>
    <m/>
    <s v="Vodafone Mobile"/>
    <s v="Mevcut Müşteri"/>
    <s v="Yeni Satış"/>
    <s v="Hizmet"/>
    <s v="Proje Yönetimi ve Danışmanlık"/>
    <s v="Diğer"/>
    <s v="Univera Satış"/>
    <s v="Saha Satış"/>
    <s v="Yurt Dışı"/>
    <s v="KKTC"/>
    <s v="Merkez"/>
  </r>
  <r>
    <m/>
    <m/>
    <x v="205"/>
    <s v="Q4"/>
    <x v="1"/>
    <x v="10"/>
    <m/>
    <s v="BAŞAK PAZARLAMA TEMİZLİK VE GIDA ÜRÜNLERİ LTD ŞTİ"/>
    <s v="EH.03.001"/>
    <s v="Enroute Panorama - Çağrı Merkezi Hizmeti (MSD)"/>
    <s v="Univera - La Lorraine"/>
    <x v="13"/>
    <s v="Enroute"/>
    <s v="Enterprise"/>
    <n v="33816.379999999997"/>
    <m/>
    <n v="1"/>
    <m/>
    <m/>
    <m/>
    <m/>
    <m/>
    <n v="33816.379999999997"/>
    <m/>
    <m/>
    <m/>
    <n v="1000002526"/>
    <m/>
    <m/>
    <s v="La Lorraine"/>
    <s v="Mevcut Müşteri"/>
    <s v="Yenileme"/>
    <s v="Hizmet"/>
    <s v="Çağrı Merkezi"/>
    <s v="Diğer"/>
    <s v="Univera Satış"/>
    <s v="Saha Satış"/>
    <s v="Yurt İçi"/>
    <s v="Türkiye"/>
    <s v="Dist"/>
  </r>
  <r>
    <m/>
    <m/>
    <x v="205"/>
    <s v="Q4"/>
    <x v="1"/>
    <x v="10"/>
    <m/>
    <s v="BAŞAK PAZARLAMA TEMİZLİK VE GIDA ÜRÜNLERİ LTD ŞTİ"/>
    <s v="EH.03.001"/>
    <s v="Enroute Panorama - Çağrı Merkezi Hizmeti (MSD)"/>
    <s v="Univera - La Lorraine"/>
    <x v="13"/>
    <s v="Enroute"/>
    <s v="Enterprise"/>
    <n v="33816.379999999997"/>
    <m/>
    <n v="3"/>
    <m/>
    <m/>
    <m/>
    <m/>
    <m/>
    <n v="101449.14"/>
    <m/>
    <m/>
    <m/>
    <n v="1000002527"/>
    <m/>
    <m/>
    <s v="La Lorraine"/>
    <s v="Mevcut Müşteri"/>
    <s v="Yenileme"/>
    <s v="Hizmet"/>
    <s v="Çağrı Merkezi"/>
    <s v="Diğer"/>
    <s v="Univera Satış"/>
    <s v="Saha Satış"/>
    <s v="Yurt İçi"/>
    <s v="Türkiye"/>
    <s v="Dist"/>
  </r>
  <r>
    <m/>
    <m/>
    <x v="205"/>
    <s v="Q4"/>
    <x v="1"/>
    <x v="10"/>
    <m/>
    <s v="BAŞAK PAZARLAMA TEMİZLİK VE GIDA ÜRÜNLERİ LTD ŞTİ"/>
    <s v="EH.03.001"/>
    <s v="Enroute Panorama - Çağrı Merkezi Hizmeti (MSD)"/>
    <s v="Univera - La Lorraine"/>
    <x v="13"/>
    <s v="Enroute"/>
    <s v="Enterprise"/>
    <n v="33816.379999999997"/>
    <m/>
    <n v="3"/>
    <m/>
    <m/>
    <m/>
    <m/>
    <m/>
    <n v="101449.14"/>
    <m/>
    <m/>
    <m/>
    <n v="1000002528"/>
    <m/>
    <m/>
    <s v="La Lorraine"/>
    <s v="Mevcut Müşteri"/>
    <s v="Yenileme"/>
    <s v="Hizmet"/>
    <s v="Çağrı Merkezi"/>
    <s v="Diğer"/>
    <s v="Univera Satış"/>
    <s v="Saha Satış"/>
    <s v="Yurt İçi"/>
    <s v="Türkiye"/>
    <s v="Dist"/>
  </r>
  <r>
    <m/>
    <m/>
    <x v="205"/>
    <s v="Q4"/>
    <x v="1"/>
    <x v="10"/>
    <m/>
    <s v="ERLEY GIDA VE IHT.MAD PAZ SAN VE TIC LTD STI"/>
    <s v="EH.03.001"/>
    <s v="Enroute Panorama - Çağrı Merkezi Hizmeti (MSD)"/>
    <s v="Univera - La Lorraine"/>
    <x v="13"/>
    <s v="Enroute"/>
    <s v="Enterprise"/>
    <n v="33816.379999999997"/>
    <m/>
    <n v="3"/>
    <m/>
    <m/>
    <m/>
    <m/>
    <m/>
    <n v="101449.14"/>
    <m/>
    <m/>
    <m/>
    <n v="1000002529"/>
    <m/>
    <m/>
    <s v="La Lorraine"/>
    <s v="Mevcut Müşteri"/>
    <s v="Yenileme"/>
    <s v="Hizmet"/>
    <s v="Çağrı Merkezi"/>
    <s v="Diğer"/>
    <s v="Univera Satış"/>
    <s v="Saha Satış"/>
    <s v="Yurt İçi"/>
    <s v="Türkiye"/>
    <s v="Dist"/>
  </r>
  <r>
    <m/>
    <m/>
    <x v="205"/>
    <s v="Q4"/>
    <x v="1"/>
    <x v="10"/>
    <m/>
    <s v="İLKADIM GG PAZ. GIDA TİC. LTD. ŞTİ."/>
    <s v="EH.03.001"/>
    <s v="Enroute Panorama - Çağrı Merkezi Hizmeti (MSD)"/>
    <s v="Univera - La Lorraine"/>
    <x v="13"/>
    <s v="Enroute"/>
    <s v="Enterprise"/>
    <n v="33816.379999999997"/>
    <m/>
    <n v="2"/>
    <m/>
    <m/>
    <m/>
    <m/>
    <m/>
    <n v="67632.759999999995"/>
    <m/>
    <m/>
    <m/>
    <n v="1000002523"/>
    <m/>
    <m/>
    <s v="La Lorraine"/>
    <s v="Mevcut Müşteri"/>
    <s v="Yenileme"/>
    <s v="Hizmet"/>
    <s v="Çağrı Merkezi"/>
    <s v="Diğer"/>
    <s v="Univera Satış"/>
    <s v="Saha Satış"/>
    <s v="Yurt İçi"/>
    <s v="Türkiye"/>
    <s v="Dist"/>
  </r>
  <r>
    <m/>
    <m/>
    <x v="205"/>
    <s v="Q4"/>
    <x v="1"/>
    <x v="10"/>
    <m/>
    <s v="KÖMÜRCÜLER GIDA SAN. VE TİC. A.Ş."/>
    <s v="EH.03.001"/>
    <s v="Enroute Panorama - Çağrı Merkezi Hizmeti (MSD)"/>
    <s v="Univera - La Lorraine"/>
    <x v="13"/>
    <s v="Enroute"/>
    <s v="Enterprise"/>
    <n v="33816.379999999997"/>
    <m/>
    <n v="1"/>
    <m/>
    <m/>
    <m/>
    <m/>
    <m/>
    <n v="33816.379999999997"/>
    <m/>
    <m/>
    <m/>
    <n v="1000002524"/>
    <m/>
    <m/>
    <s v="La Lorraine"/>
    <s v="Mevcut Müşteri"/>
    <s v="Yenileme"/>
    <s v="Hizmet"/>
    <s v="Çağrı Merkezi"/>
    <s v="Diğer"/>
    <s v="Univera Satış"/>
    <s v="Saha Satış"/>
    <s v="Yurt İçi"/>
    <s v="Türkiye"/>
    <s v="Dist"/>
  </r>
  <r>
    <m/>
    <m/>
    <x v="205"/>
    <s v="Q4"/>
    <x v="1"/>
    <x v="10"/>
    <m/>
    <s v="KÖMÜRCÜLER GIDA SAN. VE TİC. A.Ş."/>
    <s v="EH.03.001"/>
    <s v="Enroute Panorama - Çağrı Merkezi Hizmeti (MSD)"/>
    <s v="Univera - La Lorraine"/>
    <x v="13"/>
    <s v="Enroute"/>
    <s v="Enterprise"/>
    <n v="33816.379999999997"/>
    <m/>
    <n v="1"/>
    <m/>
    <m/>
    <m/>
    <m/>
    <m/>
    <n v="33816.379999999997"/>
    <m/>
    <m/>
    <m/>
    <n v="1000002525"/>
    <m/>
    <m/>
    <s v="La Lorraine"/>
    <s v="Mevcut Müşteri"/>
    <s v="Yenileme"/>
    <s v="Hizmet"/>
    <s v="Çağrı Merkezi"/>
    <s v="Diğer"/>
    <s v="Univera Satış"/>
    <s v="Saha Satış"/>
    <s v="Yurt İçi"/>
    <s v="Türkiye"/>
    <s v="Dist"/>
  </r>
  <r>
    <m/>
    <m/>
    <x v="206"/>
    <s v="Q4"/>
    <x v="0"/>
    <x v="11"/>
    <m/>
    <s v="NESTLE TÜRKIYE GIDA SANAYI A.S."/>
    <s v="EH.03.003"/>
    <s v="EnRoute Panorama - Uzman Destek Hizmeti"/>
    <s v="Univera - Nestle Retail"/>
    <x v="11"/>
    <s v="Enroute"/>
    <m/>
    <n v="27000"/>
    <m/>
    <n v="1"/>
    <m/>
    <n v="27000"/>
    <m/>
    <n v="0"/>
    <m/>
    <n v="27000"/>
    <m/>
    <n v="0"/>
    <n v="0"/>
    <s v="UNI240000002119"/>
    <m/>
    <m/>
    <s v="Nestle"/>
    <s v="Mevcut Müşteri"/>
    <s v="Yenileme"/>
    <s v="Hizmet"/>
    <s v="Hosting"/>
    <s v="Key Account"/>
    <s v="Univera Satış"/>
    <s v="Saha Satış"/>
    <s v="Yurt İçi"/>
    <s v="Türkiye"/>
    <s v="Merkez"/>
  </r>
  <r>
    <m/>
    <m/>
    <x v="207"/>
    <s v="Q4"/>
    <x v="0"/>
    <x v="11"/>
    <m/>
    <s v="POLARİS YAZILIM ÇÖZÜMLERİ VE DANIŞMANLIK HİZMETLERİ LTD.ŞTİ."/>
    <s v="WPH.02.001"/>
    <s v="WebPlus Yazilim Bakimi Hizmeti"/>
    <s v="Univera - Kanal"/>
    <x v="5"/>
    <s v="Enroute"/>
    <s v="Webplus"/>
    <n v="192000"/>
    <m/>
    <n v="1"/>
    <m/>
    <n v="192000"/>
    <m/>
    <n v="0"/>
    <m/>
    <n v="192000"/>
    <m/>
    <n v="0"/>
    <n v="0"/>
    <s v="UNI240000002108"/>
    <m/>
    <m/>
    <s v="Polaris"/>
    <s v="Mevcut Müşteri"/>
    <s v="Yenileme"/>
    <s v="Hizmet"/>
    <s v="Bakım ve Destek Hizmeti"/>
    <s v="Diğer"/>
    <s v="Kanal Satış"/>
    <s v="Polaris"/>
    <s v="Yurt İçi"/>
    <s v="Türkiye"/>
    <s v="Merkez"/>
  </r>
  <r>
    <m/>
    <m/>
    <x v="207"/>
    <s v="Q4"/>
    <x v="0"/>
    <x v="11"/>
    <m/>
    <s v="MATRIKS BİLGİSAYAR SİSTEMLERİ LTD.ŞTİ"/>
    <s v="WPY.01.003"/>
    <s v="WEBPLUS EK KULLANICI LISANSI +1"/>
    <s v="Univera - Kanal"/>
    <x v="5"/>
    <s v="Enroute"/>
    <s v="Webplus"/>
    <n v="4900"/>
    <m/>
    <n v="2"/>
    <m/>
    <n v="9800"/>
    <m/>
    <n v="0"/>
    <m/>
    <n v="9800"/>
    <m/>
    <n v="0"/>
    <n v="0"/>
    <s v="UNI240000002106"/>
    <m/>
    <m/>
    <s v="Matriks"/>
    <s v="Mevcut Müşteri"/>
    <s v="Yeni Satış"/>
    <s v="Lisans"/>
    <s v="Lisans Satışı"/>
    <s v="Diğer"/>
    <s v="Kanal Satış"/>
    <s v="Matriks"/>
    <s v="Yurt İçi"/>
    <s v="Türkiye"/>
    <s v="Merkez"/>
  </r>
  <r>
    <m/>
    <m/>
    <x v="207"/>
    <s v="Q4"/>
    <x v="0"/>
    <x v="11"/>
    <m/>
    <s v="DURMAZ GIDA DAGITIM VE PAZARLAMA-IBRAHIM DURMAZ"/>
    <s v="UH.01.002"/>
    <s v="UNIDOX KONTÖR HIZMETI"/>
    <s v="Univera Doğuş Çay Projesi"/>
    <x v="6"/>
    <s v="E-Dönüşüm"/>
    <s v="Unidox"/>
    <n v="1.875"/>
    <m/>
    <n v="10000"/>
    <m/>
    <n v="18750"/>
    <m/>
    <n v="0"/>
    <m/>
    <n v="18750"/>
    <m/>
    <n v="0"/>
    <n v="0"/>
    <s v="UNI240000002109"/>
    <m/>
    <m/>
    <s v="Doğuş Çay"/>
    <s v="Mevcut Müşteri"/>
    <s v="Yeni Satış"/>
    <s v="Kontor"/>
    <s v="Kontor Satışı"/>
    <s v="Key Account"/>
    <s v="Kanal Satış"/>
    <s v="Saha Satış"/>
    <s v="Yurt İçi"/>
    <s v="Türkiye"/>
    <s v="Dist"/>
  </r>
  <r>
    <m/>
    <m/>
    <x v="207"/>
    <s v="Q4"/>
    <x v="0"/>
    <x v="11"/>
    <m/>
    <s v="GENÇ ve GÜÇLÜ GIDA DAGITIM TIC LTD. STI"/>
    <s v="UH.01.002"/>
    <s v="UNIDOX KONTÖR HIZMETI"/>
    <s v="Univera - Dardanel"/>
    <x v="6"/>
    <s v="E-Dönüşüm"/>
    <s v="Unidox"/>
    <n v="2"/>
    <m/>
    <n v="10000"/>
    <m/>
    <n v="20000"/>
    <m/>
    <n v="0"/>
    <m/>
    <n v="20000"/>
    <m/>
    <n v="0"/>
    <n v="0"/>
    <s v="UNI240000002102"/>
    <m/>
    <m/>
    <s v="Dardanel"/>
    <s v="Mevcut Müşteri"/>
    <s v="Yeni Satış"/>
    <s v="Kontor"/>
    <s v="Kontor Satışı"/>
    <s v="Diğer"/>
    <s v="Kanal Satış"/>
    <s v="Saha Satış"/>
    <s v="Yurt İçi"/>
    <s v="Türkiye"/>
    <s v="Dist"/>
  </r>
  <r>
    <m/>
    <m/>
    <x v="207"/>
    <s v="Q4"/>
    <x v="0"/>
    <x v="11"/>
    <m/>
    <s v="MARSAS DENIZCILIK INS. TAAH. TIC. A.S."/>
    <s v="UH.01.002"/>
    <s v="UNIDOX KONTÖR HIZMETI"/>
    <s v="Univera - Mey İçki"/>
    <x v="6"/>
    <s v="E-Dönüşüm"/>
    <s v="Unidox"/>
    <n v="1.875"/>
    <m/>
    <n v="25000"/>
    <m/>
    <n v="46875"/>
    <m/>
    <n v="0"/>
    <m/>
    <n v="46875"/>
    <m/>
    <n v="0"/>
    <n v="0"/>
    <s v="UNI240000002101"/>
    <m/>
    <m/>
    <s v="Mey İçki"/>
    <s v="Mevcut Müşteri"/>
    <s v="Yeni Satış"/>
    <s v="Kontor"/>
    <s v="Kontor Satışı"/>
    <s v="Key Account"/>
    <s v="Kanal Satış"/>
    <s v="Saha Satış"/>
    <s v="Yurt İçi"/>
    <s v="Türkiye"/>
    <s v="Dist"/>
  </r>
  <r>
    <m/>
    <m/>
    <x v="207"/>
    <s v="Q4"/>
    <x v="0"/>
    <x v="11"/>
    <m/>
    <s v="MİYA OTOMASYON VE BARKOD BILISIM SISTEMLERI SAN TİC. VE L.T.D. STI."/>
    <s v="UH.01.002"/>
    <s v="UNIDOX KONTÖR HIZMETI"/>
    <s v="Univera - Kanal"/>
    <x v="5"/>
    <s v="E-Dönüşüm"/>
    <s v="Unidox"/>
    <n v="1.7190000000000001"/>
    <m/>
    <n v="10000"/>
    <m/>
    <n v="17190"/>
    <m/>
    <n v="0"/>
    <m/>
    <n v="17190"/>
    <m/>
    <n v="0"/>
    <n v="0"/>
    <s v="UNI240000002105"/>
    <m/>
    <m/>
    <s v="Miya"/>
    <s v="Mevcut Müşteri"/>
    <s v="Yeni Satış"/>
    <s v="Kontor"/>
    <s v="Kontor Satışı"/>
    <s v="Diğer"/>
    <s v="Kanal Satış"/>
    <s v="Miya"/>
    <s v="Yurt İçi"/>
    <s v="Türkiye"/>
    <s v="Merkez"/>
  </r>
  <r>
    <m/>
    <m/>
    <x v="207"/>
    <s v="Q4"/>
    <x v="0"/>
    <x v="11"/>
    <m/>
    <s v="SERHAN GIDA MURAT BARDAKKAYA"/>
    <s v="UH.01.002"/>
    <s v="UNIDOX KONTÖR HIZMETI"/>
    <s v="Univera Doğuş Çay Projesi"/>
    <x v="6"/>
    <s v="E-Dönüşüm"/>
    <s v="Unidox"/>
    <n v="2.3163"/>
    <m/>
    <n v="10000"/>
    <m/>
    <n v="23163"/>
    <m/>
    <n v="0"/>
    <m/>
    <n v="23163"/>
    <m/>
    <n v="0"/>
    <n v="0"/>
    <s v="UNI240000002129"/>
    <m/>
    <m/>
    <s v="Doğuş Çay"/>
    <s v="Mevcut Müşteri"/>
    <s v="Yeni Satış"/>
    <s v="Kontor"/>
    <s v="Kontor Satışı"/>
    <s v="Key Account"/>
    <s v="Kanal Satış"/>
    <s v="Saha Satış"/>
    <s v="Yurt İçi"/>
    <s v="Türkiye"/>
    <s v="Dist"/>
  </r>
  <r>
    <m/>
    <m/>
    <x v="207"/>
    <s v="Q4"/>
    <x v="0"/>
    <x v="11"/>
    <m/>
    <s v="AYFO GIDA LTD. STI."/>
    <s v="UH.01.002"/>
    <s v="UNIDOX KONTÖR HIZMETI"/>
    <s v="Univera - Nestle Waters"/>
    <x v="6"/>
    <s v="E-Dönüşüm"/>
    <s v="Unidox"/>
    <n v="2"/>
    <m/>
    <n v="25000"/>
    <m/>
    <n v="50000"/>
    <m/>
    <n v="0"/>
    <m/>
    <n v="50000"/>
    <m/>
    <n v="0"/>
    <n v="0"/>
    <s v="UNI240000002107"/>
    <m/>
    <m/>
    <s v="Nestle"/>
    <s v="Mevcut Müşteri"/>
    <s v="Yeni Satış"/>
    <s v="Kontor"/>
    <s v="Kontor Satışı"/>
    <s v="Key Account"/>
    <s v="Univera Satış"/>
    <s v="Saha Satış"/>
    <s v="Yurt İçi"/>
    <s v="Türkiye"/>
    <s v="Dist"/>
  </r>
  <r>
    <m/>
    <m/>
    <x v="207"/>
    <s v="Q4"/>
    <x v="0"/>
    <x v="11"/>
    <m/>
    <s v="BULAN TICARET - TUNÇ BULAN"/>
    <s v="UH.01.002"/>
    <s v="UNIDOX KONTÖR HIZMETI"/>
    <s v="Univera - Sarper İçecek"/>
    <x v="6"/>
    <s v="E-Dönüşüm"/>
    <s v="Unidox"/>
    <n v="1.875"/>
    <m/>
    <n v="25000"/>
    <m/>
    <n v="46875"/>
    <m/>
    <n v="0"/>
    <m/>
    <n v="46875"/>
    <m/>
    <n v="0"/>
    <n v="0"/>
    <s v="UNI240000002100"/>
    <m/>
    <m/>
    <s v="Sarper İçecek"/>
    <s v="Mevcut Müşteri"/>
    <s v="Yeni Satış"/>
    <s v="Kontor"/>
    <s v="Kontor Satışı"/>
    <s v="Diğer"/>
    <s v="Univera Satış"/>
    <s v="Saha Satış"/>
    <s v="Yurt İçi"/>
    <s v="Türkiye"/>
    <s v="Dist"/>
  </r>
  <r>
    <m/>
    <m/>
    <x v="207"/>
    <s v="Q4"/>
    <x v="0"/>
    <x v="11"/>
    <m/>
    <s v="TURASAN PAZARLAMA SANAYI VE TICARET LIMITED SIRKETI"/>
    <s v="UH.01.002"/>
    <s v="UNIDOX KONTÖR HIZMETI"/>
    <s v="Univera - Pernod Ricard"/>
    <x v="6"/>
    <s v="E-Dönüşüm"/>
    <s v="Unidox"/>
    <n v="0.76800000000000002"/>
    <m/>
    <n v="250000"/>
    <m/>
    <n v="192000"/>
    <m/>
    <n v="0"/>
    <m/>
    <n v="192000"/>
    <m/>
    <n v="0"/>
    <n v="0"/>
    <s v="UNI240000002099"/>
    <m/>
    <m/>
    <s v="Pernod Ricard"/>
    <s v="Mevcut Müşteri"/>
    <s v="Yeni Satış"/>
    <s v="Kontor"/>
    <s v="Kontor Satışı"/>
    <s v="Key Account"/>
    <s v="Kanal Satış"/>
    <s v="Saha Satış"/>
    <s v="Yurt İçi"/>
    <s v="Türkiye"/>
    <s v="Dist"/>
  </r>
  <r>
    <m/>
    <m/>
    <x v="207"/>
    <s v="Q4"/>
    <x v="0"/>
    <x v="11"/>
    <m/>
    <s v="YUSUF ALDEMİR (ALDEMİR BİLİŞİM HizmetLERİ VE DANIŞMANLIK)"/>
    <s v="UH.01.002"/>
    <s v="UNIDOX KONTÖR HIZMETI"/>
    <s v="Univera - Kanal"/>
    <x v="6"/>
    <s v="E-Dönüşüm"/>
    <s v="Unidox"/>
    <n v="0.80159999999999998"/>
    <m/>
    <n v="100000"/>
    <m/>
    <n v="80160"/>
    <m/>
    <n v="0"/>
    <m/>
    <n v="80160"/>
    <m/>
    <n v="0"/>
    <n v="0"/>
    <s v="UNI240000002103"/>
    <m/>
    <m/>
    <s v="Aldemir Bilişim"/>
    <s v="Mevcut Müşteri"/>
    <s v="Yeni Satış"/>
    <s v="Kontor"/>
    <s v="Kontor Satışı"/>
    <s v="Diğer"/>
    <s v="Kanal Satış"/>
    <s v="Aldemir"/>
    <s v="Yurt İçi"/>
    <s v="Türkiye"/>
    <s v="Merkez"/>
  </r>
  <r>
    <m/>
    <m/>
    <x v="207"/>
    <s v="Q4"/>
    <x v="0"/>
    <x v="11"/>
    <m/>
    <s v="ENERJISA ENERJI ÜRETIM A.S."/>
    <s v="QH.08.001"/>
    <s v="Quest Panorama - Hosting Hizmeti"/>
    <s v="Univera - Enerjisa"/>
    <x v="12"/>
    <s v="Hosting"/>
    <m/>
    <n v="23379.43"/>
    <m/>
    <n v="1"/>
    <m/>
    <n v="23379.427439999999"/>
    <m/>
    <n v="-2.5600000000000002E-3"/>
    <m/>
    <n v="23379.43"/>
    <m/>
    <n v="0"/>
    <n v="0"/>
    <s v="UNI240000002123"/>
    <m/>
    <m/>
    <s v="Enerjisa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207"/>
    <s v="Q4"/>
    <x v="0"/>
    <x v="11"/>
    <m/>
    <s v="FHP EV IÇI KULLANIM ARAÇLARI SAN VE TIC . A.S"/>
    <s v="QH.08.001"/>
    <s v="Quest Panorama - Hosting Hizmeti"/>
    <s v="Univera - Vileda"/>
    <x v="14"/>
    <s v="Hosting"/>
    <m/>
    <n v="13682.68"/>
    <m/>
    <n v="1"/>
    <m/>
    <n v="13682.6828"/>
    <m/>
    <n v="2.8E-3"/>
    <m/>
    <n v="13682.68"/>
    <m/>
    <n v="0"/>
    <n v="0"/>
    <s v="UNI240000002117"/>
    <m/>
    <m/>
    <s v="Vileda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207"/>
    <s v="Q4"/>
    <x v="0"/>
    <x v="11"/>
    <m/>
    <s v="SHELL &amp; TURCAS PETROL A.S"/>
    <s v="OH.05.001"/>
    <s v="OUTSOURCE YAZILIM GELISTIRME HIZMETI"/>
    <s v="Univera - Shell Bee"/>
    <x v="13"/>
    <s v="Enroute"/>
    <s v="Outsource - Hizmet"/>
    <n v="10799.825599048183"/>
    <m/>
    <n v="270.01"/>
    <m/>
    <n v="2916060.9102559998"/>
    <m/>
    <n v="2.5700000000000001E-4"/>
    <m/>
    <n v="2916060.9099989999"/>
    <m/>
    <n v="0"/>
    <n v="0"/>
    <s v="UNI240000002098"/>
    <m/>
    <m/>
    <s v="Shell"/>
    <s v="Yeni Müşteri"/>
    <s v="Yeni Satış"/>
    <s v="Hizmet"/>
    <s v="Yazılım Geliştirme"/>
    <s v="Diğer"/>
    <s v="Univera Satış"/>
    <s v="Saha Satış"/>
    <s v="Yurt İçi"/>
    <s v="Türkiye"/>
    <s v="Merkez"/>
  </r>
  <r>
    <m/>
    <m/>
    <x v="207"/>
    <s v="Q4"/>
    <x v="0"/>
    <x v="11"/>
    <m/>
    <s v="DARDANEL DAGITIM A.S."/>
    <s v="EH.06.001"/>
    <s v="EnRoute Panorama - Hosting Hizmeti"/>
    <s v="Univera - Dardanel"/>
    <x v="12"/>
    <s v="Hosting"/>
    <m/>
    <n v="44917.17"/>
    <m/>
    <n v="1"/>
    <m/>
    <n v="44917.17"/>
    <m/>
    <n v="0"/>
    <m/>
    <n v="44917.17"/>
    <m/>
    <n v="0"/>
    <n v="0"/>
    <s v="UNI240000002124"/>
    <m/>
    <m/>
    <s v="Dardanel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207"/>
    <s v="Q4"/>
    <x v="0"/>
    <x v="11"/>
    <m/>
    <s v="ERBAK-ULUDAG PAZARLAMA SATIS VE DAGITIM A.S."/>
    <s v="EH.06.001"/>
    <s v="EnRoute Panorama - Hosting Hizmeti"/>
    <s v="Univera - Uludağ İçecek"/>
    <x v="11"/>
    <s v="Hosting"/>
    <m/>
    <n v="75000"/>
    <m/>
    <n v="1"/>
    <m/>
    <n v="75000"/>
    <m/>
    <n v="0"/>
    <m/>
    <n v="75000"/>
    <m/>
    <n v="0"/>
    <n v="0"/>
    <s v="UNI240000002127"/>
    <m/>
    <m/>
    <s v="Uludağ İçecek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207"/>
    <s v="Q4"/>
    <x v="0"/>
    <x v="11"/>
    <m/>
    <s v="IMPERIAL TOBACCO TÜTÜN ÜRÜNLERI SATIS VE PAZARLAMA A.S"/>
    <s v="EH.06.001"/>
    <s v="EnRoute Panorama - Hosting Hizmeti"/>
    <s v="Univera - Imperial Tobacco"/>
    <x v="13"/>
    <s v="Hosting"/>
    <m/>
    <n v="91000"/>
    <m/>
    <n v="1"/>
    <m/>
    <n v="91000"/>
    <m/>
    <n v="0"/>
    <m/>
    <n v="91000"/>
    <m/>
    <n v="0"/>
    <n v="0"/>
    <s v="UNI240000002126"/>
    <m/>
    <m/>
    <s v="Imperial Tobacco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207"/>
    <s v="Q4"/>
    <x v="0"/>
    <x v="11"/>
    <m/>
    <s v="KENT GIDA MADDELERI SAN VE TIC.AS."/>
    <s v="EH.06.001"/>
    <s v="EnRoute Panorama - Hosting Hizmeti"/>
    <s v="Univera - Kent Gıda"/>
    <x v="12"/>
    <s v="Hosting"/>
    <m/>
    <n v="392744.88"/>
    <m/>
    <n v="1"/>
    <m/>
    <n v="392744.88123200001"/>
    <m/>
    <n v="1.232E-3"/>
    <m/>
    <n v="392744.88"/>
    <m/>
    <n v="0"/>
    <n v="0"/>
    <s v="UNI240000002122"/>
    <m/>
    <m/>
    <s v="Mondelez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207"/>
    <s v="Q4"/>
    <x v="0"/>
    <x v="11"/>
    <m/>
    <s v="LA LORRAINE UNLU MAMÜLLER SAN. VE TIC. A.S."/>
    <s v="EH.06.001"/>
    <s v="EnRoute Panorama - Hosting Hizmeti"/>
    <s v="Univera - La Lorraine"/>
    <x v="13"/>
    <s v="Hosting"/>
    <m/>
    <n v="62471.47"/>
    <m/>
    <n v="1"/>
    <m/>
    <n v="62471.468223999997"/>
    <m/>
    <n v="-1.776E-3"/>
    <m/>
    <n v="62471.47"/>
    <m/>
    <n v="0"/>
    <n v="0"/>
    <s v="UNI240000002118"/>
    <m/>
    <m/>
    <s v="La Lorraine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207"/>
    <s v="Q4"/>
    <x v="0"/>
    <x v="11"/>
    <m/>
    <s v="PERNOD RICARD ISTANBUL IÇ VE DIS TIC. LTD. STI"/>
    <s v="EH.06.001"/>
    <s v="EnRoute Panorama - Hosting Hizmeti"/>
    <s v="Univera - Pernod Ricard"/>
    <x v="13"/>
    <s v="Hosting"/>
    <m/>
    <n v="158834.1"/>
    <m/>
    <n v="1"/>
    <m/>
    <n v="158834.1"/>
    <m/>
    <n v="0"/>
    <m/>
    <n v="158834.1"/>
    <m/>
    <n v="0"/>
    <n v="0"/>
    <s v="UNI240000002121"/>
    <m/>
    <m/>
    <s v="Pernod Ricard"/>
    <s v="Mevcut Müşteri"/>
    <s v="Yenileme"/>
    <s v="Hizmet"/>
    <s v="Hosting"/>
    <s v="Key Account"/>
    <s v="Univera Satış"/>
    <s v="Saha Satış"/>
    <s v="Yurt İçi"/>
    <s v="Türkiye"/>
    <s v="Merkez"/>
  </r>
  <r>
    <m/>
    <m/>
    <x v="207"/>
    <s v="Q4"/>
    <x v="0"/>
    <x v="11"/>
    <m/>
    <s v="RED BULL GIDA DAGITIM VE PAZARLAMA TICARET LTD. STI"/>
    <s v="EH.06.001"/>
    <s v="EnRoute Panorama - Hosting Hizmeti"/>
    <s v="Univera - Redbull"/>
    <x v="12"/>
    <s v="Hosting"/>
    <m/>
    <n v="83493.440000000002"/>
    <m/>
    <n v="1"/>
    <m/>
    <n v="83493.440000000002"/>
    <m/>
    <n v="0"/>
    <m/>
    <n v="83493.440000000002"/>
    <m/>
    <n v="0"/>
    <n v="0"/>
    <s v="UNI240000002125"/>
    <m/>
    <m/>
    <s v="Redbull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207"/>
    <s v="Q4"/>
    <x v="0"/>
    <x v="11"/>
    <m/>
    <s v="TADIM GIDA MADDELERI SAN.VE TIC.AS."/>
    <s v="EH.06.001"/>
    <s v="EnRoute Panorama - Hosting Hizmeti"/>
    <s v="Univera - Tadım"/>
    <x v="11"/>
    <s v="Hosting"/>
    <m/>
    <n v="83877.460000000006"/>
    <m/>
    <n v="1"/>
    <m/>
    <n v="83877.460000000006"/>
    <m/>
    <n v="0"/>
    <m/>
    <n v="83877.460000000006"/>
    <m/>
    <n v="0"/>
    <n v="0"/>
    <s v="UNI240000002116"/>
    <m/>
    <m/>
    <s v="Tadım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207"/>
    <s v="Q4"/>
    <x v="0"/>
    <x v="11"/>
    <m/>
    <s v="TÜRK HENKEL KIMYA SAN TIC. A.S."/>
    <s v="EH.06.001"/>
    <s v="EnRoute Panorama - Hosting Hizmeti"/>
    <s v="Univera - Schwarzkoph Henkel"/>
    <x v="13"/>
    <s v="Hosting"/>
    <m/>
    <n v="20302.78"/>
    <m/>
    <n v="1"/>
    <m/>
    <n v="20302.776000000002"/>
    <m/>
    <n v="-4.0000000000000001E-3"/>
    <m/>
    <n v="20302.78"/>
    <m/>
    <n v="0"/>
    <n v="0"/>
    <s v="UNI240000002128"/>
    <m/>
    <m/>
    <s v="Henkel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207"/>
    <s v="Q4"/>
    <x v="1"/>
    <x v="10"/>
    <m/>
    <s v="Arma İlaç San. ve Tic. Ltd. Şti."/>
    <s v="EH.05.001"/>
    <s v="Enroute Panorama - Yazılım Geliştirme Hizmeti"/>
    <s v="Univera - Arma İlaç"/>
    <x v="19"/>
    <s v="Enroute"/>
    <s v="Enterprise"/>
    <n v="19600"/>
    <m/>
    <n v="7"/>
    <m/>
    <m/>
    <m/>
    <m/>
    <m/>
    <n v="137200"/>
    <m/>
    <m/>
    <m/>
    <n v="1000002550"/>
    <m/>
    <m/>
    <s v="Arma İlaç"/>
    <s v="Mevcut Müşteri"/>
    <s v="Yeni Satış"/>
    <s v="Hizmet"/>
    <s v="Yazılım Geliştirme"/>
    <s v="Diğer"/>
    <s v="Univera Satış"/>
    <s v="Saha Satış"/>
    <s v="Yurt İçi"/>
    <s v="Türkiye"/>
    <s v="Merkez"/>
  </r>
  <r>
    <m/>
    <m/>
    <x v="207"/>
    <s v="Q4"/>
    <x v="1"/>
    <x v="10"/>
    <m/>
    <s v="Arma İlaç San. ve Tic. Ltd. Şti."/>
    <s v="EH.01.001"/>
    <s v="Enroute Panorama - Proje ve Ürün Yönetimi Danışmanlığı Hizmeti"/>
    <s v="Univera - Arma İlaç"/>
    <x v="19"/>
    <s v="Enroute"/>
    <s v="Enterprise"/>
    <n v="19600"/>
    <m/>
    <n v="1"/>
    <m/>
    <m/>
    <m/>
    <m/>
    <m/>
    <n v="19600"/>
    <m/>
    <m/>
    <m/>
    <n v="1000002550"/>
    <m/>
    <m/>
    <s v="Arma İlaç"/>
    <s v="Mevcut Müşteri"/>
    <s v="Yeni Satış"/>
    <s v="Hizmet"/>
    <s v="Proje Yönetimi ve Danışmanlık"/>
    <s v="Diğer"/>
    <s v="Univera Satış"/>
    <s v="Saha Satış"/>
    <s v="Yurt İçi"/>
    <s v="Türkiye"/>
    <s v="Merkez"/>
  </r>
  <r>
    <m/>
    <m/>
    <x v="207"/>
    <s v="Q4"/>
    <x v="1"/>
    <x v="10"/>
    <m/>
    <s v="Etkin Şirketler Topluluğu - Etkin Unlu Mamülleri"/>
    <s v="EH.03.001"/>
    <s v="Enroute Panorama - Çağrı Merkezi Hizmeti (MSD)"/>
    <s v="Univera - La Lorraine"/>
    <x v="13"/>
    <s v="Enroute"/>
    <s v="Enterprise"/>
    <n v="33816.379999999997"/>
    <m/>
    <n v="1"/>
    <m/>
    <m/>
    <m/>
    <m/>
    <m/>
    <n v="33816.379999999997"/>
    <m/>
    <m/>
    <m/>
    <n v="1000002535"/>
    <m/>
    <m/>
    <s v="La Lorraine"/>
    <s v="Mevcut Müşteri"/>
    <s v="Yenileme"/>
    <s v="Hizmet"/>
    <s v="Çağrı Merkezi"/>
    <s v="Diğer"/>
    <s v="Univera Satış"/>
    <s v="Saha Satış"/>
    <s v="Yurt İçi"/>
    <s v="Türkiye"/>
    <s v="Dist"/>
  </r>
  <r>
    <m/>
    <m/>
    <x v="207"/>
    <s v="Q4"/>
    <x v="1"/>
    <x v="10"/>
    <m/>
    <s v="ISPAŞ ISPARTA GIDA PAZARLAMA DAĞITIM TİCARET LİMİTED ŞİRKETİ"/>
    <s v="EH.03.001"/>
    <s v="Enroute Panorama - Çağrı Merkezi Hizmeti (MSD)"/>
    <s v="Univera - La Lorraine"/>
    <x v="13"/>
    <s v="Enroute"/>
    <s v="Enterprise"/>
    <n v="33816.379999999997"/>
    <m/>
    <n v="1"/>
    <m/>
    <m/>
    <m/>
    <m/>
    <m/>
    <n v="33816.379999999997"/>
    <m/>
    <m/>
    <m/>
    <n v="1000002530"/>
    <m/>
    <m/>
    <s v="La Lorraine"/>
    <s v="Mevcut Müşteri"/>
    <s v="Yenileme"/>
    <s v="Hizmet"/>
    <s v="Çağrı Merkezi"/>
    <s v="Diğer"/>
    <s v="Univera Satış"/>
    <s v="Saha Satış"/>
    <s v="Yurt İçi"/>
    <s v="Türkiye"/>
    <s v="Dist"/>
  </r>
  <r>
    <m/>
    <m/>
    <x v="207"/>
    <s v="Q4"/>
    <x v="1"/>
    <x v="10"/>
    <m/>
    <s v="ISPAŞ ISPARTA GIDA PAZARLAMA DAĞITIM TİCARET LİMİTED ŞİRKETİ"/>
    <s v="EH.03.001"/>
    <s v="Enroute Panorama - Çağrı Merkezi Hizmeti (MSD)"/>
    <s v="Univera - La Lorraine"/>
    <x v="13"/>
    <s v="Enroute"/>
    <s v="Enterprise"/>
    <n v="33816.379999999997"/>
    <m/>
    <n v="1"/>
    <m/>
    <m/>
    <m/>
    <m/>
    <m/>
    <n v="33816.379999999997"/>
    <m/>
    <m/>
    <m/>
    <n v="1000002531"/>
    <m/>
    <m/>
    <s v="La Lorraine"/>
    <s v="Mevcut Müşteri"/>
    <s v="Yenileme"/>
    <s v="Hizmet"/>
    <s v="Çağrı Merkezi"/>
    <s v="Diğer"/>
    <s v="Univera Satış"/>
    <s v="Saha Satış"/>
    <s v="Yurt İçi"/>
    <s v="Türkiye"/>
    <s v="Dist"/>
  </r>
  <r>
    <m/>
    <m/>
    <x v="207"/>
    <s v="Q4"/>
    <x v="1"/>
    <x v="10"/>
    <m/>
    <s v="ÖZ ORUÇOĞLU GIDA SANAYİ VE TİC LTD ŞTİ"/>
    <s v="EH.03.001"/>
    <s v="Enroute Panorama - Çağrı Merkezi Hizmeti (MSD)"/>
    <s v="Univera - La Lorraine"/>
    <x v="13"/>
    <s v="Enroute"/>
    <s v="Enterprise"/>
    <n v="33816.379999999997"/>
    <m/>
    <n v="1"/>
    <m/>
    <m/>
    <m/>
    <m/>
    <m/>
    <n v="33816.379999999997"/>
    <m/>
    <m/>
    <m/>
    <n v="1000002532"/>
    <m/>
    <m/>
    <s v="La Lorraine"/>
    <s v="Mevcut Müşteri"/>
    <s v="Yenileme"/>
    <s v="Hizmet"/>
    <s v="Çağrı Merkezi"/>
    <s v="Diğer"/>
    <s v="Univera Satış"/>
    <s v="Saha Satış"/>
    <s v="Yurt İçi"/>
    <s v="Türkiye"/>
    <s v="Dist"/>
  </r>
  <r>
    <m/>
    <m/>
    <x v="207"/>
    <s v="Q4"/>
    <x v="1"/>
    <x v="10"/>
    <m/>
    <s v="SMB ELEN TÜKETIM MALLARI DAGITIM PAZARLAMA SANAYI VE TICARET LIMITED SIRKETI"/>
    <s v="EH.03.001"/>
    <s v="Enroute Panorama - Çağrı Merkezi Hizmeti (MSD)"/>
    <s v="Univera - La Lorraine"/>
    <x v="13"/>
    <s v="Enroute"/>
    <s v="Enterprise"/>
    <n v="33816.379999999997"/>
    <m/>
    <n v="2"/>
    <m/>
    <m/>
    <m/>
    <m/>
    <m/>
    <n v="67632.759999999995"/>
    <m/>
    <m/>
    <m/>
    <n v="1000002534"/>
    <m/>
    <m/>
    <s v="La Lorraine"/>
    <s v="Mevcut Müşteri"/>
    <s v="Yenileme"/>
    <s v="Hizmet"/>
    <s v="Çağrı Merkezi"/>
    <s v="Diğer"/>
    <s v="Univera Satış"/>
    <s v="Saha Satış"/>
    <s v="Yurt İçi"/>
    <s v="Türkiye"/>
    <s v="Dist"/>
  </r>
  <r>
    <m/>
    <m/>
    <x v="207"/>
    <s v="Q4"/>
    <x v="1"/>
    <x v="10"/>
    <m/>
    <s v="Zirve Dondurma"/>
    <s v="EH.03.001"/>
    <s v="Enroute Panorama - Çağrı Merkezi Hizmeti (MSD)"/>
    <s v="Univera - La Lorraine"/>
    <x v="13"/>
    <s v="Enroute"/>
    <s v="Enterprise"/>
    <n v="33816.379999999997"/>
    <m/>
    <n v="2"/>
    <m/>
    <m/>
    <m/>
    <m/>
    <m/>
    <n v="67632.759999999995"/>
    <m/>
    <m/>
    <m/>
    <n v="1000002533"/>
    <m/>
    <m/>
    <s v="La Lorraine"/>
    <s v="Mevcut Müşteri"/>
    <s v="Yenileme"/>
    <s v="Hizmet"/>
    <s v="Çağrı Merkezi"/>
    <s v="Diğer"/>
    <s v="Univera Satış"/>
    <s v="Saha Satış"/>
    <s v="Yurt İçi"/>
    <s v="Türkiye"/>
    <s v="Dist"/>
  </r>
  <r>
    <m/>
    <m/>
    <x v="208"/>
    <s v="Q4"/>
    <x v="0"/>
    <x v="11"/>
    <m/>
    <s v="POLARİS YAZILIM ÇÖZÜMLERİ VE DANIŞMANLIK HİZMETLERİ LTD.ŞTİ."/>
    <s v="WPH.02.001"/>
    <s v="WebPlus Yazilim Bakimi Hizmeti"/>
    <s v="Univera - Kanal"/>
    <x v="5"/>
    <s v="Enroute"/>
    <s v="Webplus"/>
    <n v="6820"/>
    <m/>
    <n v="1"/>
    <m/>
    <n v="6820"/>
    <m/>
    <n v="0"/>
    <m/>
    <n v="6820"/>
    <m/>
    <n v="0"/>
    <n v="0"/>
    <s v="UNI240000002132"/>
    <m/>
    <m/>
    <s v="Polaris"/>
    <s v="Mevcut Müşteri"/>
    <s v="Yenileme"/>
    <s v="Hizmet"/>
    <s v="Bakım ve Destek Hizmeti"/>
    <s v="Diğer"/>
    <s v="Kanal Satış"/>
    <s v="Polaris"/>
    <s v="Yurt İçi"/>
    <s v="Türkiye"/>
    <s v="Merkez"/>
  </r>
  <r>
    <m/>
    <m/>
    <x v="208"/>
    <s v="Q4"/>
    <x v="0"/>
    <x v="11"/>
    <m/>
    <s v="POLARİS YAZILIM ÇÖZÜMLERİ VE DANIŞMANLIK HİZMETLERİ LTD.ŞTİ."/>
    <s v="WPY.01.003"/>
    <s v="WEBPLUS EK KULLANICI LISANSI +1"/>
    <s v="Univera - Kanal"/>
    <x v="5"/>
    <s v="Enroute"/>
    <s v="Webplus"/>
    <n v="1402.5"/>
    <m/>
    <n v="1"/>
    <m/>
    <n v="1650"/>
    <m/>
    <n v="247.5"/>
    <m/>
    <n v="1402.5"/>
    <m/>
    <n v="0"/>
    <n v="0"/>
    <s v="UNI240000002132"/>
    <m/>
    <m/>
    <s v="Polaris"/>
    <s v="Mevcut Müşteri"/>
    <s v="Yeni Satış"/>
    <s v="Lisans"/>
    <s v="Lisans Satışı"/>
    <s v="Diğer"/>
    <s v="Kanal Satış"/>
    <s v="Polaris"/>
    <s v="Yurt İçi"/>
    <s v="Türkiye"/>
    <s v="Merkez"/>
  </r>
  <r>
    <m/>
    <m/>
    <x v="208"/>
    <s v="Q4"/>
    <x v="0"/>
    <x v="11"/>
    <m/>
    <s v="POLARİS YAZILIM ÇÖZÜMLERİ VE DANIŞMANLIK HİZMETLERİ LTD.ŞTİ."/>
    <s v="WPY.01.007"/>
    <s v="WEBPLUS E-DÖNÜSÜM MODÜL LISANSI"/>
    <s v="Univera - Kanal"/>
    <x v="5"/>
    <s v="Enroute"/>
    <s v="Webplus"/>
    <n v="9350"/>
    <m/>
    <n v="1"/>
    <m/>
    <n v="11000"/>
    <m/>
    <n v="1650"/>
    <m/>
    <n v="9350"/>
    <m/>
    <n v="0"/>
    <n v="0"/>
    <s v="UNI240000002132"/>
    <m/>
    <m/>
    <s v="Polaris"/>
    <s v="Mevcut Müşteri"/>
    <s v="Yeni Satış"/>
    <s v="Lisans"/>
    <s v="Lisans Satışı"/>
    <s v="Diğer"/>
    <s v="Kanal Satış"/>
    <s v="Polaris"/>
    <s v="Yurt İçi"/>
    <s v="Türkiye"/>
    <s v="Merkez"/>
  </r>
  <r>
    <m/>
    <m/>
    <x v="208"/>
    <s v="Q4"/>
    <x v="0"/>
    <x v="11"/>
    <m/>
    <s v="POLARİS YAZILIM ÇÖZÜMLERİ VE DANIŞMANLIK HİZMETLERİ LTD.ŞTİ."/>
    <s v="WPY.01.006"/>
    <s v="WEBPLUS DISTRIBUTION SATIS-DAGITIM YAZILIMI (Light)"/>
    <s v="Univera - Kanal"/>
    <x v="5"/>
    <s v="Enroute"/>
    <s v="Webplus"/>
    <n v="14025"/>
    <m/>
    <n v="1"/>
    <m/>
    <n v="16500"/>
    <m/>
    <n v="2475"/>
    <m/>
    <n v="14025"/>
    <m/>
    <n v="0"/>
    <n v="0"/>
    <s v="UNI240000002132"/>
    <m/>
    <m/>
    <s v="Polaris"/>
    <s v="Mevcut Müşteri"/>
    <s v="Yeni Satış"/>
    <s v="Lisans"/>
    <s v="Lisans Satışı"/>
    <s v="Diğer"/>
    <s v="Kanal Satış"/>
    <s v="Polaris"/>
    <s v="Yurt İçi"/>
    <s v="Türkiye"/>
    <s v="Merkez"/>
  </r>
  <r>
    <m/>
    <m/>
    <x v="208"/>
    <s v="Q4"/>
    <x v="0"/>
    <x v="11"/>
    <m/>
    <s v="POLARİS YAZILIM ÇÖZÜMLERİ VE DANIŞMANLIK HİZMETLERİ LTD.ŞTİ."/>
    <s v="WPY.02.001"/>
    <s v="WEBPLUS (Android) SATIS TEMSILCISI LISANSI"/>
    <s v="Univera - Kanal"/>
    <x v="5"/>
    <s v="Enroute"/>
    <s v="Webplus"/>
    <n v="2103.75"/>
    <m/>
    <n v="2"/>
    <m/>
    <n v="4950"/>
    <m/>
    <n v="742.5"/>
    <m/>
    <n v="4207.5"/>
    <m/>
    <n v="0"/>
    <n v="0"/>
    <s v="UNI240000002132"/>
    <m/>
    <m/>
    <s v="Polaris"/>
    <s v="Mevcut Müşteri"/>
    <s v="Yeni Satış"/>
    <s v="Lisans"/>
    <s v="Lisans Satışı"/>
    <s v="Diğer"/>
    <s v="Kanal Satış"/>
    <s v="Polaris"/>
    <s v="Yurt İçi"/>
    <s v="Türkiye"/>
    <s v="Merkez"/>
  </r>
  <r>
    <m/>
    <m/>
    <x v="208"/>
    <s v="Q4"/>
    <x v="0"/>
    <x v="11"/>
    <m/>
    <s v="AVRUPA SATIS DAG. VE TIC. LTD. STI."/>
    <s v="UH.01.002"/>
    <s v="UNIDOX KONTÖR HIZMETI"/>
    <s v="Univera - Pernod Ricard"/>
    <x v="6"/>
    <s v="E-Dönüşüm"/>
    <s v="Unidox"/>
    <n v="1.3325"/>
    <m/>
    <n v="50000"/>
    <m/>
    <n v="66625"/>
    <m/>
    <n v="0"/>
    <m/>
    <n v="66625"/>
    <m/>
    <n v="0"/>
    <n v="0"/>
    <s v="UNI240000002130"/>
    <m/>
    <m/>
    <s v="Henkel"/>
    <s v="Mevcut Müşteri"/>
    <s v="Yeni Satış"/>
    <s v="Kontor"/>
    <s v="Kontor Satışı"/>
    <s v="Key Account"/>
    <s v="Kanal Satış"/>
    <s v="Saha Satış"/>
    <s v="Yurt İçi"/>
    <s v="Türkiye"/>
    <s v="Dist"/>
  </r>
  <r>
    <m/>
    <m/>
    <x v="208"/>
    <s v="Q4"/>
    <x v="0"/>
    <x v="11"/>
    <m/>
    <s v="MATRIKS BİLGİSAYAR SİSTEMLERİ LTD.ŞTİ"/>
    <s v="UH.01.002"/>
    <s v="UNIDOX KONTÖR HIZMETI"/>
    <s v="Univera - Kanal"/>
    <x v="5"/>
    <s v="E-Dönüşüm"/>
    <s v="Unidox"/>
    <n v="1.5328999999999999"/>
    <m/>
    <n v="10000"/>
    <m/>
    <n v="15329"/>
    <m/>
    <n v="0"/>
    <m/>
    <n v="15329"/>
    <m/>
    <n v="0"/>
    <n v="0"/>
    <s v="UNI240000002134"/>
    <m/>
    <m/>
    <s v="Matriks"/>
    <s v="Mevcut Müşteri"/>
    <s v="Yeni Satış"/>
    <s v="Kontor"/>
    <s v="Kontor Satışı"/>
    <s v="Diğer"/>
    <s v="Kanal Satış"/>
    <s v="Matriks"/>
    <s v="Yurt İçi"/>
    <s v="Türkiye"/>
    <s v="Merkez"/>
  </r>
  <r>
    <m/>
    <m/>
    <x v="208"/>
    <s v="Q4"/>
    <x v="0"/>
    <x v="11"/>
    <m/>
    <s v="POLARİS YAZILIM ÇÖZÜMLERİ VE DANIŞMANLIK HİZMETLERİ LTD.ŞTİ."/>
    <s v="UH.01.002"/>
    <s v="UNIDOX KONTÖR HIZMETI"/>
    <s v="Univera - Kanal"/>
    <x v="5"/>
    <s v="E-Dönüşüm"/>
    <s v="Unidox"/>
    <n v="1.5021"/>
    <m/>
    <n v="10000"/>
    <m/>
    <n v="15021"/>
    <m/>
    <n v="0"/>
    <m/>
    <n v="15021"/>
    <m/>
    <n v="0"/>
    <n v="0"/>
    <s v="UNI240000002132"/>
    <m/>
    <m/>
    <s v="Polaris"/>
    <s v="Mevcut Müşteri"/>
    <s v="Yeni Satış"/>
    <s v="Kontor"/>
    <s v="Kontor Satışı"/>
    <s v="Diğer"/>
    <s v="Kanal Satış"/>
    <s v="Polaris"/>
    <s v="Yurt İçi"/>
    <s v="Türkiye"/>
    <s v="Merkez"/>
  </r>
  <r>
    <m/>
    <m/>
    <x v="208"/>
    <s v="Q4"/>
    <x v="0"/>
    <x v="11"/>
    <m/>
    <s v="JT INTERNATIONAL SA"/>
    <s v="QH.02.001"/>
    <s v="Quest Panorama - Yazilim Bakimi, Yasatma ve Merkezi Destek Hizmeti"/>
    <s v="Univera - JTI İran"/>
    <x v="13"/>
    <s v="Quest"/>
    <m/>
    <n v="64288.12"/>
    <m/>
    <n v="1"/>
    <m/>
    <n v="64288.119909000001"/>
    <m/>
    <n v="-9.1000000000000003E-5"/>
    <m/>
    <n v="64288.12"/>
    <m/>
    <n v="0"/>
    <n v="0"/>
    <s v="ENV240000000126"/>
    <m/>
    <m/>
    <s v="JTI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208"/>
    <s v="Q4"/>
    <x v="0"/>
    <x v="11"/>
    <m/>
    <s v="JT INTERNATIONAL SA"/>
    <s v="QH.08.001"/>
    <s v="Quest Panorama - Hosting Hizmeti"/>
    <s v="Univera - JTI İran"/>
    <x v="13"/>
    <s v="Hosting"/>
    <m/>
    <n v="178507.35"/>
    <m/>
    <n v="1"/>
    <m/>
    <n v="178507.352709"/>
    <m/>
    <n v="2.709E-3"/>
    <m/>
    <n v="178507.35"/>
    <m/>
    <n v="0"/>
    <n v="0"/>
    <s v="ENV240000000126"/>
    <m/>
    <m/>
    <s v="JTI"/>
    <s v="Mevcut Müşteri"/>
    <s v="Yenileme"/>
    <s v="Hizmet"/>
    <s v="Hosting"/>
    <s v="Key Account"/>
    <s v="Univera Satış"/>
    <s v="Saha Satış"/>
    <s v="Yurt İçi"/>
    <s v="Türkiye"/>
    <s v="Merkez"/>
  </r>
  <r>
    <m/>
    <m/>
    <x v="208"/>
    <s v="Q4"/>
    <x v="0"/>
    <x v="11"/>
    <m/>
    <s v="BROWN FORMAN İÇKİ TİC. LTD. ŞTİ."/>
    <s v="EH.06.001"/>
    <s v="EnRoute Panorama - Hosting Hizmeti"/>
    <s v="Univera - Brown Forman"/>
    <x v="12"/>
    <s v="Hosting"/>
    <m/>
    <n v="3105.2"/>
    <m/>
    <n v="1"/>
    <m/>
    <n v="3105.2"/>
    <m/>
    <n v="0"/>
    <m/>
    <n v="3105.2"/>
    <m/>
    <n v="0"/>
    <n v="0"/>
    <s v="UNI240000002133"/>
    <m/>
    <m/>
    <s v="Brown Forman"/>
    <s v="Mevcut Müşteri"/>
    <s v="Yenileme"/>
    <s v="Hizmet"/>
    <s v="Hosting"/>
    <s v="Key Account"/>
    <s v="Univera Satış"/>
    <s v="Saha Satış"/>
    <s v="Yurt İçi"/>
    <s v="Türkiye"/>
    <s v="Merkez"/>
  </r>
  <r>
    <m/>
    <m/>
    <x v="208"/>
    <s v="Q4"/>
    <x v="0"/>
    <x v="11"/>
    <m/>
    <s v="JT INTERNATIONAL SA"/>
    <s v="EH.06.001"/>
    <s v="EnRoute Panorama - Hosting Hizmeti"/>
    <s v="Univera - JTI İran"/>
    <x v="13"/>
    <s v="Hosting"/>
    <m/>
    <n v="178507.35"/>
    <m/>
    <n v="1"/>
    <m/>
    <n v="178507.352709"/>
    <m/>
    <n v="2.709E-3"/>
    <m/>
    <n v="178507.35"/>
    <m/>
    <n v="0"/>
    <n v="0"/>
    <s v="ENV240000000126"/>
    <m/>
    <m/>
    <s v="JTI"/>
    <s v="Mevcut Müşteri"/>
    <s v="Yenileme"/>
    <s v="Hizmet"/>
    <s v="Hosting"/>
    <s v="Key Account"/>
    <s v="Univera Satış"/>
    <s v="Saha Satış"/>
    <s v="Yurt İçi"/>
    <s v="Türkiye"/>
    <s v="Merkez"/>
  </r>
  <r>
    <m/>
    <m/>
    <x v="208"/>
    <s v="Q4"/>
    <x v="1"/>
    <x v="10"/>
    <m/>
    <s v="EFES KAZAKHSTAN JSC FE"/>
    <s v="EH.05.001"/>
    <s v="Enroute Panorama - Yazılım Geliştirme Hizmeti"/>
    <s v="Univera - Efes Kazakistan"/>
    <x v="19"/>
    <s v="Enroute"/>
    <s v="Enterprise"/>
    <n v="400"/>
    <m/>
    <n v="4"/>
    <m/>
    <m/>
    <m/>
    <m/>
    <m/>
    <n v="67698.880000000005"/>
    <m/>
    <m/>
    <m/>
    <n v="1000002554"/>
    <m/>
    <m/>
    <s v="Efes International"/>
    <s v="Mevcut Müşteri"/>
    <s v="Yeni Satış"/>
    <s v="Hizmet"/>
    <s v="Yazılım Geliştirme"/>
    <s v="Diğer"/>
    <s v="Univera Satış"/>
    <s v="Saha Satış"/>
    <s v="Yurt Dışı"/>
    <s v="Kazakistan"/>
    <s v="Merkez"/>
  </r>
  <r>
    <m/>
    <m/>
    <x v="208"/>
    <s v="Q4"/>
    <x v="1"/>
    <x v="10"/>
    <m/>
    <s v="EFES KAZAKHSTAN JSC FE"/>
    <s v="EH.01.001"/>
    <s v="Enroute Panorama - Proje ve Ürün Yönetimi Danışmanlığı Hizmeti"/>
    <s v="Univera - Efes Kazakistan"/>
    <x v="19"/>
    <s v="Enroute"/>
    <s v="Enterprise"/>
    <n v="16924.72"/>
    <m/>
    <n v="2"/>
    <m/>
    <m/>
    <m/>
    <m/>
    <m/>
    <n v="33849.440000000002"/>
    <m/>
    <m/>
    <m/>
    <n v="1000002554"/>
    <m/>
    <m/>
    <s v="Efes International"/>
    <s v="Mevcut Müşteri"/>
    <s v="Yeni Satış"/>
    <s v="Hizmet"/>
    <s v="Proje Yönetimi ve Danışmanlık"/>
    <s v="Diğer"/>
    <s v="Univera Satış"/>
    <s v="Saha Satış"/>
    <s v="Yurt Dışı"/>
    <s v="Kazakistan"/>
    <s v="Merkez"/>
  </r>
  <r>
    <m/>
    <m/>
    <x v="208"/>
    <s v="Q4"/>
    <x v="1"/>
    <x v="10"/>
    <m/>
    <s v="EFES KAZAKHSTAN JSC FE"/>
    <s v="EH.01.001"/>
    <s v="Enroute Panorama - Proje ve Ürün Yönetimi Danışmanlığı Hizmeti"/>
    <s v="Univera - Efes Kazakistan"/>
    <x v="19"/>
    <s v="Enroute"/>
    <s v="Enterprise"/>
    <n v="16924.72"/>
    <m/>
    <n v="1"/>
    <m/>
    <m/>
    <m/>
    <m/>
    <m/>
    <n v="16924.72"/>
    <m/>
    <m/>
    <m/>
    <n v="1000002555"/>
    <m/>
    <m/>
    <s v="Efes International"/>
    <s v="Mevcut Müşteri"/>
    <s v="Yeni Satış"/>
    <s v="Hizmet"/>
    <s v="Proje Yönetimi ve Danışmanlık"/>
    <s v="Diğer"/>
    <s v="Univera Satış"/>
    <s v="Saha Satış"/>
    <s v="Yurt Dışı"/>
    <s v="Kazakistan"/>
    <s v="Merkez"/>
  </r>
  <r>
    <m/>
    <m/>
    <x v="209"/>
    <s v="Q4"/>
    <x v="0"/>
    <x v="11"/>
    <m/>
    <s v="YUSUF ALDEMİR (ALDEMİR BİLİŞİM HizmetLERİ VE DANIŞMANLIK)"/>
    <s v="WPH.02.001"/>
    <s v="WebPlus Yazilim Bakimi Hizmeti"/>
    <s v="Univera - Kanal"/>
    <x v="5"/>
    <s v="Enroute"/>
    <s v="Webplus"/>
    <n v="4437"/>
    <m/>
    <n v="1"/>
    <m/>
    <n v="5916"/>
    <m/>
    <n v="1479"/>
    <m/>
    <n v="4437"/>
    <m/>
    <n v="0"/>
    <n v="0"/>
    <s v="UNI240000002136"/>
    <m/>
    <m/>
    <s v="Aldemir Bilişim"/>
    <s v="Mevcut Müşteri"/>
    <s v="Yenileme"/>
    <s v="Hizmet"/>
    <s v="Bakım ve Destek Hizmeti"/>
    <s v="Diğer"/>
    <s v="Kanal Satış"/>
    <s v="Aldemir"/>
    <s v="Yurt İçi"/>
    <s v="Türkiye"/>
    <s v="Merkez"/>
  </r>
  <r>
    <m/>
    <m/>
    <x v="209"/>
    <s v="Q4"/>
    <x v="0"/>
    <x v="11"/>
    <m/>
    <s v="YUSUF ALDEMİR (ALDEMİR BİLİŞİM HizmetLERİ VE DANIŞMANLIK)"/>
    <s v="WPH.02.001"/>
    <s v="WebPlus Yazilim Bakimi Hizmeti"/>
    <s v="Univera - Kanal"/>
    <x v="5"/>
    <s v="Enroute"/>
    <s v="Webplus"/>
    <n v="1242.75"/>
    <m/>
    <n v="2"/>
    <m/>
    <n v="3314"/>
    <m/>
    <n v="828.5"/>
    <m/>
    <n v="2485.5"/>
    <m/>
    <n v="0"/>
    <n v="0"/>
    <s v="UNI240000002136"/>
    <m/>
    <m/>
    <s v="Aldemir Bilişim"/>
    <s v="Mevcut Müşteri"/>
    <s v="Yenileme"/>
    <s v="Hizmet"/>
    <s v="Bakım ve Destek Hizmeti"/>
    <s v="Diğer"/>
    <s v="Kanal Satış"/>
    <s v="Aldemir"/>
    <s v="Yurt İçi"/>
    <s v="Türkiye"/>
    <s v="Merkez"/>
  </r>
  <r>
    <m/>
    <m/>
    <x v="209"/>
    <s v="Q4"/>
    <x v="0"/>
    <x v="11"/>
    <m/>
    <s v="MİYA OTOMASYON VE BARKOD BILISIM SISTEMLERI SAN TİC. VE L.T.D. STI."/>
    <s v="WPY.01.004"/>
    <s v="WEBPLUS EK KULLANICI LISANSI +5"/>
    <s v="Univera - Kanal"/>
    <x v="5"/>
    <s v="Enroute"/>
    <s v="Webplus"/>
    <n v="18500"/>
    <m/>
    <n v="1"/>
    <m/>
    <n v="18500"/>
    <m/>
    <n v="0"/>
    <m/>
    <n v="18500"/>
    <m/>
    <n v="0"/>
    <n v="0"/>
    <s v="UNI240000002137"/>
    <m/>
    <m/>
    <s v="Miya"/>
    <s v="Mevcut Müşteri"/>
    <s v="Yeni Satış"/>
    <s v="Lisans"/>
    <s v="Lisans Satışı"/>
    <s v="Diğer"/>
    <s v="Kanal Satış"/>
    <s v="Miya"/>
    <s v="Yurt İçi"/>
    <s v="Türkiye"/>
    <s v="Merkez"/>
  </r>
  <r>
    <m/>
    <m/>
    <x v="210"/>
    <s v="Q4"/>
    <x v="0"/>
    <x v="11"/>
    <m/>
    <s v="ACARSOY GIDA TURZ.INS.VE IHT.MAD.PAZ.SAN.TIC.LTD.STI."/>
    <s v="UH.01.002"/>
    <s v="Unidox Kontör"/>
    <s v="Univera - Çaykur"/>
    <x v="6"/>
    <s v="E-Dönüşüm"/>
    <s v="Unidox"/>
    <n v="1.0688"/>
    <m/>
    <n v="100000"/>
    <m/>
    <n v="106880"/>
    <m/>
    <n v="0"/>
    <m/>
    <n v="106880"/>
    <m/>
    <n v="0"/>
    <n v="0"/>
    <s v="UNI240000002148"/>
    <m/>
    <m/>
    <s v="Çaykur"/>
    <s v="Mevcut Müşteri"/>
    <s v="Yeni Satış"/>
    <s v="Kontor"/>
    <s v="Kontor Satışı"/>
    <s v="Diğer"/>
    <s v="Kanal Satış"/>
    <s v="Saha Satış"/>
    <s v="Yurt İçi"/>
    <s v="Türkiye"/>
    <s v="Dist"/>
  </r>
  <r>
    <m/>
    <m/>
    <x v="210"/>
    <s v="Q4"/>
    <x v="0"/>
    <x v="11"/>
    <m/>
    <s v="MİYA OTOMASYON VE BARKOD BILISIM SISTEMLERI SAN TİC. VE L.T.D. STI."/>
    <s v="UH.01.002"/>
    <s v="UNIDOX KONTÖR HIZMETI"/>
    <s v="Univera - Kanal"/>
    <x v="5"/>
    <s v="E-Dönüşüm"/>
    <s v="Unidox"/>
    <n v="1.65"/>
    <m/>
    <n v="10000"/>
    <m/>
    <n v="16500"/>
    <m/>
    <n v="0"/>
    <m/>
    <n v="16500"/>
    <m/>
    <n v="0"/>
    <n v="0"/>
    <s v="UNI240000002149"/>
    <m/>
    <m/>
    <s v="Miya"/>
    <s v="Mevcut Müşteri"/>
    <s v="Yeni Satış"/>
    <s v="Kontor"/>
    <s v="Kontor Satışı"/>
    <s v="Diğer"/>
    <s v="Kanal Satış"/>
    <s v="Miya"/>
    <s v="Yurt İçi"/>
    <s v="Türkiye"/>
    <s v="Merkez"/>
  </r>
  <r>
    <m/>
    <m/>
    <x v="210"/>
    <s v="Q4"/>
    <x v="0"/>
    <x v="11"/>
    <m/>
    <s v="YUSUF ALDEMİR (ALDEMİR BİLİŞİM HizmetLERİ VE DANIŞMANLIK)"/>
    <s v="UH.01.002"/>
    <s v="UNIDOX KONTÖR HIZMETI"/>
    <s v="Univera - Kanal"/>
    <x v="5"/>
    <s v="E-Dönüşüm"/>
    <s v="Unidox"/>
    <n v="0.59049499999999999"/>
    <m/>
    <n v="100000"/>
    <m/>
    <n v="69470"/>
    <m/>
    <n v="10420.5"/>
    <m/>
    <n v="59049.5"/>
    <m/>
    <n v="0"/>
    <n v="0"/>
    <s v="UNI240000002139"/>
    <m/>
    <m/>
    <s v="Aldemir Bilişim"/>
    <s v="Mevcut Müşteri"/>
    <s v="Yeni Satış"/>
    <s v="Kontor"/>
    <s v="Kontor Satışı"/>
    <s v="Diğer"/>
    <s v="Kanal Satış"/>
    <s v="Aldemir"/>
    <s v="Yurt İçi"/>
    <s v="Türkiye"/>
    <s v="Merkez"/>
  </r>
  <r>
    <m/>
    <m/>
    <x v="210"/>
    <s v="Q4"/>
    <x v="0"/>
    <x v="11"/>
    <m/>
    <s v="SHELL &amp; TURCAS PETROL A.S"/>
    <s v="SY.03.004"/>
    <s v="StokBar Panorama-Izlenebilirlik Otomasyon Modülü Lisansi  (SB Automation)"/>
    <s v="Univera - Shell Stokbar"/>
    <x v="13"/>
    <s v="Stokbar"/>
    <s v="Stokbar"/>
    <n v="31673.760714285716"/>
    <m/>
    <n v="2.8"/>
    <m/>
    <n v="88686.528000000006"/>
    <m/>
    <n v="-2E-3"/>
    <m/>
    <n v="88686.53"/>
    <m/>
    <n v="0"/>
    <n v="0"/>
    <s v="UNI240000002144"/>
    <m/>
    <m/>
    <s v="Shell"/>
    <s v="Mevcut Müşteri"/>
    <s v="Yeni Satış"/>
    <s v="Lisans"/>
    <s v="Lisans Satışı"/>
    <s v="Diğer"/>
    <s v="Univera Satış"/>
    <s v="Saha Satış"/>
    <s v="Yurt İçi"/>
    <s v="Türkiye"/>
    <s v="Merkez"/>
  </r>
  <r>
    <m/>
    <m/>
    <x v="210"/>
    <s v="Q4"/>
    <x v="0"/>
    <x v="11"/>
    <m/>
    <s v="SHELL &amp; TURCAS PETROL A.S"/>
    <s v="SH.05.001"/>
    <s v="StokBar Panorama - Yazilim Gelistirme Hizmeti"/>
    <s v="Univera - Shell Stokbar"/>
    <x v="13"/>
    <s v="Stokbar"/>
    <s v="Stokbar"/>
    <n v="14357.382291666667"/>
    <m/>
    <n v="9.6"/>
    <m/>
    <n v="137830.86720000001"/>
    <m/>
    <n v="-2.8E-3"/>
    <m/>
    <n v="137830.87"/>
    <m/>
    <n v="0"/>
    <n v="0"/>
    <s v="UNI240000002144"/>
    <m/>
    <m/>
    <s v="Shell"/>
    <s v="Yeni Müşteri"/>
    <s v="Yeni Satış"/>
    <s v="Hizmet"/>
    <s v="Hosting"/>
    <s v="Diğer"/>
    <s v="Univera Satış"/>
    <s v="Saha Satış"/>
    <s v="Yurt İçi"/>
    <s v="Türkiye"/>
    <s v="Merkez"/>
  </r>
  <r>
    <m/>
    <m/>
    <x v="210"/>
    <s v="Q4"/>
    <x v="0"/>
    <x v="11"/>
    <m/>
    <s v="SHELL &amp; TURCAS PETROL A.S"/>
    <s v="SH.02.001"/>
    <s v="StokBar Panorama - Yazilim Bakimi Hizmeti"/>
    <s v="Univera - Shell Stokbar"/>
    <x v="13"/>
    <s v="Stokbar"/>
    <s v="Stokbar"/>
    <n v="113569.88"/>
    <m/>
    <n v="1"/>
    <m/>
    <n v="113569.8784"/>
    <m/>
    <n v="-1.6000000000000001E-3"/>
    <m/>
    <n v="113569.88"/>
    <m/>
    <n v="0"/>
    <n v="0"/>
    <s v="UNI240000002144"/>
    <m/>
    <m/>
    <s v="Shell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210"/>
    <s v="Q4"/>
    <x v="0"/>
    <x v="11"/>
    <m/>
    <s v="SHELL &amp; TURCAS PETROL A.S"/>
    <s v="SH.01.001"/>
    <s v="StokBar Panorama - Proje Yönetim Hizmeti"/>
    <s v="Univera - Shell Stokbar"/>
    <x v="13"/>
    <s v="Stokbar"/>
    <s v="Stokbar"/>
    <n v="12884.830357142859"/>
    <m/>
    <n v="11.2"/>
    <m/>
    <n v="144310.09599999999"/>
    <m/>
    <n v="-4.0000000000000001E-3"/>
    <m/>
    <n v="144310.1"/>
    <m/>
    <n v="0"/>
    <n v="0"/>
    <s v="UNI240000002144"/>
    <m/>
    <m/>
    <s v="Shell"/>
    <s v="Mevcut Müşteri"/>
    <s v="Yeni Satış"/>
    <s v="Hizmet"/>
    <s v="Proje Yönetimi ve Danışmanlık"/>
    <s v="Diğer"/>
    <s v="Univera Satış"/>
    <s v="Saha Satış"/>
    <s v="Yurt İçi"/>
    <s v="Türkiye"/>
    <s v="Merkez"/>
  </r>
  <r>
    <m/>
    <m/>
    <x v="210"/>
    <s v="Q4"/>
    <x v="0"/>
    <x v="11"/>
    <m/>
    <s v="SHELL &amp; TURCAS PETROL A.S"/>
    <s v="SY.01.001"/>
    <s v="StokBar Panorama - Depo &amp; Sevkiyat Yönetimi Çözüm Lisansi (Enterprise)"/>
    <s v="Univera - Shell Stokbar"/>
    <x v="13"/>
    <s v="Stokbar"/>
    <s v="Stokbar"/>
    <n v="221049.5"/>
    <m/>
    <n v="1"/>
    <m/>
    <n v="221049.50399999999"/>
    <m/>
    <n v="4.0000000000000001E-3"/>
    <m/>
    <n v="221049.5"/>
    <m/>
    <n v="0"/>
    <n v="0"/>
    <s v="UNI240000002144"/>
    <m/>
    <m/>
    <s v="Shell"/>
    <s v="Mevcut Müşteri"/>
    <s v="Yeni Satış"/>
    <s v="Lisans"/>
    <s v="Lisans Satışı"/>
    <s v="Diğer"/>
    <s v="Univera Satış"/>
    <s v="Saha Satış"/>
    <s v="Yurt İçi"/>
    <s v="Türkiye"/>
    <s v="Merkez"/>
  </r>
  <r>
    <m/>
    <m/>
    <x v="210"/>
    <s v="Q4"/>
    <x v="0"/>
    <x v="11"/>
    <m/>
    <s v="4 SIMPLE BİLİŞİM SANAYİ VE TİC. LTD. ŞTİ."/>
    <s v="SMH.02.001"/>
    <s v="StockMate Yazilim Bakimi Hizmeti"/>
    <s v="Univera - Kanal"/>
    <x v="5"/>
    <s v="Stokbar"/>
    <s v="Stockmate"/>
    <n v="20630.5"/>
    <m/>
    <n v="1"/>
    <m/>
    <n v="20630.5"/>
    <m/>
    <n v="0"/>
    <m/>
    <n v="20630.5"/>
    <m/>
    <n v="0"/>
    <n v="0"/>
    <s v="ENV240000000127"/>
    <m/>
    <m/>
    <s v="4 Simple"/>
    <s v="Mevcut Müşteri"/>
    <s v="Yenileme"/>
    <s v="Hizmet"/>
    <s v="Bakım ve Destek Hizmeti"/>
    <s v="Diğer"/>
    <s v="Kanal Satış"/>
    <s v="4 Simple"/>
    <s v="Yurt İçi"/>
    <s v="Türkiye"/>
    <s v="Merkez"/>
  </r>
  <r>
    <m/>
    <m/>
    <x v="210"/>
    <s v="Q4"/>
    <x v="0"/>
    <x v="11"/>
    <m/>
    <s v="4 SIMPLE BİLİŞİM SANAYİ VE TİC. LTD. ŞTİ."/>
    <s v="SMY.01.002"/>
    <s v="STOCKMATE TESIS/DAGITIM KANALI LISANSI"/>
    <s v="Univera - Kanal"/>
    <x v="5"/>
    <s v="Stokbar"/>
    <s v="Stockmate"/>
    <n v="7150"/>
    <m/>
    <n v="1"/>
    <m/>
    <n v="11000"/>
    <m/>
    <n v="3850"/>
    <m/>
    <n v="7150"/>
    <m/>
    <n v="0"/>
    <n v="0"/>
    <s v="ENV240000000127"/>
    <m/>
    <m/>
    <s v="4 Simple"/>
    <s v="Mevcut Müşteri"/>
    <s v="Yeni Satış"/>
    <s v="Lisans"/>
    <s v="Lisans Satışı"/>
    <s v="Diğer"/>
    <s v="Kanal Satış"/>
    <s v="4 Simple"/>
    <s v="Yurt İçi"/>
    <s v="Türkiye"/>
    <s v="Merkez"/>
  </r>
  <r>
    <m/>
    <m/>
    <x v="210"/>
    <s v="Q4"/>
    <x v="0"/>
    <x v="11"/>
    <m/>
    <s v="4 SIMPLE BİLİŞİM SANAYİ VE TİC. LTD. ŞTİ."/>
    <s v="SMY.02.001"/>
    <s v="STOCKMATE MOBILE DEPO PERSONELI EL TERMINALI LISANSI"/>
    <s v="Univera - Kanal"/>
    <x v="5"/>
    <s v="Stokbar"/>
    <s v="Stockmate"/>
    <n v="2145"/>
    <m/>
    <n v="5"/>
    <m/>
    <n v="16500"/>
    <m/>
    <n v="5775"/>
    <m/>
    <n v="10725"/>
    <m/>
    <n v="0"/>
    <n v="0"/>
    <s v="ENV240000000127"/>
    <m/>
    <m/>
    <s v="4 Simple"/>
    <s v="Mevcut Müşteri"/>
    <s v="Yeni Satış"/>
    <s v="Lisans"/>
    <s v="Lisans Satışı"/>
    <s v="Diğer"/>
    <s v="Kanal Satış"/>
    <s v="4 Simple"/>
    <s v="Yurt İçi"/>
    <s v="Türkiye"/>
    <s v="Merkez"/>
  </r>
  <r>
    <m/>
    <m/>
    <x v="210"/>
    <s v="Q4"/>
    <x v="0"/>
    <x v="11"/>
    <m/>
    <s v="4 SIMPLE BİLİŞİM SANAYİ VE TİC. LTD. ŞTİ."/>
    <s v="SMY.01.003"/>
    <s v="StockMate Ek Kullanici Lisansi +1"/>
    <s v="Univera - Kanal"/>
    <x v="5"/>
    <s v="Stokbar"/>
    <s v="Stockmate"/>
    <n v="3038.75"/>
    <m/>
    <n v="3"/>
    <m/>
    <n v="14025"/>
    <m/>
    <n v="4908.75"/>
    <m/>
    <n v="9116.25"/>
    <m/>
    <n v="0"/>
    <n v="0"/>
    <s v="ENV240000000127"/>
    <m/>
    <m/>
    <s v="4 Simple"/>
    <s v="Mevcut Müşteri"/>
    <s v="Yeni Satış"/>
    <s v="Lisans"/>
    <s v="Lisans Satışı"/>
    <s v="Diğer"/>
    <s v="Kanal Satış"/>
    <s v="4 Simple"/>
    <s v="Yurt İçi"/>
    <s v="Türkiye"/>
    <s v="Merkez"/>
  </r>
  <r>
    <m/>
    <m/>
    <x v="210"/>
    <s v="Q4"/>
    <x v="0"/>
    <x v="11"/>
    <m/>
    <s v="4 SIMPLE BİLİŞİM SANAYİ VE TİC. LTD. ŞTİ."/>
    <s v="SMY.01.005"/>
    <s v="STOCKMATE DEPO STOK YÖNETIMI YAZILIMI (LIGHT)"/>
    <s v="Univera - Kanal"/>
    <x v="5"/>
    <s v="Stokbar"/>
    <s v="Stockmate"/>
    <n v="33962.5"/>
    <m/>
    <n v="1"/>
    <m/>
    <n v="52250"/>
    <m/>
    <n v="18287.5"/>
    <m/>
    <n v="33962.5"/>
    <m/>
    <n v="0"/>
    <n v="0"/>
    <s v="ENV240000000127"/>
    <m/>
    <m/>
    <s v="4 Simple"/>
    <s v="Mevcut Müşteri"/>
    <s v="Yeni Satış"/>
    <s v="Lisans"/>
    <s v="Lisans Satışı"/>
    <s v="Diğer"/>
    <s v="Kanal Satış"/>
    <s v="4 Simple"/>
    <s v="Yurt İçi"/>
    <s v="Türkiye"/>
    <s v="Merkez"/>
  </r>
  <r>
    <m/>
    <m/>
    <x v="210"/>
    <s v="Q4"/>
    <x v="0"/>
    <x v="11"/>
    <m/>
    <s v="JTI TÜTÜN ÜRÜNLERI PAZARLAMA A.S."/>
    <s v="QY.03.003"/>
    <s v="Quest Panorama SaaS Lisansi (Kiralama Hizmeti ) 50 + Kullanici"/>
    <s v="Univera - JTI"/>
    <x v="11"/>
    <s v="Quest"/>
    <m/>
    <n v="224.64000000000001"/>
    <m/>
    <n v="439"/>
    <m/>
    <n v="98616.960000000006"/>
    <m/>
    <n v="0"/>
    <m/>
    <n v="98616.960000000006"/>
    <m/>
    <n v="0"/>
    <n v="0"/>
    <s v="UNI240000002141"/>
    <m/>
    <m/>
    <s v="JTI"/>
    <s v="Mevcut Müşteri"/>
    <s v="Yenileme"/>
    <s v="Lisans"/>
    <s v="Lisans Kiralama"/>
    <s v="Key Account"/>
    <s v="Univera Satış"/>
    <s v="Saha Satış"/>
    <s v="Yurt İçi"/>
    <s v="Türkiye"/>
    <s v="Merkez"/>
  </r>
  <r>
    <m/>
    <m/>
    <x v="210"/>
    <s v="Q4"/>
    <x v="0"/>
    <x v="11"/>
    <m/>
    <s v="JTI TÜTÜN ÜRÜNLERI PAZARLAMA A.S."/>
    <s v="QH.03.001"/>
    <s v="Quest Panorama  - Çafri Merkezi Hizmeti"/>
    <s v="Univera - JTI"/>
    <x v="11"/>
    <s v="Quest"/>
    <m/>
    <n v="51.37"/>
    <m/>
    <n v="134"/>
    <m/>
    <n v="6883.58"/>
    <m/>
    <n v="0"/>
    <m/>
    <n v="6883.58"/>
    <m/>
    <n v="0"/>
    <n v="0"/>
    <s v="UNI240000002142"/>
    <m/>
    <m/>
    <s v="JTI"/>
    <s v="Mevcut Müşteri"/>
    <s v="Yenileme"/>
    <s v="Hizmet"/>
    <s v="Hosting"/>
    <s v="Key Account"/>
    <s v="Univera Satış"/>
    <s v="Saha Satış"/>
    <s v="Yurt İçi"/>
    <s v="Türkiye"/>
    <s v="Merkez"/>
  </r>
  <r>
    <m/>
    <m/>
    <x v="210"/>
    <s v="Q4"/>
    <x v="0"/>
    <x v="11"/>
    <m/>
    <s v="JTI TÜTÜN ÜRÜNLERI PAZARLAMA A.S."/>
    <s v="EH.06.001"/>
    <s v="EnRoute Panorama - Hosting Hizmeti"/>
    <s v="Univera - JTI"/>
    <x v="11"/>
    <s v="Hosting"/>
    <m/>
    <n v="379717.8"/>
    <m/>
    <n v="1"/>
    <m/>
    <n v="379717.79869999998"/>
    <m/>
    <n v="-1.2999999999999999E-3"/>
    <m/>
    <n v="379717.8"/>
    <m/>
    <n v="0"/>
    <n v="0"/>
    <s v="UNI240000002143"/>
    <m/>
    <m/>
    <s v="JTI"/>
    <s v="Mevcut Müşteri"/>
    <s v="Yenileme"/>
    <s v="Hizmet"/>
    <s v="Hosting"/>
    <s v="Key Account"/>
    <s v="Univera Satış"/>
    <s v="Saha Satış"/>
    <s v="Yurt İçi"/>
    <s v="Türkiye"/>
    <s v="Merkez"/>
  </r>
  <r>
    <m/>
    <m/>
    <x v="210"/>
    <s v="Q4"/>
    <x v="1"/>
    <x v="10"/>
    <m/>
    <s v="EFES KAZAKHSTAN JSC FE"/>
    <s v="EH.05.001"/>
    <s v="Enroute Panorama - Yazılım Geliştirme Hizmeti"/>
    <s v="Univera - Efes Kazakistan"/>
    <x v="19"/>
    <s v="Enroute"/>
    <s v="Enterprise"/>
    <n v="400"/>
    <s v="USD"/>
    <n v="9.19"/>
    <m/>
    <m/>
    <m/>
    <m/>
    <m/>
    <n v="155538.18"/>
    <m/>
    <m/>
    <m/>
    <n v="1000002555"/>
    <m/>
    <m/>
    <s v="Efes International"/>
    <s v="Mevcut Müşteri"/>
    <s v="Yeni Satış"/>
    <s v="Hizmet"/>
    <s v="Yazılım Geliştirme"/>
    <s v="Diğer"/>
    <s v="Univera Satış"/>
    <s v="Saha Satış"/>
    <s v="Yurt Dışı"/>
    <s v="Kazakistan"/>
    <s v="Merkez"/>
  </r>
  <r>
    <m/>
    <m/>
    <x v="210"/>
    <s v="Q4"/>
    <x v="1"/>
    <x v="10"/>
    <m/>
    <s v="EFES KAZAKHSTAN JSC FE"/>
    <s v="EH.05.001"/>
    <s v="Enroute Panorama - Yazılım Geliştirme Hizmeti"/>
    <s v="Univera - Efes Kazakistan"/>
    <x v="19"/>
    <s v="Enroute"/>
    <s v="Enterprise"/>
    <n v="400"/>
    <s v="USD"/>
    <n v="4.18"/>
    <m/>
    <m/>
    <m/>
    <m/>
    <m/>
    <n v="70745.33"/>
    <m/>
    <m/>
    <m/>
    <n v="1000002556"/>
    <m/>
    <m/>
    <s v="Efes International"/>
    <s v="Mevcut Müşteri"/>
    <s v="Yeni Satış"/>
    <s v="Hizmet"/>
    <s v="Yazılım Geliştirme"/>
    <s v="Diğer"/>
    <s v="Univera Satış"/>
    <s v="Saha Satış"/>
    <s v="Yurt Dışı"/>
    <s v="Kazakistan"/>
    <s v="Merkez"/>
  </r>
  <r>
    <m/>
    <m/>
    <x v="210"/>
    <s v="Q4"/>
    <x v="1"/>
    <x v="10"/>
    <m/>
    <s v="EFES KAZAKHSTAN JSC FE"/>
    <s v="EH.01.001"/>
    <s v="Enroute Panorama - Proje ve Ürün Yönetimi Danışmanlığı Hizmeti"/>
    <s v="Univera - Efes Kazakistan"/>
    <x v="19"/>
    <s v="Enroute"/>
    <s v="Enterprise"/>
    <n v="16924.72"/>
    <m/>
    <n v="1"/>
    <m/>
    <m/>
    <m/>
    <m/>
    <m/>
    <n v="16924.72"/>
    <m/>
    <m/>
    <m/>
    <n v="1000002556"/>
    <m/>
    <m/>
    <s v="Efes International"/>
    <s v="Mevcut Müşteri"/>
    <s v="Yeni Satış"/>
    <s v="Hizmet"/>
    <s v="Proje Yönetimi ve Danışmanlık"/>
    <s v="Diğer"/>
    <s v="Univera Satış"/>
    <s v="Saha Satış"/>
    <s v="Yurt Dışı"/>
    <s v="Kazakistan"/>
    <s v="Merkez"/>
  </r>
  <r>
    <m/>
    <m/>
    <x v="211"/>
    <s v="Q4"/>
    <x v="0"/>
    <x v="11"/>
    <m/>
    <s v="ALİ SERGEN KART"/>
    <s v="WPY.02.001"/>
    <s v="WEBPLUS (Android) SATIS TEMSILCISI LISANSI"/>
    <s v="Univera - Kanal"/>
    <x v="5"/>
    <s v="Enroute"/>
    <s v="Webplus"/>
    <n v="2250"/>
    <m/>
    <n v="1"/>
    <m/>
    <n v="2250"/>
    <m/>
    <n v="0"/>
    <m/>
    <n v="2250"/>
    <m/>
    <n v="0"/>
    <n v="0"/>
    <s v="ENV240000000129"/>
    <m/>
    <m/>
    <s v="Ali Sergen Kart"/>
    <s v="Mevcut Müşteri"/>
    <s v="Yeni Satış"/>
    <s v="Lisans"/>
    <s v="Lisans Satışı"/>
    <s v="Diğer"/>
    <s v="Kanal Satış"/>
    <s v="Ali Sergen Kart"/>
    <s v="Yurt İçi"/>
    <s v="Türkiye"/>
    <s v="Merkez"/>
  </r>
  <r>
    <m/>
    <m/>
    <x v="211"/>
    <s v="Q4"/>
    <x v="0"/>
    <x v="11"/>
    <m/>
    <s v="GÜVEN SIRA  PAZARI ALI SARILAR VE ORT."/>
    <s v="UH.01.002"/>
    <s v="UNIDOX KONTÖR HIZMETI"/>
    <s v="Univera - Nestle Retail"/>
    <x v="6"/>
    <s v="E-Dönüşüm"/>
    <s v="Unidox"/>
    <n v="1.25"/>
    <m/>
    <n v="50000"/>
    <m/>
    <n v="62500"/>
    <m/>
    <n v="0"/>
    <m/>
    <n v="62500"/>
    <m/>
    <n v="0"/>
    <n v="0"/>
    <s v="UNI240000002155"/>
    <m/>
    <m/>
    <s v="Nestle"/>
    <s v="Mevcut Müşteri"/>
    <s v="Yeni Satış"/>
    <s v="Kontor"/>
    <s v="Kontor Satışı"/>
    <s v="Key Account"/>
    <s v="Kanal Satış"/>
    <s v="Saha Satış"/>
    <s v="Yurt İçi"/>
    <s v="Türkiye"/>
    <s v="Dist"/>
  </r>
  <r>
    <m/>
    <m/>
    <x v="211"/>
    <s v="Q4"/>
    <x v="0"/>
    <x v="11"/>
    <m/>
    <s v="MİYA OTOMASYON VE BARKOD BILISIM SISTEMLERI SAN TİC. VE L.T.D. STI."/>
    <s v="UH.01.002"/>
    <s v="UNIDOX KONTÖR HIZMETI"/>
    <s v="Univera - Kanal"/>
    <x v="5"/>
    <s v="E-Dönüşüm"/>
    <s v="Unidox"/>
    <n v="0.36659999999999998"/>
    <m/>
    <n v="1000000"/>
    <m/>
    <n v="366600"/>
    <m/>
    <n v="0"/>
    <m/>
    <n v="366600"/>
    <m/>
    <n v="0"/>
    <n v="0"/>
    <s v="UNI240000002153"/>
    <m/>
    <m/>
    <s v="Miya"/>
    <s v="Mevcut Müşteri"/>
    <s v="Yeni Satış"/>
    <s v="Kontor"/>
    <s v="Kontor Satışı"/>
    <s v="Diğer"/>
    <s v="Kanal Satış"/>
    <s v="Miya"/>
    <s v="Yurt İçi"/>
    <s v="Türkiye"/>
    <s v="Merkez"/>
  </r>
  <r>
    <m/>
    <m/>
    <x v="211"/>
    <s v="Q4"/>
    <x v="0"/>
    <x v="11"/>
    <m/>
    <s v="PASA GIDA PAZ. SAN. TURZ. ve TIC. ITH.IHR. LTD. STI."/>
    <s v="UH.01.002"/>
    <s v="UNIDOX KONTÖR HIZMETI"/>
    <s v="Univera - Tadım"/>
    <x v="6"/>
    <s v="E-Dönüşüm"/>
    <s v="Unidox"/>
    <n v="1.7424999999999999"/>
    <m/>
    <n v="50000"/>
    <m/>
    <n v="87125"/>
    <m/>
    <n v="0"/>
    <m/>
    <n v="87125"/>
    <m/>
    <n v="0"/>
    <n v="0"/>
    <s v="UNI240000002154"/>
    <m/>
    <m/>
    <s v="Tadım"/>
    <s v="Mevcut Müşteri"/>
    <s v="Yeni Satış"/>
    <s v="Kontor"/>
    <s v="Kontor Satışı"/>
    <s v="Diğer"/>
    <s v="Kanal Satış"/>
    <s v="Saha Satış"/>
    <s v="Yurt İçi"/>
    <s v="Türkiye"/>
    <s v="Dist"/>
  </r>
  <r>
    <m/>
    <m/>
    <x v="211"/>
    <s v="Q4"/>
    <x v="0"/>
    <x v="11"/>
    <m/>
    <s v="NUROL MAKINA VE SANAYI A.S."/>
    <s v="CDY.06.001"/>
    <s v="Calldesk Panorama - Yazilim Gelistirme Hizmeti"/>
    <s v="Univera - Nurol Makina"/>
    <x v="13"/>
    <s v="ServiceCore"/>
    <m/>
    <n v="6378"/>
    <m/>
    <n v="4.24"/>
    <m/>
    <n v="27042.720000000001"/>
    <m/>
    <n v="0"/>
    <m/>
    <n v="27042.720000000001"/>
    <m/>
    <n v="0"/>
    <n v="0"/>
    <s v="UNI240000002151"/>
    <m/>
    <m/>
    <s v="Nurol Makina"/>
    <s v="Mevcut Müşteri"/>
    <s v="Yeni Satış"/>
    <s v="Hizmet"/>
    <s v="Yazılım Geliştirme"/>
    <s v="Diğer"/>
    <s v="Univera Satış"/>
    <s v="Saha Satış"/>
    <s v="Yurt İçi"/>
    <s v="Türkiye"/>
    <s v="Merkez"/>
  </r>
  <r>
    <m/>
    <m/>
    <x v="211"/>
    <s v="Q4"/>
    <x v="0"/>
    <x v="11"/>
    <m/>
    <s v="NUROL MAKINA VE SANAYI A.S."/>
    <s v="CDH.05.002"/>
    <s v="Calldesk Panorama - Rapor Gelistirme Hizmeti"/>
    <s v="Univera - Nurol Makina"/>
    <x v="13"/>
    <s v="ServiceCore"/>
    <m/>
    <n v="5103"/>
    <m/>
    <n v="7"/>
    <m/>
    <n v="35721"/>
    <m/>
    <n v="0"/>
    <m/>
    <n v="35721"/>
    <m/>
    <n v="0"/>
    <n v="0"/>
    <s v="UNI240000002150"/>
    <m/>
    <m/>
    <s v="Nurol Makina"/>
    <s v="Mevcut Müşteri"/>
    <s v="Yeni Satış"/>
    <s v="Hizmet"/>
    <s v="Rapor Geliştirme"/>
    <s v="Diğer"/>
    <s v="Univera Satış"/>
    <s v="Saha Satış"/>
    <s v="Yurt İçi"/>
    <s v="Türkiye"/>
    <s v="Merkez"/>
  </r>
  <r>
    <m/>
    <m/>
    <x v="211"/>
    <s v="Q4"/>
    <x v="0"/>
    <x v="11"/>
    <m/>
    <s v="NUROL MAKINA VE SANAYI A.S."/>
    <s v="CDH.05.002"/>
    <s v="Calldesk Panorama - Rapor Gelistirme Hizmeti"/>
    <s v="Univera - Nurol Makina"/>
    <x v="13"/>
    <s v="ServiceCore"/>
    <m/>
    <n v="5103"/>
    <m/>
    <n v="2"/>
    <m/>
    <n v="10206"/>
    <m/>
    <n v="0"/>
    <m/>
    <n v="10206"/>
    <m/>
    <n v="0"/>
    <n v="0"/>
    <s v="UNI240000002151"/>
    <m/>
    <m/>
    <s v="Nurol Makina"/>
    <s v="Mevcut Müşteri"/>
    <s v="Yeni Satış"/>
    <s v="Hizmet"/>
    <s v="Rapor Geliştirme"/>
    <s v="Diğer"/>
    <s v="Univera Satış"/>
    <s v="Saha Satış"/>
    <s v="Yurt İçi"/>
    <s v="Türkiye"/>
    <s v="Merkez"/>
  </r>
  <r>
    <m/>
    <m/>
    <x v="211"/>
    <s v="Q4"/>
    <x v="1"/>
    <x v="10"/>
    <m/>
    <s v="EFES KAZAKHSTAN JSC FE"/>
    <s v="EH.05.001"/>
    <s v="Enroute Panorama - Yazılım Geliştirme Hizmeti"/>
    <s v="Univera - Efes Kazakistan"/>
    <x v="19"/>
    <s v="Enroute"/>
    <s v="Enterprise"/>
    <n v="400"/>
    <s v="USD"/>
    <n v="16.829999999999998"/>
    <m/>
    <m/>
    <m/>
    <m/>
    <m/>
    <n v="284843.03999999998"/>
    <m/>
    <m/>
    <m/>
    <n v="1000002557"/>
    <m/>
    <m/>
    <s v="Efes International"/>
    <s v="Mevcut Müşteri"/>
    <s v="Yeni Satış"/>
    <s v="Hizmet"/>
    <s v="Yazılım Geliştirme"/>
    <s v="Diğer"/>
    <s v="Univera Satış"/>
    <s v="Saha Satış"/>
    <s v="Yurt Dışı"/>
    <s v="Kazakistan"/>
    <s v="Merkez"/>
  </r>
  <r>
    <m/>
    <m/>
    <x v="211"/>
    <s v="Q4"/>
    <x v="1"/>
    <x v="10"/>
    <m/>
    <s v="Haribo Şekerleme Tic. Ltd. Şti."/>
    <s v="EH.02.001"/>
    <s v="Enroute Panorama - Yazılım Bakımı, Yaşatma ve Merkezi Destek Hizmeti"/>
    <s v="Univera - Haribo"/>
    <x v="13"/>
    <s v="Enroute"/>
    <s v="Enterprise"/>
    <n v="202076.88"/>
    <m/>
    <n v="1"/>
    <m/>
    <m/>
    <m/>
    <m/>
    <m/>
    <n v="202076.88"/>
    <m/>
    <m/>
    <m/>
    <n v="1000002558"/>
    <m/>
    <m/>
    <s v="Haribo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211"/>
    <s v="Q4"/>
    <x v="1"/>
    <x v="10"/>
    <m/>
    <s v="EFES KAZAKHSTAN JSC FE"/>
    <s v="EH.01.001"/>
    <s v="Enroute Panorama - Proje ve Ürün Yönetimi Danışmanlığı Hizmeti"/>
    <s v="Univera - Efes Kazakistan"/>
    <x v="19"/>
    <s v="Enroute"/>
    <s v="Enterprise"/>
    <n v="16924.72"/>
    <m/>
    <n v="1"/>
    <m/>
    <m/>
    <m/>
    <m/>
    <m/>
    <n v="16924.72"/>
    <m/>
    <m/>
    <m/>
    <n v="1000002557"/>
    <m/>
    <m/>
    <s v="Efes International"/>
    <s v="Mevcut Müşteri"/>
    <s v="Yeni Satış"/>
    <s v="Hizmet"/>
    <s v="Proje Yönetimi ve Danışmanlık"/>
    <s v="Diğer"/>
    <s v="Univera Satış"/>
    <s v="Saha Satış"/>
    <s v="Yurt Dışı"/>
    <s v="Kazakistan"/>
    <s v="Merkez"/>
  </r>
  <r>
    <m/>
    <m/>
    <x v="211"/>
    <s v="Q4"/>
    <x v="1"/>
    <x v="10"/>
    <m/>
    <s v="Haribo Şekerleme Tic. Ltd. Şti."/>
    <s v="EY.04.002"/>
    <s v="Enroute Panorama - Fund Manager - Fon ve Bütçe Yönetimi Modül Yazılımı"/>
    <s v="Univera - Haribo"/>
    <x v="13"/>
    <s v="Enroute"/>
    <s v="Enterprise"/>
    <n v="511875"/>
    <m/>
    <n v="1"/>
    <m/>
    <m/>
    <m/>
    <m/>
    <m/>
    <n v="511875"/>
    <m/>
    <m/>
    <m/>
    <n v="1000002558"/>
    <m/>
    <m/>
    <s v="Haribo"/>
    <s v="Mevcut Müşteri"/>
    <s v="Yeni Satış"/>
    <s v="Lisans"/>
    <s v="Lisans Satışı"/>
    <s v="Diğer"/>
    <s v="Univera Satış"/>
    <s v="Saha Satış"/>
    <s v="Yurt İçi"/>
    <s v="Türkiye"/>
    <s v="Merkez"/>
  </r>
  <r>
    <m/>
    <m/>
    <x v="212"/>
    <s v="Q4"/>
    <x v="0"/>
    <x v="11"/>
    <m/>
    <s v="MİYA OTOMASYON VE BARKOD BILISIM SISTEMLERI SAN TİC. VE L.T.D. STI."/>
    <s v="UH.01.002"/>
    <s v="UNIDOX KONTÖR HIZMETI"/>
    <s v="Univera - Kanal"/>
    <x v="5"/>
    <s v="E-Dönüşüm"/>
    <s v="Unidox"/>
    <n v="3.5625"/>
    <m/>
    <n v="2000"/>
    <m/>
    <n v="7125"/>
    <m/>
    <n v="0"/>
    <m/>
    <n v="7125"/>
    <m/>
    <n v="0"/>
    <n v="0"/>
    <s v="UNI240000002156"/>
    <m/>
    <m/>
    <s v="Miya"/>
    <s v="Mevcut Müşteri"/>
    <s v="Yeni Satış"/>
    <s v="Kontor"/>
    <s v="Kontor Satışı"/>
    <s v="Diğer"/>
    <s v="Kanal Satış"/>
    <s v="Miya"/>
    <s v="Yurt İçi"/>
    <s v="Türkiye"/>
    <s v="Merkez"/>
  </r>
  <r>
    <m/>
    <m/>
    <x v="212"/>
    <s v="Q4"/>
    <x v="0"/>
    <x v="11"/>
    <m/>
    <s v="PANASONIC ELEKTRIC WORKS ELEKTRIK SAN.VE TIC. A.S."/>
    <s v="SH.01.001"/>
    <s v="StokBar Panorama - Proje Yönetim Hizmeti"/>
    <s v="Univera - Panasonic"/>
    <x v="11"/>
    <s v="Stokbar"/>
    <s v="Stokbar"/>
    <n v="4032.2580645161293"/>
    <m/>
    <n v="62"/>
    <m/>
    <n v="250000.00219999999"/>
    <m/>
    <n v="2.2000000000000001E-3"/>
    <m/>
    <n v="250000"/>
    <m/>
    <n v="0"/>
    <n v="0"/>
    <s v="UNI240000002157"/>
    <m/>
    <m/>
    <s v="Panasonic"/>
    <s v="Mevcut Müşteri"/>
    <s v="Yeni Satış"/>
    <s v="Hizmet"/>
    <s v="Proje Yönetimi ve Danışmanlık"/>
    <s v="Diğer"/>
    <s v="Univera Satış"/>
    <s v="Saha Satış"/>
    <s v="Yurt İçi"/>
    <s v="Türkiye"/>
    <s v="Merkez"/>
  </r>
  <r>
    <m/>
    <m/>
    <x v="212"/>
    <s v="Q4"/>
    <x v="0"/>
    <x v="11"/>
    <m/>
    <s v="PANASONIC ELEKTRIC WORKS ELEKTRIK SAN.VE TIC. A.S."/>
    <s v="SH.01.001"/>
    <s v="StokBar Panorama - Proje Yönetim Hizmeti"/>
    <s v="Univera - Panasonic"/>
    <x v="11"/>
    <s v="Stokbar"/>
    <s v="Stokbar"/>
    <n v="4032.2580645161293"/>
    <m/>
    <n v="62"/>
    <m/>
    <n v="250000.00219999999"/>
    <m/>
    <n v="2.2000000000000001E-3"/>
    <m/>
    <n v="250000"/>
    <m/>
    <n v="0"/>
    <n v="0"/>
    <s v="UNI240000002158"/>
    <m/>
    <m/>
    <s v="Panasonic"/>
    <s v="Mevcut Müşteri"/>
    <s v="Yeni Satış"/>
    <s v="Hizmet"/>
    <s v="Proje Yönetimi ve Danışmanlık"/>
    <s v="Diğer"/>
    <s v="Univera Satış"/>
    <s v="Saha Satış"/>
    <s v="Yurt İçi"/>
    <s v="Türkiye"/>
    <s v="Merkez"/>
  </r>
  <r>
    <m/>
    <m/>
    <x v="212"/>
    <s v="Q4"/>
    <x v="1"/>
    <x v="10"/>
    <m/>
    <s v="Haribo Şekerleme Tic. Ltd. Şti."/>
    <s v="EH.05.001"/>
    <s v="Enroute Panorama - Yazılım Geliştirme Hizmeti"/>
    <s v="Univera - Haribo"/>
    <x v="13"/>
    <s v="Enroute"/>
    <s v="Enterprise"/>
    <n v="17150"/>
    <m/>
    <n v="5"/>
    <m/>
    <m/>
    <m/>
    <m/>
    <m/>
    <n v="85750"/>
    <m/>
    <m/>
    <m/>
    <n v="1000002558"/>
    <m/>
    <m/>
    <s v="Haribo"/>
    <s v="Mevcut Müşteri"/>
    <s v="Yeni Satış"/>
    <s v="Hizmet"/>
    <s v="Yazılım Geliştirme"/>
    <s v="Diğer"/>
    <s v="Univera Satış"/>
    <s v="Saha Satış"/>
    <s v="Yurt İçi"/>
    <s v="Türkiye"/>
    <s v="Merkez"/>
  </r>
  <r>
    <m/>
    <m/>
    <x v="212"/>
    <s v="Q4"/>
    <x v="1"/>
    <x v="10"/>
    <m/>
    <s v="Üçyol Dayanıklı Tüketim Malları Tekstil Ve Dış Tic.A.Ş. - Newal"/>
    <s v="EH.05.001"/>
    <s v="Enroute Panorama - Yazılım Geliştirme Hizmeti"/>
    <s v="Univera - Newal Irak"/>
    <x v="18"/>
    <s v="Enroute"/>
    <s v="Enterprise"/>
    <n v="19464.510142857143"/>
    <m/>
    <n v="3.5"/>
    <m/>
    <n v="2415"/>
    <m/>
    <n v="802"/>
    <m/>
    <n v="68125.785499999998"/>
    <m/>
    <m/>
    <m/>
    <n v="1000002570"/>
    <m/>
    <m/>
    <s v="Newal"/>
    <s v="Mevcut Müşteri"/>
    <s v="Yeni Satış"/>
    <s v="Hizmet"/>
    <s v="Yazılım Geliştirme"/>
    <s v="Diğer"/>
    <s v="Univera Satış"/>
    <s v="Saha Satış"/>
    <s v="Yurt İçi"/>
    <s v="Türkiye"/>
    <s v="Merkez"/>
  </r>
  <r>
    <m/>
    <m/>
    <x v="212"/>
    <s v="Q4"/>
    <x v="1"/>
    <x v="10"/>
    <m/>
    <s v="Üçyol Dayanıklı Tüketim Malları Tekstil Ve Dış Tic.A.Ş. - Newal"/>
    <s v="EH.05.001"/>
    <s v="Enroute Panorama - Yazılım Geliştirme Hizmeti"/>
    <s v="Univera - Newal Irak"/>
    <x v="18"/>
    <s v="Enroute"/>
    <s v="Enterprise"/>
    <n v="24774.933000000001"/>
    <m/>
    <n v="2"/>
    <m/>
    <n v="1380"/>
    <m/>
    <n v="207"/>
    <m/>
    <n v="49549.866000000002"/>
    <m/>
    <m/>
    <m/>
    <n v="1000002571"/>
    <m/>
    <m/>
    <s v="Newal"/>
    <s v="Mevcut Müşteri"/>
    <s v="Yeni Satış"/>
    <s v="Hizmet"/>
    <s v="Yazılım Geliştirme"/>
    <s v="Diğer"/>
    <s v="Univera Satış"/>
    <s v="Saha Satış"/>
    <s v="Yurt İçi"/>
    <s v="Türkiye"/>
    <s v="Merkez"/>
  </r>
  <r>
    <m/>
    <m/>
    <x v="212"/>
    <s v="Q4"/>
    <x v="1"/>
    <x v="10"/>
    <m/>
    <s v="Üçyol Dayanıklı Tüketim Malları Tekstil Ve Dış Tic.A.Ş. - Newal"/>
    <s v="EH.05.001"/>
    <s v="Enroute Panorama - Yazılım Geliştirme Hizmeti"/>
    <s v="Univera - Newal Irak"/>
    <x v="18"/>
    <s v="Enroute"/>
    <s v="Enterprise"/>
    <n v="24774.933000000001"/>
    <m/>
    <n v="1"/>
    <m/>
    <n v="690"/>
    <m/>
    <n v="104"/>
    <m/>
    <n v="24774.933000000001"/>
    <m/>
    <m/>
    <m/>
    <n v="1000002572"/>
    <m/>
    <m/>
    <s v="Newal"/>
    <s v="Mevcut Müşteri"/>
    <s v="Yeni Satış"/>
    <s v="Hizmet"/>
    <s v="Yazılım Geliştirme"/>
    <s v="Diğer"/>
    <s v="Univera Satış"/>
    <s v="Saha Satış"/>
    <s v="Yurt İçi"/>
    <s v="Türkiye"/>
    <s v="Merkez"/>
  </r>
  <r>
    <m/>
    <m/>
    <x v="212"/>
    <s v="Q4"/>
    <x v="1"/>
    <x v="10"/>
    <m/>
    <s v="Haribo Şekerleme Tic. Ltd. Şti."/>
    <s v="EH.05.002"/>
    <s v="Enroute Panorama - Rapor Geliştirme Hizmeti"/>
    <s v="Univera - Haribo"/>
    <x v="13"/>
    <s v="Enroute"/>
    <s v="Enterprise"/>
    <n v="17150"/>
    <m/>
    <n v="3"/>
    <m/>
    <m/>
    <m/>
    <m/>
    <m/>
    <n v="51450"/>
    <m/>
    <m/>
    <m/>
    <n v="1000002558"/>
    <m/>
    <m/>
    <s v="Haribo"/>
    <s v="Mevcut Müşteri"/>
    <s v="Yeni Satış"/>
    <s v="Hizmet"/>
    <s v="Rapor Geliştirme"/>
    <s v="Diğer"/>
    <s v="Univera Satış"/>
    <s v="Saha Satış"/>
    <s v="Yurt İçi"/>
    <s v="Türkiye"/>
    <s v="Merkez"/>
  </r>
  <r>
    <m/>
    <m/>
    <x v="212"/>
    <s v="Q4"/>
    <x v="1"/>
    <x v="10"/>
    <m/>
    <s v="Haribo Şekerleme Tic. Ltd. Şti."/>
    <s v="EH.01.001"/>
    <s v="Enroute Panorama - Proje ve Ürün Yönetimi Danışmanlığı Hizmeti"/>
    <s v="Univera - Haribo"/>
    <x v="13"/>
    <s v="Enroute"/>
    <s v="Enterprise"/>
    <n v="17150"/>
    <m/>
    <n v="15"/>
    <m/>
    <m/>
    <m/>
    <m/>
    <m/>
    <n v="257250"/>
    <m/>
    <m/>
    <m/>
    <n v="1000002558"/>
    <m/>
    <m/>
    <s v="Haribo"/>
    <s v="Mevcut Müşteri"/>
    <s v="Yeni Satış"/>
    <s v="Hizmet"/>
    <s v="Proje Yönetimi ve Danışmanlık"/>
    <s v="Diğer"/>
    <s v="Univera Satış"/>
    <s v="Saha Satış"/>
    <s v="Yurt İçi"/>
    <s v="Türkiye"/>
    <s v="Merkez"/>
  </r>
  <r>
    <m/>
    <m/>
    <x v="212"/>
    <s v="Q4"/>
    <x v="1"/>
    <x v="10"/>
    <m/>
    <s v="Üçyol Dayanıklı Tüketim Malları Tekstil Ve Dış Tic.A.Ş. - Newal"/>
    <s v="EH.01.001"/>
    <s v="Enroute Panorama - Proje ve Ürün Yönetimi Danışmanlığı Hizmeti"/>
    <s v="Univera - Newal Irak"/>
    <x v="18"/>
    <s v="Enroute"/>
    <s v="Enterprise"/>
    <n v="24778.686600000001"/>
    <m/>
    <n v="1"/>
    <m/>
    <n v="690"/>
    <m/>
    <n v="104"/>
    <m/>
    <n v="24778.686600000001"/>
    <m/>
    <m/>
    <m/>
    <n v="1000002570"/>
    <m/>
    <m/>
    <s v="Newal"/>
    <s v="Mevcut Müşteri"/>
    <s v="Yeni Satış"/>
    <s v="Hizmet"/>
    <s v="Proje Yönetimi ve Danışmanlık"/>
    <s v="Diğer"/>
    <s v="Univera Satış"/>
    <s v="Saha Satış"/>
    <s v="Yurt İçi"/>
    <s v="Türkiye"/>
    <s v="Merkez"/>
  </r>
  <r>
    <m/>
    <m/>
    <x v="212"/>
    <s v="Q4"/>
    <x v="1"/>
    <x v="10"/>
    <m/>
    <s v="Üçyol Dayanıklı Tüketim Malları Tekstil Ve Dış Tic.A.Ş. - Newal"/>
    <s v="EH.01.001"/>
    <s v="Enroute Panorama - Proje ve Ürün Yönetimi Danışmanlığı Hizmeti"/>
    <s v="Univera - Newal Irak"/>
    <x v="18"/>
    <s v="Enroute"/>
    <s v="Enterprise"/>
    <n v="19035.921942857145"/>
    <m/>
    <n v="3.5"/>
    <m/>
    <n v="2415"/>
    <m/>
    <n v="838"/>
    <m/>
    <n v="66625.726800000004"/>
    <m/>
    <m/>
    <m/>
    <n v="1000002571"/>
    <m/>
    <m/>
    <s v="Newal"/>
    <s v="Mevcut Müşteri"/>
    <s v="Yeni Satış"/>
    <s v="Hizmet"/>
    <s v="Proje Yönetimi ve Danışmanlık"/>
    <s v="Diğer"/>
    <s v="Univera Satış"/>
    <s v="Saha Satış"/>
    <s v="Yurt İçi"/>
    <s v="Türkiye"/>
    <s v="Merkez"/>
  </r>
  <r>
    <m/>
    <m/>
    <x v="212"/>
    <s v="Q4"/>
    <x v="1"/>
    <x v="10"/>
    <m/>
    <s v="Üçyol Dayanıklı Tüketim Malları Tekstil Ve Dış Tic.A.Ş. - Newal"/>
    <s v="EH.01.001"/>
    <s v="Enroute Panorama - Proje ve Ürün Yönetimi Danışmanlığı Hizmeti"/>
    <s v="Univera - Newal Irak"/>
    <x v="18"/>
    <s v="Enroute"/>
    <s v="Enterprise"/>
    <n v="24774.933000000001"/>
    <m/>
    <n v="2"/>
    <m/>
    <n v="1380"/>
    <m/>
    <n v="207"/>
    <m/>
    <n v="49549.866000000002"/>
    <m/>
    <m/>
    <m/>
    <n v="1000002572"/>
    <m/>
    <m/>
    <s v="Newal"/>
    <s v="Mevcut Müşteri"/>
    <s v="Yeni Satış"/>
    <s v="Hizmet"/>
    <s v="Proje Yönetimi ve Danışmanlık"/>
    <s v="Diğer"/>
    <s v="Univera Satış"/>
    <s v="Saha Satış"/>
    <s v="Yurt İçi"/>
    <s v="Türkiye"/>
    <s v="Merkez"/>
  </r>
  <r>
    <m/>
    <m/>
    <x v="213"/>
    <s v="Q4"/>
    <x v="0"/>
    <x v="11"/>
    <m/>
    <s v="MİYA OTOMASYON VE BARKOD BILISIM SISTEMLERI SAN TİC. VE L.T.D. STI."/>
    <s v="WPY.01.004"/>
    <s v="WEBPLUS EK KULLANICI LISANSI +5"/>
    <s v="Univera - Kanal"/>
    <x v="5"/>
    <s v="Enroute"/>
    <s v="Webplus"/>
    <n v="18500"/>
    <m/>
    <n v="1"/>
    <m/>
    <n v="18500"/>
    <m/>
    <n v="0"/>
    <m/>
    <n v="18500"/>
    <m/>
    <n v="0"/>
    <n v="0"/>
    <s v="UNI240000002168"/>
    <m/>
    <m/>
    <s v="Miya"/>
    <s v="Mevcut Müşteri"/>
    <s v="Yeni Satış"/>
    <s v="Lisans"/>
    <s v="Lisans Satışı"/>
    <s v="Diğer"/>
    <s v="Kanal Satış"/>
    <s v="Miya"/>
    <s v="Yurt İçi"/>
    <s v="Türkiye"/>
    <s v="Merkez"/>
  </r>
  <r>
    <m/>
    <m/>
    <x v="213"/>
    <s v="Q4"/>
    <x v="0"/>
    <x v="11"/>
    <m/>
    <s v="MİYA OTOMASYON VE BARKOD BILISIM SISTEMLERI SAN TİC. VE L.T.D. STI."/>
    <s v="WPY.01.003"/>
    <s v="WEBPLUS EK KULLANICI LISANSI +1"/>
    <s v="Univera - Kanal"/>
    <x v="5"/>
    <s v="Enroute"/>
    <s v="Webplus"/>
    <n v="4900"/>
    <m/>
    <n v="1"/>
    <m/>
    <n v="4900"/>
    <m/>
    <n v="0"/>
    <m/>
    <n v="4900"/>
    <m/>
    <n v="0"/>
    <n v="0"/>
    <s v="UNI240000002168"/>
    <m/>
    <m/>
    <s v="Miya"/>
    <s v="Mevcut Müşteri"/>
    <s v="Yeni Satış"/>
    <s v="Lisans"/>
    <s v="Lisans Satışı"/>
    <s v="Diğer"/>
    <s v="Kanal Satış"/>
    <s v="Miya"/>
    <s v="Yurt İçi"/>
    <s v="Türkiye"/>
    <s v="Merkez"/>
  </r>
  <r>
    <m/>
    <m/>
    <x v="213"/>
    <s v="Q4"/>
    <x v="0"/>
    <x v="11"/>
    <m/>
    <s v="BRN GRUP DAGITIM TICARET LIMITED SIRKETI"/>
    <s v="UH.01.002"/>
    <s v="UNIDOX KONTÖR HIZMETI"/>
    <s v="Univera - Nestle Waters"/>
    <x v="6"/>
    <s v="E-Dönüşüm"/>
    <s v="Unidox"/>
    <n v="1.1599999999999999"/>
    <m/>
    <n v="50000"/>
    <m/>
    <n v="58000"/>
    <m/>
    <n v="0"/>
    <m/>
    <n v="58000"/>
    <m/>
    <n v="0"/>
    <n v="0"/>
    <s v="UNI240000002174"/>
    <m/>
    <m/>
    <s v="Nestle"/>
    <s v="Mevcut Müşteri"/>
    <s v="Yeni Satış"/>
    <s v="Kontor"/>
    <s v="Kontor Satışı"/>
    <s v="Key Account"/>
    <s v="Kanal Satış"/>
    <s v="Saha Satış"/>
    <s v="Yurt İçi"/>
    <s v="Türkiye"/>
    <s v="Dist"/>
  </r>
  <r>
    <m/>
    <m/>
    <x v="213"/>
    <s v="Q4"/>
    <x v="0"/>
    <x v="11"/>
    <m/>
    <s v="ÇNR GRUP OTOM.MIM.INS.SAN.VE TIC.LTD.STI."/>
    <s v="UH.01.002"/>
    <s v="UNIDOX KONTÖR HIZMETI"/>
    <s v="Univera Doğuş Çay Projesi"/>
    <x v="6"/>
    <s v="E-Dönüşüm"/>
    <s v="Unidox"/>
    <n v="2.0438000000000001"/>
    <m/>
    <n v="10000"/>
    <m/>
    <n v="20438"/>
    <m/>
    <n v="0"/>
    <m/>
    <n v="20438"/>
    <m/>
    <n v="0"/>
    <n v="0"/>
    <s v="UNI240000002166"/>
    <m/>
    <m/>
    <s v="Doğuş Çay"/>
    <s v="Mevcut Müşteri"/>
    <s v="Yeni Satış"/>
    <s v="Kontor"/>
    <s v="Kontor Satışı"/>
    <s v="Key Account"/>
    <s v="Kanal Satış"/>
    <s v="Saha Satış"/>
    <s v="Yurt İçi"/>
    <s v="Türkiye"/>
    <s v="Dist"/>
  </r>
  <r>
    <m/>
    <m/>
    <x v="213"/>
    <s v="Q4"/>
    <x v="0"/>
    <x v="11"/>
    <m/>
    <s v="MİYA OTOMASYON VE BARKOD BILISIM SISTEMLERI SAN TİC. VE L.T.D. STI."/>
    <s v="UH.01.002"/>
    <s v="UNIDOX KONTÖR HIZMETI"/>
    <s v="Univera - Kanal"/>
    <x v="5"/>
    <s v="E-Dönüşüm"/>
    <s v="Unidox"/>
    <n v="2.0438000000000001"/>
    <m/>
    <n v="10000"/>
    <m/>
    <n v="20438"/>
    <m/>
    <n v="0"/>
    <m/>
    <n v="20438"/>
    <m/>
    <n v="0"/>
    <n v="0"/>
    <s v="UNI240000002167"/>
    <m/>
    <m/>
    <s v="Miya"/>
    <s v="Mevcut Müşteri"/>
    <s v="Yeni Satış"/>
    <s v="Kontor"/>
    <s v="Kontor Satışı"/>
    <s v="Diğer"/>
    <s v="Kanal Satış"/>
    <s v="Miya"/>
    <s v="Yurt İçi"/>
    <s v="Türkiye"/>
    <s v="Merkez"/>
  </r>
  <r>
    <m/>
    <m/>
    <x v="213"/>
    <s v="Q4"/>
    <x v="0"/>
    <x v="11"/>
    <m/>
    <s v="UNILEVER SAN VE TIC.TÜRK AS."/>
    <s v="SH.05.001"/>
    <s v="StokBar Panorama - Yazilim Gelistirme Hizmeti"/>
    <s v="Univera - Unilever"/>
    <x v="13"/>
    <s v="Stokbar"/>
    <s v="Stokbar"/>
    <n v="12250"/>
    <m/>
    <n v="21"/>
    <m/>
    <n v="367500"/>
    <m/>
    <n v="110250"/>
    <m/>
    <n v="257250"/>
    <m/>
    <n v="0"/>
    <n v="0"/>
    <s v="UNI240000002170"/>
    <m/>
    <m/>
    <s v="Unilever"/>
    <s v="Mevcut Müşteri"/>
    <s v="Yeni Satış"/>
    <s v="Hizmet"/>
    <s v="Hosting"/>
    <s v="Diğer"/>
    <s v="Univera Satış"/>
    <s v="Saha Satış"/>
    <s v="Yurt İçi"/>
    <s v="Türkiye"/>
    <s v="Merkez"/>
  </r>
  <r>
    <m/>
    <m/>
    <x v="213"/>
    <s v="Q4"/>
    <x v="0"/>
    <x v="11"/>
    <m/>
    <s v="UNILEVER SAN VE TIC.TÜRK AS."/>
    <s v="SH.01.001"/>
    <s v="StokBar Panorama - Proje Yönetim Hizmeti"/>
    <s v="Univera - Unilever"/>
    <x v="13"/>
    <s v="Stokbar"/>
    <s v="Stokbar"/>
    <n v="11375"/>
    <m/>
    <n v="6"/>
    <m/>
    <n v="105000"/>
    <m/>
    <n v="36750"/>
    <m/>
    <n v="68250"/>
    <m/>
    <n v="0"/>
    <n v="0"/>
    <s v="UNI240000002175"/>
    <m/>
    <m/>
    <s v="Unilever"/>
    <s v="Mevcut Müşteri"/>
    <s v="Yeni Satış"/>
    <s v="Hizmet"/>
    <s v="Proje Yönetimi ve Danışmanlık"/>
    <s v="Diğer"/>
    <s v="Univera Satış"/>
    <s v="Saha Satış"/>
    <s v="Yurt İçi"/>
    <s v="Türkiye"/>
    <s v="Merkez"/>
  </r>
  <r>
    <m/>
    <m/>
    <x v="213"/>
    <s v="Q4"/>
    <x v="0"/>
    <x v="11"/>
    <m/>
    <s v="UNILEVER SAN VE TIC.TÜRK AS."/>
    <s v="SH.01.001"/>
    <s v="StokBar Panorama - Proje Yönetim Hizmeti"/>
    <s v="Univera - Unilever"/>
    <x v="13"/>
    <s v="Stokbar"/>
    <s v="Stokbar"/>
    <n v="11375"/>
    <m/>
    <n v="4"/>
    <m/>
    <n v="70000"/>
    <m/>
    <n v="24500"/>
    <m/>
    <n v="45500"/>
    <m/>
    <n v="0"/>
    <n v="0"/>
    <s v="UNI240000002172"/>
    <m/>
    <m/>
    <s v="Unilever"/>
    <s v="Mevcut Müşteri"/>
    <s v="Yeni Satış"/>
    <s v="Hizmet"/>
    <s v="Proje Yönetimi ve Danışmanlık"/>
    <s v="Diğer"/>
    <s v="Univera Satış"/>
    <s v="Saha Satış"/>
    <s v="Yurt İçi"/>
    <s v="Türkiye"/>
    <s v="Merkez"/>
  </r>
  <r>
    <m/>
    <m/>
    <x v="213"/>
    <s v="Q4"/>
    <x v="0"/>
    <x v="11"/>
    <m/>
    <s v="UNILEVER SAN VE TIC.TÜRK AS."/>
    <s v="SH.01.001"/>
    <s v="StokBar Panorama - Proje Yönetim Hizmeti"/>
    <s v="Univera - Unilever"/>
    <x v="13"/>
    <s v="Stokbar"/>
    <s v="Stokbar"/>
    <n v="11375"/>
    <m/>
    <n v="2"/>
    <m/>
    <n v="35000"/>
    <m/>
    <n v="12250"/>
    <m/>
    <n v="22750"/>
    <m/>
    <n v="0"/>
    <n v="0"/>
    <s v="UNI240000002171"/>
    <m/>
    <m/>
    <s v="Unilever"/>
    <s v="Mevcut Müşteri"/>
    <s v="Yeni Satış"/>
    <s v="Hizmet"/>
    <s v="Proje Yönetimi ve Danışmanlık"/>
    <s v="Diğer"/>
    <s v="Univera Satış"/>
    <s v="Saha Satış"/>
    <s v="Yurt İçi"/>
    <s v="Türkiye"/>
    <s v="Merkez"/>
  </r>
  <r>
    <m/>
    <m/>
    <x v="213"/>
    <s v="Q4"/>
    <x v="0"/>
    <x v="11"/>
    <m/>
    <s v="JTI TÜTÜN ÜRÜNLERI PAZARLAMA A.S."/>
    <s v="QH.06.001"/>
    <s v="Quest Panorama - Yazilim Gelistirme Hizmeti"/>
    <s v="Univera - JTI"/>
    <x v="11"/>
    <s v="Quest"/>
    <m/>
    <n v="5950"/>
    <m/>
    <n v="14"/>
    <m/>
    <n v="83300"/>
    <m/>
    <n v="0"/>
    <m/>
    <n v="83300"/>
    <m/>
    <n v="0"/>
    <n v="0"/>
    <s v="UNI240000002173"/>
    <m/>
    <m/>
    <s v="JTI"/>
    <s v="Mevcut Müşteri"/>
    <s v="Yeni Satış"/>
    <s v="Hizmet"/>
    <s v="Hosting"/>
    <s v="Key Account"/>
    <s v="Univera Satış"/>
    <s v="Saha Satış"/>
    <s v="Yurt İçi"/>
    <s v="Türkiye"/>
    <s v="Merkez"/>
  </r>
  <r>
    <m/>
    <m/>
    <x v="213"/>
    <s v="Q4"/>
    <x v="0"/>
    <x v="11"/>
    <m/>
    <s v="JTI TÜTÜN ÜRÜNLERI PAZARLAMA A.S."/>
    <s v="QH.01.001"/>
    <s v="Quest Panorama - Proje Yönetim Hizmeti"/>
    <s v="Univera - JTI"/>
    <x v="11"/>
    <s v="Quest"/>
    <m/>
    <n v="5550.46"/>
    <m/>
    <n v="9"/>
    <m/>
    <n v="49954.14"/>
    <m/>
    <n v="0"/>
    <m/>
    <n v="49954.14"/>
    <m/>
    <n v="0"/>
    <n v="0"/>
    <s v="UNI240000002173"/>
    <m/>
    <m/>
    <s v="JTI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213"/>
    <s v="Q4"/>
    <x v="1"/>
    <x v="10"/>
    <m/>
    <s v="Şenpiliç Gıda Sanayi A.Ş."/>
    <s v="EH.05.001"/>
    <s v="Enroute Panorama - Yazılım Geliştirme Hizmeti"/>
    <s v="Univera - Şen Piliç"/>
    <x v="19"/>
    <s v="Enroute"/>
    <s v="Enterprise"/>
    <n v="15000"/>
    <m/>
    <n v="0.5"/>
    <m/>
    <n v="7500"/>
    <m/>
    <n v="0"/>
    <m/>
    <n v="7500"/>
    <m/>
    <m/>
    <m/>
    <n v="1000002574"/>
    <m/>
    <m/>
    <s v="Şen Piliç"/>
    <s v="Mevcut Müşteri"/>
    <s v="Yeni Satış"/>
    <s v="Hizmet"/>
    <s v="Yazılım Geliştirme"/>
    <s v="Diğer"/>
    <s v="Univera Satış"/>
    <s v="Saha Satış"/>
    <s v="Yurt İçi"/>
    <s v="Türkiye"/>
    <s v="Merkez"/>
  </r>
  <r>
    <m/>
    <m/>
    <x v="213"/>
    <s v="Q4"/>
    <x v="1"/>
    <x v="10"/>
    <m/>
    <s v="Üçyol Dayanıklı Tüketim Malları Tekstil Ve Dış Tic.A.Ş. - Newal"/>
    <s v="EH.05.001"/>
    <s v="Enroute Panorama - Yazılım Geliştirme Hizmeti"/>
    <s v="Univera - Newal Irak"/>
    <x v="18"/>
    <s v="Enroute"/>
    <s v="Enterprise"/>
    <n v="18664.46523076923"/>
    <m/>
    <n v="6.5"/>
    <m/>
    <n v="4485"/>
    <m/>
    <n v="1613"/>
    <m/>
    <n v="121319.024"/>
    <m/>
    <m/>
    <m/>
    <n v="1000002573"/>
    <m/>
    <m/>
    <s v="Newal"/>
    <s v="Mevcut Müşteri"/>
    <s v="Yeni Satış"/>
    <s v="Hizmet"/>
    <s v="Yazılım Geliştirme"/>
    <s v="Diğer"/>
    <s v="Univera Satış"/>
    <s v="Saha Satış"/>
    <s v="Yurt İçi"/>
    <s v="Türkiye"/>
    <s v="Merkez"/>
  </r>
  <r>
    <m/>
    <m/>
    <x v="213"/>
    <s v="Q4"/>
    <x v="1"/>
    <x v="10"/>
    <m/>
    <s v="Üçyol Dayanıklı Tüketim Malları Tekstil Ve Dış Tic.A.Ş. - Newal"/>
    <s v="EH.05.001"/>
    <s v="Enroute Panorama - Yazılım Geliştirme Hizmeti"/>
    <s v="Univera - Newal Irak"/>
    <x v="18"/>
    <s v="Enroute"/>
    <s v="Enterprise"/>
    <n v="18664.46523076923"/>
    <m/>
    <n v="6.5"/>
    <m/>
    <n v="4485"/>
    <m/>
    <n v="1613"/>
    <m/>
    <n v="121319.024"/>
    <m/>
    <m/>
    <m/>
    <n v="1000002573"/>
    <m/>
    <m/>
    <s v="Newal"/>
    <s v="Mevcut Müşteri"/>
    <s v="Yeni Satış"/>
    <s v="Hizmet"/>
    <s v="Yazılım Geliştirme"/>
    <s v="Diğer"/>
    <s v="Univera Satış"/>
    <s v="Saha Satış"/>
    <s v="Yurt İçi"/>
    <s v="Türkiye"/>
    <s v="Merkez"/>
  </r>
  <r>
    <m/>
    <m/>
    <x v="213"/>
    <s v="Q4"/>
    <x v="1"/>
    <x v="10"/>
    <m/>
    <s v="Üçyol Dayanıklı Tüketim Malları Tekstil Ve Dış Tic.A.Ş. - Newal"/>
    <s v="EH.05.002"/>
    <s v="Enroute Panorama - Rapor Geliştirme Hizmeti"/>
    <s v="Univera - Newal Irak"/>
    <x v="18"/>
    <s v="Enroute"/>
    <s v="Enterprise"/>
    <n v="24774.933000000001"/>
    <m/>
    <n v="4"/>
    <m/>
    <n v="2760"/>
    <m/>
    <n v="414"/>
    <m/>
    <n v="99099.732000000004"/>
    <m/>
    <m/>
    <m/>
    <n v="1000002572"/>
    <m/>
    <m/>
    <s v="Newal"/>
    <s v="Mevcut Müşteri"/>
    <s v="Yeni Satış"/>
    <s v="Hizmet"/>
    <s v="Rapor Geliştirme"/>
    <s v="Diğer"/>
    <s v="Univera Satış"/>
    <s v="Saha Satış"/>
    <s v="Yurt İçi"/>
    <s v="Türkiye"/>
    <s v="Merkez"/>
  </r>
  <r>
    <m/>
    <m/>
    <x v="213"/>
    <s v="Q4"/>
    <x v="1"/>
    <x v="10"/>
    <m/>
    <s v="Üçyol Dayanıklı Tüketim Malları Tekstil Ve Dış Tic.A.Ş. - Newal"/>
    <s v="EH.01.001"/>
    <s v="Enroute Panorama - Proje ve Ürün Yönetimi Danışmanlığı Hizmeti"/>
    <s v="Univera - Newal Irak"/>
    <x v="18"/>
    <s v="Enroute"/>
    <s v="Enterprise"/>
    <n v="24778.686600000001"/>
    <m/>
    <n v="3"/>
    <m/>
    <n v="2070"/>
    <m/>
    <n v="310"/>
    <m/>
    <n v="74336.059800000003"/>
    <m/>
    <m/>
    <m/>
    <n v="1000002572"/>
    <m/>
    <m/>
    <s v="Newal"/>
    <s v="Mevcut Müşteri"/>
    <s v="Yeni Satış"/>
    <s v="Hizmet"/>
    <s v="Proje Yönetimi ve Danışmanlık"/>
    <s v="Diğer"/>
    <s v="Univera Satış"/>
    <s v="Saha Satış"/>
    <s v="Yurt İçi"/>
    <s v="Türkiye"/>
    <s v="Merkez"/>
  </r>
  <r>
    <m/>
    <m/>
    <x v="213"/>
    <s v="Q4"/>
    <x v="1"/>
    <x v="10"/>
    <m/>
    <s v="Üçyol Dayanıklı Tüketim Malları Tekstil Ve Dış Tic.A.Ş. - Newal"/>
    <s v="EH.01.001"/>
    <s v="Enroute Panorama - Proje ve Ürün Yönetimi Danışmanlığı Hizmeti"/>
    <s v="Univera - Newal Irak"/>
    <x v="18"/>
    <s v="Enroute"/>
    <s v="Enterprise"/>
    <n v="22202.395199999999"/>
    <m/>
    <n v="5"/>
    <m/>
    <n v="3450"/>
    <m/>
    <n v="822"/>
    <m/>
    <n v="111011.976"/>
    <m/>
    <m/>
    <m/>
    <n v="1000002573"/>
    <m/>
    <m/>
    <s v="Newal"/>
    <s v="Mevcut Müşteri"/>
    <s v="Yeni Satış"/>
    <s v="Hizmet"/>
    <s v="Proje Yönetimi ve Danışmanlık"/>
    <s v="Diğer"/>
    <s v="Univera Satış"/>
    <s v="Saha Satış"/>
    <s v="Yurt İçi"/>
    <s v="Türkiye"/>
    <s v="Merkez"/>
  </r>
  <r>
    <m/>
    <m/>
    <x v="213"/>
    <s v="Q4"/>
    <x v="1"/>
    <x v="10"/>
    <m/>
    <s v="Üçyol Dayanıklı Tüketim Malları Tekstil Ve Dış Tic.A.Ş. - Newal"/>
    <s v="EH.01.001"/>
    <s v="Enroute Panorama - Proje ve Ürün Yönetimi Danışmanlığı Hizmeti"/>
    <s v="Univera - Newal Irak"/>
    <x v="18"/>
    <s v="Enroute"/>
    <s v="Enterprise"/>
    <n v="22202.395199999999"/>
    <m/>
    <n v="5"/>
    <m/>
    <n v="3450"/>
    <m/>
    <n v="822"/>
    <m/>
    <n v="111011.976"/>
    <m/>
    <m/>
    <m/>
    <n v="1000002573"/>
    <m/>
    <m/>
    <s v="Newal"/>
    <s v="Mevcut Müşteri"/>
    <s v="Yeni Satış"/>
    <s v="Hizmet"/>
    <s v="Proje Yönetimi ve Danışmanlık"/>
    <s v="Diğer"/>
    <s v="Univera Satış"/>
    <s v="Saha Satış"/>
    <s v="Yurt İçi"/>
    <s v="Türkiye"/>
    <s v="Merkez"/>
  </r>
  <r>
    <m/>
    <m/>
    <x v="214"/>
    <s v="Q4"/>
    <x v="0"/>
    <x v="11"/>
    <m/>
    <s v="NASIROGULLARI GIDA KIRTASIYE GIYIM DAY. TÜK. MALLARI TIC. VE SAN. LTD. STI."/>
    <s v="UH.01.002"/>
    <s v="UNIDOX KONTÖR HIZMETI"/>
    <s v="Univera - Tadım"/>
    <x v="6"/>
    <s v="E-Dönüşüm"/>
    <s v="Unidox"/>
    <n v="2.3163"/>
    <m/>
    <n v="10000"/>
    <m/>
    <n v="23163"/>
    <m/>
    <n v="0"/>
    <m/>
    <n v="23163"/>
    <m/>
    <n v="0"/>
    <n v="0"/>
    <s v="UNI240000002178"/>
    <m/>
    <m/>
    <s v="Tadım"/>
    <s v="Mevcut Müşteri"/>
    <s v="Yeni Satış"/>
    <s v="Kontor"/>
    <s v="Kontor Satışı"/>
    <s v="Diğer"/>
    <s v="Kanal Satış"/>
    <s v="Saha Satış"/>
    <s v="Yurt İçi"/>
    <s v="Türkiye"/>
    <s v="Dist"/>
  </r>
  <r>
    <m/>
    <m/>
    <x v="214"/>
    <s v="Q4"/>
    <x v="0"/>
    <x v="11"/>
    <m/>
    <s v="SAN-KAR GIDA INS.NAK.OTO. YAZILIM TIC.LTD.STI."/>
    <s v="UH.01.002"/>
    <s v="UNIDOX KONTÖR HIZMETI"/>
    <s v="Univera - Şen Piliç"/>
    <x v="6"/>
    <s v="E-Dönüşüm"/>
    <s v="Unidox"/>
    <n v="2.2999999999999998"/>
    <m/>
    <n v="10000"/>
    <m/>
    <n v="23000"/>
    <m/>
    <n v="0"/>
    <m/>
    <n v="23000"/>
    <m/>
    <n v="0"/>
    <n v="0"/>
    <s v="UNI240000002177"/>
    <m/>
    <m/>
    <s v="Şen Piliç"/>
    <s v="Mevcut Müşteri"/>
    <s v="Yeni Satış"/>
    <s v="Kontor"/>
    <s v="Kontor Satışı"/>
    <s v="Diğer"/>
    <s v="Kanal Satış"/>
    <s v="Saha Satış"/>
    <s v="Yurt İçi"/>
    <s v="Türkiye"/>
    <s v="Dist"/>
  </r>
  <r>
    <m/>
    <m/>
    <x v="214"/>
    <s v="Q4"/>
    <x v="0"/>
    <x v="11"/>
    <m/>
    <s v="YUSUF ALDEMİR (ALDEMİR BİLİŞİM HizmetLERİ VE DANIŞMANLIK)"/>
    <s v="UH.01.002"/>
    <s v="UNIDOX KONTÖR HIZMETI"/>
    <s v="Univera - Şen Piliç"/>
    <x v="6"/>
    <s v="E-Dönüşüm"/>
    <s v="Unidox"/>
    <n v="0.99539999999999995"/>
    <m/>
    <n v="215000"/>
    <m/>
    <n v="214011"/>
    <m/>
    <n v="0"/>
    <m/>
    <n v="214011"/>
    <m/>
    <n v="0"/>
    <n v="0"/>
    <s v="UNI240000002176"/>
    <m/>
    <m/>
    <s v="Aldemir Bilişim"/>
    <s v="Mevcut Müşteri"/>
    <s v="Yeni Satış"/>
    <s v="Kontor"/>
    <s v="Kontor Satışı"/>
    <s v="Diğer"/>
    <s v="Kanal Satış"/>
    <s v="Aldemir"/>
    <s v="Yurt İçi"/>
    <s v="Türkiye"/>
    <s v="Merkez"/>
  </r>
  <r>
    <m/>
    <m/>
    <x v="214"/>
    <s v="Q4"/>
    <x v="0"/>
    <x v="11"/>
    <m/>
    <s v="AGAÇLI OTOMOTIV GIDA TIC. VE SAN. A.S."/>
    <s v="EH.06.001"/>
    <s v="EnRoute Panorama - Hosting Hizmeti"/>
    <s v="Univera - JTI"/>
    <x v="11"/>
    <s v="Hosting"/>
    <m/>
    <n v="818.64199999999994"/>
    <m/>
    <n v="15"/>
    <m/>
    <n v="12279.6291"/>
    <m/>
    <n v="-8.9999999999999998E-4"/>
    <m/>
    <n v="12279.63"/>
    <m/>
    <n v="0"/>
    <n v="0"/>
    <s v="UNI240000002219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214"/>
    <s v="Q4"/>
    <x v="0"/>
    <x v="11"/>
    <m/>
    <s v="ALTUN TEMIZLIK TÜTÜN ÜRÜNLERI PAZARLAMA A .S"/>
    <s v="EH.06.001"/>
    <s v="EnRoute Panorama - Hosting Hizmeti"/>
    <s v="Univera - JTI"/>
    <x v="11"/>
    <s v="Hosting"/>
    <m/>
    <n v="818.64"/>
    <m/>
    <n v="1"/>
    <m/>
    <n v="818.64193999999998"/>
    <m/>
    <n v="1.9400000000000001E-3"/>
    <m/>
    <n v="818.64"/>
    <m/>
    <n v="0"/>
    <n v="0"/>
    <s v="UNI240000002220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214"/>
    <s v="Q4"/>
    <x v="0"/>
    <x v="11"/>
    <m/>
    <s v="ARME DAGITIM PAZARLAMA SANAYI VE TIC. A.S."/>
    <s v="EH.06.001"/>
    <s v="EnRoute Panorama - Hosting Hizmeti"/>
    <s v="Univera - JTI"/>
    <x v="11"/>
    <s v="Hosting"/>
    <m/>
    <n v="818.64"/>
    <m/>
    <n v="1"/>
    <m/>
    <n v="818.64193999999998"/>
    <m/>
    <n v="1.9400000000000001E-3"/>
    <m/>
    <n v="818.64"/>
    <m/>
    <n v="0"/>
    <n v="0"/>
    <s v="UNI240000002221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214"/>
    <s v="Q4"/>
    <x v="0"/>
    <x v="11"/>
    <m/>
    <s v="AYDIN ÜNLÜER TUR.GIDA TIC. VE SAN. A.S."/>
    <s v="EH.06.001"/>
    <s v="EnRoute Panorama - Hosting Hizmeti"/>
    <s v="Univera - JTI"/>
    <x v="11"/>
    <s v="Hosting"/>
    <m/>
    <n v="818.64333333333332"/>
    <m/>
    <n v="3"/>
    <m/>
    <n v="2455.9258199999999"/>
    <m/>
    <n v="-4.1799999999999997E-3"/>
    <m/>
    <n v="2455.9299999999998"/>
    <m/>
    <n v="0"/>
    <n v="0"/>
    <s v="UNI240000002222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214"/>
    <s v="Q4"/>
    <x v="0"/>
    <x v="11"/>
    <m/>
    <s v="BAMS GIDA ITRIYAT VE TEKSTIL TIC. VE SAN. LTD. STI."/>
    <s v="EH.06.001"/>
    <s v="EnRoute Panorama - Hosting Hizmeti"/>
    <s v="Univera - JTI"/>
    <x v="11"/>
    <s v="Hosting"/>
    <m/>
    <n v="818.64"/>
    <m/>
    <n v="2"/>
    <m/>
    <n v="1637.28388"/>
    <m/>
    <n v="3.8800000000000002E-3"/>
    <m/>
    <n v="1637.28"/>
    <m/>
    <n v="0"/>
    <n v="0"/>
    <s v="UNI240000002223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214"/>
    <s v="Q4"/>
    <x v="0"/>
    <x v="11"/>
    <m/>
    <s v="BAYRAKTAR SATIS VE DAGITIM ANONIM SIRKETI"/>
    <s v="EH.06.001"/>
    <s v="EnRoute Panorama - Hosting Hizmeti"/>
    <s v="Univera - JTI"/>
    <x v="11"/>
    <s v="Hosting"/>
    <m/>
    <n v="818.64"/>
    <m/>
    <n v="2"/>
    <m/>
    <n v="1637.28388"/>
    <m/>
    <n v="3.8800000000000002E-3"/>
    <m/>
    <n v="1637.28"/>
    <m/>
    <n v="0"/>
    <n v="0"/>
    <s v="UNI240000002224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214"/>
    <s v="Q4"/>
    <x v="0"/>
    <x v="11"/>
    <m/>
    <s v="BESLER GIDA PAZ. SAN. VE TIC. A.S."/>
    <s v="EH.06.001"/>
    <s v="EnRoute Panorama - Hosting Hizmeti"/>
    <s v="Univera - JTI"/>
    <x v="11"/>
    <s v="Hosting"/>
    <m/>
    <n v="818.64"/>
    <m/>
    <n v="1"/>
    <m/>
    <n v="818.64193999999998"/>
    <m/>
    <n v="1.9400000000000001E-3"/>
    <m/>
    <n v="818.64"/>
    <m/>
    <n v="0"/>
    <n v="0"/>
    <s v="UNI240000002225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214"/>
    <s v="Q4"/>
    <x v="0"/>
    <x v="11"/>
    <m/>
    <s v="BUGRA MÜH. VE INS. MALZ. IML. ITH. IHR. TIC. SAN. LTD. STI."/>
    <s v="EH.06.001"/>
    <s v="EnRoute Panorama - Hosting Hizmeti"/>
    <s v="Univera - JTI"/>
    <x v="11"/>
    <s v="Hosting"/>
    <m/>
    <n v="818.64"/>
    <m/>
    <n v="1"/>
    <m/>
    <n v="818.64193999999998"/>
    <m/>
    <n v="1.9400000000000001E-3"/>
    <m/>
    <n v="818.64"/>
    <m/>
    <n v="0"/>
    <n v="0"/>
    <s v="UNI240000002226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214"/>
    <s v="Q4"/>
    <x v="0"/>
    <x v="11"/>
    <m/>
    <s v="BURAY TÜTÜN MAMUL. MESR. PAZ. VE DAG. TIC. LTD. STI."/>
    <s v="EH.06.001"/>
    <s v="EnRoute Panorama - Hosting Hizmeti"/>
    <s v="Univera - JTI"/>
    <x v="11"/>
    <s v="Hosting"/>
    <m/>
    <n v="818.64"/>
    <m/>
    <n v="1"/>
    <m/>
    <n v="818.64193999999998"/>
    <m/>
    <n v="1.9400000000000001E-3"/>
    <m/>
    <n v="818.64"/>
    <m/>
    <n v="0"/>
    <n v="0"/>
    <s v="UNI240000002227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214"/>
    <s v="Q4"/>
    <x v="0"/>
    <x v="11"/>
    <m/>
    <s v="CAN TÜTÜN MAMULLERI INSAAT VE SANAYI TICARET A.S."/>
    <s v="EH.06.001"/>
    <s v="EnRoute Panorama - Hosting Hizmeti"/>
    <s v="Univera - JTI"/>
    <x v="11"/>
    <s v="Hosting"/>
    <m/>
    <n v="818.64"/>
    <m/>
    <n v="1"/>
    <m/>
    <n v="818.64193999999998"/>
    <m/>
    <n v="1.9400000000000001E-3"/>
    <m/>
    <n v="818.64"/>
    <m/>
    <n v="0"/>
    <n v="0"/>
    <s v="UNI240000002228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214"/>
    <s v="Q4"/>
    <x v="0"/>
    <x v="11"/>
    <m/>
    <s v="ÇELIKKOL TURIZM GIDA MAD.SAN VE TIC. LTD. STI."/>
    <s v="EH.06.001"/>
    <s v="EnRoute Panorama - Hosting Hizmeti"/>
    <s v="Univera - JTI"/>
    <x v="11"/>
    <s v="Hosting"/>
    <m/>
    <n v="818.64"/>
    <m/>
    <n v="1"/>
    <m/>
    <n v="818.64193999999998"/>
    <m/>
    <n v="1.9400000000000001E-3"/>
    <m/>
    <n v="818.64"/>
    <m/>
    <n v="0"/>
    <n v="0"/>
    <s v="UNI240000002229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214"/>
    <s v="Q4"/>
    <x v="0"/>
    <x v="11"/>
    <m/>
    <s v="DOYURAN GIDA A.S."/>
    <s v="EH.06.001"/>
    <s v="EnRoute Panorama - Hosting Hizmeti"/>
    <s v="Univera - JTI"/>
    <x v="11"/>
    <s v="Hosting"/>
    <m/>
    <n v="818.64"/>
    <m/>
    <n v="1"/>
    <m/>
    <n v="818.64193999999998"/>
    <m/>
    <n v="1.9400000000000001E-3"/>
    <m/>
    <n v="818.64"/>
    <m/>
    <n v="0"/>
    <n v="0"/>
    <s v="UNI240000002230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214"/>
    <s v="Q4"/>
    <x v="0"/>
    <x v="11"/>
    <m/>
    <s v="DÜNYA MESRUBAT GIDA INS.TURIZM PAZ. SAN. VE TIC. LTD. STI."/>
    <s v="EH.06.001"/>
    <s v="EnRoute Panorama - Hosting Hizmeti"/>
    <s v="Univera - JTI"/>
    <x v="11"/>
    <s v="Hosting"/>
    <m/>
    <n v="818.64200000000005"/>
    <m/>
    <n v="5"/>
    <m/>
    <n v="4093.2096999999999"/>
    <m/>
    <n v="-2.9999999999999997E-4"/>
    <m/>
    <n v="4093.21"/>
    <m/>
    <n v="0"/>
    <n v="0"/>
    <s v="UNI240000002231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214"/>
    <s v="Q4"/>
    <x v="0"/>
    <x v="11"/>
    <m/>
    <s v="FLAS TURIZM INSAAT TAAHHÜT TIC. LTD. STI."/>
    <s v="EH.06.001"/>
    <s v="EnRoute Panorama - Hosting Hizmeti"/>
    <s v="Univera - JTI"/>
    <x v="11"/>
    <s v="Hosting"/>
    <m/>
    <n v="818.64"/>
    <m/>
    <n v="1"/>
    <m/>
    <n v="818.64193999999998"/>
    <m/>
    <n v="1.9400000000000001E-3"/>
    <m/>
    <n v="818.64"/>
    <m/>
    <n v="0"/>
    <n v="0"/>
    <s v="UNI240000002232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214"/>
    <s v="Q4"/>
    <x v="0"/>
    <x v="11"/>
    <m/>
    <s v="FLAS TURIZM INSAAT TAAHHÜT TIC. LTD. STI."/>
    <s v="EH.06.001"/>
    <s v="EnRoute Panorama - Hosting Hizmeti"/>
    <s v="Univera - JTI"/>
    <x v="11"/>
    <s v="Hosting"/>
    <m/>
    <n v="818.64"/>
    <m/>
    <n v="1"/>
    <m/>
    <n v="818.64193999999998"/>
    <m/>
    <n v="1.9400000000000001E-3"/>
    <m/>
    <n v="818.64"/>
    <m/>
    <n v="0"/>
    <n v="0"/>
    <s v="UNI240000002233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214"/>
    <s v="Q4"/>
    <x v="0"/>
    <x v="11"/>
    <m/>
    <s v="KALPAKÇIOGLU GIDA SAN. VE TIC. LTD. STI."/>
    <s v="EH.06.001"/>
    <s v="EnRoute Panorama - Hosting Hizmeti"/>
    <s v="Univera - JTI"/>
    <x v="11"/>
    <s v="Hosting"/>
    <m/>
    <n v="818.64"/>
    <m/>
    <n v="2"/>
    <m/>
    <n v="1637.28388"/>
    <m/>
    <n v="3.8800000000000002E-3"/>
    <m/>
    <n v="1637.28"/>
    <m/>
    <n v="0"/>
    <n v="0"/>
    <s v="UNI240000002234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214"/>
    <s v="Q4"/>
    <x v="0"/>
    <x v="11"/>
    <m/>
    <s v="KILKISLI MES. TEK. MAM. GIDA MAD. SAN. TIC. LTD. STI."/>
    <s v="EH.06.001"/>
    <s v="EnRoute Panorama - Hosting Hizmeti"/>
    <s v="Univera - JTI"/>
    <x v="11"/>
    <s v="Hosting"/>
    <m/>
    <n v="818.64"/>
    <m/>
    <n v="1"/>
    <m/>
    <n v="818.64193999999998"/>
    <m/>
    <n v="1.9400000000000001E-3"/>
    <m/>
    <n v="818.64"/>
    <m/>
    <n v="0"/>
    <n v="0"/>
    <s v="UNI240000002235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214"/>
    <s v="Q4"/>
    <x v="0"/>
    <x v="11"/>
    <m/>
    <s v="KOPUZ GIDA TIC. A.S."/>
    <s v="EH.06.001"/>
    <s v="EnRoute Panorama - Hosting Hizmeti"/>
    <s v="Univera - JTI"/>
    <x v="11"/>
    <s v="Hosting"/>
    <m/>
    <n v="818.64181818181817"/>
    <m/>
    <n v="11"/>
    <m/>
    <n v="9005.0613400000002"/>
    <m/>
    <n v="1.34E-3"/>
    <m/>
    <n v="9005.06"/>
    <m/>
    <n v="0"/>
    <n v="0"/>
    <s v="UNI240000002236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214"/>
    <s v="Q4"/>
    <x v="0"/>
    <x v="11"/>
    <m/>
    <s v="ONGUN EMGIN GIDA DAG. PAZ. TUR.SAN. TIC. LTD. STI."/>
    <s v="EH.06.001"/>
    <s v="EnRoute Panorama - Hosting Hizmeti"/>
    <s v="Univera - JTI"/>
    <x v="11"/>
    <s v="Hosting"/>
    <m/>
    <n v="818.64"/>
    <m/>
    <n v="1"/>
    <m/>
    <n v="818.64193999999998"/>
    <m/>
    <n v="1.9400000000000001E-3"/>
    <m/>
    <n v="818.64"/>
    <m/>
    <n v="0"/>
    <n v="0"/>
    <s v="UNI240000002252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214"/>
    <s v="Q4"/>
    <x v="0"/>
    <x v="11"/>
    <m/>
    <s v="ONGUN EMGIN GIDA DAG. PAZ. TUR.SAN. TIC. LTD. STI."/>
    <s v="EH.06.001"/>
    <s v="EnRoute Panorama - Hosting Hizmeti"/>
    <s v="Univera - JTI"/>
    <x v="11"/>
    <s v="Hosting"/>
    <m/>
    <n v="818.64"/>
    <m/>
    <n v="1"/>
    <m/>
    <n v="818.64193999999998"/>
    <m/>
    <n v="1.9400000000000001E-3"/>
    <m/>
    <n v="818.64"/>
    <m/>
    <n v="0"/>
    <n v="0"/>
    <s v="UNI240000002253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214"/>
    <s v="Q4"/>
    <x v="0"/>
    <x v="11"/>
    <m/>
    <s v="ONGUN EMGIN GIDA DAG. PAZ. TUR.SAN. TIC. LTD. STI."/>
    <s v="EH.06.001"/>
    <s v="EnRoute Panorama - Hosting Hizmeti"/>
    <s v="Univera - JTI"/>
    <x v="11"/>
    <s v="Hosting"/>
    <m/>
    <n v="818.64"/>
    <m/>
    <n v="1"/>
    <m/>
    <n v="818.64193999999998"/>
    <m/>
    <n v="1.9400000000000001E-3"/>
    <m/>
    <n v="818.64"/>
    <m/>
    <n v="0"/>
    <n v="0"/>
    <s v="UNI240000002254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214"/>
    <s v="Q4"/>
    <x v="0"/>
    <x v="11"/>
    <m/>
    <s v="ONGUN EMGIN GIDA DAG. PAZ. TUR.SAN. TIC. LTD. STI."/>
    <s v="EH.06.001"/>
    <s v="EnRoute Panorama - Hosting Hizmeti"/>
    <s v="Univera - JTI"/>
    <x v="11"/>
    <s v="Hosting"/>
    <m/>
    <n v="818.64"/>
    <m/>
    <n v="1"/>
    <m/>
    <n v="818.64193999999998"/>
    <m/>
    <n v="1.9400000000000001E-3"/>
    <m/>
    <n v="818.64"/>
    <m/>
    <n v="0"/>
    <n v="0"/>
    <s v="UNI240000002255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214"/>
    <s v="Q4"/>
    <x v="0"/>
    <x v="11"/>
    <m/>
    <s v="ONGUN EMGIN GIDA DAG. PAZ. TUR.SAN. TIC. LTD. STI."/>
    <s v="EH.06.001"/>
    <s v="EnRoute Panorama - Hosting Hizmeti"/>
    <s v="Univera - JTI"/>
    <x v="11"/>
    <s v="Hosting"/>
    <m/>
    <n v="818.64"/>
    <m/>
    <n v="1"/>
    <m/>
    <n v="818.64193999999998"/>
    <m/>
    <n v="1.9400000000000001E-3"/>
    <m/>
    <n v="818.64"/>
    <m/>
    <n v="0"/>
    <n v="0"/>
    <s v="UNI240000002256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214"/>
    <s v="Q4"/>
    <x v="0"/>
    <x v="11"/>
    <m/>
    <s v="ONGUN EMGIN GIDA DAG. PAZ. TUR.SAN. TIC. LTD. STI."/>
    <s v="EH.06.001"/>
    <s v="EnRoute Panorama - Hosting Hizmeti"/>
    <s v="Univera - JTI"/>
    <x v="11"/>
    <s v="Hosting"/>
    <m/>
    <n v="818.64"/>
    <m/>
    <n v="1"/>
    <m/>
    <n v="818.64193999999998"/>
    <m/>
    <n v="1.9400000000000001E-3"/>
    <m/>
    <n v="818.64"/>
    <m/>
    <n v="0"/>
    <n v="0"/>
    <s v="UNI240000002257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214"/>
    <s v="Q4"/>
    <x v="0"/>
    <x v="11"/>
    <m/>
    <s v="ONGUN EMGIN GIDA DAG. PAZ. TUR.SAN. TIC. LTD. STI."/>
    <s v="EH.06.001"/>
    <s v="EnRoute Panorama - Hosting Hizmeti"/>
    <s v="Univera - JTI"/>
    <x v="11"/>
    <s v="Hosting"/>
    <m/>
    <n v="818.64"/>
    <m/>
    <n v="1"/>
    <m/>
    <n v="818.64193999999998"/>
    <m/>
    <n v="1.9400000000000001E-3"/>
    <m/>
    <n v="818.64"/>
    <m/>
    <n v="0"/>
    <n v="0"/>
    <s v="UNI240000002258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214"/>
    <s v="Q4"/>
    <x v="0"/>
    <x v="11"/>
    <m/>
    <s v="ÖZCIHAN GIDA INSAAT TARIM NAKLIYE ENERJI TURIZM MAD. PAZ. VE SAN. LTD. STI."/>
    <s v="EH.06.001"/>
    <s v="EnRoute Panorama - Hosting Hizmeti"/>
    <s v="Univera - JTI"/>
    <x v="11"/>
    <s v="Hosting"/>
    <m/>
    <n v="818.64"/>
    <m/>
    <n v="2"/>
    <m/>
    <n v="1637.28388"/>
    <m/>
    <n v="3.8800000000000002E-3"/>
    <m/>
    <n v="1637.28"/>
    <m/>
    <n v="0"/>
    <n v="0"/>
    <s v="UNI240000002237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214"/>
    <s v="Q4"/>
    <x v="0"/>
    <x v="11"/>
    <m/>
    <s v="ÖZÇELIK MESRUBAT VE GIDA MAD.TIC.PAZ.A.S."/>
    <s v="EH.06.001"/>
    <s v="EnRoute Panorama - Hosting Hizmeti"/>
    <s v="Univera - JTI"/>
    <x v="11"/>
    <s v="Hosting"/>
    <m/>
    <n v="818.64200000000005"/>
    <m/>
    <n v="5"/>
    <m/>
    <n v="4093.2096999999999"/>
    <m/>
    <n v="-2.9999999999999997E-4"/>
    <m/>
    <n v="4093.21"/>
    <m/>
    <n v="0"/>
    <n v="0"/>
    <s v="UNI240000002238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214"/>
    <s v="Q4"/>
    <x v="0"/>
    <x v="11"/>
    <m/>
    <s v="ÖZÇELIK MESRUBAT VE GIDA MAD.TIC.PAZ.A.S."/>
    <s v="EH.06.001"/>
    <s v="EnRoute Panorama - Hosting Hizmeti"/>
    <s v="Univera - JTI"/>
    <x v="11"/>
    <s v="Hosting"/>
    <m/>
    <n v="818.64"/>
    <m/>
    <n v="1"/>
    <m/>
    <n v="818.64193999999998"/>
    <m/>
    <n v="1.9400000000000001E-3"/>
    <m/>
    <n v="818.64"/>
    <m/>
    <n v="0"/>
    <n v="0"/>
    <s v="UNI240000002239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214"/>
    <s v="Q4"/>
    <x v="0"/>
    <x v="11"/>
    <m/>
    <s v="ÖZERLER TICARET ILHAN ÖZER"/>
    <s v="EH.06.001"/>
    <s v="EnRoute Panorama - Hosting Hizmeti"/>
    <s v="Univera - JTI"/>
    <x v="11"/>
    <s v="Hosting"/>
    <m/>
    <n v="818.64250000000004"/>
    <m/>
    <n v="4"/>
    <m/>
    <n v="3274.5677599999999"/>
    <m/>
    <n v="-2.2399999999999998E-3"/>
    <m/>
    <n v="3274.57"/>
    <m/>
    <n v="0"/>
    <n v="0"/>
    <s v="UNI240000002240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214"/>
    <s v="Q4"/>
    <x v="0"/>
    <x v="11"/>
    <m/>
    <s v="PIRAMIT GIDA LOJISTIK TICARET TIC. A.S."/>
    <s v="EH.06.001"/>
    <s v="EnRoute Panorama - Hosting Hizmeti"/>
    <s v="Univera - JTI"/>
    <x v="11"/>
    <s v="Hosting"/>
    <m/>
    <n v="818.64"/>
    <m/>
    <n v="2"/>
    <m/>
    <n v="1637.28388"/>
    <m/>
    <n v="3.8800000000000002E-3"/>
    <m/>
    <n v="1637.28"/>
    <m/>
    <n v="0"/>
    <n v="0"/>
    <s v="UNI240000002241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214"/>
    <s v="Q4"/>
    <x v="0"/>
    <x v="11"/>
    <m/>
    <s v="REYMAR TÜTÜN MAM. DAG. VE PAZ. LTD. STI."/>
    <s v="EH.06.001"/>
    <s v="EnRoute Panorama - Hosting Hizmeti"/>
    <s v="Univera - JTI"/>
    <x v="11"/>
    <s v="Hosting"/>
    <m/>
    <n v="818.64"/>
    <m/>
    <n v="1"/>
    <m/>
    <n v="818.64193999999998"/>
    <m/>
    <n v="1.9400000000000001E-3"/>
    <m/>
    <n v="818.64"/>
    <m/>
    <n v="0"/>
    <n v="0"/>
    <s v="UNI240000002242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214"/>
    <s v="Q4"/>
    <x v="0"/>
    <x v="11"/>
    <m/>
    <s v="SAGIROGLU TÜTÜN ÜRÜN. INS.TAAH. SAN. VE TIC. LTD. STI."/>
    <s v="EH.06.001"/>
    <s v="EnRoute Panorama - Hosting Hizmeti"/>
    <s v="Univera - JTI"/>
    <x v="11"/>
    <s v="Hosting"/>
    <m/>
    <n v="818.64"/>
    <m/>
    <n v="1"/>
    <m/>
    <n v="818.64193999999998"/>
    <m/>
    <n v="1.9400000000000001E-3"/>
    <m/>
    <n v="818.64"/>
    <m/>
    <n v="0"/>
    <n v="0"/>
    <s v="UNI240000002243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214"/>
    <s v="Q4"/>
    <x v="0"/>
    <x v="11"/>
    <m/>
    <s v="SAMI EMGIN DAG. PAZ. TUR. TEKS. INS. SAN. TIC. LTD. STI."/>
    <s v="EH.06.001"/>
    <s v="EnRoute Panorama - Hosting Hizmeti"/>
    <s v="Univera - JTI"/>
    <x v="11"/>
    <s v="Hosting"/>
    <m/>
    <n v="818.64"/>
    <m/>
    <n v="2"/>
    <m/>
    <n v="1637.28388"/>
    <m/>
    <n v="3.8800000000000002E-3"/>
    <m/>
    <n v="1637.28"/>
    <m/>
    <n v="0"/>
    <n v="0"/>
    <s v="UNI240000002244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214"/>
    <s v="Q4"/>
    <x v="0"/>
    <x v="11"/>
    <m/>
    <s v="SEKERCI GIDA TEMIZLIK ÜRÜN. PAZ. VE DAG. LTD. STI."/>
    <s v="EH.06.001"/>
    <s v="EnRoute Panorama - Hosting Hizmeti"/>
    <s v="Univera - JTI"/>
    <x v="11"/>
    <s v="Hosting"/>
    <m/>
    <n v="818.64200000000005"/>
    <m/>
    <n v="10"/>
    <m/>
    <n v="8186.4193999999998"/>
    <m/>
    <n v="-5.9999999999999995E-4"/>
    <m/>
    <n v="8186.42"/>
    <m/>
    <n v="0"/>
    <n v="0"/>
    <s v="UNI240000002248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214"/>
    <s v="Q4"/>
    <x v="0"/>
    <x v="11"/>
    <m/>
    <s v="SEYDIM DAG.PAZ.A.S."/>
    <s v="EH.06.001"/>
    <s v="EnRoute Panorama - Hosting Hizmeti"/>
    <s v="Univera - JTI"/>
    <x v="11"/>
    <s v="Hosting"/>
    <m/>
    <n v="818.64"/>
    <m/>
    <n v="1"/>
    <m/>
    <n v="818.64193999999998"/>
    <m/>
    <n v="1.9400000000000001E-3"/>
    <m/>
    <n v="818.64"/>
    <m/>
    <n v="0"/>
    <n v="0"/>
    <s v="UNI240000002245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214"/>
    <s v="Q4"/>
    <x v="0"/>
    <x v="11"/>
    <m/>
    <s v="SEYPA GIDA IHTIYAÇ MAD.ÜRETIM.DAG.VE TIC. A.S."/>
    <s v="EH.06.001"/>
    <s v="EnRoute Panorama - Hosting Hizmeti"/>
    <s v="Univera - JTI"/>
    <x v="11"/>
    <s v="Hosting"/>
    <m/>
    <n v="818.64"/>
    <m/>
    <n v="2"/>
    <m/>
    <n v="1637.28388"/>
    <m/>
    <n v="3.8800000000000002E-3"/>
    <m/>
    <n v="1637.28"/>
    <m/>
    <n v="0"/>
    <n v="0"/>
    <s v="UNI240000002246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214"/>
    <s v="Q4"/>
    <x v="0"/>
    <x v="11"/>
    <m/>
    <s v="SSG DAYANIKLI TÜKETIM MAD. GIDA ÜRÜNLERI PAZ. SAN. TIC. LTD. STI."/>
    <s v="EH.06.001"/>
    <s v="EnRoute Panorama - Hosting Hizmeti"/>
    <s v="Univera - JTI"/>
    <x v="11"/>
    <s v="Hosting"/>
    <m/>
    <n v="818.64"/>
    <m/>
    <n v="2"/>
    <m/>
    <n v="1637.28388"/>
    <m/>
    <n v="3.8800000000000002E-3"/>
    <m/>
    <n v="1637.28"/>
    <m/>
    <n v="0"/>
    <n v="0"/>
    <s v="UNI240000002247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214"/>
    <s v="Q4"/>
    <x v="0"/>
    <x v="11"/>
    <m/>
    <s v="YILDIRIMLAR GRUP IHTIYAÇ VE GIDA MAD. TURIZM A.S"/>
    <s v="EH.06.001"/>
    <s v="EnRoute Panorama - Hosting Hizmeti"/>
    <s v="Univera - JTI"/>
    <x v="11"/>
    <s v="Hosting"/>
    <m/>
    <n v="818.64"/>
    <m/>
    <n v="2"/>
    <m/>
    <n v="1637.28388"/>
    <m/>
    <n v="3.8800000000000002E-3"/>
    <m/>
    <n v="1637.28"/>
    <m/>
    <n v="0"/>
    <n v="0"/>
    <s v="UNI240000002249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214"/>
    <s v="Q4"/>
    <x v="0"/>
    <x v="11"/>
    <m/>
    <s v="YUSUF BEKTAS GIDA VE IHTIYAÇ MAD. ILETISIM NAKLIYE TIC.VE SAN.LTD.STI."/>
    <s v="EH.06.001"/>
    <s v="EnRoute Panorama - Hosting Hizmeti"/>
    <s v="Univera - JTI"/>
    <x v="11"/>
    <s v="Hosting"/>
    <m/>
    <n v="818.64142857142849"/>
    <m/>
    <n v="7"/>
    <m/>
    <n v="5730.4935800000003"/>
    <m/>
    <n v="3.5799999999999998E-3"/>
    <m/>
    <n v="5730.49"/>
    <m/>
    <n v="0"/>
    <n v="0"/>
    <s v="UNI240000002250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214"/>
    <s v="Q4"/>
    <x v="0"/>
    <x v="11"/>
    <m/>
    <s v="ZÜMRÜT TEKEL ÜRÜNLERI GIDA PAZ.INS.TAAH.SAN.VE.TIC.LTD STI"/>
    <s v="EH.06.001"/>
    <s v="EnRoute Panorama - Hosting Hizmeti"/>
    <s v="Univera - JTI"/>
    <x v="11"/>
    <s v="Hosting"/>
    <m/>
    <n v="818.64"/>
    <m/>
    <n v="1"/>
    <m/>
    <n v="818.64193999999998"/>
    <m/>
    <n v="1.9400000000000001E-3"/>
    <m/>
    <n v="818.64"/>
    <m/>
    <n v="0"/>
    <n v="0"/>
    <s v="UNI240000002251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214"/>
    <s v="Q4"/>
    <x v="1"/>
    <x v="10"/>
    <m/>
    <s v="BEYAZ KAĞIT VE HİJYENİK TEMİZLİK ÜRÜNLERİ SAN.TİC.A.Ş."/>
    <s v="EYS.01.001 PX"/>
    <s v="Enroute PX-Mobil Satış Dağıtım Çözüm Lsn"/>
    <s v="Univera - Beyaz Kağıt"/>
    <x v="13"/>
    <s v="Enroute"/>
    <s v="Enroute-PX"/>
    <n v="130000"/>
    <m/>
    <n v="1"/>
    <m/>
    <n v="1300000"/>
    <m/>
    <n v="1170000"/>
    <m/>
    <n v="130000"/>
    <m/>
    <m/>
    <m/>
    <n v="1000002820"/>
    <m/>
    <m/>
    <s v="Beyaz Kağıt"/>
    <s v="Yeni Müşteri"/>
    <s v="Yeni Satış"/>
    <s v="Lisans"/>
    <s v="Lisans Satışı"/>
    <s v="Diğer"/>
    <s v="Univera Satış"/>
    <s v="Saha Satış"/>
    <s v="Yurt İçi"/>
    <s v="Türkiye"/>
    <s v="Merkez"/>
  </r>
  <r>
    <m/>
    <m/>
    <x v="214"/>
    <s v="Q4"/>
    <x v="1"/>
    <x v="10"/>
    <m/>
    <s v="BEYAZ KAĞIT VE HİJYENİK TEMİZLİK ÜRÜNLERİ SAN.TİC.A.Ş."/>
    <s v="EYS.01.021 PX"/>
    <s v="Enroute PX-DağtmKnalı Bayi/Distr./Şub Ls"/>
    <s v="Univera - Beyaz Kağıt"/>
    <x v="13"/>
    <s v="Enroute"/>
    <s v="Enroute-PX"/>
    <n v="8125"/>
    <m/>
    <n v="50"/>
    <m/>
    <n v="1625000"/>
    <m/>
    <n v="1218750"/>
    <m/>
    <n v="406250"/>
    <m/>
    <m/>
    <m/>
    <n v="1000002820"/>
    <m/>
    <m/>
    <s v="Beyaz Kağıt"/>
    <s v="Yeni Müşteri"/>
    <s v="Yeni Satış"/>
    <s v="Lisans"/>
    <s v="Lisans Satışı"/>
    <s v="Diğer"/>
    <s v="Univera Satış"/>
    <s v="Saha Satış"/>
    <s v="Yurt İçi"/>
    <s v="Türkiye"/>
    <s v="Merkez"/>
  </r>
  <r>
    <m/>
    <m/>
    <x v="214"/>
    <s v="Q4"/>
    <x v="1"/>
    <x v="10"/>
    <m/>
    <s v="BEYAZ KAĞIT VE HİJYENİK TEMİZLİK ÜRÜNLERİ SAN.TİC.A.Ş."/>
    <s v="EYS.01.014 PX"/>
    <s v="Enroute PX Panorama - Platform Back Office"/>
    <s v="Univera - Beyaz Kağıt"/>
    <x v="13"/>
    <s v="Enroute"/>
    <s v="Enroute-PX"/>
    <n v="4200"/>
    <m/>
    <n v="50"/>
    <m/>
    <n v="875000"/>
    <m/>
    <n v="665000"/>
    <m/>
    <n v="210000"/>
    <m/>
    <m/>
    <m/>
    <n v="1000002820"/>
    <m/>
    <m/>
    <s v="Beyaz Kağıt"/>
    <s v="Yeni Müşteri"/>
    <s v="Yeni Satış"/>
    <s v="Lisans"/>
    <s v="Lisans Satışı"/>
    <s v="Diğer"/>
    <s v="Univera Satış"/>
    <s v="Saha Satış"/>
    <s v="Yurt İçi"/>
    <s v="Türkiye"/>
    <s v="Merkez"/>
  </r>
  <r>
    <m/>
    <m/>
    <x v="214"/>
    <s v="Q4"/>
    <x v="1"/>
    <x v="10"/>
    <m/>
    <s v="BEYAZ KAĞIT VE HİJYENİK TEMİZLİK ÜRÜNLERİ SAN.TİC.A.Ş."/>
    <s v="EYS.02.033 PX"/>
    <s v="Enroute PX Panorama - Mobil Kullanıcı Ls"/>
    <s v="Univera - Beyaz Kağıt"/>
    <x v="13"/>
    <s v="Enroute"/>
    <s v="Enroute-PX"/>
    <n v="2000"/>
    <m/>
    <n v="40"/>
    <m/>
    <n v="320000"/>
    <m/>
    <n v="240000"/>
    <m/>
    <n v="80000"/>
    <m/>
    <m/>
    <m/>
    <n v="1000002820"/>
    <m/>
    <m/>
    <s v="Beyaz Kağıt"/>
    <s v="Yeni Müşteri"/>
    <s v="Yeni Satış"/>
    <s v="Lisans"/>
    <s v="Lisans Satışı"/>
    <s v="Diğer"/>
    <s v="Univera Satış"/>
    <s v="Saha Satış"/>
    <s v="Yurt İçi"/>
    <s v="Türkiye"/>
    <s v="Merkez"/>
  </r>
  <r>
    <m/>
    <m/>
    <x v="214"/>
    <s v="Q4"/>
    <x v="1"/>
    <x v="10"/>
    <m/>
    <s v="PERRİGO KİŞİSEL Bakım ÜRÜNLERİ SAN. VE TİC. LTD.ŞTİ"/>
    <s v="EH.02.018"/>
    <s v="Enroute PANORAMA WEBCONNECTOR Bakım HİZM"/>
    <s v="Univera - Omega Pharma"/>
    <x v="19"/>
    <s v="Enroute"/>
    <s v="Web Connector"/>
    <n v="72765"/>
    <m/>
    <n v="1"/>
    <m/>
    <n v="72765"/>
    <m/>
    <n v="0"/>
    <m/>
    <n v="72765"/>
    <m/>
    <m/>
    <m/>
    <n v="1000002818"/>
    <m/>
    <m/>
    <s v="Perrigo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214"/>
    <s v="Q4"/>
    <x v="1"/>
    <x v="10"/>
    <m/>
    <s v="KOROPLAST TEMİZLİK AMBALAJ ÜRÜNLERİ SAN. VE DIŞ TİC.A.Ş."/>
    <s v="EY.03.001"/>
    <s v="Enroute PANORAMA PAAS YazılımI (Kiralama Hizmetİ)"/>
    <s v="Univera - Koroplast"/>
    <x v="19"/>
    <s v="Enroute"/>
    <s v="Enroute"/>
    <n v="45364.91"/>
    <m/>
    <n v="3"/>
    <m/>
    <n v="136094.73000000001"/>
    <m/>
    <m/>
    <m/>
    <n v="136094.73000000001"/>
    <m/>
    <m/>
    <m/>
    <n v="1000002784"/>
    <m/>
    <m/>
    <s v="Koroplast"/>
    <s v="Mevcut Müşteri"/>
    <s v="Yenileme"/>
    <s v="Lisans"/>
    <s v="Lisans Kiralama"/>
    <s v="Diğer"/>
    <s v="Univera Satış"/>
    <s v="Saha Satış"/>
    <s v="Yurt İçi"/>
    <s v="Türkiye"/>
    <s v="Merkez"/>
  </r>
  <r>
    <m/>
    <m/>
    <x v="214"/>
    <s v="Q4"/>
    <x v="1"/>
    <x v="10"/>
    <m/>
    <s v="KOROPLAST TEMİZLİK AMBALAJ ÜRÜNLERİ SAN. VE DIŞ TİC.A.Ş."/>
    <s v="EY.03.001"/>
    <s v="Enroute PANORAMA PAAS YazılımI (Kiralama Hizmetİ)"/>
    <s v="Univera - Koroplast"/>
    <x v="19"/>
    <s v="Enroute"/>
    <s v="Enroute"/>
    <n v="-45364.91"/>
    <m/>
    <n v="3"/>
    <m/>
    <n v="136094.73000000001"/>
    <m/>
    <m/>
    <m/>
    <n v="-136094.73000000001"/>
    <m/>
    <m/>
    <m/>
    <n v="1000002784"/>
    <m/>
    <m/>
    <s v="Koroplast"/>
    <s v="Mevcut Müşteri"/>
    <s v="Yenileme"/>
    <s v="Lisans"/>
    <s v="Lisans Kiralama"/>
    <s v="Diğer"/>
    <s v="Univera Satış"/>
    <s v="Saha Satış"/>
    <s v="Yurt İçi"/>
    <s v="Türkiye"/>
    <s v="Merkez"/>
  </r>
  <r>
    <m/>
    <m/>
    <x v="214"/>
    <s v="Q4"/>
    <x v="1"/>
    <x v="10"/>
    <m/>
    <s v="Lomisi JSC Efes Gürcistan"/>
    <s v="EH.05.001"/>
    <s v="Enroute Panorama - Yazılım Geliştirme Hizmeti"/>
    <s v="Univera - Efes Gürcistan"/>
    <x v="19"/>
    <s v="Enroute"/>
    <s v="Enterprise"/>
    <n v="15884.287533333334"/>
    <m/>
    <n v="1.5"/>
    <m/>
    <n v="562.5"/>
    <m/>
    <m/>
    <m/>
    <n v="23826.4313"/>
    <m/>
    <m/>
    <m/>
    <n v="1000002758"/>
    <m/>
    <m/>
    <s v="Efes International"/>
    <s v="Mevcut Müşteri"/>
    <s v="Yeni Satış"/>
    <s v="Hizmet"/>
    <s v="Yazılım Geliştirme"/>
    <s v="Diğer"/>
    <s v="Univera Satış"/>
    <s v="Saha Satış"/>
    <s v="Yurt Dışı"/>
    <s v="Gürcistan"/>
    <s v="Merkez"/>
  </r>
  <r>
    <m/>
    <m/>
    <x v="214"/>
    <s v="Q4"/>
    <x v="1"/>
    <x v="10"/>
    <m/>
    <s v="RED BULL GIDA DAĞITIM VE PAZARLAMA TİCARET LTD. ŞTİ"/>
    <s v="EH.05.001"/>
    <s v="Enroute Panorama - Yazılım Geliştirme Hizmeti"/>
    <s v="Univera - Redbull"/>
    <x v="12"/>
    <s v="Enroute"/>
    <s v="Enterprise"/>
    <n v="14031.39"/>
    <m/>
    <n v="0.5"/>
    <m/>
    <n v="7015.6949999999997"/>
    <m/>
    <n v="0"/>
    <m/>
    <n v="7015.6949999999997"/>
    <m/>
    <m/>
    <m/>
    <n v="1000002575"/>
    <m/>
    <m/>
    <s v="Redbull"/>
    <s v="Mevcut Müşteri"/>
    <s v="Yeni Satış"/>
    <s v="Hizmet"/>
    <s v="Yazılım Geliştirme"/>
    <s v="Diğer"/>
    <s v="Univera Satış"/>
    <s v="Saha Satış"/>
    <s v="Yurt İçi"/>
    <s v="Türkiye"/>
    <s v="Merkez"/>
  </r>
  <r>
    <m/>
    <m/>
    <x v="214"/>
    <s v="Q4"/>
    <x v="1"/>
    <x v="10"/>
    <m/>
    <s v="RED BULL GIDA DAĞITIM VE PAZARLAMA TİCARET LTD. ŞTİ"/>
    <s v="EH.05.001"/>
    <s v="Enroute Panorama - Yazılım Geliştirme Hizmeti"/>
    <s v="Univera - Redbull"/>
    <x v="12"/>
    <s v="Enroute"/>
    <s v="Enterprise"/>
    <n v="14031.39"/>
    <m/>
    <n v="0.5"/>
    <m/>
    <n v="7015.6949999999997"/>
    <m/>
    <n v="0"/>
    <m/>
    <n v="7015.6949999999997"/>
    <m/>
    <m/>
    <m/>
    <n v="1000002575"/>
    <m/>
    <m/>
    <s v="Redbull"/>
    <s v="Mevcut Müşteri"/>
    <s v="Yeni Satış"/>
    <s v="Hizmet"/>
    <s v="Yazılım Geliştirme"/>
    <s v="Diğer"/>
    <s v="Univera Satış"/>
    <s v="Saha Satış"/>
    <s v="Yurt İçi"/>
    <s v="Türkiye"/>
    <s v="Merkez"/>
  </r>
  <r>
    <m/>
    <m/>
    <x v="214"/>
    <s v="Q4"/>
    <x v="1"/>
    <x v="10"/>
    <m/>
    <s v="RED BULL GIDA DAĞITIM VE PAZARLAMA TİCARET LTD. ŞTİ"/>
    <s v="EH.05.001"/>
    <s v="Enroute Panorama - Yazılım Geliştirme Hizmeti"/>
    <s v="Univera - Redbull"/>
    <x v="12"/>
    <s v="Enroute"/>
    <s v="Enterprise"/>
    <n v="24500"/>
    <m/>
    <n v="3"/>
    <m/>
    <n v="73500"/>
    <m/>
    <n v="0"/>
    <m/>
    <n v="73500"/>
    <m/>
    <m/>
    <m/>
    <n v="1000002595"/>
    <m/>
    <m/>
    <s v="Redbull"/>
    <s v="Mevcut Müşteri"/>
    <s v="Yeni Satış"/>
    <s v="Hizmet"/>
    <s v="Yazılım Geliştirme"/>
    <s v="Diğer"/>
    <s v="Univera Satış"/>
    <s v="Saha Satış"/>
    <s v="Yurt İçi"/>
    <s v="Türkiye"/>
    <s v="Merkez"/>
  </r>
  <r>
    <m/>
    <m/>
    <x v="214"/>
    <s v="Q4"/>
    <x v="1"/>
    <x v="10"/>
    <m/>
    <s v="RED BULL GIDA DAĞITIM VE PAZARLAMA TİCARET LTD. ŞTİ"/>
    <s v="EH.05.001"/>
    <s v="Enroute Panorama - Yazılım Geliştirme Hizmeti"/>
    <s v="Univera - Redbull"/>
    <x v="12"/>
    <s v="Enroute"/>
    <s v="Enterprise"/>
    <n v="24500"/>
    <m/>
    <n v="0.5"/>
    <m/>
    <n v="12250"/>
    <m/>
    <n v="0"/>
    <m/>
    <n v="12250"/>
    <m/>
    <m/>
    <m/>
    <n v="1000002596"/>
    <m/>
    <m/>
    <s v="Redbull"/>
    <s v="Mevcut Müşteri"/>
    <s v="Yeni Satış"/>
    <s v="Hizmet"/>
    <s v="Yazılım Geliştirme"/>
    <s v="Diğer"/>
    <s v="Univera Satış"/>
    <s v="Saha Satış"/>
    <s v="Yurt İçi"/>
    <s v="Türkiye"/>
    <s v="Merkez"/>
  </r>
  <r>
    <m/>
    <m/>
    <x v="214"/>
    <s v="Q4"/>
    <x v="1"/>
    <x v="10"/>
    <m/>
    <s v="Şenpiliç Gıda Sanayi A.Ş."/>
    <s v="EH.05.001"/>
    <s v="Enroute Panorama - Yazılım Geliştirme Hizmeti"/>
    <s v="Univera - Şen Piliç"/>
    <x v="19"/>
    <s v="Enroute"/>
    <s v="Enterprise"/>
    <n v="15000"/>
    <m/>
    <n v="0.5"/>
    <m/>
    <n v="7500"/>
    <m/>
    <n v="0"/>
    <m/>
    <n v="7500"/>
    <m/>
    <m/>
    <m/>
    <n v="1000002574"/>
    <m/>
    <m/>
    <s v="Şen Piliç"/>
    <s v="Mevcut Müşteri"/>
    <s v="Yeni Satış"/>
    <s v="Hizmet"/>
    <s v="Yazılım Geliştirme"/>
    <s v="Diğer"/>
    <s v="Univera Satış"/>
    <s v="Saha Satış"/>
    <s v="Yurt İçi"/>
    <s v="Türkiye"/>
    <s v="Merkez"/>
  </r>
  <r>
    <m/>
    <m/>
    <x v="214"/>
    <s v="Q4"/>
    <x v="1"/>
    <x v="10"/>
    <m/>
    <s v="Şenpiliç Gıda Sanayi A.Ş."/>
    <s v="EH.05.001"/>
    <s v="Enroute Panorama - Yazılım Geliştirme Hizmeti"/>
    <s v="Univera - Şen Piliç"/>
    <x v="19"/>
    <s v="Enroute"/>
    <s v="Enterprise"/>
    <n v="17750"/>
    <m/>
    <n v="0.5"/>
    <m/>
    <n v="8875"/>
    <m/>
    <m/>
    <m/>
    <n v="8875"/>
    <m/>
    <m/>
    <m/>
    <n v="1000002648"/>
    <m/>
    <m/>
    <s v="Şen Piliç"/>
    <s v="Mevcut Müşteri"/>
    <s v="Yeni Satış"/>
    <s v="Hizmet"/>
    <s v="Yazılım Geliştirme"/>
    <s v="Diğer"/>
    <s v="Univera Satış"/>
    <s v="Saha Satış"/>
    <s v="Yurt İçi"/>
    <s v="Türkiye"/>
    <s v="Merkez"/>
  </r>
  <r>
    <m/>
    <m/>
    <x v="214"/>
    <s v="Q4"/>
    <x v="1"/>
    <x v="10"/>
    <m/>
    <s v="Turkuaz Trade LLC"/>
    <s v="EH.05.001"/>
    <s v="Enroute Panorama - Yazılım Geliştirme Hizmeti"/>
    <s v="Univera - Turkuaz - Kazakistan"/>
    <x v="19"/>
    <s v="Enroute"/>
    <s v="Enterprise"/>
    <n v="27588.47"/>
    <m/>
    <n v="9.5"/>
    <m/>
    <n v="6175"/>
    <m/>
    <m/>
    <m/>
    <n v="262090.465"/>
    <m/>
    <m/>
    <m/>
    <n v="1000002785"/>
    <m/>
    <m/>
    <s v="Turkuaz Trade"/>
    <s v="Mevcut Müşteri"/>
    <s v="Yeni Satış"/>
    <s v="Hizmet"/>
    <s v="Yazılım Geliştirme"/>
    <s v="Diğer"/>
    <s v="Univera Satış"/>
    <s v="Saha Satış"/>
    <s v="Yurt Dışı"/>
    <s v="Kırgızistan"/>
    <s v="Merkez"/>
  </r>
  <r>
    <m/>
    <m/>
    <x v="214"/>
    <s v="Q4"/>
    <x v="1"/>
    <x v="10"/>
    <m/>
    <s v="Turkuaz Trade LLC"/>
    <s v="EH.05.001"/>
    <s v="Enroute Panorama - Yazılım Geliştirme Hizmeti"/>
    <s v="Univera - Turkuaz - Kazakistan"/>
    <x v="19"/>
    <s v="Enroute"/>
    <s v="Enterprise"/>
    <n v="27588.47"/>
    <m/>
    <n v="7.18"/>
    <m/>
    <n v="4667"/>
    <m/>
    <m/>
    <m/>
    <n v="198085.21460000001"/>
    <m/>
    <m/>
    <m/>
    <n v="1000002786"/>
    <m/>
    <m/>
    <s v="Turkuaz Trade"/>
    <s v="Mevcut Müşteri"/>
    <s v="Yeni Satış"/>
    <s v="Hizmet"/>
    <s v="Yazılım Geliştirme"/>
    <s v="Diğer"/>
    <s v="Univera Satış"/>
    <s v="Saha Satış"/>
    <s v="Yurt Dışı"/>
    <s v="Kırgızistan"/>
    <s v="Merkez"/>
  </r>
  <r>
    <m/>
    <m/>
    <x v="214"/>
    <s v="Q4"/>
    <x v="1"/>
    <x v="10"/>
    <m/>
    <s v="PERRİGO KİŞİSEL Bakım ÜRÜNLERİ SAN. VE TİC. LTD.ŞTİ"/>
    <s v="EH.02.001"/>
    <s v="Enroute Panorama - Yazılım Bakımı, Yaşatma ve Merkezi Destek Hizmeti"/>
    <s v="Univera - Omega Pharma"/>
    <x v="19"/>
    <s v="Enroute"/>
    <s v="Enterprise"/>
    <n v="506739.86"/>
    <m/>
    <n v="1"/>
    <m/>
    <n v="506739.86"/>
    <m/>
    <n v="0"/>
    <m/>
    <n v="506739.86"/>
    <m/>
    <m/>
    <m/>
    <n v="1000002818"/>
    <m/>
    <m/>
    <s v="Perrigo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214"/>
    <s v="Q4"/>
    <x v="1"/>
    <x v="10"/>
    <m/>
    <s v="WEITNAUER DIŞ TİCARET A.Ş"/>
    <s v="EH.02.001"/>
    <s v="Enroute Panorama - Yazılım Bakımı, Yaşatma ve Merkezi Destek Hizmeti"/>
    <s v="Univera - Weitnauer"/>
    <x v="12"/>
    <s v="Enroute"/>
    <s v="Enterprise"/>
    <n v="179570.05"/>
    <m/>
    <n v="1"/>
    <m/>
    <n v="179570.05"/>
    <m/>
    <m/>
    <m/>
    <n v="179570.05"/>
    <m/>
    <m/>
    <m/>
    <n v="1000002844"/>
    <m/>
    <m/>
    <s v="Weithnauer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214"/>
    <s v="Q4"/>
    <x v="1"/>
    <x v="10"/>
    <m/>
    <s v="RED BULL GIDA DAĞITIM VE PAZARLAMA TİCARET LTD. ŞTİ"/>
    <s v="EH.05.002"/>
    <s v="Enroute Panorama - Rapor Geliştirme Hizmeti"/>
    <s v="Univera - Redbull"/>
    <x v="12"/>
    <s v="Enroute"/>
    <s v="Enterprise"/>
    <n v="24500"/>
    <m/>
    <n v="3"/>
    <m/>
    <n v="73500"/>
    <m/>
    <n v="0"/>
    <m/>
    <n v="73500"/>
    <m/>
    <m/>
    <m/>
    <n v="1000002597"/>
    <m/>
    <m/>
    <s v="Redbull"/>
    <s v="Mevcut Müşteri"/>
    <s v="Yeni Satış"/>
    <s v="Hizmet"/>
    <s v="Rapor Geliştirme"/>
    <s v="Diğer"/>
    <s v="Univera Satış"/>
    <s v="Saha Satış"/>
    <s v="Yurt İçi"/>
    <s v="Türkiye"/>
    <s v="Merkez"/>
  </r>
  <r>
    <m/>
    <m/>
    <x v="214"/>
    <s v="Q4"/>
    <x v="1"/>
    <x v="10"/>
    <m/>
    <s v="RED BULL GIDA DAĞITIM VE PAZARLAMA TİCARET LTD. ŞTİ"/>
    <s v="EH.05.002"/>
    <s v="Enroute Panorama - Rapor Geliştirme Hizmeti"/>
    <s v="Univera - Redbull"/>
    <x v="12"/>
    <s v="Enroute"/>
    <s v="Enterprise"/>
    <n v="24500"/>
    <m/>
    <n v="3"/>
    <m/>
    <n v="73500"/>
    <m/>
    <n v="0"/>
    <m/>
    <n v="73500"/>
    <m/>
    <m/>
    <m/>
    <n v="1000002598"/>
    <m/>
    <m/>
    <s v="Redbull"/>
    <s v="Mevcut Müşteri"/>
    <s v="Yeni Satış"/>
    <s v="Hizmet"/>
    <s v="Rapor Geliştirme"/>
    <s v="Diğer"/>
    <s v="Univera Satış"/>
    <s v="Saha Satış"/>
    <s v="Yurt İçi"/>
    <s v="Türkiye"/>
    <s v="Merkez"/>
  </r>
  <r>
    <m/>
    <m/>
    <x v="214"/>
    <s v="Q4"/>
    <x v="1"/>
    <x v="10"/>
    <m/>
    <s v="RED BULL GIDA DAĞITIM VE PAZARLAMA TİCARET LTD. ŞTİ"/>
    <s v="EH.05.002"/>
    <s v="Enroute Panorama - Rapor Geliştirme Hizmeti"/>
    <s v="Univera - Redbull"/>
    <x v="12"/>
    <s v="Enroute"/>
    <s v="Enterprise"/>
    <n v="24500"/>
    <m/>
    <n v="3"/>
    <m/>
    <n v="73500"/>
    <m/>
    <n v="0"/>
    <m/>
    <n v="73500"/>
    <m/>
    <m/>
    <m/>
    <n v="1000002599"/>
    <m/>
    <m/>
    <s v="Redbull"/>
    <s v="Mevcut Müşteri"/>
    <s v="Yeni Satış"/>
    <s v="Hizmet"/>
    <s v="Rapor Geliştirme"/>
    <s v="Diğer"/>
    <s v="Univera Satış"/>
    <s v="Saha Satış"/>
    <s v="Yurt İçi"/>
    <s v="Türkiye"/>
    <s v="Merkez"/>
  </r>
  <r>
    <m/>
    <m/>
    <x v="214"/>
    <s v="Q4"/>
    <x v="1"/>
    <x v="10"/>
    <m/>
    <s v="RED BULL GIDA DAĞITIM VE PAZARLAMA TİCARET LTD. ŞTİ"/>
    <s v="EH.05.002"/>
    <s v="Enroute Panorama - Rapor Geliştirme Hizmeti"/>
    <s v="Univera - Redbull"/>
    <x v="12"/>
    <s v="Enroute"/>
    <s v="Enterprise"/>
    <n v="24500"/>
    <m/>
    <n v="2"/>
    <m/>
    <n v="49000"/>
    <m/>
    <n v="0"/>
    <m/>
    <n v="49000"/>
    <m/>
    <m/>
    <m/>
    <n v="1000002601"/>
    <m/>
    <m/>
    <s v="Redbull"/>
    <s v="Mevcut Müşteri"/>
    <s v="Yeni Satış"/>
    <s v="Hizmet"/>
    <s v="Rapor Geliştirme"/>
    <s v="Diğer"/>
    <s v="Univera Satış"/>
    <s v="Saha Satış"/>
    <s v="Yurt İçi"/>
    <s v="Türkiye"/>
    <s v="Merkez"/>
  </r>
  <r>
    <m/>
    <m/>
    <x v="214"/>
    <s v="Q4"/>
    <x v="1"/>
    <x v="10"/>
    <m/>
    <s v="RED BULL GIDA DAĞITIM VE PAZARLAMA TİCARET LTD. ŞTİ"/>
    <s v="EH.05.002"/>
    <s v="Enroute Panorama - Rapor Geliştirme Hizmeti"/>
    <s v="Univera - Redbull"/>
    <x v="12"/>
    <s v="Enroute"/>
    <s v="Enterprise"/>
    <n v="24500"/>
    <m/>
    <n v="3"/>
    <m/>
    <n v="73500"/>
    <m/>
    <n v="0"/>
    <m/>
    <n v="73500"/>
    <m/>
    <m/>
    <m/>
    <n v="1000002602"/>
    <m/>
    <m/>
    <s v="Redbull"/>
    <s v="Mevcut Müşteri"/>
    <s v="Yeni Satış"/>
    <s v="Hizmet"/>
    <s v="Rapor Geliştirme"/>
    <s v="Diğer"/>
    <s v="Univera Satış"/>
    <s v="Saha Satış"/>
    <s v="Yurt İçi"/>
    <s v="Türkiye"/>
    <s v="Merkez"/>
  </r>
  <r>
    <m/>
    <m/>
    <x v="214"/>
    <s v="Q4"/>
    <x v="1"/>
    <x v="10"/>
    <m/>
    <s v="RED BULL GIDA DAĞITIM VE PAZARLAMA TİCARET LTD. ŞTİ"/>
    <s v="EH.05.002"/>
    <s v="Enroute Panorama - Rapor Geliştirme Hizmeti"/>
    <s v="Univera - Redbull"/>
    <x v="12"/>
    <s v="Enroute"/>
    <s v="Enterprise"/>
    <n v="24500"/>
    <m/>
    <n v="3"/>
    <m/>
    <n v="73500"/>
    <m/>
    <m/>
    <m/>
    <n v="73500"/>
    <m/>
    <m/>
    <m/>
    <n v="1000002759"/>
    <m/>
    <m/>
    <s v="Redbull"/>
    <s v="Mevcut Müşteri"/>
    <s v="Yeni Satış"/>
    <s v="Hizmet"/>
    <s v="Rapor Geliştirme"/>
    <s v="Diğer"/>
    <s v="Univera Satış"/>
    <s v="Saha Satış"/>
    <s v="Yurt İçi"/>
    <s v="Türkiye"/>
    <s v="Merkez"/>
  </r>
  <r>
    <m/>
    <m/>
    <x v="214"/>
    <s v="Q4"/>
    <x v="1"/>
    <x v="10"/>
    <m/>
    <s v="La Lorraine Unlu Mamülleri Tic. San. A.Ş."/>
    <s v="EH.01.001"/>
    <s v="Enroute Panorama - Proje ve Ürün Yönetimi Danışmanlığı Hizmeti"/>
    <s v="Univera - La Lorraine"/>
    <x v="13"/>
    <s v="Enroute"/>
    <s v="Enterprise"/>
    <n v="14700"/>
    <m/>
    <n v="3"/>
    <m/>
    <m/>
    <m/>
    <m/>
    <m/>
    <n v="44100"/>
    <m/>
    <m/>
    <m/>
    <n v="1000002896"/>
    <m/>
    <m/>
    <s v="La Lorraine"/>
    <s v="Mevcut Müşteri"/>
    <s v="Yeni Satış"/>
    <s v="Hizmet"/>
    <s v="Proje Yönetimi ve Danışmanlık"/>
    <s v="Diğer"/>
    <s v="Univera Satış"/>
    <s v="Saha Satış"/>
    <s v="Yurt İçi"/>
    <s v="Türkiye"/>
    <s v="Merkez"/>
  </r>
  <r>
    <m/>
    <m/>
    <x v="214"/>
    <s v="Q4"/>
    <x v="1"/>
    <x v="10"/>
    <m/>
    <s v="Lomisi JSC Efes Gürcistan"/>
    <s v="EH.01.001"/>
    <s v="Enroute Panorama - Proje ve Ürün Yönetimi Danışmanlığı Hizmeti"/>
    <s v="Univera - Efes Gürcistan"/>
    <x v="19"/>
    <s v="Enroute"/>
    <s v="Enterprise"/>
    <n v="16943.240000000002"/>
    <m/>
    <n v="1"/>
    <m/>
    <n v="400"/>
    <m/>
    <m/>
    <m/>
    <n v="16943.240000000002"/>
    <m/>
    <m/>
    <m/>
    <n v="1000002758"/>
    <m/>
    <m/>
    <s v="Efes International"/>
    <s v="Mevcut Müşteri"/>
    <s v="Yeni Satış"/>
    <s v="Hizmet"/>
    <s v="Proje Yönetimi ve Danışmanlık"/>
    <s v="Diğer"/>
    <s v="Univera Satış"/>
    <s v="Saha Satış"/>
    <s v="Yurt Dışı"/>
    <s v="Gürcistan"/>
    <s v="Merkez"/>
  </r>
  <r>
    <m/>
    <m/>
    <x v="214"/>
    <s v="Q4"/>
    <x v="1"/>
    <x v="10"/>
    <m/>
    <s v="RECKITT BENCKİSER TEMİZLİK MALZEMESİ SAN. VE TİC. A.Ş."/>
    <s v="EH.01.001"/>
    <s v="Enroute Panorama - Proje ve Ürün Yönetimi Danışmanlığı Hizmeti"/>
    <s v="Univera - Reckitt Benckiser"/>
    <x v="19"/>
    <s v="Enroute"/>
    <s v="Enterprise"/>
    <n v="4410"/>
    <m/>
    <n v="5"/>
    <m/>
    <n v="22050"/>
    <m/>
    <n v="0"/>
    <m/>
    <n v="22050"/>
    <m/>
    <m/>
    <m/>
    <n v="1000002710"/>
    <m/>
    <m/>
    <s v="R. Benckiser"/>
    <s v="Mevcut Müşteri"/>
    <s v="Yeni Satış"/>
    <s v="Hizmet"/>
    <s v="Proje Yönetimi ve Danışmanlık"/>
    <s v="Diğer"/>
    <s v="Univera Satış"/>
    <s v="Saha Satış"/>
    <s v="Yurt İçi"/>
    <s v="Türkiye"/>
    <s v="Merkez"/>
  </r>
  <r>
    <m/>
    <m/>
    <x v="214"/>
    <s v="Q4"/>
    <x v="1"/>
    <x v="10"/>
    <m/>
    <s v="RECKITT BENCKİSER TEMİZLİK MALZEMESİ SAN. VE TİC. A.Ş."/>
    <s v="EH.01.001"/>
    <s v="Enroute Panorama - Proje ve Ürün Yönetimi Danışmanlığı Hizmeti"/>
    <s v="Univera - Reckitt Benckiser"/>
    <x v="19"/>
    <s v="Enroute"/>
    <s v="Enterprise"/>
    <n v="10290"/>
    <m/>
    <n v="5"/>
    <m/>
    <n v="51450"/>
    <m/>
    <m/>
    <m/>
    <n v="51450"/>
    <m/>
    <m/>
    <m/>
    <n v="1000002799"/>
    <m/>
    <m/>
    <s v="R. Benckiser"/>
    <s v="Mevcut Müşteri"/>
    <s v="Yeni Satış"/>
    <s v="Hizmet"/>
    <s v="Proje Yönetimi ve Danışmanlık"/>
    <s v="Diğer"/>
    <s v="Univera Satış"/>
    <s v="Saha Satış"/>
    <s v="Yurt İçi"/>
    <s v="Türkiye"/>
    <s v="Merkez"/>
  </r>
  <r>
    <m/>
    <m/>
    <x v="214"/>
    <s v="Q4"/>
    <x v="1"/>
    <x v="10"/>
    <m/>
    <s v="RED BULL GIDA DAĞITIM VE PAZARLAMA TİCARET LTD. ŞTİ"/>
    <s v="EH.01.001"/>
    <s v="Enroute Panorama - Proje ve Ürün Yönetimi Danışmanlığı Hizmeti"/>
    <s v="Univera - Redbull"/>
    <x v="12"/>
    <s v="Enroute"/>
    <s v="Enterprise"/>
    <n v="24500"/>
    <m/>
    <n v="2"/>
    <m/>
    <n v="49000"/>
    <m/>
    <n v="0"/>
    <m/>
    <n v="49000"/>
    <m/>
    <m/>
    <m/>
    <n v="1000002595"/>
    <m/>
    <m/>
    <s v="Redbull"/>
    <s v="Mevcut Müşteri"/>
    <s v="Yeni Satış"/>
    <s v="Hizmet"/>
    <s v="Proje Yönetimi ve Danışmanlık"/>
    <s v="Diğer"/>
    <s v="Univera Satış"/>
    <s v="Saha Satış"/>
    <s v="Yurt İçi"/>
    <s v="Türkiye"/>
    <s v="Merkez"/>
  </r>
  <r>
    <m/>
    <m/>
    <x v="214"/>
    <s v="Q4"/>
    <x v="1"/>
    <x v="10"/>
    <m/>
    <s v="RED BULL GIDA DAĞITIM VE PAZARLAMA TİCARET LTD. ŞTİ"/>
    <s v="EH.01.001"/>
    <s v="Enroute Panorama - Proje ve Ürün Yönetimi Danışmanlığı Hizmeti"/>
    <s v="Univera - Redbull"/>
    <x v="12"/>
    <s v="Enroute"/>
    <s v="Enterprise"/>
    <n v="24500"/>
    <m/>
    <n v="0.5"/>
    <m/>
    <n v="12250"/>
    <m/>
    <n v="0"/>
    <m/>
    <n v="12250"/>
    <m/>
    <m/>
    <m/>
    <n v="1000002597"/>
    <m/>
    <m/>
    <s v="Redbull"/>
    <s v="Mevcut Müşteri"/>
    <s v="Yeni Satış"/>
    <s v="Hizmet"/>
    <s v="Proje Yönetimi ve Danışmanlık"/>
    <s v="Diğer"/>
    <s v="Univera Satış"/>
    <s v="Saha Satış"/>
    <s v="Yurt İçi"/>
    <s v="Türkiye"/>
    <s v="Merkez"/>
  </r>
  <r>
    <m/>
    <m/>
    <x v="214"/>
    <s v="Q4"/>
    <x v="1"/>
    <x v="10"/>
    <m/>
    <s v="RED BULL GIDA DAĞITIM VE PAZARLAMA TİCARET LTD. ŞTİ"/>
    <s v="EH.01.001"/>
    <s v="Enroute Panorama - Proje ve Ürün Yönetimi Danışmanlığı Hizmeti"/>
    <s v="Univera - Redbull"/>
    <x v="12"/>
    <s v="Enroute"/>
    <s v="Enterprise"/>
    <n v="4900"/>
    <m/>
    <n v="1"/>
    <m/>
    <n v="4900"/>
    <m/>
    <n v="0"/>
    <m/>
    <n v="4900"/>
    <m/>
    <m/>
    <m/>
    <n v="1000002601"/>
    <m/>
    <m/>
    <s v="Redbull"/>
    <s v="Mevcut Müşteri"/>
    <s v="Yeni Satış"/>
    <s v="Hizmet"/>
    <s v="Proje Yönetimi ve Danışmanlık"/>
    <s v="Diğer"/>
    <s v="Univera Satış"/>
    <s v="Saha Satış"/>
    <s v="Yurt İçi"/>
    <s v="Türkiye"/>
    <s v="Merkez"/>
  </r>
  <r>
    <m/>
    <m/>
    <x v="214"/>
    <s v="Q4"/>
    <x v="1"/>
    <x v="10"/>
    <m/>
    <s v="RED BULL GIDA DAĞITIM VE PAZARLAMA TİCARET LTD. ŞTİ"/>
    <s v="EH.01.001"/>
    <s v="Enroute Panorama - Proje ve Ürün Yönetimi Danışmanlığı Hizmeti"/>
    <s v="Univera - Redbull"/>
    <x v="12"/>
    <s v="Enroute"/>
    <s v="Enterprise"/>
    <n v="7350"/>
    <m/>
    <n v="1"/>
    <m/>
    <n v="7350"/>
    <m/>
    <n v="0"/>
    <m/>
    <n v="7350"/>
    <m/>
    <m/>
    <m/>
    <n v="1000002602"/>
    <m/>
    <m/>
    <s v="Redbull"/>
    <s v="Mevcut Müşteri"/>
    <s v="Yeni Satış"/>
    <s v="Hizmet"/>
    <s v="Proje Yönetimi ve Danışmanlık"/>
    <s v="Diğer"/>
    <s v="Univera Satış"/>
    <s v="Saha Satış"/>
    <s v="Yurt İçi"/>
    <s v="Türkiye"/>
    <s v="Merkez"/>
  </r>
  <r>
    <m/>
    <m/>
    <x v="214"/>
    <s v="Q4"/>
    <x v="1"/>
    <x v="10"/>
    <m/>
    <s v="Şenpiliç Gıda Sanayi A.Ş."/>
    <s v="EH.01.001"/>
    <s v="Enroute Panorama - Proje ve Ürün Yönetimi Danışmanlığı Hizmeti"/>
    <s v="Univera - Şen Piliç"/>
    <x v="19"/>
    <s v="Enroute"/>
    <s v="Enterprise"/>
    <n v="15000"/>
    <m/>
    <n v="1"/>
    <m/>
    <n v="15000"/>
    <m/>
    <n v="0"/>
    <m/>
    <n v="15000"/>
    <m/>
    <m/>
    <m/>
    <n v="1000002576"/>
    <m/>
    <m/>
    <s v="Şen Piliç"/>
    <s v="Mevcut Müşteri"/>
    <s v="Yeni Satış"/>
    <s v="Hizmet"/>
    <s v="Proje Yönetimi ve Danışmanlık"/>
    <s v="Diğer"/>
    <s v="Univera Satış"/>
    <s v="Saha Satış"/>
    <s v="Yurt İçi"/>
    <s v="Türkiye"/>
    <s v="Merkez"/>
  </r>
  <r>
    <m/>
    <m/>
    <x v="214"/>
    <s v="Q4"/>
    <x v="1"/>
    <x v="10"/>
    <m/>
    <s v="Şenpiliç Gıda Sanayi A.Ş."/>
    <s v="EH.01.001"/>
    <s v="Enroute Panorama - Proje ve Ürün Yönetimi Danışmanlığı Hizmeti"/>
    <s v="Univera - Şen Piliç"/>
    <x v="19"/>
    <s v="Enroute"/>
    <s v="Enterprise"/>
    <n v="15000"/>
    <m/>
    <n v="1"/>
    <m/>
    <n v="15000"/>
    <m/>
    <n v="0"/>
    <m/>
    <n v="15000"/>
    <m/>
    <m/>
    <m/>
    <n v="1000002576"/>
    <m/>
    <m/>
    <s v="Şen Piliç"/>
    <s v="Mevcut Müşteri"/>
    <s v="Yeni Satış"/>
    <s v="Hizmet"/>
    <s v="Proje Yönetimi ve Danışmanlık"/>
    <s v="Diğer"/>
    <s v="Univera Satış"/>
    <s v="Saha Satış"/>
    <s v="Yurt İçi"/>
    <s v="Türkiye"/>
    <s v="Merkez"/>
  </r>
  <r>
    <m/>
    <m/>
    <x v="214"/>
    <s v="Q4"/>
    <x v="1"/>
    <x v="10"/>
    <m/>
    <s v="Şenpiliç Gıda Sanayi A.Ş."/>
    <s v="EH.01.001"/>
    <s v="Enroute Panorama - Proje ve Ürün Yönetimi Danışmanlığı Hizmeti"/>
    <s v="Univera - Şen Piliç"/>
    <x v="19"/>
    <s v="Enroute"/>
    <s v="Enterprise"/>
    <n v="17750"/>
    <m/>
    <n v="0.5"/>
    <m/>
    <n v="8875"/>
    <m/>
    <m/>
    <m/>
    <n v="8875"/>
    <m/>
    <m/>
    <m/>
    <n v="1000002648"/>
    <m/>
    <m/>
    <s v="Şen Piliç"/>
    <s v="Mevcut Müşteri"/>
    <s v="Yeni Satış"/>
    <s v="Hizmet"/>
    <s v="Proje Yönetimi ve Danışmanlık"/>
    <s v="Diğer"/>
    <s v="Univera Satış"/>
    <s v="Saha Satış"/>
    <s v="Yurt İçi"/>
    <s v="Türkiye"/>
    <s v="Merkez"/>
  </r>
  <r>
    <m/>
    <m/>
    <x v="214"/>
    <s v="Q4"/>
    <x v="1"/>
    <x v="10"/>
    <m/>
    <s v="Turkuaz Trade LLC"/>
    <s v="EH.01.001"/>
    <s v="Enroute Panorama - Proje ve Ürün Yönetimi Danışmanlığı Hizmeti"/>
    <s v="Univera - Turkuaz - Kazakistan"/>
    <x v="19"/>
    <s v="Enroute"/>
    <s v="Enterprise"/>
    <n v="27588.47"/>
    <m/>
    <n v="3"/>
    <m/>
    <n v="1950"/>
    <m/>
    <m/>
    <m/>
    <n v="82765.41"/>
    <m/>
    <m/>
    <m/>
    <n v="1000002785"/>
    <m/>
    <m/>
    <s v="Turkuaz Trade"/>
    <s v="Mevcut Müşteri"/>
    <s v="Yeni Satış"/>
    <s v="Hizmet"/>
    <s v="Proje Yönetimi ve Danışmanlık"/>
    <s v="Diğer"/>
    <s v="Univera Satış"/>
    <s v="Saha Satış"/>
    <s v="Yurt Dışı"/>
    <s v="Kırgızistan"/>
    <s v="Merkez"/>
  </r>
  <r>
    <m/>
    <m/>
    <x v="214"/>
    <s v="Q4"/>
    <x v="1"/>
    <x v="10"/>
    <m/>
    <s v="Turkuaz Trade LLC"/>
    <s v="EH.01.001"/>
    <s v="Enroute Panorama - Proje ve Ürün Yönetimi Danışmanlığı Hizmeti"/>
    <s v="Univera - Turkuaz - Kazakistan"/>
    <x v="19"/>
    <s v="Enroute"/>
    <s v="Enterprise"/>
    <n v="27588.47"/>
    <m/>
    <n v="1"/>
    <m/>
    <n v="650"/>
    <m/>
    <m/>
    <m/>
    <n v="27588.47"/>
    <m/>
    <m/>
    <m/>
    <n v="1000002786"/>
    <m/>
    <m/>
    <s v="Turkuaz Trade"/>
    <s v="Mevcut Müşteri"/>
    <s v="Yeni Satış"/>
    <s v="Hizmet"/>
    <s v="Proje Yönetimi ve Danışmanlık"/>
    <s v="Diğer"/>
    <s v="Univera Satış"/>
    <s v="Saha Satış"/>
    <s v="Yurt Dışı"/>
    <s v="Kırgızistan"/>
    <s v="Merkez"/>
  </r>
  <r>
    <m/>
    <m/>
    <x v="214"/>
    <s v="Q4"/>
    <x v="1"/>
    <x v="10"/>
    <m/>
    <s v="Altıparmak Gıda San. ve Tic. A.Ş."/>
    <s v="EH.03.001"/>
    <s v="Enroute Panorama - Çağrı Merkezi Hizmeti (MSD)"/>
    <s v="Univera - Altıparmak-Balparmak"/>
    <x v="18"/>
    <s v="Enroute"/>
    <s v="Enterprise"/>
    <n v="50400"/>
    <m/>
    <n v="1"/>
    <m/>
    <n v="50400"/>
    <m/>
    <m/>
    <m/>
    <n v="50400"/>
    <m/>
    <m/>
    <m/>
    <n v="1000002646"/>
    <m/>
    <m/>
    <s v="Balparmak"/>
    <s v="Mevcut Müşteri"/>
    <s v="Yenileme"/>
    <s v="Lisans"/>
    <s v="Lisans Kiralama"/>
    <s v="Diğer"/>
    <s v="Univera Satış"/>
    <s v="Saha Satış"/>
    <s v="Yurt İçi"/>
    <s v="Türkiye"/>
    <s v="Merkez"/>
  </r>
  <r>
    <m/>
    <m/>
    <x v="214"/>
    <s v="Q4"/>
    <x v="1"/>
    <x v="10"/>
    <m/>
    <s v="PERRİGO KİŞİSEL Bakım ÜRÜNLERİ SAN. VE TİC. LTD.ŞTİ"/>
    <s v="EH.03.001"/>
    <s v="Enroute Panorama - Çağrı Merkezi Hizmeti (MSD)"/>
    <s v="Univera - Omega Pharma"/>
    <x v="19"/>
    <s v="Enroute"/>
    <s v="Enterprise"/>
    <n v="34251.53"/>
    <m/>
    <n v="14"/>
    <m/>
    <n v="479521.42"/>
    <m/>
    <n v="0"/>
    <m/>
    <n v="479521.42"/>
    <m/>
    <m/>
    <m/>
    <n v="1000002818"/>
    <m/>
    <m/>
    <s v="Perrigo"/>
    <s v="Mevcut Müşteri"/>
    <s v="Yenileme"/>
    <s v="Hizmet"/>
    <s v="Çağrı Merkezi"/>
    <s v="Diğer"/>
    <s v="Univera Satış"/>
    <s v="Saha Satış"/>
    <s v="Yurt İçi"/>
    <s v="Türkiye"/>
    <s v="Merkez"/>
  </r>
  <r>
    <m/>
    <m/>
    <x v="214"/>
    <s v="Q4"/>
    <x v="1"/>
    <x v="10"/>
    <m/>
    <s v="EDM BİLİŞİM SİSTEMLERİ VE DANIŞMANLIK HizmetLERİ A.Ş."/>
    <s v="EY.04.014"/>
    <s v="Enroute - E-Dönüşüm Yazılım Komisyonu"/>
    <s v="Univera - Kanal"/>
    <x v="6"/>
    <s v="E-Dönüşüm"/>
    <s v="E-Dönüşüm"/>
    <n v="16134"/>
    <m/>
    <n v="1"/>
    <m/>
    <n v="16134"/>
    <m/>
    <m/>
    <m/>
    <n v="16134"/>
    <m/>
    <m/>
    <m/>
    <n v="1000002766"/>
    <m/>
    <m/>
    <s v="EDM Bilişim"/>
    <s v="Mevcut Müşteri"/>
    <s v="Yeni Satış"/>
    <s v="Komisyon"/>
    <s v="E-Dönüşüm"/>
    <s v="Diğer"/>
    <s v="Kanal Satış"/>
    <s v="EDM Bilişim"/>
    <s v="Yurt İçi"/>
    <s v="Türkiye"/>
    <s v="Merkez"/>
  </r>
  <r>
    <m/>
    <m/>
    <x v="215"/>
    <s v="Q4"/>
    <x v="0"/>
    <x v="11"/>
    <m/>
    <s v="POLARİS YAZILIM ÇÖZÜMLERİ VE DANIŞMANLIK HİZMETLERİ LTD.ŞTİ."/>
    <s v="WPY.02.001"/>
    <s v="WEBPLUS (Android) SATIS TEMSILCISI LISANSI"/>
    <s v="Univera - Kanal"/>
    <x v="5"/>
    <s v="Enroute"/>
    <s v="Webplus"/>
    <n v="2025"/>
    <m/>
    <n v="1"/>
    <m/>
    <n v="2250"/>
    <m/>
    <n v="225"/>
    <m/>
    <n v="2025"/>
    <m/>
    <n v="0"/>
    <n v="0"/>
    <s v="UNI240000002260"/>
    <m/>
    <m/>
    <s v="Polaris"/>
    <s v="Mevcut Müşteri"/>
    <s v="Yeni Satış"/>
    <s v="Lisans"/>
    <s v="Lisans Satışı"/>
    <s v="Diğer"/>
    <s v="Kanal Satış"/>
    <s v="Polaris"/>
    <s v="Yurt İçi"/>
    <s v="Türkiye"/>
    <s v="Merkez"/>
  </r>
  <r>
    <m/>
    <m/>
    <x v="215"/>
    <s v="Q4"/>
    <x v="0"/>
    <x v="11"/>
    <m/>
    <s v="ALİ SERGEN KART"/>
    <s v="UH.01.002"/>
    <s v="UNIDOX KONTÖR HIZMETI"/>
    <s v="Univera - Kanal"/>
    <x v="5"/>
    <s v="E-Dönüşüm"/>
    <s v="Unidox"/>
    <n v="2.85"/>
    <m/>
    <n v="2000"/>
    <m/>
    <n v="5700"/>
    <m/>
    <n v="0"/>
    <m/>
    <n v="5700"/>
    <m/>
    <n v="0"/>
    <n v="0"/>
    <s v="ENV240000000133"/>
    <m/>
    <m/>
    <s v="Ali Sergen Kart"/>
    <s v="Mevcut Müşteri"/>
    <s v="Yeni Satış"/>
    <s v="Kontor"/>
    <s v="Kontor Satışı"/>
    <s v="Diğer"/>
    <s v="Kanal Satış"/>
    <s v="Ali Sergen Kart"/>
    <s v="Yurt İçi"/>
    <s v="Türkiye"/>
    <s v="Merkez"/>
  </r>
  <r>
    <m/>
    <m/>
    <x v="215"/>
    <s v="Q4"/>
    <x v="0"/>
    <x v="11"/>
    <m/>
    <s v="YUSUF ALDEMİR (ALDEMİR BİLİŞİM HizmetLERİ VE DANIŞMANLIK)"/>
    <s v="UH.01.002"/>
    <s v="UNIDOX KONTÖR HIZMETI"/>
    <s v="Univera - Kanal"/>
    <x v="5"/>
    <s v="E-Dönüşüm"/>
    <s v="Unidox"/>
    <n v="1.1956500000000001"/>
    <m/>
    <n v="10000"/>
    <m/>
    <n v="13285"/>
    <m/>
    <n v="1328.5"/>
    <m/>
    <n v="11956.5"/>
    <m/>
    <n v="0"/>
    <n v="0"/>
    <s v="UNI240000002261"/>
    <m/>
    <m/>
    <s v="Aldemir Bilişim"/>
    <s v="Mevcut Müşteri"/>
    <s v="Yeni Satış"/>
    <s v="Kontor"/>
    <s v="Kontor Satışı"/>
    <s v="Diğer"/>
    <s v="Kanal Satış"/>
    <s v="Aldemir"/>
    <s v="Yurt İçi"/>
    <s v="Türkiye"/>
    <s v="Merkez"/>
  </r>
  <r>
    <m/>
    <m/>
    <x v="215"/>
    <s v="Q4"/>
    <x v="1"/>
    <x v="10"/>
    <m/>
    <s v="La Lorraine Unlu Mamülleri Tic. San. A.Ş."/>
    <s v="EH.05.002"/>
    <s v="Enroute Panorama - Rapor Geliştirme Hizmeti"/>
    <s v="Univera - La Lorraine"/>
    <x v="13"/>
    <s v="Enroute"/>
    <s v="Enterprise"/>
    <n v="13475"/>
    <m/>
    <n v="8"/>
    <m/>
    <m/>
    <m/>
    <m/>
    <m/>
    <n v="107800"/>
    <m/>
    <m/>
    <m/>
    <n v="1000002896"/>
    <m/>
    <m/>
    <s v="La Lorraine"/>
    <s v="Mevcut Müşteri"/>
    <s v="Yeni Satış"/>
    <s v="Hizmet"/>
    <s v="Rapor Geliştirme"/>
    <s v="Diğer"/>
    <s v="Univera Satış"/>
    <s v="Saha Satış"/>
    <s v="Yurt İçi"/>
    <s v="Türkiye"/>
    <s v="Merkez"/>
  </r>
  <r>
    <m/>
    <m/>
    <x v="216"/>
    <s v="Q4"/>
    <x v="0"/>
    <x v="11"/>
    <m/>
    <s v="MİYA OTOMASYON VE BARKOD BILISIM SISTEMLERI SAN TİC. VE L.T.D. STI."/>
    <s v="WPH.02.001"/>
    <s v="WebPlus Yazilim Bakimi Hizmeti"/>
    <s v="Univera - Kanal"/>
    <x v="5"/>
    <s v="Enroute"/>
    <s v="Webplus"/>
    <n v="12650"/>
    <m/>
    <n v="1"/>
    <m/>
    <n v="12650"/>
    <m/>
    <n v="0"/>
    <m/>
    <n v="12650"/>
    <m/>
    <n v="0"/>
    <n v="0"/>
    <s v="UNI240000002262"/>
    <m/>
    <m/>
    <s v="Miya"/>
    <s v="Mevcut Müşteri"/>
    <s v="Yenileme"/>
    <s v="Hizmet"/>
    <s v="Bakım ve Destek Hizmeti"/>
    <s v="Diğer"/>
    <s v="Kanal Satış"/>
    <s v="Miya"/>
    <s v="Yurt İçi"/>
    <s v="Türkiye"/>
    <s v="Merkez"/>
  </r>
  <r>
    <m/>
    <m/>
    <x v="216"/>
    <s v="Q4"/>
    <x v="0"/>
    <x v="11"/>
    <m/>
    <s v="MİYA OTOMASYON VE BARKOD BILISIM SISTEMLERI SAN TİC. VE L.T.D. STI."/>
    <s v="WPY.02.001"/>
    <s v="WEBPLUS (Android) SATIS TEMSILCISI LISANSI"/>
    <s v="Univera - Kanal"/>
    <x v="5"/>
    <s v="Enroute"/>
    <s v="Webplus"/>
    <n v="2800"/>
    <m/>
    <n v="5"/>
    <m/>
    <n v="17500"/>
    <m/>
    <n v="3500"/>
    <m/>
    <n v="14000"/>
    <m/>
    <n v="0"/>
    <n v="0"/>
    <s v="UNI240000002262"/>
    <m/>
    <m/>
    <s v="Miya"/>
    <s v="Mevcut Müşteri"/>
    <s v="Yeni Satış"/>
    <s v="Lisans"/>
    <s v="Lisans Satışı"/>
    <s v="Diğer"/>
    <s v="Kanal Satış"/>
    <s v="Miya"/>
    <s v="Yurt İçi"/>
    <s v="Türkiye"/>
    <s v="Merkez"/>
  </r>
  <r>
    <m/>
    <m/>
    <x v="216"/>
    <s v="Q4"/>
    <x v="0"/>
    <x v="11"/>
    <m/>
    <s v="YUSUF ALDEMİR (ALDEMİR BİLİŞİM HizmetLERİ VE DANIŞMANLIK)"/>
    <s v="UH.01.002"/>
    <s v="UNIDOX KONTÖR HIZMETI"/>
    <s v="Univera - Şen Piliç"/>
    <x v="6"/>
    <s v="E-Dönüşüm"/>
    <s v="Unidox"/>
    <n v="0.624"/>
    <m/>
    <n v="250000"/>
    <m/>
    <n v="156000"/>
    <m/>
    <n v="0"/>
    <m/>
    <n v="156000"/>
    <m/>
    <n v="0"/>
    <n v="0"/>
    <s v="UNI240000002264"/>
    <m/>
    <m/>
    <s v="Aldemir Bilişim"/>
    <s v="Mevcut Müşteri"/>
    <s v="Yeni Satış"/>
    <s v="Kontor"/>
    <s v="Kontor Satışı"/>
    <s v="Diğer"/>
    <s v="Kanal Satış"/>
    <s v="Aldemir"/>
    <s v="Yurt İçi"/>
    <s v="Türkiye"/>
    <s v="Merkez"/>
  </r>
  <r>
    <m/>
    <m/>
    <x v="216"/>
    <s v="Q4"/>
    <x v="1"/>
    <x v="10"/>
    <m/>
    <s v="AKÇAKOCA TEKSTİL GIDA SANAYİ VE TİCARET LİMİTED ŞİRKETİ"/>
    <s v="EY.02.011"/>
    <s v="Enroute Panorama - Panel - Çoklu Proje Birleştirme Mobil Uygulama Yazılımı"/>
    <s v="Univera - Eruslu Sağlık"/>
    <x v="13"/>
    <s v="Enroute"/>
    <m/>
    <n v="12025"/>
    <m/>
    <n v="1"/>
    <m/>
    <n v="12025"/>
    <m/>
    <n v="0"/>
    <m/>
    <n v="12025"/>
    <m/>
    <m/>
    <m/>
    <n v="1000002906"/>
    <m/>
    <m/>
    <s v="Eruslu"/>
    <s v="Mevcut Müşteri"/>
    <s v="Yeni Satış"/>
    <s v="Lisans"/>
    <s v="Lisans Satışı"/>
    <s v="Diğer"/>
    <s v="Univera Satış"/>
    <s v="Saha Satış"/>
    <s v="Yurt İçi"/>
    <s v="Türkiye"/>
    <s v="Dist"/>
  </r>
  <r>
    <m/>
    <m/>
    <x v="217"/>
    <s v="Q4"/>
    <x v="0"/>
    <x v="11"/>
    <m/>
    <s v="ALİ SERGEN KART"/>
    <s v="WPY.01.002"/>
    <s v="WebPlus Dagitim Kanali Lisansi"/>
    <s v="Univera - Kanal"/>
    <x v="5"/>
    <s v="Enroute"/>
    <s v="Webplus"/>
    <n v="6400"/>
    <m/>
    <n v="1"/>
    <m/>
    <n v="8000"/>
    <m/>
    <n v="1600"/>
    <m/>
    <n v="6400"/>
    <m/>
    <n v="0"/>
    <n v="0"/>
    <s v="ENV240000000134"/>
    <m/>
    <m/>
    <s v="Ali Sergen Kart"/>
    <s v="Mevcut Müşteri"/>
    <s v="Yeni Satış"/>
    <s v="Lisans"/>
    <s v="Lisans Satışı"/>
    <s v="Diğer"/>
    <s v="Kanal Satış"/>
    <s v="Ali Sergen Kart"/>
    <s v="Yurt İçi"/>
    <s v="Türkiye"/>
    <s v="Merkez"/>
  </r>
  <r>
    <m/>
    <m/>
    <x v="217"/>
    <s v="Q4"/>
    <x v="0"/>
    <x v="11"/>
    <m/>
    <s v="TEZIL TICARET-AYKUT TEZIL"/>
    <s v="UH.01.002"/>
    <s v="UNIDOX KONTÖR HIZMETI"/>
    <s v="Univera - Tadım"/>
    <x v="6"/>
    <s v="E-Dönüşüm"/>
    <s v="Unidox"/>
    <n v="1.7"/>
    <m/>
    <n v="10000"/>
    <m/>
    <n v="17000"/>
    <m/>
    <n v="0"/>
    <m/>
    <n v="17000"/>
    <m/>
    <n v="0"/>
    <n v="0"/>
    <s v="UNI240000002270"/>
    <m/>
    <m/>
    <s v="Tadım"/>
    <s v="Mevcut Müşteri"/>
    <s v="Yeni Satış"/>
    <s v="Kontor"/>
    <s v="Kontor Satışı"/>
    <s v="Diğer"/>
    <s v="Kanal Satış"/>
    <s v="Saha Satış"/>
    <s v="Yurt İçi"/>
    <s v="Türkiye"/>
    <s v="Dist"/>
  </r>
  <r>
    <m/>
    <m/>
    <x v="217"/>
    <s v="Q4"/>
    <x v="1"/>
    <x v="10"/>
    <m/>
    <s v="BEYLERBEYİ İÇECEK PAZARLAMA A.Ş"/>
    <s v="EH.05.001"/>
    <s v="Enroute Panorama - Yazılım Geliştirme Hizmeti"/>
    <s v="Univera - Sarper İçecek"/>
    <x v="13"/>
    <s v="Enroute"/>
    <s v="Enterprise"/>
    <n v="15608.25"/>
    <m/>
    <n v="21.52"/>
    <m/>
    <n v="376600"/>
    <m/>
    <n v="40710"/>
    <m/>
    <n v="335889.54"/>
    <m/>
    <m/>
    <m/>
    <n v="1000002940"/>
    <m/>
    <m/>
    <s v="Beylerbeyi"/>
    <s v="Mevcut Müşteri"/>
    <s v="Yeni Satış"/>
    <s v="Hizmet"/>
    <s v="Yazılım Geliştirme"/>
    <s v="Diğer"/>
    <s v="Univera Satış"/>
    <s v="Saha Satış"/>
    <s v="Yurt İçi"/>
    <s v="Türkiye"/>
    <s v="Merkez"/>
  </r>
  <r>
    <m/>
    <m/>
    <x v="217"/>
    <s v="Q4"/>
    <x v="1"/>
    <x v="10"/>
    <m/>
    <s v="Turkuaz Trade LLC"/>
    <s v="EH.05.001"/>
    <s v="Enroute Panorama - Yazılım Geliştirme Hizmeti"/>
    <s v="Univera - Turkuaz - Kazakistan"/>
    <x v="19"/>
    <s v="Enroute"/>
    <s v="Enterprise"/>
    <n v="27585.22"/>
    <m/>
    <n v="0.5"/>
    <m/>
    <n v="325"/>
    <m/>
    <n v="0"/>
    <m/>
    <n v="13792.61"/>
    <m/>
    <m/>
    <m/>
    <n v="1000002908"/>
    <m/>
    <m/>
    <s v="Turkuaz Trade"/>
    <s v="Mevcut Müşteri"/>
    <s v="Yeni Satış"/>
    <s v="Hizmet"/>
    <s v="Yazılım Geliştirme"/>
    <s v="Diğer"/>
    <s v="Univera Satış"/>
    <s v="Saha Satış"/>
    <s v="Yurt Dışı"/>
    <s v="Kırgızistan"/>
    <s v="Merkez"/>
  </r>
  <r>
    <m/>
    <m/>
    <x v="217"/>
    <s v="Q4"/>
    <x v="1"/>
    <x v="10"/>
    <m/>
    <s v="AKÇAKOCA TEKSTİL GIDA SANAYİ VE TİCARET LİMİTED ŞİRKETİ"/>
    <s v="EH.02.001"/>
    <s v="Enroute Panorama - Yazılım Bakımı, Yaşatma ve Merkezi Destek Hizmeti"/>
    <s v="Univera - Eruslu Sağlık"/>
    <x v="13"/>
    <s v="Enroute"/>
    <s v="Enterprise"/>
    <n v="2645.5"/>
    <m/>
    <n v="1"/>
    <m/>
    <n v="2645.5"/>
    <m/>
    <n v="0"/>
    <m/>
    <n v="2645.5"/>
    <m/>
    <m/>
    <m/>
    <n v="1000002906"/>
    <m/>
    <m/>
    <s v="Eruslu"/>
    <s v="Mevcut Müşteri"/>
    <s v="Yenileme"/>
    <s v="Hizmet"/>
    <s v="Bakım ve Destek Hizmeti"/>
    <s v="Diğer"/>
    <s v="Univera Satış"/>
    <s v="Saha Satış"/>
    <s v="Yurt İçi"/>
    <s v="Türkiye"/>
    <s v="Dist"/>
  </r>
  <r>
    <m/>
    <m/>
    <x v="217"/>
    <s v="Q4"/>
    <x v="1"/>
    <x v="10"/>
    <m/>
    <s v="MARSHALL BOYA VE VERNİK SANAYİ A.Ş."/>
    <s v="EH.02.001"/>
    <s v="Enroute Panorama - Yazılım Bakımı, Yaşatma ve Merkezi Destek Hizmeti"/>
    <s v="Univera - Marshall"/>
    <x v="18"/>
    <s v="Enroute"/>
    <s v="Enterprise"/>
    <n v="5098.26"/>
    <m/>
    <n v="1"/>
    <m/>
    <n v="5098.26"/>
    <m/>
    <n v="0"/>
    <m/>
    <n v="5098.26"/>
    <m/>
    <m/>
    <m/>
    <n v="1000002951"/>
    <m/>
    <m/>
    <s v="Marshall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217"/>
    <s v="Q4"/>
    <x v="1"/>
    <x v="10"/>
    <m/>
    <s v="MARSHALL BOYA VE VERNİK SANAYİ A.Ş."/>
    <s v="EH.02.001"/>
    <s v="Enroute Panorama - Yazılım Bakımı, Yaşatma ve Merkezi Destek Hizmeti"/>
    <s v="Univera - Marshall"/>
    <x v="18"/>
    <s v="Enroute"/>
    <s v="Enterprise"/>
    <n v="110942.54"/>
    <m/>
    <n v="1"/>
    <m/>
    <n v="110942.54"/>
    <m/>
    <n v="0"/>
    <m/>
    <n v="110942.54"/>
    <m/>
    <m/>
    <m/>
    <n v="1000002951"/>
    <m/>
    <m/>
    <s v="Marshall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217"/>
    <s v="Q4"/>
    <x v="1"/>
    <x v="10"/>
    <m/>
    <s v="BEYLERBEYİ İÇECEK PAZARLAMA A.Ş"/>
    <s v="EH.05.002"/>
    <s v="Enroute Panorama - Rapor Geliştirme Hizmeti"/>
    <s v="Univera - Sarper İçecek"/>
    <x v="13"/>
    <s v="Enroute"/>
    <s v="Enterprise"/>
    <n v="16500"/>
    <m/>
    <n v="5"/>
    <m/>
    <n v="82500"/>
    <m/>
    <n v="0"/>
    <m/>
    <n v="82500"/>
    <m/>
    <m/>
    <m/>
    <n v="1000002940"/>
    <m/>
    <m/>
    <s v="Beylerbeyi"/>
    <s v="Mevcut Müşteri"/>
    <s v="Yeni Satış"/>
    <s v="Hizmet"/>
    <s v="Rapor Geliştirme"/>
    <s v="Diğer"/>
    <s v="Univera Satış"/>
    <s v="Saha Satış"/>
    <s v="Yurt İçi"/>
    <s v="Türkiye"/>
    <s v="Merkez"/>
  </r>
  <r>
    <m/>
    <m/>
    <x v="217"/>
    <s v="Q4"/>
    <x v="1"/>
    <x v="10"/>
    <m/>
    <s v="BEYLERBEYİ İÇECEK PAZARLAMA A.Ş"/>
    <s v="EH.01.001"/>
    <s v="Enroute Panorama - Proje ve Ürün Yönetimi Danışmanlığı Hizmeti"/>
    <s v="Univera - Sarper İçecek"/>
    <x v="13"/>
    <s v="Enroute"/>
    <s v="Enterprise"/>
    <n v="15750"/>
    <m/>
    <n v="0.5"/>
    <m/>
    <n v="8750"/>
    <m/>
    <n v="875"/>
    <m/>
    <n v="7875"/>
    <m/>
    <m/>
    <m/>
    <n v="1000002940"/>
    <m/>
    <m/>
    <s v="Beylerbeyi"/>
    <s v="Mevcut Müşteri"/>
    <s v="Yeni Satış"/>
    <s v="Hizmet"/>
    <s v="Proje Yönetimi ve Danışmanlık"/>
    <s v="Diğer"/>
    <s v="Univera Satış"/>
    <s v="Saha Satış"/>
    <s v="Yurt İçi"/>
    <s v="Türkiye"/>
    <s v="Merkez"/>
  </r>
  <r>
    <m/>
    <m/>
    <x v="217"/>
    <s v="Q4"/>
    <x v="1"/>
    <x v="10"/>
    <m/>
    <s v="Turkuaz Trade LLC"/>
    <s v="EH.01.001"/>
    <s v="Enroute Panorama - Proje ve Ürün Yönetimi Danışmanlığı Hizmeti"/>
    <s v="Univera - Turkuaz - Kazakistan"/>
    <x v="19"/>
    <s v="Enroute"/>
    <s v="Enterprise"/>
    <n v="27585.22"/>
    <m/>
    <n v="1"/>
    <m/>
    <n v="650"/>
    <m/>
    <n v="0"/>
    <m/>
    <n v="27585.22"/>
    <m/>
    <m/>
    <m/>
    <n v="1000002908"/>
    <m/>
    <m/>
    <s v="Turkuaz Trade"/>
    <s v="Mevcut Müşteri"/>
    <s v="Yeni Satış"/>
    <s v="Hizmet"/>
    <s v="Proje Yönetimi ve Danışmanlık"/>
    <s v="Diğer"/>
    <s v="Univera Satış"/>
    <s v="Saha Satış"/>
    <s v="Yurt Dışı"/>
    <s v="Kırgızistan"/>
    <s v="Merkez"/>
  </r>
  <r>
    <m/>
    <m/>
    <x v="217"/>
    <s v="Q4"/>
    <x v="1"/>
    <x v="10"/>
    <m/>
    <s v="VODAFONE MOBILE OPERATION LTD."/>
    <s v="EH.01.001"/>
    <s v="Enroute Panorama - Proje ve Ürün Yönetimi Danışmanlığı Hizmeti"/>
    <s v="Univera - Vodafone"/>
    <x v="19"/>
    <s v="Enroute"/>
    <s v="Enterprise"/>
    <n v="19500"/>
    <m/>
    <n v="1"/>
    <m/>
    <n v="19500"/>
    <m/>
    <n v="0"/>
    <m/>
    <n v="19500"/>
    <m/>
    <m/>
    <m/>
    <n v="1000002907"/>
    <m/>
    <m/>
    <s v="Vodafone Mobile"/>
    <s v="Mevcut Müşteri"/>
    <s v="Yeni Satış"/>
    <s v="Hizmet"/>
    <s v="Proje Yönetimi ve Danışmanlık"/>
    <s v="Diğer"/>
    <s v="Univera Satış"/>
    <s v="Saha Satış"/>
    <s v="Yurt Dışı"/>
    <s v="KKTC"/>
    <s v="Merkez"/>
  </r>
  <r>
    <m/>
    <m/>
    <x v="217"/>
    <s v="Q4"/>
    <x v="1"/>
    <x v="10"/>
    <m/>
    <s v="MARSHALL BOYA VE VERNİK SANAYİ A.Ş."/>
    <s v="EH.03.001"/>
    <s v="Enroute Panorama - Çağrı Merkezi Hizmeti (MSD)"/>
    <s v="Univera - Marshall"/>
    <x v="18"/>
    <s v="Enroute"/>
    <s v="Enterprise"/>
    <n v="18377.579999999998"/>
    <m/>
    <n v="20"/>
    <m/>
    <n v="367551.6"/>
    <m/>
    <n v="0"/>
    <m/>
    <n v="367551.6"/>
    <m/>
    <m/>
    <m/>
    <n v="1000002951"/>
    <m/>
    <m/>
    <s v="Marshall"/>
    <s v="Mevcut Müşteri"/>
    <s v="Yenileme"/>
    <s v="Hizmet"/>
    <s v="Çağrı Merkezi"/>
    <s v="Diğer"/>
    <s v="Univera Satış"/>
    <s v="Saha Satış"/>
    <s v="Yurt İçi"/>
    <s v="Türkiye"/>
    <s v="Merkez"/>
  </r>
  <r>
    <m/>
    <m/>
    <x v="218"/>
    <s v="Q4"/>
    <x v="0"/>
    <x v="11"/>
    <m/>
    <s v="MATRIKS BİLGİSAYAR SİSTEMLERİ LTD.ŞTİ"/>
    <s v="WPH.02.001"/>
    <s v="WebPlus Yazilim Bakimi Hizmeti"/>
    <s v="Univera - Kanal"/>
    <x v="5"/>
    <s v="Enroute"/>
    <s v="Webplus"/>
    <n v="27775"/>
    <m/>
    <n v="1"/>
    <m/>
    <n v="27775"/>
    <m/>
    <n v="0"/>
    <m/>
    <n v="27775"/>
    <m/>
    <n v="0"/>
    <n v="0"/>
    <s v="UNI240000002277"/>
    <m/>
    <m/>
    <s v="Matriks"/>
    <s v="Mevcut Müşteri"/>
    <s v="Yenileme"/>
    <s v="Hizmet"/>
    <s v="Bakım ve Destek Hizmeti"/>
    <s v="Diğer"/>
    <s v="Kanal Satış"/>
    <s v="Matriks"/>
    <s v="Yurt İçi"/>
    <s v="Türkiye"/>
    <s v="Merkez"/>
  </r>
  <r>
    <m/>
    <m/>
    <x v="218"/>
    <s v="Q4"/>
    <x v="0"/>
    <x v="11"/>
    <m/>
    <s v="MATRIKS BİLGİSAYAR SİSTEMLERİ LTD.ŞTİ"/>
    <s v="WPY.01.003"/>
    <s v="WEBPLUS EK KULLANICI LISANSI +1"/>
    <s v="Univera - Kanal"/>
    <x v="5"/>
    <s v="Enroute"/>
    <s v="Webplus"/>
    <n v="2275"/>
    <m/>
    <n v="7"/>
    <m/>
    <n v="22750"/>
    <m/>
    <n v="6825"/>
    <m/>
    <n v="15925"/>
    <m/>
    <n v="0"/>
    <n v="0"/>
    <s v="UNI240000002277"/>
    <m/>
    <m/>
    <s v="Matriks"/>
    <s v="Mevcut Müşteri"/>
    <s v="Yeni Satış"/>
    <s v="Lisans"/>
    <s v="Lisans Satışı"/>
    <s v="Diğer"/>
    <s v="Kanal Satış"/>
    <s v="Matriks"/>
    <s v="Yurt İçi"/>
    <s v="Türkiye"/>
    <s v="Merkez"/>
  </r>
  <r>
    <m/>
    <m/>
    <x v="218"/>
    <s v="Q4"/>
    <x v="0"/>
    <x v="11"/>
    <m/>
    <s v="MATRIKS BİLGİSAYAR SİSTEMLERİ LTD.ŞTİ"/>
    <s v="WPY.01.007"/>
    <s v="WEBPLUS E-DÖNÜSÜM MODÜL LISANSI"/>
    <s v="Univera - Kanal"/>
    <x v="5"/>
    <s v="Enroute"/>
    <s v="Webplus"/>
    <n v="7700"/>
    <m/>
    <n v="1"/>
    <m/>
    <n v="11000"/>
    <m/>
    <n v="3300"/>
    <m/>
    <n v="7700"/>
    <m/>
    <n v="0"/>
    <n v="0"/>
    <s v="UNI240000002277"/>
    <m/>
    <m/>
    <s v="Matriks"/>
    <s v="Mevcut Müşteri"/>
    <s v="Yeni Satış"/>
    <s v="Lisans"/>
    <s v="Lisans Satışı"/>
    <s v="Diğer"/>
    <s v="Kanal Satış"/>
    <s v="Matriks"/>
    <s v="Yurt İçi"/>
    <s v="Türkiye"/>
    <s v="Merkez"/>
  </r>
  <r>
    <m/>
    <m/>
    <x v="218"/>
    <s v="Q4"/>
    <x v="0"/>
    <x v="11"/>
    <m/>
    <s v="MATRIKS BİLGİSAYAR SİSTEMLERİ LTD.ŞTİ"/>
    <s v="WPY.01.005"/>
    <s v="WEBPLUS DISTRIBUTION SATIS-DAGITIM YAZILIMI (Standart)"/>
    <s v="Univera - Kanal"/>
    <x v="5"/>
    <s v="Enroute"/>
    <s v="Webplus"/>
    <n v="28000"/>
    <m/>
    <n v="1"/>
    <m/>
    <n v="40000"/>
    <m/>
    <n v="12000"/>
    <m/>
    <n v="28000"/>
    <m/>
    <n v="0"/>
    <n v="0"/>
    <s v="UNI240000002277"/>
    <m/>
    <m/>
    <s v="Matriks"/>
    <s v="Mevcut Müşteri"/>
    <s v="Yeni Satış"/>
    <s v="Lisans"/>
    <s v="Lisans Satışı"/>
    <s v="Diğer"/>
    <s v="Kanal Satış"/>
    <s v="Matriks"/>
    <s v="Yurt İçi"/>
    <s v="Türkiye"/>
    <s v="Merkez"/>
  </r>
  <r>
    <m/>
    <m/>
    <x v="218"/>
    <s v="Q4"/>
    <x v="0"/>
    <x v="11"/>
    <m/>
    <s v="MATRIKS BİLGİSAYAR SİSTEMLERİ LTD.ŞTİ"/>
    <s v="WPY.02.001"/>
    <s v="WEBPLUS (Android) SATIS TEMSILCISI LISANSI"/>
    <s v="Univera - Kanal"/>
    <x v="5"/>
    <s v="Enroute"/>
    <s v="Webplus"/>
    <n v="2450"/>
    <m/>
    <n v="15"/>
    <m/>
    <n v="52500"/>
    <m/>
    <n v="15750"/>
    <m/>
    <n v="36750"/>
    <m/>
    <n v="0"/>
    <n v="0"/>
    <s v="UNI240000002277"/>
    <m/>
    <m/>
    <s v="Matriks"/>
    <s v="Mevcut Müşteri"/>
    <s v="Yeni Satış"/>
    <s v="Lisans"/>
    <s v="Lisans Satışı"/>
    <s v="Diğer"/>
    <s v="Kanal Satış"/>
    <s v="Matriks"/>
    <s v="Yurt İçi"/>
    <s v="Türkiye"/>
    <s v="Merkez"/>
  </r>
  <r>
    <m/>
    <m/>
    <x v="218"/>
    <s v="Q4"/>
    <x v="0"/>
    <x v="11"/>
    <m/>
    <s v="MİYA OTOMASYON VE BARKOD BILISIM SISTEMLERI SAN TİC. VE L.T.D. STI."/>
    <s v="UH.01.002"/>
    <s v="UNIDOX KONTÖR HIZMETI"/>
    <s v="Univera - Kanal"/>
    <x v="5"/>
    <s v="E-Dönüşüm"/>
    <s v="Unidox"/>
    <n v="1.0688"/>
    <m/>
    <n v="100000"/>
    <m/>
    <n v="106880"/>
    <m/>
    <n v="0"/>
    <m/>
    <n v="106880"/>
    <m/>
    <n v="0"/>
    <n v="0"/>
    <s v="UNI240000002278"/>
    <m/>
    <m/>
    <s v="Miya"/>
    <s v="Mevcut Müşteri"/>
    <s v="Yeni Satış"/>
    <s v="Kontor"/>
    <s v="Kontor Satışı"/>
    <s v="Diğer"/>
    <s v="Kanal Satış"/>
    <s v="Miya"/>
    <s v="Yurt İçi"/>
    <s v="Türkiye"/>
    <s v="Merkez"/>
  </r>
  <r>
    <m/>
    <m/>
    <x v="218"/>
    <s v="Q4"/>
    <x v="0"/>
    <x v="11"/>
    <m/>
    <s v="Mey İçki Sanayi ve Ticaret A.Ş."/>
    <s v="QH.07.001"/>
    <s v="Quest Panorama - Rapor Gelistirme Hizmeti"/>
    <s v="Univera - Mey İçki"/>
    <x v="11"/>
    <s v="Quest"/>
    <m/>
    <n v="7142"/>
    <m/>
    <n v="11"/>
    <m/>
    <n v="78562"/>
    <m/>
    <n v="0"/>
    <m/>
    <n v="78562"/>
    <m/>
    <n v="0"/>
    <n v="0"/>
    <s v="UNI240000002280"/>
    <m/>
    <m/>
    <s v="Mey İçki"/>
    <s v="Mevcut Müşteri"/>
    <s v="Yeni Satış"/>
    <s v="Hizmet"/>
    <s v="Rapor Geliştirme"/>
    <s v="Key Account"/>
    <s v="Univera Satış"/>
    <s v="Saha Satış"/>
    <s v="Yurt İçi"/>
    <s v="Türkiye"/>
    <s v="Merkez"/>
  </r>
  <r>
    <m/>
    <m/>
    <x v="218"/>
    <s v="Q4"/>
    <x v="0"/>
    <x v="11"/>
    <m/>
    <s v="Mey İçki Sanayi ve Ticaret A.Ş."/>
    <s v="QH.01.001"/>
    <s v="Quest Panorama - Proje Yönetim Hizmeti"/>
    <s v="Univera - Mey İçki"/>
    <x v="11"/>
    <s v="Quest"/>
    <m/>
    <n v="8029"/>
    <m/>
    <n v="28"/>
    <m/>
    <n v="224812"/>
    <m/>
    <n v="0"/>
    <m/>
    <n v="224812"/>
    <m/>
    <n v="0"/>
    <n v="0"/>
    <s v="UNI240000002280"/>
    <m/>
    <m/>
    <s v="Mey İçki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218"/>
    <s v="Q4"/>
    <x v="1"/>
    <x v="11"/>
    <m/>
    <s v="Shell &amp; Turcas Petrol A.Ş."/>
    <s v="OH.02.001"/>
    <s v="Outsource Yazılım Bakımı Hizmeti"/>
    <s v="Univera - Shell Bee"/>
    <x v="13"/>
    <s v="Enroute"/>
    <s v="Outsource - Hizmet"/>
    <n v="307725"/>
    <m/>
    <n v="1"/>
    <m/>
    <n v="307725"/>
    <m/>
    <n v="0"/>
    <m/>
    <n v="307725"/>
    <m/>
    <m/>
    <m/>
    <n v="1000002978"/>
    <m/>
    <m/>
    <s v="Shell"/>
    <s v="Yeni Müşteri"/>
    <s v="Yenileme"/>
    <s v="Hizmet"/>
    <s v="Bakım ve Destek Hizmeti"/>
    <s v="Diğer"/>
    <s v="Univera Satış"/>
    <s v="Saha Satış"/>
    <s v="Yurt İçi"/>
    <s v="Türkiye"/>
    <s v="Merkez"/>
  </r>
  <r>
    <m/>
    <m/>
    <x v="218"/>
    <s v="Q4"/>
    <x v="1"/>
    <x v="11"/>
    <m/>
    <s v="KOROPLAST TEMİZLİK AMBALAJ ÜRÜNLERİ SAN. VE DIŞ TİC.A.Ş."/>
    <s v="EY.03.001"/>
    <s v="Enroute PANORAMA PAAS YazılımI (Kiralama Hizmetİ)"/>
    <s v="Univera - Koroplast"/>
    <x v="19"/>
    <s v="Enroute"/>
    <s v="Enroute"/>
    <n v="94503.98"/>
    <m/>
    <n v="1"/>
    <m/>
    <n v="94503.98"/>
    <m/>
    <n v="0"/>
    <m/>
    <n v="94503.98"/>
    <m/>
    <m/>
    <m/>
    <n v="1000003035"/>
    <m/>
    <m/>
    <s v="Koroplast"/>
    <s v="Mevcut Müşteri"/>
    <s v="Yenileme"/>
    <s v="Lisans"/>
    <s v="Lisans Kiralama"/>
    <s v="Diğer"/>
    <s v="Univera Satış"/>
    <s v="Saha Satış"/>
    <s v="Yurt İçi"/>
    <s v="Türkiye"/>
    <s v="Merkez"/>
  </r>
  <r>
    <m/>
    <m/>
    <x v="218"/>
    <s v="Q4"/>
    <x v="1"/>
    <x v="11"/>
    <m/>
    <s v="RECKITT BENCKİSER TEMİZLİK MALZEMESİ SAN. VE TİC. A.Ş."/>
    <s v="EH.02.014"/>
    <s v="Enroute PANORAMA BUSİNESS ANALYTİCS (QSENSE) KULLANICI YazılımI BakımI"/>
    <s v="Univera - Reckitt Benckiser"/>
    <x v="19"/>
    <s v="Enroute"/>
    <s v="Enterprise"/>
    <n v="98780.6"/>
    <m/>
    <n v="1"/>
    <m/>
    <m/>
    <m/>
    <m/>
    <m/>
    <n v="98780.6"/>
    <m/>
    <m/>
    <m/>
    <n v="1000003004"/>
    <m/>
    <m/>
    <s v="R. Benckiser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218"/>
    <s v="Q4"/>
    <x v="1"/>
    <x v="11"/>
    <m/>
    <s v="Arma İlaç San. ve Tic. Ltd. Şti."/>
    <s v="EH.02.001"/>
    <s v="Enroute Panorama - Yazılım Bakımı, Yaşatma ve Merkezi Destek Hizmeti"/>
    <s v="Univera - Arma İlaç"/>
    <x v="19"/>
    <s v="Enroute"/>
    <s v="Enterprise"/>
    <n v="412035.36"/>
    <m/>
    <n v="1"/>
    <m/>
    <m/>
    <m/>
    <m/>
    <m/>
    <n v="412035.36"/>
    <m/>
    <m/>
    <m/>
    <s v="1000003130"/>
    <m/>
    <m/>
    <s v="Arma İlaç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218"/>
    <s v="Q4"/>
    <x v="1"/>
    <x v="11"/>
    <m/>
    <s v="Arma İlaç San. ve Tic. Ltd. Şti."/>
    <s v="EH.02.001"/>
    <s v="Enroute Panorama - Yazılım Bakımı, Yaşatma ve Merkezi Destek Hizmeti"/>
    <s v="Univera - Arma İlaç"/>
    <x v="19"/>
    <s v="Enroute"/>
    <s v="Enterprise"/>
    <n v="175729.13"/>
    <m/>
    <n v="1"/>
    <m/>
    <m/>
    <m/>
    <m/>
    <m/>
    <n v="175729.13"/>
    <m/>
    <m/>
    <m/>
    <s v="1000003130"/>
    <m/>
    <m/>
    <s v="Arma İlaç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218"/>
    <s v="Q4"/>
    <x v="1"/>
    <x v="11"/>
    <m/>
    <s v="Arma İlaç San. ve Tic. Ltd. Şti."/>
    <s v="EH.02.001"/>
    <s v="Enroute Panorama - Yazılım Bakımı, Yaşatma ve Merkezi Destek Hizmeti"/>
    <s v="Univera - Arma İlaç"/>
    <x v="19"/>
    <s v="Enroute"/>
    <s v="Enterprise"/>
    <n v="292990.5"/>
    <m/>
    <n v="1"/>
    <m/>
    <m/>
    <m/>
    <m/>
    <m/>
    <n v="292990.5"/>
    <m/>
    <m/>
    <m/>
    <s v="1000003132"/>
    <m/>
    <m/>
    <s v="Arma İlaç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218"/>
    <s v="Q4"/>
    <x v="1"/>
    <x v="11"/>
    <m/>
    <s v="ÖZGÖRKEY OTOMOTİV TURİZM GIDA SANAYİ VE TİCARET ANONİM ŞİRKETİ"/>
    <s v="EH.02.001"/>
    <s v="Enroute Panorama - Yazılım Bakımı, Yaşatma ve Merkezi Destek Hizmeti"/>
    <s v="Univera - Özgörkey"/>
    <x v="19"/>
    <s v="Enroute"/>
    <s v="Enterprise"/>
    <n v="188002.67"/>
    <m/>
    <n v="1"/>
    <m/>
    <m/>
    <m/>
    <m/>
    <m/>
    <n v="188002.67"/>
    <m/>
    <m/>
    <m/>
    <s v="1000003154"/>
    <m/>
    <m/>
    <s v="Özgörkey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218"/>
    <s v="Q4"/>
    <x v="1"/>
    <x v="10"/>
    <m/>
    <s v="TURKIYE SISE VE CAM FABRIKALARI A.S."/>
    <s v="EH.02.001"/>
    <s v="Enroute Panorama - Yazılım Bakımı, Yaşatma ve Merkezi Destek Hizmeti"/>
    <s v="Univera - Paşabahçe"/>
    <x v="18"/>
    <s v="Enroute"/>
    <s v="Enterprise"/>
    <n v="55173"/>
    <m/>
    <n v="1"/>
    <m/>
    <n v="55173"/>
    <m/>
    <n v="0"/>
    <m/>
    <n v="55173"/>
    <m/>
    <m/>
    <m/>
    <n v="1000002963"/>
    <m/>
    <m/>
    <s v="Şişecam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218"/>
    <s v="Q4"/>
    <x v="1"/>
    <x v="10"/>
    <m/>
    <s v="TURKIYE SISE VE CAM FABRIKALARI A.S."/>
    <s v="EH.02.001"/>
    <s v="Enroute Panorama - Yazılım Bakımı, Yaşatma ve Merkezi Destek Hizmeti"/>
    <s v="Univera - Trakya Cam"/>
    <x v="18"/>
    <s v="Enroute"/>
    <s v="Enterprise"/>
    <n v="187701"/>
    <m/>
    <n v="1"/>
    <m/>
    <n v="187701"/>
    <m/>
    <n v="0"/>
    <m/>
    <n v="187701"/>
    <m/>
    <m/>
    <m/>
    <n v="1000002964"/>
    <m/>
    <m/>
    <s v="Şişecam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218"/>
    <s v="Q4"/>
    <x v="1"/>
    <x v="11"/>
    <m/>
    <s v="ROYAL CANIN TURKEY EVCİL HAYVAN ÜRÜNLERİ TİC. LTD. ŞTİ."/>
    <s v="EH.05.002"/>
    <s v="Enroute Panorama - Rapor Geliştirme Hizmeti"/>
    <s v="Univera - Royal Canin"/>
    <x v="12"/>
    <s v="Enroute"/>
    <s v="Enterprise"/>
    <n v="24500"/>
    <m/>
    <n v="1"/>
    <m/>
    <n v="24500"/>
    <m/>
    <n v="0"/>
    <m/>
    <n v="24500"/>
    <m/>
    <m/>
    <m/>
    <n v="1000003044"/>
    <m/>
    <m/>
    <s v="Royal Canin"/>
    <s v="Mevcut Müşteri"/>
    <s v="Yeni Satış"/>
    <s v="Hizmet"/>
    <s v="Rapor Geliştirme"/>
    <s v="Diğer"/>
    <s v="Univera Satış"/>
    <s v="Saha Satış"/>
    <s v="Yurt İçi"/>
    <s v="Türkiye"/>
    <s v="Merkez"/>
  </r>
  <r>
    <m/>
    <m/>
    <x v="218"/>
    <s v="Q4"/>
    <x v="1"/>
    <x v="11"/>
    <m/>
    <s v="PERRİGO KİŞİSEL Bakım ÜRÜNLERİ SAN. VE TİC. LTD.ŞTİ"/>
    <s v="EH.01.001"/>
    <s v="Enroute Panorama - Proje ve Ürün Yönetimi Danışmanlığı Hizmeti"/>
    <s v="Univera - Omega Pharma"/>
    <x v="19"/>
    <s v="Enroute"/>
    <s v="Enterprise"/>
    <n v="15680"/>
    <m/>
    <n v="2"/>
    <m/>
    <m/>
    <m/>
    <m/>
    <m/>
    <n v="31360"/>
    <m/>
    <m/>
    <m/>
    <n v="1000003011"/>
    <m/>
    <m/>
    <s v="Perrigo"/>
    <s v="Mevcut Müşteri"/>
    <s v="Yeni Satış"/>
    <s v="Hizmet"/>
    <s v="Proje Yönetimi ve Danışmanlık"/>
    <s v="Diğer"/>
    <s v="Univera Satış"/>
    <s v="Saha Satış"/>
    <s v="Yurt İçi"/>
    <s v="Türkiye"/>
    <s v="Merkez"/>
  </r>
  <r>
    <m/>
    <m/>
    <x v="218"/>
    <s v="Q4"/>
    <x v="1"/>
    <x v="11"/>
    <m/>
    <s v="ROYAL CANIN TURKEY EVCİL HAYVAN ÜRÜNLERİ TİC. LTD. ŞTİ."/>
    <s v="EH.01.001"/>
    <s v="Enroute Panorama - Proje ve Ürün Yönetimi Danışmanlığı Hizmeti"/>
    <s v="Univera - Royal Canin"/>
    <x v="12"/>
    <s v="Enroute"/>
    <s v="Enterprise"/>
    <n v="24500"/>
    <m/>
    <n v="1"/>
    <m/>
    <n v="24500"/>
    <m/>
    <n v="0"/>
    <m/>
    <n v="24500"/>
    <m/>
    <m/>
    <m/>
    <n v="1000003044"/>
    <m/>
    <m/>
    <s v="Royal Canin"/>
    <s v="Mevcut Müşteri"/>
    <s v="Yeni Satış"/>
    <s v="Hizmet"/>
    <s v="Proje Yönetimi ve Danışmanlık"/>
    <s v="Diğer"/>
    <s v="Univera Satış"/>
    <s v="Saha Satış"/>
    <s v="Yurt İçi"/>
    <s v="Türkiye"/>
    <s v="Merkez"/>
  </r>
  <r>
    <m/>
    <m/>
    <x v="218"/>
    <s v="Q4"/>
    <x v="1"/>
    <x v="11"/>
    <m/>
    <s v="Arma İlaç San. ve Tic. Ltd. Şti."/>
    <s v="EH.03.001"/>
    <s v="Enroute Panorama - Çağrı Merkezi Hizmeti (MSD)"/>
    <s v="Univera - Arma İlaç"/>
    <x v="19"/>
    <s v="Enroute"/>
    <s v="Enterprise"/>
    <n v="42000"/>
    <m/>
    <n v="4"/>
    <m/>
    <m/>
    <m/>
    <m/>
    <m/>
    <n v="168000"/>
    <m/>
    <m/>
    <m/>
    <s v="1000003130"/>
    <m/>
    <m/>
    <s v="Arma İlaç"/>
    <s v="Mevcut Müşteri"/>
    <s v="Yenileme"/>
    <s v="Hizmet"/>
    <s v="Çağrı Merkezi"/>
    <s v="Diğer"/>
    <s v="Univera Satış"/>
    <s v="Saha Satış"/>
    <s v="Yurt İçi"/>
    <s v="Türkiye"/>
    <s v="Merkez"/>
  </r>
  <r>
    <m/>
    <m/>
    <x v="218"/>
    <s v="Q4"/>
    <x v="1"/>
    <x v="11"/>
    <m/>
    <s v="Arma İlaç San. ve Tic. Ltd. Şti."/>
    <s v="EH.03.001"/>
    <s v="Enroute Panorama - Çağrı Merkezi Hizmeti (MSD)"/>
    <s v="Univera - Arma İlaç"/>
    <x v="19"/>
    <s v="Enroute"/>
    <s v="Enterprise"/>
    <n v="45000"/>
    <m/>
    <n v="2"/>
    <m/>
    <m/>
    <m/>
    <m/>
    <m/>
    <n v="90000"/>
    <m/>
    <m/>
    <m/>
    <s v="1000003130"/>
    <m/>
    <m/>
    <s v="Arma İlaç"/>
    <s v="Mevcut Müşteri"/>
    <s v="Yenileme"/>
    <s v="Hizmet"/>
    <s v="Çağrı Merkezi"/>
    <s v="Diğer"/>
    <s v="Univera Satış"/>
    <s v="Saha Satış"/>
    <s v="Yurt İçi"/>
    <s v="Türkiye"/>
    <s v="Merkez"/>
  </r>
  <r>
    <m/>
    <m/>
    <x v="218"/>
    <s v="Q4"/>
    <x v="1"/>
    <x v="11"/>
    <m/>
    <s v="ÖZGÖRKEY OTOMOTİV TURİZM GIDA SANAYİ VE TİCARET ANONİM ŞİRKETİ"/>
    <s v="EH.03.001"/>
    <s v="Enroute Panorama - Çağrı Merkezi Hizmeti (MSD)"/>
    <s v="Univera - Özgörkey"/>
    <x v="19"/>
    <s v="Enroute"/>
    <s v="Enterprise"/>
    <n v="25175.239999999998"/>
    <m/>
    <n v="7"/>
    <m/>
    <m/>
    <m/>
    <m/>
    <m/>
    <n v="176226.68"/>
    <m/>
    <m/>
    <m/>
    <s v="1000003154"/>
    <m/>
    <m/>
    <s v="Özgörkey"/>
    <s v="Mevcut Müşteri"/>
    <s v="Yenileme"/>
    <s v="Hizmet"/>
    <s v="Çağrı Merkezi"/>
    <s v="Diğer"/>
    <s v="Univera Satış"/>
    <s v="Saha Satış"/>
    <s v="Yurt İçi"/>
    <s v="Türkiye"/>
    <s v="Merkez"/>
  </r>
  <r>
    <m/>
    <m/>
    <x v="218"/>
    <s v="Q4"/>
    <x v="1"/>
    <x v="11"/>
    <m/>
    <s v="Arma İlaç San. ve Tic. Ltd. Şti."/>
    <s v="EH.03.008"/>
    <s v="Enroute Panorama - Çağrı Merkezi Hizmeti (DDI / OutSource)"/>
    <s v="Univera - Arma İlaç"/>
    <x v="19"/>
    <s v="Enroute"/>
    <s v="Enterprise"/>
    <n v="14400"/>
    <m/>
    <n v="5"/>
    <m/>
    <m/>
    <m/>
    <m/>
    <m/>
    <n v="72000"/>
    <m/>
    <m/>
    <m/>
    <s v="1000003132"/>
    <m/>
    <m/>
    <s v="Arma İlaç"/>
    <s v="Mevcut Müşteri"/>
    <s v="Yenileme"/>
    <s v="Hizmet"/>
    <s v="Çağrı Merkezi"/>
    <s v="Diğer"/>
    <s v="Univera Satış"/>
    <s v="Saha Satış"/>
    <s v="Yurt İçi"/>
    <s v="Türkiye"/>
    <s v="Merkez"/>
  </r>
  <r>
    <m/>
    <m/>
    <x v="218"/>
    <s v="Q4"/>
    <x v="1"/>
    <x v="11"/>
    <m/>
    <s v="ÖZGÖRKEY OTOMOTİV TURİZM GIDA SANAYİ VE TİCARET ANONİM ŞİRKETİ"/>
    <s v="EH.03.008"/>
    <s v="Enroute Panorama - Çağrı Merkezi Hizmeti (DDI / OutSource)"/>
    <s v="Univera - Özgörkey"/>
    <x v="19"/>
    <s v="Enroute"/>
    <s v="Enterprise"/>
    <n v="22154.129999999997"/>
    <m/>
    <n v="5"/>
    <m/>
    <m/>
    <m/>
    <m/>
    <m/>
    <n v="110770.65"/>
    <m/>
    <m/>
    <m/>
    <s v="1000003154"/>
    <m/>
    <m/>
    <s v="Özgörkey"/>
    <s v="Mevcut Müşteri"/>
    <s v="Yenileme"/>
    <s v="Hizmet"/>
    <s v="Çağrı Merkezi"/>
    <s v="Diğer"/>
    <s v="Univera Satış"/>
    <s v="Saha Satış"/>
    <s v="Yurt İçi"/>
    <s v="Türkiye"/>
    <s v="Merkez"/>
  </r>
  <r>
    <m/>
    <m/>
    <x v="219"/>
    <s v="Q4"/>
    <x v="0"/>
    <x v="11"/>
    <m/>
    <s v="YUSUF ALDEMİR (ALDEMİR BİLİŞİM HizmetLERİ VE DANIŞMANLIK)"/>
    <s v="WPH.02.001"/>
    <s v="WebPlus Yazilim Bakimi Hizmeti"/>
    <s v="Univera - Kanal"/>
    <x v="5"/>
    <s v="Enroute"/>
    <s v="Webplus"/>
    <n v="22264"/>
    <m/>
    <n v="1"/>
    <m/>
    <n v="27830"/>
    <m/>
    <n v="5566"/>
    <m/>
    <n v="22264"/>
    <m/>
    <n v="0"/>
    <n v="0"/>
    <s v="UNI240000002282"/>
    <m/>
    <m/>
    <s v="Aldemir Bilişim"/>
    <s v="Mevcut Müşteri"/>
    <s v="Yenileme"/>
    <s v="Hizmet"/>
    <s v="Bakım ve Destek Hizmeti"/>
    <s v="Diğer"/>
    <s v="Kanal Satış"/>
    <s v="Aldemir"/>
    <s v="Yurt İçi"/>
    <s v="Türkiye"/>
    <s v="Merkez"/>
  </r>
  <r>
    <m/>
    <m/>
    <x v="219"/>
    <s v="Q4"/>
    <x v="0"/>
    <x v="11"/>
    <m/>
    <s v="YUSUF ALDEMİR (ALDEMİR BİLİŞİM HizmetLERİ VE DANIŞMANLIK)"/>
    <s v="WPY.01.004"/>
    <s v="WEBPLUS EK KULLANICI LISANSI +5"/>
    <s v="Univera - Kanal"/>
    <x v="5"/>
    <s v="Enroute"/>
    <s v="Webplus"/>
    <n v="13875"/>
    <m/>
    <n v="1"/>
    <m/>
    <n v="18500"/>
    <m/>
    <n v="4625"/>
    <m/>
    <n v="13875"/>
    <m/>
    <n v="0"/>
    <n v="0"/>
    <s v="UNI240000002282"/>
    <m/>
    <m/>
    <s v="Aldemir Bilişim"/>
    <s v="Mevcut Müşteri"/>
    <s v="Yeni Satış"/>
    <s v="Lisans"/>
    <s v="Lisans Satışı"/>
    <s v="Diğer"/>
    <s v="Kanal Satış"/>
    <s v="Aldemir"/>
    <s v="Yurt İçi"/>
    <s v="Türkiye"/>
    <s v="Merkez"/>
  </r>
  <r>
    <m/>
    <m/>
    <x v="219"/>
    <s v="Q4"/>
    <x v="0"/>
    <x v="11"/>
    <m/>
    <s v="MİYA OTOMASYON VE BARKOD BILISIM SISTEMLERI SAN TİC. VE L.T.D. STI."/>
    <s v="WPY.01.003"/>
    <s v="WEBPLUS EK KULLANICI LISANSI +1"/>
    <s v="Univera - Kanal"/>
    <x v="5"/>
    <s v="Enroute"/>
    <s v="Webplus"/>
    <n v="4900"/>
    <m/>
    <n v="1"/>
    <m/>
    <n v="4900"/>
    <m/>
    <n v="0"/>
    <m/>
    <n v="4900"/>
    <m/>
    <n v="0"/>
    <n v="0"/>
    <s v="UNI240000002286"/>
    <m/>
    <m/>
    <s v="Miya"/>
    <s v="Mevcut Müşteri"/>
    <s v="Yeni Satış"/>
    <s v="Lisans"/>
    <s v="Lisans Satışı"/>
    <s v="Diğer"/>
    <s v="Kanal Satış"/>
    <s v="Miya"/>
    <s v="Yurt İçi"/>
    <s v="Türkiye"/>
    <s v="Merkez"/>
  </r>
  <r>
    <m/>
    <m/>
    <x v="219"/>
    <s v="Q4"/>
    <x v="0"/>
    <x v="11"/>
    <m/>
    <s v="YUSUF ALDEMİR (ALDEMİR BİLİŞİM HizmetLERİ VE DANIŞMANLIK)"/>
    <s v="WPY.01.001"/>
    <s v="WEBPLUS DISTRIBUTION SATIS-DAGITIM YAZILIMI (Enterprise)"/>
    <s v="Univera - Kanal"/>
    <x v="5"/>
    <s v="Enroute"/>
    <s v="Webplus"/>
    <n v="46875"/>
    <m/>
    <n v="1"/>
    <m/>
    <n v="62500"/>
    <m/>
    <n v="15625"/>
    <m/>
    <n v="46875"/>
    <m/>
    <n v="0"/>
    <n v="0"/>
    <s v="UNI240000002282"/>
    <m/>
    <m/>
    <s v="Aldemir Bilişim"/>
    <s v="Mevcut Müşteri"/>
    <s v="Yeni Satış"/>
    <s v="Lisans"/>
    <s v="Lisans Satışı"/>
    <s v="Diğer"/>
    <s v="Kanal Satış"/>
    <s v="Aldemir"/>
    <s v="Yurt İçi"/>
    <s v="Türkiye"/>
    <s v="Merkez"/>
  </r>
  <r>
    <m/>
    <m/>
    <x v="219"/>
    <s v="Q4"/>
    <x v="0"/>
    <x v="11"/>
    <m/>
    <s v="YUSUF ALDEMİR (ALDEMİR BİLİŞİM HizmetLERİ VE DANIŞMANLIK)"/>
    <s v="WPY.02.001"/>
    <s v="WEBPLUS (Android) SATIS TEMSILCISI LISANSI"/>
    <s v="Univera - Kanal"/>
    <x v="5"/>
    <s v="Enroute"/>
    <s v="Webplus"/>
    <n v="2625"/>
    <m/>
    <n v="13"/>
    <m/>
    <n v="45500"/>
    <m/>
    <n v="11375"/>
    <m/>
    <n v="34125"/>
    <m/>
    <n v="0"/>
    <n v="0"/>
    <s v="UNI240000002282"/>
    <m/>
    <m/>
    <s v="Aldemir Bilişim"/>
    <s v="Mevcut Müşteri"/>
    <s v="Yeni Satış"/>
    <s v="Lisans"/>
    <s v="Lisans Satışı"/>
    <s v="Diğer"/>
    <s v="Kanal Satış"/>
    <s v="Aldemir"/>
    <s v="Yurt İçi"/>
    <s v="Türkiye"/>
    <s v="Merkez"/>
  </r>
  <r>
    <m/>
    <m/>
    <x v="219"/>
    <s v="Q4"/>
    <x v="0"/>
    <x v="11"/>
    <m/>
    <s v="VIZYON GIDA-CAFER SAHIN"/>
    <s v="UH.01.002"/>
    <s v="UNIDOX KONTÖR HIZMETI"/>
    <s v="Univera - Danone Tikveşli"/>
    <x v="6"/>
    <s v="E-Dönüşüm"/>
    <s v="Unidox"/>
    <n v="1.75"/>
    <m/>
    <n v="25000"/>
    <m/>
    <n v="43750"/>
    <m/>
    <n v="0"/>
    <m/>
    <n v="43750"/>
    <m/>
    <n v="0"/>
    <n v="0"/>
    <s v="UNI240000002285"/>
    <m/>
    <m/>
    <s v="Danone"/>
    <s v="Mevcut Müşteri"/>
    <s v="Yeni Satış"/>
    <s v="Kontor"/>
    <s v="Kontor Satışı"/>
    <s v="Diğer"/>
    <s v="Kanal Satış"/>
    <s v="Saha Satış"/>
    <s v="Yurt İçi"/>
    <s v="Türkiye"/>
    <s v="Dist"/>
  </r>
  <r>
    <m/>
    <m/>
    <x v="219"/>
    <s v="Q4"/>
    <x v="1"/>
    <x v="11"/>
    <m/>
    <s v="Altıparmak Gıda San. ve Tic. A.Ş."/>
    <s v="EY.03.001"/>
    <s v="Enroute PANORAMA PAAS YazılımI (Kiralama Hizmetİ)"/>
    <s v="Univera - Altıparmak-Balparmak"/>
    <x v="18"/>
    <s v="Enroute"/>
    <s v="Enterprise"/>
    <n v="112492.8"/>
    <m/>
    <n v="1"/>
    <m/>
    <m/>
    <m/>
    <m/>
    <m/>
    <n v="112492.8"/>
    <m/>
    <m/>
    <m/>
    <n v="1000003157"/>
    <m/>
    <m/>
    <s v="Balparmak"/>
    <s v="Mevcut Müşteri"/>
    <s v="Yenileme"/>
    <s v="Lisans"/>
    <s v="Lisans Kiralama"/>
    <s v="Diğer"/>
    <s v="Univera Satış"/>
    <s v="Saha Satış"/>
    <s v="Yurt İçi"/>
    <s v="Türkiye"/>
    <s v="Merkez"/>
  </r>
  <r>
    <m/>
    <m/>
    <x v="219"/>
    <s v="Q4"/>
    <x v="1"/>
    <x v="11"/>
    <m/>
    <s v="EFES KAZAKHSTAN JSC FE"/>
    <s v="EH.05.001"/>
    <s v="Enroute Panorama - Yazılım Geliştirme Hizmeti"/>
    <s v="Univera - Efes Kazakistan"/>
    <x v="19"/>
    <s v="Enroute"/>
    <s v="Enterprise"/>
    <n v="17045.560000000001"/>
    <m/>
    <n v="4"/>
    <m/>
    <m/>
    <m/>
    <m/>
    <m/>
    <n v="68182.240000000005"/>
    <m/>
    <m/>
    <m/>
    <n v="1000003183"/>
    <m/>
    <m/>
    <s v="Efes International"/>
    <s v="Mevcut Müşteri"/>
    <s v="Yeni Satış"/>
    <s v="Hizmet"/>
    <s v="Yazılım Geliştirme"/>
    <s v="Diğer"/>
    <s v="Univera Satış"/>
    <s v="Saha Satış"/>
    <s v="Yurt Dışı"/>
    <s v="Kazakistan"/>
    <s v="Merkez"/>
  </r>
  <r>
    <m/>
    <m/>
    <x v="219"/>
    <s v="Q4"/>
    <x v="1"/>
    <x v="11"/>
    <m/>
    <s v="Lomisi JSC Efes Gürcistan"/>
    <s v="EH.05.001"/>
    <s v="Enroute Panorama - Yazılım Geliştirme Hizmeti"/>
    <s v="Univera - Efes Gürcistan"/>
    <x v="19"/>
    <s v="Enroute"/>
    <s v="Enterprise"/>
    <n v="17020"/>
    <m/>
    <n v="2"/>
    <m/>
    <m/>
    <m/>
    <m/>
    <m/>
    <n v="34040"/>
    <m/>
    <m/>
    <m/>
    <n v="1000003181"/>
    <m/>
    <m/>
    <s v="Efes International"/>
    <s v="Mevcut Müşteri"/>
    <s v="Yeni Satış"/>
    <s v="Hizmet"/>
    <s v="Yazılım Geliştirme"/>
    <s v="Diğer"/>
    <s v="Univera Satış"/>
    <s v="Saha Satış"/>
    <s v="Yurt Dışı"/>
    <s v="Gürcistan"/>
    <s v="Merkez"/>
  </r>
  <r>
    <m/>
    <m/>
    <x v="219"/>
    <s v="Q4"/>
    <x v="1"/>
    <x v="11"/>
    <m/>
    <s v="Lomisi JSC Efes Gürcistan"/>
    <s v="EH.01.001"/>
    <s v="Enroute Panorama - Proje ve Ürün Yönetimi Danışmanlığı Hizmeti"/>
    <s v="Univera - Efes Gürcistan"/>
    <x v="19"/>
    <s v="Enroute"/>
    <s v="Enterprise"/>
    <n v="17020"/>
    <m/>
    <n v="1"/>
    <m/>
    <m/>
    <m/>
    <m/>
    <m/>
    <n v="17020"/>
    <m/>
    <m/>
    <m/>
    <n v="1000003181"/>
    <m/>
    <m/>
    <s v="Efes International"/>
    <s v="Mevcut Müşteri"/>
    <s v="Yeni Satış"/>
    <s v="Hizmet"/>
    <s v="Proje Yönetimi ve Danışmanlık"/>
    <s v="Diğer"/>
    <s v="Univera Satış"/>
    <s v="Saha Satış"/>
    <s v="Yurt Dışı"/>
    <s v="Gürcistan"/>
    <s v="Merkez"/>
  </r>
  <r>
    <m/>
    <m/>
    <x v="220"/>
    <s v="Q4"/>
    <x v="0"/>
    <x v="11"/>
    <m/>
    <s v="MİYA OTOMASYON VE BARKOD BILISIM SISTEMLERI SAN TİC. VE L.T.D. STI."/>
    <s v="WPH.02.001"/>
    <s v="WebPlus Yazilim Bakimi Hizmeti"/>
    <s v="Univera - Kanal"/>
    <x v="5"/>
    <s v="Enroute"/>
    <s v="Webplus"/>
    <n v="6205.98"/>
    <m/>
    <n v="1"/>
    <m/>
    <n v="6205.98"/>
    <m/>
    <n v="0"/>
    <m/>
    <n v="6205.98"/>
    <m/>
    <n v="0"/>
    <n v="0"/>
    <s v="UNI240000002294"/>
    <m/>
    <m/>
    <s v="Miya"/>
    <s v="Mevcut Müşteri"/>
    <s v="Yenileme"/>
    <s v="Hizmet"/>
    <s v="Bakım ve Destek Hizmeti"/>
    <s v="Diğer"/>
    <s v="Kanal Satış"/>
    <s v="Miya"/>
    <s v="Yurt İçi"/>
    <s v="Türkiye"/>
    <s v="Merkez"/>
  </r>
  <r>
    <m/>
    <m/>
    <x v="220"/>
    <s v="Q4"/>
    <x v="0"/>
    <x v="11"/>
    <m/>
    <s v="POLARİS YAZILIM ÇÖZÜMLERİ VE DANIŞMANLIK HİZMETLERİ LTD.ŞTİ."/>
    <s v="WPH.02.001"/>
    <s v="WebPlus Yazilim Bakimi Hizmeti"/>
    <s v="Univera - Kanal"/>
    <x v="5"/>
    <s v="Enroute"/>
    <s v="Webplus"/>
    <n v="31768"/>
    <m/>
    <n v="1"/>
    <m/>
    <n v="39710"/>
    <m/>
    <n v="7942"/>
    <m/>
    <n v="31768"/>
    <m/>
    <n v="0"/>
    <n v="0"/>
    <s v="UNI240000002289"/>
    <m/>
    <m/>
    <s v="Polaris"/>
    <s v="Mevcut Müşteri"/>
    <s v="Yenileme"/>
    <s v="Hizmet"/>
    <s v="Bakım ve Destek Hizmeti"/>
    <s v="Diğer"/>
    <s v="Kanal Satış"/>
    <s v="Polaris"/>
    <s v="Yurt İçi"/>
    <s v="Türkiye"/>
    <s v="Merkez"/>
  </r>
  <r>
    <m/>
    <m/>
    <x v="220"/>
    <s v="Q4"/>
    <x v="0"/>
    <x v="11"/>
    <m/>
    <s v="POLARİS YAZILIM ÇÖZÜMLERİ VE DANIŞMANLIK HİZMETLERİ LTD.ŞTİ."/>
    <s v="WPH.02.001"/>
    <s v="WebPlus Yazilim Bakimi Hizmeti"/>
    <s v="Univera - Kanal"/>
    <x v="5"/>
    <s v="Enroute"/>
    <s v="Webplus"/>
    <n v="6756"/>
    <m/>
    <n v="1"/>
    <m/>
    <n v="6756"/>
    <m/>
    <n v="0"/>
    <m/>
    <n v="6756"/>
    <m/>
    <n v="0"/>
    <n v="0"/>
    <s v="UNI240000002289"/>
    <m/>
    <m/>
    <s v="Polaris"/>
    <s v="Mevcut Müşteri"/>
    <s v="Yenileme"/>
    <s v="Hizmet"/>
    <s v="Bakım ve Destek Hizmeti"/>
    <s v="Diğer"/>
    <s v="Kanal Satış"/>
    <s v="Polaris"/>
    <s v="Yurt İçi"/>
    <s v="Türkiye"/>
    <s v="Merkez"/>
  </r>
  <r>
    <m/>
    <m/>
    <x v="220"/>
    <s v="Q4"/>
    <x v="0"/>
    <x v="11"/>
    <m/>
    <s v="MİYA OTOMASYON VE BARKOD BILISIM SISTEMLERI SAN TİC. VE L.T.D. STI."/>
    <s v="WPY.01.003"/>
    <s v="WEBPLUS EK KULLANICI LISANSI +1"/>
    <s v="Univera - Kanal"/>
    <x v="5"/>
    <s v="Enroute"/>
    <s v="Webplus"/>
    <n v="1500"/>
    <m/>
    <n v="1"/>
    <m/>
    <n v="1500"/>
    <m/>
    <n v="0"/>
    <m/>
    <n v="1500"/>
    <m/>
    <n v="0"/>
    <n v="0"/>
    <s v="UNI240000002294"/>
    <m/>
    <m/>
    <s v="Miya"/>
    <s v="Mevcut Müşteri"/>
    <s v="Yeni Satış"/>
    <s v="Lisans"/>
    <s v="Lisans Satışı"/>
    <s v="Diğer"/>
    <s v="Kanal Satış"/>
    <s v="Miya"/>
    <s v="Yurt İçi"/>
    <s v="Türkiye"/>
    <s v="Merkez"/>
  </r>
  <r>
    <m/>
    <m/>
    <x v="220"/>
    <s v="Q4"/>
    <x v="0"/>
    <x v="11"/>
    <m/>
    <s v="MİYA OTOMASYON VE BARKOD BILISIM SISTEMLERI SAN TİC. VE L.T.D. STI."/>
    <s v="WPY.01.003"/>
    <s v="WEBPLUS EK KULLANICI LISANSI +1"/>
    <s v="Univera - Kanal"/>
    <x v="5"/>
    <s v="Enroute"/>
    <s v="Webplus"/>
    <n v="1125"/>
    <m/>
    <n v="1"/>
    <m/>
    <n v="1500"/>
    <m/>
    <n v="375"/>
    <m/>
    <n v="1125"/>
    <m/>
    <n v="0"/>
    <n v="0"/>
    <s v="UNI240000002294"/>
    <m/>
    <m/>
    <s v="Miya"/>
    <s v="Mevcut Müşteri"/>
    <s v="Yeni Satış"/>
    <s v="Lisans"/>
    <s v="Lisans Satışı"/>
    <s v="Diğer"/>
    <s v="Kanal Satış"/>
    <s v="Miya"/>
    <s v="Yurt İçi"/>
    <s v="Türkiye"/>
    <s v="Merkez"/>
  </r>
  <r>
    <m/>
    <m/>
    <x v="220"/>
    <s v="Q4"/>
    <x v="0"/>
    <x v="11"/>
    <m/>
    <s v="MİYA OTOMASYON VE BARKOD BILISIM SISTEMLERI SAN TİC. VE L.T.D. STI."/>
    <s v="WPY.01.007"/>
    <s v="WEBPLUS E-DÖNÜSÜM MODÜL LISANSI"/>
    <s v="Univera - Kanal"/>
    <x v="5"/>
    <s v="Enroute"/>
    <s v="Webplus"/>
    <n v="7500"/>
    <m/>
    <n v="1"/>
    <m/>
    <n v="10000"/>
    <m/>
    <n v="2500"/>
    <m/>
    <n v="7500"/>
    <m/>
    <n v="0"/>
    <n v="0"/>
    <s v="UNI240000002294"/>
    <m/>
    <m/>
    <s v="Miya"/>
    <s v="Mevcut Müşteri"/>
    <s v="Yeni Satış"/>
    <s v="Lisans"/>
    <s v="Lisans Satışı"/>
    <s v="Diğer"/>
    <s v="Kanal Satış"/>
    <s v="Miya"/>
    <s v="Yurt İçi"/>
    <s v="Türkiye"/>
    <s v="Merkez"/>
  </r>
  <r>
    <m/>
    <m/>
    <x v="220"/>
    <s v="Q4"/>
    <x v="0"/>
    <x v="11"/>
    <m/>
    <s v="MİYA OTOMASYON VE BARKOD BILISIM SISTEMLERI SAN TİC. VE L.T.D. STI."/>
    <s v="WPY.01.006"/>
    <s v="WEBPLUS DISTRIBUTION SATIS-DAGITIM YAZILIMI (Light)"/>
    <s v="Univera - Kanal"/>
    <x v="5"/>
    <s v="Enroute"/>
    <s v="Webplus"/>
    <n v="11250"/>
    <m/>
    <n v="1"/>
    <m/>
    <n v="15000"/>
    <m/>
    <n v="3750"/>
    <m/>
    <n v="11250"/>
    <m/>
    <n v="0"/>
    <n v="0"/>
    <s v="UNI240000002294"/>
    <m/>
    <m/>
    <s v="Miya"/>
    <s v="Mevcut Müşteri"/>
    <s v="Yeni Satış"/>
    <s v="Lisans"/>
    <s v="Lisans Satışı"/>
    <s v="Diğer"/>
    <s v="Kanal Satış"/>
    <s v="Miya"/>
    <s v="Yurt İçi"/>
    <s v="Türkiye"/>
    <s v="Merkez"/>
  </r>
  <r>
    <m/>
    <m/>
    <x v="220"/>
    <s v="Q4"/>
    <x v="0"/>
    <x v="11"/>
    <m/>
    <s v="MİYA OTOMASYON VE BARKOD BILISIM SISTEMLERI SAN TİC. VE L.T.D. STI."/>
    <s v="WPY.02.001"/>
    <s v="WEBPLUS (Android) SATIS TEMSILCISI LISANSI"/>
    <s v="Univera - Kanal"/>
    <x v="5"/>
    <s v="Enroute"/>
    <s v="Webplus"/>
    <n v="2250"/>
    <m/>
    <n v="2"/>
    <m/>
    <n v="4500"/>
    <m/>
    <n v="0"/>
    <m/>
    <n v="4500"/>
    <m/>
    <n v="0"/>
    <n v="0"/>
    <s v="UNI240000002294"/>
    <m/>
    <m/>
    <s v="Miya"/>
    <s v="Mevcut Müşteri"/>
    <s v="Yeni Satış"/>
    <s v="Lisans"/>
    <s v="Lisans Satışı"/>
    <s v="Diğer"/>
    <s v="Kanal Satış"/>
    <s v="Miya"/>
    <s v="Yurt İçi"/>
    <s v="Türkiye"/>
    <s v="Merkez"/>
  </r>
  <r>
    <m/>
    <m/>
    <x v="220"/>
    <s v="Q4"/>
    <x v="0"/>
    <x v="11"/>
    <m/>
    <s v="MİYA OTOMASYON VE BARKOD BILISIM SISTEMLERI SAN TİC. VE L.T.D. STI."/>
    <s v="WPY.02.001"/>
    <s v="WEBPLUS (Android) SATIS TEMSILCISI LISANSI"/>
    <s v="Univera - Kanal"/>
    <x v="5"/>
    <s v="Enroute"/>
    <s v="Webplus"/>
    <n v="1687.5"/>
    <m/>
    <n v="1"/>
    <m/>
    <n v="2250"/>
    <m/>
    <n v="562.5"/>
    <m/>
    <n v="1687.5"/>
    <m/>
    <n v="0"/>
    <n v="0"/>
    <s v="UNI240000002294"/>
    <m/>
    <m/>
    <s v="Miya"/>
    <s v="Mevcut Müşteri"/>
    <s v="Yeni Satış"/>
    <s v="Lisans"/>
    <s v="Lisans Satışı"/>
    <s v="Diğer"/>
    <s v="Kanal Satış"/>
    <s v="Miya"/>
    <s v="Yurt İçi"/>
    <s v="Türkiye"/>
    <s v="Merkez"/>
  </r>
  <r>
    <m/>
    <m/>
    <x v="220"/>
    <s v="Q4"/>
    <x v="0"/>
    <x v="11"/>
    <m/>
    <s v="MİYA OTOMASYON VE BARKOD BILISIM SISTEMLERI SAN TİC. VE L.T.D. STI."/>
    <s v="UH.01.002"/>
    <s v="UNIDOX KONTÖR HIZMETI"/>
    <s v="Univera - Kanal"/>
    <x v="5"/>
    <s v="E-Dönüşüm"/>
    <s v="Unidox"/>
    <n v="646.5"/>
    <m/>
    <n v="1"/>
    <m/>
    <n v="646.5"/>
    <m/>
    <n v="0"/>
    <m/>
    <n v="646.5"/>
    <m/>
    <n v="0"/>
    <n v="0"/>
    <s v="UNI240000002294"/>
    <m/>
    <m/>
    <s v="Miya"/>
    <s v="Mevcut Müşteri"/>
    <s v="Yeni Satış"/>
    <s v="Kontor"/>
    <s v="Kontor Satışı"/>
    <s v="Diğer"/>
    <s v="Kanal Satış"/>
    <s v="Miya"/>
    <s v="Yurt İçi"/>
    <s v="Türkiye"/>
    <s v="Merkez"/>
  </r>
  <r>
    <m/>
    <m/>
    <x v="220"/>
    <s v="Q4"/>
    <x v="0"/>
    <x v="11"/>
    <m/>
    <s v="UNILEVER SAN VE TIC.TÜRK AS."/>
    <s v="SH.02.001"/>
    <s v="StokBar Panorama - Yazilim Bakimi Hizmeti"/>
    <s v="Univera - Unilever"/>
    <x v="13"/>
    <s v="Stokbar"/>
    <s v="Stokbar"/>
    <n v="46746.517999999996"/>
    <m/>
    <n v="5"/>
    <m/>
    <n v="359588.6"/>
    <m/>
    <n v="125856.01"/>
    <m/>
    <n v="233732.59"/>
    <m/>
    <n v="0"/>
    <n v="0"/>
    <s v="UNI240000002292"/>
    <m/>
    <m/>
    <s v="Unilever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220"/>
    <s v="Q4"/>
    <x v="0"/>
    <x v="11"/>
    <m/>
    <s v="UNILEVER SAN VE TIC.TÜRK AS."/>
    <s v="SH.02.001"/>
    <s v="StokBar Panorama - Yazilim Bakimi Hizmeti"/>
    <s v="Univera - Unilever"/>
    <x v="13"/>
    <s v="Stokbar"/>
    <s v="Stokbar"/>
    <n v="141040.69"/>
    <m/>
    <n v="1"/>
    <m/>
    <n v="216985.68"/>
    <m/>
    <n v="75944.990000000005"/>
    <m/>
    <n v="141040.69"/>
    <m/>
    <n v="0"/>
    <n v="0"/>
    <s v="UNI240000002292"/>
    <m/>
    <m/>
    <s v="Unilever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220"/>
    <s v="Q4"/>
    <x v="0"/>
    <x v="11"/>
    <m/>
    <s v="UNILEVER SAN VE TIC.TÜRK AS."/>
    <s v="SH.01.001"/>
    <s v="StokBar Panorama - Proje Yönetim Hizmeti"/>
    <s v="Univera - Unilever"/>
    <x v="13"/>
    <s v="Stokbar"/>
    <s v="Stokbar"/>
    <n v="9318.75"/>
    <m/>
    <n v="50"/>
    <m/>
    <n v="875000"/>
    <m/>
    <n v="409062.5"/>
    <m/>
    <n v="465937.5"/>
    <m/>
    <n v="0"/>
    <n v="0"/>
    <s v="UNI240000002293"/>
    <m/>
    <m/>
    <s v="Unilever"/>
    <s v="Mevcut Müşteri"/>
    <s v="Yeni Satış"/>
    <s v="Hizmet"/>
    <s v="Proje Yönetimi ve Danışmanlık"/>
    <s v="Diğer"/>
    <s v="Univera Satış"/>
    <s v="Saha Satış"/>
    <s v="Yurt İçi"/>
    <s v="Türkiye"/>
    <s v="Merkez"/>
  </r>
  <r>
    <m/>
    <m/>
    <x v="220"/>
    <s v="Q4"/>
    <x v="0"/>
    <x v="11"/>
    <m/>
    <s v="UNILEVER SAN VE TIC.TÜRK AS."/>
    <s v="SH.03.004"/>
    <s v="StokBar Panorama - Çafri Merkezi Hizmeti (Depo/Lokasyon)"/>
    <s v="Univera - Unilever"/>
    <x v="13"/>
    <s v="Stokbar"/>
    <s v="Stokbar"/>
    <n v="162000"/>
    <m/>
    <n v="5"/>
    <m/>
    <n v="1800000"/>
    <m/>
    <n v="990000"/>
    <m/>
    <n v="810000"/>
    <m/>
    <n v="0"/>
    <n v="0"/>
    <s v="UNI240000002292"/>
    <m/>
    <m/>
    <s v="Unilever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220"/>
    <s v="Q4"/>
    <x v="0"/>
    <x v="11"/>
    <m/>
    <s v="MİYA OTOMASYON VE BARKOD BILISIM SISTEMLERI SAN TİC. VE L.T.D. STI."/>
    <s v="SMH.02.001"/>
    <s v="StockMate Yazilim Bakimi Hizmeti"/>
    <s v="Univera - Kanal"/>
    <x v="5"/>
    <s v="Stokbar"/>
    <s v="Stockmate"/>
    <n v="45650"/>
    <m/>
    <n v="1"/>
    <m/>
    <n v="45650"/>
    <m/>
    <n v="0"/>
    <m/>
    <n v="45650"/>
    <m/>
    <n v="0"/>
    <n v="0"/>
    <s v="UNI240000002295"/>
    <m/>
    <m/>
    <s v="Miya"/>
    <s v="Mevcut Müşteri"/>
    <s v="Yenileme"/>
    <s v="Hizmet"/>
    <s v="Bakım ve Destek Hizmeti"/>
    <s v="Diğer"/>
    <s v="Kanal Satış"/>
    <s v="Miya"/>
    <s v="Yurt İçi"/>
    <s v="Türkiye"/>
    <s v="Merkez"/>
  </r>
  <r>
    <m/>
    <m/>
    <x v="220"/>
    <s v="Q4"/>
    <x v="0"/>
    <x v="11"/>
    <m/>
    <s v="MİYA OTOMASYON VE BARKOD BILISIM SISTEMLERI SAN TİC. VE L.T.D. STI."/>
    <s v="SMY.02.001"/>
    <s v="STOCKMATE MOBILE DEPO PERSONELI EL TERMINALI LISANSI"/>
    <s v="Univera - Kanal"/>
    <x v="5"/>
    <s v="Stokbar"/>
    <s v="Stockmate"/>
    <n v="5250"/>
    <m/>
    <n v="3"/>
    <m/>
    <n v="22500"/>
    <m/>
    <n v="6750"/>
    <m/>
    <n v="15750"/>
    <m/>
    <n v="0"/>
    <n v="0"/>
    <s v="UNI240000002295"/>
    <m/>
    <m/>
    <s v="Miya"/>
    <s v="Mevcut Müşteri"/>
    <s v="Yeni Satış"/>
    <s v="Lisans"/>
    <s v="Lisans Satışı"/>
    <s v="Diğer"/>
    <s v="Kanal Satış"/>
    <s v="Miya"/>
    <s v="Yurt İçi"/>
    <s v="Türkiye"/>
    <s v="Merkez"/>
  </r>
  <r>
    <m/>
    <m/>
    <x v="220"/>
    <s v="Q4"/>
    <x v="0"/>
    <x v="11"/>
    <m/>
    <s v="MİYA OTOMASYON VE BARKOD BILISIM SISTEMLERI SAN TİC. VE L.T.D. STI."/>
    <s v="SMY.01.003"/>
    <s v="StockMate Ek Kullanici Lisansi +1"/>
    <s v="Univera - Kanal"/>
    <x v="5"/>
    <s v="Stokbar"/>
    <s v="Stockmate"/>
    <n v="3500"/>
    <m/>
    <n v="2"/>
    <m/>
    <n v="10000"/>
    <m/>
    <n v="3000"/>
    <m/>
    <n v="7000"/>
    <m/>
    <n v="0"/>
    <n v="0"/>
    <s v="UNI240000002295"/>
    <m/>
    <m/>
    <s v="Miya"/>
    <s v="Mevcut Müşteri"/>
    <s v="Yeni Satış"/>
    <s v="Lisans"/>
    <s v="Lisans Satışı"/>
    <s v="Diğer"/>
    <s v="Kanal Satış"/>
    <s v="Miya"/>
    <s v="Yurt İçi"/>
    <s v="Türkiye"/>
    <s v="Merkez"/>
  </r>
  <r>
    <m/>
    <m/>
    <x v="220"/>
    <s v="Q4"/>
    <x v="0"/>
    <x v="11"/>
    <m/>
    <s v="MİYA OTOMASYON VE BARKOD BILISIM SISTEMLERI SAN TİC. VE L.T.D. STI."/>
    <s v="SMY.01.001"/>
    <s v="STOCKMATE DEPO STOK YÖNETIMI YAZILIMI (ENTERPRISE)"/>
    <s v="Univera - Kanal"/>
    <x v="5"/>
    <s v="Stokbar"/>
    <s v="Stockmate"/>
    <n v="122500"/>
    <m/>
    <n v="1"/>
    <m/>
    <n v="175000"/>
    <m/>
    <n v="52500"/>
    <m/>
    <n v="122500"/>
    <m/>
    <n v="0"/>
    <n v="0"/>
    <s v="UNI240000002295"/>
    <m/>
    <m/>
    <s v="Miya"/>
    <s v="Mevcut Müşteri"/>
    <s v="Yeni Satış"/>
    <s v="Lisans"/>
    <s v="Lisans Satışı"/>
    <s v="Diğer"/>
    <s v="Kanal Satış"/>
    <s v="Miya"/>
    <s v="Yurt İçi"/>
    <s v="Türkiye"/>
    <s v="Merkez"/>
  </r>
  <r>
    <m/>
    <m/>
    <x v="220"/>
    <s v="Q4"/>
    <x v="1"/>
    <x v="11"/>
    <m/>
    <s v="ÇAYTAŞ GIDA PAZARLAMA VE REKLAM HizmetLERİ SANAYİ VE TİCARET ANONİM ŞİRKETİ"/>
    <s v="EH.05.001"/>
    <s v="Enroute Panorama - Yazılım Geliştirme Hizmeti"/>
    <s v="Univera - Çaykur"/>
    <x v="12"/>
    <s v="Enroute"/>
    <s v="Enterprise"/>
    <n v="11839"/>
    <m/>
    <n v="0.5"/>
    <m/>
    <m/>
    <m/>
    <m/>
    <m/>
    <n v="5919.5"/>
    <m/>
    <m/>
    <m/>
    <n v="1000003274"/>
    <m/>
    <m/>
    <s v="Çaykur"/>
    <s v="Mevcut Müşteri"/>
    <s v="Yeni Satış"/>
    <s v="Hizmet"/>
    <s v="Yazılım Geliştirme"/>
    <s v="Diğer"/>
    <s v="Univera Satış"/>
    <s v="Saha Satış"/>
    <s v="Yurt İçi"/>
    <s v="Türkiye"/>
    <s v="Merkez"/>
  </r>
  <r>
    <m/>
    <m/>
    <x v="220"/>
    <s v="Q4"/>
    <x v="1"/>
    <x v="11"/>
    <m/>
    <s v="Lomisi JSC Efes Gürcistan"/>
    <s v="EH.05.001"/>
    <s v="Enroute Panorama - Yazılım Geliştirme Hizmeti"/>
    <s v="Univera - Efes Gürcistan"/>
    <x v="19"/>
    <s v="Enroute"/>
    <s v="Enterprise"/>
    <n v="15972.937533333332"/>
    <m/>
    <n v="1.5"/>
    <m/>
    <m/>
    <m/>
    <m/>
    <m/>
    <n v="23959.406299999999"/>
    <m/>
    <m/>
    <m/>
    <n v="1000003253"/>
    <m/>
    <m/>
    <s v="Efes International"/>
    <s v="Mevcut Müşteri"/>
    <s v="Yeni Satış"/>
    <s v="Hizmet"/>
    <s v="Yazılım Geliştirme"/>
    <s v="Diğer"/>
    <s v="Univera Satış"/>
    <s v="Saha Satış"/>
    <s v="Yurt Dışı"/>
    <s v="Gürcistan"/>
    <s v="Merkez"/>
  </r>
  <r>
    <m/>
    <m/>
    <x v="220"/>
    <s v="Q4"/>
    <x v="1"/>
    <x v="11"/>
    <m/>
    <s v="WEITNAUER DIŞ TİCARET A.Ş "/>
    <s v="EH.02.001"/>
    <s v="Enroute Panorama - Yazılım Bakımı, Yaşatma ve Merkezi Destek Hizmeti"/>
    <s v="Univera - Weitnauer"/>
    <x v="12"/>
    <s v="Enroute"/>
    <s v="Enterprise"/>
    <n v="179570.05"/>
    <m/>
    <n v="1"/>
    <m/>
    <m/>
    <m/>
    <m/>
    <m/>
    <n v="179570.05"/>
    <m/>
    <m/>
    <m/>
    <s v="1000003237"/>
    <m/>
    <m/>
    <s v="Weithnauer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220"/>
    <s v="Q4"/>
    <x v="1"/>
    <x v="11"/>
    <m/>
    <s v="EFES KAZAKHSTAN JSC FE"/>
    <s v="EH.01.001"/>
    <s v="Enroute Panorama - Proje ve Ürün Yönetimi Danışmanlığı Hizmeti"/>
    <s v="Univera - Efes Kazakistan"/>
    <x v="19"/>
    <s v="Enroute"/>
    <s v="Enterprise"/>
    <n v="17045.560000000001"/>
    <m/>
    <n v="2"/>
    <m/>
    <m/>
    <m/>
    <m/>
    <m/>
    <n v="34091.120000000003"/>
    <m/>
    <m/>
    <m/>
    <n v="1000003183"/>
    <m/>
    <m/>
    <s v="Efes International"/>
    <s v="Mevcut Müşteri"/>
    <s v="Yeni Satış"/>
    <s v="Hizmet"/>
    <s v="Proje Yönetimi ve Danışmanlık"/>
    <s v="Diğer"/>
    <s v="Univera Satış"/>
    <s v="Saha Satış"/>
    <s v="Yurt Dışı"/>
    <s v="Kazakistan"/>
    <s v="Merkez"/>
  </r>
  <r>
    <m/>
    <m/>
    <x v="220"/>
    <s v="Q4"/>
    <x v="1"/>
    <x v="11"/>
    <m/>
    <s v="Lomisi JSC Efes Gürcistan"/>
    <s v="EH.01.001"/>
    <s v="Enroute Panorama - Proje ve Ürün Yönetimi Danışmanlığı Hizmeti"/>
    <s v="Univera - Efes Gürcistan"/>
    <x v="19"/>
    <s v="Enroute"/>
    <s v="Enterprise"/>
    <n v="17037.8"/>
    <m/>
    <n v="1"/>
    <m/>
    <m/>
    <m/>
    <m/>
    <m/>
    <n v="17037.8"/>
    <m/>
    <m/>
    <m/>
    <n v="1000003253"/>
    <m/>
    <m/>
    <s v="Efes International"/>
    <s v="Mevcut Müşteri"/>
    <s v="Yeni Satış"/>
    <s v="Hizmet"/>
    <s v="Proje Yönetimi ve Danışmanlık"/>
    <s v="Diğer"/>
    <s v="Univera Satış"/>
    <s v="Saha Satış"/>
    <s v="Yurt Dışı"/>
    <s v="Gürcistan"/>
    <s v="Merkez"/>
  </r>
  <r>
    <m/>
    <m/>
    <x v="220"/>
    <s v="Q4"/>
    <x v="1"/>
    <x v="11"/>
    <m/>
    <s v="WEITNAUER DIŞ TİCARET A.Ş"/>
    <s v="EH.01.001"/>
    <s v="Enroute Panorama - Proje ve Ürün Yönetimi Danışmanlığı Hizmeti"/>
    <s v="Univera - Weitnauer"/>
    <x v="12"/>
    <s v="Enroute"/>
    <s v="Enterprise"/>
    <n v="24500"/>
    <m/>
    <n v="1"/>
    <m/>
    <m/>
    <m/>
    <m/>
    <m/>
    <n v="24500"/>
    <m/>
    <m/>
    <m/>
    <n v="1000003391"/>
    <m/>
    <m/>
    <s v="Weithnauer"/>
    <s v="Mevcut Müşteri"/>
    <s v="Yeni Satış"/>
    <s v="Hizmet"/>
    <s v="Proje Yönetimi ve Danışmanlık"/>
    <s v="Diğer"/>
    <s v="Univera Satış"/>
    <s v="Saha Satış"/>
    <s v="Yurt İçi"/>
    <s v="Türkiye"/>
    <s v="Merkez"/>
  </r>
  <r>
    <m/>
    <m/>
    <x v="220"/>
    <s v="Q4"/>
    <x v="1"/>
    <x v="11"/>
    <m/>
    <s v="WEITNAUER DIŞ TİCARET A.Ş"/>
    <s v="EH.06.001"/>
    <s v="Enroute Panorama - Hosting Hizmeti"/>
    <s v="Univera - Weitnauer"/>
    <x v="12"/>
    <s v="Enroute"/>
    <s v="Enterprise"/>
    <n v="555.21050000000002"/>
    <m/>
    <n v="1"/>
    <m/>
    <m/>
    <m/>
    <m/>
    <m/>
    <n v="555.21050000000002"/>
    <m/>
    <m/>
    <m/>
    <n v="1000003391"/>
    <m/>
    <m/>
    <s v="Weithnauer"/>
    <s v="Mevcut Müşteri"/>
    <s v="Yeni Satış"/>
    <s v="Hizmet"/>
    <s v="Hosting"/>
    <s v="Diğer"/>
    <s v="Univera Satış"/>
    <s v="Saha Satış"/>
    <s v="Yurt İçi"/>
    <s v="Türkiye"/>
    <s v="Merkez"/>
  </r>
  <r>
    <m/>
    <m/>
    <x v="221"/>
    <s v="Q4"/>
    <x v="1"/>
    <x v="11"/>
    <m/>
    <s v="Altıparmak Gıda San. ve Tic. A.Ş."/>
    <s v="EY.03.001"/>
    <s v="Enroute PANORAMA PAAS YazılımI (Kiralama Hizmetİ)"/>
    <s v="Univera - Altıparmak-Balparmak"/>
    <x v="18"/>
    <s v="Enroute"/>
    <s v="Enterprise"/>
    <n v="56364.44"/>
    <m/>
    <n v="1"/>
    <m/>
    <m/>
    <m/>
    <m/>
    <m/>
    <n v="56364.44"/>
    <m/>
    <m/>
    <m/>
    <n v="1000003423"/>
    <m/>
    <m/>
    <s v="Balparmak"/>
    <s v="Mevcut Müşteri"/>
    <s v="Yenileme"/>
    <s v="Lisans"/>
    <s v="Lisans Kiralama"/>
    <s v="Diğer"/>
    <s v="Univera Satış"/>
    <s v="Saha Satış"/>
    <s v="Yurt İçi"/>
    <s v="Türkiye"/>
    <s v="Merkez"/>
  </r>
  <r>
    <m/>
    <m/>
    <x v="222"/>
    <s v="Q4"/>
    <x v="0"/>
    <x v="11"/>
    <m/>
    <s v="PANASONIC ELEKTRIC WORKS ELEKTRIK SAN.VE TIC. A.S."/>
    <s v="SH.03.002"/>
    <s v="StokBar Panorama - Uzman Destek Hizmeti"/>
    <s v="Univera - Panasonic"/>
    <x v="11"/>
    <s v="Stokbar"/>
    <s v="Stokbar"/>
    <n v="126750"/>
    <m/>
    <n v="1"/>
    <m/>
    <n v="126750"/>
    <m/>
    <n v="0"/>
    <m/>
    <n v="126750"/>
    <m/>
    <n v="0"/>
    <n v="0"/>
    <s v="UNV000000000017"/>
    <m/>
    <m/>
    <s v="Panasonic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222"/>
    <s v="Q4"/>
    <x v="0"/>
    <x v="11"/>
    <m/>
    <s v="JTI TÜTÜN ÜRÜNLERI PAZARLAMA A.S."/>
    <s v="QH.06.001"/>
    <s v="Quest Panorama - Yazilim Gelistirme Hizmeti"/>
    <s v="Univera - JTI"/>
    <x v="11"/>
    <s v="Quest"/>
    <m/>
    <n v="5950"/>
    <m/>
    <n v="6"/>
    <m/>
    <n v="35700"/>
    <m/>
    <n v="0"/>
    <m/>
    <n v="35700"/>
    <m/>
    <n v="0"/>
    <n v="0"/>
    <s v="UNI240000002298"/>
    <m/>
    <m/>
    <s v="JTI"/>
    <s v="Mevcut Müşteri"/>
    <s v="Yeni Satış"/>
    <s v="Hizmet"/>
    <s v="Hosting"/>
    <s v="Key Account"/>
    <s v="Univera Satış"/>
    <s v="Saha Satış"/>
    <s v="Yurt İçi"/>
    <s v="Türkiye"/>
    <s v="Merkez"/>
  </r>
  <r>
    <m/>
    <m/>
    <x v="222"/>
    <s v="Q4"/>
    <x v="0"/>
    <x v="11"/>
    <m/>
    <s v="JTI TÜTÜN ÜRÜNLERI PAZARLAMA A.S."/>
    <s v="QH.01.001"/>
    <s v="Quest Panorama - Proje Yönetim Hizmeti"/>
    <s v="Univera - JTI"/>
    <x v="11"/>
    <s v="Quest"/>
    <m/>
    <n v="5550.46"/>
    <m/>
    <n v="38"/>
    <m/>
    <n v="210917.48"/>
    <m/>
    <n v="0"/>
    <m/>
    <n v="210917.48"/>
    <m/>
    <n v="0"/>
    <n v="0"/>
    <s v="UNI240000002298"/>
    <m/>
    <m/>
    <s v="JTI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222"/>
    <s v="Q4"/>
    <x v="1"/>
    <x v="11"/>
    <m/>
    <s v="KOROPLAST TEMİZLİK AMBALAJ ÜRÜNLERİ SAN. VE DIŞ TİC.A.Ş."/>
    <s v="EH.03.006"/>
    <s v="Enroute Panorama - Uzaktan Kurulum ve Eğitim Hizmeti"/>
    <s v="Univera - Koroplast"/>
    <x v="19"/>
    <s v="Enroute"/>
    <s v="Enterprise"/>
    <n v="5565"/>
    <m/>
    <n v="7"/>
    <m/>
    <m/>
    <m/>
    <m/>
    <m/>
    <n v="38955"/>
    <m/>
    <m/>
    <m/>
    <n v="1000003447"/>
    <m/>
    <m/>
    <s v="Koroplast"/>
    <s v="Mevcut Müşteri"/>
    <s v="Yeni Satış"/>
    <s v="Hizmet"/>
    <s v="Kurulum ve Eğitim"/>
    <s v="Diğer"/>
    <s v="Univera Satış"/>
    <s v="Saha Satış"/>
    <s v="Yurt İçi"/>
    <s v="Türkiye"/>
    <s v="Merkez"/>
  </r>
  <r>
    <m/>
    <m/>
    <x v="222"/>
    <s v="Q4"/>
    <x v="1"/>
    <x v="11"/>
    <m/>
    <s v="MERT MERVE GIDA"/>
    <s v="EH.03.006"/>
    <s v="Enroute Panorama - Uzaktan Kurulum ve Eğitim Hizmeti"/>
    <s v="Univera - Reckitt Benckiser"/>
    <x v="19"/>
    <s v="Enroute"/>
    <s v="Enterprise"/>
    <n v="14000"/>
    <m/>
    <n v="1"/>
    <m/>
    <m/>
    <m/>
    <m/>
    <m/>
    <n v="14000"/>
    <m/>
    <m/>
    <m/>
    <n v="1000003448"/>
    <m/>
    <m/>
    <s v="R. Benckiser"/>
    <s v="Mevcut Müşteri"/>
    <s v="Yeni Satış"/>
    <s v="Hizmet"/>
    <s v="Kurulum ve Eğitim"/>
    <s v="Diğer"/>
    <s v="Univera Satış"/>
    <s v="Saha Satış"/>
    <s v="Yurt İçi"/>
    <s v="Türkiye"/>
    <s v="Dist"/>
  </r>
  <r>
    <m/>
    <m/>
    <x v="222"/>
    <s v="Q4"/>
    <x v="1"/>
    <x v="11"/>
    <m/>
    <s v="RED BULL GIDA DAĞITIM VE PAZARLAMA TİCARET LTD. ŞTİ"/>
    <s v="EYS.01.014"/>
    <s v="Enroute Panorama - Platform Back Office Kullanıcı Yazılımı"/>
    <s v="Univera - Redbull"/>
    <x v="12"/>
    <s v="Enroute"/>
    <s v="Standart"/>
    <n v="17500"/>
    <m/>
    <n v="1"/>
    <m/>
    <m/>
    <m/>
    <m/>
    <m/>
    <n v="17500"/>
    <m/>
    <m/>
    <m/>
    <n v="1000003445"/>
    <m/>
    <m/>
    <s v="Redbull"/>
    <s v="Mevcut Müşteri"/>
    <s v="Yeni Satış"/>
    <s v="Lisans"/>
    <s v="Lisans Satışı"/>
    <s v="Diğer"/>
    <s v="Univera Satış"/>
    <s v="Saha Satış"/>
    <s v="Yurt İçi"/>
    <s v="Türkiye"/>
    <s v="Merkez"/>
  </r>
  <r>
    <m/>
    <m/>
    <x v="223"/>
    <s v="Q4"/>
    <x v="1"/>
    <x v="11"/>
    <m/>
    <s v="EFES VITANTA MOLDOVA BREWERY S.A"/>
    <s v="EH.02.001"/>
    <s v="Enroute Panorama - Yazılım Bakımı, Yaşatma ve Merkezi Destek Hizmeti"/>
    <s v="Univera - Efes Moldova"/>
    <x v="19"/>
    <s v="Enroute"/>
    <s v="Enterprise"/>
    <n v="58137.514799999997"/>
    <m/>
    <n v="1"/>
    <m/>
    <m/>
    <m/>
    <m/>
    <m/>
    <n v="58137.514799999997"/>
    <m/>
    <m/>
    <m/>
    <n v="1000003673"/>
    <m/>
    <m/>
    <s v="Efes International"/>
    <s v="Mevcut Müşteri"/>
    <s v="Yenileme"/>
    <s v="Hizmet"/>
    <s v="Bakım ve Destek Hizmeti"/>
    <s v="Diğer"/>
    <s v="Univera Satış"/>
    <s v="Saha Satış"/>
    <s v="Yurt Dışı"/>
    <s v="Moldova"/>
    <s v="Merkez"/>
  </r>
  <r>
    <m/>
    <m/>
    <x v="223"/>
    <s v="Q4"/>
    <x v="1"/>
    <x v="11"/>
    <m/>
    <s v="RED BULL GIDA DAĞITIM VE PAZARLAMA TİCARET LTD. ŞTİ"/>
    <s v="EH.02.001"/>
    <s v="Enroute Panorama - Yazılım Bakımı, Yaşatma ve Merkezi Destek Hizmeti"/>
    <s v="Univera - Redbull"/>
    <x v="12"/>
    <s v="Enroute"/>
    <s v="Enterprise"/>
    <n v="3850"/>
    <m/>
    <n v="1"/>
    <m/>
    <m/>
    <m/>
    <m/>
    <m/>
    <n v="3850"/>
    <m/>
    <m/>
    <m/>
    <n v="1000003445"/>
    <m/>
    <m/>
    <s v="Redbull"/>
    <s v="Mevcut Müşteri"/>
    <s v="Yeni Satış"/>
    <s v="Hizmet"/>
    <s v="Bakım ve Destek Hizmeti"/>
    <s v="Diğer"/>
    <s v="Univera Satış"/>
    <s v="Saha Satış"/>
    <s v="Yurt İçi"/>
    <s v="Türkiye"/>
    <s v="Merkez"/>
  </r>
  <r>
    <m/>
    <m/>
    <x v="223"/>
    <s v="Q4"/>
    <x v="1"/>
    <x v="11"/>
    <m/>
    <s v="TCHIBO KAHVE MAMÜLLERİ DAĞ. VE PAZ. TİC. LTD. ŞTİ."/>
    <s v="EH.02.001"/>
    <s v="Enroute Panorama - Yazılım Bakımı, Yaşatma ve Merkezi Destek Hizmeti"/>
    <s v="Univera - Tchibo"/>
    <x v="12"/>
    <s v="Enroute"/>
    <s v="Enterprise"/>
    <n v="280720"/>
    <m/>
    <n v="1"/>
    <m/>
    <m/>
    <m/>
    <m/>
    <m/>
    <n v="280720"/>
    <m/>
    <m/>
    <m/>
    <n v="1000003630"/>
    <m/>
    <m/>
    <s v="Tchibo"/>
    <s v="Yeni Müşteri"/>
    <s v="Yeni Satış"/>
    <s v="Hizmet"/>
    <s v="Bakım ve Destek Hizmeti"/>
    <s v="Diğer"/>
    <s v="Univera Satış"/>
    <s v="Saha Satış"/>
    <s v="Yurt İçi"/>
    <s v="Türkiye"/>
    <s v="Merkez"/>
  </r>
  <r>
    <m/>
    <m/>
    <x v="223"/>
    <s v="Q4"/>
    <x v="1"/>
    <x v="11"/>
    <m/>
    <s v="KOROPLAST TEMİZLİK AMBALAJ ÜRÜNLERİ SAN. VE DIŞ TİC.A.Ş."/>
    <s v="EH.03.006"/>
    <s v="Enroute Panorama - Uzaktan Kurulum ve Eğitim Hizmeti"/>
    <s v="Univera - Koroplast"/>
    <x v="19"/>
    <s v="Enroute"/>
    <s v="Enterprise"/>
    <n v="14000"/>
    <m/>
    <n v="1"/>
    <m/>
    <m/>
    <m/>
    <m/>
    <m/>
    <n v="14000"/>
    <m/>
    <m/>
    <m/>
    <n v="1000003549"/>
    <m/>
    <m/>
    <s v="Koroplast"/>
    <s v="Mevcut Müşteri"/>
    <s v="Yeni Satış"/>
    <s v="Hizmet"/>
    <s v="Kurulum ve Eğitim"/>
    <s v="Diğer"/>
    <s v="Univera Satış"/>
    <s v="Saha Satış"/>
    <s v="Yurt İçi"/>
    <s v="Türkiye"/>
    <s v="Merkez"/>
  </r>
  <r>
    <m/>
    <m/>
    <x v="223"/>
    <s v="Q4"/>
    <x v="1"/>
    <x v="11"/>
    <m/>
    <s v="ÖZGÖRKEY OTOMOTİV TURİZM GIDA SANAYİ VE TİCARET ANONİM ŞİRKETİ"/>
    <s v="EH.03.006"/>
    <s v="Enroute Panorama - Uzaktan Kurulum ve Eğitim Hizmeti"/>
    <s v="Univera - Özgörkey"/>
    <x v="19"/>
    <s v="Enroute"/>
    <s v="Enterprise"/>
    <n v="14000"/>
    <m/>
    <n v="1"/>
    <m/>
    <m/>
    <m/>
    <m/>
    <m/>
    <n v="14000"/>
    <m/>
    <m/>
    <m/>
    <n v="1000003505"/>
    <m/>
    <m/>
    <s v="Özgörkey"/>
    <s v="Mevcut Müşteri"/>
    <s v="Yeni Satış"/>
    <s v="Hizmet"/>
    <s v="Kurulum ve Eğitim"/>
    <s v="Diğer"/>
    <s v="Univera Satış"/>
    <s v="Saha Satış"/>
    <s v="Yurt İçi"/>
    <s v="Türkiye"/>
    <s v="Merkez"/>
  </r>
  <r>
    <m/>
    <m/>
    <x v="223"/>
    <s v="Q4"/>
    <x v="1"/>
    <x v="11"/>
    <m/>
    <s v="EFES KAZAKHSTAN JSC FE"/>
    <s v="EH.05.002"/>
    <s v="Enroute Panorama - Rapor Geliştirme Hizmeti"/>
    <s v="Univera - Efes Kazakistan"/>
    <x v="19"/>
    <s v="Enroute"/>
    <s v="Enterprise"/>
    <n v="17119.8"/>
    <m/>
    <n v="0.5"/>
    <m/>
    <m/>
    <m/>
    <m/>
    <m/>
    <n v="8559.9"/>
    <m/>
    <m/>
    <m/>
    <n v="1000003439"/>
    <m/>
    <m/>
    <s v="Efes International"/>
    <s v="Mevcut Müşteri"/>
    <s v="Yeni Satış"/>
    <s v="Hizmet"/>
    <s v="Rapor Geliştirme"/>
    <s v="Diğer"/>
    <s v="Univera Satış"/>
    <s v="Saha Satış"/>
    <s v="Yurt Dışı"/>
    <s v="Kazakistan"/>
    <s v="Merkez"/>
  </r>
  <r>
    <m/>
    <m/>
    <x v="223"/>
    <s v="Q4"/>
    <x v="1"/>
    <x v="11"/>
    <m/>
    <s v="EFES PAZARLAMA DAĞITIM VE TİCARET ANONİM ŞİRKETİ"/>
    <s v="EH.01.001"/>
    <s v="Enroute Panorama - Proje ve Ürün Yönetimi Danışmanlığı Hizmeti"/>
    <s v="Univera - Efes Türkiye"/>
    <x v="13"/>
    <s v="Enroute"/>
    <s v="Enterprise"/>
    <n v="19600"/>
    <m/>
    <n v="1"/>
    <m/>
    <m/>
    <m/>
    <m/>
    <m/>
    <n v="19600"/>
    <m/>
    <m/>
    <m/>
    <n v="1000003503"/>
    <m/>
    <m/>
    <s v="Efes Türkiye"/>
    <s v="Mevcut Müşteri"/>
    <s v="Yeni Satış"/>
    <s v="Hizmet"/>
    <s v="Proje Yönetimi ve Danışmanlık"/>
    <s v="Diğer"/>
    <s v="Univera Satış"/>
    <s v="Saha Satış"/>
    <s v="Yurt İçi"/>
    <s v="Türkiye"/>
    <s v="Merkez"/>
  </r>
  <r>
    <m/>
    <m/>
    <x v="223"/>
    <s v="Q4"/>
    <x v="1"/>
    <x v="11"/>
    <m/>
    <s v="Üçyol Dayanıklı Tüketim Malları Tekstil Ve Dış Tic.A.Ş. - Newal"/>
    <s v="EH.01.001"/>
    <s v="Enroute Panorama - Proje ve Ürün Yönetimi Danışmanlığı Hizmeti"/>
    <s v="Univera - Newal Irak"/>
    <x v="18"/>
    <s v="Enroute"/>
    <s v="Enterprise"/>
    <n v="23378.193599999999"/>
    <m/>
    <n v="1"/>
    <m/>
    <m/>
    <m/>
    <m/>
    <m/>
    <n v="23378.193599999999"/>
    <m/>
    <m/>
    <m/>
    <n v="1000003508"/>
    <m/>
    <m/>
    <s v="Newal"/>
    <s v="Mevcut Müşteri"/>
    <s v="Yeni Satış"/>
    <s v="Hizmet"/>
    <s v="Proje Yönetimi ve Danışmanlık"/>
    <s v="Diğer"/>
    <s v="Univera Satış"/>
    <s v="Saha Satış"/>
    <s v="Yurt İçi"/>
    <s v="Türkiye"/>
    <s v="Merkez"/>
  </r>
  <r>
    <m/>
    <m/>
    <x v="223"/>
    <s v="Q4"/>
    <x v="1"/>
    <x v="11"/>
    <m/>
    <s v="TCHIBO KAHVE MAMÜLLERİ DAĞ. VE PAZ. TİC. LTD. ŞTİ."/>
    <s v="EH.01.001"/>
    <s v="Enroute Panorama - Proje ve Ürün Yönetimi Danışmanlığı Hizmeti"/>
    <s v="Univera - Tchibo"/>
    <x v="12"/>
    <s v="Enroute"/>
    <s v="Enterprise"/>
    <n v="11375"/>
    <m/>
    <n v="10"/>
    <m/>
    <m/>
    <m/>
    <m/>
    <m/>
    <n v="113750"/>
    <m/>
    <m/>
    <m/>
    <n v="1000003630"/>
    <m/>
    <m/>
    <s v="Tchibo"/>
    <s v="Yeni Müşteri"/>
    <s v="Yeni Satış"/>
    <s v="Hizmet"/>
    <s v="Proje Yönetimi ve Danışmanlık"/>
    <s v="Diğer"/>
    <s v="Univera Satış"/>
    <s v="Saha Satış"/>
    <s v="Yurt İçi"/>
    <s v="Türkiye"/>
    <s v="Merkez"/>
  </r>
  <r>
    <m/>
    <m/>
    <x v="223"/>
    <s v="Q4"/>
    <x v="1"/>
    <x v="11"/>
    <m/>
    <s v="TCHIBO KAHVE MAMÜLLERİ DAĞ. VE PAZ. TİC. LTD. ŞTİ."/>
    <s v="EH.01.003"/>
    <s v="Enroute Panorama - Kurulum ve Eğitim Hizmeti"/>
    <s v="Univera - Tchibo"/>
    <x v="12"/>
    <s v="Enroute"/>
    <s v="Enterprise"/>
    <n v="7800"/>
    <m/>
    <n v="6"/>
    <m/>
    <m/>
    <m/>
    <m/>
    <m/>
    <n v="46800"/>
    <m/>
    <m/>
    <m/>
    <n v="1000003630"/>
    <m/>
    <m/>
    <s v="Tchibo"/>
    <s v="Yeni Müşteri"/>
    <s v="Yeni Satış"/>
    <s v="Hizmet"/>
    <s v="Kurulum ve Eğitim"/>
    <s v="Diğer"/>
    <s v="Univera Satış"/>
    <s v="Saha Satış"/>
    <s v="Yurt İçi"/>
    <s v="Türkiye"/>
    <s v="Merkez"/>
  </r>
  <r>
    <m/>
    <m/>
    <x v="223"/>
    <s v="Q4"/>
    <x v="1"/>
    <x v="11"/>
    <m/>
    <s v="BEYAZ KAĞIT VE HİJYENİK TEMİZLİK ÜRÜNLERİ SAN.TİC.A.Ş."/>
    <s v="EH.06.001"/>
    <s v="Enroute Panorama - Hosting Hizmeti"/>
    <s v="Univera - Beyaz Kağıt"/>
    <x v="13"/>
    <s v="Enroute"/>
    <s v="Enterprise"/>
    <n v="40000"/>
    <m/>
    <n v="1"/>
    <m/>
    <m/>
    <m/>
    <m/>
    <m/>
    <n v="40000"/>
    <m/>
    <m/>
    <m/>
    <n v="1000003579"/>
    <m/>
    <m/>
    <s v="Beyaz Kağıt"/>
    <s v="Yeni Müşteri"/>
    <s v="Yeni Satış"/>
    <s v="Hizmet"/>
    <s v="Hosting"/>
    <s v="Diğer"/>
    <s v="Univera Satış"/>
    <s v="Saha Satış"/>
    <s v="Yurt İçi"/>
    <s v="Türkiye"/>
    <s v="Merkez"/>
  </r>
  <r>
    <m/>
    <m/>
    <x v="223"/>
    <s v="Q4"/>
    <x v="1"/>
    <x v="11"/>
    <m/>
    <s v="TCHIBO KAHVE MAMÜLLERİ DAĞ. VE PAZ. TİC. LTD. ŞTİ."/>
    <s v="EH.03.008"/>
    <s v="Enroute Panorama - Çağrı Merkezi Hizmeti (DDI / OutSource)"/>
    <s v="Univera - Tchibo"/>
    <x v="12"/>
    <s v="Enroute"/>
    <s v="Enterprise"/>
    <n v="9600"/>
    <m/>
    <n v="7"/>
    <m/>
    <m/>
    <m/>
    <m/>
    <m/>
    <n v="67200"/>
    <m/>
    <m/>
    <m/>
    <n v="1000003630"/>
    <m/>
    <m/>
    <s v="Tchibo"/>
    <s v="Yeni Müşteri"/>
    <s v="Yeni Satış"/>
    <s v="Hizmet"/>
    <s v="Çağrı Merkezi"/>
    <s v="Diğer"/>
    <s v="Univera Satış"/>
    <s v="Saha Satış"/>
    <s v="Yurt İçi"/>
    <s v="Türkiye"/>
    <s v="Merkez"/>
  </r>
  <r>
    <m/>
    <m/>
    <x v="224"/>
    <s v="Q4"/>
    <x v="0"/>
    <x v="11"/>
    <m/>
    <s v="POLARİS YAZILIM ÇÖZÜMLERİ VE DANIŞMANLIK HİZMETLERİ LTD.ŞTİ."/>
    <s v="WPH.02.001"/>
    <s v="WebPlus Yazilim Bakimi Hizmeti"/>
    <s v="Univera - Kanal"/>
    <x v="5"/>
    <s v="Enroute"/>
    <s v="Webplus"/>
    <n v="91000"/>
    <m/>
    <n v="1"/>
    <m/>
    <n v="91000"/>
    <m/>
    <n v="0"/>
    <m/>
    <n v="91000"/>
    <m/>
    <n v="0"/>
    <n v="0"/>
    <s v="UNI240000002310"/>
    <m/>
    <m/>
    <s v="Polaris"/>
    <s v="Mevcut Müşteri"/>
    <s v="Yenileme"/>
    <s v="Hizmet"/>
    <s v="Bakım ve Destek Hizmeti"/>
    <s v="Diğer"/>
    <s v="Kanal Satış"/>
    <s v="Polaris"/>
    <s v="Yurt İçi"/>
    <s v="Türkiye"/>
    <s v="Merkez"/>
  </r>
  <r>
    <m/>
    <m/>
    <x v="224"/>
    <s v="Q4"/>
    <x v="0"/>
    <x v="11"/>
    <m/>
    <s v="POLARİS YAZILIM ÇÖZÜMLERİ VE DANIŞMANLIK HİZMETLERİ LTD.ŞTİ."/>
    <s v="WPH.02.001"/>
    <s v="WebPlus Yazilim Bakimi Hizmeti"/>
    <s v="Univera - Kanal"/>
    <x v="5"/>
    <s v="Enroute"/>
    <s v="Webplus"/>
    <n v="21370"/>
    <m/>
    <n v="1"/>
    <m/>
    <n v="21370"/>
    <m/>
    <n v="0"/>
    <m/>
    <n v="21370"/>
    <m/>
    <n v="0"/>
    <n v="0"/>
    <s v="UNI240000002304"/>
    <m/>
    <m/>
    <s v="Polaris"/>
    <s v="Mevcut Müşteri"/>
    <s v="Yenileme"/>
    <s v="Hizmet"/>
    <s v="Bakım ve Destek Hizmeti"/>
    <s v="Diğer"/>
    <s v="Kanal Satış"/>
    <s v="Polaris"/>
    <s v="Yurt İçi"/>
    <s v="Türkiye"/>
    <s v="Merkez"/>
  </r>
  <r>
    <m/>
    <m/>
    <x v="224"/>
    <s v="Q4"/>
    <x v="0"/>
    <x v="11"/>
    <m/>
    <s v="POLARİS YAZILIM ÇÖZÜMLERİ VE DANIŞMANLIK HİZMETLERİ LTD.ŞTİ."/>
    <s v="WPH.02.001"/>
    <s v="WebPlus Yazilim Bakimi Hizmeti"/>
    <s v="Univera - Kanal"/>
    <x v="5"/>
    <s v="Enroute"/>
    <s v="Webplus"/>
    <n v="19690"/>
    <m/>
    <n v="1"/>
    <m/>
    <n v="19690"/>
    <m/>
    <n v="0"/>
    <m/>
    <n v="19690"/>
    <m/>
    <n v="0"/>
    <n v="0"/>
    <s v="UNI240000002303"/>
    <m/>
    <m/>
    <s v="Polaris"/>
    <s v="Mevcut Müşteri"/>
    <s v="Yenileme"/>
    <s v="Hizmet"/>
    <s v="Bakım ve Destek Hizmeti"/>
    <s v="Diğer"/>
    <s v="Kanal Satış"/>
    <s v="Polaris"/>
    <s v="Yurt İçi"/>
    <s v="Türkiye"/>
    <s v="Merkez"/>
  </r>
  <r>
    <m/>
    <m/>
    <x v="224"/>
    <s v="Q4"/>
    <x v="0"/>
    <x v="11"/>
    <m/>
    <s v="POLARİS YAZILIM ÇÖZÜMLERİ VE DANIŞMANLIK HİZMETLERİ LTD.ŞTİ."/>
    <s v="WPH.02.001"/>
    <s v="WebPlus Yazilim Bakimi Hizmeti"/>
    <s v="Univera - Kanal"/>
    <x v="5"/>
    <s v="Enroute"/>
    <s v="Webplus"/>
    <n v="19200"/>
    <m/>
    <n v="1"/>
    <m/>
    <n v="19200"/>
    <m/>
    <n v="0"/>
    <m/>
    <n v="19200"/>
    <m/>
    <n v="0"/>
    <n v="0"/>
    <s v="UNI240000002309"/>
    <m/>
    <m/>
    <s v="Polaris"/>
    <s v="Mevcut Müşteri"/>
    <s v="Yenileme"/>
    <s v="Hizmet"/>
    <s v="Bakım ve Destek Hizmeti"/>
    <s v="Diğer"/>
    <s v="Kanal Satış"/>
    <s v="Polaris"/>
    <s v="Yurt İçi"/>
    <s v="Türkiye"/>
    <s v="Merkez"/>
  </r>
  <r>
    <m/>
    <m/>
    <x v="224"/>
    <s v="Q4"/>
    <x v="0"/>
    <x v="11"/>
    <m/>
    <s v="POLARİS YAZILIM ÇÖZÜMLERİ VE DANIŞMANLIK HİZMETLERİ LTD.ŞTİ."/>
    <s v="WPH.02.001"/>
    <s v="WebPlus Yazilim Bakimi Hizmeti"/>
    <s v="Univera - Kanal"/>
    <x v="5"/>
    <s v="Enroute"/>
    <s v="Webplus"/>
    <n v="17850"/>
    <m/>
    <n v="1"/>
    <m/>
    <n v="17850"/>
    <m/>
    <n v="0"/>
    <m/>
    <n v="17850"/>
    <m/>
    <n v="0"/>
    <n v="0"/>
    <s v="UNI240000002304"/>
    <m/>
    <m/>
    <s v="Polaris"/>
    <s v="Mevcut Müşteri"/>
    <s v="Yenileme"/>
    <s v="Hizmet"/>
    <s v="Bakım ve Destek Hizmeti"/>
    <s v="Diğer"/>
    <s v="Kanal Satış"/>
    <s v="Polaris"/>
    <s v="Yurt İçi"/>
    <s v="Türkiye"/>
    <s v="Merkez"/>
  </r>
  <r>
    <m/>
    <m/>
    <x v="224"/>
    <s v="Q4"/>
    <x v="0"/>
    <x v="11"/>
    <m/>
    <s v="POLARİS YAZILIM ÇÖZÜMLERİ VE DANIŞMANLIK HİZMETLERİ LTD.ŞTİ."/>
    <s v="WPH.02.001"/>
    <s v="WebPlus Yazilim Bakimi Hizmeti"/>
    <s v="Univera - Kanal"/>
    <x v="5"/>
    <s v="Enroute"/>
    <s v="Webplus"/>
    <n v="12800"/>
    <m/>
    <n v="1"/>
    <m/>
    <n v="12800"/>
    <m/>
    <n v="0"/>
    <m/>
    <n v="12800"/>
    <m/>
    <n v="0"/>
    <n v="0"/>
    <s v="UNI240000002309"/>
    <m/>
    <m/>
    <s v="Polaris"/>
    <s v="Mevcut Müşteri"/>
    <s v="Yenileme"/>
    <s v="Hizmet"/>
    <s v="Bakım ve Destek Hizmeti"/>
    <s v="Diğer"/>
    <s v="Kanal Satış"/>
    <s v="Polaris"/>
    <s v="Yurt İçi"/>
    <s v="Türkiye"/>
    <s v="Merkez"/>
  </r>
  <r>
    <m/>
    <m/>
    <x v="224"/>
    <s v="Q4"/>
    <x v="0"/>
    <x v="11"/>
    <m/>
    <s v="POLARİS YAZILIM ÇÖZÜMLERİ VE DANIŞMANLIK HİZMETLERİ LTD.ŞTİ."/>
    <s v="WPH.02.001"/>
    <s v="WebPlus Yazilim Bakimi Hizmeti"/>
    <s v="Univera - Kanal"/>
    <x v="5"/>
    <s v="Enroute"/>
    <s v="Webplus"/>
    <n v="12500"/>
    <m/>
    <n v="1"/>
    <m/>
    <n v="12500"/>
    <m/>
    <n v="0"/>
    <m/>
    <n v="12500"/>
    <m/>
    <n v="0"/>
    <n v="0"/>
    <s v="UNI240000002308"/>
    <m/>
    <m/>
    <s v="Polaris"/>
    <s v="Mevcut Müşteri"/>
    <s v="Yenileme"/>
    <s v="Hizmet"/>
    <s v="Bakım ve Destek Hizmeti"/>
    <s v="Diğer"/>
    <s v="Kanal Satış"/>
    <s v="Polaris"/>
    <s v="Yurt İçi"/>
    <s v="Türkiye"/>
    <s v="Merkez"/>
  </r>
  <r>
    <m/>
    <m/>
    <x v="224"/>
    <s v="Q4"/>
    <x v="0"/>
    <x v="11"/>
    <m/>
    <s v="POLARİS YAZILIM ÇÖZÜMLERİ VE DANIŞMANLIK HİZMETLERİ LTD.ŞTİ."/>
    <s v="WPH.02.001"/>
    <s v="WebPlus Yazilim Bakimi Hizmeti"/>
    <s v="Univera - Kanal"/>
    <x v="5"/>
    <s v="Enroute"/>
    <s v="Webplus"/>
    <n v="11260"/>
    <m/>
    <n v="1"/>
    <m/>
    <n v="11260"/>
    <m/>
    <n v="0"/>
    <m/>
    <n v="11260"/>
    <m/>
    <n v="0"/>
    <n v="0"/>
    <s v="UNI240000002304"/>
    <m/>
    <m/>
    <s v="Polaris"/>
    <s v="Mevcut Müşteri"/>
    <s v="Yenileme"/>
    <s v="Hizmet"/>
    <s v="Bakım ve Destek Hizmeti"/>
    <s v="Diğer"/>
    <s v="Kanal Satış"/>
    <s v="Polaris"/>
    <s v="Yurt İçi"/>
    <s v="Türkiye"/>
    <s v="Merkez"/>
  </r>
  <r>
    <m/>
    <m/>
    <x v="224"/>
    <s v="Q4"/>
    <x v="0"/>
    <x v="11"/>
    <m/>
    <s v="POLARİS YAZILIM ÇÖZÜMLERİ VE DANIŞMANLIK HİZMETLERİ LTD.ŞTİ."/>
    <s v="WPH.02.001"/>
    <s v="WebPlus Yazilim Bakimi Hizmeti"/>
    <s v="Univera - Kanal"/>
    <x v="5"/>
    <s v="Enroute"/>
    <s v="Webplus"/>
    <n v="9375"/>
    <m/>
    <n v="1"/>
    <m/>
    <n v="9375"/>
    <m/>
    <n v="0"/>
    <m/>
    <n v="9375"/>
    <m/>
    <n v="0"/>
    <n v="0"/>
    <s v="UNI240000002303"/>
    <m/>
    <m/>
    <s v="Polaris"/>
    <s v="Mevcut Müşteri"/>
    <s v="Yenileme"/>
    <s v="Hizmet"/>
    <s v="Bakım ve Destek Hizmeti"/>
    <s v="Diğer"/>
    <s v="Kanal Satış"/>
    <s v="Polaris"/>
    <s v="Yurt İçi"/>
    <s v="Türkiye"/>
    <s v="Merkez"/>
  </r>
  <r>
    <m/>
    <m/>
    <x v="224"/>
    <s v="Q4"/>
    <x v="0"/>
    <x v="11"/>
    <m/>
    <s v="POLARİS YAZILIM ÇÖZÜMLERİ VE DANIŞMANLIK HİZMETLERİ LTD.ŞTİ."/>
    <s v="WPH.02.001"/>
    <s v="WebPlus Yazilim Bakimi Hizmeti"/>
    <s v="Univera - Kanal"/>
    <x v="5"/>
    <s v="Enroute"/>
    <s v="Webplus"/>
    <n v="6840"/>
    <m/>
    <n v="1"/>
    <m/>
    <n v="6840"/>
    <m/>
    <n v="0"/>
    <m/>
    <n v="6840"/>
    <m/>
    <n v="0"/>
    <n v="0"/>
    <s v="UNI240000002308"/>
    <m/>
    <m/>
    <s v="Polaris"/>
    <s v="Mevcut Müşteri"/>
    <s v="Yenileme"/>
    <s v="Hizmet"/>
    <s v="Bakım ve Destek Hizmeti"/>
    <s v="Diğer"/>
    <s v="Kanal Satış"/>
    <s v="Polaris"/>
    <s v="Yurt İçi"/>
    <s v="Türkiye"/>
    <s v="Merkez"/>
  </r>
  <r>
    <m/>
    <m/>
    <x v="224"/>
    <s v="Q4"/>
    <x v="0"/>
    <x v="11"/>
    <m/>
    <s v="POLARİS YAZILIM ÇÖZÜMLERİ VE DANIŞMANLIK HİZMETLERİ LTD.ŞTİ."/>
    <s v="WPH.02.001"/>
    <s v="WebPlus Yazilim Bakimi Hizmeti"/>
    <s v="Univera - Kanal"/>
    <x v="5"/>
    <s v="Enroute"/>
    <s v="Webplus"/>
    <n v="1848"/>
    <m/>
    <n v="1"/>
    <m/>
    <n v="1848"/>
    <m/>
    <n v="0"/>
    <m/>
    <n v="1848"/>
    <m/>
    <n v="0"/>
    <n v="0"/>
    <s v="UNI240000002311"/>
    <m/>
    <m/>
    <s v="Polaris"/>
    <s v="Mevcut Müşteri"/>
    <s v="Yenileme"/>
    <s v="Hizmet"/>
    <s v="Bakım ve Destek Hizmeti"/>
    <s v="Diğer"/>
    <s v="Kanal Satış"/>
    <s v="Polaris"/>
    <s v="Yurt İçi"/>
    <s v="Türkiye"/>
    <s v="Merkez"/>
  </r>
  <r>
    <m/>
    <m/>
    <x v="224"/>
    <s v="Q4"/>
    <x v="0"/>
    <x v="11"/>
    <m/>
    <s v="POLARİS YAZILIM ÇÖZÜMLERİ VE DANIŞMANLIK HİZMETLERİ LTD.ŞTİ."/>
    <s v="WPY.01.003"/>
    <s v="WEBPLUS EK KULLANICI LISANSI +1"/>
    <s v="Univera - Kanal"/>
    <x v="5"/>
    <s v="Enroute"/>
    <s v="Webplus"/>
    <n v="4410"/>
    <m/>
    <n v="1"/>
    <m/>
    <n v="4900"/>
    <m/>
    <n v="490"/>
    <m/>
    <n v="4410"/>
    <m/>
    <n v="0"/>
    <n v="0"/>
    <s v="UNI240000002311"/>
    <m/>
    <m/>
    <s v="Polaris"/>
    <s v="Mevcut Müşteri"/>
    <s v="Yeni Satış"/>
    <s v="Lisans"/>
    <s v="Lisans Satışı"/>
    <s v="Diğer"/>
    <s v="Kanal Satış"/>
    <s v="Polaris"/>
    <s v="Yurt İçi"/>
    <s v="Türkiye"/>
    <s v="Merkez"/>
  </r>
  <r>
    <m/>
    <m/>
    <x v="224"/>
    <s v="Q4"/>
    <x v="0"/>
    <x v="11"/>
    <m/>
    <s v="MİYA OTOMASYON VE BARKOD BILISIM SISTEMLERI SAN TİC. VE L.T.D. STI."/>
    <s v="WPY.02.001"/>
    <s v="WEBPLUS (Android) SATIS TEMSILCISI LISANSI"/>
    <s v="Univera - Kanal"/>
    <x v="5"/>
    <s v="Enroute"/>
    <s v="Webplus"/>
    <n v="2250"/>
    <m/>
    <n v="3"/>
    <m/>
    <n v="6750"/>
    <m/>
    <n v="0"/>
    <m/>
    <n v="6750"/>
    <m/>
    <n v="0"/>
    <n v="0"/>
    <s v="UNI240000002306"/>
    <m/>
    <m/>
    <s v="Miya"/>
    <s v="Mevcut Müşteri"/>
    <s v="Yeni Satış"/>
    <s v="Lisans"/>
    <s v="Lisans Satışı"/>
    <s v="Diğer"/>
    <s v="Kanal Satış"/>
    <s v="Miya"/>
    <s v="Yurt İçi"/>
    <s v="Türkiye"/>
    <s v="Merkez"/>
  </r>
  <r>
    <m/>
    <m/>
    <x v="224"/>
    <s v="Q4"/>
    <x v="0"/>
    <x v="11"/>
    <m/>
    <s v="POLARİS YAZILIM ÇÖZÜMLERİ VE DANIŞMANLIK HİZMETLERİ LTD.ŞTİ."/>
    <s v="WPY.02.001"/>
    <s v="WEBPLUS (Android) SATIS TEMSILCISI LISANSI"/>
    <s v="Univera - Kanal"/>
    <x v="5"/>
    <s v="Enroute"/>
    <s v="Webplus"/>
    <n v="3150"/>
    <m/>
    <n v="1"/>
    <m/>
    <n v="3500"/>
    <m/>
    <n v="350"/>
    <m/>
    <n v="3150"/>
    <m/>
    <n v="0"/>
    <n v="0"/>
    <s v="UNI240000002311"/>
    <m/>
    <m/>
    <s v="Polaris"/>
    <s v="Mevcut Müşteri"/>
    <s v="Yeni Satış"/>
    <s v="Lisans"/>
    <s v="Lisans Satışı"/>
    <s v="Diğer"/>
    <s v="Kanal Satış"/>
    <s v="Polaris"/>
    <s v="Yurt İçi"/>
    <s v="Türkiye"/>
    <s v="Merkez"/>
  </r>
  <r>
    <m/>
    <m/>
    <x v="224"/>
    <s v="Q4"/>
    <x v="0"/>
    <x v="11"/>
    <m/>
    <s v="Websis Yazılım ve Bilgisayar"/>
    <s v="WPY.02.001"/>
    <s v="WEBPLUS (Android) SATIS TEMSILCISI LISANSI"/>
    <s v="Univera - Kanal"/>
    <x v="5"/>
    <s v="Enroute"/>
    <s v="Webplus"/>
    <n v="2250"/>
    <m/>
    <n v="2"/>
    <m/>
    <n v="4500"/>
    <m/>
    <n v="0"/>
    <m/>
    <n v="4500"/>
    <m/>
    <n v="0"/>
    <n v="0"/>
    <s v="UNI240000002305"/>
    <m/>
    <m/>
    <s v="Websis"/>
    <s v="Mevcut Müşteri"/>
    <s v="Yeni Satış"/>
    <s v="Lisans"/>
    <s v="Lisans Satışı"/>
    <s v="Diğer"/>
    <s v="Kanal Satış"/>
    <s v="Websis"/>
    <s v="Yurt İçi"/>
    <s v="Türkiye"/>
    <s v="Merkez"/>
  </r>
  <r>
    <m/>
    <m/>
    <x v="224"/>
    <s v="Q4"/>
    <x v="0"/>
    <x v="11"/>
    <m/>
    <s v="ALİ SERGEN KART"/>
    <s v="UH.01.002"/>
    <s v="UNIDOX KONTÖR HIZMETI"/>
    <s v="Univera - Kanal"/>
    <x v="5"/>
    <s v="E-Dönüşüm"/>
    <s v="Unidox"/>
    <n v="1.635"/>
    <m/>
    <n v="10000"/>
    <m/>
    <n v="16350"/>
    <m/>
    <n v="0"/>
    <m/>
    <n v="16350"/>
    <m/>
    <n v="0"/>
    <n v="0"/>
    <s v="ENV240000000136"/>
    <m/>
    <m/>
    <s v="Ali Sergen Kart"/>
    <s v="Mevcut Müşteri"/>
    <s v="Yeni Satış"/>
    <s v="Kontor"/>
    <s v="Kontor Satışı"/>
    <s v="Diğer"/>
    <s v="Kanal Satış"/>
    <s v="Ali Sergen Kart"/>
    <s v="Yurt İçi"/>
    <s v="Türkiye"/>
    <s v="Merkez"/>
  </r>
  <r>
    <m/>
    <m/>
    <x v="224"/>
    <s v="Q4"/>
    <x v="0"/>
    <x v="11"/>
    <m/>
    <s v="CENAT GIDA / YASIN CENAT"/>
    <s v="UH.01.002"/>
    <s v="UNIDOX KONTÖR HIZMETI"/>
    <s v="Univera - Tadım"/>
    <x v="6"/>
    <s v="E-Dönüşüm"/>
    <s v="Unidox"/>
    <n v="0.92630000000000001"/>
    <m/>
    <n v="100000"/>
    <m/>
    <n v="92630"/>
    <m/>
    <n v="0"/>
    <m/>
    <n v="92630"/>
    <m/>
    <n v="0"/>
    <n v="0"/>
    <s v="UNI240000002317"/>
    <m/>
    <m/>
    <s v="Tadım"/>
    <s v="Mevcut Müşteri"/>
    <s v="Yeni Satış"/>
    <s v="Kontor"/>
    <s v="Kontor Satışı"/>
    <s v="Diğer"/>
    <s v="Kanal Satış"/>
    <s v="Saha Satış"/>
    <s v="Yurt İçi"/>
    <s v="Türkiye"/>
    <s v="Dist"/>
  </r>
  <r>
    <m/>
    <m/>
    <x v="224"/>
    <s v="Q4"/>
    <x v="0"/>
    <x v="11"/>
    <m/>
    <s v="KARADENİZ KARDEŞLER GIDA SAN.VE TİC. A.Ş."/>
    <s v="UH.01.002"/>
    <s v="UNIDOX KONTÖR HIZMETI"/>
    <s v="Univera - Kebir Süt"/>
    <x v="6"/>
    <s v="E-Dönüşüm"/>
    <s v="Unidox"/>
    <n v="0.40250000000000002"/>
    <m/>
    <n v="1000000"/>
    <m/>
    <n v="402500"/>
    <m/>
    <n v="0"/>
    <m/>
    <n v="402500"/>
    <m/>
    <n v="0"/>
    <n v="0"/>
    <s v="UNI240000002316"/>
    <m/>
    <m/>
    <s v="Kebir Süt"/>
    <s v="Mevcut Müşteri"/>
    <s v="Yeni Satış"/>
    <s v="Kontor"/>
    <s v="Kontor Satışı"/>
    <s v="Diğer"/>
    <s v="Kanal Satış"/>
    <s v="Saha Satış"/>
    <s v="Yurt İçi"/>
    <s v="Türkiye"/>
    <s v="Merkez"/>
  </r>
  <r>
    <m/>
    <m/>
    <x v="224"/>
    <s v="Q4"/>
    <x v="0"/>
    <x v="11"/>
    <m/>
    <s v="MATRIKS BİLGİSAYAR SİSTEMLERİ LTD.ŞTİ"/>
    <s v="UH.01.002"/>
    <s v="UNIDOX KONTÖR HIZMETI"/>
    <s v="Univera - Kanal"/>
    <x v="5"/>
    <s v="E-Dönüşüm"/>
    <s v="Unidox"/>
    <n v="1.53"/>
    <m/>
    <n v="10000"/>
    <m/>
    <n v="15300"/>
    <m/>
    <n v="0"/>
    <m/>
    <n v="15300"/>
    <m/>
    <n v="0"/>
    <n v="0"/>
    <s v="UNI240000002307"/>
    <m/>
    <m/>
    <s v="Matriks"/>
    <s v="Mevcut Müşteri"/>
    <s v="Yeni Satış"/>
    <s v="Kontor"/>
    <s v="Kontor Satışı"/>
    <s v="Diğer"/>
    <s v="Kanal Satış"/>
    <s v="Matriks"/>
    <s v="Yurt İçi"/>
    <s v="Türkiye"/>
    <s v="Merkez"/>
  </r>
  <r>
    <m/>
    <m/>
    <x v="224"/>
    <s v="Q4"/>
    <x v="0"/>
    <x v="11"/>
    <m/>
    <s v="MIRAY GIDA DAGITIM PAZARLAMA - MIRAY KURNALI"/>
    <s v="UH.01.002"/>
    <s v="UNIDOX KONTÖR HIZMETI"/>
    <s v="Univera - Haribo"/>
    <x v="6"/>
    <s v="E-Dönüşüm"/>
    <s v="Unidox"/>
    <n v="2.0832999999999999"/>
    <m/>
    <n v="10000"/>
    <m/>
    <n v="20833"/>
    <m/>
    <n v="0"/>
    <m/>
    <n v="20833"/>
    <m/>
    <n v="0"/>
    <n v="0"/>
    <s v="UNI240000002318"/>
    <m/>
    <m/>
    <s v="Haribo"/>
    <s v="Mevcut Müşteri"/>
    <s v="Yeni Satış"/>
    <s v="Kontor"/>
    <s v="Kontor Satışı"/>
    <s v="Key Account"/>
    <s v="Kanal Satış"/>
    <s v="Saha Satış"/>
    <s v="Yurt İçi"/>
    <s v="Türkiye"/>
    <s v="Dist"/>
  </r>
  <r>
    <m/>
    <m/>
    <x v="224"/>
    <s v="Q4"/>
    <x v="0"/>
    <x v="11"/>
    <m/>
    <s v="ULUS GIDA 37 SANAYI VE TIC.LTD.STI."/>
    <s v="UH.01.002"/>
    <s v="UNIDOX KONTÖR HIZMETI"/>
    <s v="Univera - Şen Piliç"/>
    <x v="6"/>
    <s v="E-Dönüşüm"/>
    <s v="Unidox"/>
    <n v="1.5"/>
    <m/>
    <n v="50000"/>
    <m/>
    <n v="75000"/>
    <m/>
    <n v="0"/>
    <m/>
    <n v="75000"/>
    <m/>
    <n v="0"/>
    <n v="0"/>
    <s v="UNI240000002319"/>
    <m/>
    <m/>
    <s v="Şen Piliç"/>
    <s v="Mevcut Müşteri"/>
    <s v="Yeni Satış"/>
    <s v="Kontor"/>
    <s v="Kontor Satışı"/>
    <s v="Diğer"/>
    <s v="Kanal Satış"/>
    <s v="Saha Satış"/>
    <s v="Yurt İçi"/>
    <s v="Türkiye"/>
    <s v="Dist"/>
  </r>
  <r>
    <m/>
    <m/>
    <x v="224"/>
    <s v="Q4"/>
    <x v="0"/>
    <x v="11"/>
    <m/>
    <s v="TURKUAZ TRADE LLC"/>
    <s v="OH.02.001"/>
    <s v="Outsource Yazilim Bakimi Hizmeti"/>
    <s v="Univera - Turkuaz Kazakistan"/>
    <x v="12"/>
    <s v="Enroute"/>
    <s v="Outsource - Hizmet"/>
    <n v="183272.44"/>
    <m/>
    <n v="1"/>
    <m/>
    <n v="183272.44"/>
    <m/>
    <n v="0"/>
    <m/>
    <n v="183272.44"/>
    <m/>
    <n v="0"/>
    <n v="0"/>
    <s v="ENV240000000137"/>
    <m/>
    <m/>
    <s v="Turkuaz Trade"/>
    <s v="Mevcut Müşteri"/>
    <s v="Yenileme"/>
    <s v="Hizmet"/>
    <s v="Bakım ve Destek Hizmeti"/>
    <s v="Diğer"/>
    <s v="Univera Satış"/>
    <s v="Saha Satış"/>
    <s v="Yurt Dışı"/>
    <s v="Kırgızistan"/>
    <s v="Merkez"/>
  </r>
  <r>
    <m/>
    <m/>
    <x v="224"/>
    <s v="Q4"/>
    <x v="1"/>
    <x v="11"/>
    <m/>
    <s v="Altıparmak Gıda San. ve Tic. A.Ş."/>
    <s v="EY.03.001"/>
    <s v="Enroute PANORAMA PAAS YazılımI (Kiralama Hizmetİ)"/>
    <s v="Univera - Altıparmak-Balparmak"/>
    <x v="18"/>
    <s v="Enroute"/>
    <s v="Enterprise"/>
    <n v="56364.44"/>
    <m/>
    <n v="1"/>
    <m/>
    <m/>
    <m/>
    <m/>
    <m/>
    <n v="56364.44"/>
    <m/>
    <m/>
    <m/>
    <n v="1000003726"/>
    <m/>
    <m/>
    <s v="Balparmak"/>
    <s v="Mevcut Müşteri"/>
    <s v="Yenileme"/>
    <s v="Lisans"/>
    <s v="Lisans Kiralama"/>
    <s v="Diğer"/>
    <s v="Univera Satış"/>
    <s v="Saha Satış"/>
    <s v="Yurt İçi"/>
    <s v="Türkiye"/>
    <s v="Merkez"/>
  </r>
  <r>
    <m/>
    <m/>
    <x v="224"/>
    <s v="Q4"/>
    <x v="1"/>
    <x v="11"/>
    <m/>
    <s v="EFES VITANTA MOLDOVA BREWERY S.A"/>
    <s v="EH.02.001"/>
    <s v="Enroute Panorama - Yazılım Bakımı, Yaşatma ve Merkezi Destek Hizmeti"/>
    <s v="Univera - Efes Moldova"/>
    <x v="19"/>
    <s v="Enroute"/>
    <s v="Enterprise"/>
    <n v="58137.514799999997"/>
    <m/>
    <n v="1"/>
    <m/>
    <m/>
    <m/>
    <m/>
    <m/>
    <n v="58137.514799999997"/>
    <m/>
    <m/>
    <m/>
    <n v="1000003673"/>
    <m/>
    <m/>
    <s v="Efes International"/>
    <s v="Mevcut Müşteri"/>
    <s v="Yenileme"/>
    <s v="Hizmet"/>
    <s v="Bakım ve Destek Hizmeti"/>
    <s v="Diğer"/>
    <s v="Univera Satış"/>
    <s v="Saha Satış"/>
    <s v="Yurt Dışı"/>
    <s v="Moldova"/>
    <s v="Merkez"/>
  </r>
  <r>
    <m/>
    <m/>
    <x v="224"/>
    <s v="Q4"/>
    <x v="1"/>
    <x v="11"/>
    <m/>
    <s v="EFES VITANTA MOLDOVA BREWERY S.A"/>
    <s v="EH.02.001"/>
    <s v="Enroute Panorama - Yazılım Bakımı, Yaşatma ve Merkezi Destek Hizmeti"/>
    <s v="Univera - Efes Moldova"/>
    <x v="19"/>
    <s v="Enroute"/>
    <s v="Enterprise"/>
    <n v="58137.514799999997"/>
    <m/>
    <n v="1"/>
    <m/>
    <m/>
    <m/>
    <m/>
    <m/>
    <n v="58137.514799999997"/>
    <m/>
    <m/>
    <m/>
    <n v="1000003673"/>
    <m/>
    <m/>
    <s v="Efes International"/>
    <s v="Mevcut Müşteri"/>
    <s v="Yenileme"/>
    <s v="Hizmet"/>
    <s v="Bakım ve Destek Hizmeti"/>
    <s v="Diğer"/>
    <s v="Univera Satış"/>
    <s v="Saha Satış"/>
    <s v="Yurt Dışı"/>
    <s v="Moldova"/>
    <s v="Merkez"/>
  </r>
  <r>
    <m/>
    <m/>
    <x v="224"/>
    <s v="Q4"/>
    <x v="1"/>
    <x v="11"/>
    <m/>
    <s v="Lomisi JSC Efes Gürcistan"/>
    <s v="EH.02.001"/>
    <s v="Enroute Panorama - Yazılım Bakımı, Yaşatma ve Merkezi Destek Hizmeti"/>
    <s v="Univera - Efes Gürcistan"/>
    <x v="19"/>
    <s v="Enroute"/>
    <s v="Enterprise"/>
    <n v="302200.98979999998"/>
    <m/>
    <n v="1"/>
    <m/>
    <m/>
    <m/>
    <m/>
    <m/>
    <n v="302200.98979999998"/>
    <m/>
    <m/>
    <m/>
    <n v="1000003724"/>
    <m/>
    <m/>
    <s v="Efes International"/>
    <s v="Mevcut Müşteri"/>
    <s v="Yenileme"/>
    <s v="Hizmet"/>
    <s v="Bakım ve Destek Hizmeti"/>
    <s v="Diğer"/>
    <s v="Univera Satış"/>
    <s v="Saha Satış"/>
    <s v="Yurt Dışı"/>
    <s v="Gürcistan"/>
    <s v="Merkez"/>
  </r>
  <r>
    <m/>
    <m/>
    <x v="224"/>
    <s v="Q4"/>
    <x v="1"/>
    <x v="11"/>
    <m/>
    <s v="Lomisi JSC Efes Gürcistan"/>
    <s v="EH.03.001"/>
    <s v="Enroute Panorama - Çağrı Merkezi Hizmeti (MSD)"/>
    <s v="Univera - Efes Gürcistan"/>
    <x v="19"/>
    <s v="Enroute"/>
    <s v="Enterprise"/>
    <n v="17672.572499999998"/>
    <m/>
    <n v="12"/>
    <m/>
    <m/>
    <m/>
    <m/>
    <m/>
    <n v="212070.87"/>
    <m/>
    <m/>
    <m/>
    <n v="1000003724"/>
    <m/>
    <m/>
    <s v="Efes International"/>
    <s v="Mevcut Müşteri"/>
    <s v="Yenileme"/>
    <s v="Hizmet"/>
    <s v="Çağrı Merkezi"/>
    <s v="Diğer"/>
    <s v="Univera Satış"/>
    <s v="Saha Satış"/>
    <s v="Yurt Dışı"/>
    <s v="Gürcistan"/>
    <s v="Merkez"/>
  </r>
  <r>
    <m/>
    <m/>
    <x v="224"/>
    <s v="Q4"/>
    <x v="1"/>
    <x v="11"/>
    <m/>
    <s v="LOGO Yazılım SAN. VE TİC. A.Ş."/>
    <s v="EY.04.014"/>
    <s v="Enroute - E-Dönüşüm Yazılım Komisyonu"/>
    <s v="Univera - JTI"/>
    <x v="6"/>
    <s v="E-Dönüşüm"/>
    <s v="E-Dönüşüm"/>
    <n v="1880268"/>
    <m/>
    <n v="1"/>
    <m/>
    <m/>
    <m/>
    <m/>
    <m/>
    <n v="1880268"/>
    <m/>
    <m/>
    <m/>
    <n v="1000003735"/>
    <m/>
    <m/>
    <s v="Logo"/>
    <s v="Mevcut Müşteri"/>
    <s v="Yeni Satış"/>
    <s v="Komisyon"/>
    <s v="E-Dönüşüm"/>
    <s v="Diğer"/>
    <s v="Univera Satış"/>
    <s v="Saha Satış"/>
    <s v="Yurt İçi"/>
    <s v="Türkiye"/>
    <s v="Merkez"/>
  </r>
  <r>
    <m/>
    <m/>
    <x v="225"/>
    <s v="Q4"/>
    <x v="0"/>
    <x v="11"/>
    <m/>
    <s v="BASKANLAR GIDA PAZARLAMA TIC.LTD.STI."/>
    <s v="UH.01.002"/>
    <s v="UNIDOX KONTÖR HIZMETI"/>
    <s v="Univera - Tadım"/>
    <x v="6"/>
    <s v="E-Dönüşüm"/>
    <s v="Unidox"/>
    <n v="1.8"/>
    <m/>
    <n v="25000"/>
    <m/>
    <n v="45000"/>
    <m/>
    <n v="0"/>
    <m/>
    <n v="45000"/>
    <m/>
    <n v="0"/>
    <n v="0"/>
    <s v="UNI240000002320"/>
    <m/>
    <m/>
    <s v="Tadım"/>
    <s v="Mevcut Müşteri"/>
    <s v="Yeni Satış"/>
    <s v="Kontor"/>
    <s v="Kontor Satışı"/>
    <s v="Diğer"/>
    <s v="Kanal Satış"/>
    <s v="Saha Satış"/>
    <s v="Yurt İçi"/>
    <s v="Türkiye"/>
    <s v="Merkez"/>
  </r>
  <r>
    <m/>
    <m/>
    <x v="225"/>
    <s v="Q4"/>
    <x v="0"/>
    <x v="11"/>
    <m/>
    <s v="URAS GIDA - UMUT INANAN"/>
    <s v="UH.01.002"/>
    <s v="UNIDOX KONTÖR HIZMETI"/>
    <s v="Univera - Nestle Waters"/>
    <x v="6"/>
    <s v="E-Dönüşüm"/>
    <s v="Unidox"/>
    <n v="3.2"/>
    <m/>
    <n v="5000"/>
    <m/>
    <n v="16000"/>
    <m/>
    <n v="0"/>
    <m/>
    <n v="16000"/>
    <m/>
    <n v="0"/>
    <n v="0"/>
    <s v="UNI240000002321"/>
    <m/>
    <m/>
    <s v="Uras Gıda"/>
    <s v="Mevcut Müşteri"/>
    <s v="Yeni Satış"/>
    <s v="Kontor"/>
    <s v="Kontor Satışı"/>
    <s v="Key Account"/>
    <s v="Kanal Satış"/>
    <s v="Saha Satış"/>
    <s v="Yurt İçi"/>
    <s v="Türkiye"/>
    <s v="Dist"/>
  </r>
  <r>
    <m/>
    <m/>
    <x v="226"/>
    <s v="Q4"/>
    <x v="0"/>
    <x v="11"/>
    <m/>
    <s v="EYMEN GIDA DAGITIM- ALI GÜLER"/>
    <s v="UH.01.002"/>
    <s v="UNIDOX KONTÖR HIZMETI"/>
    <s v="Univera - Danone Tikveşli"/>
    <x v="6"/>
    <s v="E-Dönüşüm"/>
    <s v="Unidox"/>
    <n v="4"/>
    <m/>
    <n v="2000"/>
    <m/>
    <n v="8000"/>
    <m/>
    <n v="0"/>
    <m/>
    <n v="8000"/>
    <m/>
    <n v="0"/>
    <n v="0"/>
    <s v="ENV240000000138"/>
    <m/>
    <m/>
    <s v="Danone"/>
    <s v="Mevcut Müşteri"/>
    <s v="Yeni Satış"/>
    <s v="Kontor"/>
    <s v="Kontor Satışı"/>
    <s v="Diğer"/>
    <s v="Kanal Satış"/>
    <s v="Saha Satış"/>
    <s v="Yurt İçi"/>
    <s v="Türkiye"/>
    <s v="Dist"/>
  </r>
  <r>
    <m/>
    <m/>
    <x v="226"/>
    <s v="Q4"/>
    <x v="0"/>
    <x v="11"/>
    <m/>
    <s v="GÖKÇE MESRUBAT TIC. A.S."/>
    <s v="UH.01.002"/>
    <s v="UNIDOX KONTÖR HIZMETI"/>
    <s v="Univera - Pernod Ricard"/>
    <x v="6"/>
    <s v="E-Dönüşüm"/>
    <s v="Unidox"/>
    <n v="1.3325"/>
    <m/>
    <n v="50000"/>
    <m/>
    <n v="66625"/>
    <m/>
    <n v="0"/>
    <m/>
    <n v="66625"/>
    <m/>
    <n v="0"/>
    <n v="0"/>
    <s v="UNI240000002324"/>
    <m/>
    <m/>
    <s v="Pernod Ricard"/>
    <s v="Mevcut Müşteri"/>
    <s v="Yeni Satış"/>
    <s v="Kontor"/>
    <s v="Kontor Satışı"/>
    <s v="Key Account"/>
    <s v="Kanal Satış"/>
    <s v="Saha Satış"/>
    <s v="Yurt İçi"/>
    <s v="Türkiye"/>
    <s v="Dist"/>
  </r>
  <r>
    <m/>
    <m/>
    <x v="227"/>
    <s v="Q4"/>
    <x v="0"/>
    <x v="11"/>
    <m/>
    <s v="MATRIKS BİLGİSAYAR SİSTEMLERİ LTD.ŞTİ"/>
    <s v="WPH.02.001"/>
    <s v="WebPlus Yazilim Bakimi Hizmeti"/>
    <s v="Univera - Kanal"/>
    <x v="5"/>
    <s v="Enroute"/>
    <s v="Webplus"/>
    <n v="5995"/>
    <m/>
    <n v="1"/>
    <m/>
    <n v="5995"/>
    <m/>
    <n v="0"/>
    <m/>
    <n v="5995"/>
    <m/>
    <n v="0"/>
    <n v="0"/>
    <s v="UNI240000002331"/>
    <m/>
    <m/>
    <s v="Matriks"/>
    <s v="Mevcut Müşteri"/>
    <s v="Yenileme"/>
    <s v="Hizmet"/>
    <s v="Bakım ve Destek Hizmeti"/>
    <s v="Diğer"/>
    <s v="Kanal Satış"/>
    <s v="Matriks"/>
    <s v="Yurt İçi"/>
    <s v="Türkiye"/>
    <s v="Merkez"/>
  </r>
  <r>
    <m/>
    <m/>
    <x v="227"/>
    <s v="Q4"/>
    <x v="0"/>
    <x v="11"/>
    <m/>
    <s v="POLARİS YAZILIM ÇÖZÜMLERİ VE DANIŞMANLIK HİZMETLERİ LTD.ŞTİ."/>
    <s v="WPH.02.001"/>
    <s v="WebPlus Yazilim Bakimi Hizmeti"/>
    <s v="Univera - Kanal"/>
    <x v="5"/>
    <s v="Enroute"/>
    <s v="Webplus"/>
    <n v="82855.3"/>
    <m/>
    <n v="1"/>
    <m/>
    <n v="129461.4"/>
    <m/>
    <n v="46606.1"/>
    <m/>
    <n v="82855.3"/>
    <m/>
    <n v="0"/>
    <n v="0"/>
    <s v="UNI240000002347"/>
    <m/>
    <m/>
    <s v="Polaris"/>
    <s v="Mevcut Müşteri"/>
    <s v="Yenileme"/>
    <s v="Hizmet"/>
    <s v="Bakım ve Destek Hizmeti"/>
    <s v="Diğer"/>
    <s v="Kanal Satış"/>
    <s v="Polaris"/>
    <s v="Yurt İçi"/>
    <s v="Türkiye"/>
    <s v="Merkez"/>
  </r>
  <r>
    <m/>
    <m/>
    <x v="227"/>
    <s v="Q4"/>
    <x v="0"/>
    <x v="11"/>
    <m/>
    <s v="MATRIKS BİLGİSAYAR SİSTEMLERİ LTD.ŞTİ"/>
    <s v="WPY.01.003"/>
    <s v="WEBPLUS EK KULLANICI LISANSI +1"/>
    <s v="Univera - Kanal"/>
    <x v="5"/>
    <s v="Enroute"/>
    <s v="Webplus"/>
    <n v="2275"/>
    <m/>
    <n v="2"/>
    <m/>
    <n v="6500"/>
    <m/>
    <n v="1950"/>
    <m/>
    <n v="4550"/>
    <m/>
    <n v="0"/>
    <n v="0"/>
    <s v="UNI240000002343"/>
    <m/>
    <m/>
    <s v="Matriks"/>
    <s v="Mevcut Müşteri"/>
    <s v="Yeni Satış"/>
    <s v="Lisans"/>
    <s v="Lisans Satışı"/>
    <s v="Diğer"/>
    <s v="Kanal Satış"/>
    <s v="Matriks"/>
    <s v="Yurt İçi"/>
    <s v="Türkiye"/>
    <s v="Merkez"/>
  </r>
  <r>
    <m/>
    <m/>
    <x v="227"/>
    <s v="Q4"/>
    <x v="0"/>
    <x v="11"/>
    <m/>
    <s v="ALİ SERGEN KART"/>
    <s v="WPY.01.007"/>
    <s v="WEBPLUS E-DÖNÜSÜM MODÜL LISANSI"/>
    <s v="Univera - Kanal"/>
    <x v="5"/>
    <s v="Enroute"/>
    <s v="Webplus"/>
    <n v="7700"/>
    <m/>
    <n v="1"/>
    <m/>
    <n v="11000"/>
    <m/>
    <n v="3300"/>
    <m/>
    <n v="7700"/>
    <m/>
    <n v="0"/>
    <n v="0"/>
    <s v="ENV240000000140"/>
    <m/>
    <m/>
    <s v="Ali Sergen Kart"/>
    <s v="Mevcut Müşteri"/>
    <s v="Yeni Satış"/>
    <s v="Lisans"/>
    <s v="Lisans Satışı"/>
    <s v="Diğer"/>
    <s v="Kanal Satış"/>
    <s v="Ali Sergen Kart"/>
    <s v="Yurt İçi"/>
    <s v="Türkiye"/>
    <s v="Merkez"/>
  </r>
  <r>
    <m/>
    <m/>
    <x v="227"/>
    <s v="Q4"/>
    <x v="0"/>
    <x v="11"/>
    <m/>
    <s v="MATRIKS BİLGİSAYAR SİSTEMLERİ LTD.ŞTİ"/>
    <s v="WPY.01.007"/>
    <s v="WEBPLUS E-DÖNÜSÜM MODÜL LISANSI"/>
    <s v="Univera - Kanal"/>
    <x v="5"/>
    <s v="Enroute"/>
    <s v="Webplus"/>
    <n v="7500"/>
    <m/>
    <n v="1"/>
    <m/>
    <n v="10000"/>
    <m/>
    <n v="2500"/>
    <m/>
    <n v="7500"/>
    <m/>
    <n v="0"/>
    <n v="0"/>
    <s v="UNI240000002331"/>
    <m/>
    <m/>
    <s v="Matriks"/>
    <s v="Mevcut Müşteri"/>
    <s v="Yeni Satış"/>
    <s v="Lisans"/>
    <s v="Lisans Satışı"/>
    <s v="Diğer"/>
    <s v="Kanal Satış"/>
    <s v="Matriks"/>
    <s v="Yurt İçi"/>
    <s v="Türkiye"/>
    <s v="Merkez"/>
  </r>
  <r>
    <m/>
    <m/>
    <x v="227"/>
    <s v="Q4"/>
    <x v="0"/>
    <x v="11"/>
    <m/>
    <s v="MATRIKS BİLGİSAYAR SİSTEMLERİ LTD.ŞTİ"/>
    <s v="WPY.01.006"/>
    <s v="WEBPLUS DISTRIBUTION SATIS-DAGITIM YAZILIMI (Light)"/>
    <s v="Univera - Kanal"/>
    <x v="5"/>
    <s v="Enroute"/>
    <s v="Webplus"/>
    <n v="11250"/>
    <m/>
    <n v="1"/>
    <m/>
    <n v="15000"/>
    <m/>
    <n v="3750"/>
    <m/>
    <n v="11250"/>
    <m/>
    <n v="0"/>
    <n v="0"/>
    <s v="UNI240000002331"/>
    <m/>
    <m/>
    <s v="Matriks"/>
    <s v="Mevcut Müşteri"/>
    <s v="Yeni Satış"/>
    <s v="Lisans"/>
    <s v="Lisans Satışı"/>
    <s v="Diğer"/>
    <s v="Kanal Satış"/>
    <s v="Matriks"/>
    <s v="Yurt İçi"/>
    <s v="Türkiye"/>
    <s v="Merkez"/>
  </r>
  <r>
    <m/>
    <m/>
    <x v="227"/>
    <s v="Q4"/>
    <x v="0"/>
    <x v="11"/>
    <m/>
    <s v="MATRIKS BİLGİSAYAR SİSTEMLERİ LTD.ŞTİ"/>
    <s v="WPY.01.002"/>
    <s v="WebPlus Dagitim Kanali Lisansi"/>
    <s v="Univera - Kanal"/>
    <x v="5"/>
    <s v="Enroute"/>
    <s v="Webplus"/>
    <n v="5600"/>
    <m/>
    <n v="2"/>
    <m/>
    <n v="16000"/>
    <m/>
    <n v="4800"/>
    <m/>
    <n v="11200"/>
    <m/>
    <n v="0"/>
    <n v="0"/>
    <s v="UNI240000002343"/>
    <m/>
    <m/>
    <s v="Matriks"/>
    <s v="Mevcut Müşteri"/>
    <s v="Yeni Satış"/>
    <s v="Lisans"/>
    <s v="Lisans Satışı"/>
    <s v="Diğer"/>
    <s v="Kanal Satış"/>
    <s v="Matriks"/>
    <s v="Yurt İçi"/>
    <s v="Türkiye"/>
    <s v="Merkez"/>
  </r>
  <r>
    <m/>
    <m/>
    <x v="227"/>
    <s v="Q4"/>
    <x v="0"/>
    <x v="11"/>
    <m/>
    <s v="POLARİS YAZILIM ÇÖZÜMLERİ VE DANIŞMANLIK HİZMETLERİ LTD.ŞTİ."/>
    <s v="WPE.05.002"/>
    <s v="WEBPLUS ÇAGRI MERKEZI HIZMETI"/>
    <s v="Univera - Kanal"/>
    <x v="5"/>
    <s v="Enroute"/>
    <s v="Webplus"/>
    <n v="2508.8000000000002"/>
    <m/>
    <n v="37"/>
    <m/>
    <n v="145040"/>
    <m/>
    <n v="52214.400000000001"/>
    <m/>
    <n v="92825.600000000006"/>
    <m/>
    <n v="0"/>
    <n v="0"/>
    <s v="UNI240000002347"/>
    <m/>
    <m/>
    <s v="Polaris"/>
    <s v="Mevcut Müşteri"/>
    <s v="Yeni Satış"/>
    <s v="Hizmet"/>
    <s v="Hosting"/>
    <s v="Diğer"/>
    <s v="Kanal Satış"/>
    <s v="Polaris"/>
    <s v="Yurt İçi"/>
    <s v="Türkiye"/>
    <s v="Merkez"/>
  </r>
  <r>
    <m/>
    <m/>
    <x v="227"/>
    <s v="Q4"/>
    <x v="0"/>
    <x v="11"/>
    <m/>
    <s v="MATRIKS BİLGİSAYAR SİSTEMLERİ LTD.ŞTİ"/>
    <s v="WPY.02.001"/>
    <s v="WEBPLUS (Android) SATIS TEMSILCISI LISANSI"/>
    <s v="Univera - Kanal"/>
    <x v="5"/>
    <s v="Enroute"/>
    <s v="Webplus"/>
    <n v="1687.5"/>
    <m/>
    <n v="1"/>
    <m/>
    <n v="2250"/>
    <m/>
    <n v="562.5"/>
    <m/>
    <n v="1687.5"/>
    <m/>
    <n v="0"/>
    <n v="0"/>
    <s v="UNI240000002331"/>
    <m/>
    <m/>
    <s v="Matriks"/>
    <s v="Mevcut Müşteri"/>
    <s v="Yeni Satış"/>
    <s v="Lisans"/>
    <s v="Lisans Satışı"/>
    <s v="Diğer"/>
    <s v="Kanal Satış"/>
    <s v="Matriks"/>
    <s v="Yurt İçi"/>
    <s v="Türkiye"/>
    <s v="Merkez"/>
  </r>
  <r>
    <m/>
    <m/>
    <x v="227"/>
    <s v="Q4"/>
    <x v="0"/>
    <x v="11"/>
    <m/>
    <s v="MATRIKS BİLGİSAYAR SİSTEMLERİ LTD.ŞTİ"/>
    <s v="UH.01.002"/>
    <s v="UNIDOX KONTÖR HIZMETI"/>
    <s v="Univera - Kanal"/>
    <x v="5"/>
    <s v="E-Dönüşüm"/>
    <s v="Unidox"/>
    <n v="0.80159999999999998"/>
    <m/>
    <n v="100000"/>
    <m/>
    <n v="80160"/>
    <m/>
    <n v="0"/>
    <m/>
    <n v="80160"/>
    <m/>
    <n v="0"/>
    <n v="0"/>
    <s v="UNI240000002328"/>
    <m/>
    <m/>
    <s v="Matriks"/>
    <s v="Mevcut Müşteri"/>
    <s v="Yeni Satış"/>
    <s v="Kontor"/>
    <s v="Kontor Satışı"/>
    <s v="Diğer"/>
    <s v="Kanal Satış"/>
    <s v="Matriks"/>
    <s v="Yurt İçi"/>
    <s v="Türkiye"/>
    <s v="Merkez"/>
  </r>
  <r>
    <m/>
    <m/>
    <x v="227"/>
    <s v="Q4"/>
    <x v="0"/>
    <x v="11"/>
    <m/>
    <s v="MATRIKS BİLGİSAYAR SİSTEMLERİ LTD.ŞTİ"/>
    <s v="UH.01.002"/>
    <s v="UNIDOX KONTÖR HIZMETI"/>
    <s v="Univera - Kanal"/>
    <x v="5"/>
    <s v="E-Dönüşüm"/>
    <s v="Unidox"/>
    <n v="0.80159999999999998"/>
    <m/>
    <n v="100000"/>
    <m/>
    <n v="80160"/>
    <m/>
    <n v="0"/>
    <m/>
    <n v="80160"/>
    <m/>
    <n v="0"/>
    <n v="0"/>
    <s v="UNI240000002329"/>
    <m/>
    <m/>
    <s v="Matriks"/>
    <s v="Mevcut Müşteri"/>
    <s v="Yeni Satış"/>
    <s v="Kontor"/>
    <s v="Kontor Satışı"/>
    <s v="Diğer"/>
    <s v="Kanal Satış"/>
    <s v="Matriks"/>
    <s v="Yurt İçi"/>
    <s v="Türkiye"/>
    <s v="Merkez"/>
  </r>
  <r>
    <m/>
    <m/>
    <x v="227"/>
    <s v="Q4"/>
    <x v="0"/>
    <x v="11"/>
    <m/>
    <s v="MATRIKS BİLGİSAYAR SİSTEMLERİ LTD.ŞTİ"/>
    <s v="UH.01.002"/>
    <s v="UNIDOX KONTÖR HIZMETI"/>
    <s v="Univera - Kanal"/>
    <x v="5"/>
    <s v="E-Dönüşüm"/>
    <s v="Unidox"/>
    <n v="1.5328999999999999"/>
    <m/>
    <n v="10000"/>
    <m/>
    <n v="15329"/>
    <m/>
    <n v="0"/>
    <m/>
    <n v="15329"/>
    <m/>
    <n v="0"/>
    <n v="0"/>
    <s v="UNI240000002330"/>
    <m/>
    <m/>
    <s v="Matriks"/>
    <s v="Mevcut Müşteri"/>
    <s v="Yeni Satış"/>
    <s v="Kontor"/>
    <s v="Kontor Satışı"/>
    <s v="Diğer"/>
    <s v="Kanal Satış"/>
    <s v="Matriks"/>
    <s v="Yurt İçi"/>
    <s v="Türkiye"/>
    <s v="Merkez"/>
  </r>
  <r>
    <m/>
    <m/>
    <x v="227"/>
    <s v="Q4"/>
    <x v="0"/>
    <x v="11"/>
    <m/>
    <s v="MATRIKS BİLGİSAYAR SİSTEMLERİ LTD.ŞTİ"/>
    <s v="UH.01.002"/>
    <s v="UNIDOX KONTÖR HIZMETI"/>
    <s v="Univera - Kanal"/>
    <x v="5"/>
    <s v="E-Dönüşüm"/>
    <s v="Unidox"/>
    <n v="1.5328999999999999"/>
    <m/>
    <n v="10000"/>
    <m/>
    <n v="15329"/>
    <m/>
    <n v="0"/>
    <m/>
    <n v="15329"/>
    <m/>
    <n v="0"/>
    <n v="0"/>
    <s v="UNI240000002332"/>
    <m/>
    <m/>
    <s v="Matriks"/>
    <s v="Mevcut Müşteri"/>
    <s v="Yeni Satış"/>
    <s v="Kontor"/>
    <s v="Kontor Satışı"/>
    <s v="Diğer"/>
    <s v="Kanal Satış"/>
    <s v="Matriks"/>
    <s v="Yurt İçi"/>
    <s v="Türkiye"/>
    <s v="Merkez"/>
  </r>
  <r>
    <m/>
    <m/>
    <x v="227"/>
    <s v="Q4"/>
    <x v="0"/>
    <x v="11"/>
    <m/>
    <s v="MATRIKS BİLGİSAYAR SİSTEMLERİ LTD.ŞTİ"/>
    <s v="UH.01.002"/>
    <s v="UNIDOX KONTÖR HIZMETI"/>
    <s v="Univera - Kanal"/>
    <x v="5"/>
    <s v="E-Dönüşüm"/>
    <s v="Unidox"/>
    <n v="2.6718999999999999"/>
    <m/>
    <n v="2000"/>
    <m/>
    <n v="5343.8"/>
    <m/>
    <n v="0"/>
    <m/>
    <n v="5343.8"/>
    <m/>
    <n v="0"/>
    <n v="0"/>
    <s v="UNI240000002344"/>
    <m/>
    <m/>
    <s v="Matriks"/>
    <s v="Mevcut Müşteri"/>
    <s v="Yeni Satış"/>
    <s v="Kontor"/>
    <s v="Kontor Satışı"/>
    <s v="Diğer"/>
    <s v="Kanal Satış"/>
    <s v="Matriks"/>
    <s v="Yurt İçi"/>
    <s v="Türkiye"/>
    <s v="Merkez"/>
  </r>
  <r>
    <m/>
    <m/>
    <x v="227"/>
    <s v="Q4"/>
    <x v="0"/>
    <x v="11"/>
    <m/>
    <s v="METIN ÖKMEN- ATAKAN GIDA"/>
    <s v="UH.01.002"/>
    <s v="UNIDOX KONTÖR HIZMETI"/>
    <s v="Univera - Danone Tikveşli"/>
    <x v="6"/>
    <s v="E-Dönüşüm"/>
    <s v="Unidox"/>
    <n v="2"/>
    <m/>
    <n v="10000"/>
    <m/>
    <n v="20000"/>
    <m/>
    <n v="0"/>
    <m/>
    <n v="20000"/>
    <m/>
    <n v="0"/>
    <n v="0"/>
    <s v="ENV240000000139"/>
    <m/>
    <m/>
    <s v="Danone"/>
    <s v="Mevcut Müşteri"/>
    <s v="Yeni Satış"/>
    <s v="Kontor"/>
    <s v="Kontor Satışı"/>
    <s v="Diğer"/>
    <s v="Kanal Satış"/>
    <s v="Saha Satış"/>
    <s v="Yurt İçi"/>
    <s v="Türkiye"/>
    <s v="Dist"/>
  </r>
  <r>
    <m/>
    <m/>
    <x v="227"/>
    <s v="Q4"/>
    <x v="0"/>
    <x v="11"/>
    <m/>
    <s v="MİYA OTOMASYON VE BARKOD BILISIM SISTEMLERI SAN TİC. VE L.T.D. STI."/>
    <s v="UH.01.002"/>
    <s v="UNIDOX KONTÖR HIZMETI"/>
    <s v="Univera - Kanal"/>
    <x v="5"/>
    <s v="E-Dönüşüm"/>
    <s v="Unidox"/>
    <n v="2.0438000000000001"/>
    <m/>
    <n v="10000"/>
    <m/>
    <n v="20438"/>
    <m/>
    <n v="0"/>
    <m/>
    <n v="20438"/>
    <m/>
    <n v="0"/>
    <n v="0"/>
    <s v="UNI240000002340"/>
    <m/>
    <m/>
    <s v="Miya"/>
    <s v="Mevcut Müşteri"/>
    <s v="Yeni Satış"/>
    <s v="Kontor"/>
    <s v="Kontor Satışı"/>
    <s v="Diğer"/>
    <s v="Kanal Satış"/>
    <s v="Miya"/>
    <s v="Yurt İçi"/>
    <s v="Türkiye"/>
    <s v="Merkez"/>
  </r>
  <r>
    <m/>
    <m/>
    <x v="227"/>
    <s v="Q4"/>
    <x v="0"/>
    <x v="11"/>
    <m/>
    <s v="MYZ ATILIM TOPTAN GIDA PAZARLAMA TIC.LTD.STI."/>
    <s v="UH.01.002"/>
    <s v="UNIDOX KONTÖR HIZMETI"/>
    <s v="Univera Doğuş Çay Projesi"/>
    <x v="6"/>
    <s v="E-Dönüşüm"/>
    <s v="Unidox"/>
    <n v="2"/>
    <m/>
    <n v="10000"/>
    <m/>
    <n v="20000"/>
    <m/>
    <n v="0"/>
    <m/>
    <n v="20000"/>
    <m/>
    <n v="0"/>
    <n v="0"/>
    <s v="UNI240000002334"/>
    <m/>
    <m/>
    <s v="Doğuş Çay"/>
    <s v="Mevcut Müşteri"/>
    <s v="Yeni Satış"/>
    <s v="Kontor"/>
    <s v="Kontor Satışı"/>
    <s v="Key Account"/>
    <s v="Kanal Satış"/>
    <s v="Saha Satış"/>
    <s v="Yurt İçi"/>
    <s v="Türkiye"/>
    <s v="Dist"/>
  </r>
  <r>
    <m/>
    <m/>
    <x v="227"/>
    <s v="Q4"/>
    <x v="0"/>
    <x v="11"/>
    <m/>
    <s v="RAFIK DOGAN MOTOR BILISIM INSAAT ITHALAT IHRACAT TICARET VE SANAYI LIMITED SIRKETI"/>
    <s v="UH.01.002"/>
    <s v="UNIDOX KONTÖR HIZMETI"/>
    <s v="Univera - Suzuki"/>
    <x v="6"/>
    <s v="E-Dönüşüm"/>
    <s v="Unidox"/>
    <n v="1.9"/>
    <m/>
    <n v="10000"/>
    <m/>
    <n v="19000"/>
    <m/>
    <n v="0"/>
    <m/>
    <n v="19000"/>
    <m/>
    <n v="0"/>
    <n v="0"/>
    <s v="UNI240000002346"/>
    <m/>
    <m/>
    <s v="Doğan Trend"/>
    <s v="Mevcut Müşteri"/>
    <s v="Yeni Satış"/>
    <s v="Kontor"/>
    <s v="Kontor Satışı"/>
    <s v="Key Account"/>
    <s v="Kanal Satış"/>
    <s v="Saha Satış"/>
    <s v="Yurt İçi"/>
    <s v="Türkiye"/>
    <s v="Dist"/>
  </r>
  <r>
    <m/>
    <m/>
    <x v="227"/>
    <s v="Q4"/>
    <x v="0"/>
    <x v="11"/>
    <m/>
    <s v="YUSUF ALDEMİR (ALDEMİR BİLİŞİM HizmetLERİ VE DANIŞMANLIK)"/>
    <s v="UH.01.002"/>
    <s v="UNIDOX KONTÖR HIZMETI"/>
    <s v="Univera - Kanal"/>
    <x v="5"/>
    <s v="E-Dönüşüm"/>
    <s v="Unidox"/>
    <n v="0.21379999999999999"/>
    <m/>
    <n v="2000000"/>
    <m/>
    <n v="427600"/>
    <m/>
    <n v="0"/>
    <m/>
    <n v="427600"/>
    <m/>
    <n v="0"/>
    <n v="0"/>
    <s v="UNI240000002345"/>
    <m/>
    <m/>
    <s v="Aldemir Bilişim"/>
    <s v="Mevcut Müşteri"/>
    <s v="Yeni Satış"/>
    <s v="Kontor"/>
    <s v="Kontor Satışı"/>
    <s v="Diğer"/>
    <s v="Kanal Satış"/>
    <s v="Aldemir"/>
    <s v="Yurt İçi"/>
    <s v="Türkiye"/>
    <s v="Merkez"/>
  </r>
  <r>
    <m/>
    <m/>
    <x v="227"/>
    <s v="Q4"/>
    <x v="0"/>
    <x v="11"/>
    <m/>
    <s v="ÇAYKUR ÇAY ISLETMELERI GENEL MÜDÜRLÜGÜ"/>
    <s v="QH.02.001"/>
    <s v="Quest Panorama - Yazilim Bakimi, Yasatma ve Merkezi Destek Hizmeti"/>
    <s v="Univera - Çaykur"/>
    <x v="12"/>
    <s v="Quest"/>
    <m/>
    <n v="7294.98"/>
    <m/>
    <n v="1"/>
    <m/>
    <n v="7294.98"/>
    <m/>
    <n v="0"/>
    <m/>
    <n v="7294.98"/>
    <m/>
    <n v="0"/>
    <n v="0"/>
    <s v="UNI240000002333"/>
    <m/>
    <m/>
    <s v="Çaykur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227"/>
    <s v="Q4"/>
    <x v="0"/>
    <x v="11"/>
    <m/>
    <s v="EFES VITANTA MOLDOVA BREWERY S.A"/>
    <s v="QH.02.001"/>
    <s v="Quest Panorama - Yazilim Bakimi, Yasatma ve Merkezi Destek Hizmeti"/>
    <s v="Univera - Efes Moldova"/>
    <x v="12"/>
    <s v="Quest"/>
    <m/>
    <n v="13898.52"/>
    <m/>
    <n v="1"/>
    <m/>
    <n v="13898.523644000001"/>
    <m/>
    <n v="3.6440000000000001E-3"/>
    <m/>
    <n v="13898.52"/>
    <m/>
    <n v="0"/>
    <n v="0"/>
    <s v="ENV240000000141"/>
    <m/>
    <m/>
    <s v="Efes International"/>
    <s v="Mevcut Müşteri"/>
    <s v="Yenileme"/>
    <s v="Hizmet"/>
    <s v="Bakım ve Destek Hizmeti"/>
    <s v="Diğer"/>
    <s v="Univera Satış"/>
    <s v="Saha Satış"/>
    <s v="Yurt Dışı"/>
    <s v="Moldova"/>
    <s v="Merkez"/>
  </r>
  <r>
    <m/>
    <m/>
    <x v="227"/>
    <s v="Q4"/>
    <x v="0"/>
    <x v="11"/>
    <m/>
    <s v="HORIZON HIZLI TÜKETIM ÜRÜNLERI ÜRETIM PAZ. SATIS VE TIC. A.S."/>
    <s v="QH.02.001"/>
    <s v="Quest Panorama - Yazilim Bakimi, Yasatma ve Merkezi Destek Hizmeti"/>
    <s v="Univera - Ülker"/>
    <x v="12"/>
    <s v="Quest"/>
    <m/>
    <n v="950937.63"/>
    <m/>
    <n v="1"/>
    <m/>
    <n v="1056597.3700000001"/>
    <m/>
    <n v="105659.74"/>
    <m/>
    <n v="950937.63"/>
    <m/>
    <n v="0"/>
    <n v="0"/>
    <s v="UNI240000002342"/>
    <m/>
    <m/>
    <s v="Ülker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227"/>
    <s v="Q4"/>
    <x v="0"/>
    <x v="11"/>
    <m/>
    <s v="ÇAYKUR ÇAY ISLETMELERI GENEL MÜDÜRLÜGÜ"/>
    <s v="QH.03.001"/>
    <s v="Quest Panorama  - Çafri Merkezi Hizmeti"/>
    <s v="Univera - Çaykur"/>
    <x v="12"/>
    <s v="Quest"/>
    <m/>
    <n v="30796.75"/>
    <m/>
    <n v="1"/>
    <m/>
    <n v="30796.75"/>
    <m/>
    <n v="0"/>
    <m/>
    <n v="30796.75"/>
    <m/>
    <n v="0"/>
    <n v="0"/>
    <s v="UNI240000002333"/>
    <m/>
    <m/>
    <s v="Çaykur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227"/>
    <s v="Q4"/>
    <x v="0"/>
    <x v="11"/>
    <m/>
    <s v="RECKITT BENCKISER EV ve HIJYEN ÜRÜNLERI A.S."/>
    <s v="EH.06.001"/>
    <s v="EnRoute Panorama - Hosting Hizmeti"/>
    <s v="Univera - Reckitt Benckiser"/>
    <x v="12"/>
    <s v="Hosting"/>
    <m/>
    <n v="30714.15"/>
    <m/>
    <n v="1"/>
    <m/>
    <n v="30714.15"/>
    <m/>
    <n v="0"/>
    <m/>
    <n v="30714.15"/>
    <m/>
    <n v="0"/>
    <n v="0"/>
    <s v="UNI240000002325"/>
    <m/>
    <m/>
    <s v="R. Benckiser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227"/>
    <s v="Q4"/>
    <x v="0"/>
    <x v="11"/>
    <m/>
    <s v="RECKITT BENCKISER TEMIZLIK MALZEMESI SAN. VE TIC. A.S."/>
    <s v="EH.06.001"/>
    <s v="EnRoute Panorama - Hosting Hizmeti"/>
    <s v="Univera - Reckitt Benckiser"/>
    <x v="12"/>
    <s v="Hosting"/>
    <m/>
    <n v="18534.330000000002"/>
    <m/>
    <n v="1"/>
    <m/>
    <n v="18534.330000000002"/>
    <m/>
    <n v="0"/>
    <m/>
    <n v="18534.330000000002"/>
    <m/>
    <n v="0"/>
    <n v="0"/>
    <s v="UNI240000002326"/>
    <m/>
    <m/>
    <s v="R. Benckiser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227"/>
    <s v="Q4"/>
    <x v="1"/>
    <x v="11"/>
    <m/>
    <s v="KOROPLAST TEMİZLİK AMBALAJ ÜRÜNLERİ SAN. VE DIŞ TİC.A.Ş."/>
    <s v="EY.03.001"/>
    <s v="Enroute PANORAMA PAAS YazılımI (Kiralama Hizmetİ)"/>
    <s v="Univera - Koroplast"/>
    <x v="19"/>
    <s v="Enroute"/>
    <s v="Enterprise"/>
    <n v="28893.27"/>
    <m/>
    <n v="3"/>
    <m/>
    <m/>
    <m/>
    <m/>
    <m/>
    <n v="86679.81"/>
    <m/>
    <m/>
    <m/>
    <n v="1000003817"/>
    <m/>
    <m/>
    <s v="Koroplast"/>
    <s v="Mevcut Müşteri"/>
    <s v="Yenileme"/>
    <s v="Lisans"/>
    <s v="Lisans Kiralama"/>
    <s v="Diğer"/>
    <s v="Univera Satış"/>
    <s v="Saha Satış"/>
    <s v="Yurt İçi"/>
    <s v="Türkiye"/>
    <s v="Merkez"/>
  </r>
  <r>
    <m/>
    <m/>
    <x v="227"/>
    <s v="Q4"/>
    <x v="1"/>
    <x v="11"/>
    <m/>
    <s v="TTM PAZARLAMA TİCARET İTHALAT VE İHRACAT ANONİM ŞİRKETİ"/>
    <s v="EYS.01.002"/>
    <s v="EnRoute Panorama Mobile Sales &amp; Distribution Module (DDI)"/>
    <s v="Univera - Ezel Kozmetik"/>
    <x v="19"/>
    <s v="Enroute"/>
    <s v="Standart"/>
    <n v="162000"/>
    <m/>
    <n v="1"/>
    <m/>
    <n v="162000"/>
    <m/>
    <m/>
    <m/>
    <n v="162000"/>
    <m/>
    <m/>
    <m/>
    <n v="1000003893"/>
    <m/>
    <m/>
    <s v="Ezel Kozmetik"/>
    <s v="Yeni Müşteri"/>
    <s v="Yeni Satış"/>
    <s v="Lisans"/>
    <s v="Lisans Satışı"/>
    <s v="Diğer"/>
    <s v="Univera Satış"/>
    <s v="Saha Satış"/>
    <s v="Yurt İçi"/>
    <s v="Türkiye"/>
    <s v="Merkez"/>
  </r>
  <r>
    <m/>
    <m/>
    <x v="227"/>
    <s v="Q4"/>
    <x v="1"/>
    <x v="11"/>
    <m/>
    <s v="DOĞUŞ ÇAY VE GIDA MADD.ÜRT.PAZ.İTH.İHR.A.Ş"/>
    <s v="EH.02.001"/>
    <s v="Enroute Panorama - Yazılım Bakımı, Yaşatma ve Merkezi Destek Hizmeti"/>
    <s v="Univera Doğuş Çay Projesi"/>
    <x v="13"/>
    <s v="Enroute"/>
    <s v="Enterprise"/>
    <n v="7034.52"/>
    <m/>
    <n v="193"/>
    <m/>
    <m/>
    <m/>
    <m/>
    <m/>
    <n v="1357662.36"/>
    <m/>
    <m/>
    <m/>
    <n v="1000003791"/>
    <m/>
    <m/>
    <s v="Doğuş Çay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227"/>
    <s v="Q4"/>
    <x v="1"/>
    <x v="11"/>
    <m/>
    <s v="TURKIYE SISE VE CAM FABRIKALARI A.S."/>
    <s v="EH.02.001"/>
    <s v="Enroute Panorama - Yazılım Bakımı, Yaşatma ve Merkezi Destek Hizmeti"/>
    <s v="Univera - Paşabahçe"/>
    <x v="18"/>
    <s v="Enroute"/>
    <s v="Enterprise"/>
    <n v="55173"/>
    <m/>
    <n v="1"/>
    <m/>
    <m/>
    <m/>
    <m/>
    <m/>
    <n v="55173"/>
    <m/>
    <m/>
    <m/>
    <n v="1000003826"/>
    <m/>
    <m/>
    <s v="Şişecam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227"/>
    <s v="Q4"/>
    <x v="1"/>
    <x v="11"/>
    <m/>
    <s v="TURKIYE SISE VE CAM FABRIKALARI A.S."/>
    <s v="EH.02.001"/>
    <s v="Enroute Panorama - Yazılım Bakımı, Yaşatma ve Merkezi Destek Hizmeti"/>
    <s v="Univera - Trakya Cam"/>
    <x v="18"/>
    <s v="Enroute"/>
    <s v="Enterprise"/>
    <n v="187701"/>
    <m/>
    <n v="1"/>
    <m/>
    <m/>
    <m/>
    <m/>
    <m/>
    <n v="187701"/>
    <m/>
    <m/>
    <m/>
    <n v="1000003827"/>
    <m/>
    <m/>
    <s v="Şişecam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227"/>
    <s v="Q4"/>
    <x v="1"/>
    <x v="11"/>
    <m/>
    <s v="Üçyol Dayanıklı Tüketim Malları Tekstil Ve Dış Tic.A.Ş. - Newal"/>
    <s v="EH.02.001"/>
    <s v="Enroute Panorama - Yazılım Bakımı, Yaşatma ve Merkezi Destek Hizmeti"/>
    <s v="Univera - Newal Irak"/>
    <x v="18"/>
    <s v="Enroute"/>
    <s v="Enterprise"/>
    <n v="6151.2253000000001"/>
    <m/>
    <n v="1"/>
    <m/>
    <m/>
    <m/>
    <m/>
    <m/>
    <n v="6151.2253000000001"/>
    <m/>
    <m/>
    <m/>
    <n v="1000003758"/>
    <m/>
    <m/>
    <s v="Newal"/>
    <s v="Mevcut Müşteri"/>
    <s v="Yeni Satış"/>
    <s v="Hizmet"/>
    <s v="Bakım ve Destek Hizmeti"/>
    <s v="Diğer"/>
    <s v="Univera Satış"/>
    <s v="Saha Satış"/>
    <s v="Yurt İçi"/>
    <s v="Türkiye"/>
    <s v="Merkez"/>
  </r>
  <r>
    <m/>
    <m/>
    <x v="227"/>
    <s v="Q4"/>
    <x v="1"/>
    <x v="11"/>
    <m/>
    <s v="BEYAZ KAĞIT VE HİJYENİK TEMİZLİK ÜRÜNLERİ SAN.TİC.A.Ş."/>
    <s v="EH.03.006"/>
    <s v="Enroute Panorama - Uzaktan Kurulum ve Eğitim Hizmeti"/>
    <s v="Univera - Beyaz Kağıt"/>
    <x v="13"/>
    <s v="Enroute"/>
    <s v="Enterprise"/>
    <n v="10500"/>
    <m/>
    <n v="60"/>
    <m/>
    <m/>
    <m/>
    <m/>
    <m/>
    <n v="630000"/>
    <m/>
    <m/>
    <m/>
    <n v="1000003816"/>
    <m/>
    <m/>
    <s v="Beyaz Kağıt"/>
    <s v="Yeni Müşteri"/>
    <s v="Yeni Satış"/>
    <s v="Hizmet"/>
    <s v="Kurulum ve Eğitim"/>
    <s v="Diğer"/>
    <s v="Univera Satış"/>
    <s v="Saha Satış"/>
    <s v="Yurt İçi"/>
    <s v="Türkiye"/>
    <s v="Merkez"/>
  </r>
  <r>
    <m/>
    <m/>
    <x v="227"/>
    <s v="Q4"/>
    <x v="1"/>
    <x v="11"/>
    <m/>
    <s v="TTM PAZARLAMA TİCARET İTHALAT VE İHRACAT ANONİM ŞİRKETİ"/>
    <s v="EH.03.006"/>
    <s v="EnRoute Panorama - Uzaktan Kurulum ve Eğitim Hizmeti"/>
    <s v="Univera - Ezel Kozmetik"/>
    <x v="19"/>
    <s v="Enroute"/>
    <s v="Enterprise"/>
    <n v="9800"/>
    <m/>
    <n v="10"/>
    <m/>
    <n v="98000"/>
    <m/>
    <m/>
    <m/>
    <n v="98000"/>
    <m/>
    <m/>
    <m/>
    <n v="1000003893"/>
    <m/>
    <m/>
    <s v="Ezel Kozmetik"/>
    <s v="Yeni Müşteri"/>
    <s v="Yeni Satış"/>
    <s v="Hizmet"/>
    <s v="Kurulum ve Eğitim"/>
    <s v="Diğer"/>
    <s v="Univera Satış"/>
    <s v="Saha Satış"/>
    <s v="Yurt İçi"/>
    <s v="Türkiye"/>
    <s v="Merkez"/>
  </r>
  <r>
    <m/>
    <m/>
    <x v="227"/>
    <s v="Q4"/>
    <x v="1"/>
    <x v="11"/>
    <m/>
    <s v="Hayat Kimya San.A.Ş"/>
    <s v="EH.05.002"/>
    <s v="Enroute Panorama - Rapor Geliştirme Hizmeti"/>
    <s v="Univera - Hayat Kimya"/>
    <x v="19"/>
    <s v="Enroute"/>
    <s v="Enterprise"/>
    <n v="24500"/>
    <m/>
    <n v="1"/>
    <m/>
    <m/>
    <m/>
    <m/>
    <m/>
    <n v="24500"/>
    <m/>
    <m/>
    <m/>
    <n v="1000003747"/>
    <m/>
    <m/>
    <s v="Hayat Kimya"/>
    <s v="Mevcut Müşteri"/>
    <s v="Yeni Satış"/>
    <s v="Hizmet"/>
    <s v="Rapor Geliştirme"/>
    <s v="Diğer"/>
    <s v="Univera Satış"/>
    <s v="Saha Satış"/>
    <s v="Yurt İçi"/>
    <s v="Türkiye"/>
    <s v="Merkez"/>
  </r>
  <r>
    <m/>
    <m/>
    <x v="227"/>
    <s v="Q4"/>
    <x v="1"/>
    <x v="11"/>
    <m/>
    <s v="BEYAZ KAĞIT VE HİJYENİK TEMİZLİK ÜRÜNLERİ SAN.TİC.A.Ş."/>
    <s v="EH.05.002"/>
    <s v="Enroute Panorama - Rapor Geliştirme Hizmeti"/>
    <s v="Univera - Beyaz Kağıt"/>
    <x v="13"/>
    <s v="Enroute"/>
    <s v="Enterprise"/>
    <n v="16905"/>
    <m/>
    <n v="20"/>
    <m/>
    <m/>
    <m/>
    <m/>
    <m/>
    <n v="338100"/>
    <m/>
    <m/>
    <m/>
    <n v="1000003816"/>
    <m/>
    <m/>
    <s v="Beyaz Kağıt"/>
    <s v="Yeni Müşteri"/>
    <s v="Yeni Satış"/>
    <s v="Hizmet"/>
    <s v="Yazılım Geliştirme"/>
    <s v="Diğer"/>
    <s v="Univera Satış"/>
    <s v="Saha Satış"/>
    <s v="Yurt İçi"/>
    <s v="Türkiye"/>
    <s v="Merkez"/>
  </r>
  <r>
    <m/>
    <m/>
    <x v="227"/>
    <s v="Q4"/>
    <x v="1"/>
    <x v="11"/>
    <m/>
    <s v="BEYAZ KAĞIT VE HİJYENİK TEMİZLİK ÜRÜNLERİ SAN.TİC.A.Ş."/>
    <s v="EH.01.001"/>
    <s v="Enroute Panorama - Proje ve Ürün Yönetimi Danışmanlığı Hizmeti"/>
    <s v="Univera - Beyaz Kağıt"/>
    <x v="13"/>
    <s v="Enroute"/>
    <s v="Enterprise"/>
    <n v="18375"/>
    <m/>
    <n v="35"/>
    <m/>
    <m/>
    <m/>
    <m/>
    <m/>
    <n v="643125"/>
    <m/>
    <m/>
    <m/>
    <n v="1000003816"/>
    <m/>
    <m/>
    <s v="Beyaz Kağıt"/>
    <s v="Yeni Müşteri"/>
    <s v="Yeni Satış"/>
    <s v="Hizmet"/>
    <s v="Proje Yönetimi ve Danışmanlık"/>
    <s v="Diğer"/>
    <s v="Univera Satış"/>
    <s v="Saha Satış"/>
    <s v="Yurt İçi"/>
    <s v="Türkiye"/>
    <s v="Merkez"/>
  </r>
  <r>
    <m/>
    <m/>
    <x v="227"/>
    <s v="Q4"/>
    <x v="1"/>
    <x v="11"/>
    <m/>
    <s v="Üçyol Dayanıklı Tüketim Malları Tekstil Ve Dış Tic.A.Ş. - Newal"/>
    <s v="EY.01.014"/>
    <s v="Enroute Panorama - Platform Back Office Kullanıcı Yazılımı"/>
    <s v="Univera - Newal Irak"/>
    <x v="18"/>
    <s v="Enroute"/>
    <s v="Enterprise"/>
    <n v="11995.198466666667"/>
    <m/>
    <n v="3"/>
    <m/>
    <m/>
    <m/>
    <m/>
    <m/>
    <n v="35985.595399999998"/>
    <m/>
    <m/>
    <m/>
    <n v="1000003758"/>
    <m/>
    <m/>
    <s v="Newal"/>
    <s v="Mevcut Müşteri"/>
    <s v="Yeni Satış"/>
    <s v="Lisans"/>
    <s v="Lisans Satışı"/>
    <s v="Diğer"/>
    <s v="Univera Satış"/>
    <s v="Saha Satış"/>
    <s v="Yurt İçi"/>
    <s v="Türkiye"/>
    <s v="Merkez"/>
  </r>
  <r>
    <m/>
    <m/>
    <x v="227"/>
    <s v="Q4"/>
    <x v="1"/>
    <x v="11"/>
    <m/>
    <s v="TTM PAZARLAMA TİCARET İTHALAT VE İHRACAT ANONİM ŞİRKETİ"/>
    <s v="EYS.01.014"/>
    <s v="EnRoute Panorama - Platform Back Office Kullanıcı Lisansı"/>
    <s v="Univera - Ezel Kozmetik"/>
    <x v="19"/>
    <s v="Enroute"/>
    <s v="Standart"/>
    <n v="7000"/>
    <m/>
    <n v="13"/>
    <m/>
    <n v="91000"/>
    <m/>
    <m/>
    <m/>
    <n v="91000"/>
    <m/>
    <m/>
    <m/>
    <n v="1000003893"/>
    <m/>
    <m/>
    <s v="Ezel Kozmetik"/>
    <s v="Yeni Müşteri"/>
    <s v="Yeni Satış"/>
    <s v="Lisans"/>
    <s v="Lisans Satışı"/>
    <s v="Diğer"/>
    <s v="Univera Satış"/>
    <s v="Saha Satış"/>
    <s v="Yurt İçi"/>
    <s v="Türkiye"/>
    <s v="Merkez"/>
  </r>
  <r>
    <m/>
    <m/>
    <x v="227"/>
    <s v="Q4"/>
    <x v="1"/>
    <x v="11"/>
    <m/>
    <s v="Eruslu Sağlık Ürünleri Sanayi Ve Ticaret AŞ"/>
    <s v="EY.04.006"/>
    <s v="Enroute Panorama - Kullanıcı Yazılımları Kiralama Hizmeti"/>
    <s v="Univera - Eruslu Sağlık"/>
    <x v="13"/>
    <s v="Enroute"/>
    <s v="Enterprise"/>
    <n v="4688.37"/>
    <m/>
    <n v="300"/>
    <m/>
    <m/>
    <m/>
    <m/>
    <m/>
    <n v="1406511"/>
    <m/>
    <m/>
    <m/>
    <n v="1000003836"/>
    <m/>
    <m/>
    <s v="Eruslu"/>
    <s v="Mevcut Müşteri"/>
    <s v="Yenileme"/>
    <s v="Lisans"/>
    <s v="Lisans Kiralama"/>
    <s v="Diğer"/>
    <s v="Univera Satış"/>
    <s v="Saha Satış"/>
    <s v="Yurt İçi"/>
    <s v="Türkiye"/>
    <s v="Merkez"/>
  </r>
  <r>
    <m/>
    <m/>
    <x v="227"/>
    <s v="Q4"/>
    <x v="1"/>
    <x v="11"/>
    <m/>
    <s v="WEITNAUER DIŞ TİCARET A.Ş"/>
    <s v="EH.06.001"/>
    <s v="Enroute Panorama - Hosting Hizmeti"/>
    <s v="Univera - Weitnauer"/>
    <x v="12"/>
    <s v="Enroute"/>
    <s v="Enterprise"/>
    <n v="53431.785000000003"/>
    <m/>
    <n v="1"/>
    <m/>
    <m/>
    <m/>
    <m/>
    <m/>
    <n v="53431.785000000003"/>
    <m/>
    <m/>
    <m/>
    <n v="1000003812"/>
    <m/>
    <m/>
    <s v="Weithnauer"/>
    <s v="Mevcut Müşteri"/>
    <s v="Yeni Satış"/>
    <s v="Hizmet"/>
    <s v="Hosting"/>
    <s v="Diğer"/>
    <s v="Univera Satış"/>
    <s v="Saha Satış"/>
    <s v="Yurt İçi"/>
    <s v="Türkiye"/>
    <s v="Merkez"/>
  </r>
  <r>
    <m/>
    <m/>
    <x v="227"/>
    <s v="Q4"/>
    <x v="1"/>
    <x v="11"/>
    <m/>
    <s v="Üçyol Dayanıklı Tüketim Malları Tekstil Ve Dış Tic.A.Ş. - Newal"/>
    <s v="EY.01.021"/>
    <s v="Enroute Panorama - Dağıtım Kanalı (Bayi/Distribütör/Şube) Yazılımı"/>
    <s v="Univera - Newal Irak"/>
    <x v="18"/>
    <s v="Enroute"/>
    <s v="Enterprise"/>
    <n v="24028.760600000001"/>
    <m/>
    <n v="1"/>
    <m/>
    <m/>
    <m/>
    <m/>
    <m/>
    <n v="24028.760600000001"/>
    <m/>
    <m/>
    <m/>
    <n v="1000003758"/>
    <m/>
    <m/>
    <s v="Newal"/>
    <s v="Mevcut Müşteri"/>
    <s v="Yeni Satış"/>
    <s v="Lisans"/>
    <s v="Lisans Satışı"/>
    <s v="Diğer"/>
    <s v="Univera Satış"/>
    <s v="Saha Satış"/>
    <s v="Yurt İçi"/>
    <s v="Türkiye"/>
    <s v="Merkez"/>
  </r>
  <r>
    <m/>
    <m/>
    <x v="228"/>
    <s v="Q4"/>
    <x v="0"/>
    <x v="11"/>
    <m/>
    <s v="LEANK BUSİNESS SOLUTİONS LTD."/>
    <s v="WPH.02.001"/>
    <s v="WebPlus Yazilim Bakimi Hizmeti"/>
    <s v="Univera - Kanal"/>
    <x v="5"/>
    <s v="Enroute"/>
    <s v="Webplus"/>
    <n v="32544"/>
    <m/>
    <n v="1"/>
    <m/>
    <n v="32544"/>
    <m/>
    <n v="0"/>
    <m/>
    <n v="32544"/>
    <m/>
    <n v="0"/>
    <n v="0"/>
    <s v="ENV240000000145"/>
    <m/>
    <m/>
    <s v="Leank"/>
    <s v="Mevcut Müşteri"/>
    <s v="Yenileme"/>
    <s v="Hizmet"/>
    <s v="Bakım ve Destek Hizmeti"/>
    <s v="Diğer"/>
    <s v="Kanal Satış"/>
    <s v="Saha Satış"/>
    <s v="Yurt İçi"/>
    <s v="Türkiye"/>
    <s v="Merkez"/>
  </r>
  <r>
    <m/>
    <m/>
    <x v="228"/>
    <s v="Q4"/>
    <x v="0"/>
    <x v="11"/>
    <m/>
    <s v="LEANK BUSİNESS SOLUTİONS LTD."/>
    <s v="WPH.02.001"/>
    <s v="WebPlus Yazilim Bakimi Hizmeti"/>
    <s v="Univera - Kanal"/>
    <x v="5"/>
    <s v="Enroute"/>
    <s v="Webplus"/>
    <n v="5492"/>
    <m/>
    <n v="1"/>
    <m/>
    <n v="5492"/>
    <m/>
    <n v="0"/>
    <m/>
    <n v="5492"/>
    <m/>
    <n v="0"/>
    <n v="0"/>
    <s v="ENV240000000146"/>
    <m/>
    <m/>
    <s v="Leank"/>
    <s v="Mevcut Müşteri"/>
    <s v="Yenileme"/>
    <s v="Hizmet"/>
    <s v="Bakım ve Destek Hizmeti"/>
    <s v="Diğer"/>
    <s v="Kanal Satış"/>
    <s v="Saha Satış"/>
    <s v="Yurt İçi"/>
    <s v="Türkiye"/>
    <s v="Merkez"/>
  </r>
  <r>
    <m/>
    <m/>
    <x v="228"/>
    <s v="Q4"/>
    <x v="0"/>
    <x v="11"/>
    <m/>
    <s v="MİYA OTOMASYON VE BARKOD BILISIM SISTEMLERI SAN TİC. VE L.T.D. STI."/>
    <s v="WPH.02.001"/>
    <s v="WebPlus Yazilim Bakimi Hizmeti"/>
    <s v="Univera - Kanal"/>
    <x v="5"/>
    <s v="Enroute"/>
    <s v="Webplus"/>
    <n v="5916"/>
    <m/>
    <n v="16"/>
    <m/>
    <n v="94656"/>
    <m/>
    <n v="0"/>
    <m/>
    <n v="94656"/>
    <m/>
    <n v="0"/>
    <n v="0"/>
    <s v="UNI240000002367"/>
    <m/>
    <m/>
    <s v="Miya"/>
    <s v="Mevcut Müşteri"/>
    <s v="Yenileme"/>
    <s v="Hizmet"/>
    <s v="Bakım ve Destek Hizmeti"/>
    <s v="Diğer"/>
    <s v="Kanal Satış"/>
    <s v="Miya"/>
    <s v="Yurt İçi"/>
    <s v="Türkiye"/>
    <s v="Merkez"/>
  </r>
  <r>
    <m/>
    <m/>
    <x v="228"/>
    <s v="Q4"/>
    <x v="0"/>
    <x v="11"/>
    <m/>
    <s v="MİYA OTOMASYON VE BARKOD BILISIM SISTEMLERI SAN TİC. VE L.T.D. STI."/>
    <s v="WPH.02.001"/>
    <s v="WebPlus Yazilim Bakimi Hizmeti"/>
    <s v="Univera - Kanal"/>
    <x v="5"/>
    <s v="Enroute"/>
    <s v="Webplus"/>
    <n v="3697"/>
    <m/>
    <n v="7"/>
    <m/>
    <n v="25879"/>
    <m/>
    <n v="0"/>
    <m/>
    <n v="25879"/>
    <m/>
    <n v="0"/>
    <n v="0"/>
    <s v="UNI240000002366"/>
    <m/>
    <m/>
    <s v="Miya"/>
    <s v="Mevcut Müşteri"/>
    <s v="Yenileme"/>
    <s v="Hizmet"/>
    <s v="Bakım ve Destek Hizmeti"/>
    <s v="Diğer"/>
    <s v="Kanal Satış"/>
    <s v="Miya"/>
    <s v="Yurt İçi"/>
    <s v="Türkiye"/>
    <s v="Merkez"/>
  </r>
  <r>
    <m/>
    <m/>
    <x v="228"/>
    <s v="Q4"/>
    <x v="0"/>
    <x v="11"/>
    <m/>
    <s v="MİYA OTOMASYON VE BARKOD BILISIM SISTEMLERI SAN TİC. VE L.T.D. STI."/>
    <s v="WPH.02.001"/>
    <s v="WebPlus Yazilim Bakimi Hizmeti"/>
    <s v="Univera - Kanal"/>
    <x v="5"/>
    <s v="Enroute"/>
    <s v="Webplus"/>
    <n v="1657"/>
    <m/>
    <n v="8"/>
    <m/>
    <n v="13256"/>
    <m/>
    <n v="0"/>
    <m/>
    <n v="13256"/>
    <m/>
    <n v="0"/>
    <n v="0"/>
    <s v="UNI240000002368"/>
    <m/>
    <m/>
    <s v="Miya"/>
    <s v="Mevcut Müşteri"/>
    <s v="Yenileme"/>
    <s v="Hizmet"/>
    <s v="Bakım ve Destek Hizmeti"/>
    <s v="Diğer"/>
    <s v="Kanal Satış"/>
    <s v="Miya"/>
    <s v="Yurt İçi"/>
    <s v="Türkiye"/>
    <s v="Merkez"/>
  </r>
  <r>
    <m/>
    <m/>
    <x v="228"/>
    <s v="Q4"/>
    <x v="0"/>
    <x v="11"/>
    <m/>
    <s v="YUSUF ALDEMİR (ALDEMİR BİLİŞİM HizmetLERİ VE DANIŞMANLIK)"/>
    <s v="WPH.02.001"/>
    <s v="WebPlus Yazilim Bakimi Hizmeti"/>
    <s v="Univera - Kanal"/>
    <x v="5"/>
    <s v="Enroute"/>
    <s v="Webplus"/>
    <n v="2957.6"/>
    <m/>
    <n v="2"/>
    <m/>
    <n v="7394"/>
    <m/>
    <n v="1478.8"/>
    <m/>
    <n v="5915.2"/>
    <m/>
    <n v="0"/>
    <n v="0"/>
    <s v="UNI240000002382"/>
    <m/>
    <m/>
    <s v="Aldemir Bilişim"/>
    <s v="Mevcut Müşteri"/>
    <s v="Yenileme"/>
    <s v="Hizmet"/>
    <s v="Bakım ve Destek Hizmeti"/>
    <s v="Diğer"/>
    <s v="Kanal Satış"/>
    <s v="Aldemir"/>
    <s v="Yurt İçi"/>
    <s v="Türkiye"/>
    <s v="Merkez"/>
  </r>
  <r>
    <m/>
    <m/>
    <x v="228"/>
    <s v="Q4"/>
    <x v="0"/>
    <x v="11"/>
    <m/>
    <s v="YUSUF ALDEMİR (ALDEMİR BİLİŞİM HizmetLERİ VE DANIŞMANLIK)"/>
    <s v="WPH.02.001"/>
    <s v="WebPlus Yazilim Bakimi Hizmeti"/>
    <s v="Univera - Kanal"/>
    <x v="5"/>
    <s v="Enroute"/>
    <s v="Webplus"/>
    <n v="1325.6"/>
    <m/>
    <n v="2"/>
    <m/>
    <n v="3314"/>
    <m/>
    <n v="662.8"/>
    <m/>
    <n v="2651.2"/>
    <m/>
    <n v="0"/>
    <n v="0"/>
    <s v="UNI240000002382"/>
    <m/>
    <m/>
    <s v="Aldemir Bilişim"/>
    <s v="Mevcut Müşteri"/>
    <s v="Yenileme"/>
    <s v="Hizmet"/>
    <s v="Bakım ve Destek Hizmeti"/>
    <s v="Diğer"/>
    <s v="Kanal Satış"/>
    <s v="Aldemir"/>
    <s v="Yurt İçi"/>
    <s v="Türkiye"/>
    <s v="Merkez"/>
  </r>
  <r>
    <m/>
    <m/>
    <x v="228"/>
    <s v="Q4"/>
    <x v="0"/>
    <x v="11"/>
    <m/>
    <s v="MİYA OTOMASYON VE BARKOD BILISIM SISTEMLERI SAN TİC. VE L.T.D. STI."/>
    <s v="WPH.03.001"/>
    <s v="WEBPLUS HOSTING HIZMETI"/>
    <s v="Univera - Kanal"/>
    <x v="5"/>
    <s v="Hosting"/>
    <m/>
    <n v="7092"/>
    <m/>
    <n v="1"/>
    <m/>
    <n v="7092"/>
    <m/>
    <n v="0"/>
    <m/>
    <n v="7092"/>
    <m/>
    <n v="0"/>
    <n v="0"/>
    <s v="UNI240000002359"/>
    <m/>
    <m/>
    <s v="Miya"/>
    <s v="Mevcut Müşteri"/>
    <s v="Yeni Satış"/>
    <s v="Hizmet"/>
    <s v="Hosting"/>
    <s v="Diğer"/>
    <s v="Kanal Satış"/>
    <s v="Miya"/>
    <s v="Yurt İçi"/>
    <s v="Türkiye"/>
    <s v="Merkez"/>
  </r>
  <r>
    <m/>
    <m/>
    <x v="228"/>
    <s v="Q4"/>
    <x v="0"/>
    <x v="11"/>
    <m/>
    <s v="MİYA OTOMASYON VE BARKOD BILISIM SISTEMLERI SAN TİC. VE L.T.D. STI."/>
    <s v="WPH.03.001"/>
    <s v="WEBPLUS HOSTING HIZMETI"/>
    <s v="Univera - Kanal"/>
    <x v="5"/>
    <s v="Hosting"/>
    <m/>
    <n v="7092"/>
    <m/>
    <n v="1"/>
    <m/>
    <n v="7092"/>
    <m/>
    <n v="0"/>
    <m/>
    <n v="7092"/>
    <m/>
    <n v="0"/>
    <n v="0"/>
    <s v="UNI240000002359"/>
    <m/>
    <m/>
    <s v="Miya"/>
    <s v="Mevcut Müşteri"/>
    <s v="Yeni Satış"/>
    <s v="Hizmet"/>
    <s v="Hosting"/>
    <s v="Diğer"/>
    <s v="Kanal Satış"/>
    <s v="Miya"/>
    <s v="Yurt İçi"/>
    <s v="Türkiye"/>
    <s v="Merkez"/>
  </r>
  <r>
    <m/>
    <m/>
    <x v="228"/>
    <s v="Q4"/>
    <x v="0"/>
    <x v="11"/>
    <m/>
    <s v="MİYA OTOMASYON VE BARKOD BILISIM SISTEMLERI SAN TİC. VE L.T.D. STI."/>
    <s v="WPH.03.001"/>
    <s v="WEBPLUS HOSTING HIZMETI"/>
    <s v="Univera - Kanal"/>
    <x v="5"/>
    <s v="Hosting"/>
    <m/>
    <n v="5890.61"/>
    <m/>
    <n v="1"/>
    <m/>
    <n v="5890.61"/>
    <m/>
    <n v="0"/>
    <m/>
    <n v="5890.61"/>
    <m/>
    <n v="0"/>
    <n v="0"/>
    <s v="UNI240000002359"/>
    <m/>
    <m/>
    <s v="Miya"/>
    <s v="Mevcut Müşteri"/>
    <s v="Yeni Satış"/>
    <s v="Hizmet"/>
    <s v="Hosting"/>
    <s v="Diğer"/>
    <s v="Kanal Satış"/>
    <s v="Miya"/>
    <s v="Yurt İçi"/>
    <s v="Türkiye"/>
    <s v="Merkez"/>
  </r>
  <r>
    <m/>
    <m/>
    <x v="228"/>
    <s v="Q4"/>
    <x v="0"/>
    <x v="11"/>
    <m/>
    <s v="MİYA OTOMASYON VE BARKOD BILISIM SISTEMLERI SAN TİC. VE L.T.D. STI."/>
    <s v="WPH.03.001"/>
    <s v="WEBPLUS HOSTING HIZMETI"/>
    <s v="Univera - Kanal"/>
    <x v="5"/>
    <s v="Hosting"/>
    <m/>
    <n v="3138"/>
    <m/>
    <n v="1"/>
    <m/>
    <n v="3138"/>
    <m/>
    <n v="0"/>
    <m/>
    <n v="3138"/>
    <m/>
    <n v="0"/>
    <n v="0"/>
    <s v="UNI240000002359"/>
    <m/>
    <m/>
    <s v="Miya"/>
    <s v="Mevcut Müşteri"/>
    <s v="Yeni Satış"/>
    <s v="Hizmet"/>
    <s v="Hosting"/>
    <s v="Diğer"/>
    <s v="Kanal Satış"/>
    <s v="Miya"/>
    <s v="Yurt İçi"/>
    <s v="Türkiye"/>
    <s v="Merkez"/>
  </r>
  <r>
    <m/>
    <m/>
    <x v="228"/>
    <s v="Q4"/>
    <x v="0"/>
    <x v="11"/>
    <m/>
    <s v="MİYA OTOMASYON VE BARKOD BILISIM SISTEMLERI SAN TİC. VE L.T.D. STI."/>
    <s v="WPH.03.001"/>
    <s v="WEBPLUS HOSTING HIZMETI"/>
    <s v="Univera - Kanal"/>
    <x v="5"/>
    <s v="Hosting"/>
    <m/>
    <n v="2960.78"/>
    <m/>
    <n v="1"/>
    <m/>
    <n v="2960.78"/>
    <m/>
    <n v="0"/>
    <m/>
    <n v="2960.78"/>
    <m/>
    <n v="0"/>
    <n v="0"/>
    <s v="UNI240000002359"/>
    <m/>
    <m/>
    <s v="Miya"/>
    <s v="Mevcut Müşteri"/>
    <s v="Yeni Satış"/>
    <s v="Hizmet"/>
    <s v="Hosting"/>
    <s v="Diğer"/>
    <s v="Kanal Satış"/>
    <s v="Miya"/>
    <s v="Yurt İçi"/>
    <s v="Türkiye"/>
    <s v="Merkez"/>
  </r>
  <r>
    <m/>
    <m/>
    <x v="228"/>
    <s v="Q4"/>
    <x v="0"/>
    <x v="11"/>
    <m/>
    <s v="MİYA OTOMASYON VE BARKOD BILISIM SISTEMLERI SAN TİC. VE L.T.D. STI."/>
    <s v="WPH.03.001"/>
    <s v="WEBPLUS HOSTING HIZMETI"/>
    <s v="Univera - Kanal"/>
    <x v="5"/>
    <s v="Hosting"/>
    <m/>
    <n v="2960.78"/>
    <m/>
    <n v="1"/>
    <m/>
    <n v="2960.78"/>
    <m/>
    <n v="0"/>
    <m/>
    <n v="2960.78"/>
    <m/>
    <n v="0"/>
    <n v="0"/>
    <s v="UNI240000002359"/>
    <m/>
    <m/>
    <s v="Miya"/>
    <s v="Mevcut Müşteri"/>
    <s v="Yeni Satış"/>
    <s v="Hizmet"/>
    <s v="Hosting"/>
    <s v="Diğer"/>
    <s v="Kanal Satış"/>
    <s v="Miya"/>
    <s v="Yurt İçi"/>
    <s v="Türkiye"/>
    <s v="Merkez"/>
  </r>
  <r>
    <m/>
    <m/>
    <x v="228"/>
    <s v="Q4"/>
    <x v="0"/>
    <x v="11"/>
    <m/>
    <s v="MİYA OTOMASYON VE BARKOD BILISIM SISTEMLERI SAN TİC. VE L.T.D. STI."/>
    <s v="WPH.03.001"/>
    <s v="WEBPLUS HOSTING HIZMETI"/>
    <s v="Univera - Kanal"/>
    <x v="5"/>
    <s v="Hosting"/>
    <m/>
    <n v="2960.78"/>
    <m/>
    <n v="1"/>
    <m/>
    <n v="2960.78"/>
    <m/>
    <n v="0"/>
    <m/>
    <n v="2960.78"/>
    <m/>
    <n v="0"/>
    <n v="0"/>
    <s v="UNI240000002359"/>
    <m/>
    <m/>
    <s v="Miya"/>
    <s v="Mevcut Müşteri"/>
    <s v="Yeni Satış"/>
    <s v="Hizmet"/>
    <s v="Hosting"/>
    <s v="Diğer"/>
    <s v="Kanal Satış"/>
    <s v="Miya"/>
    <s v="Yurt İçi"/>
    <s v="Türkiye"/>
    <s v="Merkez"/>
  </r>
  <r>
    <m/>
    <m/>
    <x v="228"/>
    <s v="Q4"/>
    <x v="0"/>
    <x v="11"/>
    <m/>
    <s v="MİYA OTOMASYON VE BARKOD BILISIM SISTEMLERI SAN TİC. VE L.T.D. STI."/>
    <s v="WPH.03.001"/>
    <s v="WEBPLUS HOSTING HIZMETI"/>
    <s v="Univera - Kanal"/>
    <x v="5"/>
    <s v="Hosting"/>
    <m/>
    <n v="2960.78"/>
    <m/>
    <n v="1"/>
    <m/>
    <n v="2960.78"/>
    <m/>
    <n v="0"/>
    <m/>
    <n v="2960.78"/>
    <m/>
    <n v="0"/>
    <n v="0"/>
    <s v="UNI240000002359"/>
    <m/>
    <m/>
    <s v="Miya"/>
    <s v="Mevcut Müşteri"/>
    <s v="Yeni Satış"/>
    <s v="Hizmet"/>
    <s v="Hosting"/>
    <s v="Diğer"/>
    <s v="Kanal Satış"/>
    <s v="Miya"/>
    <s v="Yurt İçi"/>
    <s v="Türkiye"/>
    <s v="Merkez"/>
  </r>
  <r>
    <m/>
    <m/>
    <x v="228"/>
    <s v="Q4"/>
    <x v="0"/>
    <x v="11"/>
    <m/>
    <s v="MİYA OTOMASYON VE BARKOD BILISIM SISTEMLERI SAN TİC. VE L.T.D. STI."/>
    <s v="WPH.03.001"/>
    <s v="WEBPLUS HOSTING HIZMETI"/>
    <s v="Univera - Kanal"/>
    <x v="5"/>
    <s v="Hosting"/>
    <m/>
    <n v="1850.49"/>
    <m/>
    <n v="1"/>
    <m/>
    <n v="1850.49"/>
    <m/>
    <n v="0"/>
    <m/>
    <n v="1850.49"/>
    <m/>
    <n v="0"/>
    <n v="0"/>
    <s v="UNI240000002359"/>
    <m/>
    <m/>
    <s v="Miya"/>
    <s v="Mevcut Müşteri"/>
    <s v="Yeni Satış"/>
    <s v="Hizmet"/>
    <s v="Hosting"/>
    <s v="Diğer"/>
    <s v="Kanal Satış"/>
    <s v="Miya"/>
    <s v="Yurt İçi"/>
    <s v="Türkiye"/>
    <s v="Merkez"/>
  </r>
  <r>
    <m/>
    <m/>
    <x v="228"/>
    <s v="Q4"/>
    <x v="0"/>
    <x v="11"/>
    <m/>
    <s v="MİYA OTOMASYON VE BARKOD BILISIM SISTEMLERI SAN TİC. VE L.T.D. STI."/>
    <s v="WPH.03.001"/>
    <s v="WEBPLUS HOSTING HIZMETI"/>
    <s v="Univera - Kanal"/>
    <x v="5"/>
    <s v="Hosting"/>
    <m/>
    <n v="1850.49"/>
    <m/>
    <n v="1"/>
    <m/>
    <n v="1850.49"/>
    <m/>
    <n v="0"/>
    <m/>
    <n v="1850.49"/>
    <m/>
    <n v="0"/>
    <n v="0"/>
    <s v="UNI240000002359"/>
    <m/>
    <m/>
    <s v="Miya"/>
    <s v="Mevcut Müşteri"/>
    <s v="Yeni Satış"/>
    <s v="Hizmet"/>
    <s v="Hosting"/>
    <s v="Diğer"/>
    <s v="Kanal Satış"/>
    <s v="Miya"/>
    <s v="Yurt İçi"/>
    <s v="Türkiye"/>
    <s v="Merkez"/>
  </r>
  <r>
    <m/>
    <m/>
    <x v="228"/>
    <s v="Q4"/>
    <x v="0"/>
    <x v="11"/>
    <m/>
    <s v="MİYA OTOMASYON VE BARKOD BILISIM SISTEMLERI SAN TİC. VE L.T.D. STI."/>
    <s v="WPH.03.001"/>
    <s v="WEBPLUS HOSTING HIZMETI"/>
    <s v="Univera - Kanal"/>
    <x v="5"/>
    <s v="Hosting"/>
    <m/>
    <n v="1850.49"/>
    <m/>
    <n v="1"/>
    <m/>
    <n v="1850.49"/>
    <m/>
    <n v="0"/>
    <m/>
    <n v="1850.49"/>
    <m/>
    <n v="0"/>
    <n v="0"/>
    <s v="UNI240000002359"/>
    <m/>
    <m/>
    <s v="Miya"/>
    <s v="Mevcut Müşteri"/>
    <s v="Yeni Satış"/>
    <s v="Hizmet"/>
    <s v="Hosting"/>
    <s v="Diğer"/>
    <s v="Kanal Satış"/>
    <s v="Miya"/>
    <s v="Yurt İçi"/>
    <s v="Türkiye"/>
    <s v="Merkez"/>
  </r>
  <r>
    <m/>
    <m/>
    <x v="228"/>
    <s v="Q4"/>
    <x v="0"/>
    <x v="11"/>
    <m/>
    <s v="MİYA OTOMASYON VE BARKOD BILISIM SISTEMLERI SAN TİC. VE L.T.D. STI."/>
    <s v="WPH.03.001"/>
    <s v="WEBPLUS HOSTING HIZMETI"/>
    <s v="Univera - Kanal"/>
    <x v="5"/>
    <s v="Hosting"/>
    <m/>
    <n v="1850.49"/>
    <m/>
    <n v="1"/>
    <m/>
    <n v="1850.49"/>
    <m/>
    <n v="0"/>
    <m/>
    <n v="1850.49"/>
    <m/>
    <n v="0"/>
    <n v="0"/>
    <s v="UNI240000002359"/>
    <m/>
    <m/>
    <s v="Miya"/>
    <s v="Mevcut Müşteri"/>
    <s v="Yeni Satış"/>
    <s v="Hizmet"/>
    <s v="Hosting"/>
    <s v="Diğer"/>
    <s v="Kanal Satış"/>
    <s v="Miya"/>
    <s v="Yurt İçi"/>
    <s v="Türkiye"/>
    <s v="Merkez"/>
  </r>
  <r>
    <m/>
    <m/>
    <x v="228"/>
    <s v="Q4"/>
    <x v="0"/>
    <x v="11"/>
    <m/>
    <s v="MİYA OTOMASYON VE BARKOD BILISIM SISTEMLERI SAN TİC. VE L.T.D. STI."/>
    <s v="WPH.03.001"/>
    <s v="WEBPLUS HOSTING HIZMETI"/>
    <s v="Univera - Kanal"/>
    <x v="5"/>
    <s v="Hosting"/>
    <m/>
    <n v="1850.49"/>
    <m/>
    <n v="1"/>
    <m/>
    <n v="1850.49"/>
    <m/>
    <n v="0"/>
    <m/>
    <n v="1850.49"/>
    <m/>
    <n v="0"/>
    <n v="0"/>
    <s v="UNI240000002359"/>
    <m/>
    <m/>
    <s v="Miya"/>
    <s v="Mevcut Müşteri"/>
    <s v="Yeni Satış"/>
    <s v="Hizmet"/>
    <s v="Hosting"/>
    <s v="Diğer"/>
    <s v="Kanal Satış"/>
    <s v="Miya"/>
    <s v="Yurt İçi"/>
    <s v="Türkiye"/>
    <s v="Merkez"/>
  </r>
  <r>
    <m/>
    <m/>
    <x v="228"/>
    <s v="Q4"/>
    <x v="0"/>
    <x v="11"/>
    <m/>
    <s v="MİYA OTOMASYON VE BARKOD BILISIM SISTEMLERI SAN TİC. VE L.T.D. STI."/>
    <s v="WPH.03.001"/>
    <s v="WEBPLUS HOSTING HIZMETI"/>
    <s v="Univera - Kanal"/>
    <x v="5"/>
    <s v="Hosting"/>
    <m/>
    <n v="1850.49"/>
    <m/>
    <n v="1"/>
    <m/>
    <n v="1850.49"/>
    <m/>
    <n v="0"/>
    <m/>
    <n v="1850.49"/>
    <m/>
    <n v="0"/>
    <n v="0"/>
    <s v="UNI240000002359"/>
    <m/>
    <m/>
    <s v="Miya"/>
    <s v="Mevcut Müşteri"/>
    <s v="Yenileme"/>
    <s v="Hizmet"/>
    <s v="Hosting"/>
    <s v="Diğer"/>
    <s v="Kanal Satış"/>
    <s v="Miya"/>
    <s v="Yurt İçi"/>
    <s v="Türkiye"/>
    <s v="Merkez"/>
  </r>
  <r>
    <m/>
    <m/>
    <x v="228"/>
    <s v="Q4"/>
    <x v="0"/>
    <x v="11"/>
    <m/>
    <s v="MİYA OTOMASYON VE BARKOD BILISIM SISTEMLERI SAN TİC. VE L.T.D. STI."/>
    <s v="WPY.01.004"/>
    <s v="WEBPLUS EK KULLANICI LISANSI +5"/>
    <s v="Univera - Kanal"/>
    <x v="5"/>
    <s v="Enroute"/>
    <s v="Webplus"/>
    <n v="18500"/>
    <m/>
    <n v="2"/>
    <m/>
    <n v="37000"/>
    <m/>
    <n v="0"/>
    <m/>
    <n v="37000"/>
    <m/>
    <n v="0"/>
    <n v="0"/>
    <s v="UNI240000002372"/>
    <m/>
    <m/>
    <s v="Miya"/>
    <s v="Mevcut Müşteri"/>
    <s v="Yeni Satış"/>
    <s v="Lisans"/>
    <s v="Lisans Satışı"/>
    <s v="Diğer"/>
    <s v="Kanal Satış"/>
    <s v="Miya"/>
    <s v="Yurt İçi"/>
    <s v="Türkiye"/>
    <s v="Merkez"/>
  </r>
  <r>
    <m/>
    <m/>
    <x v="228"/>
    <s v="Q4"/>
    <x v="0"/>
    <x v="11"/>
    <m/>
    <s v="POLARİS YAZILIM ÇÖZÜMLERİ VE DANIŞMANLIK HİZMETLERİ LTD.ŞTİ."/>
    <s v="WPY.01.004"/>
    <s v="WEBPLUS EK KULLANICI LISANSI +5"/>
    <s v="Univera - Kanal"/>
    <x v="5"/>
    <s v="Enroute"/>
    <s v="Webplus"/>
    <n v="15669.5"/>
    <m/>
    <n v="1"/>
    <m/>
    <n v="20350"/>
    <m/>
    <n v="4680.5"/>
    <m/>
    <n v="15669.5"/>
    <m/>
    <n v="0"/>
    <n v="0"/>
    <s v="UNI240000002373"/>
    <m/>
    <m/>
    <s v="Polaris"/>
    <s v="Mevcut Müşteri"/>
    <s v="Yeni Satış"/>
    <s v="Lisans"/>
    <s v="Lisans Satışı"/>
    <s v="Diğer"/>
    <s v="Kanal Satış"/>
    <s v="Polaris"/>
    <s v="Yurt İçi"/>
    <s v="Türkiye"/>
    <s v="Merkez"/>
  </r>
  <r>
    <m/>
    <m/>
    <x v="228"/>
    <s v="Q4"/>
    <x v="0"/>
    <x v="11"/>
    <m/>
    <s v="MATRIKS BİLGİSAYAR SİSTEMLERİ LTD.ŞTİ"/>
    <s v="WPY.01.003"/>
    <s v="WEBPLUS EK KULLANICI LISANSI +1"/>
    <s v="Univera - Kanal"/>
    <x v="5"/>
    <s v="Enroute"/>
    <s v="Webplus"/>
    <n v="2275"/>
    <m/>
    <n v="1"/>
    <m/>
    <n v="3250"/>
    <m/>
    <n v="975"/>
    <m/>
    <n v="2275"/>
    <m/>
    <n v="0"/>
    <n v="0"/>
    <s v="UNI240000002361"/>
    <m/>
    <m/>
    <s v="Matriks"/>
    <s v="Mevcut Müşteri"/>
    <s v="Yeni Satış"/>
    <s v="Lisans"/>
    <s v="Lisans Satışı"/>
    <s v="Diğer"/>
    <s v="Kanal Satış"/>
    <s v="Matriks"/>
    <s v="Yurt İçi"/>
    <s v="Türkiye"/>
    <s v="Merkez"/>
  </r>
  <r>
    <m/>
    <m/>
    <x v="228"/>
    <s v="Q4"/>
    <x v="0"/>
    <x v="11"/>
    <m/>
    <s v="MİYA OTOMASYON VE BARKOD BILISIM SISTEMLERI SAN TİC. VE L.T.D. STI."/>
    <s v="WPY.01.003"/>
    <s v="WEBPLUS EK KULLANICI LISANSI +1"/>
    <s v="Univera - Kanal"/>
    <x v="5"/>
    <s v="Enroute"/>
    <s v="Webplus"/>
    <n v="2925"/>
    <m/>
    <n v="1"/>
    <m/>
    <n v="3250"/>
    <m/>
    <n v="325"/>
    <m/>
    <n v="2925"/>
    <m/>
    <n v="0"/>
    <n v="0"/>
    <s v="UNI240000002369"/>
    <m/>
    <m/>
    <s v="Miya"/>
    <s v="Mevcut Müşteri"/>
    <s v="Yeni Satış"/>
    <s v="Lisans"/>
    <s v="Lisans Satışı"/>
    <s v="Diğer"/>
    <s v="Kanal Satış"/>
    <s v="Miya"/>
    <s v="Yurt İçi"/>
    <s v="Türkiye"/>
    <s v="Merkez"/>
  </r>
  <r>
    <m/>
    <m/>
    <x v="228"/>
    <s v="Q4"/>
    <x v="0"/>
    <x v="11"/>
    <m/>
    <s v="POLARİS YAZILIM ÇÖZÜMLERİ VE DANIŞMANLIK HİZMETLERİ LTD.ŞTİ."/>
    <s v="WPY.01.007"/>
    <s v="WEBPLUS E-DÖNÜSÜM MODÜL LISANSI"/>
    <s v="Univera - Kanal"/>
    <x v="5"/>
    <s v="Enroute"/>
    <s v="Webplus"/>
    <n v="10164"/>
    <m/>
    <n v="1"/>
    <m/>
    <n v="13200"/>
    <m/>
    <n v="3036"/>
    <m/>
    <n v="10164"/>
    <m/>
    <n v="0"/>
    <n v="0"/>
    <s v="UNI240000002373"/>
    <m/>
    <m/>
    <s v="Polaris"/>
    <s v="Mevcut Müşteri"/>
    <s v="Yeni Satış"/>
    <s v="Lisans"/>
    <s v="Lisans Satışı"/>
    <s v="Diğer"/>
    <s v="Kanal Satış"/>
    <s v="Polaris"/>
    <s v="Yurt İçi"/>
    <s v="Türkiye"/>
    <s v="Merkez"/>
  </r>
  <r>
    <m/>
    <m/>
    <x v="228"/>
    <s v="Q4"/>
    <x v="0"/>
    <x v="11"/>
    <m/>
    <s v="POLARİS YAZILIM ÇÖZÜMLERİ VE DANIŞMANLIK HİZMETLERİ LTD.ŞTİ."/>
    <s v="WPY.01.001"/>
    <s v="WEBPLUS DISTRIBUTION SATIS-DAGITIM YAZILIMI (Enterprise)"/>
    <s v="Univera - Kanal"/>
    <x v="5"/>
    <s v="Enroute"/>
    <s v="Webplus"/>
    <n v="52937.5"/>
    <m/>
    <n v="1"/>
    <m/>
    <n v="68750"/>
    <m/>
    <n v="15812.5"/>
    <m/>
    <n v="52937.5"/>
    <m/>
    <n v="0"/>
    <n v="0"/>
    <s v="UNI240000002373"/>
    <m/>
    <m/>
    <s v="Polaris"/>
    <s v="Mevcut Müşteri"/>
    <s v="Yeni Satış"/>
    <s v="Lisans"/>
    <s v="Lisans Satışı"/>
    <s v="Diğer"/>
    <s v="Kanal Satış"/>
    <s v="Polaris"/>
    <s v="Yurt İçi"/>
    <s v="Türkiye"/>
    <s v="Merkez"/>
  </r>
  <r>
    <m/>
    <m/>
    <x v="228"/>
    <s v="Q4"/>
    <x v="0"/>
    <x v="11"/>
    <m/>
    <s v="MATRIKS BİLGİSAYAR SİSTEMLERİ LTD.ŞTİ"/>
    <s v="WPY.01.002"/>
    <s v="WebPlus Dagitim Kanali Lisansi"/>
    <s v="Univera - Kanal"/>
    <x v="5"/>
    <s v="Enroute"/>
    <s v="Webplus"/>
    <n v="5600"/>
    <m/>
    <n v="1"/>
    <m/>
    <n v="8000"/>
    <m/>
    <n v="2400"/>
    <m/>
    <n v="5600"/>
    <m/>
    <n v="0"/>
    <n v="0"/>
    <s v="UNI240000002361"/>
    <m/>
    <m/>
    <s v="Matriks"/>
    <s v="Mevcut Müşteri"/>
    <s v="Yeni Satış"/>
    <s v="Lisans"/>
    <s v="Lisans Satışı"/>
    <s v="Diğer"/>
    <s v="Kanal Satış"/>
    <s v="Matriks"/>
    <s v="Yurt İçi"/>
    <s v="Türkiye"/>
    <s v="Merkez"/>
  </r>
  <r>
    <m/>
    <m/>
    <x v="228"/>
    <s v="Q4"/>
    <x v="0"/>
    <x v="11"/>
    <m/>
    <s v="MATRIKS BİLGİSAYAR SİSTEMLERİ LTD.ŞTİ"/>
    <s v="WPY.02.001"/>
    <s v="WEBPLUS (Android) SATIS TEMSILCISI LISANSI"/>
    <s v="Univera - Kanal"/>
    <x v="5"/>
    <s v="Enroute"/>
    <s v="Webplus"/>
    <n v="2250"/>
    <m/>
    <n v="1"/>
    <m/>
    <n v="2250"/>
    <m/>
    <n v="0"/>
    <m/>
    <n v="2250"/>
    <m/>
    <n v="0"/>
    <n v="0"/>
    <s v="UNI240000002381"/>
    <m/>
    <m/>
    <s v="Matriks"/>
    <s v="Mevcut Müşteri"/>
    <s v="Yeni Satış"/>
    <s v="Lisans"/>
    <s v="Lisans Satışı"/>
    <s v="Diğer"/>
    <s v="Kanal Satış"/>
    <s v="Matriks"/>
    <s v="Yurt İçi"/>
    <s v="Türkiye"/>
    <s v="Merkez"/>
  </r>
  <r>
    <m/>
    <m/>
    <x v="228"/>
    <s v="Q4"/>
    <x v="0"/>
    <x v="11"/>
    <m/>
    <s v="POLARİS YAZILIM ÇÖZÜMLERİ VE DANIŞMANLIK HİZMETLERİ LTD.ŞTİ."/>
    <s v="WPY.02.001"/>
    <s v="WEBPLUS (Android) SATIS TEMSILCISI LISANSI"/>
    <s v="Univera - Kanal"/>
    <x v="5"/>
    <s v="Enroute"/>
    <s v="Webplus"/>
    <n v="2964.5"/>
    <m/>
    <n v="24"/>
    <m/>
    <n v="92400"/>
    <m/>
    <n v="21252"/>
    <m/>
    <n v="71148"/>
    <m/>
    <n v="0"/>
    <n v="0"/>
    <s v="UNI240000002373"/>
    <m/>
    <m/>
    <s v="Polaris"/>
    <s v="Mevcut Müşteri"/>
    <s v="Yeni Satış"/>
    <s v="Lisans"/>
    <s v="Lisans Satışı"/>
    <s v="Diğer"/>
    <s v="Kanal Satış"/>
    <s v="Polaris"/>
    <s v="Yurt İçi"/>
    <s v="Türkiye"/>
    <s v="Merkez"/>
  </r>
  <r>
    <m/>
    <m/>
    <x v="228"/>
    <s v="Q4"/>
    <x v="0"/>
    <x v="11"/>
    <m/>
    <s v="TOLON GLOBAL MAKINA SAN. VE TIC. A.S"/>
    <s v="VY.04.001"/>
    <s v="Varuna SSH (Enterprise) - Servis Yöneticisi Aylik Kiralama"/>
    <s v="Univera - Tolon"/>
    <x v="13"/>
    <s v="Varuna"/>
    <s v="Varuna"/>
    <n v="494.01519999999999"/>
    <m/>
    <n v="25"/>
    <m/>
    <n v="12350.38"/>
    <m/>
    <n v="0"/>
    <m/>
    <n v="12350.38"/>
    <m/>
    <n v="0"/>
    <n v="0"/>
    <s v="UNI240000002353"/>
    <m/>
    <m/>
    <s v="Tolon Makina"/>
    <s v="Mevcut Müşteri"/>
    <s v="Yenileme"/>
    <s v="Lisans"/>
    <s v="Lisans Kiralama"/>
    <s v="Diğer"/>
    <s v="Univera Satış"/>
    <s v="Saha Satış"/>
    <s v="Yurt İçi"/>
    <s v="Türkiye"/>
    <s v="Merkez"/>
  </r>
  <r>
    <m/>
    <m/>
    <x v="228"/>
    <s v="Q4"/>
    <x v="0"/>
    <x v="11"/>
    <m/>
    <s v="TOLON GLOBAL MAKINA SAN. VE TIC. A.S"/>
    <s v="VY.04.001"/>
    <s v="Varuna SSH (Enterprise) - Servis Yöneticisi Aylik Kiralama"/>
    <s v="Univera - Tolon"/>
    <x v="13"/>
    <s v="Varuna"/>
    <s v="Varuna"/>
    <n v="494.01519999999999"/>
    <m/>
    <n v="25"/>
    <m/>
    <n v="12350.38"/>
    <m/>
    <n v="0"/>
    <m/>
    <n v="12350.38"/>
    <m/>
    <n v="0"/>
    <n v="0"/>
    <s v="UNI240000002353"/>
    <m/>
    <m/>
    <s v="Tolon Makina"/>
    <s v="Mevcut Müşteri"/>
    <s v="Yenileme"/>
    <s v="Lisans"/>
    <s v="Lisans Kiralama"/>
    <s v="Diğer"/>
    <s v="Univera Satış"/>
    <s v="Saha Satış"/>
    <s v="Yurt İçi"/>
    <s v="Türkiye"/>
    <s v="Merkez"/>
  </r>
  <r>
    <m/>
    <m/>
    <x v="228"/>
    <s v="Q4"/>
    <x v="0"/>
    <x v="11"/>
    <m/>
    <s v="TOLON GLOBAL MAKINA SAN. VE TIC. A.S"/>
    <s v="VY.04.001"/>
    <s v="Varuna SSH (Enterprise) - Servis Yöneticisi Aylik Kiralama"/>
    <s v="Univera - Tolon"/>
    <x v="13"/>
    <s v="Varuna"/>
    <s v="Varuna"/>
    <n v="494.01519999999999"/>
    <m/>
    <n v="25"/>
    <m/>
    <n v="12350.38"/>
    <m/>
    <n v="0"/>
    <m/>
    <n v="12350.38"/>
    <m/>
    <n v="0"/>
    <n v="0"/>
    <s v="UNI240000002353"/>
    <m/>
    <m/>
    <s v="Tolon Makina"/>
    <s v="Mevcut Müşteri"/>
    <s v="Yenileme"/>
    <s v="Lisans"/>
    <s v="Lisans Kiralama"/>
    <s v="Diğer"/>
    <s v="Univera Satış"/>
    <s v="Saha Satış"/>
    <s v="Yurt İçi"/>
    <s v="Türkiye"/>
    <s v="Merkez"/>
  </r>
  <r>
    <m/>
    <m/>
    <x v="228"/>
    <s v="Q4"/>
    <x v="0"/>
    <x v="11"/>
    <m/>
    <s v="ALPEDO GIDA SAN.VE TIC.A.S"/>
    <s v="UH.01.002"/>
    <s v="UNIDOX KONTÖR HIZMETI"/>
    <s v="Univera - Alpedo Dondurma"/>
    <x v="6"/>
    <s v="E-Dönüşüm"/>
    <s v="Unidox"/>
    <n v="0.8"/>
    <m/>
    <n v="250000"/>
    <m/>
    <n v="200000"/>
    <m/>
    <n v="0"/>
    <m/>
    <n v="200000"/>
    <m/>
    <n v="0"/>
    <n v="0"/>
    <s v="UNI240000002385"/>
    <m/>
    <m/>
    <s v="Alpedo"/>
    <s v="Mevcut Müşteri"/>
    <s v="Yeni Satış"/>
    <s v="Kontor"/>
    <s v="Kontor Satışı"/>
    <s v="Diğer"/>
    <s v="Kanal Satış"/>
    <s v="Saha Satış"/>
    <s v="Yurt İçi"/>
    <s v="Türkiye"/>
    <s v="Merkez"/>
  </r>
  <r>
    <m/>
    <m/>
    <x v="228"/>
    <s v="Q4"/>
    <x v="0"/>
    <x v="11"/>
    <m/>
    <s v="CENAT GIDA / YASIN CENAT"/>
    <s v="UH.01.002"/>
    <s v="UNIDOX KONTÖR HIZMETI"/>
    <s v="Univera - Tadım"/>
    <x v="6"/>
    <s v="E-Dönüşüm"/>
    <s v="Unidox"/>
    <n v="0.92630000000000001"/>
    <m/>
    <n v="100000"/>
    <m/>
    <n v="92630"/>
    <m/>
    <n v="0"/>
    <m/>
    <n v="92630"/>
    <m/>
    <n v="0"/>
    <n v="0"/>
    <s v="UNI240000002351"/>
    <m/>
    <m/>
    <s v="Tadım"/>
    <s v="Mevcut Müşteri"/>
    <s v="Yeni Satış"/>
    <s v="Kontor"/>
    <s v="Kontor Satışı"/>
    <s v="Diğer"/>
    <s v="Kanal Satış"/>
    <s v="Saha Satış"/>
    <s v="Yurt İçi"/>
    <s v="Türkiye"/>
    <s v="Dist"/>
  </r>
  <r>
    <m/>
    <m/>
    <x v="228"/>
    <s v="Q4"/>
    <x v="0"/>
    <x v="11"/>
    <m/>
    <s v="ERUSLU SAGLIK ÜRÜNLERI SAN. VE TIC. A.S."/>
    <s v="UH.01.002"/>
    <s v="UNIDOX KONTÖR HIZMETI"/>
    <s v="Univera - Eruslu Sağlık"/>
    <x v="6"/>
    <s v="E-Dönüşüm"/>
    <s v="Unidox"/>
    <n v="0.309"/>
    <m/>
    <n v="1100000"/>
    <m/>
    <n v="339900"/>
    <m/>
    <n v="0"/>
    <m/>
    <n v="339900"/>
    <m/>
    <n v="0"/>
    <n v="0"/>
    <s v="UNI240000002383"/>
    <m/>
    <m/>
    <s v="Eruslu"/>
    <s v="Mevcut Müşteri"/>
    <s v="Yeni Satış"/>
    <s v="Kontor"/>
    <s v="Kontor Satışı"/>
    <s v="Diğer"/>
    <s v="Kanal Satış"/>
    <s v="Saha Satış"/>
    <s v="Yurt İçi"/>
    <s v="Türkiye"/>
    <s v="Merkez"/>
  </r>
  <r>
    <m/>
    <m/>
    <x v="228"/>
    <s v="Q4"/>
    <x v="0"/>
    <x v="11"/>
    <m/>
    <s v="KORBIR SOSYAL HIZ. INS. GIDA OTOMOTIV MAK. SAN. TIC. LTD. STI."/>
    <s v="UH.01.002"/>
    <s v="UNIDOX KONTÖR HIZMETI"/>
    <s v="Univera - Oyak Grup"/>
    <x v="6"/>
    <s v="E-Dönüşüm"/>
    <s v="Unidox"/>
    <n v="0.6"/>
    <m/>
    <n v="500000"/>
    <m/>
    <n v="300000"/>
    <m/>
    <n v="0"/>
    <m/>
    <n v="300000"/>
    <m/>
    <n v="0"/>
    <n v="0"/>
    <s v="UNI240000002364"/>
    <m/>
    <m/>
    <s v="Satem - Oyak"/>
    <s v="Mevcut Müşteri"/>
    <s v="Yeni Satış"/>
    <s v="Kontor"/>
    <s v="Kontor Satışı"/>
    <s v="Key Account"/>
    <s v="Kanal Satış"/>
    <s v="Saha Satış"/>
    <s v="Yurt İçi"/>
    <s v="Türkiye"/>
    <s v="Dist"/>
  </r>
  <r>
    <m/>
    <m/>
    <x v="228"/>
    <s v="Q4"/>
    <x v="0"/>
    <x v="11"/>
    <m/>
    <s v="MATRIKS BİLGİSAYAR SİSTEMLERİ LTD.ŞTİ"/>
    <s v="UH.01.002"/>
    <s v="UNIDOX KONTÖR HIZMETI"/>
    <s v="Univera - Kanal"/>
    <x v="5"/>
    <s v="E-Dönüşüm"/>
    <s v="Unidox"/>
    <n v="0.80159999999999998"/>
    <m/>
    <n v="100000"/>
    <m/>
    <n v="80160"/>
    <m/>
    <n v="0"/>
    <m/>
    <n v="80160"/>
    <m/>
    <n v="0"/>
    <n v="0"/>
    <s v="UNI240000002360"/>
    <m/>
    <m/>
    <s v="Matriks"/>
    <s v="Mevcut Müşteri"/>
    <s v="Yeni Satış"/>
    <s v="Kontor"/>
    <s v="Kontor Satışı"/>
    <s v="Diğer"/>
    <s v="Kanal Satış"/>
    <s v="Matriks"/>
    <s v="Yurt İçi"/>
    <s v="Türkiye"/>
    <s v="Merkez"/>
  </r>
  <r>
    <m/>
    <m/>
    <x v="228"/>
    <s v="Q4"/>
    <x v="0"/>
    <x v="11"/>
    <m/>
    <s v="MİYA OTOMASYON VE BARKOD BILISIM SISTEMLERI SAN TİC. VE L.T.D. STI."/>
    <s v="UH.01.002"/>
    <s v="UNIDOX KONTÖR HIZMETI"/>
    <s v="Univera - Kanal"/>
    <x v="5"/>
    <s v="E-Dönüşüm"/>
    <s v="Unidox"/>
    <n v="0.2044"/>
    <m/>
    <n v="100000"/>
    <m/>
    <n v="20440"/>
    <m/>
    <n v="0"/>
    <m/>
    <n v="20440"/>
    <m/>
    <n v="0"/>
    <n v="0"/>
    <s v="UNI240000002389"/>
    <m/>
    <m/>
    <s v="Miya"/>
    <s v="Mevcut Müşteri"/>
    <s v="Yeni Satış"/>
    <s v="Kontor"/>
    <s v="Kontor Satışı"/>
    <s v="Diğer"/>
    <s v="Kanal Satış"/>
    <s v="Miya"/>
    <s v="Yurt İçi"/>
    <s v="Türkiye"/>
    <s v="Merkez"/>
  </r>
  <r>
    <m/>
    <m/>
    <x v="228"/>
    <s v="Q4"/>
    <x v="0"/>
    <x v="11"/>
    <m/>
    <s v="MİYA OTOMASYON VE BARKOD BILISIM SISTEMLERI SAN TİC. VE L.T.D. STI."/>
    <s v="UH.01.002"/>
    <s v="UNIDOX KONTÖR HIZMETI"/>
    <s v="Univera - Kanal"/>
    <x v="5"/>
    <s v="E-Dönüşüm"/>
    <s v="Unidox"/>
    <n v="3.5625"/>
    <m/>
    <n v="2000"/>
    <m/>
    <n v="7125"/>
    <m/>
    <n v="0"/>
    <m/>
    <n v="7125"/>
    <m/>
    <n v="0"/>
    <n v="0"/>
    <s v="UNI240000002370"/>
    <m/>
    <m/>
    <s v="Miya"/>
    <s v="Mevcut Müşteri"/>
    <s v="Yeni Satış"/>
    <s v="Kontor"/>
    <s v="Kontor Satışı"/>
    <s v="Diğer"/>
    <s v="Kanal Satış"/>
    <s v="Miya"/>
    <s v="Yurt İçi"/>
    <s v="Türkiye"/>
    <s v="Merkez"/>
  </r>
  <r>
    <m/>
    <m/>
    <x v="228"/>
    <s v="Q4"/>
    <x v="0"/>
    <x v="11"/>
    <m/>
    <s v="MİYA OTOMASYON VE BARKOD BILISIM SISTEMLERI SAN TİC. VE L.T.D. STI."/>
    <s v="UH.01.002"/>
    <s v="UNIDOX KONTÖR HIZMETI"/>
    <s v="Univera - Kanal"/>
    <x v="5"/>
    <s v="E-Dönüşüm"/>
    <s v="Unidox"/>
    <n v="3.5625"/>
    <m/>
    <n v="2000"/>
    <m/>
    <n v="7125"/>
    <m/>
    <n v="0"/>
    <m/>
    <n v="7125"/>
    <m/>
    <n v="0"/>
    <n v="0"/>
    <s v="UNI240000002371"/>
    <m/>
    <m/>
    <s v="Miya"/>
    <s v="Mevcut Müşteri"/>
    <s v="Yeni Satış"/>
    <s v="Kontor"/>
    <s v="Kontor Satışı"/>
    <s v="Diğer"/>
    <s v="Kanal Satış"/>
    <s v="Miya"/>
    <s v="Yurt İçi"/>
    <s v="Türkiye"/>
    <s v="Merkez"/>
  </r>
  <r>
    <m/>
    <m/>
    <x v="228"/>
    <s v="Q4"/>
    <x v="0"/>
    <x v="11"/>
    <m/>
    <s v="NISAN MESRUBAT DAG. PAZ. SAN. TIC. LTD. STI."/>
    <s v="UH.01.002"/>
    <s v="UNIDOX KONTÖR HIZMETI"/>
    <s v="Univera - Nestle Waters"/>
    <x v="5"/>
    <s v="E-Dönüşüm"/>
    <s v="Unidox"/>
    <n v="0.62"/>
    <m/>
    <n v="500000"/>
    <m/>
    <n v="310000"/>
    <m/>
    <n v="0"/>
    <m/>
    <n v="310000"/>
    <m/>
    <n v="0"/>
    <n v="0"/>
    <s v="UNI240000002363"/>
    <m/>
    <m/>
    <s v="Nestle"/>
    <s v="Mevcut Müşteri"/>
    <s v="Yeni Satış"/>
    <s v="Kontor"/>
    <s v="Kontor Satışı"/>
    <s v="Key Account"/>
    <s v="Kanal Satış"/>
    <s v="Saha Satış"/>
    <s v="Yurt İçi"/>
    <s v="Türkiye"/>
    <s v="Dist"/>
  </r>
  <r>
    <m/>
    <m/>
    <x v="228"/>
    <s v="Q4"/>
    <x v="0"/>
    <x v="11"/>
    <m/>
    <s v="Şölen Çikolata Gıda Sanayi Ve Ticaret A. Ş."/>
    <s v="UH.01.002"/>
    <s v="UNIDOX KONTÖR HIZMETI"/>
    <s v="Univera - Şölen"/>
    <x v="6"/>
    <s v="E-Dönüşüm"/>
    <s v="Unidox"/>
    <n v="0.2923"/>
    <m/>
    <n v="1300000"/>
    <m/>
    <n v="379990"/>
    <m/>
    <n v="0"/>
    <m/>
    <n v="379990"/>
    <m/>
    <n v="0"/>
    <n v="0"/>
    <s v="UNI240000002365"/>
    <m/>
    <m/>
    <s v="Şölen"/>
    <s v="Mevcut Müşteri"/>
    <s v="Yeni Satış"/>
    <s v="Kontor"/>
    <s v="Kontor Satışı"/>
    <s v="Key Account"/>
    <s v="Univera Satış"/>
    <s v="Saha Satış"/>
    <s v="Yurt İçi"/>
    <s v="Türkiye"/>
    <s v="Merkez"/>
  </r>
  <r>
    <m/>
    <m/>
    <x v="228"/>
    <s v="Q4"/>
    <x v="0"/>
    <x v="11"/>
    <m/>
    <s v="YUSUF ALDEMİR (ALDEMİR BİLİŞİM HizmetLERİ VE DANIŞMANLIK)"/>
    <s v="UH.01.002"/>
    <s v="UNIDOX KONTÖR HIZMETI"/>
    <s v="Univera - Kanal"/>
    <x v="5"/>
    <s v="E-Dönüşüm"/>
    <s v="Unidox"/>
    <n v="0.64"/>
    <m/>
    <n v="100000"/>
    <m/>
    <n v="64000"/>
    <m/>
    <n v="0"/>
    <m/>
    <n v="64000"/>
    <m/>
    <n v="0"/>
    <n v="0"/>
    <s v="UNI240000002388"/>
    <m/>
    <m/>
    <s v="Aldemir Bilişim"/>
    <s v="Mevcut Müşteri"/>
    <s v="Yeni Satış"/>
    <s v="Kontor"/>
    <s v="Kontor Satışı"/>
    <s v="Diğer"/>
    <s v="Kanal Satış"/>
    <s v="Aldemir"/>
    <s v="Yurt İçi"/>
    <s v="Türkiye"/>
    <s v="Merkez"/>
  </r>
  <r>
    <m/>
    <m/>
    <x v="228"/>
    <s v="Q4"/>
    <x v="0"/>
    <x v="11"/>
    <m/>
    <s v="YUSUF ALDEMİR (ALDEMİR BİLİŞİM HizmetLERİ VE DANIŞMANLIK)"/>
    <s v="UH.01.002"/>
    <s v="UNIDOX KONTÖR HIZMETI"/>
    <s v="Univera - Kanal"/>
    <x v="5"/>
    <s v="E-Dönüşüm"/>
    <s v="Unidox"/>
    <n v="1.1956500000000001"/>
    <m/>
    <n v="10000"/>
    <m/>
    <n v="13285"/>
    <m/>
    <n v="1328.5"/>
    <m/>
    <n v="11956.5"/>
    <m/>
    <n v="0"/>
    <n v="0"/>
    <s v="UNI240000002354"/>
    <m/>
    <m/>
    <s v="Aldemir Bilişim"/>
    <s v="Mevcut Müşteri"/>
    <s v="Yeni Satış"/>
    <s v="Kontor"/>
    <s v="Kontor Satışı"/>
    <s v="Diğer"/>
    <s v="Kanal Satış"/>
    <s v="Aldemir"/>
    <s v="Yurt İçi"/>
    <s v="Türkiye"/>
    <s v="Merkez"/>
  </r>
  <r>
    <m/>
    <m/>
    <x v="228"/>
    <s v="Q4"/>
    <x v="0"/>
    <x v="11"/>
    <m/>
    <s v="OPET FUCHS MADENI YAG SAN VE TIC A.S"/>
    <s v="SH.02.001"/>
    <s v="StokBar Panorama - Yazilim Bakimi Hizmeti"/>
    <s v="Univera - Opet"/>
    <x v="12"/>
    <s v="Stokbar"/>
    <s v="Stokbar"/>
    <n v="10105.92"/>
    <m/>
    <n v="1"/>
    <m/>
    <n v="12632.4"/>
    <m/>
    <n v="2526.48"/>
    <m/>
    <n v="10105.92"/>
    <m/>
    <n v="0"/>
    <n v="0"/>
    <s v="UNI240000002348"/>
    <m/>
    <m/>
    <s v="Opet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228"/>
    <s v="Q4"/>
    <x v="0"/>
    <x v="11"/>
    <m/>
    <s v="UNILEVER SAN VE TIC.TÜRK AS."/>
    <s v="SH.02.001"/>
    <s v="StokBar Panorama - Yazilim Bakimi Hizmeti"/>
    <s v="Univera - Unilever"/>
    <x v="13"/>
    <s v="Stokbar"/>
    <s v="Stokbar"/>
    <n v="141040.69"/>
    <m/>
    <n v="1"/>
    <m/>
    <n v="216985.68"/>
    <m/>
    <n v="75944.990000000005"/>
    <m/>
    <n v="141040.69"/>
    <m/>
    <n v="0"/>
    <n v="0"/>
    <s v="UNI240000002352"/>
    <m/>
    <m/>
    <s v="Unilever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228"/>
    <s v="Q4"/>
    <x v="0"/>
    <x v="11"/>
    <m/>
    <s v="UNILEVER SAN VE TIC.TÜRK AS."/>
    <s v="SH.02.001"/>
    <s v="StokBar Panorama - Yazilim Bakimi Hizmeti"/>
    <s v="Univera - Unilever"/>
    <x v="13"/>
    <s v="Stokbar"/>
    <s v="Stokbar"/>
    <n v="18566.366000000002"/>
    <m/>
    <n v="5"/>
    <m/>
    <n v="142818.20000000001"/>
    <m/>
    <n v="49986.37"/>
    <m/>
    <n v="92831.83"/>
    <m/>
    <n v="0"/>
    <n v="0"/>
    <s v="UNI240000002352"/>
    <m/>
    <m/>
    <s v="Unilever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228"/>
    <s v="Q4"/>
    <x v="0"/>
    <x v="11"/>
    <m/>
    <s v="OPET FUCHS MADENI YAG SAN VE TIC A.S"/>
    <s v="SH.01.001"/>
    <s v="StokBar Panorama - Proje Yönetim Hizmeti"/>
    <s v="Univera - Opet"/>
    <x v="12"/>
    <s v="Stokbar"/>
    <s v="Stokbar"/>
    <n v="14000"/>
    <m/>
    <n v="9"/>
    <m/>
    <n v="157500"/>
    <m/>
    <n v="31500"/>
    <m/>
    <n v="126000"/>
    <m/>
    <n v="0"/>
    <n v="0"/>
    <s v="UNI240000002348"/>
    <m/>
    <m/>
    <s v="Opet"/>
    <s v="Mevcut Müşteri"/>
    <s v="Yeni Satış"/>
    <s v="Hizmet"/>
    <s v="Proje Yönetimi ve Danışmanlık"/>
    <s v="Diğer"/>
    <s v="Univera Satış"/>
    <s v="Saha Satış"/>
    <s v="Yurt İçi"/>
    <s v="Türkiye"/>
    <s v="Merkez"/>
  </r>
  <r>
    <m/>
    <m/>
    <x v="228"/>
    <s v="Q4"/>
    <x v="0"/>
    <x v="11"/>
    <m/>
    <s v="OPET FUCHS MADENI YAG SAN VE TIC A.S"/>
    <s v="SY.01.008"/>
    <s v="StokBar Panorama - Depo / Lokasyon Lisansi (Enterprise)"/>
    <s v="Univera - Opet"/>
    <x v="12"/>
    <s v="Stokbar"/>
    <s v="Stokbar"/>
    <n v="76560"/>
    <m/>
    <n v="1"/>
    <m/>
    <n v="95700"/>
    <m/>
    <n v="19140"/>
    <m/>
    <n v="76560"/>
    <m/>
    <n v="0"/>
    <n v="0"/>
    <s v="UNI240000002348"/>
    <m/>
    <m/>
    <s v="Opet"/>
    <s v="Mevcut Müşteri"/>
    <s v="Yeni Satış"/>
    <s v="Lisans"/>
    <s v="Lisans Satışı"/>
    <s v="Diğer"/>
    <s v="Univera Satış"/>
    <s v="Saha Satış"/>
    <s v="Yurt İçi"/>
    <s v="Türkiye"/>
    <s v="Merkez"/>
  </r>
  <r>
    <m/>
    <m/>
    <x v="228"/>
    <s v="Q4"/>
    <x v="0"/>
    <x v="11"/>
    <m/>
    <s v="UNILEVER SAN VE TIC.TÜRK AS."/>
    <s v="SH.03.004"/>
    <s v="StokBar Panorama - Çafri Merkezi Hizmeti (Depo/Lokasyon)"/>
    <s v="Univera - Unilever"/>
    <x v="13"/>
    <s v="Stokbar"/>
    <s v="Stokbar"/>
    <n v="42000"/>
    <m/>
    <n v="5"/>
    <m/>
    <n v="300000"/>
    <m/>
    <n v="90000"/>
    <m/>
    <n v="210000"/>
    <m/>
    <n v="0"/>
    <n v="0"/>
    <s v="UNI240000002352"/>
    <m/>
    <m/>
    <s v="Unilever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228"/>
    <s v="Q4"/>
    <x v="0"/>
    <x v="11"/>
    <m/>
    <s v="LEANK BUSİNESS SOLUTİONS LTD."/>
    <s v="QMH.02.001"/>
    <s v="QUESTMATE YAZILIM BAKIMI HIZMETI"/>
    <s v="Univera - Kanal"/>
    <x v="5"/>
    <s v="Quest"/>
    <m/>
    <n v="7099"/>
    <m/>
    <n v="1"/>
    <m/>
    <n v="7099"/>
    <m/>
    <n v="0"/>
    <m/>
    <n v="7099"/>
    <m/>
    <n v="0"/>
    <n v="0"/>
    <s v="ENV240000000146"/>
    <m/>
    <m/>
    <s v="Leank"/>
    <s v="Mevcut Müşteri"/>
    <s v="Yeni Satış"/>
    <s v="Hizmet"/>
    <s v="Bakım ve Destek Hizmeti"/>
    <s v="Diğer"/>
    <s v="Kanal Satış"/>
    <s v="Leank"/>
    <s v="Yurt İçi"/>
    <s v="Türkiye"/>
    <s v="Merkez"/>
  </r>
  <r>
    <m/>
    <m/>
    <x v="228"/>
    <s v="Q4"/>
    <x v="0"/>
    <x v="11"/>
    <m/>
    <s v="MARSHALL BOYA VE VERNIK SANAYI A.S."/>
    <s v="EH.06.001"/>
    <s v="EnRoute Panorama - Hosting Hizmeti"/>
    <s v="Univera - Marshall"/>
    <x v="12"/>
    <s v="Hosting"/>
    <m/>
    <n v="741022.8"/>
    <m/>
    <n v="1"/>
    <m/>
    <n v="741022.8"/>
    <m/>
    <n v="0"/>
    <m/>
    <n v="741022.8"/>
    <m/>
    <n v="0"/>
    <n v="0"/>
    <s v="UNI240000002387"/>
    <m/>
    <m/>
    <s v="Marshall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228"/>
    <s v="Q4"/>
    <x v="0"/>
    <x v="11"/>
    <m/>
    <s v="Mey İçki Sanayi ve Ticaret A.Ş."/>
    <s v="EH.06.001"/>
    <s v="EnRoute Panorama - Hosting Hizmeti"/>
    <s v="Univera - Mey İçki"/>
    <x v="11"/>
    <s v="Hosting"/>
    <m/>
    <n v="261640.2"/>
    <m/>
    <n v="1"/>
    <m/>
    <n v="261640.2"/>
    <m/>
    <n v="0"/>
    <m/>
    <n v="261640.2"/>
    <m/>
    <n v="0"/>
    <n v="0"/>
    <s v="UNI240000002377"/>
    <m/>
    <m/>
    <s v="Mey İçki"/>
    <s v="Mevcut Müşteri"/>
    <s v="Yenileme"/>
    <s v="Hizmet"/>
    <s v="Hosting"/>
    <s v="Key Account"/>
    <s v="Univera Satış"/>
    <s v="Saha Satış"/>
    <s v="Yurt İçi"/>
    <s v="Türkiye"/>
    <s v="Merkez"/>
  </r>
  <r>
    <m/>
    <m/>
    <x v="228"/>
    <s v="Q4"/>
    <x v="0"/>
    <x v="11"/>
    <m/>
    <s v="UNIVIS BILISIM DESTEK HIZMETLERI SAN.TIC .A.S"/>
    <s v="99002"/>
    <s v="DONANIM KOMISYONU"/>
    <s v="Univera - Kanal"/>
    <x v="5"/>
    <s v="Komisyon"/>
    <s v="Donanım"/>
    <n v="18043.64"/>
    <m/>
    <n v="1"/>
    <m/>
    <n v="18043.64"/>
    <m/>
    <n v="0"/>
    <m/>
    <n v="18043.64"/>
    <m/>
    <n v="0"/>
    <n v="0"/>
    <s v="UNI240000002390"/>
    <m/>
    <m/>
    <s v="Univis"/>
    <s v="Param Grup"/>
    <s v="Yeni Satış"/>
    <s v="Komisyon"/>
    <s v="Donanım Komisyonu"/>
    <s v="Param Grup"/>
    <s v="Kanal Satış"/>
    <s v="Saha Satış"/>
    <s v="Yurt İçi"/>
    <s v="Türkiye"/>
    <s v="Merkez"/>
  </r>
  <r>
    <m/>
    <m/>
    <x v="228"/>
    <s v="Q4"/>
    <x v="0"/>
    <x v="11"/>
    <m/>
    <s v="UNIVIS BILISIM DESTEK HIZMETLERI SAN.TIC .A.S"/>
    <s v="99002"/>
    <s v="DONANIM KOMISYONU"/>
    <s v="Univera - Univis"/>
    <x v="5"/>
    <s v="Komisyon"/>
    <s v="Donanım"/>
    <n v="1378.32"/>
    <m/>
    <n v="1"/>
    <m/>
    <n v="1378.32"/>
    <m/>
    <n v="0"/>
    <m/>
    <n v="1378.32"/>
    <m/>
    <n v="0"/>
    <n v="0"/>
    <s v="UNI240000002390"/>
    <m/>
    <m/>
    <s v="Univis"/>
    <s v="Param Grup"/>
    <s v="Yeni Satış"/>
    <s v="Komisyon"/>
    <s v="Donanım Komisyonu"/>
    <s v="Param Grup"/>
    <s v="Univera Satış"/>
    <s v="Saha Satış"/>
    <s v="Yurt İçi"/>
    <s v="Türkiye"/>
    <s v="Merkez"/>
  </r>
  <r>
    <m/>
    <m/>
    <x v="228"/>
    <s v="Q4"/>
    <x v="0"/>
    <x v="11"/>
    <m/>
    <s v="UNIVIS BILISIM DESTEK HIZMETLERI SAN.TIC .A.S"/>
    <s v="99002"/>
    <s v="DONANIM KOMISYONU"/>
    <s v="Univera - Univis"/>
    <x v="5"/>
    <s v="Komisyon"/>
    <s v="Donanım"/>
    <n v="398.21"/>
    <m/>
    <n v="1"/>
    <m/>
    <n v="398.21"/>
    <m/>
    <n v="0"/>
    <m/>
    <n v="398.21"/>
    <m/>
    <n v="0"/>
    <n v="0"/>
    <s v="UNI240000002391"/>
    <m/>
    <m/>
    <s v="Univis"/>
    <s v="Param Grup"/>
    <s v="Yeni Satış"/>
    <s v="Komisyon"/>
    <s v="Donanım Komisyonu"/>
    <s v="Param Grup"/>
    <s v="Univera Satış"/>
    <s v="Saha Satış"/>
    <s v="Yurt İçi"/>
    <s v="Türkiye"/>
    <s v="Merkez"/>
  </r>
  <r>
    <m/>
    <m/>
    <x v="228"/>
    <s v="Q4"/>
    <x v="0"/>
    <x v="11"/>
    <m/>
    <s v="TÜRKIYE'NIN OTOMOBILI GIRISIM GRUBU SANAYI VE TICARET A.S."/>
    <s v="CDH.02.001"/>
    <s v="Calldesk Panorama Yazilim Bakimi Hizmeti "/>
    <s v="Univera - Togg"/>
    <x v="12"/>
    <s v="ServiceCore"/>
    <m/>
    <n v="393249.17"/>
    <m/>
    <n v="1"/>
    <m/>
    <n v="393249.17"/>
    <m/>
    <n v="0"/>
    <m/>
    <n v="393249.17"/>
    <m/>
    <n v="0"/>
    <n v="0"/>
    <s v="UNI240000002349"/>
    <m/>
    <m/>
    <s v="TOGG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228"/>
    <s v="Q4"/>
    <x v="0"/>
    <x v="11"/>
    <m/>
    <s v="TÜRKIYE'NIN OTOMOBILI GIRISIM GRUBU SANAYI VE TICARET A.S."/>
    <s v="CDH.03.001"/>
    <s v="Calldesk Panorama Destek Hizmeti (Çafri Merkezi) "/>
    <s v="Univera - Togg"/>
    <x v="12"/>
    <s v="ServiceCore"/>
    <m/>
    <n v="2834.83"/>
    <m/>
    <n v="35"/>
    <m/>
    <n v="99219.05"/>
    <m/>
    <n v="0"/>
    <m/>
    <n v="99219.05"/>
    <m/>
    <n v="0"/>
    <n v="0"/>
    <s v="UNI240000002349"/>
    <m/>
    <m/>
    <s v="TOGG"/>
    <s v="Mevcut Müşteri"/>
    <s v="Yenileme"/>
    <s v="Hizmet"/>
    <s v="Çağrı Merkezi"/>
    <s v="Key Account"/>
    <s v="Univera Satış"/>
    <s v="Saha Satış"/>
    <s v="Yurt İçi"/>
    <s v="Türkiye"/>
    <s v="Merkez"/>
  </r>
  <r>
    <m/>
    <m/>
    <x v="228"/>
    <s v="Q4"/>
    <x v="1"/>
    <x v="11"/>
    <m/>
    <s v="MİYA OTOMASYON VE BARKOD BILISIM SISTEMLERI SAN TİC. VE L.T.D. STI."/>
    <s v="WPH.02.001"/>
    <s v="WebPlus Yazılım Bakımı Hizmeti"/>
    <s v="Univera - Kanal"/>
    <x v="20"/>
    <s v="Enroute"/>
    <s v="Webplus"/>
    <n v="3148"/>
    <m/>
    <n v="1"/>
    <m/>
    <n v="3148"/>
    <m/>
    <m/>
    <m/>
    <n v="3148"/>
    <m/>
    <m/>
    <m/>
    <n v="1000003949"/>
    <m/>
    <m/>
    <s v="Miya"/>
    <s v="Mevcut Müşteri"/>
    <s v="Yenileme"/>
    <s v="Hizmet"/>
    <s v="Bakım ve Destek Hizmeti"/>
    <s v="Diğer"/>
    <s v="Kanal Satış"/>
    <s v="Miya"/>
    <s v="Yurt İçi"/>
    <s v="Türkiye"/>
    <s v="Merkez"/>
  </r>
  <r>
    <m/>
    <m/>
    <x v="228"/>
    <s v="Q4"/>
    <x v="1"/>
    <x v="11"/>
    <m/>
    <s v="MİYA OTOMASYON VE BARKOD BILISIM SISTEMLERI SAN TİC. VE L.T.D. STI."/>
    <s v="WPH.02.001"/>
    <s v="WebPlus Yazılım Bakımı Hizmeti"/>
    <s v="Univera - Kanal"/>
    <x v="20"/>
    <s v="Enroute"/>
    <s v="Webplus"/>
    <n v="3148"/>
    <m/>
    <n v="1"/>
    <m/>
    <n v="3148"/>
    <m/>
    <m/>
    <m/>
    <n v="3148"/>
    <m/>
    <m/>
    <m/>
    <n v="1000003948"/>
    <m/>
    <m/>
    <s v="Miya"/>
    <s v="Mevcut Müşteri"/>
    <s v="Yenileme"/>
    <s v="Hizmet"/>
    <s v="Bakım ve Destek Hizmeti"/>
    <s v="Diğer"/>
    <s v="Kanal Satış"/>
    <s v="Miya"/>
    <s v="Yurt İçi"/>
    <s v="Türkiye"/>
    <s v="Merkez"/>
  </r>
  <r>
    <m/>
    <m/>
    <x v="228"/>
    <s v="Q4"/>
    <x v="1"/>
    <x v="11"/>
    <m/>
    <s v="MİYA OTOMASYON VE BARKOD BILISIM SISTEMLERI SAN TİC. VE L.T.D. STI."/>
    <s v="WPH.02.001"/>
    <s v="WebPlus Yazılım Bakımı Hizmeti"/>
    <s v="Univera - Kanal"/>
    <x v="20"/>
    <s v="Enroute"/>
    <s v="Webplus"/>
    <n v="8254"/>
    <m/>
    <n v="1"/>
    <m/>
    <n v="8254"/>
    <m/>
    <m/>
    <m/>
    <n v="8254"/>
    <m/>
    <m/>
    <m/>
    <n v="1000003947"/>
    <m/>
    <m/>
    <s v="Miya"/>
    <s v="Mevcut Müşteri"/>
    <s v="Yenileme"/>
    <s v="Hizmet"/>
    <s v="Bakım ve Destek Hizmeti"/>
    <s v="Diğer"/>
    <s v="Kanal Satış"/>
    <s v="Miya"/>
    <s v="Yurt İçi"/>
    <s v="Türkiye"/>
    <s v="Merkez"/>
  </r>
  <r>
    <m/>
    <m/>
    <x v="228"/>
    <s v="Q4"/>
    <x v="1"/>
    <x v="11"/>
    <m/>
    <s v="MİYA OTOMASYON VE BARKOD BILISIM SISTEMLERI SAN TİC. VE L.T.D. STI."/>
    <s v="WPH.02.001"/>
    <s v="WebPlus Yazılım Bakımı Hizmeti"/>
    <s v="Univera - Kanal"/>
    <x v="20"/>
    <s v="Enroute"/>
    <s v="Webplus"/>
    <n v="3148"/>
    <m/>
    <n v="1"/>
    <m/>
    <n v="3148"/>
    <m/>
    <m/>
    <m/>
    <n v="3148"/>
    <m/>
    <m/>
    <m/>
    <n v="1000003946"/>
    <m/>
    <m/>
    <s v="Miya"/>
    <s v="Mevcut Müşteri"/>
    <s v="Yenileme"/>
    <s v="Hizmet"/>
    <s v="Bakım ve Destek Hizmeti"/>
    <s v="Diğer"/>
    <s v="Kanal Satış"/>
    <s v="Miya"/>
    <s v="Yurt İçi"/>
    <s v="Türkiye"/>
    <s v="Merkez"/>
  </r>
  <r>
    <m/>
    <m/>
    <x v="228"/>
    <s v="Q4"/>
    <x v="1"/>
    <x v="11"/>
    <m/>
    <s v="MİYA OTOMASYON VE BARKOD BILISIM SISTEMLERI SAN TİC. VE L.T.D. STI."/>
    <s v="WPH.02.001"/>
    <s v="WebPlus Yazılım Bakımı Hizmeti"/>
    <s v="Univera - Kanal"/>
    <x v="20"/>
    <s v="Enroute"/>
    <s v="Webplus"/>
    <n v="3148"/>
    <m/>
    <n v="1"/>
    <m/>
    <n v="3148"/>
    <m/>
    <m/>
    <m/>
    <n v="3148"/>
    <m/>
    <m/>
    <m/>
    <n v="1000003945"/>
    <m/>
    <m/>
    <s v="Miya"/>
    <s v="Mevcut Müşteri"/>
    <s v="Yenileme"/>
    <s v="Hizmet"/>
    <s v="Bakım ve Destek Hizmeti"/>
    <s v="Diğer"/>
    <s v="Kanal Satış"/>
    <s v="Miya"/>
    <s v="Yurt İçi"/>
    <s v="Türkiye"/>
    <s v="Merkez"/>
  </r>
  <r>
    <m/>
    <m/>
    <x v="228"/>
    <s v="Q4"/>
    <x v="1"/>
    <x v="11"/>
    <m/>
    <s v="MİYA OTOMASYON VE BARKOD BILISIM SISTEMLERI SAN TİC. VE L.T.D. STI."/>
    <s v="WPH.02.001"/>
    <s v="WebPlus Yazılım Bakımı Hizmeti"/>
    <s v="Univera - Kanal"/>
    <x v="20"/>
    <s v="Enroute"/>
    <s v="Webplus"/>
    <n v="3148"/>
    <m/>
    <n v="1"/>
    <m/>
    <n v="3148"/>
    <m/>
    <m/>
    <m/>
    <n v="3148"/>
    <m/>
    <m/>
    <m/>
    <n v="1000003944"/>
    <m/>
    <m/>
    <s v="Miya"/>
    <s v="Mevcut Müşteri"/>
    <s v="Yenileme"/>
    <s v="Hizmet"/>
    <s v="Bakım ve Destek Hizmeti"/>
    <s v="Diğer"/>
    <s v="Kanal Satış"/>
    <s v="Miya"/>
    <s v="Yurt İçi"/>
    <s v="Türkiye"/>
    <s v="Merkez"/>
  </r>
  <r>
    <m/>
    <m/>
    <x v="228"/>
    <s v="Q4"/>
    <x v="1"/>
    <x v="11"/>
    <m/>
    <s v="MİYA OTOMASYON VE BARKOD BILISIM SISTEMLERI SAN TİC. VE L.T.D. STI."/>
    <s v="WPH.02.001"/>
    <s v="WebPlus Yazılım Bakımı Hizmeti"/>
    <s v="Univera - Kanal"/>
    <x v="20"/>
    <s v="Enroute"/>
    <s v="Webplus"/>
    <n v="3148"/>
    <m/>
    <n v="1"/>
    <m/>
    <n v="3148"/>
    <m/>
    <m/>
    <m/>
    <n v="3148"/>
    <m/>
    <m/>
    <m/>
    <n v="1000003943"/>
    <m/>
    <m/>
    <s v="Miya"/>
    <s v="Mevcut Müşteri"/>
    <s v="Yenileme"/>
    <s v="Hizmet"/>
    <s v="Bakım ve Destek Hizmeti"/>
    <s v="Diğer"/>
    <s v="Kanal Satış"/>
    <s v="Miya"/>
    <s v="Yurt İçi"/>
    <s v="Türkiye"/>
    <s v="Merkez"/>
  </r>
  <r>
    <m/>
    <m/>
    <x v="228"/>
    <s v="Q4"/>
    <x v="1"/>
    <x v="11"/>
    <m/>
    <s v="MİYA OTOMASYON VE BARKOD BILISIM SISTEMLERI SAN TİC. VE L.T.D. STI."/>
    <s v="WPH.02.001"/>
    <s v="WebPlus Yazılım Bakımı Hizmeti"/>
    <s v="Univera - Kanal"/>
    <x v="20"/>
    <s v="Enroute"/>
    <s v="Webplus"/>
    <n v="7024"/>
    <m/>
    <n v="1"/>
    <m/>
    <n v="7024"/>
    <m/>
    <m/>
    <m/>
    <n v="7024"/>
    <m/>
    <m/>
    <m/>
    <n v="1000003942"/>
    <m/>
    <m/>
    <s v="Miya"/>
    <s v="Mevcut Müşteri"/>
    <s v="Yenileme"/>
    <s v="Hizmet"/>
    <s v="Bakım ve Destek Hizmeti"/>
    <s v="Diğer"/>
    <s v="Kanal Satış"/>
    <s v="Miya"/>
    <s v="Yurt İçi"/>
    <s v="Türkiye"/>
    <s v="Merkez"/>
  </r>
  <r>
    <m/>
    <m/>
    <x v="228"/>
    <s v="Q4"/>
    <x v="1"/>
    <x v="11"/>
    <m/>
    <s v="MİYA OTOMASYON VE BARKOD BILISIM SISTEMLERI SAN TİC. VE L.T.D. STI."/>
    <s v="WPH.02.001"/>
    <s v="WebPlus Yazılım Bakımı Hizmeti"/>
    <s v="Univera - Kanal"/>
    <x v="20"/>
    <s v="Enroute"/>
    <s v="Webplus"/>
    <n v="7024"/>
    <m/>
    <n v="1"/>
    <m/>
    <n v="7024"/>
    <m/>
    <m/>
    <m/>
    <n v="7024"/>
    <m/>
    <m/>
    <m/>
    <n v="1000003940"/>
    <m/>
    <m/>
    <s v="Miya"/>
    <s v="Mevcut Müşteri"/>
    <s v="Yenileme"/>
    <s v="Hizmet"/>
    <s v="Bakım ve Destek Hizmeti"/>
    <s v="Diğer"/>
    <s v="Kanal Satış"/>
    <s v="Miya"/>
    <s v="Yurt İçi"/>
    <s v="Türkiye"/>
    <s v="Merkez"/>
  </r>
  <r>
    <m/>
    <m/>
    <x v="228"/>
    <s v="Q4"/>
    <x v="1"/>
    <x v="11"/>
    <m/>
    <s v="MİYA OTOMASYON VE BARKOD BILISIM SISTEMLERI SAN TİC. VE L.T.D. STI."/>
    <s v="WPH.02.001"/>
    <s v="WebPlus Yazılım Bakımı Hizmeti"/>
    <s v="Univera - Kanal"/>
    <x v="20"/>
    <s v="Enroute"/>
    <s v="Webplus"/>
    <n v="11240"/>
    <m/>
    <n v="1"/>
    <m/>
    <n v="11240"/>
    <m/>
    <m/>
    <m/>
    <n v="11240"/>
    <m/>
    <m/>
    <m/>
    <n v="1000003939"/>
    <m/>
    <m/>
    <s v="Miya"/>
    <s v="Mevcut Müşteri"/>
    <s v="Yenileme"/>
    <s v="Hizmet"/>
    <s v="Bakım ve Destek Hizmeti"/>
    <s v="Diğer"/>
    <s v="Kanal Satış"/>
    <s v="Miya"/>
    <s v="Yurt İçi"/>
    <s v="Türkiye"/>
    <s v="Merkez"/>
  </r>
  <r>
    <m/>
    <m/>
    <x v="228"/>
    <s v="Q4"/>
    <x v="1"/>
    <x v="11"/>
    <m/>
    <s v="MİYA OTOMASYON VE BARKOD BILISIM SISTEMLERI SAN TİC. VE L.T.D. STI."/>
    <s v="WPH.02.001"/>
    <s v="WebPlus Yazılım Bakımı Hizmeti"/>
    <s v="Univera - Kanal"/>
    <x v="20"/>
    <s v="Enroute"/>
    <s v="Webplus"/>
    <n v="7024"/>
    <m/>
    <n v="1"/>
    <m/>
    <n v="7024"/>
    <m/>
    <m/>
    <m/>
    <n v="7024"/>
    <m/>
    <m/>
    <m/>
    <n v="1000003938"/>
    <m/>
    <m/>
    <s v="Miya"/>
    <s v="Mevcut Müşteri"/>
    <s v="Yenileme"/>
    <s v="Hizmet"/>
    <s v="Bakım ve Destek Hizmeti"/>
    <s v="Diğer"/>
    <s v="Kanal Satış"/>
    <s v="Miya"/>
    <s v="Yurt İçi"/>
    <s v="Türkiye"/>
    <s v="Merkez"/>
  </r>
  <r>
    <m/>
    <m/>
    <x v="228"/>
    <s v="Q4"/>
    <x v="1"/>
    <x v="11"/>
    <m/>
    <s v="MİYA OTOMASYON VE BARKOD BILISIM SISTEMLERI SAN TİC. VE L.T.D. STI."/>
    <s v="WPH.02.001"/>
    <s v="WebPlus Yazılım Bakımı Hizmeti"/>
    <s v="Univera - Kanal"/>
    <x v="20"/>
    <s v="Enroute"/>
    <s v="Webplus"/>
    <n v="11240"/>
    <m/>
    <n v="1"/>
    <m/>
    <n v="11240"/>
    <m/>
    <m/>
    <m/>
    <n v="11240"/>
    <m/>
    <m/>
    <m/>
    <n v="1000003937"/>
    <m/>
    <m/>
    <s v="Miya"/>
    <s v="Mevcut Müşteri"/>
    <s v="Yenileme"/>
    <s v="Hizmet"/>
    <s v="Bakım ve Destek Hizmeti"/>
    <s v="Diğer"/>
    <s v="Kanal Satış"/>
    <s v="Miya"/>
    <s v="Yurt İçi"/>
    <s v="Türkiye"/>
    <s v="Merkez"/>
  </r>
  <r>
    <m/>
    <m/>
    <x v="228"/>
    <s v="Q4"/>
    <x v="1"/>
    <x v="11"/>
    <m/>
    <s v="MİYA OTOMASYON VE BARKOD BILISIM SISTEMLERI SAN TİC. VE L.T.D. STI."/>
    <s v="WPH.02.001"/>
    <s v="WebPlus Yazılım Bakımı Hizmeti"/>
    <s v="Univera - Kanal"/>
    <x v="20"/>
    <s v="Enroute"/>
    <s v="Webplus"/>
    <n v="11240"/>
    <m/>
    <n v="1"/>
    <m/>
    <n v="11240"/>
    <m/>
    <m/>
    <m/>
    <n v="11240"/>
    <m/>
    <m/>
    <m/>
    <n v="1000003936"/>
    <m/>
    <m/>
    <s v="Miya"/>
    <s v="Mevcut Müşteri"/>
    <s v="Yenileme"/>
    <s v="Hizmet"/>
    <s v="Bakım ve Destek Hizmeti"/>
    <s v="Diğer"/>
    <s v="Kanal Satış"/>
    <s v="Miya"/>
    <s v="Yurt İçi"/>
    <s v="Türkiye"/>
    <s v="Merkez"/>
  </r>
  <r>
    <m/>
    <m/>
    <x v="228"/>
    <s v="Q4"/>
    <x v="1"/>
    <x v="11"/>
    <m/>
    <s v="MİYA OTOMASYON VE BARKOD BILISIM SISTEMLERI SAN TİC. VE L.T.D. STI."/>
    <s v="WPH.02.001"/>
    <s v="WebPlus Yazılım Bakımı Hizmeti"/>
    <s v="Univera - Kanal"/>
    <x v="20"/>
    <s v="Enroute"/>
    <s v="Webplus"/>
    <n v="11240"/>
    <m/>
    <n v="1"/>
    <m/>
    <n v="11240"/>
    <m/>
    <m/>
    <m/>
    <n v="11240"/>
    <m/>
    <m/>
    <m/>
    <n v="1000003935"/>
    <m/>
    <m/>
    <s v="Miya"/>
    <s v="Mevcut Müşteri"/>
    <s v="Yenileme"/>
    <s v="Hizmet"/>
    <s v="Bakım ve Destek Hizmeti"/>
    <s v="Diğer"/>
    <s v="Kanal Satış"/>
    <s v="Miya"/>
    <s v="Yurt İçi"/>
    <s v="Türkiye"/>
    <s v="Merkez"/>
  </r>
  <r>
    <m/>
    <m/>
    <x v="228"/>
    <s v="Q4"/>
    <x v="1"/>
    <x v="11"/>
    <m/>
    <s v="MİYA OTOMASYON VE BARKOD BILISIM SISTEMLERI SAN TİC. VE L.T.D. STI."/>
    <s v="WPH.02.001"/>
    <s v="WebPlus Yazılım Bakımı Hizmeti"/>
    <s v="Univera - Kanal"/>
    <x v="20"/>
    <s v="Enroute"/>
    <s v="Webplus"/>
    <n v="11240"/>
    <m/>
    <n v="1"/>
    <m/>
    <n v="11240"/>
    <m/>
    <m/>
    <m/>
    <n v="11240"/>
    <m/>
    <m/>
    <m/>
    <n v="1000003934"/>
    <m/>
    <m/>
    <s v="Miya"/>
    <s v="Mevcut Müşteri"/>
    <s v="Yenileme"/>
    <s v="Hizmet"/>
    <s v="Bakım ve Destek Hizmeti"/>
    <s v="Diğer"/>
    <s v="Kanal Satış"/>
    <s v="Miya"/>
    <s v="Yurt İçi"/>
    <s v="Türkiye"/>
    <s v="Merkez"/>
  </r>
  <r>
    <m/>
    <m/>
    <x v="228"/>
    <s v="Q4"/>
    <x v="1"/>
    <x v="11"/>
    <m/>
    <s v="MİYA OTOMASYON VE BARKOD BILISIM SISTEMLERI SAN TİC. VE L.T.D. STI."/>
    <s v="WPH.02.001"/>
    <s v="WebPlus Yazılım Bakımı Hizmeti"/>
    <s v="Univera - Kanal"/>
    <x v="20"/>
    <s v="Enroute"/>
    <s v="Webplus"/>
    <n v="7024"/>
    <m/>
    <n v="1"/>
    <m/>
    <n v="7024"/>
    <m/>
    <m/>
    <m/>
    <n v="7024"/>
    <m/>
    <m/>
    <m/>
    <n v="1000003933"/>
    <m/>
    <m/>
    <s v="Miya"/>
    <s v="Mevcut Müşteri"/>
    <s v="Yenileme"/>
    <s v="Hizmet"/>
    <s v="Bakım ve Destek Hizmeti"/>
    <s v="Diğer"/>
    <s v="Kanal Satış"/>
    <s v="Miya"/>
    <s v="Yurt İçi"/>
    <s v="Türkiye"/>
    <s v="Merkez"/>
  </r>
  <r>
    <m/>
    <m/>
    <x v="228"/>
    <s v="Q4"/>
    <x v="1"/>
    <x v="11"/>
    <m/>
    <s v="TTM PAZARLAMA TİCARET İTHALAT VE İHRACAT ANONİM ŞİRKETİ"/>
    <s v="EH.05.002"/>
    <s v="EnRoute Panorama - Rapor Geliştirme Hizmeti"/>
    <s v="Univera - Ezel Kozmetik"/>
    <x v="19"/>
    <s v="Enroute"/>
    <s v="Enterprise"/>
    <n v="17150"/>
    <m/>
    <n v="5"/>
    <m/>
    <n v="85750"/>
    <m/>
    <m/>
    <m/>
    <n v="85750"/>
    <m/>
    <m/>
    <m/>
    <n v="1000003893"/>
    <m/>
    <m/>
    <s v="Ezel Kozmetik"/>
    <s v="Yeni Müşteri"/>
    <s v="Yeni Satış"/>
    <s v="Hizmet"/>
    <s v="Rapor Geliştirme"/>
    <s v="Diğer"/>
    <s v="Univera Satış"/>
    <s v="Saha Satış"/>
    <s v="Yurt İçi"/>
    <s v="Türkiye"/>
    <s v="Merkez"/>
  </r>
  <r>
    <m/>
    <m/>
    <x v="228"/>
    <s v="Q4"/>
    <x v="1"/>
    <x v="11"/>
    <m/>
    <s v="TTM PAZARLAMA TİCARET İTHALAT VE İHRACAT ANONİM ŞİRKETİ"/>
    <s v="EH.01.001"/>
    <s v="EnRoute Panorama - Proje ve Ürün Yönetimi Danışmanlığı Hizmeti"/>
    <s v="Univera - Ezel Kozmetik"/>
    <x v="19"/>
    <s v="Enroute"/>
    <s v="Enterprise"/>
    <n v="17150"/>
    <m/>
    <n v="15"/>
    <m/>
    <n v="257250"/>
    <m/>
    <m/>
    <m/>
    <n v="257250"/>
    <m/>
    <m/>
    <m/>
    <n v="1000003893"/>
    <m/>
    <m/>
    <s v="Ezel Kozmetik"/>
    <s v="Yeni Müşteri"/>
    <s v="Yeni Satış"/>
    <s v="Hizmet"/>
    <s v="Proje Yönetimi ve Danışmanlık"/>
    <s v="Diğer"/>
    <s v="Univera Satış"/>
    <s v="Saha Satış"/>
    <s v="Yurt İçi"/>
    <s v="Türkiye"/>
    <s v="Merkez"/>
  </r>
  <r>
    <m/>
    <m/>
    <x v="228"/>
    <s v="Q4"/>
    <x v="1"/>
    <x v="11"/>
    <m/>
    <s v="TTM PAZARLAMA TİCARET İTHALAT VE İHRACAT ANONİM ŞİRKETİ"/>
    <s v="EYS.02.033"/>
    <s v="EnRoute Panorama - Mobil Kullanıcı Lisansı"/>
    <s v="Univera - Ezel Kozmetik"/>
    <x v="19"/>
    <s v="Enroute"/>
    <s v="Standart"/>
    <n v="3300"/>
    <m/>
    <n v="8"/>
    <m/>
    <n v="26400"/>
    <m/>
    <m/>
    <m/>
    <n v="26400"/>
    <m/>
    <m/>
    <m/>
    <n v="1000003893"/>
    <m/>
    <m/>
    <s v="Ezel Kozmetik"/>
    <s v="Yeni Müşteri"/>
    <s v="Yeni Satış"/>
    <s v="Lisans"/>
    <s v="Lisans Satışı"/>
    <s v="Diğer"/>
    <s v="Univera Satış"/>
    <s v="Saha Satış"/>
    <s v="Yurt İçi"/>
    <s v="Türkiye"/>
    <s v="Merkez"/>
  </r>
  <r>
    <m/>
    <m/>
    <x v="228"/>
    <s v="Q4"/>
    <x v="1"/>
    <x v="11"/>
    <m/>
    <s v="TTM PAZARLAMA TİCARET İTHALAT VE İHRACAT ANONİM ŞİRKETİ"/>
    <s v="EYS.01.021"/>
    <s v="EnRoute Panorama - Dağıtım Kanalı (Bayi/Distribütör/Şube) Lisansı"/>
    <s v="Univera - Ezel Kozmetik"/>
    <x v="19"/>
    <s v="Enroute"/>
    <s v="Standart"/>
    <n v="13000"/>
    <m/>
    <n v="10"/>
    <m/>
    <n v="130000"/>
    <m/>
    <m/>
    <m/>
    <n v="130000"/>
    <m/>
    <m/>
    <m/>
    <n v="1000003893"/>
    <m/>
    <m/>
    <s v="Ezel Kozmetik"/>
    <s v="Yeni Müşteri"/>
    <s v="Yeni Satış"/>
    <s v="Lisans"/>
    <s v="Lisans Satışı"/>
    <s v="Diğer"/>
    <s v="Univera Satış"/>
    <s v="Saha Satış"/>
    <s v="Yurt İçi"/>
    <s v="Türkiye"/>
    <s v="Merkez"/>
  </r>
  <r>
    <m/>
    <m/>
    <x v="229"/>
    <s v="Q2"/>
    <x v="0"/>
    <x v="5"/>
    <m/>
    <s v="BRISA BRIDGESTONE SABANCI LASTIK SANAYI VE TICARET A.S."/>
    <s v="EH.02.011"/>
    <s v="Enroute Panorama ExtendedAPI Yazilim Bakimi Hizmeti "/>
    <s v="Univera - Brisa Bridgestone"/>
    <x v="2"/>
    <s v="Enroute"/>
    <m/>
    <n v="806425.92"/>
    <m/>
    <n v="1"/>
    <m/>
    <n v="806425.92"/>
    <m/>
    <n v="0"/>
    <m/>
    <n v="806425.92"/>
    <m/>
    <n v="0"/>
    <n v="0"/>
    <s v="UNI240000000901"/>
    <m/>
    <m/>
    <s v="Brisa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229"/>
    <s v="Q2"/>
    <x v="0"/>
    <x v="5"/>
    <m/>
    <s v="BRISA BRIDGESTONE SABANCI LASTIK SANAYI VE TICARET A.S."/>
    <s v="EYS.01.011"/>
    <s v="EnRoute Panorama - Web Connector  - Dist Okuma Uygulama Lisansi (Dis Kaynak) Standart"/>
    <s v="Univera - Brisa Bridgestone"/>
    <x v="2"/>
    <s v="Enroute"/>
    <m/>
    <n v="600229"/>
    <m/>
    <n v="1"/>
    <m/>
    <n v="600229"/>
    <m/>
    <n v="0"/>
    <m/>
    <n v="600229"/>
    <m/>
    <n v="0"/>
    <n v="0"/>
    <s v="UNI240000000900"/>
    <m/>
    <m/>
    <s v="Brisa"/>
    <s v="Mevcut Müşteri"/>
    <s v="Yeni Satış"/>
    <s v="Lisans"/>
    <s v="Lisans Satışı"/>
    <s v="Key Account"/>
    <s v="Univera Satış"/>
    <s v="Saha Satış"/>
    <s v="Yurt İçi"/>
    <s v="Türkiye"/>
    <s v="Merkez"/>
  </r>
  <r>
    <m/>
    <m/>
    <x v="229"/>
    <s v="Q1"/>
    <x v="1"/>
    <x v="0"/>
    <m/>
    <s v="MİYA OTOMASYON VE BARKOD BILISIM SISTEMLERI SAN TİC. VE L.T.D. STI."/>
    <s v="WPH.02.001"/>
    <s v="Webplus Yazilim Bakimi Hizmeti"/>
    <s v="Univera - Kanal"/>
    <x v="5"/>
    <s v="Enroute"/>
    <s v="Webplus"/>
    <n v="5916"/>
    <m/>
    <n v="1"/>
    <m/>
    <n v="5916"/>
    <m/>
    <n v="0"/>
    <m/>
    <n v="5916"/>
    <m/>
    <n v="0"/>
    <n v="0"/>
    <m/>
    <m/>
    <m/>
    <s v="Miya"/>
    <s v="Mevcut Müşteri"/>
    <s v="Yenileme"/>
    <s v="Hizmet"/>
    <s v="Bakım ve Destek Hizmeti"/>
    <s v="Diğer"/>
    <s v="Kanal Satış"/>
    <s v="Miya"/>
    <s v="Yurt İçi"/>
    <s v="Türkiye"/>
    <s v="Merkez"/>
  </r>
  <r>
    <m/>
    <m/>
    <x v="229"/>
    <s v="Q4"/>
    <x v="1"/>
    <x v="11"/>
    <m/>
    <s v="MİYA OTOMASYON VE BARKOD BILISIM SISTEMLERI SAN TİC. VE L.T.D. STI."/>
    <s v="WPH.02.001"/>
    <s v="WebPlus Yazılım Bakımı Hizmeti"/>
    <s v="Univera - Kanal"/>
    <x v="20"/>
    <s v="Enroute"/>
    <s v="Webplus"/>
    <n v="11240"/>
    <m/>
    <n v="1"/>
    <m/>
    <n v="11240"/>
    <m/>
    <m/>
    <m/>
    <n v="11240"/>
    <m/>
    <m/>
    <m/>
    <n v="1000003932"/>
    <m/>
    <m/>
    <s v="Miya"/>
    <s v="Mevcut Müşteri"/>
    <s v="Yenileme"/>
    <s v="Hizmet"/>
    <s v="Bakım ve Destek Hizmeti"/>
    <s v="Diğer"/>
    <s v="Kanal Satış"/>
    <s v="Miya"/>
    <s v="Yurt İçi"/>
    <s v="Türkiye"/>
    <s v="Merkez"/>
  </r>
  <r>
    <m/>
    <m/>
    <x v="229"/>
    <s v="Q4"/>
    <x v="1"/>
    <x v="11"/>
    <m/>
    <s v="MİYA OTOMASYON VE BARKOD BILISIM SISTEMLERI SAN TİC. VE L.T.D. STI."/>
    <s v="WPH.02.001"/>
    <s v="WebPlus Yazılım Bakımı Hizmeti"/>
    <s v="Univera - Kanal"/>
    <x v="20"/>
    <s v="Enroute"/>
    <s v="Webplus"/>
    <n v="11240"/>
    <m/>
    <n v="1"/>
    <m/>
    <n v="11240"/>
    <m/>
    <m/>
    <m/>
    <n v="11240"/>
    <m/>
    <m/>
    <m/>
    <n v="1000003931"/>
    <m/>
    <m/>
    <s v="Miya"/>
    <s v="Mevcut Müşteri"/>
    <s v="Yenileme"/>
    <s v="Hizmet"/>
    <s v="Bakım ve Destek Hizmeti"/>
    <s v="Diğer"/>
    <s v="Kanal Satış"/>
    <s v="Miya"/>
    <s v="Yurt İçi"/>
    <s v="Türkiye"/>
    <s v="Merkez"/>
  </r>
  <r>
    <m/>
    <m/>
    <x v="229"/>
    <s v="Q4"/>
    <x v="1"/>
    <x v="11"/>
    <m/>
    <s v="MİYA OTOMASYON VE BARKOD BILISIM SISTEMLERI SAN TİC. VE L.T.D. STI."/>
    <s v="WPH.02.001"/>
    <s v="WebPlus Yazılım Bakımı Hizmeti"/>
    <s v="Univera - Kanal"/>
    <x v="20"/>
    <s v="Enroute"/>
    <s v="Webplus"/>
    <n v="7024"/>
    <m/>
    <n v="1"/>
    <m/>
    <n v="7024"/>
    <m/>
    <m/>
    <m/>
    <n v="7024"/>
    <m/>
    <m/>
    <m/>
    <n v="1000003929"/>
    <m/>
    <m/>
    <s v="Miya"/>
    <s v="Mevcut Müşteri"/>
    <s v="Yenileme"/>
    <s v="Hizmet"/>
    <s v="Bakım ve Destek Hizmeti"/>
    <s v="Diğer"/>
    <s v="Kanal Satış"/>
    <s v="Miya"/>
    <s v="Yurt İçi"/>
    <s v="Türkiye"/>
    <s v="Merkez"/>
  </r>
  <r>
    <m/>
    <m/>
    <x v="229"/>
    <s v="Q4"/>
    <x v="1"/>
    <x v="11"/>
    <m/>
    <s v="MİYA OTOMASYON VE BARKOD BILISIM SISTEMLERI SAN TİC. VE L.T.D. STI."/>
    <s v="WPH.02.001"/>
    <s v="WebPlus Yazılım Bakımı Hizmeti"/>
    <s v="Univera - Kanal"/>
    <x v="20"/>
    <s v="Enroute"/>
    <s v="Webplus"/>
    <n v="22480"/>
    <m/>
    <n v="1"/>
    <m/>
    <n v="22480"/>
    <m/>
    <m/>
    <m/>
    <n v="22480"/>
    <m/>
    <m/>
    <m/>
    <n v="1000003928"/>
    <m/>
    <m/>
    <s v="Miya"/>
    <s v="Mevcut Müşteri"/>
    <s v="Yenileme"/>
    <s v="Hizmet"/>
    <s v="Bakım ve Destek Hizmeti"/>
    <s v="Diğer"/>
    <s v="Kanal Satış"/>
    <s v="Miya"/>
    <s v="Yurt İçi"/>
    <s v="Türkiye"/>
    <s v="Merkez"/>
  </r>
  <r>
    <m/>
    <m/>
    <x v="229"/>
    <s v="Q4"/>
    <x v="1"/>
    <x v="11"/>
    <m/>
    <s v="MİYA OTOMASYON VE BARKOD BILISIM SISTEMLERI SAN TİC. VE L.T.D. STI."/>
    <s v="WPH.02.001"/>
    <s v="WebPlus Yazılım Bakımı Hizmeti"/>
    <s v="Univera - Kanal"/>
    <x v="20"/>
    <s v="Enroute"/>
    <s v="Webplus"/>
    <n v="11240"/>
    <m/>
    <n v="1"/>
    <m/>
    <n v="11240"/>
    <m/>
    <m/>
    <m/>
    <n v="11240"/>
    <m/>
    <m/>
    <m/>
    <n v="1000003927"/>
    <m/>
    <m/>
    <s v="Miya"/>
    <s v="Mevcut Müşteri"/>
    <s v="Yenileme"/>
    <s v="Hizmet"/>
    <s v="Bakım ve Destek Hizmeti"/>
    <s v="Diğer"/>
    <s v="Kanal Satış"/>
    <s v="Miya"/>
    <s v="Yurt İçi"/>
    <s v="Türkiye"/>
    <s v="Merkez"/>
  </r>
  <r>
    <m/>
    <m/>
    <x v="229"/>
    <s v="Q4"/>
    <x v="1"/>
    <x v="11"/>
    <m/>
    <s v="MİYA OTOMASYON VE BARKOD BILISIM SISTEMLERI SAN TİC. VE L.T.D. STI."/>
    <s v="WPH.02.001"/>
    <s v="WebPlus Yazılım Bakımı Hizmeti"/>
    <s v="Univera - Kanal"/>
    <x v="20"/>
    <s v="Enroute"/>
    <s v="Webplus"/>
    <n v="11240"/>
    <m/>
    <n v="1"/>
    <m/>
    <n v="11240"/>
    <m/>
    <m/>
    <m/>
    <n v="11240"/>
    <m/>
    <m/>
    <m/>
    <n v="1000003925"/>
    <m/>
    <m/>
    <s v="Miya"/>
    <s v="Mevcut Müşteri"/>
    <s v="Yenileme"/>
    <s v="Hizmet"/>
    <s v="Bakım ve Destek Hizmeti"/>
    <s v="Diğer"/>
    <s v="Kanal Satış"/>
    <s v="Miya"/>
    <s v="Yurt İçi"/>
    <s v="Türkiye"/>
    <s v="Merkez"/>
  </r>
  <r>
    <m/>
    <m/>
    <x v="229"/>
    <s v="Q4"/>
    <x v="1"/>
    <x v="11"/>
    <m/>
    <s v="MİYA OTOMASYON VE BARKOD BILISIM SISTEMLERI SAN TİC. VE L.T.D. STI."/>
    <s v="WPH.02.001"/>
    <s v="WebPlus Yazılım Bakımı Hizmeti"/>
    <s v="Univera - Kanal"/>
    <x v="20"/>
    <s v="Enroute"/>
    <s v="Webplus"/>
    <n v="7024"/>
    <m/>
    <n v="1"/>
    <m/>
    <n v="7024"/>
    <m/>
    <m/>
    <m/>
    <n v="7024"/>
    <m/>
    <m/>
    <m/>
    <n v="1000003924"/>
    <m/>
    <m/>
    <s v="Miya"/>
    <s v="Mevcut Müşteri"/>
    <s v="Yenileme"/>
    <s v="Hizmet"/>
    <s v="Bakım ve Destek Hizmeti"/>
    <s v="Diğer"/>
    <s v="Kanal Satış"/>
    <s v="Miya"/>
    <s v="Yurt İçi"/>
    <s v="Türkiye"/>
    <s v="Merkez"/>
  </r>
  <r>
    <m/>
    <m/>
    <x v="229"/>
    <s v="Q4"/>
    <x v="1"/>
    <x v="11"/>
    <m/>
    <s v="MİYA OTOMASYON VE BARKOD BILISIM SISTEMLERI SAN TİC. VE L.T.D. STI."/>
    <s v="WPH.02.001"/>
    <s v="WebPlus Yazılım Bakımı Hizmeti"/>
    <s v="Univera - Kanal"/>
    <x v="20"/>
    <s v="Enroute"/>
    <s v="Webplus"/>
    <n v="11240"/>
    <m/>
    <n v="1"/>
    <m/>
    <n v="11240"/>
    <m/>
    <m/>
    <m/>
    <n v="11240"/>
    <m/>
    <m/>
    <m/>
    <n v="1000003923"/>
    <m/>
    <m/>
    <s v="Miya"/>
    <s v="Mevcut Müşteri"/>
    <s v="Yenileme"/>
    <s v="Hizmet"/>
    <s v="Bakım ve Destek Hizmeti"/>
    <s v="Diğer"/>
    <s v="Kanal Satış"/>
    <s v="Miya"/>
    <s v="Yurt İçi"/>
    <s v="Türkiye"/>
    <s v="Merkez"/>
  </r>
  <r>
    <m/>
    <m/>
    <x v="229"/>
    <s v="Q4"/>
    <x v="1"/>
    <x v="11"/>
    <m/>
    <s v="MİYA OTOMASYON VE BARKOD BILISIM SISTEMLERI SAN TİC. VE L.T.D. STI."/>
    <s v="WPH.02.001"/>
    <s v="WebPlus Yazılım Bakımı Hizmeti"/>
    <s v="Univera - Kanal"/>
    <x v="20"/>
    <s v="Enroute"/>
    <s v="Webplus"/>
    <n v="11240"/>
    <m/>
    <n v="1"/>
    <m/>
    <n v="11240"/>
    <m/>
    <m/>
    <m/>
    <n v="11240"/>
    <m/>
    <m/>
    <m/>
    <n v="1000003922"/>
    <m/>
    <m/>
    <s v="Miya"/>
    <s v="Mevcut Müşteri"/>
    <s v="Yenileme"/>
    <s v="Hizmet"/>
    <s v="Bakım ve Destek Hizmeti"/>
    <s v="Diğer"/>
    <s v="Kanal Satış"/>
    <s v="Miya"/>
    <s v="Yurt İçi"/>
    <s v="Türkiye"/>
    <s v="Merkez"/>
  </r>
  <r>
    <m/>
    <m/>
    <x v="229"/>
    <s v="Q4"/>
    <x v="1"/>
    <x v="11"/>
    <m/>
    <s v="MİYA OTOMASYON VE BARKOD BILISIM SISTEMLERI SAN TİC. VE L.T.D. STI."/>
    <s v="WPH.02.001"/>
    <s v="WebPlus Yazılım Bakımı Hizmeti"/>
    <s v="Univera - Kanal"/>
    <x v="20"/>
    <s v="Enroute"/>
    <s v="Webplus"/>
    <n v="7024"/>
    <m/>
    <n v="1"/>
    <m/>
    <n v="7024"/>
    <m/>
    <m/>
    <m/>
    <n v="7024"/>
    <m/>
    <m/>
    <m/>
    <n v="1000003921"/>
    <m/>
    <m/>
    <s v="Miya"/>
    <s v="Mevcut Müşteri"/>
    <s v="Yenileme"/>
    <s v="Hizmet"/>
    <s v="Bakım ve Destek Hizmeti"/>
    <s v="Diğer"/>
    <s v="Kanal Satış"/>
    <s v="Miya"/>
    <s v="Yurt İçi"/>
    <s v="Türkiye"/>
    <s v="Merkez"/>
  </r>
  <r>
    <m/>
    <m/>
    <x v="229"/>
    <s v="Q4"/>
    <x v="1"/>
    <x v="11"/>
    <m/>
    <s v="MİYA OTOMASYON VE BARKOD BILISIM SISTEMLERI SAN TİC. VE L.T.D. STI."/>
    <s v="WPH.02.001"/>
    <s v="WebPlus Yazılım Bakımı Hizmeti"/>
    <s v="Univera - Kanal"/>
    <x v="20"/>
    <s v="Enroute"/>
    <s v="Webplus"/>
    <n v="11240"/>
    <m/>
    <n v="1"/>
    <m/>
    <n v="11240"/>
    <m/>
    <m/>
    <m/>
    <n v="11240"/>
    <m/>
    <m/>
    <m/>
    <n v="1000003920"/>
    <m/>
    <m/>
    <s v="Miya"/>
    <s v="Mevcut Müşteri"/>
    <s v="Yenileme"/>
    <s v="Hizmet"/>
    <s v="Bakım ve Destek Hizmeti"/>
    <s v="Diğer"/>
    <s v="Kanal Satış"/>
    <s v="Miya"/>
    <s v="Yurt İçi"/>
    <s v="Türkiye"/>
    <s v="Merkez"/>
  </r>
  <r>
    <m/>
    <m/>
    <x v="229"/>
    <s v="Q4"/>
    <x v="1"/>
    <x v="11"/>
    <m/>
    <s v="MİYA OTOMASYON VE BARKOD BILISIM SISTEMLERI SAN TİC. VE L.T.D. STI."/>
    <s v="WPH.02.001"/>
    <s v="WebPlus Yazılım Bakımı Hizmeti"/>
    <s v="Univera - Kanal"/>
    <x v="20"/>
    <s v="Enroute"/>
    <s v="Webplus"/>
    <n v="11240"/>
    <m/>
    <n v="1"/>
    <m/>
    <n v="11240"/>
    <m/>
    <m/>
    <m/>
    <n v="11240"/>
    <m/>
    <m/>
    <m/>
    <n v="1000003919"/>
    <m/>
    <m/>
    <s v="Miya"/>
    <s v="Mevcut Müşteri"/>
    <s v="Yenileme"/>
    <s v="Hizmet"/>
    <s v="Bakım ve Destek Hizmeti"/>
    <s v="Diğer"/>
    <s v="Kanal Satış"/>
    <s v="Miya"/>
    <s v="Yurt İçi"/>
    <s v="Türkiye"/>
    <s v="Merkez"/>
  </r>
  <r>
    <m/>
    <m/>
    <x v="229"/>
    <s v="Q4"/>
    <x v="1"/>
    <x v="11"/>
    <m/>
    <s v="MİYA OTOMASYON VE BARKOD BILISIM SISTEMLERI SAN TİC. VE L.T.D. STI."/>
    <s v="WPH.02.001"/>
    <s v="WebPlus Yazılım Bakımı Hizmeti"/>
    <s v="Univera - Kanal"/>
    <x v="20"/>
    <s v="Enroute"/>
    <s v="Webplus"/>
    <n v="11240"/>
    <m/>
    <n v="1"/>
    <m/>
    <n v="11240"/>
    <m/>
    <m/>
    <m/>
    <n v="11240"/>
    <m/>
    <m/>
    <m/>
    <n v="1000003917"/>
    <m/>
    <m/>
    <s v="Miya"/>
    <s v="Mevcut Müşteri"/>
    <s v="Yenileme"/>
    <s v="Hizmet"/>
    <s v="Bakım ve Destek Hizmeti"/>
    <s v="Diğer"/>
    <s v="Kanal Satış"/>
    <s v="Miya"/>
    <s v="Yurt İçi"/>
    <s v="Türkiye"/>
    <s v="Merkez"/>
  </r>
  <r>
    <m/>
    <m/>
    <x v="229"/>
    <s v="Q1"/>
    <x v="1"/>
    <x v="0"/>
    <m/>
    <s v="ALPEDO GIDA SAN.VE TIC.A.S"/>
    <s v="EH.05.002"/>
    <s v="Enroute Panorama - Rapor Gelistirme Hizmeti"/>
    <s v="Univera - Alpedo Dondurma"/>
    <x v="11"/>
    <s v="Enroute"/>
    <s v="Enroute"/>
    <n v="7000"/>
    <m/>
    <n v="5"/>
    <m/>
    <n v="87500"/>
    <m/>
    <n v="52500"/>
    <m/>
    <n v="35000"/>
    <m/>
    <n v="0"/>
    <n v="0"/>
    <m/>
    <m/>
    <m/>
    <s v="Alpedo"/>
    <s v="Yeni Müşteri"/>
    <s v="Yeni Satış"/>
    <s v="Hizmet"/>
    <s v="Rapor Geliştirme"/>
    <s v="Diğer"/>
    <s v="Univera Satış"/>
    <s v="Saha Satış"/>
    <s v="Yurt İçi"/>
    <s v="Türkiye"/>
    <s v="Merkez"/>
  </r>
  <r>
    <m/>
    <m/>
    <x v="229"/>
    <s v="Q1"/>
    <x v="1"/>
    <x v="0"/>
    <m/>
    <s v="ALPEDO GIDA SAN.VE TIC.A.S"/>
    <s v="EH.01.001"/>
    <s v="Enroute Panorama - Proje ve Ürün Yönetimi Danışmanlığı Hizmeti"/>
    <s v="Univera - Alpedo Dondurma"/>
    <x v="11"/>
    <s v="Enroute"/>
    <s v="Enroute"/>
    <n v="7000"/>
    <m/>
    <n v="49"/>
    <m/>
    <n v="857500"/>
    <m/>
    <n v="514500"/>
    <m/>
    <n v="343000"/>
    <m/>
    <n v="0"/>
    <n v="0"/>
    <m/>
    <m/>
    <m/>
    <s v="Alpedo"/>
    <s v="Yeni Müşteri"/>
    <s v="Yeni Satış"/>
    <s v="Hizmet"/>
    <s v="Proje Yönetimi ve Danışmanlık"/>
    <s v="Diğer"/>
    <s v="Univera Satış"/>
    <s v="Saha Satış"/>
    <s v="Yurt İçi"/>
    <s v="Türkiye"/>
    <s v="Merkez"/>
  </r>
  <r>
    <m/>
    <m/>
    <x v="229"/>
    <s v="Q1"/>
    <x v="1"/>
    <x v="0"/>
    <m/>
    <s v="ALPEDO GIDA SAN.VE TIC.A.S"/>
    <s v="EY.01.014"/>
    <s v="Enroute Panorama - Platform Back Office Kullanici Yazılımi (Enterprise)"/>
    <s v="Univera - Alpedo Dondurma"/>
    <x v="11"/>
    <s v="Enroute"/>
    <s v="Enroute"/>
    <n v="7800"/>
    <m/>
    <n v="60"/>
    <m/>
    <n v="1170000"/>
    <m/>
    <n v="702000"/>
    <m/>
    <n v="468000"/>
    <m/>
    <n v="0"/>
    <n v="0"/>
    <m/>
    <m/>
    <m/>
    <s v="Alpedo"/>
    <s v="Yeni Müşteri"/>
    <s v="Yeni Satış"/>
    <s v="Lisans"/>
    <s v="Lisans Satışı"/>
    <s v="Diğer"/>
    <s v="Univera Satış"/>
    <s v="Saha Satış"/>
    <s v="Yurt İçi"/>
    <s v="Türkiye"/>
    <s v="Merkez"/>
  </r>
  <r>
    <m/>
    <m/>
    <x v="229"/>
    <s v="Q1"/>
    <x v="1"/>
    <x v="0"/>
    <m/>
    <s v="ALPEDO GIDA SAN.VE TIC.A.S"/>
    <s v="EY.01.001"/>
    <s v="Enroute Panorama - Mobil Satis &amp; Dafitim Çözüm Yazılımi (Enterprise)"/>
    <s v="Univera - Alpedo Dondurma"/>
    <x v="11"/>
    <s v="Enroute"/>
    <s v="Enroute"/>
    <n v="580000"/>
    <m/>
    <n v="1"/>
    <m/>
    <n v="1450000"/>
    <m/>
    <n v="870000"/>
    <m/>
    <n v="580000"/>
    <m/>
    <n v="0"/>
    <n v="0"/>
    <m/>
    <m/>
    <m/>
    <s v="Alpedo"/>
    <s v="Yeni Müşteri"/>
    <s v="Yeni Satış"/>
    <s v="Lisans"/>
    <s v="Lisans Satışı"/>
    <s v="Diğer"/>
    <s v="Univera Satış"/>
    <s v="Saha Satış"/>
    <s v="Yurt İçi"/>
    <s v="Türkiye"/>
    <s v="Merkez"/>
  </r>
  <r>
    <m/>
    <m/>
    <x v="229"/>
    <s v="Q1"/>
    <x v="1"/>
    <x v="0"/>
    <m/>
    <s v="ALPEDO GIDA SAN.VE TIC.A.S"/>
    <s v="EY.02.033"/>
    <s v="Enroute Panorama - Mobil Kullanici Yazılımi (Enterprise)"/>
    <s v="Univera - Alpedo Dondurma"/>
    <x v="11"/>
    <s v="Enroute"/>
    <s v="Enroute"/>
    <n v="3200"/>
    <m/>
    <n v="90"/>
    <m/>
    <n v="720000"/>
    <m/>
    <n v="432000"/>
    <m/>
    <n v="288000"/>
    <m/>
    <n v="0"/>
    <n v="0"/>
    <m/>
    <m/>
    <m/>
    <s v="Alpedo"/>
    <s v="Yeni Müşteri"/>
    <s v="Yeni Satış"/>
    <s v="Lisans"/>
    <s v="Lisans Satışı"/>
    <s v="Diğer"/>
    <s v="Univera Satış"/>
    <s v="Saha Satış"/>
    <s v="Yurt İçi"/>
    <s v="Türkiye"/>
    <s v="Merkez"/>
  </r>
  <r>
    <m/>
    <m/>
    <x v="229"/>
    <s v="Q1"/>
    <x v="1"/>
    <x v="0"/>
    <m/>
    <s v="ALPEDO GIDA SAN.VE TIC.A.S"/>
    <s v="EH.01.003"/>
    <s v="Enroute Panorama - Kurulum ve Efitim Hizmeti"/>
    <s v="Univera - Alpedo Dondurma"/>
    <x v="11"/>
    <s v="Enroute"/>
    <s v="Enroute"/>
    <n v="4800"/>
    <m/>
    <n v="40"/>
    <m/>
    <n v="480000"/>
    <m/>
    <n v="288000"/>
    <m/>
    <n v="192000"/>
    <m/>
    <n v="0"/>
    <n v="0"/>
    <m/>
    <m/>
    <m/>
    <s v="Alpedo"/>
    <s v="Yeni Müşteri"/>
    <s v="Yeni Satış"/>
    <s v="Hizmet"/>
    <s v="Kurulum ve Eğitim"/>
    <s v="Diğer"/>
    <s v="Univera Satış"/>
    <s v="Saha Satış"/>
    <s v="Yurt İçi"/>
    <s v="Türkiye"/>
    <s v="Merkez"/>
  </r>
  <r>
    <m/>
    <m/>
    <x v="229"/>
    <s v="Q1"/>
    <x v="1"/>
    <x v="0"/>
    <m/>
    <s v="DARDANEL DAĞITIM A.Ş."/>
    <s v="EH.06.001"/>
    <s v="Enroute Panorama - Hosting Hizmeti"/>
    <s v="Univera - Dardanel"/>
    <x v="12"/>
    <s v="Hosting"/>
    <s v="Enroute"/>
    <n v="44917.17"/>
    <m/>
    <n v="1"/>
    <m/>
    <n v="44917.17"/>
    <m/>
    <n v="0"/>
    <m/>
    <n v="44917.17"/>
    <m/>
    <n v="0"/>
    <n v="0"/>
    <m/>
    <m/>
    <m/>
    <s v="Dardanel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229"/>
    <s v="Q1"/>
    <x v="1"/>
    <x v="0"/>
    <m/>
    <s v="LA LORRAINE UNLU MAMÜLLER SAN. VE TIC. A.S."/>
    <s v="EH.06.001"/>
    <s v="Enroute Panorama - Hosting Hizmeti"/>
    <s v="Univera - La Lorraine"/>
    <x v="13"/>
    <s v="Hosting"/>
    <s v="Enroute"/>
    <n v="63688.12"/>
    <m/>
    <n v="1"/>
    <m/>
    <n v="63688.115259999999"/>
    <m/>
    <n v="-4.7400000000000003E-3"/>
    <m/>
    <n v="63688.12"/>
    <m/>
    <n v="0"/>
    <n v="0"/>
    <m/>
    <m/>
    <m/>
    <s v="La Lorraine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229"/>
    <s v="Q1"/>
    <x v="1"/>
    <x v="0"/>
    <m/>
    <s v="PERNOD RICARD ISTANBUL IÇ VE DIS TIC. LTD. STI"/>
    <s v="EH.06.001"/>
    <s v="Enroute Panorama - Hosting Hizmeti"/>
    <s v="Univera - Pernod Ricard"/>
    <x v="13"/>
    <s v="Hosting"/>
    <s v="Enroute"/>
    <n v="171650.74"/>
    <m/>
    <n v="1"/>
    <m/>
    <n v="171650.74"/>
    <m/>
    <n v="0"/>
    <m/>
    <n v="171650.74"/>
    <m/>
    <n v="0"/>
    <n v="0"/>
    <m/>
    <m/>
    <m/>
    <s v="Pernod Ricard"/>
    <s v="Mevcut Müşteri"/>
    <s v="Yenileme"/>
    <s v="Hizmet"/>
    <s v="Hosting"/>
    <s v="Key Account"/>
    <s v="Univera Satış"/>
    <s v="Saha Satış"/>
    <s v="Yurt İçi"/>
    <s v="Türkiye"/>
    <s v="Merkez"/>
  </r>
  <r>
    <m/>
    <m/>
    <x v="229"/>
    <s v="Q1"/>
    <x v="1"/>
    <x v="0"/>
    <m/>
    <s v="Tadım Gıda Maddeleri San. ve Tic. A.Ş."/>
    <s v="EH.06.001"/>
    <s v="Enroute Panorama - Hosting Hizmeti"/>
    <s v="Univera - Tadım"/>
    <x v="11"/>
    <s v="Hosting"/>
    <s v="Enroute"/>
    <n v="23467.78"/>
    <m/>
    <n v="2"/>
    <m/>
    <n v="46935.56"/>
    <m/>
    <n v="0"/>
    <m/>
    <n v="46935.56"/>
    <m/>
    <n v="0"/>
    <n v="0"/>
    <m/>
    <m/>
    <m/>
    <s v="Tadım"/>
    <s v="Mevcut Müşteri"/>
    <s v="Yenileme"/>
    <s v="Hizmet"/>
    <s v="Hosting"/>
    <s v="Key Account"/>
    <s v="Univera Satış"/>
    <s v="Saha Satış"/>
    <s v="Yurt İçi"/>
    <s v="Türkiye"/>
    <s v="Merkez"/>
  </r>
  <r>
    <m/>
    <m/>
    <x v="229"/>
    <s v="Q1"/>
    <x v="1"/>
    <x v="0"/>
    <m/>
    <s v="Tadım Gıda Maddeleri San. ve Tic. A.Ş."/>
    <s v="EH.06.001"/>
    <s v="Enroute Panorama - Hosting Hizmeti"/>
    <s v="Univera - Tadım"/>
    <x v="11"/>
    <s v="Hosting"/>
    <s v="Enroute"/>
    <n v="142032.28"/>
    <m/>
    <n v="1"/>
    <m/>
    <n v="142032.28"/>
    <m/>
    <n v="0"/>
    <m/>
    <n v="142032.28"/>
    <m/>
    <n v="0"/>
    <n v="0"/>
    <m/>
    <m/>
    <m/>
    <s v="Tadım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229"/>
    <s v="Q1"/>
    <x v="1"/>
    <x v="0"/>
    <m/>
    <s v="ALPEDO GIDA SAN.VE TIC.A.S"/>
    <s v="EY.01.021"/>
    <s v="Enroute Panorama - Dafitim Kanali (Bayi/Distribütör/Sube) Yazılımi (Enterprise)"/>
    <s v="Univera - Alpedo Dondurma"/>
    <x v="11"/>
    <s v="Enroute"/>
    <s v="Enroute"/>
    <n v="15000"/>
    <m/>
    <n v="22"/>
    <m/>
    <n v="825000"/>
    <m/>
    <n v="495000"/>
    <m/>
    <n v="330000"/>
    <m/>
    <n v="0"/>
    <n v="0"/>
    <m/>
    <m/>
    <m/>
    <s v="Alpedo"/>
    <s v="Yeni Müşteri"/>
    <s v="Yeni Satış"/>
    <s v="Lisans"/>
    <s v="Lisans Satışı"/>
    <s v="Diğer"/>
    <s v="Univera Satış"/>
    <s v="Saha Satış"/>
    <s v="Yurt İçi"/>
    <s v="Türkiye"/>
    <s v="Merkez"/>
  </r>
  <r>
    <m/>
    <m/>
    <x v="229"/>
    <s v="Q1"/>
    <x v="1"/>
    <x v="0"/>
    <m/>
    <s v="ALPEDO GIDA SAN.VE TIC.A.S"/>
    <s v="EY.05.006"/>
    <s v="Enroute Panorama - Commerce Portal - B2B Standart - E-Ticaret Modül Yazılımi (Enterprise)"/>
    <s v="Univera - Alpedo Dondurma"/>
    <x v="11"/>
    <s v="Enroute"/>
    <s v="Enroute"/>
    <n v="285825"/>
    <m/>
    <n v="1"/>
    <m/>
    <n v="515000"/>
    <m/>
    <n v="229175"/>
    <m/>
    <n v="285825"/>
    <m/>
    <n v="0"/>
    <n v="0"/>
    <m/>
    <m/>
    <m/>
    <s v="Alpedo"/>
    <s v="Yeni Müşteri"/>
    <s v="Yenileme"/>
    <s v="Lisans"/>
    <s v="Lisans Satışı"/>
    <s v="Diğer"/>
    <s v="Univera Satış"/>
    <s v="Saha Satış"/>
    <s v="Yurt İçi"/>
    <s v="Türkiye"/>
    <s v="Merkez"/>
  </r>
  <r>
    <m/>
    <m/>
    <x v="229"/>
    <s v="Q1"/>
    <x v="1"/>
    <x v="0"/>
    <m/>
    <s v="ALPEDO GIDA SAN.VE TIC.A.S"/>
    <s v="EY.05.008"/>
    <s v="Enroute Panorama - Commerce Portal - B2B - Dafitim Kanali Yazılımi (Enterprise)"/>
    <s v="Univera - Alpedo Dondurma"/>
    <x v="11"/>
    <s v="Enroute"/>
    <s v="Enroute"/>
    <n v="24960"/>
    <m/>
    <n v="55"/>
    <m/>
    <n v="2145000"/>
    <m/>
    <n v="772200"/>
    <m/>
    <n v="1372800"/>
    <m/>
    <n v="0"/>
    <n v="0"/>
    <m/>
    <m/>
    <m/>
    <s v="Alpedo"/>
    <s v="Yeni Müşteri"/>
    <s v="Yenileme"/>
    <s v="Lisans"/>
    <s v="Lisans Satışı"/>
    <s v="Diğer"/>
    <s v="Univera Satış"/>
    <s v="Saha Satış"/>
    <s v="Yurt İçi"/>
    <s v="Türkiye"/>
    <s v="Merkez"/>
  </r>
  <r>
    <m/>
    <m/>
    <x v="229"/>
    <s v="Q1"/>
    <x v="1"/>
    <x v="0"/>
    <m/>
    <s v="ALPEDO GIDA SAN.VE TIC.A.S"/>
    <s v="EYS.04.007"/>
    <s v="Enroute Panorama - Asset Tracker - Demirbas Takip Modül Yazılımi Standart"/>
    <s v="Univera - Alpedo Dondurma"/>
    <x v="11"/>
    <s v="Enroute"/>
    <s v="Enroute"/>
    <n v="284000"/>
    <m/>
    <n v="1"/>
    <m/>
    <n v="710000"/>
    <m/>
    <n v="426000"/>
    <m/>
    <n v="284000"/>
    <m/>
    <n v="0"/>
    <n v="0"/>
    <m/>
    <m/>
    <m/>
    <s v="Alpedo"/>
    <s v="Yeni Müşteri"/>
    <s v="Yenileme"/>
    <s v="Lisans"/>
    <s v="Lisans Satışı"/>
    <s v="Diğer"/>
    <s v="Univera Satış"/>
    <s v="Saha Satış"/>
    <s v="Yurt İçi"/>
    <s v="Türkiye"/>
    <s v="Merkez"/>
  </r>
  <r>
    <m/>
    <m/>
    <x v="230"/>
    <s v="Q2"/>
    <x v="0"/>
    <x v="5"/>
    <m/>
    <s v="PERNOD RICARD ISTANBUL IÇ VE DIS TIC. LTD. STI"/>
    <s v="EY.06.001"/>
    <s v="EnRoute Panorama - Yazilim Gelistirme Hizmeti"/>
    <s v="Univera - Pernod Ricard"/>
    <x v="12"/>
    <s v="Enroute"/>
    <m/>
    <n v="6074.64"/>
    <m/>
    <n v="10"/>
    <m/>
    <n v="60746.400000000001"/>
    <m/>
    <n v="0"/>
    <m/>
    <n v="60746.400000000001"/>
    <m/>
    <n v="0"/>
    <n v="0"/>
    <s v="UNI240000000920"/>
    <m/>
    <m/>
    <s v="Pernod Ricard"/>
    <s v="Mevcut Müşteri"/>
    <s v="Yeni Satış"/>
    <s v="Hizmet"/>
    <s v="Yazılım Geliştirme"/>
    <s v="Key Account"/>
    <s v="Univera Satış"/>
    <s v="Saha Satış"/>
    <s v="Yurt İçi"/>
    <s v="Türkiye"/>
    <s v="Merkez"/>
  </r>
  <r>
    <m/>
    <m/>
    <x v="230"/>
    <s v="Q2"/>
    <x v="0"/>
    <x v="5"/>
    <m/>
    <s v="Şölen Çikolata Gıda Sanayi Ve Ticaret A. Ş."/>
    <s v="EH.05.002"/>
    <s v="EnRoute Panorama - Rapor Gelistirme Hizmeti"/>
    <s v="Univera - Şölen"/>
    <x v="11"/>
    <s v="Enroute"/>
    <m/>
    <n v="5443.2"/>
    <m/>
    <n v="5"/>
    <m/>
    <n v="27216"/>
    <m/>
    <n v="0"/>
    <m/>
    <n v="27216"/>
    <m/>
    <n v="0"/>
    <n v="0"/>
    <s v="UNI240000000896"/>
    <m/>
    <m/>
    <s v="Şölen"/>
    <s v="Mevcut Müşteri"/>
    <s v="Yeni Satış"/>
    <s v="Hizmet"/>
    <s v="Rapor Geliştirme"/>
    <s v="Key Account"/>
    <s v="Univera Satış"/>
    <s v="Saha Satış"/>
    <s v="Yurt İçi"/>
    <s v="Türkiye"/>
    <s v="Merkez"/>
  </r>
  <r>
    <m/>
    <m/>
    <x v="230"/>
    <s v="Q1"/>
    <x v="1"/>
    <x v="0"/>
    <m/>
    <s v="MATRIKS BİLGİSAYAR SİSTEMLERİ LTD.ŞTİ"/>
    <s v="UH.01.002"/>
    <s v="Unidox Kontör"/>
    <s v="Univera Kontör Satışı"/>
    <x v="5"/>
    <s v="E-Dönüşüm"/>
    <s v="Unidox"/>
    <n v="3.5625"/>
    <m/>
    <n v="2000"/>
    <m/>
    <n v="7125"/>
    <m/>
    <n v="0"/>
    <m/>
    <n v="7125"/>
    <m/>
    <n v="0"/>
    <n v="0"/>
    <m/>
    <m/>
    <m/>
    <s v="Matriks"/>
    <s v="Mevcut Müşteri"/>
    <s v="Yeni Satış"/>
    <s v="Kontor"/>
    <s v="Kontor Satışı"/>
    <s v="Key Account"/>
    <s v="Kanal Satış"/>
    <s v="Matriks"/>
    <s v="Yurt İçi"/>
    <s v="Türkiye"/>
    <s v="Merkez"/>
  </r>
  <r>
    <m/>
    <m/>
    <x v="230"/>
    <s v="Q1"/>
    <x v="1"/>
    <x v="0"/>
    <m/>
    <s v="ERBAK-ULUDAG PAZARLAMA SATIS VE DAGITIM A.S."/>
    <s v="QH.01.001"/>
    <s v="Quest Panorama - Proje ve Ürün Yönetimi Danismanlifi Hizmeti"/>
    <s v="Univera - Uludağ İçecek"/>
    <x v="11"/>
    <s v="Quest"/>
    <s v="Quest"/>
    <n v="7886"/>
    <m/>
    <n v="2"/>
    <m/>
    <n v="15772"/>
    <m/>
    <n v="0"/>
    <m/>
    <n v="15772"/>
    <m/>
    <n v="0"/>
    <n v="0"/>
    <m/>
    <m/>
    <m/>
    <s v="Uludağ İçecek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230"/>
    <s v="Q1"/>
    <x v="1"/>
    <x v="0"/>
    <m/>
    <s v="ERBAK-ULUDAG PAZARLAMA SATIS VE DAGITIM A.S."/>
    <s v="QYS.01.006"/>
    <s v="Quest Panorama - Platform Back Office Kullanici Yazılımi Standart"/>
    <s v="Univera - Uludağ İçecek"/>
    <x v="11"/>
    <s v="Quest"/>
    <s v="Quest"/>
    <n v="4735"/>
    <m/>
    <n v="1"/>
    <m/>
    <n v="4735"/>
    <m/>
    <n v="0"/>
    <m/>
    <n v="4735"/>
    <m/>
    <n v="0"/>
    <n v="0"/>
    <m/>
    <m/>
    <m/>
    <s v="Uludağ İçecek"/>
    <s v="Mevcut Müşteri"/>
    <s v="Yeni Satış"/>
    <s v="Lisans"/>
    <s v="Lisans Satışı"/>
    <s v="Key Account"/>
    <s v="Univera Satış"/>
    <s v="Saha Satış"/>
    <s v="Yurt İçi"/>
    <s v="Türkiye"/>
    <s v="Merkez"/>
  </r>
  <r>
    <m/>
    <m/>
    <x v="230"/>
    <s v="Q1"/>
    <x v="1"/>
    <x v="0"/>
    <m/>
    <s v="ERBAK-ULUDAG PAZARLAMA SATIS VE DAGITIM A.S."/>
    <s v="QYS.02.007"/>
    <s v="Quest Panorama - Mobil Kullanicisi Yazılımi Standart"/>
    <s v="Univera - Uludağ İçecek"/>
    <x v="11"/>
    <s v="Quest"/>
    <s v="Quest"/>
    <n v="3342"/>
    <m/>
    <n v="5"/>
    <m/>
    <n v="16710"/>
    <m/>
    <n v="0"/>
    <m/>
    <n v="16710"/>
    <m/>
    <n v="0"/>
    <n v="0"/>
    <m/>
    <m/>
    <m/>
    <s v="Uludağ İçecek"/>
    <s v="Mevcut Müşteri"/>
    <s v="Yeni Satış"/>
    <s v="Lisans"/>
    <s v="Lisans Satışı"/>
    <s v="Key Account"/>
    <s v="Univera Satış"/>
    <s v="Saha Satış"/>
    <s v="Yurt İçi"/>
    <s v="Türkiye"/>
    <s v="Merkez"/>
  </r>
  <r>
    <m/>
    <m/>
    <x v="231"/>
    <s v="Q2"/>
    <x v="0"/>
    <x v="5"/>
    <m/>
    <s v="PERNOD RICARD ISTANBUL IÇ VE DIS TIC. LTD. STI"/>
    <s v="EY.06.001"/>
    <s v="EnRoute Panorama - Yazilim Gelistirme Hizmeti"/>
    <s v="Univera - Pernod Ricard"/>
    <x v="12"/>
    <s v="Enroute"/>
    <m/>
    <n v="6074.6401425178146"/>
    <m/>
    <n v="8.42"/>
    <m/>
    <n v="51148.468800000002"/>
    <m/>
    <n v="-1.1999999999999999E-3"/>
    <m/>
    <n v="51148.47"/>
    <m/>
    <n v="0"/>
    <n v="0"/>
    <s v="UNI240000000920"/>
    <m/>
    <m/>
    <s v="Pernod Ricard"/>
    <s v="Mevcut Müşteri"/>
    <s v="Yeni Satış"/>
    <s v="Hizmet"/>
    <s v="Yazılım Geliştirme"/>
    <s v="Key Account"/>
    <s v="Univera Satış"/>
    <s v="Saha Satış"/>
    <s v="Yurt İçi"/>
    <s v="Türkiye"/>
    <s v="Merkez"/>
  </r>
  <r>
    <m/>
    <m/>
    <x v="231"/>
    <s v="Q2"/>
    <x v="0"/>
    <x v="5"/>
    <m/>
    <s v="PERNOD RICARD ISTANBUL IÇ VE DIS TIC. LTD. STI"/>
    <s v="EY.06.001"/>
    <s v="EnRoute Panorama - Yazilim Gelistirme Hizmeti"/>
    <s v="Univera - Pernod Ricard"/>
    <x v="12"/>
    <s v="Enroute"/>
    <m/>
    <n v="6074.6404320987649"/>
    <m/>
    <n v="6.48"/>
    <m/>
    <n v="39363.667200000004"/>
    <m/>
    <n v="-2.8E-3"/>
    <m/>
    <n v="39363.67"/>
    <m/>
    <n v="0"/>
    <n v="0"/>
    <s v="UNI240000000919"/>
    <m/>
    <m/>
    <s v="Pernod Ricard"/>
    <s v="Mevcut Müşteri"/>
    <s v="Yeni Satış"/>
    <s v="Hizmet"/>
    <s v="Yazılım Geliştirme"/>
    <s v="Key Account"/>
    <s v="Univera Satış"/>
    <s v="Saha Satış"/>
    <s v="Yurt İçi"/>
    <s v="Türkiye"/>
    <s v="Merkez"/>
  </r>
  <r>
    <m/>
    <m/>
    <x v="231"/>
    <s v="Q2"/>
    <x v="0"/>
    <x v="5"/>
    <m/>
    <s v="PERNOD RICARD ISTANBUL IÇ VE DIS TIC. LTD. STI"/>
    <s v="EH.05.002"/>
    <s v="EnRoute Panorama - Rapor Gelistirme Hizmeti"/>
    <s v="Univera - Pernod Ricard"/>
    <x v="12"/>
    <s v="Enroute"/>
    <m/>
    <n v="4859.71"/>
    <m/>
    <n v="7"/>
    <m/>
    <n v="34017.97"/>
    <m/>
    <n v="0"/>
    <m/>
    <n v="34017.97"/>
    <m/>
    <n v="0"/>
    <n v="0"/>
    <s v="UNI240000000920"/>
    <m/>
    <m/>
    <s v="Pernod Ricard"/>
    <s v="Mevcut Müşteri"/>
    <s v="Yeni Satış"/>
    <s v="Hizmet"/>
    <s v="Rapor Geliştirme"/>
    <s v="Key Account"/>
    <s v="Univera Satış"/>
    <s v="Saha Satış"/>
    <s v="Yurt İçi"/>
    <s v="Türkiye"/>
    <s v="Merkez"/>
  </r>
  <r>
    <m/>
    <m/>
    <x v="231"/>
    <s v="Q2"/>
    <x v="0"/>
    <x v="5"/>
    <m/>
    <s v="PERNOD RICARD ISTANBUL IÇ VE DIS TIC. LTD. STI"/>
    <s v="EH.01.001"/>
    <s v="EnRoute Panorama - Proje Yönetim Hizmeti"/>
    <s v="Univera - Pernod Ricard"/>
    <x v="12"/>
    <s v="Enroute"/>
    <m/>
    <n v="5669.66"/>
    <m/>
    <n v="2"/>
    <m/>
    <n v="11339.32"/>
    <m/>
    <n v="0"/>
    <m/>
    <n v="11339.32"/>
    <m/>
    <n v="0"/>
    <n v="0"/>
    <s v="UNI240000000920"/>
    <m/>
    <m/>
    <s v="Pernod Ricard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231"/>
    <s v="Q1"/>
    <x v="1"/>
    <x v="0"/>
    <m/>
    <s v="MATRIKS BİLGİSAYAR SİSTEMLERİ LTD.ŞTİ"/>
    <s v="WProje Yönetimi.01.003"/>
    <s v="Webplus EK KULLANICI LISANSI +1"/>
    <s v="Univera - Kanal"/>
    <x v="5"/>
    <s v="Enroute"/>
    <s v="Webplus"/>
    <n v="1500"/>
    <m/>
    <n v="1"/>
    <m/>
    <n v="1500"/>
    <m/>
    <n v="0"/>
    <m/>
    <n v="1500"/>
    <m/>
    <n v="0"/>
    <n v="0"/>
    <m/>
    <m/>
    <m/>
    <s v="Matriks"/>
    <s v="Mevcut Müşteri"/>
    <s v="Yeni Satış"/>
    <s v="Lisans"/>
    <s v="Lisans Satışı"/>
    <s v="Key Account"/>
    <s v="Kanal Satış"/>
    <s v="Matriks"/>
    <s v="Yurt İçi"/>
    <s v="Türkiye"/>
    <s v="Merkez"/>
  </r>
  <r>
    <m/>
    <m/>
    <x v="231"/>
    <s v="Q1"/>
    <x v="1"/>
    <x v="0"/>
    <m/>
    <s v="MİYA OTOMASYON VE BARKOD BILISIM SISTEMLERI SAN TİC. VE L.T.D. STI."/>
    <s v="WProje Yönetimi.01.003"/>
    <s v="Webplus EK KULLANICI LISANSI +1"/>
    <s v="Univera - Kanal"/>
    <x v="5"/>
    <s v="Enroute"/>
    <s v="Webplus"/>
    <n v="4900"/>
    <m/>
    <n v="1"/>
    <m/>
    <n v="4900"/>
    <m/>
    <n v="0"/>
    <m/>
    <n v="4900"/>
    <m/>
    <n v="0"/>
    <n v="0"/>
    <m/>
    <m/>
    <m/>
    <s v="Miya"/>
    <s v="Mevcut Müşteri"/>
    <s v="Yeni Satış"/>
    <s v="Lisans"/>
    <s v="Lisans Satışı"/>
    <s v="Key Account"/>
    <s v="Kanal Satış"/>
    <s v="Miya"/>
    <s v="Yurt İçi"/>
    <s v="Türkiye"/>
    <s v="Merkez"/>
  </r>
  <r>
    <m/>
    <m/>
    <x v="231"/>
    <s v="Q1"/>
    <x v="1"/>
    <x v="0"/>
    <m/>
    <s v="MİYA OTOMASYON VE BARKOD BILISIM SISTEMLERI SAN TİC. VE L.T.D. STI."/>
    <s v="UH.01.002"/>
    <s v="Unidox Kontör"/>
    <s v="Univera Kontör Satışı"/>
    <x v="5"/>
    <s v="E-Dönüşüm"/>
    <s v="Unidox"/>
    <n v="1.7188000000000001"/>
    <m/>
    <n v="10000"/>
    <m/>
    <n v="17188"/>
    <m/>
    <n v="0"/>
    <m/>
    <n v="17188"/>
    <m/>
    <n v="0"/>
    <n v="0"/>
    <m/>
    <m/>
    <m/>
    <s v="Miya"/>
    <s v="Mevcut Müşteri"/>
    <s v="Yeni Satış"/>
    <s v="Kontor"/>
    <s v="Kontor Satışı"/>
    <s v="Key Account"/>
    <s v="Kanal Satış"/>
    <s v="Miya"/>
    <s v="Yurt İçi"/>
    <s v="Türkiye"/>
    <s v="Merkez"/>
  </r>
  <r>
    <m/>
    <m/>
    <x v="231"/>
    <s v="Q1"/>
    <x v="1"/>
    <x v="0"/>
    <m/>
    <s v="MİYA OTOMASYON VE BARKOD BILISIM SISTEMLERI SAN TİC. VE L.T.D. STI."/>
    <s v="UH.01.002"/>
    <s v="Unidox Kontör"/>
    <s v="Univera Kontör Satışı"/>
    <x v="5"/>
    <s v="E-Dönüşüm"/>
    <s v="Unidox"/>
    <n v="2.8875000000000002"/>
    <m/>
    <n v="5000"/>
    <m/>
    <n v="14437.5"/>
    <m/>
    <n v="0"/>
    <m/>
    <n v="14437.5"/>
    <m/>
    <n v="0"/>
    <n v="0"/>
    <m/>
    <m/>
    <m/>
    <s v="Miya"/>
    <s v="Mevcut Müşteri"/>
    <s v="Yeni Satış"/>
    <s v="Kontor"/>
    <s v="Kontor Satışı"/>
    <s v="Key Account"/>
    <s v="Kanal Satış"/>
    <s v="Miya"/>
    <s v="Yurt İçi"/>
    <s v="Türkiye"/>
    <s v="Merkez"/>
  </r>
  <r>
    <m/>
    <m/>
    <x v="232"/>
    <s v="Q1"/>
    <x v="1"/>
    <x v="0"/>
    <m/>
    <s v="MİYA OTOMASYON VE BARKOD BILISIM SISTEMLERI SAN TİC. VE L.T.D. STI."/>
    <s v="WProje Yönetimi.02.001"/>
    <s v="Webplus (Android) SATIS TEMSILCISI LISANSI"/>
    <s v="Univera - Kanal"/>
    <x v="5"/>
    <s v="Enroute"/>
    <s v="Webplus"/>
    <n v="3500"/>
    <m/>
    <n v="2"/>
    <m/>
    <n v="7000"/>
    <m/>
    <n v="0"/>
    <m/>
    <n v="7000"/>
    <m/>
    <n v="0"/>
    <n v="0"/>
    <m/>
    <m/>
    <m/>
    <s v="Miya"/>
    <s v="Mevcut Müşteri"/>
    <s v="Yeni Satış"/>
    <s v="Lisans"/>
    <s v="Lisans Satışı"/>
    <s v="Key Account"/>
    <s v="Kanal Satış"/>
    <s v="Miya"/>
    <s v="Yurt İçi"/>
    <s v="Türkiye"/>
    <s v="Merkez"/>
  </r>
  <r>
    <m/>
    <m/>
    <x v="232"/>
    <s v="Q1"/>
    <x v="1"/>
    <x v="0"/>
    <m/>
    <s v="KP GIDA DAGITIM PAZARLAMA OTOMOBIL ITHALAT IHRACAT SANAYI VE TICARET LIMITED SIRKETI"/>
    <s v="UH.01.002"/>
    <s v="Unidox Kontör"/>
    <s v="Univera Kontör Satışı"/>
    <x v="6"/>
    <s v="E-Dönüşüm"/>
    <s v="Unidox"/>
    <n v="2.5"/>
    <m/>
    <n v="10000"/>
    <m/>
    <n v="25000"/>
    <m/>
    <n v="0"/>
    <m/>
    <n v="25000"/>
    <m/>
    <n v="0"/>
    <n v="0"/>
    <m/>
    <m/>
    <m/>
    <s v="KP Gıda"/>
    <s v="Yeni Müşteri"/>
    <s v="Yeni Satış"/>
    <s v="Kontor"/>
    <s v="Kontor Satışı"/>
    <s v="Key Account"/>
    <s v="Univera Satış"/>
    <s v="Saha Satış"/>
    <s v="Yurt İçi"/>
    <s v="Türkiye"/>
    <s v="Merkez"/>
  </r>
  <r>
    <m/>
    <m/>
    <x v="233"/>
    <s v="Q2"/>
    <x v="0"/>
    <x v="5"/>
    <m/>
    <s v="ERIKLI SU VE MESRUBAT SAN. TIC. A.S"/>
    <s v="EH.03.003"/>
    <s v="EnRoute Panorama - Uzman Destek Hizmeti"/>
    <s v="Univera - Nestle Waters"/>
    <x v="11"/>
    <s v="Enroute"/>
    <m/>
    <n v="27000"/>
    <m/>
    <n v="6"/>
    <m/>
    <n v="162000"/>
    <m/>
    <n v="0"/>
    <m/>
    <n v="162000"/>
    <m/>
    <n v="0"/>
    <n v="0"/>
    <s v="UNI240000000924"/>
    <m/>
    <m/>
    <s v="Nestle"/>
    <s v="Mevcut Müşteri"/>
    <s v="Yenileme"/>
    <s v="Hizmet"/>
    <s v="Hosting"/>
    <s v="Key Account"/>
    <s v="Univera Satış"/>
    <s v="Saha Satış"/>
    <s v="Yurt İçi"/>
    <s v="Türkiye"/>
    <s v="Merkez"/>
  </r>
  <r>
    <m/>
    <m/>
    <x v="233"/>
    <s v="Q2"/>
    <x v="0"/>
    <x v="5"/>
    <m/>
    <s v="PERNOD RICARD ISTANBUL IÇ VE DIS TIC. LTD. STI"/>
    <s v="EH.01.001"/>
    <s v="EnRoute Panorama - Proje Yönetim Hizmeti"/>
    <s v="Univera - Pernod Ricard"/>
    <x v="12"/>
    <s v="Enroute"/>
    <m/>
    <n v="5669.66"/>
    <m/>
    <n v="1"/>
    <m/>
    <n v="5669.66"/>
    <m/>
    <n v="0"/>
    <m/>
    <n v="5669.66"/>
    <m/>
    <n v="0"/>
    <n v="0"/>
    <s v="UNI240000000919"/>
    <m/>
    <m/>
    <s v="Pernod Ricard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233"/>
    <s v="Q2"/>
    <x v="0"/>
    <x v="5"/>
    <m/>
    <s v="ALDEMIR BILISIM HIZ. VE DANISMANLIK - ARZU ALDEMIR"/>
    <s v="EYS.04.012"/>
    <s v="EnRoute Panorama - E-Dönüsüm Modül Lisansi Standart"/>
    <s v="Univera - Haribo"/>
    <x v="6"/>
    <s v="E-Dönüşüm"/>
    <m/>
    <n v="7276"/>
    <m/>
    <n v="1"/>
    <m/>
    <n v="7276"/>
    <m/>
    <n v="0"/>
    <m/>
    <n v="7276"/>
    <m/>
    <n v="0"/>
    <n v="0"/>
    <s v="UNI240000000913"/>
    <m/>
    <m/>
    <s v="Aldemir"/>
    <s v="Mevcut Müşteri"/>
    <s v="Yeni Satış"/>
    <s v="Lisans"/>
    <s v="Lisans Satışı"/>
    <s v="Key Account"/>
    <s v="Kanal Satış"/>
    <s v="Aldemir"/>
    <s v="Yurt İçi"/>
    <s v="Türkiye"/>
    <s v="Merkez"/>
  </r>
  <r>
    <m/>
    <m/>
    <x v="233"/>
    <s v="Q2"/>
    <x v="0"/>
    <x v="5"/>
    <m/>
    <s v="ALDEMIR BILISIM HIZ. VE DANISMANLIK - ARZU ALDEMIR"/>
    <s v="EYS.04.012"/>
    <s v="EnRoute Panorama - E-Dönüsüm Modül Lisansi Standart"/>
    <s v="Univera - Haribo"/>
    <x v="6"/>
    <s v="E-Dönüşüm"/>
    <m/>
    <n v="7276"/>
    <m/>
    <n v="1"/>
    <m/>
    <n v="7276"/>
    <m/>
    <n v="0"/>
    <m/>
    <n v="7276"/>
    <m/>
    <n v="0"/>
    <n v="0"/>
    <s v="UNI240000000916"/>
    <m/>
    <m/>
    <s v="Aldemir"/>
    <s v="Mevcut Müşteri"/>
    <s v="Yeni Satış"/>
    <s v="Lisans"/>
    <s v="Lisans Satışı"/>
    <s v="Key Account"/>
    <s v="Kanal Satış"/>
    <s v="Aldemir"/>
    <s v="Yurt İçi"/>
    <s v="Türkiye"/>
    <s v="Merkez"/>
  </r>
  <r>
    <m/>
    <m/>
    <x v="233"/>
    <s v="Q1"/>
    <x v="1"/>
    <x v="0"/>
    <m/>
    <s v="MİYA OTOMASYON VE BARKOD BILISIM SISTEMLERI SAN TİC. VE L.T.D. STI."/>
    <s v="WProje Yönetimi.01.003"/>
    <s v="Webplus EK KULLANICI LISANSI +1"/>
    <s v="Univera - Kanal"/>
    <x v="5"/>
    <s v="Enroute"/>
    <s v="Webplus"/>
    <n v="4900"/>
    <m/>
    <n v="1"/>
    <m/>
    <n v="4900"/>
    <m/>
    <n v="0"/>
    <m/>
    <n v="4900"/>
    <m/>
    <n v="0"/>
    <n v="0"/>
    <m/>
    <m/>
    <m/>
    <s v="Miya"/>
    <s v="Mevcut Müşteri"/>
    <s v="Yeni Satış"/>
    <s v="Lisans"/>
    <s v="Lisans Satışı"/>
    <s v="Key Account"/>
    <s v="Kanal Satış"/>
    <s v="Miya"/>
    <s v="Yurt İçi"/>
    <s v="Türkiye"/>
    <s v="Merkez"/>
  </r>
  <r>
    <m/>
    <m/>
    <x v="233"/>
    <s v="Q1"/>
    <x v="1"/>
    <x v="0"/>
    <m/>
    <s v="MİYA OTOMASYON VE BARKOD BILISIM SISTEMLERI SAN TİC. VE L.T.D. STI."/>
    <s v="WProje Yönetimi.02.001"/>
    <s v="Webplus (Android) SATIS TEMSILCISI LISANSI"/>
    <s v="Univera - Kanal"/>
    <x v="5"/>
    <s v="Enroute"/>
    <s v="Webplus"/>
    <n v="3500"/>
    <m/>
    <n v="3"/>
    <m/>
    <n v="10500"/>
    <m/>
    <n v="0"/>
    <m/>
    <n v="10500"/>
    <m/>
    <n v="0"/>
    <n v="0"/>
    <m/>
    <m/>
    <m/>
    <s v="Miya"/>
    <s v="Mevcut Müşteri"/>
    <s v="Yeni Satış"/>
    <s v="Lisans"/>
    <s v="Lisans Satışı"/>
    <s v="Key Account"/>
    <s v="Kanal Satış"/>
    <s v="Miya"/>
    <s v="Yurt İçi"/>
    <s v="Türkiye"/>
    <s v="Merkez"/>
  </r>
  <r>
    <m/>
    <m/>
    <x v="233"/>
    <s v="Q1"/>
    <x v="1"/>
    <x v="0"/>
    <m/>
    <s v="NESTLE TÜRKIYE GIDA SANAYI A.S."/>
    <s v="QH.06.001"/>
    <s v="Quest Panorama - Yazilim Gelistirme Hizmeti"/>
    <s v="Univera - Nestle Retail"/>
    <x v="11"/>
    <s v="Quest"/>
    <s v="Quest"/>
    <n v="6633.51"/>
    <m/>
    <n v="1"/>
    <m/>
    <n v="6633.51"/>
    <m/>
    <n v="0"/>
    <m/>
    <n v="6633.51"/>
    <m/>
    <n v="0"/>
    <n v="0"/>
    <m/>
    <m/>
    <m/>
    <s v="Nestle"/>
    <s v="Mevcut Müşteri"/>
    <s v="Yeni Satış"/>
    <s v="Hizmet"/>
    <s v="Yazılım Geliştirme"/>
    <s v="Key Account"/>
    <s v="Univera Satış"/>
    <s v="Saha Satış"/>
    <s v="Yurt İçi"/>
    <s v="Türkiye"/>
    <s v="Merkez"/>
  </r>
  <r>
    <m/>
    <m/>
    <x v="233"/>
    <s v="Q1"/>
    <x v="1"/>
    <x v="0"/>
    <m/>
    <s v="NESTLE TÜRKIYE GIDA SANAYI A.S."/>
    <s v="QH.06.001"/>
    <s v="Quest Panorama - Yazilim Gelistirme Hizmeti"/>
    <s v="Univera - Nestle Retail"/>
    <x v="11"/>
    <s v="Quest"/>
    <s v="Quest"/>
    <n v="6633.51"/>
    <m/>
    <n v="1"/>
    <m/>
    <n v="6633.51"/>
    <m/>
    <n v="0"/>
    <m/>
    <n v="6633.51"/>
    <m/>
    <n v="0"/>
    <n v="0"/>
    <m/>
    <m/>
    <m/>
    <s v="Nestle"/>
    <s v="Mevcut Müşteri"/>
    <s v="Yeni Satış"/>
    <s v="Hizmet"/>
    <s v="Yazılım Geliştirme"/>
    <s v="Key Account"/>
    <s v="Univera Satış"/>
    <s v="Saha Satış"/>
    <s v="Yurt İçi"/>
    <s v="Türkiye"/>
    <s v="Merkez"/>
  </r>
  <r>
    <m/>
    <m/>
    <x v="233"/>
    <s v="Q1"/>
    <x v="1"/>
    <x v="0"/>
    <m/>
    <s v="NESTLE TÜRKIYE GIDA SANAYI A.S."/>
    <s v="QH.06.001"/>
    <s v="Quest Panorama - Yazilim Gelistirme Hizmeti"/>
    <s v="Univera - Nestle Retail"/>
    <x v="11"/>
    <s v="Quest"/>
    <s v="Quest"/>
    <n v="6633.51"/>
    <m/>
    <n v="2"/>
    <m/>
    <n v="13267.02"/>
    <m/>
    <n v="0"/>
    <m/>
    <n v="13267.02"/>
    <m/>
    <n v="0"/>
    <n v="0"/>
    <m/>
    <m/>
    <m/>
    <s v="Nestle"/>
    <s v="Mevcut Müşteri"/>
    <s v="Yeni Satış"/>
    <s v="Hizmet"/>
    <s v="Yazılım Geliştirme"/>
    <s v="Key Account"/>
    <s v="Univera Satış"/>
    <s v="Saha Satış"/>
    <s v="Yurt İçi"/>
    <s v="Türkiye"/>
    <s v="Merkez"/>
  </r>
  <r>
    <m/>
    <m/>
    <x v="233"/>
    <s v="Q1"/>
    <x v="1"/>
    <x v="0"/>
    <m/>
    <s v="NESTLE TÜRKIYE GIDA SANAYI A.S."/>
    <s v="QH.06.001"/>
    <s v="Quest Panorama - Yazilim Gelistirme Hizmeti"/>
    <s v="Univera - Nestle Retail"/>
    <x v="11"/>
    <s v="Quest"/>
    <s v="Quest"/>
    <n v="6633.51"/>
    <m/>
    <n v="2"/>
    <m/>
    <n v="13267.02"/>
    <m/>
    <n v="0"/>
    <m/>
    <n v="13267.02"/>
    <m/>
    <n v="0"/>
    <n v="0"/>
    <m/>
    <m/>
    <m/>
    <s v="Nestle"/>
    <s v="Mevcut Müşteri"/>
    <s v="Yeni Satış"/>
    <s v="Hizmet"/>
    <s v="Yazılım Geliştirme"/>
    <s v="Key Account"/>
    <s v="Univera Satış"/>
    <s v="Saha Satış"/>
    <s v="Yurt İçi"/>
    <s v="Türkiye"/>
    <s v="Merkez"/>
  </r>
  <r>
    <m/>
    <m/>
    <x v="233"/>
    <s v="Q1"/>
    <x v="1"/>
    <x v="0"/>
    <m/>
    <s v="NESTLE TÜRKIYE GIDA SANAYI A.S."/>
    <s v="QH.06.001"/>
    <s v="Quest Panorama - Yazilim Gelistirme Hizmeti"/>
    <s v="Univera - Nestle Retail"/>
    <x v="11"/>
    <s v="Quest"/>
    <s v="Quest"/>
    <n v="6633.51"/>
    <m/>
    <n v="11"/>
    <m/>
    <n v="72968.61"/>
    <m/>
    <n v="0"/>
    <m/>
    <n v="72968.61"/>
    <m/>
    <n v="0"/>
    <n v="0"/>
    <m/>
    <m/>
    <m/>
    <s v="Nestle"/>
    <s v="Mevcut Müşteri"/>
    <s v="Yeni Satış"/>
    <s v="Hizmet"/>
    <s v="Yazılım Geliştirme"/>
    <s v="Key Account"/>
    <s v="Univera Satış"/>
    <s v="Saha Satış"/>
    <s v="Yurt İçi"/>
    <s v="Türkiye"/>
    <s v="Merkez"/>
  </r>
  <r>
    <m/>
    <m/>
    <x v="233"/>
    <s v="Q1"/>
    <x v="1"/>
    <x v="0"/>
    <m/>
    <s v="NESTLE TÜRKIYE GIDA SANAYI A.S."/>
    <s v="QH.06.001"/>
    <s v="Quest Panorama - Yazilim Gelistirme Hizmeti"/>
    <s v="Univera - Nestle Retail"/>
    <x v="11"/>
    <s v="Quest"/>
    <s v="Quest"/>
    <n v="6633.51"/>
    <m/>
    <n v="2"/>
    <m/>
    <n v="13267.02"/>
    <m/>
    <n v="0"/>
    <m/>
    <n v="13267.02"/>
    <m/>
    <n v="0"/>
    <n v="0"/>
    <m/>
    <m/>
    <m/>
    <s v="Nestle"/>
    <s v="Mevcut Müşteri"/>
    <s v="Yeni Satış"/>
    <s v="Hizmet"/>
    <s v="Yazılım Geliştirme"/>
    <s v="Key Account"/>
    <s v="Univera Satış"/>
    <s v="Saha Satış"/>
    <s v="Yurt İçi"/>
    <s v="Türkiye"/>
    <s v="Merkez"/>
  </r>
  <r>
    <m/>
    <m/>
    <x v="233"/>
    <s v="Q1"/>
    <x v="1"/>
    <x v="0"/>
    <m/>
    <s v="NESTLE TÜRKIYE GIDA SANAYI A.S."/>
    <s v="QH.06.001"/>
    <s v="Quest Panorama - Yazilim Gelistirme Hizmeti"/>
    <s v="Univera - Nestle Retail"/>
    <x v="11"/>
    <s v="Quest"/>
    <s v="Quest"/>
    <n v="6633.51"/>
    <m/>
    <n v="16"/>
    <m/>
    <n v="106136.16"/>
    <m/>
    <n v="0"/>
    <m/>
    <n v="106136.16"/>
    <m/>
    <n v="0"/>
    <n v="0"/>
    <m/>
    <m/>
    <m/>
    <s v="Nestle"/>
    <s v="Mevcut Müşteri"/>
    <s v="Yeni Satış"/>
    <s v="Hizmet"/>
    <s v="Yazılım Geliştirme"/>
    <s v="Key Account"/>
    <s v="Univera Satış"/>
    <s v="Saha Satış"/>
    <s v="Yurt İçi"/>
    <s v="Türkiye"/>
    <s v="Merkez"/>
  </r>
  <r>
    <m/>
    <m/>
    <x v="233"/>
    <s v="Q1"/>
    <x v="1"/>
    <x v="0"/>
    <m/>
    <s v="NESTLE TÜRKIYE GIDA SANAYI A.S."/>
    <s v="QH.06.001"/>
    <s v="Quest Panorama - Yazilim Gelistirme Hizmeti"/>
    <s v="Univera - Nestle Retail"/>
    <x v="11"/>
    <s v="Quest"/>
    <s v="Quest"/>
    <n v="6633.5099999999993"/>
    <m/>
    <n v="9"/>
    <m/>
    <n v="59701.59"/>
    <m/>
    <n v="0"/>
    <m/>
    <n v="59701.59"/>
    <m/>
    <n v="0"/>
    <n v="0"/>
    <m/>
    <m/>
    <m/>
    <s v="Nestle"/>
    <s v="Mevcut Müşteri"/>
    <s v="Yeni Satış"/>
    <s v="Hizmet"/>
    <s v="Yazılım Geliştirme"/>
    <s v="Key Account"/>
    <s v="Univera Satış"/>
    <s v="Saha Satış"/>
    <s v="Yurt İçi"/>
    <s v="Türkiye"/>
    <s v="Merkez"/>
  </r>
  <r>
    <m/>
    <m/>
    <x v="234"/>
    <s v="Q1"/>
    <x v="1"/>
    <x v="0"/>
    <m/>
    <s v="JTI Tütün Ürünleri Pazarlama A.Ş."/>
    <s v="QH.07.001"/>
    <s v="Quest Panorama - Rapor Gelistirme Hizmeti"/>
    <s v="Univera - JTI"/>
    <x v="11"/>
    <s v="Quest"/>
    <s v="Quest"/>
    <n v="5950"/>
    <m/>
    <n v="7"/>
    <m/>
    <n v="41650"/>
    <m/>
    <n v="0"/>
    <m/>
    <n v="41650"/>
    <m/>
    <n v="0"/>
    <n v="0"/>
    <m/>
    <m/>
    <m/>
    <s v="JTI"/>
    <s v="Mevcut Müşteri"/>
    <s v="Yeni Satış"/>
    <s v="Hizmet"/>
    <s v="Rapor Geliştirme"/>
    <s v="Key Account"/>
    <s v="Univera Satış"/>
    <s v="Saha Satış"/>
    <s v="Yurt İçi"/>
    <s v="Türkiye"/>
    <s v="Merkez"/>
  </r>
  <r>
    <m/>
    <m/>
    <x v="235"/>
    <s v="Q1"/>
    <x v="1"/>
    <x v="0"/>
    <m/>
    <s v="MİYA OTOMASYON VE BARKOD BILISIM SISTEMLERI SAN TİC. VE L.T.D. STI."/>
    <s v="WProje Yönetimi.01.007"/>
    <s v="Webplus E-DÖNÜSÜM MODÜL LISANSI"/>
    <s v="Univera - Kanal"/>
    <x v="5"/>
    <s v="Enroute"/>
    <s v="Webplus"/>
    <n v="8624"/>
    <m/>
    <n v="2"/>
    <m/>
    <n v="17248"/>
    <m/>
    <n v="0"/>
    <m/>
    <n v="17248"/>
    <m/>
    <n v="0"/>
    <n v="0"/>
    <m/>
    <m/>
    <m/>
    <s v="Miya"/>
    <s v="Mevcut Müşteri"/>
    <s v="Yeni Satış"/>
    <s v="Lisans"/>
    <s v="Lisans Satışı"/>
    <s v="Key Account"/>
    <s v="Kanal Satış"/>
    <s v="Miya"/>
    <s v="Yurt İçi"/>
    <s v="Türkiye"/>
    <s v="Merkez"/>
  </r>
  <r>
    <m/>
    <m/>
    <x v="236"/>
    <s v="Q2"/>
    <x v="0"/>
    <x v="5"/>
    <m/>
    <s v="JTI TÜTÜN ÜRÜNLERI PAZARLAMA A.S."/>
    <s v="EH.05.002"/>
    <s v="EnRoute Panorama - Rapor Gelistirme Hizmeti"/>
    <s v="Univera - JTI"/>
    <x v="11"/>
    <s v="Enroute"/>
    <m/>
    <n v="5950"/>
    <m/>
    <n v="57"/>
    <m/>
    <n v="339150"/>
    <m/>
    <n v="0"/>
    <m/>
    <n v="339150"/>
    <m/>
    <n v="0"/>
    <n v="0"/>
    <s v="UNI240000000933"/>
    <m/>
    <m/>
    <s v="JTI"/>
    <s v="Mevcut Müşteri"/>
    <s v="Yeni Satış"/>
    <s v="Hizmet"/>
    <s v="Rapor Geliştirme"/>
    <s v="Key Account"/>
    <s v="Univera Satış"/>
    <s v="Saha Satış"/>
    <s v="Yurt İçi"/>
    <s v="Türkiye"/>
    <s v="Merkez"/>
  </r>
  <r>
    <m/>
    <m/>
    <x v="236"/>
    <s v="Q1"/>
    <x v="1"/>
    <x v="0"/>
    <m/>
    <s v="MİYA OTOMASYON VE BARKOD BILISIM SISTEMLERI SAN TİC. VE L.T.D. STI."/>
    <s v="WPH.02.001"/>
    <s v="Webplus Yazilim Bakimi Hizmeti"/>
    <s v="Univera - Kanal"/>
    <x v="5"/>
    <s v="Enroute"/>
    <s v="Webplus"/>
    <n v="6205.98"/>
    <m/>
    <n v="1"/>
    <m/>
    <n v="6205.98"/>
    <m/>
    <n v="0"/>
    <m/>
    <n v="6205.98"/>
    <m/>
    <n v="0"/>
    <n v="0"/>
    <m/>
    <m/>
    <m/>
    <s v="Miya"/>
    <s v="Mevcut Müşteri"/>
    <s v="Yenileme"/>
    <s v="Hizmet"/>
    <s v="Bakım ve Destek Hizmeti"/>
    <s v="Key Account"/>
    <s v="Kanal Satış"/>
    <s v="Miya"/>
    <s v="Yurt İçi"/>
    <s v="Türkiye"/>
    <s v="Merkez"/>
  </r>
  <r>
    <m/>
    <m/>
    <x v="236"/>
    <s v="Q1"/>
    <x v="1"/>
    <x v="0"/>
    <m/>
    <s v="MİYA OTOMASYON VE BARKOD BILISIM SISTEMLERI SAN TİC. VE L.T.D. STI."/>
    <s v="WProje Yönetimi.01.003"/>
    <s v="Webplus EK KULLANICI LISANSI +1"/>
    <s v="Univera - Kanal"/>
    <x v="5"/>
    <s v="Enroute"/>
    <s v="Webplus"/>
    <n v="1125"/>
    <m/>
    <n v="1"/>
    <m/>
    <n v="1500"/>
    <m/>
    <n v="375"/>
    <m/>
    <n v="1125"/>
    <m/>
    <n v="0"/>
    <n v="0"/>
    <m/>
    <m/>
    <m/>
    <s v="Miya"/>
    <s v="Mevcut Müşteri"/>
    <s v="Yeni Satış"/>
    <s v="Lisans"/>
    <s v="Lisans Satışı"/>
    <s v="Key Account"/>
    <s v="Kanal Satış"/>
    <s v="Miya"/>
    <s v="Yurt İçi"/>
    <s v="Türkiye"/>
    <s v="Merkez"/>
  </r>
  <r>
    <m/>
    <m/>
    <x v="236"/>
    <s v="Q1"/>
    <x v="1"/>
    <x v="0"/>
    <m/>
    <s v="MİYA OTOMASYON VE BARKOD BILISIM SISTEMLERI SAN TİC. VE L.T.D. STI."/>
    <s v="WProje Yönetimi.01.003"/>
    <s v="Webplus EK KULLANICI LISANSI +1"/>
    <s v="Univera - Kanal"/>
    <x v="5"/>
    <s v="Enroute"/>
    <s v="Webplus"/>
    <n v="1500"/>
    <m/>
    <n v="1"/>
    <m/>
    <n v="1500"/>
    <m/>
    <n v="0"/>
    <m/>
    <n v="1500"/>
    <m/>
    <n v="0"/>
    <n v="0"/>
    <m/>
    <m/>
    <m/>
    <s v="Miya"/>
    <s v="Mevcut Müşteri"/>
    <s v="Yeni Satış"/>
    <s v="Lisans"/>
    <s v="Lisans Satışı"/>
    <s v="Key Account"/>
    <s v="Kanal Satış"/>
    <s v="Miya"/>
    <s v="Yurt İçi"/>
    <s v="Türkiye"/>
    <s v="Merkez"/>
  </r>
  <r>
    <m/>
    <m/>
    <x v="236"/>
    <s v="Q1"/>
    <x v="1"/>
    <x v="0"/>
    <m/>
    <s v="MİYA OTOMASYON VE BARKOD BILISIM SISTEMLERI SAN TİC. VE L.T.D. STI."/>
    <s v="WProje Yönetimi.01.007"/>
    <s v="Webplus E-DÖNÜSÜM MODÜL LISANSI"/>
    <s v="Univera - Kanal"/>
    <x v="5"/>
    <s v="Enroute"/>
    <s v="Webplus"/>
    <n v="7500"/>
    <m/>
    <n v="1"/>
    <m/>
    <n v="10000"/>
    <m/>
    <n v="2500"/>
    <m/>
    <n v="7500"/>
    <m/>
    <n v="0"/>
    <n v="0"/>
    <m/>
    <m/>
    <m/>
    <s v="Miya"/>
    <s v="Mevcut Müşteri"/>
    <s v="Yeni Satış"/>
    <s v="Lisans"/>
    <s v="Lisans Satışı"/>
    <s v="Key Account"/>
    <s v="Kanal Satış"/>
    <s v="Miya"/>
    <s v="Yurt İçi"/>
    <s v="Türkiye"/>
    <s v="Merkez"/>
  </r>
  <r>
    <m/>
    <m/>
    <x v="236"/>
    <s v="Q1"/>
    <x v="1"/>
    <x v="0"/>
    <m/>
    <s v="MİYA OTOMASYON VE BARKOD BILISIM SISTEMLERI SAN TİC. VE L.T.D. STI."/>
    <s v="WProje Yönetimi.01.006"/>
    <s v="Webplus DISTRIBUTION SATIS-DAGITIM YazılımI (Light)"/>
    <s v="Univera - Kanal"/>
    <x v="5"/>
    <s v="Enroute"/>
    <s v="Webplus"/>
    <n v="11250"/>
    <m/>
    <n v="1"/>
    <m/>
    <n v="15000"/>
    <m/>
    <n v="3750"/>
    <m/>
    <n v="11250"/>
    <m/>
    <n v="0"/>
    <n v="0"/>
    <m/>
    <m/>
    <m/>
    <s v="Miya"/>
    <s v="Mevcut Müşteri"/>
    <s v="Yeni Satış"/>
    <s v="Lisans"/>
    <s v="Lisans Satışı"/>
    <s v="Key Account"/>
    <s v="Kanal Satış"/>
    <s v="Miya"/>
    <s v="Yurt İçi"/>
    <s v="Türkiye"/>
    <s v="Merkez"/>
  </r>
  <r>
    <m/>
    <m/>
    <x v="236"/>
    <s v="Q1"/>
    <x v="1"/>
    <x v="0"/>
    <m/>
    <s v="MİYA OTOMASYON VE BARKOD BILISIM SISTEMLERI SAN TİC. VE L.T.D. STI."/>
    <s v="WProje Yönetimi.02.001"/>
    <s v="Webplus (Android) SATIS TEMSILCISI LISANSI"/>
    <s v="Univera - Kanal"/>
    <x v="5"/>
    <s v="Enroute"/>
    <s v="Webplus"/>
    <n v="1687.5"/>
    <m/>
    <n v="1"/>
    <m/>
    <n v="2250"/>
    <m/>
    <n v="562.5"/>
    <m/>
    <n v="1687.5"/>
    <m/>
    <n v="0"/>
    <n v="0"/>
    <m/>
    <m/>
    <m/>
    <s v="Miya"/>
    <s v="Mevcut Müşteri"/>
    <s v="Yeni Satış"/>
    <s v="Lisans"/>
    <s v="Lisans Satışı"/>
    <s v="Key Account"/>
    <s v="Kanal Satış"/>
    <s v="Miya"/>
    <s v="Yurt İçi"/>
    <s v="Türkiye"/>
    <s v="Merkez"/>
  </r>
  <r>
    <m/>
    <m/>
    <x v="236"/>
    <s v="Q1"/>
    <x v="1"/>
    <x v="0"/>
    <m/>
    <s v="MİYA OTOMASYON VE BARKOD BILISIM SISTEMLERI SAN TİC. VE L.T.D. STI."/>
    <s v="WProje Yönetimi.02.001"/>
    <s v="Webplus (Android) SATIS TEMSILCISI LISANSI"/>
    <s v="Univera - Kanal"/>
    <x v="5"/>
    <s v="Enroute"/>
    <s v="Webplus"/>
    <n v="2250"/>
    <m/>
    <n v="2"/>
    <m/>
    <n v="4500"/>
    <m/>
    <n v="0"/>
    <m/>
    <n v="4500"/>
    <m/>
    <n v="0"/>
    <n v="0"/>
    <m/>
    <m/>
    <m/>
    <s v="Miya"/>
    <s v="Mevcut Müşteri"/>
    <s v="Yeni Satış"/>
    <s v="Lisans"/>
    <s v="Lisans Satışı"/>
    <s v="Key Account"/>
    <s v="Kanal Satış"/>
    <s v="Miya"/>
    <s v="Yurt İçi"/>
    <s v="Türkiye"/>
    <s v="Merkez"/>
  </r>
  <r>
    <m/>
    <m/>
    <x v="236"/>
    <s v="Q1"/>
    <x v="1"/>
    <x v="0"/>
    <m/>
    <s v="MİYA OTOMASYON VE BARKOD BILISIM SISTEMLERI SAN TİC. VE L.T.D. STI."/>
    <s v="UH.01.002"/>
    <s v="Unidox Kontör"/>
    <s v="Univera Kontör Satışı"/>
    <x v="5"/>
    <s v="E-Dönüşüm"/>
    <s v="Unidox"/>
    <n v="646.5"/>
    <m/>
    <n v="1"/>
    <m/>
    <n v="646.5"/>
    <m/>
    <n v="0"/>
    <m/>
    <n v="646.5"/>
    <m/>
    <n v="0"/>
    <n v="0"/>
    <m/>
    <m/>
    <m/>
    <s v="Miya"/>
    <s v="Mevcut Müşteri"/>
    <s v="Yeni Satış"/>
    <s v="Kontor"/>
    <s v="Kontor Satışı"/>
    <s v="Key Account"/>
    <s v="Kanal Satış"/>
    <s v="Miya"/>
    <s v="Yurt İçi"/>
    <s v="Türkiye"/>
    <s v="Merkez"/>
  </r>
  <r>
    <m/>
    <m/>
    <x v="237"/>
    <s v="Q2"/>
    <x v="0"/>
    <x v="5"/>
    <m/>
    <s v="JTI TÜTÜN ÜRÜNLERI PAZARLAMA A.S."/>
    <s v="EY.06.001"/>
    <s v="EnRoute Panorama - Yazilim Gelistirme Hizmeti"/>
    <s v="Univera - JTI"/>
    <x v="11"/>
    <s v="Enroute"/>
    <m/>
    <n v="5950"/>
    <m/>
    <n v="30.98"/>
    <m/>
    <n v="184331"/>
    <m/>
    <n v="0"/>
    <m/>
    <n v="184331"/>
    <m/>
    <n v="0"/>
    <n v="0"/>
    <s v="UNI240000000933"/>
    <m/>
    <m/>
    <s v="JTI"/>
    <s v="Mevcut Müşteri"/>
    <s v="Yeni Satış"/>
    <s v="Hizmet"/>
    <s v="Yazılım Geliştirme"/>
    <s v="Key Account"/>
    <s v="Univera Satış"/>
    <s v="Saha Satış"/>
    <s v="Yurt İçi"/>
    <s v="Türkiye"/>
    <s v="Merkez"/>
  </r>
  <r>
    <m/>
    <m/>
    <x v="237"/>
    <s v="Q1"/>
    <x v="1"/>
    <x v="0"/>
    <m/>
    <s v="PANASONIC ELEKTRIC WORKS ELEKTRIK SAN.VE TIC. A.S."/>
    <s v="SH.03.002"/>
    <s v="Stokbar Panorama - Uzman Destek Hizmeti"/>
    <s v="Univera - Panasonic"/>
    <x v="11"/>
    <s v="Stokbar"/>
    <s v="Stokbar"/>
    <n v="126750"/>
    <m/>
    <n v="1"/>
    <m/>
    <n v="126750"/>
    <m/>
    <n v="0"/>
    <m/>
    <n v="126750"/>
    <m/>
    <n v="0"/>
    <n v="0"/>
    <m/>
    <m/>
    <m/>
    <s v="Panasonic"/>
    <s v="Mevcut Müşteri"/>
    <s v="Yenileme"/>
    <s v="Hizmet"/>
    <s v="Uzman Destek Hizmeti"/>
    <s v="Key Account"/>
    <s v="Univera Satış"/>
    <s v="Saha Satış"/>
    <s v="Yurt İçi"/>
    <s v="Türkiye"/>
    <s v="Merkez"/>
  </r>
  <r>
    <m/>
    <m/>
    <x v="238"/>
    <s v="Q2"/>
    <x v="0"/>
    <x v="5"/>
    <m/>
    <s v="JTI TÜTÜN ÜRÜNLERI PAZARLAMA A.S."/>
    <s v="EH.01.001"/>
    <s v="EnRoute Panorama - Proje Yönetim Hizmeti"/>
    <s v="Univera - JTI"/>
    <x v="11"/>
    <s v="Enroute"/>
    <m/>
    <n v="5550.46"/>
    <m/>
    <n v="21"/>
    <m/>
    <n v="116559.66"/>
    <m/>
    <n v="0"/>
    <m/>
    <n v="116559.66"/>
    <m/>
    <n v="0"/>
    <n v="0"/>
    <s v="UNI240000000933"/>
    <m/>
    <m/>
    <s v="JTI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238"/>
    <s v="Q2"/>
    <x v="0"/>
    <x v="5"/>
    <m/>
    <s v="AGAÇLI OTOMOTIV GIDA TIC. VE SAN. A.S."/>
    <s v="EH.03.001"/>
    <s v="EnRoute Panorama - Çafri Merkezi Hizmeti  (MSD)"/>
    <s v="Univera - JTI"/>
    <x v="2"/>
    <s v="Enroute"/>
    <m/>
    <n v="1161.2"/>
    <m/>
    <n v="15"/>
    <m/>
    <n v="17418"/>
    <m/>
    <n v="0"/>
    <m/>
    <n v="17418"/>
    <m/>
    <n v="0"/>
    <n v="0"/>
    <s v="UNI240000000937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238"/>
    <s v="Q2"/>
    <x v="0"/>
    <x v="5"/>
    <m/>
    <s v="KOPUZ GIDA TIC. A.S."/>
    <s v="EH.03.001"/>
    <s v="EnRoute Panorama - Çafri Merkezi Hizmeti  (MSD)"/>
    <s v="Univera - JTI"/>
    <x v="2"/>
    <s v="Enroute"/>
    <m/>
    <n v="1161.2"/>
    <m/>
    <n v="11"/>
    <m/>
    <n v="12773.2"/>
    <m/>
    <n v="0"/>
    <m/>
    <n v="12773.2"/>
    <m/>
    <n v="0"/>
    <n v="0"/>
    <s v="UNI240000000952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238"/>
    <s v="Q2"/>
    <x v="0"/>
    <x v="5"/>
    <m/>
    <s v="SEKERCI GIDA TEMIZLIK ÜRÜN. PAZ. VE DAG. LTD. STI."/>
    <s v="EH.03.001"/>
    <s v="EnRoute Panorama - Çafri Merkezi Hizmeti  (MSD)"/>
    <s v="Univera - JTI"/>
    <x v="2"/>
    <s v="Enroute"/>
    <m/>
    <n v="1161.2"/>
    <m/>
    <n v="10"/>
    <m/>
    <n v="11612"/>
    <m/>
    <n v="0"/>
    <m/>
    <n v="11612"/>
    <m/>
    <n v="0"/>
    <n v="0"/>
    <s v="UNI240000000963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238"/>
    <s v="Q1"/>
    <x v="1"/>
    <x v="0"/>
    <m/>
    <s v="MATRIKS BİLGİSAYAR SİSTEMLERİ LTD.ŞTİ"/>
    <s v="WPH.02.001"/>
    <s v="Webplus Yazilim Bakimi Hizmeti"/>
    <s v="Univera - Kanal"/>
    <x v="5"/>
    <s v="Enroute"/>
    <s v="Webplus"/>
    <n v="7645"/>
    <m/>
    <n v="1"/>
    <m/>
    <n v="7645"/>
    <m/>
    <n v="0"/>
    <m/>
    <n v="7645"/>
    <m/>
    <n v="0"/>
    <n v="0"/>
    <m/>
    <m/>
    <m/>
    <s v="Matriks"/>
    <s v="Mevcut Müşteri"/>
    <s v="Yenileme"/>
    <s v="Hizmet"/>
    <s v="Bakım ve Destek Hizmeti"/>
    <s v="Key Account"/>
    <s v="Kanal Satış"/>
    <s v="Matriks"/>
    <s v="Yurt İçi"/>
    <s v="Türkiye"/>
    <s v="Merkez"/>
  </r>
  <r>
    <m/>
    <m/>
    <x v="238"/>
    <s v="Q1"/>
    <x v="1"/>
    <x v="0"/>
    <m/>
    <s v="MATRIKS BİLGİSAYAR SİSTEMLERİ LTD.ŞTİ"/>
    <s v="WProje Yönetimi.01.003"/>
    <s v="Webplus EK KULLANICI LISANSI +1"/>
    <s v="Univera - Kanal"/>
    <x v="5"/>
    <s v="Enroute"/>
    <s v="Webplus"/>
    <n v="1650"/>
    <m/>
    <n v="2"/>
    <m/>
    <n v="3300"/>
    <m/>
    <n v="0"/>
    <m/>
    <n v="3300"/>
    <m/>
    <n v="0"/>
    <n v="0"/>
    <m/>
    <m/>
    <m/>
    <s v="Matriks"/>
    <s v="Mevcut Müşteri"/>
    <s v="Yeni Satış"/>
    <s v="Lisans"/>
    <s v="Lisans Satışı"/>
    <s v="Key Account"/>
    <s v="Kanal Satış"/>
    <s v="Matriks"/>
    <s v="Yurt İçi"/>
    <s v="Türkiye"/>
    <s v="Merkez"/>
  </r>
  <r>
    <m/>
    <m/>
    <x v="238"/>
    <s v="Q1"/>
    <x v="1"/>
    <x v="0"/>
    <m/>
    <s v="MATRIKS BİLGİSAYAR SİSTEMLERİ LTD.ŞTİ"/>
    <s v="WProje Yönetimi.01.003"/>
    <s v="Webplus EK KULLANICI LISANSI +1"/>
    <s v="Univera - Kanal"/>
    <x v="5"/>
    <s v="Enroute"/>
    <s v="Webplus"/>
    <n v="3250"/>
    <m/>
    <n v="5"/>
    <m/>
    <n v="16250"/>
    <m/>
    <n v="0"/>
    <m/>
    <n v="16250"/>
    <m/>
    <n v="0"/>
    <n v="0"/>
    <m/>
    <m/>
    <m/>
    <s v="Matriks"/>
    <s v="Mevcut Müşteri"/>
    <s v="Yeni Satış"/>
    <s v="Lisans"/>
    <s v="Lisans Satışı"/>
    <s v="Key Account"/>
    <s v="Kanal Satış"/>
    <s v="Matriks"/>
    <s v="Yurt İçi"/>
    <s v="Türkiye"/>
    <s v="Merkez"/>
  </r>
  <r>
    <m/>
    <m/>
    <x v="238"/>
    <s v="Q1"/>
    <x v="1"/>
    <x v="0"/>
    <m/>
    <s v="MATRIKS BİLGİSAYAR SİSTEMLERİ LTD.ŞTİ"/>
    <s v="WProje Yönetimi.01.007"/>
    <s v="Webplus E-DÖNÜSÜM MODÜL LISANSI"/>
    <s v="Univera - Kanal"/>
    <x v="5"/>
    <s v="Enroute"/>
    <s v="Webplus"/>
    <n v="11000"/>
    <m/>
    <n v="1"/>
    <m/>
    <n v="11000"/>
    <m/>
    <n v="0"/>
    <m/>
    <n v="11000"/>
    <m/>
    <n v="0"/>
    <n v="0"/>
    <m/>
    <m/>
    <m/>
    <s v="Matriks"/>
    <s v="Mevcut Müşteri"/>
    <s v="Yeni Satış"/>
    <s v="Lisans"/>
    <s v="Lisans Satışı"/>
    <s v="Key Account"/>
    <s v="Kanal Satış"/>
    <s v="Matriks"/>
    <s v="Yurt İçi"/>
    <s v="Türkiye"/>
    <s v="Merkez"/>
  </r>
  <r>
    <m/>
    <m/>
    <x v="238"/>
    <s v="Q1"/>
    <x v="1"/>
    <x v="0"/>
    <m/>
    <s v="MATRIKS BİLGİSAYAR SİSTEMLERİ LTD.ŞTİ"/>
    <s v="WProje Yönetimi.01.006"/>
    <s v="Webplus DISTRIBUTION SATIS-DAGITIM YazılımI (Light)"/>
    <s v="Univera - Kanal"/>
    <x v="5"/>
    <s v="Enroute"/>
    <s v="Webplus"/>
    <n v="16500"/>
    <m/>
    <n v="1"/>
    <m/>
    <n v="16500"/>
    <m/>
    <n v="0"/>
    <m/>
    <n v="16500"/>
    <m/>
    <n v="0"/>
    <n v="0"/>
    <m/>
    <m/>
    <m/>
    <s v="Matriks"/>
    <s v="Mevcut Müşteri"/>
    <s v="Yeni Satış"/>
    <s v="Lisans"/>
    <s v="Lisans Satışı"/>
    <s v="Key Account"/>
    <s v="Kanal Satış"/>
    <s v="Matriks"/>
    <s v="Yurt İçi"/>
    <s v="Türkiye"/>
    <s v="Merkez"/>
  </r>
  <r>
    <m/>
    <m/>
    <x v="238"/>
    <s v="Q1"/>
    <x v="1"/>
    <x v="0"/>
    <m/>
    <s v="MATRIKS BİLGİSAYAR SİSTEMLERİ LTD.ŞTİ"/>
    <s v="WProje Yönetimi.02.001"/>
    <s v="Webplus (Android) SATIS TEMSILCISI LISANSI"/>
    <s v="Univera - Kanal"/>
    <x v="5"/>
    <s v="Enroute"/>
    <s v="Webplus"/>
    <n v="2475"/>
    <m/>
    <n v="3"/>
    <m/>
    <n v="7425"/>
    <m/>
    <n v="0"/>
    <m/>
    <n v="7425"/>
    <m/>
    <n v="0"/>
    <n v="0"/>
    <m/>
    <m/>
    <m/>
    <s v="Matriks"/>
    <s v="Mevcut Müşteri"/>
    <s v="Yeni Satış"/>
    <s v="Lisans"/>
    <s v="Lisans Satışı"/>
    <s v="Key Account"/>
    <s v="Kanal Satış"/>
    <s v="Matriks"/>
    <s v="Yurt İçi"/>
    <s v="Türkiye"/>
    <s v="Merkez"/>
  </r>
  <r>
    <m/>
    <m/>
    <x v="238"/>
    <s v="Q1"/>
    <x v="1"/>
    <x v="0"/>
    <m/>
    <s v="PAK-SEL TASIMACILIK YAKIT GIDA TEMIZLIK INSAAT SANAYI VE TICARET LIMITED SIRKETI"/>
    <s v="UH.01.002"/>
    <s v="Unidox Kontör"/>
    <s v="Univera Kontör Satışı"/>
    <x v="6"/>
    <s v="E-Dönüşüm"/>
    <s v="Unidox"/>
    <n v="2"/>
    <m/>
    <n v="50000"/>
    <m/>
    <n v="100000"/>
    <m/>
    <n v="0"/>
    <m/>
    <n v="100000"/>
    <m/>
    <n v="0"/>
    <n v="0"/>
    <m/>
    <m/>
    <m/>
    <s v="Doğuş Çay"/>
    <s v="Mevcut Müşteri"/>
    <s v="Yeni Satış"/>
    <s v="Kontor"/>
    <s v="Kontor Satışı"/>
    <s v="Key Account"/>
    <s v="Univera Satış"/>
    <s v="Saha Satış"/>
    <s v="Yurt İçi"/>
    <s v="Türkiye"/>
    <s v="Dist"/>
  </r>
  <r>
    <m/>
    <m/>
    <x v="238"/>
    <s v="Q1"/>
    <x v="1"/>
    <x v="0"/>
    <m/>
    <s v="ERCAN AYKAÇ"/>
    <s v="UH.01.002"/>
    <s v="Unidox Kontör"/>
    <s v="Univera Kontör Satışı"/>
    <x v="6"/>
    <s v="E-Dönüşüm"/>
    <s v="Unidox"/>
    <n v="3.8"/>
    <m/>
    <n v="5000"/>
    <m/>
    <n v="19000"/>
    <m/>
    <n v="0"/>
    <m/>
    <n v="19000"/>
    <m/>
    <n v="0"/>
    <n v="0"/>
    <m/>
    <m/>
    <m/>
    <s v="Ercan Aykaç"/>
    <s v="Yeni Müşteri"/>
    <s v="Yeni Satış"/>
    <s v="Kontor"/>
    <s v="Kontor Satışı"/>
    <s v="Key Account"/>
    <s v="Univera Satış"/>
    <s v="Saha Satış"/>
    <s v="Yurt İçi"/>
    <s v="Türkiye"/>
    <s v="Merkez"/>
  </r>
  <r>
    <m/>
    <m/>
    <x v="239"/>
    <s v="Q2"/>
    <x v="0"/>
    <x v="5"/>
    <m/>
    <s v="AYDIN ÜNLÜER TUR.GIDA TIC. VE SAN. A.S."/>
    <s v="EH.03.001"/>
    <s v="EnRoute Panorama - Çafri Merkezi Hizmeti  (MSD)"/>
    <s v="Univera - JTI"/>
    <x v="2"/>
    <s v="Enroute"/>
    <m/>
    <n v="1161.2"/>
    <m/>
    <n v="3"/>
    <m/>
    <n v="3483.6"/>
    <m/>
    <n v="0"/>
    <m/>
    <n v="3483.6"/>
    <m/>
    <n v="0"/>
    <n v="0"/>
    <s v="UNI240000000939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239"/>
    <s v="Q2"/>
    <x v="0"/>
    <x v="5"/>
    <m/>
    <s v="DÜNYA MESRUBAT GIDA INS.TURIZM PAZ. SAN. VE TIC. LTD. STI."/>
    <s v="EH.03.001"/>
    <s v="EnRoute Panorama - Çafri Merkezi Hizmeti  (MSD)"/>
    <s v="Univera - JTI"/>
    <x v="2"/>
    <s v="Enroute"/>
    <m/>
    <n v="1161.2"/>
    <m/>
    <n v="5"/>
    <m/>
    <n v="5806"/>
    <m/>
    <n v="0"/>
    <m/>
    <n v="5806"/>
    <m/>
    <n v="0"/>
    <n v="0"/>
    <s v="UNI240000000947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239"/>
    <s v="Q2"/>
    <x v="0"/>
    <x v="5"/>
    <m/>
    <s v="ÖZÇELIK MESRUBAT VE GIDA MAD.TIC.PAZ.A.S."/>
    <s v="EH.03.001"/>
    <s v="EnRoute Panorama - Çafri Merkezi Hizmeti  (MSD)"/>
    <s v="Univera - JTI"/>
    <x v="2"/>
    <s v="Enroute"/>
    <m/>
    <n v="1161.2"/>
    <m/>
    <n v="5"/>
    <m/>
    <n v="5806"/>
    <m/>
    <n v="0"/>
    <m/>
    <n v="5806"/>
    <m/>
    <n v="0"/>
    <n v="0"/>
    <s v="UNI240000000953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239"/>
    <s v="Q2"/>
    <x v="0"/>
    <x v="5"/>
    <m/>
    <s v="ÖZERLER TICARET ILHAN ÖZER"/>
    <s v="EH.03.001"/>
    <s v="EnRoute Panorama - Çafri Merkezi Hizmeti  (MSD)"/>
    <s v="Univera - JTI"/>
    <x v="2"/>
    <s v="Enroute"/>
    <m/>
    <n v="1161.2"/>
    <m/>
    <n v="4"/>
    <m/>
    <n v="4644.8"/>
    <m/>
    <n v="0"/>
    <m/>
    <n v="4644.8"/>
    <m/>
    <n v="0"/>
    <n v="0"/>
    <s v="UNI240000000955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239"/>
    <s v="Q2"/>
    <x v="0"/>
    <x v="5"/>
    <m/>
    <s v="YUSUF BEKTAS GIDA VE IHTIYAÇ MAD. ILETISIM NAKLIYE TIC.VE SAN.LTD.STI."/>
    <s v="EH.03.001"/>
    <s v="EnRoute Panorama - Çafri Merkezi Hizmeti  (MSD)"/>
    <s v="Univera - JTI"/>
    <x v="2"/>
    <s v="Enroute"/>
    <m/>
    <n v="1161.2"/>
    <m/>
    <n v="7"/>
    <m/>
    <n v="8128.4"/>
    <m/>
    <n v="0"/>
    <m/>
    <n v="8128.4"/>
    <m/>
    <n v="0"/>
    <n v="0"/>
    <s v="UNI240000000965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239"/>
    <s v="Q1"/>
    <x v="1"/>
    <x v="0"/>
    <m/>
    <s v="GEZICI GROUP SAN.VE TIC.LTD.STI."/>
    <s v="UH.01.002"/>
    <s v="Unidox Kontör"/>
    <s v="Univera Kontör Satışı"/>
    <x v="6"/>
    <s v="E-Dönüşüm"/>
    <s v="Unidox"/>
    <n v="3.85"/>
    <m/>
    <n v="5000"/>
    <m/>
    <n v="19250"/>
    <m/>
    <n v="0"/>
    <m/>
    <n v="19250"/>
    <m/>
    <n v="0"/>
    <n v="0"/>
    <m/>
    <m/>
    <m/>
    <s v="Gezici Grup"/>
    <s v="Yeni Müşteri"/>
    <s v="Yeni Satış"/>
    <s v="Kontor"/>
    <s v="Kontor Satışı"/>
    <s v="Key Account"/>
    <s v="Univera Satış"/>
    <s v="Saha Satış"/>
    <s v="Yurt İçi"/>
    <s v="Türkiye"/>
    <s v="Merkez"/>
  </r>
  <r>
    <m/>
    <m/>
    <x v="240"/>
    <s v="Q2"/>
    <x v="0"/>
    <x v="5"/>
    <m/>
    <s v="BAMS GIDA ITRIYAT VE TEKSTIL TIC. VE SAN. LTD. STI."/>
    <s v="EH.03.001"/>
    <s v="EnRoute Panorama - Çafri Merkezi Hizmeti  (MSD)"/>
    <s v="Univera - JTI"/>
    <x v="2"/>
    <s v="Enroute"/>
    <m/>
    <n v="1161.2"/>
    <m/>
    <n v="2"/>
    <m/>
    <n v="2322.4"/>
    <m/>
    <n v="0"/>
    <m/>
    <n v="2322.4"/>
    <m/>
    <n v="0"/>
    <n v="0"/>
    <s v="UNI240000000938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240"/>
    <s v="Q2"/>
    <x v="0"/>
    <x v="5"/>
    <m/>
    <s v="KALPAKÇIOGLU GIDA SAN. VE TIC. LTD. STI."/>
    <s v="EH.03.001"/>
    <s v="EnRoute Panorama - Çafri Merkezi Hizmeti  (MSD)"/>
    <s v="Univera - JTI"/>
    <x v="2"/>
    <s v="Enroute"/>
    <m/>
    <n v="1161.2"/>
    <m/>
    <n v="2"/>
    <m/>
    <n v="2322.4"/>
    <m/>
    <n v="0"/>
    <m/>
    <n v="2322.4"/>
    <m/>
    <n v="0"/>
    <n v="0"/>
    <s v="UNI240000000950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240"/>
    <s v="Q2"/>
    <x v="0"/>
    <x v="5"/>
    <m/>
    <s v="PIRAMIT GIDA LOJISTIK TICARET TIC. A.S."/>
    <s v="EH.03.001"/>
    <s v="EnRoute Panorama - Çafri Merkezi Hizmeti  (MSD)"/>
    <s v="Univera - JTI"/>
    <x v="2"/>
    <s v="Enroute"/>
    <m/>
    <n v="1161.2"/>
    <m/>
    <n v="2"/>
    <m/>
    <n v="2322.4"/>
    <m/>
    <n v="0"/>
    <m/>
    <n v="2322.4"/>
    <m/>
    <n v="0"/>
    <n v="0"/>
    <s v="UNI240000000956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240"/>
    <s v="Q2"/>
    <x v="0"/>
    <x v="5"/>
    <m/>
    <s v="SAMI EMGIN DAG. PAZ. TUR. TEKS. INS. SAN. TIC. LTD. STI."/>
    <s v="EH.03.001"/>
    <s v="EnRoute Panorama - Çafri Merkezi Hizmeti  (MSD)"/>
    <s v="Univera - JTI"/>
    <x v="2"/>
    <s v="Enroute"/>
    <m/>
    <n v="1161.2"/>
    <m/>
    <n v="2"/>
    <m/>
    <n v="2322.4"/>
    <m/>
    <n v="0"/>
    <m/>
    <n v="2322.4"/>
    <m/>
    <n v="0"/>
    <n v="0"/>
    <s v="UNI240000000959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241"/>
    <s v="Q2"/>
    <x v="0"/>
    <x v="5"/>
    <m/>
    <s v="SEYPA GIDA IHTIYAÇ MAD.ÜRETIM.DAG.VE TIC. A.S."/>
    <s v="EH.03.001"/>
    <s v="EnRoute Panorama - Çafri Merkezi Hizmeti  (MSD)"/>
    <s v="Univera - JTI"/>
    <x v="2"/>
    <s v="Enroute"/>
    <m/>
    <n v="1161.2"/>
    <m/>
    <n v="2"/>
    <m/>
    <n v="2322.4"/>
    <m/>
    <n v="0"/>
    <m/>
    <n v="2322.4"/>
    <m/>
    <n v="0"/>
    <n v="0"/>
    <s v="UNI240000000961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241"/>
    <s v="Q2"/>
    <x v="0"/>
    <x v="5"/>
    <m/>
    <s v="SSG DAYANIKLI TÜKETIM MAD. GIDA ÜRÜNLERI PAZ. SAN. TIC. LTD. STI."/>
    <s v="EH.03.001"/>
    <s v="EnRoute Panorama - Çafri Merkezi Hizmeti  (MSD)"/>
    <s v="Univera - JTI"/>
    <x v="2"/>
    <s v="Enroute"/>
    <m/>
    <n v="1161.2"/>
    <m/>
    <n v="2"/>
    <m/>
    <n v="2322.4"/>
    <m/>
    <n v="0"/>
    <m/>
    <n v="2322.4"/>
    <m/>
    <n v="0"/>
    <n v="0"/>
    <s v="UNI240000000962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241"/>
    <s v="Q2"/>
    <x v="0"/>
    <x v="5"/>
    <m/>
    <s v="YILDIRIMLAR GRUP IHTIYAÇ VE GIDA MAD. TURIZM A.S"/>
    <s v="EH.03.001"/>
    <s v="EnRoute Panorama - Çafri Merkezi Hizmeti  (MSD)"/>
    <s v="Univera - JTI"/>
    <x v="2"/>
    <s v="Enroute"/>
    <m/>
    <n v="1161.2"/>
    <m/>
    <n v="2"/>
    <m/>
    <n v="2322.4"/>
    <m/>
    <n v="0"/>
    <m/>
    <n v="2322.4"/>
    <m/>
    <n v="0"/>
    <n v="0"/>
    <s v="UNI240000000964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241"/>
    <s v="Q1"/>
    <x v="1"/>
    <x v="0"/>
    <m/>
    <s v="RECKITT BENCKISER EV ve HIJYEN ÜRÜNLERI A.S."/>
    <s v="EH.06.001"/>
    <s v="Enroute Panorama - Hosting Hizmeti"/>
    <s v="Univera - Reckitt Benckiser"/>
    <x v="12"/>
    <s v="Hosting"/>
    <s v="Enroute"/>
    <n v="3905.41"/>
    <m/>
    <n v="12"/>
    <m/>
    <n v="46864.92"/>
    <m/>
    <n v="0"/>
    <m/>
    <n v="46864.92"/>
    <m/>
    <n v="0"/>
    <n v="0"/>
    <m/>
    <m/>
    <m/>
    <s v="R. Benckiser"/>
    <s v="Mevcut Müşteri"/>
    <s v="Yenileme"/>
    <s v="Hizmet"/>
    <s v="Hosting"/>
    <s v="Key Account"/>
    <s v="Univera Satış"/>
    <s v="Saha Satış"/>
    <s v="Yurt İçi"/>
    <s v="Türkiye"/>
    <s v="Merkez"/>
  </r>
  <r>
    <m/>
    <m/>
    <x v="242"/>
    <s v="Q2"/>
    <x v="0"/>
    <x v="5"/>
    <m/>
    <s v="ALTUN TEMIZLIK TÜTÜN ÜRÜNLERI PAZARLAMA A .S"/>
    <s v="EH.03.001"/>
    <s v="EnRoute Panorama - Çafri Merkezi Hizmeti  (MSD)"/>
    <s v="Univera - JTI"/>
    <x v="2"/>
    <s v="Enroute"/>
    <m/>
    <n v="1161.2"/>
    <m/>
    <n v="1"/>
    <m/>
    <n v="1161.2"/>
    <m/>
    <n v="0"/>
    <m/>
    <n v="1161.2"/>
    <m/>
    <n v="0"/>
    <n v="0"/>
    <s v="UNI240000000935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242"/>
    <s v="Q2"/>
    <x v="0"/>
    <x v="5"/>
    <m/>
    <s v="BAYRAKTAR SATIS VE DAGITIM ANONIM SIRKETI"/>
    <s v="EH.03.001"/>
    <s v="EnRoute Panorama - Çafri Merkezi Hizmeti  (MSD)"/>
    <s v="Univera - JTI"/>
    <x v="2"/>
    <s v="Enroute"/>
    <m/>
    <n v="1161.2"/>
    <m/>
    <n v="2"/>
    <m/>
    <n v="2322.4"/>
    <m/>
    <n v="0"/>
    <m/>
    <n v="2322.4"/>
    <m/>
    <n v="0"/>
    <n v="0"/>
    <s v="UNI240000000940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242"/>
    <s v="Q2"/>
    <x v="0"/>
    <x v="5"/>
    <m/>
    <s v="ÖZCIHAN GIDA INSAAT TARIM NAKLIYE ENERJI TURIZM MAD. PAZ. VE SAN. LTD. STI."/>
    <s v="EH.03.001"/>
    <s v="EnRoute Panorama - Çafri Merkezi Hizmeti  (MSD)"/>
    <s v="Univera - JTI"/>
    <x v="2"/>
    <s v="Enroute"/>
    <m/>
    <n v="1161.2"/>
    <m/>
    <n v="2"/>
    <m/>
    <n v="2322.4"/>
    <m/>
    <n v="0"/>
    <m/>
    <n v="2322.4"/>
    <m/>
    <n v="0"/>
    <n v="0"/>
    <s v="UNI240000000974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242"/>
    <s v="Q1"/>
    <x v="1"/>
    <x v="0"/>
    <m/>
    <s v="MİYA OTOMASYON VE BARKOD BILISIM SISTEMLERI SAN TİC. VE L.T.D. STI."/>
    <s v="WPH.02.001"/>
    <s v="Webplus Yazilim Bakimi Hizmeti"/>
    <s v="Univera - Kanal"/>
    <x v="5"/>
    <s v="Enroute"/>
    <s v="Webplus"/>
    <n v="46750"/>
    <m/>
    <n v="1"/>
    <m/>
    <n v="46750"/>
    <m/>
    <n v="0"/>
    <m/>
    <n v="46750"/>
    <m/>
    <n v="0"/>
    <n v="0"/>
    <m/>
    <m/>
    <m/>
    <s v="Miya"/>
    <s v="Mevcut Müşteri"/>
    <s v="Yenileme"/>
    <s v="Hizmet"/>
    <s v="Bakım ve Destek Hizmeti"/>
    <s v="Key Account"/>
    <s v="Kanal Satış"/>
    <s v="Miya"/>
    <s v="Yurt İçi"/>
    <s v="Türkiye"/>
    <s v="Merkez"/>
  </r>
  <r>
    <m/>
    <m/>
    <x v="242"/>
    <s v="Q1"/>
    <x v="1"/>
    <x v="0"/>
    <m/>
    <s v="YUSUF ALDEMİR (ALDEMİR BİLİŞİM HizmetLERİ VE DANIŞMANLIK)"/>
    <s v="WPH.02.001"/>
    <s v="Webplus Yazilim Bakimi Hizmeti"/>
    <s v="Univera - Kanal"/>
    <x v="5"/>
    <s v="Enroute"/>
    <s v="Webplus"/>
    <n v="3052.5"/>
    <m/>
    <n v="1"/>
    <m/>
    <n v="4070"/>
    <m/>
    <n v="1017.5"/>
    <m/>
    <n v="3052.5"/>
    <m/>
    <n v="0"/>
    <n v="0"/>
    <m/>
    <m/>
    <m/>
    <s v="Aldemir Bilişim"/>
    <s v="Mevcut Müşteri"/>
    <s v="Yenileme"/>
    <s v="Hizmet"/>
    <s v="Bakım ve Destek Hizmeti"/>
    <s v="Diğer"/>
    <s v="Kanal Satış"/>
    <s v="Aldemir"/>
    <s v="Yurt İçi"/>
    <s v="Türkiye"/>
    <s v="Merkez"/>
  </r>
  <r>
    <m/>
    <m/>
    <x v="242"/>
    <s v="Q1"/>
    <x v="1"/>
    <x v="0"/>
    <m/>
    <s v="MİYA OTOMASYON VE BARKOD BILISIM SISTEMLERI SAN TİC. VE L.T.D. STI."/>
    <s v="WProje Yönetimi.01.004"/>
    <s v="Webplus EK KULLANICI LISANSI +5"/>
    <s v="Univera - Kanal"/>
    <x v="5"/>
    <s v="Enroute"/>
    <s v="Webplus"/>
    <n v="15725"/>
    <m/>
    <n v="5"/>
    <m/>
    <n v="92500"/>
    <m/>
    <n v="13875"/>
    <m/>
    <n v="78625"/>
    <m/>
    <n v="0"/>
    <n v="0"/>
    <m/>
    <m/>
    <m/>
    <s v="Miya"/>
    <s v="Mevcut Müşteri"/>
    <s v="Yeni Satış"/>
    <s v="Lisans"/>
    <s v="Lisans Satışı"/>
    <s v="Key Account"/>
    <s v="Kanal Satış"/>
    <s v="Miya"/>
    <s v="Yurt İçi"/>
    <s v="Türkiye"/>
    <s v="Merkez"/>
  </r>
  <r>
    <m/>
    <m/>
    <x v="242"/>
    <s v="Q1"/>
    <x v="1"/>
    <x v="0"/>
    <m/>
    <s v="YUSUF ALDEMİR (ALDEMİR BİLİŞİM HizmetLERİ VE DANIŞMANLIK)"/>
    <s v="WProje Yönetimi.01.004"/>
    <s v="Webplus EK KULLANICI LISANSI +5"/>
    <s v="Univera - Kanal"/>
    <x v="5"/>
    <s v="Enroute"/>
    <s v="Webplus"/>
    <n v="13875"/>
    <m/>
    <n v="1"/>
    <m/>
    <n v="18500"/>
    <m/>
    <n v="4625"/>
    <m/>
    <n v="13875"/>
    <m/>
    <n v="0"/>
    <n v="0"/>
    <m/>
    <m/>
    <m/>
    <s v="Aldemir Bilişim"/>
    <s v="Mevcut Müşteri"/>
    <s v="Yeni Satış"/>
    <s v="Lisans"/>
    <s v="Lisans Satışı"/>
    <s v="Diğer"/>
    <s v="Kanal Satış"/>
    <s v="Aldemir"/>
    <s v="Yurt İçi"/>
    <s v="Türkiye"/>
    <s v="Merkez"/>
  </r>
  <r>
    <m/>
    <m/>
    <x v="242"/>
    <s v="Q1"/>
    <x v="1"/>
    <x v="0"/>
    <m/>
    <s v="MİYA OTOMASYON VE BARKOD BILISIM SISTEMLERI SAN TİC. VE L.T.D. STI."/>
    <s v="WProje Yönetimi.01.007"/>
    <s v="Webplus E-DÖNÜSÜM MODÜL LISANSI"/>
    <s v="Univera - Kanal"/>
    <x v="5"/>
    <s v="Enroute"/>
    <s v="Webplus"/>
    <n v="10200"/>
    <m/>
    <n v="1"/>
    <m/>
    <n v="12000"/>
    <m/>
    <n v="1800"/>
    <m/>
    <n v="10200"/>
    <m/>
    <n v="0"/>
    <n v="0"/>
    <m/>
    <m/>
    <m/>
    <s v="Miya"/>
    <s v="Mevcut Müşteri"/>
    <s v="Yeni Satış"/>
    <s v="Lisans"/>
    <s v="Lisans Satışı"/>
    <s v="Key Account"/>
    <s v="Kanal Satış"/>
    <s v="Miya"/>
    <s v="Yurt İçi"/>
    <s v="Türkiye"/>
    <s v="Merkez"/>
  </r>
  <r>
    <m/>
    <m/>
    <x v="242"/>
    <s v="Q1"/>
    <x v="1"/>
    <x v="0"/>
    <m/>
    <s v="MİYA OTOMASYON VE BARKOD BILISIM SISTEMLERI SAN TİC. VE L.T.D. STI."/>
    <s v="WProje Yönetimi.01.007"/>
    <s v="Webplus E-DÖNÜSÜM MODÜL LISANSI"/>
    <s v="Univera - Kanal"/>
    <x v="5"/>
    <s v="Enroute"/>
    <s v="Webplus"/>
    <n v="12000"/>
    <m/>
    <n v="1"/>
    <m/>
    <n v="12000"/>
    <m/>
    <n v="0"/>
    <m/>
    <n v="12000"/>
    <m/>
    <n v="0"/>
    <n v="0"/>
    <m/>
    <m/>
    <m/>
    <s v="Miya"/>
    <s v="Mevcut Müşteri"/>
    <s v="Yeni Satış"/>
    <s v="Lisans"/>
    <s v="Lisans Satışı"/>
    <s v="Key Account"/>
    <s v="Kanal Satış"/>
    <s v="Miya"/>
    <s v="Yurt İçi"/>
    <s v="Türkiye"/>
    <s v="Merkez"/>
  </r>
  <r>
    <m/>
    <m/>
    <x v="242"/>
    <s v="Q1"/>
    <x v="1"/>
    <x v="0"/>
    <m/>
    <s v="MİYA OTOMASYON VE BARKOD BILISIM SISTEMLERI SAN TİC. VE L.T.D. STI."/>
    <s v="WProje Yönetimi.01.002"/>
    <s v="Webplus Dagitim Kanali Yazılımi"/>
    <s v="Univera - Kanal"/>
    <x v="5"/>
    <s v="Enroute"/>
    <s v="Webplus"/>
    <n v="10200"/>
    <m/>
    <n v="9"/>
    <m/>
    <n v="108000"/>
    <m/>
    <n v="16200"/>
    <m/>
    <n v="91800"/>
    <m/>
    <n v="0"/>
    <n v="0"/>
    <m/>
    <m/>
    <m/>
    <s v="Miya"/>
    <s v="Mevcut Müşteri"/>
    <s v="Yeni Satış"/>
    <s v="Lisans"/>
    <s v="Lisans Satışı"/>
    <s v="Key Account"/>
    <s v="Kanal Satış"/>
    <s v="Miya"/>
    <s v="Yurt İçi"/>
    <s v="Türkiye"/>
    <s v="Merkez"/>
  </r>
  <r>
    <m/>
    <m/>
    <x v="242"/>
    <s v="Q1"/>
    <x v="1"/>
    <x v="0"/>
    <m/>
    <s v="MATRIKS BİLGİSAYAR SİSTEMLERİ LTD.ŞTİ"/>
    <s v="UH.01.002"/>
    <s v="Unidox Kontör"/>
    <s v="Univera Kontör Satışı"/>
    <x v="5"/>
    <s v="E-Dönüşüm"/>
    <s v="Unidox"/>
    <n v="3.5625"/>
    <m/>
    <n v="2000"/>
    <m/>
    <n v="7125"/>
    <m/>
    <n v="0"/>
    <m/>
    <n v="7125"/>
    <m/>
    <n v="0"/>
    <n v="0"/>
    <m/>
    <m/>
    <m/>
    <s v="Matriks"/>
    <s v="Mevcut Müşteri"/>
    <s v="Yeni Satış"/>
    <s v="Kontor"/>
    <s v="Kontor Satışı"/>
    <s v="Key Account"/>
    <s v="Kanal Satış"/>
    <s v="Matriks"/>
    <s v="Yurt İçi"/>
    <s v="Türkiye"/>
    <s v="Merkez"/>
  </r>
  <r>
    <m/>
    <m/>
    <x v="242"/>
    <s v="Q1"/>
    <x v="1"/>
    <x v="0"/>
    <m/>
    <s v="EFES VITANTA MOLDOVA BREWERY S.A"/>
    <s v="QH.02.001"/>
    <s v="Quest Panorama - Yillik Yazilim Bakimi, Yasatma ve Merkezi Destek Hizmeti"/>
    <s v="Univera - Efes Moldova"/>
    <x v="16"/>
    <s v="Quest"/>
    <s v="Quest"/>
    <n v="14129.63"/>
    <m/>
    <n v="1"/>
    <m/>
    <n v="14129.625427999999"/>
    <m/>
    <n v="-4.5719999999999997E-3"/>
    <m/>
    <n v="14129.63"/>
    <m/>
    <n v="0"/>
    <n v="0"/>
    <m/>
    <m/>
    <m/>
    <s v="Efes International"/>
    <s v="Mevcut Müşteri"/>
    <s v="Yenileme"/>
    <s v="Hizmet"/>
    <s v="Bakım ve Destek Hizmeti"/>
    <s v="Key Account"/>
    <s v="Univera Satış"/>
    <s v="Saha Satış"/>
    <s v="Yurt Dışı"/>
    <s v="Moldova"/>
    <s v="Merkez"/>
  </r>
  <r>
    <m/>
    <m/>
    <x v="243"/>
    <s v="Q2"/>
    <x v="0"/>
    <x v="5"/>
    <m/>
    <s v="ARME DAGITIM PAZARLAMA SANAYI VE TIC. A.S."/>
    <s v="EH.03.001"/>
    <s v="EnRoute Panorama - Çafri Merkezi Hizmeti  (MSD)"/>
    <s v="Univera - JTI"/>
    <x v="2"/>
    <s v="Enroute"/>
    <m/>
    <n v="1161.2"/>
    <m/>
    <n v="1"/>
    <m/>
    <n v="1161.2"/>
    <m/>
    <n v="0"/>
    <m/>
    <n v="1161.2"/>
    <m/>
    <n v="0"/>
    <n v="0"/>
    <s v="UNI240000000936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243"/>
    <s v="Q2"/>
    <x v="0"/>
    <x v="5"/>
    <m/>
    <s v="FLAS TURIZM INSAAT TAAHHÜT TIC. LTD. STI."/>
    <s v="EH.03.001"/>
    <s v="EnRoute Panorama - Çafri Merkezi Hizmeti  (MSD)"/>
    <s v="Univera - JTI"/>
    <x v="2"/>
    <s v="Enroute"/>
    <m/>
    <n v="1161.2"/>
    <m/>
    <n v="1"/>
    <m/>
    <n v="1161.2"/>
    <m/>
    <n v="0"/>
    <m/>
    <n v="1161.2"/>
    <m/>
    <n v="0"/>
    <n v="0"/>
    <s v="UNI240000000948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243"/>
    <s v="Q2"/>
    <x v="0"/>
    <x v="5"/>
    <m/>
    <s v="FLAS TURIZM INSAAT TAAHHÜT TIC. LTD. STI."/>
    <s v="EH.03.001"/>
    <s v="EnRoute Panorama - Çafri Merkezi Hizmeti  (MSD)"/>
    <s v="Univera - JTI"/>
    <x v="2"/>
    <s v="Enroute"/>
    <m/>
    <n v="1161.2"/>
    <m/>
    <n v="1"/>
    <m/>
    <n v="1161.2"/>
    <m/>
    <n v="0"/>
    <m/>
    <n v="1161.2"/>
    <m/>
    <n v="0"/>
    <n v="0"/>
    <s v="UNI240000000949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243"/>
    <s v="Q1"/>
    <x v="1"/>
    <x v="1"/>
    <m/>
    <s v="MİYA OTOMASYON VE BARKOD BILISIM SISTEMLERI SAN TİC. VE L.T.D. STI."/>
    <s v="WPH.02.001"/>
    <s v="Webplus Yazilim Bakimi Hizmeti"/>
    <s v="Univera - Kanal"/>
    <x v="5"/>
    <s v="Enroute"/>
    <s v="Webplus"/>
    <n v="10564"/>
    <m/>
    <n v="1"/>
    <m/>
    <n v="10564"/>
    <m/>
    <n v="0"/>
    <m/>
    <n v="10564"/>
    <m/>
    <n v="0"/>
    <n v="0"/>
    <m/>
    <m/>
    <m/>
    <s v="Miya"/>
    <s v="Mevcut Müşteri"/>
    <s v="Yenileme"/>
    <s v="Hizmet"/>
    <s v="Bakım ve Destek Hizmeti"/>
    <s v="Key Account"/>
    <s v="Kanal Satış"/>
    <s v="Miya"/>
    <s v="Yurt İçi"/>
    <s v="Türkiye"/>
    <s v="Merkez"/>
  </r>
  <r>
    <m/>
    <m/>
    <x v="243"/>
    <s v="Q1"/>
    <x v="1"/>
    <x v="1"/>
    <m/>
    <s v="MİYA OTOMASYON VE BARKOD BILISIM SISTEMLERI SAN TİC. VE L.T.D. STI."/>
    <s v="WPH.02.001"/>
    <s v="Webplus Yazilim Bakimi Hizmeti"/>
    <s v="Univera - Kanal"/>
    <x v="5"/>
    <s v="Enroute"/>
    <s v="Webplus"/>
    <n v="5950"/>
    <m/>
    <n v="1"/>
    <m/>
    <n v="5950"/>
    <m/>
    <n v="0"/>
    <m/>
    <n v="5950"/>
    <m/>
    <n v="0"/>
    <n v="0"/>
    <m/>
    <m/>
    <m/>
    <s v="Miya"/>
    <s v="Mevcut Müşteri"/>
    <s v="Yenileme"/>
    <s v="Hizmet"/>
    <s v="Bakım ve Destek Hizmeti"/>
    <s v="Key Account"/>
    <s v="Kanal Satış"/>
    <s v="Miya"/>
    <s v="Yurt İçi"/>
    <s v="Türkiye"/>
    <s v="Merkez"/>
  </r>
  <r>
    <m/>
    <m/>
    <x v="243"/>
    <s v="Q1"/>
    <x v="1"/>
    <x v="1"/>
    <m/>
    <s v="MİYA OTOMASYON VE BARKOD BILISIM SISTEMLERI SAN TİC. VE L.T.D. STI."/>
    <s v="WPH.02.001"/>
    <s v="Webplus Yazilim Bakimi Hizmeti"/>
    <s v="Univera - Kanal"/>
    <x v="5"/>
    <s v="Enroute"/>
    <s v="Webplus"/>
    <n v="1825"/>
    <m/>
    <n v="1"/>
    <m/>
    <n v="1825"/>
    <m/>
    <n v="0"/>
    <m/>
    <n v="1825"/>
    <m/>
    <n v="0"/>
    <n v="0"/>
    <m/>
    <m/>
    <m/>
    <s v="Miya"/>
    <s v="Mevcut Müşteri"/>
    <s v="Yenileme"/>
    <s v="Hizmet"/>
    <s v="Bakım ve Destek Hizmeti"/>
    <s v="Key Account"/>
    <s v="Kanal Satış"/>
    <s v="Miya"/>
    <s v="Yurt İçi"/>
    <s v="Türkiye"/>
    <s v="Merkez"/>
  </r>
  <r>
    <m/>
    <m/>
    <x v="243"/>
    <s v="Q1"/>
    <x v="1"/>
    <x v="1"/>
    <m/>
    <s v="MİYA OTOMASYON VE BARKOD BILISIM SISTEMLERI SAN TİC. VE L.T.D. STI."/>
    <s v="WPH.02.001"/>
    <s v="Webplus Yazilim Bakimi Hizmeti"/>
    <s v="Univera - Kanal"/>
    <x v="5"/>
    <s v="Enroute"/>
    <s v="Webplus"/>
    <n v="2850"/>
    <m/>
    <n v="1"/>
    <m/>
    <n v="2850"/>
    <m/>
    <n v="0"/>
    <m/>
    <n v="2850"/>
    <m/>
    <n v="0"/>
    <n v="0"/>
    <m/>
    <m/>
    <m/>
    <s v="Miya"/>
    <s v="Mevcut Müşteri"/>
    <s v="Yenileme"/>
    <s v="Hizmet"/>
    <s v="Bakım ve Destek Hizmeti"/>
    <s v="Key Account"/>
    <s v="Kanal Satış"/>
    <s v="Miya"/>
    <s v="Yurt İçi"/>
    <s v="Türkiye"/>
    <s v="Merkez"/>
  </r>
  <r>
    <m/>
    <m/>
    <x v="243"/>
    <s v="Q1"/>
    <x v="1"/>
    <x v="1"/>
    <m/>
    <s v="MATRIKS BİLGİSAYAR SİSTEMLERİ LTD.ŞTİ"/>
    <s v="WProje Yönetimi.01.003"/>
    <s v="Webplus EK KULLANICI LISANSI +1"/>
    <s v="Univera - Kanal"/>
    <x v="5"/>
    <s v="Enroute"/>
    <s v="Webplus"/>
    <n v="4410"/>
    <m/>
    <n v="1"/>
    <m/>
    <n v="4900"/>
    <m/>
    <n v="490"/>
    <m/>
    <n v="4410"/>
    <m/>
    <n v="0"/>
    <n v="0"/>
    <m/>
    <m/>
    <m/>
    <s v="Matriks"/>
    <s v="Mevcut Müşteri"/>
    <s v="Yeni Satış"/>
    <s v="Lisans"/>
    <s v="Lisans Satışı"/>
    <s v="Key Account"/>
    <s v="Kanal Satış"/>
    <s v="Matriks"/>
    <s v="Yurt İçi"/>
    <s v="Türkiye"/>
    <s v="Merkez"/>
  </r>
  <r>
    <m/>
    <m/>
    <x v="243"/>
    <s v="Q1"/>
    <x v="1"/>
    <x v="1"/>
    <m/>
    <s v="MATRIKS BİLGİSAYAR SİSTEMLERİ LTD.ŞTİ"/>
    <s v="WProje Yönetimi.01.003"/>
    <s v="Webplus EK KULLANICI LISANSI +1"/>
    <s v="Univera - Kanal"/>
    <x v="5"/>
    <s v="Enroute"/>
    <s v="Webplus"/>
    <n v="3250"/>
    <m/>
    <n v="1"/>
    <m/>
    <n v="3250"/>
    <m/>
    <n v="0"/>
    <m/>
    <n v="3250"/>
    <m/>
    <n v="0"/>
    <n v="0"/>
    <m/>
    <m/>
    <m/>
    <s v="Matriks"/>
    <s v="Mevcut Müşteri"/>
    <s v="Yeni Satış"/>
    <s v="Lisans"/>
    <s v="Lisans Satışı"/>
    <s v="Key Account"/>
    <s v="Kanal Satış"/>
    <s v="Matriks"/>
    <s v="Yurt İçi"/>
    <s v="Türkiye"/>
    <s v="Merkez"/>
  </r>
  <r>
    <m/>
    <m/>
    <x v="243"/>
    <s v="Q1"/>
    <x v="1"/>
    <x v="1"/>
    <m/>
    <s v="POLARİS YAZILIM ÇÖZÜMLERİ VE DANIŞMANLIK HİZMETLERİ LTD.ŞTİ."/>
    <s v="WProje Yönetimi.01.003"/>
    <s v="Webplus EK KULLANICI LISANSI +1"/>
    <s v="Univera - Kanal"/>
    <x v="5"/>
    <s v="Enroute"/>
    <s v="Webplus"/>
    <n v="4900"/>
    <m/>
    <n v="1"/>
    <m/>
    <n v="4900"/>
    <m/>
    <n v="0"/>
    <m/>
    <n v="4900"/>
    <m/>
    <n v="0"/>
    <n v="0"/>
    <m/>
    <m/>
    <m/>
    <s v="Polaris"/>
    <s v="Mevcut Müşteri"/>
    <s v="Yeni Satış"/>
    <s v="Lisans"/>
    <s v="Lisans Satışı"/>
    <s v="Key Account"/>
    <s v="Kanal Satış"/>
    <s v="Polaris"/>
    <s v="Yurt İçi"/>
    <s v="Türkiye"/>
    <s v="Merkez"/>
  </r>
  <r>
    <m/>
    <m/>
    <x v="243"/>
    <s v="Q1"/>
    <x v="1"/>
    <x v="1"/>
    <m/>
    <s v="MİYA OTOMASYON VE BARKOD BILISIM SISTEMLERI SAN TİC. VE L.T.D. STI."/>
    <s v="UH.01.002"/>
    <s v="Unidox Kontör"/>
    <s v="Univera Kontör Satışı"/>
    <x v="5"/>
    <s v="E-Dönüşüm"/>
    <s v="Unidox"/>
    <n v="4.1201000000000008"/>
    <m/>
    <n v="2000"/>
    <m/>
    <n v="8240.2000000000007"/>
    <m/>
    <n v="0"/>
    <m/>
    <n v="8240.2000000000007"/>
    <m/>
    <n v="0"/>
    <n v="0"/>
    <m/>
    <m/>
    <m/>
    <s v="Miya"/>
    <s v="Mevcut Müşteri"/>
    <s v="Yeni Satış"/>
    <s v="Kontor"/>
    <s v="Kontor Satışı"/>
    <s v="Key Account"/>
    <s v="Kanal Satış"/>
    <s v="Miya"/>
    <s v="Yurt İçi"/>
    <s v="Türkiye"/>
    <s v="Merkez"/>
  </r>
  <r>
    <m/>
    <m/>
    <x v="243"/>
    <s v="Q1"/>
    <x v="1"/>
    <x v="1"/>
    <m/>
    <s v="KARAMAN EFSUN GIDA MADDELERI PAZARLAMA SANAYI VE TICARET LTD.STI."/>
    <s v="UH.01.002"/>
    <s v="Unidox Kontör"/>
    <s v="Univera Kontör Satışı"/>
    <x v="6"/>
    <s v="E-Dönüşüm"/>
    <s v="Unidox"/>
    <n v="1.8332999999999999"/>
    <m/>
    <n v="10000"/>
    <m/>
    <n v="18333"/>
    <m/>
    <n v="0"/>
    <m/>
    <n v="18333"/>
    <m/>
    <n v="0"/>
    <n v="0"/>
    <m/>
    <m/>
    <m/>
    <s v="Karaman Efsun Gıda"/>
    <s v="Yeni Müşteri"/>
    <s v="Yeni Satış"/>
    <s v="Kontor"/>
    <s v="Kontor Satışı"/>
    <s v="Key Account"/>
    <s v="Univera Satış"/>
    <s v="Saha Satış"/>
    <s v="Yurt İçi"/>
    <s v="Türkiye"/>
    <s v="Merkez"/>
  </r>
  <r>
    <m/>
    <m/>
    <x v="244"/>
    <s v="Q2"/>
    <x v="0"/>
    <x v="5"/>
    <m/>
    <s v="KILKISLI MES. TEK. MAM. GIDA MAD. SAN. TIC. LTD. STI."/>
    <s v="EH.03.001"/>
    <s v="EnRoute Panorama - Çafri Merkezi Hizmeti  (MSD)"/>
    <s v="Univera - JTI"/>
    <x v="2"/>
    <s v="Enroute"/>
    <m/>
    <n v="1161.2"/>
    <m/>
    <n v="1"/>
    <m/>
    <n v="1161.2"/>
    <m/>
    <n v="0"/>
    <m/>
    <n v="1161.2"/>
    <m/>
    <n v="0"/>
    <n v="0"/>
    <s v="UNI240000000951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244"/>
    <s v="Q2"/>
    <x v="0"/>
    <x v="5"/>
    <m/>
    <s v="ÖZÇELIK MESRUBAT VE GIDA MAD.TIC.PAZ.A.S."/>
    <s v="EH.03.001"/>
    <s v="EnRoute Panorama - Çafri Merkezi Hizmeti  (MSD)"/>
    <s v="Univera - JTI"/>
    <x v="2"/>
    <s v="Enroute"/>
    <m/>
    <n v="1161.2"/>
    <m/>
    <n v="1"/>
    <m/>
    <n v="1161.2"/>
    <m/>
    <n v="0"/>
    <m/>
    <n v="1161.2"/>
    <m/>
    <n v="0"/>
    <n v="0"/>
    <s v="UNI240000000954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244"/>
    <s v="Q1"/>
    <x v="1"/>
    <x v="1"/>
    <m/>
    <s v="K RIDES MOTOSIKLET VE BISIKLET SAN.TIC.AS."/>
    <s v="CDY.01.011"/>
    <s v="Calldesk PANORAMA PLATFORM EK KULLANICI LISANSI"/>
    <s v="Univera - K Rides"/>
    <x v="14"/>
    <s v="ServiceCore"/>
    <s v="Calldesk"/>
    <n v="8750"/>
    <m/>
    <n v="15"/>
    <m/>
    <n v="262500"/>
    <m/>
    <n v="131250"/>
    <m/>
    <n v="131250"/>
    <m/>
    <n v="0"/>
    <n v="0"/>
    <m/>
    <m/>
    <m/>
    <s v="K Rides"/>
    <s v="Yeni Müşteri"/>
    <s v="Yeni Satış"/>
    <s v="Lisans"/>
    <s v="Lisans Satışı"/>
    <s v="Key Account"/>
    <s v="Univera Satış"/>
    <s v="Saha Satış"/>
    <s v="Yurt İçi"/>
    <s v="Türkiye"/>
    <s v="Merkez"/>
  </r>
  <r>
    <m/>
    <m/>
    <x v="244"/>
    <s v="Q1"/>
    <x v="1"/>
    <x v="1"/>
    <m/>
    <s v="K RIDES MOTOSIKLET VE BISIKLET SAN.TIC.AS."/>
    <s v="CDH.03.001"/>
    <s v="Calldesk Panorama Destek Hizmeti (Çafri Merkezi) "/>
    <s v="Univera - K Rides"/>
    <x v="14"/>
    <s v="ServiceCore"/>
    <s v="Calldesk"/>
    <n v="12000"/>
    <m/>
    <n v="5"/>
    <m/>
    <n v="75000"/>
    <m/>
    <n v="15000"/>
    <m/>
    <n v="60000"/>
    <m/>
    <n v="0"/>
    <n v="0"/>
    <m/>
    <m/>
    <m/>
    <s v="K Rides"/>
    <s v="Yeni Müşteri"/>
    <s v="Yeni Satış"/>
    <s v="Hizmet"/>
    <s v="Çağrı Merkezi"/>
    <s v="Key Account"/>
    <s v="Univera Satış"/>
    <s v="Saha Satış"/>
    <s v="Yurt İçi"/>
    <s v="Türkiye"/>
    <s v="Merkez"/>
  </r>
  <r>
    <m/>
    <m/>
    <x v="244"/>
    <s v="Q1"/>
    <x v="1"/>
    <x v="1"/>
    <m/>
    <s v="K RIDES MOTOSIKLET VE BISIKLET SAN.TIC.AS."/>
    <s v="CDY.01.001"/>
    <s v="Calldesk PANORAMA - SERVIS OTOMASYONU ÇÖZÜM LISANSI"/>
    <s v="Univera - K Rides"/>
    <x v="14"/>
    <s v="ServiceCore"/>
    <s v="Calldesk"/>
    <n v="625000"/>
    <m/>
    <n v="1"/>
    <m/>
    <n v="1250000"/>
    <m/>
    <n v="625000"/>
    <m/>
    <n v="625000"/>
    <m/>
    <n v="0"/>
    <n v="0"/>
    <m/>
    <m/>
    <m/>
    <s v="K Rides"/>
    <s v="Yeni Müşteri"/>
    <s v="Yeni Satış"/>
    <s v="Lisans"/>
    <s v="Lisans Satışı"/>
    <s v="Key Account"/>
    <s v="Univera Satış"/>
    <s v="Saha Satış"/>
    <s v="Yurt İçi"/>
    <s v="Türkiye"/>
    <s v="Merkez"/>
  </r>
  <r>
    <m/>
    <m/>
    <x v="244"/>
    <s v="Q1"/>
    <x v="1"/>
    <x v="1"/>
    <m/>
    <s v="K RIDES MOTOSIKLET VE BISIKLET SAN.TIC.AS."/>
    <s v="CDH.05.002"/>
    <s v="Calldesk Panorama - Rapor Gelistirme Hizmeti"/>
    <s v="Univera - K Rides"/>
    <x v="14"/>
    <s v="ServiceCore"/>
    <s v="Calldesk"/>
    <n v="13125"/>
    <m/>
    <n v="20"/>
    <m/>
    <n v="350000"/>
    <m/>
    <n v="87500"/>
    <m/>
    <n v="262500"/>
    <m/>
    <n v="0"/>
    <n v="0"/>
    <m/>
    <m/>
    <m/>
    <s v="K Rides"/>
    <s v="Yeni Müşteri"/>
    <s v="Yeni Satış"/>
    <s v="Hizmet"/>
    <s v="Rapor Geliştirme"/>
    <s v="Key Account"/>
    <s v="Univera Satış"/>
    <s v="Saha Satış"/>
    <s v="Yurt İçi"/>
    <s v="Türkiye"/>
    <s v="Merkez"/>
  </r>
  <r>
    <m/>
    <m/>
    <x v="245"/>
    <s v="Q2"/>
    <x v="0"/>
    <x v="5"/>
    <m/>
    <s v="ONGUN EMGIN GIDA DAG. PAZ. TUR.SAN. TIC. LTD. STI."/>
    <s v="EH.03.001"/>
    <s v="EnRoute Panorama - Çafri Merkezi Hizmeti  (MSD)"/>
    <s v="Univera - JTI"/>
    <x v="2"/>
    <s v="Enroute"/>
    <m/>
    <n v="1161.2"/>
    <m/>
    <n v="1"/>
    <m/>
    <n v="1161.2"/>
    <m/>
    <n v="0"/>
    <m/>
    <n v="1161.2"/>
    <m/>
    <n v="0"/>
    <n v="0"/>
    <s v="UNI240000000967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245"/>
    <s v="Q2"/>
    <x v="0"/>
    <x v="5"/>
    <m/>
    <s v="ONGUN EMGIN GIDA DAG. PAZ. TUR.SAN. TIC. LTD. STI."/>
    <s v="EH.03.001"/>
    <s v="EnRoute Panorama - Çafri Merkezi Hizmeti  (MSD)"/>
    <s v="Univera - JTI"/>
    <x v="2"/>
    <s v="Enroute"/>
    <m/>
    <n v="1161.2"/>
    <m/>
    <n v="1"/>
    <m/>
    <n v="1161.2"/>
    <m/>
    <n v="0"/>
    <m/>
    <n v="1161.2"/>
    <m/>
    <n v="0"/>
    <n v="0"/>
    <s v="UNI240000000968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245"/>
    <s v="Q2"/>
    <x v="0"/>
    <x v="5"/>
    <m/>
    <s v="REYMAR TÜTÜN MAM. DAG. VE PAZ. LTD. STI."/>
    <s v="EH.03.001"/>
    <s v="EnRoute Panorama - Çafri Merkezi Hizmeti  (MSD)"/>
    <s v="Univera - JTI"/>
    <x v="2"/>
    <s v="Enroute"/>
    <m/>
    <n v="1161.2"/>
    <m/>
    <n v="1"/>
    <m/>
    <n v="1161.2"/>
    <m/>
    <n v="0"/>
    <m/>
    <n v="1161.2"/>
    <m/>
    <n v="0"/>
    <n v="0"/>
    <s v="UNI240000000957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245"/>
    <s v="Q2"/>
    <x v="0"/>
    <x v="5"/>
    <m/>
    <s v="SAGIROGLU TÜTÜN ÜRÜN. INS.TAAH. SAN. VE TIC. LTD. STI."/>
    <s v="EH.03.001"/>
    <s v="EnRoute Panorama - Çafri Merkezi Hizmeti  (MSD)"/>
    <s v="Univera - JTI"/>
    <x v="2"/>
    <s v="Enroute"/>
    <m/>
    <n v="1161.2"/>
    <m/>
    <n v="1"/>
    <m/>
    <n v="1161.2"/>
    <m/>
    <n v="0"/>
    <m/>
    <n v="1161.2"/>
    <m/>
    <n v="0"/>
    <n v="0"/>
    <s v="UNI240000000958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245"/>
    <s v="Q2"/>
    <x v="0"/>
    <x v="5"/>
    <m/>
    <s v="SEYDIM DAG.PAZ.A.S."/>
    <s v="EH.03.001"/>
    <s v="EnRoute Panorama - Çafri Merkezi Hizmeti  (MSD)"/>
    <s v="Univera - JTI"/>
    <x v="2"/>
    <s v="Enroute"/>
    <m/>
    <n v="1161.2"/>
    <m/>
    <n v="1"/>
    <m/>
    <n v="1161.2"/>
    <m/>
    <n v="0"/>
    <m/>
    <n v="1161.2"/>
    <m/>
    <n v="0"/>
    <n v="0"/>
    <s v="UNI240000000960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245"/>
    <s v="Q2"/>
    <x v="0"/>
    <x v="5"/>
    <m/>
    <s v="ZÜMRÜT TEKEL ÜRÜNLERI GIDA PAZ.INS.TAAH.SAN.VE.TIC.LTD STI"/>
    <s v="EH.03.001"/>
    <s v="EnRoute Panorama - Çafri Merkezi Hizmeti  (MSD)"/>
    <s v="Univera - JTI"/>
    <x v="2"/>
    <s v="Enroute"/>
    <m/>
    <n v="1161.2"/>
    <m/>
    <n v="1"/>
    <m/>
    <n v="1161.2"/>
    <m/>
    <n v="0"/>
    <m/>
    <n v="1161.2"/>
    <m/>
    <n v="0"/>
    <n v="0"/>
    <s v="UNI240000000966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245"/>
    <s v="Q1"/>
    <x v="1"/>
    <x v="1"/>
    <m/>
    <s v="MATRIKS BİLGİSAYAR SİSTEMLERİ LTD.ŞTİ"/>
    <s v="WPH.02.001"/>
    <s v="Webplus Yazilim Bakimi Hizmeti"/>
    <s v="Univera - Kanal"/>
    <x v="5"/>
    <s v="Enroute"/>
    <s v="Webplus"/>
    <n v="7274"/>
    <m/>
    <n v="1"/>
    <m/>
    <n v="7274"/>
    <m/>
    <n v="0"/>
    <m/>
    <n v="7274"/>
    <m/>
    <n v="0"/>
    <n v="0"/>
    <m/>
    <m/>
    <m/>
    <s v="Matriks"/>
    <s v="Mevcut Müşteri"/>
    <s v="Yenileme"/>
    <s v="Hizmet"/>
    <s v="Bakım ve Destek Hizmeti"/>
    <s v="Key Account"/>
    <s v="Kanal Satış"/>
    <s v="Matriks"/>
    <s v="Yurt İçi"/>
    <s v="Türkiye"/>
    <s v="Merkez"/>
  </r>
  <r>
    <m/>
    <m/>
    <x v="245"/>
    <s v="Q1"/>
    <x v="1"/>
    <x v="1"/>
    <m/>
    <s v="POLARİS YAZILIM ÇÖZÜMLERİ VE DANIŞMANLIK HİZMETLERİ LTD.ŞTİ."/>
    <s v="WPH.02.001"/>
    <s v="Webplus Yazilim Bakimi Hizmeti"/>
    <s v="Univera - Kanal"/>
    <x v="5"/>
    <s v="Enroute"/>
    <s v="Webplus"/>
    <n v="7645"/>
    <m/>
    <n v="1"/>
    <m/>
    <n v="7645"/>
    <m/>
    <n v="0"/>
    <m/>
    <n v="7645"/>
    <m/>
    <n v="0"/>
    <n v="0"/>
    <m/>
    <m/>
    <m/>
    <s v="Polaris"/>
    <s v="Mevcut Müşteri"/>
    <s v="Yenileme"/>
    <s v="Hizmet"/>
    <s v="Bakım ve Destek Hizmeti"/>
    <s v="Key Account"/>
    <s v="Kanal Satış"/>
    <s v="Polaris"/>
    <s v="Yurt İçi"/>
    <s v="Türkiye"/>
    <s v="Merkez"/>
  </r>
  <r>
    <m/>
    <m/>
    <x v="245"/>
    <s v="Q1"/>
    <x v="1"/>
    <x v="1"/>
    <m/>
    <s v="YUSUF ALDEMİR (ALDEMİR BİLİŞİM HizmetLERİ VE DANIŞMANLIK)"/>
    <s v="WPH.02.001"/>
    <s v="Webplus Yazilim Bakimi Hizmeti"/>
    <s v="Univera - Kanal"/>
    <x v="5"/>
    <s v="Enroute"/>
    <s v="Webplus"/>
    <n v="21065"/>
    <m/>
    <n v="1"/>
    <m/>
    <n v="21065"/>
    <m/>
    <n v="0"/>
    <m/>
    <n v="21065"/>
    <m/>
    <n v="0"/>
    <n v="0"/>
    <m/>
    <m/>
    <m/>
    <s v="Aldemir Bilişim"/>
    <s v="Mevcut Müşteri"/>
    <s v="Yenileme"/>
    <s v="Hizmet"/>
    <s v="Bakım ve Destek Hizmeti"/>
    <s v="Diğer"/>
    <s v="Kanal Satış"/>
    <s v="Aldemir"/>
    <s v="Yurt İçi"/>
    <s v="Türkiye"/>
    <s v="Merkez"/>
  </r>
  <r>
    <m/>
    <m/>
    <x v="245"/>
    <s v="Q1"/>
    <x v="1"/>
    <x v="1"/>
    <m/>
    <s v="MATRIKS BİLGİSAYAR SİSTEMLERİ LTD.ŞTİ"/>
    <s v="WProje Yönetimi.01.003"/>
    <s v="Webplus EK KULLANICI LISANSI +1"/>
    <s v="Univera - Kanal"/>
    <x v="5"/>
    <s v="Enroute"/>
    <s v="Webplus"/>
    <n v="1356.71"/>
    <m/>
    <n v="1"/>
    <m/>
    <n v="2087.25"/>
    <m/>
    <n v="730.54"/>
    <m/>
    <n v="1356.71"/>
    <m/>
    <n v="0"/>
    <n v="0"/>
    <m/>
    <m/>
    <m/>
    <s v="Matriks"/>
    <s v="Mevcut Müşteri"/>
    <s v="Yeni Satış"/>
    <s v="Lisans"/>
    <s v="Lisans Satışı"/>
    <s v="Key Account"/>
    <s v="Kanal Satış"/>
    <s v="Matriks"/>
    <s v="Yurt İçi"/>
    <s v="Türkiye"/>
    <s v="Merkez"/>
  </r>
  <r>
    <m/>
    <m/>
    <x v="245"/>
    <s v="Q1"/>
    <x v="1"/>
    <x v="1"/>
    <m/>
    <s v="POLARİS YAZILIM ÇÖZÜMLERİ VE DANIŞMANLIK HİZMETLERİ LTD.ŞTİ."/>
    <s v="WProje Yönetimi.01.003"/>
    <s v="Webplus EK KULLANICI LISANSI +1"/>
    <s v="Univera - Kanal"/>
    <x v="5"/>
    <s v="Enroute"/>
    <s v="Webplus"/>
    <n v="1230"/>
    <m/>
    <n v="2"/>
    <m/>
    <n v="3000"/>
    <m/>
    <n v="540"/>
    <m/>
    <n v="2460"/>
    <m/>
    <n v="0"/>
    <n v="0"/>
    <m/>
    <m/>
    <m/>
    <s v="Polaris"/>
    <s v="Mevcut Müşteri"/>
    <s v="Yeni Satış"/>
    <s v="Lisans"/>
    <s v="Lisans Satışı"/>
    <s v="Key Account"/>
    <s v="Kanal Satış"/>
    <s v="Polaris"/>
    <s v="Yurt İçi"/>
    <s v="Türkiye"/>
    <s v="Merkez"/>
  </r>
  <r>
    <m/>
    <m/>
    <x v="245"/>
    <s v="Q1"/>
    <x v="1"/>
    <x v="1"/>
    <m/>
    <s v="YUSUF ALDEMİR (ALDEMİR BİLİŞİM HizmetLERİ VE DANIŞMANLIK)"/>
    <s v="WProje Yönetimi.01.003"/>
    <s v="Webplus EK KULLANICI LISANSI +1"/>
    <s v="Univera - Kanal"/>
    <x v="5"/>
    <s v="Enroute"/>
    <s v="Webplus"/>
    <n v="2437.5"/>
    <m/>
    <n v="3"/>
    <m/>
    <n v="9750"/>
    <m/>
    <n v="2437.5"/>
    <m/>
    <n v="7312.5"/>
    <m/>
    <n v="0"/>
    <n v="0"/>
    <m/>
    <m/>
    <m/>
    <s v="Aldemir Bilişim"/>
    <s v="Mevcut Müşteri"/>
    <s v="Yeni Satış"/>
    <s v="Lisans"/>
    <s v="Lisans Satışı"/>
    <s v="Diğer"/>
    <s v="Kanal Satış"/>
    <s v="Aldemir"/>
    <s v="Yurt İçi"/>
    <s v="Türkiye"/>
    <s v="Merkez"/>
  </r>
  <r>
    <m/>
    <m/>
    <x v="245"/>
    <s v="Q1"/>
    <x v="1"/>
    <x v="1"/>
    <m/>
    <s v="MATRIKS BİLGİSAYAR SİSTEMLERİ LTD.ŞTİ"/>
    <s v="WProje Yönetimi.01.007"/>
    <s v="Webplus E-DÖNÜSÜM MODÜL LISANSI"/>
    <s v="Univera - Kanal"/>
    <x v="5"/>
    <s v="Enroute"/>
    <s v="Webplus"/>
    <n v="8222.5"/>
    <m/>
    <n v="1"/>
    <m/>
    <n v="12650"/>
    <m/>
    <n v="4427.5"/>
    <m/>
    <n v="8222.5"/>
    <m/>
    <n v="0"/>
    <n v="0"/>
    <m/>
    <m/>
    <m/>
    <s v="Matriks"/>
    <s v="Mevcut Müşteri"/>
    <s v="Yeni Satış"/>
    <s v="Lisans"/>
    <s v="Lisans Satışı"/>
    <s v="Key Account"/>
    <s v="Kanal Satış"/>
    <s v="Matriks"/>
    <s v="Yurt İçi"/>
    <s v="Türkiye"/>
    <s v="Merkez"/>
  </r>
  <r>
    <m/>
    <m/>
    <x v="245"/>
    <s v="Q1"/>
    <x v="1"/>
    <x v="1"/>
    <m/>
    <s v="POLARİS YAZILIM ÇÖZÜMLERİ VE DANIŞMANLIK HİZMETLERİ LTD.ŞTİ."/>
    <s v="WProje Yönetimi.01.007"/>
    <s v="Webplus E-DÖNÜSÜM MODÜL LISANSI"/>
    <s v="Univera - Kanal"/>
    <x v="5"/>
    <s v="Enroute"/>
    <s v="Webplus"/>
    <n v="8200"/>
    <m/>
    <n v="1"/>
    <m/>
    <n v="10000"/>
    <m/>
    <n v="1800"/>
    <m/>
    <n v="8200"/>
    <m/>
    <n v="0"/>
    <n v="0"/>
    <m/>
    <m/>
    <m/>
    <s v="Polaris"/>
    <s v="Mevcut Müşteri"/>
    <s v="Yeni Satış"/>
    <s v="Lisans"/>
    <s v="Lisans Satışı"/>
    <s v="Key Account"/>
    <s v="Kanal Satış"/>
    <s v="Polaris"/>
    <s v="Yurt İçi"/>
    <s v="Türkiye"/>
    <s v="Merkez"/>
  </r>
  <r>
    <m/>
    <m/>
    <x v="245"/>
    <s v="Q1"/>
    <x v="1"/>
    <x v="1"/>
    <m/>
    <s v="YUSUF ALDEMİR (ALDEMİR BİLİŞİM HizmetLERİ VE DANIŞMANLIK)"/>
    <s v="WProje Yönetimi.01.007"/>
    <s v="Webplus E-DÖNÜSÜM MODÜL LISANSI"/>
    <s v="Univera - Kanal"/>
    <x v="5"/>
    <s v="Enroute"/>
    <s v="Webplus"/>
    <n v="8250"/>
    <m/>
    <n v="1"/>
    <m/>
    <n v="11000"/>
    <m/>
    <n v="2750"/>
    <m/>
    <n v="8250"/>
    <m/>
    <n v="0"/>
    <n v="0"/>
    <m/>
    <m/>
    <m/>
    <s v="Aldemir Bilişim"/>
    <s v="Mevcut Müşteri"/>
    <s v="Yeni Satış"/>
    <s v="Lisans"/>
    <s v="Lisans Satışı"/>
    <s v="Diğer"/>
    <s v="Kanal Satış"/>
    <s v="Aldemir"/>
    <s v="Yurt İçi"/>
    <s v="Türkiye"/>
    <s v="Merkez"/>
  </r>
  <r>
    <m/>
    <m/>
    <x v="245"/>
    <s v="Q1"/>
    <x v="1"/>
    <x v="1"/>
    <m/>
    <s v="YUSUF ALDEMİR (ALDEMİR BİLİŞİM HizmetLERİ VE DANIŞMANLIK)"/>
    <s v="WProje Yönetimi.01.005"/>
    <s v="Webplus DISTRIBUTION SATIS-DAGITIM YazılımI (Standart)"/>
    <s v="Univera - Kanal"/>
    <x v="5"/>
    <s v="Enroute"/>
    <s v="Webplus"/>
    <n v="30000"/>
    <m/>
    <n v="1"/>
    <m/>
    <n v="40000"/>
    <m/>
    <n v="10000"/>
    <m/>
    <n v="30000"/>
    <m/>
    <n v="0"/>
    <n v="0"/>
    <m/>
    <m/>
    <m/>
    <s v="Aldemir Bilişim"/>
    <s v="Mevcut Müşteri"/>
    <s v="Yeni Satış"/>
    <s v="Lisans"/>
    <s v="Lisans Satışı"/>
    <s v="Diğer"/>
    <s v="Kanal Satış"/>
    <s v="Aldemir"/>
    <s v="Yurt İçi"/>
    <s v="Türkiye"/>
    <s v="Merkez"/>
  </r>
  <r>
    <m/>
    <m/>
    <x v="245"/>
    <s v="Q1"/>
    <x v="1"/>
    <x v="1"/>
    <m/>
    <s v="MATRIKS BİLGİSAYAR SİSTEMLERİ LTD.ŞTİ"/>
    <s v="WProje Yönetimi.01.006"/>
    <s v="Webplus DISTRIBUTION SATIS-DAGITIM YazılımI (Light)"/>
    <s v="Univera - Kanal"/>
    <x v="5"/>
    <s v="Enroute"/>
    <s v="Webplus"/>
    <n v="12333.75"/>
    <m/>
    <n v="1"/>
    <m/>
    <n v="18975"/>
    <m/>
    <n v="6641.25"/>
    <m/>
    <n v="12333.75"/>
    <m/>
    <n v="0"/>
    <n v="0"/>
    <m/>
    <m/>
    <m/>
    <s v="Matriks"/>
    <s v="Mevcut Müşteri"/>
    <s v="Yeni Satış"/>
    <s v="Lisans"/>
    <s v="Lisans Satışı"/>
    <s v="Key Account"/>
    <s v="Kanal Satış"/>
    <s v="Matriks"/>
    <s v="Yurt İçi"/>
    <s v="Türkiye"/>
    <s v="Merkez"/>
  </r>
  <r>
    <m/>
    <m/>
    <x v="245"/>
    <s v="Q1"/>
    <x v="1"/>
    <x v="1"/>
    <m/>
    <s v="POLARİS YAZILIM ÇÖZÜMLERİ VE DANIŞMANLIK HİZMETLERİ LTD.ŞTİ."/>
    <s v="WProje Yönetimi.01.006"/>
    <s v="Webplus DISTRIBUTION SATIS-DAGITIM YazılımI (Light)"/>
    <s v="Univera - Kanal"/>
    <x v="5"/>
    <s v="Enroute"/>
    <s v="Webplus"/>
    <n v="12300"/>
    <m/>
    <n v="1"/>
    <m/>
    <n v="15000"/>
    <m/>
    <n v="2700"/>
    <m/>
    <n v="12300"/>
    <m/>
    <n v="0"/>
    <n v="0"/>
    <m/>
    <m/>
    <m/>
    <s v="Polaris"/>
    <s v="Mevcut Müşteri"/>
    <s v="Yeni Satış"/>
    <s v="Lisans"/>
    <s v="Lisans Satışı"/>
    <s v="Key Account"/>
    <s v="Kanal Satış"/>
    <s v="Polaris"/>
    <s v="Yurt İçi"/>
    <s v="Türkiye"/>
    <s v="Merkez"/>
  </r>
  <r>
    <m/>
    <m/>
    <x v="245"/>
    <s v="Q1"/>
    <x v="1"/>
    <x v="1"/>
    <m/>
    <s v="MATRIKS BİLGİSAYAR SİSTEMLERİ LTD.ŞTİ"/>
    <s v="WProje Yönetimi.02.001"/>
    <s v="Webplus (Android) SATIS TEMSILCISI LISANSI"/>
    <s v="Univera - Kanal"/>
    <x v="5"/>
    <s v="Enroute"/>
    <s v="Webplus"/>
    <n v="1850.42"/>
    <m/>
    <n v="1"/>
    <m/>
    <n v="2846.8"/>
    <m/>
    <n v="996.38"/>
    <m/>
    <n v="1850.42"/>
    <m/>
    <n v="0"/>
    <n v="0"/>
    <m/>
    <m/>
    <m/>
    <s v="Matriks"/>
    <s v="Mevcut Müşteri"/>
    <s v="Yeni Satış"/>
    <s v="Lisans"/>
    <s v="Lisans Satışı"/>
    <s v="Key Account"/>
    <s v="Kanal Satış"/>
    <s v="Matriks"/>
    <s v="Yurt İçi"/>
    <s v="Türkiye"/>
    <s v="Merkez"/>
  </r>
  <r>
    <m/>
    <m/>
    <x v="245"/>
    <s v="Q1"/>
    <x v="1"/>
    <x v="1"/>
    <m/>
    <s v="POLARİS YAZILIM ÇÖZÜMLERİ VE DANIŞMANLIK HİZMETLERİ LTD.ŞTİ."/>
    <s v="WProje Yönetimi.02.001"/>
    <s v="Webplus (Android) SATIS TEMSILCISI LISANSI"/>
    <s v="Univera - Kanal"/>
    <x v="5"/>
    <s v="Enroute"/>
    <s v="Webplus"/>
    <n v="1845"/>
    <m/>
    <n v="3"/>
    <m/>
    <n v="6750"/>
    <m/>
    <n v="1215"/>
    <m/>
    <n v="5535"/>
    <m/>
    <n v="0"/>
    <n v="0"/>
    <m/>
    <m/>
    <m/>
    <s v="Polaris"/>
    <s v="Mevcut Müşteri"/>
    <s v="Yeni Satış"/>
    <s v="Lisans"/>
    <s v="Lisans Satışı"/>
    <s v="Key Account"/>
    <s v="Kanal Satış"/>
    <s v="Polaris"/>
    <s v="Yurt İçi"/>
    <s v="Türkiye"/>
    <s v="Merkez"/>
  </r>
  <r>
    <m/>
    <m/>
    <x v="245"/>
    <s v="Q1"/>
    <x v="1"/>
    <x v="1"/>
    <m/>
    <s v="YUSUF ALDEMİR (ALDEMİR BİLİŞİM HizmetLERİ VE DANIŞMANLIK)"/>
    <s v="WProje Yönetimi.02.001"/>
    <s v="Webplus (Android) SATIS TEMSILCISI LISANSI"/>
    <s v="Univera - Kanal"/>
    <x v="5"/>
    <s v="Enroute"/>
    <s v="Webplus"/>
    <n v="2625"/>
    <m/>
    <n v="10"/>
    <m/>
    <n v="35000"/>
    <m/>
    <n v="8750"/>
    <m/>
    <n v="26250"/>
    <m/>
    <n v="0"/>
    <n v="0"/>
    <m/>
    <m/>
    <m/>
    <s v="Aldemir Bilişim"/>
    <s v="Mevcut Müşteri"/>
    <s v="Yeni Satış"/>
    <s v="Lisans"/>
    <s v="Lisans Satışı"/>
    <s v="Diğer"/>
    <s v="Kanal Satış"/>
    <s v="Aldemir"/>
    <s v="Yurt İçi"/>
    <s v="Türkiye"/>
    <s v="Merkez"/>
  </r>
  <r>
    <m/>
    <m/>
    <x v="245"/>
    <s v="Q1"/>
    <x v="1"/>
    <x v="1"/>
    <m/>
    <s v="WAGNER KABLO A.S."/>
    <s v="SH.02.001"/>
    <s v="Stokbar Panorama - Yillik Yazilim Bakim Hizmeti"/>
    <s v="Univera - Wagner Kablo"/>
    <x v="13"/>
    <s v="Stokbar"/>
    <s v="Stokbar"/>
    <n v="87441.88"/>
    <m/>
    <n v="1"/>
    <m/>
    <n v="87441.88"/>
    <m/>
    <n v="0"/>
    <m/>
    <n v="87441.88"/>
    <m/>
    <n v="0"/>
    <n v="0"/>
    <m/>
    <m/>
    <m/>
    <s v="Wagner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245"/>
    <s v="Q1"/>
    <x v="1"/>
    <x v="1"/>
    <m/>
    <s v="WAGNER KABLO A.S."/>
    <s v="SH.03.004"/>
    <s v="Stokbar Panorama - Çafri Merkezi Hizmeti (Depo/Lokasyon)"/>
    <s v="Univera - Wagner Kablo"/>
    <x v="13"/>
    <s v="Stokbar"/>
    <s v="Stokbar"/>
    <n v="40000.01"/>
    <m/>
    <n v="1"/>
    <m/>
    <n v="40000.01"/>
    <m/>
    <n v="0"/>
    <m/>
    <n v="40000.01"/>
    <m/>
    <n v="0"/>
    <n v="0"/>
    <m/>
    <m/>
    <m/>
    <s v="Wagner"/>
    <s v="Mevcut Müşteri"/>
    <s v="Yenileme"/>
    <s v="Hizmet"/>
    <s v="Çağrı Merkezi"/>
    <s v="Diğer"/>
    <s v="Univera Satış"/>
    <s v="Saha Satış"/>
    <s v="Yurt İçi"/>
    <s v="Türkiye"/>
    <s v="Merkez"/>
  </r>
  <r>
    <m/>
    <m/>
    <x v="246"/>
    <s v="Q2"/>
    <x v="0"/>
    <x v="5"/>
    <m/>
    <s v="BESLER GIDA PAZ. SAN. VE TIC. A.S."/>
    <s v="EH.03.001"/>
    <s v="EnRoute Panorama - Çafri Merkezi Hizmeti  (MSD)"/>
    <s v="Univera - JTI"/>
    <x v="2"/>
    <s v="Enroute"/>
    <m/>
    <n v="1161.2"/>
    <m/>
    <n v="1"/>
    <m/>
    <n v="1161.2"/>
    <m/>
    <n v="0"/>
    <m/>
    <n v="1161.2"/>
    <m/>
    <n v="0"/>
    <n v="0"/>
    <s v="UNI240000000941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246"/>
    <s v="Q2"/>
    <x v="0"/>
    <x v="5"/>
    <m/>
    <s v="BUGRA MÜH. VE INS. MALZ. IML. ITH. IHR. TIC. SAN. LTD. STI."/>
    <s v="EH.03.001"/>
    <s v="EnRoute Panorama - Çafri Merkezi Hizmeti  (MSD)"/>
    <s v="Univera - JTI"/>
    <x v="2"/>
    <s v="Enroute"/>
    <m/>
    <n v="1161.2"/>
    <m/>
    <n v="1"/>
    <m/>
    <n v="1161.2"/>
    <m/>
    <n v="0"/>
    <m/>
    <n v="1161.2"/>
    <m/>
    <n v="0"/>
    <n v="0"/>
    <s v="UNI240000000942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246"/>
    <s v="Q2"/>
    <x v="0"/>
    <x v="5"/>
    <m/>
    <s v="BURAY TÜTÜN MAMUL. MESR. PAZ. VE DAG. TIC. LTD. STI."/>
    <s v="EH.03.001"/>
    <s v="EnRoute Panorama - Çafri Merkezi Hizmeti  (MSD)"/>
    <s v="Univera - JTI"/>
    <x v="2"/>
    <s v="Enroute"/>
    <m/>
    <n v="1161.2"/>
    <m/>
    <n v="1"/>
    <m/>
    <n v="1161.2"/>
    <m/>
    <n v="0"/>
    <m/>
    <n v="1161.2"/>
    <m/>
    <n v="0"/>
    <n v="0"/>
    <s v="UNI240000000943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246"/>
    <s v="Q2"/>
    <x v="0"/>
    <x v="5"/>
    <m/>
    <s v="CAN TÜTÜN MAMULLERI INSAAT VE SANAYI TICARET A.S."/>
    <s v="EH.03.001"/>
    <s v="EnRoute Panorama - Çafri Merkezi Hizmeti  (MSD)"/>
    <s v="Univera - JTI"/>
    <x v="2"/>
    <s v="Enroute"/>
    <m/>
    <n v="1161.2"/>
    <m/>
    <n v="1"/>
    <m/>
    <n v="1161.2"/>
    <m/>
    <n v="0"/>
    <m/>
    <n v="1161.2"/>
    <m/>
    <n v="0"/>
    <n v="0"/>
    <s v="UNI240000000944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246"/>
    <s v="Q2"/>
    <x v="0"/>
    <x v="5"/>
    <m/>
    <s v="ONGUN EMGIN GIDA DAG. PAZ. TUR.SAN. TIC. LTD. STI."/>
    <s v="EH.03.001"/>
    <s v="EnRoute Panorama - Çafri Merkezi Hizmeti  (MSD)"/>
    <s v="Univera - JTI"/>
    <x v="2"/>
    <s v="Enroute"/>
    <m/>
    <n v="1161.2"/>
    <m/>
    <n v="1"/>
    <m/>
    <n v="1161.2"/>
    <m/>
    <n v="0"/>
    <m/>
    <n v="1161.2"/>
    <m/>
    <n v="0"/>
    <n v="0"/>
    <s v="UNI240000000969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246"/>
    <s v="Q2"/>
    <x v="0"/>
    <x v="5"/>
    <m/>
    <s v="ONGUN EMGIN GIDA DAG. PAZ. TUR.SAN. TIC. LTD. STI."/>
    <s v="EH.03.001"/>
    <s v="EnRoute Panorama - Çafri Merkezi Hizmeti  (MSD)"/>
    <s v="Univera - JTI"/>
    <x v="2"/>
    <s v="Enroute"/>
    <m/>
    <n v="1161.2"/>
    <m/>
    <n v="1"/>
    <m/>
    <n v="1161.2"/>
    <m/>
    <n v="0"/>
    <m/>
    <n v="1161.2"/>
    <m/>
    <n v="0"/>
    <n v="0"/>
    <s v="UNI240000000970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246"/>
    <s v="Q2"/>
    <x v="0"/>
    <x v="5"/>
    <m/>
    <s v="ONGUN EMGIN GIDA DAG. PAZ. TUR.SAN. TIC. LTD. STI."/>
    <s v="EH.03.001"/>
    <s v="EnRoute Panorama - Çafri Merkezi Hizmeti  (MSD)"/>
    <s v="Univera - JTI"/>
    <x v="2"/>
    <s v="Enroute"/>
    <m/>
    <n v="1161.2"/>
    <m/>
    <n v="1"/>
    <m/>
    <n v="1161.2"/>
    <m/>
    <n v="0"/>
    <m/>
    <n v="1161.2"/>
    <m/>
    <n v="0"/>
    <n v="0"/>
    <s v="UNI240000000971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246"/>
    <s v="Q2"/>
    <x v="0"/>
    <x v="5"/>
    <m/>
    <s v="ONGUN EMGIN GIDA DAG. PAZ. TUR.SAN. TIC. LTD. STI."/>
    <s v="EH.03.001"/>
    <s v="EnRoute Panorama - Çafri Merkezi Hizmeti  (MSD)"/>
    <s v="Univera - JTI"/>
    <x v="2"/>
    <s v="Enroute"/>
    <m/>
    <n v="1161.2"/>
    <m/>
    <n v="1"/>
    <m/>
    <n v="1161.2"/>
    <m/>
    <n v="0"/>
    <m/>
    <n v="1161.2"/>
    <m/>
    <n v="0"/>
    <n v="0"/>
    <s v="UNI240000000972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246"/>
    <s v="Q2"/>
    <x v="0"/>
    <x v="5"/>
    <m/>
    <s v="ONGUN EMGIN GIDA DAG. PAZ. TUR.SAN. TIC. LTD. STI."/>
    <s v="EH.03.001"/>
    <s v="EnRoute Panorama - Çafri Merkezi Hizmeti  (MSD)"/>
    <s v="Univera - JTI"/>
    <x v="2"/>
    <s v="Enroute"/>
    <m/>
    <n v="1161.2"/>
    <m/>
    <n v="1"/>
    <m/>
    <n v="1161.2"/>
    <m/>
    <n v="0"/>
    <m/>
    <n v="1161.2"/>
    <m/>
    <n v="0"/>
    <n v="0"/>
    <s v="UNI240000000973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246"/>
    <s v="Q1"/>
    <x v="1"/>
    <x v="1"/>
    <m/>
    <s v="MİYA OTOMASYON VE BARKOD BILISIM SISTEMLERI SAN TİC. VE L.T.D. STI."/>
    <s v="WPH.03.001"/>
    <s v="Webplus Hosting HIZMETI"/>
    <s v="Univera - Kanal"/>
    <x v="5"/>
    <s v="Hosting"/>
    <s v="Webplus"/>
    <n v="1850.49"/>
    <m/>
    <n v="1"/>
    <m/>
    <n v="1850.49"/>
    <m/>
    <n v="0"/>
    <m/>
    <n v="1850.49"/>
    <m/>
    <n v="0"/>
    <n v="0"/>
    <m/>
    <m/>
    <m/>
    <s v="Miya"/>
    <s v="Mevcut Müşteri"/>
    <s v="Yenileme"/>
    <s v="Hizmet"/>
    <s v="Hosting"/>
    <s v="Key Account"/>
    <s v="Kanal Satış"/>
    <s v="Miya"/>
    <s v="Yurt İçi"/>
    <s v="Türkiye"/>
    <s v="Merkez"/>
  </r>
  <r>
    <m/>
    <m/>
    <x v="246"/>
    <s v="Q1"/>
    <x v="1"/>
    <x v="1"/>
    <m/>
    <s v="MİYA OTOMASYON VE BARKOD BILISIM SISTEMLERI SAN TİC. VE L.T.D. STI."/>
    <s v="WPH.03.001"/>
    <s v="Webplus Hosting HIZMETI"/>
    <s v="Univera - Kanal"/>
    <x v="5"/>
    <s v="Hosting"/>
    <s v="Webplus"/>
    <n v="2633.01"/>
    <m/>
    <n v="1"/>
    <m/>
    <n v="2633.01"/>
    <m/>
    <n v="0"/>
    <m/>
    <n v="2633.01"/>
    <m/>
    <n v="0"/>
    <n v="0"/>
    <m/>
    <m/>
    <m/>
    <s v="Miya"/>
    <s v="Mevcut Müşteri"/>
    <s v="Yenileme"/>
    <s v="Hizmet"/>
    <s v="Hosting"/>
    <s v="Key Account"/>
    <s v="Kanal Satış"/>
    <s v="Miya"/>
    <s v="Yurt İçi"/>
    <s v="Türkiye"/>
    <s v="Merkez"/>
  </r>
  <r>
    <m/>
    <m/>
    <x v="246"/>
    <s v="Q1"/>
    <x v="1"/>
    <x v="1"/>
    <m/>
    <s v="MİYA OTOMASYON VE BARKOD BILISIM SISTEMLERI SAN TİC. VE L.T.D. STI."/>
    <s v="WPH.03.001"/>
    <s v="Webplus Hosting HIZMETI"/>
    <s v="Univera - Kanal"/>
    <x v="5"/>
    <s v="Hosting"/>
    <s v="Webplus"/>
    <n v="2590.2800000000002"/>
    <m/>
    <n v="1"/>
    <m/>
    <n v="2590.2800000000002"/>
    <m/>
    <n v="0"/>
    <m/>
    <n v="2590.2800000000002"/>
    <m/>
    <n v="0"/>
    <n v="0"/>
    <m/>
    <m/>
    <m/>
    <s v="Miya"/>
    <s v="Mevcut Müşteri"/>
    <s v="Yenileme"/>
    <s v="Hizmet"/>
    <s v="Hosting"/>
    <s v="Key Account"/>
    <s v="Kanal Satış"/>
    <s v="Miya"/>
    <s v="Yurt İçi"/>
    <s v="Türkiye"/>
    <s v="Merkez"/>
  </r>
  <r>
    <m/>
    <m/>
    <x v="246"/>
    <s v="Q1"/>
    <x v="1"/>
    <x v="1"/>
    <m/>
    <s v="MİYA OTOMASYON VE BARKOD BILISIM SISTEMLERI SAN TİC. VE L.T.D. STI."/>
    <s v="WPH.03.001"/>
    <s v="Webplus Hosting HIZMETI"/>
    <s v="Univera - Kanal"/>
    <x v="5"/>
    <s v="Hosting"/>
    <s v="Webplus"/>
    <n v="2597.0100000000002"/>
    <m/>
    <n v="1"/>
    <m/>
    <n v="2597.0100000000002"/>
    <m/>
    <n v="0"/>
    <m/>
    <n v="2597.0100000000002"/>
    <m/>
    <n v="0"/>
    <n v="0"/>
    <m/>
    <m/>
    <m/>
    <s v="Miya"/>
    <s v="Mevcut Müşteri"/>
    <s v="Yenileme"/>
    <s v="Hizmet"/>
    <s v="Hosting"/>
    <s v="Key Account"/>
    <s v="Kanal Satış"/>
    <s v="Miya"/>
    <s v="Yurt İçi"/>
    <s v="Türkiye"/>
    <s v="Merkez"/>
  </r>
  <r>
    <m/>
    <m/>
    <x v="246"/>
    <s v="Q1"/>
    <x v="1"/>
    <x v="1"/>
    <m/>
    <s v="ÇAYKUR ÇAY ISLETMELERI GENEL MÜDÜRLÜGÜ"/>
    <s v="QH.02.001"/>
    <s v="Quest Panorama - Yillik Yazilim Bakimi, Yasatma ve Merkezi Destek Hizmeti"/>
    <s v="Univera - Çaykur"/>
    <x v="12"/>
    <s v="Quest"/>
    <s v="Quest"/>
    <n v="3646.94"/>
    <m/>
    <n v="1"/>
    <m/>
    <n v="3646.94"/>
    <m/>
    <n v="0"/>
    <m/>
    <n v="3646.94"/>
    <m/>
    <n v="0"/>
    <n v="0"/>
    <m/>
    <m/>
    <m/>
    <s v="Çaykur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246"/>
    <s v="Q1"/>
    <x v="1"/>
    <x v="1"/>
    <m/>
    <s v="ERBAK-ULUDAG PAZARLAMA SATIS VE DAGITIM A.S."/>
    <s v="QH.02.001"/>
    <s v="Quest Panorama - Yillik Yazilim Bakimi, Yasatma ve Merkezi Destek Hizmeti"/>
    <s v="Univera - Uludağ İçecek"/>
    <x v="11"/>
    <s v="Quest"/>
    <s v="Quest"/>
    <n v="413.58"/>
    <m/>
    <n v="1"/>
    <m/>
    <n v="413.58100000000002"/>
    <m/>
    <n v="1E-3"/>
    <m/>
    <n v="413.58"/>
    <m/>
    <n v="0"/>
    <n v="0"/>
    <m/>
    <m/>
    <m/>
    <s v="Uludağ İçecek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246"/>
    <s v="Q1"/>
    <x v="1"/>
    <x v="1"/>
    <m/>
    <s v="ERBAK-ULUDAG PAZARLAMA SATIS VE DAGITIM A.S."/>
    <s v="QYS.01.006"/>
    <s v="Quest Panorama - Platform Back Office Kullanici Yazılımi Standart"/>
    <s v="Univera - Uludağ İçecek"/>
    <x v="11"/>
    <s v="Quest"/>
    <s v="Quest"/>
    <n v="6612.9"/>
    <m/>
    <n v="2"/>
    <m/>
    <n v="13225.8"/>
    <m/>
    <n v="0"/>
    <m/>
    <n v="13225.8"/>
    <m/>
    <n v="0"/>
    <n v="0"/>
    <m/>
    <m/>
    <m/>
    <s v="Uludağ İçecek"/>
    <s v="Mevcut Müşteri"/>
    <s v="Yeni Satış"/>
    <s v="Lisans"/>
    <s v="Lisans Satışı"/>
    <s v="Key Account"/>
    <s v="Univera Satış"/>
    <s v="Saha Satış"/>
    <s v="Yurt İçi"/>
    <s v="Türkiye"/>
    <s v="Merkez"/>
  </r>
  <r>
    <m/>
    <m/>
    <x v="246"/>
    <s v="Q1"/>
    <x v="1"/>
    <x v="1"/>
    <m/>
    <s v="ERBAK-ULUDAG PAZARLAMA SATIS VE DAGITIM A.S."/>
    <s v="QYS.02.007"/>
    <s v="Quest Panorama - Mobil Kullanicisi Yazılımi Standart"/>
    <s v="Univera - Uludağ İçecek"/>
    <x v="11"/>
    <s v="Quest"/>
    <s v="Quest"/>
    <n v="4667"/>
    <m/>
    <n v="2"/>
    <m/>
    <n v="9334"/>
    <m/>
    <n v="0"/>
    <m/>
    <n v="9334"/>
    <m/>
    <n v="0"/>
    <n v="0"/>
    <m/>
    <m/>
    <m/>
    <s v="Uludağ İçecek"/>
    <s v="Mevcut Müşteri"/>
    <s v="Yeni Satış"/>
    <s v="Lisans"/>
    <s v="Lisans Satışı"/>
    <s v="Key Account"/>
    <s v="Univera Satış"/>
    <s v="Saha Satış"/>
    <s v="Yurt İçi"/>
    <s v="Türkiye"/>
    <s v="Merkez"/>
  </r>
  <r>
    <m/>
    <m/>
    <x v="246"/>
    <s v="Q1"/>
    <x v="1"/>
    <x v="1"/>
    <m/>
    <s v="ÇAYKUR ÇAY ISLETMELERI GENEL MÜDÜRLÜGÜ"/>
    <s v="QH.03.001"/>
    <s v="Quest Panorama  - Çafri Merkezi Hizmeti"/>
    <s v="Univera - Çaykur"/>
    <x v="12"/>
    <s v="Quest"/>
    <s v="Quest"/>
    <n v="15396.06"/>
    <m/>
    <n v="1"/>
    <m/>
    <n v="15396.06"/>
    <m/>
    <n v="0"/>
    <m/>
    <n v="15396.06"/>
    <m/>
    <n v="0"/>
    <n v="0"/>
    <m/>
    <m/>
    <m/>
    <s v="Çaykur"/>
    <s v="Mevcut Müşteri"/>
    <s v="Yenileme"/>
    <s v="Hizmet"/>
    <s v="Çağrı Merkezi"/>
    <s v="Key Account"/>
    <s v="Univera Satış"/>
    <s v="Saha Satış"/>
    <s v="Yurt İçi"/>
    <s v="Türkiye"/>
    <s v="Merkez"/>
  </r>
  <r>
    <m/>
    <m/>
    <x v="247"/>
    <s v="Q2"/>
    <x v="0"/>
    <x v="5"/>
    <m/>
    <s v="Şölen Çikolata Gıda Sanayi Ve Ticaret A. Ş."/>
    <s v="EH.05.002"/>
    <s v="EnRoute Panorama - Rapor Gelistirme Hizmeti"/>
    <s v="Univera - Şölen"/>
    <x v="11"/>
    <s v="Enroute"/>
    <m/>
    <n v="5443.2"/>
    <m/>
    <n v="46"/>
    <m/>
    <n v="250387.20000000001"/>
    <m/>
    <n v="0"/>
    <m/>
    <n v="250387.20000000001"/>
    <m/>
    <n v="0"/>
    <n v="0"/>
    <s v="UNI240000001005"/>
    <m/>
    <m/>
    <s v="Şölen"/>
    <s v="Mevcut Müşteri"/>
    <s v="Yeni Satış"/>
    <s v="Hizmet"/>
    <s v="Rapor Geliştirme"/>
    <s v="Key Account"/>
    <s v="Univera Satış"/>
    <s v="Saha Satış"/>
    <s v="Yurt İçi"/>
    <s v="Türkiye"/>
    <s v="Merkez"/>
  </r>
  <r>
    <m/>
    <m/>
    <x v="247"/>
    <s v="Q2"/>
    <x v="0"/>
    <x v="5"/>
    <m/>
    <s v="ÇELIKKOL TURIZM GIDA MAD.SAN VE TIC. LTD. STI."/>
    <s v="EH.03.001"/>
    <s v="EnRoute Panorama - Çafri Merkezi Hizmeti  (MSD)"/>
    <s v="Univera - JTI"/>
    <x v="2"/>
    <s v="Enroute"/>
    <m/>
    <n v="1161.2"/>
    <m/>
    <n v="1"/>
    <m/>
    <n v="1161.2"/>
    <m/>
    <n v="0"/>
    <m/>
    <n v="1161.2"/>
    <m/>
    <n v="0"/>
    <n v="0"/>
    <s v="UNI240000000945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247"/>
    <s v="Q2"/>
    <x v="0"/>
    <x v="5"/>
    <m/>
    <s v="DOYURAN GIDA A.S."/>
    <s v="EH.03.001"/>
    <s v="EnRoute Panorama - Çafri Merkezi Hizmeti  (MSD)"/>
    <s v="Univera - JTI"/>
    <x v="2"/>
    <s v="Enroute"/>
    <m/>
    <n v="1161.2"/>
    <m/>
    <n v="1"/>
    <m/>
    <n v="1161.2"/>
    <m/>
    <n v="0"/>
    <m/>
    <n v="1161.2"/>
    <m/>
    <n v="0"/>
    <n v="0"/>
    <s v="UNI240000000946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247"/>
    <s v="Q1"/>
    <x v="1"/>
    <x v="1"/>
    <m/>
    <s v="BAYKA GIDA DANISMANLIK PETROL ÜRÜN. SAN. ve TIC. LTD. STI"/>
    <s v="UH.01.002"/>
    <s v="Unidox Kontör"/>
    <s v="Univera Kontör Satışı"/>
    <x v="6"/>
    <s v="E-Dönüşüm"/>
    <s v="Unidox"/>
    <n v="2.12"/>
    <m/>
    <n v="50000"/>
    <m/>
    <n v="106000"/>
    <m/>
    <n v="0"/>
    <m/>
    <n v="106000"/>
    <m/>
    <n v="0"/>
    <n v="0"/>
    <m/>
    <m/>
    <m/>
    <s v="Redbull"/>
    <s v="Mevcut Müşteri"/>
    <s v="Yeni Satış"/>
    <s v="Kontor"/>
    <s v="Kontor Satışı"/>
    <s v="Key Account"/>
    <s v="Univera Satış"/>
    <s v="Saha Satış"/>
    <s v="Yurt İçi"/>
    <s v="Türkiye"/>
    <s v="Dist"/>
  </r>
  <r>
    <m/>
    <m/>
    <x v="247"/>
    <s v="Q1"/>
    <x v="1"/>
    <x v="1"/>
    <m/>
    <s v="TOPUZ MARKET- UTKU TOPUZ"/>
    <s v="UH.01.002"/>
    <s v="Unidox Kontör"/>
    <s v="Univera Kontör Satışı"/>
    <x v="6"/>
    <s v="E-Dönüşüm"/>
    <s v="Unidox"/>
    <n v="5"/>
    <m/>
    <n v="2000"/>
    <m/>
    <n v="10000"/>
    <m/>
    <n v="0"/>
    <m/>
    <n v="10000"/>
    <m/>
    <n v="0"/>
    <n v="0"/>
    <m/>
    <m/>
    <m/>
    <s v="Topuz Market"/>
    <s v="Mevcut Müşteri"/>
    <s v="Yeni Satış"/>
    <s v="Kontor"/>
    <s v="Kontor Satışı"/>
    <s v="Key Account"/>
    <s v="Univera Satış"/>
    <s v="Saha Satış"/>
    <s v="Yurt İçi"/>
    <s v="Türkiye"/>
    <s v="Dist"/>
  </r>
  <r>
    <m/>
    <m/>
    <x v="247"/>
    <s v="Q1"/>
    <x v="1"/>
    <x v="1"/>
    <m/>
    <s v="PANASONIC ELEKTRIC WORKS ELEKTRIK SAN.VE TIC. A.S."/>
    <s v="SH.03.002"/>
    <s v="Stokbar Panorama - Uzman Destek Hizmeti"/>
    <s v="Univera - Panasonic"/>
    <x v="11"/>
    <s v="Stokbar"/>
    <s v="Stokbar"/>
    <n v="126750"/>
    <m/>
    <n v="-1"/>
    <m/>
    <n v="0"/>
    <m/>
    <n v="0"/>
    <m/>
    <n v="-126750"/>
    <m/>
    <n v="1"/>
    <n v="126750"/>
    <m/>
    <m/>
    <m/>
    <s v="Panasonic"/>
    <s v="Mevcut Müşteri"/>
    <s v="Yenileme"/>
    <s v="Hizmet"/>
    <s v="Uzman Destek Hizmeti"/>
    <s v="Key Account"/>
    <s v="Univera Satış"/>
    <s v="Saha Satış"/>
    <s v="Yurt İçi"/>
    <s v="Türkiye"/>
    <s v="Merkez"/>
  </r>
  <r>
    <m/>
    <m/>
    <x v="248"/>
    <s v="Q1"/>
    <x v="1"/>
    <x v="1"/>
    <m/>
    <s v="ALİ SERGEN KART"/>
    <s v="WPH.02.001"/>
    <s v="Webplus Yazilim Bakimi Hizmeti"/>
    <s v="Univera - Kanal"/>
    <x v="5"/>
    <s v="Enroute"/>
    <s v="Webplus"/>
    <n v="5610"/>
    <m/>
    <n v="1"/>
    <m/>
    <n v="5610"/>
    <m/>
    <n v="0"/>
    <m/>
    <n v="5610"/>
    <m/>
    <n v="0"/>
    <n v="0"/>
    <m/>
    <m/>
    <m/>
    <s v="Ali Sergen Kart"/>
    <s v="Mevcut Müşteri"/>
    <s v="Yenileme"/>
    <s v="Hizmet"/>
    <s v="Bakım ve Destek Hizmeti"/>
    <s v="Key Account"/>
    <s v="Kanal Satış"/>
    <s v="Ali Sergen Kart"/>
    <s v="Yurt İçi"/>
    <s v="Türkiye"/>
    <s v="Merkez"/>
  </r>
  <r>
    <m/>
    <m/>
    <x v="248"/>
    <s v="Q1"/>
    <x v="1"/>
    <x v="1"/>
    <m/>
    <s v="ALİ SERGEN KART"/>
    <s v="WProje Yönetimi.01.003"/>
    <s v="Webplus EK KULLANICI LISANSI +1"/>
    <s v="Univera - Kanal"/>
    <x v="5"/>
    <s v="Enroute"/>
    <s v="Webplus"/>
    <n v="1650"/>
    <m/>
    <n v="1"/>
    <m/>
    <n v="1650"/>
    <m/>
    <n v="0"/>
    <m/>
    <n v="1650"/>
    <m/>
    <n v="0"/>
    <n v="0"/>
    <m/>
    <m/>
    <m/>
    <s v="Ali Sergen Kart"/>
    <s v="Mevcut Müşteri"/>
    <s v="Yeni Satış"/>
    <s v="Lisans"/>
    <s v="Lisans Satışı"/>
    <s v="Key Account"/>
    <s v="Kanal Satış"/>
    <s v="Ali Sergen Kart"/>
    <s v="Yurt İçi"/>
    <s v="Türkiye"/>
    <s v="Merkez"/>
  </r>
  <r>
    <m/>
    <m/>
    <x v="248"/>
    <s v="Q1"/>
    <x v="1"/>
    <x v="1"/>
    <m/>
    <s v="ALİ SERGEN KART"/>
    <s v="WProje Yönetimi.01.006"/>
    <s v="Webplus DISTRIBUTION SATIS-DAGITIM YazılımI (Light)"/>
    <s v="Univera - Kanal"/>
    <x v="5"/>
    <s v="Enroute"/>
    <s v="Webplus"/>
    <n v="16500"/>
    <m/>
    <n v="1"/>
    <m/>
    <n v="16500"/>
    <m/>
    <n v="0"/>
    <m/>
    <n v="16500"/>
    <m/>
    <n v="0"/>
    <n v="0"/>
    <m/>
    <m/>
    <m/>
    <s v="Ali Sergen Kart"/>
    <s v="Mevcut Müşteri"/>
    <s v="Yeni Satış"/>
    <s v="Lisans"/>
    <s v="Lisans Satışı"/>
    <s v="Key Account"/>
    <s v="Kanal Satış"/>
    <s v="Ali Sergen Kart"/>
    <s v="Yurt İçi"/>
    <s v="Türkiye"/>
    <s v="Merkez"/>
  </r>
  <r>
    <m/>
    <m/>
    <x v="248"/>
    <s v="Q1"/>
    <x v="1"/>
    <x v="1"/>
    <m/>
    <s v="ALİ SERGEN KART"/>
    <s v="WProje Yönetimi.02.001"/>
    <s v="Webplus (Android) SATIS TEMSILCISI LISANSI"/>
    <s v="Univera - Kanal"/>
    <x v="5"/>
    <s v="Enroute"/>
    <s v="Webplus"/>
    <n v="2475"/>
    <m/>
    <n v="4"/>
    <m/>
    <n v="9900"/>
    <m/>
    <n v="0"/>
    <m/>
    <n v="9900"/>
    <m/>
    <n v="0"/>
    <n v="0"/>
    <m/>
    <m/>
    <m/>
    <s v="Ali Sergen Kart"/>
    <s v="Mevcut Müşteri"/>
    <s v="Yeni Satış"/>
    <s v="Lisans"/>
    <s v="Lisans Satışı"/>
    <s v="Key Account"/>
    <s v="Kanal Satış"/>
    <s v="Ali Sergen Kart"/>
    <s v="Yurt İçi"/>
    <s v="Türkiye"/>
    <s v="Merkez"/>
  </r>
  <r>
    <m/>
    <m/>
    <x v="248"/>
    <s v="Q1"/>
    <x v="1"/>
    <x v="1"/>
    <m/>
    <s v="ERBAK-ULUDAG PAZARLAMA SATIS VE DAGITIM A.S."/>
    <s v="QH.02.001"/>
    <s v="Quest Panorama - Yillik Yazilim Bakimi, Yasatma ve Merkezi Destek Hizmeti"/>
    <s v="Univera - Uludağ İçecek"/>
    <x v="11"/>
    <s v="Quest"/>
    <s v="Quest"/>
    <n v="1711.2"/>
    <m/>
    <n v="1"/>
    <m/>
    <n v="1711.2"/>
    <m/>
    <n v="0"/>
    <m/>
    <n v="1711.2"/>
    <m/>
    <n v="0"/>
    <n v="0"/>
    <m/>
    <m/>
    <m/>
    <s v="Uludağ İçecek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248"/>
    <s v="Q1"/>
    <x v="1"/>
    <x v="1"/>
    <m/>
    <s v="ERBAK-ULUDAG PAZARLAMA SATIS VE DAGITIM A.S."/>
    <s v="QYS.02.007"/>
    <s v="Quest Panorama - Mobil Kullanicisi Yazılımi Standart"/>
    <s v="Univera - Uludağ İçecek"/>
    <x v="11"/>
    <s v="Quest"/>
    <s v="Quest"/>
    <n v="4667"/>
    <m/>
    <n v="20"/>
    <m/>
    <n v="93340"/>
    <m/>
    <n v="0"/>
    <m/>
    <n v="93340"/>
    <m/>
    <n v="0"/>
    <n v="0"/>
    <m/>
    <m/>
    <m/>
    <s v="Uludağ İçecek"/>
    <s v="Mevcut Müşteri"/>
    <s v="Yeni Satış"/>
    <s v="Lisans"/>
    <s v="Lisans Satışı"/>
    <s v="Key Account"/>
    <s v="Univera Satış"/>
    <s v="Saha Satış"/>
    <s v="Yurt İçi"/>
    <s v="Türkiye"/>
    <s v="Merkez"/>
  </r>
  <r>
    <m/>
    <m/>
    <x v="249"/>
    <s v="Q1"/>
    <x v="1"/>
    <x v="1"/>
    <m/>
    <s v="KT GIDA PAZARLAMA -KURTUL TAS"/>
    <s v="UH.01.002"/>
    <s v="Unidox Kontör"/>
    <s v="Univera Kontör Satışı"/>
    <x v="6"/>
    <s v="E-Dönüşüm"/>
    <s v="Unidox"/>
    <n v="2.0832999999999999"/>
    <m/>
    <n v="10000"/>
    <m/>
    <n v="20833"/>
    <m/>
    <n v="0"/>
    <m/>
    <n v="20833"/>
    <m/>
    <n v="0"/>
    <n v="0"/>
    <m/>
    <m/>
    <m/>
    <s v="KT Gıda"/>
    <s v="Yeni Müşteri"/>
    <s v="Yeni Satış"/>
    <s v="Kontor"/>
    <s v="Kontor Satışı"/>
    <s v="Key Account"/>
    <s v="Univera Satış"/>
    <s v="Saha Satış"/>
    <s v="Yurt İçi"/>
    <s v="Türkiye"/>
    <s v="Merkez"/>
  </r>
  <r>
    <m/>
    <m/>
    <x v="250"/>
    <s v="Q2"/>
    <x v="0"/>
    <x v="5"/>
    <m/>
    <s v="JTI TÜTÜN ÜRÜNLERI PAZARLAMA A.S."/>
    <s v="EH.03.003"/>
    <s v="EnRoute Panorama - Uzman Destek Hizmeti"/>
    <s v="Univera - JTI"/>
    <x v="11"/>
    <s v="Enroute"/>
    <m/>
    <n v="100000"/>
    <m/>
    <n v="1"/>
    <m/>
    <n v="100000"/>
    <m/>
    <n v="0"/>
    <m/>
    <n v="100000"/>
    <m/>
    <n v="0"/>
    <n v="0"/>
    <s v="UNI240000001056"/>
    <m/>
    <m/>
    <s v="JTI"/>
    <s v="Mevcut Müşteri"/>
    <s v="Yenileme"/>
    <s v="Hizmet"/>
    <s v="Hosting"/>
    <s v="Key Account"/>
    <s v="Univera Satış"/>
    <s v="Saha Satış"/>
    <s v="Yurt İçi"/>
    <s v="Türkiye"/>
    <s v="Merkez"/>
  </r>
  <r>
    <m/>
    <m/>
    <x v="251"/>
    <s v="Q1"/>
    <x v="1"/>
    <x v="1"/>
    <m/>
    <s v="ERKISI IÇECEK SANAYI VE TICARET LTD.STI."/>
    <s v="UH.01.002"/>
    <s v="Unidox Kontör"/>
    <s v="Univera Kontör Satışı"/>
    <x v="6"/>
    <s v="E-Dönüşüm"/>
    <s v="Unidox"/>
    <n v="2.8"/>
    <m/>
    <n v="10000"/>
    <m/>
    <n v="28000"/>
    <m/>
    <n v="0"/>
    <m/>
    <n v="28000"/>
    <m/>
    <n v="0"/>
    <n v="0"/>
    <m/>
    <m/>
    <m/>
    <s v="Erkişi İçecek"/>
    <s v="Yeni Müşteri"/>
    <s v="Yeni Satış"/>
    <s v="Kontor"/>
    <s v="Kontor Satışı"/>
    <s v="Key Account"/>
    <s v="Univera Satış"/>
    <s v="Saha Satış"/>
    <s v="Yurt İçi"/>
    <s v="Türkiye"/>
    <s v="Merkez"/>
  </r>
  <r>
    <m/>
    <m/>
    <x v="251"/>
    <s v="Q1"/>
    <x v="1"/>
    <x v="1"/>
    <m/>
    <s v="ZIRVEGÜL YAPI INS. TIC. LTD. STI."/>
    <s v="SH.02.001"/>
    <s v="Stokbar Panorama - Yillik Yazilim Bakim Hizmeti"/>
    <s v="Univera - Unilever"/>
    <x v="13"/>
    <s v="Stokbar"/>
    <s v="Stokbar"/>
    <n v="54640"/>
    <m/>
    <n v="1"/>
    <m/>
    <n v="54640"/>
    <m/>
    <n v="0"/>
    <m/>
    <n v="54640"/>
    <m/>
    <n v="0"/>
    <n v="0"/>
    <m/>
    <m/>
    <m/>
    <s v="Unilever"/>
    <s v="Mevcut Müşteri"/>
    <s v="Yenileme"/>
    <s v="Hizmet"/>
    <s v="Bakım ve Destek Hizmeti"/>
    <s v="Key Account"/>
    <s v="Univera Satış"/>
    <s v="Saha Satış"/>
    <s v="Yurt İçi"/>
    <s v="Türkiye"/>
    <s v="Dist"/>
  </r>
  <r>
    <m/>
    <m/>
    <x v="251"/>
    <s v="Q1"/>
    <x v="1"/>
    <x v="1"/>
    <m/>
    <s v="PANASONIC ELEKTRIC WORKS ELEKTRIK SAN.VE TIC. A.S."/>
    <s v="SH.03.002"/>
    <s v="Stokbar Panorama - Uzman Destek Hizmeti"/>
    <s v="Univera - Panasonic"/>
    <x v="11"/>
    <s v="Stokbar"/>
    <s v="Stokbar"/>
    <n v="126750"/>
    <m/>
    <n v="1"/>
    <m/>
    <n v="126750"/>
    <m/>
    <n v="0"/>
    <m/>
    <n v="126750"/>
    <m/>
    <n v="0"/>
    <n v="0"/>
    <m/>
    <m/>
    <m/>
    <s v="Panasonic"/>
    <s v="Mevcut Müşteri"/>
    <s v="Yenileme"/>
    <s v="Hizmet"/>
    <s v="Uzman Destek Hizmeti"/>
    <s v="Key Account"/>
    <s v="Univera Satış"/>
    <s v="Saha Satış"/>
    <s v="Yurt İçi"/>
    <s v="Türkiye"/>
    <s v="Merkez"/>
  </r>
  <r>
    <m/>
    <m/>
    <x v="251"/>
    <s v="Q1"/>
    <x v="1"/>
    <x v="1"/>
    <m/>
    <s v="ZIRVEGÜL YAPI INS. TIC. LTD. STI."/>
    <s v="SH.01.001"/>
    <s v="Stokbar Panorama - Proje Yönetim Hizmeti"/>
    <s v="Univera - Unilever"/>
    <x v="13"/>
    <s v="Stokbar"/>
    <s v="Stokbar"/>
    <n v="15750"/>
    <m/>
    <n v="10"/>
    <m/>
    <n v="175000"/>
    <m/>
    <n v="17500"/>
    <m/>
    <n v="157500"/>
    <m/>
    <n v="0"/>
    <n v="0"/>
    <m/>
    <m/>
    <m/>
    <s v="Unilever"/>
    <s v="Mevcut Müşteri"/>
    <s v="Yeni Satış"/>
    <s v="Hizmet"/>
    <s v="Proje Yönetimi ve Danışmanlık"/>
    <s v="Key Account"/>
    <s v="Univera Satış"/>
    <s v="Saha Satış"/>
    <s v="Yurt İçi"/>
    <s v="Türkiye"/>
    <s v="Dist"/>
  </r>
  <r>
    <m/>
    <m/>
    <x v="251"/>
    <s v="Q1"/>
    <x v="1"/>
    <x v="1"/>
    <m/>
    <s v="ZIRVEGÜL YAPI INS. TIC. LTD. STI."/>
    <s v="SY.01.009"/>
    <s v="Stokbar Panorama - Platform Back Office Kullanici Yazılımi (Enterprise)"/>
    <s v="Univera - Unilever"/>
    <x v="13"/>
    <s v="Stokbar"/>
    <s v="Stokbar"/>
    <n v="13650"/>
    <m/>
    <n v="1"/>
    <m/>
    <n v="19500"/>
    <m/>
    <n v="5850"/>
    <m/>
    <n v="13650"/>
    <m/>
    <n v="0"/>
    <n v="0"/>
    <m/>
    <m/>
    <m/>
    <s v="Unilever"/>
    <s v="Mevcut Müşteri"/>
    <s v="Yeni Satış"/>
    <s v="Lisans"/>
    <s v="Lisans Satışı"/>
    <s v="Key Account"/>
    <s v="Univera Satış"/>
    <s v="Saha Satış"/>
    <s v="Yurt İçi"/>
    <s v="Türkiye"/>
    <s v="Dist"/>
  </r>
  <r>
    <m/>
    <m/>
    <x v="251"/>
    <s v="Q1"/>
    <x v="1"/>
    <x v="1"/>
    <m/>
    <s v="ZIRVEGÜL YAPI INS. TIC. LTD. STI."/>
    <s v="SY.02.002"/>
    <s v="Stokbar Panorama - Mobil (Android) Kullanici Yazılımi (Enterprise)"/>
    <s v="Univera - Unilever"/>
    <x v="13"/>
    <s v="Stokbar"/>
    <s v="Stokbar"/>
    <n v="11700"/>
    <m/>
    <n v="5"/>
    <m/>
    <n v="90000"/>
    <m/>
    <n v="31500"/>
    <m/>
    <n v="58500"/>
    <m/>
    <n v="0"/>
    <n v="0"/>
    <m/>
    <m/>
    <m/>
    <s v="Unilever"/>
    <s v="Mevcut Müşteri"/>
    <s v="Yeni Satış"/>
    <s v="Lisans"/>
    <s v="Lisans Satışı"/>
    <s v="Key Account"/>
    <s v="Univera Satış"/>
    <s v="Saha Satış"/>
    <s v="Yurt İçi"/>
    <s v="Türkiye"/>
    <s v="Dist"/>
  </r>
  <r>
    <m/>
    <m/>
    <x v="251"/>
    <s v="Q1"/>
    <x v="1"/>
    <x v="1"/>
    <m/>
    <s v="ZIRVEGÜL YAPI INS. TIC. LTD. STI."/>
    <s v="SY.01.008"/>
    <s v="Stokbar Panorama - Depo / Lokasyon Yazılımi (Enterprise)"/>
    <s v="Univera - Unilever"/>
    <x v="13"/>
    <s v="Stokbar"/>
    <s v="Stokbar"/>
    <n v="90350"/>
    <m/>
    <n v="1"/>
    <m/>
    <n v="139000"/>
    <m/>
    <n v="48650"/>
    <m/>
    <n v="90350"/>
    <m/>
    <n v="0"/>
    <n v="0"/>
    <m/>
    <m/>
    <m/>
    <s v="Unilever"/>
    <s v="Mevcut Müşteri"/>
    <s v="Yeni Satış"/>
    <s v="Lisans"/>
    <s v="Lisans Satışı"/>
    <s v="Key Account"/>
    <s v="Univera Satış"/>
    <s v="Saha Satış"/>
    <s v="Yurt İçi"/>
    <s v="Türkiye"/>
    <s v="Dist"/>
  </r>
  <r>
    <m/>
    <m/>
    <x v="251"/>
    <s v="Q1"/>
    <x v="1"/>
    <x v="1"/>
    <m/>
    <s v="ZIRVEGÜL YAPI INS. TIC. LTD. STI."/>
    <s v="SH.03.001"/>
    <s v="Stokbar Panorama - Çafri Merkezi Hizmeti (Tesis)"/>
    <s v="Univera - Unilever"/>
    <x v="13"/>
    <s v="Stokbar"/>
    <s v="Stokbar"/>
    <n v="50370"/>
    <m/>
    <n v="1"/>
    <m/>
    <n v="60000"/>
    <m/>
    <n v="9630"/>
    <m/>
    <n v="50370"/>
    <m/>
    <n v="0"/>
    <n v="0"/>
    <m/>
    <m/>
    <m/>
    <s v="Unilever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252"/>
    <s v="Q3"/>
    <x v="0"/>
    <x v="6"/>
    <m/>
    <s v="Mey İçki Sanayi ve Ticaret A.Ş."/>
    <s v="EY.06.001"/>
    <s v="EnRoute Panorama - Yazilim Gelistirme Hizmeti"/>
    <s v="Univera - Mey İçki"/>
    <x v="11"/>
    <s v="Enroute"/>
    <m/>
    <n v="5072.0000000000009"/>
    <m/>
    <n v="76.099999999999994"/>
    <m/>
    <n v="385979.2"/>
    <m/>
    <n v="0"/>
    <m/>
    <n v="385979.2"/>
    <m/>
    <n v="0"/>
    <n v="0"/>
    <s v="UNI240000001118"/>
    <m/>
    <m/>
    <s v="Mey İçki"/>
    <s v="Mevcut Müşteri"/>
    <s v="Yeni Satış"/>
    <s v="Hizmet"/>
    <s v="Yazılım Geliştirme"/>
    <s v="Key Account"/>
    <s v="Univera Satış"/>
    <s v="Saha Satış"/>
    <s v="Yurt İçi"/>
    <s v="Türkiye"/>
    <s v="Merkez"/>
  </r>
  <r>
    <m/>
    <m/>
    <x v="252"/>
    <s v="Q3"/>
    <x v="0"/>
    <x v="6"/>
    <m/>
    <s v="ERIKLI SU VE MESRUBAT SAN. TIC. A.S"/>
    <s v="EH.03.003"/>
    <s v="EnRoute Panorama - Uzman Destek Hizmeti"/>
    <s v="Univera - Nestle Waters"/>
    <x v="11"/>
    <s v="Enroute"/>
    <m/>
    <n v="27000"/>
    <m/>
    <n v="1"/>
    <m/>
    <n v="27000"/>
    <m/>
    <n v="0"/>
    <m/>
    <n v="27000"/>
    <m/>
    <n v="0"/>
    <n v="0"/>
    <s v="UNI240000001095"/>
    <m/>
    <m/>
    <s v="Nestle"/>
    <s v="Mevcut Müşteri"/>
    <s v="Yenileme"/>
    <s v="Hizmet"/>
    <s v="Hosting"/>
    <s v="Key Account"/>
    <s v="Univera Satış"/>
    <s v="Saha Satış"/>
    <s v="Yurt İçi"/>
    <s v="Türkiye"/>
    <s v="Merkez"/>
  </r>
  <r>
    <m/>
    <m/>
    <x v="252"/>
    <s v="Q2"/>
    <x v="0"/>
    <x v="5"/>
    <m/>
    <s v="Haribo SEKERLEME SAN. TIC.LTD. STI."/>
    <s v="EH.03.006"/>
    <s v="EnRoute Panorama - Uzaktan Kurulum ve Efitim Hizmeti"/>
    <s v="Univera - Haribo"/>
    <x v="7"/>
    <s v="Enroute"/>
    <m/>
    <n v="5481"/>
    <m/>
    <n v="3"/>
    <m/>
    <n v="16443"/>
    <m/>
    <n v="0"/>
    <m/>
    <n v="16443"/>
    <m/>
    <n v="0"/>
    <n v="0"/>
    <s v="UNI240000001052"/>
    <m/>
    <m/>
    <s v="Haribo"/>
    <s v="Mevcut Müşteri"/>
    <s v="Yeni Satış"/>
    <s v="Hizmet"/>
    <s v="Kurulum ve Eğitim"/>
    <s v="Key Account"/>
    <s v="Univera Satış"/>
    <s v="Saha Satış"/>
    <s v="Yurt İçi"/>
    <s v="Türkiye"/>
    <s v="Merkez"/>
  </r>
  <r>
    <m/>
    <m/>
    <x v="252"/>
    <s v="Q2"/>
    <x v="0"/>
    <x v="5"/>
    <m/>
    <s v="Şölen Çikolata Gıda Sanayi Ve Ticaret A. Ş."/>
    <s v="EH.03.006"/>
    <s v="EnRoute Panorama - Uzaktan Kurulum ve Efitim Hizmeti"/>
    <s v="Univera - Şölen"/>
    <x v="11"/>
    <s v="Enroute"/>
    <m/>
    <n v="3240"/>
    <m/>
    <n v="4"/>
    <m/>
    <n v="12960"/>
    <m/>
    <n v="0"/>
    <m/>
    <n v="12960"/>
    <m/>
    <n v="0"/>
    <n v="0"/>
    <s v="UNI240000001058"/>
    <m/>
    <m/>
    <s v="Şölen"/>
    <s v="Mevcut Müşteri"/>
    <s v="Yeni Satış"/>
    <s v="Hizmet"/>
    <s v="Kurulum ve Eğitim"/>
    <s v="Key Account"/>
    <s v="Univera Satış"/>
    <s v="Saha Satış"/>
    <s v="Yurt İçi"/>
    <s v="Türkiye"/>
    <s v="Merkez"/>
  </r>
  <r>
    <m/>
    <m/>
    <x v="252"/>
    <s v="Q3"/>
    <x v="0"/>
    <x v="6"/>
    <m/>
    <s v="Mey İçki Sanayi ve Ticaret A.Ş."/>
    <s v="EH.01.001"/>
    <s v="EnRoute Panorama - Proje Yönetim Hizmeti"/>
    <s v="Univera - Mey İçki"/>
    <x v="11"/>
    <s v="Enroute"/>
    <m/>
    <n v="4723"/>
    <m/>
    <n v="38"/>
    <m/>
    <n v="179474"/>
    <m/>
    <n v="0"/>
    <m/>
    <n v="179474"/>
    <m/>
    <n v="0"/>
    <n v="0"/>
    <s v="UNI240000001117"/>
    <m/>
    <m/>
    <s v="Mey İçki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252"/>
    <s v="Q2"/>
    <x v="0"/>
    <x v="5"/>
    <m/>
    <s v="Şölen Çikolata Gıda Sanayi Ve Ticaret A. Ş."/>
    <s v="EH.01.001"/>
    <s v="EnRoute Panorama - Proje Yönetim Hizmeti"/>
    <s v="Univera - Şölen"/>
    <x v="11"/>
    <s v="Enroute"/>
    <m/>
    <n v="6451.2"/>
    <m/>
    <n v="7"/>
    <m/>
    <n v="45158.400000000001"/>
    <m/>
    <n v="0"/>
    <m/>
    <n v="45158.400000000001"/>
    <m/>
    <n v="0"/>
    <n v="0"/>
    <s v="UNI240000001005"/>
    <m/>
    <m/>
    <s v="Şölen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252"/>
    <s v="Q1"/>
    <x v="1"/>
    <x v="1"/>
    <m/>
    <s v="MATRIKS BİLGİSAYAR SİSTEMLERİ LTD.ŞTİ"/>
    <s v="WProje Yönetimi.02.001"/>
    <s v="Webplus (Android) SATIS TEMSILCISI LISANSI"/>
    <s v="Univera - Kanal"/>
    <x v="5"/>
    <s v="Enroute"/>
    <s v="Webplus"/>
    <n v="2588"/>
    <m/>
    <n v="1"/>
    <m/>
    <n v="2588"/>
    <m/>
    <n v="0"/>
    <m/>
    <n v="2588"/>
    <m/>
    <n v="0"/>
    <n v="0"/>
    <m/>
    <m/>
    <m/>
    <s v="Matriks"/>
    <s v="Mevcut Müşteri"/>
    <s v="Yeni Satış"/>
    <s v="Lisans"/>
    <s v="Lisans Satışı"/>
    <s v="Key Account"/>
    <s v="Kanal Satış"/>
    <s v="Matriks"/>
    <s v="Yurt İçi"/>
    <s v="Türkiye"/>
    <s v="Merkez"/>
  </r>
  <r>
    <m/>
    <m/>
    <x v="252"/>
    <s v="Q1"/>
    <x v="1"/>
    <x v="1"/>
    <m/>
    <s v="AGROMIRA TARIM ÜRÜNLERI GIDA SANAYI VE TICARET A.S."/>
    <s v="SH.02.001"/>
    <s v="Stokbar Panorama - Yillik Yazilim Bakim Hizmeti"/>
    <s v="Univera - Sbr Tarım Ürünleri"/>
    <x v="13"/>
    <s v="Stokbar"/>
    <s v="Stokbar"/>
    <n v="38397.1"/>
    <m/>
    <n v="1"/>
    <m/>
    <n v="38397.1"/>
    <m/>
    <n v="0"/>
    <m/>
    <n v="38397.1"/>
    <m/>
    <n v="0"/>
    <n v="0"/>
    <m/>
    <m/>
    <m/>
    <s v="SBR - Agromira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252"/>
    <s v="Q1"/>
    <x v="1"/>
    <x v="1"/>
    <m/>
    <s v="AKDENIZ GIDA TICARET AS."/>
    <s v="SH.02.001"/>
    <s v="Stokbar Panorama - Yillik Yazilim Bakim Hizmeti"/>
    <s v="Univera - Unilever"/>
    <x v="13"/>
    <s v="Stokbar"/>
    <s v="Stokbar"/>
    <n v="54640"/>
    <m/>
    <n v="1"/>
    <m/>
    <n v="54640"/>
    <m/>
    <n v="0"/>
    <m/>
    <n v="54640"/>
    <m/>
    <n v="0"/>
    <n v="0"/>
    <m/>
    <m/>
    <m/>
    <s v="Unilever"/>
    <s v="Mevcut Müşteri"/>
    <s v="Yenileme"/>
    <s v="Hizmet"/>
    <s v="Bakım ve Destek Hizmeti"/>
    <s v="Key Account"/>
    <s v="Univera Satış"/>
    <s v="Saha Satış"/>
    <s v="Yurt İçi"/>
    <s v="Türkiye"/>
    <s v="Dist"/>
  </r>
  <r>
    <m/>
    <m/>
    <x v="252"/>
    <s v="Q1"/>
    <x v="1"/>
    <x v="1"/>
    <m/>
    <s v="SBR TARIM ÜRÜNLERI GIDA SANAYI VE TICARET A.S."/>
    <s v="SH.02.001"/>
    <s v="Stokbar Panorama - Yillik Yazilim Bakim Hizmeti"/>
    <s v="Univera - Sbr Tarım Ürünleri"/>
    <x v="13"/>
    <s v="Stokbar"/>
    <s v="Stokbar"/>
    <n v="185108.91"/>
    <m/>
    <n v="1"/>
    <m/>
    <n v="185108.91"/>
    <m/>
    <n v="0"/>
    <m/>
    <n v="185108.91"/>
    <m/>
    <n v="0"/>
    <n v="0"/>
    <m/>
    <m/>
    <m/>
    <s v="SBR - Agromira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252"/>
    <s v="Q1"/>
    <x v="1"/>
    <x v="1"/>
    <m/>
    <s v="NESTLE TÜRKIYE GIDA SANAYI A.S."/>
    <s v="SH.05.001"/>
    <s v="Stokbar Panorama - Yazilim Gelistirme Hizmeti"/>
    <s v="Univera - Nestle Rom"/>
    <x v="11"/>
    <s v="Stokbar"/>
    <s v="Stokbar"/>
    <n v="6633.5099999999993"/>
    <m/>
    <n v="9"/>
    <m/>
    <n v="59701.59"/>
    <m/>
    <n v="0"/>
    <m/>
    <n v="59701.59"/>
    <m/>
    <n v="0"/>
    <n v="0"/>
    <m/>
    <m/>
    <m/>
    <s v="Nestle"/>
    <s v="Mevcut Müşteri"/>
    <s v="Yeni Satış"/>
    <s v="Hizmet"/>
    <s v="Yazılım Geliştirme"/>
    <s v="Key Account"/>
    <s v="Univera Satış"/>
    <s v="Saha Satış"/>
    <s v="Yurt İçi"/>
    <s v="Türkiye"/>
    <s v="Merkez"/>
  </r>
  <r>
    <m/>
    <m/>
    <x v="252"/>
    <s v="Q1"/>
    <x v="1"/>
    <x v="1"/>
    <m/>
    <s v="AKDENIZ GIDA TICARET AS."/>
    <s v="SH.01.001"/>
    <s v="Stokbar Panorama - Proje Yönetim Hizmeti"/>
    <s v="Univera - Unilever"/>
    <x v="13"/>
    <s v="Stokbar"/>
    <s v="Stokbar"/>
    <n v="15750"/>
    <m/>
    <n v="10"/>
    <m/>
    <n v="175000"/>
    <m/>
    <n v="17500"/>
    <m/>
    <n v="157500"/>
    <m/>
    <n v="0"/>
    <n v="0"/>
    <m/>
    <m/>
    <m/>
    <s v="Unilever"/>
    <s v="Mevcut Müşteri"/>
    <s v="Yeni Satış"/>
    <s v="Hizmet"/>
    <s v="Proje Yönetimi ve Danışmanlık"/>
    <s v="Key Account"/>
    <s v="Univera Satış"/>
    <s v="Saha Satış"/>
    <s v="Yurt İçi"/>
    <s v="Türkiye"/>
    <s v="Dist"/>
  </r>
  <r>
    <m/>
    <m/>
    <x v="252"/>
    <s v="Q1"/>
    <x v="1"/>
    <x v="1"/>
    <m/>
    <s v="NESTLE TÜRKIYE GIDA SANAYI A.S."/>
    <s v="SH.01.001"/>
    <s v="Stokbar Panorama - Proje Yönetim Hizmeti"/>
    <s v="Univera - Nestle Rom"/>
    <x v="11"/>
    <s v="Stokbar"/>
    <s v="Stokbar"/>
    <n v="6633.51"/>
    <m/>
    <n v="26"/>
    <m/>
    <n v="172471.26"/>
    <m/>
    <n v="0"/>
    <m/>
    <n v="172471.26"/>
    <m/>
    <n v="0"/>
    <n v="0"/>
    <m/>
    <m/>
    <m/>
    <s v="Nestle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252"/>
    <s v="Q1"/>
    <x v="1"/>
    <x v="1"/>
    <m/>
    <s v="AKDENIZ GIDA TICARET AS."/>
    <s v="SY.01.009"/>
    <s v="Stokbar Panorama - Platform Back Office Kullanici Yazılımi (Enterprise)"/>
    <s v="Univera - Unilever"/>
    <x v="13"/>
    <s v="Stokbar"/>
    <s v="Stokbar"/>
    <n v="13650"/>
    <m/>
    <n v="1"/>
    <m/>
    <n v="19500"/>
    <m/>
    <n v="5850"/>
    <m/>
    <n v="13650"/>
    <m/>
    <n v="0"/>
    <n v="0"/>
    <m/>
    <m/>
    <m/>
    <s v="Unilever"/>
    <s v="Mevcut Müşteri"/>
    <s v="Yeni Satış"/>
    <s v="Lisans"/>
    <s v="Lisans Satışı"/>
    <s v="Key Account"/>
    <s v="Univera Satış"/>
    <s v="Saha Satış"/>
    <s v="Yurt İçi"/>
    <s v="Türkiye"/>
    <s v="Dist"/>
  </r>
  <r>
    <m/>
    <m/>
    <x v="252"/>
    <s v="Q1"/>
    <x v="1"/>
    <x v="1"/>
    <m/>
    <s v="AKDENIZ GIDA TICARET AS."/>
    <s v="SY.02.002"/>
    <s v="Stokbar Panorama - Mobil (Android) Kullanici Yazılımi (Enterprise)"/>
    <s v="Univera - Unilever"/>
    <x v="13"/>
    <s v="Stokbar"/>
    <s v="Stokbar"/>
    <n v="11700"/>
    <m/>
    <n v="5"/>
    <m/>
    <n v="90000"/>
    <m/>
    <n v="31500"/>
    <m/>
    <n v="58500"/>
    <m/>
    <n v="0"/>
    <n v="0"/>
    <m/>
    <m/>
    <m/>
    <s v="Unilever"/>
    <s v="Mevcut Müşteri"/>
    <s v="Yeni Satış"/>
    <s v="Lisans"/>
    <s v="Lisans Satışı"/>
    <s v="Key Account"/>
    <s v="Univera Satış"/>
    <s v="Saha Satış"/>
    <s v="Yurt İçi"/>
    <s v="Türkiye"/>
    <s v="Dist"/>
  </r>
  <r>
    <m/>
    <m/>
    <x v="252"/>
    <s v="Q1"/>
    <x v="1"/>
    <x v="1"/>
    <m/>
    <s v="AKDENIZ GIDA TICARET AS."/>
    <s v="SY.01.008"/>
    <s v="Stokbar Panorama - Depo / Lokasyon Yazılımi (Enterprise)"/>
    <s v="Univera - Unilever"/>
    <x v="13"/>
    <s v="Stokbar"/>
    <s v="Stokbar"/>
    <n v="90350"/>
    <m/>
    <n v="1"/>
    <m/>
    <n v="139000"/>
    <m/>
    <n v="48650"/>
    <m/>
    <n v="90350"/>
    <m/>
    <n v="0"/>
    <n v="0"/>
    <m/>
    <m/>
    <m/>
    <s v="Unilever"/>
    <s v="Mevcut Müşteri"/>
    <s v="Yeni Satış"/>
    <s v="Lisans"/>
    <s v="Lisans Satışı"/>
    <s v="Key Account"/>
    <s v="Univera Satış"/>
    <s v="Saha Satış"/>
    <s v="Yurt İçi"/>
    <s v="Türkiye"/>
    <s v="Dist"/>
  </r>
  <r>
    <m/>
    <m/>
    <x v="252"/>
    <s v="Q1"/>
    <x v="1"/>
    <x v="1"/>
    <m/>
    <s v="AKDENIZ GIDA TICARET AS."/>
    <s v="SH.03.001"/>
    <s v="Stokbar Panorama - Çafri Merkezi Hizmeti (Tesis)"/>
    <s v="Univera - Unilever"/>
    <x v="13"/>
    <s v="Stokbar"/>
    <s v="Stokbar"/>
    <n v="50364"/>
    <m/>
    <n v="1"/>
    <m/>
    <n v="60000"/>
    <m/>
    <n v="9636"/>
    <m/>
    <n v="50364"/>
    <m/>
    <n v="0"/>
    <n v="0"/>
    <m/>
    <m/>
    <m/>
    <s v="Unilever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253"/>
    <s v="Q3"/>
    <x v="0"/>
    <x v="6"/>
    <m/>
    <s v="Mey İçki Sanayi ve Ticaret A.Ş."/>
    <s v="EH.05.002"/>
    <s v="EnRoute Panorama - Rapor Gelistirme Hizmeti"/>
    <s v="Univera - Mey İçki"/>
    <x v="11"/>
    <s v="Enroute"/>
    <m/>
    <n v="4723"/>
    <m/>
    <n v="4"/>
    <m/>
    <n v="18892"/>
    <m/>
    <n v="0"/>
    <m/>
    <n v="18892"/>
    <m/>
    <n v="0"/>
    <n v="0"/>
    <s v="UNI240000001116"/>
    <m/>
    <m/>
    <s v="Mey İçki"/>
    <s v="Mevcut Müşteri"/>
    <s v="Yeni Satış"/>
    <s v="Hizmet"/>
    <s v="Rapor Geliştirme"/>
    <s v="Key Account"/>
    <s v="Univera Satış"/>
    <s v="Saha Satış"/>
    <s v="Yurt İçi"/>
    <s v="Türkiye"/>
    <s v="Merkez"/>
  </r>
  <r>
    <m/>
    <m/>
    <x v="254"/>
    <s v="Q3"/>
    <x v="0"/>
    <x v="6"/>
    <m/>
    <s v="BIDFOOD DAGITIM VE PAZARLAMA A.S."/>
    <s v="EYS.01.025"/>
    <s v="EnRoute Panorama - Dist. Web Connector  Web Service Lisansi Standart"/>
    <s v="Univera - Brown Forman"/>
    <x v="12"/>
    <s v="Enroute"/>
    <m/>
    <n v="47353"/>
    <m/>
    <n v="1"/>
    <m/>
    <n v="47353"/>
    <m/>
    <n v="0"/>
    <m/>
    <n v="47353"/>
    <m/>
    <n v="0"/>
    <n v="0"/>
    <s v="UNI240000001121"/>
    <m/>
    <m/>
    <s v="Brown Forman"/>
    <s v="Mevcut Müşteri"/>
    <s v="Yeni Satış"/>
    <s v="Lisans"/>
    <s v="Lisans Satışı"/>
    <s v="Key Account"/>
    <s v="Univera Satış"/>
    <s v="Saha Satış"/>
    <s v="Yurt İçi"/>
    <s v="Türkiye"/>
    <s v="Dist"/>
  </r>
  <r>
    <m/>
    <m/>
    <x v="254"/>
    <s v="Q3"/>
    <x v="0"/>
    <x v="6"/>
    <m/>
    <s v="BRISA BRIDGESTONE SABANCI LASTIK SANAYI VE TICARET A.S."/>
    <s v="EH.03.001"/>
    <s v="EnRoute Panorama - Çafri Merkezi Hizmeti  (MSD)"/>
    <s v="Univera - Brisa Bridgestone"/>
    <x v="13"/>
    <s v="Enroute"/>
    <m/>
    <n v="338.4"/>
    <m/>
    <n v="1500"/>
    <m/>
    <n v="507600"/>
    <m/>
    <n v="0"/>
    <m/>
    <n v="507600"/>
    <m/>
    <n v="0"/>
    <n v="0"/>
    <s v="UNI240000001119"/>
    <m/>
    <m/>
    <s v="Brisa"/>
    <s v="Mevcut Müşteri"/>
    <s v="Yenileme"/>
    <s v="Hizmet"/>
    <s v="Çağrı Merkezi"/>
    <s v="Key Account"/>
    <s v="Univera Satış"/>
    <s v="Saha Satış"/>
    <s v="Yurt İçi"/>
    <s v="Türkiye"/>
    <s v="Merkez"/>
  </r>
  <r>
    <m/>
    <m/>
    <x v="254"/>
    <s v="Q1"/>
    <x v="1"/>
    <x v="1"/>
    <m/>
    <s v="POLARİS YAZILIM ÇÖZÜMLERİ VE DANIŞMANLIK HİZMETLERİ LTD.ŞTİ."/>
    <s v="WProje Yönetimi.01.008"/>
    <s v="Webplus DISTRIBUTION SATIS-DAGITIM YazılımI (Enterprise)- Kiralama Hizmeti"/>
    <s v="Univera - Kanal"/>
    <x v="5"/>
    <s v="Enroute"/>
    <s v="Webplus"/>
    <n v="18520"/>
    <m/>
    <n v="3"/>
    <m/>
    <n v="55560"/>
    <m/>
    <n v="0"/>
    <m/>
    <n v="55560"/>
    <m/>
    <n v="0"/>
    <n v="0"/>
    <m/>
    <m/>
    <m/>
    <s v="Polaris"/>
    <s v="Mevcut Müşteri"/>
    <s v="Yeni Satış"/>
    <s v="Lisans"/>
    <s v="Lisans Satışı"/>
    <s v="Key Account"/>
    <s v="Kanal Satış"/>
    <s v="Polaris"/>
    <s v="Yurt İçi"/>
    <s v="Türkiye"/>
    <s v="Merkez"/>
  </r>
  <r>
    <m/>
    <m/>
    <x v="254"/>
    <s v="Q1"/>
    <x v="1"/>
    <x v="1"/>
    <m/>
    <s v="MİYA OTOMASYON VE BARKOD BILISIM SISTEMLERI SAN TİC. VE L.T.D. STI."/>
    <s v="WProje Yönetimi.02.001"/>
    <s v="Webplus (Android) SATIS TEMSILCISI LISANSI"/>
    <s v="Univera - Kanal"/>
    <x v="5"/>
    <s v="Enroute"/>
    <s v="Webplus"/>
    <n v="2587.5"/>
    <m/>
    <n v="1"/>
    <m/>
    <n v="2587.5"/>
    <m/>
    <n v="0"/>
    <m/>
    <n v="2587.5"/>
    <m/>
    <n v="0"/>
    <n v="0"/>
    <m/>
    <m/>
    <m/>
    <s v="Miya"/>
    <s v="Mevcut Müşteri"/>
    <s v="Yeni Satış"/>
    <s v="Lisans"/>
    <s v="Lisans Satışı"/>
    <s v="Key Account"/>
    <s v="Kanal Satış"/>
    <s v="Miya"/>
    <s v="Yurt İçi"/>
    <s v="Türkiye"/>
    <s v="Merkez"/>
  </r>
  <r>
    <m/>
    <m/>
    <x v="254"/>
    <s v="Q1"/>
    <x v="1"/>
    <x v="1"/>
    <m/>
    <s v="MİYA OTOMASYON VE BARKOD BILISIM SISTEMLERI SAN TİC. VE L.T.D. STI."/>
    <s v="UH.01.002"/>
    <s v="Unidox Kontör"/>
    <s v="Univera Kontör Satışı"/>
    <x v="5"/>
    <s v="E-Dönüşüm"/>
    <s v="Unidox"/>
    <n v="4.6313000000000004"/>
    <m/>
    <n v="2000"/>
    <m/>
    <n v="9262.6"/>
    <m/>
    <n v="0"/>
    <m/>
    <n v="9262.6"/>
    <m/>
    <n v="0"/>
    <n v="0"/>
    <m/>
    <m/>
    <m/>
    <s v="Miya"/>
    <s v="Mevcut Müşteri"/>
    <s v="Yeni Satış"/>
    <s v="Kontor"/>
    <s v="Kontor Satışı"/>
    <s v="Key Account"/>
    <s v="Kanal Satış"/>
    <s v="Miya"/>
    <s v="Yurt İçi"/>
    <s v="Türkiye"/>
    <s v="Merkez"/>
  </r>
  <r>
    <m/>
    <m/>
    <x v="255"/>
    <s v="Q3"/>
    <x v="0"/>
    <x v="6"/>
    <m/>
    <s v="BIDFOOD DAGITIM VE PAZARLAMA A.S."/>
    <s v="EH.02.001"/>
    <s v="EnRoute Panorama - Yazilim Bakimi, Yasatma ve Merkezi Destek Hizmeti"/>
    <s v="Univera - Brown Forman"/>
    <x v="12"/>
    <s v="Enroute"/>
    <m/>
    <n v="10417"/>
    <m/>
    <n v="1"/>
    <m/>
    <n v="10417"/>
    <m/>
    <n v="0"/>
    <m/>
    <n v="10417"/>
    <m/>
    <n v="0"/>
    <n v="0"/>
    <s v="UNI240000001121"/>
    <m/>
    <m/>
    <s v="Brown Forman"/>
    <s v="Mevcut Müşteri"/>
    <s v="Yenileme"/>
    <s v="Hizmet"/>
    <s v="Bakım ve Destek Hizmeti"/>
    <s v="Key Account"/>
    <s v="Univera Satış"/>
    <s v="Saha Satış"/>
    <s v="Yurt İçi"/>
    <s v="Türkiye"/>
    <s v="Dist"/>
  </r>
  <r>
    <m/>
    <m/>
    <x v="255"/>
    <s v="Q3"/>
    <x v="0"/>
    <x v="6"/>
    <m/>
    <s v="BROWN FORMAN İÇKİ TİC. LTD. ŞTİ."/>
    <s v="EY.01.014"/>
    <s v="EnRoute Panorama - Platform Back Office Kullanici Lisansi (Enterprise)"/>
    <s v="Univera - Brown Forman"/>
    <x v="12"/>
    <s v="Enroute"/>
    <m/>
    <n v="16120"/>
    <m/>
    <n v="6"/>
    <m/>
    <n v="96720"/>
    <m/>
    <n v="0"/>
    <m/>
    <n v="96720"/>
    <m/>
    <n v="0"/>
    <n v="0"/>
    <s v="UNI240000001135"/>
    <m/>
    <m/>
    <s v="Brown Forman"/>
    <s v="Mevcut Müşteri"/>
    <s v="Yeni Satış"/>
    <s v="Lisans"/>
    <s v="Lisans Satışı"/>
    <s v="Key Account"/>
    <s v="Univera Satış"/>
    <s v="Saha Satış"/>
    <s v="Yurt İçi"/>
    <s v="Türkiye"/>
    <s v="Merkez"/>
  </r>
  <r>
    <m/>
    <m/>
    <x v="255"/>
    <s v="Q3"/>
    <x v="0"/>
    <x v="6"/>
    <m/>
    <s v="BROWN FORMAN İÇKİ TİC. LTD. ŞTİ."/>
    <s v="EY.02.033"/>
    <s v="EnRoute Panorama - Mobil Kullanici Lisansi (Enterprise)"/>
    <s v="Univera - Brown Forman"/>
    <x v="12"/>
    <s v="Enroute"/>
    <m/>
    <n v="7550"/>
    <m/>
    <n v="6"/>
    <m/>
    <n v="45300"/>
    <m/>
    <n v="0"/>
    <m/>
    <n v="45300"/>
    <m/>
    <n v="0"/>
    <n v="0"/>
    <s v="UNI240000001135"/>
    <m/>
    <m/>
    <s v="Brown Forman"/>
    <s v="Mevcut Müşteri"/>
    <s v="Yeni Satış"/>
    <s v="Lisans"/>
    <s v="Lisans Satışı"/>
    <s v="Key Account"/>
    <s v="Univera Satış"/>
    <s v="Saha Satış"/>
    <s v="Yurt İçi"/>
    <s v="Türkiye"/>
    <s v="Merkez"/>
  </r>
  <r>
    <m/>
    <m/>
    <x v="255"/>
    <s v="Q3"/>
    <x v="0"/>
    <x v="6"/>
    <m/>
    <s v="DOGUS ÇAY VE GIDA MADD.ÜRT.PAZ.ITH.IHR.A.S"/>
    <s v="EYS.04.012"/>
    <s v="EnRoute Panorama - E-Dönüsüm Modül Lisansi Standart"/>
    <s v="Univera Doğuş Çay Projesi"/>
    <x v="7"/>
    <s v="Enroute"/>
    <m/>
    <n v="15591.75"/>
    <m/>
    <n v="1"/>
    <m/>
    <n v="20789"/>
    <m/>
    <n v="5197.25"/>
    <m/>
    <n v="15591.75"/>
    <m/>
    <n v="0"/>
    <n v="0"/>
    <s v="UNI240000001120"/>
    <m/>
    <m/>
    <s v="Doğuş Çay"/>
    <s v="Mevcut Müşteri"/>
    <s v="Yeni Satış"/>
    <s v="Lisans"/>
    <s v="Lisans Satışı"/>
    <s v="Key Account"/>
    <s v="Univera Satış"/>
    <s v="Saha Satış"/>
    <s v="Yurt İçi"/>
    <s v="Türkiye"/>
    <s v="Merkez"/>
  </r>
  <r>
    <m/>
    <m/>
    <x v="255"/>
    <s v="Q1"/>
    <x v="1"/>
    <x v="1"/>
    <m/>
    <s v="MİYA OTOMASYON VE BARKOD BILISIM SISTEMLERI SAN TİC. VE L.T.D. STI."/>
    <s v="WPH.03.001"/>
    <s v="Webplus Hosting HIZMETI"/>
    <s v="Univera - Kanal"/>
    <x v="5"/>
    <s v="Hosting"/>
    <s v="Webplus"/>
    <n v="2422.04"/>
    <m/>
    <n v="2"/>
    <m/>
    <n v="4844.08"/>
    <m/>
    <n v="0"/>
    <m/>
    <n v="4844.08"/>
    <m/>
    <n v="0"/>
    <n v="0"/>
    <m/>
    <m/>
    <m/>
    <s v="Miya"/>
    <s v="Mevcut Müşteri"/>
    <s v="Yenileme"/>
    <s v="Hizmet"/>
    <s v="Hosting"/>
    <s v="Key Account"/>
    <s v="Kanal Satış"/>
    <s v="Miya"/>
    <s v="Yurt İçi"/>
    <s v="Türkiye"/>
    <s v="Merkez"/>
  </r>
  <r>
    <m/>
    <m/>
    <x v="255"/>
    <s v="Q1"/>
    <x v="1"/>
    <x v="1"/>
    <m/>
    <s v="MİYA OTOMASYON VE BARKOD BILISIM SISTEMLERI SAN TİC. VE L.T.D. STI."/>
    <s v="WProje Yönetimi.02.001"/>
    <s v="Webplus (Android) SATIS TEMSILCISI LISANSI"/>
    <s v="Univera - Kanal"/>
    <x v="5"/>
    <s v="Enroute"/>
    <s v="Webplus"/>
    <n v="4550"/>
    <m/>
    <n v="2"/>
    <m/>
    <n v="9100"/>
    <m/>
    <n v="0"/>
    <m/>
    <n v="9100"/>
    <m/>
    <n v="0"/>
    <n v="0"/>
    <m/>
    <m/>
    <m/>
    <s v="Miya"/>
    <s v="Mevcut Müşteri"/>
    <s v="Yeni Satış"/>
    <s v="Lisans"/>
    <s v="Lisans Satışı"/>
    <s v="Key Account"/>
    <s v="Kanal Satış"/>
    <s v="Miya"/>
    <s v="Yurt İçi"/>
    <s v="Türkiye"/>
    <s v="Merkez"/>
  </r>
  <r>
    <m/>
    <m/>
    <x v="255"/>
    <s v="Q1"/>
    <x v="1"/>
    <x v="1"/>
    <m/>
    <s v="RECEPOGLU TÜKETIM MAL. GIDA DAG.TAS.YAT.A.S"/>
    <s v="SH.02.001"/>
    <s v="Stokbar Panorama - Yillik Yazilim Bakim Hizmeti"/>
    <s v="Univera - Unilever"/>
    <x v="13"/>
    <s v="Stokbar"/>
    <s v="Stokbar"/>
    <n v="54640"/>
    <m/>
    <n v="2"/>
    <m/>
    <n v="109280"/>
    <m/>
    <n v="0"/>
    <m/>
    <n v="109280"/>
    <m/>
    <n v="0"/>
    <n v="0"/>
    <m/>
    <m/>
    <m/>
    <s v="Unilever"/>
    <s v="Mevcut Müşteri"/>
    <s v="Yenileme"/>
    <s v="Hizmet"/>
    <s v="Bakım ve Destek Hizmeti"/>
    <s v="Key Account"/>
    <s v="Univera Satış"/>
    <s v="Saha Satış"/>
    <s v="Yurt İçi"/>
    <s v="Türkiye"/>
    <s v="Dist"/>
  </r>
  <r>
    <m/>
    <m/>
    <x v="255"/>
    <s v="Q1"/>
    <x v="1"/>
    <x v="1"/>
    <m/>
    <s v="PANASONIC ELEKTRIC WORKS ELEKTRIK SAN.VE TIC. A.S."/>
    <s v="SH.03.002"/>
    <s v="Stokbar Panorama - Uzman Destek Hizmeti"/>
    <s v="Univera - Panasonic"/>
    <x v="11"/>
    <s v="Stokbar"/>
    <s v="Stokbar"/>
    <n v="126750"/>
    <m/>
    <n v="1"/>
    <m/>
    <n v="126750"/>
    <m/>
    <n v="0"/>
    <m/>
    <n v="126750"/>
    <m/>
    <n v="0"/>
    <n v="0"/>
    <m/>
    <m/>
    <m/>
    <s v="Panasonic"/>
    <s v="Mevcut Müşteri"/>
    <s v="Yenileme"/>
    <s v="Hizmet"/>
    <s v="Uzman Destek Hizmeti"/>
    <s v="Key Account"/>
    <s v="Univera Satış"/>
    <s v="Saha Satış"/>
    <s v="Yurt İçi"/>
    <s v="Türkiye"/>
    <s v="Merkez"/>
  </r>
  <r>
    <m/>
    <m/>
    <x v="255"/>
    <s v="Q1"/>
    <x v="1"/>
    <x v="1"/>
    <m/>
    <s v="RECEPOGLU TÜKETIM MAL. GIDA DAG.TAS.YAT.A.S"/>
    <s v="SH.01.001"/>
    <s v="Stokbar Panorama - Proje Yönetim Hizmeti"/>
    <s v="Univera - Unilever"/>
    <x v="13"/>
    <s v="Stokbar"/>
    <s v="Stokbar"/>
    <n v="15750"/>
    <m/>
    <n v="20"/>
    <m/>
    <n v="350000"/>
    <m/>
    <n v="35000"/>
    <m/>
    <n v="315000"/>
    <m/>
    <n v="0"/>
    <n v="0"/>
    <m/>
    <m/>
    <m/>
    <s v="Unilever"/>
    <s v="Mevcut Müşteri"/>
    <s v="Yeni Satış"/>
    <s v="Hizmet"/>
    <s v="Proje Yönetimi ve Danışmanlık"/>
    <s v="Key Account"/>
    <s v="Univera Satış"/>
    <s v="Saha Satış"/>
    <s v="Yurt İçi"/>
    <s v="Türkiye"/>
    <s v="Dist"/>
  </r>
  <r>
    <m/>
    <m/>
    <x v="255"/>
    <s v="Q1"/>
    <x v="1"/>
    <x v="1"/>
    <m/>
    <s v="RECEPOGLU TÜKETIM MAL. GIDA DAG.TAS.YAT.A.S"/>
    <s v="SY.01.009"/>
    <s v="Stokbar Panorama - Platform Back Office Kullanici Yazılımi (Enterprise)"/>
    <s v="Univera - Unilever"/>
    <x v="13"/>
    <s v="Stokbar"/>
    <s v="Stokbar"/>
    <n v="13650"/>
    <m/>
    <n v="2"/>
    <m/>
    <n v="39000"/>
    <m/>
    <n v="11700"/>
    <m/>
    <n v="27300"/>
    <m/>
    <n v="0"/>
    <n v="0"/>
    <m/>
    <m/>
    <m/>
    <s v="Unilever"/>
    <s v="Mevcut Müşteri"/>
    <s v="Yeni Satış"/>
    <s v="Lisans"/>
    <s v="Lisans Satışı"/>
    <s v="Key Account"/>
    <s v="Univera Satış"/>
    <s v="Saha Satış"/>
    <s v="Yurt İçi"/>
    <s v="Türkiye"/>
    <s v="Dist"/>
  </r>
  <r>
    <m/>
    <m/>
    <x v="255"/>
    <s v="Q1"/>
    <x v="1"/>
    <x v="1"/>
    <m/>
    <s v="RECEPOGLU TÜKETIM MAL. GIDA DAG.TAS.YAT.A.S"/>
    <s v="SY.02.002"/>
    <s v="Stokbar Panorama - Mobil (Android) Kullanici Yazılımi (Enterprise)"/>
    <s v="Univera - Unilever"/>
    <x v="13"/>
    <s v="Stokbar"/>
    <s v="Stokbar"/>
    <n v="11700"/>
    <m/>
    <n v="10"/>
    <m/>
    <n v="180000"/>
    <m/>
    <n v="63000"/>
    <m/>
    <n v="117000"/>
    <m/>
    <n v="0"/>
    <n v="0"/>
    <m/>
    <m/>
    <m/>
    <s v="Unilever"/>
    <s v="Mevcut Müşteri"/>
    <s v="Yeni Satış"/>
    <s v="Lisans"/>
    <s v="Lisans Satışı"/>
    <s v="Key Account"/>
    <s v="Univera Satış"/>
    <s v="Saha Satış"/>
    <s v="Yurt İçi"/>
    <s v="Türkiye"/>
    <s v="Dist"/>
  </r>
  <r>
    <m/>
    <m/>
    <x v="255"/>
    <s v="Q1"/>
    <x v="1"/>
    <x v="1"/>
    <m/>
    <s v="RECEPOGLU TÜKETIM MAL. GIDA DAG.TAS.YAT.A.S"/>
    <s v="SY.01.008"/>
    <s v="Stokbar Panorama - Depo / Lokasyon Yazılımi (Enterprise)"/>
    <s v="Univera - Unilever"/>
    <x v="13"/>
    <s v="Stokbar"/>
    <s v="Stokbar"/>
    <n v="90350"/>
    <m/>
    <n v="2"/>
    <m/>
    <n v="278000"/>
    <m/>
    <n v="97300"/>
    <m/>
    <n v="180700"/>
    <m/>
    <n v="0"/>
    <n v="0"/>
    <m/>
    <m/>
    <m/>
    <s v="Unilever"/>
    <s v="Mevcut Müşteri"/>
    <s v="Yeni Satış"/>
    <s v="Lisans"/>
    <s v="Lisans Satışı"/>
    <s v="Key Account"/>
    <s v="Univera Satış"/>
    <s v="Saha Satış"/>
    <s v="Yurt İçi"/>
    <s v="Türkiye"/>
    <s v="Dist"/>
  </r>
  <r>
    <m/>
    <m/>
    <x v="255"/>
    <s v="Q1"/>
    <x v="1"/>
    <x v="1"/>
    <m/>
    <s v="RECEPOGLU TÜKETIM MAL. GIDA DAG.TAS.YAT.A.S"/>
    <s v="SH.03.001"/>
    <s v="Stokbar Panorama - Çafri Merkezi Hizmeti (Tesis)"/>
    <s v="Univera - Unilever"/>
    <x v="13"/>
    <s v="Stokbar"/>
    <s v="Stokbar"/>
    <n v="50370"/>
    <m/>
    <n v="2"/>
    <m/>
    <n v="120000"/>
    <m/>
    <n v="19260"/>
    <m/>
    <n v="100740"/>
    <m/>
    <n v="0"/>
    <n v="0"/>
    <m/>
    <m/>
    <m/>
    <s v="Unilever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255"/>
    <s v="Q1"/>
    <x v="1"/>
    <x v="1"/>
    <m/>
    <s v="EFES KAZAKHSTAN JSC FE"/>
    <s v="QH.02.001"/>
    <s v="Quest Panorama - Yillik Yazilim Bakimi, Yasatma ve Merkezi Destek Hizmeti"/>
    <s v="Univera - Efes Kazakistan"/>
    <x v="16"/>
    <s v="Quest"/>
    <s v="Quest"/>
    <n v="212607.15"/>
    <m/>
    <n v="1"/>
    <m/>
    <n v="212607.145625"/>
    <m/>
    <n v="-4.3750000000000004E-3"/>
    <m/>
    <n v="212607.15"/>
    <m/>
    <n v="0"/>
    <n v="0"/>
    <m/>
    <m/>
    <m/>
    <s v="Efes International"/>
    <s v="Mevcut Müşteri"/>
    <s v="Yenileme"/>
    <s v="Hizmet"/>
    <s v="Bakım ve Destek Hizmeti"/>
    <s v="Key Account"/>
    <s v="Univera Satış"/>
    <s v="Saha Satış"/>
    <s v="Yurt Dışı"/>
    <s v="Kazakistan"/>
    <s v="Merkez"/>
  </r>
  <r>
    <m/>
    <m/>
    <x v="255"/>
    <s v="Q1"/>
    <x v="1"/>
    <x v="1"/>
    <m/>
    <s v="Haribo Şekerleme Tic. Ltd. Şti."/>
    <s v="EH.06.001"/>
    <s v="Enroute Panorama - Hosting Hizmeti"/>
    <s v="Univera - Haribo"/>
    <x v="13"/>
    <s v="Hosting"/>
    <s v="Enroute"/>
    <n v="133832.26"/>
    <m/>
    <n v="3"/>
    <m/>
    <n v="401496.78187499999"/>
    <m/>
    <n v="1.8749999999999999E-3"/>
    <m/>
    <n v="401496.78"/>
    <m/>
    <n v="0"/>
    <n v="0"/>
    <m/>
    <m/>
    <m/>
    <s v="Haribo"/>
    <s v="Mevcut Müşteri"/>
    <s v="Yenileme"/>
    <s v="Hizmet"/>
    <s v="Hosting"/>
    <s v="Key Account"/>
    <s v="Univera Satış"/>
    <s v="Saha Satış"/>
    <s v="Yurt İçi"/>
    <s v="Türkiye"/>
    <s v="Merkez"/>
  </r>
  <r>
    <m/>
    <m/>
    <x v="255"/>
    <s v="Q1"/>
    <x v="1"/>
    <x v="1"/>
    <m/>
    <s v="Mey İçki Sanayi ve Ticaret A.Ş."/>
    <s v="EH.06.001"/>
    <s v="Enroute Panorama - Hosting Hizmeti"/>
    <s v="Univera - Mey İçki"/>
    <x v="11"/>
    <s v="Hosting"/>
    <s v="Enroute"/>
    <n v="261640.2"/>
    <m/>
    <n v="1"/>
    <m/>
    <n v="261640.2"/>
    <m/>
    <n v="0"/>
    <m/>
    <n v="261640.2"/>
    <m/>
    <n v="0"/>
    <n v="0"/>
    <m/>
    <m/>
    <m/>
    <s v="Mey İçki"/>
    <s v="Mevcut Müşteri"/>
    <s v="Yenileme"/>
    <s v="Hizmet"/>
    <s v="Hosting"/>
    <s v="Key Account"/>
    <s v="Univera Satış"/>
    <s v="Saha Satış"/>
    <s v="Yurt İçi"/>
    <s v="Türkiye"/>
    <s v="Merkez"/>
  </r>
  <r>
    <m/>
    <m/>
    <x v="255"/>
    <s v="Q1"/>
    <x v="1"/>
    <x v="1"/>
    <m/>
    <s v="Mey İçki Sanayi ve Ticaret A.Ş."/>
    <s v="EH.06.001"/>
    <s v="Enroute Panorama - Hosting Hizmeti"/>
    <s v="Univera - Mey İçki"/>
    <x v="11"/>
    <s v="Hosting"/>
    <s v="Enroute"/>
    <n v="261640.2"/>
    <m/>
    <n v="1"/>
    <m/>
    <n v="261640.2"/>
    <m/>
    <n v="0"/>
    <m/>
    <n v="261640.2"/>
    <m/>
    <n v="0"/>
    <n v="0"/>
    <m/>
    <m/>
    <m/>
    <s v="Mey İçki"/>
    <s v="Mevcut Müşteri"/>
    <s v="Yenileme"/>
    <s v="Hizmet"/>
    <s v="Hosting"/>
    <s v="Key Account"/>
    <s v="Univera Satış"/>
    <s v="Saha Satış"/>
    <s v="Yurt İçi"/>
    <s v="Türkiye"/>
    <s v="Merkez"/>
  </r>
  <r>
    <m/>
    <m/>
    <x v="255"/>
    <s v="Q1"/>
    <x v="1"/>
    <x v="1"/>
    <m/>
    <s v="PERNOD RICARD ISTANBUL IÇ VE DIS TIC. LTD. STI"/>
    <s v="EH.06.001"/>
    <s v="Enroute Panorama - Hosting Hizmeti"/>
    <s v="Univera - Pernod Ricard"/>
    <x v="13"/>
    <s v="Hosting"/>
    <s v="Enroute"/>
    <n v="171650.74"/>
    <m/>
    <n v="1"/>
    <m/>
    <n v="171650.74"/>
    <m/>
    <n v="0"/>
    <m/>
    <n v="171650.74"/>
    <m/>
    <n v="0"/>
    <n v="0"/>
    <m/>
    <m/>
    <m/>
    <s v="Pernod Ricard"/>
    <s v="Mevcut Müşteri"/>
    <s v="Yenileme"/>
    <s v="Hizmet"/>
    <s v="Hosting"/>
    <s v="Key Account"/>
    <s v="Univera Satış"/>
    <s v="Saha Satış"/>
    <s v="Yurt İçi"/>
    <s v="Türkiye"/>
    <s v="Merkez"/>
  </r>
  <r>
    <m/>
    <m/>
    <x v="255"/>
    <s v="Q1"/>
    <x v="1"/>
    <x v="1"/>
    <m/>
    <s v="Tadım Gıda Maddeleri San. ve Tic. A.Ş."/>
    <s v="EH.06.001"/>
    <s v="Enroute Panorama - Hosting Hizmeti"/>
    <s v="Univera - Tadım"/>
    <x v="11"/>
    <s v="Hosting"/>
    <s v="Enroute"/>
    <n v="142032.28"/>
    <m/>
    <n v="1"/>
    <m/>
    <n v="142032.28"/>
    <m/>
    <n v="0"/>
    <m/>
    <n v="142032.28"/>
    <m/>
    <n v="0"/>
    <n v="0"/>
    <m/>
    <m/>
    <m/>
    <s v="Tadım"/>
    <s v="Mevcut Müşteri"/>
    <s v="Yenileme"/>
    <s v="Hizmet"/>
    <s v="Hosting"/>
    <s v="Key Account"/>
    <s v="Univera Satış"/>
    <s v="Saha Satış"/>
    <s v="Yurt İçi"/>
    <s v="Türkiye"/>
    <s v="Merkez"/>
  </r>
  <r>
    <m/>
    <m/>
    <x v="256"/>
    <s v="Q1"/>
    <x v="1"/>
    <x v="1"/>
    <m/>
    <s v="MİYA OTOMASYON VE BARKOD BILISIM SISTEMLERI SAN TİC. VE L.T.D. STI."/>
    <s v="WPH.03.001"/>
    <s v="Webplus Hosting HIZMETI"/>
    <s v="Univera - Kanal"/>
    <x v="5"/>
    <s v="Hosting"/>
    <s v="Webplus"/>
    <n v="2597.0100000000002"/>
    <m/>
    <n v="2"/>
    <m/>
    <n v="5194.0200000000004"/>
    <m/>
    <n v="0"/>
    <m/>
    <n v="5194.0200000000004"/>
    <m/>
    <n v="0"/>
    <n v="0"/>
    <m/>
    <m/>
    <m/>
    <s v="Miya"/>
    <s v="Mevcut Müşteri"/>
    <s v="Yenileme"/>
    <s v="Hizmet"/>
    <s v="Hosting"/>
    <s v="Key Account"/>
    <s v="Kanal Satış"/>
    <s v="Miya"/>
    <s v="Yurt İçi"/>
    <s v="Türkiye"/>
    <s v="Merkez"/>
  </r>
  <r>
    <m/>
    <m/>
    <x v="256"/>
    <s v="Q1"/>
    <x v="1"/>
    <x v="1"/>
    <m/>
    <s v="MİYA OTOMASYON VE BARKOD BILISIM SISTEMLERI SAN TİC. VE L.T.D. STI."/>
    <s v="WPH.03.001"/>
    <s v="Webplus Hosting HIZMETI"/>
    <s v="Univera - Kanal"/>
    <x v="5"/>
    <s v="Hosting"/>
    <s v="Webplus"/>
    <n v="2597.0100000000002"/>
    <m/>
    <n v="4"/>
    <m/>
    <n v="10388.040000000001"/>
    <m/>
    <n v="0"/>
    <m/>
    <n v="10388.040000000001"/>
    <m/>
    <n v="0"/>
    <n v="0"/>
    <m/>
    <m/>
    <m/>
    <s v="Miya"/>
    <s v="Mevcut Müşteri"/>
    <s v="Yenileme"/>
    <s v="Hizmet"/>
    <s v="Hosting"/>
    <s v="Key Account"/>
    <s v="Kanal Satış"/>
    <s v="Miya"/>
    <s v="Yurt İçi"/>
    <s v="Türkiye"/>
    <s v="Merkez"/>
  </r>
  <r>
    <m/>
    <m/>
    <x v="257"/>
    <s v="Q3"/>
    <x v="0"/>
    <x v="6"/>
    <m/>
    <s v="JTI TÜTÜN ÜRÜNLERI PAZARLAMA A.S."/>
    <s v="EH.02.014"/>
    <s v="ENROUTE PANORAMA BUSINESS ANALYTICS  (QSENSE) KULLANICI LISANSI BAKIMI"/>
    <s v="Univera - JTI"/>
    <x v="11"/>
    <s v="Enroute"/>
    <m/>
    <n v="747415.7"/>
    <m/>
    <n v="1"/>
    <m/>
    <n v="747415.70160000003"/>
    <m/>
    <n v="1.6000000000000001E-3"/>
    <m/>
    <n v="747415.7"/>
    <m/>
    <n v="0"/>
    <n v="0"/>
    <s v="UNI240000001169"/>
    <m/>
    <m/>
    <s v="JTI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257"/>
    <s v="Q3"/>
    <x v="0"/>
    <x v="6"/>
    <m/>
    <s v="JT INTERNATIONAL SA"/>
    <s v="EH.02.001"/>
    <s v="EnRoute Panorama - Yazilim Bakimi, Yasatma ve Merkezi Destek Hizmeti"/>
    <s v="Univera - JTI İran"/>
    <x v="4"/>
    <s v="Enroute"/>
    <m/>
    <n v="122683.11000000002"/>
    <m/>
    <n v="5"/>
    <m/>
    <n v="613415.54966999998"/>
    <m/>
    <n v="-3.3E-4"/>
    <m/>
    <n v="613415.55000000005"/>
    <m/>
    <n v="0"/>
    <n v="0"/>
    <s v="ENV240000000090"/>
    <m/>
    <m/>
    <s v="JTI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257"/>
    <s v="Q3"/>
    <x v="0"/>
    <x v="6"/>
    <m/>
    <s v="JT INTERNATIONAL SA"/>
    <s v="EH.02.001"/>
    <s v="EnRoute Panorama - Yazilim Bakimi, Yasatma ve Merkezi Destek Hizmeti"/>
    <s v="Univera - JTI İran"/>
    <x v="4"/>
    <s v="Enroute"/>
    <m/>
    <n v="131909.81"/>
    <m/>
    <n v="1"/>
    <m/>
    <n v="131909.81495999999"/>
    <m/>
    <n v="4.96E-3"/>
    <m/>
    <n v="131909.81"/>
    <m/>
    <n v="0"/>
    <n v="0"/>
    <s v="ENV240000000090"/>
    <m/>
    <m/>
    <s v="JTI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257"/>
    <s v="Q3"/>
    <x v="0"/>
    <x v="6"/>
    <m/>
    <s v="AGAÇLI OTOMOTIV GIDA TIC. VE SAN. A.S."/>
    <s v="EH.03.001"/>
    <s v="EnRoute Panorama - Çafri Merkezi Hizmeti  (MSD)"/>
    <s v="Univera - JTI"/>
    <x v="11"/>
    <s v="Enroute"/>
    <m/>
    <n v="1161.2"/>
    <m/>
    <n v="15"/>
    <m/>
    <n v="17418"/>
    <m/>
    <n v="0"/>
    <m/>
    <n v="17418"/>
    <m/>
    <n v="0"/>
    <n v="0"/>
    <s v="UNI240000001178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257"/>
    <s v="Q3"/>
    <x v="0"/>
    <x v="6"/>
    <m/>
    <s v="AYDIN ÜNLÜER TUR.GIDA TIC. VE SAN. A.S."/>
    <s v="EH.03.001"/>
    <s v="EnRoute Panorama - Çafri Merkezi Hizmeti  (MSD)"/>
    <s v="Univera - JTI"/>
    <x v="11"/>
    <s v="Enroute"/>
    <m/>
    <n v="1161.2"/>
    <m/>
    <n v="3"/>
    <m/>
    <n v="3483.6"/>
    <m/>
    <n v="0"/>
    <m/>
    <n v="3483.6"/>
    <m/>
    <n v="0"/>
    <n v="0"/>
    <s v="UNI240000001180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257"/>
    <s v="Q3"/>
    <x v="0"/>
    <x v="6"/>
    <m/>
    <s v="DÜNYA MESRUBAT GIDA INS.TURIZM PAZ. SAN. VE TIC. LTD. STI."/>
    <s v="EH.03.001"/>
    <s v="EnRoute Panorama - Çafri Merkezi Hizmeti  (MSD)"/>
    <s v="Univera - JTI"/>
    <x v="11"/>
    <s v="Enroute"/>
    <m/>
    <n v="1161.2"/>
    <m/>
    <n v="5"/>
    <m/>
    <n v="5806"/>
    <m/>
    <n v="0"/>
    <m/>
    <n v="5806"/>
    <m/>
    <n v="0"/>
    <n v="0"/>
    <s v="UNI240000001188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257"/>
    <s v="Q3"/>
    <x v="0"/>
    <x v="6"/>
    <m/>
    <s v="KOPUZ GIDA TIC. A.S."/>
    <s v="EH.03.001"/>
    <s v="EnRoute Panorama - Çafri Merkezi Hizmeti  (MSD)"/>
    <s v="Univera - JTI"/>
    <x v="11"/>
    <s v="Enroute"/>
    <m/>
    <n v="1161.2"/>
    <m/>
    <n v="11"/>
    <m/>
    <n v="12773.2"/>
    <m/>
    <n v="0"/>
    <m/>
    <n v="12773.2"/>
    <m/>
    <n v="0"/>
    <n v="0"/>
    <s v="UNI240000001193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257"/>
    <s v="Q3"/>
    <x v="0"/>
    <x v="6"/>
    <m/>
    <s v="ÖZÇELIK MESRUBAT VE GIDA MAD.TIC.PAZ.A.S."/>
    <s v="EH.03.001"/>
    <s v="EnRoute Panorama - Çafri Merkezi Hizmeti  (MSD)"/>
    <s v="Univera - JTI"/>
    <x v="11"/>
    <s v="Enroute"/>
    <m/>
    <n v="1161.2"/>
    <m/>
    <n v="5"/>
    <m/>
    <n v="5806"/>
    <m/>
    <n v="0"/>
    <m/>
    <n v="5806"/>
    <m/>
    <n v="0"/>
    <n v="0"/>
    <s v="UNI240000001194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257"/>
    <s v="Q3"/>
    <x v="0"/>
    <x v="6"/>
    <m/>
    <s v="ÖZERLER TICARET ILHAN ÖZER"/>
    <s v="EH.03.001"/>
    <s v="EnRoute Panorama - Çafri Merkezi Hizmeti  (MSD)"/>
    <s v="Univera - JTI"/>
    <x v="11"/>
    <s v="Enroute"/>
    <m/>
    <n v="1161.2"/>
    <m/>
    <n v="4"/>
    <m/>
    <n v="4644.8"/>
    <m/>
    <n v="0"/>
    <m/>
    <n v="4644.8"/>
    <m/>
    <n v="0"/>
    <n v="0"/>
    <s v="UNI240000001196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257"/>
    <s v="Q3"/>
    <x v="0"/>
    <x v="6"/>
    <m/>
    <s v="SEKERCI GIDA TEMIZLIK ÜRÜN. PAZ. VE DAG. LTD. STI."/>
    <s v="EH.03.001"/>
    <s v="EnRoute Panorama - Çafri Merkezi Hizmeti  (MSD)"/>
    <s v="Univera - JTI"/>
    <x v="11"/>
    <s v="Enroute"/>
    <m/>
    <n v="1161.2"/>
    <m/>
    <n v="10"/>
    <m/>
    <n v="11612"/>
    <m/>
    <n v="0"/>
    <m/>
    <n v="11612"/>
    <m/>
    <n v="0"/>
    <n v="0"/>
    <s v="UNI240000001204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257"/>
    <s v="Q3"/>
    <x v="0"/>
    <x v="6"/>
    <m/>
    <s v="YUSUF BEKTAS GIDA VE IHTIYAÇ MAD. ILETISIM NAKLIYE TIC.VE SAN.LTD.STI."/>
    <s v="EH.03.001"/>
    <s v="EnRoute Panorama - Çafri Merkezi Hizmeti  (MSD)"/>
    <s v="Univera - JTI"/>
    <x v="11"/>
    <s v="Enroute"/>
    <m/>
    <n v="1161.2"/>
    <m/>
    <n v="7"/>
    <m/>
    <n v="8128.4"/>
    <m/>
    <n v="0"/>
    <m/>
    <n v="8128.4"/>
    <m/>
    <n v="0"/>
    <n v="0"/>
    <s v="UNI240000001206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257"/>
    <s v="Q1"/>
    <x v="1"/>
    <x v="1"/>
    <s v="İptal"/>
    <s v="ERBAK-ULUDAG PAZARLAMA SATIS VE DAGITIM A.S."/>
    <s v="QH.01.001"/>
    <s v="Quest Panorama - Proje ve Ürün Yönetimi Danismanlifi Hizmeti"/>
    <s v="Univera - Uludağ İçecek"/>
    <x v="11"/>
    <s v="Quest"/>
    <s v="Quest"/>
    <n v="7886"/>
    <s v="TRY"/>
    <n v="-2"/>
    <m/>
    <n v="0"/>
    <m/>
    <n v="0"/>
    <m/>
    <n v="-15772"/>
    <m/>
    <n v="2"/>
    <n v="15772"/>
    <m/>
    <m/>
    <m/>
    <s v="Uludağ İçecek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257"/>
    <s v="Q1"/>
    <x v="1"/>
    <x v="1"/>
    <m/>
    <s v="ERBAK-ULUDAG PAZARLAMA SATIS VE DAGITIM A.S."/>
    <s v="QYS.01.006"/>
    <s v="Quest Panorama - Platform Back Office Kullanici Yazılımi Standart"/>
    <s v="Univera - Uludağ İçecek"/>
    <x v="11"/>
    <s v="Quest"/>
    <s v="Quest"/>
    <n v="4735"/>
    <m/>
    <n v="-1"/>
    <m/>
    <n v="0"/>
    <m/>
    <n v="0"/>
    <m/>
    <n v="-4735"/>
    <m/>
    <n v="1"/>
    <n v="4735"/>
    <m/>
    <m/>
    <m/>
    <s v="Uludağ İçecek"/>
    <s v="Mevcut Müşteri"/>
    <s v="Yeni Satış"/>
    <s v="Lisans"/>
    <s v="Lisans Satışı"/>
    <s v="Key Account"/>
    <s v="Univera Satış"/>
    <s v="Saha Satış"/>
    <s v="Yurt İçi"/>
    <s v="Türkiye"/>
    <s v="Merkez"/>
  </r>
  <r>
    <m/>
    <m/>
    <x v="257"/>
    <s v="Q1"/>
    <x v="1"/>
    <x v="1"/>
    <m/>
    <s v="ERBAK-ULUDAG PAZARLAMA SATIS VE DAGITIM A.S."/>
    <s v="QYS.02.007"/>
    <s v="Quest Panorama - Mobil Kullanicisi Yazılımi Standart"/>
    <s v="Univera - Uludağ İçecek"/>
    <x v="11"/>
    <s v="Quest"/>
    <s v="Quest"/>
    <n v="3342"/>
    <m/>
    <n v="-5"/>
    <m/>
    <n v="0"/>
    <m/>
    <n v="0"/>
    <m/>
    <n v="-16710"/>
    <m/>
    <n v="5"/>
    <n v="16710"/>
    <m/>
    <m/>
    <m/>
    <s v="Uludağ İçecek"/>
    <s v="Mevcut Müşteri"/>
    <s v="Yeni Satış"/>
    <s v="Lisans"/>
    <s v="Lisans Satışı"/>
    <s v="Key Account"/>
    <s v="Univera Satış"/>
    <s v="Saha Satış"/>
    <s v="Yurt İçi"/>
    <s v="Türkiye"/>
    <s v="Merkez"/>
  </r>
  <r>
    <m/>
    <m/>
    <x v="258"/>
    <s v="Q3"/>
    <x v="0"/>
    <x v="6"/>
    <m/>
    <s v="BAMS GIDA ITRIYAT VE TEKSTIL TIC. VE SAN. LTD. STI."/>
    <s v="EH.03.001"/>
    <s v="EnRoute Panorama - Çafri Merkezi Hizmeti  (MSD)"/>
    <s v="Univera - JTI"/>
    <x v="11"/>
    <s v="Enroute"/>
    <m/>
    <n v="1161.2"/>
    <m/>
    <n v="2"/>
    <m/>
    <n v="2322.4"/>
    <m/>
    <n v="0"/>
    <m/>
    <n v="2322.4"/>
    <m/>
    <n v="0"/>
    <n v="0"/>
    <s v="UNI240000001179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259"/>
    <s v="Q3"/>
    <x v="0"/>
    <x v="6"/>
    <m/>
    <s v="BAYRAKTAR SATIS VE DAGITIM ANONIM SIRKETI"/>
    <s v="EH.03.001"/>
    <s v="EnRoute Panorama - Çafri Merkezi Hizmeti  (MSD)"/>
    <s v="Univera - JTI"/>
    <x v="11"/>
    <s v="Enroute"/>
    <m/>
    <n v="1161.2"/>
    <m/>
    <n v="2"/>
    <m/>
    <n v="2322.4"/>
    <m/>
    <n v="0"/>
    <m/>
    <n v="2322.4"/>
    <m/>
    <n v="0"/>
    <n v="0"/>
    <s v="UNI240000001181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259"/>
    <s v="Q3"/>
    <x v="0"/>
    <x v="6"/>
    <m/>
    <s v="KALPAKÇIOGLU GIDA SAN. VE TIC. LTD. STI."/>
    <s v="EH.03.001"/>
    <s v="EnRoute Panorama - Çafri Merkezi Hizmeti  (MSD)"/>
    <s v="Univera - JTI"/>
    <x v="11"/>
    <s v="Enroute"/>
    <m/>
    <n v="1161.2"/>
    <m/>
    <n v="2"/>
    <m/>
    <n v="2322.4"/>
    <m/>
    <n v="0"/>
    <m/>
    <n v="2322.4"/>
    <m/>
    <n v="0"/>
    <n v="0"/>
    <s v="UNI240000001191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259"/>
    <s v="Q3"/>
    <x v="0"/>
    <x v="6"/>
    <m/>
    <s v="PIRAMIT GIDA LOJISTIK TICARET TIC. A.S."/>
    <s v="EH.03.001"/>
    <s v="EnRoute Panorama - Çafri Merkezi Hizmeti  (MSD)"/>
    <s v="Univera - JTI"/>
    <x v="11"/>
    <s v="Enroute"/>
    <m/>
    <n v="1161.2"/>
    <m/>
    <n v="2"/>
    <m/>
    <n v="2322.4"/>
    <m/>
    <n v="0"/>
    <m/>
    <n v="2322.4"/>
    <m/>
    <n v="0"/>
    <n v="0"/>
    <s v="UNI240000001197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259"/>
    <s v="Q1"/>
    <x v="1"/>
    <x v="1"/>
    <m/>
    <s v="MİYA OTOMASYON VE BARKOD BILISIM SISTEMLERI SAN TİC. VE L.T.D. STI."/>
    <s v="WPH.03.001"/>
    <s v="Webplus Hosting HIZMETI"/>
    <s v="Univera - Kanal"/>
    <x v="5"/>
    <s v="Hosting"/>
    <s v="Webplus"/>
    <n v="5931.81"/>
    <m/>
    <n v="2"/>
    <m/>
    <n v="11863.62"/>
    <m/>
    <n v="0"/>
    <m/>
    <n v="11863.62"/>
    <m/>
    <n v="0"/>
    <n v="0"/>
    <m/>
    <m/>
    <m/>
    <s v="Miya"/>
    <s v="Mevcut Müşteri"/>
    <s v="Yenileme"/>
    <s v="Hizmet"/>
    <s v="Hosting"/>
    <s v="Key Account"/>
    <s v="Kanal Satış"/>
    <s v="Miya"/>
    <s v="Yurt İçi"/>
    <s v="Türkiye"/>
    <s v="Merkez"/>
  </r>
  <r>
    <m/>
    <m/>
    <x v="259"/>
    <s v="Q1"/>
    <x v="1"/>
    <x v="1"/>
    <m/>
    <s v="BALIKESIR ELEKTROMEKANIK SANAYI TESISLERI AS."/>
    <s v="SH.01.001"/>
    <s v="Stokbar Panorama - Proje Yönetim Hizmeti"/>
    <s v="Univera - Best Elektromekanik"/>
    <x v="14"/>
    <s v="Stokbar"/>
    <s v="Stokbar"/>
    <n v="24500"/>
    <m/>
    <n v="2"/>
    <m/>
    <n v="49000"/>
    <m/>
    <n v="0"/>
    <m/>
    <n v="49000"/>
    <m/>
    <n v="0"/>
    <n v="0"/>
    <m/>
    <m/>
    <m/>
    <s v="Balıkesir Elektromekanik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259"/>
    <s v="Q1"/>
    <x v="1"/>
    <x v="1"/>
    <m/>
    <s v="DOĞUŞ ÇAY VE GIDA MADD.ÜRT.PAZ.İTH.İHR.A.Ş"/>
    <s v="SH.01.001"/>
    <s v="Stokbar Panorama - Proje Yönetim Hizmeti"/>
    <s v="Univera Doğuş Çay Projesi"/>
    <x v="12"/>
    <s v="Stokbar"/>
    <s v="Stokbar"/>
    <n v="14000"/>
    <m/>
    <n v="5"/>
    <m/>
    <n v="87500"/>
    <m/>
    <n v="17500"/>
    <m/>
    <n v="70000"/>
    <m/>
    <n v="0"/>
    <n v="0"/>
    <m/>
    <m/>
    <m/>
    <s v="Doğuş Çay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260"/>
    <s v="Q3"/>
    <x v="0"/>
    <x v="6"/>
    <m/>
    <s v="ALTUN TEMIZLIK TÜTÜN ÜRÜNLERI PAZARLAMA A .S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1176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260"/>
    <s v="Q3"/>
    <x v="0"/>
    <x v="6"/>
    <m/>
    <s v="ARME DAGITIM PAZARLAMA SANAYI VE TIC. A.S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1177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260"/>
    <s v="Q3"/>
    <x v="0"/>
    <x v="6"/>
    <m/>
    <s v="BESLER GIDA PAZ. SAN. VE TIC. A.S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1182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260"/>
    <s v="Q3"/>
    <x v="0"/>
    <x v="6"/>
    <m/>
    <s v="BUGRA MÜH. VE INS. MALZ. IML. ITH. IHR. TIC. SAN. LTD. STI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1183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260"/>
    <s v="Q3"/>
    <x v="0"/>
    <x v="6"/>
    <m/>
    <s v="BURAY TÜTÜN MAMUL. MESR. PAZ. VE DAG. TIC. LTD. STI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1184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260"/>
    <s v="Q3"/>
    <x v="0"/>
    <x v="6"/>
    <m/>
    <s v="CAN TÜTÜN MAMULLERI INSAAT VE SANAYI TICARET A.S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1185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260"/>
    <s v="Q3"/>
    <x v="0"/>
    <x v="6"/>
    <m/>
    <s v="ÇELIKKOL TURIZM GIDA MAD.SAN VE TIC. LTD. STI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1186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260"/>
    <s v="Q3"/>
    <x v="0"/>
    <x v="6"/>
    <m/>
    <s v="DOYURAN GIDA A.S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1187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260"/>
    <s v="Q3"/>
    <x v="0"/>
    <x v="6"/>
    <m/>
    <s v="ÖZCIHAN GIDA INSAAT TARIM NAKLIYE ENERJI TURIZM MAD. PAZ. VE SAN. LTD. STI."/>
    <s v="EH.03.001"/>
    <s v="EnRoute Panorama - Çafri Merkezi Hizmeti  (MSD)"/>
    <s v="Univera - JTI"/>
    <x v="11"/>
    <s v="Enroute"/>
    <m/>
    <n v="1161.2"/>
    <m/>
    <n v="2"/>
    <m/>
    <n v="2322.4"/>
    <m/>
    <n v="0"/>
    <m/>
    <n v="2322.4"/>
    <m/>
    <n v="0"/>
    <n v="0"/>
    <s v="UNI240000001215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260"/>
    <s v="Q3"/>
    <x v="0"/>
    <x v="6"/>
    <m/>
    <s v="SAMI EMGIN DAG. PAZ. TUR. TEKS. INS. SAN. TIC. LTD. STI."/>
    <s v="EH.03.001"/>
    <s v="EnRoute Panorama - Çafri Merkezi Hizmeti  (MSD)"/>
    <s v="Univera - JTI"/>
    <x v="11"/>
    <s v="Enroute"/>
    <m/>
    <n v="1161.2"/>
    <m/>
    <n v="2"/>
    <m/>
    <n v="2322.4"/>
    <m/>
    <n v="0"/>
    <m/>
    <n v="2322.4"/>
    <m/>
    <n v="0"/>
    <n v="0"/>
    <s v="UNI240000001200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260"/>
    <s v="Q3"/>
    <x v="0"/>
    <x v="6"/>
    <m/>
    <s v="SEYPA GIDA IHTIYAÇ MAD.ÜRETIM.DAG.VE TIC. A.S."/>
    <s v="EH.03.001"/>
    <s v="EnRoute Panorama - Çafri Merkezi Hizmeti  (MSD)"/>
    <s v="Univera - JTI"/>
    <x v="11"/>
    <s v="Enroute"/>
    <m/>
    <n v="1161.2"/>
    <m/>
    <n v="2"/>
    <m/>
    <n v="2322.4"/>
    <m/>
    <n v="0"/>
    <m/>
    <n v="2322.4"/>
    <m/>
    <n v="0"/>
    <n v="0"/>
    <s v="UNI240000001202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260"/>
    <s v="Q3"/>
    <x v="0"/>
    <x v="6"/>
    <m/>
    <s v="SSG DAYANIKLI TÜKETIM MAD. GIDA ÜRÜNLERI PAZ. SAN. TIC. LTD. STI."/>
    <s v="EH.03.001"/>
    <s v="EnRoute Panorama - Çafri Merkezi Hizmeti  (MSD)"/>
    <s v="Univera - JTI"/>
    <x v="11"/>
    <s v="Enroute"/>
    <m/>
    <n v="1161.2"/>
    <m/>
    <n v="2"/>
    <m/>
    <n v="2322.4"/>
    <m/>
    <n v="0"/>
    <m/>
    <n v="2322.4"/>
    <m/>
    <n v="0"/>
    <n v="0"/>
    <s v="UNI240000001203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260"/>
    <s v="Q3"/>
    <x v="0"/>
    <x v="6"/>
    <m/>
    <s v="YILDIRIMLAR GRUP IHTIYAÇ VE GIDA MAD. TURIZM A.S"/>
    <s v="EH.03.001"/>
    <s v="EnRoute Panorama - Çafri Merkezi Hizmeti  (MSD)"/>
    <s v="Univera - JTI"/>
    <x v="11"/>
    <s v="Enroute"/>
    <m/>
    <n v="1161.2"/>
    <m/>
    <n v="2"/>
    <m/>
    <n v="2322.4"/>
    <m/>
    <n v="0"/>
    <m/>
    <n v="2322.4"/>
    <m/>
    <n v="0"/>
    <n v="0"/>
    <s v="UNI240000001205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260"/>
    <s v="Q1"/>
    <x v="1"/>
    <x v="1"/>
    <m/>
    <s v="MİYA OTOMASYON VE BARKOD BILISIM SISTEMLERI SAN TİC. VE L.T.D. STI."/>
    <s v="WPH.02.001"/>
    <s v="Webplus Yazilim Bakimi Hizmeti"/>
    <s v="Univera - Kanal"/>
    <x v="5"/>
    <s v="Enroute"/>
    <s v="Webplus"/>
    <n v="3432"/>
    <m/>
    <n v="1"/>
    <m/>
    <n v="3432"/>
    <m/>
    <n v="0"/>
    <m/>
    <n v="3432"/>
    <m/>
    <n v="0"/>
    <n v="0"/>
    <m/>
    <m/>
    <m/>
    <s v="Miya"/>
    <s v="Mevcut Müşteri"/>
    <s v="Yenileme"/>
    <s v="Hizmet"/>
    <s v="Bakım ve Destek Hizmeti"/>
    <s v="Key Account"/>
    <s v="Kanal Satış"/>
    <s v="Miya"/>
    <s v="Yurt İçi"/>
    <s v="Türkiye"/>
    <s v="Merkez"/>
  </r>
  <r>
    <m/>
    <m/>
    <x v="260"/>
    <s v="Q1"/>
    <x v="1"/>
    <x v="1"/>
    <m/>
    <s v="DILEK GIDA ÜRETIM VE PAZARLAMA TIC. A.S."/>
    <s v="UH.01.002"/>
    <s v="Unidox Kontör"/>
    <s v="Univera - Kent Gıda"/>
    <x v="6"/>
    <s v="E-Dönüşüm"/>
    <s v="Unidox"/>
    <n v="0.41110000000000002"/>
    <m/>
    <n v="1000000"/>
    <m/>
    <n v="411100"/>
    <m/>
    <n v="0"/>
    <m/>
    <n v="411100"/>
    <m/>
    <n v="0"/>
    <n v="0"/>
    <m/>
    <m/>
    <m/>
    <s v="Mondelez"/>
    <s v="Mevcut Müşteri"/>
    <s v="Yeni Satış"/>
    <s v="Kontor"/>
    <s v="Kontor Satışı"/>
    <s v="Key Account"/>
    <s v="Univera Satış"/>
    <s v="Saha Satış"/>
    <s v="Yurt İçi"/>
    <s v="Türkiye"/>
    <s v="Dist"/>
  </r>
  <r>
    <m/>
    <m/>
    <x v="260"/>
    <s v="Q1"/>
    <x v="1"/>
    <x v="1"/>
    <m/>
    <s v="BEYLERBEYI IÇECEK PAZARLAMA A.S"/>
    <s v="QH.03.006"/>
    <s v="Quest Panorama -Q-Auditor Kullanici Yazılımlari Kiralama Hizmeti (Enterprise)"/>
    <s v="Univera - Sarper İçecek"/>
    <x v="13"/>
    <s v="Quest"/>
    <s v="Quest"/>
    <n v="14338.35"/>
    <m/>
    <n v="53"/>
    <m/>
    <n v="759932.55"/>
    <m/>
    <n v="0"/>
    <m/>
    <n v="759932.55"/>
    <m/>
    <n v="0"/>
    <n v="0"/>
    <m/>
    <m/>
    <m/>
    <s v="Beylerbeyi"/>
    <s v="Mevcut Müşteri"/>
    <s v="Yeni Satış"/>
    <s v="Lisans"/>
    <s v="Lisans Kiralama"/>
    <s v="Key Account"/>
    <s v="Univera Satış"/>
    <s v="Saha Satış"/>
    <s v="Yurt İçi"/>
    <s v="Türkiye"/>
    <s v="Merkez"/>
  </r>
  <r>
    <m/>
    <m/>
    <x v="260"/>
    <s v="Q1"/>
    <x v="1"/>
    <x v="1"/>
    <m/>
    <s v="EFES VITANTA MOLDOVA BREWERY S.A"/>
    <s v="QH.02.001"/>
    <s v="Quest Panorama - Yillik Yazilim Bakimi, Yasatma ve Merkezi Destek Hizmeti"/>
    <s v="Univera - Efes Moldova"/>
    <x v="16"/>
    <s v="Quest"/>
    <s v="Quest"/>
    <n v="14384.42"/>
    <m/>
    <n v="1"/>
    <m/>
    <n v="14384.417809"/>
    <m/>
    <n v="-2.1909999999999998E-3"/>
    <m/>
    <n v="14384.42"/>
    <m/>
    <n v="0"/>
    <n v="0"/>
    <m/>
    <m/>
    <m/>
    <s v="Efes International"/>
    <s v="Mevcut Müşteri"/>
    <s v="Yenileme"/>
    <s v="Hizmet"/>
    <s v="Bakım ve Destek Hizmeti"/>
    <s v="Key Account"/>
    <s v="Univera Satış"/>
    <s v="Saha Satış"/>
    <s v="Yurt Dışı"/>
    <s v="Moldova"/>
    <s v="Merkez"/>
  </r>
  <r>
    <m/>
    <m/>
    <x v="260"/>
    <s v="Q1"/>
    <x v="1"/>
    <x v="1"/>
    <m/>
    <s v="MARS GIDA ÜRÜNLERI TIC. LTD.STI."/>
    <s v="QH.02.001"/>
    <s v="Quest Panorama - Yillik Yazilim Bakimi, Yasatma ve Merkezi Destek Hizmeti"/>
    <s v="Univera - Mars Gıda"/>
    <x v="14"/>
    <s v="Quest"/>
    <s v="Quest"/>
    <n v="217939.20000000001"/>
    <m/>
    <n v="1"/>
    <m/>
    <n v="217939.20000000001"/>
    <m/>
    <n v="0"/>
    <m/>
    <n v="217939.20000000001"/>
    <m/>
    <n v="0"/>
    <n v="0"/>
    <m/>
    <m/>
    <m/>
    <s v="Mars Gıda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260"/>
    <s v="Q1"/>
    <x v="1"/>
    <x v="1"/>
    <m/>
    <s v="BEYLERBEYI IÇECEK PAZARLAMA A.S"/>
    <s v="QH.03.005"/>
    <s v="Quest Panorama - Kullanici Yazılımlari Kiralama Hizmeti (Enterprise)"/>
    <s v="Univera - Sarper İçecek"/>
    <x v="13"/>
    <s v="Quest"/>
    <s v="Quest"/>
    <n v="14338.35"/>
    <m/>
    <n v="1"/>
    <m/>
    <n v="14338.35"/>
    <m/>
    <n v="0"/>
    <m/>
    <n v="14338.35"/>
    <m/>
    <n v="0"/>
    <n v="0"/>
    <m/>
    <m/>
    <m/>
    <s v="Beylerbeyi"/>
    <s v="Mevcut Müşteri"/>
    <s v="Yeni Satış"/>
    <s v="Lisans"/>
    <s v="Lisans Kiralama"/>
    <s v="Key Account"/>
    <s v="Univera Satış"/>
    <s v="Saha Satış"/>
    <s v="Yurt İçi"/>
    <s v="Türkiye"/>
    <s v="Merkez"/>
  </r>
  <r>
    <m/>
    <m/>
    <x v="261"/>
    <s v="Q3"/>
    <x v="0"/>
    <x v="6"/>
    <m/>
    <s v="FLAS TURIZM INSAAT TAAHHÜT TIC. LTD. STI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1189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261"/>
    <s v="Q3"/>
    <x v="0"/>
    <x v="6"/>
    <m/>
    <s v="FLAS TURIZM INSAAT TAAHHÜT TIC. LTD. STI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1190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261"/>
    <s v="Q1"/>
    <x v="1"/>
    <x v="2"/>
    <m/>
    <s v="LND GIDA PERAKENDE VE LOJISTIK LIMITED SIRKETI"/>
    <s v="UH.01.002"/>
    <s v="Unidox Kontör"/>
    <s v="Univera Kontör Satışı"/>
    <x v="6"/>
    <s v="E-Dönüşüm"/>
    <s v="Unidox"/>
    <n v="1.2"/>
    <m/>
    <n v="250000"/>
    <m/>
    <n v="300000"/>
    <m/>
    <n v="0"/>
    <m/>
    <n v="300000"/>
    <m/>
    <n v="0"/>
    <n v="0"/>
    <m/>
    <m/>
    <m/>
    <s v="Tadım"/>
    <s v="Mevcut Müşteri"/>
    <s v="Yeni Satış"/>
    <s v="Kontor"/>
    <s v="Kontor Satışı"/>
    <s v="Key Account"/>
    <s v="Univera Satış"/>
    <s v="Saha Satış"/>
    <s v="Yurt İçi"/>
    <s v="Türkiye"/>
    <s v="Dist"/>
  </r>
  <r>
    <m/>
    <m/>
    <x v="261"/>
    <s v="Q1"/>
    <x v="1"/>
    <x v="2"/>
    <m/>
    <s v="BROWN FORMAN İÇKİ TİC. LTD. ŞTİ."/>
    <s v="QH.06.001"/>
    <s v="Quest Panorama - Yazilim Gelistirme Hizmeti"/>
    <s v="Univera - Brown Forman"/>
    <x v="12"/>
    <s v="Quest"/>
    <s v="Quest"/>
    <n v="17500"/>
    <m/>
    <n v="8"/>
    <m/>
    <n v="140000"/>
    <m/>
    <n v="0"/>
    <m/>
    <n v="140000"/>
    <m/>
    <n v="0"/>
    <n v="0"/>
    <m/>
    <m/>
    <m/>
    <s v="Brown Forman"/>
    <s v="Mevcut Müşteri"/>
    <s v="Yeni Satış"/>
    <s v="Hizmet"/>
    <s v="Yazılım Geliştirme"/>
    <s v="Key Account"/>
    <s v="Univera Satış"/>
    <s v="Saha Satış"/>
    <s v="Yurt İçi"/>
    <s v="Türkiye"/>
    <s v="Merkez"/>
  </r>
  <r>
    <m/>
    <m/>
    <x v="261"/>
    <s v="Q1"/>
    <x v="1"/>
    <x v="2"/>
    <m/>
    <s v="BROWN FORMAN İÇKİ TİC. LTD. ŞTİ."/>
    <s v="QH.06.001"/>
    <s v="Quest Panorama - Yazilim Gelistirme Hizmeti"/>
    <s v="Univera - Brown Forman"/>
    <x v="12"/>
    <s v="Quest"/>
    <s v="Quest"/>
    <n v="17500"/>
    <m/>
    <n v="14"/>
    <m/>
    <n v="245000"/>
    <m/>
    <n v="0"/>
    <m/>
    <n v="245000"/>
    <m/>
    <n v="0"/>
    <n v="0"/>
    <m/>
    <m/>
    <m/>
    <s v="Brown Forman"/>
    <s v="Mevcut Müşteri"/>
    <s v="Yeni Satış"/>
    <s v="Hizmet"/>
    <s v="Yazılım Geliştirme"/>
    <s v="Key Account"/>
    <s v="Univera Satış"/>
    <s v="Saha Satış"/>
    <s v="Yurt İçi"/>
    <s v="Türkiye"/>
    <s v="Merkez"/>
  </r>
  <r>
    <m/>
    <m/>
    <x v="261"/>
    <s v="Q1"/>
    <x v="1"/>
    <x v="2"/>
    <m/>
    <s v="BROWN FORMAN İÇKİ TİC. LTD. ŞTİ."/>
    <s v="QH.01.001"/>
    <s v="Quest Panorama - Proje ve Ürün Yönetimi Danismanlifi Hizmeti"/>
    <s v="Univera - Brown Forman"/>
    <x v="12"/>
    <s v="Quest"/>
    <s v="Quest"/>
    <n v="17500"/>
    <m/>
    <n v="1"/>
    <m/>
    <n v="17500"/>
    <m/>
    <n v="0"/>
    <m/>
    <n v="17500"/>
    <m/>
    <n v="0"/>
    <n v="0"/>
    <m/>
    <m/>
    <m/>
    <s v="Brown Forman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261"/>
    <s v="Q1"/>
    <x v="1"/>
    <x v="2"/>
    <m/>
    <s v="LA LORRAINE UNLU MAMÜLLER SAN. VE TIC. A.S."/>
    <s v="EH.06.001"/>
    <s v="Enroute Panorama - Hosting Hizmeti"/>
    <s v="Univera - La Lorraine"/>
    <x v="13"/>
    <s v="Hosting"/>
    <s v="Enroute"/>
    <n v="65657"/>
    <m/>
    <n v="1"/>
    <m/>
    <n v="65656.999012"/>
    <m/>
    <n v="-9.8799999999999995E-4"/>
    <m/>
    <n v="65657"/>
    <m/>
    <n v="0"/>
    <n v="0"/>
    <m/>
    <m/>
    <m/>
    <s v="La Lorraine"/>
    <s v="Mevcut Müşteri"/>
    <s v="Yenileme"/>
    <s v="Hizmet"/>
    <s v="Hosting"/>
    <s v="Key Account"/>
    <s v="Univera Satış"/>
    <s v="Saha Satış"/>
    <s v="Yurt İçi"/>
    <s v="Türkiye"/>
    <s v="Merkez"/>
  </r>
  <r>
    <m/>
    <m/>
    <x v="261"/>
    <s v="Q1"/>
    <x v="1"/>
    <x v="2"/>
    <m/>
    <s v="LA LORRAINE UNLU MAMÜLLER SAN. VE TIC. A.S."/>
    <s v="EH.06.001"/>
    <s v="Enroute Panorama - Hosting Hizmeti"/>
    <s v="Univera - La Lorraine"/>
    <x v="13"/>
    <s v="Hosting"/>
    <s v="Enroute"/>
    <n v="65657"/>
    <m/>
    <n v="1"/>
    <m/>
    <n v="65656.999012"/>
    <m/>
    <n v="-9.8799999999999995E-4"/>
    <m/>
    <n v="65657"/>
    <m/>
    <n v="0"/>
    <n v="0"/>
    <m/>
    <m/>
    <m/>
    <s v="La Lorraine"/>
    <s v="Mevcut Müşteri"/>
    <s v="Yenileme"/>
    <s v="Hizmet"/>
    <s v="Hosting"/>
    <s v="Key Account"/>
    <s v="Univera Satış"/>
    <s v="Saha Satış"/>
    <s v="Yurt İçi"/>
    <s v="Türkiye"/>
    <s v="Merkez"/>
  </r>
  <r>
    <m/>
    <m/>
    <x v="261"/>
    <s v="Q1"/>
    <x v="1"/>
    <x v="2"/>
    <m/>
    <s v="Mey İçki Sanayi ve Ticaret A.Ş."/>
    <s v="EH.06.001"/>
    <s v="Enroute Panorama - Hosting Hizmeti"/>
    <s v="Univera - Mey İçki"/>
    <x v="11"/>
    <s v="Hosting"/>
    <s v="Enroute"/>
    <n v="261640.2"/>
    <m/>
    <n v="1"/>
    <m/>
    <n v="261640.2"/>
    <m/>
    <n v="0"/>
    <m/>
    <n v="261640.2"/>
    <m/>
    <n v="0"/>
    <n v="0"/>
    <m/>
    <m/>
    <m/>
    <s v="Mey İçki"/>
    <s v="Mevcut Müşteri"/>
    <s v="Yenileme"/>
    <s v="Hizmet"/>
    <s v="Hosting"/>
    <s v="Key Account"/>
    <s v="Univera Satış"/>
    <s v="Saha Satış"/>
    <s v="Yurt İçi"/>
    <s v="Türkiye"/>
    <s v="Merkez"/>
  </r>
  <r>
    <m/>
    <m/>
    <x v="261"/>
    <s v="Q1"/>
    <x v="1"/>
    <x v="2"/>
    <m/>
    <s v="PERNOD RICARD ISTANBUL IÇ VE DIS TIC. LTD. STI"/>
    <s v="EH.06.001"/>
    <s v="Enroute Panorama - Hosting Hizmeti"/>
    <s v="Univera - Pernod Ricard"/>
    <x v="13"/>
    <s v="Hosting"/>
    <s v="Enroute"/>
    <n v="171650.74"/>
    <m/>
    <n v="1"/>
    <m/>
    <n v="171650.74"/>
    <m/>
    <n v="0"/>
    <m/>
    <n v="171650.74"/>
    <m/>
    <n v="0"/>
    <n v="0"/>
    <m/>
    <m/>
    <m/>
    <s v="Pernod Ricard"/>
    <s v="Mevcut Müşteri"/>
    <s v="Yenileme"/>
    <s v="Hizmet"/>
    <s v="Hosting"/>
    <s v="Key Account"/>
    <s v="Univera Satış"/>
    <s v="Saha Satış"/>
    <s v="Yurt İçi"/>
    <s v="Türkiye"/>
    <s v="Merkez"/>
  </r>
  <r>
    <m/>
    <m/>
    <x v="261"/>
    <s v="Q1"/>
    <x v="1"/>
    <x v="2"/>
    <m/>
    <s v="Tadım Gıda Maddeleri San. ve Tic. A.Ş."/>
    <s v="EH.06.001"/>
    <s v="Enroute Panorama - Hosting Hizmeti"/>
    <s v="Univera - Tadım"/>
    <x v="11"/>
    <s v="Hosting"/>
    <s v="Enroute"/>
    <n v="142032.28"/>
    <m/>
    <n v="1"/>
    <m/>
    <n v="142032.28"/>
    <m/>
    <n v="0"/>
    <m/>
    <n v="142032.28"/>
    <m/>
    <n v="0"/>
    <n v="0"/>
    <m/>
    <m/>
    <m/>
    <s v="Tadım"/>
    <s v="Mevcut Müşteri"/>
    <s v="Yenileme"/>
    <s v="Hizmet"/>
    <s v="Hosting"/>
    <s v="Key Account"/>
    <s v="Univera Satış"/>
    <s v="Saha Satış"/>
    <s v="Yurt İçi"/>
    <s v="Türkiye"/>
    <s v="Merkez"/>
  </r>
  <r>
    <m/>
    <m/>
    <x v="262"/>
    <s v="Q3"/>
    <x v="0"/>
    <x v="6"/>
    <m/>
    <s v="KILKISLI MES. TEK. MAM. GIDA MAD. SAN. TIC. LTD. STI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1192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262"/>
    <s v="Q3"/>
    <x v="0"/>
    <x v="6"/>
    <m/>
    <s v="ÖZÇELIK MESRUBAT VE GIDA MAD.TIC.PAZ.A.S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1195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262"/>
    <s v="Q3"/>
    <x v="0"/>
    <x v="6"/>
    <m/>
    <s v="REYMAR TÜTÜN MAM. DAG. VE PAZ. LTD. STI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1198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262"/>
    <s v="Q1"/>
    <x v="1"/>
    <x v="2"/>
    <m/>
    <s v="MATRIKS BİLGİSAYAR SİSTEMLERİ LTD.ŞTİ"/>
    <s v="WPH.02.001"/>
    <s v="Webplus Yazilim Bakimi Hizmeti"/>
    <s v="Univera - Kanal"/>
    <x v="5"/>
    <s v="Enroute"/>
    <s v="Webplus"/>
    <n v="8412"/>
    <m/>
    <n v="1"/>
    <m/>
    <n v="8412"/>
    <m/>
    <n v="0"/>
    <m/>
    <n v="8412"/>
    <m/>
    <n v="0"/>
    <n v="0"/>
    <m/>
    <m/>
    <m/>
    <s v="Matriks"/>
    <s v="Mevcut Müşteri"/>
    <s v="Yenileme"/>
    <s v="Hizmet"/>
    <s v="Bakım ve Destek Hizmeti"/>
    <s v="Key Account"/>
    <s v="Kanal Satış"/>
    <s v="Matriks"/>
    <s v="Yurt İçi"/>
    <s v="Türkiye"/>
    <s v="Merkez"/>
  </r>
  <r>
    <m/>
    <m/>
    <x v="262"/>
    <s v="Q1"/>
    <x v="1"/>
    <x v="2"/>
    <m/>
    <s v="MATRIKS BİLGİSAYAR SİSTEMLERİ LTD.ŞTİ"/>
    <s v="WProje Yönetimi.01.003"/>
    <s v="Webplus EK KULLANICI LISANSI +1"/>
    <s v="Univera - Kanal"/>
    <x v="5"/>
    <s v="Enroute"/>
    <s v="Webplus"/>
    <n v="1725"/>
    <m/>
    <n v="1"/>
    <m/>
    <n v="1725"/>
    <m/>
    <n v="0"/>
    <m/>
    <n v="1725"/>
    <m/>
    <n v="0"/>
    <n v="0"/>
    <m/>
    <m/>
    <m/>
    <s v="Matriks"/>
    <s v="Mevcut Müşteri"/>
    <s v="Yeni Satış"/>
    <s v="Lisans"/>
    <s v="Lisans Satışı"/>
    <s v="Key Account"/>
    <s v="Kanal Satış"/>
    <s v="Matriks"/>
    <s v="Yurt İçi"/>
    <s v="Türkiye"/>
    <s v="Merkez"/>
  </r>
  <r>
    <m/>
    <m/>
    <x v="262"/>
    <s v="Q1"/>
    <x v="1"/>
    <x v="2"/>
    <m/>
    <s v="MATRIKS BİLGİSAYAR SİSTEMLERİ LTD.ŞTİ"/>
    <s v="WProje Yönetimi.01.007"/>
    <s v="Webplus E-DÖNÜSÜM MODÜL LISANSI"/>
    <s v="Univera - Kanal"/>
    <x v="5"/>
    <s v="Enroute"/>
    <s v="Webplus"/>
    <n v="11500"/>
    <m/>
    <n v="1"/>
    <m/>
    <n v="11500"/>
    <m/>
    <n v="0"/>
    <m/>
    <n v="11500"/>
    <m/>
    <n v="0"/>
    <n v="0"/>
    <m/>
    <m/>
    <m/>
    <s v="Matriks"/>
    <s v="Mevcut Müşteri"/>
    <s v="Yeni Satış"/>
    <s v="Lisans"/>
    <s v="Lisans Satışı"/>
    <s v="Key Account"/>
    <s v="Kanal Satış"/>
    <s v="Matriks"/>
    <s v="Yurt İçi"/>
    <s v="Türkiye"/>
    <s v="Merkez"/>
  </r>
  <r>
    <m/>
    <m/>
    <x v="262"/>
    <s v="Q1"/>
    <x v="1"/>
    <x v="2"/>
    <m/>
    <s v="MATRIKS BİLGİSAYAR SİSTEMLERİ LTD.ŞTİ"/>
    <s v="WProje Yönetimi.01.006"/>
    <s v="Webplus DISTRIBUTION SATIS-DAGITIM YazılımI (Light)"/>
    <s v="Univera - Kanal"/>
    <x v="5"/>
    <s v="Enroute"/>
    <s v="Webplus"/>
    <n v="17250"/>
    <m/>
    <n v="1"/>
    <m/>
    <n v="17250"/>
    <m/>
    <n v="0"/>
    <m/>
    <n v="17250"/>
    <m/>
    <n v="0"/>
    <n v="0"/>
    <m/>
    <m/>
    <m/>
    <s v="Matriks"/>
    <s v="Mevcut Müşteri"/>
    <s v="Yeni Satış"/>
    <s v="Lisans"/>
    <s v="Lisans Satışı"/>
    <s v="Key Account"/>
    <s v="Kanal Satış"/>
    <s v="Matriks"/>
    <s v="Yurt İçi"/>
    <s v="Türkiye"/>
    <s v="Merkez"/>
  </r>
  <r>
    <m/>
    <m/>
    <x v="262"/>
    <s v="Q1"/>
    <x v="1"/>
    <x v="2"/>
    <m/>
    <s v="MATRIKS BİLGİSAYAR SİSTEMLERİ LTD.ŞTİ"/>
    <s v="WProje Yönetimi.02.001"/>
    <s v="Webplus (Android) SATIS TEMSILCISI LISANSI"/>
    <s v="Univera - Kanal"/>
    <x v="5"/>
    <s v="Enroute"/>
    <s v="Webplus"/>
    <n v="2588"/>
    <m/>
    <n v="3"/>
    <m/>
    <n v="7764"/>
    <m/>
    <n v="0"/>
    <m/>
    <n v="7764"/>
    <m/>
    <n v="0"/>
    <n v="0"/>
    <m/>
    <m/>
    <m/>
    <s v="Matriks"/>
    <s v="Mevcut Müşteri"/>
    <s v="Yeni Satış"/>
    <s v="Lisans"/>
    <s v="Lisans Satışı"/>
    <s v="Key Account"/>
    <s v="Kanal Satış"/>
    <s v="Matriks"/>
    <s v="Yurt İçi"/>
    <s v="Türkiye"/>
    <s v="Merkez"/>
  </r>
  <r>
    <m/>
    <m/>
    <x v="262"/>
    <s v="Q1"/>
    <x v="1"/>
    <x v="2"/>
    <m/>
    <s v="MİYA OTOMASYON VE BARKOD BILISIM SISTEMLERI SAN TİC. VE L.T.D. STI."/>
    <s v="WProje Yönetimi.02.001"/>
    <s v="Webplus (Android) SATIS TEMSILCISI LISANSI"/>
    <s v="Univera - Kanal"/>
    <x v="5"/>
    <s v="Enroute"/>
    <s v="Webplus"/>
    <n v="4550"/>
    <m/>
    <n v="1"/>
    <m/>
    <n v="4550"/>
    <m/>
    <n v="0"/>
    <m/>
    <n v="4550"/>
    <m/>
    <n v="0"/>
    <n v="0"/>
    <m/>
    <m/>
    <m/>
    <s v="Miya"/>
    <s v="Mevcut Müşteri"/>
    <s v="Yeni Satış"/>
    <s v="Lisans"/>
    <s v="Lisans Satışı"/>
    <s v="Key Account"/>
    <s v="Kanal Satış"/>
    <s v="Miya"/>
    <s v="Yurt İçi"/>
    <s v="Türkiye"/>
    <s v="Merkez"/>
  </r>
  <r>
    <m/>
    <m/>
    <x v="262"/>
    <s v="Q1"/>
    <x v="1"/>
    <x v="2"/>
    <m/>
    <s v="ÇANAKKALE BATI IÇECEK GIDA TICARET LTD.STI."/>
    <s v="UH.01.002"/>
    <s v="Unidox Kontör"/>
    <s v="Univera Kontör Satışı"/>
    <x v="6"/>
    <s v="E-Dönüşüm"/>
    <s v="Unidox"/>
    <n v="3.6"/>
    <m/>
    <n v="5000"/>
    <m/>
    <n v="18000"/>
    <m/>
    <n v="0"/>
    <m/>
    <n v="18000"/>
    <m/>
    <n v="0"/>
    <n v="0"/>
    <m/>
    <m/>
    <m/>
    <s v="Çanakkale Batı İçecek"/>
    <s v="Yeni Müşteri"/>
    <s v="Yeni Satış"/>
    <s v="Kontor"/>
    <s v="Kontor Satışı"/>
    <s v="Key Account"/>
    <s v="Univera Satış"/>
    <s v="Saha Satış"/>
    <s v="Yurt İçi"/>
    <s v="Türkiye"/>
    <s v="Merkez"/>
  </r>
  <r>
    <m/>
    <m/>
    <x v="262"/>
    <s v="Q1"/>
    <x v="1"/>
    <x v="2"/>
    <m/>
    <s v="KARACASULU GIDA VE TARIM ÜRÜNLERI SAN.VE TIC.LTD.STI."/>
    <s v="UH.01.002"/>
    <s v="Unidox Kontör"/>
    <s v="Univera Kontör Satışı"/>
    <x v="6"/>
    <s v="E-Dönüşüm"/>
    <s v="Unidox"/>
    <n v="2.6568000000000001"/>
    <m/>
    <n v="10000"/>
    <m/>
    <n v="26568"/>
    <m/>
    <n v="0"/>
    <m/>
    <n v="26568"/>
    <m/>
    <n v="0"/>
    <n v="0"/>
    <m/>
    <m/>
    <m/>
    <s v="Karacasulu Gıda"/>
    <s v="Yeni Müşteri"/>
    <s v="Yeni Satış"/>
    <s v="Kontor"/>
    <s v="Kontor Satışı"/>
    <s v="Key Account"/>
    <s v="Univera Satış"/>
    <s v="Saha Satış"/>
    <s v="Yurt İçi"/>
    <s v="Türkiye"/>
    <s v="Merkez"/>
  </r>
  <r>
    <m/>
    <m/>
    <x v="262"/>
    <s v="Q1"/>
    <x v="1"/>
    <x v="2"/>
    <m/>
    <s v="ULUDAG IÇECEK TÜRK ANONIM SIRKETI"/>
    <s v="QH.01.001"/>
    <s v="Quest Panorama - Proje ve Ürün Yönetimi Danismanlifi Hizmeti"/>
    <s v="Univera - Uludağ İçecek"/>
    <x v="11"/>
    <s v="Quest"/>
    <s v="Quest"/>
    <n v="7886"/>
    <m/>
    <n v="2"/>
    <m/>
    <n v="15772"/>
    <m/>
    <n v="0"/>
    <m/>
    <n v="15772"/>
    <m/>
    <n v="0"/>
    <n v="0"/>
    <m/>
    <m/>
    <m/>
    <s v="Uludağ İçecek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262"/>
    <s v="Q1"/>
    <x v="1"/>
    <x v="2"/>
    <m/>
    <s v="ULUDAG IÇECEK TÜRK ANONIM SIRKETI"/>
    <s v="QYS.01.006"/>
    <s v="Quest Panorama - Platform Back Office Kullanici Yazılımi Standart"/>
    <s v="Univera - Uludağ İçecek"/>
    <x v="11"/>
    <s v="Quest"/>
    <s v="Quest"/>
    <n v="4735"/>
    <m/>
    <n v="1"/>
    <m/>
    <n v="4735"/>
    <m/>
    <n v="0"/>
    <m/>
    <n v="4735"/>
    <m/>
    <n v="0"/>
    <n v="0"/>
    <m/>
    <m/>
    <m/>
    <s v="Uludağ İçecek"/>
    <s v="Mevcut Müşteri"/>
    <s v="Yeni Satış"/>
    <s v="Lisans"/>
    <s v="Lisans Satışı"/>
    <s v="Key Account"/>
    <s v="Univera Satış"/>
    <s v="Saha Satış"/>
    <s v="Yurt İçi"/>
    <s v="Türkiye"/>
    <s v="Merkez"/>
  </r>
  <r>
    <m/>
    <m/>
    <x v="262"/>
    <s v="Q1"/>
    <x v="1"/>
    <x v="2"/>
    <m/>
    <s v="ULUDAG IÇECEK TÜRK ANONIM SIRKETI"/>
    <s v="QYS.02.007"/>
    <s v="Quest Panorama - Mobil Kullanicisi Yazılımi Standart"/>
    <s v="Univera - Uludağ İçecek"/>
    <x v="11"/>
    <s v="Quest"/>
    <s v="Quest"/>
    <n v="3342"/>
    <m/>
    <n v="5"/>
    <m/>
    <n v="16710"/>
    <m/>
    <n v="0"/>
    <m/>
    <n v="16710"/>
    <m/>
    <n v="0"/>
    <n v="0"/>
    <m/>
    <m/>
    <m/>
    <s v="Uludağ İçecek"/>
    <s v="Mevcut Müşteri"/>
    <s v="Yeni Satış"/>
    <s v="Lisans"/>
    <s v="Lisans Satışı"/>
    <s v="Key Account"/>
    <s v="Univera Satış"/>
    <s v="Saha Satış"/>
    <s v="Yurt İçi"/>
    <s v="Türkiye"/>
    <s v="Merkez"/>
  </r>
  <r>
    <m/>
    <m/>
    <x v="262"/>
    <s v="Q1"/>
    <x v="1"/>
    <x v="2"/>
    <m/>
    <s v="DOĞAN TREND OTOMOTİV TİCARET Hizmet VE TEKNOLOJİ ANONİM ŞİRKETİ"/>
    <s v="CDH.02.001"/>
    <s v="Calldesk PANORAMA YILLIK Yazılım BakımI HIZMETI"/>
    <s v="Univera - Doğan Trend"/>
    <x v="13"/>
    <s v="ServiceCore"/>
    <s v="Calldesk"/>
    <n v="819844.58"/>
    <m/>
    <n v="1"/>
    <m/>
    <n v="819844.58"/>
    <m/>
    <n v="0"/>
    <m/>
    <n v="819844.58"/>
    <m/>
    <n v="0"/>
    <n v="0"/>
    <m/>
    <m/>
    <m/>
    <s v="Doğan Trend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262"/>
    <s v="Q1"/>
    <x v="1"/>
    <x v="2"/>
    <m/>
    <s v="OTOMOBILITE MOTORLU ARACLAR TICARET VE HIZMETLERI ANONIM SIRKETI"/>
    <s v="CDH.02.001"/>
    <s v="Calldesk PANORAMA YILLIK Yazılım BakımI HIZMETI"/>
    <s v="Univera - Suzuki"/>
    <x v="13"/>
    <s v="ServiceCore"/>
    <s v="Calldesk"/>
    <n v="261175.46"/>
    <m/>
    <n v="1"/>
    <m/>
    <n v="261175.46"/>
    <m/>
    <n v="0"/>
    <m/>
    <n v="261175.46"/>
    <m/>
    <n v="0"/>
    <n v="0"/>
    <m/>
    <m/>
    <m/>
    <s v="Doğan Trend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262"/>
    <s v="Q1"/>
    <x v="1"/>
    <x v="2"/>
    <m/>
    <s v="SUZUKI MOTORLU ARAÇLAR PAZARLAMA A.S."/>
    <s v="CDH.02.001"/>
    <s v="Calldesk PANORAMA YILLIK Yazılım BakımI HIZMETI"/>
    <s v="Univera - Doğan Trend"/>
    <x v="13"/>
    <s v="ServiceCore"/>
    <s v="Calldesk"/>
    <n v="819844.58"/>
    <m/>
    <n v="1"/>
    <m/>
    <n v="819844.58"/>
    <m/>
    <n v="0"/>
    <m/>
    <n v="819844.58"/>
    <m/>
    <n v="0"/>
    <n v="0"/>
    <m/>
    <m/>
    <m/>
    <s v="Doğan Trend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262"/>
    <s v="Q1"/>
    <x v="1"/>
    <x v="2"/>
    <m/>
    <s v="DOĞAN TREND OTOMOTİV TİCARET Hizmet VE TEKNOLOJİ ANONİM ŞİRKETİ"/>
    <s v="CDH.03.001"/>
    <s v="Calldesk Panorama Destek Hizmeti (Çafri Merkezi) "/>
    <s v="Univera - Doğan Trend"/>
    <x v="13"/>
    <s v="ServiceCore"/>
    <s v="Calldesk"/>
    <n v="6000"/>
    <m/>
    <n v="24"/>
    <m/>
    <n v="144000"/>
    <m/>
    <n v="0"/>
    <m/>
    <n v="144000"/>
    <m/>
    <n v="0"/>
    <n v="0"/>
    <m/>
    <m/>
    <m/>
    <s v="Doğan Trend"/>
    <s v="Mevcut Müşteri"/>
    <s v="Yenileme"/>
    <s v="Hizmet"/>
    <s v="Çağrı Merkezi"/>
    <s v="Key Account"/>
    <s v="Univera Satış"/>
    <s v="Saha Satış"/>
    <s v="Yurt İçi"/>
    <s v="Türkiye"/>
    <s v="Merkez"/>
  </r>
  <r>
    <m/>
    <m/>
    <x v="262"/>
    <s v="Q1"/>
    <x v="1"/>
    <x v="2"/>
    <m/>
    <s v="SUZUKI MOTORLU ARAÇLAR PAZARLAMA A.S."/>
    <s v="CDH.03.001"/>
    <s v="Calldesk Panorama Destek Hizmeti (Çafri Merkezi) "/>
    <s v="Univera - Doğan Trend"/>
    <x v="13"/>
    <s v="ServiceCore"/>
    <s v="Calldesk"/>
    <n v="6000"/>
    <m/>
    <n v="24"/>
    <m/>
    <n v="144000"/>
    <m/>
    <n v="0"/>
    <m/>
    <n v="144000"/>
    <m/>
    <n v="0"/>
    <n v="0"/>
    <m/>
    <m/>
    <m/>
    <s v="Doğan Trend"/>
    <s v="Mevcut Müşteri"/>
    <s v="Yenileme"/>
    <s v="Hizmet"/>
    <s v="Çağrı Merkezi"/>
    <s v="Key Account"/>
    <s v="Univera Satış"/>
    <s v="Saha Satış"/>
    <s v="Yurt İçi"/>
    <s v="Türkiye"/>
    <s v="Merkez"/>
  </r>
  <r>
    <m/>
    <m/>
    <x v="263"/>
    <s v="Q3"/>
    <x v="0"/>
    <x v="6"/>
    <m/>
    <s v="ONGUN EMGIN GIDA DAG. PAZ. TUR.SAN. TIC. LTD. STI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1208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263"/>
    <s v="Q3"/>
    <x v="0"/>
    <x v="6"/>
    <m/>
    <s v="ONGUN EMGIN GIDA DAG. PAZ. TUR.SAN. TIC. LTD. STI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1209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263"/>
    <s v="Q3"/>
    <x v="0"/>
    <x v="6"/>
    <m/>
    <s v="SAGIROGLU TÜTÜN ÜRÜN. INS.TAAH. SAN. VE TIC. LTD. STI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1199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263"/>
    <s v="Q3"/>
    <x v="0"/>
    <x v="6"/>
    <m/>
    <s v="SEYDIM DAG.PAZ.A.S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1201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263"/>
    <s v="Q3"/>
    <x v="0"/>
    <x v="6"/>
    <m/>
    <s v="ZÜMRÜT TEKEL ÜRÜNLERI GIDA PAZ.INS.TAAH.SAN.VE.TIC.LTD STI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1207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263"/>
    <s v="Q1"/>
    <x v="1"/>
    <x v="2"/>
    <m/>
    <s v="MARS GIDA ÜRÜNLERI TIC. LTD.STI."/>
    <s v="EH.06.001"/>
    <s v="Enroute Panorama - Hosting Hizmeti"/>
    <s v="Univera - Mars Gıda"/>
    <x v="14"/>
    <s v="Hosting"/>
    <s v="Enroute"/>
    <n v="63245.625"/>
    <m/>
    <n v="2"/>
    <m/>
    <n v="126491.248334"/>
    <m/>
    <n v="-1.6659999999999999E-3"/>
    <m/>
    <n v="126491.25"/>
    <m/>
    <n v="0"/>
    <n v="0"/>
    <m/>
    <m/>
    <m/>
    <s v="Mars Gıda"/>
    <s v="Mevcut Müşteri"/>
    <s v="Yenileme"/>
    <s v="Hizmet"/>
    <s v="Hosting"/>
    <s v="Key Account"/>
    <s v="Univera Satış"/>
    <s v="Saha Satış"/>
    <s v="Yurt İçi"/>
    <s v="Türkiye"/>
    <s v="Merkez"/>
  </r>
  <r>
    <m/>
    <m/>
    <x v="264"/>
    <s v="Q3"/>
    <x v="0"/>
    <x v="7"/>
    <m/>
    <s v="SATEM GRUP GIDA DAGITIM VE PAZARLAMA A.S."/>
    <s v="EH.02.004"/>
    <s v="Enroute Panorama FundManager Module - Fon ve Bütçe Yönetimi Yazilim Bakimi Hizmeti "/>
    <s v="Univera - Oyak Grup"/>
    <x v="7"/>
    <s v="Enroute"/>
    <m/>
    <n v="101657.74"/>
    <m/>
    <n v="1"/>
    <m/>
    <n v="101657.74"/>
    <m/>
    <n v="0"/>
    <m/>
    <n v="101657.74"/>
    <m/>
    <n v="0"/>
    <n v="0"/>
    <s v="UNI240000001302"/>
    <m/>
    <m/>
    <s v="Oyak Grup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264"/>
    <s v="Q3"/>
    <x v="0"/>
    <x v="7"/>
    <m/>
    <s v="SATEM GRUP GIDA DAGITIM VE PAZARLAMA A.S."/>
    <s v="EH.02.013"/>
    <s v="ENROUTE PANORAMA BUSINESS ANALYTICS (QSENSE) SITE LISANSI BAKIMI"/>
    <s v="Univera - Oyak Grup"/>
    <x v="7"/>
    <s v="Enroute"/>
    <m/>
    <n v="84798.34"/>
    <m/>
    <n v="1"/>
    <m/>
    <n v="84798.34"/>
    <m/>
    <n v="0"/>
    <m/>
    <n v="84798.34"/>
    <m/>
    <n v="0"/>
    <n v="0"/>
    <s v="UNI240000001302"/>
    <m/>
    <m/>
    <s v="Oyak Grup"/>
    <s v="Mevcut Müşteri"/>
    <s v="Yenileme"/>
    <s v="Lisans"/>
    <s v="Lisans Satışı"/>
    <s v="Key Account"/>
    <s v="Univera Satış"/>
    <s v="Saha Satış"/>
    <s v="Yurt İçi"/>
    <s v="Türkiye"/>
    <s v="Merkez"/>
  </r>
  <r>
    <m/>
    <m/>
    <x v="264"/>
    <s v="Q3"/>
    <x v="0"/>
    <x v="7"/>
    <m/>
    <s v="SATEM GRUP GIDA DAGITIM VE PAZARLAMA A.S."/>
    <s v="EH.02.009"/>
    <s v="Enroute Panorama Asset Tracker - Demirbas Modülü Yazilim Bakimi Hizmeti "/>
    <s v="Univera - Oyak Grup"/>
    <x v="7"/>
    <s v="Enroute"/>
    <m/>
    <n v="93186.26"/>
    <m/>
    <n v="1"/>
    <m/>
    <n v="93186.26"/>
    <m/>
    <n v="0"/>
    <m/>
    <n v="93186.26"/>
    <m/>
    <n v="0"/>
    <n v="0"/>
    <s v="UNI240000001302"/>
    <m/>
    <m/>
    <s v="Oyak Grup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264"/>
    <s v="Q3"/>
    <x v="0"/>
    <x v="7"/>
    <m/>
    <s v="JT INTERNATIONAL SA"/>
    <s v="EY.06.001"/>
    <s v="EnRoute Panorama - Yazilim Gelistirme Hizmeti"/>
    <s v="Univera - JTI İran"/>
    <x v="4"/>
    <s v="Enroute"/>
    <m/>
    <n v="12945.217000000001"/>
    <m/>
    <n v="10"/>
    <m/>
    <n v="129452.17"/>
    <m/>
    <n v="0"/>
    <m/>
    <n v="129452.17"/>
    <m/>
    <n v="0"/>
    <n v="0"/>
    <s v="ENV240000000093"/>
    <m/>
    <m/>
    <s v="JTI"/>
    <s v="Mevcut Müşteri"/>
    <s v="Yeni Satış"/>
    <s v="Hizmet"/>
    <s v="Yazılım Geliştirme"/>
    <s v="Key Account"/>
    <s v="Univera Satış"/>
    <s v="Saha Satış"/>
    <s v="Yurt İçi"/>
    <s v="Türkiye"/>
    <s v="Merkez"/>
  </r>
  <r>
    <m/>
    <m/>
    <x v="264"/>
    <s v="Q3"/>
    <x v="0"/>
    <x v="7"/>
    <m/>
    <s v="JT INTERNATIONAL SA"/>
    <s v="EH.02.001"/>
    <s v="EnRoute Panorama - Yazilim Bakimi, Yasatma ve Merkezi Destek Hizmeti"/>
    <s v="Univera - JTI İran"/>
    <x v="4"/>
    <s v="Enroute"/>
    <m/>
    <n v="124304.35"/>
    <m/>
    <n v="1"/>
    <m/>
    <n v="124304.34948200001"/>
    <m/>
    <n v="-5.1800000000000001E-4"/>
    <m/>
    <n v="124304.35"/>
    <m/>
    <n v="0"/>
    <n v="0"/>
    <s v="ENV240000000094"/>
    <m/>
    <m/>
    <s v="JTI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264"/>
    <s v="Q3"/>
    <x v="0"/>
    <x v="7"/>
    <m/>
    <s v="SATEM GRUP GIDA DAGITIM VE PAZARLAMA A.S."/>
    <s v="EH.02.001"/>
    <s v="EnRoute Panorama - Yazilim Bakimi, Yasatma ve Merkezi Destek Hizmeti"/>
    <s v="Univera - Oyak Grup"/>
    <x v="7"/>
    <s v="Enroute"/>
    <m/>
    <n v="1447654.57"/>
    <m/>
    <n v="1"/>
    <m/>
    <n v="1447654.57"/>
    <m/>
    <n v="0"/>
    <m/>
    <n v="1447654.57"/>
    <m/>
    <n v="0"/>
    <n v="0"/>
    <s v="UNI240000001302"/>
    <m/>
    <m/>
    <s v="Oyak Grup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264"/>
    <s v="Q3"/>
    <x v="0"/>
    <x v="7"/>
    <m/>
    <s v="SATEM GRUP GIDA DAGITIM VE PAZARLAMA A.S."/>
    <s v="EH.02.001"/>
    <s v="EnRoute Panorama - Yazilim Bakimi, Yasatma ve Merkezi Destek Hizmeti"/>
    <s v="Univera - Oyak Grup"/>
    <x v="7"/>
    <s v="Enroute"/>
    <m/>
    <n v="84714.78"/>
    <m/>
    <n v="1"/>
    <m/>
    <n v="84714.78"/>
    <m/>
    <n v="0"/>
    <m/>
    <n v="84714.78"/>
    <m/>
    <n v="0"/>
    <n v="0"/>
    <s v="UNI240000001302"/>
    <m/>
    <m/>
    <s v="Oyak Grup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264"/>
    <s v="Q3"/>
    <x v="0"/>
    <x v="7"/>
    <m/>
    <s v="SATEM GRUP GIDA DAGITIM VE PAZARLAMA A.S."/>
    <s v="EH.02.001"/>
    <s v="EnRoute Panorama - Yazilim Bakimi, Yasatma ve Merkezi Destek Hizmeti"/>
    <s v="Univera - Oyak Grup"/>
    <x v="7"/>
    <s v="Enroute"/>
    <m/>
    <n v="30838.5"/>
    <m/>
    <n v="1"/>
    <m/>
    <n v="30838.5"/>
    <m/>
    <n v="0"/>
    <m/>
    <n v="30838.5"/>
    <m/>
    <n v="0"/>
    <n v="0"/>
    <s v="UNI240000001302"/>
    <m/>
    <m/>
    <s v="Oyak Grup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264"/>
    <s v="Q3"/>
    <x v="0"/>
    <x v="7"/>
    <m/>
    <s v="ERIKLI SU VE MESRUBAT SAN. TIC. A.S"/>
    <s v="EH.03.003"/>
    <s v="EnRoute Panorama - Uzman Destek Hizmeti"/>
    <s v="Univera - Nestle Waters"/>
    <x v="11"/>
    <s v="Enroute"/>
    <m/>
    <n v="27000"/>
    <m/>
    <n v="1"/>
    <m/>
    <n v="27000"/>
    <m/>
    <n v="0"/>
    <m/>
    <n v="27000"/>
    <m/>
    <n v="0"/>
    <n v="0"/>
    <s v="UNI240000001288"/>
    <m/>
    <m/>
    <s v="Nestle"/>
    <s v="Mevcut Müşteri"/>
    <s v="Yenileme"/>
    <s v="Hizmet"/>
    <s v="Hosting"/>
    <s v="Key Account"/>
    <s v="Univera Satış"/>
    <s v="Saha Satış"/>
    <s v="Yurt İçi"/>
    <s v="Türkiye"/>
    <s v="Merkez"/>
  </r>
  <r>
    <m/>
    <m/>
    <x v="264"/>
    <s v="Q3"/>
    <x v="0"/>
    <x v="7"/>
    <m/>
    <s v="JT INTERNATIONAL SA"/>
    <s v="EH.01.001"/>
    <s v="EnRoute Panorama - Proje Yönetim Hizmeti"/>
    <s v="Univera - JTI İran"/>
    <x v="4"/>
    <s v="Enroute"/>
    <m/>
    <n v="12945.22"/>
    <m/>
    <n v="1"/>
    <m/>
    <n v="12945.217000000001"/>
    <m/>
    <n v="-3.0000000000000001E-3"/>
    <m/>
    <n v="12945.22"/>
    <m/>
    <n v="0"/>
    <n v="0"/>
    <s v="ENV240000000093"/>
    <m/>
    <m/>
    <s v="JTI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264"/>
    <s v="Q3"/>
    <x v="0"/>
    <x v="6"/>
    <m/>
    <s v="ONGUN EMGIN GIDA DAG. PAZ. TUR.SAN. TIC. LTD. STI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1210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264"/>
    <s v="Q3"/>
    <x v="0"/>
    <x v="6"/>
    <m/>
    <s v="ONGUN EMGIN GIDA DAG. PAZ. TUR.SAN. TIC. LTD. STI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1211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264"/>
    <s v="Q3"/>
    <x v="0"/>
    <x v="6"/>
    <m/>
    <s v="ONGUN EMGIN GIDA DAG. PAZ. TUR.SAN. TIC. LTD. STI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1212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264"/>
    <s v="Q3"/>
    <x v="0"/>
    <x v="6"/>
    <m/>
    <s v="ONGUN EMGIN GIDA DAG. PAZ. TUR.SAN. TIC. LTD. STI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1213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264"/>
    <s v="Q3"/>
    <x v="0"/>
    <x v="6"/>
    <m/>
    <s v="ONGUN EMGIN GIDA DAG. PAZ. TUR.SAN. TIC. LTD. STI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1214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264"/>
    <s v="Q3"/>
    <x v="0"/>
    <x v="7"/>
    <m/>
    <s v="SATEM GRUP GIDA DAGITIM VE PAZARLAMA A.S."/>
    <s v="EH.03.001"/>
    <s v="EnRoute Panorama - Çafri Merkezi Hizmeti  (MSD)"/>
    <s v="Univera - Oyak Grup"/>
    <x v="7"/>
    <s v="Enroute"/>
    <m/>
    <n v="15066.52"/>
    <m/>
    <n v="52"/>
    <m/>
    <n v="783459.04"/>
    <m/>
    <n v="0"/>
    <m/>
    <n v="783459.04"/>
    <m/>
    <n v="0"/>
    <n v="0"/>
    <s v="UNI240000001302"/>
    <m/>
    <m/>
    <s v="Oyak Grup"/>
    <s v="Mevcut Müşteri"/>
    <s v="Yenileme"/>
    <s v="Hizmet"/>
    <s v="Çağrı Merkezi"/>
    <s v="Key Account"/>
    <s v="Univera Satış"/>
    <s v="Saha Satış"/>
    <s v="Yurt İçi"/>
    <s v="Türkiye"/>
    <s v="Merkez"/>
  </r>
  <r>
    <m/>
    <m/>
    <x v="264"/>
    <s v="Q1"/>
    <x v="1"/>
    <x v="2"/>
    <m/>
    <s v="MİYA OTOMASYON VE BARKOD BILISIM SISTEMLERI SAN TİC. VE L.T.D. STI."/>
    <s v="WPH.02.001"/>
    <s v="Webplus Yazilim Bakimi Hizmeti"/>
    <s v="Univera - Kanal"/>
    <x v="5"/>
    <s v="Enroute"/>
    <s v="Webplus"/>
    <n v="10225"/>
    <m/>
    <n v="1"/>
    <m/>
    <n v="10225"/>
    <m/>
    <n v="0"/>
    <m/>
    <n v="10225"/>
    <m/>
    <n v="0"/>
    <n v="0"/>
    <m/>
    <m/>
    <m/>
    <s v="Miya"/>
    <s v="Mevcut Müşteri"/>
    <s v="Yenileme"/>
    <s v="Hizmet"/>
    <s v="Bakım ve Destek Hizmeti"/>
    <s v="Key Account"/>
    <s v="Kanal Satış"/>
    <s v="Miya"/>
    <s v="Yurt İçi"/>
    <s v="Türkiye"/>
    <s v="Merkez"/>
  </r>
  <r>
    <m/>
    <m/>
    <x v="264"/>
    <s v="Q1"/>
    <x v="1"/>
    <x v="2"/>
    <m/>
    <s v="MİYA OTOMASYON VE BARKOD BILISIM SISTEMLERI SAN TİC. VE L.T.D. STI."/>
    <s v="WPH.02.001"/>
    <s v="Webplus Yazilim Bakimi Hizmeti"/>
    <s v="Univera - Kanal"/>
    <x v="5"/>
    <s v="Enroute"/>
    <s v="Webplus"/>
    <n v="24125"/>
    <m/>
    <n v="1"/>
    <m/>
    <n v="24125"/>
    <m/>
    <n v="0"/>
    <m/>
    <n v="24125"/>
    <m/>
    <n v="0"/>
    <n v="0"/>
    <m/>
    <m/>
    <m/>
    <s v="Miya"/>
    <s v="Mevcut Müşteri"/>
    <s v="Yenileme"/>
    <s v="Hizmet"/>
    <s v="Bakım ve Destek Hizmeti"/>
    <s v="Key Account"/>
    <s v="Kanal Satış"/>
    <s v="Miya"/>
    <s v="Yurt İçi"/>
    <s v="Türkiye"/>
    <s v="Merkez"/>
  </r>
  <r>
    <m/>
    <m/>
    <x v="264"/>
    <s v="Q1"/>
    <x v="1"/>
    <x v="2"/>
    <m/>
    <s v="MİYA OTOMASYON VE BARKOD BILISIM SISTEMLERI SAN TİC. VE L.T.D. STI."/>
    <s v="WPH.02.001"/>
    <s v="Webplus Yazilim Bakimi Hizmeti"/>
    <s v="Univera - Kanal"/>
    <x v="5"/>
    <s v="Enroute"/>
    <s v="Webplus"/>
    <n v="11240"/>
    <m/>
    <n v="1"/>
    <m/>
    <n v="11240"/>
    <m/>
    <n v="0"/>
    <m/>
    <n v="11240"/>
    <m/>
    <n v="0"/>
    <n v="0"/>
    <m/>
    <m/>
    <m/>
    <s v="Miya"/>
    <s v="Mevcut Müşteri"/>
    <s v="Yenileme"/>
    <s v="Hizmet"/>
    <s v="Bakım ve Destek Hizmeti"/>
    <s v="Key Account"/>
    <s v="Kanal Satış"/>
    <s v="Miya"/>
    <s v="Yurt İçi"/>
    <s v="Türkiye"/>
    <s v="Merkez"/>
  </r>
  <r>
    <m/>
    <m/>
    <x v="264"/>
    <s v="Q1"/>
    <x v="1"/>
    <x v="2"/>
    <m/>
    <s v="MATRIKS BİLGİSAYAR SİSTEMLERİ LTD.ŞTİ"/>
    <s v="UH.01.002"/>
    <s v="Unidox Kontör"/>
    <s v="Univera Kontör Satışı"/>
    <x v="5"/>
    <s v="E-Dönüşüm"/>
    <s v="Unidox"/>
    <n v="3.7536999999999998"/>
    <m/>
    <n v="5000"/>
    <m/>
    <n v="18768.5"/>
    <m/>
    <n v="0"/>
    <m/>
    <n v="18768.5"/>
    <m/>
    <n v="0"/>
    <n v="0"/>
    <m/>
    <m/>
    <m/>
    <s v="Matriks"/>
    <s v="Mevcut Müşteri"/>
    <s v="Yeni Satış"/>
    <s v="Kontor"/>
    <s v="Kontor Satışı"/>
    <s v="Key Account"/>
    <s v="Kanal Satış"/>
    <s v="Matriks"/>
    <s v="Yurt İçi"/>
    <s v="Türkiye"/>
    <s v="Merkez"/>
  </r>
  <r>
    <m/>
    <m/>
    <x v="264"/>
    <s v="Q1"/>
    <x v="1"/>
    <x v="2"/>
    <m/>
    <s v="TCHIBO KAHVE MAMÜLLERI DAG. VE PAZ. TIC. LTD. STI."/>
    <s v="EH.06.001"/>
    <s v="Enroute Panorama - Hosting Hizmeti"/>
    <s v="Univera - Tchibo"/>
    <x v="12"/>
    <s v="Hosting"/>
    <s v="Enroute"/>
    <n v="12603.81"/>
    <m/>
    <n v="1"/>
    <m/>
    <n v="12603.81"/>
    <m/>
    <n v="0"/>
    <m/>
    <n v="12603.81"/>
    <m/>
    <n v="0"/>
    <n v="0"/>
    <m/>
    <m/>
    <m/>
    <s v="Tchibo"/>
    <s v="Yeni Müşteri"/>
    <s v="Yeni Satış"/>
    <s v="Hizmet"/>
    <s v="Hosting"/>
    <s v="Key Account"/>
    <s v="Univera Satış"/>
    <s v="Saha Satış"/>
    <s v="Yurt İçi"/>
    <s v="Türkiye"/>
    <s v="Merkez"/>
  </r>
  <r>
    <m/>
    <m/>
    <x v="265"/>
    <s v="Q3"/>
    <x v="0"/>
    <x v="7"/>
    <m/>
    <s v="SATEM GRUP GIDA DAGITIM VE PAZARLAMA A.S."/>
    <s v="EY.06.001"/>
    <s v="EnRoute Panorama - Yazilim Gelistirme Hizmeti"/>
    <s v="Univera - Oyak Grup"/>
    <x v="7"/>
    <s v="Enroute"/>
    <m/>
    <n v="8446.8035"/>
    <m/>
    <n v="20"/>
    <m/>
    <n v="241337.24"/>
    <m/>
    <n v="72401.17"/>
    <m/>
    <n v="168936.07"/>
    <m/>
    <n v="0"/>
    <n v="0"/>
    <s v="UNI240000001351"/>
    <m/>
    <m/>
    <s v="Oyak Grup"/>
    <s v="Mevcut Müşteri"/>
    <s v="Yeni Satış"/>
    <s v="Hizmet"/>
    <s v="Yazılım Geliştirme"/>
    <s v="Key Account"/>
    <s v="Univera Satış"/>
    <s v="Saha Satış"/>
    <s v="Yurt İçi"/>
    <s v="Türkiye"/>
    <s v="Merkez"/>
  </r>
  <r>
    <m/>
    <m/>
    <x v="265"/>
    <s v="Q3"/>
    <x v="0"/>
    <x v="7"/>
    <m/>
    <s v="Haribo SEKERLEME SAN. TIC.LTD. STI."/>
    <s v="EH.03.006"/>
    <s v="EnRoute Panorama - Uzaktan Kurulum ve Efitim Hizmeti"/>
    <s v="Univera - Haribo"/>
    <x v="7"/>
    <s v="Enroute"/>
    <m/>
    <n v="5481"/>
    <m/>
    <n v="4"/>
    <m/>
    <n v="21924"/>
    <m/>
    <n v="0"/>
    <m/>
    <n v="21924"/>
    <m/>
    <n v="0"/>
    <n v="0"/>
    <s v="UNI240000001340"/>
    <m/>
    <m/>
    <s v="Haribo"/>
    <s v="Mevcut Müşteri"/>
    <s v="Yeni Satış"/>
    <s v="Hizmet"/>
    <s v="Kurulum ve Eğitim"/>
    <s v="Key Account"/>
    <s v="Univera Satış"/>
    <s v="Saha Satış"/>
    <s v="Yurt İçi"/>
    <s v="Türkiye"/>
    <s v="Merkez"/>
  </r>
  <r>
    <m/>
    <m/>
    <x v="265"/>
    <s v="Q3"/>
    <x v="0"/>
    <x v="7"/>
    <m/>
    <s v="SARIDAYILAR GIDA PAZ.TIC.LTD.STI."/>
    <s v="EYS.02.011"/>
    <s v="EnRoute Panorama - Panel - Çoklu Proje Birlestirme Mobil Uygulama Lisansi Standart"/>
    <s v="Univera - Brown Forman"/>
    <x v="12"/>
    <s v="Enroute"/>
    <m/>
    <n v="8000"/>
    <m/>
    <n v="2"/>
    <m/>
    <n v="16000"/>
    <m/>
    <n v="0"/>
    <m/>
    <n v="16000"/>
    <m/>
    <n v="0"/>
    <n v="0"/>
    <s v="UNI240000001311"/>
    <m/>
    <m/>
    <s v="Brown Forman"/>
    <s v="Mevcut Müşteri"/>
    <s v="Yeni Satış"/>
    <s v="Lisans"/>
    <s v="Lisans Satışı"/>
    <s v="Key Account"/>
    <s v="Univera Satış"/>
    <s v="Saha Satış"/>
    <s v="Yurt İçi"/>
    <s v="Türkiye"/>
    <s v="Dist"/>
  </r>
  <r>
    <m/>
    <m/>
    <x v="265"/>
    <s v="Q3"/>
    <x v="0"/>
    <x v="7"/>
    <m/>
    <s v="NESTLE TÜRKIYE GIDA SANAYI A.S."/>
    <s v="EH.01.003"/>
    <s v="EnRoute Panorama - Kurulum ve Efitim Hizmeti"/>
    <s v="Univera - Nestle Professional"/>
    <x v="11"/>
    <s v="Enroute"/>
    <m/>
    <n v="12985.8"/>
    <m/>
    <n v="1"/>
    <m/>
    <n v="12985.8"/>
    <m/>
    <n v="0"/>
    <m/>
    <n v="12985.8"/>
    <m/>
    <n v="0"/>
    <n v="0"/>
    <s v="UNI240000001318"/>
    <m/>
    <m/>
    <s v="Nestle"/>
    <s v="Mevcut Müşteri"/>
    <s v="Yeni Satış"/>
    <s v="Hizmet"/>
    <s v="Kurulum ve Eğitim"/>
    <s v="Key Account"/>
    <s v="Univera Satış"/>
    <s v="Saha Satış"/>
    <s v="Yurt İçi"/>
    <s v="Türkiye"/>
    <s v="Merkez"/>
  </r>
  <r>
    <m/>
    <m/>
    <x v="265"/>
    <s v="Q3"/>
    <x v="0"/>
    <x v="7"/>
    <m/>
    <s v="BROWN FORMAN İÇKİ TİC. LTD. ŞTİ."/>
    <s v="EYS.04.012"/>
    <s v="EnRoute Panorama - E-Dönüsüm Modül Lisansi Standart"/>
    <s v="Univera - Brown Forman"/>
    <x v="12"/>
    <s v="E-Dönüşüm"/>
    <s v="Enroute"/>
    <n v="25000"/>
    <m/>
    <n v="2"/>
    <m/>
    <n v="50000"/>
    <m/>
    <n v="0"/>
    <m/>
    <n v="50000"/>
    <m/>
    <n v="0"/>
    <n v="0"/>
    <s v="UNI240000001342"/>
    <m/>
    <m/>
    <s v="Brown Forman"/>
    <s v="Mevcut Müşteri"/>
    <s v="Yeni Satış"/>
    <s v="Lisans"/>
    <s v="Lisans Satışı"/>
    <s v="Key Account"/>
    <s v="Univera Satış"/>
    <s v="Saha Satış"/>
    <s v="Yurt İçi"/>
    <s v="Türkiye"/>
    <s v="Merkez"/>
  </r>
  <r>
    <m/>
    <m/>
    <x v="265"/>
    <s v="Q1"/>
    <x v="1"/>
    <x v="2"/>
    <m/>
    <s v="MİYA OTOMASYON VE BARKOD BILISIM SISTEMLERI SAN TİC. VE L.T.D. STI."/>
    <s v="WPH.03.001"/>
    <s v="Webplus Hosting HIZMETI"/>
    <s v="Univera - Kanal"/>
    <x v="5"/>
    <s v="Hosting"/>
    <s v="Webplus"/>
    <n v="2988.88"/>
    <m/>
    <n v="2"/>
    <m/>
    <n v="5977.76"/>
    <m/>
    <n v="0"/>
    <m/>
    <n v="5977.76"/>
    <m/>
    <n v="0"/>
    <n v="0"/>
    <m/>
    <m/>
    <m/>
    <s v="Miya"/>
    <s v="Mevcut Müşteri"/>
    <s v="Yenileme"/>
    <s v="Hizmet"/>
    <s v="Hosting"/>
    <s v="Key Account"/>
    <s v="Kanal Satış"/>
    <s v="Miya"/>
    <s v="Yurt İçi"/>
    <s v="Türkiye"/>
    <s v="Merkez"/>
  </r>
  <r>
    <m/>
    <m/>
    <x v="265"/>
    <s v="Q1"/>
    <x v="1"/>
    <x v="2"/>
    <m/>
    <s v="MİYA OTOMASYON VE BARKOD BILISIM SISTEMLERI SAN TİC. VE L.T.D. STI."/>
    <s v="WPH.03.001"/>
    <s v="Webplus Hosting HIZMETI"/>
    <s v="Univera - Kanal"/>
    <x v="5"/>
    <s v="Hosting"/>
    <s v="Webplus"/>
    <n v="2597.0100000000002"/>
    <m/>
    <n v="2"/>
    <m/>
    <n v="5194.0200000000004"/>
    <m/>
    <n v="0"/>
    <m/>
    <n v="5194.0200000000004"/>
    <m/>
    <n v="0"/>
    <n v="0"/>
    <m/>
    <m/>
    <m/>
    <s v="Miya"/>
    <s v="Mevcut Müşteri"/>
    <s v="Yenileme"/>
    <s v="Hizmet"/>
    <s v="Hosting"/>
    <s v="Key Account"/>
    <s v="Kanal Satış"/>
    <s v="Miya"/>
    <s v="Yurt İçi"/>
    <s v="Türkiye"/>
    <s v="Merkez"/>
  </r>
  <r>
    <m/>
    <m/>
    <x v="265"/>
    <s v="Q1"/>
    <x v="1"/>
    <x v="2"/>
    <m/>
    <s v="MİYA OTOMASYON VE BARKOD BILISIM SISTEMLERI SAN TİC. VE L.T.D. STI."/>
    <s v="WPH.03.001"/>
    <s v="Webplus Hosting HIZMETI"/>
    <s v="Univera - Kanal"/>
    <x v="5"/>
    <s v="Hosting"/>
    <s v="Webplus"/>
    <n v="3622.12"/>
    <m/>
    <n v="2"/>
    <m/>
    <n v="7244.24"/>
    <m/>
    <n v="0"/>
    <m/>
    <n v="7244.24"/>
    <m/>
    <n v="0"/>
    <n v="0"/>
    <m/>
    <m/>
    <m/>
    <s v="Miya"/>
    <s v="Mevcut Müşteri"/>
    <s v="Yenileme"/>
    <s v="Hizmet"/>
    <s v="Hosting"/>
    <s v="Key Account"/>
    <s v="Kanal Satış"/>
    <s v="Miya"/>
    <s v="Yurt İçi"/>
    <s v="Türkiye"/>
    <s v="Merkez"/>
  </r>
  <r>
    <m/>
    <m/>
    <x v="265"/>
    <s v="Q1"/>
    <x v="1"/>
    <x v="2"/>
    <m/>
    <s v="MİYA OTOMASYON VE BARKOD BILISIM SISTEMLERI SAN TİC. VE L.T.D. STI."/>
    <s v="WPH.03.001"/>
    <s v="Webplus Hosting HIZMETI"/>
    <s v="Univera - Kanal"/>
    <x v="5"/>
    <s v="Hosting"/>
    <s v="Webplus"/>
    <n v="2597.0100000000002"/>
    <m/>
    <n v="2"/>
    <m/>
    <n v="5194.0200000000004"/>
    <m/>
    <n v="0"/>
    <m/>
    <n v="5194.0200000000004"/>
    <m/>
    <n v="0"/>
    <n v="0"/>
    <m/>
    <m/>
    <m/>
    <s v="Miya"/>
    <s v="Mevcut Müşteri"/>
    <s v="Yenileme"/>
    <s v="Hizmet"/>
    <s v="Hosting"/>
    <s v="Key Account"/>
    <s v="Kanal Satış"/>
    <s v="Miya"/>
    <s v="Yurt İçi"/>
    <s v="Türkiye"/>
    <s v="Merkez"/>
  </r>
  <r>
    <m/>
    <m/>
    <x v="265"/>
    <s v="Q1"/>
    <x v="1"/>
    <x v="2"/>
    <m/>
    <s v="MİYA OTOMASYON VE BARKOD BILISIM SISTEMLERI SAN TİC. VE L.T.D. STI."/>
    <s v="WPH.03.001"/>
    <s v="Webplus Hosting HIZMETI"/>
    <s v="Univera - Kanal"/>
    <x v="5"/>
    <s v="Hosting"/>
    <s v="Webplus"/>
    <n v="3622.12"/>
    <m/>
    <n v="2"/>
    <m/>
    <n v="7244.24"/>
    <m/>
    <n v="0"/>
    <m/>
    <n v="7244.24"/>
    <m/>
    <n v="0"/>
    <n v="0"/>
    <m/>
    <m/>
    <m/>
    <s v="Miya"/>
    <s v="Mevcut Müşteri"/>
    <s v="Yenileme"/>
    <s v="Hizmet"/>
    <s v="Hosting"/>
    <s v="Key Account"/>
    <s v="Kanal Satış"/>
    <s v="Miya"/>
    <s v="Yurt İçi"/>
    <s v="Türkiye"/>
    <s v="Merkez"/>
  </r>
  <r>
    <m/>
    <m/>
    <x v="265"/>
    <s v="Q1"/>
    <x v="1"/>
    <x v="2"/>
    <m/>
    <s v="MİYA OTOMASYON VE BARKOD BILISIM SISTEMLERI SAN TİC. VE L.T.D. STI."/>
    <s v="WPH.03.001"/>
    <s v="Webplus Hosting HIZMETI"/>
    <s v="Univera - Kanal"/>
    <x v="5"/>
    <s v="Hosting"/>
    <s v="Webplus"/>
    <n v="2597.0100000000002"/>
    <m/>
    <n v="2"/>
    <m/>
    <n v="5194.0200000000004"/>
    <m/>
    <n v="0"/>
    <m/>
    <n v="5194.0200000000004"/>
    <m/>
    <n v="0"/>
    <n v="0"/>
    <m/>
    <m/>
    <m/>
    <s v="Miya"/>
    <s v="Mevcut Müşteri"/>
    <s v="Yenileme"/>
    <s v="Hizmet"/>
    <s v="Hosting"/>
    <s v="Key Account"/>
    <s v="Kanal Satış"/>
    <s v="Miya"/>
    <s v="Yurt İçi"/>
    <s v="Türkiye"/>
    <s v="Merkez"/>
  </r>
  <r>
    <m/>
    <m/>
    <x v="265"/>
    <s v="Q1"/>
    <x v="1"/>
    <x v="2"/>
    <m/>
    <s v="MİYA OTOMASYON VE BARKOD BILISIM SISTEMLERI SAN TİC. VE L.T.D. STI."/>
    <s v="WPH.03.001"/>
    <s v="Webplus Hosting HIZMETI"/>
    <s v="Univera - Kanal"/>
    <x v="5"/>
    <s v="Hosting"/>
    <s v="Webplus"/>
    <n v="2597.0100000000002"/>
    <m/>
    <n v="2"/>
    <m/>
    <n v="5194.0200000000004"/>
    <m/>
    <n v="0"/>
    <m/>
    <n v="5194.0200000000004"/>
    <m/>
    <n v="0"/>
    <n v="0"/>
    <m/>
    <m/>
    <m/>
    <s v="Miya"/>
    <s v="Mevcut Müşteri"/>
    <s v="Yenileme"/>
    <s v="Hizmet"/>
    <s v="Hosting"/>
    <s v="Key Account"/>
    <s v="Kanal Satış"/>
    <s v="Miya"/>
    <s v="Yurt İçi"/>
    <s v="Türkiye"/>
    <s v="Merkez"/>
  </r>
  <r>
    <m/>
    <m/>
    <x v="265"/>
    <s v="Q1"/>
    <x v="1"/>
    <x v="2"/>
    <m/>
    <s v="MİYA OTOMASYON VE BARKOD BILISIM SISTEMLERI SAN TİC. VE L.T.D. STI."/>
    <s v="UH.01.002"/>
    <s v="Unidox Kontör"/>
    <s v="Univera Kontör Satışı"/>
    <x v="5"/>
    <s v="E-Dönüşüm"/>
    <s v="Unidox"/>
    <n v="1.3656999999999999"/>
    <m/>
    <n v="25000"/>
    <m/>
    <n v="42657.5"/>
    <m/>
    <n v="8515"/>
    <m/>
    <n v="34142.5"/>
    <m/>
    <n v="0"/>
    <n v="0"/>
    <m/>
    <m/>
    <m/>
    <s v="Miya"/>
    <s v="Mevcut Müşteri"/>
    <s v="Yeni Satış"/>
    <s v="Kontor"/>
    <s v="Kontor Satışı"/>
    <s v="Key Account"/>
    <s v="Kanal Satış"/>
    <s v="Miya"/>
    <s v="Yurt İçi"/>
    <s v="Türkiye"/>
    <s v="Merkez"/>
  </r>
  <r>
    <m/>
    <m/>
    <x v="265"/>
    <s v="Q1"/>
    <x v="1"/>
    <x v="2"/>
    <m/>
    <s v="BARIS MESRUBAT - HASAN KADIR ZOGUN"/>
    <s v="UH.01.002"/>
    <s v="Unidox Kontör"/>
    <s v="Univera Kontör Satışı"/>
    <x v="6"/>
    <s v="E-Dönüşüm"/>
    <s v="Unidox"/>
    <n v="3.6"/>
    <m/>
    <n v="5000"/>
    <m/>
    <n v="18000"/>
    <m/>
    <n v="0"/>
    <m/>
    <n v="18000"/>
    <m/>
    <n v="0"/>
    <n v="0"/>
    <m/>
    <m/>
    <m/>
    <s v="Barış Meşrubat"/>
    <s v="Yeni Müşteri"/>
    <s v="Yeni Satış"/>
    <s v="Kontor"/>
    <s v="Kontor Satışı"/>
    <s v="Key Account"/>
    <s v="Univera Satış"/>
    <s v="Saha Satış"/>
    <s v="Yurt İçi"/>
    <s v="Türkiye"/>
    <s v="Merkez"/>
  </r>
  <r>
    <m/>
    <m/>
    <x v="265"/>
    <s v="Q1"/>
    <x v="1"/>
    <x v="2"/>
    <m/>
    <s v="DOĞUŞ ÇAY VE GIDA MADD.ÜRT.PAZ.İTH.İHR.A.Ş"/>
    <s v="SH.02.001"/>
    <s v="Stokbar Panorama - Yillik Yazilim Bakim Hizmeti"/>
    <s v="Univera Doğuş Çay Projesi"/>
    <x v="12"/>
    <s v="Stokbar"/>
    <s v="Stokbar"/>
    <n v="10972.5"/>
    <m/>
    <n v="1"/>
    <m/>
    <n v="15675"/>
    <m/>
    <n v="4702.5"/>
    <m/>
    <n v="10972.5"/>
    <m/>
    <n v="0"/>
    <n v="0"/>
    <m/>
    <m/>
    <m/>
    <s v="Doğuş Çay"/>
    <s v="Mevcut Müşteri"/>
    <s v="Yeni Satış"/>
    <s v="Hizmet"/>
    <s v="Bakım ve Destek Hizmeti"/>
    <s v="Key Account"/>
    <s v="Univera Satış"/>
    <s v="Saha Satış"/>
    <s v="Yurt İçi"/>
    <s v="Türkiye"/>
    <s v="Merkez"/>
  </r>
  <r>
    <m/>
    <m/>
    <x v="265"/>
    <s v="Q1"/>
    <x v="1"/>
    <x v="2"/>
    <m/>
    <s v="DOĞUŞ ÇAY VE GIDA MADD.ÜRT.PAZ.İTH.İHR.A.Ş"/>
    <s v="SY.01.007"/>
    <s v="Stokbar Panorama - Tesis Yazılımi (Enterprise)"/>
    <s v="Univera Doğuş Çay Projesi"/>
    <x v="12"/>
    <s v="Stokbar"/>
    <s v="Stokbar"/>
    <n v="190950"/>
    <m/>
    <n v="1"/>
    <m/>
    <n v="285000"/>
    <m/>
    <n v="94050"/>
    <m/>
    <n v="190950"/>
    <m/>
    <n v="0"/>
    <n v="0"/>
    <m/>
    <m/>
    <m/>
    <s v="Doğuş Çay"/>
    <s v="Mevcut Müşteri"/>
    <s v="Yeni Satış"/>
    <s v="Lisans"/>
    <s v="Lisans Satışı"/>
    <s v="Key Account"/>
    <s v="Univera Satış"/>
    <s v="Saha Satış"/>
    <s v="Yurt İçi"/>
    <s v="Türkiye"/>
    <s v="Merkez"/>
  </r>
  <r>
    <m/>
    <m/>
    <x v="265"/>
    <s v="Q1"/>
    <x v="1"/>
    <x v="2"/>
    <m/>
    <s v="DOĞUŞ ÇAY VE GIDA MADD.ÜRT.PAZ.İTH.İHR.A.Ş"/>
    <s v="SH.01.001"/>
    <s v="Stokbar Panorama - Proje Yönetim Hizmeti"/>
    <s v="Univera Doğuş Çay Projesi"/>
    <x v="12"/>
    <s v="Stokbar"/>
    <s v="Stokbar"/>
    <n v="11550"/>
    <m/>
    <n v="30"/>
    <m/>
    <n v="525000"/>
    <m/>
    <n v="178500"/>
    <m/>
    <n v="346500"/>
    <m/>
    <n v="0"/>
    <n v="0"/>
    <m/>
    <m/>
    <m/>
    <s v="Doğuş Çay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265"/>
    <s v="Q1"/>
    <x v="1"/>
    <x v="2"/>
    <m/>
    <s v="DOĞUŞ ÇAY VE GIDA MADD.ÜRT.PAZ.İTH.İHR.A.Ş"/>
    <s v="SH.03.001"/>
    <s v="Stokbar Panorama - Çafri Merkezi Hizmeti (Tesis)"/>
    <s v="Univera Doğuş Çay Projesi"/>
    <x v="12"/>
    <s v="Stokbar"/>
    <s v="Stokbar"/>
    <n v="8750"/>
    <m/>
    <n v="1"/>
    <m/>
    <n v="12500"/>
    <m/>
    <n v="3750"/>
    <m/>
    <n v="8750"/>
    <m/>
    <n v="0"/>
    <n v="0"/>
    <m/>
    <m/>
    <m/>
    <s v="Doğuş Çay"/>
    <s v="Mevcut Müşteri"/>
    <s v="Yeni Satış"/>
    <s v="Hizmet"/>
    <s v="Çağrı Merkezi"/>
    <s v="Key Account"/>
    <s v="Univera Satış"/>
    <s v="Saha Satış"/>
    <s v="Yurt İçi"/>
    <s v="Türkiye"/>
    <s v="Merkez"/>
  </r>
  <r>
    <m/>
    <m/>
    <x v="265"/>
    <s v="Q1"/>
    <x v="1"/>
    <x v="2"/>
    <m/>
    <s v="MARS GIDA ÜRÜNLERI TIC. LTD.STI."/>
    <s v="EH.06.001"/>
    <s v="Enroute Panorama - Hosting Hizmeti"/>
    <s v="Univera - Mars Gıda"/>
    <x v="14"/>
    <s v="Hosting"/>
    <s v="Enroute"/>
    <n v="63153.79"/>
    <m/>
    <n v="1"/>
    <m/>
    <n v="63153.794527999999"/>
    <m/>
    <n v="4.5279999999999999E-3"/>
    <m/>
    <n v="63153.79"/>
    <m/>
    <n v="0"/>
    <n v="0"/>
    <m/>
    <m/>
    <m/>
    <s v="Mars Gıda"/>
    <s v="Mevcut Müşteri"/>
    <s v="Yenileme"/>
    <s v="Hizmet"/>
    <s v="Hosting"/>
    <s v="Key Account"/>
    <s v="Univera Satış"/>
    <s v="Saha Satış"/>
    <s v="Yurt İçi"/>
    <s v="Türkiye"/>
    <s v="Merkez"/>
  </r>
  <r>
    <m/>
    <m/>
    <x v="266"/>
    <s v="Q3"/>
    <x v="0"/>
    <x v="7"/>
    <m/>
    <s v="Şölen Çikolata Gıda Sanayi Ve Ticaret A. Ş."/>
    <s v="EY.06.001"/>
    <s v="EnRoute Panorama - Yazilim Gelistirme Hizmeti"/>
    <s v="Univera - Şölen"/>
    <x v="11"/>
    <s v="Enroute"/>
    <m/>
    <n v="7290"/>
    <m/>
    <n v="6.93"/>
    <m/>
    <n v="50519.7"/>
    <m/>
    <n v="0"/>
    <m/>
    <n v="50519.7"/>
    <m/>
    <n v="0"/>
    <n v="0"/>
    <s v="UNI240000001343"/>
    <m/>
    <m/>
    <s v="Şölen"/>
    <s v="Mevcut Müşteri"/>
    <s v="Yeni Satış"/>
    <s v="Hizmet"/>
    <s v="Yazılım Geliştirme"/>
    <s v="Key Account"/>
    <s v="Univera Satış"/>
    <s v="Saha Satış"/>
    <s v="Yurt İçi"/>
    <s v="Türkiye"/>
    <s v="Merkez"/>
  </r>
  <r>
    <m/>
    <m/>
    <x v="266"/>
    <s v="Q3"/>
    <x v="0"/>
    <x v="7"/>
    <m/>
    <s v="Şölen Çikolata Gıda Sanayi Ve Ticaret A. Ş."/>
    <s v="EH.05.002"/>
    <s v="EnRoute Panorama - Rapor Gelistirme Hizmeti"/>
    <s v="Univera - Şölen"/>
    <x v="11"/>
    <s v="Enroute"/>
    <m/>
    <n v="5443.2"/>
    <m/>
    <n v="7"/>
    <m/>
    <n v="38102.400000000001"/>
    <m/>
    <n v="0"/>
    <m/>
    <n v="38102.400000000001"/>
    <m/>
    <n v="0"/>
    <n v="0"/>
    <s v="UNI240000001343"/>
    <m/>
    <m/>
    <s v="Şölen"/>
    <s v="Mevcut Müşteri"/>
    <s v="Yeni Satış"/>
    <s v="Hizmet"/>
    <s v="Rapor Geliştirme"/>
    <s v="Key Account"/>
    <s v="Univera Satış"/>
    <s v="Saha Satış"/>
    <s v="Yurt İçi"/>
    <s v="Türkiye"/>
    <s v="Merkez"/>
  </r>
  <r>
    <m/>
    <m/>
    <x v="266"/>
    <s v="Q1"/>
    <x v="1"/>
    <x v="2"/>
    <m/>
    <s v="Lomisi JSC Efes Gürcistan "/>
    <s v="QH.02.001"/>
    <s v="Quest Panorama - Yillik Yazilim Bakimi, Yasatma ve Merkezi Destek Hizmeti"/>
    <s v="Univera - Efes Gürcistan"/>
    <x v="16"/>
    <s v="Quest"/>
    <s v="Quest"/>
    <n v="72132.149999999994"/>
    <m/>
    <n v="1"/>
    <m/>
    <n v="72132.153789999997"/>
    <m/>
    <n v="3.79E-3"/>
    <m/>
    <n v="72132.149999999994"/>
    <m/>
    <n v="0"/>
    <n v="0"/>
    <m/>
    <m/>
    <m/>
    <s v="Efes International"/>
    <s v="Mevcut Müşteri"/>
    <s v="Yenileme"/>
    <s v="Hizmet"/>
    <s v="Bakım ve Destek Hizmeti"/>
    <s v="Key Account"/>
    <s v="Univera Satış"/>
    <s v="Saha Satış"/>
    <s v="Yurt Dışı"/>
    <s v="Gürcistan"/>
    <s v="Merkez"/>
  </r>
  <r>
    <m/>
    <m/>
    <x v="267"/>
    <s v="Q3"/>
    <x v="0"/>
    <x v="7"/>
    <m/>
    <s v="SATEM GRUP GIDA DAGITIM VE PAZARLAMA A.S."/>
    <s v="EH.01.001"/>
    <s v="EnRoute Panorama - Proje Yönetim Hizmeti"/>
    <s v="Univera - Oyak Grup"/>
    <x v="7"/>
    <s v="Enroute"/>
    <m/>
    <n v="8056.3"/>
    <m/>
    <n v="1"/>
    <m/>
    <n v="11509"/>
    <m/>
    <n v="3452.7"/>
    <m/>
    <n v="8056.3"/>
    <m/>
    <n v="0"/>
    <n v="0"/>
    <s v="UNI240000001351"/>
    <m/>
    <m/>
    <s v="Oyak Grup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267"/>
    <s v="Q1"/>
    <x v="1"/>
    <x v="2"/>
    <m/>
    <s v="MİYA OTOMASYON VE BARKOD BILISIM SISTEMLERI SAN TİC. VE L.T.D. STI."/>
    <s v="WProje Yönetimi.01.003"/>
    <s v="Webplus EK KULLANICI LISANSI +1"/>
    <s v="Univera - Kanal"/>
    <x v="5"/>
    <s v="Enroute"/>
    <s v="Webplus"/>
    <n v="1725"/>
    <m/>
    <n v="1"/>
    <m/>
    <n v="1725"/>
    <m/>
    <n v="0"/>
    <m/>
    <n v="1725"/>
    <m/>
    <n v="0"/>
    <n v="0"/>
    <m/>
    <m/>
    <m/>
    <s v="Miya"/>
    <s v="Mevcut Müşteri"/>
    <s v="Yeni Satış"/>
    <s v="Lisans"/>
    <s v="Lisans Satışı"/>
    <s v="Key Account"/>
    <s v="Kanal Satış"/>
    <s v="Miya"/>
    <s v="Yurt İçi"/>
    <s v="Türkiye"/>
    <s v="Merkez"/>
  </r>
  <r>
    <m/>
    <m/>
    <x v="267"/>
    <s v="Q1"/>
    <x v="1"/>
    <x v="2"/>
    <m/>
    <s v="MİYA OTOMASYON VE BARKOD BILISIM SISTEMLERI SAN TİC. VE L.T.D. STI."/>
    <s v="WProje Yönetimi.02.001"/>
    <s v="Webplus (Android) SATIS TEMSILCISI LISANSI"/>
    <s v="Univera - Kanal"/>
    <x v="5"/>
    <s v="Enroute"/>
    <s v="Webplus"/>
    <n v="4550"/>
    <m/>
    <n v="3"/>
    <m/>
    <n v="13650"/>
    <m/>
    <n v="0"/>
    <m/>
    <n v="13650"/>
    <m/>
    <n v="0"/>
    <n v="0"/>
    <m/>
    <m/>
    <m/>
    <s v="Miya"/>
    <s v="Mevcut Müşteri"/>
    <s v="Yeni Satış"/>
    <s v="Lisans"/>
    <s v="Lisans Satışı"/>
    <s v="Key Account"/>
    <s v="Kanal Satış"/>
    <s v="Miya"/>
    <s v="Yurt İçi"/>
    <s v="Türkiye"/>
    <s v="Merkez"/>
  </r>
  <r>
    <m/>
    <m/>
    <x v="267"/>
    <s v="Q1"/>
    <x v="1"/>
    <x v="2"/>
    <m/>
    <s v="MİYA OTOMASYON VE BARKOD BILISIM SISTEMLERI SAN TİC. VE L.T.D. STI."/>
    <s v="WProje Yönetimi.02.001"/>
    <s v="Webplus (Android) SATIS TEMSILCISI LISANSI"/>
    <s v="Univera - Kanal"/>
    <x v="5"/>
    <s v="Enroute"/>
    <s v="Webplus"/>
    <n v="4550"/>
    <m/>
    <n v="1"/>
    <m/>
    <n v="4550"/>
    <m/>
    <n v="0"/>
    <m/>
    <n v="4550"/>
    <m/>
    <n v="0"/>
    <n v="0"/>
    <m/>
    <m/>
    <m/>
    <s v="Miya"/>
    <s v="Mevcut Müşteri"/>
    <s v="Yeni Satış"/>
    <s v="Lisans"/>
    <s v="Lisans Satışı"/>
    <s v="Key Account"/>
    <s v="Kanal Satış"/>
    <s v="Miya"/>
    <s v="Yurt İçi"/>
    <s v="Türkiye"/>
    <s v="Merkez"/>
  </r>
  <r>
    <m/>
    <m/>
    <x v="267"/>
    <s v="Q1"/>
    <x v="1"/>
    <x v="2"/>
    <m/>
    <s v="MİYA OTOMASYON VE BARKOD BILISIM SISTEMLERI SAN TİC. VE L.T.D. STI."/>
    <s v="WProje Yönetimi.02.001"/>
    <s v="Webplus (Android) SATIS TEMSILCISI LISANSI"/>
    <s v="Univera - Kanal"/>
    <x v="5"/>
    <s v="Enroute"/>
    <s v="Webplus"/>
    <n v="2588"/>
    <m/>
    <n v="2"/>
    <m/>
    <n v="5176"/>
    <m/>
    <n v="0"/>
    <m/>
    <n v="5176"/>
    <m/>
    <n v="0"/>
    <n v="0"/>
    <m/>
    <m/>
    <m/>
    <s v="Miya"/>
    <s v="Mevcut Müşteri"/>
    <s v="Yeni Satış"/>
    <s v="Lisans"/>
    <s v="Lisans Satışı"/>
    <s v="Key Account"/>
    <s v="Kanal Satış"/>
    <s v="Miya"/>
    <s v="Yurt İçi"/>
    <s v="Türkiye"/>
    <s v="Merkez"/>
  </r>
  <r>
    <m/>
    <m/>
    <x v="267"/>
    <s v="Q1"/>
    <x v="1"/>
    <x v="2"/>
    <m/>
    <s v="KÖKTEPE GIDA TEMIZLIK VE TEMIZLIK MALZ.PAZ.ITH.IHR.SAN.TIC.LTD.STI."/>
    <s v="UH.01.002"/>
    <s v="Unidox Kontör"/>
    <s v="Univera Kontör Satışı"/>
    <x v="6"/>
    <s v="E-Dönüşüm"/>
    <s v="Unidox"/>
    <n v="2.2999999999999998"/>
    <m/>
    <n v="10000"/>
    <m/>
    <n v="23000"/>
    <m/>
    <n v="0"/>
    <m/>
    <n v="23000"/>
    <m/>
    <n v="0"/>
    <n v="0"/>
    <m/>
    <m/>
    <m/>
    <s v="Doğuş Çay"/>
    <s v="Mevcut Müşteri"/>
    <s v="Yeni Satış"/>
    <s v="Kontor"/>
    <s v="Kontor Satışı"/>
    <s v="Key Account"/>
    <s v="Univera Satış"/>
    <s v="Saha Satış"/>
    <s v="Yurt İçi"/>
    <s v="Türkiye"/>
    <s v="Dist"/>
  </r>
  <r>
    <m/>
    <m/>
    <x v="267"/>
    <s v="Q1"/>
    <x v="1"/>
    <x v="2"/>
    <m/>
    <s v="BALIKESIR ELEKTROMEKANIK SANAYI TESISLERI AS."/>
    <s v="SH.02.001"/>
    <s v="Stokbar Panorama - Yillik Yazilim Bakim Hizmeti"/>
    <s v="Univera - Best Elektromekanik"/>
    <x v="13"/>
    <s v="Stokbar"/>
    <s v="Stokbar"/>
    <n v="303175.06"/>
    <m/>
    <n v="1"/>
    <m/>
    <n v="303175.06"/>
    <m/>
    <n v="0"/>
    <m/>
    <n v="303175.06"/>
    <m/>
    <n v="0"/>
    <n v="0"/>
    <m/>
    <m/>
    <m/>
    <s v="Balıkesir Elektromekanik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267"/>
    <s v="Q1"/>
    <x v="1"/>
    <x v="2"/>
    <m/>
    <s v="IFFCO TURKEY GIDA SAN. ve TIC. A.S"/>
    <s v="SH.02.001"/>
    <s v="Stokbar Panorama - Yillik Yazilim Bakim Hizmeti"/>
    <s v="Univera - Felda Iffco"/>
    <x v="13"/>
    <s v="Stokbar"/>
    <s v="Stokbar"/>
    <n v="105600"/>
    <m/>
    <n v="1"/>
    <m/>
    <n v="105600"/>
    <m/>
    <n v="0"/>
    <m/>
    <n v="105600"/>
    <m/>
    <n v="0"/>
    <n v="0"/>
    <m/>
    <m/>
    <m/>
    <s v="Felda - Iffco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267"/>
    <s v="Q1"/>
    <x v="1"/>
    <x v="2"/>
    <m/>
    <s v="BALIKESIR ELEKTROMEKANIK SANAYI TESISLERI AS."/>
    <s v="SH.03.001"/>
    <s v="Stokbar Panorama - Çafri Merkezi Hizmeti (Tesis)"/>
    <s v="Univera - Best Elektromekanik"/>
    <x v="13"/>
    <s v="Stokbar"/>
    <s v="Stokbar"/>
    <n v="77101.2"/>
    <m/>
    <n v="2"/>
    <m/>
    <n v="154202.4"/>
    <m/>
    <n v="0"/>
    <m/>
    <n v="154202.4"/>
    <m/>
    <n v="0"/>
    <n v="0"/>
    <m/>
    <m/>
    <m/>
    <s v="Balıkesir Elektromekanik"/>
    <s v="Mevcut Müşteri"/>
    <s v="Yenileme"/>
    <s v="Hizmet"/>
    <s v="Çağrı Merkezi"/>
    <s v="Key Account"/>
    <s v="Univera Satış"/>
    <s v="Saha Satış"/>
    <s v="Yurt İçi"/>
    <s v="Türkiye"/>
    <s v="Merkez"/>
  </r>
  <r>
    <m/>
    <m/>
    <x v="268"/>
    <s v="Q3"/>
    <x v="0"/>
    <x v="7"/>
    <m/>
    <s v="Haribo SEKERLEME SAN. TIC.LTD. STI."/>
    <s v="EY.06.001"/>
    <s v="EnRoute Panorama - Yazilim Gelistirme Hizmeti"/>
    <s v="Univera - Haribo"/>
    <x v="7"/>
    <s v="Enroute"/>
    <m/>
    <n v="4205.7006172839501"/>
    <m/>
    <n v="6.48"/>
    <m/>
    <n v="30281.040000000001"/>
    <m/>
    <n v="3028.1"/>
    <m/>
    <n v="27252.94"/>
    <m/>
    <n v="0"/>
    <n v="0"/>
    <s v="UNI240000001375"/>
    <m/>
    <m/>
    <s v="Haribo"/>
    <s v="Mevcut Müşteri"/>
    <s v="Yeni Satış"/>
    <s v="Hizmet"/>
    <s v="Yazılım Geliştirme"/>
    <s v="Key Account"/>
    <s v="Univera Satış"/>
    <s v="Saha Satış"/>
    <s v="Yurt İçi"/>
    <s v="Türkiye"/>
    <s v="Merkez"/>
  </r>
  <r>
    <m/>
    <m/>
    <x v="268"/>
    <s v="Q3"/>
    <x v="0"/>
    <x v="7"/>
    <m/>
    <s v="Mey İçki Sanayi ve Ticaret A.Ş."/>
    <s v="EY.06.001"/>
    <s v="EnRoute Panorama - Yazilim Gelistirme Hizmeti"/>
    <s v="Univera - Mey İçki"/>
    <x v="11"/>
    <s v="Enroute"/>
    <m/>
    <n v="5072"/>
    <m/>
    <n v="64.8"/>
    <m/>
    <n v="328665.59999999998"/>
    <m/>
    <n v="0"/>
    <m/>
    <n v="328665.59999999998"/>
    <m/>
    <n v="0"/>
    <n v="0"/>
    <s v="UNI240000001410"/>
    <m/>
    <m/>
    <s v="Mey İçki"/>
    <s v="Mevcut Müşteri"/>
    <s v="Yeni Satış"/>
    <s v="Hizmet"/>
    <s v="Yazılım Geliştirme"/>
    <s v="Key Account"/>
    <s v="Univera Satış"/>
    <s v="Saha Satış"/>
    <s v="Yurt İçi"/>
    <s v="Türkiye"/>
    <s v="Merkez"/>
  </r>
  <r>
    <m/>
    <m/>
    <x v="268"/>
    <s v="Q3"/>
    <x v="0"/>
    <x v="7"/>
    <m/>
    <s v="JTI TÜTÜN ÜRÜNLERI PAZARLAMA A.S."/>
    <s v="EH.03.003"/>
    <s v="EnRoute Panorama - Uzman Destek Hizmeti"/>
    <s v="Univera - JTI"/>
    <x v="11"/>
    <s v="Enroute"/>
    <m/>
    <n v="100000"/>
    <m/>
    <n v="1"/>
    <m/>
    <n v="100000"/>
    <m/>
    <n v="0"/>
    <m/>
    <n v="100000"/>
    <m/>
    <n v="0"/>
    <n v="0"/>
    <s v="UNI240000001352"/>
    <m/>
    <m/>
    <s v="JTI"/>
    <s v="Mevcut Müşteri"/>
    <s v="Yenileme"/>
    <s v="Hizmet"/>
    <s v="Hosting"/>
    <s v="Key Account"/>
    <s v="Univera Satış"/>
    <s v="Saha Satış"/>
    <s v="Yurt İçi"/>
    <s v="Türkiye"/>
    <s v="Merkez"/>
  </r>
  <r>
    <m/>
    <m/>
    <x v="268"/>
    <s v="Q3"/>
    <x v="0"/>
    <x v="7"/>
    <m/>
    <s v="JTI TÜTÜN ÜRÜNLERI PAZARLAMA A.S."/>
    <s v="EH.03.003"/>
    <s v="EnRoute Panorama - Uzman Destek Hizmeti"/>
    <s v="Univera - JTI"/>
    <x v="11"/>
    <s v="Enroute"/>
    <m/>
    <n v="100000"/>
    <m/>
    <n v="1"/>
    <m/>
    <n v="100000"/>
    <m/>
    <n v="0"/>
    <m/>
    <n v="100000"/>
    <m/>
    <n v="0"/>
    <n v="0"/>
    <s v="UNI240000001353"/>
    <m/>
    <m/>
    <s v="JTI"/>
    <s v="Mevcut Müşteri"/>
    <s v="Yenileme"/>
    <s v="Hizmet"/>
    <s v="Hosting"/>
    <s v="Key Account"/>
    <s v="Univera Satış"/>
    <s v="Saha Satış"/>
    <s v="Yurt İçi"/>
    <s v="Türkiye"/>
    <s v="Merkez"/>
  </r>
  <r>
    <m/>
    <m/>
    <x v="268"/>
    <s v="Q3"/>
    <x v="0"/>
    <x v="7"/>
    <m/>
    <s v="Haribo SEKERLEME SAN. TIC.LTD. STI."/>
    <s v="EH.01.001"/>
    <s v="EnRoute Panorama - Proje Yönetim Hizmeti"/>
    <s v="Univera - Haribo"/>
    <x v="7"/>
    <s v="Enroute"/>
    <m/>
    <n v="3924.9"/>
    <m/>
    <n v="1"/>
    <m/>
    <n v="4361"/>
    <m/>
    <n v="436.1"/>
    <m/>
    <n v="3924.9"/>
    <m/>
    <n v="0"/>
    <n v="0"/>
    <s v="UNI240000001375"/>
    <m/>
    <m/>
    <s v="Haribo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268"/>
    <s v="Q3"/>
    <x v="0"/>
    <x v="7"/>
    <m/>
    <s v="Mey İçki Sanayi ve Ticaret A.Ş."/>
    <s v="EH.01.001"/>
    <s v="EnRoute Panorama - Proje Yönetim Hizmeti"/>
    <s v="Univera - Mey İçki"/>
    <x v="11"/>
    <s v="Enroute"/>
    <m/>
    <n v="4723"/>
    <m/>
    <n v="5"/>
    <m/>
    <n v="23615"/>
    <m/>
    <n v="0"/>
    <m/>
    <n v="23615"/>
    <m/>
    <n v="0"/>
    <n v="0"/>
    <s v="UNI240000001410"/>
    <m/>
    <m/>
    <s v="Mey İçki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268"/>
    <s v="Q3"/>
    <x v="0"/>
    <x v="7"/>
    <m/>
    <s v="Şölen Çikolata Gıda Sanayi Ve Ticaret A. Ş."/>
    <s v="EH.01.001"/>
    <s v="EnRoute Panorama - Proje Yönetim Hizmeti"/>
    <s v="Univera - Şölen"/>
    <x v="11"/>
    <s v="Enroute"/>
    <m/>
    <n v="6451.2"/>
    <m/>
    <n v="1"/>
    <m/>
    <n v="6451.2"/>
    <m/>
    <n v="0"/>
    <m/>
    <n v="6451.2"/>
    <m/>
    <n v="0"/>
    <n v="0"/>
    <s v="UNI240000001343"/>
    <m/>
    <m/>
    <s v="Şölen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268"/>
    <s v="Q3"/>
    <x v="0"/>
    <x v="7"/>
    <m/>
    <s v="Mey İçki Sanayi ve Ticaret A.Ş."/>
    <s v="EH.01.003"/>
    <s v="EnRoute Panorama - Kurulum ve Efitim Hizmeti"/>
    <s v="Univera - Mey İçki"/>
    <x v="11"/>
    <s v="Enroute"/>
    <m/>
    <n v="5072"/>
    <m/>
    <n v="11"/>
    <m/>
    <n v="55792"/>
    <m/>
    <n v="0"/>
    <m/>
    <n v="55792"/>
    <m/>
    <n v="0"/>
    <n v="0"/>
    <s v="UNI240000001410"/>
    <m/>
    <m/>
    <s v="Mey İçki"/>
    <s v="Mevcut Müşteri"/>
    <s v="Yeni Satış"/>
    <s v="Hizmet"/>
    <s v="Kurulum ve Eğitim"/>
    <s v="Key Account"/>
    <s v="Univera Satış"/>
    <s v="Saha Satış"/>
    <s v="Yurt İçi"/>
    <s v="Türkiye"/>
    <s v="Merkez"/>
  </r>
  <r>
    <m/>
    <m/>
    <x v="268"/>
    <s v="Q1"/>
    <x v="1"/>
    <x v="2"/>
    <m/>
    <s v="MİYA OTOMASYON VE BARKOD BILISIM SISTEMLERI SAN TİC. VE L.T.D. STI."/>
    <s v="UH.01.002"/>
    <s v="Unidox Kontör"/>
    <s v="Univera Kontör Satışı"/>
    <x v="5"/>
    <s v="E-Dönüşüm"/>
    <s v="Unidox"/>
    <n v="2.4375"/>
    <m/>
    <n v="25000"/>
    <m/>
    <n v="60937.5"/>
    <m/>
    <n v="0"/>
    <m/>
    <n v="60937.5"/>
    <m/>
    <n v="0"/>
    <n v="0"/>
    <m/>
    <m/>
    <m/>
    <s v="Miya"/>
    <s v="Mevcut Müşteri"/>
    <s v="Yeni Satış"/>
    <s v="Kontor"/>
    <s v="Kontor Satışı"/>
    <s v="Key Account"/>
    <s v="Kanal Satış"/>
    <s v="Miya"/>
    <s v="Yurt İçi"/>
    <s v="Türkiye"/>
    <s v="Merkez"/>
  </r>
  <r>
    <m/>
    <m/>
    <x v="268"/>
    <s v="Q1"/>
    <x v="1"/>
    <x v="2"/>
    <m/>
    <s v="DOĞUŞ ÇAY VE GIDA MADD.ÜRT.PAZ.İTH.İHR.A.Ş"/>
    <s v="SH.02.001"/>
    <s v="Stokbar Panorama - Yillik Yazilim Bakim Hizmeti"/>
    <s v="Univera Doğuş Çay Projesi"/>
    <x v="12"/>
    <s v="Stokbar"/>
    <s v="Stokbar"/>
    <n v="1470914.54"/>
    <m/>
    <n v="1"/>
    <m/>
    <n v="1470914.54"/>
    <m/>
    <n v="0"/>
    <m/>
    <n v="1470914.54"/>
    <m/>
    <n v="0"/>
    <n v="0"/>
    <m/>
    <m/>
    <m/>
    <s v="Doğuş Çay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268"/>
    <s v="Q1"/>
    <x v="1"/>
    <x v="2"/>
    <m/>
    <s v="DOĞUŞ ÇAY VE GIDA MADD.ÜRT.PAZ.İTH.İHR.A.Ş"/>
    <s v="LH.02.001"/>
    <s v="LOJITEK PANORAMA Bakım VE DESTEK HIZMETI"/>
    <s v="Univera Doğuş Çay Projesi"/>
    <x v="12"/>
    <s v="Stokbar"/>
    <s v="Lojitek"/>
    <n v="416845.14"/>
    <m/>
    <n v="1"/>
    <m/>
    <n v="416845.14"/>
    <m/>
    <n v="0"/>
    <m/>
    <n v="416845.14"/>
    <m/>
    <n v="0"/>
    <n v="0"/>
    <m/>
    <m/>
    <m/>
    <s v="Doğuş Çay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268"/>
    <s v="Q1"/>
    <x v="1"/>
    <x v="2"/>
    <m/>
    <s v="ALPEDO GIDA SAN.VE TIC.A.S"/>
    <s v="EH.02.001"/>
    <s v="Enroute Panorama - Yillik Yazilim Bakimi, Yasatma ve Merkezi Destek Hizmeti"/>
    <s v="Univera - Alpedo Dondurma"/>
    <x v="11"/>
    <s v="Enroute"/>
    <s v="Enroute"/>
    <n v="546975"/>
    <m/>
    <n v="1"/>
    <m/>
    <n v="546975"/>
    <m/>
    <n v="0"/>
    <m/>
    <n v="546975"/>
    <m/>
    <n v="0"/>
    <n v="0"/>
    <m/>
    <m/>
    <m/>
    <s v="Alpedo"/>
    <s v="Yeni Müşteri"/>
    <s v="Yeni Satış"/>
    <s v="Hizmet"/>
    <s v="Bakım ve Destek Hizmeti"/>
    <s v="Diğer"/>
    <s v="Univera Satış"/>
    <s v="Saha Satış"/>
    <s v="Yurt İçi"/>
    <s v="Türkiye"/>
    <s v="Merkez"/>
  </r>
  <r>
    <m/>
    <m/>
    <x v="268"/>
    <s v="Q1"/>
    <x v="1"/>
    <x v="2"/>
    <m/>
    <s v="TCHIBO KAHVE MAMÜLLERI DAG. VE PAZ. TIC. LTD. STI."/>
    <s v="EH.06.001"/>
    <s v="Enroute Panorama - Hosting Hizmeti"/>
    <s v="Univera - Tchibo"/>
    <x v="12"/>
    <s v="Hosting"/>
    <s v="Enroute"/>
    <n v="57391.91"/>
    <m/>
    <n v="1"/>
    <m/>
    <n v="57391.91"/>
    <m/>
    <n v="0"/>
    <m/>
    <n v="57391.91"/>
    <m/>
    <n v="0"/>
    <n v="0"/>
    <m/>
    <m/>
    <m/>
    <s v="Tchibo"/>
    <s v="Yeni Müşteri"/>
    <s v="Yeni Satış"/>
    <s v="Hizmet"/>
    <s v="Hosting"/>
    <s v="Key Account"/>
    <s v="Univera Satış"/>
    <s v="Saha Satış"/>
    <s v="Yurt İçi"/>
    <s v="Türkiye"/>
    <s v="Merkez"/>
  </r>
  <r>
    <m/>
    <m/>
    <x v="268"/>
    <s v="Q1"/>
    <x v="1"/>
    <x v="2"/>
    <m/>
    <s v="ALPEDO GIDA SAN.VE TIC.A.S"/>
    <s v="EH.03.001"/>
    <s v="Enroute Panorama - Çafri Merkezi Hizmeti  (MSD)"/>
    <s v="Univera - Alpedo Dondurma"/>
    <x v="11"/>
    <s v="Enroute"/>
    <s v="Enroute"/>
    <n v="18360"/>
    <m/>
    <n v="22"/>
    <m/>
    <n v="403920"/>
    <m/>
    <n v="0"/>
    <m/>
    <n v="403920"/>
    <m/>
    <n v="0"/>
    <n v="0"/>
    <m/>
    <m/>
    <m/>
    <s v="Alpedo"/>
    <s v="Yeni Müşteri"/>
    <s v="Yeni Satış"/>
    <s v="Hizmet"/>
    <s v="Çağrı Merkezi"/>
    <s v="Diğer"/>
    <s v="Univera Satış"/>
    <s v="Saha Satış"/>
    <s v="Yurt İçi"/>
    <s v="Türkiye"/>
    <s v="Merkez"/>
  </r>
  <r>
    <m/>
    <m/>
    <x v="269"/>
    <s v="Q3"/>
    <x v="0"/>
    <x v="7"/>
    <m/>
    <s v="AGAÇLI OTOMOTIV GIDA TIC. VE SAN. A.S."/>
    <s v="EH.03.001"/>
    <s v="EnRoute Panorama - Çafri Merkezi Hizmeti  (MSD)"/>
    <s v="Univera - JTI"/>
    <x v="11"/>
    <s v="Enroute"/>
    <m/>
    <n v="1161.2"/>
    <m/>
    <n v="15"/>
    <m/>
    <n v="17418"/>
    <m/>
    <n v="0"/>
    <m/>
    <n v="17418"/>
    <m/>
    <n v="0"/>
    <n v="0"/>
    <s v="UNI240000001414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269"/>
    <s v="Q3"/>
    <x v="0"/>
    <x v="7"/>
    <m/>
    <s v="KOPUZ GIDA TIC. A.S."/>
    <s v="EH.03.001"/>
    <s v="EnRoute Panorama - Çafri Merkezi Hizmeti  (MSD)"/>
    <s v="Univera - JTI"/>
    <x v="11"/>
    <s v="Enroute"/>
    <m/>
    <n v="1161.2"/>
    <m/>
    <n v="11"/>
    <m/>
    <n v="12773.2"/>
    <m/>
    <n v="0"/>
    <m/>
    <n v="12773.2"/>
    <m/>
    <n v="0"/>
    <n v="0"/>
    <s v="UNI240000001429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270"/>
    <s v="Q3"/>
    <x v="0"/>
    <x v="7"/>
    <m/>
    <s v="AYDIN ÜNLÜER TUR.GIDA TIC. VE SAN. A.S."/>
    <s v="EH.03.001"/>
    <s v="EnRoute Panorama - Çafri Merkezi Hizmeti  (MSD)"/>
    <s v="Univera - JTI"/>
    <x v="11"/>
    <s v="Enroute"/>
    <m/>
    <n v="1161.2"/>
    <m/>
    <n v="3"/>
    <m/>
    <n v="3483.6"/>
    <m/>
    <n v="0"/>
    <m/>
    <n v="3483.6"/>
    <m/>
    <n v="0"/>
    <n v="0"/>
    <s v="UNI240000001416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270"/>
    <s v="Q3"/>
    <x v="0"/>
    <x v="7"/>
    <m/>
    <s v="BAMS GIDA ITRIYAT VE TEKSTIL TIC. VE SAN. LTD. STI."/>
    <s v="EH.03.001"/>
    <s v="EnRoute Panorama - Çafri Merkezi Hizmeti  (MSD)"/>
    <s v="Univera - JTI"/>
    <x v="11"/>
    <s v="Enroute"/>
    <m/>
    <n v="1161.2"/>
    <m/>
    <n v="2"/>
    <m/>
    <n v="2322.4"/>
    <m/>
    <n v="0"/>
    <m/>
    <n v="2322.4"/>
    <m/>
    <n v="0"/>
    <n v="0"/>
    <s v="UNI240000001415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270"/>
    <s v="Q3"/>
    <x v="0"/>
    <x v="7"/>
    <m/>
    <s v="BAYRAKTAR SATIS VE DAGITIM ANONIM SIRKETI"/>
    <s v="EH.03.001"/>
    <s v="EnRoute Panorama - Çafri Merkezi Hizmeti  (MSD)"/>
    <s v="Univera - JTI"/>
    <x v="11"/>
    <s v="Enroute"/>
    <m/>
    <n v="1161.2"/>
    <m/>
    <n v="2"/>
    <m/>
    <n v="2322.4"/>
    <m/>
    <n v="0"/>
    <m/>
    <n v="2322.4"/>
    <m/>
    <n v="0"/>
    <n v="0"/>
    <s v="UNI240000001417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270"/>
    <s v="Q3"/>
    <x v="0"/>
    <x v="7"/>
    <m/>
    <s v="DÜNYA MESRUBAT GIDA INS.TURIZM PAZ. SAN. VE TIC. LTD. STI."/>
    <s v="EH.03.001"/>
    <s v="EnRoute Panorama - Çafri Merkezi Hizmeti  (MSD)"/>
    <s v="Univera - JTI"/>
    <x v="11"/>
    <s v="Enroute"/>
    <m/>
    <n v="1161.2"/>
    <m/>
    <n v="5"/>
    <m/>
    <n v="5806"/>
    <m/>
    <n v="0"/>
    <m/>
    <n v="5806"/>
    <m/>
    <n v="0"/>
    <n v="0"/>
    <s v="UNI240000001424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270"/>
    <s v="Q3"/>
    <x v="0"/>
    <x v="7"/>
    <m/>
    <s v="KALPAKÇIOGLU GIDA SAN. VE TIC. LTD. STI."/>
    <s v="EH.03.001"/>
    <s v="EnRoute Panorama - Çafri Merkezi Hizmeti  (MSD)"/>
    <s v="Univera - JTI"/>
    <x v="11"/>
    <s v="Enroute"/>
    <m/>
    <n v="1161.2"/>
    <m/>
    <n v="2"/>
    <m/>
    <n v="2322.4"/>
    <m/>
    <n v="0"/>
    <m/>
    <n v="2322.4"/>
    <m/>
    <n v="0"/>
    <n v="0"/>
    <s v="UNI240000001427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270"/>
    <s v="Q3"/>
    <x v="0"/>
    <x v="7"/>
    <m/>
    <s v="ÖZCIHAN GIDA INSAAT TARIM NAKLIYE ENERJI TURIZM MAD. PAZ. VE SAN. LTD. STI."/>
    <s v="EH.03.001"/>
    <s v="EnRoute Panorama - Çafri Merkezi Hizmeti  (MSD)"/>
    <s v="Univera - JTI"/>
    <x v="11"/>
    <s v="Enroute"/>
    <m/>
    <n v="1161.2"/>
    <m/>
    <n v="2"/>
    <m/>
    <n v="2322.4"/>
    <m/>
    <n v="0"/>
    <m/>
    <n v="2322.4"/>
    <m/>
    <n v="0"/>
    <n v="0"/>
    <s v="UNI240000001451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270"/>
    <s v="Q3"/>
    <x v="0"/>
    <x v="7"/>
    <m/>
    <s v="ÖZÇELIK MESRUBAT VE GIDA MAD.TIC.PAZ.A.S."/>
    <s v="EH.03.001"/>
    <s v="EnRoute Panorama - Çafri Merkezi Hizmeti  (MSD)"/>
    <s v="Univera - JTI"/>
    <x v="11"/>
    <s v="Enroute"/>
    <m/>
    <n v="1161.2"/>
    <m/>
    <n v="5"/>
    <m/>
    <n v="5806"/>
    <m/>
    <n v="0"/>
    <m/>
    <n v="5806"/>
    <m/>
    <n v="0"/>
    <n v="0"/>
    <s v="UNI240000001430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270"/>
    <s v="Q3"/>
    <x v="0"/>
    <x v="7"/>
    <m/>
    <s v="ÖZERLER TICARET ILHAN ÖZER"/>
    <s v="EH.03.001"/>
    <s v="EnRoute Panorama - Çafri Merkezi Hizmeti  (MSD)"/>
    <s v="Univera - JTI"/>
    <x v="11"/>
    <s v="Enroute"/>
    <m/>
    <n v="1161.2"/>
    <m/>
    <n v="4"/>
    <m/>
    <n v="4644.8"/>
    <m/>
    <n v="0"/>
    <m/>
    <n v="4644.8"/>
    <m/>
    <n v="0"/>
    <n v="0"/>
    <s v="UNI240000001432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270"/>
    <s v="Q3"/>
    <x v="0"/>
    <x v="7"/>
    <m/>
    <s v="PIRAMIT GIDA LOJISTIK TICARET TIC. A.S."/>
    <s v="EH.03.001"/>
    <s v="EnRoute Panorama - Çafri Merkezi Hizmeti  (MSD)"/>
    <s v="Univera - JTI"/>
    <x v="11"/>
    <s v="Enroute"/>
    <m/>
    <n v="1161.2"/>
    <m/>
    <n v="2"/>
    <m/>
    <n v="2322.4"/>
    <m/>
    <n v="0"/>
    <m/>
    <n v="2322.4"/>
    <m/>
    <n v="0"/>
    <n v="0"/>
    <s v="UNI240000001433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270"/>
    <s v="Q3"/>
    <x v="0"/>
    <x v="7"/>
    <m/>
    <s v="SAMI EMGIN DAG. PAZ. TUR. TEKS. INS. SAN. TIC. LTD. STI."/>
    <s v="EH.03.001"/>
    <s v="EnRoute Panorama - Çafri Merkezi Hizmeti  (MSD)"/>
    <s v="Univera - JTI"/>
    <x v="11"/>
    <s v="Enroute"/>
    <m/>
    <n v="1161.2"/>
    <m/>
    <n v="2"/>
    <m/>
    <n v="2322.4"/>
    <m/>
    <n v="0"/>
    <m/>
    <n v="2322.4"/>
    <m/>
    <n v="0"/>
    <n v="0"/>
    <s v="UNI240000001436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270"/>
    <s v="Q3"/>
    <x v="0"/>
    <x v="7"/>
    <m/>
    <s v="SEKERCI GIDA TEMIZLIK ÜRÜN. PAZ. VE DAG. LTD. STI."/>
    <s v="EH.03.001"/>
    <s v="EnRoute Panorama - Çafri Merkezi Hizmeti  (MSD)"/>
    <s v="Univera - JTI"/>
    <x v="11"/>
    <s v="Enroute"/>
    <m/>
    <n v="1161.2"/>
    <m/>
    <n v="10"/>
    <m/>
    <n v="11612"/>
    <m/>
    <n v="0"/>
    <m/>
    <n v="11612"/>
    <m/>
    <n v="0"/>
    <n v="0"/>
    <s v="UNI240000001440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270"/>
    <s v="Q3"/>
    <x v="0"/>
    <x v="7"/>
    <m/>
    <s v="SEYPA GIDA IHTIYAÇ MAD.ÜRETIM.DAG.VE TIC. A.S."/>
    <s v="EH.03.001"/>
    <s v="EnRoute Panorama - Çafri Merkezi Hizmeti  (MSD)"/>
    <s v="Univera - JTI"/>
    <x v="11"/>
    <s v="Enroute"/>
    <m/>
    <n v="1161.2"/>
    <m/>
    <n v="2"/>
    <m/>
    <n v="2322.4"/>
    <m/>
    <n v="0"/>
    <m/>
    <n v="2322.4"/>
    <m/>
    <n v="0"/>
    <n v="0"/>
    <s v="UNI240000001438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270"/>
    <s v="Q3"/>
    <x v="0"/>
    <x v="7"/>
    <m/>
    <s v="SSG DAYANIKLI TÜKETIM MAD. GIDA ÜRÜNLERI PAZ. SAN. TIC. LTD. STI."/>
    <s v="EH.03.001"/>
    <s v="EnRoute Panorama - Çafri Merkezi Hizmeti  (MSD)"/>
    <s v="Univera - JTI"/>
    <x v="11"/>
    <s v="Enroute"/>
    <m/>
    <n v="1161.2"/>
    <m/>
    <n v="2"/>
    <m/>
    <n v="2322.4"/>
    <m/>
    <n v="0"/>
    <m/>
    <n v="2322.4"/>
    <m/>
    <n v="0"/>
    <n v="0"/>
    <s v="UNI240000001439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270"/>
    <s v="Q3"/>
    <x v="0"/>
    <x v="7"/>
    <m/>
    <s v="YILDIRIMLAR GRUP IHTIYAÇ VE GIDA MAD. TURIZM A.S"/>
    <s v="EH.03.001"/>
    <s v="EnRoute Panorama - Çafri Merkezi Hizmeti  (MSD)"/>
    <s v="Univera - JTI"/>
    <x v="11"/>
    <s v="Enroute"/>
    <m/>
    <n v="1161.2"/>
    <m/>
    <n v="2"/>
    <m/>
    <n v="2322.4"/>
    <m/>
    <n v="0"/>
    <m/>
    <n v="2322.4"/>
    <m/>
    <n v="0"/>
    <n v="0"/>
    <s v="UNI240000001441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270"/>
    <s v="Q3"/>
    <x v="0"/>
    <x v="7"/>
    <m/>
    <s v="YUSUF BEKTAS GIDA VE IHTIYAÇ MAD. ILETISIM NAKLIYE TIC.VE SAN.LTD.STI."/>
    <s v="EH.03.001"/>
    <s v="EnRoute Panorama - Çafri Merkezi Hizmeti  (MSD)"/>
    <s v="Univera - JTI"/>
    <x v="11"/>
    <s v="Enroute"/>
    <m/>
    <n v="1161.2"/>
    <m/>
    <n v="7"/>
    <m/>
    <n v="8128.4"/>
    <m/>
    <n v="0"/>
    <m/>
    <n v="8128.4"/>
    <m/>
    <n v="0"/>
    <n v="0"/>
    <s v="UNI240000001442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270"/>
    <s v="Q1"/>
    <x v="1"/>
    <x v="2"/>
    <m/>
    <s v="DOLUCA SARAPÇILIK VE PAZARLAMA AS."/>
    <s v="UH.01.002"/>
    <s v="Unidox Kontör"/>
    <s v="Univera - Brown Forman"/>
    <x v="6"/>
    <s v="E-Dönüşüm"/>
    <s v="Unidox"/>
    <n v="2"/>
    <m/>
    <n v="50000"/>
    <m/>
    <n v="100000"/>
    <m/>
    <n v="0"/>
    <m/>
    <n v="100000"/>
    <m/>
    <n v="0"/>
    <n v="0"/>
    <m/>
    <m/>
    <m/>
    <s v="Brown Forman"/>
    <s v="Mevcut Müşteri"/>
    <s v="Yeni Satış"/>
    <s v="Kontor"/>
    <s v="Kontor Satışı"/>
    <s v="Key Account"/>
    <s v="Univera Satış"/>
    <s v="Saha Satış"/>
    <s v="Yurt İçi"/>
    <s v="Türkiye"/>
    <s v="Dist"/>
  </r>
  <r>
    <m/>
    <m/>
    <x v="270"/>
    <s v="Q1"/>
    <x v="1"/>
    <x v="2"/>
    <m/>
    <s v="ÖZKAN TICARET ERHAN ÖZKAN"/>
    <s v="UH.01.002"/>
    <s v="Unidox Kontör"/>
    <s v="Univera Doğuş Çay Projesi"/>
    <x v="6"/>
    <s v="E-Dönüşüm"/>
    <s v="Unidox"/>
    <n v="1.72"/>
    <m/>
    <n v="50000"/>
    <m/>
    <n v="86000"/>
    <m/>
    <n v="0"/>
    <m/>
    <n v="86000"/>
    <m/>
    <n v="0"/>
    <n v="0"/>
    <m/>
    <m/>
    <m/>
    <s v="Doğuş Çay"/>
    <s v="Mevcut Müşteri"/>
    <s v="Yeni Satış"/>
    <s v="Kontor"/>
    <s v="Kontor Satışı"/>
    <s v="Key Account"/>
    <s v="Univera Satış"/>
    <s v="Saha Satış"/>
    <s v="Yurt İçi"/>
    <s v="Türkiye"/>
    <s v="Dist"/>
  </r>
  <r>
    <m/>
    <m/>
    <x v="270"/>
    <s v="Q1"/>
    <x v="1"/>
    <x v="2"/>
    <m/>
    <s v="BALIKESIR ELEKTROMEKANIK SANAYI TESISLERI AS."/>
    <s v="SH.02.001"/>
    <s v="Stokbar Panorama - Yillik Yazilim Bakim Hizmeti"/>
    <s v="Univera - Best Elektromekanik"/>
    <x v="13"/>
    <s v="Stokbar"/>
    <s v="Stokbar"/>
    <n v="303175.06"/>
    <m/>
    <n v="-1"/>
    <m/>
    <n v="0"/>
    <m/>
    <n v="0"/>
    <m/>
    <n v="-303175.06"/>
    <m/>
    <n v="1"/>
    <n v="303175.06"/>
    <m/>
    <m/>
    <m/>
    <s v="Balıkesir Elektromekanik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270"/>
    <s v="Q1"/>
    <x v="1"/>
    <x v="2"/>
    <m/>
    <s v="BALIKESIR ELEKTROMEKANIK SANAYI TESISLERI AS."/>
    <s v="SH.03.001"/>
    <s v="Stokbar Panorama - Çafri Merkezi Hizmeti (Tesis)"/>
    <s v="Univera - Best Elektromekanik"/>
    <x v="13"/>
    <s v="Stokbar"/>
    <s v="Stokbar"/>
    <n v="77101.2"/>
    <m/>
    <n v="-2"/>
    <m/>
    <n v="0"/>
    <m/>
    <n v="0"/>
    <m/>
    <n v="-154202.4"/>
    <m/>
    <n v="2"/>
    <n v="154202.4"/>
    <m/>
    <m/>
    <m/>
    <s v="Balıkesir Elektromekanik"/>
    <s v="Mevcut Müşteri"/>
    <s v="Yenileme"/>
    <s v="Hizmet"/>
    <s v="Çağrı Merkezi"/>
    <s v="Key Account"/>
    <s v="Univera Satış"/>
    <s v="Saha Satış"/>
    <s v="Yurt İçi"/>
    <s v="Türkiye"/>
    <s v="Merkez"/>
  </r>
  <r>
    <m/>
    <m/>
    <x v="270"/>
    <s v="Q1"/>
    <x v="1"/>
    <x v="2"/>
    <m/>
    <s v="DOĞAN TREND OTOMOTİV TİCARET Hizmet VE TEKNOLOJİ ANONİM ŞİRKETİ"/>
    <s v="CDH.02.001"/>
    <s v="Calldesk PANORAMA YILLIK Yazılım BakımI HIZMETI"/>
    <s v="Univera - Doğan Trend"/>
    <x v="13"/>
    <s v="ServiceCore"/>
    <s v="Calldesk"/>
    <n v="41708.33"/>
    <m/>
    <n v="1"/>
    <m/>
    <n v="41708.33"/>
    <m/>
    <n v="0"/>
    <m/>
    <n v="41708.33"/>
    <m/>
    <n v="0"/>
    <n v="0"/>
    <m/>
    <m/>
    <m/>
    <s v="Doğan Trend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270"/>
    <s v="Q1"/>
    <x v="1"/>
    <x v="2"/>
    <m/>
    <s v="DOĞAN TREND OTOMOTİV TİCARET Hizmet VE TEKNOLOJİ ANONİM ŞİRKETİ"/>
    <s v="CDY.01.011"/>
    <s v="Calldesk PANORAMA PLATFORM EK KULLANICI LISANSI"/>
    <s v="Univera - Doğan Trend"/>
    <x v="13"/>
    <s v="ServiceCore"/>
    <s v="Calldesk"/>
    <n v="18200"/>
    <m/>
    <n v="10"/>
    <m/>
    <n v="227500"/>
    <m/>
    <n v="45500"/>
    <m/>
    <n v="182000"/>
    <m/>
    <n v="0"/>
    <n v="0"/>
    <m/>
    <m/>
    <m/>
    <s v="Doğan Trend"/>
    <s v="Mevcut Müşteri"/>
    <s v="Yeni Satış"/>
    <s v="Lisans"/>
    <s v="Lisans Satışı"/>
    <s v="Key Account"/>
    <s v="Univera Satış"/>
    <s v="Saha Satış"/>
    <s v="Yurt İçi"/>
    <s v="Türkiye"/>
    <s v="Merkez"/>
  </r>
  <r>
    <m/>
    <m/>
    <x v="271"/>
    <s v="Q3"/>
    <x v="0"/>
    <x v="7"/>
    <m/>
    <s v="ALTUN TEMIZLIK TÜTÜN ÜRÜNLERI PAZARLAMA A .S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1412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271"/>
    <s v="Q3"/>
    <x v="0"/>
    <x v="7"/>
    <m/>
    <s v="ARME DAGITIM PAZARLAMA SANAYI VE TIC. A.S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1413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271"/>
    <s v="Q3"/>
    <x v="0"/>
    <x v="7"/>
    <m/>
    <s v="BESLER GIDA PAZ. SAN. VE TIC. A.S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1418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271"/>
    <s v="Q3"/>
    <x v="0"/>
    <x v="7"/>
    <m/>
    <s v="BUGRA MÜH. VE INS. MALZ. IML. ITH. IHR. TIC. SAN. LTD. STI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1419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271"/>
    <s v="Q3"/>
    <x v="0"/>
    <x v="7"/>
    <m/>
    <s v="BURAY TÜTÜN MAMUL. MESR. PAZ. VE DAG. TIC. LTD. STI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1420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271"/>
    <s v="Q3"/>
    <x v="0"/>
    <x v="7"/>
    <m/>
    <s v="CAN TÜTÜN MAMULLERI INSAAT VE SANAYI TICARET A.S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1421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271"/>
    <s v="Q3"/>
    <x v="0"/>
    <x v="7"/>
    <m/>
    <s v="ÇELIKKOL TURIZM GIDA MAD.SAN VE TIC. LTD. STI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1422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271"/>
    <s v="Q3"/>
    <x v="0"/>
    <x v="7"/>
    <m/>
    <s v="DOYURAN GIDA A.S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1423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271"/>
    <s v="Q1"/>
    <x v="1"/>
    <x v="2"/>
    <m/>
    <s v="MİYA OTOMASYON VE BARKOD BILISIM SISTEMLERI SAN TİC. VE L.T.D. STI."/>
    <s v="WPH.03.001"/>
    <s v="Webplus Hosting HIZMETI"/>
    <s v="Univera - Kanal"/>
    <x v="5"/>
    <s v="Hosting"/>
    <s v="Webplus"/>
    <n v="2597.0100000000002"/>
    <m/>
    <n v="4"/>
    <m/>
    <n v="10388.040000000001"/>
    <m/>
    <n v="0"/>
    <m/>
    <n v="10388.040000000001"/>
    <m/>
    <n v="0"/>
    <n v="0"/>
    <m/>
    <m/>
    <m/>
    <s v="Miya"/>
    <s v="Mevcut Müşteri"/>
    <s v="Yenileme"/>
    <s v="Hizmet"/>
    <s v="Hosting"/>
    <s v="Key Account"/>
    <s v="Kanal Satış"/>
    <s v="Miya"/>
    <s v="Yurt İçi"/>
    <s v="Türkiye"/>
    <s v="Merkez"/>
  </r>
  <r>
    <m/>
    <m/>
    <x v="271"/>
    <s v="Q1"/>
    <x v="1"/>
    <x v="2"/>
    <m/>
    <s v="MİYA OTOMASYON VE BARKOD BILISIM SISTEMLERI SAN TİC. VE L.T.D. STI."/>
    <s v="WPH.03.001"/>
    <s v="Webplus Hosting HIZMETI"/>
    <s v="Univera - Kanal"/>
    <x v="5"/>
    <s v="Hosting"/>
    <s v="Webplus"/>
    <n v="2597.0100000000002"/>
    <m/>
    <n v="1"/>
    <m/>
    <n v="2597.0100000000002"/>
    <m/>
    <n v="0"/>
    <m/>
    <n v="2597.0100000000002"/>
    <m/>
    <n v="0"/>
    <n v="0"/>
    <m/>
    <m/>
    <m/>
    <s v="Miya"/>
    <s v="Mevcut Müşteri"/>
    <s v="Yenileme"/>
    <s v="Hizmet"/>
    <s v="Hosting"/>
    <s v="Key Account"/>
    <s v="Kanal Satış"/>
    <s v="Miya"/>
    <s v="Yurt İçi"/>
    <s v="Türkiye"/>
    <s v="Merkez"/>
  </r>
  <r>
    <m/>
    <m/>
    <x v="271"/>
    <s v="Q1"/>
    <x v="1"/>
    <x v="2"/>
    <m/>
    <s v="MİYA OTOMASYON VE BARKOD BILISIM SISTEMLERI SAN TİC. VE L.T.D. STI."/>
    <s v="WPH.03.001"/>
    <s v="Webplus Hosting HIZMETI"/>
    <s v="Univera - Kanal"/>
    <x v="5"/>
    <s v="Hosting"/>
    <s v="Webplus"/>
    <n v="2422.04"/>
    <m/>
    <n v="1"/>
    <m/>
    <n v="2422.04"/>
    <m/>
    <n v="0"/>
    <m/>
    <n v="2422.04"/>
    <m/>
    <n v="0"/>
    <n v="0"/>
    <m/>
    <m/>
    <m/>
    <s v="Miya"/>
    <s v="Mevcut Müşteri"/>
    <s v="Yenileme"/>
    <s v="Hizmet"/>
    <s v="Hosting"/>
    <s v="Key Account"/>
    <s v="Kanal Satış"/>
    <s v="Miya"/>
    <s v="Yurt İçi"/>
    <s v="Türkiye"/>
    <s v="Merkez"/>
  </r>
  <r>
    <m/>
    <m/>
    <x v="271"/>
    <s v="Q1"/>
    <x v="1"/>
    <x v="2"/>
    <m/>
    <s v="MİYA OTOMASYON VE BARKOD BILISIM SISTEMLERI SAN TİC. VE L.T.D. STI."/>
    <s v="WPH.03.001"/>
    <s v="Webplus Hosting HIZMETI"/>
    <s v="Univera - Kanal"/>
    <x v="5"/>
    <s v="Hosting"/>
    <s v="Webplus"/>
    <n v="5931.81"/>
    <m/>
    <n v="1"/>
    <m/>
    <n v="5931.81"/>
    <m/>
    <n v="0"/>
    <m/>
    <n v="5931.81"/>
    <m/>
    <n v="0"/>
    <n v="0"/>
    <m/>
    <m/>
    <m/>
    <s v="Miya"/>
    <s v="Mevcut Müşteri"/>
    <s v="Yenileme"/>
    <s v="Hizmet"/>
    <s v="Hosting"/>
    <s v="Key Account"/>
    <s v="Kanal Satış"/>
    <s v="Miya"/>
    <s v="Yurt İçi"/>
    <s v="Türkiye"/>
    <s v="Merkez"/>
  </r>
  <r>
    <m/>
    <m/>
    <x v="271"/>
    <s v="Q1"/>
    <x v="1"/>
    <x v="2"/>
    <m/>
    <s v="MİYA OTOMASYON VE BARKOD BILISIM SISTEMLERI SAN TİC. VE L.T.D. STI."/>
    <s v="WPH.03.001"/>
    <s v="Webplus Hosting HIZMETI"/>
    <s v="Univera - Kanal"/>
    <x v="5"/>
    <s v="Hosting"/>
    <s v="Webplus"/>
    <n v="2988.88"/>
    <m/>
    <n v="1"/>
    <m/>
    <n v="2988.88"/>
    <m/>
    <n v="0"/>
    <m/>
    <n v="2988.88"/>
    <m/>
    <n v="0"/>
    <n v="0"/>
    <m/>
    <m/>
    <m/>
    <s v="Miya"/>
    <s v="Mevcut Müşteri"/>
    <s v="Yenileme"/>
    <s v="Hizmet"/>
    <s v="Hosting"/>
    <s v="Key Account"/>
    <s v="Kanal Satış"/>
    <s v="Miya"/>
    <s v="Yurt İçi"/>
    <s v="Türkiye"/>
    <s v="Merkez"/>
  </r>
  <r>
    <m/>
    <m/>
    <x v="271"/>
    <s v="Q1"/>
    <x v="1"/>
    <x v="2"/>
    <m/>
    <s v="MİYA OTOMASYON VE BARKOD BILISIM SISTEMLERI SAN TİC. VE L.T.D. STI."/>
    <s v="WPH.03.001"/>
    <s v="Webplus Hosting HIZMETI"/>
    <s v="Univera - Kanal"/>
    <x v="5"/>
    <s v="Hosting"/>
    <s v="Webplus"/>
    <n v="2597.0100000000002"/>
    <m/>
    <n v="1"/>
    <m/>
    <n v="2597.0100000000002"/>
    <m/>
    <n v="0"/>
    <m/>
    <n v="2597.0100000000002"/>
    <m/>
    <n v="0"/>
    <n v="0"/>
    <m/>
    <m/>
    <m/>
    <s v="Miya"/>
    <s v="Mevcut Müşteri"/>
    <s v="Yenileme"/>
    <s v="Hizmet"/>
    <s v="Hosting"/>
    <s v="Key Account"/>
    <s v="Kanal Satış"/>
    <s v="Miya"/>
    <s v="Yurt İçi"/>
    <s v="Türkiye"/>
    <s v="Merkez"/>
  </r>
  <r>
    <m/>
    <m/>
    <x v="271"/>
    <s v="Q1"/>
    <x v="1"/>
    <x v="2"/>
    <m/>
    <s v="MİYA OTOMASYON VE BARKOD BILISIM SISTEMLERI SAN TİC. VE L.T.D. STI."/>
    <s v="WPH.03.001"/>
    <s v="Webplus Hosting HIZMETI"/>
    <s v="Univera - Kanal"/>
    <x v="5"/>
    <s v="Hosting"/>
    <s v="Webplus"/>
    <n v="3622.12"/>
    <m/>
    <n v="1"/>
    <m/>
    <n v="3622.12"/>
    <m/>
    <n v="0"/>
    <m/>
    <n v="3622.12"/>
    <m/>
    <n v="0"/>
    <n v="0"/>
    <m/>
    <m/>
    <m/>
    <s v="Miya"/>
    <s v="Mevcut Müşteri"/>
    <s v="Yenileme"/>
    <s v="Hizmet"/>
    <s v="Hosting"/>
    <s v="Key Account"/>
    <s v="Kanal Satış"/>
    <s v="Miya"/>
    <s v="Yurt İçi"/>
    <s v="Türkiye"/>
    <s v="Merkez"/>
  </r>
  <r>
    <m/>
    <m/>
    <x v="271"/>
    <s v="Q1"/>
    <x v="1"/>
    <x v="2"/>
    <m/>
    <s v="MİYA OTOMASYON VE BARKOD BILISIM SISTEMLERI SAN TİC. VE L.T.D. STI."/>
    <s v="WPH.03.001"/>
    <s v="Webplus Hosting HIZMETI"/>
    <s v="Univera - Kanal"/>
    <x v="5"/>
    <s v="Hosting"/>
    <s v="Webplus"/>
    <n v="2597.0100000000002"/>
    <m/>
    <n v="1"/>
    <m/>
    <n v="2597.0100000000002"/>
    <m/>
    <n v="0"/>
    <m/>
    <n v="2597.0100000000002"/>
    <m/>
    <n v="0"/>
    <n v="0"/>
    <m/>
    <m/>
    <m/>
    <s v="Miya"/>
    <s v="Mevcut Müşteri"/>
    <s v="Yenileme"/>
    <s v="Hizmet"/>
    <s v="Hosting"/>
    <s v="Key Account"/>
    <s v="Kanal Satış"/>
    <s v="Miya"/>
    <s v="Yurt İçi"/>
    <s v="Türkiye"/>
    <s v="Merkez"/>
  </r>
  <r>
    <m/>
    <m/>
    <x v="271"/>
    <s v="Q1"/>
    <x v="1"/>
    <x v="2"/>
    <m/>
    <s v="MİYA OTOMASYON VE BARKOD BILISIM SISTEMLERI SAN TİC. VE L.T.D. STI."/>
    <s v="WPH.03.001"/>
    <s v="Webplus Hosting HIZMETI"/>
    <s v="Univera - Kanal"/>
    <x v="5"/>
    <s v="Hosting"/>
    <s v="Webplus"/>
    <n v="3622.12"/>
    <m/>
    <n v="1"/>
    <m/>
    <n v="3622.12"/>
    <m/>
    <n v="0"/>
    <m/>
    <n v="3622.12"/>
    <m/>
    <n v="0"/>
    <n v="0"/>
    <m/>
    <m/>
    <m/>
    <s v="Miya"/>
    <s v="Mevcut Müşteri"/>
    <s v="Yenileme"/>
    <s v="Hizmet"/>
    <s v="Hosting"/>
    <s v="Key Account"/>
    <s v="Kanal Satış"/>
    <s v="Miya"/>
    <s v="Yurt İçi"/>
    <s v="Türkiye"/>
    <s v="Merkez"/>
  </r>
  <r>
    <m/>
    <m/>
    <x v="271"/>
    <s v="Q1"/>
    <x v="1"/>
    <x v="2"/>
    <m/>
    <s v="MİYA OTOMASYON VE BARKOD BILISIM SISTEMLERI SAN TİC. VE L.T.D. STI."/>
    <s v="WPH.03.001"/>
    <s v="Webplus Hosting HIZMETI"/>
    <s v="Univera - Kanal"/>
    <x v="5"/>
    <s v="Hosting"/>
    <s v="Webplus"/>
    <n v="2597.0100000000002"/>
    <m/>
    <n v="1"/>
    <m/>
    <n v="2597.0100000000002"/>
    <m/>
    <n v="0"/>
    <m/>
    <n v="2597.0100000000002"/>
    <m/>
    <n v="0"/>
    <n v="0"/>
    <m/>
    <m/>
    <m/>
    <s v="Miya"/>
    <s v="Mevcut Müşteri"/>
    <s v="Yenileme"/>
    <s v="Hizmet"/>
    <s v="Hosting"/>
    <s v="Key Account"/>
    <s v="Kanal Satış"/>
    <s v="Miya"/>
    <s v="Yurt İçi"/>
    <s v="Türkiye"/>
    <s v="Merkez"/>
  </r>
  <r>
    <m/>
    <m/>
    <x v="271"/>
    <s v="Q1"/>
    <x v="1"/>
    <x v="2"/>
    <m/>
    <s v="MİYA OTOMASYON VE BARKOD BILISIM SISTEMLERI SAN TİC. VE L.T.D. STI."/>
    <s v="WPH.03.001"/>
    <s v="Webplus Hosting HIZMETI"/>
    <s v="Univera - Kanal"/>
    <x v="5"/>
    <s v="Hosting"/>
    <s v="Webplus"/>
    <n v="2597.0100000000002"/>
    <m/>
    <n v="1"/>
    <m/>
    <n v="2597.0100000000002"/>
    <m/>
    <n v="0"/>
    <m/>
    <n v="2597.0100000000002"/>
    <m/>
    <n v="0"/>
    <n v="0"/>
    <m/>
    <m/>
    <m/>
    <s v="Miya"/>
    <s v="Mevcut Müşteri"/>
    <s v="Yenileme"/>
    <s v="Hizmet"/>
    <s v="Hosting"/>
    <s v="Key Account"/>
    <s v="Kanal Satış"/>
    <s v="Miya"/>
    <s v="Yurt İçi"/>
    <s v="Türkiye"/>
    <s v="Merkez"/>
  </r>
  <r>
    <m/>
    <m/>
    <x v="271"/>
    <s v="Q1"/>
    <x v="1"/>
    <x v="2"/>
    <m/>
    <s v="MATRIKS BİLGİSAYAR SİSTEMLERİ LTD.ŞTİ"/>
    <s v="WProje Yönetimi.01.003"/>
    <s v="Webplus EK KULLANICI LISANSI +1"/>
    <s v="Univera - Kanal"/>
    <x v="5"/>
    <s v="Enroute"/>
    <s v="Webplus"/>
    <n v="1725"/>
    <m/>
    <n v="1"/>
    <m/>
    <n v="1725"/>
    <m/>
    <n v="0"/>
    <m/>
    <n v="1725"/>
    <m/>
    <n v="0"/>
    <n v="0"/>
    <m/>
    <m/>
    <m/>
    <s v="Matriks"/>
    <s v="Mevcut Müşteri"/>
    <s v="Yeni Satış"/>
    <s v="Lisans"/>
    <s v="Lisans Satışı"/>
    <s v="Key Account"/>
    <s v="Kanal Satış"/>
    <s v="Matriks"/>
    <s v="Yurt İçi"/>
    <s v="Türkiye"/>
    <s v="Merkez"/>
  </r>
  <r>
    <m/>
    <m/>
    <x v="271"/>
    <s v="Q1"/>
    <x v="1"/>
    <x v="2"/>
    <m/>
    <s v="MATRIKS BİLGİSAYAR SİSTEMLERİ LTD.ŞTİ"/>
    <s v="WProje Yönetimi.01.003"/>
    <s v="Webplus EK KULLANICI LISANSI +1"/>
    <s v="Univera - Kanal"/>
    <x v="5"/>
    <s v="Enroute"/>
    <s v="Webplus"/>
    <n v="6370"/>
    <m/>
    <n v="1"/>
    <m/>
    <n v="6370"/>
    <m/>
    <n v="0"/>
    <m/>
    <n v="6370"/>
    <m/>
    <n v="0"/>
    <n v="0"/>
    <m/>
    <m/>
    <m/>
    <s v="Matriks"/>
    <s v="Mevcut Müşteri"/>
    <s v="Yeni Satış"/>
    <s v="Lisans"/>
    <s v="Lisans Satışı"/>
    <s v="Key Account"/>
    <s v="Kanal Satış"/>
    <s v="Matriks"/>
    <s v="Yurt İçi"/>
    <s v="Türkiye"/>
    <s v="Merkez"/>
  </r>
  <r>
    <m/>
    <m/>
    <x v="271"/>
    <s v="Q1"/>
    <x v="1"/>
    <x v="2"/>
    <m/>
    <s v="MİYA OTOMASYON VE BARKOD BILISIM SISTEMLERI SAN TİC. VE L.T.D. STI."/>
    <s v="WProje Yönetimi.02.001"/>
    <s v="Webplus (Android) SATIS TEMSILCISI LISANSI"/>
    <s v="Univera - Kanal"/>
    <x v="5"/>
    <s v="Enroute"/>
    <s v="Webplus"/>
    <n v="4550"/>
    <m/>
    <n v="1"/>
    <m/>
    <n v="4550"/>
    <m/>
    <n v="0"/>
    <m/>
    <n v="4550"/>
    <m/>
    <n v="0"/>
    <n v="0"/>
    <m/>
    <m/>
    <m/>
    <s v="Miya"/>
    <s v="Mevcut Müşteri"/>
    <s v="Yeni Satış"/>
    <s v="Lisans"/>
    <s v="Lisans Satışı"/>
    <s v="Key Account"/>
    <s v="Kanal Satış"/>
    <s v="Miya"/>
    <s v="Yurt İçi"/>
    <s v="Türkiye"/>
    <s v="Merkez"/>
  </r>
  <r>
    <m/>
    <m/>
    <x v="271"/>
    <s v="Q1"/>
    <x v="1"/>
    <x v="2"/>
    <m/>
    <s v="PANASONIC ELEKTRIC WORKS ELEKTRIK SAN.VE TIC. A.S."/>
    <s v="SH.05.001"/>
    <s v="Stokbar Panorama - Yazilim Gelistirme Hizmeti"/>
    <s v="Univera - Panasonic"/>
    <x v="11"/>
    <s v="Stokbar"/>
    <s v="Stokbar"/>
    <n v="14000"/>
    <m/>
    <n v="42.86"/>
    <m/>
    <n v="600040"/>
    <m/>
    <n v="0"/>
    <m/>
    <n v="600040"/>
    <m/>
    <n v="0"/>
    <n v="0"/>
    <m/>
    <m/>
    <m/>
    <s v="Panasonic"/>
    <s v="Mevcut Müşteri"/>
    <s v="Yeni Satış"/>
    <s v="Hizmet"/>
    <s v="Yazılım Geliştirme"/>
    <s v="Key Account"/>
    <s v="Univera Satış"/>
    <s v="Saha Satış"/>
    <s v="Yurt İçi"/>
    <s v="Türkiye"/>
    <s v="Merkez"/>
  </r>
  <r>
    <m/>
    <m/>
    <x v="271"/>
    <s v="Q1"/>
    <x v="1"/>
    <x v="2"/>
    <m/>
    <s v="PANASONIC ELEKTRIC WORKS ELEKTRIK SAN.VE TIC. A.S."/>
    <s v="SH.01.001"/>
    <s v="Stokbar Panorama - Proje Yönetim Hizmeti"/>
    <s v="Univera - Panasonic"/>
    <x v="11"/>
    <s v="Stokbar"/>
    <s v="Stokbar"/>
    <n v="14000"/>
    <m/>
    <n v="4.5"/>
    <m/>
    <n v="63000"/>
    <m/>
    <n v="0"/>
    <m/>
    <n v="63000"/>
    <m/>
    <n v="0"/>
    <n v="0"/>
    <m/>
    <m/>
    <m/>
    <s v="Panasonic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271"/>
    <s v="Q1"/>
    <x v="1"/>
    <x v="2"/>
    <m/>
    <s v="BMC OTOMOTIV SAN. VE TIC. A.S."/>
    <s v="CDY.06.001"/>
    <s v="Calldesk Panorama - Yazılım Geliştirme Hizmeti"/>
    <s v="Univera - BMC"/>
    <x v="13"/>
    <s v="ServiceCore"/>
    <s v="Calldesk"/>
    <n v="6803"/>
    <m/>
    <n v="97.95"/>
    <m/>
    <n v="666353.85"/>
    <m/>
    <n v="0"/>
    <m/>
    <n v="666353.85"/>
    <m/>
    <n v="0"/>
    <n v="0"/>
    <m/>
    <m/>
    <m/>
    <s v="BMC"/>
    <s v="Mevcut Müşteri"/>
    <s v="Yeni Satış"/>
    <s v="Hizmet"/>
    <s v="Yazılım Geliştirme"/>
    <s v="Key Account"/>
    <s v="Univera Satış"/>
    <s v="Saha Satış"/>
    <s v="Yurt İçi"/>
    <s v="Türkiye"/>
    <s v="Merkez"/>
  </r>
  <r>
    <m/>
    <m/>
    <x v="271"/>
    <s v="Q1"/>
    <x v="1"/>
    <x v="2"/>
    <m/>
    <s v="BMC OTOMOTIV SAN. VE TIC. A.S."/>
    <s v="CDH.01.001"/>
    <s v="Calldesk Panorama - Proje ve Ürün Yönetimi Danışmanliğı Hizmeti"/>
    <s v="Univera - BMC"/>
    <x v="13"/>
    <s v="ServiceCore"/>
    <s v="Calldesk"/>
    <n v="6350"/>
    <m/>
    <n v="3"/>
    <m/>
    <n v="19050"/>
    <m/>
    <n v="0"/>
    <m/>
    <n v="19050"/>
    <m/>
    <n v="0"/>
    <n v="0"/>
    <m/>
    <m/>
    <m/>
    <s v="BMC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272"/>
    <s v="Q3"/>
    <x v="0"/>
    <x v="7"/>
    <m/>
    <s v="FLAS TURIZM INSAAT TAAHHÜT TIC. LTD. STI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1425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272"/>
    <s v="Q3"/>
    <x v="0"/>
    <x v="7"/>
    <m/>
    <s v="FLAS TURIZM INSAAT TAAHHÜT TIC. LTD. STI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1426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272"/>
    <s v="Q3"/>
    <x v="0"/>
    <x v="7"/>
    <m/>
    <s v="KILKISLI MES. TEK. MAM. GIDA MAD. SAN. TIC. LTD. STI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1428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272"/>
    <s v="Q3"/>
    <x v="0"/>
    <x v="7"/>
    <m/>
    <s v="ONGUN EMGIN GIDA DAG. PAZ. TUR.SAN. TIC. LTD. STI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1444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272"/>
    <s v="Q3"/>
    <x v="0"/>
    <x v="7"/>
    <m/>
    <s v="ÖZÇELIK MESRUBAT VE GIDA MAD.TIC.PAZ.A.S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1431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272"/>
    <s v="Q3"/>
    <x v="0"/>
    <x v="7"/>
    <m/>
    <s v="REYMAR TÜTÜN MAM. DAG. VE PAZ. LTD. STI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1434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272"/>
    <s v="Q3"/>
    <x v="0"/>
    <x v="7"/>
    <m/>
    <s v="SAGIROGLU TÜTÜN ÜRÜN. INS.TAAH. SAN. VE TIC. LTD. STI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1435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272"/>
    <s v="Q3"/>
    <x v="0"/>
    <x v="7"/>
    <m/>
    <s v="SEYDIM DAG.PAZ.A.S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1437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272"/>
    <s v="Q3"/>
    <x v="0"/>
    <x v="7"/>
    <m/>
    <s v="ZÜMRÜT TEKEL ÜRÜNLERI GIDA PAZ.INS.TAAH.SAN.VE.TIC.LTD STI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1443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272"/>
    <s v="Q1"/>
    <x v="1"/>
    <x v="2"/>
    <m/>
    <s v="MATRIKS BİLGİSAYAR SİSTEMLERİ LTD.ŞTİ"/>
    <s v="WPH.02.001"/>
    <s v="Webplus Yazilim Bakimi Hizmeti"/>
    <s v="Univera - Kanal"/>
    <x v="5"/>
    <s v="Enroute"/>
    <s v="Webplus"/>
    <n v="25883"/>
    <m/>
    <n v="1"/>
    <m/>
    <n v="25883"/>
    <m/>
    <n v="0"/>
    <m/>
    <n v="25883"/>
    <m/>
    <n v="0"/>
    <n v="0"/>
    <m/>
    <m/>
    <m/>
    <s v="Matriks"/>
    <s v="Mevcut Müşteri"/>
    <s v="Yenileme"/>
    <s v="Hizmet"/>
    <s v="Bakım ve Destek Hizmeti"/>
    <s v="Key Account"/>
    <s v="Kanal Satış"/>
    <s v="Matriks"/>
    <s v="Yurt İçi"/>
    <s v="Türkiye"/>
    <s v="Merkez"/>
  </r>
  <r>
    <m/>
    <m/>
    <x v="272"/>
    <s v="Q1"/>
    <x v="1"/>
    <x v="2"/>
    <m/>
    <s v="MATRIKS BİLGİSAYAR SİSTEMLERİ LTD.ŞTİ"/>
    <s v="WProje Yönetimi.01.003"/>
    <s v="Webplus EK KULLANICI LISANSI +1"/>
    <s v="Univera - Kanal"/>
    <x v="5"/>
    <s v="Enroute"/>
    <s v="Webplus"/>
    <n v="3168.75"/>
    <m/>
    <n v="2"/>
    <m/>
    <n v="8450"/>
    <m/>
    <n v="2112.5"/>
    <m/>
    <n v="6337.5"/>
    <m/>
    <n v="0"/>
    <n v="0"/>
    <m/>
    <m/>
    <m/>
    <s v="Matriks"/>
    <s v="Mevcut Müşteri"/>
    <s v="Yeni Satış"/>
    <s v="Lisans"/>
    <s v="Lisans Satışı"/>
    <s v="Key Account"/>
    <s v="Kanal Satış"/>
    <s v="Matriks"/>
    <s v="Yurt İçi"/>
    <s v="Türkiye"/>
    <s v="Merkez"/>
  </r>
  <r>
    <m/>
    <m/>
    <x v="272"/>
    <s v="Q1"/>
    <x v="1"/>
    <x v="2"/>
    <m/>
    <s v="MATRIKS BİLGİSAYAR SİSTEMLERİ LTD.ŞTİ"/>
    <s v="WProje Yönetimi.01.005"/>
    <s v="Webplus DISTRIBUTION SATIS-DAGITIM YazılımI (Standart)"/>
    <s v="Univera - Kanal"/>
    <x v="5"/>
    <s v="Enroute"/>
    <s v="Webplus"/>
    <n v="17925"/>
    <m/>
    <n v="1"/>
    <m/>
    <n v="17925"/>
    <m/>
    <n v="0"/>
    <m/>
    <n v="17925"/>
    <m/>
    <n v="0"/>
    <n v="0"/>
    <m/>
    <m/>
    <m/>
    <s v="Matriks"/>
    <s v="Mevcut Müşteri"/>
    <s v="Yeni Satış"/>
    <s v="Lisans"/>
    <s v="Lisans Satışı"/>
    <s v="Key Account"/>
    <s v="Kanal Satış"/>
    <s v="Matriks"/>
    <s v="Yurt İçi"/>
    <s v="Türkiye"/>
    <s v="Merkez"/>
  </r>
  <r>
    <m/>
    <m/>
    <x v="272"/>
    <s v="Q1"/>
    <x v="1"/>
    <x v="2"/>
    <m/>
    <s v="MATRIKS BİLGİSAYAR SİSTEMLERİ LTD.ŞTİ"/>
    <s v="WProje Yönetimi.01.002"/>
    <s v="Webplus Dagitim Kanali Yazılımi"/>
    <s v="Univera - Kanal"/>
    <x v="5"/>
    <s v="Enroute"/>
    <s v="Webplus"/>
    <n v="7800"/>
    <m/>
    <n v="2"/>
    <m/>
    <n v="20800"/>
    <m/>
    <n v="5200"/>
    <m/>
    <n v="15600"/>
    <m/>
    <n v="0"/>
    <n v="0"/>
    <m/>
    <m/>
    <m/>
    <s v="Matriks"/>
    <s v="Mevcut Müşteri"/>
    <s v="Yeni Satış"/>
    <s v="Lisans"/>
    <s v="Lisans Satışı"/>
    <s v="Key Account"/>
    <s v="Kanal Satış"/>
    <s v="Matriks"/>
    <s v="Yurt İçi"/>
    <s v="Türkiye"/>
    <s v="Merkez"/>
  </r>
  <r>
    <m/>
    <m/>
    <x v="272"/>
    <s v="Q1"/>
    <x v="1"/>
    <x v="2"/>
    <m/>
    <s v="NURHAN BASOGLU BOLU MENGEN TAVUKÇULUK"/>
    <s v="UH.01.002"/>
    <s v="Unidox Kontör"/>
    <s v="Univera Kontör Satışı"/>
    <x v="6"/>
    <s v="E-Dönüşüm"/>
    <s v="Unidox"/>
    <n v="3"/>
    <m/>
    <n v="10000"/>
    <m/>
    <n v="30000"/>
    <m/>
    <n v="0"/>
    <m/>
    <n v="30000"/>
    <m/>
    <n v="0"/>
    <n v="0"/>
    <m/>
    <m/>
    <m/>
    <s v="Şen Piliç"/>
    <s v="Yeni Müşteri"/>
    <s v="Yeni Satış"/>
    <s v="Kontor"/>
    <s v="Kontor Satışı"/>
    <s v="Key Account"/>
    <s v="Univera Satış"/>
    <s v="Saha Satış"/>
    <s v="Yurt İçi"/>
    <s v="Türkiye"/>
    <s v="Dist"/>
  </r>
  <r>
    <m/>
    <m/>
    <x v="272"/>
    <s v="Q1"/>
    <x v="1"/>
    <x v="2"/>
    <m/>
    <s v="PANASONIC ELEKTRIC WORKS ELEKTRIK SAN.VE TIC. A.S."/>
    <s v="SH.03.002"/>
    <s v="Stokbar Panorama - Uzman Destek Hizmeti"/>
    <s v="Univera - Panasonic"/>
    <x v="11"/>
    <s v="Stokbar"/>
    <s v="Stokbar"/>
    <n v="126750"/>
    <m/>
    <n v="1"/>
    <m/>
    <n v="126750"/>
    <m/>
    <n v="0"/>
    <m/>
    <n v="126750"/>
    <m/>
    <n v="0"/>
    <n v="0"/>
    <m/>
    <m/>
    <m/>
    <s v="Panasonic"/>
    <s v="Mevcut Müşteri"/>
    <s v="Yenileme"/>
    <s v="Hizmet"/>
    <s v="Uzman Destek Hizmeti"/>
    <s v="Key Account"/>
    <s v="Univera Satış"/>
    <s v="Saha Satış"/>
    <s v="Yurt İçi"/>
    <s v="Türkiye"/>
    <s v="Merkez"/>
  </r>
  <r>
    <m/>
    <m/>
    <x v="272"/>
    <s v="Q1"/>
    <x v="1"/>
    <x v="2"/>
    <m/>
    <s v="PERRİGO KİŞİSEL Bakım ÜRÜNLERİ SAN. VE TİC. LTD.ŞTİ"/>
    <s v="EH.06.001"/>
    <s v="Enroute Panorama - Hosting Hizmeti"/>
    <s v="Univera - Omega Pharma"/>
    <x v="14"/>
    <s v="Hosting"/>
    <s v="Enroute"/>
    <n v="34184.97"/>
    <m/>
    <n v="3"/>
    <m/>
    <n v="102554.91"/>
    <m/>
    <n v="0"/>
    <m/>
    <n v="102554.91"/>
    <m/>
    <n v="0"/>
    <n v="0"/>
    <m/>
    <m/>
    <m/>
    <s v="Perrigo"/>
    <s v="Mevcut Müşteri"/>
    <s v="Yenileme"/>
    <s v="Hizmet"/>
    <s v="Hosting"/>
    <s v="Key Account"/>
    <s v="Univera Satış"/>
    <s v="Saha Satış"/>
    <s v="Yurt İçi"/>
    <s v="Türkiye"/>
    <s v="Merkez"/>
  </r>
  <r>
    <m/>
    <m/>
    <x v="272"/>
    <s v="Q1"/>
    <x v="1"/>
    <x v="2"/>
    <m/>
    <s v="ULUDAG IÇECEK TÜRK ANONIM SIRKETI"/>
    <s v="EH.06.001"/>
    <s v="Enroute Panorama - Hosting Hizmeti"/>
    <s v="Univera - Uludağ İçecek"/>
    <x v="11"/>
    <s v="Hosting"/>
    <s v="Enroute"/>
    <n v="86346"/>
    <m/>
    <n v="12"/>
    <m/>
    <n v="1036152"/>
    <m/>
    <n v="0"/>
    <m/>
    <n v="1036152"/>
    <m/>
    <n v="0"/>
    <n v="0"/>
    <m/>
    <m/>
    <m/>
    <s v="Uludağ İçecek"/>
    <s v="Mevcut Müşteri"/>
    <s v="Yenileme"/>
    <s v="Hizmet"/>
    <s v="Hosting"/>
    <s v="Key Account"/>
    <s v="Univera Satış"/>
    <s v="Saha Satış"/>
    <s v="Yurt İçi"/>
    <s v="Türkiye"/>
    <s v="Merkez"/>
  </r>
  <r>
    <m/>
    <m/>
    <x v="273"/>
    <s v="Q3"/>
    <x v="0"/>
    <x v="7"/>
    <m/>
    <s v="ONGUN EMGIN GIDA DAG. PAZ. TUR.SAN. TIC. LTD. STI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1445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273"/>
    <s v="Q3"/>
    <x v="0"/>
    <x v="7"/>
    <m/>
    <s v="ONGUN EMGIN GIDA DAG. PAZ. TUR.SAN. TIC. LTD. STI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1446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273"/>
    <s v="Q1"/>
    <x v="1"/>
    <x v="2"/>
    <m/>
    <s v="Websis Yazılım ve Bilgisayar"/>
    <s v="99006"/>
    <s v="Unidox Kontör"/>
    <s v="Univera - Kanal"/>
    <x v="5"/>
    <s v="E-Dönüşüm"/>
    <s v="Unidox"/>
    <n v="7983.31"/>
    <m/>
    <n v="1"/>
    <m/>
    <n v="7983.31"/>
    <m/>
    <n v="0"/>
    <m/>
    <n v="7983.31"/>
    <m/>
    <n v="0"/>
    <n v="0"/>
    <m/>
    <m/>
    <m/>
    <s v="Websis"/>
    <s v="Mevcut Müşteri"/>
    <s v="Yeni Satış"/>
    <s v="Kontor"/>
    <s v="Kontor Satışı"/>
    <s v="Diğer"/>
    <s v="Kanal Satış"/>
    <s v="Websis"/>
    <s v="Yurt İçi"/>
    <s v="Türkiye"/>
    <s v="Merkez"/>
  </r>
  <r>
    <m/>
    <m/>
    <x v="273"/>
    <s v="Q1"/>
    <x v="1"/>
    <x v="2"/>
    <m/>
    <s v="Emeksar Gida Turzm.Ins.LTD.STI."/>
    <s v="SH.02.001"/>
    <s v="Stokbar Panorama - Yillik Yazilim Bakim Hizmeti"/>
    <s v="Univera - Unilever"/>
    <x v="13"/>
    <s v="Stokbar"/>
    <s v="Stokbar"/>
    <n v="54640"/>
    <m/>
    <n v="1"/>
    <m/>
    <n v="54640"/>
    <m/>
    <n v="0"/>
    <m/>
    <n v="54640"/>
    <m/>
    <n v="0"/>
    <n v="0"/>
    <m/>
    <m/>
    <m/>
    <s v="Unilever"/>
    <s v="Mevcut Müşteri"/>
    <s v="Yenileme"/>
    <s v="Hizmet"/>
    <s v="Bakım ve Destek Hizmeti"/>
    <s v="Key Account"/>
    <s v="Univera Satış"/>
    <s v="Saha Satış"/>
    <s v="Yurt İçi"/>
    <s v="Türkiye"/>
    <s v="Dist"/>
  </r>
  <r>
    <m/>
    <m/>
    <x v="273"/>
    <s v="Q1"/>
    <x v="1"/>
    <x v="2"/>
    <m/>
    <s v="GÜL-PAS TEMIZLIK MAD. GIDA DAG. TAS. SAN. VE TIC. LTD. STI"/>
    <s v="SH.02.001"/>
    <s v="Stokbar Panorama - Yillik Yazilim Bakim Hizmeti"/>
    <s v="Univera - Unilever"/>
    <x v="13"/>
    <s v="Stokbar"/>
    <s v="Stokbar"/>
    <n v="54640"/>
    <m/>
    <n v="1"/>
    <m/>
    <n v="54640"/>
    <m/>
    <n v="0"/>
    <m/>
    <n v="54640"/>
    <m/>
    <n v="0"/>
    <n v="0"/>
    <m/>
    <m/>
    <m/>
    <s v="Unilever"/>
    <s v="Mevcut Müşteri"/>
    <s v="Yenileme"/>
    <s v="Hizmet"/>
    <s v="Bakım ve Destek Hizmeti"/>
    <s v="Key Account"/>
    <s v="Univera Satış"/>
    <s v="Saha Satış"/>
    <s v="Yurt İçi"/>
    <s v="Türkiye"/>
    <s v="Dist"/>
  </r>
  <r>
    <m/>
    <m/>
    <x v="273"/>
    <s v="Q1"/>
    <x v="1"/>
    <x v="2"/>
    <m/>
    <s v="Emeksar Gida Turzm.Ins.LTD.STI."/>
    <s v="SH.01.001"/>
    <s v="Stokbar Panorama - Proje Yönetim Hizmeti"/>
    <s v="Univera - Unilever"/>
    <x v="13"/>
    <s v="Stokbar"/>
    <s v="Stokbar"/>
    <n v="15750"/>
    <m/>
    <n v="10"/>
    <m/>
    <n v="175000"/>
    <m/>
    <n v="17500"/>
    <m/>
    <n v="157500"/>
    <m/>
    <n v="0"/>
    <n v="0"/>
    <m/>
    <m/>
    <m/>
    <s v="Unilever"/>
    <s v="Mevcut Müşteri"/>
    <s v="Yeni Satış"/>
    <s v="Hizmet"/>
    <s v="Proje Yönetimi ve Danışmanlık"/>
    <s v="Key Account"/>
    <s v="Univera Satış"/>
    <s v="Saha Satış"/>
    <s v="Yurt İçi"/>
    <s v="Türkiye"/>
    <s v="Dist"/>
  </r>
  <r>
    <m/>
    <m/>
    <x v="273"/>
    <s v="Q1"/>
    <x v="1"/>
    <x v="2"/>
    <m/>
    <s v="GÜL-PAS TEMIZLIK MAD. GIDA DAG. TAS. SAN. VE TIC. LTD. STI"/>
    <s v="SH.01.001"/>
    <s v="Stokbar Panorama - Proje Yönetim Hizmeti"/>
    <s v="Univera - Unilever"/>
    <x v="13"/>
    <s v="Stokbar"/>
    <s v="Stokbar"/>
    <n v="15750"/>
    <m/>
    <n v="10"/>
    <m/>
    <n v="175000"/>
    <m/>
    <n v="17500"/>
    <m/>
    <n v="157500"/>
    <m/>
    <n v="0"/>
    <n v="0"/>
    <m/>
    <m/>
    <m/>
    <s v="Unilever"/>
    <s v="Mevcut Müşteri"/>
    <s v="Yeni Satış"/>
    <s v="Hizmet"/>
    <s v="Proje Yönetimi ve Danışmanlık"/>
    <s v="Key Account"/>
    <s v="Univera Satış"/>
    <s v="Saha Satış"/>
    <s v="Yurt İçi"/>
    <s v="Türkiye"/>
    <s v="Dist"/>
  </r>
  <r>
    <m/>
    <m/>
    <x v="273"/>
    <s v="Q1"/>
    <x v="1"/>
    <x v="2"/>
    <m/>
    <s v="Emeksar Gida Turzm.Ins.LTD.STI."/>
    <s v="SY.01.009"/>
    <s v="Stokbar Panorama - Platform Back Office Kullanici Yazılımi (Enterprise)"/>
    <s v="Univera - Unilever"/>
    <x v="13"/>
    <s v="Stokbar"/>
    <s v="Stokbar"/>
    <n v="13650"/>
    <m/>
    <n v="1"/>
    <m/>
    <n v="19500"/>
    <m/>
    <n v="5850"/>
    <m/>
    <n v="13650"/>
    <m/>
    <n v="0"/>
    <n v="0"/>
    <m/>
    <m/>
    <m/>
    <s v="Unilever"/>
    <s v="Mevcut Müşteri"/>
    <s v="Yeni Satış"/>
    <s v="Lisans"/>
    <s v="Lisans Satışı"/>
    <s v="Key Account"/>
    <s v="Univera Satış"/>
    <s v="Saha Satış"/>
    <s v="Yurt İçi"/>
    <s v="Türkiye"/>
    <s v="Dist"/>
  </r>
  <r>
    <m/>
    <m/>
    <x v="273"/>
    <s v="Q1"/>
    <x v="1"/>
    <x v="2"/>
    <m/>
    <s v="GÜL-PAS TEMIZLIK MAD. GIDA DAG. TAS. SAN. VE TIC. LTD. STI"/>
    <s v="SY.01.009"/>
    <s v="Stokbar Panorama - Platform Back Office Kullanici Yazılımi (Enterprise)"/>
    <s v="Univera - Unilever"/>
    <x v="13"/>
    <s v="Stokbar"/>
    <s v="Stokbar"/>
    <n v="13650"/>
    <m/>
    <n v="1"/>
    <m/>
    <n v="19500"/>
    <m/>
    <n v="5850"/>
    <m/>
    <n v="13650"/>
    <m/>
    <n v="0"/>
    <n v="0"/>
    <m/>
    <m/>
    <m/>
    <s v="Unilever"/>
    <s v="Mevcut Müşteri"/>
    <s v="Yeni Satış"/>
    <s v="Lisans"/>
    <s v="Lisans Satışı"/>
    <s v="Key Account"/>
    <s v="Univera Satış"/>
    <s v="Saha Satış"/>
    <s v="Yurt İçi"/>
    <s v="Türkiye"/>
    <s v="Dist"/>
  </r>
  <r>
    <m/>
    <m/>
    <x v="273"/>
    <s v="Q1"/>
    <x v="1"/>
    <x v="2"/>
    <m/>
    <s v="Emeksar Gida Turzm.Ins.LTD.STI."/>
    <s v="SY.02.002"/>
    <s v="Stokbar Panorama - Mobil (Android) Kullanici Yazılımi (Enterprise)"/>
    <s v="Univera - Unilever"/>
    <x v="13"/>
    <s v="Stokbar"/>
    <s v="Stokbar"/>
    <n v="11700"/>
    <m/>
    <n v="5"/>
    <m/>
    <n v="90000"/>
    <m/>
    <n v="31500"/>
    <m/>
    <n v="58500"/>
    <m/>
    <n v="0"/>
    <n v="0"/>
    <m/>
    <m/>
    <m/>
    <s v="Unilever"/>
    <s v="Mevcut Müşteri"/>
    <s v="Yeni Satış"/>
    <s v="Lisans"/>
    <s v="Lisans Satışı"/>
    <s v="Key Account"/>
    <s v="Univera Satış"/>
    <s v="Saha Satış"/>
    <s v="Yurt İçi"/>
    <s v="Türkiye"/>
    <s v="Dist"/>
  </r>
  <r>
    <m/>
    <m/>
    <x v="273"/>
    <s v="Q1"/>
    <x v="1"/>
    <x v="2"/>
    <m/>
    <s v="GÜL-PAS TEMIZLIK MAD. GIDA DAG. TAS. SAN. VE TIC. LTD. STI"/>
    <s v="SY.02.002"/>
    <s v="Stokbar Panorama - Mobil (Android) Kullanici Yazılımi (Enterprise)"/>
    <s v="Univera - Unilever"/>
    <x v="13"/>
    <s v="Stokbar"/>
    <s v="Stokbar"/>
    <n v="11700"/>
    <m/>
    <n v="5"/>
    <m/>
    <n v="90000"/>
    <m/>
    <n v="31500"/>
    <m/>
    <n v="58500"/>
    <m/>
    <n v="0"/>
    <n v="0"/>
    <m/>
    <m/>
    <m/>
    <s v="Unilever"/>
    <s v="Mevcut Müşteri"/>
    <s v="Yeni Satış"/>
    <s v="Lisans"/>
    <s v="Lisans Satışı"/>
    <s v="Key Account"/>
    <s v="Univera Satış"/>
    <s v="Saha Satış"/>
    <s v="Yurt İçi"/>
    <s v="Türkiye"/>
    <s v="Dist"/>
  </r>
  <r>
    <m/>
    <m/>
    <x v="273"/>
    <s v="Q1"/>
    <x v="1"/>
    <x v="2"/>
    <m/>
    <s v="Emeksar Gida Turzm.Ins.LTD.STI."/>
    <s v="SY.01.008"/>
    <s v="Stokbar Panorama - Depo / Lokasyon Yazılımi (Enterprise)"/>
    <s v="Univera - Unilever"/>
    <x v="13"/>
    <s v="Stokbar"/>
    <s v="Stokbar"/>
    <n v="90350"/>
    <m/>
    <n v="1"/>
    <m/>
    <n v="139000"/>
    <m/>
    <n v="48650"/>
    <m/>
    <n v="90350"/>
    <m/>
    <n v="0"/>
    <n v="0"/>
    <m/>
    <m/>
    <m/>
    <s v="Unilever"/>
    <s v="Mevcut Müşteri"/>
    <s v="Yeni Satış"/>
    <s v="Lisans"/>
    <s v="Lisans Satışı"/>
    <s v="Key Account"/>
    <s v="Univera Satış"/>
    <s v="Saha Satış"/>
    <s v="Yurt İçi"/>
    <s v="Türkiye"/>
    <s v="Dist"/>
  </r>
  <r>
    <m/>
    <m/>
    <x v="273"/>
    <s v="Q1"/>
    <x v="1"/>
    <x v="2"/>
    <m/>
    <s v="GÜL-PAS TEMIZLIK MAD. GIDA DAG. TAS. SAN. VE TIC. LTD. STI"/>
    <s v="SY.01.008"/>
    <s v="Stokbar Panorama - Depo / Lokasyon Yazılımi (Enterprise)"/>
    <s v="Univera - Unilever"/>
    <x v="13"/>
    <s v="Stokbar"/>
    <s v="Stokbar"/>
    <n v="90350"/>
    <m/>
    <n v="1"/>
    <m/>
    <n v="139000"/>
    <m/>
    <n v="48650"/>
    <m/>
    <n v="90350"/>
    <m/>
    <n v="0"/>
    <n v="0"/>
    <m/>
    <m/>
    <m/>
    <s v="Unilever"/>
    <s v="Mevcut Müşteri"/>
    <s v="Yeni Satış"/>
    <s v="Lisans"/>
    <s v="Lisans Satışı"/>
    <s v="Key Account"/>
    <s v="Univera Satış"/>
    <s v="Saha Satış"/>
    <s v="Yurt İçi"/>
    <s v="Türkiye"/>
    <s v="Dist"/>
  </r>
  <r>
    <m/>
    <m/>
    <x v="273"/>
    <s v="Q1"/>
    <x v="1"/>
    <x v="2"/>
    <m/>
    <s v="Emeksar Gida Turzm.Ins.LTD.STI."/>
    <s v="SH.03.001"/>
    <s v="Stokbar Panorama - Çafri Merkezi Hizmeti (Tesis)"/>
    <s v="Univera - Unilever"/>
    <x v="13"/>
    <s v="Stokbar"/>
    <s v="Stokbar"/>
    <n v="50364"/>
    <m/>
    <n v="1"/>
    <m/>
    <n v="60000"/>
    <m/>
    <n v="9636"/>
    <m/>
    <n v="50364"/>
    <m/>
    <n v="0"/>
    <n v="0"/>
    <m/>
    <m/>
    <m/>
    <s v="Unilever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273"/>
    <s v="Q1"/>
    <x v="1"/>
    <x v="2"/>
    <m/>
    <s v="GÜL-PAS TEMIZLIK MAD. GIDA DAG. TAS. SAN. VE TIC. LTD. STI"/>
    <s v="SH.03.001"/>
    <s v="Stokbar Panorama - Çafri Merkezi Hizmeti (Tesis)"/>
    <s v="Univera - Unilever"/>
    <x v="13"/>
    <s v="Stokbar"/>
    <s v="Stokbar"/>
    <n v="50364"/>
    <m/>
    <n v="1"/>
    <m/>
    <n v="60000"/>
    <m/>
    <n v="9636"/>
    <m/>
    <n v="50364"/>
    <m/>
    <n v="0"/>
    <n v="0"/>
    <m/>
    <m/>
    <m/>
    <s v="Unilever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274"/>
    <s v="Q3"/>
    <x v="0"/>
    <x v="8"/>
    <m/>
    <s v="JTI TÜTÜN ÜRÜNLERI PAZARLAMA A.S."/>
    <s v="EH.03.003"/>
    <s v="EnRoute Panorama - Uzman Destek Hizmeti"/>
    <s v="Univera - JTI"/>
    <x v="11"/>
    <s v="Enroute"/>
    <m/>
    <n v="100000"/>
    <m/>
    <n v="1"/>
    <m/>
    <n v="100000"/>
    <m/>
    <n v="0"/>
    <m/>
    <n v="100000"/>
    <m/>
    <n v="0"/>
    <n v="0"/>
    <s v="UNI240000001514"/>
    <m/>
    <m/>
    <s v="JTI"/>
    <s v="Mevcut Müşteri"/>
    <s v="Yenileme"/>
    <s v="Hizmet"/>
    <s v="Hosting"/>
    <s v="Key Account"/>
    <s v="Univera Satış"/>
    <s v="Saha Satış"/>
    <s v="Yurt İçi"/>
    <s v="Türkiye"/>
    <s v="Merkez"/>
  </r>
  <r>
    <m/>
    <m/>
    <x v="274"/>
    <s v="Q3"/>
    <x v="0"/>
    <x v="7"/>
    <m/>
    <s v="ONGUN EMGIN GIDA DAG. PAZ. TUR.SAN. TIC. LTD. STI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1447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274"/>
    <s v="Q3"/>
    <x v="0"/>
    <x v="7"/>
    <m/>
    <s v="ONGUN EMGIN GIDA DAG. PAZ. TUR.SAN. TIC. LTD. STI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1448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274"/>
    <s v="Q3"/>
    <x v="0"/>
    <x v="7"/>
    <m/>
    <s v="ONGUN EMGIN GIDA DAG. PAZ. TUR.SAN. TIC. LTD. STI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1449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274"/>
    <s v="Q3"/>
    <x v="0"/>
    <x v="7"/>
    <m/>
    <s v="ONGUN EMGIN GIDA DAG. PAZ. TUR.SAN. TIC. LTD. STI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1450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274"/>
    <s v="Q1"/>
    <x v="1"/>
    <x v="2"/>
    <m/>
    <s v="MATRIKS BİLGİSAYAR SİSTEMLERİ LTD.ŞTİ"/>
    <s v="WProje Yönetimi.02.001"/>
    <s v="Webplus (Android) SATIS TEMSILCISI LISANSI"/>
    <s v="Univera - Kanal"/>
    <x v="5"/>
    <s v="Enroute"/>
    <s v="Webplus"/>
    <n v="4550"/>
    <m/>
    <n v="5"/>
    <m/>
    <n v="22750"/>
    <m/>
    <n v="0"/>
    <m/>
    <n v="22750"/>
    <m/>
    <n v="0"/>
    <n v="0"/>
    <m/>
    <m/>
    <m/>
    <s v="Matriks"/>
    <s v="Mevcut Müşteri"/>
    <s v="Yeni Satış"/>
    <s v="Lisans"/>
    <s v="Lisans Satışı"/>
    <s v="Key Account"/>
    <s v="Kanal Satış"/>
    <s v="Matriks"/>
    <s v="Yurt İçi"/>
    <s v="Türkiye"/>
    <s v="Merkez"/>
  </r>
  <r>
    <m/>
    <m/>
    <x v="274"/>
    <s v="Q1"/>
    <x v="1"/>
    <x v="2"/>
    <m/>
    <s v="MİYA OTOMASYON VE BARKOD BILISIM SISTEMLERI SAN TİC. VE L.T.D. STI."/>
    <s v="UH.01.002"/>
    <s v="Unidox Kontör"/>
    <s v="Univera Kontör Satışı"/>
    <x v="5"/>
    <s v="E-Dönüşüm"/>
    <s v="Unidox"/>
    <n v="2.6568999999999998"/>
    <m/>
    <n v="10000"/>
    <m/>
    <n v="26569"/>
    <m/>
    <n v="0"/>
    <m/>
    <n v="26569"/>
    <m/>
    <n v="0"/>
    <n v="0"/>
    <m/>
    <m/>
    <m/>
    <s v="Miya"/>
    <s v="Mevcut Müşteri"/>
    <s v="Yeni Satış"/>
    <s v="Kontor"/>
    <s v="Kontor Satışı"/>
    <s v="Key Account"/>
    <s v="Kanal Satış"/>
    <s v="Miya"/>
    <s v="Yurt İçi"/>
    <s v="Türkiye"/>
    <s v="Merkez"/>
  </r>
  <r>
    <m/>
    <m/>
    <x v="274"/>
    <s v="Q1"/>
    <x v="1"/>
    <x v="2"/>
    <m/>
    <s v="MİYA OTOMASYON VE BARKOD BILISIM SISTEMLERI SAN TİC. VE L.T.D. STI."/>
    <s v="UH.01.002"/>
    <s v="Unidox Kontör"/>
    <s v="Univera Kontör Satışı"/>
    <x v="5"/>
    <s v="E-Dönüşüm"/>
    <s v="Unidox"/>
    <n v="4.6313000000000004"/>
    <m/>
    <n v="2000"/>
    <m/>
    <n v="9262.6"/>
    <m/>
    <n v="0"/>
    <m/>
    <n v="9262.6"/>
    <m/>
    <n v="0"/>
    <n v="0"/>
    <m/>
    <m/>
    <m/>
    <s v="Miya"/>
    <s v="Mevcut Müşteri"/>
    <s v="Yeni Satış"/>
    <s v="Kontor"/>
    <s v="Kontor Satışı"/>
    <s v="Key Account"/>
    <s v="Kanal Satış"/>
    <s v="Miya"/>
    <s v="Yurt İçi"/>
    <s v="Türkiye"/>
    <s v="Merkez"/>
  </r>
  <r>
    <m/>
    <m/>
    <x v="274"/>
    <s v="Q1"/>
    <x v="1"/>
    <x v="2"/>
    <m/>
    <s v="ZIRVE GIDA ve TEMIZLIK ÜRÜNLERI SAN ve TIC. LTD. STI"/>
    <s v="SH.02.001"/>
    <s v="Stokbar Panorama - Yillik Yazilim Bakim Hizmeti"/>
    <s v="Univera - Unilever"/>
    <x v="13"/>
    <s v="Stokbar"/>
    <s v="Stokbar"/>
    <n v="54640"/>
    <m/>
    <n v="1"/>
    <m/>
    <n v="54640"/>
    <m/>
    <n v="0"/>
    <m/>
    <n v="54640"/>
    <m/>
    <n v="0"/>
    <n v="0"/>
    <m/>
    <m/>
    <m/>
    <s v="Unilever"/>
    <s v="Mevcut Müşteri"/>
    <s v="Yenileme"/>
    <s v="Hizmet"/>
    <s v="Bakım ve Destek Hizmeti"/>
    <s v="Key Account"/>
    <s v="Univera Satış"/>
    <s v="Saha Satış"/>
    <s v="Yurt İçi"/>
    <s v="Türkiye"/>
    <s v="Dist"/>
  </r>
  <r>
    <m/>
    <m/>
    <x v="274"/>
    <s v="Q1"/>
    <x v="1"/>
    <x v="2"/>
    <m/>
    <s v="ZIRVE GIDA ve TEMIZLIK ÜRÜNLERI SAN ve TIC. LTD. STI"/>
    <s v="SH.01.001"/>
    <s v="Stokbar Panorama - Proje Yönetim Hizmeti"/>
    <s v="Univera - Unilever"/>
    <x v="13"/>
    <s v="Stokbar"/>
    <s v="Stokbar"/>
    <n v="15750"/>
    <m/>
    <n v="10"/>
    <m/>
    <n v="175000"/>
    <m/>
    <n v="17500"/>
    <m/>
    <n v="157500"/>
    <m/>
    <n v="0"/>
    <n v="0"/>
    <m/>
    <m/>
    <m/>
    <s v="Unilever"/>
    <s v="Mevcut Müşteri"/>
    <s v="Yeni Satış"/>
    <s v="Hizmet"/>
    <s v="Proje Yönetimi ve Danışmanlık"/>
    <s v="Key Account"/>
    <s v="Univera Satış"/>
    <s v="Saha Satış"/>
    <s v="Yurt İçi"/>
    <s v="Türkiye"/>
    <s v="Dist"/>
  </r>
  <r>
    <m/>
    <m/>
    <x v="274"/>
    <s v="Q1"/>
    <x v="1"/>
    <x v="2"/>
    <m/>
    <s v="ZIRVE GIDA ve TEMIZLIK ÜRÜNLERI SAN ve TIC. LTD. STI"/>
    <s v="SY.01.009"/>
    <s v="Stokbar Panorama - Platform Back Office Kullanici Yazılımi (Enterprise)"/>
    <s v="Univera - Unilever"/>
    <x v="13"/>
    <s v="Stokbar"/>
    <s v="Stokbar"/>
    <n v="13650"/>
    <m/>
    <n v="1"/>
    <m/>
    <n v="19500"/>
    <m/>
    <n v="5850"/>
    <m/>
    <n v="13650"/>
    <m/>
    <n v="0"/>
    <n v="0"/>
    <m/>
    <m/>
    <m/>
    <s v="Unilever"/>
    <s v="Mevcut Müşteri"/>
    <s v="Yeni Satış"/>
    <s v="Lisans"/>
    <s v="Lisans Satışı"/>
    <s v="Key Account"/>
    <s v="Univera Satış"/>
    <s v="Saha Satış"/>
    <s v="Yurt İçi"/>
    <s v="Türkiye"/>
    <s v="Dist"/>
  </r>
  <r>
    <m/>
    <m/>
    <x v="274"/>
    <s v="Q1"/>
    <x v="1"/>
    <x v="2"/>
    <m/>
    <s v="ZIRVE GIDA ve TEMIZLIK ÜRÜNLERI SAN ve TIC. LTD. STI"/>
    <s v="SY.02.002"/>
    <s v="Stokbar Panorama - Mobil (Android) Kullanici Yazılımi (Enterprise)"/>
    <s v="Univera - Unilever"/>
    <x v="13"/>
    <s v="Stokbar"/>
    <s v="Stokbar"/>
    <n v="11700"/>
    <m/>
    <n v="5"/>
    <m/>
    <n v="90000"/>
    <m/>
    <n v="31500"/>
    <m/>
    <n v="58500"/>
    <m/>
    <n v="0"/>
    <n v="0"/>
    <m/>
    <m/>
    <m/>
    <s v="Unilever"/>
    <s v="Mevcut Müşteri"/>
    <s v="Yeni Satış"/>
    <s v="Lisans"/>
    <s v="Lisans Satışı"/>
    <s v="Key Account"/>
    <s v="Univera Satış"/>
    <s v="Saha Satış"/>
    <s v="Yurt İçi"/>
    <s v="Türkiye"/>
    <s v="Dist"/>
  </r>
  <r>
    <m/>
    <m/>
    <x v="274"/>
    <s v="Q1"/>
    <x v="1"/>
    <x v="2"/>
    <m/>
    <s v="ZIRVE GIDA ve TEMIZLIK ÜRÜNLERI SAN ve TIC. LTD. STI"/>
    <s v="SY.01.008"/>
    <s v="Stokbar Panorama - Depo / Lokasyon Yazılımi (Enterprise)"/>
    <s v="Univera - Unilever"/>
    <x v="13"/>
    <s v="Stokbar"/>
    <s v="Stokbar"/>
    <n v="90350"/>
    <m/>
    <n v="1"/>
    <m/>
    <n v="139000"/>
    <m/>
    <n v="48650"/>
    <m/>
    <n v="90350"/>
    <m/>
    <n v="0"/>
    <n v="0"/>
    <m/>
    <m/>
    <m/>
    <s v="Unilever"/>
    <s v="Mevcut Müşteri"/>
    <s v="Yeni Satış"/>
    <s v="Lisans"/>
    <s v="Lisans Satışı"/>
    <s v="Key Account"/>
    <s v="Univera Satış"/>
    <s v="Saha Satış"/>
    <s v="Yurt İçi"/>
    <s v="Türkiye"/>
    <s v="Dist"/>
  </r>
  <r>
    <m/>
    <m/>
    <x v="274"/>
    <s v="Q1"/>
    <x v="1"/>
    <x v="2"/>
    <m/>
    <s v="ZIRVE GIDA ve TEMIZLIK ÜRÜNLERI SAN ve TIC. LTD. STI"/>
    <s v="SH.03.004"/>
    <s v="Stokbar Panorama - Çafri Merkezi Hizmeti (Depo/Lokasyon)"/>
    <s v="Univera - Unilever"/>
    <x v="13"/>
    <s v="Stokbar"/>
    <s v="Stokbar"/>
    <n v="50364"/>
    <m/>
    <n v="1"/>
    <m/>
    <n v="60000"/>
    <m/>
    <n v="9636"/>
    <m/>
    <n v="50364"/>
    <m/>
    <n v="0"/>
    <n v="0"/>
    <m/>
    <m/>
    <m/>
    <s v="Unilever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275"/>
    <s v="Q3"/>
    <x v="0"/>
    <x v="8"/>
    <m/>
    <s v="ERIKLI SU VE MESRUBAT SAN. TIC. A.S"/>
    <s v="EH.03.003"/>
    <s v="EnRoute Panorama - Uzman Destek Hizmeti"/>
    <s v="Univera - Nestle Waters"/>
    <x v="11"/>
    <s v="Enroute"/>
    <m/>
    <n v="27000"/>
    <m/>
    <n v="1"/>
    <m/>
    <n v="27000"/>
    <m/>
    <n v="0"/>
    <m/>
    <n v="27000"/>
    <m/>
    <n v="0"/>
    <n v="0"/>
    <s v="UNI240000001506"/>
    <m/>
    <m/>
    <s v="Nestle"/>
    <s v="Mevcut Müşteri"/>
    <s v="Yenileme"/>
    <s v="Hizmet"/>
    <s v="Hosting"/>
    <s v="Key Account"/>
    <s v="Univera Satış"/>
    <s v="Saha Satış"/>
    <s v="Yurt İçi"/>
    <s v="Türkiye"/>
    <s v="Merkez"/>
  </r>
  <r>
    <m/>
    <m/>
    <x v="275"/>
    <s v="Q3"/>
    <x v="0"/>
    <x v="8"/>
    <m/>
    <s v="Haribo SEKERLEME SAN. TIC.LTD. STI."/>
    <s v="EH.03.006"/>
    <s v="EnRoute Panorama - Uzaktan Kurulum ve Efitim Hizmeti"/>
    <s v="Univera - Haribo"/>
    <x v="7"/>
    <s v="Enroute"/>
    <m/>
    <n v="7000"/>
    <m/>
    <n v="1"/>
    <m/>
    <n v="10000"/>
    <m/>
    <n v="3000"/>
    <m/>
    <n v="7000"/>
    <m/>
    <n v="0"/>
    <n v="0"/>
    <s v="UNI240000001529"/>
    <m/>
    <m/>
    <s v="Haribo"/>
    <s v="Mevcut Müşteri"/>
    <s v="Yeni Satış"/>
    <s v="Hizmet"/>
    <s v="Kurulum ve Eğitim"/>
    <s v="Key Account"/>
    <s v="Univera Satış"/>
    <s v="Saha Satış"/>
    <s v="Yurt İçi"/>
    <s v="Türkiye"/>
    <s v="Merkez"/>
  </r>
  <r>
    <m/>
    <m/>
    <x v="275"/>
    <s v="Q3"/>
    <x v="0"/>
    <x v="8"/>
    <m/>
    <s v="Şölen Çikolata Gıda Sanayi Ve Ticaret A. Ş."/>
    <s v="EH.03.006"/>
    <s v="EnRoute Panorama - Uzaktan Kurulum ve Efitim Hizmeti"/>
    <s v="Univera - Şölen"/>
    <x v="11"/>
    <s v="Enroute"/>
    <m/>
    <n v="3240"/>
    <m/>
    <n v="6"/>
    <m/>
    <n v="19440"/>
    <m/>
    <n v="0"/>
    <m/>
    <n v="19440"/>
    <m/>
    <n v="0"/>
    <n v="0"/>
    <s v="UNI240000001558"/>
    <m/>
    <m/>
    <s v="Şölen"/>
    <s v="Mevcut Müşteri"/>
    <s v="Yeni Satış"/>
    <s v="Hizmet"/>
    <s v="Kurulum ve Eğitim"/>
    <s v="Key Account"/>
    <s v="Univera Satış"/>
    <s v="Saha Satış"/>
    <s v="Yurt İçi"/>
    <s v="Türkiye"/>
    <s v="Merkez"/>
  </r>
  <r>
    <m/>
    <m/>
    <x v="275"/>
    <s v="Q3"/>
    <x v="0"/>
    <x v="8"/>
    <m/>
    <s v="POYRAZ GIDA INS.NAK.TURZ.VE TIC.LTD.STI."/>
    <s v="EYS.02.011"/>
    <s v="EnRoute Panorama - Panel - Çoklu Proje Birlestirme Mobil Uygulama Lisansi Standart"/>
    <s v="Univera - Nestle Retail"/>
    <x v="11"/>
    <s v="Enroute"/>
    <m/>
    <n v="8000"/>
    <m/>
    <n v="5"/>
    <m/>
    <n v="40000"/>
    <m/>
    <n v="0"/>
    <m/>
    <n v="40000"/>
    <m/>
    <n v="0"/>
    <n v="0"/>
    <s v="UNI240000001552"/>
    <m/>
    <m/>
    <s v="Nestle"/>
    <s v="Mevcut Müşteri"/>
    <s v="Yeni Satış"/>
    <s v="Lisans"/>
    <s v="Lisans Satışı"/>
    <s v="Key Account"/>
    <s v="Univera Satış"/>
    <s v="Saha Satış"/>
    <s v="Yurt İçi"/>
    <s v="Türkiye"/>
    <s v="Dist"/>
  </r>
  <r>
    <m/>
    <m/>
    <x v="275"/>
    <s v="Q3"/>
    <x v="0"/>
    <x v="8"/>
    <m/>
    <s v="PAMUK GIDA TURIZM A.S."/>
    <s v="EYS.04.012"/>
    <s v="EnRoute Panorama - E-Dönüsüm Modül Lisansi Standart"/>
    <s v="Univera - Nestle Professional"/>
    <x v="11"/>
    <s v="E-Dönüşüm"/>
    <m/>
    <n v="14552"/>
    <m/>
    <n v="1"/>
    <m/>
    <n v="14552"/>
    <m/>
    <n v="0"/>
    <m/>
    <n v="14552"/>
    <m/>
    <n v="0"/>
    <n v="0"/>
    <s v="UNI240000001574"/>
    <m/>
    <m/>
    <s v="Redbull"/>
    <s v="Mevcut Müşteri"/>
    <s v="Yeni Satış"/>
    <s v="Lisans"/>
    <s v="Lisans Satışı"/>
    <s v="Key Account"/>
    <s v="Univera Satış"/>
    <s v="Saha Satış"/>
    <s v="Yurt İçi"/>
    <s v="Türkiye"/>
    <s v="Dist"/>
  </r>
  <r>
    <m/>
    <m/>
    <x v="275"/>
    <s v="Q3"/>
    <x v="0"/>
    <x v="8"/>
    <m/>
    <s v="AGAÇLI OTOMOTIV GIDA TIC. VE SAN. A.S."/>
    <s v="EH.03.001"/>
    <s v="EnRoute Panorama - Çafri Merkezi Hizmeti  (MSD)"/>
    <s v="Univera - JTI"/>
    <x v="11"/>
    <s v="Enroute"/>
    <m/>
    <n v="1161.2"/>
    <m/>
    <n v="15"/>
    <m/>
    <n v="17418"/>
    <m/>
    <n v="0"/>
    <m/>
    <n v="17418"/>
    <m/>
    <n v="0"/>
    <n v="0"/>
    <s v="UNI240000001589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275"/>
    <s v="Q3"/>
    <x v="0"/>
    <x v="8"/>
    <m/>
    <s v="Şölen Çikolata Gıda Sanayi Ve Ticaret A. Ş."/>
    <s v="EH.03.004"/>
    <s v="EnRoute Panorama - Admin Operatör Hizmeti"/>
    <s v="Univera - Şölen"/>
    <x v="11"/>
    <s v="Enroute"/>
    <m/>
    <n v="99000"/>
    <m/>
    <n v="2"/>
    <m/>
    <n v="198000"/>
    <m/>
    <n v="0"/>
    <m/>
    <n v="198000"/>
    <m/>
    <n v="0"/>
    <n v="0"/>
    <s v="UNI240000001525"/>
    <m/>
    <m/>
    <s v="Şölen"/>
    <s v="Mevcut Müşteri"/>
    <s v="Yenileme"/>
    <s v="Hizmet"/>
    <s v="Uzman Destek Hizmeti"/>
    <s v="Key Account"/>
    <s v="Univera Satış"/>
    <s v="Saha Satış"/>
    <s v="Yurt İçi"/>
    <s v="Türkiye"/>
    <s v="Merkez"/>
  </r>
  <r>
    <m/>
    <m/>
    <x v="275"/>
    <s v="Q1"/>
    <x v="1"/>
    <x v="2"/>
    <m/>
    <s v="MATRIKS BİLGİSAYAR SİSTEMLERİ LTD.ŞTİ"/>
    <s v="WPH.02.001"/>
    <s v="Webplus Yazilim Bakimi Hizmeti"/>
    <s v="Univera - Kanal"/>
    <x v="5"/>
    <s v="Enroute"/>
    <s v="Webplus"/>
    <n v="41441"/>
    <m/>
    <n v="1"/>
    <m/>
    <n v="41441"/>
    <m/>
    <n v="0"/>
    <m/>
    <n v="41441"/>
    <m/>
    <n v="0"/>
    <n v="0"/>
    <m/>
    <m/>
    <m/>
    <s v="Matriks"/>
    <s v="Mevcut Müşteri"/>
    <s v="Yenileme"/>
    <s v="Hizmet"/>
    <s v="Bakım ve Destek Hizmeti"/>
    <s v="Key Account"/>
    <s v="Kanal Satış"/>
    <s v="Matriks"/>
    <s v="Yurt İçi"/>
    <s v="Türkiye"/>
    <s v="Merkez"/>
  </r>
  <r>
    <m/>
    <m/>
    <x v="275"/>
    <s v="Q1"/>
    <x v="1"/>
    <x v="2"/>
    <m/>
    <s v="MATRIKS BİLGİSAYAR SİSTEMLERİ LTD.ŞTİ"/>
    <s v="WProje Yönetimi.01.004"/>
    <s v="Webplus EK KULLANICI LISANSI +5"/>
    <s v="Univera - Kanal"/>
    <x v="5"/>
    <s v="Enroute"/>
    <s v="Webplus"/>
    <n v="16835"/>
    <m/>
    <n v="1"/>
    <m/>
    <n v="24050"/>
    <m/>
    <n v="7215"/>
    <m/>
    <n v="16835"/>
    <m/>
    <n v="0"/>
    <n v="0"/>
    <m/>
    <m/>
    <m/>
    <s v="Matriks"/>
    <s v="Mevcut Müşteri"/>
    <s v="Yeni Satış"/>
    <s v="Lisans"/>
    <s v="Lisans Satışı"/>
    <s v="Key Account"/>
    <s v="Kanal Satış"/>
    <s v="Matriks"/>
    <s v="Yurt İçi"/>
    <s v="Türkiye"/>
    <s v="Merkez"/>
  </r>
  <r>
    <m/>
    <m/>
    <x v="275"/>
    <s v="Q1"/>
    <x v="1"/>
    <x v="2"/>
    <m/>
    <s v="MATRIKS BİLGİSAYAR SİSTEMLERİ LTD.ŞTİ"/>
    <s v="WProje Yönetimi.01.003"/>
    <s v="Webplus EK KULLANICI LISANSI +1"/>
    <s v="Univera - Kanal"/>
    <x v="5"/>
    <s v="Enroute"/>
    <s v="Webplus"/>
    <n v="4459"/>
    <m/>
    <n v="1"/>
    <m/>
    <n v="6370"/>
    <m/>
    <n v="1911"/>
    <m/>
    <n v="4459"/>
    <m/>
    <n v="0"/>
    <n v="0"/>
    <m/>
    <m/>
    <m/>
    <s v="Matriks"/>
    <s v="Mevcut Müşteri"/>
    <s v="Yeni Satış"/>
    <s v="Lisans"/>
    <s v="Lisans Satışı"/>
    <s v="Key Account"/>
    <s v="Kanal Satış"/>
    <s v="Matriks"/>
    <s v="Yurt İçi"/>
    <s v="Türkiye"/>
    <s v="Merkez"/>
  </r>
  <r>
    <m/>
    <m/>
    <x v="275"/>
    <s v="Q1"/>
    <x v="1"/>
    <x v="2"/>
    <m/>
    <s v="MATRIKS BİLGİSAYAR SİSTEMLERİ LTD.ŞTİ"/>
    <s v="WProje Yönetimi.01.007"/>
    <s v="Webplus E-DÖNÜSÜM MODÜL LISANSI"/>
    <s v="Univera - Kanal"/>
    <x v="5"/>
    <s v="Enroute"/>
    <s v="Webplus"/>
    <n v="10920"/>
    <m/>
    <n v="1"/>
    <m/>
    <n v="15600"/>
    <m/>
    <n v="4680"/>
    <m/>
    <n v="10920"/>
    <m/>
    <n v="0"/>
    <n v="0"/>
    <m/>
    <m/>
    <m/>
    <s v="Matriks"/>
    <s v="Mevcut Müşteri"/>
    <s v="Yeni Satış"/>
    <s v="Lisans"/>
    <s v="Lisans Satışı"/>
    <s v="Key Account"/>
    <s v="Kanal Satış"/>
    <s v="Matriks"/>
    <s v="Yurt İçi"/>
    <s v="Türkiye"/>
    <s v="Merkez"/>
  </r>
  <r>
    <m/>
    <m/>
    <x v="275"/>
    <s v="Q1"/>
    <x v="1"/>
    <x v="2"/>
    <m/>
    <s v="MATRIKS BİLGİSAYAR SİSTEMLERİ LTD.ŞTİ"/>
    <s v="WProje Yönetimi.01.001"/>
    <s v="Webplus DISTRIBUTION SATIS-DAGITIM YazılımI (Enterprise)"/>
    <s v="Univera - Kanal"/>
    <x v="5"/>
    <s v="Enroute"/>
    <s v="Webplus"/>
    <n v="56875"/>
    <m/>
    <n v="1"/>
    <m/>
    <n v="81250"/>
    <m/>
    <n v="24375"/>
    <m/>
    <n v="56875"/>
    <m/>
    <n v="0"/>
    <n v="0"/>
    <m/>
    <m/>
    <m/>
    <s v="Matriks"/>
    <s v="Mevcut Müşteri"/>
    <s v="Yeni Satış"/>
    <s v="Lisans"/>
    <s v="Lisans Satışı"/>
    <s v="Key Account"/>
    <s v="Kanal Satış"/>
    <s v="Matriks"/>
    <s v="Yurt İçi"/>
    <s v="Türkiye"/>
    <s v="Merkez"/>
  </r>
  <r>
    <m/>
    <m/>
    <x v="275"/>
    <s v="Q1"/>
    <x v="1"/>
    <x v="2"/>
    <m/>
    <s v="MATRIKS BİLGİSAYAR SİSTEMLERİ LTD.ŞTİ"/>
    <s v="WProje Yönetimi.01.002"/>
    <s v="Webplus Dagitim Kanali Yazılımi"/>
    <s v="Univera - Kanal"/>
    <x v="5"/>
    <s v="Enroute"/>
    <s v="Webplus"/>
    <n v="10920"/>
    <m/>
    <n v="1"/>
    <m/>
    <n v="15600"/>
    <m/>
    <n v="4680"/>
    <m/>
    <n v="10920"/>
    <m/>
    <n v="0"/>
    <n v="0"/>
    <m/>
    <m/>
    <m/>
    <s v="Matriks"/>
    <s v="Mevcut Müşteri"/>
    <s v="Yeni Satış"/>
    <s v="Lisans"/>
    <s v="Lisans Satışı"/>
    <s v="Key Account"/>
    <s v="Kanal Satış"/>
    <s v="Matriks"/>
    <s v="Yurt İçi"/>
    <s v="Türkiye"/>
    <s v="Merkez"/>
  </r>
  <r>
    <m/>
    <m/>
    <x v="275"/>
    <s v="Q1"/>
    <x v="1"/>
    <x v="2"/>
    <m/>
    <s v="MATRIKS BİLGİSAYAR SİSTEMLERİ LTD.ŞTİ"/>
    <s v="WProje Yönetimi.02.001"/>
    <s v="Webplus (Android) SATIS TEMSILCISI LISANSI"/>
    <s v="Univera - Kanal"/>
    <x v="5"/>
    <s v="Enroute"/>
    <s v="Webplus"/>
    <n v="3185"/>
    <m/>
    <n v="10"/>
    <m/>
    <n v="45500"/>
    <m/>
    <n v="13650"/>
    <m/>
    <n v="31850"/>
    <m/>
    <n v="0"/>
    <n v="0"/>
    <m/>
    <m/>
    <m/>
    <s v="Matriks"/>
    <s v="Mevcut Müşteri"/>
    <s v="Yeni Satış"/>
    <s v="Lisans"/>
    <s v="Lisans Satışı"/>
    <s v="Key Account"/>
    <s v="Kanal Satış"/>
    <s v="Matriks"/>
    <s v="Yurt İçi"/>
    <s v="Türkiye"/>
    <s v="Merkez"/>
  </r>
  <r>
    <m/>
    <m/>
    <x v="275"/>
    <s v="Q1"/>
    <x v="1"/>
    <x v="2"/>
    <m/>
    <s v="MATRIKS BİLGİSAYAR SİSTEMLERİ LTD.ŞTİ"/>
    <s v="UH.01.002"/>
    <s v="Unidox Kontör"/>
    <s v="Univera Kontör Satışı"/>
    <x v="5"/>
    <s v="E-Dönüşüm"/>
    <s v="Unidox"/>
    <n v="4.6313000000000004"/>
    <m/>
    <n v="2000"/>
    <m/>
    <n v="9262.6"/>
    <m/>
    <n v="0"/>
    <m/>
    <n v="9262.6"/>
    <m/>
    <n v="0"/>
    <n v="0"/>
    <m/>
    <m/>
    <m/>
    <s v="Matriks"/>
    <s v="Mevcut Müşteri"/>
    <s v="Yeni Satış"/>
    <s v="Kontor"/>
    <s v="Kontor Satışı"/>
    <s v="Key Account"/>
    <s v="Kanal Satış"/>
    <s v="Matriks"/>
    <s v="Yurt İçi"/>
    <s v="Türkiye"/>
    <s v="Merkez"/>
  </r>
  <r>
    <m/>
    <m/>
    <x v="275"/>
    <s v="Q1"/>
    <x v="1"/>
    <x v="2"/>
    <m/>
    <s v="POLARİS YAZILIM ÇÖZÜMLERİ VE DANIŞMANLIK HİZMETLERİ LTD.ŞTİ."/>
    <s v="UH.01.002"/>
    <s v="Unidox Kontör"/>
    <s v="Univera Kontör Satışı"/>
    <x v="5"/>
    <s v="E-Dönüşüm"/>
    <s v="Unidox"/>
    <n v="2.2583000000000002"/>
    <m/>
    <n v="10000"/>
    <m/>
    <n v="22583"/>
    <m/>
    <n v="0"/>
    <m/>
    <n v="22583"/>
    <m/>
    <n v="0"/>
    <n v="0"/>
    <m/>
    <m/>
    <m/>
    <s v="Polaris"/>
    <s v="Mevcut Müşteri"/>
    <s v="Yeni Satış"/>
    <s v="Kontor"/>
    <s v="Kontor Satışı"/>
    <s v="Key Account"/>
    <s v="Kanal Satış"/>
    <s v="Polaris"/>
    <s v="Yurt İçi"/>
    <s v="Türkiye"/>
    <s v="Merkez"/>
  </r>
  <r>
    <m/>
    <m/>
    <x v="275"/>
    <s v="Q1"/>
    <x v="1"/>
    <x v="2"/>
    <m/>
    <s v="ÖZGÜL KARDESLER TOPTAN GIDA PAZ. LTD. STI."/>
    <s v="UH.01.002"/>
    <s v="Unidox Kontör"/>
    <s v="Univera Kontör Satışı"/>
    <x v="6"/>
    <s v="E-Dönüşüm"/>
    <s v="Unidox"/>
    <n v="1.7"/>
    <m/>
    <n v="50000"/>
    <m/>
    <n v="85000"/>
    <m/>
    <n v="0"/>
    <m/>
    <n v="85000"/>
    <m/>
    <n v="0"/>
    <n v="0"/>
    <m/>
    <m/>
    <m/>
    <s v="Özgül Kardeşler"/>
    <s v="Yeni Müşteri"/>
    <s v="Yeni Satış"/>
    <s v="Kontor"/>
    <s v="Kontor Satışı"/>
    <s v="Key Account"/>
    <s v="Univera Satış"/>
    <s v="Saha Satış"/>
    <s v="Yurt İçi"/>
    <s v="Türkiye"/>
    <s v="Merkez"/>
  </r>
  <r>
    <m/>
    <m/>
    <x v="275"/>
    <s v="Q1"/>
    <x v="1"/>
    <x v="2"/>
    <m/>
    <s v="ÖZGÖRKEY OTOMOTIV TURIZM GIDA SANAYI VE TICARET ANONIM SIRKETI"/>
    <s v="SH.05.001"/>
    <s v="Stokbar Panorama - Yazilim Gelistirme Hizmeti"/>
    <s v="Univera - Özgörkey"/>
    <x v="13"/>
    <s v="Stokbar"/>
    <s v="Stokbar"/>
    <n v="11112.5"/>
    <m/>
    <n v="4.5"/>
    <m/>
    <n v="78750"/>
    <m/>
    <n v="28743.75"/>
    <m/>
    <n v="50006.25"/>
    <m/>
    <n v="0"/>
    <n v="0"/>
    <m/>
    <m/>
    <m/>
    <s v="Özgörkey"/>
    <s v="Mevcut Müşteri"/>
    <s v="Yeni Satış"/>
    <s v="Hizmet"/>
    <s v="Yazılım Geliştirme"/>
    <s v="Key Account"/>
    <s v="Univera Satış"/>
    <s v="Saha Satış"/>
    <s v="Yurt İçi"/>
    <s v="Türkiye"/>
    <s v="Merkez"/>
  </r>
  <r>
    <m/>
    <m/>
    <x v="276"/>
    <s v="Q3"/>
    <x v="0"/>
    <x v="8"/>
    <m/>
    <s v="AYDIN ÜNLÜER TUR.GIDA TIC. VE SAN. A.S."/>
    <s v="EH.03.001"/>
    <s v="EnRoute Panorama - Çafri Merkezi Hizmeti  (MSD)"/>
    <s v="Univera - JTI"/>
    <x v="11"/>
    <s v="Enroute"/>
    <m/>
    <n v="1161.2"/>
    <m/>
    <n v="3"/>
    <m/>
    <n v="3483.6"/>
    <m/>
    <n v="0"/>
    <m/>
    <n v="3483.6"/>
    <m/>
    <n v="0"/>
    <n v="0"/>
    <s v="UNI240000001592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276"/>
    <s v="Q3"/>
    <x v="0"/>
    <x v="8"/>
    <m/>
    <s v="DÜNYA MESRUBAT GIDA INS.TURIZM PAZ. SAN. VE TIC. LTD. STI."/>
    <s v="EH.03.001"/>
    <s v="EnRoute Panorama - Çafri Merkezi Hizmeti  (MSD)"/>
    <s v="Univera - JTI"/>
    <x v="11"/>
    <s v="Enroute"/>
    <m/>
    <n v="1161.2"/>
    <m/>
    <n v="5"/>
    <m/>
    <n v="5806"/>
    <m/>
    <n v="0"/>
    <m/>
    <n v="5806"/>
    <m/>
    <n v="0"/>
    <n v="0"/>
    <s v="UNI240000001599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276"/>
    <s v="Q3"/>
    <x v="0"/>
    <x v="8"/>
    <m/>
    <s v="KOPUZ GIDA TIC. A.S."/>
    <s v="EH.03.001"/>
    <s v="EnRoute Panorama - Çafri Merkezi Hizmeti  (MSD)"/>
    <s v="Univera - JTI"/>
    <x v="11"/>
    <s v="Enroute"/>
    <m/>
    <n v="1161.2"/>
    <m/>
    <n v="11"/>
    <m/>
    <n v="12773.2"/>
    <m/>
    <n v="0"/>
    <m/>
    <n v="12773.2"/>
    <m/>
    <n v="0"/>
    <n v="0"/>
    <s v="UNI240000001604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276"/>
    <s v="Q3"/>
    <x v="0"/>
    <x v="8"/>
    <m/>
    <s v="ÖZÇELIK MESRUBAT VE GIDA MAD.TIC.PAZ.A.S."/>
    <s v="EH.03.001"/>
    <s v="EnRoute Panorama - Çafri Merkezi Hizmeti  (MSD)"/>
    <s v="Univera - JTI"/>
    <x v="11"/>
    <s v="Enroute"/>
    <m/>
    <n v="1161.2"/>
    <m/>
    <n v="5"/>
    <m/>
    <n v="5806"/>
    <m/>
    <n v="0"/>
    <m/>
    <n v="5806"/>
    <m/>
    <n v="0"/>
    <n v="0"/>
    <s v="UNI240000001605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276"/>
    <s v="Q3"/>
    <x v="0"/>
    <x v="8"/>
    <m/>
    <s v="ÖZERLER TICARET ILHAN ÖZER"/>
    <s v="EH.03.001"/>
    <s v="EnRoute Panorama - Çafri Merkezi Hizmeti  (MSD)"/>
    <s v="Univera - JTI"/>
    <x v="11"/>
    <s v="Enroute"/>
    <m/>
    <n v="1161.2"/>
    <m/>
    <n v="4"/>
    <m/>
    <n v="4644.8"/>
    <m/>
    <n v="0"/>
    <m/>
    <n v="4644.8"/>
    <m/>
    <n v="0"/>
    <n v="0"/>
    <s v="UNI240000001607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276"/>
    <s v="Q3"/>
    <x v="0"/>
    <x v="8"/>
    <m/>
    <s v="SEKERCI GIDA TEMIZLIK ÜRÜN. PAZ. VE DAG. LTD. STI."/>
    <s v="EH.03.001"/>
    <s v="EnRoute Panorama - Çafri Merkezi Hizmeti  (MSD)"/>
    <s v="Univera - JTI"/>
    <x v="11"/>
    <s v="Enroute"/>
    <m/>
    <n v="1161.2"/>
    <m/>
    <n v="10"/>
    <m/>
    <n v="11612"/>
    <m/>
    <n v="0"/>
    <m/>
    <n v="11612"/>
    <m/>
    <n v="0"/>
    <n v="0"/>
    <s v="UNI240000001615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276"/>
    <s v="Q3"/>
    <x v="0"/>
    <x v="8"/>
    <m/>
    <s v="YUSUF BEKTAS GIDA VE IHTIYAÇ MAD. ILETISIM NAKLIYE TIC.VE SAN.LTD.STI."/>
    <s v="EH.03.001"/>
    <s v="EnRoute Panorama - Çafri Merkezi Hizmeti  (MSD)"/>
    <s v="Univera - JTI"/>
    <x v="11"/>
    <s v="Enroute"/>
    <m/>
    <n v="1161.2"/>
    <m/>
    <n v="7"/>
    <m/>
    <n v="8128.4"/>
    <m/>
    <n v="0"/>
    <m/>
    <n v="8128.4"/>
    <m/>
    <n v="0"/>
    <n v="0"/>
    <s v="UNI240000001617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276"/>
    <s v="Q1"/>
    <x v="1"/>
    <x v="2"/>
    <m/>
    <s v="ÇANTAYLAR IÇECEK ÜR. GIDA TUR. INS. HAY. KUY. SAN. VE TIC. LTD. STI."/>
    <s v="UH.01.002"/>
    <s v="Unidox Kontör"/>
    <s v="Univera Kontör Satışı"/>
    <x v="6"/>
    <s v="E-Dönüşüm"/>
    <s v="Unidox"/>
    <n v="2.4"/>
    <m/>
    <n v="25000"/>
    <m/>
    <n v="60000"/>
    <m/>
    <n v="0"/>
    <m/>
    <n v="60000"/>
    <m/>
    <n v="0"/>
    <n v="0"/>
    <m/>
    <m/>
    <m/>
    <s v="Çantay İçecek"/>
    <s v="Yeni Müşteri"/>
    <s v="Yeni Satış"/>
    <s v="Kontor"/>
    <s v="Kontor Satışı"/>
    <s v="Key Account"/>
    <s v="Univera Satış"/>
    <s v="Saha Satış"/>
    <s v="Yurt İçi"/>
    <s v="Türkiye"/>
    <s v="Merkez"/>
  </r>
  <r>
    <m/>
    <m/>
    <x v="276"/>
    <s v="Q1"/>
    <x v="1"/>
    <x v="2"/>
    <m/>
    <s v="Mey İçki Sanayi ve Ticaret A.Ş."/>
    <s v="QH.06.001"/>
    <s v="Quest Panorama - Yazilim Gelistirme Hizmeti"/>
    <s v="Univera - Mey İçki"/>
    <x v="11"/>
    <s v="Quest"/>
    <s v="Quest"/>
    <n v="12070"/>
    <m/>
    <n v="32.9"/>
    <m/>
    <n v="397103"/>
    <m/>
    <n v="0"/>
    <m/>
    <n v="397103"/>
    <m/>
    <n v="0"/>
    <n v="0"/>
    <m/>
    <m/>
    <m/>
    <s v="Mey İçki"/>
    <s v="Mevcut Müşteri"/>
    <s v="Yeni Satış"/>
    <s v="Hizmet"/>
    <s v="Yazılım Geliştirme"/>
    <s v="Key Account"/>
    <s v="Univera Satış"/>
    <s v="Saha Satış"/>
    <s v="Yurt İçi"/>
    <s v="Türkiye"/>
    <s v="Merkez"/>
  </r>
  <r>
    <m/>
    <m/>
    <x v="276"/>
    <s v="Q1"/>
    <x v="1"/>
    <x v="2"/>
    <m/>
    <s v="Mey İçki Sanayi ve Ticaret A.Ş."/>
    <s v="QH.07.001"/>
    <s v="Quest Panorama - Rapor Gelistirme Hizmeti"/>
    <s v="Univera - Mey İçki"/>
    <x v="11"/>
    <s v="Quest"/>
    <s v="Quest"/>
    <n v="10000"/>
    <m/>
    <n v="15.07"/>
    <m/>
    <n v="150700"/>
    <m/>
    <n v="0"/>
    <m/>
    <n v="150700"/>
    <m/>
    <n v="0"/>
    <n v="0"/>
    <m/>
    <m/>
    <m/>
    <s v="Mey İçki"/>
    <s v="Mevcut Müşteri"/>
    <s v="Yeni Satış"/>
    <s v="Hizmet"/>
    <s v="Rapor Geliştirme"/>
    <s v="Key Account"/>
    <s v="Univera Satış"/>
    <s v="Saha Satış"/>
    <s v="Yurt İçi"/>
    <s v="Türkiye"/>
    <s v="Merkez"/>
  </r>
  <r>
    <m/>
    <m/>
    <x v="276"/>
    <s v="Q1"/>
    <x v="1"/>
    <x v="2"/>
    <m/>
    <s v="Mey İçki Sanayi ve Ticaret A.Ş."/>
    <s v="QH.01.001"/>
    <s v="Quest Panorama - Proje ve Ürün Yönetimi Danismanlifi Hizmeti"/>
    <s v="Univera - Mey İçki"/>
    <x v="11"/>
    <s v="Quest"/>
    <s v="Quest"/>
    <n v="11240"/>
    <m/>
    <n v="23.5"/>
    <m/>
    <n v="264140"/>
    <m/>
    <n v="0"/>
    <m/>
    <n v="264140"/>
    <m/>
    <n v="0"/>
    <n v="0"/>
    <m/>
    <m/>
    <m/>
    <s v="Mey İçki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277"/>
    <s v="Q3"/>
    <x v="0"/>
    <x v="8"/>
    <m/>
    <s v="BAMS GIDA ITRIYAT VE TEKSTIL TIC. VE SAN. LTD. STI."/>
    <s v="EH.03.001"/>
    <s v="EnRoute Panorama - Çafri Merkezi Hizmeti  (MSD)"/>
    <s v="Univera - JTI"/>
    <x v="11"/>
    <s v="Enroute"/>
    <m/>
    <n v="1161.2"/>
    <m/>
    <n v="2"/>
    <m/>
    <n v="2322.4"/>
    <m/>
    <n v="0"/>
    <m/>
    <n v="2322.4"/>
    <m/>
    <n v="0"/>
    <n v="0"/>
    <s v="UNI240000001590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277"/>
    <s v="Q3"/>
    <x v="0"/>
    <x v="8"/>
    <m/>
    <s v="BAYRAKTAR SATIS VE DAGITIM ANONIM SIRKETI"/>
    <s v="EH.03.001"/>
    <s v="EnRoute Panorama - Çafri Merkezi Hizmeti  (MSD)"/>
    <s v="Univera - JTI"/>
    <x v="11"/>
    <s v="Enroute"/>
    <m/>
    <n v="1161.2"/>
    <m/>
    <n v="2"/>
    <m/>
    <n v="2322.4"/>
    <m/>
    <n v="0"/>
    <m/>
    <n v="2322.4"/>
    <m/>
    <n v="0"/>
    <n v="0"/>
    <s v="UNI240000001591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277"/>
    <s v="Q3"/>
    <x v="0"/>
    <x v="8"/>
    <m/>
    <s v="KALPAKÇIOGLU GIDA SAN. VE TIC. LTD. STI."/>
    <s v="EH.03.001"/>
    <s v="EnRoute Panorama - Çafri Merkezi Hizmeti  (MSD)"/>
    <s v="Univera - JTI"/>
    <x v="11"/>
    <s v="Enroute"/>
    <m/>
    <n v="1161.2"/>
    <m/>
    <n v="2"/>
    <m/>
    <n v="2322.4"/>
    <m/>
    <n v="0"/>
    <m/>
    <n v="2322.4"/>
    <m/>
    <n v="0"/>
    <n v="0"/>
    <s v="UNI240000001602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277"/>
    <s v="Q3"/>
    <x v="0"/>
    <x v="8"/>
    <m/>
    <s v="PIRAMIT GIDA LOJISTIK TICARET TIC. A.S."/>
    <s v="EH.03.001"/>
    <s v="EnRoute Panorama - Çafri Merkezi Hizmeti  (MSD)"/>
    <s v="Univera - JTI"/>
    <x v="11"/>
    <s v="Enroute"/>
    <m/>
    <n v="1161.2"/>
    <m/>
    <n v="2"/>
    <m/>
    <n v="2322.4"/>
    <m/>
    <n v="0"/>
    <m/>
    <n v="2322.4"/>
    <m/>
    <n v="0"/>
    <n v="0"/>
    <s v="UNI240000001608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277"/>
    <s v="Q3"/>
    <x v="0"/>
    <x v="8"/>
    <m/>
    <s v="SAMI EMGIN DAG. PAZ. TUR. TEKS. INS. SAN. TIC. LTD. STI."/>
    <s v="EH.03.001"/>
    <s v="EnRoute Panorama - Çafri Merkezi Hizmeti  (MSD)"/>
    <s v="Univera - JTI"/>
    <x v="11"/>
    <s v="Enroute"/>
    <m/>
    <n v="1161.2"/>
    <m/>
    <n v="2"/>
    <m/>
    <n v="2322.4"/>
    <m/>
    <n v="0"/>
    <m/>
    <n v="2322.4"/>
    <m/>
    <n v="0"/>
    <n v="0"/>
    <s v="UNI240000001610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277"/>
    <s v="Q3"/>
    <x v="0"/>
    <x v="8"/>
    <m/>
    <s v="SEYPA GIDA IHTIYAÇ MAD.ÜRETIM.DAG.VE TIC. A.S."/>
    <s v="EH.03.001"/>
    <s v="EnRoute Panorama - Çafri Merkezi Hizmeti  (MSD)"/>
    <s v="Univera - JTI"/>
    <x v="11"/>
    <s v="Enroute"/>
    <m/>
    <n v="1161.2"/>
    <m/>
    <n v="2"/>
    <m/>
    <n v="2322.4"/>
    <m/>
    <n v="0"/>
    <m/>
    <n v="2322.4"/>
    <m/>
    <n v="0"/>
    <n v="0"/>
    <s v="UNI240000001613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277"/>
    <s v="Q3"/>
    <x v="0"/>
    <x v="8"/>
    <m/>
    <s v="SSG DAYANIKLI TÜKETIM MAD. GIDA ÜRÜNLERI PAZ. SAN. TIC. LTD. STI."/>
    <s v="EH.03.001"/>
    <s v="EnRoute Panorama - Çafri Merkezi Hizmeti  (MSD)"/>
    <s v="Univera - JTI"/>
    <x v="11"/>
    <s v="Enroute"/>
    <m/>
    <n v="1161.2"/>
    <m/>
    <n v="2"/>
    <m/>
    <n v="2322.4"/>
    <m/>
    <n v="0"/>
    <m/>
    <n v="2322.4"/>
    <m/>
    <n v="0"/>
    <n v="0"/>
    <s v="UNI240000001614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277"/>
    <s v="Q3"/>
    <x v="0"/>
    <x v="8"/>
    <m/>
    <s v="YILDIRIMLAR GRUP IHTIYAÇ VE GIDA MAD. TURIZM A.S"/>
    <s v="EH.03.001"/>
    <s v="EnRoute Panorama - Çafri Merkezi Hizmeti  (MSD)"/>
    <s v="Univera - JTI"/>
    <x v="11"/>
    <s v="Enroute"/>
    <m/>
    <n v="1161.2"/>
    <m/>
    <n v="2"/>
    <m/>
    <n v="2322.4"/>
    <m/>
    <n v="0"/>
    <m/>
    <n v="2322.4"/>
    <m/>
    <n v="0"/>
    <n v="0"/>
    <s v="UNI240000001616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277"/>
    <s v="Q1"/>
    <x v="1"/>
    <x v="2"/>
    <m/>
    <s v="MİYA OTOMASYON VE BARKOD BILISIM SISTEMLERI SAN TİC. VE L.T.D. STI."/>
    <s v="WPH.02.001"/>
    <s v="Webplus Yazilim Bakimi Hizmeti"/>
    <s v="Univera - Kanal"/>
    <x v="5"/>
    <s v="Enroute"/>
    <s v="Webplus"/>
    <n v="11240"/>
    <m/>
    <n v="6"/>
    <m/>
    <n v="67440"/>
    <m/>
    <n v="0"/>
    <m/>
    <n v="67440"/>
    <m/>
    <n v="0"/>
    <n v="0"/>
    <m/>
    <m/>
    <m/>
    <s v="Miya"/>
    <s v="Mevcut Müşteri"/>
    <s v="Yenileme"/>
    <s v="Hizmet"/>
    <s v="Bakım ve Destek Hizmeti"/>
    <s v="Key Account"/>
    <s v="Kanal Satış"/>
    <s v="Miya"/>
    <s v="Yurt İçi"/>
    <s v="Türkiye"/>
    <s v="Merkez"/>
  </r>
  <r>
    <m/>
    <m/>
    <x v="277"/>
    <s v="Q1"/>
    <x v="1"/>
    <x v="2"/>
    <m/>
    <s v="MİYA OTOMASYON VE BARKOD BILISIM SISTEMLERI SAN TİC. VE L.T.D. STI."/>
    <s v="WPH.02.001"/>
    <s v="Webplus Yazilim Bakimi Hizmeti"/>
    <s v="Univera - Kanal"/>
    <x v="5"/>
    <s v="Enroute"/>
    <s v="Webplus"/>
    <n v="7024"/>
    <m/>
    <n v="1"/>
    <m/>
    <n v="7024"/>
    <m/>
    <n v="0"/>
    <m/>
    <n v="7024"/>
    <m/>
    <n v="0"/>
    <n v="0"/>
    <m/>
    <m/>
    <m/>
    <s v="Miya"/>
    <s v="Mevcut Müşteri"/>
    <s v="Yenileme"/>
    <s v="Hizmet"/>
    <s v="Bakım ve Destek Hizmeti"/>
    <s v="Key Account"/>
    <s v="Kanal Satış"/>
    <s v="Miya"/>
    <s v="Yurt İçi"/>
    <s v="Türkiye"/>
    <s v="Merkez"/>
  </r>
  <r>
    <m/>
    <m/>
    <x v="277"/>
    <s v="Q1"/>
    <x v="1"/>
    <x v="2"/>
    <m/>
    <s v="MİYA OTOMASYON VE BARKOD BILISIM SISTEMLERI SAN TİC. VE L.T.D. STI."/>
    <s v="WPH.02.001"/>
    <s v="Webplus Yazilim Bakimi Hizmeti"/>
    <s v="Univera - Kanal"/>
    <x v="5"/>
    <s v="Enroute"/>
    <s v="Webplus"/>
    <n v="3148"/>
    <m/>
    <n v="1"/>
    <m/>
    <n v="3148"/>
    <m/>
    <n v="0"/>
    <m/>
    <n v="3148"/>
    <m/>
    <n v="0"/>
    <n v="0"/>
    <m/>
    <m/>
    <m/>
    <s v="Miya"/>
    <s v="Mevcut Müşteri"/>
    <s v="Yenileme"/>
    <s v="Hizmet"/>
    <s v="Bakım ve Destek Hizmeti"/>
    <s v="Key Account"/>
    <s v="Kanal Satış"/>
    <s v="Miya"/>
    <s v="Yurt İçi"/>
    <s v="Türkiye"/>
    <s v="Merkez"/>
  </r>
  <r>
    <m/>
    <m/>
    <x v="277"/>
    <s v="Q1"/>
    <x v="1"/>
    <x v="2"/>
    <m/>
    <s v="MİYA OTOMASYON VE BARKOD BILISIM SISTEMLERI SAN TİC. VE L.T.D. STI."/>
    <s v="WPH.02.001"/>
    <s v="Webplus Yazilim Bakimi Hizmeti"/>
    <s v="Univera - Kanal"/>
    <x v="5"/>
    <s v="Enroute"/>
    <s v="Webplus"/>
    <n v="5360"/>
    <m/>
    <n v="1"/>
    <m/>
    <n v="5360"/>
    <m/>
    <n v="0"/>
    <m/>
    <n v="5360"/>
    <m/>
    <n v="0"/>
    <n v="0"/>
    <m/>
    <m/>
    <m/>
    <s v="Miya"/>
    <s v="Mevcut Müşteri"/>
    <s v="Yenileme"/>
    <s v="Hizmet"/>
    <s v="Bakım ve Destek Hizmeti"/>
    <s v="Key Account"/>
    <s v="Kanal Satış"/>
    <s v="Miya"/>
    <s v="Yurt İçi"/>
    <s v="Türkiye"/>
    <s v="Merkez"/>
  </r>
  <r>
    <m/>
    <m/>
    <x v="277"/>
    <s v="Q1"/>
    <x v="1"/>
    <x v="2"/>
    <m/>
    <s v="MİYA OTOMASYON VE BARKOD BILISIM SISTEMLERI SAN TİC. VE L.T.D. STI."/>
    <s v="WPH.02.001"/>
    <s v="Webplus Yazilim Bakimi Hizmeti"/>
    <s v="Univera - Kanal"/>
    <x v="5"/>
    <s v="Enroute"/>
    <s v="Webplus"/>
    <n v="6650"/>
    <m/>
    <n v="1"/>
    <m/>
    <n v="6650"/>
    <m/>
    <n v="0"/>
    <m/>
    <n v="6650"/>
    <m/>
    <n v="0"/>
    <n v="0"/>
    <m/>
    <m/>
    <m/>
    <s v="Miya"/>
    <s v="Mevcut Müşteri"/>
    <s v="Yenileme"/>
    <s v="Hizmet"/>
    <s v="Bakım ve Destek Hizmeti"/>
    <s v="Key Account"/>
    <s v="Kanal Satış"/>
    <s v="Miya"/>
    <s v="Yurt İçi"/>
    <s v="Türkiye"/>
    <s v="Merkez"/>
  </r>
  <r>
    <m/>
    <m/>
    <x v="277"/>
    <s v="Q1"/>
    <x v="1"/>
    <x v="2"/>
    <m/>
    <s v="POLARİS YAZILIM ÇÖZÜMLERİ VE DANIŞMANLIK HİZMETLERİ LTD.ŞTİ."/>
    <s v="WPH.02.001"/>
    <s v="Webplus Yazilim Bakimi Hizmeti"/>
    <s v="Univera - Kanal"/>
    <x v="5"/>
    <s v="Enroute"/>
    <s v="Webplus"/>
    <n v="51623"/>
    <m/>
    <n v="1"/>
    <m/>
    <n v="51623"/>
    <m/>
    <n v="0"/>
    <m/>
    <n v="51623"/>
    <m/>
    <n v="0"/>
    <n v="0"/>
    <m/>
    <m/>
    <m/>
    <s v="Polaris"/>
    <s v="Mevcut Müşteri"/>
    <s v="Yenileme"/>
    <s v="Hizmet"/>
    <s v="Bakım ve Destek Hizmeti"/>
    <s v="Key Account"/>
    <s v="Kanal Satış"/>
    <s v="Polaris"/>
    <s v="Yurt İçi"/>
    <s v="Türkiye"/>
    <s v="Merkez"/>
  </r>
  <r>
    <m/>
    <m/>
    <x v="277"/>
    <s v="Q1"/>
    <x v="1"/>
    <x v="2"/>
    <m/>
    <s v="POLARİS YAZILIM ÇÖZÜMLERİ VE DANIŞMANLIK HİZMETLERİ LTD.ŞTİ."/>
    <s v="WProje Yönetimi.01.001"/>
    <s v="Webplus DISTRIBUTION SATIS-DAGITIM YazılımI (Enterprise)"/>
    <s v="Univera - Kanal"/>
    <x v="5"/>
    <s v="Enroute"/>
    <s v="Webplus"/>
    <n v="57068"/>
    <m/>
    <n v="1"/>
    <m/>
    <n v="57068"/>
    <m/>
    <n v="0"/>
    <m/>
    <n v="57068"/>
    <m/>
    <n v="0"/>
    <n v="0"/>
    <m/>
    <m/>
    <m/>
    <s v="Polaris"/>
    <s v="Mevcut Müşteri"/>
    <s v="Yeni Satış"/>
    <s v="Lisans"/>
    <s v="Lisans Satışı"/>
    <s v="Key Account"/>
    <s v="Kanal Satış"/>
    <s v="Polaris"/>
    <s v="Yurt İçi"/>
    <s v="Türkiye"/>
    <s v="Merkez"/>
  </r>
  <r>
    <m/>
    <m/>
    <x v="277"/>
    <s v="Q1"/>
    <x v="1"/>
    <x v="2"/>
    <m/>
    <s v="MATRIKS BİLGİSAYAR SİSTEMLERİ LTD.ŞTİ"/>
    <s v="WProje Yönetimi.02.001"/>
    <s v="Webplus (Android) SATIS TEMSILCISI LISANSI"/>
    <s v="Univera - Kanal"/>
    <x v="5"/>
    <s v="Enroute"/>
    <s v="Webplus"/>
    <n v="2587.5"/>
    <m/>
    <n v="1"/>
    <m/>
    <n v="2587.5"/>
    <m/>
    <n v="0"/>
    <m/>
    <n v="2587.5"/>
    <m/>
    <n v="0"/>
    <n v="0"/>
    <m/>
    <m/>
    <m/>
    <s v="Matriks"/>
    <s v="Mevcut Müşteri"/>
    <s v="Yeni Satış"/>
    <s v="Lisans"/>
    <s v="Lisans Satışı"/>
    <s v="Key Account"/>
    <s v="Kanal Satış"/>
    <s v="Matriks"/>
    <s v="Yurt İçi"/>
    <s v="Türkiye"/>
    <s v="Merkez"/>
  </r>
  <r>
    <m/>
    <m/>
    <x v="277"/>
    <s v="Q1"/>
    <x v="1"/>
    <x v="2"/>
    <m/>
    <s v="MATRIKS BİLGİSAYAR SİSTEMLERİ LTD.ŞTİ"/>
    <s v="UH.01.002"/>
    <s v="Unidox Kontör"/>
    <s v="Univera Kontör Satışı"/>
    <x v="5"/>
    <s v="E-Dönüşüm"/>
    <s v="Unidox"/>
    <n v="4.6313000000000004"/>
    <m/>
    <n v="2000"/>
    <m/>
    <n v="9262.6"/>
    <m/>
    <n v="0"/>
    <m/>
    <n v="9262.6"/>
    <m/>
    <n v="0"/>
    <n v="0"/>
    <m/>
    <m/>
    <m/>
    <s v="Matriks"/>
    <s v="Mevcut Müşteri"/>
    <s v="Yeni Satış"/>
    <s v="Kontor"/>
    <s v="Kontor Satışı"/>
    <s v="Key Account"/>
    <s v="Kanal Satış"/>
    <s v="Matriks"/>
    <s v="Yurt İçi"/>
    <s v="Türkiye"/>
    <s v="Merkez"/>
  </r>
  <r>
    <m/>
    <m/>
    <x v="277"/>
    <s v="Q1"/>
    <x v="1"/>
    <x v="2"/>
    <m/>
    <s v="MİYA OTOMASYON VE BARKOD BILISIM SISTEMLERI SAN TİC. VE L.T.D. STI."/>
    <s v="UH.01.002"/>
    <s v="Unidox Kontör"/>
    <s v="Univera Kontör Satışı"/>
    <x v="5"/>
    <s v="E-Dönüşüm"/>
    <s v="Unidox"/>
    <n v="2.6568999999999998"/>
    <m/>
    <n v="10000"/>
    <m/>
    <n v="26569"/>
    <m/>
    <n v="0"/>
    <m/>
    <n v="26569"/>
    <m/>
    <n v="0"/>
    <n v="0"/>
    <m/>
    <m/>
    <m/>
    <s v="Miya"/>
    <s v="Mevcut Müşteri"/>
    <s v="Yeni Satış"/>
    <s v="Kontor"/>
    <s v="Kontor Satışı"/>
    <s v="Key Account"/>
    <s v="Kanal Satış"/>
    <s v="Miya"/>
    <s v="Yurt İçi"/>
    <s v="Türkiye"/>
    <s v="Merkez"/>
  </r>
  <r>
    <m/>
    <m/>
    <x v="277"/>
    <s v="Q1"/>
    <x v="1"/>
    <x v="2"/>
    <m/>
    <s v="EGE BES KARDESLER GIDA PAZARLAMA TIC.LTD.STI"/>
    <s v="UH.01.002"/>
    <s v="Unidox Kontör"/>
    <s v="Univera Kontör Satışı"/>
    <x v="6"/>
    <s v="E-Dönüşüm"/>
    <s v="Unidox"/>
    <n v="2"/>
    <m/>
    <n v="50000"/>
    <m/>
    <n v="100000"/>
    <m/>
    <n v="0"/>
    <m/>
    <n v="100000"/>
    <m/>
    <n v="0"/>
    <n v="0"/>
    <m/>
    <m/>
    <m/>
    <s v="Doğuş Çay"/>
    <s v="Mevcut Müşteri"/>
    <s v="Yeni Satış"/>
    <s v="Kontor"/>
    <s v="Kontor Satışı"/>
    <s v="Key Account"/>
    <s v="Univera Satış"/>
    <s v="Saha Satış"/>
    <s v="Yurt İçi"/>
    <s v="Türkiye"/>
    <s v="Dist"/>
  </r>
  <r>
    <m/>
    <m/>
    <x v="277"/>
    <s v="Q1"/>
    <x v="1"/>
    <x v="2"/>
    <m/>
    <s v="GENÇ TÜTÜN MAMÜLLERI PAZ. SAN. VE TIC. LTD STI."/>
    <s v="UH.01.002"/>
    <s v="Unidox Kontör"/>
    <s v="Univera Kontör Satışı"/>
    <x v="6"/>
    <s v="E-Dönüşüm"/>
    <s v="Unidox"/>
    <n v="2.4660000000000002"/>
    <m/>
    <n v="15000"/>
    <m/>
    <n v="36990"/>
    <m/>
    <n v="0"/>
    <m/>
    <n v="36990"/>
    <m/>
    <n v="0"/>
    <n v="0"/>
    <m/>
    <m/>
    <m/>
    <s v="Imperial Tobacco"/>
    <s v="Mevcut Müşteri"/>
    <s v="Yeni Satış"/>
    <s v="Kontor"/>
    <s v="Kontor Satışı"/>
    <s v="Key Account"/>
    <s v="Univera Satış"/>
    <s v="Saha Satış"/>
    <s v="Yurt İçi"/>
    <s v="Türkiye"/>
    <s v="Dist"/>
  </r>
  <r>
    <m/>
    <m/>
    <x v="277"/>
    <s v="Q1"/>
    <x v="1"/>
    <x v="2"/>
    <m/>
    <s v="GENÇ ve GÜÇLÜ GIDA DAGITIM TIC LTD. STI"/>
    <s v="UH.01.002"/>
    <s v="Unidox Kontör"/>
    <s v="Univera Kontör Satışı"/>
    <x v="6"/>
    <s v="E-Dönüşüm"/>
    <s v="Unidox"/>
    <n v="2.8"/>
    <m/>
    <n v="10000"/>
    <m/>
    <n v="28000"/>
    <m/>
    <n v="0"/>
    <m/>
    <n v="28000"/>
    <m/>
    <n v="0"/>
    <n v="0"/>
    <m/>
    <m/>
    <m/>
    <s v="Dardanel"/>
    <s v="Mevcut Müşteri"/>
    <s v="Yeni Satış"/>
    <s v="Kontor"/>
    <s v="Kontor Satışı"/>
    <s v="Key Account"/>
    <s v="Univera Satış"/>
    <s v="Saha Satış"/>
    <s v="Yurt İçi"/>
    <s v="Türkiye"/>
    <s v="Dist"/>
  </r>
  <r>
    <m/>
    <m/>
    <x v="277"/>
    <s v="Q1"/>
    <x v="1"/>
    <x v="2"/>
    <m/>
    <s v="LINERA GIDA A.S."/>
    <s v="UH.01.002"/>
    <s v="Unidox Kontör"/>
    <s v="Univera Kontör Satışı"/>
    <x v="6"/>
    <s v="E-Dönüşüm"/>
    <s v="Unidox"/>
    <n v="2.2400000000000002"/>
    <m/>
    <n v="25000"/>
    <m/>
    <n v="56000"/>
    <m/>
    <n v="0"/>
    <m/>
    <n v="56000"/>
    <m/>
    <n v="0"/>
    <n v="0"/>
    <m/>
    <m/>
    <m/>
    <s v="Linera Gıda"/>
    <s v="Mevcut Müşteri"/>
    <s v="Yeni Satış"/>
    <s v="Kontor"/>
    <s v="Kontor Satışı"/>
    <s v="Key Account"/>
    <s v="Univera Satış"/>
    <s v="Saha Satış"/>
    <s v="Yurt İçi"/>
    <s v="Türkiye"/>
    <s v="Merkez"/>
  </r>
  <r>
    <m/>
    <m/>
    <x v="277"/>
    <s v="Q1"/>
    <x v="1"/>
    <x v="2"/>
    <m/>
    <s v="BILCEN ET VE SÜT ÜRÜNLERI PAZ.SAN.TIC.LTD.STI."/>
    <s v="UH.01.002"/>
    <s v="Unidox Kontör"/>
    <s v="Univera Kontör Satışı"/>
    <x v="6"/>
    <s v="E-Dönüşüm"/>
    <s v="Unidox"/>
    <n v="1.39"/>
    <m/>
    <n v="100000"/>
    <m/>
    <n v="139000"/>
    <m/>
    <n v="0"/>
    <m/>
    <n v="139000"/>
    <m/>
    <n v="0"/>
    <n v="0"/>
    <m/>
    <m/>
    <m/>
    <s v="Bilcen Et"/>
    <s v="Yeni Müşteri"/>
    <s v="Yeni Satış"/>
    <s v="Kontor"/>
    <s v="Kontor Satışı"/>
    <s v="Key Account"/>
    <s v="Univera Satış"/>
    <s v="Saha Satış"/>
    <s v="Yurt İçi"/>
    <s v="Türkiye"/>
    <s v="Merkez"/>
  </r>
  <r>
    <m/>
    <m/>
    <x v="277"/>
    <s v="Q1"/>
    <x v="1"/>
    <x v="2"/>
    <m/>
    <s v="BIRSEN KOÇAK"/>
    <s v="UH.01.002"/>
    <s v="Unidox Kontör"/>
    <s v="Univera Kontör Satışı"/>
    <x v="6"/>
    <s v="E-Dönüşüm"/>
    <s v="Unidox"/>
    <n v="2.4"/>
    <m/>
    <n v="10000"/>
    <m/>
    <n v="24000"/>
    <m/>
    <n v="0"/>
    <m/>
    <n v="24000"/>
    <m/>
    <n v="0"/>
    <n v="0"/>
    <m/>
    <m/>
    <m/>
    <s v="Birsen Koçak"/>
    <s v="Yeni Müşteri"/>
    <s v="Yeni Satış"/>
    <s v="Kontor"/>
    <s v="Kontor Satışı"/>
    <s v="Key Account"/>
    <s v="Univera Satış"/>
    <s v="Saha Satış"/>
    <s v="Yurt İçi"/>
    <s v="Türkiye"/>
    <s v="Merkez"/>
  </r>
  <r>
    <m/>
    <m/>
    <x v="277"/>
    <s v="Q1"/>
    <x v="1"/>
    <x v="2"/>
    <m/>
    <s v="BORA GIDA PAZARLAMA-BORA TEMEL"/>
    <s v="UH.01.002"/>
    <s v="Unidox Kontör"/>
    <s v="Univera Kontör Satışı"/>
    <x v="6"/>
    <s v="E-Dönüşüm"/>
    <s v="Unidox"/>
    <n v="2.2400000000000002"/>
    <m/>
    <n v="25000"/>
    <m/>
    <n v="56000"/>
    <m/>
    <n v="0"/>
    <m/>
    <n v="56000"/>
    <m/>
    <n v="0"/>
    <n v="0"/>
    <m/>
    <m/>
    <m/>
    <s v="Bora Gıda"/>
    <s v="Yeni Müşteri"/>
    <s v="Yeni Satış"/>
    <s v="Kontor"/>
    <s v="Kontor Satışı"/>
    <s v="Key Account"/>
    <s v="Univera Satış"/>
    <s v="Saha Satış"/>
    <s v="Yurt İçi"/>
    <s v="Türkiye"/>
    <s v="Dist"/>
  </r>
  <r>
    <m/>
    <m/>
    <x v="277"/>
    <s v="Q1"/>
    <x v="1"/>
    <x v="2"/>
    <m/>
    <s v="ERGÜLAY GIDA SAN.TIC.LTD.STI."/>
    <s v="UH.01.002"/>
    <s v="Unidox Kontör"/>
    <s v="Univera - Dardanel"/>
    <x v="6"/>
    <s v="E-Dönüşüm"/>
    <s v="Unidox"/>
    <n v="1.7"/>
    <m/>
    <n v="10000"/>
    <m/>
    <n v="17000"/>
    <m/>
    <n v="0"/>
    <m/>
    <n v="17000"/>
    <m/>
    <n v="0"/>
    <n v="0"/>
    <s v="UNI240000000842"/>
    <m/>
    <m/>
    <s v="Dardanel"/>
    <s v="Yeni Müşteri"/>
    <s v="Yeni Satış"/>
    <s v="Kontor"/>
    <s v="Kontor Satışı"/>
    <s v="Key Account"/>
    <s v="Univera Satış"/>
    <s v="Saha Satış"/>
    <s v="Yurt İçi"/>
    <s v="Türkiye"/>
    <s v="Dist"/>
  </r>
  <r>
    <m/>
    <m/>
    <x v="277"/>
    <s v="Q1"/>
    <x v="1"/>
    <x v="2"/>
    <m/>
    <s v="LOREAL TÜRKIYE SAN VE TIC. A.S."/>
    <s v="QH.02.001"/>
    <s v="Quest Panorama - Yillik Yazilim Bakimi, Yasatma ve Merkezi Destek Hizmeti"/>
    <s v="Univera - Loreal Eczane"/>
    <x v="13"/>
    <s v="Quest"/>
    <s v="Quest"/>
    <n v="750000"/>
    <m/>
    <n v="1"/>
    <m/>
    <n v="750000"/>
    <m/>
    <n v="0"/>
    <m/>
    <n v="750000"/>
    <m/>
    <n v="0"/>
    <n v="0"/>
    <m/>
    <m/>
    <m/>
    <s v="Loreal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277"/>
    <s v="Q1"/>
    <x v="1"/>
    <x v="2"/>
    <m/>
    <s v="LOREAL TÜRKIYE SAN VE TIC. A.S."/>
    <s v="QH.01.001"/>
    <s v="Quest Panorama - Proje ve Ürün Yönetimi Danismanlifi Hizmeti"/>
    <s v="Univera - Loreal Eczane"/>
    <x v="13"/>
    <s v="Quest"/>
    <s v="Quest"/>
    <n v="20825"/>
    <m/>
    <n v="3"/>
    <m/>
    <n v="73500"/>
    <m/>
    <n v="11025"/>
    <m/>
    <n v="62475"/>
    <m/>
    <n v="0"/>
    <n v="0"/>
    <m/>
    <m/>
    <m/>
    <s v="Loreal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277"/>
    <s v="Q1"/>
    <x v="1"/>
    <x v="2"/>
    <m/>
    <s v="LOREAL TÜRKIYE SAN VE TIC. A.S."/>
    <s v="QH.03.001"/>
    <s v="Quest Panorama  - Çafri Merkezi Hizmeti"/>
    <s v="Univera - Loreal Eczane"/>
    <x v="13"/>
    <s v="Quest"/>
    <s v="Quest"/>
    <n v="82000"/>
    <m/>
    <n v="1"/>
    <m/>
    <n v="82000"/>
    <m/>
    <n v="0"/>
    <m/>
    <n v="82000"/>
    <m/>
    <n v="0"/>
    <n v="0"/>
    <m/>
    <m/>
    <m/>
    <s v="Loreal"/>
    <s v="Mevcut Müşteri"/>
    <s v="Yenileme"/>
    <s v="Hizmet"/>
    <s v="Çağrı Merkezi"/>
    <s v="Key Account"/>
    <s v="Univera Satış"/>
    <s v="Saha Satış"/>
    <s v="Yurt İçi"/>
    <s v="Türkiye"/>
    <s v="Merkez"/>
  </r>
  <r>
    <m/>
    <m/>
    <x v="277"/>
    <s v="Q1"/>
    <x v="1"/>
    <x v="2"/>
    <m/>
    <s v="LOREAL TÜRKIYE SAN VE TIC. A.S."/>
    <s v="EH.06.001"/>
    <s v="Enroute Panorama - Hosting Hizmeti"/>
    <s v="Univera - Loreal Eczane"/>
    <x v="13"/>
    <s v="Hosting"/>
    <s v="Enroute"/>
    <n v="1545230"/>
    <m/>
    <n v="1"/>
    <m/>
    <n v="1545230"/>
    <m/>
    <n v="0"/>
    <m/>
    <n v="1545230"/>
    <m/>
    <n v="0"/>
    <n v="0"/>
    <m/>
    <m/>
    <m/>
    <s v="Loreal"/>
    <s v="Mevcut Müşteri"/>
    <s v="Yenileme"/>
    <s v="Hizmet"/>
    <s v="Hosting"/>
    <s v="Key Account"/>
    <s v="Univera Satış"/>
    <s v="Saha Satış"/>
    <s v="Yurt İçi"/>
    <s v="Türkiye"/>
    <s v="Merkez"/>
  </r>
  <r>
    <m/>
    <m/>
    <x v="277"/>
    <s v="Q1"/>
    <x v="1"/>
    <x v="2"/>
    <m/>
    <s v="TÜRK HENKEL KIMYA SAN TIC. A.S."/>
    <s v="EH.06.001"/>
    <s v="Enroute Panorama - Hosting Hizmeti"/>
    <s v="Univera - Henkel"/>
    <x v="13"/>
    <s v="Hosting"/>
    <s v="Enroute"/>
    <n v="110984.52"/>
    <m/>
    <n v="1"/>
    <m/>
    <n v="110984.52"/>
    <m/>
    <n v="0"/>
    <m/>
    <n v="110984.52"/>
    <m/>
    <n v="0"/>
    <n v="0"/>
    <m/>
    <m/>
    <m/>
    <s v="Henkel"/>
    <s v="Mevcut Müşteri"/>
    <s v="Yenileme"/>
    <s v="Hizmet"/>
    <s v="Hosting"/>
    <s v="Key Account"/>
    <s v="Univera Satış"/>
    <s v="Saha Satış"/>
    <s v="Yurt İçi"/>
    <s v="Türkiye"/>
    <s v="Merkez"/>
  </r>
  <r>
    <m/>
    <m/>
    <x v="278"/>
    <s v="Q3"/>
    <x v="0"/>
    <x v="8"/>
    <m/>
    <s v="ÖZCIHAN GIDA INSAAT TARIM NAKLIYE ENERJI TURIZM MAD. PAZ. VE SAN. LTD. STI."/>
    <s v="EH.03.001"/>
    <s v="EnRoute Panorama - Çafri Merkezi Hizmeti  (MSD)"/>
    <s v="Univera - JTI"/>
    <x v="11"/>
    <s v="Enroute"/>
    <m/>
    <n v="1161.2"/>
    <m/>
    <n v="2"/>
    <m/>
    <n v="2322.4"/>
    <m/>
    <n v="0"/>
    <m/>
    <n v="2322.4"/>
    <m/>
    <n v="0"/>
    <n v="0"/>
    <s v="UNI240000001626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278"/>
    <s v="Q2"/>
    <x v="1"/>
    <x v="3"/>
    <m/>
    <s v="PANASONIC ELEKTRIC WORKS ELEKTRIK SAN.VE TIC. A.S."/>
    <s v="SH.02.001"/>
    <s v="Stokbar Panorama - Yillik Yazilim Bakim Hizmeti"/>
    <s v="Univera - Panasonic"/>
    <x v="11"/>
    <s v="Stokbar"/>
    <s v="Stokbar"/>
    <n v="552613.68999999994"/>
    <m/>
    <n v="1"/>
    <m/>
    <n v="552613.68999999994"/>
    <m/>
    <n v="0"/>
    <m/>
    <n v="552613.68999999994"/>
    <m/>
    <n v="0"/>
    <n v="0"/>
    <n v="552613.68999999994"/>
    <m/>
    <m/>
    <s v="Panasonic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278"/>
    <s v="Q2"/>
    <x v="1"/>
    <x v="3"/>
    <m/>
    <s v="PANASONIC ELEKTRIC WORKS ELEKTRIK SAN.VE TIC. A.S."/>
    <s v="SH.02.001"/>
    <s v="Stokbar Panorama - Yillik Yazilim Bakim Hizmeti"/>
    <s v="Univera - Panasonic"/>
    <x v="11"/>
    <s v="Stokbar"/>
    <s v="Stokbar"/>
    <n v="267630"/>
    <m/>
    <n v="1"/>
    <m/>
    <n v="267630"/>
    <m/>
    <n v="0"/>
    <m/>
    <n v="267630"/>
    <m/>
    <n v="0"/>
    <n v="0"/>
    <n v="267630"/>
    <m/>
    <m/>
    <s v="Panasonic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278"/>
    <s v="Q2"/>
    <x v="1"/>
    <x v="3"/>
    <m/>
    <s v="PANASONIC ELEKTRIC WORKS ELEKTRIK SAN.VE TIC. A.S."/>
    <s v="SH.05.001"/>
    <s v="Stokbar Panorama - Yazilim Gelistirme Hizmeti"/>
    <s v="Univera - Panasonic"/>
    <x v="11"/>
    <s v="Stokbar"/>
    <s v="Stokbar"/>
    <n v="14000"/>
    <m/>
    <n v="25.36"/>
    <m/>
    <n v="355040"/>
    <m/>
    <n v="0"/>
    <m/>
    <n v="355040"/>
    <m/>
    <n v="0"/>
    <n v="0"/>
    <n v="14000"/>
    <m/>
    <m/>
    <s v="Panasonic"/>
    <s v="Mevcut Müşteri"/>
    <s v="Yeni Satış"/>
    <s v="Hizmet"/>
    <s v="Yazılım Geliştirme"/>
    <s v="Key Account"/>
    <s v="Univera Satış"/>
    <s v="Saha Satış"/>
    <s v="Yurt İçi"/>
    <s v="Türkiye"/>
    <s v="Merkez"/>
  </r>
  <r>
    <m/>
    <m/>
    <x v="278"/>
    <s v="Q2"/>
    <x v="1"/>
    <x v="3"/>
    <m/>
    <s v="PANASONIC ELEKTRIC WORKS ELEKTRIK SAN.VE TIC. A.S."/>
    <s v="SH.01.001"/>
    <s v="Stokbar Panorama - Proje Yönetim Hizmeti"/>
    <s v="Univera - Panasonic"/>
    <x v="11"/>
    <s v="Stokbar"/>
    <s v="Stokbar"/>
    <n v="14000"/>
    <m/>
    <n v="18"/>
    <m/>
    <n v="252000"/>
    <m/>
    <n v="0"/>
    <m/>
    <n v="252000"/>
    <m/>
    <n v="0"/>
    <n v="0"/>
    <n v="14000"/>
    <m/>
    <m/>
    <s v="Panasonic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278"/>
    <s v="Q2"/>
    <x v="1"/>
    <x v="3"/>
    <m/>
    <s v="PANASONIC ELEKTRIC WORKS ELEKTRIK SAN.VE TIC. A.S."/>
    <s v="SY.01.009"/>
    <s v="Stokbar Panorama - Platform Back Office Kullanici Yazılımi (Enterprise)"/>
    <s v="Univera - Panasonic"/>
    <x v="11"/>
    <s v="Stokbar"/>
    <s v="Stokbar"/>
    <n v="11700"/>
    <m/>
    <n v="31"/>
    <m/>
    <n v="362700"/>
    <m/>
    <n v="0"/>
    <m/>
    <n v="362700"/>
    <m/>
    <n v="0"/>
    <n v="0"/>
    <n v="11700"/>
    <m/>
    <m/>
    <s v="Panasonic"/>
    <s v="Mevcut Müşteri"/>
    <s v="Yeni Satış"/>
    <s v="Lisans"/>
    <s v="Lisans Satışı"/>
    <s v="Key Account"/>
    <s v="Univera Satış"/>
    <s v="Saha Satış"/>
    <s v="Yurt İçi"/>
    <s v="Türkiye"/>
    <s v="Merkez"/>
  </r>
  <r>
    <m/>
    <m/>
    <x v="278"/>
    <s v="Q2"/>
    <x v="1"/>
    <x v="3"/>
    <m/>
    <s v="PANASONIC ELEKTRIC WORKS ELEKTRIK SAN.VE TIC. A.S."/>
    <s v="SY.02.002"/>
    <s v="Stokbar Panorama - Mobil (Android) Kullanici Yazılımi (Enterprise)"/>
    <s v="Univera - Panasonic"/>
    <x v="11"/>
    <s v="Stokbar"/>
    <s v="Stokbar"/>
    <n v="10800"/>
    <m/>
    <n v="34"/>
    <m/>
    <n v="367200"/>
    <m/>
    <n v="0"/>
    <m/>
    <n v="367200"/>
    <m/>
    <n v="0"/>
    <n v="0"/>
    <n v="10800"/>
    <m/>
    <m/>
    <s v="Panasonic"/>
    <s v="Mevcut Müşteri"/>
    <s v="Yeni Satış"/>
    <s v="Lisans"/>
    <s v="Lisans Satışı"/>
    <s v="Key Account"/>
    <s v="Univera Satış"/>
    <s v="Saha Satış"/>
    <s v="Yurt İçi"/>
    <s v="Türkiye"/>
    <s v="Merkez"/>
  </r>
  <r>
    <m/>
    <m/>
    <x v="279"/>
    <s v="Q3"/>
    <x v="0"/>
    <x v="8"/>
    <m/>
    <s v="ALTUN TEMIZLIK TÜTÜN ÜRÜNLERI PAZARLAMA A .S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1587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279"/>
    <s v="Q2"/>
    <x v="1"/>
    <x v="3"/>
    <m/>
    <s v="Haribo Şekerleme Tic. Ltd. Şti."/>
    <s v="EH.06.001"/>
    <s v="Enroute Panorama - Hosting Hizmeti"/>
    <s v="Univera - Haribo"/>
    <x v="13"/>
    <s v="Hosting"/>
    <s v="Enroute"/>
    <n v="139800.67333333334"/>
    <m/>
    <n v="3"/>
    <m/>
    <n v="419402.01799999998"/>
    <m/>
    <n v="-1.951E-3"/>
    <m/>
    <n v="419402.02"/>
    <m/>
    <n v="0"/>
    <n v="0"/>
    <n v="139800.67000000001"/>
    <m/>
    <m/>
    <s v="Haribo"/>
    <s v="Mevcut Müşteri"/>
    <s v="Yenileme"/>
    <s v="Hizmet"/>
    <s v="Hosting"/>
    <s v="Key Account"/>
    <s v="Univera Satış"/>
    <s v="Saha Satış"/>
    <s v="Yurt İçi"/>
    <s v="Türkiye"/>
    <s v="Merkez"/>
  </r>
  <r>
    <m/>
    <m/>
    <x v="280"/>
    <s v="Q2"/>
    <x v="1"/>
    <x v="3"/>
    <m/>
    <s v="POLARİS YAZILIM ÇÖZÜMLERİ VE DANIŞMANLIK HİZMETLERİ LTD.ŞTİ."/>
    <s v="WProje Yönetimi.01.008"/>
    <s v="Webplus DISTRIBUTION SATIS-DAGITIM YazılımI (Enterprise)- Kiralama Hizmeti"/>
    <s v="Univera - Kanal"/>
    <x v="5"/>
    <s v="Enroute"/>
    <s v="Webplus"/>
    <n v="18520"/>
    <m/>
    <n v="3"/>
    <m/>
    <n v="55560"/>
    <m/>
    <n v="0"/>
    <m/>
    <n v="55560"/>
    <m/>
    <n v="0"/>
    <n v="0"/>
    <n v="18520"/>
    <m/>
    <m/>
    <s v="Polaris"/>
    <s v="Mevcut Müşteri"/>
    <s v="Yeni Satış"/>
    <s v="Lisans"/>
    <s v="Lisans Satışı"/>
    <s v="Key Account"/>
    <s v="Kanal Satış"/>
    <s v="Polaris"/>
    <s v="Yurt İçi"/>
    <s v="Türkiye"/>
    <s v="Merkez"/>
  </r>
  <r>
    <m/>
    <m/>
    <x v="280"/>
    <s v="Q2"/>
    <x v="1"/>
    <x v="3"/>
    <m/>
    <s v="TWINE IÇECEK GIDA LIMITED SIRKETI"/>
    <s v="UH.01.002"/>
    <s v="Unidox Kontör"/>
    <s v="Univera Kontör Satışı"/>
    <x v="6"/>
    <s v="E-Dönüşüm"/>
    <s v="Unidox"/>
    <n v="2.8"/>
    <m/>
    <n v="10000"/>
    <m/>
    <n v="28000"/>
    <m/>
    <n v="0"/>
    <m/>
    <n v="28000"/>
    <m/>
    <n v="0"/>
    <n v="0"/>
    <n v="2.8"/>
    <m/>
    <m/>
    <s v="Twine İçecek"/>
    <s v="Yeni Müşteri"/>
    <s v="Yeni Satış"/>
    <s v="Kontor"/>
    <s v="Kontor Satışı"/>
    <s v="Key Account"/>
    <s v="Univera Satış"/>
    <s v="Saha Satış"/>
    <s v="Yurt İçi"/>
    <s v="Türkiye"/>
    <s v="Merkez"/>
  </r>
  <r>
    <m/>
    <m/>
    <x v="280"/>
    <s v="Q2"/>
    <x v="1"/>
    <x v="3"/>
    <m/>
    <s v="UNIVIS BILISIM DESTEK HIZMETLERI SAN.TIC .A.S"/>
    <s v="SMH.01.008"/>
    <s v="STOCKMATE ETIKETLEME Yazılım BakımI HIZMETI (Yillik)"/>
    <s v="Univera - Kanal"/>
    <x v="5"/>
    <s v="Stokbar"/>
    <s v="Stockmate"/>
    <n v="44560"/>
    <m/>
    <n v="1"/>
    <m/>
    <n v="44560"/>
    <m/>
    <n v="0"/>
    <m/>
    <n v="44560"/>
    <m/>
    <n v="0"/>
    <n v="0"/>
    <n v="44560"/>
    <m/>
    <m/>
    <s v="Univis"/>
    <s v="Param Grup"/>
    <s v="Yenileme"/>
    <s v="Lisans"/>
    <s v="Lisans Satışı"/>
    <s v="Param Grup"/>
    <s v="Kanal Satış"/>
    <s v="Saha Satış"/>
    <s v="Yurt İçi"/>
    <s v="Türkiye"/>
    <s v="Merkez"/>
  </r>
  <r>
    <m/>
    <m/>
    <x v="280"/>
    <s v="Q2"/>
    <x v="1"/>
    <x v="3"/>
    <m/>
    <s v="FHP EV IÇI KULLANIM ARAÇLARI SAN VE TIC . A.S"/>
    <s v="QH.08.001"/>
    <s v="Quest Panorama - Hosting Hizmeti"/>
    <s v="Univera - Vileda"/>
    <x v="18"/>
    <s v="Hosting"/>
    <s v="Quest"/>
    <n v="18333"/>
    <m/>
    <n v="3"/>
    <m/>
    <n v="54999"/>
    <m/>
    <n v="0"/>
    <m/>
    <n v="54999"/>
    <m/>
    <n v="0"/>
    <n v="0"/>
    <n v="18333"/>
    <m/>
    <m/>
    <s v="Vileda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281"/>
    <s v="Q3"/>
    <x v="0"/>
    <x v="8"/>
    <m/>
    <s v="ARME DAGITIM PAZARLAMA SANAYI VE TIC. A.S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1588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281"/>
    <s v="Q3"/>
    <x v="0"/>
    <x v="8"/>
    <m/>
    <s v="BESLER GIDA PAZ. SAN. VE TIC. A.S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1593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281"/>
    <s v="Q3"/>
    <x v="0"/>
    <x v="8"/>
    <m/>
    <s v="BUGRA MÜH. VE INS. MALZ. IML. ITH. IHR. TIC. SAN. LTD. STI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1594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281"/>
    <s v="Q3"/>
    <x v="0"/>
    <x v="8"/>
    <m/>
    <s v="BURAY TÜTÜN MAMUL. MESR. PAZ. VE DAG. TIC. LTD. STI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1595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281"/>
    <s v="Q3"/>
    <x v="0"/>
    <x v="8"/>
    <m/>
    <s v="CAN TÜTÜN MAMULLERI INSAAT VE SANAYI TICARET A.S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1596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281"/>
    <s v="Q2"/>
    <x v="1"/>
    <x v="3"/>
    <m/>
    <s v="OMAK TEKNOLOJİ MÜHENDİSLİK ENERJİ VE DIŞ TİCARET LİMİTED ŞİRKETİ"/>
    <s v="VY.04.001"/>
    <s v="Varuna SSH (Enterprise) - Servis Yöneticisi Aylik Kiralama"/>
    <s v="Univera - Omak"/>
    <x v="18"/>
    <s v="Varuna"/>
    <s v="Varuna"/>
    <n v="9120.3359999999993"/>
    <m/>
    <n v="20"/>
    <m/>
    <n v="182406.72"/>
    <m/>
    <n v="0"/>
    <m/>
    <n v="182406.72"/>
    <m/>
    <n v="0"/>
    <n v="0"/>
    <n v="9120.34"/>
    <m/>
    <m/>
    <s v="Omak"/>
    <s v="Mevcut Müşteri"/>
    <s v="Yenileme"/>
    <s v="Lisans"/>
    <s v="Lisans Kiralama"/>
    <s v="Key Account"/>
    <s v="Univera Satış"/>
    <s v="Saha Satış"/>
    <s v="Yurt İçi"/>
    <s v="Türkiye"/>
    <s v="Merkez"/>
  </r>
  <r>
    <m/>
    <m/>
    <x v="281"/>
    <s v="Q2"/>
    <x v="1"/>
    <x v="3"/>
    <m/>
    <s v="TOLON GLOBAL MAKINA SAN. VE TIC. A.S"/>
    <s v="VY.04.001"/>
    <s v="Varuna SSH (Enterprise) - Servis Yöneticisi Aylik Kiralama"/>
    <s v="Univera - Tolon"/>
    <x v="18"/>
    <s v="Varuna"/>
    <s v="Varuna"/>
    <n v="646.024"/>
    <m/>
    <n v="25"/>
    <m/>
    <n v="16150.594999999999"/>
    <m/>
    <n v="-5.0000000000000001E-3"/>
    <m/>
    <n v="16150.6"/>
    <m/>
    <n v="0"/>
    <n v="0"/>
    <n v="646.02"/>
    <m/>
    <m/>
    <s v="Tolon Makina"/>
    <s v="Mevcut Müşteri"/>
    <s v="Yenileme"/>
    <s v="Lisans"/>
    <s v="Lisans Kiralama"/>
    <s v="Key Account"/>
    <s v="Univera Satış"/>
    <s v="Saha Satış"/>
    <s v="Yurt İçi"/>
    <s v="Türkiye"/>
    <s v="Merkez"/>
  </r>
  <r>
    <m/>
    <m/>
    <x v="281"/>
    <s v="Q2"/>
    <x v="1"/>
    <x v="3"/>
    <m/>
    <s v="TOLON GLOBAL MAKINA SAN. VE TIC. A.S"/>
    <s v="VY.04.001"/>
    <s v="Varuna SSH (Enterprise) - Servis Yöneticisi Aylik Kiralama"/>
    <s v="Univera - Tolon"/>
    <x v="18"/>
    <s v="Varuna"/>
    <s v="Varuna"/>
    <n v="646.024"/>
    <m/>
    <n v="25"/>
    <m/>
    <n v="16150.594999999999"/>
    <m/>
    <n v="-5.0000000000000001E-3"/>
    <m/>
    <n v="16150.6"/>
    <m/>
    <n v="0"/>
    <n v="0"/>
    <n v="646.02"/>
    <m/>
    <m/>
    <s v="Tolon Makina"/>
    <s v="Mevcut Müşteri"/>
    <s v="Yenileme"/>
    <s v="Lisans"/>
    <s v="Lisans Kiralama"/>
    <s v="Key Account"/>
    <s v="Univera Satış"/>
    <s v="Saha Satış"/>
    <s v="Yurt İçi"/>
    <s v="Türkiye"/>
    <s v="Merkez"/>
  </r>
  <r>
    <m/>
    <m/>
    <x v="281"/>
    <s v="Q2"/>
    <x v="1"/>
    <x v="3"/>
    <m/>
    <s v="TOLON GLOBAL MAKINA SAN. VE TIC. A.S"/>
    <s v="VY.04.001"/>
    <s v="Varuna SSH (Enterprise) - Servis Yöneticisi Aylik Kiralama"/>
    <s v="Univera - Tolon"/>
    <x v="18"/>
    <s v="Varuna"/>
    <s v="Varuna"/>
    <n v="646.024"/>
    <m/>
    <n v="25"/>
    <m/>
    <n v="16150.594999999999"/>
    <m/>
    <n v="-5.0000000000000001E-3"/>
    <m/>
    <n v="16150.6"/>
    <m/>
    <n v="0"/>
    <n v="0"/>
    <n v="646.02"/>
    <m/>
    <m/>
    <s v="Tolon Makina"/>
    <s v="Mevcut Müşteri"/>
    <s v="Yenileme"/>
    <s v="Lisans"/>
    <s v="Lisans Kiralama"/>
    <s v="Key Account"/>
    <s v="Univera Satış"/>
    <s v="Saha Satış"/>
    <s v="Yurt İçi"/>
    <s v="Türkiye"/>
    <s v="Merkez"/>
  </r>
  <r>
    <m/>
    <m/>
    <x v="281"/>
    <s v="Q2"/>
    <x v="1"/>
    <x v="3"/>
    <m/>
    <s v="POLARİS YAZILIM ÇÖZÜMLERİ VE DANIŞMANLIK HİZMETLERİ LTD.ŞTİ."/>
    <s v="UH.01.002"/>
    <s v="Unidox Kontör"/>
    <s v="Univera Kontör Satışı"/>
    <x v="5"/>
    <s v="E-Dönüşüm"/>
    <s v="Unidox"/>
    <n v="1.3977999999999999"/>
    <m/>
    <n v="10000"/>
    <m/>
    <n v="26569"/>
    <m/>
    <n v="12591"/>
    <m/>
    <n v="13978"/>
    <m/>
    <n v="0"/>
    <n v="0"/>
    <n v="1.4"/>
    <m/>
    <m/>
    <s v="Polaris"/>
    <s v="Mevcut Müşteri"/>
    <s v="Yeni Satış"/>
    <s v="Kontor"/>
    <s v="Kontor Satışı"/>
    <s v="Key Account"/>
    <s v="Kanal Satış"/>
    <s v="Polaris"/>
    <s v="Yurt İçi"/>
    <s v="Türkiye"/>
    <s v="Merkez"/>
  </r>
  <r>
    <m/>
    <m/>
    <x v="281"/>
    <s v="Q2"/>
    <x v="1"/>
    <x v="3"/>
    <m/>
    <s v="ÖZDE DAGITIM PAZARLAMA SANAYI TICARET LTD.STI."/>
    <s v="UH.01.002"/>
    <s v="Unidox Kontör"/>
    <s v="Univera Kontör Satışı"/>
    <x v="6"/>
    <s v="E-Dönüşüm"/>
    <s v="Unidox"/>
    <n v="2.8"/>
    <m/>
    <n v="10000"/>
    <m/>
    <n v="28000"/>
    <m/>
    <n v="0"/>
    <m/>
    <n v="28000"/>
    <m/>
    <n v="0"/>
    <n v="0"/>
    <n v="2.8"/>
    <m/>
    <m/>
    <s v="Dardanel"/>
    <s v="Mevcut Müşteri"/>
    <s v="Yeni Satış"/>
    <s v="Kontor"/>
    <s v="Kontor Satışı"/>
    <s v="Key Account"/>
    <s v="Univera Satış"/>
    <s v="Saha Satış"/>
    <s v="Yurt İçi"/>
    <s v="Türkiye"/>
    <s v="Dist"/>
  </r>
  <r>
    <m/>
    <m/>
    <x v="281"/>
    <s v="Q2"/>
    <x v="1"/>
    <x v="3"/>
    <m/>
    <s v="ÖZOCAKLAR GIDA INSAAT PAZARLAMA IÇ VE DIS TICARET LIMITED SIRKETI"/>
    <s v="UH.01.002"/>
    <s v="Unidox Kontör"/>
    <s v="Univera Kontör Satışı"/>
    <x v="6"/>
    <s v="E-Dönüşüm"/>
    <s v="Unidox"/>
    <n v="2.0832999999999999"/>
    <m/>
    <n v="10000"/>
    <m/>
    <n v="20833"/>
    <m/>
    <n v="0"/>
    <m/>
    <n v="20833"/>
    <m/>
    <n v="0"/>
    <n v="0"/>
    <n v="2.08"/>
    <m/>
    <m/>
    <s v="Doğuş Çay"/>
    <s v="Mevcut Müşteri"/>
    <s v="Yeni Satış"/>
    <s v="Kontor"/>
    <s v="Kontor Satışı"/>
    <s v="Key Account"/>
    <s v="Univera Satış"/>
    <s v="Saha Satış"/>
    <s v="Yurt İçi"/>
    <s v="Türkiye"/>
    <s v="Dist"/>
  </r>
  <r>
    <m/>
    <m/>
    <x v="281"/>
    <s v="Q2"/>
    <x v="1"/>
    <x v="3"/>
    <m/>
    <s v="KARADENIZ GIDA VE TEMIZLIK MADDELERI TIC. LTD. STI."/>
    <s v="SH.02.001"/>
    <s v="Stokbar Panorama - Yillik Yazilim Bakim Hizmeti"/>
    <s v="Univera - Unilever"/>
    <x v="13"/>
    <s v="Stokbar"/>
    <s v="Stokbar"/>
    <n v="6600"/>
    <m/>
    <n v="1"/>
    <m/>
    <n v="6600"/>
    <m/>
    <n v="0"/>
    <m/>
    <n v="6600"/>
    <m/>
    <n v="0"/>
    <n v="0"/>
    <n v="6600"/>
    <m/>
    <m/>
    <s v="Unilever"/>
    <s v="Mevcut Müşteri"/>
    <s v="Yenileme"/>
    <s v="Hizmet"/>
    <s v="Bakım ve Destek Hizmeti"/>
    <s v="Key Account"/>
    <s v="Univera Satış"/>
    <s v="Saha Satış"/>
    <s v="Yurt İçi"/>
    <s v="Türkiye"/>
    <s v="Dist"/>
  </r>
  <r>
    <m/>
    <m/>
    <x v="281"/>
    <s v="Q2"/>
    <x v="1"/>
    <x v="3"/>
    <m/>
    <s v="KARADENIZ GIDA VE TEMIZLIK MADDELERI TIC. LTD. STI."/>
    <s v="SY.02.002"/>
    <s v="Stokbar Panorama - Mobil (Android) Kullanici Yazılımi (Enterprise)"/>
    <s v="Univera - Unilever"/>
    <x v="13"/>
    <s v="Stokbar"/>
    <s v="Stokbar"/>
    <n v="10000"/>
    <m/>
    <n v="3"/>
    <m/>
    <n v="30000"/>
    <m/>
    <n v="0"/>
    <m/>
    <n v="30000"/>
    <m/>
    <n v="0"/>
    <n v="0"/>
    <n v="10000"/>
    <m/>
    <m/>
    <s v="Unilever"/>
    <s v="Mevcut Müşteri"/>
    <s v="Yeni Satış"/>
    <s v="Lisans"/>
    <s v="Lisans Satışı"/>
    <s v="Key Account"/>
    <s v="Univera Satış"/>
    <s v="Saha Satış"/>
    <s v="Yurt İçi"/>
    <s v="Türkiye"/>
    <s v="Dist"/>
  </r>
  <r>
    <m/>
    <m/>
    <x v="281"/>
    <s v="Q2"/>
    <x v="1"/>
    <x v="3"/>
    <m/>
    <s v="LA LORRAINE UNLU MAMÜLLER SAN. VE TIC. A.S."/>
    <s v="EH.06.001"/>
    <s v="Enroute Panorama - Hosting Hizmeti"/>
    <s v="Univera - La Lorraine"/>
    <x v="13"/>
    <s v="Hosting"/>
    <s v="Enroute"/>
    <n v="1800"/>
    <m/>
    <n v="1"/>
    <m/>
    <n v="1800"/>
    <m/>
    <n v="0"/>
    <m/>
    <n v="1800"/>
    <m/>
    <n v="0"/>
    <n v="0"/>
    <n v="1800"/>
    <m/>
    <m/>
    <s v="La Lorraine"/>
    <s v="Mevcut Müşteri"/>
    <s v="Yenileme"/>
    <s v="Hizmet"/>
    <s v="Hosting"/>
    <s v="Key Account"/>
    <s v="Univera Satış"/>
    <s v="Saha Satış"/>
    <s v="Yurt İçi"/>
    <s v="Türkiye"/>
    <s v="Merkez"/>
  </r>
  <r>
    <m/>
    <m/>
    <x v="282"/>
    <s v="Q3"/>
    <x v="0"/>
    <x v="8"/>
    <m/>
    <s v="ÇELIKKOL TURIZM GIDA MAD.SAN VE TIC. LTD. STI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1597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282"/>
    <s v="Q3"/>
    <x v="0"/>
    <x v="8"/>
    <m/>
    <s v="DOYURAN GIDA A.S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1598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282"/>
    <s v="Q3"/>
    <x v="0"/>
    <x v="8"/>
    <m/>
    <s v="FLAS TURIZM INSAAT TAAHHÜT TIC. LTD. STI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1600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282"/>
    <s v="Q3"/>
    <x v="0"/>
    <x v="8"/>
    <m/>
    <s v="FLAS TURIZM INSAAT TAAHHÜT TIC. LTD. STI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1601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282"/>
    <s v="Q3"/>
    <x v="0"/>
    <x v="8"/>
    <m/>
    <s v="KILKISLI MES. TEK. MAM. GIDA MAD. SAN. TIC. LTD. STI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1603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282"/>
    <s v="Q2"/>
    <x v="1"/>
    <x v="3"/>
    <m/>
    <s v="OMAK TEKNOLOJİ MÜHENDİSLİK ENERJİ VE DIŞ TİCARET LİMİTED ŞİRKETİ"/>
    <s v="VY.04.001"/>
    <s v="Varuna SSH (Enterprise) - Servis Yöneticisi Aylik Kiralama"/>
    <s v="Univera - Omak"/>
    <x v="18"/>
    <s v="Varuna"/>
    <s v="Varuna"/>
    <n v="9120.3359999999993"/>
    <m/>
    <n v="-20"/>
    <m/>
    <n v="0"/>
    <m/>
    <n v="0"/>
    <m/>
    <n v="-182406.72"/>
    <m/>
    <n v="20"/>
    <n v="182406.72"/>
    <m/>
    <m/>
    <m/>
    <s v="Omak"/>
    <s v="Mevcut Müşteri"/>
    <s v="Yenileme"/>
    <s v="Lisans"/>
    <s v="Lisans Kiralama"/>
    <s v="Key Account"/>
    <s v="Univera Satış"/>
    <s v="Saha Satış"/>
    <s v="Yurt İçi"/>
    <s v="Türkiye"/>
    <s v="Merkez"/>
  </r>
  <r>
    <m/>
    <m/>
    <x v="282"/>
    <s v="Q2"/>
    <x v="1"/>
    <x v="3"/>
    <m/>
    <s v="ÇELIKOGLU GIDA SAN. TIC. PAZ. INS. TAAH. TAS. LTD. STI"/>
    <s v="UH.01.002"/>
    <s v="Unidox Kontör"/>
    <s v="Univera - Şen Piliç"/>
    <x v="6"/>
    <s v="E-Dönüşüm"/>
    <s v="Unidox"/>
    <n v="1.6877"/>
    <m/>
    <n v="10000"/>
    <m/>
    <n v="16877"/>
    <m/>
    <n v="0"/>
    <m/>
    <n v="16877"/>
    <m/>
    <n v="0"/>
    <n v="0"/>
    <s v="UNI240000001143"/>
    <m/>
    <m/>
    <s v="Şen Piliç"/>
    <s v="Mevcut Müşteri"/>
    <s v="Yeni Satış"/>
    <s v="Kontor"/>
    <s v="Kontor Satışı"/>
    <s v="Key Account"/>
    <s v="Univera Satış"/>
    <s v="Saha Satış"/>
    <s v="Yurt İçi"/>
    <s v="Türkiye"/>
    <s v="Dist"/>
  </r>
  <r>
    <m/>
    <m/>
    <x v="283"/>
    <s v="Q3"/>
    <x v="0"/>
    <x v="8"/>
    <m/>
    <s v="ÖZÇELIK MESRUBAT VE GIDA MAD.TIC.PAZ.A.S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1606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283"/>
    <s v="Q3"/>
    <x v="0"/>
    <x v="8"/>
    <m/>
    <s v="REYMAR TÜTÜN MAM. DAG. VE PAZ. LTD. STI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1609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283"/>
    <s v="Q3"/>
    <x v="0"/>
    <x v="8"/>
    <m/>
    <s v="SAGIROGLU TÜTÜN ÜRÜN. INS.TAAH. SAN. VE TIC. LTD. STI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1611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284"/>
    <s v="Q3"/>
    <x v="0"/>
    <x v="8"/>
    <m/>
    <s v="Mey İçki Sanayi ve Ticaret A.Ş."/>
    <s v="EH.03.001"/>
    <s v="EnRoute Panorama - Çafri Merkezi Hizmeti  (MSD)"/>
    <s v="Univera - Mey İçki"/>
    <x v="11"/>
    <s v="Enroute"/>
    <m/>
    <n v="10969.25"/>
    <m/>
    <n v="59"/>
    <m/>
    <n v="647185.75"/>
    <m/>
    <n v="0"/>
    <m/>
    <n v="647185.75"/>
    <m/>
    <n v="0"/>
    <n v="0"/>
    <s v="UNI240000001677"/>
    <m/>
    <m/>
    <s v="Mey İçki"/>
    <s v="Mevcut Müşteri"/>
    <s v="Yenileme"/>
    <s v="Hizmet"/>
    <s v="Çağrı Merkezi"/>
    <s v="Key Account"/>
    <s v="Univera Satış"/>
    <s v="Saha Satış"/>
    <s v="Yurt İçi"/>
    <s v="Türkiye"/>
    <s v="Merkez"/>
  </r>
  <r>
    <m/>
    <m/>
    <x v="284"/>
    <s v="Q3"/>
    <x v="0"/>
    <x v="8"/>
    <m/>
    <s v="ONGUN EMGIN GIDA DAG. PAZ. TUR.SAN. TIC. LTD. STI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1619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284"/>
    <s v="Q3"/>
    <x v="0"/>
    <x v="8"/>
    <m/>
    <s v="ONGUN EMGIN GIDA DAG. PAZ. TUR.SAN. TIC. LTD. STI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1620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284"/>
    <s v="Q3"/>
    <x v="0"/>
    <x v="8"/>
    <m/>
    <s v="ONGUN EMGIN GIDA DAG. PAZ. TUR.SAN. TIC. LTD. STI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1621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284"/>
    <s v="Q3"/>
    <x v="0"/>
    <x v="8"/>
    <m/>
    <s v="ONGUN EMGIN GIDA DAG. PAZ. TUR.SAN. TIC. LTD. STI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1622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284"/>
    <s v="Q3"/>
    <x v="0"/>
    <x v="8"/>
    <m/>
    <s v="ONGUN EMGIN GIDA DAG. PAZ. TUR.SAN. TIC. LTD. STI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1623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284"/>
    <s v="Q3"/>
    <x v="0"/>
    <x v="8"/>
    <m/>
    <s v="ONGUN EMGIN GIDA DAG. PAZ. TUR.SAN. TIC. LTD. STI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1624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284"/>
    <s v="Q3"/>
    <x v="0"/>
    <x v="8"/>
    <m/>
    <s v="ONGUN EMGIN GIDA DAG. PAZ. TUR.SAN. TIC. LTD. STI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1625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284"/>
    <s v="Q3"/>
    <x v="0"/>
    <x v="8"/>
    <m/>
    <s v="SEYDIM DAG.PAZ.A.S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1612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284"/>
    <s v="Q3"/>
    <x v="0"/>
    <x v="8"/>
    <m/>
    <s v="ZÜMRÜT TEKEL ÜRÜNLERI GIDA PAZ.INS.TAAH.SAN.VE.TIC.LTD STI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1618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284"/>
    <s v="Q2"/>
    <x v="1"/>
    <x v="3"/>
    <m/>
    <s v="JTI INTERNATIONAL SA"/>
    <s v="QH.02.001"/>
    <s v="Quest Panorama - Yillik Yazilim Bakimi, Yasatma ve Merkezi Destek Hizmeti"/>
    <s v="Univera - JTI İran"/>
    <x v="16"/>
    <s v="Quest"/>
    <s v="Quest"/>
    <n v="75223.55"/>
    <m/>
    <n v="1"/>
    <m/>
    <n v="75223.547879999998"/>
    <m/>
    <n v="-2.1199999999999999E-3"/>
    <m/>
    <n v="75223.55"/>
    <m/>
    <n v="0"/>
    <n v="0"/>
    <m/>
    <m/>
    <m/>
    <s v="JTI"/>
    <s v="Mevcut Müşteri"/>
    <s v="Yenileme"/>
    <s v="Hizmet"/>
    <s v="Bakım ve Destek Hizmeti"/>
    <s v="Key Account"/>
    <s v="Univera Satış"/>
    <s v="Saha Satış"/>
    <s v="Yurt Dışı"/>
    <s v="İsviçre"/>
    <s v="Merkez"/>
  </r>
  <r>
    <m/>
    <m/>
    <x v="284"/>
    <s v="Q2"/>
    <x v="1"/>
    <x v="3"/>
    <m/>
    <s v="JTI INTERNATIONAL SA"/>
    <s v="QH.02.001"/>
    <s v="Quest Panorama - Yillik Yazilim Bakimi, Yasatma ve Merkezi Destek Hizmeti"/>
    <s v="Univera - JTI İran"/>
    <x v="16"/>
    <s v="Quest"/>
    <s v="Quest"/>
    <n v="75223.55"/>
    <m/>
    <n v="1"/>
    <m/>
    <n v="75223.547879999998"/>
    <m/>
    <n v="-2.1199999999999999E-3"/>
    <m/>
    <n v="75223.55"/>
    <m/>
    <n v="0"/>
    <n v="0"/>
    <m/>
    <m/>
    <m/>
    <s v="JTI"/>
    <s v="Mevcut Müşteri"/>
    <s v="Yenileme"/>
    <s v="Hizmet"/>
    <s v="Bakım ve Destek Hizmeti"/>
    <s v="Key Account"/>
    <s v="Univera Satış"/>
    <s v="Saha Satış"/>
    <s v="Yurt Dışı"/>
    <s v="İsviçre"/>
    <s v="Merkez"/>
  </r>
  <r>
    <m/>
    <m/>
    <x v="284"/>
    <s v="Q2"/>
    <x v="1"/>
    <x v="3"/>
    <m/>
    <s v="JTI INTERNATIONAL SA"/>
    <s v="QH.02.001"/>
    <s v="Quest Panorama - Yillik Yazilim Bakimi, Yasatma ve Merkezi Destek Hizmeti"/>
    <s v="Univera - JTI İran"/>
    <x v="16"/>
    <s v="Quest"/>
    <s v="Quest"/>
    <n v="75223.55"/>
    <m/>
    <n v="1"/>
    <m/>
    <n v="75223.547879999998"/>
    <m/>
    <n v="-2.1199999999999999E-3"/>
    <m/>
    <n v="75223.55"/>
    <m/>
    <n v="0"/>
    <n v="0"/>
    <m/>
    <m/>
    <m/>
    <s v="JTI"/>
    <s v="Mevcut Müşteri"/>
    <s v="Yenileme"/>
    <s v="Hizmet"/>
    <s v="Bakım ve Destek Hizmeti"/>
    <s v="Key Account"/>
    <s v="Univera Satış"/>
    <s v="Saha Satış"/>
    <s v="Yurt Dışı"/>
    <s v="İsviçre"/>
    <s v="Merkez"/>
  </r>
  <r>
    <m/>
    <m/>
    <x v="284"/>
    <s v="Q2"/>
    <x v="1"/>
    <x v="3"/>
    <m/>
    <s v="JTI INTERNATIONAL SA"/>
    <s v="QH.02.001"/>
    <s v="Quest Panorama - Yillik Yazilim Bakimi, Yasatma ve Merkezi Destek Hizmeti"/>
    <s v="Univera - JTI İran"/>
    <x v="16"/>
    <s v="Quest"/>
    <s v="Quest"/>
    <n v="75223.55"/>
    <m/>
    <n v="1"/>
    <m/>
    <n v="75223.547879999998"/>
    <m/>
    <n v="-2.1199999999999999E-3"/>
    <m/>
    <n v="75223.55"/>
    <m/>
    <n v="0"/>
    <n v="0"/>
    <m/>
    <m/>
    <m/>
    <s v="JTI"/>
    <s v="Mevcut Müşteri"/>
    <s v="Yenileme"/>
    <s v="Hizmet"/>
    <s v="Bakım ve Destek Hizmeti"/>
    <s v="Key Account"/>
    <s v="Univera Satış"/>
    <s v="Saha Satış"/>
    <s v="Yurt Dışı"/>
    <s v="İsviçre"/>
    <s v="Merkez"/>
  </r>
  <r>
    <m/>
    <m/>
    <x v="284"/>
    <s v="Q2"/>
    <x v="1"/>
    <x v="3"/>
    <m/>
    <s v="JTI INTERNATIONAL SA"/>
    <s v="QH.02.001"/>
    <s v="Quest Panorama - Yillik Yazilim Bakimi, Yasatma ve Merkezi Destek Hizmeti"/>
    <s v="Univera - JTI İran"/>
    <x v="16"/>
    <s v="Quest"/>
    <s v="Quest"/>
    <n v="75223.55"/>
    <m/>
    <n v="1"/>
    <m/>
    <n v="75223.547879999998"/>
    <m/>
    <n v="-2.1199999999999999E-3"/>
    <m/>
    <n v="75223.55"/>
    <m/>
    <n v="0"/>
    <n v="0"/>
    <m/>
    <m/>
    <m/>
    <s v="JTI"/>
    <s v="Mevcut Müşteri"/>
    <s v="Yenileme"/>
    <s v="Hizmet"/>
    <s v="Bakım ve Destek Hizmeti"/>
    <s v="Key Account"/>
    <s v="Univera Satış"/>
    <s v="Saha Satış"/>
    <s v="Yurt Dışı"/>
    <s v="İsviçre"/>
    <s v="Merkez"/>
  </r>
  <r>
    <m/>
    <m/>
    <x v="284"/>
    <s v="Q2"/>
    <x v="1"/>
    <x v="3"/>
    <m/>
    <s v="JTI INTERNATIONAL SA"/>
    <s v="QH.02.001"/>
    <s v="Quest Panorama - Yillik Yazilim Bakimi, Yasatma ve Merkezi Destek Hizmeti"/>
    <s v="Univera - JTI İran"/>
    <x v="16"/>
    <s v="Quest"/>
    <s v="Quest"/>
    <n v="1474.8966666666665"/>
    <m/>
    <n v="3"/>
    <m/>
    <n v="4424.6928180000004"/>
    <m/>
    <n v="2.8180000000000002E-3"/>
    <m/>
    <n v="4424.6899999999996"/>
    <m/>
    <n v="0"/>
    <n v="0"/>
    <m/>
    <m/>
    <m/>
    <s v="JTI"/>
    <s v="Mevcut Müşteri"/>
    <s v="Yenileme"/>
    <s v="Hizmet"/>
    <s v="Bakım ve Destek Hizmeti"/>
    <s v="Key Account"/>
    <s v="Univera Satış"/>
    <s v="Saha Satış"/>
    <s v="Yurt Dışı"/>
    <s v="İsviçre"/>
    <s v="Merkez"/>
  </r>
  <r>
    <m/>
    <m/>
    <x v="284"/>
    <s v="Q2"/>
    <x v="1"/>
    <x v="3"/>
    <m/>
    <s v="JTI INTERNATIONAL SA"/>
    <s v="QH.08.001"/>
    <s v="Quest Panorama - Hosting Hizmeti"/>
    <s v="Univera - JTI İran"/>
    <x v="16"/>
    <s v="Hosting"/>
    <s v="Quest"/>
    <n v="204776.19"/>
    <m/>
    <n v="1"/>
    <m/>
    <n v="204776.1911"/>
    <m/>
    <n v="1.0740000000000001E-3"/>
    <m/>
    <n v="204776.19"/>
    <m/>
    <n v="0"/>
    <n v="0"/>
    <m/>
    <m/>
    <m/>
    <s v="JTI"/>
    <s v="Mevcut Müşteri"/>
    <s v="Yenileme"/>
    <s v="Hizmet"/>
    <s v="Hosting"/>
    <s v="Key Account"/>
    <s v="Univera Satış"/>
    <s v="Saha Satış"/>
    <s v="Yurt Dışı"/>
    <s v="İsviçre"/>
    <s v="Merkez"/>
  </r>
  <r>
    <m/>
    <m/>
    <x v="284"/>
    <s v="Q2"/>
    <x v="1"/>
    <x v="3"/>
    <m/>
    <s v="JTI INTERNATIONAL SA"/>
    <s v="QH.08.001"/>
    <s v="Quest Panorama - Hosting Hizmeti"/>
    <s v="Univera - JTI İran"/>
    <x v="16"/>
    <s v="Hosting"/>
    <s v="Quest"/>
    <n v="204776.19"/>
    <m/>
    <n v="1"/>
    <m/>
    <n v="204776.1911"/>
    <m/>
    <n v="1.0740000000000001E-3"/>
    <m/>
    <n v="204776.19"/>
    <m/>
    <n v="0"/>
    <n v="0"/>
    <m/>
    <m/>
    <m/>
    <s v="JTI"/>
    <s v="Mevcut Müşteri"/>
    <s v="Yenileme"/>
    <s v="Hizmet"/>
    <s v="Hosting"/>
    <s v="Key Account"/>
    <s v="Univera Satış"/>
    <s v="Saha Satış"/>
    <s v="Yurt Dışı"/>
    <s v="İsviçre"/>
    <s v="Merkez"/>
  </r>
  <r>
    <m/>
    <m/>
    <x v="284"/>
    <s v="Q2"/>
    <x v="1"/>
    <x v="3"/>
    <m/>
    <s v="JTI INTERNATIONAL SA"/>
    <s v="QH.08.001"/>
    <s v="Quest Panorama - Hosting Hizmeti"/>
    <s v="Univera - JTI İran"/>
    <x v="16"/>
    <s v="Hosting"/>
    <s v="Quest"/>
    <n v="204776.19"/>
    <m/>
    <n v="1"/>
    <m/>
    <n v="204776.1911"/>
    <m/>
    <n v="1.0740000000000001E-3"/>
    <m/>
    <n v="204776.19"/>
    <m/>
    <n v="0"/>
    <n v="0"/>
    <m/>
    <m/>
    <m/>
    <s v="JTI"/>
    <s v="Mevcut Müşteri"/>
    <s v="Yenileme"/>
    <s v="Hizmet"/>
    <s v="Hosting"/>
    <s v="Key Account"/>
    <s v="Univera Satış"/>
    <s v="Saha Satış"/>
    <s v="Yurt Dışı"/>
    <s v="İsviçre"/>
    <s v="Merkez"/>
  </r>
  <r>
    <m/>
    <m/>
    <x v="284"/>
    <s v="Q2"/>
    <x v="1"/>
    <x v="3"/>
    <m/>
    <s v="JTI INTERNATIONAL SA"/>
    <s v="QH.08.001"/>
    <s v="Quest Panorama - Hosting Hizmeti"/>
    <s v="Univera - JTI İran"/>
    <x v="16"/>
    <s v="Hosting"/>
    <s v="Quest"/>
    <n v="204776.19"/>
    <m/>
    <n v="1"/>
    <m/>
    <n v="204776.1911"/>
    <m/>
    <n v="1.0740000000000001E-3"/>
    <m/>
    <n v="204776.19"/>
    <m/>
    <n v="0"/>
    <n v="0"/>
    <m/>
    <m/>
    <m/>
    <s v="JTI"/>
    <s v="Mevcut Müşteri"/>
    <s v="Yenileme"/>
    <s v="Hizmet"/>
    <s v="Hosting"/>
    <s v="Key Account"/>
    <s v="Univera Satış"/>
    <s v="Saha Satış"/>
    <s v="Yurt Dışı"/>
    <s v="İsviçre"/>
    <s v="Merkez"/>
  </r>
  <r>
    <m/>
    <m/>
    <x v="284"/>
    <s v="Q2"/>
    <x v="1"/>
    <x v="3"/>
    <m/>
    <s v="JTI INTERNATIONAL SA"/>
    <s v="QH.08.001"/>
    <s v="Quest Panorama - Hosting Hizmeti"/>
    <s v="Univera - JTI İran"/>
    <x v="16"/>
    <s v="Hosting"/>
    <s v="Quest"/>
    <n v="204776.19"/>
    <m/>
    <n v="1"/>
    <m/>
    <n v="204776.1911"/>
    <m/>
    <n v="1.0740000000000001E-3"/>
    <m/>
    <n v="204776.19"/>
    <m/>
    <n v="0"/>
    <n v="0"/>
    <m/>
    <m/>
    <m/>
    <s v="JTI"/>
    <s v="Mevcut Müşteri"/>
    <s v="Yenileme"/>
    <s v="Hizmet"/>
    <s v="Hosting"/>
    <s v="Key Account"/>
    <s v="Univera Satış"/>
    <s v="Saha Satış"/>
    <s v="Yurt Dışı"/>
    <s v="İsviçre"/>
    <s v="Merkez"/>
  </r>
  <r>
    <m/>
    <m/>
    <x v="284"/>
    <s v="Q2"/>
    <x v="1"/>
    <x v="3"/>
    <m/>
    <s v="Shell &amp; Turcas Petrol A.Ş."/>
    <s v="OH.02.001"/>
    <s v="Outsource Yazilim Bakimi Hizmeti"/>
    <s v="Univera - Shell Bee"/>
    <x v="13"/>
    <s v="Enroute"/>
    <s v="Outsource - Hizmet"/>
    <n v="264750"/>
    <m/>
    <n v="1"/>
    <m/>
    <n v="264750"/>
    <m/>
    <n v="0"/>
    <m/>
    <n v="264750"/>
    <m/>
    <n v="0"/>
    <n v="0"/>
    <m/>
    <m/>
    <m/>
    <s v="Shell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284"/>
    <s v="Q2"/>
    <x v="1"/>
    <x v="3"/>
    <m/>
    <s v="Shell &amp; Turcas Petrol A.Ş."/>
    <s v="OH.02.001"/>
    <s v="Outsource Yazilim Bakimi Hizmeti"/>
    <s v="Univera - Shell Bee"/>
    <x v="13"/>
    <s v="Enroute"/>
    <s v="Outsource - Hizmet"/>
    <n v="264750"/>
    <m/>
    <n v="1"/>
    <m/>
    <n v="264750"/>
    <m/>
    <n v="0"/>
    <m/>
    <n v="264750"/>
    <m/>
    <n v="0"/>
    <n v="0"/>
    <m/>
    <m/>
    <m/>
    <s v="Shell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284"/>
    <s v="Q2"/>
    <x v="1"/>
    <x v="3"/>
    <m/>
    <s v="Shell &amp; Turcas Petrol A.Ş."/>
    <s v="OH.02.001"/>
    <s v="Outsource Yazilim Bakimi Hizmeti"/>
    <s v="Univera - Shell Bee"/>
    <x v="13"/>
    <s v="Enroute"/>
    <s v="Outsource - Hizmet"/>
    <n v="264750"/>
    <m/>
    <n v="1"/>
    <m/>
    <n v="264750"/>
    <m/>
    <n v="0"/>
    <m/>
    <n v="264750"/>
    <m/>
    <n v="0"/>
    <n v="0"/>
    <m/>
    <m/>
    <m/>
    <s v="Shell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284"/>
    <s v="Q2"/>
    <x v="1"/>
    <x v="3"/>
    <m/>
    <s v="Shell &amp; Turcas Petrol A.Ş."/>
    <s v="OH.02.001"/>
    <s v="Outsource Yazilim Bakimi Hizmeti"/>
    <s v="Univera - Shell Bee"/>
    <x v="13"/>
    <s v="Enroute"/>
    <s v="Outsource - Hizmet"/>
    <n v="264750"/>
    <m/>
    <n v="1"/>
    <m/>
    <n v="264750"/>
    <m/>
    <n v="0"/>
    <m/>
    <n v="264750"/>
    <m/>
    <n v="0"/>
    <n v="0"/>
    <m/>
    <m/>
    <m/>
    <s v="Shell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284"/>
    <s v="Q2"/>
    <x v="1"/>
    <x v="3"/>
    <m/>
    <s v="JTI INTERNATIONAL SA"/>
    <s v="EH.06.001"/>
    <s v="Enroute Panorama - Hosting Hizmeti"/>
    <s v="Univera - JTI İran"/>
    <x v="16"/>
    <s v="Hosting"/>
    <s v="Enroute"/>
    <n v="204776.19"/>
    <m/>
    <n v="1"/>
    <m/>
    <n v="204776.1911"/>
    <m/>
    <n v="1.0740000000000001E-3"/>
    <m/>
    <n v="204776.19"/>
    <m/>
    <n v="0"/>
    <n v="0"/>
    <m/>
    <m/>
    <m/>
    <s v="JTI"/>
    <s v="Mevcut Müşteri"/>
    <s v="Yenileme"/>
    <s v="Hizmet"/>
    <s v="Hosting"/>
    <s v="Key Account"/>
    <s v="Univera Satış"/>
    <s v="Saha Satış"/>
    <s v="Yurt Dışı"/>
    <s v="İsviçre"/>
    <s v="Merkez"/>
  </r>
  <r>
    <m/>
    <m/>
    <x v="284"/>
    <s v="Q2"/>
    <x v="1"/>
    <x v="3"/>
    <m/>
    <s v="JTI INTERNATIONAL SA"/>
    <s v="EH.06.001"/>
    <s v="Enroute Panorama - Hosting Hizmeti"/>
    <s v="Univera - JTI İran"/>
    <x v="16"/>
    <s v="Hosting"/>
    <s v="Enroute"/>
    <n v="204776.19"/>
    <m/>
    <n v="1"/>
    <m/>
    <n v="204776.1911"/>
    <m/>
    <n v="1.0740000000000001E-3"/>
    <m/>
    <n v="204776.19"/>
    <m/>
    <n v="0"/>
    <n v="0"/>
    <m/>
    <m/>
    <m/>
    <s v="JTI"/>
    <s v="Mevcut Müşteri"/>
    <s v="Yenileme"/>
    <s v="Hizmet"/>
    <s v="Hosting"/>
    <s v="Key Account"/>
    <s v="Univera Satış"/>
    <s v="Saha Satış"/>
    <s v="Yurt Dışı"/>
    <s v="İsviçre"/>
    <s v="Merkez"/>
  </r>
  <r>
    <m/>
    <m/>
    <x v="284"/>
    <s v="Q2"/>
    <x v="1"/>
    <x v="3"/>
    <m/>
    <s v="JTI INTERNATIONAL SA"/>
    <s v="EH.06.001"/>
    <s v="Enroute Panorama - Hosting Hizmeti"/>
    <s v="Univera - JTI İran"/>
    <x v="16"/>
    <s v="Hosting"/>
    <s v="Enroute"/>
    <n v="204776.19"/>
    <m/>
    <n v="1"/>
    <m/>
    <n v="204776.1911"/>
    <m/>
    <n v="1.0740000000000001E-3"/>
    <m/>
    <n v="204776.19"/>
    <m/>
    <n v="0"/>
    <n v="0"/>
    <m/>
    <m/>
    <m/>
    <s v="JTI"/>
    <s v="Mevcut Müşteri"/>
    <s v="Yenileme"/>
    <s v="Hizmet"/>
    <s v="Hosting"/>
    <s v="Key Account"/>
    <s v="Univera Satış"/>
    <s v="Saha Satış"/>
    <s v="Yurt Dışı"/>
    <s v="İsviçre"/>
    <s v="Merkez"/>
  </r>
  <r>
    <m/>
    <m/>
    <x v="284"/>
    <s v="Q2"/>
    <x v="1"/>
    <x v="3"/>
    <m/>
    <s v="JTI INTERNATIONAL SA"/>
    <s v="EH.06.001"/>
    <s v="Enroute Panorama - Hosting Hizmeti"/>
    <s v="Univera - JTI İran"/>
    <x v="16"/>
    <s v="Hosting"/>
    <s v="Enroute"/>
    <n v="204776.19"/>
    <m/>
    <n v="1"/>
    <m/>
    <n v="204776.1911"/>
    <m/>
    <n v="1.0740000000000001E-3"/>
    <m/>
    <n v="204776.19"/>
    <m/>
    <n v="0"/>
    <n v="0"/>
    <m/>
    <m/>
    <m/>
    <s v="JTI"/>
    <s v="Mevcut Müşteri"/>
    <s v="Yenileme"/>
    <s v="Hizmet"/>
    <s v="Hosting"/>
    <s v="Key Account"/>
    <s v="Univera Satış"/>
    <s v="Saha Satış"/>
    <s v="Yurt Dışı"/>
    <s v="İsviçre"/>
    <s v="Merkez"/>
  </r>
  <r>
    <m/>
    <m/>
    <x v="284"/>
    <s v="Q2"/>
    <x v="1"/>
    <x v="3"/>
    <m/>
    <s v="JTI INTERNATIONAL SA"/>
    <s v="EH.06.001"/>
    <s v="Enroute Panorama - Hosting Hizmeti"/>
    <s v="Univera - JTI İran"/>
    <x v="16"/>
    <s v="Hosting"/>
    <s v="Enroute"/>
    <n v="204776.19"/>
    <m/>
    <n v="1"/>
    <m/>
    <n v="204776.1911"/>
    <m/>
    <n v="1.0740000000000001E-3"/>
    <m/>
    <n v="204776.19"/>
    <m/>
    <n v="0"/>
    <n v="0"/>
    <m/>
    <m/>
    <m/>
    <s v="JTI"/>
    <s v="Mevcut Müşteri"/>
    <s v="Yenileme"/>
    <s v="Hizmet"/>
    <s v="Hosting"/>
    <s v="Key Account"/>
    <s v="Univera Satış"/>
    <s v="Saha Satış"/>
    <s v="Yurt Dışı"/>
    <s v="İsviçre"/>
    <s v="Merkez"/>
  </r>
  <r>
    <m/>
    <m/>
    <x v="285"/>
    <s v="Q3"/>
    <x v="0"/>
    <x v="8"/>
    <m/>
    <s v="Mey İçki Sanayi ve Ticaret A.Ş."/>
    <s v="EH.02.014"/>
    <s v="ENROUTE PANORAMA BUSINESS ANALYTICS  (QSENSE) KULLANICI LISANSI BAKIMI"/>
    <s v="Univera - Mey İçki"/>
    <x v="11"/>
    <s v="Enroute"/>
    <m/>
    <n v="364251.28"/>
    <m/>
    <n v="1"/>
    <m/>
    <n v="364251.2782"/>
    <m/>
    <n v="-1.8E-3"/>
    <m/>
    <n v="364251.28"/>
    <m/>
    <n v="0"/>
    <n v="0"/>
    <s v="UNI240000001674"/>
    <m/>
    <m/>
    <s v="Mey İçki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285"/>
    <s v="Q3"/>
    <x v="0"/>
    <x v="8"/>
    <m/>
    <s v="PERNOD RICARD ISTANBUL IÇ VE DIS TIC. LTD. STI"/>
    <s v="EY.06.001"/>
    <s v="EnRoute Panorama - Yazilim Gelistirme Hizmeti"/>
    <s v="Univera - Pernod Ricard"/>
    <x v="13"/>
    <s v="Enroute"/>
    <m/>
    <n v="6074.64"/>
    <m/>
    <n v="80"/>
    <m/>
    <n v="485971.20000000001"/>
    <m/>
    <n v="0"/>
    <m/>
    <n v="485971.20000000001"/>
    <m/>
    <n v="0"/>
    <n v="0"/>
    <s v="UNI240000001682"/>
    <m/>
    <m/>
    <s v="Pernod Ricard"/>
    <s v="Mevcut Müşteri"/>
    <s v="Yeni Satış"/>
    <s v="Hizmet"/>
    <s v="Yazılım Geliştirme"/>
    <s v="Key Account"/>
    <s v="Univera Satış"/>
    <s v="Saha Satış"/>
    <s v="Yurt İçi"/>
    <s v="Türkiye"/>
    <s v="Merkez"/>
  </r>
  <r>
    <m/>
    <m/>
    <x v="285"/>
    <s v="Q3"/>
    <x v="0"/>
    <x v="8"/>
    <m/>
    <s v="PERNOD RICARD ISTANBUL IÇ VE DIS TIC. LTD. STI"/>
    <s v="EY.06.001"/>
    <s v="EnRoute Panorama - Yazilim Gelistirme Hizmeti"/>
    <s v="Univera - Pernod Ricard"/>
    <x v="13"/>
    <s v="Enroute"/>
    <m/>
    <n v="6074.64"/>
    <m/>
    <n v="50"/>
    <m/>
    <n v="303732"/>
    <m/>
    <n v="0"/>
    <m/>
    <n v="303732"/>
    <m/>
    <n v="0"/>
    <n v="0"/>
    <s v="UNI240000001683"/>
    <m/>
    <m/>
    <s v="Pernod Ricard"/>
    <s v="Mevcut Müşteri"/>
    <s v="Yeni Satış"/>
    <s v="Hizmet"/>
    <s v="Yazılım Geliştirme"/>
    <s v="Key Account"/>
    <s v="Univera Satış"/>
    <s v="Saha Satış"/>
    <s v="Yurt İçi"/>
    <s v="Türkiye"/>
    <s v="Merkez"/>
  </r>
  <r>
    <m/>
    <m/>
    <x v="285"/>
    <s v="Q3"/>
    <x v="0"/>
    <x v="8"/>
    <m/>
    <s v="Mey İçki Sanayi ve Ticaret A.Ş."/>
    <s v="EH.02.001"/>
    <s v="EnRoute Panorama - Yazilim Bakimi, Yasatma ve Merkezi Destek Hizmeti"/>
    <s v="Univera - Mey İçki"/>
    <x v="11"/>
    <s v="Enroute"/>
    <m/>
    <n v="583996.49"/>
    <m/>
    <n v="1"/>
    <m/>
    <n v="583996.49"/>
    <m/>
    <n v="0"/>
    <m/>
    <n v="583996.49"/>
    <m/>
    <n v="0"/>
    <n v="0"/>
    <s v="UNI240000001677"/>
    <m/>
    <m/>
    <s v="Mey İçki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285"/>
    <s v="Q3"/>
    <x v="0"/>
    <x v="8"/>
    <m/>
    <s v="Mey İçki Sanayi ve Ticaret A.Ş."/>
    <s v="EH.03.004"/>
    <s v="EnRoute Panorama - Admin Operatör Hizmeti"/>
    <s v="Univera - Mey İçki"/>
    <x v="11"/>
    <s v="Enroute"/>
    <m/>
    <n v="112050.5"/>
    <m/>
    <n v="3"/>
    <m/>
    <n v="336151.5"/>
    <m/>
    <n v="0"/>
    <m/>
    <n v="336151.5"/>
    <m/>
    <n v="0"/>
    <n v="0"/>
    <s v="UNI240000001675"/>
    <m/>
    <m/>
    <s v="Mey İçki"/>
    <s v="Mevcut Müşteri"/>
    <s v="Yenileme"/>
    <s v="Hizmet"/>
    <s v="Uzman Destek Hizmeti"/>
    <s v="Key Account"/>
    <s v="Univera Satış"/>
    <s v="Saha Satış"/>
    <s v="Yurt İçi"/>
    <s v="Türkiye"/>
    <s v="Merkez"/>
  </r>
  <r>
    <m/>
    <m/>
    <x v="285"/>
    <s v="Q2"/>
    <x v="1"/>
    <x v="3"/>
    <m/>
    <s v="ANZERLI ALKOLLÜ IÇECEK INSAAT GIDA BILISIM TEKNO TURIZM SAN VE DIS TIC. LTD.STI."/>
    <s v="UH.01.002"/>
    <s v="Unidox Kontör"/>
    <s v="Univera - Weitnauer"/>
    <x v="6"/>
    <s v="E-Dönüşüm"/>
    <s v="Unidox"/>
    <n v="2.8"/>
    <m/>
    <n v="10000"/>
    <m/>
    <n v="28000"/>
    <m/>
    <n v="0"/>
    <m/>
    <n v="28000"/>
    <m/>
    <n v="0"/>
    <n v="0"/>
    <m/>
    <m/>
    <m/>
    <s v="Weithnauer"/>
    <s v="Mevcut Müşteri"/>
    <s v="Yeni Satış"/>
    <s v="Kontor"/>
    <s v="Kontor Satışı"/>
    <s v="Key Account"/>
    <s v="Univera Satış"/>
    <s v="Saha Satış"/>
    <s v="Yurt İçi"/>
    <s v="Türkiye"/>
    <s v="Dist"/>
  </r>
  <r>
    <m/>
    <m/>
    <x v="285"/>
    <s v="Q2"/>
    <x v="1"/>
    <x v="3"/>
    <m/>
    <s v="MENEKSEOGLU TICARET ZEKERIYA MENEKSE"/>
    <s v="UH.01.002"/>
    <s v="Unidox Kontör"/>
    <s v="Univera Kontör Satışı"/>
    <x v="6"/>
    <s v="E-Dönüşüm"/>
    <s v="Unidox"/>
    <n v="2.8"/>
    <m/>
    <n v="10000"/>
    <m/>
    <n v="28000"/>
    <m/>
    <n v="0"/>
    <m/>
    <n v="28000"/>
    <m/>
    <n v="0"/>
    <n v="0"/>
    <m/>
    <m/>
    <m/>
    <s v="Dardanel"/>
    <s v="Mevcut Müşteri"/>
    <s v="Yeni Satış"/>
    <s v="Kontor"/>
    <s v="Kontor Satışı"/>
    <s v="Key Account"/>
    <s v="Univera Satış"/>
    <s v="Saha Satış"/>
    <s v="Yurt İçi"/>
    <s v="Türkiye"/>
    <s v="Dist"/>
  </r>
  <r>
    <m/>
    <m/>
    <x v="285"/>
    <s v="Q2"/>
    <x v="1"/>
    <x v="3"/>
    <m/>
    <s v="BASAK PAZARLAMA TEMIZLIK ve GIDA ÜRÜNLERI TIC. LTD. STI"/>
    <s v="SH.02.001"/>
    <s v="Stokbar Panorama - Yillik Yazilim Bakim Hizmeti"/>
    <s v="Univera - Unilever"/>
    <x v="13"/>
    <s v="Stokbar"/>
    <s v="Stokbar"/>
    <n v="54640"/>
    <m/>
    <n v="1"/>
    <m/>
    <n v="54640"/>
    <m/>
    <n v="0"/>
    <m/>
    <n v="54640"/>
    <m/>
    <n v="0"/>
    <n v="0"/>
    <m/>
    <m/>
    <m/>
    <s v="Unilever"/>
    <s v="Mevcut Müşteri"/>
    <s v="Yenileme"/>
    <s v="Hizmet"/>
    <s v="Bakım ve Destek Hizmeti"/>
    <s v="Key Account"/>
    <s v="Univera Satış"/>
    <s v="Saha Satış"/>
    <s v="Yurt İçi"/>
    <s v="Türkiye"/>
    <s v="Dist"/>
  </r>
  <r>
    <m/>
    <m/>
    <x v="285"/>
    <s v="Q2"/>
    <x v="1"/>
    <x v="3"/>
    <m/>
    <s v="BASAK PAZARLAMA TEMIZLIK ve GIDA ÜRÜNLERI TIC. LTD. STI"/>
    <s v="SH.02.001"/>
    <s v="Stokbar Panorama - Yillik Yazilim Bakim Hizmeti"/>
    <s v="Univera - Unilever"/>
    <x v="13"/>
    <s v="Stokbar"/>
    <s v="Stokbar"/>
    <n v="11000"/>
    <m/>
    <n v="1"/>
    <m/>
    <n v="11000"/>
    <m/>
    <n v="0"/>
    <m/>
    <n v="11000"/>
    <m/>
    <n v="0"/>
    <n v="0"/>
    <m/>
    <m/>
    <m/>
    <s v="Unilever"/>
    <s v="Mevcut Müşteri"/>
    <s v="Yenileme"/>
    <s v="Hizmet"/>
    <s v="Bakım ve Destek Hizmeti"/>
    <s v="Key Account"/>
    <s v="Univera Satış"/>
    <s v="Saha Satış"/>
    <s v="Yurt İçi"/>
    <s v="Türkiye"/>
    <s v="Dist"/>
  </r>
  <r>
    <m/>
    <m/>
    <x v="285"/>
    <s v="Q2"/>
    <x v="1"/>
    <x v="3"/>
    <m/>
    <s v="BASAK PAZARLAMA TEMIZLIK ve GIDA ÜRÜNLERI TIC. LTD. STI"/>
    <s v="SH.01.001"/>
    <s v="Stokbar Panorama - Proje Yönetim Hizmeti"/>
    <s v="Univera - Unilever"/>
    <x v="13"/>
    <s v="Stokbar"/>
    <s v="Stokbar"/>
    <n v="15750"/>
    <m/>
    <n v="10"/>
    <m/>
    <n v="175000"/>
    <m/>
    <n v="17500"/>
    <m/>
    <n v="157500"/>
    <m/>
    <n v="0"/>
    <n v="0"/>
    <m/>
    <m/>
    <m/>
    <s v="Unilever"/>
    <s v="Mevcut Müşteri"/>
    <s v="Yeni Satış"/>
    <s v="Hizmet"/>
    <s v="Proje Yönetimi ve Danışmanlık"/>
    <s v="Key Account"/>
    <s v="Univera Satış"/>
    <s v="Saha Satış"/>
    <s v="Yurt İçi"/>
    <s v="Türkiye"/>
    <s v="Dist"/>
  </r>
  <r>
    <m/>
    <m/>
    <x v="285"/>
    <s v="Q2"/>
    <x v="1"/>
    <x v="3"/>
    <m/>
    <s v="BASAK PAZARLAMA TEMIZLIK ve GIDA ÜRÜNLERI TIC. LTD. STI"/>
    <s v="SY.01.009"/>
    <s v="Stokbar Panorama - Platform Back Office Kullanici Yazılımi (Enterprise)"/>
    <s v="Univera - Unilever"/>
    <x v="13"/>
    <s v="Stokbar"/>
    <s v="Stokbar"/>
    <n v="13650"/>
    <m/>
    <n v="1"/>
    <m/>
    <n v="19500"/>
    <m/>
    <n v="5850"/>
    <m/>
    <n v="13650"/>
    <m/>
    <n v="0"/>
    <n v="0"/>
    <m/>
    <m/>
    <m/>
    <s v="Unilever"/>
    <s v="Mevcut Müşteri"/>
    <s v="Yeni Satış"/>
    <s v="Lisans"/>
    <s v="Lisans Satışı"/>
    <s v="Key Account"/>
    <s v="Univera Satış"/>
    <s v="Saha Satış"/>
    <s v="Yurt İçi"/>
    <s v="Türkiye"/>
    <s v="Dist"/>
  </r>
  <r>
    <m/>
    <m/>
    <x v="285"/>
    <s v="Q2"/>
    <x v="1"/>
    <x v="3"/>
    <m/>
    <s v="BASAK PAZARLAMA TEMIZLIK ve GIDA ÜRÜNLERI TIC. LTD. STI"/>
    <s v="SY.02.002"/>
    <s v="Stokbar Panorama - Mobil (Android) Kullanici Yazılımi (Enterprise)"/>
    <s v="Univera - Unilever"/>
    <x v="13"/>
    <s v="Stokbar"/>
    <s v="Stokbar"/>
    <n v="11700"/>
    <m/>
    <n v="5"/>
    <m/>
    <n v="90000"/>
    <m/>
    <n v="31500"/>
    <m/>
    <n v="58500"/>
    <m/>
    <n v="0"/>
    <n v="0"/>
    <m/>
    <m/>
    <m/>
    <s v="Unilever"/>
    <s v="Mevcut Müşteri"/>
    <s v="Yeni Satış"/>
    <s v="Lisans"/>
    <s v="Lisans Satışı"/>
    <s v="Key Account"/>
    <s v="Univera Satış"/>
    <s v="Saha Satış"/>
    <s v="Yurt İçi"/>
    <s v="Türkiye"/>
    <s v="Dist"/>
  </r>
  <r>
    <m/>
    <m/>
    <x v="285"/>
    <s v="Q2"/>
    <x v="1"/>
    <x v="3"/>
    <m/>
    <s v="BASAK PAZARLAMA TEMIZLIK ve GIDA ÜRÜNLERI TIC. LTD. STI"/>
    <s v="SY.02.002"/>
    <s v="Stokbar Panorama - Mobil (Android) Kullanici Yazılımi (Enterprise)"/>
    <s v="Univera - Unilever"/>
    <x v="13"/>
    <s v="Stokbar"/>
    <s v="Stokbar"/>
    <n v="10000"/>
    <m/>
    <n v="5"/>
    <m/>
    <n v="50000"/>
    <m/>
    <n v="0"/>
    <m/>
    <n v="50000"/>
    <m/>
    <n v="0"/>
    <n v="0"/>
    <m/>
    <m/>
    <m/>
    <s v="Unilever"/>
    <s v="Mevcut Müşteri"/>
    <s v="Yeni Satış"/>
    <s v="Lisans"/>
    <s v="Lisans Satışı"/>
    <s v="Key Account"/>
    <s v="Univera Satış"/>
    <s v="Saha Satış"/>
    <s v="Yurt İçi"/>
    <s v="Türkiye"/>
    <s v="Dist"/>
  </r>
  <r>
    <m/>
    <m/>
    <x v="285"/>
    <s v="Q2"/>
    <x v="1"/>
    <x v="3"/>
    <m/>
    <s v="BASAK PAZARLAMA TEMIZLIK ve GIDA ÜRÜNLERI TIC. LTD. STI"/>
    <s v="SY.01.008"/>
    <s v="Stokbar Panorama - Depo / Lokasyon Yazılımi (Enterprise)"/>
    <s v="Univera - Unilever"/>
    <x v="13"/>
    <s v="Stokbar"/>
    <s v="Stokbar"/>
    <n v="90350"/>
    <m/>
    <n v="1"/>
    <m/>
    <n v="139000"/>
    <m/>
    <n v="48650"/>
    <m/>
    <n v="90350"/>
    <m/>
    <n v="0"/>
    <n v="0"/>
    <m/>
    <m/>
    <m/>
    <s v="Unilever"/>
    <s v="Mevcut Müşteri"/>
    <s v="Yeni Satış"/>
    <s v="Lisans"/>
    <s v="Lisans Satışı"/>
    <s v="Key Account"/>
    <s v="Univera Satış"/>
    <s v="Saha Satış"/>
    <s v="Yurt İçi"/>
    <s v="Türkiye"/>
    <s v="Dist"/>
  </r>
  <r>
    <m/>
    <m/>
    <x v="285"/>
    <s v="Q2"/>
    <x v="1"/>
    <x v="3"/>
    <m/>
    <s v="BASAK PAZARLAMA TEMIZLIK ve GIDA ÜRÜNLERI TIC. LTD. STI"/>
    <s v="SH.03.004"/>
    <s v="Stokbar Panorama - Çafri Merkezi Hizmeti (Depo/Lokasyon)"/>
    <s v="Univera - Unilever"/>
    <x v="13"/>
    <s v="Stokbar"/>
    <s v="Stokbar"/>
    <n v="50364"/>
    <m/>
    <n v="1"/>
    <m/>
    <n v="60000"/>
    <m/>
    <n v="9636"/>
    <m/>
    <n v="50364"/>
    <m/>
    <n v="0"/>
    <n v="0"/>
    <m/>
    <m/>
    <m/>
    <s v="Unilever"/>
    <s v="Mevcut Müşteri"/>
    <s v="Yeni Satış"/>
    <s v="Hizmet"/>
    <s v="Çağrı Merkezi"/>
    <s v="Key Account"/>
    <s v="Univera Satış"/>
    <s v="Saha Satış"/>
    <s v="Yurt İçi"/>
    <s v="Türkiye"/>
    <s v="Dist"/>
  </r>
  <r>
    <m/>
    <m/>
    <x v="285"/>
    <s v="Q2"/>
    <x v="1"/>
    <x v="3"/>
    <m/>
    <s v="MARS GIDA ÜRÜNLERI TIC. LTD.STI."/>
    <s v="EH.06.001"/>
    <s v="Enroute Panorama - Hosting Hizmeti"/>
    <s v="Univera - Mars Gıda"/>
    <x v="14"/>
    <s v="Hosting"/>
    <s v="Enroute"/>
    <n v="65922.22"/>
    <m/>
    <n v="1"/>
    <m/>
    <n v="65922.223800000007"/>
    <m/>
    <n v="3.7959999999999999E-3"/>
    <m/>
    <n v="65922.22"/>
    <m/>
    <n v="0"/>
    <n v="0"/>
    <m/>
    <m/>
    <m/>
    <s v="Mars Gıda"/>
    <s v="Mevcut Müşteri"/>
    <s v="Yenileme"/>
    <s v="Hizmet"/>
    <s v="Hosting"/>
    <s v="Key Account"/>
    <s v="Univera Satış"/>
    <s v="Saha Satış"/>
    <s v="Yurt İçi"/>
    <s v="Türkiye"/>
    <s v="Merkez"/>
  </r>
  <r>
    <m/>
    <m/>
    <x v="285"/>
    <s v="Q2"/>
    <x v="1"/>
    <x v="3"/>
    <m/>
    <s v="Tadım Gıda Maddeleri San. ve Tic. A.Ş."/>
    <s v="EH.06.001"/>
    <s v="Enroute Panorama - Hosting Hizmeti"/>
    <s v="Univera - Tadım"/>
    <x v="11"/>
    <s v="Hosting"/>
    <s v="Enroute"/>
    <n v="142032.28"/>
    <m/>
    <n v="1"/>
    <m/>
    <n v="142032.28"/>
    <m/>
    <n v="0"/>
    <m/>
    <n v="142032.28"/>
    <m/>
    <n v="0"/>
    <n v="0"/>
    <m/>
    <m/>
    <m/>
    <s v="Tadım"/>
    <s v="Mevcut Müşteri"/>
    <s v="Yenileme"/>
    <s v="Hizmet"/>
    <s v="Hosting"/>
    <s v="Key Account"/>
    <s v="Univera Satış"/>
    <s v="Saha Satış"/>
    <s v="Yurt İçi"/>
    <s v="Türkiye"/>
    <s v="Merkez"/>
  </r>
  <r>
    <m/>
    <m/>
    <x v="285"/>
    <s v="Q2"/>
    <x v="1"/>
    <x v="3"/>
    <m/>
    <s v="SAHAN GIDA DAGITIM SAN. VE TIC. LTD. STI."/>
    <s v="EH.02.016"/>
    <s v="Enroute Panorama - E-Defter Saklama Hizmeti"/>
    <s v="Univera - Efes Türkiye"/>
    <x v="6"/>
    <s v="E-Dönüşüm"/>
    <s v="E-Dönüşüm"/>
    <n v="9600"/>
    <m/>
    <n v="5"/>
    <m/>
    <n v="48000"/>
    <m/>
    <n v="0"/>
    <m/>
    <n v="48000"/>
    <m/>
    <n v="0"/>
    <n v="0"/>
    <m/>
    <m/>
    <m/>
    <s v="Efes Türkiye"/>
    <s v="Mevcut Müşteri"/>
    <s v="Yeni Satış"/>
    <s v="Hizmet"/>
    <s v="E-Dönüşüm"/>
    <s v="Key Account"/>
    <s v="Univera Satış"/>
    <s v="Saha Satış"/>
    <s v="Yurt İçi"/>
    <s v="Türkiye"/>
    <s v="Dist"/>
  </r>
  <r>
    <m/>
    <m/>
    <x v="286"/>
    <s v="Q3"/>
    <x v="0"/>
    <x v="8"/>
    <m/>
    <s v="PERNOD RICARD ISTANBUL IÇ VE DIS TIC. LTD. STI"/>
    <s v="EH.05.002"/>
    <s v="EnRoute Panorama - Rapor Gelistirme Hizmeti"/>
    <s v="Univera - Pernod Ricard"/>
    <x v="13"/>
    <s v="Enroute"/>
    <m/>
    <n v="4859.71"/>
    <m/>
    <n v="40"/>
    <m/>
    <n v="194388.4"/>
    <m/>
    <n v="0"/>
    <m/>
    <n v="194388.4"/>
    <m/>
    <n v="0"/>
    <n v="0"/>
    <s v="UNI240000001682"/>
    <m/>
    <m/>
    <s v="Pernod Ricard"/>
    <s v="Mevcut Müşteri"/>
    <s v="Yeni Satış"/>
    <s v="Hizmet"/>
    <s v="Rapor Geliştirme"/>
    <s v="Key Account"/>
    <s v="Univera Satış"/>
    <s v="Saha Satış"/>
    <s v="Yurt İçi"/>
    <s v="Türkiye"/>
    <s v="Merkez"/>
  </r>
  <r>
    <m/>
    <m/>
    <x v="286"/>
    <s v="Q3"/>
    <x v="0"/>
    <x v="8"/>
    <m/>
    <s v="PERNOD RICARD ISTANBUL IÇ VE DIS TIC. LTD. STI"/>
    <s v="EH.01.001"/>
    <s v="EnRoute Panorama - Proje Yönetim Hizmeti"/>
    <s v="Univera - Pernod Ricard"/>
    <x v="13"/>
    <s v="Enroute"/>
    <m/>
    <n v="5669.66"/>
    <m/>
    <n v="20"/>
    <m/>
    <n v="113393.2"/>
    <m/>
    <n v="0"/>
    <m/>
    <n v="113393.2"/>
    <m/>
    <n v="0"/>
    <n v="0"/>
    <s v="UNI240000001682"/>
    <m/>
    <m/>
    <s v="Pernod Ricard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287"/>
    <s v="Q3"/>
    <x v="0"/>
    <x v="8"/>
    <m/>
    <s v="Mey İçki Sanayi ve Ticaret A.Ş."/>
    <s v="EH.02.018"/>
    <s v="EnRoute Panorama  WebConnector Bakim Hizmeti"/>
    <s v="Univera - Mey İçki"/>
    <x v="11"/>
    <s v="Enroute"/>
    <s v="Web Connector"/>
    <n v="4825.5"/>
    <m/>
    <n v="5"/>
    <m/>
    <n v="24127.5"/>
    <m/>
    <n v="0"/>
    <m/>
    <n v="24127.5"/>
    <m/>
    <n v="0"/>
    <n v="0"/>
    <s v="UNI240000001677"/>
    <m/>
    <m/>
    <s v="Mey İçki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287"/>
    <s v="Q3"/>
    <x v="0"/>
    <x v="8"/>
    <m/>
    <s v="PERNOD RICARD ISTANBUL IÇ VE DIS TIC. LTD. STI"/>
    <s v="EH.05.002"/>
    <s v="EnRoute Panorama - Rapor Gelistirme Hizmeti"/>
    <s v="Univera - Pernod Ricard"/>
    <x v="13"/>
    <s v="Enroute"/>
    <m/>
    <n v="4859.71"/>
    <m/>
    <n v="20"/>
    <m/>
    <n v="97194.2"/>
    <m/>
    <n v="0"/>
    <m/>
    <n v="97194.2"/>
    <m/>
    <n v="0"/>
    <n v="0"/>
    <s v="UNI240000001683"/>
    <m/>
    <m/>
    <s v="Pernod Ricard"/>
    <s v="Mevcut Müşteri"/>
    <s v="Yeni Satış"/>
    <s v="Hizmet"/>
    <s v="Rapor Geliştirme"/>
    <s v="Key Account"/>
    <s v="Univera Satış"/>
    <s v="Saha Satış"/>
    <s v="Yurt İçi"/>
    <s v="Türkiye"/>
    <s v="Merkez"/>
  </r>
  <r>
    <m/>
    <m/>
    <x v="287"/>
    <s v="Q3"/>
    <x v="0"/>
    <x v="8"/>
    <m/>
    <s v="PERNOD RICARD ISTANBUL IÇ VE DIS TIC. LTD. STI"/>
    <s v="EH.01.001"/>
    <s v="EnRoute Panorama - Proje Yönetim Hizmeti"/>
    <s v="Univera - Pernod Ricard"/>
    <x v="13"/>
    <s v="Enroute"/>
    <m/>
    <n v="5669.66"/>
    <m/>
    <n v="10"/>
    <m/>
    <n v="56696.6"/>
    <m/>
    <n v="0"/>
    <m/>
    <n v="56696.6"/>
    <m/>
    <n v="0"/>
    <n v="0"/>
    <s v="UNI240000001683"/>
    <m/>
    <m/>
    <s v="Pernod Ricard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287"/>
    <s v="Q2"/>
    <x v="1"/>
    <x v="3"/>
    <m/>
    <s v="ZETA TICARET SERHAT GÜNGÖR"/>
    <s v="UH.01.002"/>
    <s v="Unidox Kontör"/>
    <s v="Univera Kontör Satışı"/>
    <x v="6"/>
    <s v="E-Dönüşüm"/>
    <s v="Unidox"/>
    <n v="5"/>
    <m/>
    <n v="2000"/>
    <m/>
    <n v="10000"/>
    <m/>
    <n v="0"/>
    <m/>
    <n v="10000"/>
    <m/>
    <n v="0"/>
    <n v="0"/>
    <m/>
    <m/>
    <m/>
    <s v="Zeta Ticaret"/>
    <s v="Yeni Müşteri"/>
    <s v="Yeni Satış"/>
    <s v="Kontor"/>
    <s v="Kontor Satışı"/>
    <s v="Diğer"/>
    <s v="Univera Satış"/>
    <s v="Saha Satış"/>
    <s v="Yurt İçi"/>
    <s v="Türkiye"/>
    <s v="Merkez"/>
  </r>
  <r>
    <m/>
    <m/>
    <x v="287"/>
    <s v="Q2"/>
    <x v="1"/>
    <x v="3"/>
    <m/>
    <s v="LA LORRAINE UNLU MAMÜLLER SAN. VE TIC. A.S."/>
    <s v="EH.06.001"/>
    <s v="Enroute Panorama - Hosting Hizmeti"/>
    <s v="Univera - La Lorraine"/>
    <x v="13"/>
    <s v="Hosting"/>
    <s v="Enroute"/>
    <n v="68536.52"/>
    <m/>
    <n v="1"/>
    <m/>
    <n v="68536.523000000001"/>
    <m/>
    <n v="3.0000000000000001E-3"/>
    <m/>
    <n v="68536.52"/>
    <m/>
    <n v="0"/>
    <n v="0"/>
    <m/>
    <m/>
    <m/>
    <s v="La Lorraine"/>
    <s v="Mevcut Müşteri"/>
    <s v="Yenileme"/>
    <s v="Hizmet"/>
    <s v="Hosting"/>
    <s v="Key Account"/>
    <s v="Univera Satış"/>
    <s v="Saha Satış"/>
    <s v="Yurt İçi"/>
    <s v="Türkiye"/>
    <s v="Merkez"/>
  </r>
  <r>
    <m/>
    <m/>
    <x v="288"/>
    <s v="Q4"/>
    <x v="0"/>
    <x v="9"/>
    <m/>
    <s v="JT INTERNATIONAL SA"/>
    <s v="EH.02.001"/>
    <s v="EnRoute Panorama - Yazilim Bakimi, Yasatma ve Merkezi Destek Hizmeti"/>
    <s v="Univera - JTI İran"/>
    <x v="4"/>
    <s v="Enroute"/>
    <m/>
    <n v="129389.98"/>
    <m/>
    <n v="1"/>
    <m/>
    <n v="129389.982959"/>
    <m/>
    <n v="2.9589999999999998E-3"/>
    <m/>
    <n v="129389.98"/>
    <m/>
    <n v="0"/>
    <n v="0"/>
    <s v="ENV240000000106"/>
    <m/>
    <m/>
    <s v="JTI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288"/>
    <s v="Q3"/>
    <x v="0"/>
    <x v="8"/>
    <m/>
    <s v="Mey İçki Sanayi ve Ticaret A.Ş."/>
    <s v="EH.02.018"/>
    <s v="EnRoute Panorama  WebConnector Bakim Hizmeti"/>
    <s v="Univera - Mey İçki"/>
    <x v="11"/>
    <s v="Enroute"/>
    <s v="Web Connector"/>
    <n v="4825.5"/>
    <m/>
    <n v="1"/>
    <m/>
    <n v="4825.5"/>
    <m/>
    <n v="0"/>
    <m/>
    <n v="4825.5"/>
    <m/>
    <n v="0"/>
    <n v="0"/>
    <s v="UNI240000001677"/>
    <m/>
    <m/>
    <s v="Mey İçki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288"/>
    <s v="Q4"/>
    <x v="0"/>
    <x v="9"/>
    <m/>
    <s v="ERIKLI SU VE MESRUBAT SAN. TIC. A.S"/>
    <s v="EH.03.003"/>
    <s v="EnRoute Panorama - Uzman Destek Hizmeti"/>
    <s v="Univera - Nestle Waters"/>
    <x v="11"/>
    <s v="Enroute"/>
    <m/>
    <n v="27000"/>
    <m/>
    <n v="1"/>
    <m/>
    <n v="27000"/>
    <m/>
    <n v="0"/>
    <m/>
    <n v="27000"/>
    <m/>
    <n v="0"/>
    <n v="0"/>
    <s v="UNI240000001713"/>
    <m/>
    <m/>
    <s v="Nestle"/>
    <s v="Mevcut Müşteri"/>
    <s v="Yenileme"/>
    <s v="Hizmet"/>
    <s v="Hosting"/>
    <s v="Key Account"/>
    <s v="Univera Satış"/>
    <s v="Saha Satış"/>
    <s v="Yurt İçi"/>
    <s v="Türkiye"/>
    <s v="Merkez"/>
  </r>
  <r>
    <m/>
    <m/>
    <x v="288"/>
    <s v="Q4"/>
    <x v="0"/>
    <x v="9"/>
    <m/>
    <s v="JTI TÜTÜN ÜRÜNLERI PAZARLAMA A.S."/>
    <s v="EH.03.003"/>
    <s v="EnRoute Panorama - Uzman Destek Hizmeti"/>
    <s v="Univera - JTI"/>
    <x v="11"/>
    <s v="Enroute"/>
    <m/>
    <n v="100000"/>
    <m/>
    <n v="1"/>
    <m/>
    <n v="100000"/>
    <m/>
    <n v="0"/>
    <m/>
    <n v="100000"/>
    <m/>
    <n v="0"/>
    <n v="0"/>
    <s v="UNI240000001723"/>
    <m/>
    <m/>
    <s v="JTI"/>
    <s v="Mevcut Müşteri"/>
    <s v="Yenileme"/>
    <s v="Hizmet"/>
    <s v="Hosting"/>
    <s v="Key Account"/>
    <s v="Univera Satış"/>
    <s v="Saha Satış"/>
    <s v="Yurt İçi"/>
    <s v="Türkiye"/>
    <s v="Merkez"/>
  </r>
  <r>
    <m/>
    <m/>
    <x v="288"/>
    <s v="Q4"/>
    <x v="0"/>
    <x v="9"/>
    <m/>
    <s v="BROWN FORMAN İÇKİ TİC. LTD. ŞTİ."/>
    <s v="EH.03.006"/>
    <s v="EnRoute Panorama - Uzaktan Kurulum ve Efitim Hizmeti"/>
    <s v="Univera - Brown Forman"/>
    <x v="12"/>
    <s v="Enroute"/>
    <m/>
    <n v="10000"/>
    <m/>
    <n v="5"/>
    <m/>
    <n v="50000"/>
    <m/>
    <n v="0"/>
    <m/>
    <n v="50000"/>
    <m/>
    <n v="0"/>
    <n v="0"/>
    <s v="UNI240000001742"/>
    <m/>
    <m/>
    <s v="Brown Forman"/>
    <s v="Mevcut Müşteri"/>
    <s v="Yeni Satış"/>
    <s v="Hizmet"/>
    <s v="Kurulum ve Eğitim"/>
    <s v="Key Account"/>
    <s v="Univera Satış"/>
    <s v="Saha Satış"/>
    <s v="Yurt İçi"/>
    <s v="Türkiye"/>
    <s v="Merkez"/>
  </r>
  <r>
    <m/>
    <m/>
    <x v="288"/>
    <s v="Q4"/>
    <x v="0"/>
    <x v="9"/>
    <m/>
    <s v="Şölen Çikolata Gıda Sanayi Ve Ticaret A. Ş."/>
    <s v="EH.01.001"/>
    <s v="EnRoute Panorama - Proje Yönetim Hizmeti"/>
    <s v="Univera - Şölen"/>
    <x v="11"/>
    <s v="Enroute"/>
    <m/>
    <n v="6541.2"/>
    <m/>
    <n v="3"/>
    <m/>
    <n v="19623.599999999999"/>
    <m/>
    <n v="0"/>
    <m/>
    <n v="19623.599999999999"/>
    <m/>
    <n v="0"/>
    <n v="0"/>
    <s v="UNI240000001749"/>
    <m/>
    <m/>
    <s v="Şölen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288"/>
    <s v="Q4"/>
    <x v="0"/>
    <x v="9"/>
    <m/>
    <s v="Şölen Çikolata Gıda Sanayi Ve Ticaret A. Ş."/>
    <s v="EH.01.003"/>
    <s v="EnRoute Panorama - Kurulum ve Efitim Hizmeti"/>
    <s v="Univera - Şölen"/>
    <x v="11"/>
    <s v="Enroute"/>
    <m/>
    <n v="7399"/>
    <m/>
    <n v="2"/>
    <m/>
    <n v="14798"/>
    <m/>
    <n v="0"/>
    <m/>
    <n v="14798"/>
    <m/>
    <n v="0"/>
    <n v="0"/>
    <s v="UNI240000001749"/>
    <m/>
    <m/>
    <s v="Şölen"/>
    <s v="Mevcut Müşteri"/>
    <s v="Yeni Satış"/>
    <s v="Hizmet"/>
    <s v="Kurulum ve Eğitim"/>
    <s v="Key Account"/>
    <s v="Univera Satış"/>
    <s v="Saha Satış"/>
    <s v="Yurt İçi"/>
    <s v="Türkiye"/>
    <s v="Merkez"/>
  </r>
  <r>
    <m/>
    <m/>
    <x v="288"/>
    <s v="Q3"/>
    <x v="0"/>
    <x v="8"/>
    <m/>
    <s v="SUSEHRI KUTLU AKMAR GIDA VE IHTIYAÇ MADDELERI TICARET SANAYI LIMITED SIRKETI"/>
    <s v="EYS.04.012"/>
    <s v="EnRoute Panorama - E-Dönüsüm Modül Lisansi Standart"/>
    <s v="Univera Doğuş Çay Projesi"/>
    <x v="12"/>
    <s v="E-Dönüşüm"/>
    <m/>
    <n v="20000"/>
    <m/>
    <n v="1"/>
    <m/>
    <n v="25000"/>
    <m/>
    <n v="5000"/>
    <m/>
    <n v="20000"/>
    <m/>
    <n v="0"/>
    <n v="0"/>
    <s v="UNI240000001696"/>
    <m/>
    <m/>
    <s v="Doğuş Çay"/>
    <s v="Mevcut Müşteri"/>
    <s v="Yeni Satış"/>
    <s v="Lisans"/>
    <s v="Lisans Satışı"/>
    <s v="Key Account"/>
    <s v="Univera Satış"/>
    <s v="Saha Satış"/>
    <s v="Yurt İçi"/>
    <s v="Türkiye"/>
    <s v="Dist"/>
  </r>
  <r>
    <m/>
    <m/>
    <x v="288"/>
    <s v="Q4"/>
    <x v="0"/>
    <x v="9"/>
    <m/>
    <s v="DOGUS ÇAY VE GIDA MADD.ÜRT.PAZ.ITH.IHR.A.S"/>
    <s v="EYS.04.012"/>
    <s v="EnRoute Panorama - E-Dönüsüm Modül Lisansi Standart"/>
    <s v="Univera Doğuş Çay Projesi"/>
    <x v="12"/>
    <s v="Enroute"/>
    <m/>
    <n v="20000"/>
    <m/>
    <n v="1"/>
    <m/>
    <n v="25000"/>
    <m/>
    <n v="5000"/>
    <m/>
    <n v="20000"/>
    <m/>
    <n v="0"/>
    <n v="0"/>
    <s v="UNI240000001735"/>
    <m/>
    <m/>
    <s v="Doğuş Çay"/>
    <s v="Mevcut Müşteri"/>
    <s v="Yeni Satış"/>
    <s v="Lisans"/>
    <s v="Lisans Satışı"/>
    <s v="Key Account"/>
    <s v="Univera Satış"/>
    <s v="Saha Satış"/>
    <s v="Yurt İçi"/>
    <s v="Türkiye"/>
    <s v="Merkez"/>
  </r>
  <r>
    <m/>
    <m/>
    <x v="288"/>
    <s v="Q4"/>
    <x v="0"/>
    <x v="9"/>
    <m/>
    <s v="Mey İçki Sanayi ve Ticaret A.Ş."/>
    <s v="EH.03.004"/>
    <s v="EnRoute Panorama - Admin Operatör Hizmeti"/>
    <s v="Univera - Mey İçki"/>
    <x v="11"/>
    <s v="Enroute"/>
    <m/>
    <n v="112050.5"/>
    <m/>
    <n v="1"/>
    <m/>
    <n v="112050.5"/>
    <m/>
    <n v="0"/>
    <m/>
    <n v="112050.5"/>
    <m/>
    <n v="0"/>
    <n v="0"/>
    <s v="UNI240000001715"/>
    <m/>
    <m/>
    <s v="Mey İçki"/>
    <s v="Mevcut Müşteri"/>
    <s v="Yenileme"/>
    <s v="Hizmet"/>
    <s v="Uzman Destek Hizmeti"/>
    <s v="Key Account"/>
    <s v="Univera Satış"/>
    <s v="Saha Satış"/>
    <s v="Yurt İçi"/>
    <s v="Türkiye"/>
    <s v="Merkez"/>
  </r>
  <r>
    <m/>
    <m/>
    <x v="288"/>
    <s v="Q2"/>
    <x v="1"/>
    <x v="3"/>
    <m/>
    <s v="MATRIKS BİLGİSAYAR SİSTEMLERİ LTD.ŞTİ"/>
    <s v="WProje Yönetimi.01.003"/>
    <s v="Webplus EK KULLANICI LISANSI +1"/>
    <s v="Univera - Kanal"/>
    <x v="5"/>
    <s v="Enroute"/>
    <s v="Webplus"/>
    <n v="4225"/>
    <m/>
    <n v="1"/>
    <m/>
    <n v="4225"/>
    <m/>
    <n v="0"/>
    <m/>
    <n v="4225"/>
    <m/>
    <n v="0"/>
    <n v="0"/>
    <m/>
    <m/>
    <m/>
    <s v="Matriks"/>
    <s v="Mevcut Müşteri"/>
    <s v="Yeni Satış"/>
    <s v="Lisans"/>
    <s v="Lisans Satışı"/>
    <s v="Key Account"/>
    <s v="Kanal Satış"/>
    <s v="Matriks"/>
    <s v="Yurt İçi"/>
    <s v="Türkiye"/>
    <s v="Merkez"/>
  </r>
  <r>
    <m/>
    <m/>
    <x v="288"/>
    <s v="Q2"/>
    <x v="1"/>
    <x v="3"/>
    <m/>
    <s v="NATURAL HUBUBAT BAKLIYAT GIDA TEMIZLIK MADDELERI SANAYI VE TICARET LIMITED SIRKETI"/>
    <s v="UH.01.002"/>
    <s v="Unidox Kontör"/>
    <s v="Univera Kontör Satışı"/>
    <x v="6"/>
    <s v="E-Dönüşüm"/>
    <s v="Unidox"/>
    <n v="3.5"/>
    <m/>
    <n v="5000"/>
    <m/>
    <n v="17500"/>
    <m/>
    <n v="0"/>
    <m/>
    <n v="17500"/>
    <m/>
    <n v="0"/>
    <n v="0"/>
    <m/>
    <m/>
    <m/>
    <s v="Doğuş Çay"/>
    <s v="Mevcut Müşteri"/>
    <s v="Yeni Satış"/>
    <s v="Kontor"/>
    <s v="Kontor Satışı"/>
    <s v="Key Account"/>
    <s v="Univera Satış"/>
    <s v="Saha Satış"/>
    <s v="Yurt İçi"/>
    <s v="Türkiye"/>
    <s v="Dist"/>
  </r>
  <r>
    <m/>
    <m/>
    <x v="288"/>
    <s v="Q2"/>
    <x v="1"/>
    <x v="3"/>
    <m/>
    <s v="BARIK GIDA ISI KURU TEMIZLEME TICARET LIMITED SIRKETI"/>
    <s v="UH.01.002"/>
    <s v="Unidox Kontör"/>
    <s v="Univera Kontör Satışı"/>
    <x v="6"/>
    <s v="E-Dönüşüm"/>
    <s v="Unidox"/>
    <n v="2.6"/>
    <m/>
    <n v="25000"/>
    <m/>
    <n v="65000"/>
    <m/>
    <n v="0"/>
    <m/>
    <n v="65000"/>
    <m/>
    <n v="0"/>
    <n v="0"/>
    <m/>
    <m/>
    <m/>
    <s v="Barik Gida"/>
    <s v="Yeni Müşteri"/>
    <s v="Yeni Satış"/>
    <s v="Kontor"/>
    <s v="Kontor Satışı"/>
    <s v="Key Account"/>
    <s v="Univera Satış"/>
    <s v="Saha Satış"/>
    <s v="Yurt İçi"/>
    <s v="Türkiye"/>
    <s v="Merkez"/>
  </r>
  <r>
    <m/>
    <m/>
    <x v="288"/>
    <s v="Q2"/>
    <x v="1"/>
    <x v="3"/>
    <m/>
    <s v="ÇANTAY IÇECEK EMLAK TURIZM AKARYAKIT NAKLIYE INSAAT GIDA HAYVANCILIK KUYUMCULUK OTOMOTIV SANAYI VE T"/>
    <s v="UH.01.002"/>
    <s v="Unidox Kontör"/>
    <s v="Univera Kontör Satışı"/>
    <x v="6"/>
    <s v="E-Dönüşüm"/>
    <s v="Unidox"/>
    <n v="1.39"/>
    <m/>
    <n v="100000"/>
    <m/>
    <n v="139000"/>
    <m/>
    <n v="0"/>
    <m/>
    <n v="139000"/>
    <m/>
    <n v="0"/>
    <n v="0"/>
    <m/>
    <m/>
    <m/>
    <s v="Çantay İçecek"/>
    <s v="Yeni Müşteri"/>
    <s v="Yeni Satış"/>
    <s v="Kontor"/>
    <s v="Kontor Satışı"/>
    <s v="Key Account"/>
    <s v="Univera Satış"/>
    <s v="Saha Satış"/>
    <s v="Yurt İçi"/>
    <s v="Türkiye"/>
    <s v="Merkez"/>
  </r>
  <r>
    <m/>
    <m/>
    <x v="288"/>
    <s v="Q2"/>
    <x v="1"/>
    <x v="3"/>
    <m/>
    <s v="EFOR IÇECEK GIDA TICARET LIMITED SIRKETI"/>
    <s v="UH.01.002"/>
    <s v="Unidox Kontör"/>
    <s v="Univera Kontör Satışı"/>
    <x v="6"/>
    <s v="E-Dönüşüm"/>
    <s v="Unidox"/>
    <n v="6"/>
    <m/>
    <n v="2000"/>
    <m/>
    <n v="12000"/>
    <m/>
    <n v="0"/>
    <m/>
    <n v="12000"/>
    <m/>
    <n v="0"/>
    <n v="0"/>
    <m/>
    <m/>
    <m/>
    <s v="Efor İçecek"/>
    <s v="Yeni Müşteri"/>
    <s v="Yeni Satış"/>
    <s v="Kontor"/>
    <s v="Kontor Satışı"/>
    <s v="Key Account"/>
    <s v="Univera Satış"/>
    <s v="Saha Satış"/>
    <s v="Yurt İçi"/>
    <s v="Türkiye"/>
    <s v="Merkez"/>
  </r>
  <r>
    <m/>
    <m/>
    <x v="288"/>
    <s v="Q2"/>
    <x v="1"/>
    <x v="3"/>
    <m/>
    <s v="HALEON TÜKETICI SAGLIGI A.S."/>
    <s v="EH.02.004"/>
    <s v="Enroute Panorama FundManager Module - Fon ve Bütçe Yönetimi Yazilim Bakimi Hizmeti"/>
    <s v="Univera - GSK"/>
    <x v="18"/>
    <s v="Enroute"/>
    <s v="Enroute"/>
    <n v="35882.04"/>
    <m/>
    <n v="1"/>
    <m/>
    <n v="35882.04"/>
    <m/>
    <n v="0"/>
    <m/>
    <n v="35882.04"/>
    <m/>
    <n v="0"/>
    <n v="0"/>
    <m/>
    <m/>
    <m/>
    <s v="GSK - Haleon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288"/>
    <s v="Q2"/>
    <x v="1"/>
    <x v="3"/>
    <m/>
    <s v="HALEON TÜKETICI SAGLIGI A.S."/>
    <s v="EH.02.001"/>
    <s v="Enroute Panorama - Yillik Yazilim Bakimi, Yasatma ve Merkezi Destek Hizmeti"/>
    <s v="Univera - GSK"/>
    <x v="18"/>
    <s v="Enroute"/>
    <s v="Enroute"/>
    <n v="125060.03"/>
    <m/>
    <n v="1"/>
    <m/>
    <n v="125060.03"/>
    <m/>
    <n v="0"/>
    <m/>
    <n v="125060.03"/>
    <m/>
    <n v="0"/>
    <n v="0"/>
    <m/>
    <m/>
    <m/>
    <s v="GSK - Haleon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288"/>
    <s v="Q2"/>
    <x v="1"/>
    <x v="3"/>
    <m/>
    <s v="HALEON TÜKETICI SAGLIGI A.S."/>
    <s v="EH.02.018"/>
    <s v="Enroute Panorama  WebConnector Bakim Hizmeti"/>
    <s v="Univera - GSK"/>
    <x v="18"/>
    <s v="Enroute"/>
    <s v="Web Connector"/>
    <n v="46081.760000000002"/>
    <m/>
    <n v="1"/>
    <m/>
    <n v="46081.760000000002"/>
    <m/>
    <n v="0"/>
    <m/>
    <n v="46081.760000000002"/>
    <m/>
    <n v="0"/>
    <n v="0"/>
    <m/>
    <m/>
    <m/>
    <s v="GSK - Haleon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288"/>
    <s v="Q2"/>
    <x v="1"/>
    <x v="3"/>
    <m/>
    <s v="HALEON TÜKETICI SAGLIGI A.S."/>
    <s v="EH.06.001"/>
    <s v="Enroute Panorama - Hosting Hizmeti"/>
    <s v="Univera - GSK"/>
    <x v="18"/>
    <s v="Hosting"/>
    <s v="Enroute"/>
    <n v="437210.42"/>
    <m/>
    <n v="1"/>
    <m/>
    <n v="437210.42"/>
    <m/>
    <n v="0"/>
    <m/>
    <n v="437210.42"/>
    <m/>
    <n v="0"/>
    <n v="0"/>
    <m/>
    <m/>
    <m/>
    <s v="GSK - Haleon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288"/>
    <s v="Q2"/>
    <x v="1"/>
    <x v="3"/>
    <m/>
    <s v="HALEON TÜKETICI SAGLIGI A.S."/>
    <s v="EH.03.001"/>
    <s v="Enroute Panorama - Çafri Merkezi Hizmeti  (MSD)"/>
    <s v="Univera - GSK"/>
    <x v="18"/>
    <s v="Enroute"/>
    <s v="Enroute"/>
    <n v="17323.66"/>
    <m/>
    <n v="24"/>
    <m/>
    <n v="415767.84"/>
    <m/>
    <n v="0"/>
    <m/>
    <n v="415767.84"/>
    <m/>
    <n v="0"/>
    <n v="0"/>
    <m/>
    <m/>
    <m/>
    <s v="GSK - Haleon"/>
    <s v="Mevcut Müşteri"/>
    <s v="Yenileme"/>
    <s v="Hizmet"/>
    <s v="Çağrı Merkezi"/>
    <s v="Diğer"/>
    <s v="Univera Satış"/>
    <s v="Saha Satış"/>
    <s v="Yurt İçi"/>
    <s v="Türkiye"/>
    <s v="Merkez"/>
  </r>
  <r>
    <m/>
    <m/>
    <x v="289"/>
    <s v="Q4"/>
    <x v="0"/>
    <x v="9"/>
    <m/>
    <s v="NESTLE TÜRKIYE GIDA SANAYI A.S."/>
    <s v="EY.06.001"/>
    <s v="EnRoute Panorama - Yazilim Gelistirme Hizmeti"/>
    <s v="Univera - Nestle Retail"/>
    <x v="11"/>
    <s v="Enroute"/>
    <m/>
    <n v="6633.51"/>
    <m/>
    <n v="14"/>
    <m/>
    <n v="92869.14"/>
    <m/>
    <n v="0"/>
    <m/>
    <n v="92869.14"/>
    <m/>
    <n v="0"/>
    <n v="0"/>
    <s v="UNI240000001752"/>
    <m/>
    <m/>
    <s v="Nestle"/>
    <s v="Mevcut Müşteri"/>
    <s v="Yeni Satış"/>
    <s v="Hizmet"/>
    <s v="Yazılım Geliştirme"/>
    <s v="Key Account"/>
    <s v="Univera Satış"/>
    <s v="Saha Satış"/>
    <s v="Yurt İçi"/>
    <s v="Türkiye"/>
    <s v="Merkez"/>
  </r>
  <r>
    <m/>
    <m/>
    <x v="289"/>
    <s v="Q4"/>
    <x v="0"/>
    <x v="9"/>
    <m/>
    <s v="NESTLE TÜRKIYE GIDA SANAYI A.S."/>
    <s v="EY.06.001"/>
    <s v="EnRoute Panorama - Yazilim Gelistirme Hizmeti"/>
    <s v="Univera - Nestle Retail"/>
    <x v="11"/>
    <s v="Enroute"/>
    <m/>
    <n v="6633.51"/>
    <m/>
    <n v="8"/>
    <m/>
    <n v="53068.08"/>
    <m/>
    <n v="0"/>
    <m/>
    <n v="53068.08"/>
    <m/>
    <n v="0"/>
    <n v="0"/>
    <s v="UNI240000001752"/>
    <m/>
    <m/>
    <s v="Nestle"/>
    <s v="Mevcut Müşteri"/>
    <s v="Yeni Satış"/>
    <s v="Hizmet"/>
    <s v="Yazılım Geliştirme"/>
    <s v="Key Account"/>
    <s v="Univera Satış"/>
    <s v="Saha Satış"/>
    <s v="Yurt İçi"/>
    <s v="Türkiye"/>
    <s v="Merkez"/>
  </r>
  <r>
    <m/>
    <m/>
    <x v="289"/>
    <s v="Q4"/>
    <x v="0"/>
    <x v="9"/>
    <m/>
    <s v="NESTLE TÜRKIYE GIDA SANAYI A.S."/>
    <s v="EY.06.001"/>
    <s v="EnRoute Panorama - Yazilim Gelistirme Hizmeti"/>
    <s v="Univera - Nestle Retail"/>
    <x v="11"/>
    <s v="Enroute"/>
    <m/>
    <n v="6633.5099999999993"/>
    <m/>
    <n v="6"/>
    <m/>
    <n v="39801.06"/>
    <m/>
    <n v="0"/>
    <m/>
    <n v="39801.06"/>
    <m/>
    <n v="0"/>
    <n v="0"/>
    <s v="UNI240000001752"/>
    <m/>
    <m/>
    <s v="Nestle"/>
    <s v="Mevcut Müşteri"/>
    <s v="Yeni Satış"/>
    <s v="Hizmet"/>
    <s v="Yazılım Geliştirme"/>
    <s v="Key Account"/>
    <s v="Univera Satış"/>
    <s v="Saha Satış"/>
    <s v="Yurt İçi"/>
    <s v="Türkiye"/>
    <s v="Merkez"/>
  </r>
  <r>
    <m/>
    <m/>
    <x v="289"/>
    <s v="Q4"/>
    <x v="0"/>
    <x v="9"/>
    <m/>
    <s v="NESTLE TÜRKIYE GIDA SANAYI A.S."/>
    <s v="EY.06.001"/>
    <s v="EnRoute Panorama - Yazilim Gelistirme Hizmeti"/>
    <s v="Univera - Nestle Retail"/>
    <x v="11"/>
    <s v="Enroute"/>
    <m/>
    <n v="6633.5099999999993"/>
    <m/>
    <n v="6"/>
    <m/>
    <n v="39801.06"/>
    <m/>
    <n v="0"/>
    <m/>
    <n v="39801.06"/>
    <m/>
    <n v="0"/>
    <n v="0"/>
    <s v="UNI240000001752"/>
    <m/>
    <m/>
    <s v="Nestle"/>
    <s v="Mevcut Müşteri"/>
    <s v="Yeni Satış"/>
    <s v="Hizmet"/>
    <s v="Yazılım Geliştirme"/>
    <s v="Key Account"/>
    <s v="Univera Satış"/>
    <s v="Saha Satış"/>
    <s v="Yurt İçi"/>
    <s v="Türkiye"/>
    <s v="Merkez"/>
  </r>
  <r>
    <m/>
    <m/>
    <x v="289"/>
    <s v="Q4"/>
    <x v="0"/>
    <x v="9"/>
    <m/>
    <s v="NESTLE TÜRKIYE GIDA SANAYI A.S."/>
    <s v="EY.06.001"/>
    <s v="EnRoute Panorama - Yazilim Gelistirme Hizmeti"/>
    <s v="Univera - Nestle Retail"/>
    <x v="11"/>
    <s v="Enroute"/>
    <m/>
    <n v="6633.51"/>
    <m/>
    <n v="5"/>
    <m/>
    <n v="33167.550000000003"/>
    <m/>
    <n v="0"/>
    <m/>
    <n v="33167.550000000003"/>
    <m/>
    <n v="0"/>
    <n v="0"/>
    <s v="UNI240000001752"/>
    <m/>
    <m/>
    <s v="Nestle"/>
    <s v="Mevcut Müşteri"/>
    <s v="Yeni Satış"/>
    <s v="Hizmet"/>
    <s v="Yazılım Geliştirme"/>
    <s v="Key Account"/>
    <s v="Univera Satış"/>
    <s v="Saha Satış"/>
    <s v="Yurt İçi"/>
    <s v="Türkiye"/>
    <s v="Merkez"/>
  </r>
  <r>
    <m/>
    <m/>
    <x v="289"/>
    <s v="Q4"/>
    <x v="0"/>
    <x v="9"/>
    <m/>
    <s v="JT INTERNATIONAL SA"/>
    <s v="EH.02.001"/>
    <s v="EnRoute Panorama - Yazilim Bakimi, Yasatma ve Merkezi Destek Hizmeti"/>
    <s v="Univera - JTI İran"/>
    <x v="15"/>
    <s v="Enroute"/>
    <m/>
    <n v="127015.73"/>
    <m/>
    <n v="1"/>
    <m/>
    <n v="127015.73286400001"/>
    <m/>
    <n v="2.8639999999999998E-3"/>
    <m/>
    <n v="127015.73"/>
    <m/>
    <n v="0"/>
    <n v="0"/>
    <s v="ENV240000000109"/>
    <m/>
    <m/>
    <s v="JTI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289"/>
    <s v="Q4"/>
    <x v="0"/>
    <x v="9"/>
    <m/>
    <s v="Haribo SEKERLEME SAN. TIC.LTD. STI."/>
    <s v="EH.03.006"/>
    <s v="EnRoute Panorama - Uzaktan Kurulum ve Efitim Hizmeti"/>
    <s v="Univera - Haribo"/>
    <x v="13"/>
    <s v="Enroute"/>
    <m/>
    <n v="7000"/>
    <m/>
    <n v="2"/>
    <m/>
    <n v="20000"/>
    <m/>
    <n v="6000"/>
    <m/>
    <n v="14000"/>
    <m/>
    <n v="0"/>
    <n v="0"/>
    <s v="UNI240000001751"/>
    <m/>
    <m/>
    <s v="Haribo"/>
    <s v="Mevcut Müşteri"/>
    <s v="Yeni Satış"/>
    <s v="Hizmet"/>
    <s v="Kurulum ve Eğitim"/>
    <s v="Key Account"/>
    <s v="Univera Satış"/>
    <s v="Saha Satış"/>
    <s v="Yurt İçi"/>
    <s v="Türkiye"/>
    <s v="Merkez"/>
  </r>
  <r>
    <m/>
    <m/>
    <x v="289"/>
    <s v="Q4"/>
    <x v="0"/>
    <x v="9"/>
    <m/>
    <s v="NESTLE TÜRKIYE GIDA SANAYI A.S."/>
    <s v="EH.05.002"/>
    <s v="EnRoute Panorama - Rapor Gelistirme Hizmeti"/>
    <s v="Univera - Nestle Retail"/>
    <x v="11"/>
    <s v="Enroute"/>
    <m/>
    <n v="6633.5099999999993"/>
    <m/>
    <n v="9"/>
    <m/>
    <n v="59701.59"/>
    <m/>
    <n v="0"/>
    <m/>
    <n v="59701.59"/>
    <m/>
    <n v="0"/>
    <n v="0"/>
    <s v="UNI240000001752"/>
    <m/>
    <m/>
    <s v="Nestle"/>
    <s v="Mevcut Müşteri"/>
    <s v="Yeni Satış"/>
    <s v="Hizmet"/>
    <s v="Rapor Geliştirme"/>
    <s v="Key Account"/>
    <s v="Univera Satış"/>
    <s v="Saha Satış"/>
    <s v="Yurt İçi"/>
    <s v="Türkiye"/>
    <s v="Merkez"/>
  </r>
  <r>
    <m/>
    <m/>
    <x v="289"/>
    <s v="Q4"/>
    <x v="0"/>
    <x v="9"/>
    <m/>
    <s v="NESTLE TÜRKIYE GIDA SANAYI A.S."/>
    <s v="EH.05.002"/>
    <s v="EnRoute Panorama - Rapor Gelistirme Hizmeti"/>
    <s v="Univera - Nestle Retail"/>
    <x v="11"/>
    <s v="Enroute"/>
    <m/>
    <n v="6191.27"/>
    <m/>
    <n v="3"/>
    <m/>
    <n v="18573.810000000001"/>
    <m/>
    <n v="0"/>
    <m/>
    <n v="18573.810000000001"/>
    <m/>
    <n v="0"/>
    <n v="0"/>
    <s v="UNI240000001752"/>
    <m/>
    <m/>
    <s v="Nestle"/>
    <s v="Mevcut Müşteri"/>
    <s v="Yeni Satış"/>
    <s v="Hizmet"/>
    <s v="Rapor Geliştirme"/>
    <s v="Key Account"/>
    <s v="Univera Satış"/>
    <s v="Saha Satış"/>
    <s v="Yurt İçi"/>
    <s v="Türkiye"/>
    <s v="Merkez"/>
  </r>
  <r>
    <m/>
    <m/>
    <x v="289"/>
    <s v="Q4"/>
    <x v="0"/>
    <x v="9"/>
    <m/>
    <s v="NESTLE TÜRKIYE GIDA SANAYI A.S."/>
    <s v="EH.01.001"/>
    <s v="EnRoute Panorama - Proje Yönetim Hizmeti"/>
    <s v="Univera - Nestle Retail"/>
    <x v="11"/>
    <s v="Enroute"/>
    <m/>
    <n v="6191.27"/>
    <m/>
    <n v="3"/>
    <m/>
    <n v="18573.810000000001"/>
    <m/>
    <n v="0"/>
    <m/>
    <n v="18573.810000000001"/>
    <m/>
    <n v="0"/>
    <n v="0"/>
    <s v="UNI240000001752"/>
    <m/>
    <m/>
    <s v="Nestle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289"/>
    <s v="Q4"/>
    <x v="0"/>
    <x v="9"/>
    <m/>
    <s v="NESTLE TÜRKIYE GIDA SANAYI A.S."/>
    <s v="EH.01.001"/>
    <s v="EnRoute Panorama - Proje Yönetim Hizmeti"/>
    <s v="Univera - Nestle Retail"/>
    <x v="11"/>
    <s v="Enroute"/>
    <m/>
    <n v="6633.51"/>
    <m/>
    <n v="2"/>
    <m/>
    <n v="13267.02"/>
    <m/>
    <n v="0"/>
    <m/>
    <n v="13267.02"/>
    <m/>
    <n v="0"/>
    <n v="0"/>
    <s v="UNI240000001752"/>
    <m/>
    <m/>
    <s v="Nestle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289"/>
    <s v="Q4"/>
    <x v="0"/>
    <x v="9"/>
    <m/>
    <s v="Şölen Çikolata Gıda Sanayi Ve Ticaret A. Ş."/>
    <s v="EY.02.033"/>
    <s v="EnRoute Panorama - Mobil Kullanici Lisansi (Enterprise)"/>
    <s v="Univera - Şölen"/>
    <x v="11"/>
    <s v="Enroute"/>
    <m/>
    <n v="8870"/>
    <m/>
    <n v="1"/>
    <m/>
    <n v="8870"/>
    <m/>
    <n v="0"/>
    <m/>
    <n v="8870"/>
    <m/>
    <n v="0"/>
    <n v="0"/>
    <s v="UNI240000001749"/>
    <m/>
    <m/>
    <s v="Şölen"/>
    <s v="Mevcut Müşteri"/>
    <s v="Yeni Satış"/>
    <s v="Lisans"/>
    <s v="Lisans Satışı"/>
    <s v="Key Account"/>
    <s v="Univera Satış"/>
    <s v="Saha Satış"/>
    <s v="Yurt İçi"/>
    <s v="Türkiye"/>
    <s v="Merkez"/>
  </r>
  <r>
    <m/>
    <m/>
    <x v="289"/>
    <s v="Q2"/>
    <x v="1"/>
    <x v="3"/>
    <m/>
    <s v="MİYA OTOMASYON VE BARKOD BILISIM SISTEMLERI SAN TİC. VE L.T.D. STI."/>
    <s v="WPH.03.001"/>
    <s v="Webplus Hosting HIZMETI"/>
    <s v="Univera - Kanal"/>
    <x v="5"/>
    <s v="Hosting"/>
    <s v="Webplus"/>
    <n v="2597.0100000000002"/>
    <m/>
    <n v="4"/>
    <m/>
    <n v="10388.040000000001"/>
    <m/>
    <n v="0"/>
    <m/>
    <n v="10388.040000000001"/>
    <m/>
    <n v="0"/>
    <n v="0"/>
    <m/>
    <m/>
    <m/>
    <s v="Miya"/>
    <s v="Mevcut Müşteri"/>
    <s v="Yenileme"/>
    <s v="Hizmet"/>
    <s v="Hosting"/>
    <s v="Key Account"/>
    <s v="Kanal Satış"/>
    <s v="Miya"/>
    <s v="Yurt İçi"/>
    <s v="Türkiye"/>
    <s v="Merkez"/>
  </r>
  <r>
    <m/>
    <m/>
    <x v="289"/>
    <s v="Q2"/>
    <x v="1"/>
    <x v="3"/>
    <m/>
    <s v="MİYA OTOMASYON VE BARKOD BILISIM SISTEMLERI SAN TİC. VE L.T.D. STI."/>
    <s v="WPH.03.001"/>
    <s v="Webplus Hosting HIZMETI"/>
    <s v="Univera - Kanal"/>
    <x v="5"/>
    <s v="Hosting"/>
    <s v="Webplus"/>
    <n v="2597.0100000000002"/>
    <m/>
    <n v="1"/>
    <m/>
    <n v="2597.0100000000002"/>
    <m/>
    <n v="0"/>
    <m/>
    <n v="2597.0100000000002"/>
    <m/>
    <n v="0"/>
    <n v="0"/>
    <m/>
    <m/>
    <m/>
    <s v="Miya"/>
    <s v="Mevcut Müşteri"/>
    <s v="Yenileme"/>
    <s v="Hizmet"/>
    <s v="Hosting"/>
    <s v="Key Account"/>
    <s v="Kanal Satış"/>
    <s v="Miya"/>
    <s v="Yurt İçi"/>
    <s v="Türkiye"/>
    <s v="Merkez"/>
  </r>
  <r>
    <m/>
    <m/>
    <x v="289"/>
    <s v="Q2"/>
    <x v="1"/>
    <x v="3"/>
    <m/>
    <s v="MİYA OTOMASYON VE BARKOD BILISIM SISTEMLERI SAN TİC. VE L.T.D. STI."/>
    <s v="WPH.03.001"/>
    <s v="Webplus Hosting HIZMETI"/>
    <s v="Univera - Kanal"/>
    <x v="5"/>
    <s v="Hosting"/>
    <s v="Webplus"/>
    <n v="2422.04"/>
    <m/>
    <n v="1"/>
    <m/>
    <n v="2422.04"/>
    <m/>
    <n v="0"/>
    <m/>
    <n v="2422.04"/>
    <m/>
    <n v="0"/>
    <n v="0"/>
    <m/>
    <m/>
    <m/>
    <s v="Miya"/>
    <s v="Mevcut Müşteri"/>
    <s v="Yenileme"/>
    <s v="Hizmet"/>
    <s v="Hosting"/>
    <s v="Key Account"/>
    <s v="Kanal Satış"/>
    <s v="Miya"/>
    <s v="Yurt İçi"/>
    <s v="Türkiye"/>
    <s v="Merkez"/>
  </r>
  <r>
    <m/>
    <m/>
    <x v="289"/>
    <s v="Q2"/>
    <x v="1"/>
    <x v="3"/>
    <m/>
    <s v="MİYA OTOMASYON VE BARKOD BILISIM SISTEMLERI SAN TİC. VE L.T.D. STI."/>
    <s v="WPH.03.001"/>
    <s v="Webplus Hosting HIZMETI"/>
    <s v="Univera - Kanal"/>
    <x v="5"/>
    <s v="Hosting"/>
    <s v="Webplus"/>
    <n v="5931.81"/>
    <m/>
    <n v="1"/>
    <m/>
    <n v="5931.81"/>
    <m/>
    <n v="0"/>
    <m/>
    <n v="5931.81"/>
    <m/>
    <n v="0"/>
    <n v="0"/>
    <m/>
    <m/>
    <m/>
    <s v="Miya"/>
    <s v="Mevcut Müşteri"/>
    <s v="Yenileme"/>
    <s v="Hizmet"/>
    <s v="Hosting"/>
    <s v="Key Account"/>
    <s v="Kanal Satış"/>
    <s v="Miya"/>
    <s v="Yurt İçi"/>
    <s v="Türkiye"/>
    <s v="Merkez"/>
  </r>
  <r>
    <m/>
    <m/>
    <x v="289"/>
    <s v="Q2"/>
    <x v="1"/>
    <x v="3"/>
    <m/>
    <s v="MİYA OTOMASYON VE BARKOD BILISIM SISTEMLERI SAN TİC. VE L.T.D. STI."/>
    <s v="WPH.03.001"/>
    <s v="Webplus Hosting HIZMETI"/>
    <s v="Univera - Kanal"/>
    <x v="5"/>
    <s v="Hosting"/>
    <s v="Webplus"/>
    <n v="2988.88"/>
    <m/>
    <n v="1"/>
    <m/>
    <n v="2988.88"/>
    <m/>
    <n v="0"/>
    <m/>
    <n v="2988.88"/>
    <m/>
    <n v="0"/>
    <n v="0"/>
    <m/>
    <m/>
    <m/>
    <s v="Miya"/>
    <s v="Mevcut Müşteri"/>
    <s v="Yenileme"/>
    <s v="Hizmet"/>
    <s v="Hosting"/>
    <s v="Key Account"/>
    <s v="Kanal Satış"/>
    <s v="Miya"/>
    <s v="Yurt İçi"/>
    <s v="Türkiye"/>
    <s v="Merkez"/>
  </r>
  <r>
    <m/>
    <m/>
    <x v="289"/>
    <s v="Q2"/>
    <x v="1"/>
    <x v="3"/>
    <m/>
    <s v="MİYA OTOMASYON VE BARKOD BILISIM SISTEMLERI SAN TİC. VE L.T.D. STI."/>
    <s v="WPH.03.001"/>
    <s v="Webplus Hosting HIZMETI"/>
    <s v="Univera - Kanal"/>
    <x v="5"/>
    <s v="Hosting"/>
    <s v="Webplus"/>
    <n v="2597.0100000000002"/>
    <m/>
    <n v="1"/>
    <m/>
    <n v="2597.0100000000002"/>
    <m/>
    <n v="0"/>
    <m/>
    <n v="2597.0100000000002"/>
    <m/>
    <n v="0"/>
    <n v="0"/>
    <m/>
    <m/>
    <m/>
    <s v="Miya"/>
    <s v="Mevcut Müşteri"/>
    <s v="Yenileme"/>
    <s v="Hizmet"/>
    <s v="Hosting"/>
    <s v="Key Account"/>
    <s v="Kanal Satış"/>
    <s v="Miya"/>
    <s v="Yurt İçi"/>
    <s v="Türkiye"/>
    <s v="Merkez"/>
  </r>
  <r>
    <m/>
    <m/>
    <x v="289"/>
    <s v="Q2"/>
    <x v="1"/>
    <x v="3"/>
    <m/>
    <s v="MİYA OTOMASYON VE BARKOD BILISIM SISTEMLERI SAN TİC. VE L.T.D. STI."/>
    <s v="WPH.03.001"/>
    <s v="Webplus Hosting HIZMETI"/>
    <s v="Univera - Kanal"/>
    <x v="5"/>
    <s v="Hosting"/>
    <s v="Webplus"/>
    <n v="3622.12"/>
    <m/>
    <n v="1"/>
    <m/>
    <n v="3622.12"/>
    <m/>
    <n v="0"/>
    <m/>
    <n v="3622.12"/>
    <m/>
    <n v="0"/>
    <n v="0"/>
    <m/>
    <m/>
    <m/>
    <s v="Miya"/>
    <s v="Mevcut Müşteri"/>
    <s v="Yenileme"/>
    <s v="Hizmet"/>
    <s v="Hosting"/>
    <s v="Key Account"/>
    <s v="Kanal Satış"/>
    <s v="Miya"/>
    <s v="Yurt İçi"/>
    <s v="Türkiye"/>
    <s v="Merkez"/>
  </r>
  <r>
    <m/>
    <m/>
    <x v="289"/>
    <s v="Q2"/>
    <x v="1"/>
    <x v="3"/>
    <m/>
    <s v="MİYA OTOMASYON VE BARKOD BILISIM SISTEMLERI SAN TİC. VE L.T.D. STI."/>
    <s v="WPH.03.001"/>
    <s v="Webplus Hosting HIZMETI"/>
    <s v="Univera - Kanal"/>
    <x v="5"/>
    <s v="Hosting"/>
    <s v="Webplus"/>
    <n v="2597.0100000000002"/>
    <m/>
    <n v="1"/>
    <m/>
    <n v="2597.0100000000002"/>
    <m/>
    <n v="0"/>
    <m/>
    <n v="2597.0100000000002"/>
    <m/>
    <n v="0"/>
    <n v="0"/>
    <m/>
    <m/>
    <m/>
    <s v="Miya"/>
    <s v="Mevcut Müşteri"/>
    <s v="Yenileme"/>
    <s v="Hizmet"/>
    <s v="Hosting"/>
    <s v="Key Account"/>
    <s v="Kanal Satış"/>
    <s v="Miya"/>
    <s v="Yurt İçi"/>
    <s v="Türkiye"/>
    <s v="Merkez"/>
  </r>
  <r>
    <m/>
    <m/>
    <x v="289"/>
    <s v="Q2"/>
    <x v="1"/>
    <x v="3"/>
    <m/>
    <s v="MİYA OTOMASYON VE BARKOD BILISIM SISTEMLERI SAN TİC. VE L.T.D. STI."/>
    <s v="WPH.03.001"/>
    <s v="Webplus Hosting HIZMETI"/>
    <s v="Univera - Kanal"/>
    <x v="5"/>
    <s v="Hosting"/>
    <s v="Webplus"/>
    <n v="3622.12"/>
    <m/>
    <n v="1"/>
    <m/>
    <n v="3622.12"/>
    <m/>
    <n v="0"/>
    <m/>
    <n v="3622.12"/>
    <m/>
    <n v="0"/>
    <n v="0"/>
    <m/>
    <m/>
    <m/>
    <s v="Miya"/>
    <s v="Mevcut Müşteri"/>
    <s v="Yenileme"/>
    <s v="Hizmet"/>
    <s v="Hosting"/>
    <s v="Key Account"/>
    <s v="Kanal Satış"/>
    <s v="Miya"/>
    <s v="Yurt İçi"/>
    <s v="Türkiye"/>
    <s v="Merkez"/>
  </r>
  <r>
    <m/>
    <m/>
    <x v="289"/>
    <s v="Q2"/>
    <x v="1"/>
    <x v="3"/>
    <m/>
    <s v="MİYA OTOMASYON VE BARKOD BILISIM SISTEMLERI SAN TİC. VE L.T.D. STI."/>
    <s v="WPH.03.001"/>
    <s v="Webplus Hosting HIZMETI"/>
    <s v="Univera - Kanal"/>
    <x v="5"/>
    <s v="Hosting"/>
    <s v="Webplus"/>
    <n v="2597.0100000000002"/>
    <m/>
    <n v="1"/>
    <m/>
    <n v="2597.0100000000002"/>
    <m/>
    <n v="0"/>
    <m/>
    <n v="2597.0100000000002"/>
    <m/>
    <n v="0"/>
    <n v="0"/>
    <m/>
    <m/>
    <m/>
    <s v="Miya"/>
    <s v="Mevcut Müşteri"/>
    <s v="Yenileme"/>
    <s v="Hizmet"/>
    <s v="Hosting"/>
    <s v="Key Account"/>
    <s v="Kanal Satış"/>
    <s v="Miya"/>
    <s v="Yurt İçi"/>
    <s v="Türkiye"/>
    <s v="Merkez"/>
  </r>
  <r>
    <m/>
    <m/>
    <x v="289"/>
    <s v="Q2"/>
    <x v="1"/>
    <x v="3"/>
    <m/>
    <s v="MİYA OTOMASYON VE BARKOD BILISIM SISTEMLERI SAN TİC. VE L.T.D. STI."/>
    <s v="WPH.03.001"/>
    <s v="Webplus Hosting HIZMETI"/>
    <s v="Univera - Kanal"/>
    <x v="5"/>
    <s v="Hosting"/>
    <s v="Webplus"/>
    <n v="2597.0100000000002"/>
    <m/>
    <n v="1"/>
    <m/>
    <n v="2597.0100000000002"/>
    <m/>
    <n v="0"/>
    <m/>
    <n v="2597.0100000000002"/>
    <m/>
    <n v="0"/>
    <n v="0"/>
    <m/>
    <m/>
    <m/>
    <s v="Miya"/>
    <s v="Mevcut Müşteri"/>
    <s v="Yenileme"/>
    <s v="Hizmet"/>
    <s v="Hosting"/>
    <s v="Key Account"/>
    <s v="Kanal Satış"/>
    <s v="Miya"/>
    <s v="Yurt İçi"/>
    <s v="Türkiye"/>
    <s v="Merkez"/>
  </r>
  <r>
    <m/>
    <m/>
    <x v="289"/>
    <s v="Q2"/>
    <x v="1"/>
    <x v="3"/>
    <m/>
    <s v="POLARİS YAZILIM ÇÖZÜMLERİ VE DANIŞMANLIK HİZMETLERİ LTD.ŞTİ."/>
    <s v="WProje Yönetimi.01.004"/>
    <s v="Webplus EK KULLANICI LISANSI +5"/>
    <s v="Univera - Kanal"/>
    <x v="5"/>
    <s v="Enroute"/>
    <s v="Webplus"/>
    <n v="21885.5"/>
    <m/>
    <n v="6"/>
    <m/>
    <n v="144300"/>
    <m/>
    <n v="12987"/>
    <m/>
    <n v="131313"/>
    <m/>
    <n v="0"/>
    <n v="0"/>
    <m/>
    <m/>
    <m/>
    <s v="Polaris"/>
    <s v="Mevcut Müşteri"/>
    <s v="Yeni Satış"/>
    <s v="Lisans"/>
    <s v="Lisans Satışı"/>
    <s v="Key Account"/>
    <s v="Kanal Satış"/>
    <s v="Polaris"/>
    <s v="Yurt İçi"/>
    <s v="Türkiye"/>
    <s v="Merkez"/>
  </r>
  <r>
    <m/>
    <m/>
    <x v="289"/>
    <s v="Q2"/>
    <x v="1"/>
    <x v="3"/>
    <m/>
    <s v="POLARİS YAZILIM ÇÖZÜMLERİ VE DANIŞMANLIK HİZMETLERİ LTD.ŞTİ."/>
    <s v="WProje Yönetimi.02.008"/>
    <s v="Webplus (IOS) SATIS TEMSILCISI LISANSI"/>
    <s v="Univera - Kanal"/>
    <x v="5"/>
    <s v="Enroute"/>
    <s v="Webplus"/>
    <n v="6210.75"/>
    <m/>
    <n v="2"/>
    <m/>
    <n v="13650"/>
    <m/>
    <n v="1228.5"/>
    <m/>
    <n v="12421.5"/>
    <m/>
    <n v="0"/>
    <n v="0"/>
    <m/>
    <m/>
    <m/>
    <s v="Polaris"/>
    <s v="Mevcut Müşteri"/>
    <s v="Yeni Satış"/>
    <s v="Lisans"/>
    <s v="Lisans Satışı"/>
    <s v="Key Account"/>
    <s v="Kanal Satış"/>
    <s v="Polaris"/>
    <s v="Yurt İçi"/>
    <s v="Türkiye"/>
    <s v="Merkez"/>
  </r>
  <r>
    <m/>
    <m/>
    <x v="289"/>
    <s v="Q2"/>
    <x v="1"/>
    <x v="3"/>
    <m/>
    <s v="POLARİS YAZILIM ÇÖZÜMLERİ VE DANIŞMANLIK HİZMETLERİ LTD.ŞTİ."/>
    <s v="WProje Yönetimi.02.001"/>
    <s v="Webplus (Android) SATIS TEMSILCISI LISANSI"/>
    <s v="Univera - Kanal"/>
    <x v="5"/>
    <s v="Enroute"/>
    <s v="Webplus"/>
    <n v="4140.5"/>
    <m/>
    <n v="2"/>
    <m/>
    <n v="9100"/>
    <m/>
    <n v="819"/>
    <m/>
    <n v="8281"/>
    <m/>
    <n v="0"/>
    <n v="0"/>
    <m/>
    <m/>
    <m/>
    <s v="Polaris"/>
    <s v="Mevcut Müşteri"/>
    <s v="Yeni Satış"/>
    <s v="Lisans"/>
    <s v="Lisans Satışı"/>
    <s v="Key Account"/>
    <s v="Kanal Satış"/>
    <s v="Polaris"/>
    <s v="Yurt İçi"/>
    <s v="Türkiye"/>
    <s v="Merkez"/>
  </r>
  <r>
    <m/>
    <m/>
    <x v="289"/>
    <s v="Q2"/>
    <x v="1"/>
    <x v="3"/>
    <m/>
    <s v="FHP EV IÇI KULLANIM ARAÇLARI SAN VE TIC . A.S"/>
    <s v="QH.08.001"/>
    <s v="Quest Panorama - Hosting Hizmeti"/>
    <s v="Univera - Vileda"/>
    <x v="18"/>
    <s v="Hosting"/>
    <s v="Quest"/>
    <n v="18333"/>
    <m/>
    <n v="1"/>
    <m/>
    <n v="18333"/>
    <m/>
    <n v="0"/>
    <m/>
    <n v="18333"/>
    <m/>
    <n v="0"/>
    <n v="0"/>
    <m/>
    <m/>
    <m/>
    <s v="Vileda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290"/>
    <s v="Q4"/>
    <x v="0"/>
    <x v="9"/>
    <m/>
    <s v="PERNOD RICARD ISTANBUL IÇ VE DIS TIC. LTD. STI"/>
    <s v="EH.03.003"/>
    <s v="EnRoute Panorama - Uzman Destek Hizmeti"/>
    <s v="Univera - Pernod Ricard"/>
    <x v="13"/>
    <s v="Enroute"/>
    <m/>
    <n v="110000"/>
    <m/>
    <n v="2"/>
    <m/>
    <n v="220000"/>
    <m/>
    <n v="0"/>
    <m/>
    <n v="220000"/>
    <m/>
    <n v="0"/>
    <n v="0"/>
    <s v="UNI240000001769"/>
    <m/>
    <m/>
    <s v="Pernod Ricard"/>
    <s v="Mevcut Müşteri"/>
    <s v="Yenileme"/>
    <s v="Hizmet"/>
    <s v="Hosting"/>
    <s v="Key Account"/>
    <s v="Univera Satış"/>
    <s v="Saha Satış"/>
    <s v="Yurt İçi"/>
    <s v="Türkiye"/>
    <s v="Merkez"/>
  </r>
  <r>
    <m/>
    <m/>
    <x v="290"/>
    <s v="Q4"/>
    <x v="0"/>
    <x v="9"/>
    <m/>
    <s v="KUZEYPET VETERINER ÜRÜNLERI ILAÇ VE GIDA SAN. DIS TIC. A.S."/>
    <s v="EYS.01.025"/>
    <s v="EnRoute Panorama - Dist. Web Connector  Web Service Lisansi Standart"/>
    <s v="Univera - Nestle Retail"/>
    <x v="11"/>
    <s v="Enroute"/>
    <m/>
    <n v="44000"/>
    <m/>
    <n v="3"/>
    <m/>
    <n v="132000"/>
    <m/>
    <n v="0"/>
    <m/>
    <n v="132000"/>
    <m/>
    <n v="0"/>
    <n v="0"/>
    <s v="UNI240000001771"/>
    <m/>
    <m/>
    <s v="Nestle"/>
    <s v="Mevcut Müşteri"/>
    <s v="Yeni Satış"/>
    <s v="Lisans"/>
    <s v="Lisans Satışı"/>
    <s v="Key Account"/>
    <s v="Univera Satış"/>
    <s v="Saha Satış"/>
    <s v="Yurt İçi"/>
    <s v="Türkiye"/>
    <s v="Dist"/>
  </r>
  <r>
    <m/>
    <m/>
    <x v="290"/>
    <s v="Q4"/>
    <x v="0"/>
    <x v="9"/>
    <m/>
    <s v="AGAÇLI OTOMOTIV GIDA TIC. VE SAN. A.S."/>
    <s v="EH.03.001"/>
    <s v="EnRoute Panorama - Çafri Merkezi Hizmeti  (MSD)"/>
    <s v="Univera - JTI"/>
    <x v="11"/>
    <s v="Enroute"/>
    <m/>
    <n v="1161.2"/>
    <m/>
    <n v="15"/>
    <m/>
    <n v="17418"/>
    <m/>
    <n v="0"/>
    <m/>
    <n v="17418"/>
    <m/>
    <n v="0"/>
    <n v="0"/>
    <s v="UNI240000001778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290"/>
    <s v="Q2"/>
    <x v="1"/>
    <x v="3"/>
    <m/>
    <s v="MİYA OTOMASYON VE BARKOD BILISIM SISTEMLERI SAN TİC. VE L.T.D. STI."/>
    <s v="WProje Yönetimi.01.003"/>
    <s v="Webplus EK KULLANICI LISANSI +1"/>
    <s v="Univera - Kanal"/>
    <x v="5"/>
    <s v="Enroute"/>
    <s v="Webplus"/>
    <n v="6370"/>
    <m/>
    <n v="1"/>
    <m/>
    <n v="6370"/>
    <m/>
    <n v="0"/>
    <m/>
    <n v="6370"/>
    <m/>
    <n v="0"/>
    <n v="0"/>
    <m/>
    <m/>
    <m/>
    <s v="Miya"/>
    <s v="Mevcut Müşteri"/>
    <s v="Yeni Satış"/>
    <s v="Lisans"/>
    <s v="Lisans Satışı"/>
    <s v="Key Account"/>
    <s v="Kanal Satış"/>
    <s v="Miya"/>
    <s v="Yurt İçi"/>
    <s v="Türkiye"/>
    <s v="Merkez"/>
  </r>
  <r>
    <m/>
    <m/>
    <x v="290"/>
    <s v="Q2"/>
    <x v="1"/>
    <x v="3"/>
    <m/>
    <s v="OMAK TEKNOLOJİ MÜHENDİSLİK ENERJİ VE DIŞ TİCARET LİMİTED ŞİRKETİ"/>
    <s v="VY.04.001"/>
    <s v="Varuna SSH (Enterprise) - Servis Yöneticisi Aylik Kiralama"/>
    <s v="Univera - Omak"/>
    <x v="18"/>
    <s v="Varuna"/>
    <s v="Varuna"/>
    <n v="2292.0060000000003"/>
    <m/>
    <n v="20"/>
    <m/>
    <n v="45840.12"/>
    <m/>
    <n v="0"/>
    <m/>
    <n v="45840.12"/>
    <m/>
    <n v="0"/>
    <n v="0"/>
    <m/>
    <m/>
    <m/>
    <s v="Omak"/>
    <s v="Mevcut Müşteri"/>
    <s v="Yenileme"/>
    <s v="Lisans"/>
    <s v="Lisans Kiralama"/>
    <s v="Key Account"/>
    <s v="Univera Satış"/>
    <s v="Saha Satış"/>
    <s v="Yurt İçi"/>
    <s v="Türkiye"/>
    <s v="Merkez"/>
  </r>
  <r>
    <m/>
    <m/>
    <x v="290"/>
    <s v="Q2"/>
    <x v="1"/>
    <x v="3"/>
    <m/>
    <s v="KANATOGLU GIDA SANAYI VE TIC.LTD.STI."/>
    <s v="UH.01.002"/>
    <s v="Unidox Kontör"/>
    <s v="Univera Kontör Satışı"/>
    <x v="6"/>
    <s v="E-Dönüşüm"/>
    <s v="Unidox"/>
    <n v="1.9"/>
    <m/>
    <n v="50000"/>
    <m/>
    <n v="95000"/>
    <m/>
    <n v="0"/>
    <m/>
    <n v="95000"/>
    <m/>
    <n v="0"/>
    <n v="0"/>
    <m/>
    <m/>
    <m/>
    <s v="Şen Piliç"/>
    <s v="Mevcut Müşteri"/>
    <s v="Yeni Satış"/>
    <s v="Kontor"/>
    <s v="Kontor Satışı"/>
    <s v="Key Account"/>
    <s v="Univera Satış"/>
    <s v="Saha Satış"/>
    <s v="Yurt İçi"/>
    <s v="Türkiye"/>
    <s v="Dist"/>
  </r>
  <r>
    <m/>
    <m/>
    <x v="290"/>
    <s v="Q2"/>
    <x v="1"/>
    <x v="3"/>
    <m/>
    <s v="KARADENIZ IÇECEK PAZARLAMA DAGITIM TIC.LTD.STI"/>
    <s v="UH.01.002"/>
    <s v="Unidox Kontör"/>
    <s v="Univera Kontör Satışı"/>
    <x v="6"/>
    <s v="E-Dönüşüm"/>
    <s v="Unidox"/>
    <n v="2.6"/>
    <m/>
    <n v="25000"/>
    <m/>
    <n v="65000"/>
    <m/>
    <n v="0"/>
    <m/>
    <n v="65000"/>
    <m/>
    <n v="0"/>
    <n v="0"/>
    <m/>
    <m/>
    <m/>
    <s v="Karadeniz İçecek"/>
    <s v="Yeni Müşteri"/>
    <s v="Yeni Satış"/>
    <s v="Kontor"/>
    <s v="Kontor Satışı"/>
    <s v="Key Account"/>
    <s v="Univera Satış"/>
    <s v="Saha Satış"/>
    <s v="Yurt İçi"/>
    <s v="Türkiye"/>
    <s v="Merkez"/>
  </r>
  <r>
    <m/>
    <m/>
    <x v="291"/>
    <s v="Q4"/>
    <x v="0"/>
    <x v="9"/>
    <m/>
    <s v="KOPUZ GIDA TIC. A.S."/>
    <s v="EH.03.001"/>
    <s v="EnRoute Panorama - Çafri Merkezi Hizmeti  (MSD)"/>
    <s v="Univera - JTI"/>
    <x v="11"/>
    <s v="Enroute"/>
    <m/>
    <n v="1161.2"/>
    <m/>
    <n v="11"/>
    <m/>
    <n v="12773.2"/>
    <m/>
    <n v="0"/>
    <m/>
    <n v="12773.2"/>
    <m/>
    <n v="0"/>
    <n v="0"/>
    <s v="UNI240000001793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291"/>
    <s v="Q2"/>
    <x v="1"/>
    <x v="3"/>
    <m/>
    <s v="OMAK TEKNOLOJİ MÜHENDİSLİK ENERJİ VE DIŞ TİCARET LİMİTED ŞİRKETİ"/>
    <s v="VY.04.001"/>
    <s v="Varuna SSH (Enterprise) - Servis Yöneticisi Aylik Kiralama"/>
    <s v="Univera - Omak"/>
    <x v="18"/>
    <s v="Varuna"/>
    <s v="Varuna"/>
    <n v="765.95399999999995"/>
    <m/>
    <n v="20"/>
    <m/>
    <n v="15319.08"/>
    <m/>
    <n v="0"/>
    <m/>
    <n v="15319.08"/>
    <m/>
    <n v="0"/>
    <n v="0"/>
    <m/>
    <m/>
    <m/>
    <s v="Omak"/>
    <s v="Mevcut Müşteri"/>
    <s v="Yenileme"/>
    <s v="Lisans"/>
    <s v="Lisans Kiralama"/>
    <s v="Key Account"/>
    <s v="Univera Satış"/>
    <s v="Saha Satış"/>
    <s v="Yurt İçi"/>
    <s v="Türkiye"/>
    <s v="Merkez"/>
  </r>
  <r>
    <m/>
    <m/>
    <x v="291"/>
    <s v="Q2"/>
    <x v="1"/>
    <x v="3"/>
    <m/>
    <s v="TOLON GLOBAL MAKINA SAN. VE TIC. A.S"/>
    <s v="VY.04.001"/>
    <s v="Varuna SSH (Enterprise) - Servis Yöneticisi Aylik Kiralama"/>
    <s v="Univera - Tolon"/>
    <x v="18"/>
    <s v="Varuna"/>
    <s v="Varuna"/>
    <n v="651.06079999999997"/>
    <m/>
    <n v="25"/>
    <m/>
    <n v="16276.522499999999"/>
    <m/>
    <n v="2.5000000000000001E-3"/>
    <m/>
    <n v="16276.52"/>
    <m/>
    <n v="0"/>
    <n v="0"/>
    <m/>
    <m/>
    <m/>
    <s v="Tolon Makina"/>
    <s v="Mevcut Müşteri"/>
    <s v="Yenileme"/>
    <s v="Lisans"/>
    <s v="Lisans Kiralama"/>
    <s v="Key Account"/>
    <s v="Univera Satış"/>
    <s v="Saha Satış"/>
    <s v="Yurt İçi"/>
    <s v="Türkiye"/>
    <s v="Merkez"/>
  </r>
  <r>
    <m/>
    <m/>
    <x v="291"/>
    <s v="Q2"/>
    <x v="1"/>
    <x v="3"/>
    <m/>
    <s v="TPI KOMPOZIT KANAT 2 ÜRETIM SAN. VE TIC. LTD. STI."/>
    <s v="SH.02.001"/>
    <s v="Stokbar Panorama - Yillik Yazilim Bakim Hizmeti"/>
    <s v="Univera - TPI Composite"/>
    <x v="16"/>
    <s v="Stokbar"/>
    <s v="Stokbar"/>
    <n v="576213.17000000004"/>
    <m/>
    <n v="1"/>
    <m/>
    <n v="576213.17000000004"/>
    <m/>
    <n v="0"/>
    <m/>
    <n v="576213.17000000004"/>
    <m/>
    <n v="0"/>
    <n v="0"/>
    <m/>
    <m/>
    <m/>
    <s v="TPI Kompozit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291"/>
    <s v="Q2"/>
    <x v="1"/>
    <x v="3"/>
    <m/>
    <s v="PANASONIC ELEKTRIC WORKS ELEKTRIK SAN.VE TIC. A.S."/>
    <s v="SH.03.002"/>
    <s v="Stokbar Panorama - Uzman Destek Hizmeti"/>
    <s v="Univera - Panasonic"/>
    <x v="11"/>
    <s v="Stokbar"/>
    <s v="Stokbar"/>
    <n v="165000"/>
    <m/>
    <n v="1"/>
    <m/>
    <n v="165000"/>
    <m/>
    <n v="0"/>
    <m/>
    <n v="165000"/>
    <m/>
    <n v="0"/>
    <n v="0"/>
    <m/>
    <m/>
    <m/>
    <s v="Panasonic"/>
    <s v="Mevcut Müşteri"/>
    <s v="Yenileme"/>
    <s v="Hizmet"/>
    <s v="Uzman Destek Hizmeti"/>
    <s v="Key Account"/>
    <s v="Univera Satış"/>
    <s v="Saha Satış"/>
    <s v="Yurt İçi"/>
    <s v="Türkiye"/>
    <s v="Merkez"/>
  </r>
  <r>
    <m/>
    <m/>
    <x v="291"/>
    <s v="Q2"/>
    <x v="1"/>
    <x v="3"/>
    <m/>
    <s v="TPI KOMPOZIT KANAT 2 ÜRETIM SAN. VE TIC. LTD. STI."/>
    <s v="SH.03.001"/>
    <s v="Stokbar Panorama - Çafri Merkezi Hizmeti (Tesis)"/>
    <s v="Univera - TPI Composite"/>
    <x v="16"/>
    <s v="Stokbar"/>
    <s v="Stokbar"/>
    <n v="188786.83"/>
    <m/>
    <n v="1"/>
    <m/>
    <n v="188786.83"/>
    <m/>
    <n v="0"/>
    <m/>
    <n v="188786.83"/>
    <m/>
    <n v="0"/>
    <n v="0"/>
    <m/>
    <m/>
    <m/>
    <s v="TPI Kompozit"/>
    <s v="Mevcut Müşteri"/>
    <s v="Yenileme"/>
    <s v="Hizmet"/>
    <s v="Çağrı Merkezi"/>
    <s v="Key Account"/>
    <s v="Univera Satış"/>
    <s v="Saha Satış"/>
    <s v="Yurt İçi"/>
    <s v="Türkiye"/>
    <s v="Merkez"/>
  </r>
  <r>
    <m/>
    <m/>
    <x v="292"/>
    <s v="Q4"/>
    <x v="0"/>
    <x v="9"/>
    <m/>
    <s v="AYDIN ÜNLÜER TUR.GIDA TIC. VE SAN. A.S."/>
    <s v="EH.03.001"/>
    <s v="EnRoute Panorama - Çafri Merkezi Hizmeti  (MSD)"/>
    <s v="Univera - JTI"/>
    <x v="11"/>
    <s v="Enroute"/>
    <m/>
    <n v="1161.2"/>
    <m/>
    <n v="3"/>
    <m/>
    <n v="3483.6"/>
    <m/>
    <n v="0"/>
    <m/>
    <n v="3483.6"/>
    <m/>
    <n v="0"/>
    <n v="0"/>
    <s v="UNI240000001780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292"/>
    <s v="Q4"/>
    <x v="0"/>
    <x v="9"/>
    <m/>
    <s v="BAMS GIDA ITRIYAT VE TEKSTIL TIC. VE SAN. LTD. STI."/>
    <s v="EH.03.001"/>
    <s v="EnRoute Panorama - Çafri Merkezi Hizmeti  (MSD)"/>
    <s v="Univera - JTI"/>
    <x v="11"/>
    <s v="Enroute"/>
    <m/>
    <n v="1161.2"/>
    <m/>
    <n v="2"/>
    <m/>
    <n v="2322.4"/>
    <m/>
    <n v="0"/>
    <m/>
    <n v="2322.4"/>
    <m/>
    <n v="0"/>
    <n v="0"/>
    <s v="UNI240000001779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292"/>
    <s v="Q4"/>
    <x v="0"/>
    <x v="9"/>
    <m/>
    <s v="BAYRAKTAR SATIS VE DAGITIM ANONIM SIRKETI"/>
    <s v="EH.03.001"/>
    <s v="EnRoute Panorama - Çafri Merkezi Hizmeti  (MSD)"/>
    <s v="Univera - JTI"/>
    <x v="11"/>
    <s v="Enroute"/>
    <m/>
    <n v="1161.2"/>
    <m/>
    <n v="2"/>
    <m/>
    <n v="2322.4"/>
    <m/>
    <n v="0"/>
    <m/>
    <n v="2322.4"/>
    <m/>
    <n v="0"/>
    <n v="0"/>
    <s v="UNI240000001781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292"/>
    <s v="Q4"/>
    <x v="0"/>
    <x v="9"/>
    <m/>
    <s v="DÜNYA MESRUBAT GIDA INS.TURIZM PAZ. SAN. VE TIC. LTD. STI."/>
    <s v="EH.03.001"/>
    <s v="EnRoute Panorama - Çafri Merkezi Hizmeti  (MSD)"/>
    <s v="Univera - JTI"/>
    <x v="11"/>
    <s v="Enroute"/>
    <m/>
    <n v="1161.2"/>
    <m/>
    <n v="5"/>
    <m/>
    <n v="5806"/>
    <m/>
    <n v="0"/>
    <m/>
    <n v="5806"/>
    <m/>
    <n v="0"/>
    <n v="0"/>
    <s v="UNI240000001788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292"/>
    <s v="Q4"/>
    <x v="0"/>
    <x v="9"/>
    <m/>
    <s v="ÖZÇELIK MESRUBAT VE GIDA MAD.TIC.PAZ.A.S."/>
    <s v="EH.03.001"/>
    <s v="EnRoute Panorama - Çafri Merkezi Hizmeti  (MSD)"/>
    <s v="Univera - JTI"/>
    <x v="11"/>
    <s v="Enroute"/>
    <m/>
    <n v="1161.2"/>
    <m/>
    <n v="5"/>
    <m/>
    <n v="5806"/>
    <m/>
    <n v="0"/>
    <m/>
    <n v="5806"/>
    <m/>
    <n v="0"/>
    <n v="0"/>
    <s v="UNI240000001794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292"/>
    <s v="Q4"/>
    <x v="0"/>
    <x v="9"/>
    <m/>
    <s v="ÖZERLER TICARET ILHAN ÖZER"/>
    <s v="EH.03.001"/>
    <s v="EnRoute Panorama - Çafri Merkezi Hizmeti  (MSD)"/>
    <s v="Univera - JTI"/>
    <x v="11"/>
    <s v="Enroute"/>
    <m/>
    <n v="1161.2"/>
    <m/>
    <n v="4"/>
    <m/>
    <n v="4644.8"/>
    <m/>
    <n v="0"/>
    <m/>
    <n v="4644.8"/>
    <m/>
    <n v="0"/>
    <n v="0"/>
    <s v="UNI240000001795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292"/>
    <s v="Q4"/>
    <x v="0"/>
    <x v="9"/>
    <m/>
    <s v="SEKERCI GIDA TEMIZLIK ÜRÜN. PAZ. VE DAG. LTD. STI."/>
    <s v="EH.03.001"/>
    <s v="EnRoute Panorama - Çafri Merkezi Hizmeti  (MSD)"/>
    <s v="Univera - JTI"/>
    <x v="11"/>
    <s v="Enroute"/>
    <m/>
    <n v="1161.2"/>
    <m/>
    <n v="10"/>
    <m/>
    <n v="11612"/>
    <m/>
    <n v="0"/>
    <m/>
    <n v="11612"/>
    <m/>
    <n v="0"/>
    <n v="0"/>
    <s v="UNI240000001803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292"/>
    <s v="Q4"/>
    <x v="0"/>
    <x v="9"/>
    <m/>
    <s v="YUSUF BEKTAS GIDA VE IHTIYAÇ MAD. ILETISIM NAKLIYE TIC.VE SAN.LTD.STI."/>
    <s v="EH.03.001"/>
    <s v="EnRoute Panorama - Çafri Merkezi Hizmeti  (MSD)"/>
    <s v="Univera - JTI"/>
    <x v="11"/>
    <s v="Enroute"/>
    <m/>
    <n v="1161.2"/>
    <m/>
    <n v="7"/>
    <m/>
    <n v="8128.4"/>
    <m/>
    <n v="0"/>
    <m/>
    <n v="8128.4"/>
    <m/>
    <n v="0"/>
    <n v="0"/>
    <s v="UNI240000001805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292"/>
    <s v="Q2"/>
    <x v="1"/>
    <x v="3"/>
    <m/>
    <s v="OMAK TEKNOLOJİ MÜHENDİSLİK ENERJİ VE DIŞ TİCARET LİMİTED ŞİRKETİ"/>
    <s v="VY.04.001"/>
    <s v="Varuna SSH (Enterprise) - Servis Yöneticisi Aylik Kiralama"/>
    <s v="Univera - Omak"/>
    <x v="18"/>
    <s v="Varuna"/>
    <s v="Varuna"/>
    <n v="2292.0099999999998"/>
    <m/>
    <n v="-20"/>
    <m/>
    <n v="0"/>
    <m/>
    <n v="0"/>
    <m/>
    <n v="-45840.2"/>
    <m/>
    <n v="20"/>
    <n v="45840.2"/>
    <m/>
    <m/>
    <m/>
    <s v="Omak"/>
    <s v="Mevcut Müşteri"/>
    <s v="Yenileme"/>
    <s v="Lisans"/>
    <s v="Lisans Kiralama"/>
    <s v="Key Account"/>
    <s v="Univera Satış"/>
    <s v="Saha Satış"/>
    <s v="Yurt İçi"/>
    <s v="Türkiye"/>
    <s v="Merkez"/>
  </r>
  <r>
    <m/>
    <m/>
    <x v="292"/>
    <s v="Q2"/>
    <x v="1"/>
    <x v="3"/>
    <m/>
    <s v="OMAK TEKNOLOJİ MÜHENDİSLİK ENERJİ VE DIŞ TİCARET LİMİTED ŞİRKETİ"/>
    <s v="VY.04.001"/>
    <s v="Varuna SSH (Enterprise) - Servis Yöneticisi Aylik Kiralama"/>
    <s v="Univera - Omak"/>
    <x v="18"/>
    <s v="Varuna"/>
    <s v="Varuna"/>
    <n v="765.95399999999995"/>
    <m/>
    <n v="-20"/>
    <m/>
    <n v="0"/>
    <m/>
    <n v="0"/>
    <m/>
    <n v="-15319.08"/>
    <m/>
    <n v="20"/>
    <n v="15319.08"/>
    <m/>
    <m/>
    <m/>
    <s v="Omak"/>
    <s v="Mevcut Müşteri"/>
    <s v="Yenileme"/>
    <s v="Lisans"/>
    <s v="Lisans Kiralama"/>
    <s v="Key Account"/>
    <s v="Univera Satış"/>
    <s v="Saha Satış"/>
    <s v="Yurt İçi"/>
    <s v="Türkiye"/>
    <s v="Merkez"/>
  </r>
  <r>
    <m/>
    <m/>
    <x v="292"/>
    <s v="Q2"/>
    <x v="1"/>
    <x v="3"/>
    <m/>
    <s v="YÜCETÜRK TOPTAN GIDA PAZ. INS. TAAH. TIC. VE SAN. LTD.STI"/>
    <s v="UH.01.002"/>
    <s v="Unidox Kontör"/>
    <s v="Univera Kontör Satışı"/>
    <x v="6"/>
    <s v="E-Dönüşüm"/>
    <s v="Unidox"/>
    <n v="2.8"/>
    <m/>
    <n v="10000"/>
    <m/>
    <n v="28000"/>
    <m/>
    <n v="0"/>
    <m/>
    <n v="28000"/>
    <m/>
    <n v="0"/>
    <n v="0"/>
    <m/>
    <m/>
    <m/>
    <s v="Tadım"/>
    <s v="Yeni Müşteri"/>
    <s v="Yeni Satış"/>
    <s v="Kontor"/>
    <s v="Kontor Satışı"/>
    <s v="Key Account"/>
    <s v="Univera Satış"/>
    <s v="Saha Satış"/>
    <s v="Yurt İçi"/>
    <s v="Türkiye"/>
    <s v="Dist"/>
  </r>
  <r>
    <m/>
    <m/>
    <x v="292"/>
    <s v="Q2"/>
    <x v="1"/>
    <x v="3"/>
    <m/>
    <s v="ÇAYKUR ÇAY ISLETMELERI GENEL MÜDÜRLÜGÜ"/>
    <s v="QH.02.001"/>
    <s v="Quest Panorama - Yillik Yazilim Bakimi, Yasatma ve Merkezi Destek Hizmeti"/>
    <s v="Univera - Çaykur"/>
    <x v="12"/>
    <s v="Quest"/>
    <s v="Quest"/>
    <n v="10941.93"/>
    <m/>
    <n v="1"/>
    <m/>
    <n v="10941.93"/>
    <m/>
    <n v="0"/>
    <m/>
    <n v="10941.93"/>
    <m/>
    <n v="0"/>
    <n v="0"/>
    <m/>
    <m/>
    <m/>
    <s v="Çaykur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292"/>
    <s v="Q2"/>
    <x v="1"/>
    <x v="3"/>
    <m/>
    <s v="ÇAYKUR ÇAY ISLETMELERI GENEL MÜDÜRLÜGÜ"/>
    <s v="QH.03.001"/>
    <s v="Quest Panorama  - Çafri Merkezi Hizmeti"/>
    <s v="Univera - Çaykur"/>
    <x v="12"/>
    <s v="Quest"/>
    <s v="Quest"/>
    <n v="46192.81"/>
    <m/>
    <n v="1"/>
    <m/>
    <n v="46192.81"/>
    <m/>
    <n v="0"/>
    <m/>
    <n v="46192.81"/>
    <m/>
    <n v="0"/>
    <n v="0"/>
    <m/>
    <m/>
    <m/>
    <s v="Çaykur"/>
    <s v="Mevcut Müşteri"/>
    <s v="Yenileme"/>
    <s v="Hizmet"/>
    <s v="Çağrı Merkezi"/>
    <s v="Key Account"/>
    <s v="Univera Satış"/>
    <s v="Saha Satış"/>
    <s v="Yurt İçi"/>
    <s v="Türkiye"/>
    <s v="Merkez"/>
  </r>
  <r>
    <m/>
    <m/>
    <x v="292"/>
    <s v="Q2"/>
    <x v="1"/>
    <x v="3"/>
    <m/>
    <s v="PERRİGO KİŞİSEL Bakım ÜRÜNLERİ SAN. VE TİC. LTD.ŞTİ"/>
    <s v="EH.06.001"/>
    <s v="Enroute Panorama - Hosting Hizmeti"/>
    <s v="Univera - Omega Pharma"/>
    <x v="5"/>
    <s v="Hosting"/>
    <s v="Enroute"/>
    <n v="34482.959999999999"/>
    <m/>
    <n v="1"/>
    <m/>
    <n v="34482.959999999999"/>
    <m/>
    <n v="0"/>
    <m/>
    <n v="34482.959999999999"/>
    <m/>
    <n v="0"/>
    <n v="0"/>
    <m/>
    <m/>
    <m/>
    <s v="Perrigo"/>
    <s v="Mevcut Müşteri"/>
    <s v="Yenileme"/>
    <s v="Hizmet"/>
    <s v="Hosting"/>
    <s v="Key Account"/>
    <s v="Univera Satış"/>
    <s v="Saha Satış"/>
    <s v="Yurt İçi"/>
    <s v="Türkiye"/>
    <s v="Merkez"/>
  </r>
  <r>
    <m/>
    <m/>
    <x v="292"/>
    <s v="Q2"/>
    <x v="1"/>
    <x v="3"/>
    <m/>
    <s v="RECKITT BENCKISER EV ve HIJYEN ÜRÜNLERI A.S."/>
    <s v="EH.06.001"/>
    <s v="Enroute Panorama - Hosting Hizmeti"/>
    <s v="Univera - Reckitt Benckiser"/>
    <x v="19"/>
    <s v="Hosting"/>
    <s v="Enroute"/>
    <n v="620926.54"/>
    <m/>
    <n v="1"/>
    <m/>
    <n v="620926.54"/>
    <m/>
    <n v="0"/>
    <m/>
    <n v="620926.54"/>
    <m/>
    <n v="0"/>
    <n v="0"/>
    <m/>
    <m/>
    <m/>
    <s v="R. Benckiser"/>
    <s v="Mevcut Müşteri"/>
    <s v="Yenileme"/>
    <s v="Hizmet"/>
    <s v="Hosting"/>
    <s v="Key Account"/>
    <s v="Univera Satış"/>
    <s v="Saha Satış"/>
    <s v="Yurt İçi"/>
    <s v="Türkiye"/>
    <s v="Merkez"/>
  </r>
  <r>
    <m/>
    <m/>
    <x v="292"/>
    <s v="Q2"/>
    <x v="1"/>
    <x v="3"/>
    <m/>
    <s v="RECKITT BENCKISER TEMIZLIK MALZEMESI SAN. VE TIC. A.S."/>
    <s v="EH.06.001"/>
    <s v="Enroute Panorama - Hosting Hizmeti"/>
    <s v="Univera - Reckitt Benckiser"/>
    <x v="19"/>
    <s v="Hosting"/>
    <s v="Enroute"/>
    <n v="374695.74"/>
    <m/>
    <n v="1"/>
    <m/>
    <n v="374695.74"/>
    <m/>
    <n v="0"/>
    <m/>
    <n v="374695.74"/>
    <m/>
    <n v="0"/>
    <n v="0"/>
    <m/>
    <m/>
    <m/>
    <s v="R. Benckiser"/>
    <s v="Mevcut Müşteri"/>
    <s v="Yenileme"/>
    <s v="Hizmet"/>
    <s v="Hosting"/>
    <s v="Key Account"/>
    <s v="Univera Satış"/>
    <s v="Saha Satış"/>
    <s v="Yurt İçi"/>
    <s v="Türkiye"/>
    <s v="Merkez"/>
  </r>
  <r>
    <m/>
    <m/>
    <x v="292"/>
    <s v="Q2"/>
    <x v="1"/>
    <x v="3"/>
    <m/>
    <s v="TCHIBO KAHVE MAMÜLLERI DAG. VE PAZ. TIC. LTD. STI."/>
    <s v="EH.06.001"/>
    <s v="Enroute Panorama - Hosting Hizmeti"/>
    <s v="Univera - Tchibo"/>
    <x v="12"/>
    <s v="Hosting"/>
    <s v="Enroute"/>
    <n v="60142.39"/>
    <m/>
    <n v="1"/>
    <m/>
    <n v="60142.39"/>
    <m/>
    <n v="0"/>
    <m/>
    <n v="60142.39"/>
    <m/>
    <n v="0"/>
    <n v="0"/>
    <m/>
    <m/>
    <m/>
    <s v="Tchibo"/>
    <s v="Yeni Müşteri"/>
    <s v="Yeni Satış"/>
    <s v="Hizmet"/>
    <s v="Hosting"/>
    <s v="Key Account"/>
    <s v="Univera Satış"/>
    <s v="Saha Satış"/>
    <s v="Yurt İçi"/>
    <s v="Türkiye"/>
    <s v="Merkez"/>
  </r>
  <r>
    <m/>
    <m/>
    <x v="292"/>
    <s v="Q2"/>
    <x v="1"/>
    <x v="3"/>
    <m/>
    <s v="TCHIBO KAHVE MAMÜLLERI DAG. VE PAZ. TIC. LTD. STI."/>
    <s v="EH.06.001"/>
    <s v="Enroute Panorama - Hosting Hizmeti"/>
    <s v="Univera - Tchibo"/>
    <x v="12"/>
    <s v="Hosting"/>
    <s v="Enroute"/>
    <n v="12603.81"/>
    <m/>
    <n v="1"/>
    <m/>
    <n v="12603.81"/>
    <m/>
    <n v="0"/>
    <m/>
    <n v="12603.81"/>
    <m/>
    <n v="0"/>
    <n v="0"/>
    <m/>
    <m/>
    <m/>
    <s v="Tchibo"/>
    <s v="Yeni Müşteri"/>
    <s v="Yeni Satış"/>
    <s v="Hizmet"/>
    <s v="Hosting"/>
    <s v="Key Account"/>
    <s v="Univera Satış"/>
    <s v="Saha Satış"/>
    <s v="Yurt İçi"/>
    <s v="Türkiye"/>
    <s v="Merkez"/>
  </r>
  <r>
    <m/>
    <m/>
    <x v="292"/>
    <s v="Q2"/>
    <x v="1"/>
    <x v="3"/>
    <m/>
    <s v="BMC OTOMOTIV SAN. VE TIC. A.S."/>
    <s v="CDY.06.001"/>
    <s v="Calldesk Panorama - Yazılım Geliştirme Hizmeti"/>
    <s v="Univera - BMC"/>
    <x v="13"/>
    <s v="ServiceCore"/>
    <s v="Calldesk"/>
    <n v="14500"/>
    <m/>
    <n v="0.5"/>
    <m/>
    <n v="7250"/>
    <m/>
    <n v="0"/>
    <m/>
    <n v="7250"/>
    <m/>
    <n v="0"/>
    <n v="0"/>
    <m/>
    <m/>
    <m/>
    <s v="BMC"/>
    <s v="Mevcut Müşteri"/>
    <s v="Yeni Satış"/>
    <s v="Hizmet"/>
    <s v="Yazılım Geliştirme"/>
    <s v="Key Account"/>
    <s v="Univera Satış"/>
    <s v="Saha Satış"/>
    <s v="Yurt İçi"/>
    <s v="Türkiye"/>
    <s v="Merkez"/>
  </r>
  <r>
    <m/>
    <m/>
    <x v="292"/>
    <s v="Q2"/>
    <x v="1"/>
    <x v="3"/>
    <m/>
    <s v="BMC OTOMOTIV SAN. VE TIC. A.S."/>
    <s v="CDY.06.001"/>
    <s v="Calldesk Panorama - Yazılım Geliştirme Hizmeti"/>
    <s v="Univera - BMC"/>
    <x v="13"/>
    <s v="ServiceCore"/>
    <s v="Calldesk"/>
    <n v="14500"/>
    <m/>
    <n v="2.17"/>
    <m/>
    <n v="31465"/>
    <m/>
    <n v="0"/>
    <m/>
    <n v="31465"/>
    <m/>
    <n v="0"/>
    <n v="0"/>
    <m/>
    <m/>
    <m/>
    <s v="BMC"/>
    <s v="Mevcut Müşteri"/>
    <s v="Yeni Satış"/>
    <s v="Hizmet"/>
    <s v="Yazılım Geliştirme"/>
    <s v="Key Account"/>
    <s v="Univera Satış"/>
    <s v="Saha Satış"/>
    <s v="Yurt İçi"/>
    <s v="Türkiye"/>
    <s v="Merkez"/>
  </r>
  <r>
    <m/>
    <m/>
    <x v="292"/>
    <s v="Q2"/>
    <x v="1"/>
    <x v="3"/>
    <m/>
    <s v="BMC OTOMOTIV SAN. VE TIC. A.S."/>
    <s v="CDY.06.001"/>
    <s v="Calldesk Panorama - Yazılım Geliştirme Hizmeti"/>
    <s v="Univera - BMC"/>
    <x v="13"/>
    <s v="ServiceCore"/>
    <s v="Calldesk"/>
    <n v="14875"/>
    <m/>
    <n v="6.11"/>
    <m/>
    <n v="106925"/>
    <m/>
    <n v="16038.75"/>
    <m/>
    <n v="90886.25"/>
    <m/>
    <n v="0"/>
    <n v="0"/>
    <m/>
    <m/>
    <m/>
    <s v="BMC"/>
    <s v="Mevcut Müşteri"/>
    <s v="Yeni Satış"/>
    <s v="Hizmet"/>
    <s v="Yazılım Geliştirme"/>
    <s v="Key Account"/>
    <s v="Univera Satış"/>
    <s v="Saha Satış"/>
    <s v="Yurt İçi"/>
    <s v="Türkiye"/>
    <s v="Merkez"/>
  </r>
  <r>
    <m/>
    <m/>
    <x v="292"/>
    <s v="Q2"/>
    <x v="1"/>
    <x v="3"/>
    <m/>
    <s v="BMC OTOMOTIV SAN. VE TIC. A.S."/>
    <s v="CDY.06.001"/>
    <s v="Calldesk Panorama - Yazılım Geliştirme Hizmeti"/>
    <s v="Univera - BMC"/>
    <x v="13"/>
    <s v="ServiceCore"/>
    <s v="Calldesk"/>
    <n v="14875"/>
    <m/>
    <n v="5.18"/>
    <m/>
    <n v="90650"/>
    <m/>
    <n v="13597.5"/>
    <m/>
    <n v="77052.5"/>
    <m/>
    <n v="0"/>
    <n v="0"/>
    <m/>
    <m/>
    <m/>
    <s v="BMC"/>
    <s v="Mevcut Müşteri"/>
    <s v="Yeni Satış"/>
    <s v="Hizmet"/>
    <s v="Yazılım Geliştirme"/>
    <s v="Key Account"/>
    <s v="Univera Satış"/>
    <s v="Saha Satış"/>
    <s v="Yurt İçi"/>
    <s v="Türkiye"/>
    <s v="Merkez"/>
  </r>
  <r>
    <m/>
    <m/>
    <x v="292"/>
    <s v="Q2"/>
    <x v="1"/>
    <x v="3"/>
    <m/>
    <s v="BMC OTOMOTIV SAN. VE TIC. A.S."/>
    <s v="CDH.01.001"/>
    <s v="Calldesk Panorama - Proje ve Ürün Yönetimi Danışmanliğı Hizmeti"/>
    <s v="Univera - BMC"/>
    <x v="13"/>
    <s v="ServiceCore"/>
    <s v="Calldesk"/>
    <n v="14500"/>
    <m/>
    <n v="2"/>
    <m/>
    <n v="29000"/>
    <m/>
    <n v="0"/>
    <m/>
    <n v="29000"/>
    <m/>
    <n v="0"/>
    <n v="0"/>
    <m/>
    <m/>
    <m/>
    <s v="BMC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292"/>
    <s v="Q2"/>
    <x v="1"/>
    <x v="3"/>
    <m/>
    <s v="BMC OTOMOTIV SAN. VE TIC. A.S."/>
    <s v="CDH.01.001"/>
    <s v="Calldesk Panorama - Proje ve Ürün Yönetimi Danışmanliğı Hizmeti"/>
    <s v="Univera - BMC"/>
    <x v="13"/>
    <s v="ServiceCore"/>
    <s v="Calldesk"/>
    <n v="14875"/>
    <m/>
    <n v="1"/>
    <m/>
    <n v="17500"/>
    <m/>
    <n v="2625"/>
    <m/>
    <n v="14875"/>
    <m/>
    <n v="0"/>
    <n v="0"/>
    <m/>
    <m/>
    <m/>
    <s v="BMC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292"/>
    <s v="Q2"/>
    <x v="1"/>
    <x v="3"/>
    <m/>
    <s v="BMC OTOMOTIV SAN. VE TIC. A.S."/>
    <s v="CDH.01.001"/>
    <s v="Calldesk Panorama - Proje ve Ürün Yönetimi Danışmanliğı Hizmeti"/>
    <s v="Univera - BMC"/>
    <x v="13"/>
    <s v="ServiceCore"/>
    <s v="Calldesk"/>
    <n v="14875"/>
    <m/>
    <n v="1"/>
    <m/>
    <n v="17500"/>
    <m/>
    <n v="2625"/>
    <m/>
    <n v="14875"/>
    <m/>
    <n v="0"/>
    <n v="0"/>
    <m/>
    <m/>
    <m/>
    <s v="BMC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293"/>
    <s v="Q4"/>
    <x v="0"/>
    <x v="9"/>
    <m/>
    <s v="KALPAKÇIOGLU GIDA SAN. VE TIC. LTD. STI."/>
    <s v="EH.03.001"/>
    <s v="EnRoute Panorama - Çafri Merkezi Hizmeti  (MSD)"/>
    <s v="Univera - JTI"/>
    <x v="11"/>
    <s v="Enroute"/>
    <m/>
    <n v="1161.2"/>
    <m/>
    <n v="2"/>
    <m/>
    <n v="2322.4"/>
    <m/>
    <n v="0"/>
    <m/>
    <n v="2322.4"/>
    <m/>
    <n v="0"/>
    <n v="0"/>
    <s v="UNI240000001791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293"/>
    <s v="Q4"/>
    <x v="0"/>
    <x v="9"/>
    <m/>
    <s v="PIRAMIT GIDA LOJISTIK TICARET TIC. A.S."/>
    <s v="EH.03.001"/>
    <s v="EnRoute Panorama - Çafri Merkezi Hizmeti  (MSD)"/>
    <s v="Univera - JTI"/>
    <x v="11"/>
    <s v="Enroute"/>
    <m/>
    <n v="1161.2"/>
    <m/>
    <n v="2"/>
    <m/>
    <n v="2322.4"/>
    <m/>
    <n v="0"/>
    <m/>
    <n v="2322.4"/>
    <m/>
    <n v="0"/>
    <n v="0"/>
    <s v="UNI240000001796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294"/>
    <s v="Q2"/>
    <x v="1"/>
    <x v="3"/>
    <m/>
    <s v="ESRA MUHTAROGLU"/>
    <s v="UH.01.002"/>
    <s v="Unidox Kontör"/>
    <s v="Univera Kontör Satışı"/>
    <x v="6"/>
    <s v="E-Dönüşüm"/>
    <s v="Unidox"/>
    <n v="2.8"/>
    <m/>
    <n v="10000"/>
    <m/>
    <n v="28000"/>
    <m/>
    <n v="0"/>
    <m/>
    <n v="28000"/>
    <m/>
    <n v="0"/>
    <n v="0"/>
    <m/>
    <m/>
    <m/>
    <s v="Dardanel"/>
    <s v="Mevcut Müşteri"/>
    <s v="Yeni Satış"/>
    <s v="Kontor"/>
    <s v="Kontor Satışı"/>
    <s v="Key Account"/>
    <s v="Univera Satış"/>
    <s v="Saha Satış"/>
    <s v="Yurt İçi"/>
    <s v="Türkiye"/>
    <s v="Dist"/>
  </r>
  <r>
    <m/>
    <m/>
    <x v="294"/>
    <s v="Q2"/>
    <x v="1"/>
    <x v="3"/>
    <m/>
    <s v="BALIKESIR ELEKTROMEKANIK SANAYI TESISLERI AS."/>
    <s v="SH.02.001"/>
    <s v="Stokbar Panorama - Yillik Yazilim Bakim Hizmeti"/>
    <s v="Univera - Best Elektromekanik"/>
    <x v="13"/>
    <s v="Stokbar"/>
    <s v="Stokbar"/>
    <n v="303175.06"/>
    <m/>
    <n v="-1"/>
    <m/>
    <n v="0"/>
    <m/>
    <n v="0"/>
    <m/>
    <n v="-303175.06"/>
    <m/>
    <n v="1"/>
    <n v="303175.06"/>
    <m/>
    <m/>
    <m/>
    <s v="Balıkesir Elektromekanik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294"/>
    <s v="Q2"/>
    <x v="1"/>
    <x v="3"/>
    <m/>
    <s v="BALIKESIR ELEKTROMEKANIK SANAYI TESISLERI AS."/>
    <s v="SH.02.001"/>
    <s v="Stokbar Panorama - Yillik Yazilim Bakim Hizmeti"/>
    <s v="Univera - Best Elektromekanik"/>
    <x v="13"/>
    <s v="Stokbar"/>
    <s v="Stokbar"/>
    <n v="303175.06"/>
    <m/>
    <n v="1"/>
    <m/>
    <n v="303175.06"/>
    <m/>
    <n v="0"/>
    <m/>
    <n v="303175.06"/>
    <m/>
    <n v="0"/>
    <n v="0"/>
    <m/>
    <m/>
    <m/>
    <s v="Balıkesir Elektromekanik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294"/>
    <s v="Q2"/>
    <x v="1"/>
    <x v="3"/>
    <m/>
    <s v="PANASONIC ELEKTRIC WORKS ELEKTRIK SAN.VE TIC. A.S."/>
    <s v="SH.03.002"/>
    <s v="Stokbar Panorama - Uzman Destek Hizmeti"/>
    <s v="Univera - Panasonic"/>
    <x v="11"/>
    <s v="Stokbar"/>
    <s v="Stokbar"/>
    <n v="165000"/>
    <m/>
    <n v="-1"/>
    <m/>
    <n v="0"/>
    <m/>
    <n v="0"/>
    <m/>
    <n v="-165000"/>
    <m/>
    <n v="1"/>
    <n v="165000"/>
    <m/>
    <m/>
    <m/>
    <s v="Panasonic"/>
    <s v="Mevcut Müşteri"/>
    <s v="Yenileme"/>
    <s v="Hizmet"/>
    <s v="Uzman Destek Hizmeti"/>
    <s v="Key Account"/>
    <s v="Univera Satış"/>
    <s v="Saha Satış"/>
    <s v="Yurt İçi"/>
    <s v="Türkiye"/>
    <s v="Merkez"/>
  </r>
  <r>
    <m/>
    <m/>
    <x v="294"/>
    <s v="Q2"/>
    <x v="1"/>
    <x v="3"/>
    <m/>
    <s v="BALIKESIR ELEKTROMEKANIK SANAYI TESISLERI AS."/>
    <s v="SH.03.001"/>
    <s v="Stokbar Panorama - Çafri Merkezi Hizmeti (Tesis)"/>
    <s v="Univera - Best Elektromekanik"/>
    <x v="13"/>
    <s v="Stokbar"/>
    <s v="Stokbar"/>
    <n v="77101.2"/>
    <m/>
    <n v="-2"/>
    <m/>
    <n v="0"/>
    <m/>
    <n v="0"/>
    <m/>
    <n v="-154202.4"/>
    <m/>
    <n v="2"/>
    <n v="154202.4"/>
    <m/>
    <m/>
    <m/>
    <s v="Balıkesir Elektromekanik"/>
    <s v="Mevcut Müşteri"/>
    <s v="Yenileme"/>
    <s v="Hizmet"/>
    <s v="Çağrı Merkezi"/>
    <s v="Key Account"/>
    <s v="Univera Satış"/>
    <s v="Saha Satış"/>
    <s v="Yurt İçi"/>
    <s v="Türkiye"/>
    <s v="Merkez"/>
  </r>
  <r>
    <m/>
    <m/>
    <x v="294"/>
    <s v="Q2"/>
    <x v="1"/>
    <x v="3"/>
    <m/>
    <s v="BALIKESIR ELEKTROMEKANIK SANAYI TESISLERI AS."/>
    <s v="SH.03.001"/>
    <s v="Stokbar Panorama - Çafri Merkezi Hizmeti (Tesis)"/>
    <s v="Univera - Best Elektromekanik"/>
    <x v="13"/>
    <s v="Stokbar"/>
    <s v="Stokbar"/>
    <n v="77101.2"/>
    <m/>
    <n v="2"/>
    <m/>
    <n v="154202.4"/>
    <m/>
    <n v="0"/>
    <m/>
    <n v="154202.4"/>
    <m/>
    <n v="0"/>
    <n v="0"/>
    <m/>
    <m/>
    <m/>
    <s v="Balıkesir Elektromekanik"/>
    <s v="Mevcut Müşteri"/>
    <s v="Yenileme"/>
    <s v="Hizmet"/>
    <s v="Çağrı Merkezi"/>
    <s v="Key Account"/>
    <s v="Univera Satış"/>
    <s v="Saha Satış"/>
    <s v="Yurt İçi"/>
    <s v="Türkiye"/>
    <s v="Merkez"/>
  </r>
  <r>
    <m/>
    <m/>
    <x v="295"/>
    <s v="Q4"/>
    <x v="0"/>
    <x v="9"/>
    <m/>
    <s v="BESLER GIDA PAZ. SAN. VE TIC. A.S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1782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295"/>
    <s v="Q4"/>
    <x v="0"/>
    <x v="9"/>
    <m/>
    <s v="BUGRA MÜH. VE INS. MALZ. IML. ITH. IHR. TIC. SAN. LTD. STI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1783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295"/>
    <s v="Q4"/>
    <x v="0"/>
    <x v="9"/>
    <m/>
    <s v="ÖZCIHAN GIDA INSAAT TARIM NAKLIYE ENERJI TURIZM MAD. PAZ. VE SAN. LTD. STI."/>
    <s v="EH.03.001"/>
    <s v="EnRoute Panorama - Çafri Merkezi Hizmeti  (MSD)"/>
    <s v="Univera - JTI"/>
    <x v="11"/>
    <s v="Enroute"/>
    <m/>
    <n v="1161.2"/>
    <m/>
    <n v="2"/>
    <m/>
    <n v="2322.4"/>
    <m/>
    <n v="0"/>
    <m/>
    <n v="2322.4"/>
    <m/>
    <n v="0"/>
    <n v="0"/>
    <s v="UNI240000001814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295"/>
    <s v="Q4"/>
    <x v="0"/>
    <x v="9"/>
    <m/>
    <s v="SAMI EMGIN DAG. PAZ. TUR. TEKS. INS. SAN. TIC. LTD. STI."/>
    <s v="EH.03.001"/>
    <s v="EnRoute Panorama - Çafri Merkezi Hizmeti  (MSD)"/>
    <s v="Univera - JTI"/>
    <x v="11"/>
    <s v="Enroute"/>
    <m/>
    <n v="1161.2"/>
    <m/>
    <n v="2"/>
    <m/>
    <n v="2322.4"/>
    <m/>
    <n v="0"/>
    <m/>
    <n v="2322.4"/>
    <m/>
    <n v="0"/>
    <n v="0"/>
    <s v="UNI240000001799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295"/>
    <s v="Q4"/>
    <x v="0"/>
    <x v="9"/>
    <m/>
    <s v="SEYPA GIDA IHTIYAÇ MAD.ÜRETIM.DAG.VE TIC. A.S."/>
    <s v="EH.03.001"/>
    <s v="EnRoute Panorama - Çafri Merkezi Hizmeti  (MSD)"/>
    <s v="Univera - JTI"/>
    <x v="11"/>
    <s v="Enroute"/>
    <m/>
    <n v="1161.2"/>
    <m/>
    <n v="2"/>
    <m/>
    <n v="2322.4"/>
    <m/>
    <n v="0"/>
    <m/>
    <n v="2322.4"/>
    <m/>
    <n v="0"/>
    <n v="0"/>
    <s v="UNI240000001801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295"/>
    <s v="Q4"/>
    <x v="0"/>
    <x v="9"/>
    <m/>
    <s v="SSG DAYANIKLI TÜKETIM MAD. GIDA ÜRÜNLERI PAZ. SAN. TIC. LTD. STI."/>
    <s v="EH.03.001"/>
    <s v="EnRoute Panorama - Çafri Merkezi Hizmeti  (MSD)"/>
    <s v="Univera - JTI"/>
    <x v="11"/>
    <s v="Enroute"/>
    <m/>
    <n v="1161.2"/>
    <m/>
    <n v="2"/>
    <m/>
    <n v="2322.4"/>
    <m/>
    <n v="0"/>
    <m/>
    <n v="2322.4"/>
    <m/>
    <n v="0"/>
    <n v="0"/>
    <s v="UNI240000001802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295"/>
    <s v="Q4"/>
    <x v="0"/>
    <x v="9"/>
    <m/>
    <s v="YILDIRIMLAR GRUP IHTIYAÇ VE GIDA MAD. TURIZM A.S"/>
    <s v="EH.03.001"/>
    <s v="EnRoute Panorama - Çafri Merkezi Hizmeti  (MSD)"/>
    <s v="Univera - JTI"/>
    <x v="11"/>
    <s v="Enroute"/>
    <m/>
    <n v="1161.2"/>
    <m/>
    <n v="2"/>
    <m/>
    <n v="2322.4"/>
    <m/>
    <n v="0"/>
    <m/>
    <n v="2322.4"/>
    <m/>
    <n v="0"/>
    <n v="0"/>
    <s v="UNI240000001804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295"/>
    <s v="Q2"/>
    <x v="1"/>
    <x v="4"/>
    <m/>
    <s v="ASLI UÇUR"/>
    <s v="UH.01.002"/>
    <s v="Unidox Kontör"/>
    <s v="Univera - Dardanel"/>
    <x v="6"/>
    <s v="E-Dönüşüm"/>
    <s v="Unidox"/>
    <n v="2.8"/>
    <m/>
    <n v="10000"/>
    <m/>
    <n v="28000"/>
    <m/>
    <n v="0"/>
    <m/>
    <n v="28000"/>
    <m/>
    <n v="0"/>
    <n v="0"/>
    <m/>
    <m/>
    <m/>
    <s v="Dardanel"/>
    <s v="Mevcut Müşteri"/>
    <s v="Yeni Satış"/>
    <s v="Kontor"/>
    <s v="Kontor Satışı"/>
    <s v="Key Account"/>
    <s v="Univera Satış"/>
    <s v="Saha Satış"/>
    <s v="Yurt İçi"/>
    <s v="Türkiye"/>
    <s v="Dist"/>
  </r>
  <r>
    <m/>
    <m/>
    <x v="295"/>
    <s v="Q2"/>
    <x v="1"/>
    <x v="4"/>
    <m/>
    <s v="ANADOLU MOTOR ÜRETIM VE PAZARLAMA A.S"/>
    <s v="SH.02.001"/>
    <s v="Stokbar Panorama - Yillik Yazilim Bakim Hizmeti"/>
    <s v="Univera - Anadolu Motor"/>
    <x v="13"/>
    <s v="Stokbar"/>
    <s v="Stokbar"/>
    <n v="148650.93"/>
    <m/>
    <n v="1"/>
    <m/>
    <n v="148650.93"/>
    <m/>
    <n v="0"/>
    <m/>
    <n v="148650.93"/>
    <m/>
    <n v="0"/>
    <n v="0"/>
    <m/>
    <m/>
    <m/>
    <s v="Anadolu Motor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295"/>
    <s v="Q2"/>
    <x v="1"/>
    <x v="4"/>
    <m/>
    <s v="ANADOLU MOTOR ÜRETIM VE PAZARLAMA A.S"/>
    <s v="SH.03.001"/>
    <s v="Stokbar Panorama - Çafri Merkezi Hizmeti (Tesis)"/>
    <s v="Univera - Anadolu Motor"/>
    <x v="13"/>
    <s v="Stokbar"/>
    <s v="Stokbar"/>
    <n v="175469.76"/>
    <m/>
    <n v="1"/>
    <m/>
    <n v="175469.76"/>
    <m/>
    <n v="0"/>
    <m/>
    <n v="175469.76"/>
    <m/>
    <n v="0"/>
    <n v="0"/>
    <m/>
    <m/>
    <m/>
    <s v="Anadolu Motor"/>
    <s v="Mevcut Müşteri"/>
    <s v="Yenileme"/>
    <s v="Hizmet"/>
    <s v="Çağrı Merkezi"/>
    <s v="Key Account"/>
    <s v="Univera Satış"/>
    <s v="Saha Satış"/>
    <s v="Yurt İçi"/>
    <s v="Türkiye"/>
    <s v="Merkez"/>
  </r>
  <r>
    <m/>
    <m/>
    <x v="295"/>
    <s v="Q2"/>
    <x v="1"/>
    <x v="4"/>
    <m/>
    <s v="Shell &amp; Turcas Petrol A.Ş."/>
    <s v="OH.02.001"/>
    <s v="Outsource Yazilim Bakimi Hizmeti"/>
    <s v="Univera - Shell Bee"/>
    <x v="13"/>
    <s v="Enroute"/>
    <s v="Outsource - Hizmet"/>
    <n v="264750"/>
    <m/>
    <n v="1"/>
    <m/>
    <n v="264750"/>
    <m/>
    <n v="0"/>
    <m/>
    <n v="264750"/>
    <m/>
    <n v="0"/>
    <n v="0"/>
    <m/>
    <m/>
    <m/>
    <s v="Shell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295"/>
    <s v="Q2"/>
    <x v="1"/>
    <x v="4"/>
    <m/>
    <s v="BMC OTOMOTIV SAN. VE TIC. A.S."/>
    <s v="CDH.03.003"/>
    <s v="Calldesk Panorama Admin Uzman Destek Hizmeti"/>
    <s v="Univera - BMC"/>
    <x v="13"/>
    <s v="ServiceCore"/>
    <s v="Calldesk"/>
    <n v="117000"/>
    <m/>
    <n v="1"/>
    <m/>
    <n v="117000"/>
    <m/>
    <n v="0"/>
    <m/>
    <n v="117000"/>
    <m/>
    <n v="0"/>
    <n v="0"/>
    <m/>
    <m/>
    <m/>
    <s v="BMC"/>
    <s v="Mevcut Müşteri"/>
    <s v="Yenileme"/>
    <s v="Hizmet"/>
    <s v="Uzman Destek Hizmeti"/>
    <s v="Key Account"/>
    <s v="Univera Satış"/>
    <s v="Saha Satış"/>
    <s v="Yurt İçi"/>
    <s v="Türkiye"/>
    <s v="Merkez"/>
  </r>
  <r>
    <m/>
    <m/>
    <x v="296"/>
    <s v="Q4"/>
    <x v="0"/>
    <x v="9"/>
    <m/>
    <s v="BURAY TÜTÜN MAMUL. MESR. PAZ. VE DAG. TIC. LTD. STI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1784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296"/>
    <s v="Q4"/>
    <x v="0"/>
    <x v="9"/>
    <m/>
    <s v="CAN TÜTÜN MAMULLERI INSAAT VE SANAYI TICARET A.S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1785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296"/>
    <s v="Q2"/>
    <x v="1"/>
    <x v="4"/>
    <m/>
    <s v="MİYA OTOMASYON VE BARKOD BILISIM SISTEMLERI SAN TİC. VE L.T.D. STI."/>
    <s v="WProje Yönetimi.02.001"/>
    <s v="Webplus (Android) SATIS TEMSILCISI LISANSI"/>
    <s v="Univera - Kanal"/>
    <x v="5"/>
    <s v="Enroute"/>
    <s v="Webplus"/>
    <n v="4550"/>
    <m/>
    <n v="3"/>
    <m/>
    <n v="13650"/>
    <m/>
    <n v="0"/>
    <m/>
    <n v="13650"/>
    <m/>
    <n v="0"/>
    <n v="0"/>
    <m/>
    <m/>
    <m/>
    <s v="Miya"/>
    <s v="Mevcut Müşteri"/>
    <s v="Yeni Satış"/>
    <s v="Lisans"/>
    <s v="Lisans Satışı"/>
    <s v="Key Account"/>
    <s v="Kanal Satış"/>
    <s v="Miya"/>
    <s v="Yurt İçi"/>
    <s v="Türkiye"/>
    <s v="Merkez"/>
  </r>
  <r>
    <m/>
    <m/>
    <x v="297"/>
    <s v="Q4"/>
    <x v="0"/>
    <x v="9"/>
    <m/>
    <s v="ÇELIKKOL TURIZM GIDA MAD.SAN VE TIC. LTD. STI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1786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297"/>
    <s v="Q4"/>
    <x v="0"/>
    <x v="9"/>
    <m/>
    <s v="DOYURAN GIDA A.S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1787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297"/>
    <s v="Q4"/>
    <x v="0"/>
    <x v="9"/>
    <m/>
    <s v="FLAS TURIZM INSAAT TAAHHÜT TIC. LTD. STI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1789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297"/>
    <s v="Q4"/>
    <x v="0"/>
    <x v="9"/>
    <m/>
    <s v="FLAS TURIZM INSAAT TAAHHÜT TIC. LTD. STI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1790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297"/>
    <s v="Q4"/>
    <x v="0"/>
    <x v="9"/>
    <m/>
    <s v="KILKISLI MES. TEK. MAM. GIDA MAD. SAN. TIC. LTD. STI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1792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297"/>
    <s v="Q4"/>
    <x v="0"/>
    <x v="9"/>
    <m/>
    <s v="REYMAR TÜTÜN MAM. DAG. VE PAZ. LTD. STI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1797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297"/>
    <s v="Q4"/>
    <x v="0"/>
    <x v="9"/>
    <m/>
    <s v="SAGIROGLU TÜTÜN ÜRÜN. INS.TAAH. SAN. VE TIC. LTD. STI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1798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297"/>
    <s v="Q4"/>
    <x v="0"/>
    <x v="9"/>
    <m/>
    <s v="SEYDIM DAG.PAZ.A.S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1800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297"/>
    <s v="Q2"/>
    <x v="1"/>
    <x v="4"/>
    <m/>
    <s v="MATRIKS BİLGİSAYAR SİSTEMLERİ LTD.ŞTİ"/>
    <s v="WPH.02.001"/>
    <s v="Webplus Yazilim Bakimi Hizmeti"/>
    <s v="Univera - Kanal"/>
    <x v="5"/>
    <s v="Enroute"/>
    <s v="Webplus"/>
    <n v="9171"/>
    <m/>
    <n v="1"/>
    <m/>
    <n v="9171"/>
    <m/>
    <n v="0"/>
    <m/>
    <n v="9171"/>
    <m/>
    <n v="0"/>
    <n v="0"/>
    <m/>
    <m/>
    <m/>
    <s v="Matriks"/>
    <s v="Mevcut Müşteri"/>
    <s v="Yenileme"/>
    <s v="Hizmet"/>
    <s v="Bakım ve Destek Hizmeti"/>
    <s v="Key Account"/>
    <s v="Kanal Satış"/>
    <s v="Matriks"/>
    <s v="Yurt İçi"/>
    <s v="Türkiye"/>
    <s v="Merkez"/>
  </r>
  <r>
    <m/>
    <m/>
    <x v="297"/>
    <s v="Q2"/>
    <x v="1"/>
    <x v="4"/>
    <m/>
    <s v="MATRIKS BİLGİSAYAR SİSTEMLERİ LTD.ŞTİ"/>
    <s v="WPH.02.001"/>
    <s v="Webplus Yazilim Bakimi Hizmeti"/>
    <s v="Univera - Kanal"/>
    <x v="5"/>
    <s v="Enroute"/>
    <s v="Webplus"/>
    <n v="10000"/>
    <m/>
    <n v="3"/>
    <m/>
    <n v="30000"/>
    <m/>
    <n v="0"/>
    <m/>
    <n v="30000"/>
    <m/>
    <n v="0"/>
    <n v="0"/>
    <m/>
    <m/>
    <m/>
    <s v="Matriks"/>
    <s v="Mevcut Müşteri"/>
    <s v="Yenileme"/>
    <s v="Hizmet"/>
    <s v="Bakım ve Destek Hizmeti"/>
    <s v="Key Account"/>
    <s v="Kanal Satış"/>
    <s v="Matriks"/>
    <s v="Yurt İçi"/>
    <s v="Türkiye"/>
    <s v="Merkez"/>
  </r>
  <r>
    <m/>
    <m/>
    <x v="297"/>
    <s v="Q2"/>
    <x v="1"/>
    <x v="4"/>
    <m/>
    <s v="MİYA OTOMASYON VE BARKOD BILISIM SISTEMLERI SAN TİC. VE L.T.D. STI."/>
    <s v="WPH.02.001"/>
    <s v="Webplus Yazilim Bakimi Hizmeti"/>
    <s v="Univera - Kanal"/>
    <x v="5"/>
    <s v="Enroute"/>
    <s v="Webplus"/>
    <n v="11240"/>
    <m/>
    <n v="9"/>
    <m/>
    <n v="101160"/>
    <m/>
    <n v="0"/>
    <m/>
    <n v="101160"/>
    <m/>
    <n v="0"/>
    <n v="0"/>
    <m/>
    <m/>
    <m/>
    <s v="Miya"/>
    <s v="Mevcut Müşteri"/>
    <s v="Yenileme"/>
    <s v="Hizmet"/>
    <s v="Bakım ve Destek Hizmeti"/>
    <s v="Key Account"/>
    <s v="Kanal Satış"/>
    <s v="Miya"/>
    <s v="Yurt İçi"/>
    <s v="Türkiye"/>
    <s v="Merkez"/>
  </r>
  <r>
    <m/>
    <m/>
    <x v="297"/>
    <s v="Q2"/>
    <x v="1"/>
    <x v="4"/>
    <m/>
    <s v="MİYA OTOMASYON VE BARKOD BILISIM SISTEMLERI SAN TİC. VE L.T.D. STI."/>
    <s v="WPH.02.001"/>
    <s v="Webplus Yazilim Bakimi Hizmeti"/>
    <s v="Univera - Kanal"/>
    <x v="5"/>
    <s v="Enroute"/>
    <s v="Webplus"/>
    <n v="7024"/>
    <m/>
    <n v="2"/>
    <m/>
    <n v="14048"/>
    <m/>
    <n v="0"/>
    <m/>
    <n v="14048"/>
    <m/>
    <n v="0"/>
    <n v="0"/>
    <m/>
    <m/>
    <m/>
    <s v="Miya"/>
    <s v="Mevcut Müşteri"/>
    <s v="Yenileme"/>
    <s v="Hizmet"/>
    <s v="Bakım ve Destek Hizmeti"/>
    <s v="Key Account"/>
    <s v="Kanal Satış"/>
    <s v="Miya"/>
    <s v="Yurt İçi"/>
    <s v="Türkiye"/>
    <s v="Merkez"/>
  </r>
  <r>
    <m/>
    <m/>
    <x v="297"/>
    <s v="Q2"/>
    <x v="1"/>
    <x v="4"/>
    <m/>
    <s v="MATRIKS BİLGİSAYAR SİSTEMLERİ LTD.ŞTİ"/>
    <s v="WProje Yönetimi.01.007"/>
    <s v="Webplus E-DÖNÜSÜM MODÜL LISANSI"/>
    <s v="Univera - Kanal"/>
    <x v="5"/>
    <s v="Enroute"/>
    <s v="Webplus"/>
    <n v="11500"/>
    <m/>
    <n v="1"/>
    <m/>
    <n v="11500"/>
    <m/>
    <n v="0"/>
    <m/>
    <n v="11500"/>
    <m/>
    <n v="0"/>
    <n v="0"/>
    <m/>
    <m/>
    <m/>
    <s v="Matriks"/>
    <s v="Mevcut Müşteri"/>
    <s v="Yeni Satış"/>
    <s v="Lisans"/>
    <s v="Lisans Satışı"/>
    <s v="Key Account"/>
    <s v="Kanal Satış"/>
    <s v="Matriks"/>
    <s v="Yurt İçi"/>
    <s v="Türkiye"/>
    <s v="Merkez"/>
  </r>
  <r>
    <m/>
    <m/>
    <x v="297"/>
    <s v="Q2"/>
    <x v="1"/>
    <x v="4"/>
    <m/>
    <s v="MATRIKS BİLGİSAYAR SİSTEMLERİ LTD.ŞTİ"/>
    <s v="WProje Yönetimi.01.006"/>
    <s v="Webplus DISTRIBUTION SATIS-DAGITIM YazılımI (Light)"/>
    <s v="Univera - Kanal"/>
    <x v="5"/>
    <s v="Enroute"/>
    <s v="Webplus"/>
    <n v="17250"/>
    <m/>
    <n v="1"/>
    <m/>
    <n v="17250"/>
    <m/>
    <n v="0"/>
    <m/>
    <n v="17250"/>
    <m/>
    <n v="0"/>
    <n v="0"/>
    <m/>
    <m/>
    <m/>
    <s v="Matriks"/>
    <s v="Mevcut Müşteri"/>
    <s v="Yeni Satış"/>
    <s v="Lisans"/>
    <s v="Lisans Satışı"/>
    <s v="Key Account"/>
    <s v="Kanal Satış"/>
    <s v="Matriks"/>
    <s v="Yurt İçi"/>
    <s v="Türkiye"/>
    <s v="Merkez"/>
  </r>
  <r>
    <m/>
    <m/>
    <x v="297"/>
    <s v="Q2"/>
    <x v="1"/>
    <x v="4"/>
    <m/>
    <s v="MATRIKS BİLGİSAYAR SİSTEMLERİ LTD.ŞTİ"/>
    <s v="WProje Yönetimi.02.001"/>
    <s v="Webplus (Android) SATIS TEMSILCISI LISANSI"/>
    <s v="Univera - Kanal"/>
    <x v="5"/>
    <s v="Enroute"/>
    <s v="Webplus"/>
    <n v="2588"/>
    <m/>
    <n v="5"/>
    <m/>
    <n v="12940"/>
    <m/>
    <n v="0"/>
    <m/>
    <n v="12940"/>
    <m/>
    <n v="0"/>
    <n v="0"/>
    <m/>
    <m/>
    <m/>
    <s v="Matriks"/>
    <s v="Mevcut Müşteri"/>
    <s v="Yeni Satış"/>
    <s v="Lisans"/>
    <s v="Lisans Satışı"/>
    <s v="Key Account"/>
    <s v="Kanal Satış"/>
    <s v="Matriks"/>
    <s v="Yurt İçi"/>
    <s v="Türkiye"/>
    <s v="Merkez"/>
  </r>
  <r>
    <m/>
    <m/>
    <x v="297"/>
    <s v="Q2"/>
    <x v="1"/>
    <x v="4"/>
    <m/>
    <s v="PARAM MERKEZİ YÖNETIM DESTEK HIZMETLERI A.S"/>
    <s v="VY.05.007"/>
    <s v="Varuna CRM (Enterprise) Aylik Kiralama"/>
    <s v="Univera - Turk ELektronik Para"/>
    <x v="10"/>
    <s v="Varuna"/>
    <s v="Varuna"/>
    <n v="1900"/>
    <m/>
    <n v="3"/>
    <m/>
    <n v="5700"/>
    <m/>
    <n v="0"/>
    <m/>
    <n v="5700"/>
    <m/>
    <n v="0"/>
    <n v="0"/>
    <m/>
    <m/>
    <m/>
    <s v="Param Merkezi Yönetim"/>
    <s v="Param Grup"/>
    <s v="Yenileme"/>
    <s v="Lisans"/>
    <s v="Lisans Kiralama"/>
    <s v="Key Account"/>
    <s v="Univera Satış"/>
    <s v="Saha Satış"/>
    <s v="Yurt İçi"/>
    <s v="Türkiye"/>
    <s v="Merkez"/>
  </r>
  <r>
    <m/>
    <m/>
    <x v="297"/>
    <s v="Q2"/>
    <x v="1"/>
    <x v="4"/>
    <m/>
    <s v="PARAM MERKEZİ YÖNETIM DESTEK HIZMETLERI A.S"/>
    <s v="VY.05.007"/>
    <s v="Varuna CRM (Enterprise) Aylik Kiralama"/>
    <s v="Univera - Turk ELektronik Para"/>
    <x v="10"/>
    <s v="Varuna"/>
    <s v="Varuna"/>
    <n v="1900"/>
    <m/>
    <n v="3"/>
    <m/>
    <n v="5700"/>
    <m/>
    <n v="0"/>
    <m/>
    <n v="5700"/>
    <m/>
    <n v="0"/>
    <n v="0"/>
    <m/>
    <m/>
    <m/>
    <s v="Param Merkezi Yönetim"/>
    <s v="Param Grup"/>
    <s v="Yenileme"/>
    <s v="Lisans"/>
    <s v="Lisans Kiralama"/>
    <s v="Key Account"/>
    <s v="Univera Satış"/>
    <s v="Saha Satış"/>
    <s v="Yurt İçi"/>
    <s v="Türkiye"/>
    <s v="Merkez"/>
  </r>
  <r>
    <m/>
    <m/>
    <x v="297"/>
    <s v="Q2"/>
    <x v="1"/>
    <x v="4"/>
    <m/>
    <s v="PARAM MERKEZİ YÖNETIM DESTEK HIZMETLERI A.S"/>
    <s v="VY.05.007"/>
    <s v="Varuna CRM (Enterprise) Aylik Kiralama"/>
    <s v="Univera - Turk ELektronik Para"/>
    <x v="10"/>
    <s v="Varuna"/>
    <s v="Varuna"/>
    <n v="1900"/>
    <m/>
    <n v="3"/>
    <m/>
    <n v="5700"/>
    <m/>
    <n v="0"/>
    <m/>
    <n v="5700"/>
    <m/>
    <n v="0"/>
    <n v="0"/>
    <m/>
    <m/>
    <m/>
    <s v="Param Merkezi Yönetim"/>
    <s v="Param Grup"/>
    <s v="Yenileme"/>
    <s v="Lisans"/>
    <s v="Lisans Kiralama"/>
    <s v="Key Account"/>
    <s v="Univera Satış"/>
    <s v="Saha Satış"/>
    <s v="Yurt İçi"/>
    <s v="Türkiye"/>
    <s v="Merkez"/>
  </r>
  <r>
    <m/>
    <m/>
    <x v="297"/>
    <s v="Q2"/>
    <x v="1"/>
    <x v="4"/>
    <m/>
    <s v="TURK ELEKTRONIK PARA A.S"/>
    <s v="VY.05.007"/>
    <s v="Varuna CRM (Enterprise) Aylik Kiralama"/>
    <s v="Univera - Turk ELektronik Para"/>
    <x v="10"/>
    <s v="Varuna"/>
    <s v="Varuna"/>
    <n v="1900"/>
    <m/>
    <n v="60"/>
    <m/>
    <n v="114000"/>
    <m/>
    <n v="0"/>
    <m/>
    <n v="114000"/>
    <m/>
    <n v="0"/>
    <n v="0"/>
    <m/>
    <m/>
    <m/>
    <s v="Türk Elektronik Para A.Ş."/>
    <s v="Param Grup"/>
    <s v="Yenileme"/>
    <s v="Lisans"/>
    <s v="Lisans Kiralama"/>
    <s v="Param Grup"/>
    <s v="Univera Satış"/>
    <s v="Saha Satış"/>
    <s v="Yurt İçi"/>
    <s v="Türkiye"/>
    <s v="Merkez"/>
  </r>
  <r>
    <m/>
    <m/>
    <x v="297"/>
    <s v="Q2"/>
    <x v="1"/>
    <x v="4"/>
    <m/>
    <s v="TURK ELEKTRONIK PARA A.S"/>
    <s v="VY.05.007"/>
    <s v="Varuna CRM (Enterprise) Aylik Kiralama"/>
    <s v="Univera - Turk ELektronik Para"/>
    <x v="10"/>
    <s v="Varuna"/>
    <s v="Varuna"/>
    <n v="1900"/>
    <m/>
    <n v="56"/>
    <m/>
    <n v="106400"/>
    <m/>
    <n v="0"/>
    <m/>
    <n v="106400"/>
    <m/>
    <n v="0"/>
    <n v="0"/>
    <m/>
    <m/>
    <m/>
    <s v="Türk Elektronik Para A.Ş."/>
    <s v="Param Grup"/>
    <s v="Yenileme"/>
    <s v="Lisans"/>
    <s v="Lisans Kiralama"/>
    <s v="Param Grup"/>
    <s v="Univera Satış"/>
    <s v="Saha Satış"/>
    <s v="Yurt İçi"/>
    <s v="Türkiye"/>
    <s v="Merkez"/>
  </r>
  <r>
    <m/>
    <m/>
    <x v="297"/>
    <s v="Q2"/>
    <x v="1"/>
    <x v="4"/>
    <m/>
    <s v="TURK ELEKTRONIK PARA A.S"/>
    <s v="VY.05.007"/>
    <s v="Varuna CRM (Enterprise) Aylik Kiralama"/>
    <s v="Univera - Turk ELektronik Para"/>
    <x v="10"/>
    <s v="Varuna"/>
    <s v="Varuna"/>
    <n v="1900"/>
    <m/>
    <n v="61"/>
    <m/>
    <n v="115900"/>
    <m/>
    <n v="0"/>
    <m/>
    <n v="115900"/>
    <m/>
    <n v="0"/>
    <n v="0"/>
    <m/>
    <m/>
    <m/>
    <s v="Türk Elektronik Para A.Ş."/>
    <s v="Param Grup"/>
    <s v="Yenileme"/>
    <s v="Lisans"/>
    <s v="Lisans Kiralama"/>
    <s v="Param Grup"/>
    <s v="Univera Satış"/>
    <s v="Saha Satış"/>
    <s v="Yurt İçi"/>
    <s v="Türkiye"/>
    <s v="Merkez"/>
  </r>
  <r>
    <m/>
    <m/>
    <x v="297"/>
    <s v="Q2"/>
    <x v="1"/>
    <x v="4"/>
    <m/>
    <s v="TURK ELEKTRONIK PARA A.S"/>
    <s v="VY.05.007"/>
    <s v="Varuna CRM (Enterprise) Aylik Kiralama"/>
    <s v="Univera - Turk ELektronik Para"/>
    <x v="10"/>
    <s v="Varuna"/>
    <s v="Varuna"/>
    <n v="1900"/>
    <m/>
    <n v="5"/>
    <m/>
    <n v="9500"/>
    <m/>
    <n v="0"/>
    <m/>
    <n v="9500"/>
    <m/>
    <n v="0"/>
    <n v="0"/>
    <m/>
    <m/>
    <m/>
    <s v="Türk Elektronik Para A.Ş."/>
    <s v="Param Grup"/>
    <s v="Yenileme"/>
    <s v="Lisans"/>
    <s v="Lisans Kiralama"/>
    <s v="Param Grup"/>
    <s v="Univera Satış"/>
    <s v="Saha Satış"/>
    <s v="Yurt İçi"/>
    <s v="Türkiye"/>
    <s v="Merkez"/>
  </r>
  <r>
    <m/>
    <m/>
    <x v="297"/>
    <s v="Q2"/>
    <x v="1"/>
    <x v="4"/>
    <m/>
    <s v="TURK ELEKTRONIK PARA A.S"/>
    <s v="VY.05.007"/>
    <s v="Varuna CRM (Enterprise) Aylik Kiralama"/>
    <s v="Univera - Turk ELektronik Para"/>
    <x v="10"/>
    <s v="Varuna"/>
    <s v="Varuna"/>
    <n v="1900"/>
    <m/>
    <n v="5"/>
    <m/>
    <n v="9500"/>
    <m/>
    <n v="0"/>
    <m/>
    <n v="9500"/>
    <m/>
    <n v="0"/>
    <n v="0"/>
    <m/>
    <m/>
    <m/>
    <s v="Türk Elektronik Para A.Ş."/>
    <s v="Param Grup"/>
    <s v="Yenileme"/>
    <s v="Lisans"/>
    <s v="Lisans Kiralama"/>
    <s v="Param Grup"/>
    <s v="Univera Satış"/>
    <s v="Saha Satış"/>
    <s v="Yurt İçi"/>
    <s v="Türkiye"/>
    <s v="Merkez"/>
  </r>
  <r>
    <m/>
    <m/>
    <x v="297"/>
    <s v="Q2"/>
    <x v="1"/>
    <x v="4"/>
    <m/>
    <s v="TURK ELEKTRONIK PARA A.S"/>
    <s v="VY.05.007"/>
    <s v="Varuna CRM (Enterprise) Aylik Kiralama"/>
    <s v="Univera - Turk ELektronik Para"/>
    <x v="10"/>
    <s v="Varuna"/>
    <s v="Varuna"/>
    <n v="1900"/>
    <m/>
    <n v="5"/>
    <m/>
    <n v="9500"/>
    <m/>
    <n v="0"/>
    <m/>
    <n v="9500"/>
    <m/>
    <n v="0"/>
    <n v="0"/>
    <m/>
    <m/>
    <m/>
    <s v="Türk Elektronik Para A.Ş."/>
    <s v="Param Grup"/>
    <s v="Yenileme"/>
    <s v="Lisans"/>
    <s v="Lisans Kiralama"/>
    <s v="Param Grup"/>
    <s v="Univera Satış"/>
    <s v="Saha Satış"/>
    <s v="Yurt İçi"/>
    <s v="Türkiye"/>
    <s v="Merkez"/>
  </r>
  <r>
    <m/>
    <m/>
    <x v="297"/>
    <s v="Q2"/>
    <x v="1"/>
    <x v="4"/>
    <m/>
    <s v="TURK FINANSMAN ANONIM SIRKETI"/>
    <s v="VY.05.007"/>
    <s v="Varuna CRM (Enterprise) Aylik Kiralama"/>
    <s v="Univera - Turk ELektronik Para"/>
    <x v="10"/>
    <s v="Varuna"/>
    <s v="Varuna"/>
    <n v="1900"/>
    <m/>
    <n v="13"/>
    <m/>
    <n v="24700"/>
    <m/>
    <n v="0"/>
    <m/>
    <n v="24700"/>
    <m/>
    <n v="0"/>
    <n v="0"/>
    <m/>
    <m/>
    <m/>
    <s v="Türk Finansman A.Ş."/>
    <s v="Param Grup"/>
    <s v="Yenileme"/>
    <s v="Lisans"/>
    <s v="Lisans Kiralama"/>
    <s v="Key Account"/>
    <s v="Univera Satış"/>
    <s v="Saha Satış"/>
    <s v="Yurt İçi"/>
    <s v="Türkiye"/>
    <s v="Merkez"/>
  </r>
  <r>
    <m/>
    <m/>
    <x v="297"/>
    <s v="Q2"/>
    <x v="1"/>
    <x v="4"/>
    <m/>
    <s v="TURK FINANSMAN ANONIM SIRKETI"/>
    <s v="VY.05.007"/>
    <s v="Varuna CRM (Enterprise) Aylik Kiralama"/>
    <s v="Univera - Turk ELektronik Para"/>
    <x v="10"/>
    <s v="Varuna"/>
    <s v="Varuna"/>
    <n v="1900"/>
    <m/>
    <n v="16"/>
    <m/>
    <n v="30400"/>
    <m/>
    <n v="0"/>
    <m/>
    <n v="30400"/>
    <m/>
    <n v="0"/>
    <n v="0"/>
    <m/>
    <m/>
    <m/>
    <s v="Türk Finansman A.Ş."/>
    <s v="Param Grup"/>
    <s v="Yenileme"/>
    <s v="Lisans"/>
    <s v="Lisans Kiralama"/>
    <s v="Key Account"/>
    <s v="Univera Satış"/>
    <s v="Saha Satış"/>
    <s v="Yurt İçi"/>
    <s v="Türkiye"/>
    <s v="Merkez"/>
  </r>
  <r>
    <m/>
    <m/>
    <x v="297"/>
    <s v="Q2"/>
    <x v="1"/>
    <x v="4"/>
    <m/>
    <s v="TURK FINANSMAN ANONIM SIRKETI"/>
    <s v="VY.05.007"/>
    <s v="Varuna CRM (Enterprise) Aylik Kiralama"/>
    <s v="Univera - Turk ELektronik Para"/>
    <x v="10"/>
    <s v="Varuna"/>
    <s v="Varuna"/>
    <n v="1900"/>
    <m/>
    <n v="17"/>
    <m/>
    <n v="32300"/>
    <m/>
    <n v="0"/>
    <m/>
    <n v="32300"/>
    <m/>
    <n v="0"/>
    <n v="0"/>
    <m/>
    <m/>
    <m/>
    <s v="Türk Finansman A.Ş."/>
    <s v="Param Grup"/>
    <s v="Yenileme"/>
    <s v="Lisans"/>
    <s v="Lisans Kiralama"/>
    <s v="Key Account"/>
    <s v="Univera Satış"/>
    <s v="Saha Satış"/>
    <s v="Yurt İçi"/>
    <s v="Türkiye"/>
    <s v="Merkez"/>
  </r>
  <r>
    <m/>
    <m/>
    <x v="297"/>
    <s v="Q2"/>
    <x v="1"/>
    <x v="4"/>
    <m/>
    <s v="UNIVIS BILISIM DESTEK HIZMETLERI SAN.TIC .A.S"/>
    <s v="VY.05.007"/>
    <s v="Varuna CRM (Enterprise) Aylik Kiralama"/>
    <s v="Univera - Turk ELektronik Para"/>
    <x v="10"/>
    <s v="Varuna"/>
    <s v="Varuna"/>
    <n v="1900"/>
    <m/>
    <n v="12"/>
    <m/>
    <n v="22800"/>
    <m/>
    <n v="0"/>
    <m/>
    <n v="22800"/>
    <m/>
    <n v="0"/>
    <n v="0"/>
    <m/>
    <m/>
    <m/>
    <s v="Univis"/>
    <s v="Param Grup"/>
    <s v="Yenileme"/>
    <s v="Lisans"/>
    <s v="Lisans Kiralama"/>
    <s v="Param Grup"/>
    <s v="Univera Satış"/>
    <s v="Saha Satış"/>
    <s v="Yurt İçi"/>
    <s v="Türkiye"/>
    <s v="Merkez"/>
  </r>
  <r>
    <m/>
    <m/>
    <x v="297"/>
    <s v="Q2"/>
    <x v="1"/>
    <x v="4"/>
    <m/>
    <s v="UNIVIS BILISIM DESTEK HIZMETLERI SAN.TIC .A.S"/>
    <s v="VY.05.007"/>
    <s v="Varuna CRM (Enterprise) Aylik Kiralama"/>
    <s v="Univera - Turk ELektronik Para"/>
    <x v="10"/>
    <s v="Varuna"/>
    <s v="Varuna"/>
    <n v="1900"/>
    <m/>
    <n v="11"/>
    <m/>
    <n v="20900"/>
    <m/>
    <n v="0"/>
    <m/>
    <n v="20900"/>
    <m/>
    <n v="0"/>
    <n v="0"/>
    <m/>
    <m/>
    <m/>
    <s v="Univis"/>
    <s v="Param Grup"/>
    <s v="Yenileme"/>
    <s v="Lisans"/>
    <s v="Lisans Kiralama"/>
    <s v="Param Grup"/>
    <s v="Univera Satış"/>
    <s v="Saha Satış"/>
    <s v="Yurt İçi"/>
    <s v="Türkiye"/>
    <s v="Merkez"/>
  </r>
  <r>
    <m/>
    <m/>
    <x v="297"/>
    <s v="Q2"/>
    <x v="1"/>
    <x v="4"/>
    <m/>
    <s v="UNIVIS BILISIM DESTEK HIZMETLERI SAN.TIC .A.S"/>
    <s v="VY.05.007"/>
    <s v="Varuna CRM (Enterprise) Aylik Kiralama"/>
    <s v="Univera - Turk ELektronik Para"/>
    <x v="10"/>
    <s v="Varuna"/>
    <s v="Varuna"/>
    <n v="1900"/>
    <m/>
    <n v="12"/>
    <m/>
    <n v="22800"/>
    <m/>
    <n v="0"/>
    <m/>
    <n v="22800"/>
    <m/>
    <n v="0"/>
    <n v="0"/>
    <m/>
    <m/>
    <m/>
    <s v="Univis"/>
    <s v="Param Grup"/>
    <s v="Yenileme"/>
    <s v="Lisans"/>
    <s v="Lisans Kiralama"/>
    <s v="Param Grup"/>
    <s v="Univera Satış"/>
    <s v="Saha Satış"/>
    <s v="Yurt İçi"/>
    <s v="Türkiye"/>
    <s v="Merkez"/>
  </r>
  <r>
    <m/>
    <m/>
    <x v="297"/>
    <s v="Q2"/>
    <x v="1"/>
    <x v="4"/>
    <m/>
    <s v="ALKAR DAGITIM GIDA INSAAT VE OTOMOTIV SANAYI TICARET LIMITED SIRKETI"/>
    <s v="UH.01.002"/>
    <s v="Unidox Kontör"/>
    <s v="Univera Kontör Satışı"/>
    <x v="6"/>
    <s v="E-Dönüşüm"/>
    <s v="Unidox"/>
    <n v="1.29"/>
    <m/>
    <n v="100000"/>
    <m/>
    <n v="129000"/>
    <m/>
    <n v="0"/>
    <m/>
    <n v="129000"/>
    <m/>
    <n v="0"/>
    <n v="0"/>
    <m/>
    <m/>
    <m/>
    <s v="Alkar Dağıtım"/>
    <s v="Mevcut Müşteri"/>
    <s v="Yeni Satış"/>
    <s v="Kontor"/>
    <s v="Kontor Satışı"/>
    <s v="Key Account"/>
    <s v="Univera Satış"/>
    <s v="Saha Satış"/>
    <s v="Yurt İçi"/>
    <s v="Türkiye"/>
    <s v="Merkez"/>
  </r>
  <r>
    <m/>
    <m/>
    <x v="297"/>
    <s v="Q2"/>
    <x v="1"/>
    <x v="4"/>
    <m/>
    <s v="EMIR GIDA - ERHAN ÇADIROGLU"/>
    <s v="UH.01.002"/>
    <s v="Unidox Kontör"/>
    <s v="Univera Kontör Satışı"/>
    <x v="6"/>
    <s v="E-Dönüşüm"/>
    <s v="Unidox"/>
    <n v="2.8"/>
    <m/>
    <n v="10000"/>
    <m/>
    <n v="28000"/>
    <m/>
    <n v="0"/>
    <m/>
    <n v="28000"/>
    <m/>
    <n v="0"/>
    <n v="0"/>
    <m/>
    <m/>
    <m/>
    <s v="Tadım"/>
    <s v="Mevcut Müşteri"/>
    <s v="Yeni Satış"/>
    <s v="Kontor"/>
    <s v="Kontor Satışı"/>
    <s v="Key Account"/>
    <s v="Univera Satış"/>
    <s v="Saha Satış"/>
    <s v="Yurt İçi"/>
    <s v="Türkiye"/>
    <s v="Dist"/>
  </r>
  <r>
    <m/>
    <m/>
    <x v="297"/>
    <s v="Q2"/>
    <x v="1"/>
    <x v="4"/>
    <m/>
    <s v="GEZICI GROUP SAN.VE TIC.LTD.STI."/>
    <s v="UH.01.002"/>
    <s v="Unidox Kontör"/>
    <s v="Univera Kontör Satışı"/>
    <x v="6"/>
    <s v="E-Dönüşüm"/>
    <s v="Unidox"/>
    <n v="3.1880000000000002"/>
    <m/>
    <n v="10000"/>
    <m/>
    <n v="31880"/>
    <m/>
    <n v="0"/>
    <m/>
    <n v="31880"/>
    <m/>
    <n v="0"/>
    <n v="0"/>
    <m/>
    <m/>
    <m/>
    <s v="Gezici Grup"/>
    <s v="Yeni Müşteri"/>
    <s v="Yeni Satış"/>
    <s v="Kontor"/>
    <s v="Kontor Satışı"/>
    <s v="Key Account"/>
    <s v="Univera Satış"/>
    <s v="Saha Satış"/>
    <s v="Yurt İçi"/>
    <s v="Türkiye"/>
    <s v="Merkez"/>
  </r>
  <r>
    <m/>
    <m/>
    <x v="297"/>
    <s v="Q2"/>
    <x v="1"/>
    <x v="4"/>
    <m/>
    <s v="KETPA GIDA TEMIZLIK LPG TÜM KÖMÜR ALIM SATIM INSAAT SAGLIK HIZMETLERI SANAYI VE TICARET LTD."/>
    <s v="UH.01.002"/>
    <s v="Unidox Kontör"/>
    <s v="Univera Kontör Satışı"/>
    <x v="6"/>
    <s v="E-Dönüşüm"/>
    <s v="Unidox"/>
    <n v="2.8"/>
    <m/>
    <n v="10000"/>
    <m/>
    <n v="28000"/>
    <m/>
    <n v="0"/>
    <m/>
    <n v="28000"/>
    <m/>
    <n v="0"/>
    <n v="0"/>
    <m/>
    <m/>
    <m/>
    <s v="Ketpa Gıda"/>
    <s v="Yeni Müşteri"/>
    <s v="Yeni Satış"/>
    <s v="Kontor"/>
    <s v="Kontor Satışı"/>
    <s v="Key Account"/>
    <s v="Univera Satış"/>
    <s v="Saha Satış"/>
    <s v="Yurt İçi"/>
    <s v="Türkiye"/>
    <s v="Merkez"/>
  </r>
  <r>
    <m/>
    <m/>
    <x v="297"/>
    <s v="Q2"/>
    <x v="1"/>
    <x v="4"/>
    <m/>
    <s v="BALIKESIR ELEKTROMEKANIK SANAYI TESISLERI AS."/>
    <s v="SH.02.001"/>
    <s v="Stokbar Panorama - Yillik Yazilim Bakim Hizmeti"/>
    <s v="Univera - Best Elektromekanik"/>
    <x v="13"/>
    <s v="Stokbar"/>
    <s v="Stokbar"/>
    <n v="303175.06"/>
    <m/>
    <n v="1"/>
    <m/>
    <n v="303175.06"/>
    <m/>
    <n v="0"/>
    <m/>
    <n v="303175.06"/>
    <m/>
    <n v="0"/>
    <n v="0"/>
    <m/>
    <m/>
    <m/>
    <s v="Balıkesir Elektromekanik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297"/>
    <s v="Q2"/>
    <x v="1"/>
    <x v="4"/>
    <m/>
    <s v="PANAGRO TAR. HAY. GIDA SAN. TIC. A.S."/>
    <s v="SH.02.001"/>
    <s v="Stokbar Panorama - Yillik Yazilim Bakim Hizmeti"/>
    <s v="Univera - Torku"/>
    <x v="13"/>
    <s v="Stokbar"/>
    <s v="Stokbar"/>
    <n v="240840.95999999999"/>
    <m/>
    <n v="1"/>
    <m/>
    <n v="240840.95999999999"/>
    <m/>
    <n v="0"/>
    <m/>
    <n v="240840.95999999999"/>
    <m/>
    <n v="0"/>
    <n v="0"/>
    <m/>
    <m/>
    <m/>
    <s v="Torku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297"/>
    <s v="Q2"/>
    <x v="1"/>
    <x v="4"/>
    <m/>
    <s v="BALIKESIR ELEKTROMEKANIK SANAYI TESISLERI AS."/>
    <s v="SH.03.001"/>
    <s v="Stokbar Panorama - Çafri Merkezi Hizmeti (Tesis)"/>
    <s v="Univera - Best Elektromekanik"/>
    <x v="13"/>
    <s v="Stokbar"/>
    <s v="Stokbar"/>
    <n v="77101.2"/>
    <m/>
    <n v="2"/>
    <m/>
    <n v="154202.4"/>
    <m/>
    <n v="0"/>
    <m/>
    <n v="154202.4"/>
    <m/>
    <n v="0"/>
    <n v="0"/>
    <m/>
    <m/>
    <m/>
    <s v="Balıkesir Elektromekanik"/>
    <s v="Mevcut Müşteri"/>
    <s v="Yenileme"/>
    <s v="Hizmet"/>
    <s v="Çağrı Merkezi"/>
    <s v="Key Account"/>
    <s v="Univera Satış"/>
    <s v="Saha Satış"/>
    <s v="Yurt İçi"/>
    <s v="Türkiye"/>
    <s v="Merkez"/>
  </r>
  <r>
    <m/>
    <m/>
    <x v="297"/>
    <s v="Q2"/>
    <x v="1"/>
    <x v="4"/>
    <m/>
    <s v="PANAGRO TAR. HAY. GIDA SAN. TIC. A.S."/>
    <s v="SH.03.004"/>
    <s v="Stokbar Panorama - Çafri Merkezi Hizmeti (Depo/Lokasyon)"/>
    <s v="Univera - Torku"/>
    <x v="13"/>
    <s v="Stokbar"/>
    <s v="Stokbar"/>
    <n v="53760"/>
    <m/>
    <n v="1"/>
    <m/>
    <n v="53760"/>
    <m/>
    <n v="0"/>
    <m/>
    <n v="53760"/>
    <m/>
    <n v="0"/>
    <n v="0"/>
    <m/>
    <m/>
    <m/>
    <s v="Torku"/>
    <s v="Mevcut Müşteri"/>
    <s v="Yenileme"/>
    <s v="Hizmet"/>
    <s v="Çağrı Merkezi"/>
    <s v="Key Account"/>
    <s v="Univera Satış"/>
    <s v="Saha Satış"/>
    <s v="Yurt İçi"/>
    <s v="Türkiye"/>
    <s v="Merkez"/>
  </r>
  <r>
    <m/>
    <m/>
    <x v="297"/>
    <s v="Q2"/>
    <x v="1"/>
    <x v="4"/>
    <m/>
    <s v="LOREAL TÜRKIYE SAN VE TIC. A.S."/>
    <s v="QH.02.001"/>
    <s v="Quest Panorama - Yillik Yazilim Bakimi, Yasatma ve Merkezi Destek Hizmeti"/>
    <s v="Univera - Loreal Lux"/>
    <x v="13"/>
    <s v="Quest"/>
    <s v="Quest"/>
    <n v="179685"/>
    <m/>
    <n v="1"/>
    <m/>
    <n v="179685"/>
    <m/>
    <n v="0"/>
    <m/>
    <n v="179685"/>
    <m/>
    <n v="0"/>
    <n v="0"/>
    <m/>
    <m/>
    <m/>
    <s v="Loreal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297"/>
    <s v="Q2"/>
    <x v="1"/>
    <x v="4"/>
    <m/>
    <s v="LOREAL TÜRKIYE SAN VE TIC. A.S."/>
    <s v="QH.02.001"/>
    <s v="Quest Panorama - Yillik Yazilim Bakimi, Yasatma ve Merkezi Destek Hizmeti"/>
    <s v="Univera - Loreal Lux"/>
    <x v="13"/>
    <s v="Quest"/>
    <s v="Quest"/>
    <n v="614167"/>
    <m/>
    <n v="1"/>
    <m/>
    <n v="614167"/>
    <m/>
    <n v="0"/>
    <m/>
    <n v="614167"/>
    <m/>
    <n v="0"/>
    <n v="0"/>
    <m/>
    <m/>
    <m/>
    <s v="Loreal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297"/>
    <s v="Q2"/>
    <x v="1"/>
    <x v="4"/>
    <m/>
    <s v="LOREAL TÜRKIYE SAN VE TIC. A.S."/>
    <s v="QH.01.001"/>
    <s v="Quest Panorama - Proje ve Ürün Yönetimi Danismanlifi Hizmeti"/>
    <s v="Univera - Loreal Eczane"/>
    <x v="13"/>
    <s v="Quest"/>
    <s v="Quest"/>
    <n v="22050"/>
    <m/>
    <n v="3"/>
    <m/>
    <n v="73500"/>
    <m/>
    <n v="7350"/>
    <m/>
    <n v="66150"/>
    <m/>
    <n v="0"/>
    <n v="0"/>
    <m/>
    <m/>
    <m/>
    <s v="Loreal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297"/>
    <s v="Q2"/>
    <x v="1"/>
    <x v="4"/>
    <m/>
    <s v="LOREAL TÜRKIYE SAN VE TIC. A.S."/>
    <s v="QH.01.001"/>
    <s v="Quest Panorama - Proje ve Ürün Yönetimi Danismanlifi Hizmeti"/>
    <s v="Univera - Loreal Eczane"/>
    <x v="13"/>
    <s v="Quest"/>
    <s v="Quest"/>
    <n v="19600"/>
    <m/>
    <n v="3"/>
    <m/>
    <n v="73500"/>
    <m/>
    <n v="14700"/>
    <m/>
    <n v="58800"/>
    <m/>
    <n v="0"/>
    <n v="0"/>
    <m/>
    <m/>
    <m/>
    <s v="Loreal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297"/>
    <s v="Q2"/>
    <x v="1"/>
    <x v="4"/>
    <m/>
    <s v="LOREAL TÜRKIYE SAN VE TIC. A.S."/>
    <s v="QY.02.007"/>
    <s v="Quest Panorama - Mobil Kullanicisi Yazılımi (Enterprise)"/>
    <s v="Univera - Loreal Lux"/>
    <x v="13"/>
    <s v="Quest"/>
    <s v="Quest"/>
    <n v="14701.5"/>
    <m/>
    <n v="50"/>
    <m/>
    <n v="816750"/>
    <m/>
    <n v="81675"/>
    <m/>
    <n v="735075"/>
    <m/>
    <n v="0"/>
    <n v="0"/>
    <m/>
    <m/>
    <m/>
    <s v="Loreal"/>
    <s v="Mevcut Müşteri"/>
    <s v="Yeni Satış"/>
    <s v="Lisans"/>
    <s v="Lisans Satışı"/>
    <s v="Key Account"/>
    <s v="Univera Satış"/>
    <s v="Saha Satış"/>
    <s v="Yurt İçi"/>
    <s v="Türkiye"/>
    <s v="Merkez"/>
  </r>
  <r>
    <m/>
    <m/>
    <x v="297"/>
    <s v="Q2"/>
    <x v="1"/>
    <x v="4"/>
    <m/>
    <s v="LOREAL TÜRKIYE SAN VE TIC. A.S."/>
    <s v="QH.08.001"/>
    <s v="Quest Panorama - Hosting Hizmeti"/>
    <s v="Univera - Loreal Lux"/>
    <x v="13"/>
    <s v="Hosting"/>
    <s v="Quest"/>
    <n v="304770"/>
    <m/>
    <n v="1"/>
    <m/>
    <n v="304770"/>
    <m/>
    <n v="0"/>
    <m/>
    <n v="304770"/>
    <m/>
    <n v="0"/>
    <n v="0"/>
    <m/>
    <m/>
    <m/>
    <s v="Loreal"/>
    <s v="Mevcut Müşteri"/>
    <s v="Yenileme"/>
    <s v="Hizmet"/>
    <s v="Hosting"/>
    <s v="Key Account"/>
    <s v="Univera Satış"/>
    <s v="Saha Satış"/>
    <s v="Yurt İçi"/>
    <s v="Türkiye"/>
    <s v="Merkez"/>
  </r>
  <r>
    <m/>
    <m/>
    <x v="297"/>
    <s v="Q2"/>
    <x v="1"/>
    <x v="4"/>
    <m/>
    <s v="YUSUF ALDEMİR (ALDEMİR BİLİŞİM HizmetLERİ VE DANIŞMANLIK)"/>
    <s v="EH.02.016"/>
    <s v="Enroute Panorama - E-Defter Saklama Hizmeti"/>
    <s v="Univera - Kanal"/>
    <x v="6"/>
    <s v="E-Dönüşüm"/>
    <s v="Unidox"/>
    <n v="6250"/>
    <m/>
    <n v="4"/>
    <m/>
    <n v="25000"/>
    <m/>
    <n v="0"/>
    <m/>
    <n v="25000"/>
    <m/>
    <n v="0"/>
    <n v="0"/>
    <m/>
    <m/>
    <m/>
    <s v="Aldemir Bilişim"/>
    <s v="Mevcut Müşteri"/>
    <s v="Yeni Satış"/>
    <s v="Hizmet"/>
    <s v="E-Dönüşüm"/>
    <s v="Diğer"/>
    <s v="Kanal Satış"/>
    <s v="Aldemir"/>
    <s v="Yurt İçi"/>
    <s v="Türkiye"/>
    <s v="Merkez"/>
  </r>
  <r>
    <m/>
    <m/>
    <x v="297"/>
    <s v="Q2"/>
    <x v="1"/>
    <x v="4"/>
    <m/>
    <s v="BMC OTOMOTIV SAN. VE TIC. A.S."/>
    <s v="CDH.03.003"/>
    <s v="Calldesk Panorama Admin Uzman Destek Hizmeti"/>
    <s v="Univera - BMC"/>
    <x v="13"/>
    <s v="ServiceCore"/>
    <s v="Calldesk"/>
    <n v="117000"/>
    <m/>
    <n v="1"/>
    <m/>
    <n v="117000"/>
    <m/>
    <n v="0"/>
    <m/>
    <n v="117000"/>
    <m/>
    <n v="0"/>
    <n v="0"/>
    <m/>
    <m/>
    <m/>
    <s v="BMC"/>
    <s v="Mevcut Müşteri"/>
    <s v="Yenileme"/>
    <s v="Hizmet"/>
    <s v="Uzman Destek Hizmeti"/>
    <s v="Key Account"/>
    <s v="Univera Satış"/>
    <s v="Saha Satış"/>
    <s v="Yurt İçi"/>
    <s v="Türkiye"/>
    <s v="Merkez"/>
  </r>
  <r>
    <m/>
    <m/>
    <x v="297"/>
    <s v="Q2"/>
    <x v="1"/>
    <x v="4"/>
    <m/>
    <s v="BMC OTOMOTIV SAN. VE TIC. A.S."/>
    <s v="CDH.03.003"/>
    <s v="Calldesk Panorama Admin Uzman Destek Hizmeti"/>
    <s v="Univera - BMC"/>
    <x v="13"/>
    <s v="ServiceCore"/>
    <s v="Calldesk"/>
    <n v="117000"/>
    <m/>
    <n v="3"/>
    <m/>
    <n v="351000"/>
    <m/>
    <n v="0"/>
    <m/>
    <n v="351000"/>
    <m/>
    <n v="0"/>
    <n v="0"/>
    <m/>
    <m/>
    <m/>
    <s v="BMC"/>
    <s v="Mevcut Müşteri"/>
    <s v="Yenileme"/>
    <s v="Hizmet"/>
    <s v="Uzman Destek Hizmeti"/>
    <s v="Key Account"/>
    <s v="Univera Satış"/>
    <s v="Saha Satış"/>
    <s v="Yurt İçi"/>
    <s v="Türkiye"/>
    <s v="Merkez"/>
  </r>
  <r>
    <m/>
    <m/>
    <x v="298"/>
    <s v="Q4"/>
    <x v="0"/>
    <x v="9"/>
    <m/>
    <s v="BROWN FORMAN İÇKİ TİC. LTD. ŞTİ."/>
    <s v="EH.03.003"/>
    <s v="EnRoute Panorama - Uzman Destek Hizmeti"/>
    <s v="Univera - Brown Forman"/>
    <x v="12"/>
    <s v="Enroute"/>
    <m/>
    <n v="118750"/>
    <m/>
    <n v="4"/>
    <m/>
    <n v="475000"/>
    <m/>
    <n v="0"/>
    <m/>
    <n v="475000"/>
    <m/>
    <n v="0"/>
    <n v="0"/>
    <s v="UNI240000001877"/>
    <m/>
    <m/>
    <s v="Brown Forman"/>
    <s v="Mevcut Müşteri"/>
    <s v="Yenileme"/>
    <s v="Hizmet"/>
    <s v="Hosting"/>
    <s v="Key Account"/>
    <s v="Univera Satış"/>
    <s v="Saha Satış"/>
    <s v="Yurt İçi"/>
    <s v="Türkiye"/>
    <s v="Merkez"/>
  </r>
  <r>
    <m/>
    <m/>
    <x v="298"/>
    <s v="Q4"/>
    <x v="0"/>
    <x v="9"/>
    <m/>
    <s v="YENER ELEKTRONIK ESYA LPG-AKARYAKIT GIDA INSAAT TAAHHÜT SANAYI TICARET LIMITED SIRKETI"/>
    <s v="EYS.04.012"/>
    <s v="EnRoute Panorama - E-Dönüsüm Modül Lisansi Standart"/>
    <s v="Univera Doğuş Çay Projesi"/>
    <x v="12"/>
    <s v="E-Dönüşüm"/>
    <m/>
    <n v="20000"/>
    <m/>
    <n v="1"/>
    <m/>
    <n v="25000"/>
    <m/>
    <n v="5000"/>
    <m/>
    <n v="20000"/>
    <m/>
    <n v="0"/>
    <n v="0"/>
    <s v="UNI240000001861"/>
    <m/>
    <m/>
    <s v="Doğuş Çay"/>
    <s v="Mevcut Müşteri"/>
    <s v="Yeni Satış"/>
    <s v="Lisans"/>
    <s v="Lisans Satışı"/>
    <s v="Key Account"/>
    <s v="Univera Satış"/>
    <s v="Saha Satış"/>
    <s v="Yurt İçi"/>
    <s v="Türkiye"/>
    <s v="Dist"/>
  </r>
  <r>
    <m/>
    <m/>
    <x v="298"/>
    <s v="Q4"/>
    <x v="0"/>
    <x v="9"/>
    <m/>
    <s v="ALTUN TEMIZLIK TÜTÜN ÜRÜNLERI PAZARLAMA A .S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1776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298"/>
    <s v="Q4"/>
    <x v="0"/>
    <x v="9"/>
    <m/>
    <s v="ARME DAGITIM PAZARLAMA SANAYI VE TIC. A.S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1777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298"/>
    <s v="Q4"/>
    <x v="0"/>
    <x v="9"/>
    <m/>
    <s v="ONGUN EMGIN GIDA DAG. PAZ. TUR.SAN. TIC. LTD. STI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1807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298"/>
    <s v="Q4"/>
    <x v="0"/>
    <x v="9"/>
    <m/>
    <s v="ONGUN EMGIN GIDA DAG. PAZ. TUR.SAN. TIC. LTD. STI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1808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298"/>
    <s v="Q4"/>
    <x v="0"/>
    <x v="9"/>
    <m/>
    <s v="ONGUN EMGIN GIDA DAG. PAZ. TUR.SAN. TIC. LTD. STI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1809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298"/>
    <s v="Q4"/>
    <x v="0"/>
    <x v="9"/>
    <m/>
    <s v="ONGUN EMGIN GIDA DAG. PAZ. TUR.SAN. TIC. LTD. STI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1810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298"/>
    <s v="Q4"/>
    <x v="0"/>
    <x v="9"/>
    <m/>
    <s v="ONGUN EMGIN GIDA DAG. PAZ. TUR.SAN. TIC. LTD. STI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1811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298"/>
    <s v="Q4"/>
    <x v="0"/>
    <x v="9"/>
    <m/>
    <s v="ONGUN EMGIN GIDA DAG. PAZ. TUR.SAN. TIC. LTD. STI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1812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298"/>
    <s v="Q4"/>
    <x v="0"/>
    <x v="9"/>
    <m/>
    <s v="ONGUN EMGIN GIDA DAG. PAZ. TUR.SAN. TIC. LTD. STI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1813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298"/>
    <s v="Q4"/>
    <x v="0"/>
    <x v="9"/>
    <m/>
    <s v="ÖZÇELIK MESRUBAT VE GIDA MAD.TIC.PAZ.A.S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1855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298"/>
    <s v="Q4"/>
    <x v="0"/>
    <x v="9"/>
    <m/>
    <s v="ZÜMRÜT TEKEL ÜRÜNLERI GIDA PAZ.INS.TAAH.SAN.VE.TIC.LTD STI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1806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298"/>
    <s v="Q4"/>
    <x v="0"/>
    <x v="10"/>
    <m/>
    <s v="Mey İçki Sanayi ve Ticaret A.Ş."/>
    <s v="EH.03.004"/>
    <s v="EnRoute Panorama - Admin Operatör Hizmeti"/>
    <s v="Univera - Mey İçki"/>
    <x v="11"/>
    <s v="Enroute"/>
    <m/>
    <n v="112050.5"/>
    <m/>
    <n v="1"/>
    <m/>
    <n v="112050.5"/>
    <m/>
    <n v="0"/>
    <m/>
    <n v="112050.5"/>
    <m/>
    <n v="0"/>
    <n v="0"/>
    <s v="UNI240000001902"/>
    <m/>
    <m/>
    <s v="Mey İçki"/>
    <s v="Mevcut Müşteri"/>
    <s v="Yenileme"/>
    <s v="Hizmet"/>
    <s v="Uzman Destek Hizmeti"/>
    <s v="Key Account"/>
    <s v="Univera Satış"/>
    <s v="Saha Satış"/>
    <s v="Yurt İçi"/>
    <s v="Türkiye"/>
    <s v="Merkez"/>
  </r>
  <r>
    <m/>
    <m/>
    <x v="298"/>
    <s v="Q2"/>
    <x v="1"/>
    <x v="4"/>
    <m/>
    <s v="4 SIMPLE BİLİŞİM SANAYİ VE TİC. LTD. ŞTİ."/>
    <s v="WProje Yönetimi.01.003"/>
    <s v="Webplus EK KULLANICI LISANSI +1"/>
    <s v="Univera - Kanal"/>
    <x v="5"/>
    <s v="Enroute"/>
    <s v="Webplus"/>
    <n v="4182.75"/>
    <m/>
    <n v="1"/>
    <m/>
    <n v="4182.75"/>
    <m/>
    <n v="0"/>
    <m/>
    <n v="4182.75"/>
    <m/>
    <n v="0"/>
    <n v="0"/>
    <m/>
    <m/>
    <m/>
    <s v="4 Simple"/>
    <s v="Mevcut Müşteri"/>
    <s v="Yeni Satış"/>
    <s v="Lisans"/>
    <s v="Lisans Satışı"/>
    <s v="Diğer"/>
    <s v="Kanal Satış"/>
    <s v="4 Simple"/>
    <s v="Yurt İçi"/>
    <s v="Türkiye"/>
    <s v="Merkez"/>
  </r>
  <r>
    <m/>
    <m/>
    <x v="298"/>
    <s v="Q2"/>
    <x v="1"/>
    <x v="4"/>
    <m/>
    <s v="4 SIMPLE BİLİŞİM SANAYİ VE TİC. LTD. ŞTİ."/>
    <s v="WProje Yönetimi.01.007"/>
    <s v="Webplus E-DÖNÜSÜM MODÜL LISANSI"/>
    <s v="Univera - Kanal"/>
    <x v="5"/>
    <s v="Enroute"/>
    <s v="Webplus"/>
    <n v="14157"/>
    <m/>
    <n v="1"/>
    <m/>
    <n v="14157"/>
    <m/>
    <n v="0"/>
    <m/>
    <n v="14157"/>
    <m/>
    <n v="0"/>
    <n v="0"/>
    <m/>
    <m/>
    <m/>
    <s v="4 Simple"/>
    <s v="Mevcut Müşteri"/>
    <s v="Yeni Satış"/>
    <s v="Lisans"/>
    <s v="Lisans Satışı"/>
    <s v="Diğer"/>
    <s v="Kanal Satış"/>
    <s v="4 Simple"/>
    <s v="Yurt İçi"/>
    <s v="Türkiye"/>
    <s v="Merkez"/>
  </r>
  <r>
    <m/>
    <m/>
    <x v="298"/>
    <s v="Q2"/>
    <x v="1"/>
    <x v="4"/>
    <m/>
    <s v="4 SIMPLE BİLİŞİM SANAYİ VE TİC. LTD. ŞTİ."/>
    <s v="WProje Yönetimi.01.005"/>
    <s v="Webplus DISTRIBUTION SATIS-DAGITIM YazılımI (Standart)"/>
    <s v="Univera - Kanal"/>
    <x v="5"/>
    <s v="Enroute"/>
    <s v="Webplus"/>
    <n v="51480"/>
    <m/>
    <n v="1"/>
    <m/>
    <n v="51480"/>
    <m/>
    <n v="0"/>
    <m/>
    <n v="51480"/>
    <m/>
    <n v="0"/>
    <n v="0"/>
    <m/>
    <m/>
    <m/>
    <s v="4 Simple"/>
    <s v="Mevcut Müşteri"/>
    <s v="Yeni Satış"/>
    <s v="Lisans"/>
    <s v="Lisans Satışı"/>
    <s v="Diğer"/>
    <s v="Kanal Satış"/>
    <s v="4 Simple"/>
    <s v="Yurt İçi"/>
    <s v="Türkiye"/>
    <s v="Merkez"/>
  </r>
  <r>
    <m/>
    <m/>
    <x v="298"/>
    <s v="Q2"/>
    <x v="1"/>
    <x v="4"/>
    <m/>
    <s v="4 SIMPLE BİLİŞİM SANAYİ VE TİC. LTD. ŞTİ."/>
    <s v="WProje Yönetimi.02.001"/>
    <s v="Webplus (Android) SATIS TEMSILCISI LISANSI"/>
    <s v="Univera - Kanal"/>
    <x v="5"/>
    <s v="Enroute"/>
    <s v="Webplus"/>
    <n v="4504.5"/>
    <m/>
    <n v="2"/>
    <m/>
    <n v="9009"/>
    <m/>
    <n v="0"/>
    <m/>
    <n v="9009"/>
    <m/>
    <n v="0"/>
    <n v="0"/>
    <m/>
    <m/>
    <m/>
    <s v="4 Simple"/>
    <s v="Mevcut Müşteri"/>
    <s v="Yeni Satış"/>
    <s v="Lisans"/>
    <s v="Lisans Satışı"/>
    <s v="Diğer"/>
    <s v="Kanal Satış"/>
    <s v="4 Simple"/>
    <s v="Yurt İçi"/>
    <s v="Türkiye"/>
    <s v="Merkez"/>
  </r>
  <r>
    <m/>
    <m/>
    <x v="298"/>
    <s v="Q2"/>
    <x v="1"/>
    <x v="4"/>
    <m/>
    <s v="4 SIMPLE BİLİŞİM SANAYİ VE TİC. LTD. ŞTİ."/>
    <s v="WProje Yönetimi.02.001"/>
    <s v="Webplus (Android) SATIS TEMSILCISI LISANSI"/>
    <s v="Univera - Kanal"/>
    <x v="5"/>
    <s v="Enroute"/>
    <s v="Webplus"/>
    <n v="17517.5"/>
    <m/>
    <n v="1"/>
    <m/>
    <n v="17517.5"/>
    <m/>
    <n v="0"/>
    <m/>
    <n v="17517.5"/>
    <m/>
    <n v="0"/>
    <n v="0"/>
    <m/>
    <m/>
    <m/>
    <s v="4 Simple"/>
    <s v="Mevcut Müşteri"/>
    <s v="Yeni Satış"/>
    <s v="Lisans"/>
    <s v="Lisans Satışı"/>
    <s v="Diğer"/>
    <s v="Kanal Satış"/>
    <s v="4 Simple"/>
    <s v="Yurt İçi"/>
    <s v="Türkiye"/>
    <s v="Merkez"/>
  </r>
  <r>
    <m/>
    <m/>
    <x v="298"/>
    <s v="Q2"/>
    <x v="1"/>
    <x v="4"/>
    <m/>
    <s v="FREKANS PET EVCIL HAYVAN ÜRÜNLERI LTD.STI."/>
    <s v="UH.01.002"/>
    <s v="Unidox Kontör"/>
    <s v="Univera Kontör Satışı"/>
    <x v="6"/>
    <s v="E-Dönüşüm"/>
    <s v="Unidox"/>
    <n v="5.5"/>
    <m/>
    <n v="2000"/>
    <m/>
    <n v="11000"/>
    <m/>
    <n v="0"/>
    <m/>
    <n v="11000"/>
    <m/>
    <n v="0"/>
    <n v="0"/>
    <m/>
    <m/>
    <m/>
    <s v="Frekans Pet"/>
    <s v="Yeni Müşteri"/>
    <s v="Yeni Satış"/>
    <s v="Kontor"/>
    <s v="Kontor Satışı"/>
    <s v="Key Account"/>
    <s v="Univera Satış"/>
    <s v="Saha Satış"/>
    <s v="Yurt İçi"/>
    <s v="Türkiye"/>
    <s v="Merkez"/>
  </r>
  <r>
    <m/>
    <m/>
    <x v="298"/>
    <s v="Q2"/>
    <x v="1"/>
    <x v="4"/>
    <m/>
    <s v="EFES VITANTA MOLDOVA BREWERY S.A"/>
    <s v="QH.02.001"/>
    <s v="Quest Panorama - Yillik Yazilim Bakimi, Yasatma ve Merkezi Destek Hizmeti"/>
    <s v="Univera - Efes Moldova"/>
    <x v="16"/>
    <s v="Quest"/>
    <s v="Quest"/>
    <n v="15004.47"/>
    <m/>
    <n v="1"/>
    <m/>
    <n v="15004.47278"/>
    <m/>
    <n v="2.7759999999999998E-3"/>
    <m/>
    <n v="15004.47"/>
    <m/>
    <n v="0"/>
    <n v="0"/>
    <m/>
    <m/>
    <m/>
    <s v="Efes International"/>
    <s v="Mevcut Müşteri"/>
    <s v="Yenileme"/>
    <s v="Hizmet"/>
    <s v="Bakım ve Destek Hizmeti"/>
    <s v="Key Account"/>
    <s v="Univera Satış"/>
    <s v="Saha Satış"/>
    <s v="Yurt Dışı"/>
    <s v="Moldova"/>
    <s v="Merkez"/>
  </r>
  <r>
    <m/>
    <m/>
    <x v="298"/>
    <s v="Q2"/>
    <x v="1"/>
    <x v="4"/>
    <m/>
    <s v="EFES VITANTA MOLDOVA BREWERY S.A"/>
    <s v="QH.02.001"/>
    <s v="Quest Panorama - Yillik Yazilim Bakimi, Yasatma ve Merkezi Destek Hizmeti"/>
    <s v="Univera - Efes Moldova"/>
    <x v="16"/>
    <s v="Quest"/>
    <s v="Quest"/>
    <n v="15176.19"/>
    <m/>
    <n v="1"/>
    <m/>
    <n v="15176.188690000001"/>
    <m/>
    <n v="-1.3079999999999999E-3"/>
    <m/>
    <n v="15176.19"/>
    <m/>
    <n v="0"/>
    <n v="0"/>
    <m/>
    <m/>
    <m/>
    <s v="Efes International"/>
    <s v="Mevcut Müşteri"/>
    <s v="Yenileme"/>
    <s v="Hizmet"/>
    <s v="Bakım ve Destek Hizmeti"/>
    <s v="Key Account"/>
    <s v="Univera Satış"/>
    <s v="Saha Satış"/>
    <s v="Yurt Dışı"/>
    <s v="Moldova"/>
    <s v="Merkez"/>
  </r>
  <r>
    <m/>
    <m/>
    <x v="298"/>
    <s v="Q2"/>
    <x v="1"/>
    <x v="4"/>
    <m/>
    <s v="TURK FINANSMAN ANONIM SIRKETI"/>
    <s v="EH.02.016"/>
    <s v="Enroute Panorama - E-Defter Saklama Hizmeti"/>
    <s v="Univera - Kanal"/>
    <x v="6"/>
    <s v="E-Dönüşüm"/>
    <s v="Unidox"/>
    <n v="26200"/>
    <m/>
    <n v="10"/>
    <m/>
    <n v="262000"/>
    <m/>
    <n v="0"/>
    <m/>
    <n v="262000"/>
    <m/>
    <n v="0"/>
    <n v="0"/>
    <m/>
    <m/>
    <m/>
    <s v="Türk Finansman A.Ş."/>
    <s v="Param Grup"/>
    <s v="Yeni Satış"/>
    <s v="Hizmet"/>
    <s v="E-Dönüşüm"/>
    <s v="Param Grup"/>
    <s v="Kanal Satış"/>
    <s v="Saha Satış"/>
    <s v="Yurt İçi"/>
    <s v="Türkiye"/>
    <s v="Merkez"/>
  </r>
  <r>
    <m/>
    <m/>
    <x v="299"/>
    <s v="Q2"/>
    <x v="1"/>
    <x v="4"/>
    <m/>
    <s v="ESRA MUHTAROGLU"/>
    <s v="UH.01.002"/>
    <s v="Unidox Kontör"/>
    <s v="Univera Kontör Satışı"/>
    <x v="6"/>
    <s v="E-Dönüşüm"/>
    <s v="Unidox"/>
    <n v="2.8"/>
    <m/>
    <n v="-10000"/>
    <m/>
    <n v="0"/>
    <m/>
    <n v="0"/>
    <m/>
    <n v="-28000"/>
    <m/>
    <n v="10000"/>
    <n v="28000"/>
    <m/>
    <m/>
    <m/>
    <s v="Dardanel"/>
    <s v="Mevcut Müşteri"/>
    <s v="Yeni Satış"/>
    <s v="Kontor"/>
    <s v="Kontor Satışı"/>
    <s v="Key Account"/>
    <s v="Univera Satış"/>
    <s v="Saha Satış"/>
    <s v="Yurt İçi"/>
    <s v="Türkiye"/>
    <s v="Dist"/>
  </r>
  <r>
    <m/>
    <m/>
    <x v="300"/>
    <s v="Q4"/>
    <x v="0"/>
    <x v="10"/>
    <m/>
    <s v="JT INTERNATIONAL SA"/>
    <s v="EY.06.001"/>
    <s v="EnRoute Panorama - Yazilim Gelistirme Hizmeti"/>
    <s v="Univera - JTI İran"/>
    <x v="13"/>
    <s v="Enroute"/>
    <m/>
    <n v="12968.114754098362"/>
    <m/>
    <n v="4.2699999999999996"/>
    <m/>
    <n v="55373.848915000002"/>
    <m/>
    <n v="-1.085E-3"/>
    <m/>
    <n v="55373.85"/>
    <m/>
    <n v="0"/>
    <n v="0"/>
    <s v="ENV240000000119"/>
    <m/>
    <m/>
    <s v="JTI"/>
    <s v="Mevcut Müşteri"/>
    <s v="Yeni Satış"/>
    <s v="Hizmet"/>
    <s v="Yazılım Geliştirme"/>
    <s v="Key Account"/>
    <s v="Univera Satış"/>
    <s v="Saha Satış"/>
    <s v="Yurt İçi"/>
    <s v="Türkiye"/>
    <s v="Merkez"/>
  </r>
  <r>
    <m/>
    <m/>
    <x v="300"/>
    <s v="Q4"/>
    <x v="0"/>
    <x v="10"/>
    <m/>
    <s v="JT INTERNATIONAL SA"/>
    <s v="EH.02.001"/>
    <s v="EnRoute Panorama - Yazilim Bakimi, Yasatma ve Merkezi Destek Hizmeti"/>
    <s v="Univera - JTI İran"/>
    <x v="13"/>
    <s v="Enroute"/>
    <m/>
    <n v="124524.22"/>
    <m/>
    <n v="1"/>
    <m/>
    <n v="124524.219017"/>
    <m/>
    <n v="-9.8299999999999993E-4"/>
    <m/>
    <n v="124524.22"/>
    <m/>
    <n v="0"/>
    <n v="0"/>
    <s v="ENV240000000118"/>
    <m/>
    <m/>
    <s v="JTI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300"/>
    <s v="Q4"/>
    <x v="0"/>
    <x v="10"/>
    <m/>
    <s v="ERIKLI SU VE MESRUBAT SAN. TIC. A.S"/>
    <s v="EH.03.003"/>
    <s v="EnRoute Panorama - Uzman Destek Hizmeti"/>
    <s v="Univera - Nestle Waters"/>
    <x v="11"/>
    <s v="Enroute"/>
    <m/>
    <n v="27000"/>
    <m/>
    <n v="1"/>
    <m/>
    <n v="27000"/>
    <m/>
    <n v="0"/>
    <m/>
    <n v="27000"/>
    <m/>
    <n v="0"/>
    <n v="0"/>
    <s v="UNI240000001900"/>
    <m/>
    <m/>
    <s v="Nestle"/>
    <s v="Mevcut Müşteri"/>
    <s v="Yenileme"/>
    <s v="Hizmet"/>
    <s v="Hosting"/>
    <s v="Key Account"/>
    <s v="Univera Satış"/>
    <s v="Saha Satış"/>
    <s v="Yurt İçi"/>
    <s v="Türkiye"/>
    <s v="Merkez"/>
  </r>
  <r>
    <m/>
    <m/>
    <x v="300"/>
    <s v="Q4"/>
    <x v="0"/>
    <x v="10"/>
    <m/>
    <s v="JTI TÜTÜN ÜRÜNLERI PAZARLAMA A.S."/>
    <s v="EH.03.003"/>
    <s v="EnRoute Panorama - Uzman Destek Hizmeti"/>
    <s v="Univera - JTI"/>
    <x v="11"/>
    <s v="Enroute"/>
    <m/>
    <n v="100000"/>
    <m/>
    <n v="1"/>
    <m/>
    <n v="100000"/>
    <m/>
    <n v="0"/>
    <m/>
    <n v="100000"/>
    <m/>
    <n v="0"/>
    <n v="0"/>
    <s v="UNI240000001923"/>
    <m/>
    <m/>
    <s v="JTI"/>
    <s v="Mevcut Müşteri"/>
    <s v="Yenileme"/>
    <s v="Hizmet"/>
    <s v="Hosting"/>
    <s v="Key Account"/>
    <s v="Univera Satış"/>
    <s v="Saha Satış"/>
    <s v="Yurt İçi"/>
    <s v="Türkiye"/>
    <s v="Merkez"/>
  </r>
  <r>
    <m/>
    <m/>
    <x v="300"/>
    <s v="Q2"/>
    <x v="1"/>
    <x v="4"/>
    <m/>
    <s v="TOO AKTAU SOFTWARE"/>
    <s v="WPH.02.001"/>
    <s v="Webplus Yazilim Bakimi Hizmeti"/>
    <s v="Univera - Kanal"/>
    <x v="5"/>
    <s v="Enroute"/>
    <s v="Webplus"/>
    <n v="33811.660000000003"/>
    <m/>
    <n v="1"/>
    <m/>
    <n v="33811.662499999999"/>
    <m/>
    <n v="2.5000000000000001E-3"/>
    <m/>
    <n v="33811.660000000003"/>
    <m/>
    <n v="0"/>
    <n v="0"/>
    <m/>
    <m/>
    <m/>
    <s v="Aktau"/>
    <s v="Mevcut Müşteri"/>
    <s v="Yenileme"/>
    <s v="Hizmet"/>
    <s v="Bakım ve Destek Hizmeti"/>
    <s v="Key Account"/>
    <s v="Kanal Satış"/>
    <s v="Aktau"/>
    <s v="Yurt Dışı"/>
    <s v="Kazakistan"/>
    <s v="Merkez"/>
  </r>
  <r>
    <m/>
    <m/>
    <x v="300"/>
    <s v="Q2"/>
    <x v="1"/>
    <x v="4"/>
    <m/>
    <s v="MATRIKS BİLGİSAYAR SİSTEMLERİ LTD.ŞTİ"/>
    <s v="WProje Yönetimi.02.001"/>
    <s v="Webplus (Android) SATIS TEMSILCISI LISANSI"/>
    <s v="Univera - Kanal"/>
    <x v="5"/>
    <s v="Enroute"/>
    <s v="Webplus"/>
    <n v="2587.5"/>
    <m/>
    <n v="1"/>
    <m/>
    <n v="2587.5"/>
    <m/>
    <n v="0"/>
    <m/>
    <n v="2587.5"/>
    <m/>
    <n v="0"/>
    <n v="0"/>
    <m/>
    <m/>
    <m/>
    <s v="Matriks"/>
    <s v="Mevcut Müşteri"/>
    <s v="Yeni Satış"/>
    <s v="Lisans"/>
    <s v="Lisans Satışı"/>
    <s v="Key Account"/>
    <s v="Kanal Satış"/>
    <s v="Matriks"/>
    <s v="Yurt İçi"/>
    <s v="Türkiye"/>
    <s v="Merkez"/>
  </r>
  <r>
    <m/>
    <m/>
    <x v="300"/>
    <s v="Q2"/>
    <x v="1"/>
    <x v="4"/>
    <m/>
    <s v="MATRIKS BİLGİSAYAR SİSTEMLERİ LTD.ŞTİ"/>
    <s v="UH.01.002"/>
    <s v="Unidox Kontör"/>
    <s v="Univera Kontör Satışı"/>
    <x v="5"/>
    <s v="E-Dönüşüm"/>
    <s v="Unidox"/>
    <n v="4.6313000000000004"/>
    <m/>
    <n v="2000"/>
    <m/>
    <n v="9262.6"/>
    <m/>
    <n v="0"/>
    <m/>
    <n v="9262.6"/>
    <m/>
    <n v="0"/>
    <n v="0"/>
    <m/>
    <m/>
    <m/>
    <s v="Matriks"/>
    <s v="Mevcut Müşteri"/>
    <s v="Yeni Satış"/>
    <s v="Kontor"/>
    <s v="Kontor Satışı"/>
    <s v="Key Account"/>
    <s v="Kanal Satış"/>
    <s v="Matriks"/>
    <s v="Yurt İçi"/>
    <s v="Türkiye"/>
    <s v="Merkez"/>
  </r>
  <r>
    <m/>
    <m/>
    <x v="301"/>
    <s v="Q4"/>
    <x v="0"/>
    <x v="10"/>
    <m/>
    <s v="JT INTERNATIONAL SA"/>
    <s v="EY.06.001"/>
    <s v="EnRoute Panorama - Yazilim Gelistirme Hizmeti"/>
    <s v="Univera - JTI İran"/>
    <x v="13"/>
    <s v="Enroute"/>
    <m/>
    <n v="12968.115566037735"/>
    <m/>
    <n v="4.24"/>
    <m/>
    <n v="54984.805480000003"/>
    <m/>
    <n v="-4.5199999999999997E-3"/>
    <m/>
    <n v="54984.81"/>
    <m/>
    <n v="0"/>
    <n v="0"/>
    <s v="ENV240000000119"/>
    <m/>
    <m/>
    <s v="JTI"/>
    <s v="Mevcut Müşteri"/>
    <s v="Yeni Satış"/>
    <s v="Hizmet"/>
    <s v="Yazılım Geliştirme"/>
    <s v="Key Account"/>
    <s v="Univera Satış"/>
    <s v="Saha Satış"/>
    <s v="Yurt İçi"/>
    <s v="Türkiye"/>
    <s v="Merkez"/>
  </r>
  <r>
    <m/>
    <m/>
    <x v="301"/>
    <s v="Q2"/>
    <x v="1"/>
    <x v="4"/>
    <m/>
    <s v="YUSUF ALDEMİR (ALDEMİR BİLİŞİM HizmetLERİ VE DANIŞMANLIK)"/>
    <s v="WProje Yönetimi.01.004"/>
    <s v="Webplus EK KULLANICI LISANSI +5"/>
    <s v="Univera - Kanal"/>
    <x v="5"/>
    <s v="Enroute"/>
    <s v="Webplus"/>
    <n v="18037.5"/>
    <m/>
    <n v="1"/>
    <m/>
    <n v="24050"/>
    <m/>
    <n v="6012.5"/>
    <m/>
    <n v="18037.5"/>
    <m/>
    <n v="0"/>
    <n v="0"/>
    <m/>
    <m/>
    <m/>
    <s v="Aldemir Bilişim"/>
    <s v="Mevcut Müşteri"/>
    <s v="Yeni Satış"/>
    <s v="Lisans"/>
    <s v="Lisans Satışı"/>
    <s v="Diğer"/>
    <s v="Kanal Satış"/>
    <s v="Aldemir"/>
    <s v="Yurt İçi"/>
    <s v="Türkiye"/>
    <s v="Merkez"/>
  </r>
  <r>
    <m/>
    <m/>
    <x v="301"/>
    <s v="Q2"/>
    <x v="1"/>
    <x v="4"/>
    <m/>
    <s v="YUSUF ALDEMİR (ALDEMİR BİLİŞİM HizmetLERİ VE DANIŞMANLIK)"/>
    <s v="WProje Yönetimi.01.004"/>
    <s v="Webplus EK KULLANICI LISANSI +5"/>
    <s v="Univera - Kanal"/>
    <x v="5"/>
    <s v="Enroute"/>
    <s v="Webplus"/>
    <n v="18037.5"/>
    <m/>
    <n v="1"/>
    <m/>
    <n v="24050"/>
    <m/>
    <n v="6012.5"/>
    <m/>
    <n v="18037.5"/>
    <m/>
    <n v="0"/>
    <n v="0"/>
    <m/>
    <m/>
    <m/>
    <s v="Aldemir Bilişim"/>
    <s v="Mevcut Müşteri"/>
    <s v="Yeni Satış"/>
    <s v="Lisans"/>
    <s v="Lisans Satışı"/>
    <s v="Diğer"/>
    <s v="Kanal Satış"/>
    <s v="Aldemir"/>
    <s v="Yurt İçi"/>
    <s v="Türkiye"/>
    <s v="Merkez"/>
  </r>
  <r>
    <m/>
    <m/>
    <x v="301"/>
    <s v="Q2"/>
    <x v="1"/>
    <x v="4"/>
    <m/>
    <s v="MİYA OTOMASYON VE BARKOD BILISIM SISTEMLERI SAN TİC. VE L.T.D. STI."/>
    <s v="UH.01.002"/>
    <s v="Unidox Kontör"/>
    <s v="Univera Kontör Satışı"/>
    <x v="5"/>
    <s v="E-Dönüşüm"/>
    <s v="Unidox"/>
    <n v="3.7538"/>
    <m/>
    <n v="5000"/>
    <m/>
    <n v="18769"/>
    <m/>
    <n v="0"/>
    <m/>
    <n v="18769"/>
    <m/>
    <n v="0"/>
    <n v="0"/>
    <m/>
    <m/>
    <m/>
    <s v="Miya"/>
    <s v="Mevcut Müşteri"/>
    <s v="Yeni Satış"/>
    <s v="Kontor"/>
    <s v="Kontor Satışı"/>
    <s v="Key Account"/>
    <s v="Kanal Satış"/>
    <s v="Miya"/>
    <s v="Yurt İçi"/>
    <s v="Türkiye"/>
    <s v="Merkez"/>
  </r>
  <r>
    <m/>
    <m/>
    <x v="301"/>
    <s v="Q2"/>
    <x v="1"/>
    <x v="4"/>
    <m/>
    <s v="AYSEGÜL ÖZDEMIR  BI-TAD GIDA"/>
    <s v="UH.01.002"/>
    <s v="Unidox Kontör"/>
    <s v="Univera Kontör Satışı"/>
    <x v="6"/>
    <s v="E-Dönüşüm"/>
    <s v="Unidox"/>
    <n v="5.5"/>
    <m/>
    <n v="2000"/>
    <m/>
    <n v="11000"/>
    <m/>
    <n v="0"/>
    <m/>
    <n v="11000"/>
    <m/>
    <n v="0"/>
    <n v="0"/>
    <m/>
    <m/>
    <m/>
    <s v="Bi-Tad Gıda"/>
    <s v="Mevcut Müşteri"/>
    <s v="Yeni Satış"/>
    <s v="Kontor"/>
    <s v="Kontor Satışı"/>
    <s v="Key Account"/>
    <s v="Univera Satış"/>
    <s v="Saha Satış"/>
    <s v="Yurt İçi"/>
    <s v="Türkiye"/>
    <s v="Merkez"/>
  </r>
  <r>
    <m/>
    <m/>
    <x v="301"/>
    <s v="Q2"/>
    <x v="1"/>
    <x v="4"/>
    <m/>
    <s v="ÖZKILIÇ-BAKI ÖZKILIÇ"/>
    <s v="UH.01.002"/>
    <s v="Unidox Kontör"/>
    <s v="Univera Doğuş Çay Projesi"/>
    <x v="6"/>
    <s v="E-Dönüşüm"/>
    <s v="Unidox"/>
    <n v="2.8"/>
    <m/>
    <n v="10000"/>
    <m/>
    <n v="28000"/>
    <m/>
    <n v="0"/>
    <m/>
    <n v="28000"/>
    <m/>
    <n v="0"/>
    <n v="0"/>
    <m/>
    <m/>
    <m/>
    <s v="Doğuş Çay"/>
    <s v="Mevcut Müşteri"/>
    <s v="Yeni Satış"/>
    <s v="Kontor"/>
    <s v="Kontor Satışı"/>
    <s v="Key Account"/>
    <s v="Univera Satış"/>
    <s v="Saha Satış"/>
    <s v="Yurt İçi"/>
    <s v="Türkiye"/>
    <s v="Dist"/>
  </r>
  <r>
    <m/>
    <m/>
    <x v="301"/>
    <s v="Q2"/>
    <x v="1"/>
    <x v="4"/>
    <m/>
    <s v="PERRİGO KİŞİSEL Bakım ÜRÜNLERİ SAN. VE TİC. LTD.ŞTİ"/>
    <s v="EH.06.001"/>
    <s v="Enroute Panorama - Hosting Hizmeti"/>
    <s v="Univera - Omega Pharma"/>
    <x v="5"/>
    <s v="Hosting"/>
    <s v="Enroute"/>
    <n v="34871.22"/>
    <m/>
    <n v="1"/>
    <m/>
    <n v="34871.22"/>
    <m/>
    <n v="0"/>
    <m/>
    <n v="34871.22"/>
    <m/>
    <n v="0"/>
    <n v="0"/>
    <m/>
    <m/>
    <m/>
    <s v="Perrigo"/>
    <s v="Mevcut Müşteri"/>
    <s v="Yenileme"/>
    <s v="Hizmet"/>
    <s v="Hosting"/>
    <s v="Key Account"/>
    <s v="Univera Satış"/>
    <s v="Saha Satış"/>
    <s v="Yurt İçi"/>
    <s v="Türkiye"/>
    <s v="Merkez"/>
  </r>
  <r>
    <m/>
    <m/>
    <x v="301"/>
    <s v="Q2"/>
    <x v="1"/>
    <x v="4"/>
    <m/>
    <s v="BMC Otomotiv Sanayi ve Ticaret A. Ş."/>
    <s v="CDY.06.001"/>
    <s v="Calldesk Panorama - Yazılım Geliştirme Hizmeti"/>
    <s v="Univera - BMC"/>
    <x v="13"/>
    <s v="ServiceCore"/>
    <s v="Calldesk"/>
    <n v="14899.38524590164"/>
    <m/>
    <n v="-6.1"/>
    <m/>
    <n v="0"/>
    <m/>
    <n v="0"/>
    <m/>
    <n v="-90886.25"/>
    <m/>
    <n v="6.11"/>
    <n v="90886.25"/>
    <m/>
    <m/>
    <m/>
    <s v="BMC"/>
    <s v="Mevcut Müşteri"/>
    <s v="Yeni Satış"/>
    <s v="Hizmet"/>
    <s v="Yazılım Geliştirme"/>
    <s v="Key Account"/>
    <s v="Univera Satış"/>
    <s v="Saha Satış"/>
    <s v="Yurt İçi"/>
    <s v="Türkiye"/>
    <s v="Merkez"/>
  </r>
  <r>
    <m/>
    <m/>
    <x v="301"/>
    <s v="Q2"/>
    <x v="1"/>
    <x v="4"/>
    <m/>
    <s v="BMC Otomotiv Sanayi ve Ticaret A. Ş."/>
    <s v="CDY.06.001"/>
    <s v="Calldesk Panorama - Yazılım Geliştirme Hizmeti"/>
    <s v="Univera - BMC"/>
    <x v="13"/>
    <s v="ServiceCore"/>
    <s v="Calldesk"/>
    <n v="14817.788461538461"/>
    <m/>
    <n v="-5.2"/>
    <m/>
    <n v="0"/>
    <m/>
    <n v="0"/>
    <m/>
    <n v="-77052.5"/>
    <m/>
    <n v="5.18"/>
    <n v="77052.5"/>
    <m/>
    <m/>
    <m/>
    <s v="BMC"/>
    <s v="Mevcut Müşteri"/>
    <s v="Yeni Satış"/>
    <s v="Hizmet"/>
    <s v="Yazılım Geliştirme"/>
    <s v="Key Account"/>
    <s v="Univera Satış"/>
    <s v="Saha Satış"/>
    <s v="Yurt İçi"/>
    <s v="Türkiye"/>
    <s v="Merkez"/>
  </r>
  <r>
    <m/>
    <m/>
    <x v="301"/>
    <s v="Q2"/>
    <x v="1"/>
    <x v="4"/>
    <s v="İptal"/>
    <s v="BMC OTOMOTIV SAN. VE TIC. A.S."/>
    <s v="CDH.01.001"/>
    <s v="Calldesk Panorama - Proje ve Ürün Yönetimi Danışmanliğı Hizmeti"/>
    <s v="Univera - BMC"/>
    <x v="13"/>
    <s v="ServiceCore"/>
    <s v="Calldesk"/>
    <n v="14875"/>
    <s v="TRY"/>
    <n v="-1"/>
    <m/>
    <n v="0"/>
    <m/>
    <n v="0"/>
    <m/>
    <n v="-14875"/>
    <m/>
    <n v="1"/>
    <n v="14875"/>
    <m/>
    <m/>
    <m/>
    <s v="BMC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301"/>
    <s v="Q2"/>
    <x v="1"/>
    <x v="4"/>
    <s v="İptal"/>
    <s v="BMC Otomotiv Sanayi ve Ticaret A. Ş."/>
    <s v="CDH.01.001"/>
    <s v="Calldesk Panorama - Proje ve Ürün Yönetimi Danışmanliğı Hizmeti"/>
    <s v="Univera - BMC"/>
    <x v="13"/>
    <s v="ServiceCore"/>
    <s v="Calldesk"/>
    <n v="14875"/>
    <s v="TRY"/>
    <n v="-1"/>
    <m/>
    <n v="0"/>
    <m/>
    <n v="0"/>
    <m/>
    <n v="-14875"/>
    <m/>
    <n v="1"/>
    <n v="14875"/>
    <m/>
    <m/>
    <m/>
    <s v="BMC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302"/>
    <s v="Q4"/>
    <x v="0"/>
    <x v="10"/>
    <m/>
    <s v="JT INTERNATIONAL SA"/>
    <s v="EY.06.001"/>
    <s v="EnRoute Panorama - Yazilim Gelistirme Hizmeti"/>
    <s v="Univera - JTI İran"/>
    <x v="13"/>
    <s v="Enroute"/>
    <m/>
    <n v="12968.114803625378"/>
    <m/>
    <n v="3.31"/>
    <m/>
    <n v="42924.458995000001"/>
    <m/>
    <n v="-1.005E-3"/>
    <m/>
    <n v="42924.46"/>
    <m/>
    <n v="0"/>
    <n v="0"/>
    <s v="ENV240000000119"/>
    <m/>
    <m/>
    <s v="JTI"/>
    <s v="Mevcut Müşteri"/>
    <s v="Yeni Satış"/>
    <s v="Hizmet"/>
    <s v="Yazılım Geliştirme"/>
    <s v="Key Account"/>
    <s v="Univera Satış"/>
    <s v="Saha Satış"/>
    <s v="Yurt İçi"/>
    <s v="Türkiye"/>
    <s v="Merkez"/>
  </r>
  <r>
    <m/>
    <m/>
    <x v="302"/>
    <s v="Q4"/>
    <x v="0"/>
    <x v="10"/>
    <m/>
    <s v="JT INTERNATIONAL SA"/>
    <s v="EH.01.001"/>
    <s v="EnRoute Panorama - Proje Yönetim Hizmeti"/>
    <s v="Univera - JTI İran"/>
    <x v="13"/>
    <s v="Enroute"/>
    <m/>
    <n v="12968.11"/>
    <m/>
    <n v="1"/>
    <m/>
    <n v="12968.1145"/>
    <m/>
    <n v="4.4999999999999997E-3"/>
    <m/>
    <n v="12968.11"/>
    <m/>
    <n v="0"/>
    <n v="0"/>
    <s v="ENV240000000119"/>
    <m/>
    <m/>
    <s v="JTI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302"/>
    <s v="Q4"/>
    <x v="0"/>
    <x v="10"/>
    <m/>
    <s v="JT INTERNATIONAL SA"/>
    <s v="EH.01.001"/>
    <s v="EnRoute Panorama - Proje Yönetim Hizmeti"/>
    <s v="Univera - JTI İran"/>
    <x v="13"/>
    <s v="Enroute"/>
    <m/>
    <n v="12968.11"/>
    <m/>
    <n v="1"/>
    <m/>
    <n v="12968.1145"/>
    <m/>
    <n v="4.4999999999999997E-3"/>
    <m/>
    <n v="12968.11"/>
    <m/>
    <n v="0"/>
    <n v="0"/>
    <s v="ENV240000000119"/>
    <m/>
    <m/>
    <s v="JTI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302"/>
    <s v="Q4"/>
    <x v="0"/>
    <x v="10"/>
    <m/>
    <s v="JT INTERNATIONAL SA"/>
    <s v="EH.01.001"/>
    <s v="EnRoute Panorama - Proje Yönetim Hizmeti"/>
    <s v="Univera - JTI İran"/>
    <x v="13"/>
    <s v="Enroute"/>
    <m/>
    <n v="12968.11"/>
    <m/>
    <n v="1"/>
    <m/>
    <n v="12968.1145"/>
    <m/>
    <n v="4.4999999999999997E-3"/>
    <m/>
    <n v="12968.11"/>
    <m/>
    <n v="0"/>
    <n v="0"/>
    <s v="ENV240000000119"/>
    <m/>
    <m/>
    <s v="JTI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302"/>
    <s v="Q2"/>
    <x v="1"/>
    <x v="4"/>
    <m/>
    <s v="TOO OS2"/>
    <s v="WPH.03.001"/>
    <s v="Webplus Hosting HIZMETI"/>
    <s v="Univera - Kanal"/>
    <x v="5"/>
    <s v="Hosting"/>
    <s v="Webplus"/>
    <n v="5299.56"/>
    <m/>
    <n v="6"/>
    <m/>
    <n v="31797.361799999999"/>
    <m/>
    <n v="1.8E-3"/>
    <m/>
    <n v="31797.360000000001"/>
    <m/>
    <n v="0"/>
    <n v="0"/>
    <m/>
    <m/>
    <m/>
    <s v="Too OS2"/>
    <s v="Mevcut Müşteri"/>
    <s v="Yenileme"/>
    <s v="Hizmet"/>
    <s v="Hosting"/>
    <s v="Key Account"/>
    <s v="Kanal Satış"/>
    <s v="Kanal Satış"/>
    <s v="Yurt Dışı"/>
    <s v="Kazakistan"/>
    <s v="Merkez"/>
  </r>
  <r>
    <m/>
    <m/>
    <x v="302"/>
    <s v="Q2"/>
    <x v="1"/>
    <x v="4"/>
    <m/>
    <s v="KÖSEOGLU PETROL INSAATÇILIK NAKLIYE TAAHHÜT ZAHIRIYE GÜBRE ZIRAAT ALETLERI SAN.VE TIC.LTD.STI."/>
    <s v="UH.01.002"/>
    <s v="Unidox Kontör"/>
    <s v="Univera Kontör Satışı"/>
    <x v="6"/>
    <s v="E-Dönüşüm"/>
    <s v="Unidox"/>
    <n v="4"/>
    <m/>
    <n v="5000"/>
    <m/>
    <n v="20000"/>
    <m/>
    <n v="0"/>
    <m/>
    <n v="20000"/>
    <m/>
    <n v="0"/>
    <n v="0"/>
    <m/>
    <m/>
    <m/>
    <s v="Köseoğlu Petrol"/>
    <s v="Yeni Müşteri"/>
    <s v="Yeni Satış"/>
    <s v="Kontor"/>
    <s v="Kontor Satışı"/>
    <s v="Key Account"/>
    <s v="Univera Satış"/>
    <s v="Saha Satış"/>
    <s v="Yurt İçi"/>
    <s v="Türkiye"/>
    <s v="Merkez"/>
  </r>
  <r>
    <m/>
    <m/>
    <x v="303"/>
    <s v="Q4"/>
    <x v="0"/>
    <x v="10"/>
    <m/>
    <s v="JT INTERNATIONAL SA"/>
    <s v="EH.01.001"/>
    <s v="EnRoute Panorama - Proje Yönetim Hizmeti"/>
    <s v="Univera - JTI İran"/>
    <x v="13"/>
    <s v="Enroute"/>
    <m/>
    <n v="12968.11"/>
    <m/>
    <n v="1"/>
    <m/>
    <n v="12968.1145"/>
    <m/>
    <n v="4.4999999999999997E-3"/>
    <m/>
    <n v="12968.11"/>
    <m/>
    <n v="0"/>
    <n v="0"/>
    <s v="ENV240000000119"/>
    <m/>
    <m/>
    <s v="JTI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303"/>
    <s v="Q2"/>
    <x v="1"/>
    <x v="4"/>
    <m/>
    <s v="ADA TICARET - ALI RECEP UYSAL"/>
    <s v="UH.01.002"/>
    <s v="Unidox Kontör"/>
    <s v="Univera - Uludağ İçecek"/>
    <x v="6"/>
    <s v="E-Dönüşüm"/>
    <s v="Unidox"/>
    <n v="4.9400000000000004"/>
    <m/>
    <n v="2000"/>
    <m/>
    <n v="9880"/>
    <m/>
    <n v="0"/>
    <m/>
    <n v="9880"/>
    <m/>
    <n v="0"/>
    <n v="0"/>
    <m/>
    <m/>
    <m/>
    <s v="Uludağ İçecek"/>
    <s v="Mevcut Müşteri"/>
    <s v="Yeni Satış"/>
    <s v="Kontor"/>
    <s v="Kontor Satışı"/>
    <s v="Key Account"/>
    <s v="Univera Satış"/>
    <s v="Saha Satış"/>
    <s v="Yurt İçi"/>
    <s v="Türkiye"/>
    <s v="Dist"/>
  </r>
  <r>
    <m/>
    <m/>
    <x v="304"/>
    <s v="Q4"/>
    <x v="0"/>
    <x v="10"/>
    <m/>
    <s v="BROWN FORMAN İÇKİ TİC. LTD. ŞTİ."/>
    <s v="EH.02.014"/>
    <s v="ENROUTE PANORAMA BUSINESS ANALYTICS  (QSENSE) KULLANICI LISANSI BAKIMI"/>
    <s v="Univera - Brown Forman"/>
    <x v="12"/>
    <s v="Enroute"/>
    <m/>
    <n v="54582.15"/>
    <m/>
    <n v="1"/>
    <m/>
    <n v="54582.15"/>
    <m/>
    <n v="0"/>
    <m/>
    <n v="54582.15"/>
    <m/>
    <n v="0"/>
    <n v="0"/>
    <s v="UNI240000001969"/>
    <m/>
    <m/>
    <s v="Brown Forman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304"/>
    <s v="Q4"/>
    <x v="0"/>
    <x v="10"/>
    <m/>
    <s v="Haribo SEKERLEME SAN. TIC.LTD. STI."/>
    <s v="EH.02.009"/>
    <s v="Enroute Panorama Asset Tracker - Demirbas Modülü Yazilim Bakimi Hizmeti "/>
    <s v="Univera - Haribo"/>
    <x v="13"/>
    <s v="Enroute"/>
    <m/>
    <n v="115098.61"/>
    <m/>
    <n v="1"/>
    <m/>
    <n v="115098.61"/>
    <m/>
    <n v="0"/>
    <m/>
    <n v="115098.61"/>
    <m/>
    <n v="0"/>
    <n v="0"/>
    <s v="UNI240000001978"/>
    <m/>
    <m/>
    <s v="Haribo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304"/>
    <s v="Q4"/>
    <x v="0"/>
    <x v="10"/>
    <m/>
    <s v="JT INTERNATIONAL SA"/>
    <s v="EY.06.001"/>
    <s v="EnRoute Panorama - Yazilim Gelistirme Hizmeti"/>
    <s v="Univera - JTI İran"/>
    <x v="13"/>
    <s v="Enroute"/>
    <m/>
    <n v="12968.117021276597"/>
    <m/>
    <n v="0.94"/>
    <m/>
    <n v="12190.02763"/>
    <m/>
    <n v="-2.3700000000000001E-3"/>
    <m/>
    <n v="12190.03"/>
    <m/>
    <n v="0"/>
    <n v="0"/>
    <s v="ENV240000000119"/>
    <m/>
    <m/>
    <s v="JTI"/>
    <s v="Mevcut Müşteri"/>
    <s v="Yeni Satış"/>
    <s v="Hizmet"/>
    <s v="Yazılım Geliştirme"/>
    <s v="Key Account"/>
    <s v="Univera Satış"/>
    <s v="Saha Satış"/>
    <s v="Yurt İçi"/>
    <s v="Türkiye"/>
    <s v="Merkez"/>
  </r>
  <r>
    <m/>
    <m/>
    <x v="304"/>
    <s v="Q4"/>
    <x v="0"/>
    <x v="10"/>
    <m/>
    <s v="JT INTERNATIONAL SA"/>
    <s v="EY.06.001"/>
    <s v="EnRoute Panorama - Yazilim Gelistirme Hizmeti"/>
    <s v="Univera - JTI İran"/>
    <x v="13"/>
    <s v="Enroute"/>
    <m/>
    <n v="12968.117021276597"/>
    <m/>
    <n v="0.94"/>
    <m/>
    <n v="12190.02763"/>
    <m/>
    <n v="-2.3700000000000001E-3"/>
    <m/>
    <n v="12190.03"/>
    <m/>
    <n v="0"/>
    <n v="0"/>
    <s v="ENV240000000119"/>
    <m/>
    <m/>
    <s v="JTI"/>
    <s v="Mevcut Müşteri"/>
    <s v="Yeni Satış"/>
    <s v="Hizmet"/>
    <s v="Yazılım Geliştirme"/>
    <s v="Key Account"/>
    <s v="Univera Satış"/>
    <s v="Saha Satış"/>
    <s v="Yurt İçi"/>
    <s v="Türkiye"/>
    <s v="Merkez"/>
  </r>
  <r>
    <m/>
    <m/>
    <x v="304"/>
    <s v="Q4"/>
    <x v="0"/>
    <x v="10"/>
    <m/>
    <s v="BROWN FORMAN İÇKİ TİC. LTD. ŞTİ."/>
    <s v="EH.02.001"/>
    <s v="EnRoute Panorama - Yazilim Bakimi, Yasatma ve Merkezi Destek Hizmeti"/>
    <s v="Univera - Brown Forman"/>
    <x v="12"/>
    <s v="Enroute"/>
    <m/>
    <n v="146728.67000000001"/>
    <m/>
    <n v="1"/>
    <m/>
    <n v="146728.67000000001"/>
    <m/>
    <n v="0"/>
    <m/>
    <n v="146728.67000000001"/>
    <m/>
    <n v="0"/>
    <n v="0"/>
    <s v="UNI240000001966"/>
    <m/>
    <m/>
    <s v="Brown Forman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304"/>
    <s v="Q4"/>
    <x v="0"/>
    <x v="10"/>
    <m/>
    <s v="Haribo SEKERLEME SAN. TIC.LTD. STI."/>
    <s v="EH.02.001"/>
    <s v="EnRoute Panorama - Yazilim Bakimi, Yasatma ve Merkezi Destek Hizmeti"/>
    <s v="Univera - Haribo"/>
    <x v="13"/>
    <s v="Enroute"/>
    <m/>
    <n v="507609.72"/>
    <m/>
    <n v="1"/>
    <m/>
    <n v="507609.72"/>
    <m/>
    <n v="0"/>
    <m/>
    <n v="507609.72"/>
    <m/>
    <n v="0"/>
    <n v="0"/>
    <s v="UNI240000001978"/>
    <m/>
    <m/>
    <s v="Haribo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304"/>
    <s v="Q4"/>
    <x v="0"/>
    <x v="10"/>
    <m/>
    <s v="PERNOD RICARD ISTANBUL IÇ VE DIS TIC. LTD. STI"/>
    <s v="EH.03.003"/>
    <s v="EnRoute Panorama - Uzman Destek Hizmeti"/>
    <s v="Univera - Pernod Ricard"/>
    <x v="13"/>
    <s v="Enroute"/>
    <m/>
    <n v="110000"/>
    <m/>
    <n v="1"/>
    <m/>
    <n v="110000"/>
    <m/>
    <n v="0"/>
    <m/>
    <n v="110000"/>
    <m/>
    <n v="0"/>
    <n v="0"/>
    <s v="UNI240000001959"/>
    <m/>
    <m/>
    <s v="Pernod Ricard"/>
    <s v="Mevcut Müşteri"/>
    <s v="Yenileme"/>
    <s v="Hizmet"/>
    <s v="Hosting"/>
    <s v="Key Account"/>
    <s v="Univera Satış"/>
    <s v="Saha Satış"/>
    <s v="Yurt İçi"/>
    <s v="Türkiye"/>
    <s v="Merkez"/>
  </r>
  <r>
    <m/>
    <m/>
    <x v="304"/>
    <s v="Q4"/>
    <x v="0"/>
    <x v="10"/>
    <m/>
    <s v="BROWN FORMAN İÇKİ TİC. LTD. ŞTİ."/>
    <s v="EH.05.002"/>
    <s v="EnRoute Panorama - Rapor Gelistirme Hizmeti"/>
    <s v="Univera - Brown Forman"/>
    <x v="12"/>
    <s v="Enroute"/>
    <m/>
    <n v="11225.93"/>
    <m/>
    <n v="3"/>
    <m/>
    <n v="33677.79"/>
    <m/>
    <n v="0"/>
    <m/>
    <n v="33677.79"/>
    <m/>
    <n v="0"/>
    <n v="0"/>
    <s v="UNI240000001953"/>
    <m/>
    <m/>
    <s v="Brown Forman"/>
    <s v="Mevcut Müşteri"/>
    <s v="Yeni Satış"/>
    <s v="Hizmet"/>
    <s v="Rapor Geliştirme"/>
    <s v="Key Account"/>
    <s v="Univera Satış"/>
    <s v="Saha Satış"/>
    <s v="Yurt İçi"/>
    <s v="Türkiye"/>
    <s v="Merkez"/>
  </r>
  <r>
    <m/>
    <m/>
    <x v="304"/>
    <s v="Q4"/>
    <x v="0"/>
    <x v="10"/>
    <m/>
    <s v="BROWN FORMAN İÇKİ TİC. LTD. ŞTİ."/>
    <s v="EH.05.002"/>
    <s v="EnRoute Panorama - Rapor Gelistirme Hizmeti"/>
    <s v="Univera - Brown Forman"/>
    <x v="12"/>
    <s v="Enroute"/>
    <m/>
    <n v="11225.93"/>
    <m/>
    <n v="1"/>
    <m/>
    <n v="11225.93"/>
    <m/>
    <n v="0"/>
    <m/>
    <n v="11225.93"/>
    <m/>
    <n v="0"/>
    <n v="0"/>
    <s v="UNI240000001954"/>
    <m/>
    <m/>
    <s v="Brown Forman"/>
    <s v="Mevcut Müşteri"/>
    <s v="Yeni Satış"/>
    <s v="Hizmet"/>
    <s v="Rapor Geliştirme"/>
    <s v="Key Account"/>
    <s v="Univera Satış"/>
    <s v="Saha Satış"/>
    <s v="Yurt İçi"/>
    <s v="Türkiye"/>
    <s v="Merkez"/>
  </r>
  <r>
    <m/>
    <m/>
    <x v="304"/>
    <s v="Q4"/>
    <x v="0"/>
    <x v="10"/>
    <m/>
    <s v="NALÇACIOGLU GIDA TARIM TEKSTIL INSAAT DAYANIKLI TÜKETIM MALLARI SANAYI VE TICARET LIMITED SIRKETI"/>
    <s v="EYS.04.012"/>
    <s v="EnRoute Panorama - E-Dönüsüm Modül Lisansi Standart"/>
    <s v="Univera Doğuş Çay Projesi"/>
    <x v="12"/>
    <s v="E-Dönüşüm"/>
    <m/>
    <n v="20000"/>
    <m/>
    <n v="1"/>
    <m/>
    <n v="25000"/>
    <m/>
    <n v="5000"/>
    <m/>
    <n v="20000"/>
    <m/>
    <n v="0"/>
    <n v="0"/>
    <s v="ENV240000000120"/>
    <m/>
    <m/>
    <s v="Doğuş Çay"/>
    <s v="Mevcut Müşteri"/>
    <s v="Yeni Satış"/>
    <s v="Lisans"/>
    <s v="Lisans Satışı"/>
    <s v="Key Account"/>
    <s v="Univera Satış"/>
    <s v="Saha Satış"/>
    <s v="Yurt İçi"/>
    <s v="Türkiye"/>
    <s v="Dist"/>
  </r>
  <r>
    <m/>
    <m/>
    <x v="304"/>
    <s v="Q4"/>
    <x v="0"/>
    <x v="10"/>
    <m/>
    <s v="YENER ELEKTRONIK ESYA LPG-AKARYAKIT GIDA INSAAT TAAHHÜT SANAYI TICARET LIMITED SIRKETI"/>
    <s v="EYS.04.012"/>
    <s v="EnRoute Panorama - E-Dönüsüm Modül Lisansi Standart"/>
    <s v="Univera Doğuş Çay Projesi"/>
    <x v="12"/>
    <s v="E-Dönüşüm"/>
    <m/>
    <n v="20000"/>
    <m/>
    <n v="1"/>
    <m/>
    <n v="25000"/>
    <m/>
    <n v="5000"/>
    <m/>
    <n v="20000"/>
    <m/>
    <n v="0"/>
    <n v="0"/>
    <s v="UNI240000001962"/>
    <m/>
    <m/>
    <s v="Doğuş Çay"/>
    <s v="Mevcut Müşteri"/>
    <s v="Yeni Satış"/>
    <s v="Lisans"/>
    <s v="Lisans Satışı"/>
    <s v="Key Account"/>
    <s v="Univera Satış"/>
    <s v="Saha Satış"/>
    <s v="Yurt İçi"/>
    <s v="Türkiye"/>
    <s v="Dist"/>
  </r>
  <r>
    <m/>
    <m/>
    <x v="304"/>
    <s v="Q4"/>
    <x v="0"/>
    <x v="10"/>
    <m/>
    <s v="AGAÇLI OTOMOTIV GIDA TIC. VE SAN. A.S."/>
    <s v="EH.03.001"/>
    <s v="EnRoute Panorama - Çafri Merkezi Hizmeti  (MSD)"/>
    <s v="Univera - JTI"/>
    <x v="11"/>
    <s v="Enroute"/>
    <m/>
    <n v="1161.2"/>
    <m/>
    <n v="15"/>
    <m/>
    <n v="17418"/>
    <m/>
    <n v="0"/>
    <m/>
    <n v="17418"/>
    <m/>
    <n v="0"/>
    <n v="0"/>
    <s v="UNI240000001990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304"/>
    <s v="Q4"/>
    <x v="0"/>
    <x v="10"/>
    <m/>
    <s v="BRISA BRIDGESTONE SABANCI LASTIK SANAYI VE TICARET A.S."/>
    <s v="EH.03.001"/>
    <s v="EnRoute Panorama - Çafri Merkezi Hizmeti  (MSD)"/>
    <s v="Univera - Brisa Bridgestone"/>
    <x v="13"/>
    <s v="Enroute"/>
    <m/>
    <n v="507.6"/>
    <m/>
    <n v="1000"/>
    <m/>
    <n v="507600"/>
    <m/>
    <n v="0"/>
    <m/>
    <n v="507600"/>
    <m/>
    <n v="0"/>
    <n v="0"/>
    <s v="UNI240000001984"/>
    <m/>
    <m/>
    <s v="Brisa"/>
    <s v="Mevcut Müşteri"/>
    <s v="Yenileme"/>
    <s v="Hizmet"/>
    <s v="Çağrı Merkezi"/>
    <s v="Key Account"/>
    <s v="Univera Satış"/>
    <s v="Saha Satış"/>
    <s v="Yurt İçi"/>
    <s v="Türkiye"/>
    <s v="Merkez"/>
  </r>
  <r>
    <m/>
    <m/>
    <x v="304"/>
    <s v="Q4"/>
    <x v="0"/>
    <x v="10"/>
    <m/>
    <s v="BROWN FORMAN İÇKİ TİC. LTD. ŞTİ."/>
    <s v="EH.03.001"/>
    <s v="EnRoute Panorama - Çafri Merkezi Hizmeti  (MSD)"/>
    <s v="Univera - Brown Forman"/>
    <x v="12"/>
    <s v="Enroute"/>
    <m/>
    <n v="19502.580000000002"/>
    <m/>
    <n v="18"/>
    <m/>
    <n v="351046.44"/>
    <m/>
    <n v="0"/>
    <m/>
    <n v="351046.44"/>
    <m/>
    <n v="0"/>
    <n v="0"/>
    <s v="UNI240000001966"/>
    <m/>
    <m/>
    <s v="Brown Forman"/>
    <s v="Mevcut Müşteri"/>
    <s v="Yenileme"/>
    <s v="Hizmet"/>
    <s v="Çağrı Merkezi"/>
    <s v="Key Account"/>
    <s v="Univera Satış"/>
    <s v="Saha Satış"/>
    <s v="Yurt İçi"/>
    <s v="Türkiye"/>
    <s v="Merkez"/>
  </r>
  <r>
    <m/>
    <m/>
    <x v="304"/>
    <s v="Q4"/>
    <x v="0"/>
    <x v="10"/>
    <m/>
    <s v="Haribo SEKERLEME SAN. TIC.LTD. STI."/>
    <s v="EH.03.001"/>
    <s v="EnRoute Panorama - Çafri Merkezi Hizmeti  (MSD)"/>
    <s v="Univera - Haribo"/>
    <x v="13"/>
    <s v="Enroute"/>
    <m/>
    <n v="22249.55"/>
    <m/>
    <n v="70"/>
    <m/>
    <n v="1557468.5"/>
    <m/>
    <n v="0"/>
    <m/>
    <n v="1557468.5"/>
    <m/>
    <n v="0"/>
    <n v="0"/>
    <s v="UNI240000001978"/>
    <m/>
    <m/>
    <s v="Haribo"/>
    <s v="Mevcut Müşteri"/>
    <s v="Yenileme"/>
    <s v="Hizmet"/>
    <s v="Çağrı Merkezi"/>
    <s v="Key Account"/>
    <s v="Univera Satış"/>
    <s v="Saha Satış"/>
    <s v="Yurt İçi"/>
    <s v="Türkiye"/>
    <s v="Merkez"/>
  </r>
  <r>
    <m/>
    <m/>
    <x v="304"/>
    <s v="Q2"/>
    <x v="1"/>
    <x v="4"/>
    <m/>
    <s v="MİYA OTOMASYON VE BARKOD BILISIM SISTEMLERI SAN TİC. VE L.T.D. STI."/>
    <s v="WPH.02.001"/>
    <s v="Webplus Yazilim Bakimi Hizmeti"/>
    <s v="Univera - Kanal"/>
    <x v="5"/>
    <s v="Enroute"/>
    <s v="Webplus"/>
    <n v="5882"/>
    <m/>
    <n v="1"/>
    <m/>
    <n v="5882"/>
    <m/>
    <n v="0"/>
    <m/>
    <n v="5882"/>
    <m/>
    <n v="0"/>
    <n v="0"/>
    <m/>
    <m/>
    <m/>
    <s v="Miya"/>
    <s v="Mevcut Müşteri"/>
    <s v="Yenileme"/>
    <s v="Hizmet"/>
    <s v="Bakım ve Destek Hizmeti"/>
    <s v="Key Account"/>
    <s v="Kanal Satış"/>
    <s v="Miya"/>
    <s v="Yurt İçi"/>
    <s v="Türkiye"/>
    <s v="Merkez"/>
  </r>
  <r>
    <m/>
    <m/>
    <x v="304"/>
    <s v="Q2"/>
    <x v="1"/>
    <x v="4"/>
    <m/>
    <s v="MİYA OTOMASYON VE BARKOD BILISIM SISTEMLERI SAN TİC. VE L.T.D. STI."/>
    <s v="WProje Yönetimi.01.003"/>
    <s v="Webplus EK KULLANICI LISANSI +1"/>
    <s v="Univera - Kanal"/>
    <x v="5"/>
    <s v="Enroute"/>
    <s v="Webplus"/>
    <n v="1552.5"/>
    <m/>
    <n v="1"/>
    <m/>
    <n v="1725"/>
    <m/>
    <n v="172.5"/>
    <m/>
    <n v="1552.5"/>
    <m/>
    <n v="0"/>
    <n v="0"/>
    <m/>
    <m/>
    <m/>
    <s v="Miya"/>
    <s v="Mevcut Müşteri"/>
    <s v="Yeni Satış"/>
    <s v="Lisans"/>
    <s v="Lisans Satışı"/>
    <s v="Key Account"/>
    <s v="Kanal Satış"/>
    <s v="Miya"/>
    <s v="Yurt İçi"/>
    <s v="Türkiye"/>
    <s v="Merkez"/>
  </r>
  <r>
    <m/>
    <m/>
    <x v="304"/>
    <s v="Q2"/>
    <x v="1"/>
    <x v="4"/>
    <m/>
    <s v="MİYA OTOMASYON VE BARKOD BILISIM SISTEMLERI SAN TİC. VE L.T.D. STI."/>
    <s v="WProje Yönetimi.01.006"/>
    <s v="Webplus DISTRIBUTION SATIS-DAGITIM YazılımI (Light)"/>
    <s v="Univera - Kanal"/>
    <x v="5"/>
    <s v="Enroute"/>
    <s v="Webplus"/>
    <n v="15525"/>
    <m/>
    <n v="1"/>
    <m/>
    <n v="17250"/>
    <m/>
    <n v="1725"/>
    <m/>
    <n v="15525"/>
    <m/>
    <n v="0"/>
    <n v="0"/>
    <m/>
    <m/>
    <m/>
    <s v="Miya"/>
    <s v="Mevcut Müşteri"/>
    <s v="Yeni Satış"/>
    <s v="Lisans"/>
    <s v="Lisans Satışı"/>
    <s v="Key Account"/>
    <s v="Kanal Satış"/>
    <s v="Miya"/>
    <s v="Yurt İçi"/>
    <s v="Türkiye"/>
    <s v="Merkez"/>
  </r>
  <r>
    <m/>
    <m/>
    <x v="304"/>
    <s v="Q2"/>
    <x v="1"/>
    <x v="4"/>
    <m/>
    <s v="MİYA OTOMASYON VE BARKOD BILISIM SISTEMLERI SAN TİC. VE L.T.D. STI."/>
    <s v="WProje Yönetimi.02.001"/>
    <s v="Webplus (Android) SATIS TEMSILCISI LISANSI"/>
    <s v="Univera - Kanal"/>
    <x v="5"/>
    <s v="Enroute"/>
    <s v="Webplus"/>
    <n v="2328.75"/>
    <m/>
    <n v="3"/>
    <m/>
    <n v="7762.5"/>
    <m/>
    <n v="776.25"/>
    <m/>
    <n v="6986.25"/>
    <m/>
    <n v="0"/>
    <n v="0"/>
    <m/>
    <m/>
    <m/>
    <s v="Miya"/>
    <s v="Mevcut Müşteri"/>
    <s v="Yeni Satış"/>
    <s v="Lisans"/>
    <s v="Lisans Satışı"/>
    <s v="Key Account"/>
    <s v="Kanal Satış"/>
    <s v="Miya"/>
    <s v="Yurt İçi"/>
    <s v="Türkiye"/>
    <s v="Merkez"/>
  </r>
  <r>
    <m/>
    <m/>
    <x v="304"/>
    <s v="Q2"/>
    <x v="1"/>
    <x v="4"/>
    <m/>
    <s v="DÜZYOL MOTOR-EROL DÜZYOL"/>
    <s v="UH.01.002"/>
    <s v="Unidox Kontör"/>
    <s v="Univera - Suzuki"/>
    <x v="6"/>
    <s v="E-Dönüşüm"/>
    <s v="Unidox"/>
    <n v="5.5"/>
    <m/>
    <n v="2000"/>
    <m/>
    <n v="11000"/>
    <m/>
    <n v="0"/>
    <m/>
    <n v="11000"/>
    <m/>
    <n v="0"/>
    <n v="0"/>
    <m/>
    <m/>
    <m/>
    <s v="Doğan Trend"/>
    <s v="Mevcut Müşteri"/>
    <s v="Yeni Satış"/>
    <s v="Kontor"/>
    <s v="Kontor Satışı"/>
    <s v="Key Account"/>
    <s v="Univera Satış"/>
    <s v="Saha Satış"/>
    <s v="Yurt İçi"/>
    <s v="Türkiye"/>
    <s v="Dist"/>
  </r>
  <r>
    <m/>
    <m/>
    <x v="304"/>
    <s v="Q2"/>
    <x v="1"/>
    <x v="4"/>
    <m/>
    <s v="ÇNR GRUP OTOM.MIM.INS.SAN.VE TIC.LTD.STI."/>
    <s v="UH.01.002"/>
    <s v="Unidox Kontör"/>
    <s v="Univera Doğuş Çay Projesi"/>
    <x v="6"/>
    <s v="E-Dönüşüm"/>
    <s v="Unidox"/>
    <n v="2.8"/>
    <m/>
    <n v="10000"/>
    <m/>
    <n v="28000"/>
    <m/>
    <n v="0"/>
    <m/>
    <n v="28000"/>
    <m/>
    <n v="0"/>
    <n v="0"/>
    <m/>
    <m/>
    <m/>
    <s v="Doğuş Çay"/>
    <s v="Yeni Müşteri"/>
    <s v="Yeni Satış"/>
    <s v="Kontor"/>
    <s v="Kontor Satışı"/>
    <s v="Key Account"/>
    <s v="Univera Satış"/>
    <s v="Saha Satış"/>
    <s v="Yurt İçi"/>
    <s v="Türkiye"/>
    <s v="Dist"/>
  </r>
  <r>
    <m/>
    <m/>
    <x v="304"/>
    <s v="Q2"/>
    <x v="1"/>
    <x v="4"/>
    <m/>
    <s v="YELKEN ANATOLYA GIDA DAGITIM ANANIM SIRKETI"/>
    <s v="UH.01.002"/>
    <s v="Unidox Kontör"/>
    <s v="Univera Kontör Satışı"/>
    <x v="6"/>
    <s v="E-Dönüşüm"/>
    <s v="Unidox"/>
    <n v="1.1200000000000001"/>
    <m/>
    <n v="250000"/>
    <m/>
    <n v="280000"/>
    <m/>
    <n v="0"/>
    <m/>
    <n v="280000"/>
    <m/>
    <n v="0"/>
    <n v="0"/>
    <m/>
    <m/>
    <m/>
    <s v="Yelken Anatolya Gıda"/>
    <s v="Yeni Müşteri"/>
    <s v="Yeni Satış"/>
    <s v="Kontor"/>
    <s v="Kontor Satışı"/>
    <s v="Key Account"/>
    <s v="Univera Satış"/>
    <s v="Saha Satış"/>
    <s v="Yurt İçi"/>
    <s v="Türkiye"/>
    <s v="Dist"/>
  </r>
  <r>
    <m/>
    <m/>
    <x v="304"/>
    <s v="Q2"/>
    <x v="1"/>
    <x v="4"/>
    <m/>
    <s v="BROWN FORMAN İÇKİ TİC. LTD. ŞTİ."/>
    <s v="QH.01.001"/>
    <s v="Quest Panorama - Proje ve Ürün Yönetimi Danismanlifi Hizmeti"/>
    <s v="Univera - Brown Forman"/>
    <x v="12"/>
    <s v="Quest"/>
    <s v="Quest"/>
    <n v="24500"/>
    <m/>
    <n v="3"/>
    <m/>
    <n v="73500"/>
    <m/>
    <n v="0"/>
    <m/>
    <n v="73500"/>
    <m/>
    <n v="0"/>
    <n v="0"/>
    <m/>
    <m/>
    <m/>
    <s v="Brown Forman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304"/>
    <s v="Q2"/>
    <x v="1"/>
    <x v="4"/>
    <m/>
    <s v="SEMIH MESRUBAT LOJISTIK GIDA INS. TUR. SAN. VE TIC. LTD. STI."/>
    <s v="EH.02.016"/>
    <s v="Enroute Panorama - E-Defter Saklama Hizmeti"/>
    <s v="Univera - Nestle Waters"/>
    <x v="6"/>
    <s v="E-Dönüşüm"/>
    <s v="Unidox"/>
    <n v="20000"/>
    <m/>
    <n v="1"/>
    <m/>
    <n v="20000"/>
    <m/>
    <n v="0"/>
    <m/>
    <n v="20000"/>
    <m/>
    <n v="0"/>
    <n v="0"/>
    <m/>
    <m/>
    <m/>
    <s v="Nestle"/>
    <s v="Mevcut Müşteri"/>
    <s v="Yeni Satış"/>
    <s v="Hizmet"/>
    <s v="E-Dönüşüm"/>
    <s v="Key Account"/>
    <s v="Univera Satış"/>
    <s v="Saha Satış"/>
    <s v="Yurt İçi"/>
    <s v="Türkiye"/>
    <s v="Dist"/>
  </r>
  <r>
    <m/>
    <m/>
    <x v="305"/>
    <s v="Q4"/>
    <x v="0"/>
    <x v="10"/>
    <m/>
    <s v="DÜNYA MESRUBAT GIDA INS.TURIZM PAZ. SAN. VE TIC. LTD. STI."/>
    <s v="EH.03.001"/>
    <s v="EnRoute Panorama - Çafri Merkezi Hizmeti  (MSD)"/>
    <s v="Univera - JTI"/>
    <x v="11"/>
    <s v="Enroute"/>
    <m/>
    <n v="1161.2"/>
    <m/>
    <n v="5"/>
    <m/>
    <n v="5806"/>
    <m/>
    <n v="0"/>
    <m/>
    <n v="5806"/>
    <m/>
    <n v="0"/>
    <n v="0"/>
    <s v="UNI240000002001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305"/>
    <s v="Q4"/>
    <x v="0"/>
    <x v="10"/>
    <m/>
    <s v="KOPUZ GIDA TIC. A.S."/>
    <s v="EH.03.001"/>
    <s v="EnRoute Panorama - Çafri Merkezi Hizmeti  (MSD)"/>
    <s v="Univera - JTI"/>
    <x v="11"/>
    <s v="Enroute"/>
    <m/>
    <n v="1161.2"/>
    <m/>
    <n v="11"/>
    <m/>
    <n v="12773.2"/>
    <m/>
    <n v="0"/>
    <m/>
    <n v="12773.2"/>
    <m/>
    <n v="0"/>
    <n v="0"/>
    <s v="UNI240000002006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305"/>
    <s v="Q4"/>
    <x v="0"/>
    <x v="10"/>
    <m/>
    <s v="SEKERCI GIDA TEMIZLIK ÜRÜN. PAZ. VE DAG. LTD. STI."/>
    <s v="EH.03.001"/>
    <s v="EnRoute Panorama - Çafri Merkezi Hizmeti  (MSD)"/>
    <s v="Univera - JTI"/>
    <x v="11"/>
    <s v="Enroute"/>
    <m/>
    <n v="1161.2"/>
    <m/>
    <n v="10"/>
    <m/>
    <n v="11612"/>
    <m/>
    <n v="0"/>
    <m/>
    <n v="11612"/>
    <m/>
    <n v="0"/>
    <n v="0"/>
    <s v="UNI240000002017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305"/>
    <s v="Q4"/>
    <x v="0"/>
    <x v="10"/>
    <m/>
    <s v="YUSUF BEKTAS GIDA VE IHTIYAÇ MAD. ILETISIM NAKLIYE TIC.VE SAN.LTD.STI."/>
    <s v="EH.03.001"/>
    <s v="EnRoute Panorama - Çafri Merkezi Hizmeti  (MSD)"/>
    <s v="Univera - JTI"/>
    <x v="11"/>
    <s v="Enroute"/>
    <m/>
    <n v="1161.2"/>
    <m/>
    <n v="7"/>
    <m/>
    <n v="8128.4"/>
    <m/>
    <n v="0"/>
    <m/>
    <n v="8128.4"/>
    <m/>
    <n v="0"/>
    <n v="0"/>
    <s v="UNI240000002019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305"/>
    <s v="Q2"/>
    <x v="1"/>
    <x v="4"/>
    <m/>
    <s v="YUSUF ALDEMİR (ALDEMİR BİLİŞİM HizmetLERİ VE DANIŞMANLIK)"/>
    <s v="WProje Yönetimi.02.001"/>
    <s v="Webplus (Android) SATIS TEMSILCISI LISANSI"/>
    <s v="Univera - Kanal"/>
    <x v="5"/>
    <s v="Enroute"/>
    <s v="Webplus"/>
    <n v="3412.5"/>
    <m/>
    <n v="5"/>
    <m/>
    <n v="22750"/>
    <m/>
    <n v="5687.5"/>
    <m/>
    <n v="17062.5"/>
    <m/>
    <n v="0"/>
    <n v="0"/>
    <m/>
    <m/>
    <m/>
    <s v="Aldemir Bilişim"/>
    <s v="Mevcut Müşteri"/>
    <s v="Yeni Satış"/>
    <s v="Lisans"/>
    <s v="Lisans Satışı"/>
    <s v="Diğer"/>
    <s v="Kanal Satış"/>
    <s v="Aldemir"/>
    <s v="Yurt İçi"/>
    <s v="Türkiye"/>
    <s v="Merkez"/>
  </r>
  <r>
    <m/>
    <m/>
    <x v="305"/>
    <s v="Q2"/>
    <x v="1"/>
    <x v="4"/>
    <m/>
    <s v="Doğadan Gıda Ürünleri San. ve Paz. A.Ş."/>
    <s v="SH.01.001"/>
    <s v="Stokbar Panorama - Proje Yönetim Hizmeti"/>
    <s v="Univera - Doğadan"/>
    <x v="18"/>
    <s v="Stokbar"/>
    <s v="Stokbar"/>
    <n v="12250"/>
    <m/>
    <n v="1"/>
    <m/>
    <n v="12250"/>
    <m/>
    <n v="0"/>
    <m/>
    <n v="12250"/>
    <m/>
    <n v="0"/>
    <n v="0"/>
    <m/>
    <m/>
    <m/>
    <s v="Doğadan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305"/>
    <s v="Q2"/>
    <x v="1"/>
    <x v="4"/>
    <m/>
    <s v="FHP EV IÇI KULLANIM ARAÇLARI SAN VE TIC . A.S"/>
    <s v="QH.08.001"/>
    <s v="Quest Panorama - Hosting Hizmeti"/>
    <s v="Univera - Vileda"/>
    <x v="18"/>
    <s v="Hosting"/>
    <s v="Quest"/>
    <n v="18333"/>
    <m/>
    <n v="1"/>
    <m/>
    <n v="18333"/>
    <m/>
    <n v="0"/>
    <m/>
    <n v="18333"/>
    <m/>
    <n v="0"/>
    <n v="0"/>
    <m/>
    <m/>
    <m/>
    <s v="Vileda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305"/>
    <s v="Q2"/>
    <x v="1"/>
    <x v="4"/>
    <m/>
    <s v="ALPEDO GIDA SAN.VE TIC.A.S"/>
    <s v="EH.01.001"/>
    <s v="Enroute Panorama - Proje ve Ürün Yönetimi Danışmanlığı Hizmeti"/>
    <s v="Univera - Alpedo Dondurma"/>
    <x v="11"/>
    <s v="Enroute"/>
    <s v="Enroute"/>
    <n v="10500"/>
    <m/>
    <n v="2"/>
    <m/>
    <n v="21000"/>
    <m/>
    <n v="0"/>
    <m/>
    <n v="21000"/>
    <m/>
    <n v="0"/>
    <n v="0"/>
    <m/>
    <m/>
    <m/>
    <s v="Alpedo"/>
    <s v="Mevcut Müşteri"/>
    <s v="Yeni Satış"/>
    <s v="Hizmet"/>
    <s v="Proje Yönetimi ve Danışmanlık"/>
    <s v="Diğer"/>
    <s v="Univera Satış"/>
    <s v="Saha Satış"/>
    <s v="Yurt İçi"/>
    <s v="Türkiye"/>
    <s v="Merkez"/>
  </r>
  <r>
    <m/>
    <m/>
    <x v="306"/>
    <s v="Q1"/>
    <x v="0"/>
    <x v="0"/>
    <m/>
    <s v="Şölen Çikolata Gıda Sanayi Ve Ticaret A. Ş."/>
    <s v="EH.05.002"/>
    <s v="EnRoute Panorama - Rapor Gelistirme Hizmeti"/>
    <s v="Univera - Şölen"/>
    <x v="2"/>
    <s v="Enroute"/>
    <m/>
    <n v="3402"/>
    <m/>
    <n v="12"/>
    <m/>
    <n v="40824"/>
    <m/>
    <n v="0"/>
    <m/>
    <n v="40824"/>
    <m/>
    <n v="0"/>
    <n v="0"/>
    <s v="UNI240000000003"/>
    <m/>
    <m/>
    <s v="Şölen"/>
    <s v="Mevcut Müşteri"/>
    <s v="Yeni Satış"/>
    <s v="Hizmet"/>
    <s v="Rapor Geliştirme"/>
    <s v="Key Account"/>
    <s v="Univera Satış"/>
    <s v="Saha Satış"/>
    <s v="Yurt İçi"/>
    <s v="Türkiye"/>
    <s v="Merkez"/>
  </r>
  <r>
    <m/>
    <m/>
    <x v="306"/>
    <s v="Q4"/>
    <x v="0"/>
    <x v="10"/>
    <m/>
    <s v="AYDIN ÜNLÜER TUR.GIDA TIC. VE SAN. A.S."/>
    <s v="EH.03.001"/>
    <s v="EnRoute Panorama - Çafri Merkezi Hizmeti  (MSD)"/>
    <s v="Univera - JTI"/>
    <x v="11"/>
    <s v="Enroute"/>
    <m/>
    <n v="1161.2"/>
    <m/>
    <n v="3"/>
    <m/>
    <n v="3483.6"/>
    <m/>
    <n v="0"/>
    <m/>
    <n v="3483.6"/>
    <m/>
    <n v="0"/>
    <n v="0"/>
    <s v="UNI240000001993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306"/>
    <s v="Q4"/>
    <x v="0"/>
    <x v="10"/>
    <m/>
    <s v="BAYRAKTAR SATIS VE DAGITIM ANONIM SIRKETI"/>
    <s v="EH.03.001"/>
    <s v="EnRoute Panorama - Çafri Merkezi Hizmeti  (MSD)"/>
    <s v="Univera - JTI"/>
    <x v="11"/>
    <s v="Enroute"/>
    <m/>
    <n v="1161.2"/>
    <m/>
    <n v="2"/>
    <m/>
    <n v="2322.4"/>
    <m/>
    <n v="0"/>
    <m/>
    <n v="2322.4"/>
    <m/>
    <n v="0"/>
    <n v="0"/>
    <s v="UNI240000001994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306"/>
    <s v="Q4"/>
    <x v="0"/>
    <x v="10"/>
    <m/>
    <s v="ÖZÇELIK MESRUBAT VE GIDA MAD.TIC.PAZ.A.S."/>
    <s v="EH.03.001"/>
    <s v="EnRoute Panorama - Çafri Merkezi Hizmeti  (MSD)"/>
    <s v="Univera - JTI"/>
    <x v="11"/>
    <s v="Enroute"/>
    <m/>
    <n v="1161.2"/>
    <m/>
    <n v="5"/>
    <m/>
    <n v="5806"/>
    <m/>
    <n v="0"/>
    <m/>
    <n v="5806"/>
    <m/>
    <n v="0"/>
    <n v="0"/>
    <s v="UNI240000002007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306"/>
    <s v="Q4"/>
    <x v="0"/>
    <x v="10"/>
    <m/>
    <s v="ÖZERLER TICARET ILHAN ÖZER"/>
    <s v="EH.03.001"/>
    <s v="EnRoute Panorama - Çafri Merkezi Hizmeti  (MSD)"/>
    <s v="Univera - JTI"/>
    <x v="11"/>
    <s v="Enroute"/>
    <m/>
    <n v="1161.2"/>
    <m/>
    <n v="4"/>
    <m/>
    <n v="4644.8"/>
    <m/>
    <n v="0"/>
    <m/>
    <n v="4644.8"/>
    <m/>
    <n v="0"/>
    <n v="0"/>
    <s v="UNI240000002009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306"/>
    <s v="Q2"/>
    <x v="1"/>
    <x v="4"/>
    <m/>
    <s v="POLARİS YAZILIM ÇÖZÜMLERİ VE DANIŞMANLIK HİZMETLERİ LTD.ŞTİ."/>
    <s v="WPH.02.001"/>
    <s v="Webplus Yazilim Bakimi Hizmeti"/>
    <s v="Univera - Kanal"/>
    <x v="5"/>
    <s v="Enroute"/>
    <s v="Webplus"/>
    <n v="2932"/>
    <m/>
    <n v="1"/>
    <m/>
    <n v="2932"/>
    <m/>
    <n v="0"/>
    <m/>
    <n v="2932"/>
    <m/>
    <n v="0"/>
    <n v="0"/>
    <m/>
    <m/>
    <m/>
    <s v="Polaris"/>
    <s v="Mevcut Müşteri"/>
    <s v="Yenileme"/>
    <s v="Hizmet"/>
    <s v="Bakım ve Destek Hizmeti"/>
    <s v="Diğer"/>
    <s v="Kanal Satış"/>
    <s v="Polaris"/>
    <s v="Yurt İçi"/>
    <s v="Türkiye"/>
    <s v="Merkez"/>
  </r>
  <r>
    <m/>
    <m/>
    <x v="306"/>
    <s v="Q2"/>
    <x v="1"/>
    <x v="4"/>
    <m/>
    <s v="MİYA OTOMASYON VE BARKOD BILISIM SISTEMLERI SAN TİC. VE L.T.D. STI."/>
    <s v="WPH.03.001"/>
    <s v="Webplus Hosting HIZMETI"/>
    <s v="Univera - Kanal"/>
    <x v="5"/>
    <s v="Hosting"/>
    <s v="Webplus"/>
    <n v="2597.0100000000002"/>
    <m/>
    <n v="4"/>
    <m/>
    <n v="10388.040000000001"/>
    <m/>
    <n v="0"/>
    <m/>
    <n v="10388.040000000001"/>
    <m/>
    <n v="0"/>
    <n v="0"/>
    <m/>
    <m/>
    <m/>
    <s v="Miya"/>
    <s v="Mevcut Müşteri"/>
    <s v="Yenileme"/>
    <s v="Hizmet"/>
    <s v="Hosting"/>
    <s v="Diğer"/>
    <s v="Kanal Satış"/>
    <s v="Miya"/>
    <s v="Yurt İçi"/>
    <s v="Türkiye"/>
    <s v="Merkez"/>
  </r>
  <r>
    <m/>
    <m/>
    <x v="306"/>
    <s v="Q2"/>
    <x v="1"/>
    <x v="4"/>
    <m/>
    <s v="MİYA OTOMASYON VE BARKOD BILISIM SISTEMLERI SAN TİC. VE L.T.D. STI."/>
    <s v="WPH.03.001"/>
    <s v="Webplus Hosting HIZMETI"/>
    <s v="Univera - Kanal"/>
    <x v="5"/>
    <s v="Hosting"/>
    <s v="Webplus"/>
    <n v="2597.0100000000002"/>
    <m/>
    <n v="1"/>
    <m/>
    <n v="2597.0100000000002"/>
    <m/>
    <n v="0"/>
    <m/>
    <n v="2597.0100000000002"/>
    <m/>
    <n v="0"/>
    <n v="0"/>
    <m/>
    <m/>
    <m/>
    <s v="Miya"/>
    <s v="Mevcut Müşteri"/>
    <s v="Yenileme"/>
    <s v="Hizmet"/>
    <s v="Hosting"/>
    <s v="Diğer"/>
    <s v="Kanal Satış"/>
    <s v="Miya"/>
    <s v="Yurt İçi"/>
    <s v="Türkiye"/>
    <s v="Merkez"/>
  </r>
  <r>
    <m/>
    <m/>
    <x v="306"/>
    <s v="Q2"/>
    <x v="1"/>
    <x v="4"/>
    <m/>
    <s v="MİYA OTOMASYON VE BARKOD BILISIM SISTEMLERI SAN TİC. VE L.T.D. STI."/>
    <s v="WPH.03.001"/>
    <s v="Webplus Hosting HIZMETI"/>
    <s v="Univera - Kanal"/>
    <x v="5"/>
    <s v="Hosting"/>
    <s v="Webplus"/>
    <n v="2422.04"/>
    <m/>
    <n v="1"/>
    <m/>
    <n v="2422.04"/>
    <m/>
    <n v="0"/>
    <m/>
    <n v="2422.04"/>
    <m/>
    <n v="0"/>
    <n v="0"/>
    <m/>
    <m/>
    <m/>
    <s v="Miya"/>
    <s v="Mevcut Müşteri"/>
    <s v="Yenileme"/>
    <s v="Hizmet"/>
    <s v="Hosting"/>
    <s v="Diğer"/>
    <s v="Kanal Satış"/>
    <s v="Miya"/>
    <s v="Yurt İçi"/>
    <s v="Türkiye"/>
    <s v="Merkez"/>
  </r>
  <r>
    <m/>
    <m/>
    <x v="306"/>
    <s v="Q2"/>
    <x v="1"/>
    <x v="4"/>
    <m/>
    <s v="MİYA OTOMASYON VE BARKOD BILISIM SISTEMLERI SAN TİC. VE L.T.D. STI."/>
    <s v="WPH.03.001"/>
    <s v="Webplus Hosting HIZMETI"/>
    <s v="Univera - Kanal"/>
    <x v="5"/>
    <s v="Hosting"/>
    <s v="Webplus"/>
    <n v="5931.81"/>
    <m/>
    <n v="1"/>
    <m/>
    <n v="5931.81"/>
    <m/>
    <n v="0"/>
    <m/>
    <n v="5931.81"/>
    <m/>
    <n v="0"/>
    <n v="0"/>
    <m/>
    <m/>
    <m/>
    <s v="Miya"/>
    <s v="Mevcut Müşteri"/>
    <s v="Yenileme"/>
    <s v="Hizmet"/>
    <s v="Hosting"/>
    <s v="Diğer"/>
    <s v="Kanal Satış"/>
    <s v="Miya"/>
    <s v="Yurt İçi"/>
    <s v="Türkiye"/>
    <s v="Merkez"/>
  </r>
  <r>
    <m/>
    <m/>
    <x v="306"/>
    <s v="Q2"/>
    <x v="1"/>
    <x v="4"/>
    <m/>
    <s v="MİYA OTOMASYON VE BARKOD BILISIM SISTEMLERI SAN TİC. VE L.T.D. STI."/>
    <s v="WPH.03.001"/>
    <s v="Webplus Hosting HIZMETI"/>
    <s v="Univera - Kanal"/>
    <x v="5"/>
    <s v="Hosting"/>
    <s v="Webplus"/>
    <n v="2597.0100000000002"/>
    <m/>
    <n v="1"/>
    <m/>
    <n v="2597.0100000000002"/>
    <m/>
    <n v="0"/>
    <m/>
    <n v="2597.0100000000002"/>
    <m/>
    <n v="0"/>
    <n v="0"/>
    <m/>
    <m/>
    <m/>
    <s v="Miya"/>
    <s v="Mevcut Müşteri"/>
    <s v="Yenileme"/>
    <s v="Hizmet"/>
    <s v="Hosting"/>
    <s v="Diğer"/>
    <s v="Kanal Satış"/>
    <s v="Miya"/>
    <s v="Yurt İçi"/>
    <s v="Türkiye"/>
    <s v="Merkez"/>
  </r>
  <r>
    <m/>
    <m/>
    <x v="306"/>
    <s v="Q2"/>
    <x v="1"/>
    <x v="4"/>
    <m/>
    <s v="MİYA OTOMASYON VE BARKOD BILISIM SISTEMLERI SAN TİC. VE L.T.D. STI."/>
    <s v="WPH.03.001"/>
    <s v="Webplus Hosting HIZMETI"/>
    <s v="Univera - Kanal"/>
    <x v="5"/>
    <s v="Hosting"/>
    <s v="Webplus"/>
    <n v="2597.0100000000002"/>
    <m/>
    <n v="1"/>
    <m/>
    <n v="2597.0100000000002"/>
    <m/>
    <n v="0"/>
    <m/>
    <n v="2597.0100000000002"/>
    <m/>
    <n v="0"/>
    <n v="0"/>
    <m/>
    <m/>
    <m/>
    <s v="Miya"/>
    <s v="Mevcut Müşteri"/>
    <s v="Yenileme"/>
    <s v="Hizmet"/>
    <s v="Hosting"/>
    <s v="Diğer"/>
    <s v="Kanal Satış"/>
    <s v="Miya"/>
    <s v="Yurt İçi"/>
    <s v="Türkiye"/>
    <s v="Merkez"/>
  </r>
  <r>
    <m/>
    <m/>
    <x v="306"/>
    <s v="Q2"/>
    <x v="1"/>
    <x v="4"/>
    <m/>
    <s v="MİYA OTOMASYON VE BARKOD BILISIM SISTEMLERI SAN TİC. VE L.T.D. STI."/>
    <s v="WPH.03.001"/>
    <s v="Webplus Hosting HIZMETI"/>
    <s v="Univera - Kanal"/>
    <x v="5"/>
    <s v="Hosting"/>
    <s v="Webplus"/>
    <n v="2988.88"/>
    <m/>
    <n v="1"/>
    <m/>
    <n v="2988.88"/>
    <m/>
    <n v="0"/>
    <m/>
    <n v="2988.88"/>
    <m/>
    <n v="0"/>
    <n v="0"/>
    <m/>
    <m/>
    <m/>
    <s v="Miya"/>
    <s v="Mevcut Müşteri"/>
    <s v="Yenileme"/>
    <s v="Hizmet"/>
    <s v="Hosting"/>
    <s v="Diğer"/>
    <s v="Kanal Satış"/>
    <s v="Miya"/>
    <s v="Yurt İçi"/>
    <s v="Türkiye"/>
    <s v="Merkez"/>
  </r>
  <r>
    <m/>
    <m/>
    <x v="306"/>
    <s v="Q2"/>
    <x v="1"/>
    <x v="4"/>
    <m/>
    <s v="MİYA OTOMASYON VE BARKOD BILISIM SISTEMLERI SAN TİC. VE L.T.D. STI."/>
    <s v="WPH.03.001"/>
    <s v="Webplus Hosting HIZMETI"/>
    <s v="Univera - Kanal"/>
    <x v="5"/>
    <s v="Hosting"/>
    <s v="Webplus"/>
    <n v="2597.0100000000002"/>
    <m/>
    <n v="1"/>
    <m/>
    <n v="2597.0100000000002"/>
    <m/>
    <n v="0"/>
    <m/>
    <n v="2597.0100000000002"/>
    <m/>
    <n v="0"/>
    <n v="0"/>
    <m/>
    <m/>
    <m/>
    <s v="Miya"/>
    <s v="Mevcut Müşteri"/>
    <s v="Yenileme"/>
    <s v="Hizmet"/>
    <s v="Hosting"/>
    <s v="Diğer"/>
    <s v="Kanal Satış"/>
    <s v="Miya"/>
    <s v="Yurt İçi"/>
    <s v="Türkiye"/>
    <s v="Merkez"/>
  </r>
  <r>
    <m/>
    <m/>
    <x v="306"/>
    <s v="Q2"/>
    <x v="1"/>
    <x v="4"/>
    <m/>
    <s v="MİYA OTOMASYON VE BARKOD BILISIM SISTEMLERI SAN TİC. VE L.T.D. STI."/>
    <s v="WPH.03.001"/>
    <s v="Webplus Hosting HIZMETI"/>
    <s v="Univera - Kanal"/>
    <x v="5"/>
    <s v="Hosting"/>
    <s v="Webplus"/>
    <n v="3622.12"/>
    <m/>
    <n v="1"/>
    <m/>
    <n v="3622.12"/>
    <m/>
    <n v="0"/>
    <m/>
    <n v="3622.12"/>
    <m/>
    <n v="0"/>
    <n v="0"/>
    <m/>
    <m/>
    <m/>
    <s v="Miya"/>
    <s v="Mevcut Müşteri"/>
    <s v="Yenileme"/>
    <s v="Hizmet"/>
    <s v="Hosting"/>
    <s v="Diğer"/>
    <s v="Kanal Satış"/>
    <s v="Miya"/>
    <s v="Yurt İçi"/>
    <s v="Türkiye"/>
    <s v="Merkez"/>
  </r>
  <r>
    <m/>
    <m/>
    <x v="306"/>
    <s v="Q2"/>
    <x v="1"/>
    <x v="4"/>
    <m/>
    <s v="MİYA OTOMASYON VE BARKOD BILISIM SISTEMLERI SAN TİC. VE L.T.D. STI."/>
    <s v="WPH.03.001"/>
    <s v="Webplus Hosting HIZMETI"/>
    <s v="Univera - Kanal"/>
    <x v="5"/>
    <s v="Hosting"/>
    <s v="Webplus"/>
    <n v="2597.0100000000002"/>
    <m/>
    <n v="1"/>
    <m/>
    <n v="2597.0100000000002"/>
    <m/>
    <n v="0"/>
    <m/>
    <n v="2597.0100000000002"/>
    <m/>
    <n v="0"/>
    <n v="0"/>
    <m/>
    <m/>
    <m/>
    <s v="Miya"/>
    <s v="Mevcut Müşteri"/>
    <s v="Yenileme"/>
    <s v="Hizmet"/>
    <s v="Hosting"/>
    <s v="Diğer"/>
    <s v="Kanal Satış"/>
    <s v="Miya"/>
    <s v="Yurt İçi"/>
    <s v="Türkiye"/>
    <s v="Merkez"/>
  </r>
  <r>
    <m/>
    <m/>
    <x v="306"/>
    <s v="Q2"/>
    <x v="1"/>
    <x v="4"/>
    <m/>
    <s v="MİYA OTOMASYON VE BARKOD BILISIM SISTEMLERI SAN TİC. VE L.T.D. STI."/>
    <s v="WPH.03.001"/>
    <s v="Webplus Hosting HIZMETI"/>
    <s v="Univera - Kanal"/>
    <x v="5"/>
    <s v="Hosting"/>
    <s v="Webplus"/>
    <n v="3622.12"/>
    <m/>
    <n v="1"/>
    <m/>
    <n v="3622.12"/>
    <m/>
    <n v="0"/>
    <m/>
    <n v="3622.12"/>
    <m/>
    <n v="0"/>
    <n v="0"/>
    <m/>
    <m/>
    <m/>
    <s v="Miya"/>
    <s v="Mevcut Müşteri"/>
    <s v="Yenileme"/>
    <s v="Hizmet"/>
    <s v="Hosting"/>
    <s v="Diğer"/>
    <s v="Kanal Satış"/>
    <s v="Miya"/>
    <s v="Yurt İçi"/>
    <s v="Türkiye"/>
    <s v="Merkez"/>
  </r>
  <r>
    <m/>
    <m/>
    <x v="306"/>
    <s v="Q2"/>
    <x v="1"/>
    <x v="4"/>
    <m/>
    <s v="POLARİS YAZILIM ÇÖZÜMLERİ VE DANIŞMANLIK HİZMETLERİ LTD.ŞTİ."/>
    <s v="WProje Yönetimi.01.003"/>
    <s v="Webplus EK KULLANICI LISANSI +1"/>
    <s v="Univera - Kanal"/>
    <x v="5"/>
    <s v="Enroute"/>
    <s v="Webplus"/>
    <n v="4225"/>
    <m/>
    <n v="1"/>
    <m/>
    <n v="4225"/>
    <m/>
    <n v="0"/>
    <m/>
    <n v="4225"/>
    <m/>
    <n v="0"/>
    <n v="0"/>
    <m/>
    <m/>
    <m/>
    <s v="Polaris"/>
    <s v="Mevcut Müşteri"/>
    <s v="Yeni Satış"/>
    <s v="Lisans"/>
    <s v="Lisans Satışı"/>
    <s v="Diğer"/>
    <s v="Kanal Satış"/>
    <s v="Polaris"/>
    <s v="Yurt İçi"/>
    <s v="Türkiye"/>
    <s v="Merkez"/>
  </r>
  <r>
    <m/>
    <m/>
    <x v="306"/>
    <s v="Q2"/>
    <x v="1"/>
    <x v="4"/>
    <m/>
    <s v="POLARİS YAZILIM ÇÖZÜMLERİ VE DANIŞMANLIK HİZMETLERİ LTD.ŞTİ."/>
    <s v="WProje Yönetimi.02.001"/>
    <s v="Webplus (Android) SATIS TEMSILCISI LISANSI"/>
    <s v="Univera - Kanal"/>
    <x v="5"/>
    <s v="Enroute"/>
    <s v="Webplus"/>
    <n v="4550"/>
    <m/>
    <n v="2"/>
    <m/>
    <n v="9100"/>
    <m/>
    <n v="0"/>
    <m/>
    <n v="9100"/>
    <m/>
    <n v="0"/>
    <n v="0"/>
    <m/>
    <m/>
    <m/>
    <s v="Polaris"/>
    <s v="Mevcut Müşteri"/>
    <s v="Yeni Satış"/>
    <s v="Lisans"/>
    <s v="Lisans Satışı"/>
    <s v="Diğer"/>
    <s v="Kanal Satış"/>
    <s v="Polaris"/>
    <s v="Yurt İçi"/>
    <s v="Türkiye"/>
    <s v="Merkez"/>
  </r>
  <r>
    <m/>
    <m/>
    <x v="306"/>
    <s v="Q2"/>
    <x v="1"/>
    <x v="4"/>
    <m/>
    <s v="ÖZ AKDAG TOPTAN GIDA ve MESRUBAT PAZARLAMA HALIL ISÇI"/>
    <s v="UH.01.002"/>
    <s v="Unidox Kontör"/>
    <s v="Univera Kontör Satışı"/>
    <x v="6"/>
    <s v="E-Dönüşüm"/>
    <s v="Unidox"/>
    <n v="3"/>
    <m/>
    <n v="5000"/>
    <m/>
    <n v="15000"/>
    <m/>
    <n v="0"/>
    <m/>
    <n v="15000"/>
    <m/>
    <n v="0"/>
    <n v="0"/>
    <m/>
    <m/>
    <m/>
    <s v="Öz Akdağ Toptan Gıda"/>
    <s v="Yeni Müşteri"/>
    <s v="Yeni Satış"/>
    <s v="Kontor"/>
    <s v="Kontor Satışı"/>
    <s v="Diğer"/>
    <s v="Univera Satış"/>
    <s v="Saha Satış"/>
    <s v="Yurt İçi"/>
    <s v="Türkiye"/>
    <s v="Merkez"/>
  </r>
  <r>
    <m/>
    <m/>
    <x v="307"/>
    <s v="Q1"/>
    <x v="0"/>
    <x v="0"/>
    <m/>
    <s v="Şölen Çikolata Gıda Sanayi Ve Ticaret A. Ş."/>
    <s v="EH.05.002"/>
    <s v="EnRoute Panorama - Rapor Gelistirme Hizmeti"/>
    <s v="Univera - Şölen"/>
    <x v="2"/>
    <s v="Enroute"/>
    <m/>
    <n v="3402"/>
    <m/>
    <n v="2"/>
    <m/>
    <n v="6804"/>
    <m/>
    <n v="0"/>
    <m/>
    <n v="6804"/>
    <m/>
    <n v="0"/>
    <n v="0"/>
    <s v="UNI240000000009"/>
    <m/>
    <m/>
    <s v="Şölen"/>
    <s v="Mevcut Müşteri"/>
    <s v="Yeni Satış"/>
    <s v="Hizmet"/>
    <s v="Rapor Geliştirme"/>
    <s v="Key Account"/>
    <s v="Univera Satış"/>
    <s v="Saha Satış"/>
    <s v="Yurt İçi"/>
    <s v="Türkiye"/>
    <s v="Merkez"/>
  </r>
  <r>
    <m/>
    <m/>
    <x v="307"/>
    <s v="Q1"/>
    <x v="0"/>
    <x v="0"/>
    <m/>
    <s v="Şölen Çikolata Gıda Sanayi Ve Ticaret A. Ş."/>
    <s v="EH.01.001"/>
    <s v="EnRoute Panorama - Proje Yönetim Hizmeti"/>
    <s v="Univera - Şölen"/>
    <x v="2"/>
    <s v="Enroute"/>
    <m/>
    <n v="3969"/>
    <m/>
    <n v="3"/>
    <m/>
    <n v="11907"/>
    <m/>
    <n v="0"/>
    <m/>
    <n v="11907"/>
    <m/>
    <n v="0"/>
    <n v="0"/>
    <s v="UNI240000000003"/>
    <m/>
    <m/>
    <s v="Şölen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307"/>
    <s v="Q2"/>
    <x v="1"/>
    <x v="4"/>
    <m/>
    <s v="AKAR TOPTAN PERAKENDE GIDA TIC.LTD.STI."/>
    <s v="UH.01.002"/>
    <s v="Unidox Kontör"/>
    <s v="Univera Kontör Satışı"/>
    <x v="6"/>
    <s v="E-Dönüşüm"/>
    <s v="Unidox"/>
    <n v="1"/>
    <m/>
    <n v="100000"/>
    <m/>
    <n v="100000"/>
    <m/>
    <n v="0"/>
    <m/>
    <n v="100000"/>
    <m/>
    <n v="0"/>
    <n v="0"/>
    <m/>
    <m/>
    <m/>
    <s v="Akar Toptan"/>
    <s v="Yeni Müşteri"/>
    <s v="Yeni Satış"/>
    <s v="Kontor"/>
    <s v="Kontor Satışı"/>
    <s v="Diğer"/>
    <s v="Univera Satış"/>
    <s v="Saha Satış"/>
    <s v="Yurt İçi"/>
    <s v="Türkiye"/>
    <s v="Dist"/>
  </r>
  <r>
    <m/>
    <m/>
    <x v="307"/>
    <s v="Q2"/>
    <x v="1"/>
    <x v="4"/>
    <m/>
    <s v="ÖRSE GLOBAL GIDA LOJISTIK ITHALAT IHRACAT SAN.TIC.LTD.STI."/>
    <s v="UH.01.002"/>
    <s v="Unidox Kontör"/>
    <s v="Univera - Dardanel"/>
    <x v="6"/>
    <s v="E-Dönüşüm"/>
    <s v="Unidox"/>
    <n v="2.4"/>
    <m/>
    <n v="25000"/>
    <m/>
    <n v="60000"/>
    <m/>
    <n v="0"/>
    <m/>
    <n v="60000"/>
    <m/>
    <n v="0"/>
    <n v="0"/>
    <m/>
    <m/>
    <m/>
    <s v="Dardanel"/>
    <s v="Yeni Müşteri"/>
    <s v="Yeni Satış"/>
    <s v="Kontor"/>
    <s v="Kontor Satışı"/>
    <s v="Diğer"/>
    <s v="Univera Satış"/>
    <s v="Saha Satış"/>
    <s v="Yurt İçi"/>
    <s v="Türkiye"/>
    <s v="Dist"/>
  </r>
  <r>
    <m/>
    <m/>
    <x v="307"/>
    <s v="Q2"/>
    <x v="1"/>
    <x v="4"/>
    <m/>
    <s v="PANAGRO TAR. HAY. GIDA SAN. TIC. A.S."/>
    <s v="SH.02.001"/>
    <s v="Stokbar Panorama - Yillik Yazilim Bakim Hizmeti"/>
    <s v="Univera - Torku"/>
    <x v="13"/>
    <s v="Stokbar"/>
    <s v="Stokbar"/>
    <n v="240840.95999999999"/>
    <m/>
    <n v="1"/>
    <m/>
    <n v="240840.95999999999"/>
    <m/>
    <n v="0"/>
    <m/>
    <n v="240840.95999999999"/>
    <m/>
    <n v="0"/>
    <n v="0"/>
    <m/>
    <m/>
    <m/>
    <s v="Torku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307"/>
    <s v="Q2"/>
    <x v="1"/>
    <x v="4"/>
    <m/>
    <s v="PANAGRO TAR. HAY. GIDA SAN. TIC. A.S."/>
    <s v="SH.03.004"/>
    <s v="Stokbar Panorama - Çafri Merkezi Hizmeti (Depo/Lokasyon)"/>
    <s v="Univera - Torku"/>
    <x v="13"/>
    <s v="Stokbar"/>
    <s v="Stokbar"/>
    <n v="53760"/>
    <m/>
    <n v="1"/>
    <m/>
    <n v="53760"/>
    <m/>
    <n v="0"/>
    <m/>
    <n v="53760"/>
    <m/>
    <n v="0"/>
    <n v="0"/>
    <m/>
    <m/>
    <m/>
    <s v="Torku"/>
    <s v="Mevcut Müşteri"/>
    <s v="Yenileme"/>
    <s v="Hizmet"/>
    <s v="Çağrı Merkezi"/>
    <s v="Diğer"/>
    <s v="Univera Satış"/>
    <s v="Saha Satış"/>
    <s v="Yurt İçi"/>
    <s v="Türkiye"/>
    <s v="Merkez"/>
  </r>
  <r>
    <m/>
    <m/>
    <x v="307"/>
    <s v="Q2"/>
    <x v="1"/>
    <x v="4"/>
    <m/>
    <s v="MİYA OTOMASYON VE BARKOD BILISIM SISTEMLERI SAN TİC. VE L.T.D. STI."/>
    <s v="SMY.01.004"/>
    <s v="StockMate Ek Kullanici Yazılımi +5"/>
    <s v="Univera - Kanal"/>
    <x v="5"/>
    <s v="Stokbar"/>
    <s v="Stockmate"/>
    <n v="26000"/>
    <m/>
    <n v="1"/>
    <m/>
    <n v="26000"/>
    <m/>
    <n v="0"/>
    <m/>
    <n v="26000"/>
    <m/>
    <n v="0"/>
    <n v="0"/>
    <m/>
    <m/>
    <m/>
    <s v="Miya"/>
    <s v="Mevcut Müşteri"/>
    <s v="Yeni Satış"/>
    <s v="Lisans"/>
    <s v="Lisans Satışı"/>
    <s v="Diğer"/>
    <s v="Kanal Satış"/>
    <s v="Miya"/>
    <s v="Yurt İçi"/>
    <s v="Türkiye"/>
    <s v="Merkez"/>
  </r>
  <r>
    <m/>
    <m/>
    <x v="307"/>
    <s v="Q2"/>
    <x v="1"/>
    <x v="4"/>
    <m/>
    <s v="BMC Otomotiv Sanayi ve Ticaret A. Ş."/>
    <s v="CDY.06.001"/>
    <s v="Calldesk Panorama - Yazılım Geliştirme Hizmeti"/>
    <s v="Univera - BMC"/>
    <x v="13"/>
    <s v="ServiceCore"/>
    <s v="Calldesk"/>
    <n v="14500"/>
    <m/>
    <n v="5.18"/>
    <m/>
    <n v="75110"/>
    <m/>
    <n v="0"/>
    <m/>
    <n v="75110"/>
    <m/>
    <n v="0"/>
    <n v="0"/>
    <m/>
    <m/>
    <m/>
    <s v="BMC"/>
    <s v="Mevcut Müşteri"/>
    <s v="Yeni Satış"/>
    <s v="Hizmet"/>
    <s v="Yazılım Geliştirme"/>
    <s v="Key Account"/>
    <s v="Univera Satış"/>
    <s v="Saha Satış"/>
    <s v="Yurt İçi"/>
    <s v="Türkiye"/>
    <s v="Merkez"/>
  </r>
  <r>
    <m/>
    <m/>
    <x v="307"/>
    <s v="Q2"/>
    <x v="1"/>
    <x v="4"/>
    <m/>
    <s v="BMC Otomotiv Sanayi ve Ticaret A. Ş."/>
    <s v="CDY.06.001"/>
    <s v="Calldesk Panorama - Yazılım Geliştirme Hizmeti"/>
    <s v="Univera - BMC"/>
    <x v="13"/>
    <s v="ServiceCore"/>
    <s v="Calldesk"/>
    <n v="14500"/>
    <m/>
    <n v="6.11"/>
    <m/>
    <n v="88595"/>
    <m/>
    <n v="0"/>
    <m/>
    <n v="88595"/>
    <m/>
    <n v="0"/>
    <n v="0"/>
    <m/>
    <m/>
    <m/>
    <s v="BMC"/>
    <s v="Mevcut Müşteri"/>
    <s v="Yeni Satış"/>
    <s v="Hizmet"/>
    <s v="Yazılım Geliştirme"/>
    <s v="Key Account"/>
    <s v="Univera Satış"/>
    <s v="Saha Satış"/>
    <s v="Yurt İçi"/>
    <s v="Türkiye"/>
    <s v="Merkez"/>
  </r>
  <r>
    <m/>
    <m/>
    <x v="307"/>
    <s v="Q2"/>
    <x v="1"/>
    <x v="4"/>
    <m/>
    <s v="BMC Otomotiv Sanayi ve Ticaret A. Ş."/>
    <s v="CDH.01.001"/>
    <s v="Calldesk Panorama - Proje ve Ürün Yönetimi Danışmanliğı Hizmeti"/>
    <s v="Univera - BMC"/>
    <x v="13"/>
    <s v="ServiceCore"/>
    <s v="Calldesk"/>
    <n v="14500"/>
    <m/>
    <n v="1"/>
    <m/>
    <n v="14500"/>
    <m/>
    <n v="0"/>
    <m/>
    <n v="14500"/>
    <m/>
    <n v="0"/>
    <n v="0"/>
    <m/>
    <m/>
    <m/>
    <s v="BMC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307"/>
    <s v="Q2"/>
    <x v="1"/>
    <x v="4"/>
    <m/>
    <s v="BMC Otomotiv Sanayi ve Ticaret A. Ş."/>
    <s v="CDH.01.002"/>
    <s v="Calldesk Panorama -  Proje Destek Uzmani Hizmeti"/>
    <s v="Univera - BMC"/>
    <x v="13"/>
    <s v="ServiceCore"/>
    <s v="Calldesk"/>
    <n v="14500"/>
    <m/>
    <n v="1"/>
    <m/>
    <n v="14500"/>
    <m/>
    <n v="0"/>
    <m/>
    <n v="14500"/>
    <m/>
    <n v="0"/>
    <n v="0"/>
    <m/>
    <m/>
    <m/>
    <s v="BMC"/>
    <s v="Mevcut Müşteri"/>
    <s v="Yenileme"/>
    <s v="Hizmet"/>
    <s v="Uzman Destek Hizmeti"/>
    <s v="Key Account"/>
    <s v="Univera Satış"/>
    <s v="Saha Satış"/>
    <s v="Yurt İçi"/>
    <s v="Türkiye"/>
    <s v="Merkez"/>
  </r>
  <r>
    <m/>
    <m/>
    <x v="308"/>
    <s v="Q1"/>
    <x v="0"/>
    <x v="0"/>
    <m/>
    <s v="ALFA GRUP GIDA INSAAT IMALAT ITHALAT IHRACAT SAN. VE TIC. LTD. STI."/>
    <s v="EY.04.012"/>
    <s v="EnRoute Panorama E-Dönüsüm  Modül Lisansi (Enterprise)"/>
    <s v="Univera - Nestle Waters"/>
    <x v="0"/>
    <s v="E-Dönüşüm"/>
    <m/>
    <n v="8500"/>
    <m/>
    <n v="1"/>
    <m/>
    <n v="8500"/>
    <m/>
    <n v="0"/>
    <m/>
    <n v="8500"/>
    <m/>
    <n v="0"/>
    <n v="0"/>
    <s v="UNI240000000018"/>
    <m/>
    <m/>
    <s v="Nestle"/>
    <s v="Mevcut Müşteri"/>
    <s v="Yeni Satış"/>
    <s v="Lisans"/>
    <s v="Lisans Satışı"/>
    <s v="Key Account"/>
    <s v="Kanal Satış"/>
    <s v="Saha Satış"/>
    <s v="Yurt İçi"/>
    <s v="Türkiye"/>
    <s v="Dist"/>
  </r>
  <r>
    <m/>
    <m/>
    <x v="308"/>
    <s v="Q1"/>
    <x v="0"/>
    <x v="0"/>
    <m/>
    <s v="MS DIRILIS PAZARLAMA TARIM TEMIZLIK INSAAT SANAYI VE TIC.LTD.STI."/>
    <s v="EY.04.012"/>
    <s v="EnRoute Panorama E-Dönüsüm  Modül Lisansi (Enterprise)"/>
    <s v="Univera Doğuş Çay Projesi"/>
    <x v="7"/>
    <s v="Enroute"/>
    <m/>
    <n v="11993.25"/>
    <m/>
    <n v="1"/>
    <m/>
    <n v="15991"/>
    <m/>
    <n v="3997.75"/>
    <m/>
    <n v="11993.25"/>
    <m/>
    <n v="0"/>
    <n v="0"/>
    <s v="UNI240000000014"/>
    <m/>
    <m/>
    <s v="Doğuş Çay"/>
    <s v="Mevcut Müşteri"/>
    <s v="Yeni Satış"/>
    <s v="Lisans"/>
    <s v="Lisans Satışı"/>
    <s v="Key Account"/>
    <s v="Univera Satış"/>
    <s v="Saha Satış"/>
    <s v="Yurt İçi"/>
    <s v="Türkiye"/>
    <s v="Dist"/>
  </r>
  <r>
    <m/>
    <m/>
    <x v="308"/>
    <s v="Q1"/>
    <x v="0"/>
    <x v="0"/>
    <m/>
    <s v="NESTLE TÜRKIYE GIDA SANAYI A.S."/>
    <s v="EH.03.004"/>
    <s v="EnRoute Panorama - Admin Operatör Hizmeti"/>
    <s v="Univera - Nestle Retail"/>
    <x v="2"/>
    <s v="Enroute"/>
    <m/>
    <n v="0"/>
    <m/>
    <n v="1"/>
    <m/>
    <n v="0"/>
    <m/>
    <n v="0"/>
    <m/>
    <n v="0"/>
    <m/>
    <n v="0"/>
    <n v="0"/>
    <s v="I02202400000267"/>
    <m/>
    <m/>
    <s v="Nestle"/>
    <s v="Mevcut Müşteri"/>
    <s v="Yenileme"/>
    <s v="Hizmet"/>
    <s v="Uzman Destek Hizmeti"/>
    <s v="Key Account"/>
    <s v="Univera Satış"/>
    <s v="Saha Satış"/>
    <s v="Yurt İçi"/>
    <s v="Türkiye"/>
    <s v="Merkez"/>
  </r>
  <r>
    <m/>
    <m/>
    <x v="308"/>
    <s v="Q2"/>
    <x v="1"/>
    <x v="4"/>
    <m/>
    <s v="PARAM MERKEZİ YÖNETIM DESTEK HIZMETLERI A.S"/>
    <s v="VY.05.007"/>
    <s v="Varuna CRM (Enterprise) Aylik Kiralama"/>
    <s v="Univera - Turk ELektronik Para"/>
    <x v="10"/>
    <s v="Varuna"/>
    <s v="Varuna"/>
    <n v="1900"/>
    <m/>
    <n v="4"/>
    <m/>
    <n v="7600"/>
    <m/>
    <n v="0"/>
    <m/>
    <n v="7600"/>
    <m/>
    <n v="0"/>
    <n v="0"/>
    <m/>
    <m/>
    <m/>
    <s v="Param Merkezi Yönetim"/>
    <s v="Param Grup"/>
    <s v="Yenileme"/>
    <s v="Lisans"/>
    <s v="Lisans Kiralama"/>
    <s v="Diğer"/>
    <s v="Univera Satış"/>
    <s v="Saha Satış"/>
    <s v="Yurt İçi"/>
    <s v="Türkiye"/>
    <s v="Merkez"/>
  </r>
  <r>
    <m/>
    <m/>
    <x v="308"/>
    <s v="Q2"/>
    <x v="1"/>
    <x v="4"/>
    <m/>
    <s v="PARAM MERKEZİ YÖNETIM DESTEK HIZMETLERI A.S"/>
    <s v="VY.05.007"/>
    <s v="Varuna CRM (Enterprise) Aylik Kiralama"/>
    <s v="Univera - Turk ELektronik Para"/>
    <x v="10"/>
    <s v="Varuna"/>
    <s v="Varuna"/>
    <n v="1900"/>
    <m/>
    <n v="4"/>
    <m/>
    <n v="7600"/>
    <m/>
    <n v="0"/>
    <m/>
    <n v="7600"/>
    <m/>
    <n v="0"/>
    <n v="0"/>
    <m/>
    <m/>
    <m/>
    <s v="Param Merkezi Yönetim"/>
    <s v="Param Grup"/>
    <s v="Yenileme"/>
    <s v="Lisans"/>
    <s v="Lisans Kiralama"/>
    <s v="Diğer"/>
    <s v="Univera Satış"/>
    <s v="Saha Satış"/>
    <s v="Yurt İçi"/>
    <s v="Türkiye"/>
    <s v="Merkez"/>
  </r>
  <r>
    <m/>
    <m/>
    <x v="308"/>
    <s v="Q2"/>
    <x v="1"/>
    <x v="4"/>
    <m/>
    <s v="TURK ELEKTRONIK PARA A.S"/>
    <s v="VY.05.007"/>
    <s v="Varuna CRM (Enterprise) Aylik Kiralama"/>
    <s v="Univera - Varuna"/>
    <x v="10"/>
    <s v="Varuna"/>
    <s v="Varuna"/>
    <n v="1900"/>
    <m/>
    <n v="67"/>
    <m/>
    <n v="127300"/>
    <m/>
    <n v="0"/>
    <m/>
    <n v="127300"/>
    <m/>
    <n v="0"/>
    <n v="0"/>
    <m/>
    <m/>
    <m/>
    <s v="Türk Elektronik Para A.Ş."/>
    <s v="Param Grup"/>
    <s v="Yenileme"/>
    <s v="Lisans"/>
    <s v="Lisans Kiralama"/>
    <s v="Param Grup"/>
    <s v="Univera Satış"/>
    <s v="Saha Satış"/>
    <s v="Yurt İçi"/>
    <s v="Türkiye"/>
    <s v="Merkez"/>
  </r>
  <r>
    <m/>
    <m/>
    <x v="308"/>
    <s v="Q2"/>
    <x v="1"/>
    <x v="4"/>
    <m/>
    <s v="TURK ELEKTRONIK PARA A.S"/>
    <s v="VY.05.007"/>
    <s v="Varuna CRM (Enterprise) Aylik Kiralama"/>
    <s v="Univera - Varuna"/>
    <x v="10"/>
    <s v="Varuna"/>
    <s v="Varuna"/>
    <n v="1900"/>
    <m/>
    <n v="74"/>
    <m/>
    <n v="140600"/>
    <m/>
    <n v="0"/>
    <m/>
    <n v="140600"/>
    <m/>
    <n v="0"/>
    <n v="0"/>
    <m/>
    <m/>
    <m/>
    <s v="Türk Elektronik Para A.Ş."/>
    <s v="Param Grup"/>
    <s v="Yenileme"/>
    <s v="Lisans"/>
    <s v="Lisans Kiralama"/>
    <s v="Param Grup"/>
    <s v="Univera Satış"/>
    <s v="Saha Satış"/>
    <s v="Yurt İçi"/>
    <s v="Türkiye"/>
    <s v="Merkez"/>
  </r>
  <r>
    <m/>
    <m/>
    <x v="308"/>
    <s v="Q2"/>
    <x v="1"/>
    <x v="4"/>
    <m/>
    <s v="TURK ELEKTRONIK PARA A.S"/>
    <s v="VY.05.007"/>
    <s v="Varuna CRM (Enterprise) Aylik Kiralama"/>
    <s v="Univera - Varuna"/>
    <x v="10"/>
    <s v="Varuna"/>
    <s v="Varuna"/>
    <n v="1900"/>
    <m/>
    <n v="6"/>
    <m/>
    <n v="11400"/>
    <m/>
    <n v="0"/>
    <m/>
    <n v="11400"/>
    <m/>
    <n v="0"/>
    <n v="0"/>
    <m/>
    <m/>
    <m/>
    <s v="Türk Elektronik Para A.Ş."/>
    <s v="Param Grup"/>
    <s v="Yenileme"/>
    <s v="Lisans"/>
    <s v="Lisans Kiralama"/>
    <s v="Param Grup"/>
    <s v="Univera Satış"/>
    <s v="Saha Satış"/>
    <s v="Yurt İçi"/>
    <s v="Türkiye"/>
    <s v="Merkez"/>
  </r>
  <r>
    <m/>
    <m/>
    <x v="308"/>
    <s v="Q2"/>
    <x v="1"/>
    <x v="4"/>
    <m/>
    <s v="TURK ELEKTRONIK PARA A.S"/>
    <s v="VY.05.007"/>
    <s v="Varuna CRM (Enterprise) Aylik Kiralama"/>
    <s v="Univera - Varuna"/>
    <x v="10"/>
    <s v="Varuna"/>
    <s v="Varuna"/>
    <n v="1900"/>
    <m/>
    <n v="6"/>
    <m/>
    <n v="11400"/>
    <m/>
    <n v="0"/>
    <m/>
    <n v="11400"/>
    <m/>
    <n v="0"/>
    <n v="0"/>
    <m/>
    <m/>
    <m/>
    <s v="Türk Elektronik Para A.Ş."/>
    <s v="Param Grup"/>
    <s v="Yenileme"/>
    <s v="Lisans"/>
    <s v="Lisans Kiralama"/>
    <s v="Param Grup"/>
    <s v="Univera Satış"/>
    <s v="Saha Satış"/>
    <s v="Yurt İçi"/>
    <s v="Türkiye"/>
    <s v="Merkez"/>
  </r>
  <r>
    <m/>
    <m/>
    <x v="308"/>
    <s v="Q2"/>
    <x v="1"/>
    <x v="4"/>
    <m/>
    <s v="TURK FINANSMAN ANONIM SIRKETI"/>
    <s v="VY.05.007"/>
    <s v="Varuna CRM (Enterprise) Aylik Kiralama"/>
    <s v="Univera - Varuna"/>
    <x v="10"/>
    <s v="Varuna"/>
    <s v="Varuna"/>
    <n v="1900"/>
    <m/>
    <n v="9"/>
    <m/>
    <n v="17100"/>
    <m/>
    <n v="0"/>
    <m/>
    <n v="17100"/>
    <m/>
    <n v="0"/>
    <n v="0"/>
    <m/>
    <m/>
    <m/>
    <s v="Türk Finansman A.Ş."/>
    <s v="Param Grup"/>
    <s v="Yenileme"/>
    <s v="Lisans"/>
    <s v="Lisans Kiralama"/>
    <s v="Diğer"/>
    <s v="Univera Satış"/>
    <s v="Saha Satış"/>
    <s v="Yurt İçi"/>
    <s v="Türkiye"/>
    <s v="Merkez"/>
  </r>
  <r>
    <m/>
    <m/>
    <x v="308"/>
    <s v="Q2"/>
    <x v="1"/>
    <x v="4"/>
    <m/>
    <s v="TURK FINANSMAN ANONIM SIRKETI"/>
    <s v="VY.05.007"/>
    <s v="Varuna CRM (Enterprise) Aylik Kiralama"/>
    <s v="Univera - Varuna"/>
    <x v="10"/>
    <s v="Varuna"/>
    <s v="Varuna"/>
    <n v="1900"/>
    <m/>
    <n v="9"/>
    <m/>
    <n v="17100"/>
    <m/>
    <n v="0"/>
    <m/>
    <n v="17100"/>
    <m/>
    <n v="0"/>
    <n v="0"/>
    <m/>
    <m/>
    <m/>
    <s v="Türk Finansman A.Ş."/>
    <s v="Param Grup"/>
    <s v="Yenileme"/>
    <s v="Lisans"/>
    <s v="Lisans Kiralama"/>
    <s v="Diğer"/>
    <s v="Univera Satış"/>
    <s v="Saha Satış"/>
    <s v="Yurt İçi"/>
    <s v="Türkiye"/>
    <s v="Merkez"/>
  </r>
  <r>
    <m/>
    <m/>
    <x v="308"/>
    <s v="Q2"/>
    <x v="1"/>
    <x v="4"/>
    <m/>
    <s v="UNIVIS BILISIM DESTEK HIZMETLERI SAN.TIC .A.S"/>
    <s v="VY.05.007"/>
    <s v="Varuna CRM (Enterprise) Aylik Kiralama"/>
    <s v="Univera - Varuna"/>
    <x v="10"/>
    <s v="Varuna"/>
    <s v="Varuna"/>
    <n v="1900"/>
    <m/>
    <n v="12"/>
    <m/>
    <n v="22800"/>
    <m/>
    <n v="0"/>
    <m/>
    <n v="22800"/>
    <m/>
    <n v="0"/>
    <n v="0"/>
    <m/>
    <m/>
    <m/>
    <s v="Univis"/>
    <s v="Param Grup"/>
    <s v="Yenileme"/>
    <s v="Lisans"/>
    <s v="Lisans Kiralama"/>
    <s v="Param Grup"/>
    <s v="Univera Satış"/>
    <s v="Saha Satış"/>
    <s v="Yurt İçi"/>
    <s v="Türkiye"/>
    <s v="Merkez"/>
  </r>
  <r>
    <m/>
    <m/>
    <x v="308"/>
    <s v="Q2"/>
    <x v="1"/>
    <x v="4"/>
    <m/>
    <s v="UNIVIS BILISIM DESTEK HIZMETLERI SAN.TIC .A.S"/>
    <s v="VY.05.007"/>
    <s v="Varuna CRM (Enterprise) Aylik Kiralama"/>
    <s v="Univera - Varuna"/>
    <x v="10"/>
    <s v="Varuna"/>
    <s v="Varuna"/>
    <n v="1900"/>
    <m/>
    <n v="12"/>
    <m/>
    <n v="22800"/>
    <m/>
    <n v="0"/>
    <m/>
    <n v="22800"/>
    <m/>
    <n v="0"/>
    <n v="0"/>
    <m/>
    <m/>
    <m/>
    <s v="Univis"/>
    <s v="Param Grup"/>
    <s v="Yenileme"/>
    <s v="Lisans"/>
    <s v="Lisans Kiralama"/>
    <s v="Param Grup"/>
    <s v="Univera Satış"/>
    <s v="Saha Satış"/>
    <s v="Yurt İçi"/>
    <s v="Türkiye"/>
    <s v="Merkez"/>
  </r>
  <r>
    <m/>
    <m/>
    <x v="308"/>
    <s v="Q2"/>
    <x v="1"/>
    <x v="4"/>
    <m/>
    <s v="PANASONIC ELEKTRIC WORKS ELEKTRIK SAN.VE TIC. A.S."/>
    <s v="SH.03.002"/>
    <s v="Stokbar Panorama - Uzman Destek Hizmeti"/>
    <s v="Univera - Panasonic"/>
    <x v="11"/>
    <s v="Stokbar"/>
    <s v="Stokbar"/>
    <n v="165000"/>
    <m/>
    <n v="2"/>
    <m/>
    <n v="330000"/>
    <m/>
    <n v="0"/>
    <m/>
    <n v="330000"/>
    <m/>
    <n v="0"/>
    <n v="0"/>
    <m/>
    <m/>
    <m/>
    <s v="Panasonic"/>
    <s v="Mevcut Müşteri"/>
    <s v="Yenileme"/>
    <s v="Hizmet"/>
    <s v="Uzman Destek Hizmeti"/>
    <s v="Diğer"/>
    <s v="Univera Satış"/>
    <s v="Saha Satış"/>
    <s v="Yurt İçi"/>
    <s v="Türkiye"/>
    <s v="Merkez"/>
  </r>
  <r>
    <m/>
    <m/>
    <x v="308"/>
    <s v="Q2"/>
    <x v="1"/>
    <x v="4"/>
    <m/>
    <s v="DARDANEL DAĞITIM A.Ş."/>
    <s v="EH.06.001"/>
    <s v="Enroute Panorama - Hosting Hizmeti"/>
    <s v="Univera - Dardanel"/>
    <x v="12"/>
    <s v="Hosting"/>
    <s v="Enroute"/>
    <n v="83545.930000000008"/>
    <m/>
    <n v="6"/>
    <m/>
    <n v="501275.58"/>
    <m/>
    <n v="0"/>
    <m/>
    <n v="501275.58"/>
    <m/>
    <n v="0"/>
    <n v="0"/>
    <m/>
    <m/>
    <m/>
    <s v="Dardanel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309"/>
    <s v="Q1"/>
    <x v="0"/>
    <x v="0"/>
    <m/>
    <s v="KARASU KÖSEOGLU GIDA VE MES. PAZ. LTD. STI."/>
    <s v="EY.01.010"/>
    <s v="ENROUTE PANORAMA WEB CONNECTOR LISANSI"/>
    <s v="Univera - Pernod Ricard"/>
    <x v="1"/>
    <s v="Enroute"/>
    <m/>
    <n v="13607"/>
    <m/>
    <n v="1"/>
    <m/>
    <n v="13607"/>
    <m/>
    <n v="0"/>
    <m/>
    <n v="13607"/>
    <m/>
    <n v="0"/>
    <n v="0"/>
    <s v="UNI240000000031"/>
    <m/>
    <m/>
    <s v="Pernod Ricard"/>
    <s v="Mevcut Müşteri"/>
    <s v="Yeni Satış"/>
    <s v="Lisans"/>
    <s v="Lisans Satışı"/>
    <s v="Key Account"/>
    <s v="Univera Satış"/>
    <s v="Saha Satış"/>
    <s v="Yurt İçi"/>
    <s v="Türkiye"/>
    <s v="Dist"/>
  </r>
  <r>
    <m/>
    <m/>
    <x v="309"/>
    <s v="Q1"/>
    <x v="0"/>
    <x v="0"/>
    <m/>
    <s v="JT INTERNATIONAL SA"/>
    <s v="EH.02.001"/>
    <s v="EnRoute Panorama - Yazilim Bakimi, Yasatma ve Merkezi Destek Hizmeti"/>
    <s v="Univera - JTI İran"/>
    <x v="2"/>
    <s v="Enroute"/>
    <m/>
    <n v="111686.22"/>
    <m/>
    <n v="1"/>
    <m/>
    <n v="111686.22435400001"/>
    <m/>
    <n v="4.3540000000000002E-3"/>
    <m/>
    <n v="111686.22"/>
    <m/>
    <n v="0"/>
    <n v="0"/>
    <s v="ENV240000000004"/>
    <m/>
    <m/>
    <s v="JTI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309"/>
    <s v="Q1"/>
    <x v="0"/>
    <x v="0"/>
    <m/>
    <s v="KARASU KÖSEOGLU GIDA VE MES. PAZ. LTD. STI."/>
    <s v="EH.01.001"/>
    <s v="EnRoute Panorama - Proje Yönetim Hizmeti"/>
    <s v="Univera - Pernod Ricard"/>
    <x v="1"/>
    <s v="Enroute"/>
    <m/>
    <n v="7938"/>
    <m/>
    <n v="3"/>
    <m/>
    <n v="23814"/>
    <m/>
    <n v="0"/>
    <m/>
    <n v="23814"/>
    <m/>
    <n v="0"/>
    <n v="0"/>
    <s v="UNI240000000031"/>
    <m/>
    <m/>
    <s v="Pernod Ricard"/>
    <s v="Mevcut Müşteri"/>
    <s v="Yeni Satış"/>
    <s v="Hizmet"/>
    <s v="Proje Yönetimi ve Danışmanlık"/>
    <s v="Key Account"/>
    <s v="Univera Satış"/>
    <s v="Saha Satış"/>
    <s v="Yurt İçi"/>
    <s v="Türkiye"/>
    <s v="Dist"/>
  </r>
  <r>
    <m/>
    <m/>
    <x v="309"/>
    <s v="Q1"/>
    <x v="0"/>
    <x v="0"/>
    <m/>
    <s v="Şölen Çikolata Gıda Sanayi Ve Ticaret A. Ş."/>
    <s v="EH.03.004"/>
    <s v="EnRoute Panorama - Admin Operatör Hizmeti"/>
    <s v="Univera - Şölen"/>
    <x v="2"/>
    <s v="Enroute"/>
    <m/>
    <n v="99000"/>
    <m/>
    <n v="1"/>
    <m/>
    <n v="99000"/>
    <m/>
    <n v="0"/>
    <m/>
    <n v="99000"/>
    <m/>
    <n v="0"/>
    <n v="0"/>
    <s v="UNI240000000028"/>
    <m/>
    <m/>
    <s v="Şölen"/>
    <s v="Mevcut Müşteri"/>
    <s v="Yenileme"/>
    <s v="Hizmet"/>
    <s v="Uzman Destek Hizmeti"/>
    <s v="Key Account"/>
    <s v="Univera Satış"/>
    <s v="Saha Satış"/>
    <s v="Yurt İçi"/>
    <s v="Türkiye"/>
    <s v="Merkez"/>
  </r>
  <r>
    <m/>
    <m/>
    <x v="309"/>
    <s v="Q2"/>
    <x v="1"/>
    <x v="4"/>
    <m/>
    <s v="POLARİS YAZILIM ÇÖZÜMLERİ VE DANIŞMANLIK HİZMETLERİ LTD.ŞTİ."/>
    <s v="WPH.02.001"/>
    <s v="Webplus Yazilim Bakimi Hizmeti"/>
    <s v="Univera - Kanal"/>
    <x v="5"/>
    <s v="Enroute"/>
    <s v="Webplus"/>
    <n v="24960"/>
    <m/>
    <n v="1"/>
    <m/>
    <n v="24960"/>
    <m/>
    <n v="0"/>
    <m/>
    <n v="24960"/>
    <m/>
    <n v="0"/>
    <n v="0"/>
    <m/>
    <m/>
    <m/>
    <s v="Polaris"/>
    <s v="Mevcut Müşteri"/>
    <s v="Yenileme"/>
    <s v="Hizmet"/>
    <s v="Bakım ve Destek Hizmeti"/>
    <s v="Diğer"/>
    <s v="Kanal Satış"/>
    <s v="Polaris"/>
    <s v="Yurt İçi"/>
    <s v="Türkiye"/>
    <s v="Merkez"/>
  </r>
  <r>
    <m/>
    <m/>
    <x v="309"/>
    <s v="Q2"/>
    <x v="1"/>
    <x v="4"/>
    <m/>
    <s v="MİYA OTOMASYON VE BARKOD BILISIM SISTEMLERI SAN TİC. VE L.T.D. STI."/>
    <s v="WProje Yönetimi.01.007"/>
    <s v="Webplus E-DÖNÜSÜM MODÜL LISANSI"/>
    <s v="Univera - Kanal"/>
    <x v="5"/>
    <s v="Enroute"/>
    <s v="Webplus"/>
    <n v="14300"/>
    <m/>
    <n v="1"/>
    <m/>
    <n v="14300"/>
    <m/>
    <n v="0"/>
    <m/>
    <n v="14300"/>
    <m/>
    <n v="0"/>
    <n v="0"/>
    <m/>
    <m/>
    <m/>
    <s v="Miya"/>
    <s v="Mevcut Müşteri"/>
    <s v="Yeni Satış"/>
    <s v="Lisans"/>
    <s v="Lisans Satışı"/>
    <s v="Diğer"/>
    <s v="Kanal Satış"/>
    <s v="Miya"/>
    <s v="Yurt İçi"/>
    <s v="Türkiye"/>
    <s v="Merkez"/>
  </r>
  <r>
    <m/>
    <m/>
    <x v="309"/>
    <s v="Q2"/>
    <x v="1"/>
    <x v="4"/>
    <m/>
    <s v="HC ATILIM GIDA SANAYI VE TICARET LTD.STI"/>
    <s v="UH.01.002"/>
    <s v="Unidox Kontör"/>
    <s v="Univera Kontör Satışı"/>
    <x v="6"/>
    <s v="E-Dönüşüm"/>
    <s v="Unidox"/>
    <n v="2.8"/>
    <m/>
    <n v="10000"/>
    <m/>
    <n v="28000"/>
    <m/>
    <n v="0"/>
    <m/>
    <n v="28000"/>
    <m/>
    <n v="0"/>
    <n v="0"/>
    <m/>
    <m/>
    <m/>
    <s v="Doğuş Çay"/>
    <s v="Mevcut Müşteri"/>
    <s v="Yeni Satış"/>
    <s v="Kontor"/>
    <s v="Kontor Satışı"/>
    <s v="Diğer"/>
    <s v="Univera Satış"/>
    <s v="Saha Satış"/>
    <s v="Yurt İçi"/>
    <s v="Türkiye"/>
    <s v="Dist"/>
  </r>
  <r>
    <m/>
    <m/>
    <x v="309"/>
    <s v="Q2"/>
    <x v="1"/>
    <x v="4"/>
    <m/>
    <s v="SERVET KARAKOLCU"/>
    <s v="UH.01.002"/>
    <s v="Unidox Kontör"/>
    <s v="Univera Kontör Satışı"/>
    <x v="6"/>
    <s v="E-Dönüşüm"/>
    <s v="Unidox"/>
    <n v="4"/>
    <m/>
    <n v="5000"/>
    <m/>
    <n v="20000"/>
    <m/>
    <n v="0"/>
    <m/>
    <n v="20000"/>
    <m/>
    <n v="0"/>
    <n v="0"/>
    <m/>
    <m/>
    <m/>
    <s v="Doğuş Çay"/>
    <s v="Mevcut Müşteri"/>
    <s v="Yeni Satış"/>
    <s v="Kontor"/>
    <s v="Kontor Satışı"/>
    <s v="Diğer"/>
    <s v="Univera Satış"/>
    <s v="Saha Satış"/>
    <s v="Yurt İçi"/>
    <s v="Türkiye"/>
    <s v="Dist"/>
  </r>
  <r>
    <m/>
    <m/>
    <x v="309"/>
    <s v="Q2"/>
    <x v="1"/>
    <x v="4"/>
    <m/>
    <s v="TERCAN KARAHANLAR OTOMOTIV GIDA TURIZM INSAAT TAAHHÜT PETROL ÜRÜNLERI TICARET SANAYI LIMITED SIRKETI"/>
    <s v="UH.01.002"/>
    <s v="Unidox Kontör"/>
    <s v="Univera Kontör Satışı"/>
    <x v="6"/>
    <s v="E-Dönüşüm"/>
    <s v="Unidox"/>
    <n v="2.8"/>
    <m/>
    <n v="10000"/>
    <m/>
    <n v="28000"/>
    <m/>
    <n v="0"/>
    <m/>
    <n v="28000"/>
    <m/>
    <n v="0"/>
    <n v="0"/>
    <m/>
    <m/>
    <m/>
    <s v="Tercan Karahanlar"/>
    <s v="Yeni Müşteri"/>
    <s v="Yeni Satış"/>
    <s v="Kontor"/>
    <s v="Kontor Satışı"/>
    <s v="Diğer"/>
    <s v="Univera Satış"/>
    <s v="Saha Satış"/>
    <s v="Yurt İçi"/>
    <s v="Türkiye"/>
    <s v="Merkez"/>
  </r>
  <r>
    <m/>
    <m/>
    <x v="309"/>
    <s v="Q2"/>
    <x v="1"/>
    <x v="4"/>
    <m/>
    <s v="TÜRKMEN TOPTAN GIDA-ABDURRAHMAN TÜRKMEN"/>
    <s v="UH.01.002"/>
    <s v="Unidox Kontör"/>
    <s v="Univera Kontör Satışı"/>
    <x v="6"/>
    <s v="E-Dönüşüm"/>
    <s v="Unidox"/>
    <n v="2.8"/>
    <m/>
    <n v="10000"/>
    <m/>
    <n v="28000"/>
    <m/>
    <n v="0"/>
    <m/>
    <n v="28000"/>
    <m/>
    <n v="0"/>
    <n v="0"/>
    <m/>
    <m/>
    <m/>
    <s v="Türkmen Toptan Gıda"/>
    <s v="Yeni Müşteri"/>
    <s v="Yeni Satış"/>
    <s v="Kontor"/>
    <s v="Kontor Satışı"/>
    <s v="Diğer"/>
    <s v="Univera Satış"/>
    <s v="Saha Satış"/>
    <s v="Yurt İçi"/>
    <s v="Türkiye"/>
    <s v="Merkez"/>
  </r>
  <r>
    <m/>
    <m/>
    <x v="309"/>
    <s v="Q2"/>
    <x v="1"/>
    <x v="4"/>
    <m/>
    <s v="ROYAL CANIN TURKEY EVCIL HAYVAN ÜRÜNLERI TIC. LTD. STI."/>
    <s v="QH.02.001"/>
    <s v="Quest Panorama - Yillik Yazilim Bakimi, Yasatma ve Merkezi Destek Hizmeti"/>
    <s v="Univera - Royal Canin"/>
    <x v="12"/>
    <s v="Quest"/>
    <s v="Quest"/>
    <n v="330616"/>
    <m/>
    <n v="1"/>
    <m/>
    <n v="330616"/>
    <m/>
    <n v="0"/>
    <m/>
    <n v="330616"/>
    <m/>
    <n v="0"/>
    <n v="0"/>
    <m/>
    <m/>
    <m/>
    <s v="Royal Canin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309"/>
    <s v="Q2"/>
    <x v="1"/>
    <x v="4"/>
    <m/>
    <s v="ERBAK-ULUDAG PAZARLAMA SATIS VE DAGITIM A.S."/>
    <s v="QH.06.001"/>
    <s v="Quest Panorama - Yazilim Gelistirme Hizmeti"/>
    <s v="Univera - Uludağ İçecek"/>
    <x v="11"/>
    <s v="Quest"/>
    <s v="Quest"/>
    <n v="12172"/>
    <m/>
    <n v="2.5"/>
    <m/>
    <n v="30430"/>
    <m/>
    <n v="0"/>
    <m/>
    <n v="30430"/>
    <m/>
    <n v="0"/>
    <n v="0"/>
    <m/>
    <m/>
    <m/>
    <s v="Uludağ İçecek"/>
    <s v="Mevcut Müşteri"/>
    <s v="Yeni Satış"/>
    <s v="Hizmet"/>
    <s v="Yazılım Geliştirme"/>
    <s v="Key Account"/>
    <s v="Univera Satış"/>
    <s v="Saha Satış"/>
    <s v="Yurt İçi"/>
    <s v="Türkiye"/>
    <s v="Merkez"/>
  </r>
  <r>
    <m/>
    <m/>
    <x v="309"/>
    <s v="Q2"/>
    <x v="1"/>
    <x v="4"/>
    <m/>
    <s v="ROYAL CANIN TURKEY EVCIL HAYVAN ÜRÜNLERI TIC. LTD. STI."/>
    <s v="QH.01.014"/>
    <s v="Quest Panorama - Q-Capture - Nöral Af Kategori Kullanim Bedeli (Enterprise)"/>
    <s v="Univera - Royal Canin"/>
    <x v="12"/>
    <s v="Quest"/>
    <s v="Q-CAPTURE"/>
    <n v="60664.1875"/>
    <m/>
    <n v="4"/>
    <m/>
    <n v="242656.75200000001"/>
    <m/>
    <n v="2E-3"/>
    <m/>
    <n v="242656.75"/>
    <m/>
    <n v="0"/>
    <n v="0"/>
    <m/>
    <m/>
    <m/>
    <s v="Royal Canin"/>
    <s v="Mevcut Müşteri"/>
    <s v="Yenileme"/>
    <s v="Lisans"/>
    <s v="Lisans Kiralama"/>
    <s v="Diğer"/>
    <s v="Univera Satış"/>
    <s v="Saha Satış"/>
    <s v="Yurt İçi"/>
    <s v="Türkiye"/>
    <s v="Merkez"/>
  </r>
  <r>
    <m/>
    <m/>
    <x v="309"/>
    <s v="Q2"/>
    <x v="1"/>
    <x v="4"/>
    <m/>
    <s v="ROYAL CANIN TURKEY EVCIL HAYVAN ÜRÜNLERI TIC. LTD. STI."/>
    <s v="QH.01.014"/>
    <s v="Quest Panorama - Q-Capture - Nöral Af Kategori Kullanim Bedeli (Enterprise)"/>
    <s v="Univera - Royal Canin"/>
    <x v="12"/>
    <s v="Quest"/>
    <s v="Q-CAPTURE"/>
    <n v="56386.584999999999"/>
    <m/>
    <n v="8"/>
    <m/>
    <n v="451092.68"/>
    <m/>
    <n v="0"/>
    <m/>
    <n v="451092.68"/>
    <m/>
    <n v="0"/>
    <n v="0"/>
    <m/>
    <m/>
    <m/>
    <s v="Royal Canin"/>
    <s v="Mevcut Müşteri"/>
    <s v="Yenileme"/>
    <s v="Lisans"/>
    <s v="Lisans Kiralama"/>
    <s v="Diğer"/>
    <s v="Univera Satış"/>
    <s v="Saha Satış"/>
    <s v="Yurt İçi"/>
    <s v="Türkiye"/>
    <s v="Merkez"/>
  </r>
  <r>
    <m/>
    <m/>
    <x v="309"/>
    <s v="Q2"/>
    <x v="1"/>
    <x v="4"/>
    <m/>
    <s v="ERBAK-ULUDAG PAZARLAMA SATIS VE DAGITIM A.S."/>
    <s v="QH.01.001"/>
    <s v="Quest Panorama - Proje ve Ürün Yönetimi Danismanlifi Hizmeti"/>
    <s v="Univera - Uludağ İçecek"/>
    <x v="11"/>
    <s v="Quest"/>
    <s v="Quest"/>
    <n v="11312"/>
    <m/>
    <n v="0.5"/>
    <m/>
    <n v="5656"/>
    <m/>
    <n v="0"/>
    <m/>
    <n v="5656"/>
    <m/>
    <n v="0"/>
    <n v="0"/>
    <m/>
    <m/>
    <m/>
    <s v="Uludağ İçecek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309"/>
    <s v="Q2"/>
    <x v="1"/>
    <x v="4"/>
    <m/>
    <s v="ROYAL CANIN TURKEY EVCIL HAYVAN ÜRÜNLERI TIC. LTD. STI."/>
    <s v="QY.02.007"/>
    <s v="Quest Panorama - Mobil Kullanicisi Yazılımi (Enterprise)"/>
    <s v="Univera - Royal Canin"/>
    <x v="12"/>
    <s v="Quest"/>
    <s v="Quest"/>
    <n v="3110.9839999999999"/>
    <m/>
    <n v="55"/>
    <m/>
    <n v="171104.12"/>
    <m/>
    <n v="0"/>
    <m/>
    <n v="171104.12"/>
    <m/>
    <n v="0"/>
    <n v="0"/>
    <m/>
    <m/>
    <m/>
    <s v="Royal Canin"/>
    <s v="Mevcut Müşteri"/>
    <s v="Yeni Satış"/>
    <s v="Lisans"/>
    <s v="Lisans Satışı"/>
    <s v="Diğer"/>
    <s v="Univera Satış"/>
    <s v="Saha Satış"/>
    <s v="Yurt İçi"/>
    <s v="Türkiye"/>
    <s v="Merkez"/>
  </r>
  <r>
    <m/>
    <m/>
    <x v="309"/>
    <s v="Q2"/>
    <x v="1"/>
    <x v="4"/>
    <m/>
    <s v="ROYAL CANIN TURKEY EVCIL HAYVAN ÜRÜNLERI TIC. LTD. STI."/>
    <s v="QY.02.007"/>
    <s v="Quest Panorama - Mobil Kullanicisi Yazılımi (Enterprise)"/>
    <s v="Univera - Royal Canin"/>
    <x v="12"/>
    <s v="Quest"/>
    <s v="Quest"/>
    <n v="2333.2383333333332"/>
    <m/>
    <n v="12"/>
    <m/>
    <n v="27998.856"/>
    <m/>
    <n v="-4.0000000000000001E-3"/>
    <m/>
    <n v="27998.86"/>
    <m/>
    <n v="0"/>
    <n v="0"/>
    <m/>
    <m/>
    <m/>
    <s v="Royal Canin"/>
    <s v="Mevcut Müşteri"/>
    <s v="Yeni Satış"/>
    <s v="Lisans"/>
    <s v="Lisans Satışı"/>
    <s v="Diğer"/>
    <s v="Univera Satış"/>
    <s v="Saha Satış"/>
    <s v="Yurt İçi"/>
    <s v="Türkiye"/>
    <s v="Merkez"/>
  </r>
  <r>
    <m/>
    <m/>
    <x v="309"/>
    <s v="Q2"/>
    <x v="1"/>
    <x v="4"/>
    <m/>
    <s v="ROYAL CANIN TURKEY EVCIL HAYVAN ÜRÜNLERI TIC. LTD. STI."/>
    <s v="QH.03.001"/>
    <s v="Quest Panorama  - Çafri Merkezi Hizmeti"/>
    <s v="Univera - Royal Canin"/>
    <x v="12"/>
    <s v="Quest"/>
    <s v="Quest"/>
    <n v="2494.38"/>
    <m/>
    <n v="84"/>
    <m/>
    <n v="209527.92"/>
    <m/>
    <n v="0"/>
    <m/>
    <n v="209527.92"/>
    <m/>
    <n v="0"/>
    <n v="0"/>
    <m/>
    <m/>
    <m/>
    <s v="Royal Canin"/>
    <s v="Mevcut Müşteri"/>
    <s v="Yenileme"/>
    <s v="Hizmet"/>
    <s v="Çağrı Merkezi"/>
    <s v="Diğer"/>
    <s v="Univera Satış"/>
    <s v="Saha Satış"/>
    <s v="Yurt İçi"/>
    <s v="Türkiye"/>
    <s v="Merkez"/>
  </r>
  <r>
    <m/>
    <m/>
    <x v="309"/>
    <s v="Q2"/>
    <x v="1"/>
    <x v="4"/>
    <m/>
    <s v="ROYAL CANIN TURKEY EVCIL HAYVAN ÜRÜNLERI TIC. LTD. STI."/>
    <s v="EH.06.001"/>
    <s v="Enroute Panorama - Hosting Hizmeti"/>
    <s v="Univera - Royal Canin"/>
    <x v="12"/>
    <s v="Hosting"/>
    <s v="Enroute"/>
    <n v="639086.5"/>
    <m/>
    <n v="1"/>
    <m/>
    <n v="639086.5"/>
    <m/>
    <n v="0"/>
    <m/>
    <n v="639086.5"/>
    <m/>
    <n v="0"/>
    <n v="0"/>
    <m/>
    <m/>
    <m/>
    <s v="Royal Canin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310"/>
    <s v="Q1"/>
    <x v="0"/>
    <x v="0"/>
    <m/>
    <s v="KORKMAZ TICARET – HÜSEYIN KORKMAZ TOPTAN BIRA MESRUBAT"/>
    <s v="EY.01.010"/>
    <s v="ENROUTE PANORAMA WEB CONNECTOR LISANSI"/>
    <s v="Univera - Nestle Waters"/>
    <x v="0"/>
    <s v="Enroute"/>
    <m/>
    <n v="13607"/>
    <m/>
    <n v="1"/>
    <m/>
    <n v="13607"/>
    <m/>
    <n v="0"/>
    <m/>
    <n v="13607"/>
    <m/>
    <n v="0"/>
    <n v="0"/>
    <s v="UNI240000000107"/>
    <m/>
    <m/>
    <s v="Nestle"/>
    <s v="Mevcut Müşteri"/>
    <s v="Yeni Satış"/>
    <s v="Lisans"/>
    <s v="Lisans Satışı"/>
    <s v="Key Account"/>
    <s v="Univera Satış"/>
    <s v="Saha Satış"/>
    <s v="Yurt İçi"/>
    <s v="Türkiye"/>
    <s v="Dist"/>
  </r>
  <r>
    <m/>
    <m/>
    <x v="310"/>
    <s v="Q1"/>
    <x v="0"/>
    <x v="0"/>
    <m/>
    <s v="DOGAN TREND OTOMOTIV TICARET HIZMET VE TEKNOLOJI A.S."/>
    <s v="EH.01.005"/>
    <s v="Enroute Panorama Online Egitim"/>
    <s v="Univera - Suzuki"/>
    <x v="2"/>
    <s v="Enroute"/>
    <m/>
    <n v="605.79999999999995"/>
    <m/>
    <n v="2"/>
    <m/>
    <n v="1211.5999999999999"/>
    <m/>
    <n v="0"/>
    <m/>
    <n v="1211.5999999999999"/>
    <m/>
    <n v="0"/>
    <n v="0"/>
    <s v="UNI240000000042"/>
    <m/>
    <m/>
    <s v="Doğan Trend"/>
    <s v="Mevcut Müşteri"/>
    <s v="Yeni Satış"/>
    <s v="Lisans"/>
    <s v="Lisans Satışı"/>
    <s v="Key Account"/>
    <s v="Univera Satış"/>
    <s v="Saha Satış"/>
    <s v="Yurt İçi"/>
    <s v="Türkiye"/>
    <s v="Merkez"/>
  </r>
  <r>
    <m/>
    <m/>
    <x v="310"/>
    <s v="Q1"/>
    <x v="0"/>
    <x v="1"/>
    <m/>
    <s v="BROWN FORMAN İÇKİ TİC. LTD. ŞTİ."/>
    <s v="EY.04.012"/>
    <s v="EnRoute Panorama E-Dönüsüm  Modül Lisansi (Enterprise)"/>
    <s v="Univera - Brown Forman"/>
    <x v="8"/>
    <s v="E-Dönüşüm"/>
    <s v="Enroute"/>
    <n v="15991"/>
    <m/>
    <n v="1"/>
    <m/>
    <n v="15991"/>
    <m/>
    <n v="0"/>
    <m/>
    <n v="15991"/>
    <m/>
    <n v="0"/>
    <n v="0"/>
    <s v="UNI240000000114"/>
    <m/>
    <m/>
    <s v="Brown Forman"/>
    <s v="Mevcut Müşteri"/>
    <s v="Yeni Satış"/>
    <s v="Lisans"/>
    <s v="Lisans Satışı"/>
    <s v="Key Account"/>
    <s v="Univera Satış"/>
    <s v="Saha Satış"/>
    <s v="Yurt İçi"/>
    <s v="Türkiye"/>
    <s v="Merkez"/>
  </r>
  <r>
    <m/>
    <m/>
    <x v="310"/>
    <s v="Q1"/>
    <x v="0"/>
    <x v="1"/>
    <m/>
    <s v="Haribo SEKERLEME SAN. TIC.LTD. STI."/>
    <s v="EY.04.012"/>
    <s v="EnRoute Panorama E-Dönüsüm  Modül Lisansi (Enterprise)"/>
    <s v="Univera - Haribo"/>
    <x v="7"/>
    <s v="Enroute"/>
    <m/>
    <n v="11193.7"/>
    <m/>
    <n v="1"/>
    <m/>
    <n v="15991"/>
    <m/>
    <n v="4797.3"/>
    <m/>
    <n v="11193.7"/>
    <m/>
    <n v="0"/>
    <n v="0"/>
    <s v="UNI240000000136"/>
    <m/>
    <m/>
    <s v="Haribo"/>
    <s v="Mevcut Müşteri"/>
    <s v="Yeni Satış"/>
    <s v="Lisans"/>
    <s v="Lisans Satışı"/>
    <s v="Key Account"/>
    <s v="Univera Satış"/>
    <s v="Saha Satış"/>
    <s v="Yurt İçi"/>
    <s v="Türkiye"/>
    <s v="Merkez"/>
  </r>
  <r>
    <m/>
    <m/>
    <x v="310"/>
    <s v="Q1"/>
    <x v="0"/>
    <x v="0"/>
    <m/>
    <s v="MIZAH TICARET- EBRU AVCI"/>
    <s v="EY.04.012"/>
    <s v="EnRoute Panorama E-Dönüsüm  Modül Lisansi (Enterprise)"/>
    <s v="Univera Doğuş Çay Projesi"/>
    <x v="7"/>
    <s v="Enroute"/>
    <m/>
    <n v="12792.8"/>
    <m/>
    <n v="1"/>
    <m/>
    <n v="15991"/>
    <m/>
    <n v="3198.2"/>
    <m/>
    <n v="12792.8"/>
    <m/>
    <n v="0"/>
    <n v="0"/>
    <s v="ENV240000000012"/>
    <m/>
    <m/>
    <s v="Doğuş Çay"/>
    <s v="Mevcut Müşteri"/>
    <s v="Yeni Satış"/>
    <s v="Lisans"/>
    <s v="Lisans Satışı"/>
    <s v="Key Account"/>
    <s v="Univera Satış"/>
    <s v="Saha Satış"/>
    <s v="Yurt İçi"/>
    <s v="Türkiye"/>
    <s v="Dist"/>
  </r>
  <r>
    <m/>
    <m/>
    <x v="310"/>
    <s v="Q1"/>
    <x v="0"/>
    <x v="0"/>
    <m/>
    <s v="PAK-SEL TASIMACILIK YAKIT GIDA TEMIZLIK INSAAT SANAYI VE TICARET LIMITED SIRKETI"/>
    <s v="EY.04.012"/>
    <s v="EnRoute Panorama E-Dönüsüm  Modül Lisansi (Enterprise)"/>
    <s v="Univera Doğuş Çay Projesi"/>
    <x v="7"/>
    <s v="Enroute"/>
    <m/>
    <n v="14391.9"/>
    <m/>
    <n v="1"/>
    <m/>
    <n v="15991"/>
    <m/>
    <n v="1599.1"/>
    <m/>
    <n v="14391.9"/>
    <m/>
    <n v="0"/>
    <n v="0"/>
    <s v="UNI240000000106"/>
    <m/>
    <m/>
    <s v="Doğuş Çay"/>
    <m/>
    <s v="Yeni Satış"/>
    <s v="Lisans"/>
    <s v="Lisans Satışı"/>
    <s v="Key Account"/>
    <s v="Univera Satış"/>
    <s v="Saha Satış"/>
    <s v="Yurt İçi"/>
    <s v="Türkiye"/>
    <s v="Dist"/>
  </r>
  <r>
    <m/>
    <m/>
    <x v="310"/>
    <s v="Q1"/>
    <x v="0"/>
    <x v="0"/>
    <m/>
    <s v="BROWN FORMAN İÇKİ TİC. LTD. ŞTİ."/>
    <s v="EH.02.014"/>
    <s v="ENROUTE PANORAMA BUSINESS ANALYTICS  (QSENSE) KULLANICI LISANSI BAKIMI"/>
    <s v="Univera - Brown Forman"/>
    <x v="2"/>
    <s v="Enroute"/>
    <m/>
    <n v="41109.760000000002"/>
    <m/>
    <n v="1"/>
    <m/>
    <n v="41109.756600000001"/>
    <m/>
    <n v="-3.3999999999999998E-3"/>
    <m/>
    <n v="41109.760000000002"/>
    <m/>
    <n v="0"/>
    <n v="0"/>
    <s v="UNI240000000045"/>
    <m/>
    <m/>
    <s v="Brown Forman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310"/>
    <s v="Q1"/>
    <x v="0"/>
    <x v="0"/>
    <m/>
    <s v="BROWN FORMAN İÇKİ TİC. LTD. ŞTİ."/>
    <s v="EH.02.014"/>
    <s v="ENROUTE PANORAMA BUSINESS ANALYTICS  (QSENSE) KULLANICI LISANSI BAKIMI"/>
    <s v="Univera - Brown Forman"/>
    <x v="2"/>
    <s v="Enroute"/>
    <m/>
    <n v="41109.760000000002"/>
    <m/>
    <n v="-1"/>
    <m/>
    <n v="0"/>
    <m/>
    <n v="0"/>
    <m/>
    <n v="-41109.760000000002"/>
    <m/>
    <n v="1"/>
    <n v="41109.760000000002"/>
    <s v="BCK202400000002"/>
    <m/>
    <m/>
    <s v="Brown Forman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310"/>
    <s v="Q1"/>
    <x v="0"/>
    <x v="0"/>
    <m/>
    <s v="BROWN FORMAN İÇKİ TİC. LTD. ŞTİ."/>
    <s v="EH.02.014"/>
    <s v="ENROUTE PANORAMA BUSINESS ANALYTICS  (QSENSE) KULLANICI LISANSI BAKIMI"/>
    <s v="Univera - Brown Forman"/>
    <x v="2"/>
    <s v="Enroute"/>
    <m/>
    <n v="41068.5"/>
    <m/>
    <n v="1"/>
    <m/>
    <n v="41068.5"/>
    <m/>
    <n v="0"/>
    <m/>
    <n v="41068.5"/>
    <m/>
    <n v="0"/>
    <n v="0"/>
    <s v="UNI240000000063"/>
    <m/>
    <m/>
    <s v="Brown Forman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310"/>
    <s v="Q1"/>
    <x v="0"/>
    <x v="0"/>
    <m/>
    <s v="BROWN FORMAN İÇKİ TİC. LTD. ŞTİ."/>
    <s v="EH.02.001"/>
    <s v="EnRoute Panorama - Yazilim Bakimi, Yasatma ve Merkezi Destek Hizmeti"/>
    <s v="Univera - Brown Forman"/>
    <x v="2"/>
    <s v="Enroute"/>
    <m/>
    <n v="91705.42"/>
    <m/>
    <n v="1"/>
    <m/>
    <n v="91705.42"/>
    <m/>
    <n v="0"/>
    <m/>
    <n v="91705.42"/>
    <m/>
    <n v="0"/>
    <n v="0"/>
    <s v="UNI240000000044"/>
    <m/>
    <m/>
    <s v="Brown Forman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310"/>
    <s v="Q1"/>
    <x v="0"/>
    <x v="0"/>
    <m/>
    <s v="Şölen Çikolata Gıda Sanayi Ve Ticaret A. Ş."/>
    <s v="EH.02.001"/>
    <s v="EnRoute Panorama - Yazilim Bakimi, Yasatma ve Merkezi Destek Hizmeti"/>
    <s v="Univera - Şölen"/>
    <x v="2"/>
    <s v="Enroute"/>
    <m/>
    <n v="293702.2"/>
    <m/>
    <n v="1"/>
    <m/>
    <n v="293702.2"/>
    <m/>
    <n v="0"/>
    <m/>
    <n v="293702.2"/>
    <m/>
    <n v="0"/>
    <n v="0"/>
    <s v="UNI240000000097"/>
    <m/>
    <m/>
    <s v="Şölen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310"/>
    <s v="Q1"/>
    <x v="0"/>
    <x v="1"/>
    <m/>
    <s v="BROWN FORMAN İÇKİ TİC. LTD. ŞTİ."/>
    <s v="EH.03.006"/>
    <s v="EnRoute Panorama - Uzaktan Kurulum ve Efitim Hizmeti"/>
    <s v="Univera - Brown Forman"/>
    <x v="8"/>
    <s v="Enroute"/>
    <m/>
    <n v="3780"/>
    <m/>
    <n v="1"/>
    <m/>
    <n v="3780"/>
    <m/>
    <n v="0"/>
    <m/>
    <n v="3780"/>
    <m/>
    <n v="0"/>
    <n v="0"/>
    <s v="UNI240000000114"/>
    <m/>
    <m/>
    <s v="Brown Forman"/>
    <s v="Mevcut Müşteri"/>
    <s v="Yeni Satış"/>
    <s v="Hizmet"/>
    <s v="Kurulum ve Eğitim"/>
    <s v="Key Account"/>
    <s v="Univera Satış"/>
    <s v="Saha Satış"/>
    <s v="Yurt İçi"/>
    <s v="Türkiye"/>
    <s v="Merkez"/>
  </r>
  <r>
    <m/>
    <m/>
    <x v="310"/>
    <s v="Q1"/>
    <x v="0"/>
    <x v="0"/>
    <m/>
    <s v="Haribo SEKERLEME SAN. TIC.LTD. STI."/>
    <s v="EH.03.006"/>
    <s v="EnRoute Panorama - Uzaktan Kurulum ve Efitim Hizmeti"/>
    <s v="Univera - Haribo"/>
    <x v="7"/>
    <s v="Enroute"/>
    <m/>
    <n v="3780"/>
    <m/>
    <n v="4"/>
    <m/>
    <n v="15120"/>
    <m/>
    <n v="0"/>
    <m/>
    <n v="15120"/>
    <m/>
    <n v="0"/>
    <n v="0"/>
    <s v="UNI240000000080"/>
    <m/>
    <m/>
    <s v="Haribo"/>
    <s v="Mevcut Müşteri"/>
    <s v="Yeni Satış"/>
    <s v="Hizmet"/>
    <s v="Kurulum ve Eğitim"/>
    <s v="Key Account"/>
    <s v="Univera Satış"/>
    <s v="Saha Satış"/>
    <s v="Yurt İçi"/>
    <s v="Türkiye"/>
    <s v="Merkez"/>
  </r>
  <r>
    <m/>
    <m/>
    <x v="310"/>
    <s v="Q1"/>
    <x v="0"/>
    <x v="1"/>
    <m/>
    <s v="Şölen Çikolata Gıda Sanayi Ve Ticaret A. Ş."/>
    <s v="EH.03.006"/>
    <s v="EnRoute Panorama - Uzaktan Kurulum ve Efitim Hizmeti"/>
    <s v="Univera - Şölen"/>
    <x v="8"/>
    <s v="Enroute"/>
    <m/>
    <n v="3780"/>
    <m/>
    <n v="2.5"/>
    <m/>
    <n v="9450"/>
    <m/>
    <n v="0"/>
    <m/>
    <n v="9450"/>
    <m/>
    <n v="0"/>
    <n v="0"/>
    <s v="UNI240000000128"/>
    <m/>
    <m/>
    <s v="Şölen"/>
    <s v="Mevcut Müşteri"/>
    <s v="Yeni Satış"/>
    <s v="Hizmet"/>
    <s v="Kurulum ve Eğitim"/>
    <s v="Key Account"/>
    <s v="Univera Satış"/>
    <s v="Saha Satış"/>
    <s v="Yurt İçi"/>
    <s v="Türkiye"/>
    <s v="Merkez"/>
  </r>
  <r>
    <m/>
    <m/>
    <x v="310"/>
    <s v="Q1"/>
    <x v="0"/>
    <x v="0"/>
    <m/>
    <s v="Haribo SEKERLEME SAN. TIC.LTD. STI."/>
    <s v="EY.01.014"/>
    <s v="EnRoute Panorama - Platform Back Office Kullanici Lisansi (Enterprise)"/>
    <s v="Univera - Haribo"/>
    <x v="7"/>
    <s v="Enroute"/>
    <m/>
    <n v="10745"/>
    <m/>
    <n v="3"/>
    <m/>
    <n v="32235"/>
    <m/>
    <n v="0"/>
    <m/>
    <n v="32235"/>
    <m/>
    <n v="0"/>
    <n v="0"/>
    <s v="UNI240000000055"/>
    <m/>
    <m/>
    <s v="Haribo"/>
    <s v="Mevcut Müşteri"/>
    <s v="Yeni Satış"/>
    <s v="Lisans"/>
    <s v="Lisans Satışı"/>
    <s v="Key Account"/>
    <s v="Univera Satış"/>
    <s v="Saha Satış"/>
    <s v="Yurt İçi"/>
    <s v="Türkiye"/>
    <s v="Merkez"/>
  </r>
  <r>
    <m/>
    <m/>
    <x v="310"/>
    <s v="Q1"/>
    <x v="0"/>
    <x v="0"/>
    <m/>
    <s v="BROWN FORMAN İÇKİ TİC. LTD. ŞTİ."/>
    <s v="EH.03.001"/>
    <s v="EnRoute Panorama - Çafri Merkezi Hizmeti  (MSD)"/>
    <s v="Univera - Brown Forman"/>
    <x v="2"/>
    <s v="Enroute"/>
    <m/>
    <n v="12189.11"/>
    <m/>
    <n v="20"/>
    <m/>
    <n v="243782.2"/>
    <m/>
    <n v="0"/>
    <m/>
    <n v="243782.2"/>
    <m/>
    <n v="0"/>
    <n v="0"/>
    <s v="UNI240000000044"/>
    <m/>
    <m/>
    <s v="Brown Forman"/>
    <s v="Mevcut Müşteri"/>
    <s v="Yenileme"/>
    <s v="Hizmet"/>
    <s v="Çağrı Merkezi"/>
    <s v="Key Account"/>
    <s v="Univera Satış"/>
    <s v="Saha Satış"/>
    <s v="Yurt İçi"/>
    <s v="Türkiye"/>
    <s v="Merkez"/>
  </r>
  <r>
    <m/>
    <m/>
    <x v="310"/>
    <s v="Q1"/>
    <x v="0"/>
    <x v="1"/>
    <m/>
    <s v="Şölen Çikolata Gıda Sanayi Ve Ticaret A. Ş."/>
    <s v="EH.03.004"/>
    <s v="EnRoute Panorama - Admin Operatör Hizmeti"/>
    <s v="Univera - Şölen"/>
    <x v="2"/>
    <s v="Enroute"/>
    <m/>
    <n v="99000"/>
    <m/>
    <n v="1"/>
    <m/>
    <n v="99000"/>
    <m/>
    <n v="0"/>
    <m/>
    <n v="99000"/>
    <m/>
    <n v="0"/>
    <n v="0"/>
    <s v="UNI240000000116"/>
    <m/>
    <m/>
    <s v="Şölen"/>
    <s v="Mevcut Müşteri"/>
    <s v="Yenileme"/>
    <s v="Hizmet"/>
    <s v="Uzman Destek Hizmeti"/>
    <s v="Key Account"/>
    <s v="Univera Satış"/>
    <s v="Saha Satış"/>
    <s v="Yurt İçi"/>
    <s v="Türkiye"/>
    <s v="Merkez"/>
  </r>
  <r>
    <m/>
    <m/>
    <x v="310"/>
    <s v="Q2"/>
    <x v="1"/>
    <x v="4"/>
    <m/>
    <s v="MİYA OTOMASYON VE BARKOD BILISIM SISTEMLERI SAN TİC. VE L.T.D. STI."/>
    <s v="WPH.03.001"/>
    <s v="Webplus Hosting HIZMETI"/>
    <s v="Univera - Kanal"/>
    <x v="5"/>
    <s v="Hosting"/>
    <s v="Webplus"/>
    <n v="2984.73"/>
    <m/>
    <n v="1"/>
    <m/>
    <n v="2984.73"/>
    <m/>
    <n v="0"/>
    <m/>
    <n v="2984.73"/>
    <m/>
    <n v="0"/>
    <n v="0"/>
    <m/>
    <m/>
    <m/>
    <s v="Miya"/>
    <s v="Mevcut Müşteri"/>
    <s v="Yenileme"/>
    <s v="Hizmet"/>
    <s v="Hosting"/>
    <s v="Diğer"/>
    <s v="Kanal Satış"/>
    <s v="Miya"/>
    <s v="Yurt İçi"/>
    <s v="Türkiye"/>
    <s v="Merkez"/>
  </r>
  <r>
    <m/>
    <m/>
    <x v="310"/>
    <s v="Q2"/>
    <x v="1"/>
    <x v="4"/>
    <m/>
    <s v="LILA KAGIT SAN. VE TIC. A.S."/>
    <s v="QH.02.001"/>
    <s v="Quest Panorama - Yillik Yazilim Bakimi, Yasatma ve Merkezi Destek Hizmeti"/>
    <s v="Univera - Lila Kağıt"/>
    <x v="5"/>
    <s v="Quest"/>
    <s v="Quest"/>
    <n v="212800.26"/>
    <m/>
    <n v="1"/>
    <m/>
    <n v="212800.26"/>
    <m/>
    <n v="0"/>
    <m/>
    <n v="212800.26"/>
    <m/>
    <n v="0"/>
    <n v="0"/>
    <m/>
    <m/>
    <m/>
    <s v="Lila Kağıt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310"/>
    <s v="Q2"/>
    <x v="1"/>
    <x v="4"/>
    <m/>
    <s v="DOĞAN TREND OTOMOTİV TİCARET Hizmet VE TEKNOLOJİ ANONİM ŞİRKETİ"/>
    <s v="CDY.06.001"/>
    <s v="Calldesk Panorama - Yazılım Geliştirme Hizmeti"/>
    <s v="Univera - Doğan Trend"/>
    <x v="13"/>
    <s v="ServiceCore"/>
    <s v="Calldesk"/>
    <n v="12250"/>
    <m/>
    <n v="178.84"/>
    <m/>
    <n v="3129700"/>
    <m/>
    <n v="938910"/>
    <m/>
    <n v="2190790"/>
    <m/>
    <n v="0"/>
    <n v="0"/>
    <m/>
    <m/>
    <m/>
    <s v="Doğan Trend"/>
    <s v="Mevcut Müşteri"/>
    <s v="Yeni Satış"/>
    <s v="Hizmet"/>
    <s v="Yazılım Geliştirme"/>
    <s v="Key Account"/>
    <s v="Univera Satış"/>
    <s v="Saha Satış"/>
    <s v="Yurt İçi"/>
    <s v="Türkiye"/>
    <s v="Merkez"/>
  </r>
  <r>
    <m/>
    <m/>
    <x v="310"/>
    <s v="Q2"/>
    <x v="1"/>
    <x v="4"/>
    <m/>
    <s v="DOĞAN TREND OTOMOTİV TİCARET Hizmet VE TEKNOLOJİ ANONİM ŞİRKETİ"/>
    <s v="CDY.06.001"/>
    <s v="Calldesk Panorama - Yazılım Geliştirme Hizmeti"/>
    <s v="Univera - Doğan Trend"/>
    <x v="13"/>
    <s v="ServiceCore"/>
    <s v="Calldesk"/>
    <n v="17150"/>
    <m/>
    <n v="48.82"/>
    <m/>
    <n v="1196090"/>
    <m/>
    <n v="358827"/>
    <m/>
    <n v="837263"/>
    <m/>
    <n v="0"/>
    <n v="0"/>
    <m/>
    <m/>
    <m/>
    <s v="Doğan Trend"/>
    <s v="Mevcut Müşteri"/>
    <s v="Yeni Satış"/>
    <s v="Hizmet"/>
    <s v="Yazılım Geliştirme"/>
    <s v="Key Account"/>
    <s v="Univera Satış"/>
    <s v="Saha Satış"/>
    <s v="Yurt İçi"/>
    <s v="Türkiye"/>
    <s v="Merkez"/>
  </r>
  <r>
    <m/>
    <m/>
    <x v="310"/>
    <s v="Q2"/>
    <x v="1"/>
    <x v="4"/>
    <m/>
    <s v="DOĞAN TREND OTOMOTİV TİCARET Hizmet VE TEKNOLOJİ ANONİM ŞİRKETİ"/>
    <s v="CDH.01.001"/>
    <s v="Calldesk Panorama - Proje ve Ürün Yönetimi Danışmanliğı Hizmeti"/>
    <s v="Univera - Doğan Trend"/>
    <x v="13"/>
    <s v="ServiceCore"/>
    <s v="Calldesk"/>
    <n v="12250"/>
    <m/>
    <n v="81.56"/>
    <m/>
    <n v="1427300"/>
    <m/>
    <n v="428190"/>
    <m/>
    <n v="999110"/>
    <m/>
    <n v="0"/>
    <n v="0"/>
    <m/>
    <m/>
    <m/>
    <s v="Doğan Trend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311"/>
    <s v="Q1"/>
    <x v="0"/>
    <x v="1"/>
    <m/>
    <s v="JT INTERNATIONAL SA"/>
    <s v="EH.02.001"/>
    <s v="EnRoute Panorama - Yazilim Bakimi, Yasatma ve Merkezi Destek Hizmeti"/>
    <s v="Univera - JTI İran"/>
    <x v="2"/>
    <s v="Enroute"/>
    <m/>
    <n v="112028.81"/>
    <m/>
    <n v="1"/>
    <m/>
    <n v="112028.81176900001"/>
    <m/>
    <n v="1.769E-3"/>
    <m/>
    <n v="112028.81"/>
    <m/>
    <n v="0"/>
    <n v="0"/>
    <s v="ENV240000000019"/>
    <m/>
    <m/>
    <s v="JTI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311"/>
    <s v="Q1"/>
    <x v="0"/>
    <x v="1"/>
    <m/>
    <s v="Haribo SEKERLEME SAN. TIC.LTD. STI."/>
    <s v="EH.03.006"/>
    <s v="EnRoute Panorama - Uzaktan Kurulum ve Efitim Hizmeti"/>
    <s v="Univera - Haribo"/>
    <x v="7"/>
    <s v="Enroute"/>
    <m/>
    <n v="2646"/>
    <m/>
    <n v="1"/>
    <m/>
    <n v="3780"/>
    <m/>
    <n v="1134"/>
    <m/>
    <n v="2646"/>
    <m/>
    <n v="0"/>
    <n v="0"/>
    <s v="UNI240000000136"/>
    <m/>
    <m/>
    <s v="Haribo"/>
    <s v="Mevcut Müşteri"/>
    <s v="Yeni Satış"/>
    <s v="Hizmet"/>
    <s v="Kurulum ve Eğitim"/>
    <s v="Key Account"/>
    <s v="Univera Satış"/>
    <s v="Saha Satış"/>
    <s v="Yurt İçi"/>
    <s v="Türkiye"/>
    <s v="Merkez"/>
  </r>
  <r>
    <m/>
    <m/>
    <x v="311"/>
    <s v="Q1"/>
    <x v="0"/>
    <x v="1"/>
    <m/>
    <s v="Mey İçki Sanayi ve Ticaret A.Ş."/>
    <s v="EH.05.002"/>
    <s v="EnRoute Panorama - Rapor Gelistirme Hizmeti"/>
    <s v="Univera - Mey İçki"/>
    <x v="0"/>
    <s v="Enroute"/>
    <m/>
    <n v="4201"/>
    <m/>
    <n v="51"/>
    <m/>
    <n v="214251"/>
    <m/>
    <n v="0"/>
    <m/>
    <n v="214251"/>
    <m/>
    <n v="0"/>
    <n v="0"/>
    <s v="UNI240000000148"/>
    <m/>
    <m/>
    <s v="Mey İçki"/>
    <s v="Mevcut Müşteri"/>
    <s v="Yeni Satış"/>
    <s v="Hizmet"/>
    <s v="Rapor Geliştirme"/>
    <s v="Key Account"/>
    <s v="Univera Satış"/>
    <s v="Saha Satış"/>
    <s v="Yurt İçi"/>
    <s v="Türkiye"/>
    <s v="Merkez"/>
  </r>
  <r>
    <m/>
    <m/>
    <x v="311"/>
    <s v="Q1"/>
    <x v="0"/>
    <x v="1"/>
    <m/>
    <s v="Haribo SEKERLEME SAN. TIC.LTD. STI."/>
    <s v="EY.01.014"/>
    <s v="EnRoute Panorama - Platform Back Office Kullanici Lisansi (Enterprise)"/>
    <s v="Univera - Haribo"/>
    <x v="7"/>
    <s v="Enroute"/>
    <m/>
    <n v="7521.5"/>
    <m/>
    <n v="1"/>
    <m/>
    <n v="10745"/>
    <m/>
    <n v="3223.5"/>
    <m/>
    <n v="7521.5"/>
    <m/>
    <n v="0"/>
    <n v="0"/>
    <s v="UNI240000000136"/>
    <m/>
    <m/>
    <s v="Haribo"/>
    <s v="Mevcut Müşteri"/>
    <s v="Yeni Satış"/>
    <s v="Lisans"/>
    <s v="Lisans Satışı"/>
    <s v="Key Account"/>
    <s v="Univera Satış"/>
    <s v="Saha Satış"/>
    <s v="Yurt İçi"/>
    <s v="Türkiye"/>
    <s v="Merkez"/>
  </r>
  <r>
    <m/>
    <m/>
    <x v="311"/>
    <s v="Q2"/>
    <x v="1"/>
    <x v="4"/>
    <m/>
    <s v="MATRIKS BİLGİSAYAR SİSTEMLERİ LTD.ŞTİ"/>
    <s v="UH.01.002"/>
    <s v="Unidox Kontör"/>
    <s v="Univera Kontör Satışı"/>
    <x v="5"/>
    <s v="E-Dönüşüm"/>
    <s v="Unidox"/>
    <n v="4.6313000000000004"/>
    <m/>
    <n v="2000"/>
    <m/>
    <n v="9262.6"/>
    <m/>
    <n v="0"/>
    <m/>
    <n v="9262.6"/>
    <m/>
    <n v="0"/>
    <n v="0"/>
    <m/>
    <m/>
    <m/>
    <s v="Matriks"/>
    <s v="Mevcut Müşteri"/>
    <s v="Yeni Satış"/>
    <s v="Kontor"/>
    <s v="Kontor Satışı"/>
    <s v="Diğer"/>
    <s v="Kanal Satış"/>
    <s v="Matriks"/>
    <s v="Yurt İçi"/>
    <s v="Türkiye"/>
    <s v="Merkez"/>
  </r>
  <r>
    <m/>
    <m/>
    <x v="311"/>
    <s v="Q2"/>
    <x v="1"/>
    <x v="4"/>
    <m/>
    <s v="KARADENIZ IÇECEK PAZARLAMA DAGITIM TIC.LTD.STI"/>
    <s v="UH.01.002"/>
    <s v="Unidox Kontör"/>
    <s v="Univera Kontör Satışı"/>
    <x v="6"/>
    <s v="E-Dönüşüm"/>
    <s v="Unidox"/>
    <n v="2.6"/>
    <m/>
    <n v="-25000"/>
    <m/>
    <n v="0"/>
    <m/>
    <n v="0"/>
    <m/>
    <n v="-65000"/>
    <m/>
    <n v="25000"/>
    <n v="65000"/>
    <m/>
    <m/>
    <m/>
    <s v="Karadeniz İçecek"/>
    <s v="Yeni Müşteri"/>
    <s v="Yeni Satış"/>
    <s v="Kontor"/>
    <s v="Kontor Satışı"/>
    <s v="Diğer"/>
    <s v="Univera Satış"/>
    <s v="Saha Satış"/>
    <s v="Yurt İçi"/>
    <s v="Türkiye"/>
    <s v="Merkez"/>
  </r>
  <r>
    <m/>
    <m/>
    <x v="311"/>
    <s v="Q2"/>
    <x v="1"/>
    <x v="4"/>
    <m/>
    <s v="BALIKESIR ELEKTROMEKANIK SANAYI TESISLERI AS."/>
    <s v="SH.02.001"/>
    <s v="Stokbar Panorama - Yillik Yazilim Bakim Hizmeti"/>
    <s v="Univera - Best Elektromekanik"/>
    <x v="13"/>
    <s v="Stokbar"/>
    <s v="Stokbar"/>
    <n v="303175.06"/>
    <m/>
    <n v="-1"/>
    <m/>
    <n v="0"/>
    <m/>
    <n v="0"/>
    <m/>
    <n v="-303175.06"/>
    <m/>
    <n v="1"/>
    <n v="303175.06"/>
    <m/>
    <m/>
    <m/>
    <s v="Balıkesir Elektromekanik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311"/>
    <s v="Q2"/>
    <x v="1"/>
    <x v="4"/>
    <m/>
    <s v="BALIKESIR ELEKTROMEKANIK SANAYI TESISLERI AS."/>
    <s v="SH.03.001"/>
    <s v="Stokbar Panorama - Çafri Merkezi Hizmeti (Tesis)"/>
    <s v="Univera - Best Elektromekanik"/>
    <x v="13"/>
    <s v="Stokbar"/>
    <s v="Stokbar"/>
    <n v="77101.2"/>
    <m/>
    <n v="-2"/>
    <m/>
    <n v="0"/>
    <m/>
    <n v="0"/>
    <m/>
    <n v="-154202.4"/>
    <m/>
    <n v="2"/>
    <n v="154202.4"/>
    <m/>
    <m/>
    <m/>
    <s v="Balıkesir Elektromekanik"/>
    <s v="Mevcut Müşteri"/>
    <s v="Yenileme"/>
    <s v="Hizmet"/>
    <s v="Çağrı Merkezi"/>
    <s v="Diğer"/>
    <s v="Univera Satış"/>
    <s v="Saha Satış"/>
    <s v="Yurt İçi"/>
    <s v="Türkiye"/>
    <s v="Merkez"/>
  </r>
  <r>
    <m/>
    <m/>
    <x v="312"/>
    <s v="Q1"/>
    <x v="0"/>
    <x v="1"/>
    <m/>
    <s v="DOGUS ÇAY VE GIDA MADD.ÜRT.PAZ.ITH.IHR.A.S"/>
    <s v="EH.02.001"/>
    <s v="EnRoute Panorama - Yazilim Bakimi, Yasatma ve Merkezi Destek Hizmeti"/>
    <s v="Univera Doğuş Çay Projesi"/>
    <x v="2"/>
    <s v="Enroute"/>
    <m/>
    <n v="587298.81999999995"/>
    <m/>
    <n v="1"/>
    <m/>
    <n v="587298.81999999995"/>
    <m/>
    <n v="0"/>
    <m/>
    <n v="587298.81999999995"/>
    <m/>
    <n v="0"/>
    <n v="0"/>
    <s v="UNI240000000175"/>
    <m/>
    <m/>
    <s v="Doğuş Çay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312"/>
    <s v="Q1"/>
    <x v="0"/>
    <x v="1"/>
    <m/>
    <s v="YILMAZTEKIN GIDA SAN.TIC.LTD.STI"/>
    <s v="EH.02.001"/>
    <s v="EnRoute Panorama - Yazilim Bakimi, Yasatma ve Merkezi Destek Hizmeti"/>
    <s v="Univera Doğuş Çay Projesi"/>
    <x v="7"/>
    <s v="Enroute"/>
    <m/>
    <n v="7543.6"/>
    <m/>
    <n v="1"/>
    <m/>
    <n v="8381.7800000000007"/>
    <m/>
    <n v="838.18"/>
    <m/>
    <n v="7543.6"/>
    <m/>
    <n v="0"/>
    <n v="0"/>
    <s v="UNI240000000164"/>
    <m/>
    <m/>
    <s v="Doğuş Çay"/>
    <s v="Mevcut Müşteri"/>
    <s v="Yenileme"/>
    <s v="Hizmet"/>
    <s v="Bakım ve Destek Hizmeti"/>
    <s v="Key Account"/>
    <s v="Univera Satış"/>
    <s v="Saha Satış"/>
    <s v="Yurt İçi"/>
    <s v="Türkiye"/>
    <s v="Dist"/>
  </r>
  <r>
    <m/>
    <m/>
    <x v="312"/>
    <s v="Q1"/>
    <x v="0"/>
    <x v="1"/>
    <m/>
    <s v="YILMAZTEKIN GIDA SAN.TIC.LTD.STI"/>
    <s v="EH.02.001"/>
    <s v="EnRoute Panorama - Yazilim Bakimi, Yasatma ve Merkezi Destek Hizmeti"/>
    <s v="Univera Doğuş Çay Projesi"/>
    <x v="9"/>
    <s v="Enroute"/>
    <m/>
    <n v="7543.6"/>
    <m/>
    <n v="-1"/>
    <m/>
    <n v="0"/>
    <m/>
    <n v="0"/>
    <m/>
    <n v="-7543.6"/>
    <m/>
    <n v="1"/>
    <n v="7543.6"/>
    <s v="YTM202400005154"/>
    <m/>
    <m/>
    <s v="Doğuş Çay"/>
    <s v="Mevcut Müşteri"/>
    <s v="Yenileme"/>
    <s v="Hizmet"/>
    <s v="Bakım ve Destek Hizmeti"/>
    <s v="Key Account"/>
    <s v="Univera Satış"/>
    <s v="Saha Satış"/>
    <s v="Yurt İçi"/>
    <s v="Türkiye"/>
    <s v="Dist"/>
  </r>
  <r>
    <m/>
    <m/>
    <x v="312"/>
    <s v="Q1"/>
    <x v="0"/>
    <x v="1"/>
    <m/>
    <s v="YILMAZTEKIN GIDA SAN.TIC.LTD.STI"/>
    <s v="EH.03.006"/>
    <s v="EnRoute Panorama - Uzaktan Kurulum ve Efitim Hizmeti"/>
    <s v="Univera Doğuş Çay Projesi"/>
    <x v="7"/>
    <s v="Enroute"/>
    <m/>
    <n v="4762.8"/>
    <m/>
    <n v="1"/>
    <m/>
    <n v="5292"/>
    <m/>
    <n v="529.20000000000005"/>
    <m/>
    <n v="4762.8"/>
    <m/>
    <n v="0"/>
    <n v="0"/>
    <s v="UNI240000000164"/>
    <m/>
    <m/>
    <s v="Doğuş Çay"/>
    <s v="Mevcut Müşteri"/>
    <s v="Yeni Satış"/>
    <s v="Hizmet"/>
    <s v="Kurulum ve Eğitim"/>
    <s v="Key Account"/>
    <s v="Univera Satış"/>
    <s v="Saha Satış"/>
    <s v="Yurt İçi"/>
    <s v="Türkiye"/>
    <s v="Dist"/>
  </r>
  <r>
    <m/>
    <m/>
    <x v="312"/>
    <s v="Q1"/>
    <x v="0"/>
    <x v="1"/>
    <m/>
    <s v="YILMAZTEKIN GIDA SAN.TIC.LTD.STI"/>
    <s v="EH.03.006"/>
    <s v="EnRoute Panorama - Uzaktan Kurulum ve Efitim Hizmeti"/>
    <s v="Univera Doğuş Çay Projesi"/>
    <x v="9"/>
    <s v="Enroute"/>
    <m/>
    <n v="4762.8"/>
    <m/>
    <n v="-1"/>
    <m/>
    <n v="0"/>
    <m/>
    <n v="0"/>
    <m/>
    <n v="-4762.8"/>
    <m/>
    <n v="1"/>
    <n v="4762.8"/>
    <s v="YTM202400005154"/>
    <m/>
    <m/>
    <s v="Doğuş Çay"/>
    <s v="Mevcut Müşteri"/>
    <s v="Yeni Satış"/>
    <s v="Hizmet"/>
    <s v="Kurulum ve Eğitim"/>
    <s v="Key Account"/>
    <s v="Univera Satış"/>
    <s v="Saha Satış"/>
    <s v="Yurt İçi"/>
    <s v="Türkiye"/>
    <s v="Dist"/>
  </r>
  <r>
    <m/>
    <m/>
    <x v="312"/>
    <s v="Q1"/>
    <x v="0"/>
    <x v="1"/>
    <m/>
    <s v="YILMAZTEKIN GIDA SAN.TIC.LTD.STI"/>
    <s v="EH.01.001"/>
    <s v="EnRoute Panorama - Proje Yönetim Hizmeti"/>
    <s v="Univera Doğuş Çay Projesi"/>
    <x v="7"/>
    <s v="Enroute"/>
    <m/>
    <n v="9287.1"/>
    <m/>
    <n v="1"/>
    <m/>
    <n v="10319"/>
    <m/>
    <n v="1031.9000000000001"/>
    <m/>
    <n v="9287.1"/>
    <m/>
    <n v="0"/>
    <n v="0"/>
    <s v="UNI240000000164"/>
    <m/>
    <m/>
    <s v="Doğuş Çay"/>
    <s v="Mevcut Müşteri"/>
    <s v="Yeni Satış"/>
    <s v="Hizmet"/>
    <s v="Proje Yönetimi ve Danışmanlık"/>
    <s v="Key Account"/>
    <s v="Univera Satış"/>
    <s v="Saha Satış"/>
    <s v="Yurt İçi"/>
    <s v="Türkiye"/>
    <s v="Dist"/>
  </r>
  <r>
    <m/>
    <m/>
    <x v="312"/>
    <s v="Q1"/>
    <x v="0"/>
    <x v="1"/>
    <s v="İptal"/>
    <s v="YILMAZTEKIN GIDA SAN.TIC.LTD.STI"/>
    <s v="EH.01.001"/>
    <s v="EnRoute Panorama - Proje Yönetim Hizmeti"/>
    <s v="Univera Doğuş Çay Projesi"/>
    <x v="9"/>
    <s v="Enroute"/>
    <m/>
    <n v="9287.1"/>
    <s v="TRY"/>
    <n v="-1"/>
    <m/>
    <n v="0"/>
    <m/>
    <n v="0"/>
    <m/>
    <n v="-9287.1"/>
    <m/>
    <n v="1"/>
    <n v="9287.1"/>
    <s v="YTM202400005154"/>
    <m/>
    <m/>
    <s v="Doğuş Çay"/>
    <s v="Mevcut Müşteri"/>
    <s v="Yeni Satış"/>
    <s v="Hizmet"/>
    <s v="Proje Yönetimi ve Danışmanlık"/>
    <s v="Key Account"/>
    <s v="Univera Satış"/>
    <s v="Saha Satış"/>
    <s v="Yurt İçi"/>
    <s v="Türkiye"/>
    <s v="Dist"/>
  </r>
  <r>
    <m/>
    <m/>
    <x v="312"/>
    <s v="Q1"/>
    <x v="0"/>
    <x v="1"/>
    <m/>
    <s v="YILMAZTEKIN GIDA SAN.TIC.LTD.STI"/>
    <s v="EY.01.025"/>
    <s v="EnRoute Panorama - Dist. Web Connector  Web Service Lisansi (Enterprise)"/>
    <s v="Univera Doğuş Çay Projesi"/>
    <x v="7"/>
    <s v="Enroute"/>
    <m/>
    <n v="34289.1"/>
    <m/>
    <n v="1"/>
    <m/>
    <n v="38099"/>
    <m/>
    <n v="3809.9"/>
    <m/>
    <n v="34289.1"/>
    <m/>
    <n v="0"/>
    <n v="0"/>
    <s v="UNI240000000164"/>
    <m/>
    <m/>
    <s v="Doğuş Çay"/>
    <s v="Mevcut Müşteri"/>
    <s v="Yeni Satış"/>
    <s v="Lisans"/>
    <s v="Lisans Satışı"/>
    <s v="Key Account"/>
    <s v="Univera Satış"/>
    <s v="Saha Satış"/>
    <s v="Yurt İçi"/>
    <s v="Türkiye"/>
    <s v="Dist"/>
  </r>
  <r>
    <m/>
    <m/>
    <x v="312"/>
    <s v="Q1"/>
    <x v="0"/>
    <x v="1"/>
    <m/>
    <s v="YILMAZTEKIN GIDA SAN.TIC.LTD.STI"/>
    <s v="EY.01.025"/>
    <s v="EnRoute Panorama - Dist. Web Connector  Web Service Lisansi (Enterprise)"/>
    <s v="Univera Doğuş Çay Projesi"/>
    <x v="9"/>
    <s v="Enroute"/>
    <m/>
    <n v="34289.1"/>
    <m/>
    <n v="-1"/>
    <m/>
    <n v="0"/>
    <m/>
    <n v="0"/>
    <m/>
    <n v="-34289.1"/>
    <m/>
    <n v="1"/>
    <n v="34289.1"/>
    <s v="YTM202400005154"/>
    <m/>
    <m/>
    <s v="Doğuş Çay"/>
    <s v="Mevcut Müşteri"/>
    <s v="Yeni Satış"/>
    <s v="Lisans"/>
    <s v="Lisans Satışı"/>
    <s v="Key Account"/>
    <s v="Univera Satış"/>
    <s v="Saha Satış"/>
    <s v="Yurt İçi"/>
    <s v="Türkiye"/>
    <s v="Dist"/>
  </r>
  <r>
    <m/>
    <m/>
    <x v="312"/>
    <s v="Q2"/>
    <x v="1"/>
    <x v="4"/>
    <m/>
    <s v="POLARİS YAZILIM ÇÖZÜMLERİ VE DANIŞMANLIK HİZMETLERİ LTD.ŞTİ."/>
    <s v="WPH.02.001"/>
    <s v="Webplus Yazilim Bakimi Hizmeti"/>
    <s v="Univera - Kanal"/>
    <x v="5"/>
    <s v="Enroute"/>
    <s v="Webplus"/>
    <n v="2646"/>
    <m/>
    <n v="1"/>
    <m/>
    <n v="2646"/>
    <m/>
    <n v="0"/>
    <m/>
    <n v="2646"/>
    <m/>
    <n v="0"/>
    <n v="0"/>
    <m/>
    <m/>
    <m/>
    <s v="Polaris"/>
    <s v="Mevcut Müşteri"/>
    <s v="Yenileme"/>
    <s v="Hizmet"/>
    <s v="Bakım ve Destek Hizmeti"/>
    <s v="Diğer"/>
    <s v="Kanal Satış"/>
    <s v="Polaris"/>
    <s v="Yurt İçi"/>
    <s v="Türkiye"/>
    <s v="Merkez"/>
  </r>
  <r>
    <m/>
    <m/>
    <x v="312"/>
    <s v="Q2"/>
    <x v="1"/>
    <x v="4"/>
    <m/>
    <s v="POLARİS YAZILIM ÇÖZÜMLERİ VE DANIŞMANLIK HİZMETLERİ LTD.ŞTİ."/>
    <s v="WProje Yönetimi.01.004"/>
    <s v="Webplus EK KULLANICI LISANSI +5"/>
    <s v="Univera - Kanal"/>
    <x v="5"/>
    <s v="Enroute"/>
    <s v="Webplus"/>
    <n v="21645"/>
    <m/>
    <n v="1"/>
    <m/>
    <n v="24050"/>
    <m/>
    <n v="2405"/>
    <m/>
    <n v="21645"/>
    <m/>
    <n v="0"/>
    <n v="0"/>
    <m/>
    <m/>
    <m/>
    <s v="Polaris"/>
    <s v="Mevcut Müşteri"/>
    <s v="Yeni Satış"/>
    <s v="Lisans"/>
    <s v="Lisans Satışı"/>
    <s v="Diğer"/>
    <s v="Kanal Satış"/>
    <s v="Polaris"/>
    <s v="Yurt İçi"/>
    <s v="Türkiye"/>
    <s v="Merkez"/>
  </r>
  <r>
    <m/>
    <m/>
    <x v="312"/>
    <s v="Q2"/>
    <x v="1"/>
    <x v="4"/>
    <m/>
    <s v="UNUTULMAZ GIDA TAR.HAYV.INS. TAAH.OTO.DAY.TUK.MAL.ITH.IHR VE SAN.TIC.LTD.STI."/>
    <s v="UH.01.002"/>
    <s v="Unidox Kontör"/>
    <s v="Univera Kontör Satışı"/>
    <x v="6"/>
    <s v="E-Dönüşüm"/>
    <s v="Unidox"/>
    <n v="2.6"/>
    <m/>
    <n v="25000"/>
    <m/>
    <n v="65000"/>
    <m/>
    <n v="0"/>
    <m/>
    <n v="65000"/>
    <m/>
    <n v="0"/>
    <n v="0"/>
    <m/>
    <m/>
    <m/>
    <s v="Unutulmaz Gıda"/>
    <s v="Yeni Müşteri"/>
    <s v="Yeni Satış"/>
    <s v="Kontor"/>
    <s v="Kontor Satışı"/>
    <s v="Param Grup"/>
    <s v="Univera Satış"/>
    <s v="Saha Satış"/>
    <s v="Yurt İçi"/>
    <s v="Türkiye"/>
    <s v="Merkez"/>
  </r>
  <r>
    <m/>
    <m/>
    <x v="312"/>
    <s v="Q2"/>
    <x v="1"/>
    <x v="4"/>
    <m/>
    <s v="THY DO&amp;CO IKRAM HIZMETLERI A.S."/>
    <s v="SH.02.001"/>
    <s v="Stokbar Panorama - Yillik Yazilim Bakim Hizmeti"/>
    <s v="Univera - Turkish Do &amp; Co"/>
    <x v="18"/>
    <s v="Stokbar"/>
    <s v="Stokbar"/>
    <n v="563000"/>
    <m/>
    <n v="1"/>
    <m/>
    <n v="563000"/>
    <m/>
    <n v="0"/>
    <m/>
    <n v="563000"/>
    <m/>
    <n v="0"/>
    <n v="0"/>
    <m/>
    <m/>
    <m/>
    <s v="THY Do&amp;Co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312"/>
    <s v="Q2"/>
    <x v="1"/>
    <x v="4"/>
    <m/>
    <s v="THY DO&amp;CO IKRAM HIZMETLERI A.S."/>
    <s v="SH.03.004"/>
    <s v="Stokbar Panorama - Çafri Merkezi Hizmeti (Depo/Lokasyon)"/>
    <s v="Univera - Turkish Do &amp; Co"/>
    <x v="18"/>
    <s v="Stokbar"/>
    <s v="Stokbar"/>
    <n v="23937.75"/>
    <m/>
    <n v="4"/>
    <m/>
    <n v="95751"/>
    <m/>
    <n v="0"/>
    <m/>
    <n v="95751"/>
    <m/>
    <n v="0"/>
    <n v="0"/>
    <m/>
    <m/>
    <m/>
    <s v="THY Do&amp;Co"/>
    <s v="Mevcut Müşteri"/>
    <s v="Yenileme"/>
    <s v="Hizmet"/>
    <s v="Çağrı Merkezi"/>
    <s v="Diğer"/>
    <s v="Univera Satış"/>
    <s v="Saha Satış"/>
    <s v="Yurt İçi"/>
    <s v="Türkiye"/>
    <s v="Merkez"/>
  </r>
  <r>
    <m/>
    <m/>
    <x v="312"/>
    <s v="Q2"/>
    <x v="1"/>
    <x v="4"/>
    <m/>
    <s v="EFES VITANTA MOLDOVA BREWERY S.A"/>
    <s v="QH.02.001"/>
    <s v="Quest Panorama - Yillik Yazilim Bakimi, Yasatma ve Merkezi Destek Hizmeti"/>
    <s v="Univera - Efes Moldova"/>
    <x v="16"/>
    <s v="Quest"/>
    <s v="Quest"/>
    <n v="15419.03"/>
    <m/>
    <n v="1"/>
    <m/>
    <n v="15419.02571"/>
    <m/>
    <n v="-4.2919999999999998E-3"/>
    <m/>
    <n v="15419.03"/>
    <m/>
    <n v="0"/>
    <n v="0"/>
    <m/>
    <m/>
    <m/>
    <s v="Efes International"/>
    <s v="Mevcut Müşteri"/>
    <s v="Yenileme"/>
    <s v="Hizmet"/>
    <s v="Bakım ve Destek Hizmeti"/>
    <s v="Diğer"/>
    <s v="Univera Satış"/>
    <s v="Saha Satış"/>
    <s v="Yurt Dışı"/>
    <s v="Moldova"/>
    <s v="Merkez"/>
  </r>
  <r>
    <m/>
    <m/>
    <x v="312"/>
    <s v="Q2"/>
    <x v="1"/>
    <x v="4"/>
    <m/>
    <s v="Mey İçki Sanayi ve Ticaret A.Ş."/>
    <s v="EH.06.001"/>
    <s v="Enroute Panorama - Hosting Hizmeti"/>
    <s v="Univera - Mey İçki"/>
    <x v="11"/>
    <s v="Hosting"/>
    <s v="Enroute"/>
    <n v="261640.2"/>
    <m/>
    <n v="2"/>
    <m/>
    <n v="523280.4"/>
    <m/>
    <n v="0"/>
    <m/>
    <n v="523280.4"/>
    <m/>
    <n v="0"/>
    <n v="0"/>
    <m/>
    <m/>
    <m/>
    <s v="Mey İçki"/>
    <s v="Mevcut Müşteri"/>
    <s v="Yenileme"/>
    <s v="Hizmet"/>
    <s v="Hosting"/>
    <s v="Key Account"/>
    <s v="Univera Satış"/>
    <s v="Saha Satış"/>
    <s v="Yurt İçi"/>
    <s v="Türkiye"/>
    <s v="Merkez"/>
  </r>
  <r>
    <m/>
    <m/>
    <x v="313"/>
    <s v="Q1"/>
    <x v="0"/>
    <x v="1"/>
    <m/>
    <s v="Şölen Çikolata Gıda Sanayi Ve Ticaret A. Ş."/>
    <s v="EH.01.005"/>
    <s v="Enroute Panorama Online Egitim"/>
    <s v="Univera - Şölen"/>
    <x v="10"/>
    <s v="Enroute"/>
    <m/>
    <n v="605.80000000000007"/>
    <m/>
    <n v="6"/>
    <m/>
    <n v="3634.8"/>
    <m/>
    <n v="0"/>
    <m/>
    <n v="3634.8"/>
    <m/>
    <n v="0"/>
    <n v="0"/>
    <s v="UNI240000000217"/>
    <m/>
    <m/>
    <s v="Şölen"/>
    <s v="Mevcut Müşteri"/>
    <s v="Yeni Satış"/>
    <s v="Lisans"/>
    <s v="Lisans Satışı"/>
    <s v="Key Account"/>
    <s v="Univera Satış"/>
    <s v="Saha Satış"/>
    <s v="Yurt İçi"/>
    <s v="Türkiye"/>
    <s v="Merkez"/>
  </r>
  <r>
    <m/>
    <m/>
    <x v="313"/>
    <s v="Q1"/>
    <x v="0"/>
    <x v="1"/>
    <m/>
    <s v="ACARLAR TİC.SAN. VE TURİZM A.Ş."/>
    <s v="EY.04.012"/>
    <s v="EnRoute Panorama E-Dönüsüm  Modül Lisansi (Enterprise)"/>
    <s v="Univera - Nestle Waters"/>
    <x v="0"/>
    <s v="E-Dönüşüm"/>
    <s v="E-Dönüşüm"/>
    <n v="8566"/>
    <m/>
    <n v="1"/>
    <m/>
    <n v="8566"/>
    <m/>
    <n v="0"/>
    <m/>
    <n v="8566"/>
    <m/>
    <n v="0"/>
    <n v="0"/>
    <s v="UNI240000000181"/>
    <m/>
    <m/>
    <s v="Nestle"/>
    <s v="Mevcut Müşteri"/>
    <s v="Yeni Satış"/>
    <s v="Lisans"/>
    <s v="Lisans Satışı"/>
    <s v="Key Account"/>
    <s v="Univera Satış"/>
    <s v="Saha Satış"/>
    <s v="Yurt İçi"/>
    <s v="Türkiye"/>
    <s v="Dist"/>
  </r>
  <r>
    <m/>
    <m/>
    <x v="313"/>
    <s v="Q1"/>
    <x v="0"/>
    <x v="1"/>
    <m/>
    <s v="NESTLE TÜRKIYE GIDA SANAYI A.S."/>
    <s v="EH.03.006"/>
    <s v="EnRoute Panorama - Uzaktan Kurulum ve Efitim Hizmeti"/>
    <s v="Univera - Nestle Professional"/>
    <x v="0"/>
    <s v="Enroute"/>
    <m/>
    <n v="1754.8999999999999"/>
    <m/>
    <n v="1.5"/>
    <m/>
    <n v="2632.35"/>
    <m/>
    <n v="0"/>
    <m/>
    <n v="2632.35"/>
    <m/>
    <n v="0"/>
    <n v="0"/>
    <s v="UNI240000000191"/>
    <m/>
    <m/>
    <s v="Nestle"/>
    <s v="Mevcut Müşteri"/>
    <s v="Yeni Satış"/>
    <s v="Hizmet"/>
    <s v="Kurulum ve Eğitim"/>
    <s v="Key Account"/>
    <s v="Univera Satış"/>
    <s v="Saha Satış"/>
    <s v="Yurt İçi"/>
    <s v="Türkiye"/>
    <s v="Merkez"/>
  </r>
  <r>
    <m/>
    <m/>
    <x v="313"/>
    <s v="Q1"/>
    <x v="0"/>
    <x v="1"/>
    <m/>
    <s v="Şölen Çikolata Gıda Sanayi Ve Ticaret A. Ş."/>
    <s v="EH.03.006"/>
    <s v="EnRoute Panorama - Uzaktan Kurulum ve Efitim Hizmeti"/>
    <s v="Univera - Şölen"/>
    <x v="10"/>
    <s v="Enroute"/>
    <m/>
    <n v="3780"/>
    <m/>
    <n v="5.5"/>
    <m/>
    <n v="20790"/>
    <m/>
    <n v="0"/>
    <m/>
    <n v="20790"/>
    <m/>
    <n v="0"/>
    <n v="0"/>
    <s v="UNI240000000217"/>
    <m/>
    <m/>
    <s v="Şölen"/>
    <s v="Mevcut Müşteri"/>
    <s v="Yeni Satış"/>
    <s v="Hizmet"/>
    <s v="Kurulum ve Eğitim"/>
    <s v="Key Account"/>
    <s v="Univera Satış"/>
    <s v="Saha Satış"/>
    <s v="Yurt İçi"/>
    <s v="Türkiye"/>
    <s v="Merkez"/>
  </r>
  <r>
    <m/>
    <m/>
    <x v="313"/>
    <s v="Q1"/>
    <x v="0"/>
    <x v="1"/>
    <m/>
    <s v="BROWN FORMAN İÇKİ TİC. LTD. ŞTİ."/>
    <s v="EH.05.002"/>
    <s v="EnRoute Panorama - Rapor Gelistirme Hizmeti"/>
    <s v="Univera - Brown Forman"/>
    <x v="10"/>
    <s v="Enroute"/>
    <m/>
    <n v="4860"/>
    <m/>
    <n v="2"/>
    <m/>
    <n v="9720"/>
    <m/>
    <n v="0"/>
    <m/>
    <n v="9720"/>
    <m/>
    <n v="0"/>
    <n v="0"/>
    <s v="UNI240000000234"/>
    <m/>
    <m/>
    <s v="Brown Forman"/>
    <s v="Mevcut Müşteri"/>
    <s v="Yeni Satış"/>
    <s v="Hizmet"/>
    <s v="Rapor Geliştirme"/>
    <s v="Key Account"/>
    <s v="Univera Satış"/>
    <s v="Saha Satış"/>
    <s v="Yurt İçi"/>
    <s v="Türkiye"/>
    <s v="Merkez"/>
  </r>
  <r>
    <m/>
    <m/>
    <x v="313"/>
    <s v="Q1"/>
    <x v="0"/>
    <x v="1"/>
    <m/>
    <s v="ERVIN MESRUBAT SAN. VE TIC. LTD. STI."/>
    <s v="EH.05.002"/>
    <s v="EnRoute Panorama - Rapor Gelistirme Hizmeti"/>
    <s v="Univera - Haribo"/>
    <x v="7"/>
    <s v="Enroute"/>
    <m/>
    <n v="5442.88"/>
    <m/>
    <n v="2"/>
    <m/>
    <n v="10885.76"/>
    <m/>
    <n v="0"/>
    <m/>
    <n v="10885.76"/>
    <m/>
    <n v="0"/>
    <n v="0"/>
    <s v="UNI240000000187"/>
    <m/>
    <m/>
    <s v="Haribo"/>
    <s v="Mevcut Müşteri"/>
    <s v="Yeni Satış"/>
    <s v="Hizmet"/>
    <s v="Rapor Geliştirme"/>
    <s v="Key Account"/>
    <s v="Univera Satış"/>
    <s v="Saha Satış"/>
    <s v="Yurt İçi"/>
    <s v="Türkiye"/>
    <s v="Dist"/>
  </r>
  <r>
    <m/>
    <m/>
    <x v="313"/>
    <s v="Q1"/>
    <x v="0"/>
    <x v="1"/>
    <m/>
    <s v="FATIH ACAR TICARET SAN. VE TUR. AS."/>
    <s v="EY.02.011"/>
    <s v="EnRoute Panorama - Panel - Çoklu Proje Birlestirme Mobil Uygulama Lisansi (Enterprise)"/>
    <s v="Univera - Nestle Waters"/>
    <x v="0"/>
    <s v="Enroute"/>
    <m/>
    <n v="4732"/>
    <m/>
    <n v="5"/>
    <m/>
    <n v="23660"/>
    <m/>
    <n v="0"/>
    <m/>
    <n v="23660"/>
    <m/>
    <n v="0"/>
    <n v="0"/>
    <s v="UNI240000000193"/>
    <m/>
    <m/>
    <s v="Nestle"/>
    <s v="Mevcut Müşteri"/>
    <s v="Yeni Satış"/>
    <s v="Lisans"/>
    <s v="Lisans Satışı"/>
    <s v="Key Account"/>
    <s v="Univera Satış"/>
    <s v="Saha Satış"/>
    <s v="Yurt İçi"/>
    <s v="Türkiye"/>
    <s v="Dist"/>
  </r>
  <r>
    <m/>
    <m/>
    <x v="313"/>
    <s v="Q1"/>
    <x v="0"/>
    <x v="1"/>
    <m/>
    <s v="Mey İçki Sanayi ve Ticaret A.Ş."/>
    <s v="EH.03.004"/>
    <s v="EnRoute Panorama - Admin Operatör Hizmeti"/>
    <s v="Univera - Mey İçki"/>
    <x v="2"/>
    <s v="Enroute"/>
    <m/>
    <n v="87561.02"/>
    <m/>
    <n v="2"/>
    <m/>
    <n v="175122.03760000001"/>
    <m/>
    <n v="-2.3999999999999998E-3"/>
    <m/>
    <n v="175122.04"/>
    <m/>
    <n v="0"/>
    <n v="0"/>
    <s v="UNI240000000180"/>
    <m/>
    <m/>
    <s v="Mey İçki"/>
    <s v="Mevcut Müşteri"/>
    <s v="Yenileme"/>
    <s v="Hizmet"/>
    <s v="Uzman Destek Hizmeti"/>
    <s v="Key Account"/>
    <s v="Univera Satış"/>
    <s v="Saha Satış"/>
    <s v="Yurt İçi"/>
    <s v="Türkiye"/>
    <s v="Merkez"/>
  </r>
  <r>
    <m/>
    <m/>
    <x v="313"/>
    <s v="Q2"/>
    <x v="1"/>
    <x v="4"/>
    <m/>
    <s v="MİYA OTOMASYON VE BARKOD BILISIM SISTEMLERI SAN TİC. VE L.T.D. STI."/>
    <s v="WPH.02.001"/>
    <s v="Webplus Yazilim Bakimi Hizmeti"/>
    <s v="Univera - Kanal"/>
    <x v="5"/>
    <s v="Enroute"/>
    <s v="Webplus"/>
    <n v="39500"/>
    <m/>
    <n v="1"/>
    <m/>
    <n v="39500"/>
    <m/>
    <n v="0"/>
    <m/>
    <n v="39500"/>
    <m/>
    <n v="0"/>
    <n v="0"/>
    <m/>
    <m/>
    <m/>
    <s v="Miya"/>
    <s v="Mevcut Müşteri"/>
    <s v="Yenileme"/>
    <s v="Hizmet"/>
    <s v="Bakım ve Destek Hizmeti"/>
    <s v="Diğer"/>
    <s v="Kanal Satış"/>
    <s v="Miya"/>
    <s v="Yurt İçi"/>
    <s v="Türkiye"/>
    <s v="Merkez"/>
  </r>
  <r>
    <m/>
    <m/>
    <x v="313"/>
    <s v="Q2"/>
    <x v="1"/>
    <x v="4"/>
    <m/>
    <s v="MİYA OTOMASYON VE BARKOD BILISIM SISTEMLERI SAN TİC. VE L.T.D. STI."/>
    <s v="WPH.02.001"/>
    <s v="Webplus Yazilim Bakimi Hizmeti"/>
    <s v="Univera - Kanal"/>
    <x v="5"/>
    <s v="Enroute"/>
    <s v="Webplus"/>
    <n v="11240"/>
    <m/>
    <n v="1"/>
    <m/>
    <n v="11240"/>
    <m/>
    <n v="0"/>
    <m/>
    <n v="11240"/>
    <m/>
    <n v="0"/>
    <n v="0"/>
    <m/>
    <m/>
    <m/>
    <s v="Miya"/>
    <s v="Mevcut Müşteri"/>
    <s v="Yenileme"/>
    <s v="Hizmet"/>
    <s v="Bakım ve Destek Hizmeti"/>
    <s v="Diğer"/>
    <s v="Kanal Satış"/>
    <s v="Miya"/>
    <s v="Yurt İçi"/>
    <s v="Türkiye"/>
    <s v="Merkez"/>
  </r>
  <r>
    <m/>
    <m/>
    <x v="313"/>
    <s v="Q2"/>
    <x v="1"/>
    <x v="4"/>
    <m/>
    <s v="POLARİS YAZILIM ÇÖZÜMLERİ VE DANIŞMANLIK HİZMETLERİ LTD.ŞTİ."/>
    <s v="WProje Yönetimi.01.008"/>
    <s v="Webplus DISTRIBUTION SATIS-DAGITIM YazılımI (Enterprise)- Kiralama Hizmeti"/>
    <s v="Univera - Kanal"/>
    <x v="5"/>
    <s v="Enroute"/>
    <s v="Webplus"/>
    <n v="1720"/>
    <m/>
    <n v="1"/>
    <m/>
    <n v="1720"/>
    <m/>
    <n v="0"/>
    <m/>
    <n v="1720"/>
    <m/>
    <n v="0"/>
    <n v="0"/>
    <m/>
    <m/>
    <m/>
    <s v="Polaris"/>
    <s v="Mevcut Müşteri"/>
    <s v="Yeni Satış"/>
    <s v="Lisans"/>
    <s v="Lisans Satışı"/>
    <s v="Diğer"/>
    <s v="Kanal Satış"/>
    <s v="Polaris"/>
    <s v="Yurt İçi"/>
    <s v="Türkiye"/>
    <s v="Merkez"/>
  </r>
  <r>
    <m/>
    <m/>
    <x v="313"/>
    <s v="Q2"/>
    <x v="1"/>
    <x v="4"/>
    <m/>
    <s v="POLARİS YAZILIM ÇÖZÜMLERİ VE DANIŞMANLIK HİZMETLERİ LTD.ŞTİ."/>
    <s v="WProje Yönetimi.01.008"/>
    <s v="Webplus DISTRIBUTION SATIS-DAGITIM YazılımI (Enterprise)- Kiralama Hizmeti"/>
    <s v="Univera - Kanal"/>
    <x v="5"/>
    <s v="Enroute"/>
    <s v="Webplus"/>
    <n v="1120"/>
    <m/>
    <n v="1"/>
    <m/>
    <n v="1120"/>
    <m/>
    <n v="0"/>
    <m/>
    <n v="1120"/>
    <m/>
    <n v="0"/>
    <n v="0"/>
    <m/>
    <m/>
    <m/>
    <s v="Polaris"/>
    <s v="Mevcut Müşteri"/>
    <s v="Yeni Satış"/>
    <s v="Lisans"/>
    <s v="Lisans Satışı"/>
    <s v="Diğer"/>
    <s v="Kanal Satış"/>
    <s v="Polaris"/>
    <s v="Yurt İçi"/>
    <s v="Türkiye"/>
    <s v="Merkez"/>
  </r>
  <r>
    <m/>
    <m/>
    <x v="313"/>
    <s v="Q2"/>
    <x v="1"/>
    <x v="4"/>
    <m/>
    <s v="MİYA OTOMASYON VE BARKOD BILISIM SISTEMLERI SAN TİC. VE L.T.D. STI."/>
    <s v="WProje Yönetimi.02.001"/>
    <s v="Webplus (Android) SATIS TEMSILCISI LISANSI"/>
    <s v="Univera - Kanal"/>
    <x v="5"/>
    <s v="Enroute"/>
    <s v="Webplus"/>
    <n v="4550"/>
    <m/>
    <n v="1"/>
    <m/>
    <n v="4550"/>
    <m/>
    <n v="0"/>
    <m/>
    <n v="4550"/>
    <m/>
    <n v="0"/>
    <n v="0"/>
    <m/>
    <m/>
    <m/>
    <s v="Miya"/>
    <s v="Mevcut Müşteri"/>
    <s v="Yeni Satış"/>
    <s v="Lisans"/>
    <s v="Lisans Satışı"/>
    <s v="Diğer"/>
    <s v="Kanal Satış"/>
    <s v="Miya"/>
    <s v="Yurt İçi"/>
    <s v="Türkiye"/>
    <s v="Merkez"/>
  </r>
  <r>
    <m/>
    <m/>
    <x v="313"/>
    <s v="Q2"/>
    <x v="1"/>
    <x v="4"/>
    <m/>
    <s v="YUSUF ALDEMİR (ALDEMİR BİLİŞİM HizmetLERİ VE DANIŞMANLIK)"/>
    <s v="WProje Yönetimi.02.001"/>
    <s v="Webplus (Android) SATIS TEMSILCISI LISANSI"/>
    <s v="Univera - Kanal"/>
    <x v="5"/>
    <s v="Enroute"/>
    <s v="Webplus"/>
    <n v="3867.5"/>
    <m/>
    <n v="5"/>
    <m/>
    <n v="22750"/>
    <m/>
    <n v="3412.5"/>
    <m/>
    <n v="19337.5"/>
    <m/>
    <n v="0"/>
    <n v="0"/>
    <m/>
    <m/>
    <m/>
    <s v="Aldemir Bilişim"/>
    <s v="Mevcut Müşteri"/>
    <s v="Yeni Satış"/>
    <s v="Lisans"/>
    <s v="Lisans Satışı"/>
    <s v="Diğer"/>
    <s v="Kanal Satış"/>
    <s v="Aldemir"/>
    <s v="Yurt İçi"/>
    <s v="Türkiye"/>
    <s v="Merkez"/>
  </r>
  <r>
    <m/>
    <m/>
    <x v="313"/>
    <s v="Q2"/>
    <x v="1"/>
    <x v="4"/>
    <m/>
    <s v="LA LORRAINE UNLU MAMÜLLER SAN. VE TIC. A.S."/>
    <s v="UH.01.002"/>
    <s v="Unidox Kontör"/>
    <s v="Univera Kontör Satışı"/>
    <x v="6"/>
    <s v="E-Dönüşüm"/>
    <s v="Unidox"/>
    <n v="1.3311999999999999"/>
    <m/>
    <n v="250000"/>
    <m/>
    <n v="332800"/>
    <m/>
    <n v="0"/>
    <m/>
    <n v="332800"/>
    <m/>
    <n v="0"/>
    <n v="0"/>
    <m/>
    <m/>
    <m/>
    <s v="La Lorraine"/>
    <s v="Mevcut Müşteri"/>
    <s v="Yeni Satış"/>
    <s v="Kontor"/>
    <s v="Kontor Satışı"/>
    <s v="Diğer"/>
    <s v="Univera Satış"/>
    <s v="Saha Satış"/>
    <s v="Yurt İçi"/>
    <s v="Türkiye"/>
    <s v="Merkez"/>
  </r>
  <r>
    <m/>
    <m/>
    <x v="313"/>
    <s v="Q2"/>
    <x v="1"/>
    <x v="4"/>
    <m/>
    <s v="ATABEY IÇECEK GIDA TURIZM INSAAT TAAHHÜT TICARET LIMITED SIRKETI"/>
    <s v="UH.01.002"/>
    <s v="Unidox Kontör"/>
    <s v="Univera Kontör Satışı"/>
    <x v="6"/>
    <s v="E-Dönüşüm"/>
    <s v="Unidox"/>
    <n v="1.45"/>
    <m/>
    <n v="60000"/>
    <m/>
    <n v="87000"/>
    <m/>
    <n v="0"/>
    <m/>
    <n v="87000"/>
    <m/>
    <n v="0"/>
    <n v="0"/>
    <m/>
    <m/>
    <m/>
    <s v="Atabey İçecek"/>
    <s v="Yeni Müşteri"/>
    <s v="Yeni Satış"/>
    <s v="Kontor"/>
    <s v="Kontor Satışı"/>
    <s v="Diğer"/>
    <s v="Univera Satış"/>
    <s v="Saha Satış"/>
    <s v="Yurt İçi"/>
    <s v="Türkiye"/>
    <s v="Merkez"/>
  </r>
  <r>
    <m/>
    <m/>
    <x v="313"/>
    <s v="Q2"/>
    <x v="1"/>
    <x v="4"/>
    <m/>
    <s v="SU&amp;DEM GIDA PAZARLAMA-YUSUF ERDAL SALIHOGLU"/>
    <s v="UH.01.002"/>
    <s v="Unidox Kontör"/>
    <s v="Univera Kontör Satışı"/>
    <x v="6"/>
    <s v="E-Dönüşüm"/>
    <s v="Unidox"/>
    <n v="2.8"/>
    <m/>
    <n v="10000"/>
    <m/>
    <n v="28000"/>
    <m/>
    <n v="0"/>
    <m/>
    <n v="28000"/>
    <m/>
    <n v="0"/>
    <n v="0"/>
    <m/>
    <m/>
    <m/>
    <s v="Su&amp;Dem Gıda"/>
    <s v="Yeni Müşteri"/>
    <s v="Yeni Satış"/>
    <s v="Kontor"/>
    <s v="Kontor Satışı"/>
    <s v="Diğer"/>
    <s v="Univera Satış"/>
    <s v="Saha Satış"/>
    <s v="Yurt İçi"/>
    <s v="Türkiye"/>
    <s v="Merkez"/>
  </r>
  <r>
    <m/>
    <m/>
    <x v="313"/>
    <s v="Q2"/>
    <x v="1"/>
    <x v="4"/>
    <m/>
    <s v="MİYA OTOMASYON VE BARKOD BILISIM SISTEMLERI SAN TİC. VE L.T.D. STI."/>
    <s v="SMY.02.001"/>
    <s v="STOCKMATE MOBILE DEPO PERSONELI EL TERMINALI LISANSI"/>
    <s v="Univera - Kanal"/>
    <x v="5"/>
    <s v="Stokbar"/>
    <s v="Stockmate"/>
    <n v="1083"/>
    <m/>
    <n v="3"/>
    <m/>
    <n v="3249"/>
    <m/>
    <n v="0"/>
    <m/>
    <n v="3249"/>
    <m/>
    <n v="0"/>
    <n v="0"/>
    <m/>
    <m/>
    <m/>
    <s v="Miya"/>
    <s v="Mevcut Müşteri"/>
    <s v="Yeni Satış"/>
    <s v="Lisans"/>
    <s v="Lisans Satışı"/>
    <s v="Diğer"/>
    <s v="Kanal Satış"/>
    <s v="Miya"/>
    <s v="Yurt İçi"/>
    <s v="Türkiye"/>
    <s v="Merkez"/>
  </r>
  <r>
    <m/>
    <m/>
    <x v="313"/>
    <s v="Q2"/>
    <x v="1"/>
    <x v="4"/>
    <m/>
    <s v="IMPERIAL TOBACCO TÜTÜN ÜRÜNLERI SATIS VE PAZARLAMA A.S"/>
    <s v="QH.02.001"/>
    <s v="Quest Panorama - Yillik Yazilim Bakimi, Yasatma ve Merkezi Destek Hizmeti"/>
    <s v="Univera - Imperial Tobacco"/>
    <x v="16"/>
    <s v="Quest"/>
    <s v="Quest"/>
    <n v="400000"/>
    <m/>
    <n v="1"/>
    <m/>
    <n v="400000"/>
    <m/>
    <n v="0"/>
    <m/>
    <n v="400000"/>
    <m/>
    <n v="0"/>
    <n v="0"/>
    <m/>
    <m/>
    <m/>
    <s v="Imperial Tobacco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313"/>
    <s v="Q2"/>
    <x v="1"/>
    <x v="4"/>
    <m/>
    <s v="RED BULL GIDA DAGITIM VE PAZARLAMA TICARET LTD. STI"/>
    <s v="QH.02.001"/>
    <s v="Quest Panorama - Yillik Yazilim Bakimi, Yasatma ve Merkezi Destek Hizmeti"/>
    <s v="Univera - Redbull"/>
    <x v="12"/>
    <s v="Quest"/>
    <s v="Quest"/>
    <n v="82694.559999999998"/>
    <m/>
    <n v="1"/>
    <m/>
    <n v="82694.559999999998"/>
    <m/>
    <n v="0"/>
    <m/>
    <n v="82694.559999999998"/>
    <m/>
    <n v="0"/>
    <n v="0"/>
    <m/>
    <m/>
    <m/>
    <s v="Redbull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313"/>
    <s v="Q2"/>
    <x v="1"/>
    <x v="4"/>
    <m/>
    <s v="Mey İçki Sanayi ve Ticaret A.Ş."/>
    <s v="QH.06.001"/>
    <s v="Quest Panorama - Yazilim Gelistirme Hizmeti"/>
    <s v="Univera - Mey İçki"/>
    <x v="11"/>
    <s v="Quest"/>
    <s v="Quest"/>
    <n v="12070"/>
    <m/>
    <n v="2.5"/>
    <m/>
    <n v="30175"/>
    <m/>
    <n v="0"/>
    <m/>
    <n v="30175"/>
    <m/>
    <n v="0"/>
    <n v="0"/>
    <m/>
    <m/>
    <m/>
    <s v="Mey İçki"/>
    <s v="Mevcut Müşteri"/>
    <s v="Yeni Satış"/>
    <s v="Hizmet"/>
    <s v="Yazılım Geliştirme"/>
    <s v="Key Account"/>
    <s v="Univera Satış"/>
    <s v="Saha Satış"/>
    <s v="Yurt İçi"/>
    <s v="Türkiye"/>
    <s v="Merkez"/>
  </r>
  <r>
    <m/>
    <m/>
    <x v="313"/>
    <s v="Q2"/>
    <x v="1"/>
    <x v="4"/>
    <m/>
    <s v="Mey İçki Sanayi ve Ticaret A.Ş."/>
    <s v="QH.01.001"/>
    <s v="Quest Panorama - Proje ve Ürün Yönetimi Danismanlifi Hizmeti"/>
    <s v="Univera - Mey İçki"/>
    <x v="11"/>
    <s v="Quest"/>
    <s v="Quest"/>
    <n v="11240"/>
    <m/>
    <n v="6.5"/>
    <m/>
    <n v="73060"/>
    <m/>
    <n v="0"/>
    <m/>
    <n v="73060"/>
    <m/>
    <n v="0"/>
    <n v="0"/>
    <m/>
    <m/>
    <m/>
    <s v="Mey İçki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313"/>
    <s v="Q2"/>
    <x v="1"/>
    <x v="4"/>
    <m/>
    <s v="IMPERIAL TOBACCO TÜTÜN ÜRÜNLERI SATIS VE PAZARLAMA A.S"/>
    <s v="EH.06.001"/>
    <s v="Enroute Panorama - Hosting Hizmeti"/>
    <s v="Univera - Imperial Tobacco"/>
    <x v="16"/>
    <s v="Hosting"/>
    <s v="Enroute"/>
    <n v="145600"/>
    <m/>
    <n v="6"/>
    <m/>
    <n v="873600"/>
    <m/>
    <n v="0"/>
    <m/>
    <n v="873600"/>
    <m/>
    <n v="0"/>
    <n v="0"/>
    <m/>
    <m/>
    <m/>
    <s v="Imperial Tobacco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314"/>
    <s v="Q1"/>
    <x v="0"/>
    <x v="2"/>
    <m/>
    <s v="JT INTERNATIONAL SA"/>
    <s v="EH.02.001"/>
    <s v="EnRoute Panorama - Yazilim Bakimi, Yasatma ve Merkezi Destek Hizmeti"/>
    <s v="Univera - JTI İran"/>
    <x v="2"/>
    <s v="Enroute"/>
    <m/>
    <n v="115318.67"/>
    <m/>
    <n v="1"/>
    <m/>
    <n v="115318.673602"/>
    <m/>
    <n v="3.6020000000000002E-3"/>
    <m/>
    <n v="115318.67"/>
    <m/>
    <n v="0"/>
    <n v="0"/>
    <s v="ENV240000000029"/>
    <m/>
    <m/>
    <s v="JTI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314"/>
    <s v="Q1"/>
    <x v="0"/>
    <x v="2"/>
    <m/>
    <s v="PERNOD RICARD ISTANBUL IÇ VE DIS TIC. LTD. STI"/>
    <s v="EH.02.001"/>
    <s v="EnRoute Panorama - Yazilim Bakimi, Yasatma ve Merkezi Destek Hizmeti"/>
    <s v="Univera - Pernod Ricard"/>
    <x v="2"/>
    <s v="Enroute"/>
    <m/>
    <n v="153104.62"/>
    <m/>
    <n v="1"/>
    <m/>
    <n v="153104.62"/>
    <m/>
    <n v="0"/>
    <m/>
    <n v="153104.62"/>
    <m/>
    <n v="0"/>
    <n v="0"/>
    <s v="UNI240000000254"/>
    <m/>
    <m/>
    <s v="Pernod Ricard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314"/>
    <s v="Q1"/>
    <x v="0"/>
    <x v="2"/>
    <m/>
    <s v="PERNOD RICARD ISTANBUL IÇ VE DIS TIC. LTD. STI"/>
    <s v="EH.03.001"/>
    <s v="EnRoute Panorama - Çafri Merkezi Hizmeti  (MSD)"/>
    <s v="Univera - Pernod Ricard"/>
    <x v="2"/>
    <s v="Enroute"/>
    <m/>
    <n v="10601.100487804877"/>
    <m/>
    <n v="10.25"/>
    <m/>
    <n v="108661.27499999999"/>
    <m/>
    <n v="-5.0000000000000001E-3"/>
    <m/>
    <n v="108661.28"/>
    <m/>
    <n v="0"/>
    <n v="0"/>
    <s v="UNI240000000254"/>
    <m/>
    <m/>
    <s v="Pernod Ricard"/>
    <s v="Mevcut Müşteri"/>
    <s v="Yenileme"/>
    <s v="Hizmet"/>
    <s v="Çağrı Merkezi"/>
    <s v="Key Account"/>
    <s v="Univera Satış"/>
    <s v="Saha Satış"/>
    <s v="Yurt İçi"/>
    <s v="Türkiye"/>
    <s v="Merkez"/>
  </r>
  <r>
    <m/>
    <m/>
    <x v="314"/>
    <s v="Q1"/>
    <x v="0"/>
    <x v="2"/>
    <m/>
    <s v="Mey İçki Sanayi ve Ticaret A.Ş."/>
    <s v="EH.03.004"/>
    <s v="EnRoute Panorama - Admin Operatör Hizmeti"/>
    <s v="Univera - Mey İçki"/>
    <x v="2"/>
    <s v="Enroute"/>
    <m/>
    <n v="87561.02"/>
    <m/>
    <n v="1"/>
    <m/>
    <n v="87561.018800000005"/>
    <m/>
    <n v="-1.1999999999999999E-3"/>
    <m/>
    <n v="87561.02"/>
    <m/>
    <n v="0"/>
    <n v="0"/>
    <s v="UNI240000000260"/>
    <m/>
    <m/>
    <s v="Mey İçki"/>
    <s v="Mevcut Müşteri"/>
    <s v="Yenileme"/>
    <s v="Hizmet"/>
    <s v="Uzman Destek Hizmeti"/>
    <s v="Key Account"/>
    <s v="Univera Satış"/>
    <s v="Saha Satış"/>
    <s v="Yurt İçi"/>
    <s v="Türkiye"/>
    <s v="Merkez"/>
  </r>
  <r>
    <m/>
    <m/>
    <x v="314"/>
    <s v="Q1"/>
    <x v="0"/>
    <x v="2"/>
    <m/>
    <s v="Şölen Çikolata Gıda Sanayi Ve Ticaret A. Ş."/>
    <s v="EH.03.004"/>
    <s v="EnRoute Panorama - Admin Operatör Hizmeti"/>
    <s v="Univera - Şölen"/>
    <x v="2"/>
    <s v="Enroute"/>
    <m/>
    <n v="99000"/>
    <m/>
    <n v="1"/>
    <m/>
    <n v="99000"/>
    <m/>
    <n v="0"/>
    <m/>
    <n v="99000"/>
    <m/>
    <n v="0"/>
    <n v="0"/>
    <s v="UNI240000000256"/>
    <m/>
    <m/>
    <s v="Şölen"/>
    <s v="Mevcut Müşteri"/>
    <s v="Yenileme"/>
    <s v="Hizmet"/>
    <s v="Uzman Destek Hizmeti"/>
    <s v="Key Account"/>
    <s v="Univera Satış"/>
    <s v="Saha Satış"/>
    <s v="Yurt İçi"/>
    <s v="Türkiye"/>
    <s v="Merkez"/>
  </r>
  <r>
    <m/>
    <m/>
    <x v="314"/>
    <s v="Q2"/>
    <x v="1"/>
    <x v="5"/>
    <m/>
    <s v="Shell &amp; Turcas Petrol A.Ş."/>
    <s v="OH.02.001"/>
    <s v="Outsource Yazilim Bakimi Hizmeti"/>
    <s v="Univera - Shell Bee"/>
    <x v="13"/>
    <s v="Enroute"/>
    <s v="Outsource - Hizmet"/>
    <n v="264750"/>
    <m/>
    <n v="1"/>
    <m/>
    <n v="264750"/>
    <m/>
    <n v="0"/>
    <m/>
    <n v="264750"/>
    <m/>
    <n v="0"/>
    <n v="0"/>
    <m/>
    <m/>
    <m/>
    <s v="Shell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314"/>
    <s v="Q2"/>
    <x v="1"/>
    <x v="5"/>
    <m/>
    <s v="ERBAK-ULUDAG PAZARLAMA SATIS VE DAGITIM A.S."/>
    <s v="EH.06.001"/>
    <s v="Enroute Panorama - Hosting Hizmeti"/>
    <s v="Univera - Uludağ İçecek"/>
    <x v="11"/>
    <s v="Hosting"/>
    <s v="Enroute"/>
    <n v="75000"/>
    <m/>
    <n v="2"/>
    <m/>
    <n v="150000"/>
    <m/>
    <n v="0"/>
    <m/>
    <n v="150000"/>
    <m/>
    <n v="0"/>
    <n v="0"/>
    <m/>
    <m/>
    <m/>
    <s v="Uludağ İçecek"/>
    <s v="Mevcut Müşteri"/>
    <s v="Yenileme"/>
    <s v="Hizmet"/>
    <s v="Hosting"/>
    <s v="Key Account"/>
    <s v="Univera Satış"/>
    <s v="Saha Satış"/>
    <s v="Yurt İçi"/>
    <s v="Türkiye"/>
    <s v="Merkez"/>
  </r>
  <r>
    <m/>
    <m/>
    <x v="315"/>
    <s v="Q1"/>
    <x v="0"/>
    <x v="2"/>
    <m/>
    <s v="DOGUS ÇAY VE GIDA MADD.ÜRT.PAZ.ITH.IHR.A.S"/>
    <s v="EY.01.025"/>
    <s v="EnRoute Panorama - Dist. Web Connector  Web Service Lisansi (Enterprise)"/>
    <s v="Univera Doğuş Çay Projesi"/>
    <x v="7"/>
    <s v="Enroute"/>
    <m/>
    <n v="34289.1"/>
    <m/>
    <n v="1"/>
    <m/>
    <n v="38099"/>
    <m/>
    <n v="3809.9"/>
    <m/>
    <n v="34289.1"/>
    <m/>
    <n v="0"/>
    <n v="0"/>
    <s v="UNI240000000269"/>
    <m/>
    <m/>
    <s v="Doğuş Çay"/>
    <s v="Mevcut Müşteri"/>
    <s v="Yeni Satış"/>
    <s v="Lisans"/>
    <s v="Lisans Satışı"/>
    <s v="Key Account"/>
    <s v="Univera Satış"/>
    <s v="Saha Satış"/>
    <s v="Yurt İçi"/>
    <s v="Türkiye"/>
    <s v="Merkez"/>
  </r>
  <r>
    <m/>
    <m/>
    <x v="315"/>
    <s v="Q2"/>
    <x v="1"/>
    <x v="5"/>
    <m/>
    <s v="LA LORRAINE UNLU MAMÜLLER SAN. VE TIC. A.S."/>
    <s v="EH.06.001"/>
    <s v="Enroute Panorama - Hosting Hizmeti"/>
    <s v="Univera - La Lorraine"/>
    <x v="13"/>
    <s v="Hosting"/>
    <s v="Enroute"/>
    <n v="70471.929999999993"/>
    <m/>
    <n v="1"/>
    <m/>
    <n v="70471.926009999996"/>
    <m/>
    <n v="-3.9919999999999999E-3"/>
    <m/>
    <n v="70471.929999999993"/>
    <m/>
    <n v="0"/>
    <n v="0"/>
    <m/>
    <m/>
    <m/>
    <s v="La Lorraine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315"/>
    <s v="Q2"/>
    <x v="1"/>
    <x v="5"/>
    <m/>
    <s v="BMC Otomotiv Sanayi ve Ticaret A. Ş."/>
    <s v="CDH.03.003"/>
    <s v="Calldesk Panorama Admin Uzman Destek Hizmeti"/>
    <s v="Univera - BMC"/>
    <x v="13"/>
    <s v="ServiceCore"/>
    <s v="Calldesk"/>
    <n v="117000"/>
    <m/>
    <n v="1"/>
    <m/>
    <n v="117000"/>
    <m/>
    <n v="0"/>
    <m/>
    <n v="117000"/>
    <m/>
    <n v="0"/>
    <n v="0"/>
    <m/>
    <m/>
    <m/>
    <s v="BMC"/>
    <s v="Mevcut Müşteri"/>
    <s v="Yenileme"/>
    <s v="Hizmet"/>
    <s v="Uzman Destek Hizmeti"/>
    <s v="Key Account"/>
    <s v="Univera Satış"/>
    <s v="Saha Satış"/>
    <s v="Yurt İçi"/>
    <s v="Türkiye"/>
    <s v="Merkez"/>
  </r>
  <r>
    <m/>
    <m/>
    <x v="316"/>
    <s v="Q2"/>
    <x v="1"/>
    <x v="5"/>
    <m/>
    <s v="MEHMET LEVENT ARIKAN GIDA TURZ TIC LTD STI"/>
    <s v="UH.01.002"/>
    <s v="Unidox Kontör"/>
    <s v="Univera Kontör Satışı"/>
    <x v="6"/>
    <s v="E-Dönüşüm"/>
    <s v="Unidox"/>
    <n v="3.2"/>
    <m/>
    <n v="10000"/>
    <m/>
    <n v="32000"/>
    <m/>
    <n v="0"/>
    <m/>
    <n v="32000"/>
    <m/>
    <n v="0"/>
    <n v="0"/>
    <m/>
    <m/>
    <m/>
    <s v="Efes Türkiye"/>
    <s v="Yeni Müşteri"/>
    <s v="Yeni Satış"/>
    <s v="Kontor"/>
    <s v="Kontor Satışı"/>
    <s v="Diğer"/>
    <s v="Univera Satış"/>
    <s v="Saha Satış"/>
    <s v="Yurt İçi"/>
    <s v="Türkiye"/>
    <s v="Dist"/>
  </r>
  <r>
    <m/>
    <m/>
    <x v="317"/>
    <s v="Q1"/>
    <x v="0"/>
    <x v="2"/>
    <m/>
    <s v="GENÇ TERCAN GIDA TURIZM NAKLIYAT TIC.LTD.STI"/>
    <s v="EY.04.012"/>
    <s v="EnRoute Panorama E-Dönüsüm  Modül Lisansi (Enterprise)"/>
    <s v="Univera Doğuş Çay Projesi"/>
    <x v="7"/>
    <s v="Enroute"/>
    <m/>
    <n v="16631.2"/>
    <m/>
    <n v="1"/>
    <m/>
    <n v="20789"/>
    <m/>
    <n v="4157.8"/>
    <m/>
    <n v="16631.2"/>
    <m/>
    <n v="0"/>
    <n v="0"/>
    <s v="ENV240000000034"/>
    <m/>
    <m/>
    <s v="Doğuş Çay"/>
    <s v="Mevcut Müşteri"/>
    <s v="Yeni Satış"/>
    <s v="Lisans"/>
    <s v="Lisans Satışı"/>
    <s v="Key Account"/>
    <s v="Univera Satış"/>
    <s v="Saha Satış"/>
    <s v="Yurt İçi"/>
    <s v="Türkiye"/>
    <s v="Dist"/>
  </r>
  <r>
    <m/>
    <m/>
    <x v="317"/>
    <s v="Q1"/>
    <x v="0"/>
    <x v="2"/>
    <m/>
    <s v="UMUT SARIGÖL"/>
    <s v="EY.04.012"/>
    <s v="EnRoute Panorama E-Dönüsüm  Modül Lisansi (Enterprise)"/>
    <s v="Univera Doğuş Çay Projesi"/>
    <x v="7"/>
    <s v="Enroute"/>
    <m/>
    <n v="16631.2"/>
    <m/>
    <n v="1"/>
    <m/>
    <n v="20789"/>
    <m/>
    <n v="4157.8"/>
    <m/>
    <n v="16631.2"/>
    <m/>
    <n v="0"/>
    <n v="0"/>
    <s v="ENV240000000035"/>
    <m/>
    <m/>
    <s v="Doğuş Çay"/>
    <s v="Mevcut Müşteri"/>
    <s v="Yeni Satış"/>
    <s v="Lisans"/>
    <s v="Lisans Satışı"/>
    <s v="Key Account"/>
    <s v="Kanal Satış"/>
    <s v="Saha Satış"/>
    <s v="Yurt İçi"/>
    <s v="Türkiye"/>
    <s v="Dist"/>
  </r>
  <r>
    <m/>
    <m/>
    <x v="317"/>
    <s v="Q1"/>
    <x v="0"/>
    <x v="2"/>
    <m/>
    <s v="DOGUS ÇAY VE GIDA MADD.ÜRT.PAZ.ITH.IHR.A.S"/>
    <s v="EH.02.001"/>
    <s v="EnRoute Panorama - Yazilim Bakimi, Yasatma ve Merkezi Destek Hizmeti"/>
    <s v="Univera Doğuş Çay Projesi"/>
    <x v="7"/>
    <s v="Enroute"/>
    <m/>
    <n v="7543.6"/>
    <m/>
    <n v="1"/>
    <m/>
    <n v="8381.7800000000007"/>
    <m/>
    <n v="838.18"/>
    <m/>
    <n v="7543.6"/>
    <m/>
    <n v="0"/>
    <n v="0"/>
    <s v="UNI240000000269"/>
    <m/>
    <m/>
    <s v="Doğuş Çay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317"/>
    <s v="Q1"/>
    <x v="0"/>
    <x v="2"/>
    <m/>
    <s v="DOGUS ÇAY VE GIDA MADD.ÜRT.PAZ.ITH.IHR.A.S"/>
    <s v="EH.03.006"/>
    <s v="EnRoute Panorama - Uzaktan Kurulum ve Efitim Hizmeti"/>
    <s v="Univera Doğuş Çay Projesi"/>
    <x v="7"/>
    <s v="Enroute"/>
    <m/>
    <n v="4762.8"/>
    <m/>
    <n v="1"/>
    <m/>
    <n v="5292"/>
    <m/>
    <n v="529.20000000000005"/>
    <m/>
    <n v="4762.8"/>
    <m/>
    <n v="0"/>
    <n v="0"/>
    <s v="UNI240000000269"/>
    <m/>
    <m/>
    <s v="Doğuş Çay"/>
    <s v="Mevcut Müşteri"/>
    <s v="Yeni Satış"/>
    <s v="Hizmet"/>
    <s v="Kurulum ve Eğitim"/>
    <s v="Key Account"/>
    <s v="Univera Satış"/>
    <s v="Saha Satış"/>
    <s v="Yurt İçi"/>
    <s v="Türkiye"/>
    <s v="Merkez"/>
  </r>
  <r>
    <m/>
    <m/>
    <x v="317"/>
    <s v="Q1"/>
    <x v="0"/>
    <x v="2"/>
    <m/>
    <s v="DOGUS ÇAY VE GIDA MADD.ÜRT.PAZ.ITH.IHR.A.S"/>
    <s v="EH.01.001"/>
    <s v="EnRoute Panorama - Proje Yönetim Hizmeti"/>
    <s v="Univera Doğuş Çay Projesi"/>
    <x v="7"/>
    <s v="Enroute"/>
    <m/>
    <n v="9287.1"/>
    <m/>
    <n v="1"/>
    <m/>
    <n v="10319"/>
    <m/>
    <n v="1031.9000000000001"/>
    <m/>
    <n v="9287.1"/>
    <m/>
    <n v="0"/>
    <n v="0"/>
    <s v="UNI240000000269"/>
    <m/>
    <m/>
    <s v="Doğuş Çay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317"/>
    <s v="Q2"/>
    <x v="1"/>
    <x v="5"/>
    <m/>
    <s v="ENGIN DINÇER"/>
    <s v="UH.01.002"/>
    <s v="Unidox Kontör"/>
    <s v="Univera Kontör Satışı"/>
    <x v="6"/>
    <s v="E-Dönüşüm"/>
    <s v="Unidox"/>
    <n v="4"/>
    <m/>
    <n v="5000"/>
    <m/>
    <n v="20000"/>
    <m/>
    <n v="0"/>
    <m/>
    <n v="20000"/>
    <m/>
    <n v="0"/>
    <n v="0"/>
    <m/>
    <m/>
    <m/>
    <s v="Doğuş Çay"/>
    <s v="Mevcut Müşteri"/>
    <s v="Yeni Satış"/>
    <s v="Kontor"/>
    <s v="Kontor Satışı"/>
    <s v="Diğer"/>
    <s v="Univera Satış"/>
    <s v="Saha Satış"/>
    <s v="Yurt İçi"/>
    <s v="Türkiye"/>
    <s v="Dist"/>
  </r>
  <r>
    <m/>
    <m/>
    <x v="317"/>
    <s v="Q2"/>
    <x v="1"/>
    <x v="5"/>
    <m/>
    <s v="TCHIBO KAHVE MAMÜLLERI DAG. VE PAZ. TIC. LTD. STI."/>
    <s v="EH.06.001"/>
    <s v="Enroute Panorama - Hosting Hizmeti"/>
    <s v="Univera - Tchibo"/>
    <x v="12"/>
    <s v="Hosting"/>
    <s v="Enroute"/>
    <n v="12603.81"/>
    <m/>
    <n v="1"/>
    <m/>
    <n v="12603.81"/>
    <m/>
    <n v="0"/>
    <m/>
    <n v="12603.81"/>
    <m/>
    <n v="0"/>
    <n v="0"/>
    <m/>
    <m/>
    <m/>
    <s v="Tchibo"/>
    <s v="Yeni Müşteri"/>
    <s v="Yeni Satış"/>
    <s v="Hizmet"/>
    <s v="Hosting"/>
    <s v="Diğer"/>
    <s v="Univera Satış"/>
    <s v="Saha Satış"/>
    <s v="Yurt İçi"/>
    <s v="Türkiye"/>
    <s v="Merkez"/>
  </r>
  <r>
    <m/>
    <m/>
    <x v="317"/>
    <s v="Q2"/>
    <x v="1"/>
    <x v="5"/>
    <m/>
    <s v="TCHIBO KAHVE MAMÜLLERI DAG. VE PAZ. TIC. LTD. STI."/>
    <s v="EH.06.001"/>
    <s v="Enroute Panorama - Hosting Hizmeti"/>
    <s v="Univera - Tchibo"/>
    <x v="12"/>
    <s v="Hosting"/>
    <s v="Enroute"/>
    <n v="12603.81"/>
    <m/>
    <n v="1"/>
    <m/>
    <n v="12603.81"/>
    <m/>
    <n v="0"/>
    <m/>
    <n v="12603.81"/>
    <m/>
    <n v="0"/>
    <n v="0"/>
    <m/>
    <m/>
    <m/>
    <s v="Tchibo"/>
    <s v="Yeni Müşteri"/>
    <s v="Yeni Satış"/>
    <s v="Hizmet"/>
    <s v="Hosting"/>
    <s v="Diğer"/>
    <s v="Univera Satış"/>
    <s v="Saha Satış"/>
    <s v="Yurt İçi"/>
    <s v="Türkiye"/>
    <s v="Merkez"/>
  </r>
  <r>
    <m/>
    <m/>
    <x v="317"/>
    <s v="Q2"/>
    <x v="1"/>
    <x v="5"/>
    <m/>
    <s v="TCHIBO KAHVE MAMÜLLERI DAG. VE PAZ. TIC. LTD. STI."/>
    <s v="EH.06.001"/>
    <s v="Enroute Panorama - Hosting Hizmeti"/>
    <s v="Univera - Tchibo"/>
    <x v="12"/>
    <s v="Hosting"/>
    <s v="Enroute"/>
    <n v="61358.95"/>
    <m/>
    <n v="1"/>
    <m/>
    <n v="61358.948279999997"/>
    <m/>
    <n v="-1.72E-3"/>
    <m/>
    <n v="61358.95"/>
    <m/>
    <n v="0"/>
    <n v="0"/>
    <m/>
    <m/>
    <m/>
    <s v="Tchibo"/>
    <s v="Yeni Müşteri"/>
    <s v="Yeni Satış"/>
    <s v="Hizmet"/>
    <s v="Hosting"/>
    <s v="Diğer"/>
    <s v="Univera Satış"/>
    <s v="Saha Satış"/>
    <s v="Yurt İçi"/>
    <s v="Türkiye"/>
    <s v="Merkez"/>
  </r>
  <r>
    <m/>
    <m/>
    <x v="317"/>
    <s v="Q2"/>
    <x v="1"/>
    <x v="5"/>
    <m/>
    <s v="TCHIBO KAHVE MAMÜLLERI DAG. VE PAZ. TIC. LTD. STI."/>
    <s v="EH.06.001"/>
    <s v="Enroute Panorama - Hosting Hizmeti"/>
    <s v="Univera - Tchibo"/>
    <x v="12"/>
    <s v="Hosting"/>
    <s v="Enroute"/>
    <n v="61358.95"/>
    <m/>
    <n v="1"/>
    <m/>
    <n v="61358.948279999997"/>
    <m/>
    <n v="-1.72E-3"/>
    <m/>
    <n v="61358.95"/>
    <m/>
    <n v="0"/>
    <n v="0"/>
    <m/>
    <m/>
    <m/>
    <s v="Tchibo"/>
    <s v="Yeni Müşteri"/>
    <s v="Yeni Satış"/>
    <s v="Hizmet"/>
    <s v="Hosting"/>
    <s v="Diğer"/>
    <s v="Univera Satış"/>
    <s v="Saha Satış"/>
    <s v="Yurt İçi"/>
    <s v="Türkiye"/>
    <s v="Merkez"/>
  </r>
  <r>
    <m/>
    <m/>
    <x v="317"/>
    <s v="Q2"/>
    <x v="1"/>
    <x v="5"/>
    <m/>
    <s v="TÜRKIYE'NIN OTOMOBILI GIRISIM GRUBU SANAYI VE TICARET A.S."/>
    <s v="CDH.01.001"/>
    <s v="Calldesk Panorama - Proje ve Ürün Yönetimi Danışmanliğı Hizmeti"/>
    <s v="Univera - Togg"/>
    <x v="12"/>
    <s v="ServiceCore"/>
    <s v="Calldesk"/>
    <n v="19600"/>
    <m/>
    <n v="3"/>
    <m/>
    <n v="73500"/>
    <m/>
    <n v="14700"/>
    <m/>
    <n v="58800"/>
    <m/>
    <n v="0"/>
    <n v="0"/>
    <m/>
    <m/>
    <m/>
    <s v="TOGG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318"/>
    <s v="Q1"/>
    <x v="0"/>
    <x v="2"/>
    <m/>
    <s v="Şölen Çikolata Gıda Sanayi Ve Ticaret A. Ş."/>
    <s v="EH.01.005"/>
    <s v="Enroute Panorama Online Egitim"/>
    <s v="Univera - Şölen"/>
    <x v="10"/>
    <s v="Enroute"/>
    <m/>
    <n v="605.80000000000007"/>
    <m/>
    <n v="-6"/>
    <m/>
    <n v="0"/>
    <m/>
    <n v="0"/>
    <m/>
    <n v="-3634.8"/>
    <m/>
    <n v="6"/>
    <n v="3634.8"/>
    <s v="SM1202400000323"/>
    <m/>
    <m/>
    <s v="Şölen"/>
    <s v="Mevcut Müşteri"/>
    <s v="Yeni Satış"/>
    <s v="Lisans"/>
    <s v="Lisans Satışı"/>
    <s v="Key Account"/>
    <s v="Univera Satış"/>
    <s v="Saha Satış"/>
    <s v="Yurt İçi"/>
    <s v="Türkiye"/>
    <s v="Merkez"/>
  </r>
  <r>
    <m/>
    <m/>
    <x v="318"/>
    <s v="Q1"/>
    <x v="0"/>
    <x v="2"/>
    <m/>
    <s v="PERNOD RICARD ISTANBUL IÇ VE DIS TIC. LTD. STI"/>
    <s v="EY.06.001"/>
    <s v="EnRoute Panorama - Yazilim Gelistirme Hizmeti"/>
    <s v="Univera - Pernod Ricard"/>
    <x v="0"/>
    <s v="Enroute"/>
    <m/>
    <n v="3593.1"/>
    <m/>
    <n v="30.1"/>
    <m/>
    <n v="108152.31"/>
    <m/>
    <n v="0"/>
    <m/>
    <n v="108152.31"/>
    <m/>
    <n v="0"/>
    <n v="0"/>
    <s v="UNI240000000295"/>
    <m/>
    <m/>
    <s v="Pernod Ricard"/>
    <s v="Mevcut Müşteri"/>
    <s v="Yeni Satış"/>
    <s v="Hizmet"/>
    <s v="Yazılım Geliştirme"/>
    <s v="Key Account"/>
    <s v="Univera Satış"/>
    <s v="Saha Satış"/>
    <s v="Yurt İçi"/>
    <s v="Türkiye"/>
    <s v="Merkez"/>
  </r>
  <r>
    <m/>
    <m/>
    <x v="318"/>
    <s v="Q1"/>
    <x v="0"/>
    <x v="2"/>
    <m/>
    <s v="Şölen Çikolata Gıda Sanayi Ve Ticaret A. Ş."/>
    <s v="EH.03.006"/>
    <s v="EnRoute Panorama - Uzaktan Kurulum ve Efitim Hizmeti"/>
    <s v="Univera - Şölen"/>
    <x v="10"/>
    <s v="Enroute"/>
    <m/>
    <n v="3780"/>
    <m/>
    <n v="-5.5"/>
    <m/>
    <n v="0"/>
    <m/>
    <n v="0"/>
    <m/>
    <n v="-20790"/>
    <m/>
    <n v="5.5"/>
    <n v="20790"/>
    <s v="SM1202400000323"/>
    <m/>
    <m/>
    <s v="Şölen"/>
    <s v="Mevcut Müşteri"/>
    <s v="Yeni Satış"/>
    <s v="Hizmet"/>
    <s v="Kurulum ve Eğitim"/>
    <s v="Key Account"/>
    <s v="Univera Satış"/>
    <s v="Saha Satış"/>
    <s v="Yurt İçi"/>
    <s v="Türkiye"/>
    <s v="Merkez"/>
  </r>
  <r>
    <m/>
    <m/>
    <x v="318"/>
    <s v="Q2"/>
    <x v="1"/>
    <x v="5"/>
    <m/>
    <s v="MATRIKS BİLGİSAYAR SİSTEMLERİ LTD.ŞTİ"/>
    <s v="UH.01.002"/>
    <s v="Unidox Kontör"/>
    <s v="Univera Kontör Satışı"/>
    <x v="5"/>
    <s v="E-Dönüşüm"/>
    <s v="Unidox"/>
    <n v="1.4991000000000001"/>
    <m/>
    <n v="50000"/>
    <m/>
    <n v="74955"/>
    <m/>
    <n v="0"/>
    <m/>
    <n v="74955"/>
    <m/>
    <n v="0"/>
    <n v="0"/>
    <m/>
    <m/>
    <m/>
    <s v="Matriks"/>
    <s v="Mevcut Müşteri"/>
    <s v="Yeni Satış"/>
    <s v="Kontor"/>
    <s v="Kontor Satışı"/>
    <s v="Diğer"/>
    <s v="Kanal Satış"/>
    <s v="Matriks"/>
    <s v="Yurt İçi"/>
    <s v="Türkiye"/>
    <s v="Merkez"/>
  </r>
  <r>
    <m/>
    <m/>
    <x v="318"/>
    <s v="Q2"/>
    <x v="1"/>
    <x v="5"/>
    <m/>
    <s v="MATRIKS BİLGİSAYAR SİSTEMLERİ LTD.ŞTİ"/>
    <s v="UH.01.002"/>
    <s v="Unidox Kontör"/>
    <s v="Univera Kontör Satışı"/>
    <x v="5"/>
    <s v="E-Dönüşüm"/>
    <s v="Unidox"/>
    <n v="4.6313000000000004"/>
    <m/>
    <n v="2000"/>
    <m/>
    <n v="9262.6"/>
    <m/>
    <n v="0"/>
    <m/>
    <n v="9262.6"/>
    <m/>
    <n v="0"/>
    <n v="0"/>
    <m/>
    <m/>
    <m/>
    <s v="Matriks"/>
    <s v="Mevcut Müşteri"/>
    <s v="Yeni Satış"/>
    <s v="Kontor"/>
    <s v="Kontor Satışı"/>
    <s v="Diğer"/>
    <s v="Kanal Satış"/>
    <s v="Matriks"/>
    <s v="Yurt İçi"/>
    <s v="Türkiye"/>
    <s v="Merkez"/>
  </r>
  <r>
    <m/>
    <m/>
    <x v="318"/>
    <s v="Q2"/>
    <x v="1"/>
    <x v="5"/>
    <m/>
    <s v="MİYA OTOMASYON VE BARKOD BILISIM SISTEMLERI SAN TİC. VE L.T.D. STI."/>
    <s v="UH.01.002"/>
    <s v="Unidox Kontör"/>
    <s v="Univera Kontör Satışı"/>
    <x v="5"/>
    <s v="E-Dönüşüm"/>
    <s v="Unidox"/>
    <n v="2.6568999999999998"/>
    <m/>
    <n v="10000"/>
    <m/>
    <n v="26569"/>
    <m/>
    <n v="0"/>
    <m/>
    <n v="26569"/>
    <m/>
    <n v="0"/>
    <n v="0"/>
    <m/>
    <m/>
    <m/>
    <s v="Miya"/>
    <s v="Mevcut Müşteri"/>
    <s v="Yeni Satış"/>
    <s v="Kontor"/>
    <s v="Kontor Satışı"/>
    <s v="Diğer"/>
    <s v="Kanal Satış"/>
    <s v="Miya"/>
    <s v="Yurt İçi"/>
    <s v="Türkiye"/>
    <s v="Merkez"/>
  </r>
  <r>
    <m/>
    <m/>
    <x v="318"/>
    <s v="Q2"/>
    <x v="1"/>
    <x v="5"/>
    <m/>
    <s v="BEYLERBEYI IÇECEK PAZARLAMA A.S"/>
    <s v="QH.07.001"/>
    <s v="Quest Panorama - Rapor Gelistirme Hizmeti"/>
    <s v="Univera - Sarper İçecek"/>
    <x v="13"/>
    <s v="Quest"/>
    <s v="Quest"/>
    <n v="22050"/>
    <m/>
    <n v="6"/>
    <m/>
    <n v="147000"/>
    <m/>
    <n v="14700"/>
    <m/>
    <n v="132300"/>
    <m/>
    <n v="0"/>
    <n v="0"/>
    <m/>
    <m/>
    <m/>
    <s v="Beylerbeyi"/>
    <s v="Mevcut Müşteri"/>
    <s v="Yeni Satış"/>
    <s v="Hizmet"/>
    <s v="Rapor Geliştirme"/>
    <s v="Diğer"/>
    <s v="Univera Satış"/>
    <s v="Saha Satış"/>
    <s v="Yurt İçi"/>
    <s v="Türkiye"/>
    <s v="Merkez"/>
  </r>
  <r>
    <m/>
    <m/>
    <x v="318"/>
    <s v="Q2"/>
    <x v="1"/>
    <x v="5"/>
    <m/>
    <s v="BEYLERBEYI IÇECEK PAZARLAMA A.S"/>
    <s v="QH.07.002"/>
    <s v="Quest Panorama - Proje Yönetimi Rapor Gelistirme Hizmeti"/>
    <s v="Univera - Sarper İçecek"/>
    <x v="13"/>
    <s v="Quest"/>
    <s v="Quest"/>
    <n v="22050"/>
    <m/>
    <n v="10"/>
    <m/>
    <n v="245000"/>
    <m/>
    <n v="24500"/>
    <m/>
    <n v="220500"/>
    <m/>
    <n v="0"/>
    <n v="0"/>
    <m/>
    <m/>
    <m/>
    <s v="Beylerbeyi"/>
    <s v="Mevcut Müşteri"/>
    <s v="Yeni Satış"/>
    <s v="Hizmet"/>
    <s v="Rapor Geliştirme"/>
    <s v="Diğer"/>
    <s v="Univera Satış"/>
    <s v="Saha Satış"/>
    <s v="Yurt İçi"/>
    <s v="Türkiye"/>
    <s v="Merkez"/>
  </r>
  <r>
    <m/>
    <m/>
    <x v="318"/>
    <s v="Q2"/>
    <x v="1"/>
    <x v="5"/>
    <m/>
    <s v="BEYLERBEYI IÇECEK PAZARLAMA A.S"/>
    <s v="QH.01.001"/>
    <s v="Quest Panorama - Proje ve Ürün Yönetimi Danismanlifi Hizmeti"/>
    <s v="Univera - Sarper İçecek"/>
    <x v="13"/>
    <s v="Quest"/>
    <s v="Quest"/>
    <n v="22050"/>
    <m/>
    <n v="20"/>
    <m/>
    <n v="490000"/>
    <m/>
    <n v="49000"/>
    <m/>
    <n v="441000"/>
    <m/>
    <n v="0"/>
    <n v="0"/>
    <m/>
    <m/>
    <m/>
    <s v="Beylerbeyi"/>
    <s v="Mevcut Müşteri"/>
    <s v="Yeni Satış"/>
    <s v="Hizmet"/>
    <s v="Proje Yönetimi ve Danışmanlık"/>
    <s v="Diğer"/>
    <s v="Univera Satış"/>
    <s v="Saha Satış"/>
    <s v="Yurt İçi"/>
    <s v="Türkiye"/>
    <s v="Merkez"/>
  </r>
  <r>
    <m/>
    <m/>
    <x v="319"/>
    <s v="Q1"/>
    <x v="0"/>
    <x v="2"/>
    <m/>
    <s v="PERNOD RICARD ISTANBUL IÇ VE DIS TIC. LTD. STI"/>
    <s v="EY.06.001"/>
    <s v="EnRoute Panorama - Yazilim Gelistirme Hizmeti"/>
    <s v="Univera - Pernod Ricard"/>
    <x v="0"/>
    <s v="Enroute"/>
    <m/>
    <n v="3593.1"/>
    <m/>
    <n v="30.1"/>
    <m/>
    <n v="108152.31"/>
    <m/>
    <n v="0"/>
    <m/>
    <n v="108152.31"/>
    <m/>
    <n v="0"/>
    <n v="0"/>
    <s v="UNI240000000296"/>
    <m/>
    <m/>
    <s v="Pernod Ricard"/>
    <s v="Mevcut Müşteri"/>
    <s v="Yeni Satış"/>
    <s v="Hizmet"/>
    <s v="Yazılım Geliştirme"/>
    <s v="Key Account"/>
    <s v="Univera Satış"/>
    <s v="Saha Satış"/>
    <s v="Yurt İçi"/>
    <s v="Türkiye"/>
    <s v="Merkez"/>
  </r>
  <r>
    <m/>
    <m/>
    <x v="319"/>
    <s v="Q1"/>
    <x v="0"/>
    <x v="2"/>
    <m/>
    <s v="PERNOD RICARD ISTANBUL IÇ VE DIS TIC. LTD. STI"/>
    <s v="EH.01.001"/>
    <s v="EnRoute Panorama - Proje Yönetim Hizmeti"/>
    <s v="Univera - Pernod Ricard"/>
    <x v="0"/>
    <s v="Enroute"/>
    <m/>
    <n v="3593.1000000000004"/>
    <m/>
    <n v="1.9"/>
    <m/>
    <n v="6826.89"/>
    <m/>
    <n v="0"/>
    <m/>
    <n v="6826.89"/>
    <m/>
    <n v="0"/>
    <n v="0"/>
    <s v="UNI240000000295"/>
    <m/>
    <m/>
    <s v="Pernod Ricard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319"/>
    <s v="Q1"/>
    <x v="0"/>
    <x v="2"/>
    <m/>
    <s v="PERNOD RICARD ISTANBUL IÇ VE DIS TIC. LTD. STI"/>
    <s v="EH.01.001"/>
    <s v="EnRoute Panorama - Proje Yönetim Hizmeti"/>
    <s v="Univera - Pernod Ricard"/>
    <x v="0"/>
    <s v="Enroute"/>
    <m/>
    <n v="3593.1000000000004"/>
    <m/>
    <n v="1.9"/>
    <m/>
    <n v="6826.89"/>
    <m/>
    <n v="0"/>
    <m/>
    <n v="6826.89"/>
    <m/>
    <n v="0"/>
    <n v="0"/>
    <s v="UNI240000000296"/>
    <m/>
    <m/>
    <s v="Pernod Ricard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319"/>
    <s v="Q2"/>
    <x v="1"/>
    <x v="5"/>
    <m/>
    <s v="MİYA OTOMASYON VE BARKOD BILISIM SISTEMLERI SAN TİC. VE L.T.D. STI."/>
    <s v="WPH.02.001"/>
    <s v="Webplus Yazilim Bakimi Hizmeti"/>
    <s v="Univera - Kanal"/>
    <x v="5"/>
    <s v="Enroute"/>
    <s v="Webplus"/>
    <n v="11520"/>
    <m/>
    <n v="1"/>
    <m/>
    <n v="11520"/>
    <m/>
    <n v="0"/>
    <m/>
    <n v="11520"/>
    <m/>
    <n v="0"/>
    <n v="0"/>
    <m/>
    <m/>
    <m/>
    <s v="Miya"/>
    <s v="Mevcut Müşteri"/>
    <s v="Yenileme"/>
    <s v="Hizmet"/>
    <s v="Bakım ve Destek Hizmeti"/>
    <s v="Diğer"/>
    <s v="Kanal Satış"/>
    <s v="Miya"/>
    <s v="Yurt İçi"/>
    <s v="Türkiye"/>
    <s v="Merkez"/>
  </r>
  <r>
    <m/>
    <m/>
    <x v="319"/>
    <s v="Q2"/>
    <x v="1"/>
    <x v="5"/>
    <m/>
    <s v="MİYA OTOMASYON VE BARKOD BILISIM SISTEMLERI SAN TİC. VE L.T.D. STI."/>
    <s v="WPH.02.001"/>
    <s v="Webplus Yazilim Bakimi Hizmeti"/>
    <s v="Univera - Kanal"/>
    <x v="5"/>
    <s v="Enroute"/>
    <s v="Webplus"/>
    <n v="4290"/>
    <m/>
    <n v="1"/>
    <m/>
    <n v="4290"/>
    <m/>
    <n v="0"/>
    <m/>
    <n v="4290"/>
    <m/>
    <n v="0"/>
    <n v="0"/>
    <m/>
    <m/>
    <m/>
    <s v="Miya"/>
    <s v="Mevcut Müşteri"/>
    <s v="Yenileme"/>
    <s v="Hizmet"/>
    <s v="Bakım ve Destek Hizmeti"/>
    <s v="Diğer"/>
    <s v="Kanal Satış"/>
    <s v="Miya"/>
    <s v="Yurt İçi"/>
    <s v="Türkiye"/>
    <s v="Merkez"/>
  </r>
  <r>
    <m/>
    <m/>
    <x v="319"/>
    <s v="Q2"/>
    <x v="1"/>
    <x v="5"/>
    <m/>
    <s v="MİYA OTOMASYON VE BARKOD BILISIM SISTEMLERI SAN TİC. VE L.T.D. STI."/>
    <s v="WProje Yönetimi.01.003"/>
    <s v="Webplus EK KULLANICI LISANSI +1"/>
    <s v="Univera - Kanal"/>
    <x v="5"/>
    <s v="Enroute"/>
    <s v="Webplus"/>
    <n v="2500"/>
    <m/>
    <n v="2"/>
    <m/>
    <n v="5000"/>
    <m/>
    <n v="0"/>
    <m/>
    <n v="5000"/>
    <m/>
    <n v="0"/>
    <n v="0"/>
    <m/>
    <m/>
    <m/>
    <s v="Miya"/>
    <s v="Mevcut Müşteri"/>
    <s v="Yeni Satış"/>
    <s v="Lisans"/>
    <s v="Lisans Satışı"/>
    <s v="Diğer"/>
    <s v="Kanal Satış"/>
    <s v="Miya"/>
    <s v="Yurt İçi"/>
    <s v="Türkiye"/>
    <s v="Merkez"/>
  </r>
  <r>
    <m/>
    <m/>
    <x v="319"/>
    <s v="Q2"/>
    <x v="1"/>
    <x v="5"/>
    <m/>
    <s v="MİYA OTOMASYON VE BARKOD BILISIM SISTEMLERI SAN TİC. VE L.T.D. STI."/>
    <s v="WProje Yönetimi.01.007"/>
    <s v="Webplus E-DÖNÜSÜM MODÜL LISANSI"/>
    <s v="Univera - Kanal"/>
    <x v="5"/>
    <s v="Enroute"/>
    <s v="Webplus"/>
    <n v="2800"/>
    <m/>
    <n v="1"/>
    <m/>
    <n v="2800"/>
    <m/>
    <n v="0"/>
    <m/>
    <n v="2800"/>
    <m/>
    <n v="0"/>
    <n v="0"/>
    <m/>
    <m/>
    <m/>
    <s v="Miya"/>
    <s v="Mevcut Müşteri"/>
    <s v="Yeni Satış"/>
    <s v="Lisans"/>
    <s v="Lisans Satışı"/>
    <s v="Diğer"/>
    <s v="Kanal Satış"/>
    <s v="Miya"/>
    <s v="Yurt İçi"/>
    <s v="Türkiye"/>
    <s v="Merkez"/>
  </r>
  <r>
    <m/>
    <m/>
    <x v="319"/>
    <s v="Q2"/>
    <x v="1"/>
    <x v="5"/>
    <m/>
    <s v="MİYA OTOMASYON VE BARKOD BILISIM SISTEMLERI SAN TİC. VE L.T.D. STI."/>
    <s v="WProje Yönetimi.01.005"/>
    <s v="Webplus DISTRIBUTION SATIS-DAGITIM YazılımI (Standart)"/>
    <s v="Univera - Kanal"/>
    <x v="5"/>
    <s v="Enroute"/>
    <s v="Webplus"/>
    <n v="34750"/>
    <m/>
    <n v="1"/>
    <m/>
    <n v="34750"/>
    <m/>
    <n v="0"/>
    <m/>
    <n v="34750"/>
    <m/>
    <n v="0"/>
    <n v="0"/>
    <m/>
    <m/>
    <m/>
    <s v="Miya"/>
    <s v="Mevcut Müşteri"/>
    <s v="Yeni Satış"/>
    <s v="Lisans"/>
    <s v="Lisans Satışı"/>
    <s v="Diğer"/>
    <s v="Kanal Satış"/>
    <s v="Miya"/>
    <s v="Yurt İçi"/>
    <s v="Türkiye"/>
    <s v="Merkez"/>
  </r>
  <r>
    <m/>
    <m/>
    <x v="319"/>
    <s v="Q2"/>
    <x v="1"/>
    <x v="5"/>
    <m/>
    <s v="MİYA OTOMASYON VE BARKOD BILISIM SISTEMLERI SAN TİC. VE L.T.D. STI."/>
    <s v="WProje Yönetimi.01.002"/>
    <s v="Webplus Dagitim Kanali Yazılımi"/>
    <s v="Univera - Kanal"/>
    <x v="5"/>
    <s v="Enroute"/>
    <s v="Webplus"/>
    <n v="8840"/>
    <m/>
    <n v="1"/>
    <m/>
    <n v="10400"/>
    <m/>
    <n v="1560"/>
    <m/>
    <n v="8840"/>
    <m/>
    <n v="0"/>
    <n v="0"/>
    <m/>
    <m/>
    <m/>
    <s v="Miya"/>
    <s v="Mevcut Müşteri"/>
    <s v="Yeni Satış"/>
    <s v="Lisans"/>
    <s v="Lisans Satışı"/>
    <s v="Diğer"/>
    <s v="Kanal Satış"/>
    <s v="Miya"/>
    <s v="Yurt İçi"/>
    <s v="Türkiye"/>
    <s v="Merkez"/>
  </r>
  <r>
    <m/>
    <m/>
    <x v="319"/>
    <s v="Q2"/>
    <x v="1"/>
    <x v="5"/>
    <m/>
    <s v="MİYA OTOMASYON VE BARKOD BILISIM SISTEMLERI SAN TİC. VE L.T.D. STI."/>
    <s v="WProje Yönetimi.02.001"/>
    <s v="Webplus (Android) SATIS TEMSILCISI LISANSI"/>
    <s v="Univera - Kanal"/>
    <x v="5"/>
    <s v="Enroute"/>
    <s v="Webplus"/>
    <n v="1962"/>
    <m/>
    <n v="5"/>
    <m/>
    <n v="9810"/>
    <m/>
    <n v="0"/>
    <m/>
    <n v="9810"/>
    <m/>
    <n v="0"/>
    <n v="0"/>
    <m/>
    <m/>
    <m/>
    <s v="Miya"/>
    <s v="Mevcut Müşteri"/>
    <s v="Yeni Satış"/>
    <s v="Lisans"/>
    <s v="Lisans Satışı"/>
    <s v="Diğer"/>
    <s v="Kanal Satış"/>
    <s v="Miya"/>
    <s v="Yurt İçi"/>
    <s v="Türkiye"/>
    <s v="Merkez"/>
  </r>
  <r>
    <m/>
    <m/>
    <x v="319"/>
    <s v="Q2"/>
    <x v="1"/>
    <x v="5"/>
    <m/>
    <s v="MİYA OTOMASYON VE BARKOD BILISIM SISTEMLERI SAN TİC. VE L.T.D. STI."/>
    <s v="WProje Yönetimi.02.001"/>
    <s v="Webplus (Android) SATIS TEMSILCISI LISANSI"/>
    <s v="Univera - Kanal"/>
    <x v="5"/>
    <s v="Enroute"/>
    <s v="Webplus"/>
    <n v="3867.5"/>
    <m/>
    <n v="2"/>
    <m/>
    <n v="9100"/>
    <m/>
    <n v="1365"/>
    <m/>
    <n v="7735"/>
    <m/>
    <n v="0"/>
    <n v="0"/>
    <m/>
    <m/>
    <m/>
    <s v="Miya"/>
    <s v="Mevcut Müşteri"/>
    <s v="Yeni Satış"/>
    <s v="Lisans"/>
    <s v="Lisans Satışı"/>
    <s v="Diğer"/>
    <s v="Kanal Satış"/>
    <s v="Miya"/>
    <s v="Yurt İçi"/>
    <s v="Türkiye"/>
    <s v="Merkez"/>
  </r>
  <r>
    <m/>
    <m/>
    <x v="319"/>
    <s v="Q2"/>
    <x v="1"/>
    <x v="5"/>
    <m/>
    <s v="Mey İçki Sanayi ve Ticaret A.Ş."/>
    <s v="EH.06.001"/>
    <s v="Enroute Panorama - Hosting Hizmeti"/>
    <s v="Univera - Mey İçki"/>
    <x v="11"/>
    <s v="Hosting"/>
    <s v="Enroute"/>
    <n v="261640.2"/>
    <m/>
    <n v="1"/>
    <m/>
    <n v="261640.2"/>
    <m/>
    <n v="0"/>
    <m/>
    <n v="261640.2"/>
    <m/>
    <n v="0"/>
    <n v="0"/>
    <m/>
    <m/>
    <m/>
    <s v="Mey İçki"/>
    <s v="Mevcut Müşteri"/>
    <s v="Yenileme"/>
    <s v="Hizmet"/>
    <s v="Hosting"/>
    <s v="Key Account"/>
    <s v="Univera Satış"/>
    <s v="Saha Satış"/>
    <s v="Yurt İçi"/>
    <s v="Türkiye"/>
    <s v="Merkez"/>
  </r>
  <r>
    <m/>
    <m/>
    <x v="319"/>
    <s v="Q2"/>
    <x v="1"/>
    <x v="5"/>
    <m/>
    <s v="DOĞAN TREND OTOMOTİV TİCARET Hizmet VE TEKNOLOJİ ANONİM ŞİRKETİ"/>
    <n v="99000"/>
    <s v="DIGER GELIRLER"/>
    <s v="Univera - Doğan Trend"/>
    <x v="13"/>
    <s v="ServiceCore"/>
    <s v="Calldesk"/>
    <n v="4027163"/>
    <m/>
    <n v="-1"/>
    <m/>
    <n v="0"/>
    <m/>
    <n v="0"/>
    <m/>
    <n v="-4027163"/>
    <m/>
    <n v="1"/>
    <n v="4027163"/>
    <m/>
    <m/>
    <m/>
    <s v="Doğan Trend"/>
    <s v="Mevcut Müşteri"/>
    <s v="Yeni Satış"/>
    <s v="Hizmet"/>
    <s v="Yazılım Geliştirme"/>
    <s v="Key Account"/>
    <s v="Univera Satış"/>
    <s v="Saha Satış"/>
    <s v="Yurt İçi"/>
    <s v="Türkiye"/>
    <s v="Merkez"/>
  </r>
  <r>
    <m/>
    <m/>
    <x v="320"/>
    <s v="Q1"/>
    <x v="0"/>
    <x v="2"/>
    <m/>
    <s v="Mey İçki Sanayi ve Ticaret A.Ş."/>
    <s v="EH.05.002"/>
    <s v="EnRoute Panorama - Rapor Gelistirme Hizmeti"/>
    <s v="Univera - Mey İçki"/>
    <x v="0"/>
    <s v="Enroute"/>
    <m/>
    <n v="4201"/>
    <m/>
    <n v="4"/>
    <m/>
    <n v="16804"/>
    <m/>
    <n v="0"/>
    <m/>
    <n v="16804"/>
    <m/>
    <n v="0"/>
    <n v="0"/>
    <s v="UNI240000000303"/>
    <m/>
    <m/>
    <s v="Mey İçki"/>
    <s v="Mevcut Müşteri"/>
    <s v="Yeni Satış"/>
    <s v="Hizmet"/>
    <s v="Rapor Geliştirme"/>
    <s v="Key Account"/>
    <s v="Univera Satış"/>
    <s v="Saha Satış"/>
    <s v="Yurt İçi"/>
    <s v="Türkiye"/>
    <s v="Merkez"/>
  </r>
  <r>
    <m/>
    <m/>
    <x v="320"/>
    <s v="Q1"/>
    <x v="0"/>
    <x v="2"/>
    <m/>
    <s v="SATEM GRUP GIDA DAGITIM VE PAZARLAMA A.S."/>
    <s v="EH.05.002"/>
    <s v="EnRoute Panorama - Rapor Gelistirme Hizmeti"/>
    <s v="Univera - Oyak Grup"/>
    <x v="10"/>
    <s v="Enroute"/>
    <m/>
    <n v="6804"/>
    <m/>
    <n v="2"/>
    <m/>
    <n v="13608"/>
    <m/>
    <n v="0"/>
    <m/>
    <n v="13608"/>
    <m/>
    <n v="0"/>
    <n v="0"/>
    <s v="UNI240000000318"/>
    <m/>
    <m/>
    <s v="Oyak Grup"/>
    <s v="Mevcut Müşteri"/>
    <s v="Yeni Satış"/>
    <s v="Hizmet"/>
    <s v="Rapor Geliştirme"/>
    <s v="Key Account"/>
    <s v="Univera Satış"/>
    <s v="Saha Satış"/>
    <s v="Yurt İçi"/>
    <s v="Türkiye"/>
    <s v="Merkez"/>
  </r>
  <r>
    <m/>
    <m/>
    <x v="320"/>
    <s v="Q1"/>
    <x v="0"/>
    <x v="2"/>
    <m/>
    <s v="Mey İçki Sanayi ve Ticaret A.Ş."/>
    <s v="EH.01.001"/>
    <s v="EnRoute Panorama - Proje Yönetim Hizmeti"/>
    <s v="Univera - Mey İçki"/>
    <x v="0"/>
    <s v="Enroute"/>
    <m/>
    <n v="4723"/>
    <m/>
    <n v="1"/>
    <m/>
    <n v="4723"/>
    <m/>
    <n v="0"/>
    <m/>
    <n v="4723"/>
    <m/>
    <n v="0"/>
    <n v="0"/>
    <s v="UNI240000000304"/>
    <m/>
    <m/>
    <s v="Mey İçki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320"/>
    <s v="Q1"/>
    <x v="0"/>
    <x v="2"/>
    <m/>
    <s v="DOGUS ÇAY VE GIDA MADD.ÜRT.PAZ.ITH.IHR.A.S"/>
    <s v="EYS.04.012"/>
    <s v="EnRoute Panorama - E-Dönüsüm Modül Lisansi Standart"/>
    <s v="Univera Doğuş Çay Projesi"/>
    <x v="7"/>
    <s v="Enroute"/>
    <m/>
    <n v="16631.2"/>
    <m/>
    <n v="1"/>
    <m/>
    <n v="20789"/>
    <m/>
    <n v="4157.8"/>
    <m/>
    <n v="16631.2"/>
    <m/>
    <n v="0"/>
    <n v="0"/>
    <s v="UNI240000000309"/>
    <m/>
    <m/>
    <s v="Doğuş Çay"/>
    <s v="Mevcut Müşteri"/>
    <s v="Yeni Satış"/>
    <s v="Lisans"/>
    <s v="Lisans Satışı"/>
    <s v="Key Account"/>
    <s v="Univera Satış"/>
    <s v="Saha Satış"/>
    <s v="Yurt İçi"/>
    <s v="Türkiye"/>
    <s v="Merkez"/>
  </r>
  <r>
    <m/>
    <m/>
    <x v="320"/>
    <s v="Q2"/>
    <x v="1"/>
    <x v="5"/>
    <m/>
    <s v="MİYA OTOMASYON VE BARKOD BILISIM SISTEMLERI SAN TİC. VE L.T.D. STI."/>
    <s v="WProje Yönetimi.01.003"/>
    <s v="Webplus EK KULLANICI LISANSI +1"/>
    <s v="Univera - Kanal"/>
    <x v="5"/>
    <s v="Enroute"/>
    <s v="Webplus"/>
    <n v="4225"/>
    <m/>
    <n v="2"/>
    <m/>
    <n v="8450"/>
    <m/>
    <n v="0"/>
    <m/>
    <n v="8450"/>
    <m/>
    <n v="0"/>
    <n v="0"/>
    <m/>
    <m/>
    <m/>
    <s v="Miya"/>
    <s v="Mevcut Müşteri"/>
    <s v="Yeni Satış"/>
    <s v="Lisans"/>
    <s v="Lisans Satışı"/>
    <s v="Diğer"/>
    <s v="Kanal Satış"/>
    <s v="Miya"/>
    <s v="Yurt İçi"/>
    <s v="Türkiye"/>
    <s v="Merkez"/>
  </r>
  <r>
    <m/>
    <m/>
    <x v="320"/>
    <s v="Q2"/>
    <x v="1"/>
    <x v="5"/>
    <m/>
    <s v="ERZA GIDA ANONIM SIRKETI"/>
    <s v="UH.01.002"/>
    <s v="Unidox Kontör"/>
    <s v="Univera Kontör Satışı"/>
    <x v="6"/>
    <s v="E-Dönüşüm"/>
    <s v="Unidox"/>
    <n v="1.34"/>
    <m/>
    <n v="100000"/>
    <m/>
    <n v="134000"/>
    <m/>
    <n v="0"/>
    <m/>
    <n v="134000"/>
    <m/>
    <n v="0"/>
    <n v="0"/>
    <m/>
    <m/>
    <m/>
    <s v="Mey İçki"/>
    <s v="Mevcut Müşteri"/>
    <s v="Yeni Satış"/>
    <s v="Kontor"/>
    <s v="Kontor Satışı"/>
    <s v="Diğer"/>
    <s v="Univera Satış"/>
    <s v="Saha Satış"/>
    <s v="Yurt İçi"/>
    <s v="Türkiye"/>
    <s v="Dist"/>
  </r>
  <r>
    <m/>
    <m/>
    <x v="320"/>
    <s v="Q2"/>
    <x v="1"/>
    <x v="5"/>
    <m/>
    <s v="ZAFER ALPKAYA-KAYA TICARET"/>
    <s v="UH.01.002"/>
    <s v="Unidox Kontör"/>
    <s v="Univera Kontör Satışı"/>
    <x v="6"/>
    <s v="E-Dönüşüm"/>
    <s v="Unidox"/>
    <n v="4.1669999999999998"/>
    <m/>
    <n v="2000"/>
    <m/>
    <n v="8334"/>
    <m/>
    <n v="0"/>
    <m/>
    <n v="8334"/>
    <m/>
    <n v="0"/>
    <n v="0"/>
    <m/>
    <m/>
    <m/>
    <s v="Danone"/>
    <s v="Yeni Müşteri"/>
    <s v="Yeni Satış"/>
    <s v="Kontor"/>
    <s v="Kontor Satışı"/>
    <s v="Key Account"/>
    <s v="Univera Satış"/>
    <s v="Saha Satış"/>
    <s v="Yurt İçi"/>
    <s v="Türkiye"/>
    <s v="Dist"/>
  </r>
  <r>
    <m/>
    <m/>
    <x v="320"/>
    <s v="Q2"/>
    <x v="1"/>
    <x v="5"/>
    <m/>
    <s v="DOĞAN TREND OTOMOTİV TİCARET Hizmet VE TEKNOLOJİ ANONİM ŞİRKETİ"/>
    <n v="99000"/>
    <s v="DIGER GELIRLER"/>
    <s v="Univera - Doğan Trend"/>
    <x v="13"/>
    <s v="ServiceCore"/>
    <s v="Enroute"/>
    <n v="33000"/>
    <m/>
    <n v="-1"/>
    <m/>
    <n v="0"/>
    <m/>
    <n v="0"/>
    <m/>
    <n v="-33000"/>
    <m/>
    <n v="1"/>
    <n v="33000"/>
    <m/>
    <m/>
    <m/>
    <s v="Doğan Trend"/>
    <s v="Mevcut Müşteri"/>
    <s v="Yeni Satış"/>
    <s v="Hizmet"/>
    <s v="Kurulum ve Eğitim"/>
    <s v="Key Account"/>
    <s v="Univera Satış"/>
    <s v="Saha Satış"/>
    <s v="Yurt İçi"/>
    <s v="Türkiye"/>
    <s v="Merkez"/>
  </r>
  <r>
    <m/>
    <m/>
    <x v="321"/>
    <s v="Q1"/>
    <x v="0"/>
    <x v="2"/>
    <m/>
    <s v="PERNOD RICARD ISTANBUL IÇ VE DIS TIC. LTD. STI"/>
    <s v="EY.06.001"/>
    <s v="EnRoute Panorama - Yazilim Gelistirme Hizmeti"/>
    <s v="Univera - Pernod Ricard"/>
    <x v="0"/>
    <s v="Enroute"/>
    <m/>
    <n v="6074.6399999999994"/>
    <m/>
    <n v="70"/>
    <m/>
    <n v="425224.8"/>
    <m/>
    <n v="0"/>
    <m/>
    <n v="425224.8"/>
    <m/>
    <n v="0"/>
    <n v="0"/>
    <s v="UNI240000000337"/>
    <m/>
    <m/>
    <s v="Pernod Ricard"/>
    <s v="Mevcut Müşteri"/>
    <s v="Yeni Satış"/>
    <s v="Hizmet"/>
    <s v="Yazılım Geliştirme"/>
    <s v="Key Account"/>
    <s v="Univera Satış"/>
    <s v="Saha Satış"/>
    <s v="Yurt İçi"/>
    <s v="Türkiye"/>
    <s v="Merkez"/>
  </r>
  <r>
    <m/>
    <m/>
    <x v="321"/>
    <s v="Q1"/>
    <x v="0"/>
    <x v="2"/>
    <m/>
    <s v="PERNOD RICARD ISTANBUL IÇ VE DIS TIC. LTD. STI"/>
    <s v="EY.06.001"/>
    <s v="EnRoute Panorama - Yazilim Gelistirme Hizmeti"/>
    <s v="Univera - Pernod Ricard"/>
    <x v="0"/>
    <s v="Enroute"/>
    <m/>
    <n v="6074.64"/>
    <m/>
    <n v="15"/>
    <m/>
    <n v="91119.6"/>
    <m/>
    <n v="0"/>
    <m/>
    <n v="91119.6"/>
    <m/>
    <n v="0"/>
    <n v="0"/>
    <s v="UNI240000000336"/>
    <m/>
    <m/>
    <s v="Pernod Ricard"/>
    <s v="Mevcut Müşteri"/>
    <s v="Yeni Satış"/>
    <s v="Hizmet"/>
    <s v="Yazılım Geliştirme"/>
    <s v="Key Account"/>
    <s v="Univera Satış"/>
    <s v="Saha Satış"/>
    <s v="Yurt İçi"/>
    <s v="Türkiye"/>
    <s v="Merkez"/>
  </r>
  <r>
    <m/>
    <m/>
    <x v="321"/>
    <s v="Q1"/>
    <x v="0"/>
    <x v="2"/>
    <m/>
    <s v="PERNOD RICARD ISTANBUL IÇ VE DIS TIC. LTD. STI"/>
    <s v="EH.05.002"/>
    <s v="EnRoute Panorama - Rapor Gelistirme Hizmeti"/>
    <s v="Univera - Pernod Ricard"/>
    <x v="0"/>
    <s v="Enroute"/>
    <m/>
    <n v="4859.71"/>
    <m/>
    <n v="14"/>
    <m/>
    <n v="68035.94"/>
    <m/>
    <n v="0"/>
    <m/>
    <n v="68035.94"/>
    <m/>
    <n v="0"/>
    <n v="0"/>
    <s v="UNI240000000337"/>
    <m/>
    <m/>
    <s v="Pernod Ricard"/>
    <s v="Mevcut Müşteri"/>
    <s v="Yeni Satış"/>
    <s v="Hizmet"/>
    <s v="Rapor Geliştirme"/>
    <s v="Key Account"/>
    <s v="Univera Satış"/>
    <s v="Saha Satış"/>
    <s v="Yurt İçi"/>
    <s v="Türkiye"/>
    <s v="Merkez"/>
  </r>
  <r>
    <m/>
    <m/>
    <x v="321"/>
    <s v="Q1"/>
    <x v="0"/>
    <x v="2"/>
    <m/>
    <s v="PERNOD RICARD ISTANBUL IÇ VE DIS TIC. LTD. STI"/>
    <s v="EH.05.002"/>
    <s v="EnRoute Panorama - Rapor Gelistirme Hizmeti"/>
    <s v="Univera - Pernod Ricard"/>
    <x v="0"/>
    <s v="Enroute"/>
    <m/>
    <n v="4859.71"/>
    <m/>
    <n v="10"/>
    <m/>
    <n v="48597.1"/>
    <m/>
    <n v="0"/>
    <m/>
    <n v="48597.1"/>
    <m/>
    <n v="0"/>
    <n v="0"/>
    <s v="UNI240000000335"/>
    <m/>
    <m/>
    <s v="Pernod Ricard"/>
    <s v="Mevcut Müşteri"/>
    <s v="Yeni Satış"/>
    <s v="Hizmet"/>
    <s v="Rapor Geliştirme"/>
    <s v="Key Account"/>
    <s v="Univera Satış"/>
    <s v="Saha Satış"/>
    <s v="Yurt İçi"/>
    <s v="Türkiye"/>
    <s v="Merkez"/>
  </r>
  <r>
    <m/>
    <m/>
    <x v="321"/>
    <s v="Q2"/>
    <x v="1"/>
    <x v="5"/>
    <m/>
    <s v="MİYA OTOMASYON VE BARKOD BILISIM SISTEMLERI SAN TİC. VE L.T.D. STI."/>
    <s v="UH.01.002"/>
    <s v="Unidox Kontör"/>
    <s v="Univera Kontör Satışı"/>
    <x v="5"/>
    <s v="E-Dönüşüm"/>
    <s v="Unidox"/>
    <n v="2.1"/>
    <m/>
    <n v="10000"/>
    <m/>
    <n v="21000"/>
    <m/>
    <n v="0"/>
    <m/>
    <n v="21000"/>
    <m/>
    <n v="0"/>
    <n v="0"/>
    <m/>
    <m/>
    <m/>
    <s v="Miya"/>
    <s v="Mevcut Müşteri"/>
    <s v="Yeni Satış"/>
    <s v="Kontor"/>
    <s v="Kontor Satışı"/>
    <s v="Diğer"/>
    <s v="Kanal Satış"/>
    <s v="Miya"/>
    <s v="Yurt İçi"/>
    <s v="Türkiye"/>
    <s v="Merkez"/>
  </r>
  <r>
    <m/>
    <m/>
    <x v="321"/>
    <s v="Q2"/>
    <x v="1"/>
    <x v="5"/>
    <m/>
    <s v="PERNOD RICARD ISTANBUL IÇ VE DIS TIC. LTD. STI"/>
    <s v="EH.06.001"/>
    <s v="Enroute Panorama - Hosting Hizmeti"/>
    <s v="Univera - Pernod Ricard"/>
    <x v="13"/>
    <s v="Hosting"/>
    <s v="Enroute"/>
    <n v="305232.42"/>
    <m/>
    <n v="3"/>
    <m/>
    <n v="915697.26"/>
    <m/>
    <n v="0"/>
    <m/>
    <n v="915697.26"/>
    <m/>
    <n v="0"/>
    <n v="0"/>
    <m/>
    <m/>
    <m/>
    <s v="Pernod Ricard"/>
    <s v="Mevcut Müşteri"/>
    <s v="Yenileme"/>
    <s v="Hizmet"/>
    <s v="Hosting"/>
    <s v="Key Account"/>
    <s v="Univera Satış"/>
    <s v="Saha Satış"/>
    <s v="Yurt İçi"/>
    <s v="Türkiye"/>
    <s v="Merkez"/>
  </r>
  <r>
    <m/>
    <m/>
    <x v="322"/>
    <s v="Q1"/>
    <x v="0"/>
    <x v="2"/>
    <m/>
    <s v="ALPAR ALANYA PAZ. TUR. INS. VE TIC. LTD. STI."/>
    <s v="EY.04.012"/>
    <s v="EnRoute Panorama E-Dönüsüm  Modül Lisansi (Enterprise)"/>
    <s v="Univera - Nestle Professional"/>
    <x v="0"/>
    <s v="Enroute"/>
    <m/>
    <n v="12123"/>
    <m/>
    <n v="1"/>
    <m/>
    <n v="12123"/>
    <m/>
    <n v="0"/>
    <m/>
    <n v="12123"/>
    <m/>
    <n v="0"/>
    <n v="0"/>
    <s v="UNI240000000338"/>
    <m/>
    <m/>
    <s v="Nestle"/>
    <s v="Mevcut Müşteri"/>
    <s v="Yeni Satış"/>
    <s v="Lisans"/>
    <s v="Lisans Satışı"/>
    <s v="Key Account"/>
    <s v="Univera Satış"/>
    <s v="Saha Satış"/>
    <s v="Yurt İçi"/>
    <s v="Türkiye"/>
    <s v="Dist"/>
  </r>
  <r>
    <m/>
    <m/>
    <x v="322"/>
    <s v="Q1"/>
    <x v="0"/>
    <x v="2"/>
    <m/>
    <s v="Haribo SEKERLEME SAN. TIC.LTD. STI."/>
    <s v="EH.03.006"/>
    <s v="EnRoute Panorama - Uzaktan Kurulum ve Efitim Hizmeti"/>
    <s v="Univera - Haribo"/>
    <x v="7"/>
    <s v="Enroute"/>
    <m/>
    <n v="5481"/>
    <m/>
    <n v="2"/>
    <m/>
    <n v="10962"/>
    <m/>
    <n v="0"/>
    <m/>
    <n v="10962"/>
    <m/>
    <n v="0"/>
    <n v="0"/>
    <s v="UNI240000000332"/>
    <m/>
    <m/>
    <s v="Haribo"/>
    <s v="Mevcut Müşteri"/>
    <s v="Yeni Satış"/>
    <s v="Hizmet"/>
    <s v="Kurulum ve Eğitim"/>
    <s v="Key Account"/>
    <s v="Univera Satış"/>
    <s v="Saha Satış"/>
    <s v="Yurt İçi"/>
    <s v="Türkiye"/>
    <s v="Merkez"/>
  </r>
  <r>
    <m/>
    <m/>
    <x v="322"/>
    <s v="Q1"/>
    <x v="0"/>
    <x v="2"/>
    <m/>
    <s v="PERNOD RICARD ISTANBUL IÇ VE DIS TIC. LTD. STI"/>
    <s v="EH.01.001"/>
    <s v="EnRoute Panorama - Proje Yönetim Hizmeti"/>
    <s v="Univera - Pernod Ricard"/>
    <x v="0"/>
    <s v="Enroute"/>
    <m/>
    <n v="5669.66"/>
    <m/>
    <n v="8"/>
    <m/>
    <n v="45357.279999999999"/>
    <m/>
    <n v="0"/>
    <m/>
    <n v="45357.279999999999"/>
    <m/>
    <n v="0"/>
    <n v="0"/>
    <s v="UNI240000000337"/>
    <m/>
    <m/>
    <s v="Pernod Ricard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322"/>
    <s v="Q2"/>
    <x v="1"/>
    <x v="5"/>
    <m/>
    <s v="PANASONIC ELEKTRIC WORKS ELEKTRIK SAN.VE TIC. A.S."/>
    <s v="SH.03.002"/>
    <s v="Stokbar Panorama - Uzman Destek Hizmeti"/>
    <s v="Univera - Panasonic"/>
    <x v="11"/>
    <s v="Stokbar"/>
    <s v="Stokbar"/>
    <n v="165000"/>
    <m/>
    <n v="1"/>
    <m/>
    <n v="165000"/>
    <m/>
    <n v="0"/>
    <m/>
    <n v="165000"/>
    <m/>
    <n v="0"/>
    <n v="0"/>
    <m/>
    <m/>
    <m/>
    <s v="Panasonic"/>
    <s v="Mevcut Müşteri"/>
    <s v="Yenileme"/>
    <s v="Hizmet"/>
    <s v="Uzman Destek Hizmeti"/>
    <s v="Diğer"/>
    <s v="Univera Satış"/>
    <s v="Saha Satış"/>
    <s v="Yurt İçi"/>
    <s v="Türkiye"/>
    <s v="Merkez"/>
  </r>
  <r>
    <m/>
    <m/>
    <x v="322"/>
    <s v="Q2"/>
    <x v="1"/>
    <x v="5"/>
    <m/>
    <s v="FHP EV İÇİ KULLANIM ARAÇLARI SAN VE TC A.Ş/VİLEDA"/>
    <s v="QH.08.001"/>
    <s v="Quest Panorama - Hosting Hizmeti"/>
    <s v="Univera - Vileda"/>
    <x v="18"/>
    <s v="Hosting"/>
    <s v="Quest"/>
    <n v="18333"/>
    <m/>
    <n v="1"/>
    <m/>
    <n v="18333"/>
    <m/>
    <n v="0"/>
    <m/>
    <n v="18333"/>
    <m/>
    <n v="0"/>
    <n v="0"/>
    <m/>
    <m/>
    <m/>
    <s v="Vileda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323"/>
    <s v="Q1"/>
    <x v="0"/>
    <x v="2"/>
    <m/>
    <s v="Mey İçki Sanayi ve Ticaret A.Ş."/>
    <s v="EY.06.001"/>
    <s v="EnRoute Panorama - Yazilim Gelistirme Hizmeti"/>
    <s v="Univera - Mey İçki"/>
    <x v="0"/>
    <s v="Enroute"/>
    <m/>
    <n v="5072"/>
    <m/>
    <n v="100"/>
    <m/>
    <n v="507200"/>
    <m/>
    <n v="0"/>
    <m/>
    <n v="507200"/>
    <m/>
    <n v="0"/>
    <n v="0"/>
    <s v="UNI240000000385"/>
    <m/>
    <m/>
    <s v="Mey İçki"/>
    <s v="Mevcut Müşteri"/>
    <s v="Yeni Satış"/>
    <s v="Hizmet"/>
    <s v="Yazılım Geliştirme"/>
    <s v="Key Account"/>
    <s v="Univera Satış"/>
    <s v="Saha Satış"/>
    <s v="Yurt İçi"/>
    <s v="Türkiye"/>
    <s v="Merkez"/>
  </r>
  <r>
    <m/>
    <m/>
    <x v="323"/>
    <s v="Q1"/>
    <x v="0"/>
    <x v="2"/>
    <m/>
    <s v="BRISA BRIDGESTONE SABANCI LASTIK SANAYI VE TICARET A.S."/>
    <s v="EH.03.011"/>
    <s v="Enroute Panorama - E-Dönüsüm Modülü Kurulum Hizmeti"/>
    <s v="Univera - Brisa Bridgestone"/>
    <x v="0"/>
    <s v="Enroute"/>
    <m/>
    <n v="3706.85"/>
    <m/>
    <n v="55"/>
    <m/>
    <n v="203876.75"/>
    <m/>
    <n v="0"/>
    <m/>
    <n v="203876.75"/>
    <m/>
    <n v="0"/>
    <n v="0"/>
    <s v="UNI240000000386"/>
    <m/>
    <m/>
    <s v="Brisa"/>
    <s v="Mevcut Müşteri"/>
    <s v="Yeni Satış"/>
    <s v="Hizmet"/>
    <s v="Hosting"/>
    <s v="Key Account"/>
    <s v="Univera Satış"/>
    <s v="Saha Satış"/>
    <s v="Yurt İçi"/>
    <s v="Türkiye"/>
    <s v="Merkez"/>
  </r>
  <r>
    <m/>
    <m/>
    <x v="323"/>
    <s v="Q1"/>
    <x v="0"/>
    <x v="2"/>
    <m/>
    <s v="BRISA BRIDGESTONE SABANCI LASTIK SANAYI VE TICARET A.S."/>
    <s v="EY.04.016"/>
    <s v="EnRoute Panorama - E-Dönüsüm Modül Lisansi (51 -150 Bayi/Dist./Sube)"/>
    <s v="Univera - Brisa Bridgestone"/>
    <x v="0"/>
    <s v="Enroute"/>
    <m/>
    <n v="9240.4"/>
    <m/>
    <n v="55"/>
    <m/>
    <n v="508222"/>
    <m/>
    <n v="0"/>
    <m/>
    <n v="508222"/>
    <m/>
    <n v="0"/>
    <n v="0"/>
    <s v="UNI240000000386"/>
    <m/>
    <m/>
    <s v="Brisa"/>
    <s v="Mevcut Müşteri"/>
    <s v="Yeni Satış"/>
    <s v="Lisans"/>
    <s v="Lisans Satışı"/>
    <s v="Key Account"/>
    <s v="Univera Satış"/>
    <s v="Saha Satış"/>
    <s v="Yurt İçi"/>
    <s v="Türkiye"/>
    <s v="Merkez"/>
  </r>
  <r>
    <m/>
    <m/>
    <x v="323"/>
    <s v="Q2"/>
    <x v="1"/>
    <x v="5"/>
    <m/>
    <s v="MİYA OTOMASYON VE BARKOD BILISIM SISTEMLERI SAN TİC. VE L.T.D. STI."/>
    <s v="WPH.03.001"/>
    <s v="Webplus Hosting HIZMETI"/>
    <s v="Univera - Kanal"/>
    <x v="5"/>
    <s v="Hosting"/>
    <s v="Webplus"/>
    <n v="2597.0100000000002"/>
    <m/>
    <n v="4"/>
    <m/>
    <n v="10388.040000000001"/>
    <m/>
    <n v="0"/>
    <m/>
    <n v="10388.040000000001"/>
    <m/>
    <n v="0"/>
    <n v="0"/>
    <m/>
    <m/>
    <m/>
    <s v="Miya"/>
    <s v="Mevcut Müşteri"/>
    <s v="Yenileme"/>
    <s v="Hizmet"/>
    <s v="Hosting"/>
    <s v="Diğer"/>
    <s v="Kanal Satış"/>
    <s v="Miya"/>
    <s v="Yurt İçi"/>
    <s v="Türkiye"/>
    <s v="Merkez"/>
  </r>
  <r>
    <m/>
    <m/>
    <x v="323"/>
    <s v="Q2"/>
    <x v="1"/>
    <x v="5"/>
    <m/>
    <s v="MİYA OTOMASYON VE BARKOD BILISIM SISTEMLERI SAN TİC. VE L.T.D. STI."/>
    <s v="WPH.03.001"/>
    <s v="Webplus Hosting HIZMETI"/>
    <s v="Univera - Kanal"/>
    <x v="5"/>
    <s v="Hosting"/>
    <s v="Webplus"/>
    <n v="2597.0100000000002"/>
    <m/>
    <n v="1"/>
    <m/>
    <n v="2597.0100000000002"/>
    <m/>
    <n v="0"/>
    <m/>
    <n v="2597.0100000000002"/>
    <m/>
    <n v="0"/>
    <n v="0"/>
    <m/>
    <m/>
    <m/>
    <s v="Miya"/>
    <s v="Mevcut Müşteri"/>
    <s v="Yenileme"/>
    <s v="Hizmet"/>
    <s v="Hosting"/>
    <s v="Diğer"/>
    <s v="Kanal Satış"/>
    <s v="Miya"/>
    <s v="Yurt İçi"/>
    <s v="Türkiye"/>
    <s v="Merkez"/>
  </r>
  <r>
    <m/>
    <m/>
    <x v="323"/>
    <s v="Q2"/>
    <x v="1"/>
    <x v="5"/>
    <m/>
    <s v="MİYA OTOMASYON VE BARKOD BILISIM SISTEMLERI SAN TİC. VE L.T.D. STI."/>
    <s v="WPH.03.001"/>
    <s v="Webplus Hosting HIZMETI"/>
    <s v="Univera - Kanal"/>
    <x v="5"/>
    <s v="Hosting"/>
    <s v="Webplus"/>
    <n v="2422.04"/>
    <m/>
    <n v="1"/>
    <m/>
    <n v="2422.04"/>
    <m/>
    <n v="0"/>
    <m/>
    <n v="2422.04"/>
    <m/>
    <n v="0"/>
    <n v="0"/>
    <m/>
    <m/>
    <m/>
    <s v="Miya"/>
    <s v="Mevcut Müşteri"/>
    <s v="Yenileme"/>
    <s v="Hizmet"/>
    <s v="Hosting"/>
    <s v="Diğer"/>
    <s v="Kanal Satış"/>
    <s v="Miya"/>
    <s v="Yurt İçi"/>
    <s v="Türkiye"/>
    <s v="Merkez"/>
  </r>
  <r>
    <m/>
    <m/>
    <x v="323"/>
    <s v="Q2"/>
    <x v="1"/>
    <x v="5"/>
    <m/>
    <s v="MİYA OTOMASYON VE BARKOD BILISIM SISTEMLERI SAN TİC. VE L.T.D. STI."/>
    <s v="WPH.03.001"/>
    <s v="Webplus Hosting HIZMETI"/>
    <s v="Univera - Kanal"/>
    <x v="5"/>
    <s v="Hosting"/>
    <s v="Webplus"/>
    <n v="5931.81"/>
    <m/>
    <n v="1"/>
    <m/>
    <n v="5931.81"/>
    <m/>
    <n v="0"/>
    <m/>
    <n v="5931.81"/>
    <m/>
    <n v="0"/>
    <n v="0"/>
    <m/>
    <m/>
    <m/>
    <s v="Miya"/>
    <s v="Mevcut Müşteri"/>
    <s v="Yenileme"/>
    <s v="Hizmet"/>
    <s v="Hosting"/>
    <s v="Diğer"/>
    <s v="Kanal Satış"/>
    <s v="Miya"/>
    <s v="Yurt İçi"/>
    <s v="Türkiye"/>
    <s v="Merkez"/>
  </r>
  <r>
    <m/>
    <m/>
    <x v="323"/>
    <s v="Q2"/>
    <x v="1"/>
    <x v="5"/>
    <m/>
    <s v="MİYA OTOMASYON VE BARKOD BILISIM SISTEMLERI SAN TİC. VE L.T.D. STI."/>
    <s v="WPH.03.001"/>
    <s v="Webplus Hosting HIZMETI"/>
    <s v="Univera - Kanal"/>
    <x v="5"/>
    <s v="Hosting"/>
    <s v="Webplus"/>
    <n v="2988.88"/>
    <m/>
    <n v="1"/>
    <m/>
    <n v="2988.88"/>
    <m/>
    <n v="0"/>
    <m/>
    <n v="2988.88"/>
    <m/>
    <n v="0"/>
    <n v="0"/>
    <m/>
    <m/>
    <m/>
    <s v="Miya"/>
    <s v="Mevcut Müşteri"/>
    <s v="Yenileme"/>
    <s v="Hizmet"/>
    <s v="Hosting"/>
    <s v="Diğer"/>
    <s v="Kanal Satış"/>
    <s v="Miya"/>
    <s v="Yurt İçi"/>
    <s v="Türkiye"/>
    <s v="Merkez"/>
  </r>
  <r>
    <m/>
    <m/>
    <x v="323"/>
    <s v="Q2"/>
    <x v="1"/>
    <x v="5"/>
    <m/>
    <s v="MİYA OTOMASYON VE BARKOD BILISIM SISTEMLERI SAN TİC. VE L.T.D. STI."/>
    <s v="WPH.03.001"/>
    <s v="Webplus Hosting HIZMETI"/>
    <s v="Univera - Kanal"/>
    <x v="5"/>
    <s v="Hosting"/>
    <s v="Webplus"/>
    <n v="2597.0100000000002"/>
    <m/>
    <n v="1"/>
    <m/>
    <n v="2597.0100000000002"/>
    <m/>
    <n v="0"/>
    <m/>
    <n v="2597.0100000000002"/>
    <m/>
    <n v="0"/>
    <n v="0"/>
    <m/>
    <m/>
    <m/>
    <s v="Miya"/>
    <s v="Mevcut Müşteri"/>
    <s v="Yenileme"/>
    <s v="Hizmet"/>
    <s v="Hosting"/>
    <s v="Diğer"/>
    <s v="Kanal Satış"/>
    <s v="Miya"/>
    <s v="Yurt İçi"/>
    <s v="Türkiye"/>
    <s v="Merkez"/>
  </r>
  <r>
    <m/>
    <m/>
    <x v="323"/>
    <s v="Q2"/>
    <x v="1"/>
    <x v="5"/>
    <m/>
    <s v="MİYA OTOMASYON VE BARKOD BILISIM SISTEMLERI SAN TİC. VE L.T.D. STI."/>
    <s v="WPH.03.001"/>
    <s v="Webplus Hosting HIZMETI"/>
    <s v="Univera - Kanal"/>
    <x v="5"/>
    <s v="Hosting"/>
    <s v="Webplus"/>
    <n v="3622.12"/>
    <m/>
    <n v="1"/>
    <m/>
    <n v="3622.12"/>
    <m/>
    <n v="0"/>
    <m/>
    <n v="3622.12"/>
    <m/>
    <n v="0"/>
    <n v="0"/>
    <m/>
    <m/>
    <m/>
    <s v="Miya"/>
    <s v="Mevcut Müşteri"/>
    <s v="Yenileme"/>
    <s v="Hizmet"/>
    <s v="Hosting"/>
    <s v="Diğer"/>
    <s v="Kanal Satış"/>
    <s v="Miya"/>
    <s v="Yurt İçi"/>
    <s v="Türkiye"/>
    <s v="Merkez"/>
  </r>
  <r>
    <m/>
    <m/>
    <x v="323"/>
    <s v="Q2"/>
    <x v="1"/>
    <x v="5"/>
    <m/>
    <s v="MİYA OTOMASYON VE BARKOD BILISIM SISTEMLERI SAN TİC. VE L.T.D. STI."/>
    <s v="WPH.03.001"/>
    <s v="Webplus Hosting HIZMETI"/>
    <s v="Univera - Kanal"/>
    <x v="5"/>
    <s v="Hosting"/>
    <s v="Webplus"/>
    <n v="2597.0100000000002"/>
    <m/>
    <n v="1"/>
    <m/>
    <n v="2597.0100000000002"/>
    <m/>
    <n v="0"/>
    <m/>
    <n v="2597.0100000000002"/>
    <m/>
    <n v="0"/>
    <n v="0"/>
    <m/>
    <m/>
    <m/>
    <s v="Miya"/>
    <s v="Mevcut Müşteri"/>
    <s v="Yenileme"/>
    <s v="Hizmet"/>
    <s v="Hosting"/>
    <s v="Diğer"/>
    <s v="Kanal Satış"/>
    <s v="Miya"/>
    <s v="Yurt İçi"/>
    <s v="Türkiye"/>
    <s v="Merkez"/>
  </r>
  <r>
    <m/>
    <m/>
    <x v="323"/>
    <s v="Q2"/>
    <x v="1"/>
    <x v="5"/>
    <m/>
    <s v="MİYA OTOMASYON VE BARKOD BILISIM SISTEMLERI SAN TİC. VE L.T.D. STI."/>
    <s v="WPH.03.001"/>
    <s v="Webplus Hosting HIZMETI"/>
    <s v="Univera - Kanal"/>
    <x v="5"/>
    <s v="Hosting"/>
    <s v="Webplus"/>
    <n v="3622.12"/>
    <m/>
    <n v="1"/>
    <m/>
    <n v="3622.12"/>
    <m/>
    <n v="0"/>
    <m/>
    <n v="3622.12"/>
    <m/>
    <n v="0"/>
    <n v="0"/>
    <m/>
    <m/>
    <m/>
    <s v="Miya"/>
    <s v="Mevcut Müşteri"/>
    <s v="Yenileme"/>
    <s v="Hizmet"/>
    <s v="Hosting"/>
    <s v="Diğer"/>
    <s v="Kanal Satış"/>
    <s v="Miya"/>
    <s v="Yurt İçi"/>
    <s v="Türkiye"/>
    <s v="Merkez"/>
  </r>
  <r>
    <m/>
    <m/>
    <x v="323"/>
    <s v="Q2"/>
    <x v="1"/>
    <x v="5"/>
    <m/>
    <s v="MİYA OTOMASYON VE BARKOD BILISIM SISTEMLERI SAN TİC. VE L.T.D. STI."/>
    <s v="WPH.03.001"/>
    <s v="Webplus Hosting HIZMETI"/>
    <s v="Univera - Kanal"/>
    <x v="5"/>
    <s v="Hosting"/>
    <s v="Webplus"/>
    <n v="2597.0100000000002"/>
    <m/>
    <n v="1"/>
    <m/>
    <n v="2597.0100000000002"/>
    <m/>
    <n v="0"/>
    <m/>
    <n v="2597.0100000000002"/>
    <m/>
    <n v="0"/>
    <n v="0"/>
    <m/>
    <m/>
    <m/>
    <s v="Miya"/>
    <s v="Mevcut Müşteri"/>
    <s v="Yenileme"/>
    <s v="Hizmet"/>
    <s v="Hosting"/>
    <s v="Diğer"/>
    <s v="Kanal Satış"/>
    <s v="Miya"/>
    <s v="Yurt İçi"/>
    <s v="Türkiye"/>
    <s v="Merkez"/>
  </r>
  <r>
    <m/>
    <m/>
    <x v="323"/>
    <s v="Q2"/>
    <x v="1"/>
    <x v="5"/>
    <m/>
    <s v="MİYA OTOMASYON VE BARKOD BILISIM SISTEMLERI SAN TİC. VE L.T.D. STI."/>
    <s v="WPH.03.001"/>
    <s v="Webplus Hosting HIZMETI"/>
    <s v="Univera - Kanal"/>
    <x v="5"/>
    <s v="Hosting"/>
    <s v="Webplus"/>
    <n v="2597.0100000000002"/>
    <m/>
    <n v="1"/>
    <m/>
    <n v="2597.0100000000002"/>
    <m/>
    <n v="0"/>
    <m/>
    <n v="2597.0100000000002"/>
    <m/>
    <n v="0"/>
    <n v="0"/>
    <m/>
    <m/>
    <m/>
    <s v="Miya"/>
    <s v="Mevcut Müşteri"/>
    <s v="Yenileme"/>
    <s v="Hizmet"/>
    <s v="Hosting"/>
    <s v="Diğer"/>
    <s v="Kanal Satış"/>
    <s v="Miya"/>
    <s v="Yurt İçi"/>
    <s v="Türkiye"/>
    <s v="Merkez"/>
  </r>
  <r>
    <m/>
    <m/>
    <x v="323"/>
    <s v="Q2"/>
    <x v="1"/>
    <x v="5"/>
    <m/>
    <s v="MİYA OTOMASYON VE BARKOD BILISIM SISTEMLERI SAN TİC. VE L.T.D. STI."/>
    <s v="WPH.03.001"/>
    <s v="Webplus Hosting HIZMETI"/>
    <s v="Univera - Kanal"/>
    <x v="5"/>
    <s v="Hosting"/>
    <s v="Webplus"/>
    <n v="2984.73"/>
    <m/>
    <n v="1"/>
    <m/>
    <n v="2984.73"/>
    <m/>
    <n v="0"/>
    <m/>
    <n v="2984.73"/>
    <m/>
    <n v="0"/>
    <n v="0"/>
    <m/>
    <m/>
    <m/>
    <s v="Miya"/>
    <s v="Mevcut Müşteri"/>
    <s v="Yenileme"/>
    <s v="Hizmet"/>
    <s v="Hosting"/>
    <s v="Diğer"/>
    <s v="Kanal Satış"/>
    <s v="Miya"/>
    <s v="Yurt İçi"/>
    <s v="Türkiye"/>
    <s v="Merkez"/>
  </r>
  <r>
    <m/>
    <m/>
    <x v="323"/>
    <s v="Q2"/>
    <x v="1"/>
    <x v="5"/>
    <m/>
    <s v="MİYA OTOMASYON VE BARKOD BILISIM SISTEMLERI SAN TİC. VE L.T.D. STI."/>
    <s v="WPH.03.001"/>
    <s v="Webplus Hosting HIZMETI"/>
    <s v="Univera - Kanal"/>
    <x v="5"/>
    <s v="Hosting"/>
    <s v="Webplus"/>
    <n v="2969.57"/>
    <m/>
    <n v="1"/>
    <m/>
    <n v="2969.57"/>
    <m/>
    <n v="0"/>
    <m/>
    <n v="2969.57"/>
    <m/>
    <n v="0"/>
    <n v="0"/>
    <m/>
    <m/>
    <m/>
    <s v="Miya"/>
    <s v="Mevcut Müşteri"/>
    <s v="Yenileme"/>
    <s v="Hizmet"/>
    <s v="Hosting"/>
    <s v="Diğer"/>
    <s v="Kanal Satış"/>
    <s v="Miya"/>
    <s v="Yurt İçi"/>
    <s v="Türkiye"/>
    <s v="Merkez"/>
  </r>
  <r>
    <m/>
    <m/>
    <x v="323"/>
    <s v="Q2"/>
    <x v="1"/>
    <x v="5"/>
    <m/>
    <s v="BEDAS GIDA SANAYI TICARET LIMITED SIRKETI"/>
    <s v="UH.01.002"/>
    <s v="Unidox Kontör"/>
    <s v="Univera Kontör Satışı"/>
    <x v="6"/>
    <s v="E-Dönüşüm"/>
    <s v="Unidox"/>
    <n v="1.39"/>
    <m/>
    <n v="100000"/>
    <m/>
    <n v="139000"/>
    <m/>
    <n v="0"/>
    <m/>
    <n v="139000"/>
    <m/>
    <n v="0"/>
    <n v="0"/>
    <m/>
    <m/>
    <m/>
    <s v="Bedas"/>
    <s v="Mevcut Müşteri"/>
    <s v="Yeni Satış"/>
    <s v="Kontor"/>
    <s v="Kontor Satışı"/>
    <s v="Diğer"/>
    <s v="Univera Satış"/>
    <s v="Saha Satış"/>
    <s v="Yurt İçi"/>
    <s v="Türkiye"/>
    <s v="Merkez"/>
  </r>
  <r>
    <m/>
    <m/>
    <x v="323"/>
    <s v="Q2"/>
    <x v="1"/>
    <x v="5"/>
    <m/>
    <s v="BIROL GÜNDÜZ"/>
    <s v="UH.01.002"/>
    <s v="Unidox Kontör"/>
    <s v="Univera Kontör Satışı"/>
    <x v="6"/>
    <s v="E-Dönüşüm"/>
    <s v="Unidox"/>
    <n v="1.0667"/>
    <m/>
    <n v="150000"/>
    <m/>
    <n v="160005"/>
    <m/>
    <n v="0"/>
    <m/>
    <n v="160005"/>
    <m/>
    <n v="0"/>
    <n v="0"/>
    <m/>
    <m/>
    <m/>
    <s v="Şen Piliç"/>
    <s v="Mevcut Müşteri"/>
    <s v="Yeni Satış"/>
    <s v="Kontor"/>
    <s v="Kontor Satışı"/>
    <s v="Diğer"/>
    <s v="Univera Satış"/>
    <s v="Saha Satış"/>
    <s v="Yurt İçi"/>
    <s v="Türkiye"/>
    <s v="Dist"/>
  </r>
  <r>
    <m/>
    <m/>
    <x v="323"/>
    <s v="Q2"/>
    <x v="1"/>
    <x v="5"/>
    <m/>
    <s v="ACAR GSF GIDA INSAAT TASIMACILIK ITH.IHR.SANAYI VE TICARET LTD.STI."/>
    <s v="UH.01.002"/>
    <s v="Unidox Kontör"/>
    <s v="Univera Kontör Satışı"/>
    <x v="6"/>
    <s v="E-Dönüşüm"/>
    <s v="Unidox"/>
    <n v="2.8"/>
    <m/>
    <n v="10000"/>
    <m/>
    <n v="28000"/>
    <m/>
    <n v="0"/>
    <m/>
    <n v="28000"/>
    <m/>
    <n v="0"/>
    <n v="0"/>
    <m/>
    <m/>
    <m/>
    <s v="Acar GSF"/>
    <s v="Yeni Müşteri"/>
    <s v="Yeni Satış"/>
    <s v="Kontor"/>
    <s v="Kontor Satışı"/>
    <s v="Diğer"/>
    <s v="Univera Satış"/>
    <s v="Saha Satış"/>
    <s v="Yurt İçi"/>
    <s v="Türkiye"/>
    <s v="Dist"/>
  </r>
  <r>
    <m/>
    <m/>
    <x v="323"/>
    <s v="Q2"/>
    <x v="1"/>
    <x v="5"/>
    <m/>
    <s v="PERRİGO KİŞİSEL Bakım ÜRÜNLERİ SAN. VE TİC. LTD.ŞTİ"/>
    <s v="EH.06.001"/>
    <s v="Enroute Panorama - Hosting Hizmeti"/>
    <s v="Univera - Omega Pharma"/>
    <x v="5"/>
    <s v="Hosting"/>
    <s v="Enroute"/>
    <n v="35544.51"/>
    <m/>
    <n v="1"/>
    <m/>
    <n v="35544.51"/>
    <m/>
    <n v="0"/>
    <m/>
    <n v="35544.51"/>
    <m/>
    <n v="0"/>
    <n v="0"/>
    <m/>
    <m/>
    <m/>
    <s v="Perrigo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324"/>
    <s v="Q1"/>
    <x v="0"/>
    <x v="2"/>
    <m/>
    <s v="BROWN FORMAN İÇKİ TİC. LTD. ŞTİ."/>
    <s v="EH.02.001"/>
    <s v="EnRoute Panorama - Yazilim Bakimi, Yasatma ve Merkezi Destek Hizmeti"/>
    <s v="Univera - Brown Forman"/>
    <x v="10"/>
    <s v="Enroute"/>
    <m/>
    <n v="4378.4399999999996"/>
    <m/>
    <n v="1"/>
    <m/>
    <n v="4378.4399999999996"/>
    <m/>
    <n v="0"/>
    <m/>
    <n v="4378.4399999999996"/>
    <m/>
    <n v="0"/>
    <n v="0"/>
    <s v="UNI240000000402"/>
    <m/>
    <m/>
    <s v="Brown Forman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324"/>
    <s v="Q1"/>
    <x v="0"/>
    <x v="2"/>
    <m/>
    <s v="Şölen Çikolata Gıda Sanayi Ve Ticaret A. Ş."/>
    <s v="EH.05.002"/>
    <s v="EnRoute Panorama - Rapor Gelistirme Hizmeti"/>
    <s v="Univera - Şölen"/>
    <x v="1"/>
    <s v="Enroute"/>
    <m/>
    <n v="5443.2"/>
    <m/>
    <n v="4"/>
    <m/>
    <n v="21772.799999999999"/>
    <m/>
    <n v="0"/>
    <m/>
    <n v="21772.799999999999"/>
    <m/>
    <n v="0"/>
    <n v="0"/>
    <s v="UNI240000000393"/>
    <m/>
    <m/>
    <s v="Şölen"/>
    <s v="Mevcut Müşteri"/>
    <s v="Yeni Satış"/>
    <s v="Hizmet"/>
    <s v="Rapor Geliştirme"/>
    <s v="Key Account"/>
    <s v="Univera Satış"/>
    <s v="Saha Satış"/>
    <s v="Yurt İçi"/>
    <s v="Türkiye"/>
    <s v="Merkez"/>
  </r>
  <r>
    <m/>
    <m/>
    <x v="324"/>
    <s v="Q1"/>
    <x v="0"/>
    <x v="2"/>
    <m/>
    <s v="Mey İçki Sanayi ve Ticaret A.Ş."/>
    <s v="EH.01.001"/>
    <s v="EnRoute Panorama - Proje Yönetim Hizmeti"/>
    <s v="Univera - Mey İçki"/>
    <x v="0"/>
    <s v="Enroute"/>
    <m/>
    <n v="4723"/>
    <m/>
    <n v="20"/>
    <m/>
    <n v="94460"/>
    <m/>
    <n v="0"/>
    <m/>
    <n v="94460"/>
    <m/>
    <n v="0"/>
    <n v="0"/>
    <s v="UNI240000000384"/>
    <m/>
    <m/>
    <s v="Mey İçki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324"/>
    <s v="Q1"/>
    <x v="0"/>
    <x v="2"/>
    <m/>
    <s v="BROWN FORMAN İÇKİ TİC. LTD. ŞTİ."/>
    <s v="EYS.02.033"/>
    <s v="EnRoute Panorama - Mobil Kullanici Lisansi Standart"/>
    <s v="Univera - Brown Forman"/>
    <x v="10"/>
    <s v="Enroute"/>
    <m/>
    <n v="6634"/>
    <m/>
    <n v="3"/>
    <m/>
    <n v="19902"/>
    <m/>
    <n v="0"/>
    <m/>
    <n v="19902"/>
    <m/>
    <n v="0"/>
    <n v="0"/>
    <s v="UNI240000000402"/>
    <m/>
    <m/>
    <s v="Brown Forman"/>
    <s v="Mevcut Müşteri"/>
    <s v="Yeni Satış"/>
    <s v="Lisans"/>
    <s v="Lisans Satışı"/>
    <s v="Key Account"/>
    <s v="Univera Satış"/>
    <s v="Saha Satış"/>
    <s v="Yurt İçi"/>
    <s v="Türkiye"/>
    <s v="Merkez"/>
  </r>
  <r>
    <m/>
    <m/>
    <x v="324"/>
    <s v="Q2"/>
    <x v="0"/>
    <x v="3"/>
    <m/>
    <s v="ERIKLI SU VE MESRUBAT SAN. TIC. A.S"/>
    <s v="EH.03.001"/>
    <s v="EnRoute Panorama - Çafri Merkezi Hizmeti  (MSD)"/>
    <s v="Univera - Nestle Waters"/>
    <x v="2"/>
    <s v="Enroute"/>
    <m/>
    <n v="13811.301467889909"/>
    <m/>
    <n v="109"/>
    <m/>
    <n v="1505431.8635"/>
    <m/>
    <n v="3.5000000000000001E-3"/>
    <m/>
    <n v="1505431.86"/>
    <m/>
    <n v="0"/>
    <n v="0"/>
    <s v="UNI240000000440"/>
    <m/>
    <m/>
    <s v="Nestle"/>
    <s v="Mevcut Müşteri"/>
    <s v="Yenileme"/>
    <s v="Hizmet"/>
    <s v="Çağrı Merkezi"/>
    <s v="Key Account"/>
    <s v="Univera Satış"/>
    <s v="Saha Satış"/>
    <s v="Yurt İçi"/>
    <s v="Türkiye"/>
    <s v="Merkez"/>
  </r>
  <r>
    <m/>
    <m/>
    <x v="325"/>
    <s v="Q2"/>
    <x v="0"/>
    <x v="3"/>
    <m/>
    <s v="ERIKLI SU VE MESRUBAT SAN. TIC. A.S"/>
    <s v="EH.02.009"/>
    <s v="Enroute Panorama Asset Tracker - Demirbas Modülü Yazilim Bakimi Hizmeti "/>
    <s v="Univera - Nestle Waters"/>
    <x v="2"/>
    <s v="Enroute"/>
    <m/>
    <n v="67230.880000000005"/>
    <m/>
    <n v="1"/>
    <m/>
    <n v="67230.875700000004"/>
    <m/>
    <n v="-4.3E-3"/>
    <m/>
    <n v="67230.880000000005"/>
    <m/>
    <n v="0"/>
    <n v="0"/>
    <s v="UNI240000000440"/>
    <m/>
    <m/>
    <s v="Nestle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325"/>
    <s v="Q2"/>
    <x v="0"/>
    <x v="3"/>
    <m/>
    <s v="ERIKLI SU VE MESRUBAT SAN. TIC. A.S"/>
    <s v="EH.02.001"/>
    <s v="EnRoute Panorama - Yazilim Bakimi, Yasatma ve Merkezi Destek Hizmeti"/>
    <s v="Univera - Nestle Waters"/>
    <x v="2"/>
    <s v="Enroute"/>
    <m/>
    <n v="218771.02"/>
    <m/>
    <n v="1"/>
    <m/>
    <n v="218771.01579999999"/>
    <m/>
    <n v="-4.1999999999999997E-3"/>
    <m/>
    <n v="218771.02"/>
    <m/>
    <n v="0"/>
    <n v="0"/>
    <s v="UNI240000000440"/>
    <m/>
    <m/>
    <s v="Nestle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325"/>
    <s v="Q2"/>
    <x v="0"/>
    <x v="3"/>
    <m/>
    <s v="JTI TÜTÜN ÜRÜNLERI SANAYI A.S"/>
    <s v="EH.02.001"/>
    <s v="EnRoute Panorama - Yazilim Bakimi, Yasatma ve Merkezi Destek Hizmeti"/>
    <s v="Univera - JTI"/>
    <x v="2"/>
    <s v="Enroute"/>
    <m/>
    <n v="129261.72"/>
    <m/>
    <n v="1"/>
    <m/>
    <n v="129261.72"/>
    <m/>
    <n v="0"/>
    <m/>
    <n v="129261.72"/>
    <m/>
    <n v="0"/>
    <n v="0"/>
    <s v="UNI240000000443"/>
    <m/>
    <m/>
    <s v="JTI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325"/>
    <s v="Q2"/>
    <x v="0"/>
    <x v="3"/>
    <m/>
    <s v="JTI TÜTÜN ÜRÜNLERI SANAYI A.S"/>
    <s v="EH.03.003"/>
    <s v="EnRoute Panorama - Uzman Destek Hizmeti"/>
    <s v="Univera - JTI"/>
    <x v="2"/>
    <s v="Enroute"/>
    <m/>
    <n v="100000"/>
    <m/>
    <n v="3"/>
    <m/>
    <n v="300000"/>
    <m/>
    <n v="0"/>
    <m/>
    <n v="300000"/>
    <m/>
    <n v="0"/>
    <n v="0"/>
    <s v="UNI240000000432"/>
    <m/>
    <m/>
    <s v="JTI"/>
    <s v="Mevcut Müşteri"/>
    <s v="Yenileme"/>
    <s v="Hizmet"/>
    <s v="Hosting"/>
    <s v="Key Account"/>
    <s v="Univera Satış"/>
    <s v="Saha Satış"/>
    <s v="Yurt İçi"/>
    <s v="Türkiye"/>
    <s v="Merkez"/>
  </r>
  <r>
    <m/>
    <m/>
    <x v="325"/>
    <s v="Q2"/>
    <x v="0"/>
    <x v="3"/>
    <m/>
    <s v="YAHYA BULUT -BULUT GIDA"/>
    <s v="EH.03.006"/>
    <s v="EnRoute Panorama - Uzaktan Kurulum ve Efitim Hizmeti"/>
    <s v="Univera - Haribo"/>
    <x v="7"/>
    <s v="Enroute"/>
    <m/>
    <n v="5481"/>
    <m/>
    <n v="1"/>
    <m/>
    <n v="5481"/>
    <m/>
    <n v="0"/>
    <m/>
    <n v="5481"/>
    <m/>
    <n v="0"/>
    <n v="0"/>
    <s v="UNI240000000437"/>
    <m/>
    <m/>
    <s v="Haribo"/>
    <s v="Mevcut Müşteri"/>
    <s v="Yeni Satış"/>
    <s v="Hizmet"/>
    <s v="Kurulum ve Eğitim"/>
    <s v="Key Account"/>
    <s v="Univera Satış"/>
    <s v="Saha Satış"/>
    <s v="Yurt İçi"/>
    <s v="Türkiye"/>
    <s v="Dist"/>
  </r>
  <r>
    <m/>
    <m/>
    <x v="325"/>
    <s v="Q2"/>
    <x v="0"/>
    <x v="3"/>
    <m/>
    <s v="YAHYA BULUT -BULUT GIDA"/>
    <s v="EYS.04.012"/>
    <s v="EnRoute Panorama - E-Dönüsüm Modül Lisansi Standart"/>
    <s v="Univera - Haribo"/>
    <x v="7"/>
    <s v="Enroute"/>
    <m/>
    <n v="20789"/>
    <m/>
    <n v="1"/>
    <m/>
    <n v="20789"/>
    <m/>
    <n v="0"/>
    <m/>
    <n v="20789"/>
    <m/>
    <n v="0"/>
    <n v="0"/>
    <s v="UNI240000000437"/>
    <m/>
    <m/>
    <s v="Haribo"/>
    <s v="Mevcut Müşteri"/>
    <s v="Yeni Satış"/>
    <s v="Lisans"/>
    <s v="Lisans Satışı"/>
    <s v="Key Account"/>
    <s v="Univera Satış"/>
    <s v="Saha Satış"/>
    <s v="Yurt İçi"/>
    <s v="Türkiye"/>
    <s v="Dist"/>
  </r>
  <r>
    <m/>
    <m/>
    <x v="325"/>
    <s v="Q2"/>
    <x v="0"/>
    <x v="3"/>
    <m/>
    <s v="ERIKLI SU VE MESRUBAT SAN. TIC. A.S"/>
    <s v="EH.03.008"/>
    <s v="EnRoute Panorama - Çafri Merkezi Hizmeti (DDI / OutSource)"/>
    <s v="Univera - Nestle Waters"/>
    <x v="2"/>
    <s v="Enroute"/>
    <m/>
    <n v="8096.28"/>
    <m/>
    <n v="3"/>
    <m/>
    <n v="24288.8406"/>
    <m/>
    <n v="5.9999999999999995E-4"/>
    <m/>
    <n v="24288.84"/>
    <m/>
    <n v="0"/>
    <n v="0"/>
    <s v="UNI240000000440"/>
    <m/>
    <m/>
    <s v="Nestle"/>
    <s v="Mevcut Müşteri"/>
    <s v="Yenileme"/>
    <s v="Hizmet"/>
    <s v="Çağrı Merkezi"/>
    <s v="Key Account"/>
    <s v="Univera Satış"/>
    <s v="Saha Satış"/>
    <s v="Yurt İçi"/>
    <s v="Türkiye"/>
    <s v="Merkez"/>
  </r>
  <r>
    <m/>
    <m/>
    <x v="325"/>
    <s v="Q2"/>
    <x v="0"/>
    <x v="3"/>
    <m/>
    <s v="NESTLE TÜRKIYE GIDA SANAYI A.S."/>
    <s v="EH.03.001"/>
    <s v="EnRoute Panorama - Çafri Merkezi Hizmeti  (MSD)"/>
    <s v="Univera - Nestle Professional"/>
    <x v="2"/>
    <s v="Enroute"/>
    <m/>
    <n v="13811.301506849315"/>
    <m/>
    <n v="73"/>
    <m/>
    <n v="1008225.0095"/>
    <m/>
    <n v="-5.0000000000000001E-4"/>
    <m/>
    <n v="1008225.01"/>
    <m/>
    <n v="0"/>
    <n v="0"/>
    <s v="UNI240000000451"/>
    <m/>
    <m/>
    <s v="Nestle"/>
    <s v="Mevcut Müşteri"/>
    <s v="Yenileme"/>
    <s v="Hizmet"/>
    <s v="Çağrı Merkezi"/>
    <s v="Key Account"/>
    <s v="Univera Satış"/>
    <s v="Saha Satış"/>
    <s v="Yurt İçi"/>
    <s v="Türkiye"/>
    <s v="Merkez"/>
  </r>
  <r>
    <m/>
    <m/>
    <x v="325"/>
    <s v="Q2"/>
    <x v="0"/>
    <x v="3"/>
    <m/>
    <s v="NESTLE TÜRKIYE GIDA SANAYI A.S."/>
    <s v="EH.03.001"/>
    <s v="EnRoute Panorama - Çafri Merkezi Hizmeti  (MSD)"/>
    <s v="Univera - Nestle Retail"/>
    <x v="2"/>
    <s v="Enroute"/>
    <m/>
    <n v="13811.301492537314"/>
    <m/>
    <n v="67"/>
    <m/>
    <n v="925357.20050000004"/>
    <m/>
    <n v="5.0000000000000001E-4"/>
    <m/>
    <n v="925357.2"/>
    <m/>
    <n v="0"/>
    <n v="0"/>
    <s v="UNI240000000450"/>
    <m/>
    <m/>
    <s v="Nestle"/>
    <s v="Mevcut Müşteri"/>
    <s v="Yenileme"/>
    <s v="Hizmet"/>
    <s v="Çağrı Merkezi"/>
    <s v="Key Account"/>
    <s v="Univera Satış"/>
    <s v="Saha Satış"/>
    <s v="Yurt İçi"/>
    <s v="Türkiye"/>
    <s v="Merkez"/>
  </r>
  <r>
    <m/>
    <m/>
    <x v="325"/>
    <s v="Q2"/>
    <x v="0"/>
    <x v="3"/>
    <m/>
    <s v="Mey İçki Sanayi ve Ticaret A.Ş."/>
    <s v="EH.03.004"/>
    <s v="EnRoute Panorama - Admin Operatör Hizmeti"/>
    <s v="Univera - Mey İçki"/>
    <x v="2"/>
    <s v="Enroute"/>
    <m/>
    <n v="87561.02"/>
    <m/>
    <n v="1"/>
    <m/>
    <n v="87561.018800000005"/>
    <m/>
    <n v="-1.1999999999999999E-3"/>
    <m/>
    <n v="87561.02"/>
    <m/>
    <n v="0"/>
    <n v="0"/>
    <s v="UNI240000000422"/>
    <m/>
    <m/>
    <s v="Mey İçki"/>
    <s v="Mevcut Müşteri"/>
    <s v="Yenileme"/>
    <s v="Hizmet"/>
    <s v="Uzman Destek Hizmeti"/>
    <s v="Key Account"/>
    <s v="Univera Satış"/>
    <s v="Saha Satış"/>
    <s v="Yurt İçi"/>
    <s v="Türkiye"/>
    <s v="Merkez"/>
  </r>
  <r>
    <m/>
    <m/>
    <x v="325"/>
    <s v="Q2"/>
    <x v="0"/>
    <x v="3"/>
    <m/>
    <s v="Şölen Çikolata Gıda Sanayi Ve Ticaret A. Ş."/>
    <s v="EH.03.004"/>
    <s v="EnRoute Panorama - Admin Operatör Hizmeti"/>
    <s v="Univera - Şölen"/>
    <x v="2"/>
    <s v="Enroute"/>
    <m/>
    <n v="99000"/>
    <m/>
    <n v="1"/>
    <m/>
    <n v="99000"/>
    <m/>
    <n v="0"/>
    <m/>
    <n v="99000"/>
    <m/>
    <n v="0"/>
    <n v="0"/>
    <s v="UNI240000000425"/>
    <m/>
    <m/>
    <s v="Şölen"/>
    <s v="Mevcut Müşteri"/>
    <s v="Yenileme"/>
    <s v="Hizmet"/>
    <s v="Uzman Destek Hizmeti"/>
    <s v="Key Account"/>
    <s v="Univera Satış"/>
    <s v="Saha Satış"/>
    <s v="Yurt İçi"/>
    <s v="Türkiye"/>
    <s v="Merkez"/>
  </r>
  <r>
    <m/>
    <m/>
    <x v="325"/>
    <s v="Q2"/>
    <x v="1"/>
    <x v="5"/>
    <m/>
    <s v="MİYA OTOMASYON VE BARKOD BILISIM SISTEMLERI SAN TİC. VE L.T.D. STI."/>
    <s v="UH.01.002"/>
    <s v="Unidox Kontör"/>
    <s v="Univera Kontör Satışı"/>
    <x v="5"/>
    <s v="E-Dönüşüm"/>
    <s v="Unidox"/>
    <n v="1.181"/>
    <m/>
    <n v="100000"/>
    <m/>
    <n v="118100"/>
    <m/>
    <n v="0"/>
    <m/>
    <n v="118100"/>
    <m/>
    <n v="0"/>
    <n v="0"/>
    <m/>
    <m/>
    <m/>
    <s v="Miya"/>
    <s v="Mevcut Müşteri"/>
    <s v="Yeni Satış"/>
    <s v="Kontor"/>
    <s v="Kontor Satışı"/>
    <s v="Diğer"/>
    <s v="Kanal Satış"/>
    <s v="Miya"/>
    <s v="Yurt İçi"/>
    <s v="Türkiye"/>
    <s v="Merkez"/>
  </r>
  <r>
    <m/>
    <m/>
    <x v="325"/>
    <s v="Q2"/>
    <x v="1"/>
    <x v="5"/>
    <m/>
    <s v="KULE GIDA INSAAT TURIZM SAN VE TIC.LTD.STI."/>
    <s v="UH.01.002"/>
    <s v="Unidox Kontör"/>
    <s v="Univera Kontör Satışı"/>
    <x v="6"/>
    <s v="E-Dönüşüm"/>
    <s v="Unidox"/>
    <n v="1.6667000000000001"/>
    <m/>
    <n v="50000"/>
    <m/>
    <n v="83335"/>
    <m/>
    <n v="0"/>
    <m/>
    <n v="83335"/>
    <m/>
    <n v="0"/>
    <n v="0"/>
    <m/>
    <m/>
    <m/>
    <s v="Danone"/>
    <s v="Mevcut Müşteri"/>
    <s v="Yeni Satış"/>
    <s v="Kontor"/>
    <s v="Kontor Satışı"/>
    <s v="Diğer"/>
    <s v="Univera Satış"/>
    <s v="Saha Satış"/>
    <s v="Yurt İçi"/>
    <s v="Türkiye"/>
    <s v="Dist"/>
  </r>
  <r>
    <m/>
    <m/>
    <x v="325"/>
    <s v="Q2"/>
    <x v="1"/>
    <x v="5"/>
    <m/>
    <s v="NESTLE TÜRKIYE GIDA SANAYI A.S."/>
    <s v="QH.02.001"/>
    <s v="Quest Panorama - Yillik Yazilim Bakimi, Yasatma ve Merkezi Destek Hizmeti"/>
    <s v="Univera - Nestle Retail"/>
    <x v="11"/>
    <s v="Quest"/>
    <s v="Quest"/>
    <n v="32270.82"/>
    <m/>
    <n v="2"/>
    <m/>
    <n v="64541.640800000001"/>
    <m/>
    <n v="8.0000000000000004E-4"/>
    <m/>
    <n v="64541.64"/>
    <m/>
    <n v="0"/>
    <n v="0"/>
    <m/>
    <m/>
    <m/>
    <s v="Nestle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325"/>
    <s v="Q2"/>
    <x v="1"/>
    <x v="5"/>
    <m/>
    <s v="NESTLE TÜRKIYE GIDA SANAYI A.S."/>
    <s v="QH.03.001"/>
    <s v="Quest Panorama - Çağrı Merkezi Hizmeti"/>
    <s v="Univera - Nestle Retail"/>
    <x v="11"/>
    <s v="Quest"/>
    <s v="Quest"/>
    <n v="285.75"/>
    <m/>
    <n v="1"/>
    <m/>
    <n v="285.75110000000001"/>
    <m/>
    <n v="1.1000000000000001E-3"/>
    <m/>
    <n v="285.75"/>
    <m/>
    <n v="0"/>
    <n v="0"/>
    <m/>
    <m/>
    <m/>
    <s v="Nestle"/>
    <s v="Mevcut Müşteri"/>
    <s v="Yenileme"/>
    <s v="Hizmet"/>
    <s v="Çağrı Merkezi"/>
    <s v="Key Account"/>
    <s v="Univera Satış"/>
    <s v="Saha Satış"/>
    <s v="Yurt İçi"/>
    <s v="Türkiye"/>
    <s v="Merkez"/>
  </r>
  <r>
    <m/>
    <m/>
    <x v="325"/>
    <s v="Q2"/>
    <x v="1"/>
    <x v="5"/>
    <m/>
    <s v="NESTLE TÜRKIYE GIDA SANAYI A.S."/>
    <s v="EH.06.001"/>
    <s v="Enroute Panorama - Hosting Hizmeti"/>
    <s v="Univera - Nestle Retail"/>
    <x v="11"/>
    <s v="Hosting"/>
    <s v="Enroute"/>
    <n v="362979.99"/>
    <m/>
    <n v="1"/>
    <m/>
    <n v="362979.99"/>
    <m/>
    <n v="0"/>
    <m/>
    <n v="362979.99"/>
    <m/>
    <n v="0"/>
    <n v="0"/>
    <m/>
    <m/>
    <m/>
    <s v="Nestle"/>
    <s v="Mevcut Müşteri"/>
    <s v="Yenileme"/>
    <s v="Hizmet"/>
    <s v="Hosting"/>
    <s v="Key Account"/>
    <s v="Univera Satış"/>
    <s v="Saha Satış"/>
    <s v="Yurt İçi"/>
    <s v="Türkiye"/>
    <s v="Merkez"/>
  </r>
  <r>
    <m/>
    <m/>
    <x v="325"/>
    <s v="Q2"/>
    <x v="1"/>
    <x v="5"/>
    <m/>
    <s v="Tadım Gıda Maddeleri San. ve Tic. A.Ş."/>
    <s v="EH.06.001"/>
    <s v="Enroute Panorama - Hosting Hizmeti"/>
    <s v="Univera - Tadım"/>
    <x v="19"/>
    <s v="Hosting"/>
    <s v="Enroute"/>
    <n v="142032.28"/>
    <m/>
    <n v="1"/>
    <m/>
    <n v="142032.28"/>
    <m/>
    <n v="0"/>
    <m/>
    <n v="142032.28"/>
    <m/>
    <n v="0"/>
    <n v="0"/>
    <m/>
    <m/>
    <m/>
    <s v="Tadım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325"/>
    <s v="Q2"/>
    <x v="1"/>
    <x v="5"/>
    <m/>
    <s v="Tadım Gıda Maddeleri San. ve Tic. A.Ş."/>
    <s v="EH.06.001"/>
    <s v="Enroute Panorama - Hosting Hizmeti"/>
    <s v="Univera - Tadım"/>
    <x v="19"/>
    <s v="Hosting"/>
    <s v="Enroute"/>
    <n v="142032.28"/>
    <m/>
    <n v="1"/>
    <m/>
    <n v="142032.28"/>
    <m/>
    <n v="0"/>
    <m/>
    <n v="142032.28"/>
    <m/>
    <n v="0"/>
    <n v="0"/>
    <m/>
    <m/>
    <m/>
    <s v="Tadım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326"/>
    <s v="Q2"/>
    <x v="0"/>
    <x v="3"/>
    <m/>
    <s v="DÜZEY TÜKETIM MAL. SAN. PAZ. VE TIC. A.S."/>
    <s v="EH.02.001"/>
    <s v="EnRoute Panorama - Yazilim Bakimi, Yasatma ve Merkezi Destek Hizmeti"/>
    <s v="Univera - Düzey Tüketim"/>
    <x v="2"/>
    <s v="Enroute"/>
    <m/>
    <n v="704283"/>
    <m/>
    <n v="1"/>
    <m/>
    <n v="704283"/>
    <m/>
    <n v="0"/>
    <m/>
    <n v="704283"/>
    <m/>
    <n v="0"/>
    <n v="0"/>
    <s v="UNI240000000453"/>
    <m/>
    <m/>
    <s v="Düzey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326"/>
    <s v="Q2"/>
    <x v="0"/>
    <x v="3"/>
    <m/>
    <s v="JTI TÜTÜN ÜRÜNLERI SANAYI A.S"/>
    <s v="EH.03.001"/>
    <s v="EnRoute Panorama - Çafri Merkezi Hizmeti  (MSD)"/>
    <s v="Univera - JTI"/>
    <x v="2"/>
    <s v="Enroute"/>
    <m/>
    <n v="24504.789999999997"/>
    <m/>
    <n v="12"/>
    <m/>
    <n v="294057.48"/>
    <m/>
    <n v="0"/>
    <m/>
    <n v="294057.48"/>
    <m/>
    <n v="0"/>
    <n v="0"/>
    <s v="UNI240000000454"/>
    <m/>
    <m/>
    <s v="JTI"/>
    <s v="Mevcut Müşteri"/>
    <s v="Yenileme"/>
    <s v="Hizmet"/>
    <s v="Çağrı Merkezi"/>
    <s v="Key Account"/>
    <s v="Univera Satış"/>
    <s v="Saha Satış"/>
    <s v="Yurt İçi"/>
    <s v="Türkiye"/>
    <s v="Merkez"/>
  </r>
  <r>
    <m/>
    <m/>
    <x v="326"/>
    <s v="Q2"/>
    <x v="1"/>
    <x v="5"/>
    <m/>
    <s v="HIT MAGAZACILIK IHT.VE TÜK.MAD.SAN.VE TIC.A.S."/>
    <s v="UH.01.002"/>
    <s v="Unidox Kontör"/>
    <s v="Univera Kontör Satışı"/>
    <x v="6"/>
    <s v="E-Dönüşüm"/>
    <s v="Unidox"/>
    <n v="0.8"/>
    <m/>
    <n v="250000"/>
    <m/>
    <n v="200000"/>
    <m/>
    <n v="0"/>
    <m/>
    <n v="200000"/>
    <m/>
    <n v="0"/>
    <n v="0"/>
    <m/>
    <m/>
    <m/>
    <s v="Şen Piliç"/>
    <s v="Mevcut Müşteri"/>
    <s v="Yeni Satış"/>
    <s v="Kontor"/>
    <s v="Kontor Satışı"/>
    <s v="Diğer"/>
    <s v="Univera Satış"/>
    <s v="Saha Satış"/>
    <s v="Yurt İçi"/>
    <s v="Türkiye"/>
    <s v="Dist"/>
  </r>
  <r>
    <m/>
    <m/>
    <x v="326"/>
    <s v="Q2"/>
    <x v="1"/>
    <x v="5"/>
    <m/>
    <s v="DOĞAN TREND OTOMOTİV TİCARET Hizmet VE TEKNOLOJİ ANONİM ŞİRKETİ"/>
    <n v="99000"/>
    <s v="DIGER GELIRLER"/>
    <s v="Univera - Doğan Trend"/>
    <x v="13"/>
    <s v="ServiceCore"/>
    <s v="Enroute"/>
    <n v="53000"/>
    <m/>
    <n v="-1"/>
    <m/>
    <n v="0"/>
    <m/>
    <n v="0"/>
    <m/>
    <n v="-53000"/>
    <m/>
    <n v="1"/>
    <n v="53000"/>
    <m/>
    <m/>
    <m/>
    <s v="Doğan Trend"/>
    <s v="Mevcut Müşteri"/>
    <s v="Yeni Satış"/>
    <s v="Hizmet"/>
    <s v="Kurulum ve Eğitim"/>
    <s v="Key Account"/>
    <s v="Univera Satış"/>
    <s v="Saha Satış"/>
    <s v="Yurt İçi"/>
    <s v="Türkiye"/>
    <s v="Merkez"/>
  </r>
  <r>
    <m/>
    <m/>
    <x v="327"/>
    <s v="Q2"/>
    <x v="0"/>
    <x v="3"/>
    <m/>
    <s v="DÜZEY TÜKETIM MAL. SAN. PAZ. VE TIC. A.S."/>
    <s v="EH.02.009"/>
    <s v="Enroute Panorama Asset Tracker - Demirbas Modülü Yazilim Bakimi Hizmeti "/>
    <s v="Univera - Düzey Tüketim"/>
    <x v="2"/>
    <s v="Enroute"/>
    <m/>
    <n v="63720"/>
    <m/>
    <n v="1"/>
    <m/>
    <n v="63720"/>
    <m/>
    <n v="0"/>
    <m/>
    <n v="63720"/>
    <m/>
    <n v="0"/>
    <n v="0"/>
    <s v="UNI240000000453"/>
    <m/>
    <m/>
    <s v="Düzey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327"/>
    <s v="Q2"/>
    <x v="0"/>
    <x v="3"/>
    <m/>
    <s v="NESTLE TÜRKIYE GIDA SANAYI A.S."/>
    <s v="EH.02.001"/>
    <s v="EnRoute Panorama - Yazilim Bakimi, Yasatma ve Merkezi Destek Hizmeti"/>
    <s v="Univera - Nestle Professional"/>
    <x v="2"/>
    <s v="Enroute"/>
    <m/>
    <n v="218771.02"/>
    <m/>
    <n v="1"/>
    <m/>
    <n v="218771.01579999999"/>
    <m/>
    <n v="-4.1999999999999997E-3"/>
    <m/>
    <n v="218771.02"/>
    <m/>
    <n v="0"/>
    <n v="0"/>
    <s v="UNI240000000451"/>
    <m/>
    <m/>
    <s v="Nestle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327"/>
    <s v="Q2"/>
    <x v="0"/>
    <x v="3"/>
    <m/>
    <s v="NESTLE TÜRKIYE GIDA SANAYI A.S."/>
    <s v="EH.02.001"/>
    <s v="EnRoute Panorama - Yazilim Bakimi, Yasatma ve Merkezi Destek Hizmeti"/>
    <s v="Univera - Nestle Retail"/>
    <x v="2"/>
    <s v="Enroute"/>
    <m/>
    <n v="218771.02"/>
    <m/>
    <n v="1"/>
    <m/>
    <n v="218771.01579999999"/>
    <m/>
    <n v="-4.1999999999999997E-3"/>
    <m/>
    <n v="218771.02"/>
    <m/>
    <n v="0"/>
    <n v="0"/>
    <s v="UNI240000000450"/>
    <m/>
    <m/>
    <s v="Nestle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327"/>
    <s v="Q2"/>
    <x v="0"/>
    <x v="3"/>
    <m/>
    <s v="NESTLE TÜRKIYE GIDA SANAYI A.S."/>
    <s v="EH.03.008"/>
    <s v="EnRoute Panorama - Çafri Merkezi Hizmeti (DDI / OutSource)"/>
    <s v="Univera - Nestle Professional"/>
    <x v="2"/>
    <s v="Enroute"/>
    <m/>
    <n v="8096.2800000000007"/>
    <m/>
    <n v="19"/>
    <m/>
    <n v="153829.32380000001"/>
    <m/>
    <n v="3.8E-3"/>
    <m/>
    <n v="153829.32"/>
    <m/>
    <n v="0"/>
    <n v="0"/>
    <s v="UNI240000000451"/>
    <m/>
    <m/>
    <s v="Nestle"/>
    <s v="Mevcut Müşteri"/>
    <s v="Yenileme"/>
    <s v="Hizmet"/>
    <s v="Çağrı Merkezi"/>
    <s v="Key Account"/>
    <s v="Univera Satış"/>
    <s v="Saha Satış"/>
    <s v="Yurt İçi"/>
    <s v="Türkiye"/>
    <s v="Merkez"/>
  </r>
  <r>
    <m/>
    <m/>
    <x v="327"/>
    <s v="Q2"/>
    <x v="1"/>
    <x v="5"/>
    <m/>
    <s v="ERAY TOPTAN TICARET - SINAN GÖBEL"/>
    <s v="UH.01.002"/>
    <s v="Unidox Kontör"/>
    <s v="Univera Kontör Satışı"/>
    <x v="6"/>
    <s v="E-Dönüşüm"/>
    <s v="Unidox"/>
    <n v="4"/>
    <m/>
    <n v="5000"/>
    <m/>
    <n v="20000"/>
    <m/>
    <n v="0"/>
    <m/>
    <n v="20000"/>
    <m/>
    <n v="0"/>
    <n v="0"/>
    <m/>
    <m/>
    <m/>
    <s v="Doğuş Çay"/>
    <s v="Mevcut Müşteri"/>
    <s v="Yeni Satış"/>
    <s v="Kontor"/>
    <s v="Kontor Satışı"/>
    <s v="Diğer"/>
    <s v="Univera Satış"/>
    <s v="Saha Satış"/>
    <s v="Yurt İçi"/>
    <s v="Türkiye"/>
    <s v="Dist"/>
  </r>
  <r>
    <m/>
    <m/>
    <x v="327"/>
    <s v="Q2"/>
    <x v="1"/>
    <x v="5"/>
    <m/>
    <s v="ÖZ KA GIDA SAN.TIC.LTD.STI"/>
    <s v="UH.01.002"/>
    <s v="Unidox Kontör"/>
    <s v="Univera Kontör Satışı"/>
    <x v="6"/>
    <s v="E-Dönüşüm"/>
    <s v="Unidox"/>
    <n v="1.86"/>
    <m/>
    <n v="50000"/>
    <m/>
    <n v="93000"/>
    <m/>
    <n v="0"/>
    <m/>
    <n v="93000"/>
    <m/>
    <n v="0"/>
    <n v="0"/>
    <m/>
    <m/>
    <m/>
    <s v="Öz Ka Gıda"/>
    <s v="Yeni Müşteri"/>
    <s v="Yeni Satış"/>
    <s v="Kontor"/>
    <s v="Kontor Satışı"/>
    <s v="Diğer"/>
    <s v="Univera Satış"/>
    <s v="Saha Satış"/>
    <s v="Yurt İçi"/>
    <s v="Türkiye"/>
    <s v="Merkez"/>
  </r>
  <r>
    <m/>
    <m/>
    <x v="327"/>
    <s v="Q2"/>
    <x v="1"/>
    <x v="5"/>
    <m/>
    <s v="Tadım Gıda Maddeleri San. ve Tic. A.Ş."/>
    <s v="QH.02.001"/>
    <s v="Quest Panorama - Yillik Yazilim Bakimi, Yasatma ve Merkezi Destek Hizmeti"/>
    <s v="Univera - Tadım"/>
    <x v="19"/>
    <s v="Quest"/>
    <s v="Quest"/>
    <n v="48888.46"/>
    <m/>
    <n v="1"/>
    <m/>
    <n v="48888.46"/>
    <m/>
    <n v="0"/>
    <m/>
    <n v="48888.46"/>
    <m/>
    <n v="0"/>
    <n v="0"/>
    <m/>
    <m/>
    <m/>
    <s v="Tadım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328"/>
    <s v="Q2"/>
    <x v="1"/>
    <x v="5"/>
    <m/>
    <s v="ELMAS GIDA- UGUR ELMAS"/>
    <s v="UH.01.002"/>
    <s v="Unidox Kontör"/>
    <s v="Univera Kontör Satışı"/>
    <x v="6"/>
    <s v="E-Dönüşüm"/>
    <s v="Unidox"/>
    <n v="2.5"/>
    <m/>
    <n v="10000"/>
    <m/>
    <n v="25000"/>
    <m/>
    <n v="0"/>
    <m/>
    <n v="25000"/>
    <m/>
    <n v="0"/>
    <n v="0"/>
    <m/>
    <m/>
    <m/>
    <s v="Dardanel"/>
    <s v="Mevcut Müşteri"/>
    <s v="Yeni Satış"/>
    <s v="Kontor"/>
    <s v="Kontor Satışı"/>
    <s v="Diğer"/>
    <s v="Univera Satış"/>
    <s v="Saha Satış"/>
    <s v="Yurt İçi"/>
    <s v="Türkiye"/>
    <s v="Dist"/>
  </r>
  <r>
    <m/>
    <m/>
    <x v="329"/>
    <s v="Q2"/>
    <x v="0"/>
    <x v="3"/>
    <m/>
    <s v="DÜZEY TÜKETIM MAL. SAN. PAZ. VE TIC. A.S."/>
    <s v="EH.03.008"/>
    <s v="EnRoute Panorama - Çafri Merkezi Hizmeti (DDI / OutSource)"/>
    <s v="Univera - Düzey Tüketim"/>
    <x v="2"/>
    <s v="Enroute"/>
    <m/>
    <n v="13357.5"/>
    <m/>
    <n v="1"/>
    <m/>
    <n v="13357.5"/>
    <m/>
    <n v="0"/>
    <m/>
    <n v="13357.5"/>
    <m/>
    <n v="0"/>
    <n v="0"/>
    <s v="UNI240000000453"/>
    <m/>
    <m/>
    <s v="Düzey"/>
    <s v="Mevcut Müşteri"/>
    <s v="Yenileme"/>
    <s v="Hizmet"/>
    <s v="Çağrı Merkezi"/>
    <s v="Key Account"/>
    <s v="Univera Satış"/>
    <s v="Saha Satış"/>
    <s v="Yurt İçi"/>
    <s v="Türkiye"/>
    <s v="Merkez"/>
  </r>
  <r>
    <m/>
    <m/>
    <x v="329"/>
    <s v="Q2"/>
    <x v="0"/>
    <x v="3"/>
    <m/>
    <s v="AGAÇLI OTOMOTIV GIDA TIC. VE SAN. A.S."/>
    <s v="EH.03.001"/>
    <s v="EnRoute Panorama - Çafri Merkezi Hizmeti  (MSD)"/>
    <s v="Univera - JTI"/>
    <x v="2"/>
    <s v="Enroute"/>
    <m/>
    <n v="1161.2"/>
    <m/>
    <n v="60"/>
    <m/>
    <n v="69672"/>
    <m/>
    <n v="0"/>
    <m/>
    <n v="69672"/>
    <m/>
    <n v="0"/>
    <n v="0"/>
    <s v="UNI240000000470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329"/>
    <s v="Q2"/>
    <x v="0"/>
    <x v="3"/>
    <m/>
    <s v="DÜNYA MESRUBAT GIDA INS.TURIZM PAZ. SAN. VE TIC. LTD. STI."/>
    <s v="EH.03.001"/>
    <s v="EnRoute Panorama - Çafri Merkezi Hizmeti  (MSD)"/>
    <s v="Univera - JTI"/>
    <x v="2"/>
    <s v="Enroute"/>
    <m/>
    <n v="1161.2"/>
    <m/>
    <n v="20"/>
    <m/>
    <n v="23224"/>
    <m/>
    <n v="0"/>
    <m/>
    <n v="23224"/>
    <m/>
    <n v="0"/>
    <n v="0"/>
    <s v="UNI240000000480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329"/>
    <s v="Q2"/>
    <x v="0"/>
    <x v="3"/>
    <m/>
    <s v="KOPUZ GIDA TIC. A.S."/>
    <s v="EH.03.001"/>
    <s v="EnRoute Panorama - Çafri Merkezi Hizmeti  (MSD)"/>
    <s v="Univera - JTI"/>
    <x v="2"/>
    <s v="Enroute"/>
    <m/>
    <n v="1161.2"/>
    <m/>
    <n v="44"/>
    <m/>
    <n v="51092.800000000003"/>
    <m/>
    <n v="0"/>
    <m/>
    <n v="51092.800000000003"/>
    <m/>
    <n v="0"/>
    <n v="0"/>
    <s v="UNI240000000485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329"/>
    <s v="Q2"/>
    <x v="0"/>
    <x v="3"/>
    <m/>
    <s v="ÖZÇELIK MESRUBAT VE GIDA MAD.TIC.PAZ.A.S."/>
    <s v="EH.03.001"/>
    <s v="EnRoute Panorama - Çafri Merkezi Hizmeti  (MSD)"/>
    <s v="Univera - JTI"/>
    <x v="2"/>
    <s v="Enroute"/>
    <m/>
    <n v="1161.2"/>
    <m/>
    <n v="20"/>
    <m/>
    <n v="23224"/>
    <m/>
    <n v="0"/>
    <m/>
    <n v="23224"/>
    <m/>
    <n v="0"/>
    <n v="0"/>
    <s v="UNI240000000486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329"/>
    <s v="Q2"/>
    <x v="0"/>
    <x v="3"/>
    <m/>
    <s v="SEKERCI GIDA TEMIZLIK ÜRÜN. PAZ. VE DAG. LTD. STI."/>
    <s v="EH.03.001"/>
    <s v="EnRoute Panorama - Çafri Merkezi Hizmeti  (MSD)"/>
    <s v="Univera - JTI"/>
    <x v="2"/>
    <s v="Enroute"/>
    <m/>
    <n v="1161.2"/>
    <m/>
    <n v="40"/>
    <m/>
    <n v="46448"/>
    <m/>
    <n v="0"/>
    <m/>
    <n v="46448"/>
    <m/>
    <n v="0"/>
    <n v="0"/>
    <s v="UNI240000000496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329"/>
    <s v="Q2"/>
    <x v="0"/>
    <x v="3"/>
    <m/>
    <s v="YUSUF BEKTAS GIDA VE IHTIYAÇ MAD. ILETISIM NAKLIYE TIC.VE SAN.LTD.STI."/>
    <s v="EH.03.001"/>
    <s v="EnRoute Panorama - Çafri Merkezi Hizmeti  (MSD)"/>
    <s v="Univera - JTI"/>
    <x v="2"/>
    <s v="Enroute"/>
    <m/>
    <n v="1161.2"/>
    <m/>
    <n v="28"/>
    <m/>
    <n v="32513.599999999999"/>
    <m/>
    <n v="0"/>
    <m/>
    <n v="32513.599999999999"/>
    <m/>
    <n v="0"/>
    <n v="0"/>
    <s v="UNI240000000498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329"/>
    <s v="Q2"/>
    <x v="1"/>
    <x v="5"/>
    <m/>
    <s v="MİYA OTOMASYON VE BARKOD BILISIM SISTEMLERI SAN TİC. VE L.T.D. STI."/>
    <s v="WProje Yönetimi.01.003"/>
    <s v="Webplus EK KULLANICI LISANSI +1"/>
    <s v="Univera - Kanal"/>
    <x v="5"/>
    <s v="Enroute"/>
    <s v="Webplus"/>
    <n v="1725"/>
    <m/>
    <n v="1"/>
    <m/>
    <n v="1725"/>
    <m/>
    <n v="0"/>
    <m/>
    <n v="1725"/>
    <m/>
    <n v="0"/>
    <n v="0"/>
    <m/>
    <m/>
    <m/>
    <s v="Miya"/>
    <s v="Mevcut Müşteri"/>
    <s v="Yeni Satış"/>
    <s v="Lisans"/>
    <s v="Lisans Satışı"/>
    <s v="Diğer"/>
    <s v="Kanal Satış"/>
    <s v="Miya"/>
    <s v="Yurt İçi"/>
    <s v="Türkiye"/>
    <s v="Merkez"/>
  </r>
  <r>
    <m/>
    <m/>
    <x v="329"/>
    <s v="Q2"/>
    <x v="1"/>
    <x v="5"/>
    <m/>
    <s v="ALİ SERGEN KART"/>
    <s v="UH.01.002"/>
    <s v="Unidox Kontör"/>
    <s v="Univera Kontör Satışı"/>
    <x v="5"/>
    <s v="E-Dönüşüm"/>
    <s v="Unidox"/>
    <n v="2.1255000000000002"/>
    <m/>
    <n v="10000"/>
    <m/>
    <n v="21255"/>
    <m/>
    <n v="0"/>
    <m/>
    <n v="21255"/>
    <m/>
    <n v="0"/>
    <n v="0"/>
    <m/>
    <m/>
    <m/>
    <s v="Ali Sergen Kart"/>
    <s v="Mevcut Müşteri"/>
    <s v="Yeni Satış"/>
    <s v="Kontor"/>
    <s v="Kontor Satışı"/>
    <s v="Diğer"/>
    <s v="Kanal Satış"/>
    <s v="Ali Sergen Kart"/>
    <s v="Yurt İçi"/>
    <s v="Türkiye"/>
    <s v="Merkez"/>
  </r>
  <r>
    <m/>
    <m/>
    <x v="329"/>
    <s v="Q2"/>
    <x v="1"/>
    <x v="5"/>
    <m/>
    <s v="EFES VITANTA MOLDOVA BREWERY S.A"/>
    <s v="QH.02.001"/>
    <s v="Quest Panorama - Yillik Yazilim Bakimi, Yasatma ve Merkezi Destek Hizmeti"/>
    <s v="Univera - Efes Moldova"/>
    <x v="16"/>
    <s v="Quest"/>
    <s v="Quest"/>
    <n v="15703.12"/>
    <m/>
    <n v="1"/>
    <m/>
    <n v="15703.115460000001"/>
    <m/>
    <n v="-4.5370000000000002E-3"/>
    <m/>
    <n v="15703.12"/>
    <m/>
    <n v="0"/>
    <n v="0"/>
    <m/>
    <m/>
    <m/>
    <s v="Efes International"/>
    <s v="Mevcut Müşteri"/>
    <s v="Yenileme"/>
    <s v="Hizmet"/>
    <s v="Bakım ve Destek Hizmeti"/>
    <s v="Diğer"/>
    <s v="Univera Satış"/>
    <s v="Saha Satış"/>
    <s v="Yurt Dışı"/>
    <s v="Moldova"/>
    <s v="Merkez"/>
  </r>
  <r>
    <m/>
    <m/>
    <x v="329"/>
    <s v="Q2"/>
    <x v="1"/>
    <x v="5"/>
    <m/>
    <s v="ENERJISA ENERJI ÜRETIM A.S."/>
    <s v="QH.02.001"/>
    <s v="Quest Panorama - Yillik Yazilim Bakimi, Yasatma ve Merkezi Destek Hizmeti"/>
    <s v="Univera - Enerjisa"/>
    <x v="12"/>
    <s v="Quest"/>
    <s v="Quest"/>
    <n v="191267.59"/>
    <m/>
    <n v="1"/>
    <m/>
    <n v="191267.59"/>
    <m/>
    <n v="0"/>
    <m/>
    <n v="191267.59"/>
    <m/>
    <n v="0"/>
    <n v="0"/>
    <m/>
    <m/>
    <m/>
    <s v="Enerjisa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329"/>
    <s v="Q2"/>
    <x v="1"/>
    <x v="5"/>
    <m/>
    <s v="ERBAK-ULUDAG PAZARLAMA SATIS VE DAGITIM A.S."/>
    <s v="QH.02.001"/>
    <s v="Quest Panorama - Yillik Yazilim Bakimi, Yasatma ve Merkezi Destek Hizmeti"/>
    <s v="Univera - Uludağ İçecek"/>
    <x v="11"/>
    <s v="Quest"/>
    <s v="Quest"/>
    <n v="5849.75"/>
    <m/>
    <n v="1"/>
    <m/>
    <n v="5849.75"/>
    <m/>
    <n v="0"/>
    <m/>
    <n v="5849.75"/>
    <m/>
    <n v="0"/>
    <n v="0"/>
    <m/>
    <m/>
    <m/>
    <s v="Uludağ İçecek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329"/>
    <s v="Q2"/>
    <x v="1"/>
    <x v="5"/>
    <m/>
    <s v="ERIKLI SU VE MESRUBAT SAN. TIC. A.S"/>
    <s v="QH.02.001"/>
    <s v="Quest Panorama - Yillik Yazilim Bakimi, Yasatma ve Merkezi Destek Hizmeti"/>
    <s v="Univera - Nestle Waters"/>
    <x v="11"/>
    <s v="Quest"/>
    <s v="Quest"/>
    <n v="32270.82"/>
    <m/>
    <n v="1"/>
    <m/>
    <n v="32270.820400000001"/>
    <m/>
    <n v="4.0000000000000002E-4"/>
    <m/>
    <n v="32270.82"/>
    <m/>
    <n v="0"/>
    <n v="0"/>
    <m/>
    <m/>
    <m/>
    <s v="Nestle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329"/>
    <s v="Q2"/>
    <x v="1"/>
    <x v="5"/>
    <m/>
    <s v="ERBAK-ULUDAG PAZARLAMA SATIS VE DAGITIM A.S."/>
    <s v="QH.01.001"/>
    <s v="Quest Panorama - Proje ve Ürün Yönetimi Danismanlifi Hizmeti"/>
    <s v="Univera - Uludağ İçecek"/>
    <x v="11"/>
    <s v="Quest"/>
    <s v="Quest"/>
    <n v="11945.9"/>
    <m/>
    <n v="4"/>
    <m/>
    <n v="47783.6"/>
    <m/>
    <n v="0"/>
    <m/>
    <n v="47783.6"/>
    <m/>
    <n v="0"/>
    <n v="0"/>
    <m/>
    <m/>
    <m/>
    <s v="Uludağ İçecek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329"/>
    <s v="Q2"/>
    <x v="1"/>
    <x v="5"/>
    <m/>
    <s v="ERBAK-ULUDAG PAZARLAMA SATIS VE DAGITIM A.S."/>
    <s v="QYS.02.007"/>
    <s v="Quest Panorama - Mobil Kullanicisi Yazılımi Standart"/>
    <s v="Univera - Uludağ İçecek"/>
    <x v="11"/>
    <s v="Quest"/>
    <s v="Quest"/>
    <n v="5064.72"/>
    <m/>
    <n v="9"/>
    <m/>
    <n v="45582.48"/>
    <m/>
    <n v="0"/>
    <m/>
    <n v="45582.48"/>
    <m/>
    <n v="0"/>
    <n v="0"/>
    <m/>
    <m/>
    <m/>
    <s v="Uludağ İçecek"/>
    <s v="Mevcut Müşteri"/>
    <s v="Yeni Satış"/>
    <s v="Lisans"/>
    <s v="Lisans Satışı"/>
    <s v="Key Account"/>
    <s v="Univera Satış"/>
    <s v="Saha Satış"/>
    <s v="Yurt İçi"/>
    <s v="Türkiye"/>
    <s v="Merkez"/>
  </r>
  <r>
    <m/>
    <m/>
    <x v="329"/>
    <s v="Q2"/>
    <x v="1"/>
    <x v="5"/>
    <m/>
    <s v="ENERJISA ENERJI ÜRETIM A.S."/>
    <s v="QH.08.001"/>
    <s v="Quest Panorama - Hosting Hizmeti"/>
    <s v="Univera - Enerjisa"/>
    <x v="12"/>
    <s v="Hosting"/>
    <s v="Quest"/>
    <n v="71267.59"/>
    <m/>
    <n v="1"/>
    <m/>
    <n v="71267.59"/>
    <m/>
    <n v="0"/>
    <m/>
    <n v="71267.59"/>
    <m/>
    <n v="0"/>
    <n v="0"/>
    <m/>
    <m/>
    <m/>
    <s v="Enerjisa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329"/>
    <s v="Q2"/>
    <x v="1"/>
    <x v="5"/>
    <m/>
    <s v="ERIKLI SU VE MESRUBAT SAN. TIC. A.S"/>
    <s v="QH.03.001"/>
    <s v="Quest Panorama - Çağrı Merkezi Hizmeti"/>
    <s v="Univera - Nestle Waters"/>
    <x v="11"/>
    <s v="Quest"/>
    <s v="Quest"/>
    <n v="285.75"/>
    <m/>
    <n v="1"/>
    <m/>
    <n v="285.75"/>
    <m/>
    <n v="0"/>
    <m/>
    <n v="285.75"/>
    <m/>
    <n v="0"/>
    <n v="0"/>
    <m/>
    <m/>
    <m/>
    <s v="Nestle"/>
    <s v="Mevcut Müşteri"/>
    <s v="Yenileme"/>
    <s v="Hizmet"/>
    <s v="Çağrı Merkezi"/>
    <s v="Key Account"/>
    <s v="Univera Satış"/>
    <s v="Saha Satış"/>
    <s v="Yurt İçi"/>
    <s v="Türkiye"/>
    <s v="Merkez"/>
  </r>
  <r>
    <m/>
    <m/>
    <x v="329"/>
    <s v="Q2"/>
    <x v="1"/>
    <x v="5"/>
    <m/>
    <s v="IMPERIAL TOBACCO TÜTÜN ÜRÜNLERI SATIS VE PAZARLAMA A.S"/>
    <s v="EH.06.001"/>
    <s v="Enroute Panorama - Hosting Hizmeti"/>
    <s v="Univera - Imperial Tobacco"/>
    <x v="16"/>
    <s v="Hosting"/>
    <s v="Enroute"/>
    <n v="145600"/>
    <m/>
    <n v="1"/>
    <m/>
    <n v="145600"/>
    <m/>
    <n v="0"/>
    <m/>
    <n v="145600"/>
    <m/>
    <n v="0"/>
    <n v="0"/>
    <m/>
    <m/>
    <m/>
    <s v="Imperial Tobacco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330"/>
    <s v="Q2"/>
    <x v="0"/>
    <x v="3"/>
    <m/>
    <s v="AYVAZ LOJISTIK GIDA TIC. LTD. STI"/>
    <s v="EY.04.012"/>
    <s v="EnRoute Panorama E-Dönüsüm  Modül Lisansi (Enterprise)"/>
    <s v="Univera - Nestle Professional"/>
    <x v="0"/>
    <s v="Enroute"/>
    <m/>
    <n v="12123"/>
    <m/>
    <n v="1"/>
    <m/>
    <n v="12123"/>
    <m/>
    <n v="0"/>
    <m/>
    <n v="12123"/>
    <m/>
    <n v="0"/>
    <n v="0"/>
    <s v="UNI240000000464"/>
    <m/>
    <m/>
    <s v="Nestle"/>
    <s v="Mevcut Müşteri"/>
    <s v="Yeni Satış"/>
    <s v="Lisans"/>
    <s v="Lisans Satışı"/>
    <s v="Key Account"/>
    <s v="Univera Satış"/>
    <s v="Saha Satış"/>
    <s v="Yurt İçi"/>
    <s v="Türkiye"/>
    <s v="Dist"/>
  </r>
  <r>
    <m/>
    <m/>
    <x v="330"/>
    <s v="Q2"/>
    <x v="0"/>
    <x v="3"/>
    <m/>
    <s v="AYDIN ÜNLÜER TUR.GIDA TIC. VE SAN. A.S."/>
    <s v="EH.03.001"/>
    <s v="EnRoute Panorama - Çafri Merkezi Hizmeti  (MSD)"/>
    <s v="Univera - JTI"/>
    <x v="2"/>
    <s v="Enroute"/>
    <m/>
    <n v="1161.2"/>
    <m/>
    <n v="12"/>
    <m/>
    <n v="13934.4"/>
    <m/>
    <n v="0"/>
    <m/>
    <n v="13934.4"/>
    <m/>
    <n v="0"/>
    <n v="0"/>
    <s v="UNI240000000472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330"/>
    <s v="Q2"/>
    <x v="0"/>
    <x v="3"/>
    <m/>
    <s v="BAMS GIDA ITRIYAT VE TEKSTIL TIC. VE SAN. LTD. STI."/>
    <s v="EH.03.001"/>
    <s v="EnRoute Panorama - Çafri Merkezi Hizmeti  (MSD)"/>
    <s v="Univera - JTI"/>
    <x v="2"/>
    <s v="Enroute"/>
    <m/>
    <n v="1161.2"/>
    <m/>
    <n v="8"/>
    <m/>
    <n v="9289.6"/>
    <m/>
    <n v="0"/>
    <m/>
    <n v="9289.6"/>
    <m/>
    <n v="0"/>
    <n v="0"/>
    <s v="UNI240000000471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330"/>
    <s v="Q2"/>
    <x v="0"/>
    <x v="3"/>
    <m/>
    <s v="BAYRAKTAR SATIS VE DAGITIM ANONIM SIRKETI"/>
    <s v="EH.03.001"/>
    <s v="EnRoute Panorama - Çafri Merkezi Hizmeti  (MSD)"/>
    <s v="Univera - JTI"/>
    <x v="2"/>
    <s v="Enroute"/>
    <m/>
    <n v="1161.2"/>
    <m/>
    <n v="8"/>
    <m/>
    <n v="9289.6"/>
    <m/>
    <n v="0"/>
    <m/>
    <n v="9289.6"/>
    <m/>
    <n v="0"/>
    <n v="0"/>
    <s v="UNI240000000473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330"/>
    <s v="Q2"/>
    <x v="0"/>
    <x v="3"/>
    <m/>
    <s v="KALPAKÇIOGLU GIDA SAN. VE TIC. LTD. STI."/>
    <s v="EH.03.001"/>
    <s v="EnRoute Panorama - Çafri Merkezi Hizmeti  (MSD)"/>
    <s v="Univera - JTI"/>
    <x v="2"/>
    <s v="Enroute"/>
    <m/>
    <n v="1161.2"/>
    <m/>
    <n v="8"/>
    <m/>
    <n v="9289.6"/>
    <m/>
    <n v="0"/>
    <m/>
    <n v="9289.6"/>
    <m/>
    <n v="0"/>
    <n v="0"/>
    <s v="UNI240000000483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330"/>
    <s v="Q2"/>
    <x v="0"/>
    <x v="3"/>
    <m/>
    <s v="ÖZCIHAN GIDA INSAAT TARIM NAKLIYE ENERJI TURIZM MAD. PAZ. VE SAN. LTD. STI."/>
    <s v="EH.03.001"/>
    <s v="EnRoute Panorama - Çafri Merkezi Hizmeti  (MSD)"/>
    <s v="Univera - JTI"/>
    <x v="2"/>
    <s v="Enroute"/>
    <m/>
    <n v="1161.2"/>
    <m/>
    <n v="8"/>
    <m/>
    <n v="9289.6"/>
    <m/>
    <n v="0"/>
    <m/>
    <n v="9289.6"/>
    <m/>
    <n v="0"/>
    <n v="0"/>
    <s v="UNI240000000507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330"/>
    <s v="Q2"/>
    <x v="0"/>
    <x v="3"/>
    <m/>
    <s v="ÖZERLER TICARET ILHAN ÖZER"/>
    <s v="EH.03.001"/>
    <s v="EnRoute Panorama - Çafri Merkezi Hizmeti  (MSD)"/>
    <s v="Univera - JTI"/>
    <x v="2"/>
    <s v="Enroute"/>
    <m/>
    <n v="1161.2"/>
    <m/>
    <n v="16"/>
    <m/>
    <n v="18579.2"/>
    <m/>
    <n v="0"/>
    <m/>
    <n v="18579.2"/>
    <m/>
    <n v="0"/>
    <n v="0"/>
    <s v="UNI240000000488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330"/>
    <s v="Q2"/>
    <x v="0"/>
    <x v="3"/>
    <m/>
    <s v="PIRAMIT GIDA LOJISTIK TICARET TIC. A.S."/>
    <s v="EH.03.001"/>
    <s v="EnRoute Panorama - Çafri Merkezi Hizmeti  (MSD)"/>
    <s v="Univera - JTI"/>
    <x v="2"/>
    <s v="Enroute"/>
    <m/>
    <n v="1161.2"/>
    <m/>
    <n v="8"/>
    <m/>
    <n v="9289.6"/>
    <m/>
    <n v="0"/>
    <m/>
    <n v="9289.6"/>
    <m/>
    <n v="0"/>
    <n v="0"/>
    <s v="UNI240000000489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330"/>
    <s v="Q2"/>
    <x v="0"/>
    <x v="3"/>
    <m/>
    <s v="SAMI EMGIN DAG. PAZ. TUR. TEKS. INS. SAN. TIC. LTD. STI."/>
    <s v="EH.03.001"/>
    <s v="EnRoute Panorama - Çafri Merkezi Hizmeti  (MSD)"/>
    <s v="Univera - JTI"/>
    <x v="2"/>
    <s v="Enroute"/>
    <m/>
    <n v="1161.2"/>
    <m/>
    <n v="8"/>
    <m/>
    <n v="9289.6"/>
    <m/>
    <n v="0"/>
    <m/>
    <n v="9289.6"/>
    <m/>
    <n v="0"/>
    <n v="0"/>
    <s v="UNI240000000492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330"/>
    <s v="Q2"/>
    <x v="0"/>
    <x v="3"/>
    <m/>
    <s v="SEYPA GIDA IHTIYAÇ MAD.ÜRETIM.DAG.VE TIC. A.S."/>
    <s v="EH.03.001"/>
    <s v="EnRoute Panorama - Çafri Merkezi Hizmeti  (MSD)"/>
    <s v="Univera - JTI"/>
    <x v="2"/>
    <s v="Enroute"/>
    <m/>
    <n v="1161.2"/>
    <m/>
    <n v="8"/>
    <m/>
    <n v="9289.6"/>
    <m/>
    <n v="0"/>
    <m/>
    <n v="9289.6"/>
    <m/>
    <n v="0"/>
    <n v="0"/>
    <s v="UNI240000000494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330"/>
    <s v="Q2"/>
    <x v="0"/>
    <x v="3"/>
    <m/>
    <s v="SSG DAYANIKLI TÜKETIM MAD. GIDA ÜRÜNLERI PAZ. SAN. TIC. LTD. STI."/>
    <s v="EH.03.001"/>
    <s v="EnRoute Panorama - Çafri Merkezi Hizmeti  (MSD)"/>
    <s v="Univera - JTI"/>
    <x v="2"/>
    <s v="Enroute"/>
    <m/>
    <n v="1161.2"/>
    <m/>
    <n v="8"/>
    <m/>
    <n v="9289.6"/>
    <m/>
    <n v="0"/>
    <m/>
    <n v="9289.6"/>
    <m/>
    <n v="0"/>
    <n v="0"/>
    <s v="UNI240000000495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330"/>
    <s v="Q2"/>
    <x v="0"/>
    <x v="3"/>
    <m/>
    <s v="YILDIRIMLAR GRUP IHTIYAÇ VE GIDA MAD. TURIZM A.S"/>
    <s v="EH.03.001"/>
    <s v="EnRoute Panorama - Çafri Merkezi Hizmeti  (MSD)"/>
    <s v="Univera - JTI"/>
    <x v="2"/>
    <s v="Enroute"/>
    <m/>
    <n v="1161.2"/>
    <m/>
    <n v="8"/>
    <m/>
    <n v="9289.6"/>
    <m/>
    <n v="0"/>
    <m/>
    <n v="9289.6"/>
    <m/>
    <n v="0"/>
    <n v="0"/>
    <s v="UNI240000000497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330"/>
    <s v="Q2"/>
    <x v="1"/>
    <x v="5"/>
    <m/>
    <s v="MİYA OTOMASYON VE BARKOD BILISIM SISTEMLERI SAN TİC. VE L.T.D. STI."/>
    <s v="WPH.02.001"/>
    <s v="Webplus Yazilim Bakimi Hizmeti"/>
    <s v="Univera - Kanal"/>
    <x v="5"/>
    <s v="Enroute"/>
    <s v="Webplus"/>
    <n v="11240"/>
    <m/>
    <n v="3"/>
    <m/>
    <n v="33720"/>
    <m/>
    <n v="0"/>
    <m/>
    <n v="33720"/>
    <m/>
    <n v="0"/>
    <n v="0"/>
    <m/>
    <m/>
    <m/>
    <s v="Miya"/>
    <s v="Mevcut Müşteri"/>
    <s v="Yenileme"/>
    <s v="Hizmet"/>
    <s v="Bakım ve Destek Hizmeti"/>
    <s v="Diğer"/>
    <s v="Kanal Satış"/>
    <s v="Miya"/>
    <s v="Yurt İçi"/>
    <s v="Türkiye"/>
    <s v="Merkez"/>
  </r>
  <r>
    <m/>
    <m/>
    <x v="330"/>
    <s v="Q2"/>
    <x v="1"/>
    <x v="5"/>
    <m/>
    <s v="MİYA OTOMASYON VE BARKOD BILISIM SISTEMLERI SAN TİC. VE L.T.D. STI."/>
    <s v="WPH.02.001"/>
    <s v="Webplus Yazilim Bakimi Hizmeti"/>
    <s v="Univera - Kanal"/>
    <x v="5"/>
    <s v="Enroute"/>
    <s v="Webplus"/>
    <n v="7024"/>
    <m/>
    <n v="1"/>
    <m/>
    <n v="7024"/>
    <m/>
    <n v="0"/>
    <m/>
    <n v="7024"/>
    <m/>
    <n v="0"/>
    <n v="0"/>
    <m/>
    <m/>
    <m/>
    <s v="Miya"/>
    <s v="Mevcut Müşteri"/>
    <s v="Yenileme"/>
    <s v="Hizmet"/>
    <s v="Bakım ve Destek Hizmeti"/>
    <s v="Diğer"/>
    <s v="Kanal Satış"/>
    <s v="Miya"/>
    <s v="Yurt İçi"/>
    <s v="Türkiye"/>
    <s v="Merkez"/>
  </r>
  <r>
    <m/>
    <m/>
    <x v="330"/>
    <s v="Q2"/>
    <x v="1"/>
    <x v="5"/>
    <m/>
    <s v="MİYA OTOMASYON VE BARKOD BILISIM SISTEMLERI SAN TİC. VE L.T.D. STI."/>
    <s v="WPH.02.001"/>
    <s v="Webplus Yazilim Bakimi Hizmeti"/>
    <s v="Univera - Kanal"/>
    <x v="5"/>
    <s v="Enroute"/>
    <s v="Webplus"/>
    <n v="3148"/>
    <m/>
    <n v="1"/>
    <m/>
    <n v="3148"/>
    <m/>
    <n v="0"/>
    <m/>
    <n v="3148"/>
    <m/>
    <n v="0"/>
    <n v="0"/>
    <m/>
    <m/>
    <m/>
    <s v="Miya"/>
    <s v="Mevcut Müşteri"/>
    <s v="Yenileme"/>
    <s v="Hizmet"/>
    <s v="Bakım ve Destek Hizmeti"/>
    <s v="Diğer"/>
    <s v="Kanal Satış"/>
    <s v="Miya"/>
    <s v="Yurt İçi"/>
    <s v="Türkiye"/>
    <s v="Merkez"/>
  </r>
  <r>
    <m/>
    <m/>
    <x v="330"/>
    <s v="Q2"/>
    <x v="1"/>
    <x v="5"/>
    <m/>
    <s v="MİYA OTOMASYON VE BARKOD BILISIM SISTEMLERI SAN TİC. VE L.T.D. STI."/>
    <s v="WPH.02.001"/>
    <s v="Webplus Yazilim Bakimi Hizmeti"/>
    <s v="Univera - Kanal"/>
    <x v="5"/>
    <s v="Enroute"/>
    <s v="Webplus"/>
    <n v="16611.91"/>
    <m/>
    <n v="1"/>
    <m/>
    <n v="41613"/>
    <m/>
    <n v="25001.09"/>
    <m/>
    <n v="16611.91"/>
    <m/>
    <n v="0"/>
    <n v="0"/>
    <m/>
    <m/>
    <m/>
    <s v="Miya"/>
    <s v="Mevcut Müşteri"/>
    <s v="Yenileme"/>
    <s v="Hizmet"/>
    <s v="Bakım ve Destek Hizmeti"/>
    <s v="Diğer"/>
    <s v="Kanal Satış"/>
    <s v="Miya"/>
    <s v="Yurt İçi"/>
    <s v="Türkiye"/>
    <s v="Merkez"/>
  </r>
  <r>
    <m/>
    <m/>
    <x v="330"/>
    <s v="Q2"/>
    <x v="1"/>
    <x v="5"/>
    <m/>
    <s v="MİYA OTOMASYON VE BARKOD BILISIM SISTEMLERI SAN TİC. VE L.T.D. STI."/>
    <s v="WProje Yönetimi.01.004"/>
    <s v="Webplus EK KULLANICI LISANSI +5"/>
    <s v="Univera - Kanal"/>
    <x v="5"/>
    <s v="Enroute"/>
    <s v="Webplus"/>
    <n v="22486.75"/>
    <m/>
    <n v="1"/>
    <m/>
    <n v="26455"/>
    <m/>
    <n v="3968.25"/>
    <m/>
    <n v="22486.75"/>
    <m/>
    <n v="0"/>
    <n v="0"/>
    <m/>
    <m/>
    <m/>
    <s v="Miya"/>
    <s v="Mevcut Müşteri"/>
    <s v="Yeni Satış"/>
    <s v="Lisans"/>
    <s v="Lisans Satışı"/>
    <s v="Diğer"/>
    <s v="Kanal Satış"/>
    <s v="Miya"/>
    <s v="Yurt İçi"/>
    <s v="Türkiye"/>
    <s v="Merkez"/>
  </r>
  <r>
    <m/>
    <m/>
    <x v="330"/>
    <s v="Q2"/>
    <x v="1"/>
    <x v="5"/>
    <m/>
    <s v="MİYA OTOMASYON VE BARKOD BILISIM SISTEMLERI SAN TİC. VE L.T.D. STI."/>
    <s v="WProje Yönetimi.01.007"/>
    <s v="Webplus E-DÖNÜSÜM MODÜL LISANSI"/>
    <s v="Univera - Kanal"/>
    <x v="5"/>
    <s v="Enroute"/>
    <s v="Webplus"/>
    <n v="14586"/>
    <m/>
    <n v="1"/>
    <m/>
    <n v="17160"/>
    <m/>
    <n v="2574"/>
    <m/>
    <n v="14586"/>
    <m/>
    <n v="0"/>
    <n v="0"/>
    <m/>
    <m/>
    <m/>
    <s v="Miya"/>
    <s v="Mevcut Müşteri"/>
    <s v="Yeni Satış"/>
    <s v="Lisans"/>
    <s v="Lisans Satışı"/>
    <s v="Diğer"/>
    <s v="Kanal Satış"/>
    <s v="Miya"/>
    <s v="Yurt İçi"/>
    <s v="Türkiye"/>
    <s v="Merkez"/>
  </r>
  <r>
    <m/>
    <m/>
    <x v="330"/>
    <s v="Q2"/>
    <x v="1"/>
    <x v="5"/>
    <m/>
    <s v="MİYA OTOMASYON VE BARKOD BILISIM SISTEMLERI SAN TİC. VE L.T.D. STI."/>
    <s v="WProje Yönetimi.01.001"/>
    <s v="Webplus DISTRIBUTION SATIS-DAGITIM YazılımI (Enterprise)"/>
    <s v="Univera - Kanal"/>
    <x v="5"/>
    <s v="Enroute"/>
    <s v="Webplus"/>
    <n v="75968.75"/>
    <m/>
    <n v="1"/>
    <m/>
    <n v="89375"/>
    <m/>
    <n v="13406.25"/>
    <m/>
    <n v="75968.75"/>
    <m/>
    <n v="0"/>
    <n v="0"/>
    <m/>
    <m/>
    <m/>
    <s v="Miya"/>
    <s v="Mevcut Müşteri"/>
    <s v="Yeni Satış"/>
    <s v="Lisans"/>
    <s v="Lisans Satışı"/>
    <s v="Diğer"/>
    <s v="Kanal Satış"/>
    <s v="Miya"/>
    <s v="Yurt İçi"/>
    <s v="Türkiye"/>
    <s v="Merkez"/>
  </r>
  <r>
    <m/>
    <m/>
    <x v="330"/>
    <s v="Q2"/>
    <x v="1"/>
    <x v="5"/>
    <m/>
    <s v="MİYA OTOMASYON VE BARKOD BILISIM SISTEMLERI SAN TİC. VE L.T.D. STI."/>
    <s v="WProje Yönetimi.02.001"/>
    <s v="Webplus (Android) SATIS TEMSILCISI LISANSI"/>
    <s v="Univera - Kanal"/>
    <x v="5"/>
    <s v="Enroute"/>
    <s v="Webplus"/>
    <n v="4254.25"/>
    <m/>
    <n v="15"/>
    <m/>
    <n v="75075"/>
    <m/>
    <n v="11261.25"/>
    <m/>
    <n v="63813.75"/>
    <m/>
    <n v="0"/>
    <n v="0"/>
    <m/>
    <m/>
    <m/>
    <s v="Miya"/>
    <s v="Mevcut Müşteri"/>
    <s v="Yeni Satış"/>
    <s v="Lisans"/>
    <s v="Lisans Satışı"/>
    <s v="Diğer"/>
    <s v="Kanal Satış"/>
    <s v="Miya"/>
    <s v="Yurt İçi"/>
    <s v="Türkiye"/>
    <s v="Merkez"/>
  </r>
  <r>
    <m/>
    <m/>
    <x v="330"/>
    <s v="Q2"/>
    <x v="1"/>
    <x v="5"/>
    <m/>
    <s v="PARAM MERKEZİ YÖNETIM DESTEK HIZMETLERI A.S"/>
    <s v="VY.05.007"/>
    <s v="Varuna CRM (Enterprise) Aylik Kiralama"/>
    <s v="Univera - Turk ELektronik Para"/>
    <x v="10"/>
    <s v="Varuna"/>
    <s v="Varuna"/>
    <n v="1950"/>
    <m/>
    <n v="5"/>
    <m/>
    <n v="9750"/>
    <m/>
    <n v="0"/>
    <m/>
    <n v="9750"/>
    <m/>
    <n v="0"/>
    <n v="0"/>
    <m/>
    <m/>
    <m/>
    <s v="Param Merkezi Yönetim"/>
    <s v="Param Grup"/>
    <s v="Yenileme"/>
    <s v="Lisans"/>
    <s v="Lisans Kiralama"/>
    <s v="Diğer"/>
    <s v="Univera Satış"/>
    <s v="Saha Satış"/>
    <s v="Yurt İçi"/>
    <s v="Türkiye"/>
    <s v="Merkez"/>
  </r>
  <r>
    <m/>
    <m/>
    <x v="330"/>
    <s v="Q2"/>
    <x v="1"/>
    <x v="5"/>
    <m/>
    <s v="TURK ELEKTRONIK PARA A.S"/>
    <s v="VY.05.007"/>
    <s v="Varuna CRM (Enterprise) Aylik Kiralama"/>
    <s v="Univera - Turk ELektronik Para"/>
    <x v="10"/>
    <s v="Varuna"/>
    <s v="Varuna"/>
    <n v="1950"/>
    <m/>
    <n v="67"/>
    <m/>
    <n v="130650"/>
    <m/>
    <n v="0"/>
    <m/>
    <n v="130650"/>
    <m/>
    <n v="0"/>
    <n v="0"/>
    <m/>
    <m/>
    <m/>
    <s v="Türk Elektronik Para A.Ş."/>
    <s v="Param Grup"/>
    <s v="Yenileme"/>
    <s v="Lisans"/>
    <s v="Lisans Kiralama"/>
    <s v="Param Grup"/>
    <s v="Univera Satış"/>
    <s v="Saha Satış"/>
    <s v="Yurt İçi"/>
    <s v="Türkiye"/>
    <s v="Merkez"/>
  </r>
  <r>
    <m/>
    <m/>
    <x v="330"/>
    <s v="Q2"/>
    <x v="1"/>
    <x v="5"/>
    <m/>
    <s v="TURK ELEKTRONIK PARA A.S"/>
    <s v="VY.05.007"/>
    <s v="Varuna CRM (Enterprise) Aylik Kiralama"/>
    <s v="Univera - Turk ELektronik Para"/>
    <x v="10"/>
    <s v="Varuna"/>
    <s v="Varuna"/>
    <n v="1950"/>
    <m/>
    <n v="6"/>
    <m/>
    <n v="11700"/>
    <m/>
    <n v="0"/>
    <m/>
    <n v="11700"/>
    <m/>
    <n v="0"/>
    <n v="0"/>
    <m/>
    <m/>
    <m/>
    <s v="Türk Elektronik Para A.Ş."/>
    <s v="Param Grup"/>
    <s v="Yenileme"/>
    <s v="Lisans"/>
    <s v="Lisans Kiralama"/>
    <s v="Param Grup"/>
    <s v="Univera Satış"/>
    <s v="Saha Satış"/>
    <s v="Yurt İçi"/>
    <s v="Türkiye"/>
    <s v="Merkez"/>
  </r>
  <r>
    <m/>
    <m/>
    <x v="330"/>
    <s v="Q2"/>
    <x v="1"/>
    <x v="5"/>
    <m/>
    <s v="TURK FINANSMAN ANONIM SIRKETI"/>
    <s v="VY.05.007"/>
    <s v="Varuna CRM (Enterprise) Aylik Kiralama"/>
    <s v="Univera - Turk ELektronik Para"/>
    <x v="10"/>
    <s v="Varuna"/>
    <s v="Varuna"/>
    <n v="1950"/>
    <m/>
    <n v="10"/>
    <m/>
    <n v="19500"/>
    <m/>
    <n v="0"/>
    <m/>
    <n v="19500"/>
    <m/>
    <n v="0"/>
    <n v="0"/>
    <m/>
    <m/>
    <m/>
    <s v="Türk Finansman A.Ş."/>
    <s v="Param Grup"/>
    <s v="Yenileme"/>
    <s v="Lisans"/>
    <s v="Lisans Kiralama"/>
    <s v="Diğer"/>
    <s v="Univera Satış"/>
    <s v="Saha Satış"/>
    <s v="Yurt İçi"/>
    <s v="Türkiye"/>
    <s v="Merkez"/>
  </r>
  <r>
    <m/>
    <m/>
    <x v="330"/>
    <s v="Q2"/>
    <x v="1"/>
    <x v="5"/>
    <m/>
    <s v="UNIVIS BILISIM DESTEK HIZMETLERI SAN.TIC .A.S"/>
    <s v="VY.05.007"/>
    <s v="Varuna CRM (Enterprise) Aylik Kiralama"/>
    <s v="Univera - Univis"/>
    <x v="10"/>
    <s v="Varuna"/>
    <s v="Varuna"/>
    <n v="1950"/>
    <m/>
    <n v="11"/>
    <m/>
    <n v="21450"/>
    <m/>
    <n v="0"/>
    <m/>
    <n v="21450"/>
    <m/>
    <n v="0"/>
    <n v="0"/>
    <m/>
    <m/>
    <m/>
    <s v="Univis"/>
    <s v="Param Grup"/>
    <s v="Yenileme"/>
    <s v="Lisans"/>
    <s v="Lisans Kiralama"/>
    <s v="Param Grup"/>
    <s v="Univera Satış"/>
    <s v="Saha Satış"/>
    <s v="Yurt İçi"/>
    <s v="Türkiye"/>
    <s v="Merkez"/>
  </r>
  <r>
    <m/>
    <m/>
    <x v="330"/>
    <s v="Q2"/>
    <x v="1"/>
    <x v="5"/>
    <m/>
    <s v="MATRIKS BİLGİSAYAR SİSTEMLERİ LTD.ŞTİ"/>
    <s v="UH.01.002"/>
    <s v="Unidox Kontör"/>
    <s v="Univera Kontör Satışı"/>
    <x v="5"/>
    <s v="E-Dönüşüm"/>
    <s v="Unidox"/>
    <n v="4.6313000000000004"/>
    <m/>
    <n v="2000"/>
    <m/>
    <n v="9262.6"/>
    <m/>
    <n v="0"/>
    <m/>
    <n v="9262.6"/>
    <m/>
    <n v="0"/>
    <n v="0"/>
    <m/>
    <m/>
    <m/>
    <s v="Matriks"/>
    <s v="Mevcut Müşteri"/>
    <s v="Yeni Satış"/>
    <s v="Kontor"/>
    <s v="Kontor Satışı"/>
    <s v="Diğer"/>
    <s v="Kanal Satış"/>
    <s v="Matriks"/>
    <s v="Yurt İçi"/>
    <s v="Türkiye"/>
    <s v="Merkez"/>
  </r>
  <r>
    <m/>
    <m/>
    <x v="330"/>
    <s v="Q2"/>
    <x v="1"/>
    <x v="5"/>
    <m/>
    <s v="MİYA OTOMASYON VE BARKOD BILISIM SISTEMLERI SAN TİC. VE L.T.D. STI."/>
    <s v="UH.01.002"/>
    <s v="Unidox Kontör"/>
    <s v="Univera Kontör Satışı"/>
    <x v="5"/>
    <s v="E-Dönüşüm"/>
    <s v="Unidox"/>
    <n v="4.6313000000000004"/>
    <m/>
    <n v="2000"/>
    <m/>
    <n v="9262.6"/>
    <m/>
    <n v="0"/>
    <m/>
    <n v="9262.6"/>
    <m/>
    <n v="0"/>
    <n v="0"/>
    <m/>
    <m/>
    <m/>
    <s v="Miya"/>
    <s v="Mevcut Müşteri"/>
    <s v="Yeni Satış"/>
    <s v="Kontor"/>
    <s v="Kontor Satışı"/>
    <s v="Diğer"/>
    <s v="Kanal Satış"/>
    <s v="Miya"/>
    <s v="Yurt İçi"/>
    <s v="Türkiye"/>
    <s v="Merkez"/>
  </r>
  <r>
    <m/>
    <m/>
    <x v="330"/>
    <s v="Q2"/>
    <x v="1"/>
    <x v="5"/>
    <m/>
    <s v="adana pazarlama dağıtım ve tic ltd.şti"/>
    <s v="UH.01.002"/>
    <s v="Unidox Kontör"/>
    <s v="Univera - Nestle Waters"/>
    <x v="6"/>
    <s v="E-Dönüşüm"/>
    <s v="Unidox"/>
    <n v="1.1666000000000001"/>
    <m/>
    <n v="100000"/>
    <m/>
    <n v="116660"/>
    <m/>
    <n v="0"/>
    <m/>
    <n v="116660"/>
    <m/>
    <n v="0"/>
    <n v="0"/>
    <m/>
    <m/>
    <m/>
    <s v="Nestle"/>
    <s v="Mevcut Müşteri"/>
    <s v="Yeni Satış"/>
    <s v="Kontor"/>
    <s v="Kontor Satışı"/>
    <s v="Diğer"/>
    <s v="Univera Satış"/>
    <s v="Saha Satış"/>
    <s v="Yurt İçi"/>
    <s v="Türkiye"/>
    <s v="Dist"/>
  </r>
  <r>
    <m/>
    <m/>
    <x v="330"/>
    <s v="Q2"/>
    <x v="1"/>
    <x v="5"/>
    <m/>
    <s v="ÖZBAK GIDA VE IHTIYAÇ MADDELERI SAN.VE TIC.A.S"/>
    <s v="UH.01.002"/>
    <s v="Unidox Kontör"/>
    <s v="Univera Doğuş Çay Projesi"/>
    <x v="6"/>
    <s v="E-Dönüşüm"/>
    <s v="Unidox"/>
    <n v="2.6"/>
    <m/>
    <n v="25000"/>
    <m/>
    <n v="65000"/>
    <m/>
    <n v="0"/>
    <m/>
    <n v="65000"/>
    <m/>
    <n v="0"/>
    <n v="0"/>
    <m/>
    <m/>
    <m/>
    <s v="Doğuş Çay"/>
    <s v="Mevcut Müşteri"/>
    <s v="Yeni Satış"/>
    <s v="Kontor"/>
    <s v="Kontor Satışı"/>
    <s v="Diğer"/>
    <s v="Univera Satış"/>
    <s v="Saha Satış"/>
    <s v="Yurt İçi"/>
    <s v="Türkiye"/>
    <s v="Dist"/>
  </r>
  <r>
    <m/>
    <m/>
    <x v="330"/>
    <s v="Q2"/>
    <x v="1"/>
    <x v="5"/>
    <m/>
    <s v="SIMYA DAGITIM LOJISTIK GIDA YATIRIM VE TIC.A.S."/>
    <s v="UH.01.002"/>
    <s v="Unidox Kontör"/>
    <s v="Univera Kontör Satışı"/>
    <x v="6"/>
    <s v="E-Dönüşüm"/>
    <s v="Unidox"/>
    <n v="1.29"/>
    <m/>
    <n v="100000"/>
    <m/>
    <n v="129000"/>
    <m/>
    <n v="0"/>
    <m/>
    <n v="129000"/>
    <m/>
    <n v="0"/>
    <n v="0"/>
    <m/>
    <m/>
    <m/>
    <s v="Oyak Grup"/>
    <s v="Mevcut Müşteri"/>
    <s v="Yeni Satış"/>
    <s v="Kontor"/>
    <s v="Kontor Satışı"/>
    <s v="Diğer"/>
    <s v="Univera Satış"/>
    <s v="Saha Satış"/>
    <s v="Yurt İçi"/>
    <s v="Türkiye"/>
    <s v="Dist"/>
  </r>
  <r>
    <m/>
    <m/>
    <x v="330"/>
    <s v="Q2"/>
    <x v="1"/>
    <x v="5"/>
    <m/>
    <s v="SISTEM PAZARLAMA GIDA VE INS.TAAH.SAN.TIC.LTD.STI."/>
    <s v="UH.01.002"/>
    <s v="Unidox Kontör"/>
    <s v="Univera Kontör Satışı"/>
    <x v="6"/>
    <s v="E-Dönüşüm"/>
    <s v="Unidox"/>
    <n v="1.25"/>
    <m/>
    <n v="100000"/>
    <m/>
    <n v="125000"/>
    <m/>
    <n v="0"/>
    <m/>
    <n v="125000"/>
    <m/>
    <n v="0"/>
    <n v="0"/>
    <m/>
    <m/>
    <m/>
    <s v="Sistem Pazarlama"/>
    <s v="Mevcut Müşteri"/>
    <s v="Yeni Satış"/>
    <s v="Kontor"/>
    <s v="Kontor Satışı"/>
    <s v="Diğer"/>
    <s v="Univera Satış"/>
    <s v="Saha Satış"/>
    <s v="Yurt İçi"/>
    <s v="Türkiye"/>
    <s v="Merkez"/>
  </r>
  <r>
    <m/>
    <m/>
    <x v="330"/>
    <s v="Q2"/>
    <x v="1"/>
    <x v="5"/>
    <m/>
    <s v="TAYFUN BAKIR"/>
    <s v="UH.01.002"/>
    <s v="Unidox Kontör"/>
    <s v="Univera Kontör Satışı"/>
    <x v="6"/>
    <s v="E-Dönüşüm"/>
    <s v="Unidox"/>
    <n v="2.8"/>
    <m/>
    <n v="10000"/>
    <m/>
    <n v="28000"/>
    <m/>
    <n v="0"/>
    <m/>
    <n v="28000"/>
    <m/>
    <n v="0"/>
    <n v="0"/>
    <m/>
    <m/>
    <m/>
    <s v="Doğuş Çay"/>
    <s v="Mevcut Müşteri"/>
    <s v="Yeni Satış"/>
    <s v="Kontor"/>
    <s v="Kontor Satışı"/>
    <s v="Diğer"/>
    <s v="Univera Satış"/>
    <s v="Saha Satış"/>
    <s v="Yurt İçi"/>
    <s v="Türkiye"/>
    <s v="Dist"/>
  </r>
  <r>
    <m/>
    <m/>
    <x v="330"/>
    <s v="Q2"/>
    <x v="1"/>
    <x v="5"/>
    <m/>
    <s v="EPA GIDA TICARET-TURGUT PARLAK"/>
    <s v="UH.01.002"/>
    <s v="Unidox Kontör"/>
    <s v="Univera Kontör Satışı"/>
    <x v="6"/>
    <s v="E-Dönüşüm"/>
    <s v="Unidox"/>
    <n v="2.8"/>
    <m/>
    <n v="10000"/>
    <m/>
    <n v="28000"/>
    <m/>
    <n v="0"/>
    <m/>
    <n v="28000"/>
    <m/>
    <n v="0"/>
    <n v="0"/>
    <m/>
    <m/>
    <m/>
    <s v="Epa Gıda"/>
    <s v="Yeni Müşteri"/>
    <s v="Yeni Satış"/>
    <s v="Kontor"/>
    <s v="Kontor Satışı"/>
    <s v="Diğer"/>
    <s v="Univera Satış"/>
    <s v="Saha Satış"/>
    <s v="Yurt İçi"/>
    <s v="Türkiye"/>
    <s v="Merkez"/>
  </r>
  <r>
    <m/>
    <m/>
    <x v="330"/>
    <s v="Q2"/>
    <x v="1"/>
    <x v="5"/>
    <m/>
    <s v="ÖZYILDIZ GIDA-ÖMER YILDIZ"/>
    <s v="UH.01.002"/>
    <s v="Unidox Kontör"/>
    <s v="Univera Kontör Satışı"/>
    <x v="6"/>
    <s v="E-Dönüşüm"/>
    <s v="Unidox"/>
    <n v="2.08"/>
    <m/>
    <n v="25000"/>
    <m/>
    <n v="52000"/>
    <m/>
    <n v="0"/>
    <m/>
    <n v="52000"/>
    <m/>
    <n v="0"/>
    <n v="0"/>
    <m/>
    <m/>
    <m/>
    <s v="Özyıldız"/>
    <s v="Yeni Müşteri"/>
    <s v="Yeni Satış"/>
    <s v="Kontor"/>
    <s v="Kontor Satışı"/>
    <s v="Diğer"/>
    <s v="Univera Satış"/>
    <s v="Saha Satış"/>
    <s v="Yurt İçi"/>
    <s v="Türkiye"/>
    <s v="Merkez"/>
  </r>
  <r>
    <m/>
    <m/>
    <x v="330"/>
    <s v="Q2"/>
    <x v="1"/>
    <x v="5"/>
    <m/>
    <s v="SÜTKAR TICARET -UGUR AYDIN"/>
    <s v="UH.01.002"/>
    <s v="Unidox Kontör"/>
    <s v="Univera Kontör Satışı"/>
    <x v="6"/>
    <s v="E-Dönüşüm"/>
    <s v="Unidox"/>
    <n v="2.8"/>
    <m/>
    <n v="10000"/>
    <m/>
    <n v="28000"/>
    <m/>
    <n v="0"/>
    <m/>
    <n v="28000"/>
    <m/>
    <n v="0"/>
    <n v="0"/>
    <m/>
    <m/>
    <m/>
    <s v="Düzey"/>
    <s v="Yeni Müşteri"/>
    <s v="Yeni Satış"/>
    <s v="Kontor"/>
    <s v="Kontor Satışı"/>
    <s v="Diğer"/>
    <s v="Univera Satış"/>
    <s v="Saha Satış"/>
    <s v="Yurt İçi"/>
    <s v="Türkiye"/>
    <s v="Dist"/>
  </r>
  <r>
    <m/>
    <m/>
    <x v="330"/>
    <s v="Q2"/>
    <x v="1"/>
    <x v="5"/>
    <m/>
    <s v="BALIKESIR ELEKTROMEKANIK SANAYI TESISLERI AS."/>
    <s v="SH.02.001"/>
    <s v="Stokbar Panorama - Yillik Yazilim Bakim Hizmeti"/>
    <s v="Univera - Best Elektromekanik"/>
    <x v="13"/>
    <s v="Stokbar"/>
    <s v="Stokbar"/>
    <n v="303175.06"/>
    <m/>
    <n v="1"/>
    <m/>
    <n v="303175.06"/>
    <m/>
    <n v="0"/>
    <m/>
    <n v="303175.06"/>
    <m/>
    <n v="0"/>
    <n v="0"/>
    <m/>
    <m/>
    <m/>
    <s v="Balıkesir Elektromekanik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330"/>
    <s v="Q2"/>
    <x v="1"/>
    <x v="5"/>
    <m/>
    <s v="Eczacibasi Tüketim Ürünleri San. Tic. A.S."/>
    <s v="SH.01.001"/>
    <s v="Stokbar Panorama - Proje Yönetim Hizmeti"/>
    <s v="Univera - Eczacıbaşı Profesyonel"/>
    <x v="11"/>
    <s v="Stokbar"/>
    <s v="Stokbar"/>
    <n v="19500"/>
    <m/>
    <n v="2"/>
    <m/>
    <n v="39000"/>
    <m/>
    <n v="0"/>
    <m/>
    <n v="39000"/>
    <m/>
    <n v="0"/>
    <n v="0"/>
    <m/>
    <m/>
    <m/>
    <s v="Eczacıbaşı"/>
    <s v="Mevcut Müşteri"/>
    <s v="Yeni Satış"/>
    <s v="Hizmet"/>
    <s v="Proje Yönetimi ve Danışmanlık"/>
    <s v="Diğer"/>
    <s v="Univera Satış"/>
    <s v="Saha Satış"/>
    <s v="Yurt İçi"/>
    <s v="Türkiye"/>
    <s v="Merkez"/>
  </r>
  <r>
    <m/>
    <m/>
    <x v="330"/>
    <s v="Q2"/>
    <x v="1"/>
    <x v="5"/>
    <m/>
    <s v="BALIKESIR ELEKTROMEKANIK SANAYI TESISLERI AS."/>
    <s v="SH.03.001"/>
    <s v="Stokbar Panorama - Çafri Merkezi Hizmeti (Tesis)"/>
    <s v="Univera - Best Elektromekanik"/>
    <x v="13"/>
    <s v="Stokbar"/>
    <s v="Stokbar"/>
    <n v="77101.2"/>
    <m/>
    <n v="2"/>
    <m/>
    <n v="154202.4"/>
    <m/>
    <n v="0"/>
    <m/>
    <n v="154202.4"/>
    <m/>
    <n v="0"/>
    <n v="0"/>
    <m/>
    <m/>
    <m/>
    <s v="Balıkesir Elektromekanik"/>
    <s v="Mevcut Müşteri"/>
    <s v="Yenileme"/>
    <s v="Hizmet"/>
    <s v="Çağrı Merkezi"/>
    <s v="Diğer"/>
    <s v="Univera Satış"/>
    <s v="Saha Satış"/>
    <s v="Yurt İçi"/>
    <s v="Türkiye"/>
    <s v="Merkez"/>
  </r>
  <r>
    <m/>
    <m/>
    <x v="330"/>
    <s v="Q2"/>
    <x v="1"/>
    <x v="5"/>
    <m/>
    <s v="Sütaş Süt Ürünleri A.Ş."/>
    <s v="QH.02.001"/>
    <s v="Quest Panorama - Yillik Yazilim Bakimi, Yasatma ve Merkezi Destek Hizmeti"/>
    <s v="Univera - Sütaş"/>
    <x v="13"/>
    <s v="Quest"/>
    <s v="Quest"/>
    <n v="25663.43"/>
    <m/>
    <n v="1"/>
    <m/>
    <n v="25663.43"/>
    <m/>
    <n v="0"/>
    <m/>
    <n v="25663.43"/>
    <m/>
    <n v="0"/>
    <n v="0"/>
    <m/>
    <m/>
    <m/>
    <s v="Sütaş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331"/>
    <s v="Q2"/>
    <x v="0"/>
    <x v="3"/>
    <m/>
    <s v="ONGUN EMGIN GIDA DAG. PAZ. TUR.SAN. TIC. LTD. STI."/>
    <s v="EH.03.001"/>
    <s v="EnRoute Panorama - Çafri Merkezi Hizmeti  (MSD)"/>
    <s v="Univera - JTI"/>
    <x v="2"/>
    <s v="Enroute"/>
    <m/>
    <n v="1161.2"/>
    <m/>
    <n v="4"/>
    <m/>
    <n v="4644.8"/>
    <m/>
    <n v="0"/>
    <m/>
    <n v="4644.8"/>
    <m/>
    <n v="0"/>
    <n v="0"/>
    <s v="UNI240000000502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331"/>
    <s v="Q2"/>
    <x v="0"/>
    <x v="3"/>
    <m/>
    <s v="ONGUN EMGIN GIDA DAG. PAZ. TUR.SAN. TIC. LTD. STI."/>
    <s v="EH.03.001"/>
    <s v="EnRoute Panorama - Çafri Merkezi Hizmeti  (MSD)"/>
    <s v="Univera - JTI"/>
    <x v="2"/>
    <s v="Enroute"/>
    <m/>
    <n v="1161.2"/>
    <m/>
    <n v="4"/>
    <m/>
    <n v="4644.8"/>
    <m/>
    <n v="0"/>
    <m/>
    <n v="4644.8"/>
    <m/>
    <n v="0"/>
    <n v="0"/>
    <s v="UNI240000000503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331"/>
    <s v="Q3"/>
    <x v="1"/>
    <x v="6"/>
    <m/>
    <s v="Turkuaz Trade LLC"/>
    <s v="QH.02.001"/>
    <s v="Quest Panorama - Yazılım Bakımı, Yaşatma ve Merkezi Destek Hizmeti"/>
    <s v="Univera - Turkuaz - Kazakistan"/>
    <x v="16"/>
    <s v="Quest"/>
    <s v="Quest"/>
    <n v="121150.2"/>
    <m/>
    <n v="1"/>
    <m/>
    <m/>
    <m/>
    <m/>
    <m/>
    <n v="121150.2"/>
    <m/>
    <m/>
    <m/>
    <m/>
    <m/>
    <m/>
    <s v="Turkuaz Trade"/>
    <s v="Mevcut Müşteri"/>
    <s v="Yenileme"/>
    <s v="Hizmet"/>
    <s v="Bakım ve Destek Hizmeti"/>
    <s v="Diğer"/>
    <s v="Univera Satış"/>
    <s v="Saha Satış"/>
    <s v="Yurt Dışı"/>
    <s v="Kırgızistan"/>
    <s v="Merkez"/>
  </r>
  <r>
    <m/>
    <m/>
    <x v="332"/>
    <s v="Q2"/>
    <x v="0"/>
    <x v="3"/>
    <m/>
    <s v="ALTUN TEMIZLIK TÜTÜN ÜRÜNLERI PAZARLAMA A .S"/>
    <s v="EH.03.001"/>
    <s v="EnRoute Panorama - Çafri Merkezi Hizmeti  (MSD)"/>
    <s v="Univera - JTI"/>
    <x v="2"/>
    <s v="Enroute"/>
    <m/>
    <n v="1161.2"/>
    <m/>
    <n v="4"/>
    <m/>
    <n v="4644.8"/>
    <m/>
    <n v="0"/>
    <m/>
    <n v="4644.8"/>
    <m/>
    <n v="0"/>
    <n v="0"/>
    <s v="UNI240000000468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332"/>
    <s v="Q2"/>
    <x v="0"/>
    <x v="3"/>
    <m/>
    <s v="ARME DAGITIM PAZARLAMA SANAYI VE TIC. A.S."/>
    <s v="EH.03.001"/>
    <s v="EnRoute Panorama - Çafri Merkezi Hizmeti  (MSD)"/>
    <s v="Univera - JTI"/>
    <x v="2"/>
    <s v="Enroute"/>
    <m/>
    <n v="1161.2"/>
    <m/>
    <n v="4"/>
    <m/>
    <n v="4644.8"/>
    <m/>
    <n v="0"/>
    <m/>
    <n v="4644.8"/>
    <m/>
    <n v="0"/>
    <n v="0"/>
    <s v="UNI240000000469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332"/>
    <s v="Q2"/>
    <x v="0"/>
    <x v="3"/>
    <m/>
    <s v="BESLER GIDA PAZ. SAN. VE TIC. A.S."/>
    <s v="EH.03.001"/>
    <s v="EnRoute Panorama - Çafri Merkezi Hizmeti  (MSD)"/>
    <s v="Univera - JTI"/>
    <x v="2"/>
    <s v="Enroute"/>
    <m/>
    <n v="1161.2"/>
    <m/>
    <n v="4"/>
    <m/>
    <n v="4644.8"/>
    <m/>
    <n v="0"/>
    <m/>
    <n v="4644.8"/>
    <m/>
    <n v="0"/>
    <n v="0"/>
    <s v="UNI240000000474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332"/>
    <s v="Q2"/>
    <x v="0"/>
    <x v="3"/>
    <m/>
    <s v="BUGRA MÜH. VE INS. MALZ. IML. ITH. IHR. TIC. SAN. LTD. STI."/>
    <s v="EH.03.001"/>
    <s v="EnRoute Panorama - Çafri Merkezi Hizmeti  (MSD)"/>
    <s v="Univera - JTI"/>
    <x v="2"/>
    <s v="Enroute"/>
    <m/>
    <n v="1161.2"/>
    <m/>
    <n v="4"/>
    <m/>
    <n v="4644.8"/>
    <m/>
    <n v="0"/>
    <m/>
    <n v="4644.8"/>
    <m/>
    <n v="0"/>
    <n v="0"/>
    <s v="UNI240000000475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332"/>
    <s v="Q2"/>
    <x v="0"/>
    <x v="3"/>
    <m/>
    <s v="BURAY TÜTÜN MAMUL. MESR. PAZ. VE DAG. TIC. LTD. STI."/>
    <s v="EH.03.001"/>
    <s v="EnRoute Panorama - Çafri Merkezi Hizmeti  (MSD)"/>
    <s v="Univera - JTI"/>
    <x v="2"/>
    <s v="Enroute"/>
    <m/>
    <n v="1161.2"/>
    <m/>
    <n v="4"/>
    <m/>
    <n v="4644.8"/>
    <m/>
    <n v="0"/>
    <m/>
    <n v="4644.8"/>
    <m/>
    <n v="0"/>
    <n v="0"/>
    <s v="UNI240000000476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332"/>
    <s v="Q2"/>
    <x v="0"/>
    <x v="3"/>
    <m/>
    <s v="CAN TÜTÜN MAMULLERI INSAAT VE SANAYI TICARET A.S."/>
    <s v="EH.03.001"/>
    <s v="EnRoute Panorama - Çafri Merkezi Hizmeti  (MSD)"/>
    <s v="Univera - JTI"/>
    <x v="2"/>
    <s v="Enroute"/>
    <m/>
    <n v="1161.2"/>
    <m/>
    <n v="4"/>
    <m/>
    <n v="4644.8"/>
    <m/>
    <n v="0"/>
    <m/>
    <n v="4644.8"/>
    <m/>
    <n v="0"/>
    <n v="0"/>
    <s v="UNI240000000477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332"/>
    <s v="Q2"/>
    <x v="0"/>
    <x v="3"/>
    <m/>
    <s v="ÇELIKKOL TURIZM GIDA MAD.SAN VE TIC. LTD. STI."/>
    <s v="EH.03.001"/>
    <s v="EnRoute Panorama - Çafri Merkezi Hizmeti  (MSD)"/>
    <s v="Univera - JTI"/>
    <x v="2"/>
    <s v="Enroute"/>
    <m/>
    <n v="1161.2"/>
    <m/>
    <n v="4"/>
    <m/>
    <n v="4644.8"/>
    <m/>
    <n v="0"/>
    <m/>
    <n v="4644.8"/>
    <m/>
    <n v="0"/>
    <n v="0"/>
    <s v="UNI240000000478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332"/>
    <s v="Q2"/>
    <x v="0"/>
    <x v="3"/>
    <m/>
    <s v="DOYURAN GIDA A.S."/>
    <s v="EH.03.001"/>
    <s v="EnRoute Panorama - Çafri Merkezi Hizmeti  (MSD)"/>
    <s v="Univera - JTI"/>
    <x v="2"/>
    <s v="Enroute"/>
    <m/>
    <n v="1161.2"/>
    <m/>
    <n v="4"/>
    <m/>
    <n v="4644.8"/>
    <m/>
    <n v="0"/>
    <m/>
    <n v="4644.8"/>
    <m/>
    <n v="0"/>
    <n v="0"/>
    <s v="UNI240000000479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332"/>
    <s v="Q2"/>
    <x v="0"/>
    <x v="3"/>
    <m/>
    <s v="FLAS TURIZM INSAAT TAAHHÜT TIC. LTD. STI."/>
    <s v="EH.03.001"/>
    <s v="EnRoute Panorama - Çafri Merkezi Hizmeti  (MSD)"/>
    <s v="Univera - JTI"/>
    <x v="2"/>
    <s v="Enroute"/>
    <m/>
    <n v="1161.2"/>
    <m/>
    <n v="4"/>
    <m/>
    <n v="4644.8"/>
    <m/>
    <n v="0"/>
    <m/>
    <n v="4644.8"/>
    <m/>
    <n v="0"/>
    <n v="0"/>
    <s v="UNI240000000481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332"/>
    <s v="Q2"/>
    <x v="0"/>
    <x v="3"/>
    <m/>
    <s v="FLAS TURIZM INSAAT TAAHHÜT TIC. LTD. STI."/>
    <s v="EH.03.001"/>
    <s v="EnRoute Panorama - Çafri Merkezi Hizmeti  (MSD)"/>
    <s v="Univera - JTI"/>
    <x v="2"/>
    <s v="Enroute"/>
    <m/>
    <n v="1161.2"/>
    <m/>
    <n v="4"/>
    <m/>
    <n v="4644.8"/>
    <m/>
    <n v="0"/>
    <m/>
    <n v="4644.8"/>
    <m/>
    <n v="0"/>
    <n v="0"/>
    <s v="UNI240000000482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332"/>
    <s v="Q2"/>
    <x v="0"/>
    <x v="3"/>
    <m/>
    <s v="KILKISLI MES. TEK. MAM. GIDA MAD. SAN. TIC. LTD. STI."/>
    <s v="EH.03.001"/>
    <s v="EnRoute Panorama - Çafri Merkezi Hizmeti  (MSD)"/>
    <s v="Univera - JTI"/>
    <x v="2"/>
    <s v="Enroute"/>
    <m/>
    <n v="1161.2"/>
    <m/>
    <n v="4"/>
    <m/>
    <n v="4644.8"/>
    <m/>
    <n v="0"/>
    <m/>
    <n v="4644.8"/>
    <m/>
    <n v="0"/>
    <n v="0"/>
    <s v="UNI240000000484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332"/>
    <s v="Q2"/>
    <x v="0"/>
    <x v="3"/>
    <m/>
    <s v="ONGUN EMGIN GIDA DAG. PAZ. TUR.SAN. TIC. LTD. STI."/>
    <s v="EH.03.001"/>
    <s v="EnRoute Panorama - Çafri Merkezi Hizmeti  (MSD)"/>
    <s v="Univera - JTI"/>
    <x v="2"/>
    <s v="Enroute"/>
    <m/>
    <n v="1161.2"/>
    <m/>
    <n v="4"/>
    <m/>
    <n v="4644.8"/>
    <m/>
    <n v="0"/>
    <m/>
    <n v="4644.8"/>
    <m/>
    <n v="0"/>
    <n v="0"/>
    <s v="UNI240000000504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332"/>
    <s v="Q2"/>
    <x v="0"/>
    <x v="3"/>
    <m/>
    <s v="ONGUN EMGIN GIDA DAG. PAZ. TUR.SAN. TIC. LTD. STI."/>
    <s v="EH.03.001"/>
    <s v="EnRoute Panorama - Çafri Merkezi Hizmeti  (MSD)"/>
    <s v="Univera - JTI"/>
    <x v="2"/>
    <s v="Enroute"/>
    <m/>
    <n v="1161.2"/>
    <m/>
    <n v="4"/>
    <m/>
    <n v="4644.8"/>
    <m/>
    <n v="0"/>
    <m/>
    <n v="4644.8"/>
    <m/>
    <n v="0"/>
    <n v="0"/>
    <s v="UNI240000000505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332"/>
    <s v="Q2"/>
    <x v="0"/>
    <x v="3"/>
    <m/>
    <s v="ONGUN EMGIN GIDA DAG. PAZ. TUR.SAN. TIC. LTD. STI."/>
    <s v="EH.03.001"/>
    <s v="EnRoute Panorama - Çafri Merkezi Hizmeti  (MSD)"/>
    <s v="Univera - JTI"/>
    <x v="2"/>
    <s v="Enroute"/>
    <m/>
    <n v="1161.2"/>
    <m/>
    <n v="4"/>
    <m/>
    <n v="4644.8"/>
    <m/>
    <n v="0"/>
    <m/>
    <n v="4644.8"/>
    <m/>
    <n v="0"/>
    <n v="0"/>
    <s v="UNI240000000506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332"/>
    <s v="Q3"/>
    <x v="1"/>
    <x v="6"/>
    <m/>
    <s v="YUSUF ALDEMİR (ALDEMİR BİLİŞİM HizmetLERİ VE DANIŞMANLIK)"/>
    <s v="WProje Yönetimi.02.001"/>
    <s v="Webplus (Android) Satış Temsilcisi Yazılımı"/>
    <s v="Univera - Kanal"/>
    <x v="5"/>
    <s v="Enroute"/>
    <s v="Webplus"/>
    <n v="3412.5"/>
    <m/>
    <n v="5"/>
    <m/>
    <m/>
    <m/>
    <m/>
    <m/>
    <n v="17062.5"/>
    <m/>
    <m/>
    <m/>
    <m/>
    <m/>
    <m/>
    <s v="Aldemir Bilişim"/>
    <s v="Mevcut Müşteri"/>
    <s v="Yeni Satış"/>
    <s v="Lisans"/>
    <s v="Lisans Satışı"/>
    <s v="Diğer"/>
    <s v="Kanal Satış"/>
    <s v="Aldemir"/>
    <s v="Yurt İçi"/>
    <s v="Türkiye"/>
    <s v="Merkez"/>
  </r>
  <r>
    <m/>
    <m/>
    <x v="332"/>
    <s v="Q3"/>
    <x v="1"/>
    <x v="6"/>
    <m/>
    <s v="PANASONİC ELECTRİC WORKS ELEKTRİK SANAYİ VE TİCARET ANONİM ŞİRKETİ"/>
    <s v="EH.03.003"/>
    <s v="Stokbar Panorama - Uzman Destek Hizmeti"/>
    <s v="Univera - Panasonic"/>
    <x v="11"/>
    <s v="Stokbar"/>
    <s v="Stokbar"/>
    <n v="165000"/>
    <m/>
    <n v="1"/>
    <m/>
    <m/>
    <m/>
    <m/>
    <m/>
    <n v="165000"/>
    <m/>
    <m/>
    <m/>
    <m/>
    <m/>
    <m/>
    <s v="Panasonic"/>
    <s v="Mevcut Müşteri"/>
    <s v="Yenileme"/>
    <s v="Hizmet"/>
    <s v="Uzman Destek Hizmeti"/>
    <s v="Diğer"/>
    <s v="Univera Satış"/>
    <s v="Saha Satış"/>
    <s v="Yurt İçi"/>
    <s v="Türkiye"/>
    <s v="Merkez"/>
  </r>
  <r>
    <m/>
    <m/>
    <x v="332"/>
    <s v="Q3"/>
    <x v="1"/>
    <x v="6"/>
    <m/>
    <s v="Shell &amp; Turcas Petrol A.Ş."/>
    <s v="OH.02.001"/>
    <s v="Outsource Yazılım Bakımı Hizmeti"/>
    <s v="Univera - Shell Bee"/>
    <x v="13"/>
    <s v="Enroute"/>
    <s v="Outsource - Hizmet"/>
    <n v="264750"/>
    <m/>
    <n v="1"/>
    <m/>
    <m/>
    <m/>
    <m/>
    <m/>
    <n v="264750"/>
    <m/>
    <m/>
    <m/>
    <m/>
    <m/>
    <m/>
    <s v="Shell"/>
    <s v="Yeni Müşteri"/>
    <s v="Yenileme"/>
    <s v="Hizmet"/>
    <s v="Bakım ve Destek Hizmeti"/>
    <s v="Diğer"/>
    <s v="Univera Satış"/>
    <s v="Saha Satış"/>
    <s v="Yurt İçi"/>
    <s v="Türkiye"/>
    <s v="Merkez"/>
  </r>
  <r>
    <m/>
    <m/>
    <x v="332"/>
    <s v="Q3"/>
    <x v="1"/>
    <x v="6"/>
    <m/>
    <s v="La Lorraine Unlu Mamülleri Tic. San. A.Ş."/>
    <s v="EH.06.001"/>
    <s v="Enroute Panorama - Hosting Hizmeti"/>
    <s v="Univera - La Lorraine"/>
    <x v="13"/>
    <s v="Hosting"/>
    <s v="Enroute"/>
    <n v="73150.75"/>
    <m/>
    <n v="1"/>
    <m/>
    <m/>
    <m/>
    <m/>
    <m/>
    <n v="73150.75"/>
    <m/>
    <m/>
    <m/>
    <m/>
    <m/>
    <m/>
    <s v="La Lorraine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332"/>
    <s v="Q3"/>
    <x v="1"/>
    <x v="6"/>
    <m/>
    <s v="PERNOD RICARD İSTANBUL İÇ VE DIŞ TİC. LTD. ŞTİ"/>
    <s v="EH.06.001"/>
    <s v="Enroute Panorama - Hosting Hizmeti"/>
    <s v="Univera - Pernod Ricard"/>
    <x v="13"/>
    <s v="Hosting"/>
    <s v="Enroute"/>
    <n v="305232.42"/>
    <m/>
    <n v="1"/>
    <m/>
    <m/>
    <m/>
    <m/>
    <m/>
    <n v="305232.42"/>
    <m/>
    <m/>
    <m/>
    <m/>
    <m/>
    <m/>
    <s v="Pernod Ricard"/>
    <s v="Mevcut Müşteri"/>
    <s v="Yenileme"/>
    <s v="Hizmet"/>
    <s v="Hosting"/>
    <s v="Key Account"/>
    <s v="Univera Satış"/>
    <s v="Saha Satış"/>
    <s v="Yurt İçi"/>
    <s v="Türkiye"/>
    <s v="Merkez"/>
  </r>
  <r>
    <m/>
    <m/>
    <x v="332"/>
    <s v="Q3"/>
    <x v="1"/>
    <x v="6"/>
    <m/>
    <s v="RED BULL GIDA DAĞITIM VE PAZARLAMA TİCARET LTD. ŞTİ"/>
    <s v="EH.06.001"/>
    <s v="Enroute Panorama - Hosting Hizmeti"/>
    <s v="Univera - Redbull"/>
    <x v="12"/>
    <s v="Hosting"/>
    <s v="Enroute"/>
    <n v="123973.75"/>
    <m/>
    <n v="7"/>
    <m/>
    <m/>
    <m/>
    <m/>
    <m/>
    <n v="867816.25"/>
    <m/>
    <m/>
    <m/>
    <m/>
    <m/>
    <m/>
    <s v="Redbull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332"/>
    <s v="Q3"/>
    <x v="1"/>
    <x v="6"/>
    <m/>
    <s v="TCHIBO KAHVE MAMÜLLERİ DAĞ. VE PAZ. TİC. LTD. ŞTİ."/>
    <s v="EH.06.001"/>
    <s v="Enroute Panorama - Hosting Hizmeti"/>
    <s v="Univera - Tchibo"/>
    <x v="12"/>
    <s v="Hosting"/>
    <s v="Enroute"/>
    <n v="75231.91"/>
    <m/>
    <n v="1"/>
    <m/>
    <m/>
    <m/>
    <m/>
    <m/>
    <n v="75231.91"/>
    <m/>
    <m/>
    <m/>
    <m/>
    <m/>
    <m/>
    <s v="Tchibo"/>
    <s v="Yeni Müşteri"/>
    <s v="Yeni Satış"/>
    <s v="Hizmet"/>
    <s v="Hosting"/>
    <s v="Diğer"/>
    <s v="Univera Satış"/>
    <s v="Saha Satış"/>
    <s v="Yurt İçi"/>
    <s v="Türkiye"/>
    <s v="Merkez"/>
  </r>
  <r>
    <m/>
    <m/>
    <x v="332"/>
    <s v="Q3"/>
    <x v="1"/>
    <x v="6"/>
    <m/>
    <s v="BMC Otomotiv Sanayi ve Ticaret A. Ş."/>
    <s v="CDH.03.003"/>
    <s v="Calldesk Panorama - Admin Uzman Destek Hizmeti"/>
    <s v="Univera - BMC"/>
    <x v="13"/>
    <s v="ServiceCore"/>
    <s v="Calldesk"/>
    <n v="117000"/>
    <m/>
    <n v="1"/>
    <m/>
    <m/>
    <m/>
    <m/>
    <m/>
    <n v="117000"/>
    <m/>
    <m/>
    <m/>
    <m/>
    <m/>
    <m/>
    <s v="BMC"/>
    <s v="Mevcut Müşteri"/>
    <s v="Yenileme"/>
    <s v="Hizmet"/>
    <s v="Uzman Destek Hizmeti"/>
    <s v="Key Account"/>
    <s v="Univera Satış"/>
    <s v="Saha Satış"/>
    <s v="Yurt İçi"/>
    <s v="Türkiye"/>
    <s v="Merkez"/>
  </r>
  <r>
    <m/>
    <m/>
    <x v="333"/>
    <s v="Q3"/>
    <x v="1"/>
    <x v="6"/>
    <m/>
    <s v="DARDANEL DAĞITIM A.Ş."/>
    <s v="EH.06.001"/>
    <s v="Enroute Panorama - Hosting Hizmeti"/>
    <s v="Univera - Dardanel"/>
    <x v="12"/>
    <s v="Hosting"/>
    <s v="Enroute"/>
    <n v="83545.929999999993"/>
    <m/>
    <n v="1"/>
    <m/>
    <m/>
    <m/>
    <m/>
    <m/>
    <n v="83545.929999999993"/>
    <m/>
    <m/>
    <m/>
    <m/>
    <m/>
    <m/>
    <s v="Dardanel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334"/>
    <s v="Q2"/>
    <x v="0"/>
    <x v="3"/>
    <m/>
    <s v="ÖZÇELIK MESRUBAT VE GIDA MAD.TIC.PAZ.A.S."/>
    <s v="EH.03.001"/>
    <s v="EnRoute Panorama - Çafri Merkezi Hizmeti  (MSD)"/>
    <s v="Univera - JTI"/>
    <x v="2"/>
    <s v="Enroute"/>
    <m/>
    <n v="1161.2"/>
    <m/>
    <n v="4"/>
    <m/>
    <n v="4644.8"/>
    <m/>
    <n v="0"/>
    <m/>
    <n v="4644.8"/>
    <m/>
    <n v="0"/>
    <n v="0"/>
    <s v="UNI240000000487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335"/>
    <s v="Q2"/>
    <x v="0"/>
    <x v="3"/>
    <m/>
    <s v="REYMAR TÜTÜN MAM. DAG. VE PAZ. LTD. STI."/>
    <s v="EH.03.001"/>
    <s v="EnRoute Panorama - Çafri Merkezi Hizmeti  (MSD)"/>
    <s v="Univera - JTI"/>
    <x v="2"/>
    <s v="Enroute"/>
    <m/>
    <n v="1161.2"/>
    <m/>
    <n v="4"/>
    <m/>
    <n v="4644.8"/>
    <m/>
    <n v="0"/>
    <m/>
    <n v="4644.8"/>
    <m/>
    <n v="0"/>
    <n v="0"/>
    <s v="UNI240000000490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335"/>
    <s v="Q2"/>
    <x v="0"/>
    <x v="3"/>
    <m/>
    <s v="SAGIROGLU TÜTÜN ÜRÜN. INS.TAAH. SAN. VE TIC. LTD. STI."/>
    <s v="EH.03.001"/>
    <s v="EnRoute Panorama - Çafri Merkezi Hizmeti  (MSD)"/>
    <s v="Univera - JTI"/>
    <x v="2"/>
    <s v="Enroute"/>
    <m/>
    <n v="1161.2"/>
    <m/>
    <n v="4"/>
    <m/>
    <n v="4644.8"/>
    <m/>
    <n v="0"/>
    <m/>
    <n v="4644.8"/>
    <m/>
    <n v="0"/>
    <n v="0"/>
    <s v="UNI240000000491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336"/>
    <s v="Q2"/>
    <x v="0"/>
    <x v="3"/>
    <m/>
    <s v="IBRAHIM ÖRENKAYA"/>
    <s v="EYS.04.012"/>
    <s v="EnRoute Panorama - E-Dönüsüm Modül Lisansi Standart"/>
    <s v="Univera Doğuş Çay Projesi"/>
    <x v="7"/>
    <s v="E-Dönüşüm"/>
    <m/>
    <n v="16631.2"/>
    <m/>
    <n v="1"/>
    <m/>
    <n v="20789"/>
    <m/>
    <n v="4157.8"/>
    <m/>
    <n v="16631.2"/>
    <m/>
    <n v="0"/>
    <n v="0"/>
    <s v="UNI240000000511"/>
    <m/>
    <m/>
    <s v="Doğuş Çay"/>
    <s v="Mevcut Müşteri"/>
    <s v="Yeni Satış"/>
    <s v="Lisans"/>
    <s v="Lisans Satışı"/>
    <s v="Key Account"/>
    <s v="Univera Satış"/>
    <s v="Saha Satış"/>
    <s v="Yurt İçi"/>
    <s v="Türkiye"/>
    <s v="Dist"/>
  </r>
  <r>
    <m/>
    <m/>
    <x v="336"/>
    <s v="Q2"/>
    <x v="0"/>
    <x v="3"/>
    <m/>
    <s v="ONGUN EMGIN GIDA DAG. PAZ. TUR.SAN. TIC. LTD. STI."/>
    <s v="EH.03.001"/>
    <s v="EnRoute Panorama - Çafri Merkezi Hizmeti  (MSD)"/>
    <s v="Univera - JTI"/>
    <x v="2"/>
    <s v="Enroute"/>
    <m/>
    <n v="1161.2"/>
    <m/>
    <n v="4"/>
    <m/>
    <n v="4644.8"/>
    <m/>
    <n v="0"/>
    <m/>
    <n v="4644.8"/>
    <m/>
    <n v="0"/>
    <n v="0"/>
    <s v="UNI240000000500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336"/>
    <s v="Q2"/>
    <x v="0"/>
    <x v="3"/>
    <m/>
    <s v="ONGUN EMGIN GIDA DAG. PAZ. TUR.SAN. TIC. LTD. STI."/>
    <s v="EH.03.001"/>
    <s v="EnRoute Panorama - Çafri Merkezi Hizmeti  (MSD)"/>
    <s v="Univera - JTI"/>
    <x v="2"/>
    <s v="Enroute"/>
    <m/>
    <n v="1161.2"/>
    <m/>
    <n v="4"/>
    <m/>
    <n v="4644.8"/>
    <m/>
    <n v="0"/>
    <m/>
    <n v="4644.8"/>
    <m/>
    <n v="0"/>
    <n v="0"/>
    <s v="UNI240000000501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336"/>
    <s v="Q2"/>
    <x v="0"/>
    <x v="3"/>
    <m/>
    <s v="SEYDIM DAG.PAZ.A.S."/>
    <s v="EH.03.001"/>
    <s v="EnRoute Panorama - Çafri Merkezi Hizmeti  (MSD)"/>
    <s v="Univera - JTI"/>
    <x v="2"/>
    <s v="Enroute"/>
    <m/>
    <n v="1161.2"/>
    <m/>
    <n v="4"/>
    <m/>
    <n v="4644.8"/>
    <m/>
    <n v="0"/>
    <m/>
    <n v="4644.8"/>
    <m/>
    <n v="0"/>
    <n v="0"/>
    <s v="UNI240000000493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336"/>
    <s v="Q2"/>
    <x v="0"/>
    <x v="3"/>
    <m/>
    <s v="ZÜMRÜT TEKEL ÜRÜNLERI GIDA PAZ.INS.TAAH.SAN.VE.TIC.LTD STI"/>
    <s v="EH.03.001"/>
    <s v="EnRoute Panorama - Çafri Merkezi Hizmeti  (MSD)"/>
    <s v="Univera - JTI"/>
    <x v="2"/>
    <s v="Enroute"/>
    <m/>
    <n v="1161.2"/>
    <m/>
    <n v="4"/>
    <m/>
    <n v="4644.8"/>
    <m/>
    <n v="0"/>
    <m/>
    <n v="4644.8"/>
    <m/>
    <n v="0"/>
    <n v="0"/>
    <s v="UNI240000000499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336"/>
    <s v="Q3"/>
    <x v="1"/>
    <x v="6"/>
    <m/>
    <s v="4 SIMPLE BİLİŞİM SANAYİ VE TİC. LTD. ŞTİ."/>
    <s v="WPH.02.001"/>
    <s v="Webplus Yazılım Bakımı Hizmeti"/>
    <s v="Univera - Kanal"/>
    <x v="5"/>
    <s v="Enroute"/>
    <s v="Webplus"/>
    <n v="6006"/>
    <m/>
    <n v="1"/>
    <m/>
    <m/>
    <m/>
    <m/>
    <m/>
    <n v="6006"/>
    <m/>
    <m/>
    <m/>
    <m/>
    <m/>
    <m/>
    <s v="4 Simple"/>
    <s v="Mevcut Müşteri"/>
    <s v="Yenileme"/>
    <s v="Hizmet"/>
    <s v="Bakım ve Destek Hizmeti"/>
    <s v="Diğer"/>
    <s v="Kanal Satış"/>
    <s v="4 Simple"/>
    <s v="Yurt İçi"/>
    <s v="Türkiye"/>
    <s v="Merkez"/>
  </r>
  <r>
    <m/>
    <m/>
    <x v="336"/>
    <s v="Q3"/>
    <x v="1"/>
    <x v="6"/>
    <m/>
    <s v="4 SIMPLE BİLİŞİM SANAYİ VE TİC. LTD. ŞTİ."/>
    <s v="WProje Yönetimi.02.001"/>
    <s v="Webplus (Android) Satış Temsilcisi Yazılımı"/>
    <s v="Univera - Kanal"/>
    <x v="5"/>
    <s v="Enroute"/>
    <s v="Webplus"/>
    <n v="4095"/>
    <m/>
    <n v="6"/>
    <m/>
    <m/>
    <m/>
    <m/>
    <m/>
    <n v="24570"/>
    <m/>
    <m/>
    <m/>
    <m/>
    <m/>
    <m/>
    <s v="4 Simple"/>
    <s v="Mevcut Müşteri"/>
    <s v="Yeni Satış"/>
    <s v="Lisans"/>
    <s v="Lisans Satışı"/>
    <s v="Diğer"/>
    <s v="Kanal Satış"/>
    <s v="4 Simple"/>
    <s v="Yurt İçi"/>
    <s v="Türkiye"/>
    <s v="Merkez"/>
  </r>
  <r>
    <m/>
    <m/>
    <x v="336"/>
    <s v="Q3"/>
    <x v="1"/>
    <x v="6"/>
    <m/>
    <s v="MİYA OTOMASYON VE BARKOD BILISIM SISTEMLERI SAN TİC. VE L.T.D. STI."/>
    <s v="UH.01.002"/>
    <s v="Unidox Kontör"/>
    <s v="Univera Kontör Satışı"/>
    <x v="5"/>
    <s v="E-Dönüşüm"/>
    <s v="Unidox"/>
    <n v="2.657"/>
    <m/>
    <n v="10000"/>
    <m/>
    <m/>
    <m/>
    <m/>
    <m/>
    <n v="26570"/>
    <m/>
    <m/>
    <m/>
    <m/>
    <m/>
    <m/>
    <s v="Miya"/>
    <s v="Mevcut Müşteri"/>
    <s v="Yeni Satış"/>
    <s v="Kontor"/>
    <s v="Kontor Satışı"/>
    <s v="Diğer"/>
    <s v="Kanal Satış"/>
    <s v="Miya"/>
    <s v="Yurt İçi"/>
    <s v="Türkiye"/>
    <s v="Merkez"/>
  </r>
  <r>
    <m/>
    <m/>
    <x v="336"/>
    <s v="Q3"/>
    <x v="1"/>
    <x v="6"/>
    <m/>
    <s v="MİYA OTOMASYON VE BARKOD BILISIM SISTEMLERI SAN TİC. VE L.T.D. STI."/>
    <s v="UH.01.002"/>
    <s v="Unidox Kontör"/>
    <s v="Univera Kontör Satışı"/>
    <x v="5"/>
    <s v="E-Dönüşüm"/>
    <s v="Unidox"/>
    <n v="2.657"/>
    <m/>
    <n v="10000"/>
    <m/>
    <m/>
    <m/>
    <m/>
    <m/>
    <n v="26570"/>
    <m/>
    <m/>
    <m/>
    <m/>
    <m/>
    <m/>
    <s v="Miya"/>
    <s v="Mevcut Müşteri"/>
    <s v="Yeni Satış"/>
    <s v="Kontor"/>
    <s v="Kontor Satışı"/>
    <s v="Diğer"/>
    <s v="Kanal Satış"/>
    <s v="Miya"/>
    <s v="Yurt İçi"/>
    <s v="Türkiye"/>
    <s v="Merkez"/>
  </r>
  <r>
    <m/>
    <m/>
    <x v="336"/>
    <s v="Q3"/>
    <x v="1"/>
    <x v="6"/>
    <m/>
    <s v="MİYA OTOMASYON VE BARKOD BILISIM SISTEMLERI SAN TİC. VE L.T.D. STI."/>
    <s v="UH.01.002"/>
    <s v="Unidox Kontör"/>
    <s v="Univera Kontör Satışı"/>
    <x v="5"/>
    <s v="E-Dönüşüm"/>
    <s v="Unidox"/>
    <n v="2.657"/>
    <m/>
    <n v="10000"/>
    <m/>
    <m/>
    <m/>
    <m/>
    <m/>
    <n v="26570"/>
    <m/>
    <m/>
    <m/>
    <m/>
    <m/>
    <m/>
    <s v="Miya"/>
    <s v="Mevcut Müşteri"/>
    <s v="Yeni Satış"/>
    <s v="Kontor"/>
    <s v="Kontor Satışı"/>
    <s v="Diğer"/>
    <s v="Kanal Satış"/>
    <s v="Miya"/>
    <s v="Yurt İçi"/>
    <s v="Türkiye"/>
    <s v="Merkez"/>
  </r>
  <r>
    <m/>
    <m/>
    <x v="336"/>
    <s v="Q3"/>
    <x v="1"/>
    <x v="6"/>
    <m/>
    <s v="KENT GIDA MADDELERİ SAN VE TİC.AŞ."/>
    <s v="EH.06.001"/>
    <s v="Enroute Panorama - Hosting Hizmeti"/>
    <s v="Univera - Kent Gıda"/>
    <x v="12"/>
    <s v="Hosting"/>
    <s v="Enroute"/>
    <n v="132870.53"/>
    <m/>
    <n v="7"/>
    <m/>
    <m/>
    <m/>
    <m/>
    <m/>
    <n v="930093.71"/>
    <m/>
    <m/>
    <m/>
    <m/>
    <m/>
    <m/>
    <s v="Mondelez"/>
    <s v="Mevcut Müşteri"/>
    <s v="Yenileme"/>
    <s v="Hizmet"/>
    <s v="Hosting"/>
    <s v="Key Account"/>
    <s v="Univera Satış"/>
    <s v="Saha Satış"/>
    <s v="Yurt İçi"/>
    <s v="Türkiye"/>
    <s v="Merkez"/>
  </r>
  <r>
    <m/>
    <m/>
    <x v="337"/>
    <s v="Q2"/>
    <x v="0"/>
    <x v="3"/>
    <m/>
    <s v="JTI TÜTÜN ÜRÜNLERI SANAYI A.S"/>
    <s v="EH.02.001"/>
    <s v="EnRoute Panorama - Yazilim Bakimi, Yasatma ve Merkezi Destek Hizmeti"/>
    <s v="Univera - JTI"/>
    <x v="2"/>
    <s v="Enroute"/>
    <m/>
    <n v="129261.72"/>
    <m/>
    <n v="-1"/>
    <m/>
    <n v="0"/>
    <m/>
    <n v="0"/>
    <m/>
    <n v="-129261.72"/>
    <m/>
    <n v="1"/>
    <n v="129261.72"/>
    <s v="TS0202400001084"/>
    <m/>
    <m/>
    <s v="JTI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337"/>
    <s v="Q2"/>
    <x v="0"/>
    <x v="3"/>
    <m/>
    <s v="JTI TÜTÜN ÜRÜNLERI SANAYI A.S"/>
    <s v="EH.03.003"/>
    <s v="EnRoute Panorama - Uzman Destek Hizmeti"/>
    <s v="Univera - JTI"/>
    <x v="2"/>
    <s v="Enroute"/>
    <m/>
    <n v="100000"/>
    <m/>
    <n v="-3"/>
    <m/>
    <n v="0"/>
    <m/>
    <n v="0"/>
    <m/>
    <n v="-300000"/>
    <m/>
    <n v="3"/>
    <n v="300000"/>
    <s v="TS0202400001082"/>
    <m/>
    <m/>
    <s v="JTI"/>
    <s v="Mevcut Müşteri"/>
    <s v="Yenileme"/>
    <s v="Hizmet"/>
    <s v="Hosting"/>
    <s v="Key Account"/>
    <s v="Univera Satış"/>
    <s v="Saha Satış"/>
    <s v="Yurt İçi"/>
    <s v="Türkiye"/>
    <s v="Merkez"/>
  </r>
  <r>
    <m/>
    <m/>
    <x v="337"/>
    <s v="Q2"/>
    <x v="0"/>
    <x v="3"/>
    <m/>
    <s v="Mey İçki Sanayi ve Ticaret A.Ş."/>
    <s v="EH.05.002"/>
    <s v="EnRoute Panorama - Rapor Gelistirme Hizmeti"/>
    <s v="Univera - Mey İçki"/>
    <x v="0"/>
    <s v="Enroute"/>
    <m/>
    <n v="4201"/>
    <m/>
    <n v="2"/>
    <m/>
    <n v="8402"/>
    <m/>
    <n v="0"/>
    <m/>
    <n v="8402"/>
    <m/>
    <n v="0"/>
    <n v="0"/>
    <s v="UNI240000000510"/>
    <m/>
    <m/>
    <s v="Mey İçki"/>
    <s v="Mevcut Müşteri"/>
    <s v="Yeni Satış"/>
    <s v="Hizmet"/>
    <s v="Rapor Geliştirme"/>
    <s v="Key Account"/>
    <s v="Univera Satış"/>
    <s v="Saha Satış"/>
    <s v="Yurt İçi"/>
    <s v="Türkiye"/>
    <s v="Merkez"/>
  </r>
  <r>
    <m/>
    <m/>
    <x v="337"/>
    <s v="Q2"/>
    <x v="0"/>
    <x v="3"/>
    <m/>
    <s v="V.N.G. GIDA PAZARLAMA-NURAY YILDIRIM"/>
    <s v="EYS.04.012"/>
    <s v="EnRoute Panorama - E-Dönüsüm Modül Lisansi Standart"/>
    <s v="Univera Doğuş Çay Projesi"/>
    <x v="7"/>
    <s v="E-Dönüşüm"/>
    <m/>
    <n v="16631.2"/>
    <m/>
    <n v="1"/>
    <m/>
    <n v="20789"/>
    <m/>
    <n v="4157.8"/>
    <m/>
    <n v="16631.2"/>
    <m/>
    <n v="0"/>
    <n v="0"/>
    <s v="ENV240000000059"/>
    <m/>
    <m/>
    <s v="Doğuş Çay"/>
    <s v="Mevcut Müşteri"/>
    <s v="Yeni Satış"/>
    <s v="Lisans"/>
    <s v="Lisans Satışı"/>
    <s v="Key Account"/>
    <s v="Univera Satış"/>
    <s v="Saha Satış"/>
    <s v="Yurt İçi"/>
    <s v="Türkiye"/>
    <s v="Dist"/>
  </r>
  <r>
    <m/>
    <m/>
    <x v="337"/>
    <s v="Q2"/>
    <x v="0"/>
    <x v="3"/>
    <m/>
    <s v="JTI TÜTÜN ÜRÜNLERI SANAYI A.S"/>
    <s v="EH.03.001"/>
    <s v="EnRoute Panorama - Çafri Merkezi Hizmeti  (MSD)"/>
    <s v="Univera - JTI"/>
    <x v="2"/>
    <s v="Enroute"/>
    <m/>
    <n v="24504.789999999997"/>
    <m/>
    <n v="-12"/>
    <m/>
    <n v="0"/>
    <m/>
    <n v="0"/>
    <m/>
    <n v="-294057.48"/>
    <m/>
    <n v="12"/>
    <n v="294057.48"/>
    <s v="TS0202400001085"/>
    <m/>
    <m/>
    <s v="JTI"/>
    <s v="Mevcut Müşteri"/>
    <s v="Yenileme"/>
    <s v="Hizmet"/>
    <s v="Çağrı Merkezi"/>
    <s v="Key Account"/>
    <s v="Univera Satış"/>
    <s v="Saha Satış"/>
    <s v="Yurt İçi"/>
    <s v="Türkiye"/>
    <s v="Merkez"/>
  </r>
  <r>
    <m/>
    <m/>
    <x v="337"/>
    <s v="Q3"/>
    <x v="1"/>
    <x v="6"/>
    <m/>
    <s v="MATRIKS BİLGİSAYAR SİSTEMLERİ LTD.ŞTİ"/>
    <s v="WPH.02.001"/>
    <s v="Webplus Yazılım Bakımı Hizmeti"/>
    <s v="Univera - Kanal"/>
    <x v="5"/>
    <s v="Enroute"/>
    <s v="Webplus"/>
    <n v="10000"/>
    <m/>
    <n v="1"/>
    <m/>
    <m/>
    <m/>
    <m/>
    <m/>
    <n v="10000"/>
    <m/>
    <m/>
    <m/>
    <m/>
    <m/>
    <m/>
    <s v="Matriks"/>
    <s v="Mevcut Müşteri"/>
    <s v="Yenileme"/>
    <s v="Hizmet"/>
    <s v="Bakım ve Destek Hizmeti"/>
    <s v="Diğer"/>
    <s v="Kanal Satış"/>
    <s v="Matriks"/>
    <s v="Yurt İçi"/>
    <s v="Türkiye"/>
    <s v="Merkez"/>
  </r>
  <r>
    <m/>
    <m/>
    <x v="337"/>
    <s v="Q3"/>
    <x v="1"/>
    <x v="6"/>
    <m/>
    <s v="POLARİS YAZILIM ÇÖZÜMLERİ VE DANIŞMANLIK HİZMETLERİ LTD.ŞTİ."/>
    <s v="WPH.02.001"/>
    <s v="Webplus Yazılım Bakımı Hizmeti"/>
    <s v="Univera - Kanal"/>
    <x v="5"/>
    <s v="Enroute"/>
    <s v="Webplus"/>
    <n v="8550"/>
    <m/>
    <n v="1"/>
    <m/>
    <m/>
    <m/>
    <m/>
    <m/>
    <n v="8550"/>
    <m/>
    <m/>
    <m/>
    <m/>
    <m/>
    <m/>
    <s v="Polaris"/>
    <s v="Mevcut Müşteri"/>
    <s v="Yenileme"/>
    <s v="Hizmet"/>
    <s v="Bakım ve Destek Hizmeti"/>
    <s v="Diğer"/>
    <s v="Kanal Satış"/>
    <s v="Polaris"/>
    <s v="Yurt İçi"/>
    <s v="Türkiye"/>
    <s v="Merkez"/>
  </r>
  <r>
    <m/>
    <m/>
    <x v="337"/>
    <s v="Q3"/>
    <x v="1"/>
    <x v="6"/>
    <m/>
    <s v="POLARİS YAZILIM ÇÖZÜMLERİ VE DANIŞMANLIK HİZMETLERİ LTD.ŞTİ."/>
    <s v="WPH.02.001"/>
    <s v="Webplus Yazılım Bakımı Hizmeti"/>
    <s v="Univera - Kanal"/>
    <x v="5"/>
    <s v="Enroute"/>
    <s v="Webplus"/>
    <n v="1000"/>
    <m/>
    <n v="1"/>
    <m/>
    <m/>
    <m/>
    <m/>
    <m/>
    <n v="1000"/>
    <m/>
    <m/>
    <m/>
    <m/>
    <m/>
    <m/>
    <s v="Polaris"/>
    <s v="Mevcut Müşteri"/>
    <s v="Yenileme"/>
    <s v="Hizmet"/>
    <s v="Bakım ve Destek Hizmeti"/>
    <s v="Diğer"/>
    <s v="Kanal Satış"/>
    <s v="Polaris"/>
    <s v="Yurt İçi"/>
    <s v="Türkiye"/>
    <s v="Merkez"/>
  </r>
  <r>
    <m/>
    <m/>
    <x v="337"/>
    <s v="Q3"/>
    <x v="1"/>
    <x v="6"/>
    <m/>
    <s v="POLARİS YAZILIM ÇÖZÜMLERİ VE DANIŞMANLIK HİZMETLERİ LTD.ŞTİ."/>
    <s v="WProje Yönetimi.02.008"/>
    <s v="Webplus (IOS) Satış Temsilcisi Yazılımı"/>
    <s v="Univera - Kanal"/>
    <x v="5"/>
    <s v="Enroute"/>
    <s v="Webplus"/>
    <n v="2275"/>
    <m/>
    <n v="2"/>
    <m/>
    <m/>
    <m/>
    <m/>
    <m/>
    <n v="4550"/>
    <m/>
    <m/>
    <m/>
    <m/>
    <m/>
    <m/>
    <s v="Polaris"/>
    <s v="Mevcut Müşteri"/>
    <s v="Yeni Satış"/>
    <s v="Lisans"/>
    <s v="Lisans Satışı"/>
    <s v="Diğer"/>
    <s v="Kanal Satış"/>
    <s v="Polaris"/>
    <s v="Yurt İçi"/>
    <s v="Türkiye"/>
    <s v="Merkez"/>
  </r>
  <r>
    <m/>
    <m/>
    <x v="337"/>
    <s v="Q3"/>
    <x v="1"/>
    <x v="6"/>
    <m/>
    <s v="MATRIKS BİLGİSAYAR SİSTEMLERİ LTD.ŞTİ"/>
    <s v="WProje Yönetimi.02.001"/>
    <s v="Webplus (Android) Satış Temsilcisi Yazılımı"/>
    <s v="Univera - Kanal"/>
    <x v="5"/>
    <s v="Enroute"/>
    <s v="Webplus"/>
    <n v="2587.5"/>
    <m/>
    <n v="1"/>
    <m/>
    <m/>
    <m/>
    <m/>
    <m/>
    <n v="2587.5"/>
    <m/>
    <m/>
    <m/>
    <m/>
    <m/>
    <m/>
    <s v="Matriks"/>
    <s v="Mevcut Müşteri"/>
    <s v="Yeni Satış"/>
    <s v="Lisans"/>
    <s v="Lisans Satışı"/>
    <s v="Diğer"/>
    <s v="Kanal Satış"/>
    <s v="Matriks"/>
    <s v="Yurt İçi"/>
    <s v="Türkiye"/>
    <s v="Merkez"/>
  </r>
  <r>
    <m/>
    <m/>
    <x v="337"/>
    <s v="Q3"/>
    <x v="1"/>
    <x v="6"/>
    <m/>
    <s v="MİYA OTOMASYON VE BARKOD BILISIM SISTEMLERI SAN TİC. VE L.T.D. STI."/>
    <s v="WProje Yönetimi.02.001"/>
    <s v="Webplus (Android) Satış Temsilcisi Yazılımı"/>
    <s v="Univera - Kanal"/>
    <x v="5"/>
    <s v="Enroute"/>
    <s v="Webplus"/>
    <n v="4550"/>
    <m/>
    <n v="1"/>
    <m/>
    <m/>
    <m/>
    <m/>
    <m/>
    <n v="4550"/>
    <m/>
    <m/>
    <m/>
    <m/>
    <m/>
    <m/>
    <s v="Miya"/>
    <s v="Mevcut Müşteri"/>
    <s v="Yeni Satış"/>
    <s v="Lisans"/>
    <s v="Lisans Satışı"/>
    <s v="Diğer"/>
    <s v="Kanal Satış"/>
    <s v="Miya"/>
    <s v="Yurt İçi"/>
    <s v="Türkiye"/>
    <s v="Merkez"/>
  </r>
  <r>
    <m/>
    <m/>
    <x v="337"/>
    <s v="Q3"/>
    <x v="1"/>
    <x v="6"/>
    <m/>
    <s v="KENT GIDA MADDELERİ SAN VE TİC.AŞ."/>
    <s v="QH.01.001"/>
    <s v="Quest Panorama - Proje ve Ürün Yönetimi Danışmanlığı Hizmeti"/>
    <s v="Univera - Kent Gıda"/>
    <x v="12"/>
    <s v="Quest"/>
    <s v="Quest"/>
    <n v="20000"/>
    <m/>
    <n v="5"/>
    <m/>
    <m/>
    <m/>
    <m/>
    <m/>
    <n v="100000"/>
    <m/>
    <m/>
    <m/>
    <m/>
    <m/>
    <m/>
    <s v="Mondelez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338"/>
    <s v="Q3"/>
    <x v="1"/>
    <x v="6"/>
    <m/>
    <s v="MİYA OTOMASYON VE BARKOD BILISIM SISTEMLERI SAN TİC. VE L.T.D. STI."/>
    <s v="UH.01.002"/>
    <s v="Unidox Kontör"/>
    <s v="Univera Kontör Satışı"/>
    <x v="5"/>
    <s v="E-Dönüşüm"/>
    <s v="Unidox"/>
    <n v="3.7530000000000001"/>
    <m/>
    <n v="5000"/>
    <m/>
    <m/>
    <m/>
    <m/>
    <m/>
    <n v="18765"/>
    <m/>
    <m/>
    <m/>
    <m/>
    <m/>
    <m/>
    <s v="Miya"/>
    <s v="Mevcut Müşteri"/>
    <s v="Yeni Satış"/>
    <s v="Kontor"/>
    <s v="Kontor Satışı"/>
    <s v="Diğer"/>
    <s v="Kanal Satış"/>
    <s v="Miya"/>
    <s v="Yurt İçi"/>
    <s v="Türkiye"/>
    <s v="Merkez"/>
  </r>
  <r>
    <m/>
    <m/>
    <x v="338"/>
    <s v="Q3"/>
    <x v="1"/>
    <x v="6"/>
    <m/>
    <s v="BAHAR TOPTAN GIDA TİCARETİ - ZEHRA BAHAR"/>
    <s v="UH.01.002"/>
    <s v="Unidox Kontör"/>
    <s v="Univera Doğuş Çay Projesi"/>
    <x v="6"/>
    <s v="E-Dönüşüm"/>
    <s v="Unidox"/>
    <n v="2.6"/>
    <m/>
    <n v="25000"/>
    <m/>
    <m/>
    <m/>
    <m/>
    <m/>
    <n v="65000"/>
    <m/>
    <m/>
    <m/>
    <m/>
    <m/>
    <m/>
    <s v="Doğuş Çay"/>
    <s v="Mevcut Müşteri"/>
    <s v="Yeni Satış"/>
    <s v="Kontor"/>
    <s v="Kontor Satışı"/>
    <s v="Diğer"/>
    <s v="Univera Satış"/>
    <s v="Saha Satış"/>
    <s v="Yurt İçi"/>
    <s v="Türkiye"/>
    <s v="Dist"/>
  </r>
  <r>
    <m/>
    <m/>
    <x v="338"/>
    <s v="Q3"/>
    <x v="1"/>
    <x v="6"/>
    <m/>
    <s v="HANEDAR OTO LASTİK SANAYİ İNŞAAT EMLAK TURİZM VE TİCARET LİMİTED ŞİRKETİ"/>
    <s v="UH.01.002"/>
    <s v="Unidox Kontör"/>
    <s v="Univera Kontör Satışı"/>
    <x v="6"/>
    <s v="E-Dönüşüm"/>
    <s v="Unidox"/>
    <n v="1.86"/>
    <m/>
    <n v="50000"/>
    <m/>
    <m/>
    <m/>
    <m/>
    <m/>
    <n v="93000"/>
    <m/>
    <m/>
    <m/>
    <m/>
    <m/>
    <m/>
    <s v="Brisa"/>
    <s v="Mevcut Müşteri"/>
    <s v="Yeni Satış"/>
    <s v="Kontor"/>
    <s v="Kontor Satışı"/>
    <s v="Diğer"/>
    <s v="Univera Satış"/>
    <s v="Saha Satış"/>
    <s v="Yurt İçi"/>
    <s v="Türkiye"/>
    <s v="Dist"/>
  </r>
  <r>
    <m/>
    <m/>
    <x v="338"/>
    <s v="Q3"/>
    <x v="1"/>
    <x v="6"/>
    <m/>
    <s v="Hizmet MARKET -ŞÜKRÜ CAN BAKIR"/>
    <s v="UH.01.002"/>
    <s v="Unidox Kontör"/>
    <s v="Univera Kontör Satışı"/>
    <x v="6"/>
    <s v="E-Dönüşüm"/>
    <s v="Unidox"/>
    <n v="2.8"/>
    <m/>
    <n v="10000"/>
    <m/>
    <m/>
    <m/>
    <m/>
    <m/>
    <n v="28000"/>
    <m/>
    <m/>
    <m/>
    <m/>
    <m/>
    <m/>
    <s v="Doğuş Çay"/>
    <s v="Mevcut Müşteri"/>
    <s v="Yeni Satış"/>
    <s v="Kontor"/>
    <s v="Kontor Satışı"/>
    <s v="Diğer"/>
    <s v="Univera Satış"/>
    <s v="Saha Satış"/>
    <s v="Yurt İçi"/>
    <s v="Türkiye"/>
    <s v="Dist"/>
  </r>
  <r>
    <m/>
    <m/>
    <x v="338"/>
    <s v="Q3"/>
    <x v="1"/>
    <x v="6"/>
    <m/>
    <s v="Karacasulu Gıda ve Tarım Ürünleri San. ve Tic. Ltd. Şti."/>
    <s v="UH.01.002"/>
    <s v="Unidox Kontör"/>
    <s v="Univera Kontör Satışı"/>
    <x v="6"/>
    <s v="E-Dönüşüm"/>
    <s v="Unidox"/>
    <n v="2.8"/>
    <m/>
    <n v="10000"/>
    <m/>
    <m/>
    <m/>
    <m/>
    <m/>
    <n v="28000"/>
    <m/>
    <m/>
    <m/>
    <m/>
    <m/>
    <m/>
    <s v="Karacasulu Gıda"/>
    <s v="Mevcut Müşteri"/>
    <s v="Yeni Satış"/>
    <s v="Kontor"/>
    <s v="Kontor Satışı"/>
    <s v="Diğer"/>
    <s v="Univera Satış"/>
    <s v="Saha Satış"/>
    <s v="Yurt İçi"/>
    <s v="Türkiye"/>
    <s v="Merkez"/>
  </r>
  <r>
    <m/>
    <m/>
    <x v="338"/>
    <s v="Q3"/>
    <x v="1"/>
    <x v="6"/>
    <m/>
    <s v="ÖZBİLGİÇLER GIDA İHT.MAD.MEŞR.SAN.VE TİC.LTD.ŞTİ."/>
    <s v="UH.01.002"/>
    <s v="Unidox Kontör"/>
    <s v="Univera Kontör Satışı"/>
    <x v="6"/>
    <s v="E-Dönüşüm"/>
    <s v="Unidox"/>
    <n v="2.6"/>
    <m/>
    <n v="10000"/>
    <m/>
    <m/>
    <m/>
    <m/>
    <m/>
    <n v="26000"/>
    <m/>
    <m/>
    <m/>
    <m/>
    <m/>
    <m/>
    <s v="Nestle"/>
    <s v="Mevcut Müşteri"/>
    <s v="Yeni Satış"/>
    <s v="Kontor"/>
    <s v="Kontor Satışı"/>
    <s v="Diğer"/>
    <s v="Univera Satış"/>
    <s v="Saha Satış"/>
    <s v="Yurt İçi"/>
    <s v="Türkiye"/>
    <s v="Dist"/>
  </r>
  <r>
    <m/>
    <m/>
    <x v="338"/>
    <s v="Q3"/>
    <x v="1"/>
    <x v="6"/>
    <m/>
    <s v="AYSANLAR GIDA OTOMOTİV TOPRAK MAHSULLERİ SANAYİ VE TİCARET LİMİTED ŞİRKETİ"/>
    <s v="UH.01.002"/>
    <s v="Unidox Kontör"/>
    <s v="Univera Kontör Satışı"/>
    <x v="6"/>
    <s v="E-Dönüşüm"/>
    <s v="Unidox"/>
    <n v="3.5"/>
    <m/>
    <n v="5000"/>
    <m/>
    <m/>
    <m/>
    <m/>
    <m/>
    <n v="17500"/>
    <m/>
    <m/>
    <m/>
    <m/>
    <m/>
    <m/>
    <s v="Aysanlar"/>
    <s v="Yeni Müşteri"/>
    <s v="Yeni Satış"/>
    <s v="Kontor"/>
    <s v="Kontor Satışı"/>
    <s v="Diğer"/>
    <s v="Univera Satış"/>
    <s v="Saha Satış"/>
    <s v="Yurt İçi"/>
    <s v="Türkiye"/>
    <s v="Merkez"/>
  </r>
  <r>
    <m/>
    <m/>
    <x v="338"/>
    <s v="Q3"/>
    <x v="1"/>
    <x v="6"/>
    <m/>
    <s v="CAN GIDA TİC. LTD. ŞTİ."/>
    <s v="UH.01.002"/>
    <s v="Unidox Kontör"/>
    <s v="Univera Kontör Satışı"/>
    <x v="6"/>
    <s v="E-Dönüşüm"/>
    <s v="Unidox"/>
    <n v="2.8"/>
    <m/>
    <n v="10000"/>
    <m/>
    <m/>
    <m/>
    <m/>
    <m/>
    <n v="28000"/>
    <m/>
    <m/>
    <m/>
    <m/>
    <m/>
    <m/>
    <s v="Can Gıda"/>
    <s v="Yeni Müşteri"/>
    <s v="Yeni Satış"/>
    <s v="Kontor"/>
    <s v="Kontor Satışı"/>
    <s v="Diğer"/>
    <s v="Univera Satış"/>
    <s v="Saha Satış"/>
    <s v="Yurt İçi"/>
    <s v="Türkiye"/>
    <s v="Merkez"/>
  </r>
  <r>
    <m/>
    <m/>
    <x v="338"/>
    <s v="Q3"/>
    <x v="1"/>
    <x v="6"/>
    <m/>
    <s v="SALİHOĞLU GIDA MES.NAK.INS.PAZ.SAN.VTIC.LTD.STI."/>
    <s v="UH.01.002"/>
    <s v="Unidox Kontör"/>
    <s v="Univera Kontör Satışı"/>
    <x v="6"/>
    <s v="E-Dönüşüm"/>
    <s v="Unidox"/>
    <n v="5.5"/>
    <m/>
    <n v="2000"/>
    <m/>
    <m/>
    <m/>
    <m/>
    <m/>
    <n v="11000"/>
    <m/>
    <m/>
    <m/>
    <m/>
    <m/>
    <m/>
    <s v="Salihoğlu"/>
    <s v="Yeni Müşteri"/>
    <s v="Yeni Satış"/>
    <s v="Kontor"/>
    <s v="Kontor Satışı"/>
    <s v="Diğer"/>
    <s v="Univera Satış"/>
    <s v="Saha Satış"/>
    <s v="Yurt İçi"/>
    <s v="Türkiye"/>
    <s v="Merkez"/>
  </r>
  <r>
    <m/>
    <m/>
    <x v="339"/>
    <s v="Q2"/>
    <x v="0"/>
    <x v="3"/>
    <m/>
    <s v="JTI TÜTÜN ÜRÜNLERI PAZARLAMA A.S."/>
    <s v="EH.02.001"/>
    <s v="EnRoute Panorama - Yazilim Bakimi, Yasatma ve Merkezi Destek Hizmeti"/>
    <s v="Univera - JTI"/>
    <x v="2"/>
    <s v="Enroute"/>
    <m/>
    <n v="10771.81"/>
    <m/>
    <n v="12"/>
    <m/>
    <n v="129261.72"/>
    <m/>
    <n v="0"/>
    <m/>
    <n v="129261.72"/>
    <m/>
    <n v="0"/>
    <n v="0"/>
    <s v="UNI240000000568"/>
    <m/>
    <m/>
    <s v="JTI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339"/>
    <s v="Q2"/>
    <x v="0"/>
    <x v="3"/>
    <m/>
    <s v="JTI TÜTÜN ÜRÜNLERI PAZARLAMA A.S."/>
    <s v="EH.03.003"/>
    <s v="EnRoute Panorama - Uzman Destek Hizmeti"/>
    <s v="Univera - JTI"/>
    <x v="2"/>
    <s v="Enroute"/>
    <m/>
    <n v="100000"/>
    <m/>
    <n v="3"/>
    <m/>
    <n v="300000"/>
    <m/>
    <n v="0"/>
    <m/>
    <n v="300000"/>
    <m/>
    <n v="0"/>
    <n v="0"/>
    <s v="UNI240000000571"/>
    <m/>
    <m/>
    <s v="JTI"/>
    <s v="Mevcut Müşteri"/>
    <s v="Yenileme"/>
    <s v="Hizmet"/>
    <s v="Hosting"/>
    <s v="Key Account"/>
    <s v="Univera Satış"/>
    <s v="Saha Satış"/>
    <s v="Yurt İçi"/>
    <s v="Türkiye"/>
    <s v="Merkez"/>
  </r>
  <r>
    <m/>
    <m/>
    <x v="339"/>
    <s v="Q2"/>
    <x v="0"/>
    <x v="3"/>
    <m/>
    <s v="JTI TÜTÜN ÜRÜNLERI PAZARLAMA A.S."/>
    <s v="EH.03.001"/>
    <s v="EnRoute Panorama - Çafri Merkezi Hizmeti  (MSD)"/>
    <s v="Univera - JTI"/>
    <x v="2"/>
    <s v="Enroute"/>
    <m/>
    <n v="24504.789999999997"/>
    <m/>
    <n v="12"/>
    <m/>
    <n v="294057.48"/>
    <m/>
    <n v="0"/>
    <m/>
    <n v="294057.48"/>
    <m/>
    <n v="0"/>
    <n v="0"/>
    <s v="UNI240000000570"/>
    <m/>
    <m/>
    <s v="JTI"/>
    <s v="Mevcut Müşteri"/>
    <s v="Yenileme"/>
    <s v="Hizmet"/>
    <s v="Çağrı Merkezi"/>
    <s v="Key Account"/>
    <s v="Univera Satış"/>
    <s v="Saha Satış"/>
    <s v="Yurt İçi"/>
    <s v="Türkiye"/>
    <s v="Merkez"/>
  </r>
  <r>
    <m/>
    <m/>
    <x v="339"/>
    <s v="Q3"/>
    <x v="1"/>
    <x v="6"/>
    <m/>
    <s v="ALİ SERGEN KART"/>
    <s v="WPH.02.001"/>
    <s v="Webplus Yazılım Bakımı Hizmeti"/>
    <s v="Univera - Kanal"/>
    <x v="5"/>
    <s v="Enroute"/>
    <s v="Webplus"/>
    <n v="5882"/>
    <m/>
    <n v="1"/>
    <m/>
    <m/>
    <m/>
    <m/>
    <m/>
    <n v="5882"/>
    <m/>
    <m/>
    <m/>
    <m/>
    <m/>
    <m/>
    <s v="Ali Sergen Kart"/>
    <s v="Mevcut Müşteri"/>
    <s v="Yenileme"/>
    <s v="Hizmet"/>
    <s v="Bakım ve Destek Hizmeti"/>
    <s v="Diğer"/>
    <s v="Kanal Satış"/>
    <s v="Ali Sergen Kart"/>
    <s v="Yurt İçi"/>
    <s v="Türkiye"/>
    <s v="Merkez"/>
  </r>
  <r>
    <m/>
    <m/>
    <x v="339"/>
    <s v="Q3"/>
    <x v="1"/>
    <x v="6"/>
    <m/>
    <s v="MİYA OTOMASYON VE BARKOD BILISIM SISTEMLERI SAN TİC. VE L.T.D. STI."/>
    <s v="WPH.02.001"/>
    <s v="Webplus Yazılım Bakımı Hizmeti"/>
    <s v="Univera - Kanal"/>
    <x v="5"/>
    <s v="Enroute"/>
    <s v="Webplus"/>
    <n v="15272"/>
    <m/>
    <n v="1"/>
    <m/>
    <m/>
    <m/>
    <m/>
    <m/>
    <n v="15272"/>
    <m/>
    <m/>
    <m/>
    <m/>
    <m/>
    <m/>
    <s v="Miya"/>
    <s v="Mevcut Müşteri"/>
    <s v="Yenileme"/>
    <s v="Hizmet"/>
    <s v="Bakım ve Destek Hizmeti"/>
    <s v="Diğer"/>
    <s v="Kanal Satış"/>
    <s v="Miya"/>
    <s v="Yurt İçi"/>
    <s v="Türkiye"/>
    <s v="Merkez"/>
  </r>
  <r>
    <m/>
    <m/>
    <x v="339"/>
    <s v="Q3"/>
    <x v="1"/>
    <x v="6"/>
    <m/>
    <s v="YUSUF ALDEMİR (ALDEMİR BİLİŞİM HizmetLERİ VE DANIŞMANLIK)"/>
    <s v="WPH.02.001"/>
    <s v="Webplus Yazılım Bakımı Hizmeti"/>
    <s v="Univera - Kanal"/>
    <x v="5"/>
    <s v="Enroute"/>
    <s v="Webplus"/>
    <n v="26490.75"/>
    <m/>
    <n v="1"/>
    <m/>
    <m/>
    <m/>
    <m/>
    <m/>
    <n v="26490.75"/>
    <m/>
    <m/>
    <m/>
    <m/>
    <m/>
    <m/>
    <s v="Aldemir Bilişim"/>
    <s v="Mevcut Müşteri"/>
    <s v="Yenileme"/>
    <s v="Hizmet"/>
    <s v="Bakım ve Destek Hizmeti"/>
    <s v="Diğer"/>
    <s v="Kanal Satış"/>
    <s v="Aldemir"/>
    <s v="Yurt İçi"/>
    <s v="Türkiye"/>
    <s v="Merkez"/>
  </r>
  <r>
    <m/>
    <m/>
    <x v="339"/>
    <s v="Q3"/>
    <x v="1"/>
    <x v="6"/>
    <m/>
    <s v="MİYA OTOMASYON VE BARKOD BILISIM SISTEMLERI SAN TİC. VE L.T.D. STI."/>
    <s v="WProje Yönetimi.01.007"/>
    <s v="Webplus E-Dönüşüm Yazılımı"/>
    <s v="Univera - Kanal"/>
    <x v="5"/>
    <s v="Enroute"/>
    <s v="Webplus"/>
    <n v="12480"/>
    <m/>
    <n v="1"/>
    <m/>
    <m/>
    <m/>
    <m/>
    <m/>
    <n v="12480"/>
    <m/>
    <m/>
    <m/>
    <m/>
    <m/>
    <m/>
    <s v="Miya"/>
    <s v="Mevcut Müşteri"/>
    <s v="Yeni Satış"/>
    <s v="Lisans"/>
    <s v="Lisans Satışı"/>
    <s v="Diğer"/>
    <s v="Kanal Satış"/>
    <s v="Miya"/>
    <s v="Yurt İçi"/>
    <s v="Türkiye"/>
    <s v="Merkez"/>
  </r>
  <r>
    <m/>
    <m/>
    <x v="339"/>
    <s v="Q3"/>
    <x v="1"/>
    <x v="6"/>
    <m/>
    <s v="ALİ SERGEN KART"/>
    <s v="WProje Yönetimi.01.006"/>
    <s v="Webplus Distribution Satış-Dağıtım Yazılımı (Light)"/>
    <s v="Univera - Kanal"/>
    <x v="5"/>
    <s v="Enroute"/>
    <s v="Webplus"/>
    <n v="16387.5"/>
    <m/>
    <n v="1"/>
    <m/>
    <m/>
    <m/>
    <m/>
    <m/>
    <n v="16387.5"/>
    <m/>
    <m/>
    <m/>
    <m/>
    <m/>
    <m/>
    <s v="Ali Sergen Kart"/>
    <s v="Mevcut Müşteri"/>
    <s v="Yeni Satış"/>
    <s v="Lisans"/>
    <s v="Lisans Satışı"/>
    <s v="Diğer"/>
    <s v="Kanal Satış"/>
    <s v="Ali Sergen Kart"/>
    <s v="Yurt İçi"/>
    <s v="Türkiye"/>
    <s v="Merkez"/>
  </r>
  <r>
    <m/>
    <m/>
    <x v="339"/>
    <s v="Q3"/>
    <x v="1"/>
    <x v="6"/>
    <m/>
    <s v="MİYA OTOMASYON VE BARKOD BILISIM SISTEMLERI SAN TİC. VE L.T.D. STI."/>
    <s v="WProje Yönetimi.01.002"/>
    <s v="Webplus Dağıtım Kanalı Yazılımı"/>
    <s v="Univera - Kanal"/>
    <x v="5"/>
    <s v="Enroute"/>
    <s v="Webplus"/>
    <n v="12480"/>
    <m/>
    <n v="1"/>
    <m/>
    <m/>
    <m/>
    <m/>
    <m/>
    <n v="12480"/>
    <m/>
    <m/>
    <m/>
    <m/>
    <m/>
    <m/>
    <s v="Miya"/>
    <s v="Mevcut Müşteri"/>
    <s v="Yeni Satış"/>
    <s v="Lisans"/>
    <s v="Lisans Satışı"/>
    <s v="Diğer"/>
    <s v="Kanal Satış"/>
    <s v="Miya"/>
    <s v="Yurt İçi"/>
    <s v="Türkiye"/>
    <s v="Merkez"/>
  </r>
  <r>
    <m/>
    <m/>
    <x v="339"/>
    <s v="Q3"/>
    <x v="1"/>
    <x v="6"/>
    <m/>
    <s v="ALİ SERGEN KART"/>
    <s v="WProje Yönetimi.02.001"/>
    <s v="Webplus (Android) Satış Temsilcisi Yazılımı"/>
    <s v="Univera - Kanal"/>
    <x v="5"/>
    <s v="Enroute"/>
    <s v="Webplus"/>
    <n v="2458.125"/>
    <m/>
    <n v="3"/>
    <m/>
    <m/>
    <m/>
    <m/>
    <m/>
    <n v="7374.375"/>
    <m/>
    <m/>
    <m/>
    <m/>
    <m/>
    <m/>
    <s v="Ali Sergen Kart"/>
    <s v="Mevcut Müşteri"/>
    <s v="Yeni Satış"/>
    <s v="Lisans"/>
    <s v="Lisans Satışı"/>
    <s v="Diğer"/>
    <s v="Kanal Satış"/>
    <s v="Ali Sergen Kart"/>
    <s v="Yurt İçi"/>
    <s v="Türkiye"/>
    <s v="Merkez"/>
  </r>
  <r>
    <m/>
    <m/>
    <x v="339"/>
    <s v="Q3"/>
    <x v="1"/>
    <x v="6"/>
    <m/>
    <s v="MİYA OTOMASYON VE BARKOD BILISIM SISTEMLERI SAN TİC. VE L.T.D. STI."/>
    <s v="WProje Yönetimi.02.001"/>
    <s v="Webplus (Android) Satış Temsilcisi Yazılımı"/>
    <s v="Univera - Kanal"/>
    <x v="5"/>
    <s v="Enroute"/>
    <s v="Webplus"/>
    <n v="3640"/>
    <m/>
    <n v="7"/>
    <m/>
    <m/>
    <m/>
    <m/>
    <m/>
    <n v="25480"/>
    <m/>
    <m/>
    <m/>
    <m/>
    <m/>
    <m/>
    <s v="Miya"/>
    <s v="Mevcut Müşteri"/>
    <s v="Yeni Satış"/>
    <s v="Lisans"/>
    <s v="Lisans Satışı"/>
    <s v="Diğer"/>
    <s v="Kanal Satış"/>
    <s v="Miya"/>
    <s v="Yurt İçi"/>
    <s v="Türkiye"/>
    <s v="Merkez"/>
  </r>
  <r>
    <m/>
    <m/>
    <x v="339"/>
    <s v="Q3"/>
    <x v="1"/>
    <x v="6"/>
    <m/>
    <s v="YUSUF ALDEMİR (ALDEMİR BİLİŞİM HizmetLERİ VE DANIŞMANLIK)"/>
    <s v="WProje Yönetimi.02.001"/>
    <s v="Webplus (Android) Satış Temsilcisi Yazılımı"/>
    <s v="Univera - Kanal"/>
    <x v="5"/>
    <s v="Enroute"/>
    <s v="Webplus"/>
    <n v="3412.5"/>
    <m/>
    <n v="30"/>
    <m/>
    <m/>
    <m/>
    <m/>
    <m/>
    <n v="102375"/>
    <m/>
    <m/>
    <m/>
    <m/>
    <m/>
    <m/>
    <s v="Aldemir Bilişim"/>
    <s v="Mevcut Müşteri"/>
    <s v="Yeni Satış"/>
    <s v="Lisans"/>
    <s v="Lisans Satışı"/>
    <s v="Diğer"/>
    <s v="Kanal Satış"/>
    <s v="Aldemir"/>
    <s v="Yurt İçi"/>
    <s v="Türkiye"/>
    <s v="Merkez"/>
  </r>
  <r>
    <m/>
    <m/>
    <x v="339"/>
    <s v="Q3"/>
    <x v="1"/>
    <x v="6"/>
    <m/>
    <s v="YUSUF ALDEMİR (ALDEMİR BİLİŞİM HizmetLERİ VE DANIŞMANLIK)"/>
    <s v="WProje Yönetimi.01.004"/>
    <s v="Web Plus Ek Kullanıcı Yazılımı (5 Kullanıcı)"/>
    <s v="Univera - Kanal"/>
    <x v="5"/>
    <s v="Enroute"/>
    <s v="Webplus"/>
    <n v="18037.5"/>
    <m/>
    <n v="1"/>
    <m/>
    <m/>
    <m/>
    <m/>
    <m/>
    <n v="18037.5"/>
    <m/>
    <m/>
    <m/>
    <m/>
    <m/>
    <m/>
    <s v="Aldemir Bilişim"/>
    <s v="Mevcut Müşteri"/>
    <s v="Yeni Satış"/>
    <s v="Lisans"/>
    <s v="Lisans Satışı"/>
    <s v="Diğer"/>
    <s v="Kanal Satış"/>
    <s v="Aldemir"/>
    <s v="Yurt İçi"/>
    <s v="Türkiye"/>
    <s v="Merkez"/>
  </r>
  <r>
    <m/>
    <m/>
    <x v="339"/>
    <s v="Q3"/>
    <x v="1"/>
    <x v="6"/>
    <m/>
    <s v="ALİ SERGEN KART"/>
    <s v="WProje Yönetimi.01.003"/>
    <s v="Web Plus Ek Kullanıcı Yazılımı (1 Kullanıcı)"/>
    <s v="Univera - Kanal"/>
    <x v="5"/>
    <s v="Enroute"/>
    <s v="Webplus"/>
    <n v="1638.75"/>
    <m/>
    <n v="1"/>
    <m/>
    <m/>
    <m/>
    <m/>
    <m/>
    <n v="1638.75"/>
    <m/>
    <m/>
    <m/>
    <m/>
    <m/>
    <m/>
    <s v="Ali Sergen Kart"/>
    <s v="Mevcut Müşteri"/>
    <s v="Yeni Satış"/>
    <s v="Lisans"/>
    <s v="Lisans Satışı"/>
    <s v="Diğer"/>
    <s v="Kanal Satış"/>
    <s v="Ali Sergen Kart"/>
    <s v="Yurt İçi"/>
    <s v="Türkiye"/>
    <s v="Merkez"/>
  </r>
  <r>
    <m/>
    <m/>
    <x v="339"/>
    <s v="Q3"/>
    <x v="1"/>
    <x v="6"/>
    <m/>
    <s v="MİYA OTOMASYON VE BARKOD BILISIM SISTEMLERI SAN TİC. VE L.T.D. STI."/>
    <s v="WProje Yönetimi.01.003"/>
    <s v="Web Plus Ek Kullanıcı Yazılımı (1 Kullanıcı)"/>
    <s v="Univera - Kanal"/>
    <x v="5"/>
    <s v="Enroute"/>
    <s v="Webplus"/>
    <n v="4225"/>
    <m/>
    <n v="2"/>
    <m/>
    <m/>
    <m/>
    <m/>
    <m/>
    <n v="8450"/>
    <m/>
    <m/>
    <m/>
    <m/>
    <m/>
    <m/>
    <s v="Miya"/>
    <s v="Mevcut Müşteri"/>
    <s v="Yeni Satış"/>
    <s v="Lisans"/>
    <s v="Lisans Satışı"/>
    <s v="Diğer"/>
    <s v="Kanal Satış"/>
    <s v="Miya"/>
    <s v="Yurt İçi"/>
    <s v="Türkiye"/>
    <s v="Merkez"/>
  </r>
  <r>
    <m/>
    <m/>
    <x v="339"/>
    <s v="Q3"/>
    <x v="1"/>
    <x v="6"/>
    <m/>
    <s v="MİYA OTOMASYON VE BARKOD BILISIM SISTEMLERI SAN TİC. VE L.T.D. STI."/>
    <s v="WProje Yönetimi.01.003"/>
    <s v="Web Plus Ek Kullanıcı Yazılımı (1 Kullanıcı)"/>
    <s v="Univera - Kanal"/>
    <x v="5"/>
    <s v="Enroute"/>
    <s v="Webplus"/>
    <n v="5096"/>
    <m/>
    <n v="1"/>
    <m/>
    <m/>
    <m/>
    <m/>
    <m/>
    <n v="5096"/>
    <m/>
    <m/>
    <m/>
    <m/>
    <m/>
    <m/>
    <s v="Miya"/>
    <s v="Mevcut Müşteri"/>
    <s v="Yeni Satış"/>
    <s v="Lisans"/>
    <s v="Lisans Satışı"/>
    <s v="Diğer"/>
    <s v="Kanal Satış"/>
    <s v="Miya"/>
    <s v="Yurt İçi"/>
    <s v="Türkiye"/>
    <s v="Merkez"/>
  </r>
  <r>
    <m/>
    <m/>
    <x v="339"/>
    <s v="Q3"/>
    <x v="1"/>
    <x v="6"/>
    <m/>
    <s v="JTI Tütün Ürünleri Pazarlama A.Ş."/>
    <s v="QH.02.001"/>
    <s v="Quest Panorama - Yazılım Bakımı, Yaşatma ve Merkezi Destek Hizmeti"/>
    <s v="Univera - JTI"/>
    <x v="11"/>
    <s v="Quest"/>
    <s v="Quest"/>
    <n v="19939"/>
    <m/>
    <n v="12"/>
    <m/>
    <m/>
    <m/>
    <m/>
    <m/>
    <n v="239268"/>
    <m/>
    <m/>
    <m/>
    <m/>
    <m/>
    <m/>
    <s v="JTI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339"/>
    <s v="Q3"/>
    <x v="1"/>
    <x v="6"/>
    <m/>
    <s v="JTI Tütün Ürünleri Pazarlama A.Ş."/>
    <s v="QH.03.001"/>
    <s v="Quest Panorama  - Çağrı Merkezi Hizmeti"/>
    <s v="Univera - JTI"/>
    <x v="11"/>
    <s v="Quest"/>
    <s v="Quest"/>
    <n v="36900"/>
    <m/>
    <n v="12"/>
    <m/>
    <m/>
    <m/>
    <m/>
    <m/>
    <n v="442800"/>
    <m/>
    <m/>
    <m/>
    <m/>
    <m/>
    <m/>
    <s v="JTI"/>
    <s v="Mevcut Müşteri"/>
    <s v="Yenileme"/>
    <s v="Hizmet"/>
    <s v="Çağrı Merkezi"/>
    <s v="Key Account"/>
    <s v="Univera Satış"/>
    <s v="Saha Satış"/>
    <s v="Yurt İçi"/>
    <s v="Türkiye"/>
    <s v="Merkez"/>
  </r>
  <r>
    <m/>
    <m/>
    <x v="340"/>
    <s v="Q2"/>
    <x v="0"/>
    <x v="3"/>
    <m/>
    <s v="DOGAN TREND OTOMOTIV TICARET HIZMET VE TEKNOLOJI A.S."/>
    <s v="EY.06.001"/>
    <s v="EnRoute Panorama - Yazilim Gelistirme Hizmeti"/>
    <s v="Univera - Suzuki"/>
    <x v="10"/>
    <s v="Enroute"/>
    <m/>
    <n v="7398.9121540312872"/>
    <m/>
    <n v="16.62"/>
    <m/>
    <n v="204949.86240000001"/>
    <m/>
    <n v="81979.9424"/>
    <m/>
    <n v="122969.92"/>
    <m/>
    <n v="0"/>
    <n v="0"/>
    <s v="UNI240000000576"/>
    <m/>
    <m/>
    <s v="Doğan Trend"/>
    <s v="Mevcut Müşteri"/>
    <s v="Yeni Satış"/>
    <s v="Hizmet"/>
    <s v="Yazılım Geliştirme"/>
    <s v="Key Account"/>
    <s v="Univera Satış"/>
    <s v="Saha Satış"/>
    <s v="Yurt İçi"/>
    <s v="Türkiye"/>
    <s v="Merkez"/>
  </r>
  <r>
    <m/>
    <m/>
    <x v="340"/>
    <s v="Q3"/>
    <x v="1"/>
    <x v="6"/>
    <m/>
    <s v="NİVEA BEİERSDORF TURKEY KOZMETİK SANAYİ VE TİCARET ANONİM ŞİRKETİ"/>
    <s v="EH.06.001"/>
    <s v="Enroute Panorama - Hosting Hizmeti"/>
    <s v="Univera - Nivea Beiersdorf"/>
    <x v="16"/>
    <s v="Hosting"/>
    <s v="Enroute"/>
    <n v="78047.537499999991"/>
    <m/>
    <n v="6"/>
    <m/>
    <m/>
    <m/>
    <m/>
    <m/>
    <n v="468285.22499999998"/>
    <m/>
    <m/>
    <m/>
    <m/>
    <m/>
    <m/>
    <s v="Nivea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340"/>
    <s v="Q3"/>
    <x v="1"/>
    <x v="6"/>
    <m/>
    <s v="PERRİGO KİŞİSEL Bakım ÜRÜNLERİ SAN. VE TİC. LTD.ŞTİ"/>
    <s v="EH.06.001"/>
    <s v="Enroute Panorama - Hosting Hizmeti"/>
    <s v="Univera - Omega Pharma"/>
    <x v="5"/>
    <s v="Hosting"/>
    <s v="Enroute"/>
    <n v="2376.6734000000001"/>
    <m/>
    <n v="1"/>
    <m/>
    <m/>
    <m/>
    <m/>
    <m/>
    <n v="2376.6734000000001"/>
    <m/>
    <m/>
    <m/>
    <m/>
    <m/>
    <m/>
    <s v="Perrigo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340"/>
    <s v="Q3"/>
    <x v="1"/>
    <x v="6"/>
    <m/>
    <s v="PERRİGO KİŞİSEL Bakım ÜRÜNLERİ SAN. VE TİC. LTD.ŞTİ"/>
    <s v="EH.06.001"/>
    <s v="Enroute Panorama - Hosting Hizmeti"/>
    <s v="Univera - Omega Pharma"/>
    <x v="5"/>
    <s v="Hosting"/>
    <s v="Enroute"/>
    <n v="36254.339999999997"/>
    <m/>
    <n v="1"/>
    <m/>
    <m/>
    <m/>
    <m/>
    <m/>
    <n v="36254.339999999997"/>
    <m/>
    <m/>
    <m/>
    <m/>
    <m/>
    <m/>
    <s v="Perrigo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340"/>
    <s v="Q3"/>
    <x v="1"/>
    <x v="6"/>
    <m/>
    <s v="ROYAL CANIN TURKEY EVCİL HAYVAN ÜRÜNLERİ TİC. LTD. ŞTİ."/>
    <s v="EH.06.001"/>
    <s v="Enroute Panorama - Hosting Hizmeti"/>
    <s v="Univera - Royal Canin"/>
    <x v="12"/>
    <s v="Hosting"/>
    <s v="Enroute"/>
    <n v="23794.74"/>
    <m/>
    <n v="6"/>
    <m/>
    <m/>
    <m/>
    <m/>
    <m/>
    <n v="142768.44"/>
    <m/>
    <m/>
    <m/>
    <m/>
    <m/>
    <m/>
    <s v="Royal Canin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341"/>
    <s v="Q2"/>
    <x v="0"/>
    <x v="3"/>
    <m/>
    <s v="DOGAN TREND OTOMOTIV TICARET HIZMET VE TEKNOLOJI A.S."/>
    <s v="EY.06.001"/>
    <s v="EnRoute Panorama - Yazilim Gelistirme Hizmeti"/>
    <s v="Univera - Suzuki"/>
    <x v="10"/>
    <s v="Enroute"/>
    <m/>
    <n v="7398.9124999999995"/>
    <m/>
    <n v="8.8000000000000007"/>
    <m/>
    <n v="108517.376"/>
    <m/>
    <n v="43406.946000000004"/>
    <m/>
    <n v="65110.43"/>
    <m/>
    <n v="0"/>
    <n v="0"/>
    <s v="UNI240000000572"/>
    <m/>
    <m/>
    <s v="Doğan Trend"/>
    <s v="Mevcut Müşteri"/>
    <s v="Yeni Satış"/>
    <s v="Hizmet"/>
    <s v="Yazılım Geliştirme"/>
    <s v="Key Account"/>
    <s v="Univera Satış"/>
    <s v="Saha Satış"/>
    <s v="Yurt İçi"/>
    <s v="Türkiye"/>
    <s v="Merkez"/>
  </r>
  <r>
    <m/>
    <m/>
    <x v="341"/>
    <s v="Q2"/>
    <x v="0"/>
    <x v="3"/>
    <m/>
    <s v="Mey İçki Sanayi ve Ticaret A.Ş."/>
    <s v="EY.06.001"/>
    <s v="EnRoute Panorama - Yazilim Gelistirme Hizmeti"/>
    <s v="Univera - Mey İçki"/>
    <x v="0"/>
    <s v="Enroute"/>
    <m/>
    <n v="5071.9999999999991"/>
    <m/>
    <n v="12.96"/>
    <m/>
    <n v="65733.119999999995"/>
    <m/>
    <n v="0"/>
    <m/>
    <n v="65733.119999999995"/>
    <m/>
    <n v="0"/>
    <n v="0"/>
    <s v="UNI240000000578"/>
    <m/>
    <m/>
    <s v="Mey İçki"/>
    <s v="Mevcut Müşteri"/>
    <s v="Yeni Satış"/>
    <s v="Hizmet"/>
    <s v="Yazılım Geliştirme"/>
    <s v="Key Account"/>
    <s v="Univera Satış"/>
    <s v="Saha Satış"/>
    <s v="Yurt İçi"/>
    <s v="Türkiye"/>
    <s v="Merkez"/>
  </r>
  <r>
    <m/>
    <m/>
    <x v="341"/>
    <s v="Q3"/>
    <x v="1"/>
    <x v="6"/>
    <m/>
    <s v="EFES VITANTA MOLDOVA BREWERY S.A"/>
    <s v="QH.02.001"/>
    <s v="Quest Panorama - Yazılım Bakımı, Yaşatma ve Merkezi Destek Hizmeti"/>
    <s v="Univera - Efes Moldova"/>
    <x v="16"/>
    <s v="Quest"/>
    <s v="Quest"/>
    <n v="15915.0553"/>
    <m/>
    <n v="1"/>
    <m/>
    <m/>
    <m/>
    <m/>
    <m/>
    <n v="15915.0553"/>
    <m/>
    <m/>
    <m/>
    <m/>
    <m/>
    <m/>
    <s v="Efes International"/>
    <s v="Mevcut Müşteri"/>
    <s v="Yenileme"/>
    <s v="Hizmet"/>
    <s v="Bakım ve Destek Hizmeti"/>
    <s v="Diğer"/>
    <s v="Univera Satış"/>
    <s v="Saha Satış"/>
    <s v="Yurt Dışı"/>
    <s v="Moldova"/>
    <s v="Merkez"/>
  </r>
  <r>
    <m/>
    <m/>
    <x v="342"/>
    <s v="Q2"/>
    <x v="0"/>
    <x v="3"/>
    <m/>
    <s v="BROWN FORMAN İÇKİ TİC. LTD. ŞTİ."/>
    <s v="EY.06.001"/>
    <s v="EnRoute Panorama - Yazilim Gelistirme Hizmeti"/>
    <s v="Univera - Brown Forman"/>
    <x v="10"/>
    <s v="Enroute"/>
    <m/>
    <n v="11509.42"/>
    <m/>
    <n v="30"/>
    <m/>
    <n v="345282.6"/>
    <m/>
    <n v="0"/>
    <m/>
    <n v="345282.6"/>
    <m/>
    <n v="0"/>
    <n v="0"/>
    <s v="UNI240000000581"/>
    <m/>
    <m/>
    <s v="Brown Forman"/>
    <s v="Mevcut Müşteri"/>
    <s v="Yeni Satış"/>
    <s v="Hizmet"/>
    <s v="Yazılım Geliştirme"/>
    <s v="Key Account"/>
    <s v="Univera Satış"/>
    <s v="Saha Satış"/>
    <s v="Yurt İçi"/>
    <s v="Türkiye"/>
    <s v="Merkez"/>
  </r>
  <r>
    <m/>
    <m/>
    <x v="342"/>
    <s v="Q2"/>
    <x v="0"/>
    <x v="3"/>
    <m/>
    <s v="BROWN FORMAN İÇKİ TİC. LTD. ŞTİ."/>
    <s v="EH.03.006"/>
    <s v="EnRoute Panorama - Uzaktan Kurulum ve Efitim Hizmeti"/>
    <s v="Univera - Brown Forman"/>
    <x v="10"/>
    <s v="Enroute"/>
    <m/>
    <n v="5481"/>
    <m/>
    <n v="2"/>
    <m/>
    <n v="10962"/>
    <m/>
    <n v="0"/>
    <m/>
    <n v="10962"/>
    <m/>
    <n v="0"/>
    <n v="0"/>
    <s v="UNI240000000583"/>
    <m/>
    <m/>
    <s v="Brown Forman"/>
    <s v="Mevcut Müşteri"/>
    <s v="Yeni Satış"/>
    <s v="Hizmet"/>
    <s v="Kurulum ve Eğitim"/>
    <s v="Key Account"/>
    <s v="Univera Satış"/>
    <s v="Saha Satış"/>
    <s v="Yurt İçi"/>
    <s v="Türkiye"/>
    <s v="Merkez"/>
  </r>
  <r>
    <m/>
    <m/>
    <x v="342"/>
    <s v="Q2"/>
    <x v="0"/>
    <x v="3"/>
    <m/>
    <s v="BROWN FORMAN İÇKİ TİC. LTD. ŞTİ."/>
    <s v="EH.05.002"/>
    <s v="EnRoute Panorama - Rapor Gelistirme Hizmeti"/>
    <s v="Univera - Brown Forman"/>
    <x v="10"/>
    <s v="Enroute"/>
    <m/>
    <n v="9865.2199999999993"/>
    <m/>
    <n v="24"/>
    <m/>
    <n v="236765.28"/>
    <m/>
    <n v="0"/>
    <m/>
    <n v="236765.28"/>
    <m/>
    <n v="0"/>
    <n v="0"/>
    <s v="UNI240000000580"/>
    <m/>
    <m/>
    <s v="Brown Forman"/>
    <s v="Mevcut Müşteri"/>
    <s v="Yeni Satış"/>
    <s v="Hizmet"/>
    <s v="Rapor Geliştirme"/>
    <s v="Key Account"/>
    <s v="Univera Satış"/>
    <s v="Saha Satış"/>
    <s v="Yurt İçi"/>
    <s v="Türkiye"/>
    <s v="Merkez"/>
  </r>
  <r>
    <m/>
    <m/>
    <x v="342"/>
    <s v="Q2"/>
    <x v="0"/>
    <x v="3"/>
    <m/>
    <s v="BROWN FORMAN İÇKİ TİC. LTD. ŞTİ."/>
    <s v="EH.01.001"/>
    <s v="EnRoute Panorama - Proje Yönetim Hizmeti"/>
    <s v="Univera - Brown Forman"/>
    <x v="10"/>
    <s v="Enroute"/>
    <m/>
    <n v="11509.42"/>
    <m/>
    <n v="2"/>
    <m/>
    <n v="23018.84"/>
    <m/>
    <n v="0"/>
    <m/>
    <n v="23018.84"/>
    <m/>
    <n v="0"/>
    <n v="0"/>
    <s v="UNI240000000581"/>
    <m/>
    <m/>
    <s v="Brown Forman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342"/>
    <s v="Q2"/>
    <x v="0"/>
    <x v="3"/>
    <m/>
    <s v="BROWN FORMAN İÇKİ TİC. LTD. ŞTİ."/>
    <s v="EYS.04.012"/>
    <s v="EnRoute Panorama - E-Dönüsüm Modül Lisansi Standart"/>
    <s v="Univera - Brown Forman"/>
    <x v="10"/>
    <s v="E-Dönüşüm"/>
    <s v="Enroute"/>
    <n v="20789"/>
    <m/>
    <n v="1"/>
    <m/>
    <n v="20789"/>
    <m/>
    <n v="0"/>
    <m/>
    <n v="20789"/>
    <m/>
    <n v="0"/>
    <n v="0"/>
    <s v="UNI240000000582"/>
    <m/>
    <m/>
    <s v="Brown Forman"/>
    <s v="Mevcut Müşteri"/>
    <s v="Yeni Satış"/>
    <s v="Lisans"/>
    <s v="Lisans Satışı"/>
    <s v="Key Account"/>
    <s v="Univera Satış"/>
    <s v="Saha Satış"/>
    <s v="Yurt İçi"/>
    <s v="Türkiye"/>
    <s v="Merkez"/>
  </r>
  <r>
    <m/>
    <m/>
    <x v="342"/>
    <s v="Q2"/>
    <x v="0"/>
    <x v="3"/>
    <m/>
    <s v="KMK GIDA- MEHMET KODAL"/>
    <s v="EYS.04.012"/>
    <s v="EnRoute Panorama - E-Dönüsüm Modül Lisansi Standart"/>
    <s v="Univera Doğuş Çay Projesi"/>
    <x v="7"/>
    <s v="E-Dönüşüm"/>
    <m/>
    <n v="16631.2"/>
    <m/>
    <n v="1"/>
    <m/>
    <n v="20789"/>
    <m/>
    <n v="4157.8"/>
    <m/>
    <n v="16631.2"/>
    <m/>
    <n v="0"/>
    <n v="0"/>
    <s v="ENV240000000061"/>
    <m/>
    <m/>
    <s v="Doğuş Çay"/>
    <s v="Mevcut Müşteri"/>
    <s v="Yeni Satış"/>
    <s v="Lisans"/>
    <s v="Lisans Satışı"/>
    <s v="Key Account"/>
    <s v="Univera Satış"/>
    <s v="Saha Satış"/>
    <s v="Yurt İçi"/>
    <s v="Türkiye"/>
    <s v="Dist"/>
  </r>
  <r>
    <m/>
    <m/>
    <x v="342"/>
    <s v="Q3"/>
    <x v="1"/>
    <x v="6"/>
    <m/>
    <s v="MİYA OTOMASYON VE BARKOD BILISIM SISTEMLERI SAN TİC. VE L.T.D. STI."/>
    <s v="WPH.03.001"/>
    <s v="Webplus Hosting HIZMETI"/>
    <s v="Univera - Kanal"/>
    <x v="5"/>
    <s v="Hosting"/>
    <s v="Webplus"/>
    <n v="2422.04"/>
    <m/>
    <n v="1"/>
    <m/>
    <m/>
    <m/>
    <m/>
    <m/>
    <n v="2422.04"/>
    <m/>
    <m/>
    <m/>
    <m/>
    <m/>
    <m/>
    <s v="Miya"/>
    <s v="Mevcut Müşteri"/>
    <s v="Yenileme"/>
    <s v="Hizmet"/>
    <s v="Hosting"/>
    <s v="Diğer"/>
    <s v="Kanal Satış"/>
    <s v="Miya"/>
    <s v="Yurt İçi"/>
    <s v="Türkiye"/>
    <s v="Merkez"/>
  </r>
  <r>
    <m/>
    <m/>
    <x v="342"/>
    <s v="Q3"/>
    <x v="1"/>
    <x v="6"/>
    <m/>
    <s v="MİYA OTOMASYON VE BARKOD BILISIM SISTEMLERI SAN TİC. VE L.T.D. STI."/>
    <s v="WPH.03.001"/>
    <s v="Webplus Hosting HIZMETI"/>
    <s v="Univera - Kanal"/>
    <x v="5"/>
    <s v="Hosting"/>
    <s v="Webplus"/>
    <n v="2597.0100000000002"/>
    <m/>
    <n v="4"/>
    <m/>
    <m/>
    <m/>
    <m/>
    <m/>
    <n v="10388.040000000001"/>
    <m/>
    <m/>
    <m/>
    <m/>
    <m/>
    <m/>
    <s v="Miya"/>
    <s v="Mevcut Müşteri"/>
    <s v="Yenileme"/>
    <s v="Hizmet"/>
    <s v="Hosting"/>
    <s v="Diğer"/>
    <s v="Kanal Satış"/>
    <s v="Miya"/>
    <s v="Yurt İçi"/>
    <s v="Türkiye"/>
    <s v="Merkez"/>
  </r>
  <r>
    <m/>
    <m/>
    <x v="342"/>
    <s v="Q3"/>
    <x v="1"/>
    <x v="6"/>
    <m/>
    <s v="MİYA OTOMASYON VE BARKOD BILISIM SISTEMLERI SAN TİC. VE L.T.D. STI."/>
    <s v="WPH.03.001"/>
    <s v="Webplus Hosting HIZMETI"/>
    <s v="Univera - Kanal"/>
    <x v="5"/>
    <s v="Hosting"/>
    <s v="Webplus"/>
    <n v="2597.0100000000002"/>
    <m/>
    <n v="1"/>
    <m/>
    <m/>
    <m/>
    <m/>
    <m/>
    <n v="2597.0100000000002"/>
    <m/>
    <m/>
    <m/>
    <m/>
    <m/>
    <m/>
    <s v="Miya"/>
    <s v="Mevcut Müşteri"/>
    <s v="Yenileme"/>
    <s v="Hizmet"/>
    <s v="Hosting"/>
    <s v="Diğer"/>
    <s v="Kanal Satış"/>
    <s v="Miya"/>
    <s v="Yurt İçi"/>
    <s v="Türkiye"/>
    <s v="Merkez"/>
  </r>
  <r>
    <m/>
    <m/>
    <x v="342"/>
    <s v="Q3"/>
    <x v="1"/>
    <x v="6"/>
    <m/>
    <s v="MİYA OTOMASYON VE BARKOD BILISIM SISTEMLERI SAN TİC. VE L.T.D. STI."/>
    <s v="WPH.03.001"/>
    <s v="Webplus Hosting HIZMETI"/>
    <s v="Univera - Kanal"/>
    <x v="5"/>
    <s v="Hosting"/>
    <s v="Webplus"/>
    <n v="2597.0100000000002"/>
    <m/>
    <n v="1"/>
    <m/>
    <m/>
    <m/>
    <m/>
    <m/>
    <n v="2597.0100000000002"/>
    <m/>
    <m/>
    <m/>
    <m/>
    <m/>
    <m/>
    <s v="Miya"/>
    <s v="Mevcut Müşteri"/>
    <s v="Yenileme"/>
    <s v="Hizmet"/>
    <s v="Hosting"/>
    <s v="Diğer"/>
    <s v="Kanal Satış"/>
    <s v="Miya"/>
    <s v="Yurt İçi"/>
    <s v="Türkiye"/>
    <s v="Merkez"/>
  </r>
  <r>
    <m/>
    <m/>
    <x v="342"/>
    <s v="Q3"/>
    <x v="1"/>
    <x v="6"/>
    <m/>
    <s v="MİYA OTOMASYON VE BARKOD BILISIM SISTEMLERI SAN TİC. VE L.T.D. STI."/>
    <s v="WPH.03.001"/>
    <s v="Webplus Hosting HIZMETI"/>
    <s v="Univera - Kanal"/>
    <x v="5"/>
    <s v="Hosting"/>
    <s v="Webplus"/>
    <n v="3622.12"/>
    <m/>
    <n v="1"/>
    <m/>
    <m/>
    <m/>
    <m/>
    <m/>
    <n v="3622.12"/>
    <m/>
    <m/>
    <m/>
    <m/>
    <m/>
    <m/>
    <s v="Miya"/>
    <s v="Mevcut Müşteri"/>
    <s v="Yenileme"/>
    <s v="Hizmet"/>
    <s v="Hosting"/>
    <s v="Diğer"/>
    <s v="Kanal Satış"/>
    <s v="Miya"/>
    <s v="Yurt İçi"/>
    <s v="Türkiye"/>
    <s v="Merkez"/>
  </r>
  <r>
    <m/>
    <m/>
    <x v="342"/>
    <s v="Q3"/>
    <x v="1"/>
    <x v="6"/>
    <m/>
    <s v="MİYA OTOMASYON VE BARKOD BILISIM SISTEMLERI SAN TİC. VE L.T.D. STI."/>
    <s v="WPH.03.001"/>
    <s v="Webplus Hosting HIZMETI"/>
    <s v="Univera - Kanal"/>
    <x v="5"/>
    <s v="Hosting"/>
    <s v="Webplus"/>
    <n v="3622.12"/>
    <m/>
    <n v="1"/>
    <m/>
    <m/>
    <m/>
    <m/>
    <m/>
    <n v="3622.12"/>
    <m/>
    <m/>
    <m/>
    <m/>
    <m/>
    <m/>
    <s v="Miya"/>
    <s v="Mevcut Müşteri"/>
    <s v="Yenileme"/>
    <s v="Hizmet"/>
    <s v="Hosting"/>
    <s v="Diğer"/>
    <s v="Kanal Satış"/>
    <s v="Miya"/>
    <s v="Yurt İçi"/>
    <s v="Türkiye"/>
    <s v="Merkez"/>
  </r>
  <r>
    <m/>
    <m/>
    <x v="342"/>
    <s v="Q3"/>
    <x v="1"/>
    <x v="6"/>
    <m/>
    <s v="MİYA OTOMASYON VE BARKOD BILISIM SISTEMLERI SAN TİC. VE L.T.D. STI."/>
    <s v="WPH.03.001"/>
    <s v="Webplus Hosting HIZMETI"/>
    <s v="Univera - Kanal"/>
    <x v="5"/>
    <s v="Hosting"/>
    <s v="Webplus"/>
    <n v="2988.88"/>
    <m/>
    <n v="1"/>
    <m/>
    <m/>
    <m/>
    <m/>
    <m/>
    <n v="2988.88"/>
    <m/>
    <m/>
    <m/>
    <m/>
    <m/>
    <m/>
    <s v="Miya"/>
    <s v="Mevcut Müşteri"/>
    <s v="Yenileme"/>
    <s v="Hizmet"/>
    <s v="Hosting"/>
    <s v="Diğer"/>
    <s v="Kanal Satış"/>
    <s v="Miya"/>
    <s v="Yurt İçi"/>
    <s v="Türkiye"/>
    <s v="Merkez"/>
  </r>
  <r>
    <m/>
    <m/>
    <x v="342"/>
    <s v="Q3"/>
    <x v="1"/>
    <x v="6"/>
    <m/>
    <s v="MİYA OTOMASYON VE BARKOD BILISIM SISTEMLERI SAN TİC. VE L.T.D. STI."/>
    <s v="WPH.03.001"/>
    <s v="Webplus Hosting HIZMETI"/>
    <s v="Univera - Kanal"/>
    <x v="5"/>
    <s v="Hosting"/>
    <s v="Webplus"/>
    <n v="2597.0100000000002"/>
    <m/>
    <n v="1"/>
    <m/>
    <m/>
    <m/>
    <m/>
    <m/>
    <n v="2597.0100000000002"/>
    <m/>
    <m/>
    <m/>
    <m/>
    <m/>
    <m/>
    <s v="Miya"/>
    <s v="Mevcut Müşteri"/>
    <s v="Yenileme"/>
    <s v="Hizmet"/>
    <s v="Hosting"/>
    <s v="Diğer"/>
    <s v="Kanal Satış"/>
    <s v="Miya"/>
    <s v="Yurt İçi"/>
    <s v="Türkiye"/>
    <s v="Merkez"/>
  </r>
  <r>
    <m/>
    <m/>
    <x v="342"/>
    <s v="Q3"/>
    <x v="1"/>
    <x v="6"/>
    <m/>
    <s v="MİYA OTOMASYON VE BARKOD BILISIM SISTEMLERI SAN TİC. VE L.T.D. STI."/>
    <s v="WPH.03.001"/>
    <s v="Webplus Hosting HIZMETI"/>
    <s v="Univera - Kanal"/>
    <x v="5"/>
    <s v="Hosting"/>
    <s v="Webplus"/>
    <n v="2597.0100000000002"/>
    <m/>
    <n v="2"/>
    <m/>
    <m/>
    <m/>
    <m/>
    <m/>
    <n v="5194.0200000000004"/>
    <m/>
    <m/>
    <m/>
    <m/>
    <m/>
    <m/>
    <s v="Miya"/>
    <s v="Mevcut Müşteri"/>
    <s v="Yenileme"/>
    <s v="Hizmet"/>
    <s v="Hosting"/>
    <s v="Diğer"/>
    <s v="Kanal Satış"/>
    <s v="Miya"/>
    <s v="Yurt İçi"/>
    <s v="Türkiye"/>
    <s v="Merkez"/>
  </r>
  <r>
    <m/>
    <m/>
    <x v="342"/>
    <s v="Q3"/>
    <x v="1"/>
    <x v="6"/>
    <m/>
    <s v="MİYA OTOMASYON VE BARKOD BILISIM SISTEMLERI SAN TİC. VE L.T.D. STI."/>
    <s v="WPH.03.001"/>
    <s v="Webplus Hosting HIZMETI"/>
    <s v="Univera - Kanal"/>
    <x v="5"/>
    <s v="Hosting"/>
    <s v="Webplus"/>
    <n v="2984.73"/>
    <m/>
    <n v="1"/>
    <m/>
    <m/>
    <m/>
    <m/>
    <m/>
    <n v="2984.73"/>
    <m/>
    <m/>
    <m/>
    <m/>
    <m/>
    <m/>
    <s v="Miya"/>
    <s v="Mevcut Müşteri"/>
    <s v="Yenileme"/>
    <s v="Hizmet"/>
    <s v="Hosting"/>
    <s v="Diğer"/>
    <s v="Kanal Satış"/>
    <s v="Miya"/>
    <s v="Yurt İçi"/>
    <s v="Türkiye"/>
    <s v="Merkez"/>
  </r>
  <r>
    <m/>
    <m/>
    <x v="342"/>
    <s v="Q3"/>
    <x v="1"/>
    <x v="6"/>
    <m/>
    <s v="MİYA OTOMASYON VE BARKOD BILISIM SISTEMLERI SAN TİC. VE L.T.D. STI."/>
    <s v="WPH.03.001"/>
    <s v="Webplus Hosting HIZMETI"/>
    <s v="Univera - Kanal"/>
    <x v="5"/>
    <s v="Hosting"/>
    <s v="Webplus"/>
    <n v="2969.57"/>
    <m/>
    <n v="1"/>
    <m/>
    <m/>
    <m/>
    <m/>
    <m/>
    <n v="2969.57"/>
    <m/>
    <m/>
    <m/>
    <m/>
    <m/>
    <m/>
    <s v="Miya"/>
    <s v="Mevcut Müşteri"/>
    <s v="Yenileme"/>
    <s v="Hizmet"/>
    <s v="Hosting"/>
    <s v="Diğer"/>
    <s v="Kanal Satış"/>
    <s v="Miya"/>
    <s v="Yurt İçi"/>
    <s v="Türkiye"/>
    <s v="Merkez"/>
  </r>
  <r>
    <m/>
    <m/>
    <x v="342"/>
    <s v="Q3"/>
    <x v="1"/>
    <x v="6"/>
    <m/>
    <s v="MİYA OTOMASYON VE BARKOD BILISIM SISTEMLERI SAN TİC. VE L.T.D. STI."/>
    <s v="WPH.03.001"/>
    <s v="Webplus Hosting HIZMETI"/>
    <s v="Univera - Kanal"/>
    <x v="5"/>
    <s v="Hosting"/>
    <s v="Webplus"/>
    <n v="5931.81"/>
    <m/>
    <n v="1"/>
    <m/>
    <m/>
    <m/>
    <m/>
    <m/>
    <n v="5931.81"/>
    <m/>
    <m/>
    <m/>
    <m/>
    <m/>
    <m/>
    <s v="Miya"/>
    <s v="Mevcut Müşteri"/>
    <s v="Yenileme"/>
    <s v="Hizmet"/>
    <s v="Hosting"/>
    <s v="Diğer"/>
    <s v="Kanal Satış"/>
    <s v="Miya"/>
    <s v="Yurt İçi"/>
    <s v="Türkiye"/>
    <s v="Merkez"/>
  </r>
  <r>
    <m/>
    <m/>
    <x v="342"/>
    <s v="Q3"/>
    <x v="1"/>
    <x v="6"/>
    <m/>
    <s v="MİYA OTOMASYON VE BARKOD BILISIM SISTEMLERI SAN TİC. VE L.T.D. STI."/>
    <s v="WProje Yönetimi.01.003"/>
    <s v="Web Plus Ek Kullanıcı Yazılımı (1 Kullanıcı)"/>
    <s v="Univera - Kanal"/>
    <x v="5"/>
    <s v="Enroute"/>
    <s v="Webplus"/>
    <n v="1725"/>
    <m/>
    <n v="1"/>
    <m/>
    <m/>
    <m/>
    <m/>
    <m/>
    <n v="1725"/>
    <m/>
    <m/>
    <m/>
    <m/>
    <m/>
    <m/>
    <s v="Miya"/>
    <s v="Mevcut Müşteri"/>
    <s v="Yeni Satış"/>
    <s v="Lisans"/>
    <s v="Lisans Satışı"/>
    <s v="Diğer"/>
    <s v="Kanal Satış"/>
    <s v="Miya"/>
    <s v="Yurt İçi"/>
    <s v="Türkiye"/>
    <s v="Merkez"/>
  </r>
  <r>
    <m/>
    <m/>
    <x v="342"/>
    <s v="Q3"/>
    <x v="1"/>
    <x v="6"/>
    <m/>
    <s v="GÖKALP TEKEL ÜRÜNLERİ GIDA TUR.İNŞ.NAK.SAN.VE TİC.LTD.STİ."/>
    <s v="UH.01.002"/>
    <s v="Unidox Kontör"/>
    <s v="Univera Kontör Satışı"/>
    <x v="6"/>
    <s v="E-Dönüşüm"/>
    <s v="Unidox"/>
    <n v="2.6"/>
    <m/>
    <n v="25000"/>
    <m/>
    <m/>
    <m/>
    <m/>
    <m/>
    <n v="65000"/>
    <m/>
    <m/>
    <m/>
    <m/>
    <m/>
    <m/>
    <s v="Gökalp Tekel"/>
    <s v="Yeni Müşteri"/>
    <s v="Yeni Satış"/>
    <s v="Kontor"/>
    <s v="Kontor Satışı"/>
    <s v="Diğer"/>
    <s v="Univera Satış"/>
    <s v="Saha Satış"/>
    <s v="Yurt İçi"/>
    <s v="Türkiye"/>
    <s v="Merkez"/>
  </r>
  <r>
    <m/>
    <m/>
    <x v="342"/>
    <s v="Q3"/>
    <x v="1"/>
    <x v="6"/>
    <m/>
    <s v="MEDİTERA TIBBİ MALZ.SAN.VE TİC.A.Ş."/>
    <s v="SH.01.001"/>
    <s v="Stokbar Panorama - Proje ve Ürün Yönetimi Danışmanlığı Hizmeti"/>
    <s v="Univera - Meditera"/>
    <x v="18"/>
    <s v="Stokbar"/>
    <s v="Stokbar"/>
    <n v="20500"/>
    <m/>
    <n v="2.5"/>
    <m/>
    <m/>
    <m/>
    <m/>
    <m/>
    <n v="51250"/>
    <m/>
    <m/>
    <m/>
    <m/>
    <m/>
    <m/>
    <s v="Meditera"/>
    <s v="Mevcut Müşteri"/>
    <s v="Yeni Satış"/>
    <s v="Hizmet"/>
    <s v="Proje Yönetimi ve Danışmanlık"/>
    <s v="Diğer"/>
    <s v="Univera Satış"/>
    <s v="Saha Satış"/>
    <s v="Yurt İçi"/>
    <s v="Türkiye"/>
    <s v="Merkez"/>
  </r>
  <r>
    <m/>
    <m/>
    <x v="342"/>
    <s v="Q3"/>
    <x v="1"/>
    <x v="6"/>
    <m/>
    <s v="ÇAYKUR ÇAY İŞLETMELERİ GENEL MÜDÜRLÜĞÜ"/>
    <s v="QH.02.001"/>
    <s v="Quest Panorama - Yazılım Bakımı, Yaşatma ve Merkezi Destek Hizmeti"/>
    <s v="Univera - Çaykur"/>
    <x v="12"/>
    <s v="Quest"/>
    <s v="Quest"/>
    <n v="10941.93"/>
    <m/>
    <n v="1"/>
    <m/>
    <m/>
    <m/>
    <m/>
    <m/>
    <n v="10941.93"/>
    <m/>
    <m/>
    <m/>
    <m/>
    <m/>
    <m/>
    <s v="Çaykur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342"/>
    <s v="Q3"/>
    <x v="1"/>
    <x v="6"/>
    <m/>
    <s v="ÇAYKUR ÇAY İŞLETMELERİ GENEL MÜDÜRLÜĞÜ"/>
    <s v="QH.03.001"/>
    <s v="Quest Panorama  - Çağrı Merkezi Hizmeti"/>
    <s v="Univera - Çaykur"/>
    <x v="12"/>
    <s v="Quest"/>
    <s v="Quest"/>
    <n v="46192.81"/>
    <m/>
    <n v="1"/>
    <m/>
    <m/>
    <m/>
    <m/>
    <m/>
    <n v="46192.81"/>
    <m/>
    <m/>
    <m/>
    <m/>
    <m/>
    <m/>
    <s v="Çaykur"/>
    <s v="Mevcut Müşteri"/>
    <s v="Yenileme"/>
    <s v="Hizmet"/>
    <s v="Çağrı Merkezi"/>
    <s v="Diğer"/>
    <s v="Univera Satış"/>
    <s v="Saha Satış"/>
    <s v="Yurt İçi"/>
    <s v="Türkiye"/>
    <s v="Merkez"/>
  </r>
  <r>
    <m/>
    <m/>
    <x v="342"/>
    <s v="Q3"/>
    <x v="1"/>
    <x v="6"/>
    <m/>
    <s v="JTI Tütün Ürünleri Pazarlama A.Ş."/>
    <s v="QH.03.001"/>
    <s v="Quest Panorama  - Çağrı Merkezi Hizmeti"/>
    <s v="Univera - JTI"/>
    <x v="11"/>
    <s v="Quest"/>
    <s v="Quest"/>
    <n v="9900"/>
    <m/>
    <n v="12"/>
    <m/>
    <m/>
    <m/>
    <m/>
    <m/>
    <n v="118800"/>
    <m/>
    <m/>
    <m/>
    <m/>
    <m/>
    <m/>
    <s v="JTI"/>
    <s v="Mevcut Müşteri"/>
    <s v="Yenileme"/>
    <s v="Hizmet"/>
    <s v="Çağrı Merkezi"/>
    <s v="Key Account"/>
    <s v="Univera Satış"/>
    <s v="Saha Satış"/>
    <s v="Yurt İçi"/>
    <s v="Türkiye"/>
    <s v="Merkez"/>
  </r>
  <r>
    <m/>
    <m/>
    <x v="342"/>
    <s v="Q3"/>
    <x v="1"/>
    <x v="6"/>
    <m/>
    <s v="Tadım Gıda Maddeleri San. ve Tic. A.Ş."/>
    <s v="EH.06.001"/>
    <s v="Enroute Panorama - Hosting Hizmeti"/>
    <s v="Univera - Tadım"/>
    <x v="19"/>
    <s v="Hosting"/>
    <s v="Enroute"/>
    <n v="142032.28"/>
    <m/>
    <n v="1"/>
    <m/>
    <m/>
    <m/>
    <m/>
    <m/>
    <n v="142032.28"/>
    <m/>
    <m/>
    <m/>
    <m/>
    <m/>
    <m/>
    <s v="Tadım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343"/>
    <s v="Q2"/>
    <x v="0"/>
    <x v="4"/>
    <m/>
    <s v="PERNOD RICARD ISTANBUL IÇ VE DIS TIC. LTD. STI"/>
    <s v="EH.02.001"/>
    <s v="EnRoute Panorama - Yazilim Bakimi, Yasatma ve Merkezi Destek Hizmeti"/>
    <s v="Univera - Pernod Ricard"/>
    <x v="11"/>
    <s v="Enroute"/>
    <m/>
    <n v="153104.62"/>
    <m/>
    <n v="1"/>
    <m/>
    <n v="153104.62"/>
    <m/>
    <n v="0"/>
    <m/>
    <n v="153104.62"/>
    <m/>
    <n v="0"/>
    <n v="0"/>
    <s v="UNI240000000644"/>
    <m/>
    <m/>
    <s v="Pernod Ricard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343"/>
    <s v="Q2"/>
    <x v="0"/>
    <x v="4"/>
    <m/>
    <s v="JTI TÜTÜN ÜRÜNLERI PAZARLAMA A.S."/>
    <s v="EH.03.003"/>
    <s v="EnRoute Panorama - Uzman Destek Hizmeti"/>
    <s v="Univera - JTI"/>
    <x v="11"/>
    <s v="Enroute"/>
    <m/>
    <n v="100000"/>
    <m/>
    <n v="1"/>
    <m/>
    <n v="100000"/>
    <m/>
    <n v="0"/>
    <m/>
    <n v="100000"/>
    <m/>
    <n v="0"/>
    <n v="0"/>
    <s v="UNI240000000653"/>
    <m/>
    <m/>
    <s v="JTI"/>
    <s v="Mevcut Müşteri"/>
    <s v="Yenileme"/>
    <s v="Hizmet"/>
    <s v="Hosting"/>
    <s v="Key Account"/>
    <s v="Univera Satış"/>
    <s v="Saha Satış"/>
    <s v="Yurt İçi"/>
    <s v="Türkiye"/>
    <s v="Merkez"/>
  </r>
  <r>
    <m/>
    <m/>
    <x v="343"/>
    <s v="Q2"/>
    <x v="0"/>
    <x v="4"/>
    <m/>
    <s v="JTI TÜTÜN ÜRÜNLERI PAZARLAMA A.S."/>
    <s v="EH.03.003"/>
    <s v="EnRoute Panorama - Uzman Destek Hizmeti"/>
    <s v="Univera - JTI"/>
    <x v="11"/>
    <s v="Enroute"/>
    <m/>
    <n v="100000"/>
    <m/>
    <n v="1"/>
    <m/>
    <n v="100000"/>
    <m/>
    <n v="0"/>
    <m/>
    <n v="100000"/>
    <m/>
    <n v="0"/>
    <n v="0"/>
    <s v="UNI240000000654"/>
    <m/>
    <m/>
    <s v="JTI"/>
    <s v="Mevcut Müşteri"/>
    <s v="Yenileme"/>
    <s v="Hizmet"/>
    <s v="Hosting"/>
    <s v="Key Account"/>
    <s v="Univera Satış"/>
    <s v="Saha Satış"/>
    <s v="Yurt İçi"/>
    <s v="Türkiye"/>
    <s v="Merkez"/>
  </r>
  <r>
    <m/>
    <m/>
    <x v="343"/>
    <s v="Q2"/>
    <x v="0"/>
    <x v="3"/>
    <m/>
    <s v="AYDIN TOPTAN GIDA VE PAZARLAMA -FATMA AYDIN"/>
    <s v="EH.03.006"/>
    <s v="EnRoute Panorama - Uzaktan Kurulum ve Efitim Hizmeti"/>
    <s v="Univera - Haribo"/>
    <x v="7"/>
    <s v="Enroute"/>
    <m/>
    <n v="5481"/>
    <m/>
    <n v="1"/>
    <m/>
    <n v="5481"/>
    <m/>
    <n v="0"/>
    <m/>
    <n v="5481"/>
    <m/>
    <n v="0"/>
    <n v="0"/>
    <s v="ENV240000000068"/>
    <m/>
    <m/>
    <s v="Haribo"/>
    <s v="Mevcut Müşteri"/>
    <s v="Yeni Satış"/>
    <s v="Hizmet"/>
    <s v="Kurulum ve Eğitim"/>
    <s v="Key Account"/>
    <s v="Univera Satış"/>
    <s v="Saha Satış"/>
    <s v="Yurt İçi"/>
    <s v="Türkiye"/>
    <s v="Dist"/>
  </r>
  <r>
    <m/>
    <m/>
    <x v="343"/>
    <s v="Q2"/>
    <x v="0"/>
    <x v="3"/>
    <m/>
    <s v="AYDIN TOPTAN GIDA VE PAZARLAMA -FATMA AYDIN"/>
    <s v="EYS.04.012"/>
    <s v="EnRoute Panorama - E-Dönüsüm Modül Lisansi Standart"/>
    <s v="Univera - Haribo"/>
    <x v="7"/>
    <s v="Enroute"/>
    <m/>
    <n v="20789"/>
    <m/>
    <n v="1"/>
    <m/>
    <n v="20789"/>
    <m/>
    <n v="0"/>
    <m/>
    <n v="20789"/>
    <m/>
    <n v="0"/>
    <n v="0"/>
    <s v="ENV240000000068"/>
    <m/>
    <m/>
    <s v="Haribo"/>
    <s v="Mevcut Müşteri"/>
    <s v="Yeni Satış"/>
    <s v="Lisans"/>
    <s v="Lisans Satışı"/>
    <s v="Key Account"/>
    <s v="Univera Satış"/>
    <s v="Saha Satış"/>
    <s v="Yurt İçi"/>
    <s v="Türkiye"/>
    <s v="Dist"/>
  </r>
  <r>
    <m/>
    <m/>
    <x v="343"/>
    <s v="Q2"/>
    <x v="0"/>
    <x v="3"/>
    <m/>
    <s v="DOGAN TREND OTOMOTIV TICARET HIZMET VE TEKNOLOJI A.S."/>
    <s v="EH.03.001"/>
    <s v="EnRoute Panorama - Çafri Merkezi Hizmeti  (MSD)"/>
    <s v="Univera - Suzuki"/>
    <x v="2"/>
    <s v="Enroute"/>
    <m/>
    <n v="4000"/>
    <m/>
    <n v="50"/>
    <m/>
    <n v="200000"/>
    <m/>
    <n v="0"/>
    <m/>
    <n v="200000"/>
    <m/>
    <n v="0"/>
    <n v="0"/>
    <s v="UNI240000000607"/>
    <m/>
    <m/>
    <s v="Doğan Trend"/>
    <s v="Mevcut Müşteri"/>
    <s v="Yenileme"/>
    <s v="Hizmet"/>
    <s v="Çağrı Merkezi"/>
    <s v="Key Account"/>
    <s v="Univera Satış"/>
    <s v="Saha Satış"/>
    <s v="Yurt İçi"/>
    <s v="Türkiye"/>
    <s v="Merkez"/>
  </r>
  <r>
    <m/>
    <m/>
    <x v="343"/>
    <s v="Q2"/>
    <x v="0"/>
    <x v="4"/>
    <m/>
    <s v="PERNOD RICARD ISTANBUL IÇ VE DIS TIC. LTD. STI"/>
    <s v="EH.03.001"/>
    <s v="EnRoute Panorama - Çafri Merkezi Hizmeti  (MSD)"/>
    <s v="Univera - Pernod Ricard"/>
    <x v="11"/>
    <s v="Enroute"/>
    <m/>
    <n v="10601.100487804877"/>
    <m/>
    <n v="10.25"/>
    <m/>
    <n v="108661.27499999999"/>
    <m/>
    <n v="-5.0000000000000001E-3"/>
    <m/>
    <n v="108661.28"/>
    <m/>
    <n v="0"/>
    <n v="0"/>
    <s v="UNI240000000644"/>
    <m/>
    <m/>
    <s v="Pernod Ricard"/>
    <s v="Mevcut Müşteri"/>
    <s v="Yenileme"/>
    <s v="Hizmet"/>
    <s v="Çağrı Merkezi"/>
    <s v="Key Account"/>
    <s v="Univera Satış"/>
    <s v="Saha Satış"/>
    <s v="Yurt İçi"/>
    <s v="Türkiye"/>
    <s v="Merkez"/>
  </r>
  <r>
    <m/>
    <m/>
    <x v="343"/>
    <s v="Q2"/>
    <x v="0"/>
    <x v="3"/>
    <m/>
    <s v="SUZUKI MOTORLU ARAÇLAR PAZARLAMA A.S."/>
    <s v="EH.03.001"/>
    <s v="EnRoute Panorama - Çafri Merkezi Hizmeti  (MSD)"/>
    <s v="Univera - Suzuki"/>
    <x v="2"/>
    <s v="Enroute"/>
    <m/>
    <n v="4000"/>
    <m/>
    <n v="50"/>
    <m/>
    <n v="200000"/>
    <m/>
    <n v="0"/>
    <m/>
    <n v="200000"/>
    <m/>
    <n v="0"/>
    <n v="0"/>
    <s v="UNI240000000608"/>
    <m/>
    <m/>
    <s v="Doğan Trend"/>
    <s v="Mevcut Müşteri"/>
    <s v="Yenileme"/>
    <s v="Hizmet"/>
    <s v="Çağrı Merkezi"/>
    <s v="Key Account"/>
    <s v="Univera Satış"/>
    <s v="Saha Satış"/>
    <s v="Yurt İçi"/>
    <s v="Türkiye"/>
    <s v="Merkez"/>
  </r>
  <r>
    <m/>
    <m/>
    <x v="343"/>
    <s v="Q2"/>
    <x v="0"/>
    <x v="4"/>
    <m/>
    <s v="Mey İçki Sanayi ve Ticaret A.Ş."/>
    <s v="EH.03.004"/>
    <s v="EnRoute Panorama - Admin Operatör Hizmeti"/>
    <s v="Univera - Mey İçki"/>
    <x v="11"/>
    <s v="Enroute"/>
    <m/>
    <n v="87561.02"/>
    <m/>
    <n v="1"/>
    <m/>
    <n v="87561.018800000005"/>
    <m/>
    <n v="-1.1999999999999999E-3"/>
    <m/>
    <n v="87561.02"/>
    <m/>
    <n v="0"/>
    <n v="0"/>
    <s v="UNI240000000639"/>
    <m/>
    <m/>
    <s v="Mey İçki"/>
    <s v="Mevcut Müşteri"/>
    <s v="Yenileme"/>
    <s v="Hizmet"/>
    <s v="Uzman Destek Hizmeti"/>
    <s v="Key Account"/>
    <s v="Univera Satış"/>
    <s v="Saha Satış"/>
    <s v="Yurt İçi"/>
    <s v="Türkiye"/>
    <s v="Merkez"/>
  </r>
  <r>
    <m/>
    <m/>
    <x v="343"/>
    <s v="Q2"/>
    <x v="0"/>
    <x v="4"/>
    <m/>
    <s v="Şölen Çikolata Gıda Sanayi Ve Ticaret A. Ş."/>
    <s v="EH.03.004"/>
    <s v="EnRoute Panorama - Admin Operatör Hizmeti"/>
    <s v="Univera - Şölen"/>
    <x v="11"/>
    <s v="Enroute"/>
    <m/>
    <n v="99000"/>
    <m/>
    <n v="1"/>
    <m/>
    <n v="99000"/>
    <m/>
    <n v="0"/>
    <m/>
    <n v="99000"/>
    <m/>
    <n v="0"/>
    <n v="0"/>
    <s v="UNI240000000660"/>
    <m/>
    <m/>
    <s v="Şölen"/>
    <s v="Mevcut Müşteri"/>
    <s v="Yenileme"/>
    <s v="Hizmet"/>
    <s v="Uzman Destek Hizmeti"/>
    <s v="Key Account"/>
    <s v="Univera Satış"/>
    <s v="Saha Satış"/>
    <s v="Yurt İçi"/>
    <s v="Türkiye"/>
    <s v="Merkez"/>
  </r>
  <r>
    <m/>
    <m/>
    <x v="343"/>
    <s v="Q3"/>
    <x v="1"/>
    <x v="6"/>
    <m/>
    <s v="YUSUF ALDEMİR (ALDEMİR BİLİŞİM HizmetLERİ VE DANIŞMANLIK)"/>
    <s v="WPH.02.001"/>
    <s v="Webplus Yazılım Bakımı Hizmeti"/>
    <s v="Univera - Kanal"/>
    <x v="5"/>
    <s v="Enroute"/>
    <s v="Webplus"/>
    <n v="3000"/>
    <m/>
    <n v="2"/>
    <m/>
    <m/>
    <m/>
    <m/>
    <m/>
    <n v="6000"/>
    <m/>
    <m/>
    <m/>
    <m/>
    <m/>
    <m/>
    <s v="Aldemir Bilişim"/>
    <s v="Mevcut Müşteri"/>
    <s v="Yenileme"/>
    <s v="Hizmet"/>
    <s v="Bakım ve Destek Hizmeti"/>
    <s v="Diğer"/>
    <s v="Kanal Satış"/>
    <s v="Aldemir"/>
    <s v="Yurt İçi"/>
    <s v="Türkiye"/>
    <s v="Merkez"/>
  </r>
  <r>
    <m/>
    <m/>
    <x v="343"/>
    <s v="Q3"/>
    <x v="1"/>
    <x v="6"/>
    <m/>
    <s v="YUSUF ALDEMİR (ALDEMİR BİLİŞİM HizmetLERİ VE DANIŞMANLIK)"/>
    <s v="WPH.02.001"/>
    <s v="Webplus Yazılım Bakımı Hizmeti"/>
    <s v="Univera - Kanal"/>
    <x v="5"/>
    <s v="Enroute"/>
    <s v="Webplus"/>
    <n v="6000"/>
    <m/>
    <n v="1"/>
    <m/>
    <m/>
    <m/>
    <m/>
    <m/>
    <n v="6000"/>
    <m/>
    <m/>
    <m/>
    <m/>
    <m/>
    <m/>
    <s v="Aldemir Bilişim"/>
    <s v="Mevcut Müşteri"/>
    <s v="Yenileme"/>
    <s v="Hizmet"/>
    <s v="Bakım ve Destek Hizmeti"/>
    <s v="Diğer"/>
    <s v="Kanal Satış"/>
    <s v="Aldemir"/>
    <s v="Yurt İçi"/>
    <s v="Türkiye"/>
    <s v="Merkez"/>
  </r>
  <r>
    <m/>
    <m/>
    <x v="343"/>
    <s v="Q3"/>
    <x v="1"/>
    <x v="6"/>
    <m/>
    <s v="YUSUF ALDEMİR (ALDEMİR BİLİŞİM HizmetLERİ VE DANIŞMANLIK)"/>
    <s v="WPH.02.001"/>
    <s v="Webplus Yazılım Bakımı Hizmeti"/>
    <s v="Univera - Kanal"/>
    <x v="5"/>
    <s v="Enroute"/>
    <s v="Webplus"/>
    <n v="50000"/>
    <m/>
    <n v="1"/>
    <m/>
    <m/>
    <m/>
    <m/>
    <m/>
    <n v="50000"/>
    <m/>
    <m/>
    <m/>
    <m/>
    <m/>
    <m/>
    <s v="Aldemir Bilişim"/>
    <s v="Mevcut Müşteri"/>
    <s v="Yenileme"/>
    <s v="Hizmet"/>
    <s v="Bakım ve Destek Hizmeti"/>
    <s v="Diğer"/>
    <s v="Kanal Satış"/>
    <s v="Aldemir"/>
    <s v="Yurt İçi"/>
    <s v="Türkiye"/>
    <s v="Merkez"/>
  </r>
  <r>
    <m/>
    <m/>
    <x v="343"/>
    <s v="Q3"/>
    <x v="1"/>
    <x v="6"/>
    <m/>
    <s v="MİYA OTOMASYON VE BARKOD BILISIM SISTEMLERI SAN TİC. VE L.T.D. STI."/>
    <s v="WProje Yönetimi.02.001"/>
    <s v="Webplus (Android) Satış Temsilcisi Yazılımı"/>
    <s v="Univera - Kanal"/>
    <x v="5"/>
    <s v="Enroute"/>
    <s v="Webplus"/>
    <n v="4550"/>
    <m/>
    <n v="2"/>
    <m/>
    <m/>
    <m/>
    <m/>
    <m/>
    <n v="9100"/>
    <m/>
    <m/>
    <m/>
    <m/>
    <m/>
    <m/>
    <s v="Miya"/>
    <s v="Mevcut Müşteri"/>
    <s v="Yeni Satış"/>
    <s v="Lisans"/>
    <s v="Lisans Satışı"/>
    <s v="Diğer"/>
    <s v="Kanal Satış"/>
    <s v="Miya"/>
    <s v="Yurt İçi"/>
    <s v="Türkiye"/>
    <s v="Merkez"/>
  </r>
  <r>
    <m/>
    <m/>
    <x v="343"/>
    <s v="Q3"/>
    <x v="1"/>
    <x v="6"/>
    <m/>
    <s v="BEFA PAZARLAMA TİCARET LTD ŞTİ"/>
    <s v="UH.01.002"/>
    <s v="Unidox Kontör"/>
    <s v="Univera Kontör Satışı"/>
    <x v="6"/>
    <s v="E-Dönüşüm"/>
    <s v="Unidox"/>
    <n v="1.35"/>
    <m/>
    <n v="50000"/>
    <m/>
    <m/>
    <m/>
    <m/>
    <m/>
    <n v="67500"/>
    <m/>
    <m/>
    <m/>
    <m/>
    <m/>
    <m/>
    <s v="Tadım"/>
    <s v="Mevcut Müşteri"/>
    <s v="Yeni Satış"/>
    <s v="Kontor"/>
    <s v="Kontor Satışı"/>
    <s v="Diğer"/>
    <s v="Univera Satış"/>
    <s v="Saha Satış"/>
    <s v="Yurt İçi"/>
    <s v="Türkiye"/>
    <s v="Dist"/>
  </r>
  <r>
    <m/>
    <m/>
    <x v="343"/>
    <s v="Q3"/>
    <x v="1"/>
    <x v="6"/>
    <m/>
    <s v="MYSET OTOMOTİV DIŞ TİCARET LİMİTED ŞİRKETİ"/>
    <s v="UH.01.002"/>
    <s v="Unidox Kontör"/>
    <s v="Univera Kontör Satışı"/>
    <x v="6"/>
    <s v="E-Dönüşüm"/>
    <s v="Unidox"/>
    <n v="5.5"/>
    <m/>
    <n v="2000"/>
    <m/>
    <m/>
    <m/>
    <m/>
    <m/>
    <n v="11000"/>
    <m/>
    <m/>
    <m/>
    <m/>
    <m/>
    <m/>
    <s v="Küresel Tedarik"/>
    <s v="Mevcut Müşteri"/>
    <s v="Yeni Satış"/>
    <s v="Kontor"/>
    <s v="Kontor Satışı"/>
    <s v="Diğer"/>
    <s v="Univera Satış"/>
    <s v="Saha Satış"/>
    <s v="Yurt İçi"/>
    <s v="Türkiye"/>
    <s v="Dist"/>
  </r>
  <r>
    <m/>
    <m/>
    <x v="343"/>
    <s v="Q3"/>
    <x v="1"/>
    <x v="6"/>
    <m/>
    <s v="V.N.G. GIDA PAZARLAMA-NURAY YILDIRIM"/>
    <s v="UH.01.002"/>
    <s v="Unidox Kontör"/>
    <s v="Univera Kontör Satışı"/>
    <x v="6"/>
    <s v="E-Dönüşüm"/>
    <s v="Unidox"/>
    <n v="2.8"/>
    <m/>
    <n v="10000"/>
    <m/>
    <m/>
    <m/>
    <m/>
    <m/>
    <n v="28000"/>
    <m/>
    <m/>
    <m/>
    <m/>
    <m/>
    <m/>
    <s v="Doğuş Çay"/>
    <s v="Mevcut Müşteri"/>
    <s v="Yeni Satış"/>
    <s v="Kontor"/>
    <s v="Kontor Satışı"/>
    <s v="Key Account"/>
    <s v="Univera Satış"/>
    <s v="Saha Satış"/>
    <s v="Yurt İçi"/>
    <s v="Türkiye"/>
    <s v="Dist"/>
  </r>
  <r>
    <m/>
    <m/>
    <x v="343"/>
    <s v="Q3"/>
    <x v="1"/>
    <x v="6"/>
    <m/>
    <s v="DATA GIDA OTO. TUR. İNŞ. SAN. VE TİC. LTD. ŞTİ."/>
    <s v="UH.01.002"/>
    <s v="Unidox Kontör"/>
    <s v="Univera Kontör Satışı"/>
    <x v="6"/>
    <s v="E-Dönüşüm"/>
    <s v="Unidox"/>
    <n v="1.95"/>
    <m/>
    <n v="25000"/>
    <m/>
    <m/>
    <m/>
    <m/>
    <m/>
    <n v="48750"/>
    <m/>
    <m/>
    <m/>
    <m/>
    <m/>
    <m/>
    <s v="Data Gıda"/>
    <s v="Yeni Müşteri"/>
    <s v="Yeni Satış"/>
    <s v="Kontor"/>
    <s v="Kontor Satışı"/>
    <s v="Diğer"/>
    <s v="Univera Satış"/>
    <s v="Saha Satış"/>
    <s v="Yurt İçi"/>
    <s v="Türkiye"/>
    <s v="Merkez"/>
  </r>
  <r>
    <m/>
    <m/>
    <x v="343"/>
    <s v="Q3"/>
    <x v="1"/>
    <x v="6"/>
    <m/>
    <s v="MENDERES TEKSTİL SAN.TİC.A.Ş."/>
    <s v="SY.01.009"/>
    <s v="Stokbar Panorama - Platform Back Office Kullanıcı Yazılımı"/>
    <s v="Univera - Menderes Tekstil"/>
    <x v="12"/>
    <s v="Stokbar"/>
    <s v="Stokbar"/>
    <n v="5070"/>
    <m/>
    <n v="5"/>
    <m/>
    <m/>
    <m/>
    <m/>
    <m/>
    <n v="25350"/>
    <m/>
    <m/>
    <m/>
    <m/>
    <m/>
    <m/>
    <s v="Menderes Tekstil"/>
    <s v="Yeni Müşteri"/>
    <s v="Yeni Satış"/>
    <s v="Lisans"/>
    <s v="Lisans Satışı"/>
    <s v="Diğer"/>
    <s v="Univera Satış"/>
    <s v="Saha Satış"/>
    <s v="Yurt İçi"/>
    <s v="Türkiye"/>
    <s v="Merkez"/>
  </r>
  <r>
    <m/>
    <m/>
    <x v="343"/>
    <s v="Q3"/>
    <x v="1"/>
    <x v="6"/>
    <m/>
    <s v="MENDERES TEKSTİL SAN.TİC.A.Ş."/>
    <s v="SY.02.002"/>
    <s v="Stokbar Panorama - Mobil (Android) Kullanıcı Yazılımı "/>
    <s v="Univera - Menderes Tekstil"/>
    <x v="12"/>
    <s v="Stokbar"/>
    <s v="Stokbar"/>
    <n v="2981.16"/>
    <m/>
    <n v="10"/>
    <m/>
    <m/>
    <m/>
    <m/>
    <m/>
    <n v="29811.599999999999"/>
    <m/>
    <m/>
    <m/>
    <m/>
    <m/>
    <m/>
    <s v="Menderes Tekstil"/>
    <s v="Yeni Müşteri"/>
    <s v="Yeni Satış"/>
    <s v="Lisans"/>
    <s v="Lisans Satışı"/>
    <s v="Diğer"/>
    <s v="Univera Satış"/>
    <s v="Saha Satış"/>
    <s v="Yurt İçi"/>
    <s v="Türkiye"/>
    <s v="Merkez"/>
  </r>
  <r>
    <m/>
    <m/>
    <x v="343"/>
    <s v="Q3"/>
    <x v="1"/>
    <x v="6"/>
    <m/>
    <s v="MENDERES TEKSTİL SAN.TİC.A.Ş."/>
    <s v="SY.01.004"/>
    <s v="Stokbar Panorama - Depo &amp; Sevkiyat Yönetimi &quot;Standart&quot; Çözüm Yazılımı"/>
    <s v="Univera - Menderes Tekstil"/>
    <x v="12"/>
    <s v="Stokbar"/>
    <s v="Stokbar"/>
    <n v="153038.39999999999"/>
    <m/>
    <n v="1"/>
    <m/>
    <m/>
    <m/>
    <m/>
    <m/>
    <n v="153038.39999999999"/>
    <m/>
    <m/>
    <m/>
    <m/>
    <m/>
    <m/>
    <s v="Menderes Tekstil"/>
    <s v="Yeni Müşteri"/>
    <s v="Yeni Satış"/>
    <s v="Lisans"/>
    <s v="Lisans Satışı"/>
    <s v="Diğer"/>
    <s v="Univera Satış"/>
    <s v="Saha Satış"/>
    <s v="Yurt İçi"/>
    <s v="Türkiye"/>
    <s v="Merkez"/>
  </r>
  <r>
    <m/>
    <m/>
    <x v="344"/>
    <s v="Q2"/>
    <x v="0"/>
    <x v="4"/>
    <m/>
    <s v="ADAGAZ SANAYI TICARET TURIZM INSAAT ITHALAT IHRACAT LIMITED SIRKETI"/>
    <s v="EH.03.011"/>
    <s v="Enroute Panorama - E-Dönüsüm Modülü Kurulum Hizmeti"/>
    <s v="Univera - Suzuki"/>
    <x v="6"/>
    <s v="E-Dönüşüm"/>
    <m/>
    <n v="6000"/>
    <m/>
    <n v="1"/>
    <m/>
    <n v="6000"/>
    <m/>
    <n v="0"/>
    <m/>
    <n v="6000"/>
    <m/>
    <n v="0"/>
    <n v="0"/>
    <s v="UNI240000000667"/>
    <m/>
    <m/>
    <s v="Doğan Trend"/>
    <s v="Mevcut Müşteri"/>
    <s v="Yeni Satış"/>
    <s v="Hizmet"/>
    <s v="Kurulum ve Eğitim"/>
    <s v="Key Account"/>
    <s v="Univera Satış"/>
    <s v="Saha Satış"/>
    <s v="Yurt İçi"/>
    <s v="Türkiye"/>
    <s v="Dist"/>
  </r>
  <r>
    <m/>
    <m/>
    <x v="344"/>
    <s v="Q3"/>
    <x v="1"/>
    <x v="6"/>
    <m/>
    <s v="TURK ELEKTRONİK PARA ANONİM ŞİRKETİ"/>
    <s v="UH.01.002"/>
    <s v="Unidox Kontör"/>
    <s v="Univera Kontör Satışı"/>
    <x v="6"/>
    <s v="E-Dönüşüm"/>
    <s v="Unidox"/>
    <n v="3.74"/>
    <m/>
    <n v="5000"/>
    <m/>
    <m/>
    <m/>
    <m/>
    <m/>
    <n v="18700"/>
    <m/>
    <m/>
    <m/>
    <m/>
    <m/>
    <m/>
    <s v="Türk Elektronik Para A.Ş."/>
    <s v="Param Grup"/>
    <s v="Yeni Satış"/>
    <s v="Kontor"/>
    <s v="Kontor Satışı"/>
    <s v="Diğer"/>
    <s v="Univera Satış"/>
    <s v="Saha Satış"/>
    <s v="Yurt İçi"/>
    <s v="Türkiye"/>
    <s v="Merkez"/>
  </r>
  <r>
    <m/>
    <m/>
    <x v="344"/>
    <s v="Q3"/>
    <x v="1"/>
    <x v="6"/>
    <m/>
    <s v="TURUNCU HOLDİNG ANONİM ŞİRKETİ"/>
    <s v="UH.01.002"/>
    <s v="Unidox Kontör"/>
    <s v="Univera Kontör Satışı"/>
    <x v="6"/>
    <s v="E-Dönüşüm"/>
    <s v="Unidox"/>
    <n v="2.65"/>
    <m/>
    <n v="10000"/>
    <m/>
    <m/>
    <m/>
    <m/>
    <m/>
    <n v="26500"/>
    <m/>
    <m/>
    <m/>
    <m/>
    <m/>
    <m/>
    <s v="Turuncu Holding A.Ş."/>
    <s v="Param Grup"/>
    <s v="Yeni Satış"/>
    <s v="Kontor"/>
    <s v="Kontor Satışı"/>
    <s v="Param Grup"/>
    <s v="Univera Satış"/>
    <s v="Saha Satış"/>
    <s v="Yurt İçi"/>
    <s v="Türkiye"/>
    <s v="Merkez"/>
  </r>
  <r>
    <m/>
    <m/>
    <x v="344"/>
    <s v="Q3"/>
    <x v="1"/>
    <x v="6"/>
    <m/>
    <s v="FHP EV İÇİ KULLANIM ARAÇLARI SAN VE TC A.Ş/VİLEDA"/>
    <s v="QH.08.001"/>
    <s v="Quest Panorama - Hosting Hizmeti"/>
    <s v="Univera - Vileda"/>
    <x v="18"/>
    <s v="Hosting"/>
    <s v="Quest"/>
    <n v="18337"/>
    <m/>
    <n v="1"/>
    <m/>
    <m/>
    <m/>
    <m/>
    <m/>
    <n v="18337"/>
    <m/>
    <m/>
    <m/>
    <m/>
    <m/>
    <m/>
    <s v="Vileda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345"/>
    <s v="Q2"/>
    <x v="0"/>
    <x v="4"/>
    <m/>
    <s v="Şölen Çikolata Gıda Sanayi Ve Ticaret A. Ş."/>
    <s v="EY.05.010"/>
    <s v="EnRoute Panorama - Business Analytics  - Qlik Sense Professional User Lisansi (Enterprise)"/>
    <s v="Univera - Şölen"/>
    <x v="11"/>
    <s v="Enroute"/>
    <m/>
    <n v="5214.2700000000004"/>
    <m/>
    <n v="109"/>
    <m/>
    <n v="757807.24"/>
    <m/>
    <n v="189451.81"/>
    <m/>
    <n v="568355.43000000005"/>
    <m/>
    <n v="0"/>
    <n v="0"/>
    <s v="UNI240000000668"/>
    <m/>
    <m/>
    <s v="Şölen"/>
    <s v="Mevcut Müşteri"/>
    <s v="Yenileme"/>
    <s v="Lisans"/>
    <s v="Lisans Satışı"/>
    <s v="Key Account"/>
    <s v="Univera Satış"/>
    <s v="Saha Satış"/>
    <s v="Yurt İçi"/>
    <s v="Türkiye"/>
    <s v="Merkez"/>
  </r>
  <r>
    <m/>
    <m/>
    <x v="345"/>
    <s v="Q3"/>
    <x v="1"/>
    <x v="6"/>
    <m/>
    <s v="ALİ SERGEN KART"/>
    <s v="WPH.02.001"/>
    <s v="Webplus Yazılım Bakımı Hizmeti"/>
    <s v="Univera - Kanal"/>
    <x v="5"/>
    <s v="Enroute"/>
    <s v="Webplus"/>
    <n v="2530"/>
    <m/>
    <n v="1"/>
    <m/>
    <m/>
    <m/>
    <m/>
    <m/>
    <n v="2530"/>
    <m/>
    <m/>
    <m/>
    <m/>
    <m/>
    <m/>
    <s v="Ali Sergen Kart"/>
    <s v="Mevcut Müşteri"/>
    <s v="Yenileme"/>
    <s v="Hizmet"/>
    <s v="Bakım ve Destek Hizmeti"/>
    <s v="Diğer"/>
    <s v="Kanal Satış"/>
    <s v="Ali Sergen Kart"/>
    <s v="Yurt İçi"/>
    <s v="Türkiye"/>
    <s v="Merkez"/>
  </r>
  <r>
    <m/>
    <m/>
    <x v="345"/>
    <s v="Q3"/>
    <x v="1"/>
    <x v="6"/>
    <m/>
    <s v="ALİ SERGEN KART"/>
    <s v="WProje Yönetimi.01.007"/>
    <s v="Webplus E-Dönüşüm Yazılımı"/>
    <s v="Univera - Kanal"/>
    <x v="5"/>
    <s v="Enroute"/>
    <s v="Webplus"/>
    <n v="9775"/>
    <m/>
    <n v="1"/>
    <m/>
    <m/>
    <m/>
    <m/>
    <m/>
    <n v="9775"/>
    <m/>
    <m/>
    <m/>
    <m/>
    <m/>
    <m/>
    <s v="Ali Sergen Kart"/>
    <s v="Mevcut Müşteri"/>
    <s v="Yeni Satış"/>
    <s v="Lisans"/>
    <s v="Lisans Satışı"/>
    <s v="Diğer"/>
    <s v="Kanal Satış"/>
    <s v="Ali Sergen Kart"/>
    <s v="Yurt İçi"/>
    <s v="Türkiye"/>
    <s v="Merkez"/>
  </r>
  <r>
    <m/>
    <m/>
    <x v="345"/>
    <s v="Q3"/>
    <x v="1"/>
    <x v="6"/>
    <m/>
    <s v="Eçözüm Bilgi Teknolojileri A.Ş."/>
    <s v="UH.01.002"/>
    <s v="Unidox Kontör"/>
    <s v="Univera Kontör Satışı"/>
    <x v="6"/>
    <s v="E-Dönüşüm"/>
    <s v="Unidox"/>
    <n v="6.04"/>
    <m/>
    <n v="1000"/>
    <m/>
    <m/>
    <m/>
    <m/>
    <m/>
    <n v="6040"/>
    <m/>
    <m/>
    <m/>
    <m/>
    <m/>
    <m/>
    <s v="E Çözüm"/>
    <s v="Param Grup"/>
    <s v="Yeni Satış"/>
    <s v="Kontor"/>
    <s v="Kontor Satışı"/>
    <s v="Diğer"/>
    <s v="Univera Satış"/>
    <s v="Saha Satış"/>
    <s v="Yurt İçi"/>
    <s v="Türkiye"/>
    <s v="Merkez"/>
  </r>
  <r>
    <m/>
    <m/>
    <x v="345"/>
    <s v="Q3"/>
    <x v="1"/>
    <x v="6"/>
    <m/>
    <s v="PARAM MERKEZİ YÖNETIM DESTEK HIZMETLERI A.S"/>
    <s v="UH.01.002"/>
    <s v="Unidox Kontör"/>
    <s v="Univera Kontör Satışı"/>
    <x v="6"/>
    <s v="E-Dönüşüm"/>
    <s v="Unidox"/>
    <n v="2.65"/>
    <m/>
    <n v="15000"/>
    <m/>
    <m/>
    <m/>
    <m/>
    <m/>
    <n v="39750"/>
    <m/>
    <m/>
    <m/>
    <m/>
    <m/>
    <m/>
    <s v="Param Merkezi Yönetim"/>
    <s v="Param Grup"/>
    <s v="Yeni Satış"/>
    <s v="Kontor"/>
    <s v="Kontor Satışı"/>
    <s v="Diğer"/>
    <s v="Univera Satış"/>
    <s v="Saha Satış"/>
    <s v="Yurt İçi"/>
    <s v="Türkiye"/>
    <s v="Merkez"/>
  </r>
  <r>
    <m/>
    <m/>
    <x v="345"/>
    <s v="Q3"/>
    <x v="1"/>
    <x v="6"/>
    <m/>
    <s v="TR TURUNCU SİGORTA ACENTELİĞİ ANONİM ŞİRKETİ"/>
    <s v="UH.01.002"/>
    <s v="Unidox Kontör"/>
    <s v="Univera Kontör Satışı"/>
    <x v="6"/>
    <s v="E-Dönüşüm"/>
    <s v="Unidox"/>
    <n v="6.04"/>
    <m/>
    <n v="1000"/>
    <m/>
    <m/>
    <m/>
    <m/>
    <m/>
    <n v="6040"/>
    <m/>
    <m/>
    <m/>
    <m/>
    <m/>
    <m/>
    <s v="Turuncu Sigorta"/>
    <s v="Param Grup"/>
    <s v="Yeni Satış"/>
    <s v="Kontor"/>
    <s v="Kontor Satışı"/>
    <s v="Param Grup"/>
    <s v="Univera Satış"/>
    <s v="Saha Satış"/>
    <s v="Yurt İçi"/>
    <s v="Türkiye"/>
    <s v="Merkez"/>
  </r>
  <r>
    <m/>
    <m/>
    <x v="345"/>
    <s v="Q3"/>
    <x v="1"/>
    <x v="6"/>
    <m/>
    <s v="TURK FİLO ARAÇ Kiralama ANONİM ŞİRKETİ"/>
    <s v="UH.01.002"/>
    <s v="Unidox Kontör"/>
    <s v="Univera Kontör Satışı"/>
    <x v="6"/>
    <s v="E-Dönüşüm"/>
    <s v="Unidox"/>
    <n v="2.65"/>
    <m/>
    <n v="10000"/>
    <m/>
    <m/>
    <m/>
    <m/>
    <m/>
    <n v="26500"/>
    <m/>
    <m/>
    <m/>
    <m/>
    <m/>
    <m/>
    <s v="Türk Filo A.Ş."/>
    <s v="Param Grup"/>
    <s v="Yeni Satış"/>
    <s v="Kontor"/>
    <s v="Kontor Satışı"/>
    <s v="Diğer"/>
    <s v="Univera Satış"/>
    <s v="Saha Satış"/>
    <s v="Yurt İçi"/>
    <s v="Türkiye"/>
    <s v="Merkez"/>
  </r>
  <r>
    <m/>
    <m/>
    <x v="345"/>
    <s v="Q3"/>
    <x v="1"/>
    <x v="6"/>
    <m/>
    <s v="TURK FİNANSAL TEKNOLOJİ ANONİM ŞİRKETİ"/>
    <s v="UH.01.002"/>
    <s v="Unidox Kontör"/>
    <s v="Univera Kontör Satışı"/>
    <x v="6"/>
    <s v="E-Dönüşüm"/>
    <s v="Unidox"/>
    <n v="2.65"/>
    <m/>
    <n v="10000"/>
    <m/>
    <m/>
    <m/>
    <m/>
    <m/>
    <n v="26500"/>
    <m/>
    <m/>
    <m/>
    <m/>
    <m/>
    <m/>
    <s v="ParamTech"/>
    <s v="Param Grup"/>
    <s v="Yeni Satış"/>
    <s v="Kontor"/>
    <s v="Kontor Satışı"/>
    <s v="Diğer"/>
    <s v="Univera Satış"/>
    <s v="Saha Satış"/>
    <s v="Yurt İçi"/>
    <s v="Türkiye"/>
    <s v="Merkez"/>
  </r>
  <r>
    <m/>
    <m/>
    <x v="345"/>
    <s v="Q3"/>
    <x v="1"/>
    <x v="6"/>
    <m/>
    <s v="UNİVİS BİLİŞİM DESTEK HizmetLERİ SANAYİ VE TİCARET ANONİM ŞİRKETİ"/>
    <s v="UH.01.002"/>
    <s v="Unidox Kontör"/>
    <s v="Univera Kontör Satışı"/>
    <x v="6"/>
    <s v="E-Dönüşüm"/>
    <s v="Unidox"/>
    <n v="6.04"/>
    <m/>
    <n v="1000"/>
    <m/>
    <m/>
    <m/>
    <m/>
    <m/>
    <n v="6040"/>
    <m/>
    <m/>
    <m/>
    <m/>
    <m/>
    <m/>
    <s v="Univis"/>
    <s v="Param Grup"/>
    <s v="Yeni Satış"/>
    <s v="Kontor"/>
    <s v="Kontor Satışı"/>
    <s v="Param Grup"/>
    <s v="Univera Satış"/>
    <s v="Saha Satış"/>
    <s v="Yurt İçi"/>
    <s v="Türkiye"/>
    <s v="Merkez"/>
  </r>
  <r>
    <m/>
    <m/>
    <x v="345"/>
    <s v="Q3"/>
    <x v="1"/>
    <x v="6"/>
    <m/>
    <s v="AC PAZARLAMA DAĞITIM VE GIDA SAN. TİC. LTD. ŞTİ"/>
    <s v="UH.01.002"/>
    <s v="Unidox Kontör"/>
    <s v="Univera Kontör Satışı"/>
    <x v="6"/>
    <s v="E-Dönüşüm"/>
    <s v="Unidox"/>
    <n v="4.63"/>
    <m/>
    <n v="2000"/>
    <m/>
    <m/>
    <m/>
    <m/>
    <m/>
    <n v="9260"/>
    <m/>
    <m/>
    <m/>
    <m/>
    <m/>
    <m/>
    <s v="AC Global"/>
    <s v="Yeni Müşteri"/>
    <s v="Yeni Satış"/>
    <s v="Kontor"/>
    <s v="Kontor Satışı"/>
    <s v="Diğer"/>
    <s v="Univera Satış"/>
    <s v="Saha Satış"/>
    <s v="Yurt İçi"/>
    <s v="Türkiye"/>
    <s v="Dist"/>
  </r>
  <r>
    <m/>
    <m/>
    <x v="346"/>
    <s v="Q3"/>
    <x v="1"/>
    <x v="6"/>
    <m/>
    <s v="MATRIKS BİLGİSAYAR SİSTEMLERİ LTD.ŞTİ"/>
    <s v="WPH.02.001"/>
    <s v="Webplus Yazılım Bakımı Hizmeti"/>
    <s v="Univera - Kanal"/>
    <x v="5"/>
    <s v="Enroute"/>
    <s v="Webplus"/>
    <n v="24453"/>
    <m/>
    <n v="1"/>
    <m/>
    <m/>
    <m/>
    <m/>
    <m/>
    <n v="24453"/>
    <m/>
    <m/>
    <m/>
    <m/>
    <m/>
    <m/>
    <s v="Matriks"/>
    <s v="Mevcut Müşteri"/>
    <s v="Yenileme"/>
    <s v="Hizmet"/>
    <s v="Bakım ve Destek Hizmeti"/>
    <s v="Diğer"/>
    <s v="Kanal Satış"/>
    <s v="Matriks"/>
    <s v="Yurt İçi"/>
    <s v="Türkiye"/>
    <s v="Merkez"/>
  </r>
  <r>
    <m/>
    <m/>
    <x v="346"/>
    <s v="Q3"/>
    <x v="1"/>
    <x v="6"/>
    <m/>
    <s v="MATRIKS BİLGİSAYAR SİSTEMLERİ LTD.ŞTİ"/>
    <s v="WProje Yönetimi.01.007"/>
    <s v="Webplus E-Dönüşüm Yazılımı"/>
    <s v="Univera - Kanal"/>
    <x v="5"/>
    <s v="Enroute"/>
    <s v="Webplus"/>
    <n v="12584"/>
    <m/>
    <n v="1"/>
    <m/>
    <m/>
    <m/>
    <m/>
    <m/>
    <n v="12584"/>
    <m/>
    <m/>
    <m/>
    <m/>
    <m/>
    <m/>
    <s v="Matriks"/>
    <s v="Mevcut Müşteri"/>
    <s v="Yeni Satış"/>
    <s v="Lisans"/>
    <s v="Lisans Satışı"/>
    <s v="Diğer"/>
    <s v="Kanal Satış"/>
    <s v="Matriks"/>
    <s v="Yurt İçi"/>
    <s v="Türkiye"/>
    <s v="Merkez"/>
  </r>
  <r>
    <m/>
    <m/>
    <x v="346"/>
    <s v="Q3"/>
    <x v="1"/>
    <x v="6"/>
    <m/>
    <s v="MATRIKS BİLGİSAYAR SİSTEMLERİ LTD.ŞTİ"/>
    <s v="WProje Yönetimi.01.005"/>
    <s v="Webplus Distribution Satış-Dağıtım Yazılımı (Standart)"/>
    <s v="Univera - Kanal"/>
    <x v="5"/>
    <s v="Enroute"/>
    <s v="Webplus"/>
    <n v="45760"/>
    <m/>
    <n v="1"/>
    <m/>
    <m/>
    <m/>
    <m/>
    <m/>
    <n v="45760"/>
    <m/>
    <m/>
    <m/>
    <m/>
    <m/>
    <m/>
    <s v="Matriks"/>
    <s v="Mevcut Müşteri"/>
    <s v="Yeni Satış"/>
    <s v="Lisans"/>
    <s v="Lisans Satışı"/>
    <s v="Diğer"/>
    <s v="Kanal Satış"/>
    <s v="Matriks"/>
    <s v="Yurt İçi"/>
    <s v="Türkiye"/>
    <s v="Merkez"/>
  </r>
  <r>
    <m/>
    <m/>
    <x v="346"/>
    <s v="Q3"/>
    <x v="1"/>
    <x v="6"/>
    <m/>
    <s v="MATRIKS BİLGİSAYAR SİSTEMLERİ LTD.ŞTİ"/>
    <s v="WProje Yönetimi.02.001"/>
    <s v="Webplus (Android) Satış Temsilcisi Yazılımı"/>
    <s v="Univera - Kanal"/>
    <x v="5"/>
    <s v="Enroute"/>
    <s v="Webplus"/>
    <n v="4004"/>
    <m/>
    <n v="8"/>
    <m/>
    <m/>
    <m/>
    <m/>
    <m/>
    <n v="32032"/>
    <m/>
    <m/>
    <m/>
    <m/>
    <m/>
    <m/>
    <s v="Matriks"/>
    <s v="Mevcut Müşteri"/>
    <s v="Yeni Satış"/>
    <s v="Lisans"/>
    <s v="Lisans Satışı"/>
    <s v="Diğer"/>
    <s v="Kanal Satış"/>
    <s v="Matriks"/>
    <s v="Yurt İçi"/>
    <s v="Türkiye"/>
    <s v="Merkez"/>
  </r>
  <r>
    <m/>
    <m/>
    <x v="346"/>
    <s v="Q3"/>
    <x v="1"/>
    <x v="6"/>
    <m/>
    <s v="MİYA OTOMASYON VE BARKOD BILISIM SISTEMLERI SAN TİC. VE L.T.D. STI."/>
    <s v="WProje Yönetimi.02.001"/>
    <s v="Webplus (Android) Satış Temsilcisi Yazılımı"/>
    <s v="Univera - Kanal"/>
    <x v="5"/>
    <s v="Enroute"/>
    <s v="Webplus"/>
    <n v="2588"/>
    <m/>
    <n v="1"/>
    <m/>
    <m/>
    <m/>
    <m/>
    <m/>
    <n v="2588"/>
    <m/>
    <m/>
    <m/>
    <m/>
    <m/>
    <m/>
    <s v="Miya"/>
    <s v="Mevcut Müşteri"/>
    <s v="Yeni Satış"/>
    <s v="Lisans"/>
    <s v="Lisans Satışı"/>
    <s v="Diğer"/>
    <s v="Kanal Satış"/>
    <s v="Miya"/>
    <s v="Yurt İçi"/>
    <s v="Türkiye"/>
    <s v="Merkez"/>
  </r>
  <r>
    <m/>
    <m/>
    <x v="346"/>
    <s v="Q3"/>
    <x v="1"/>
    <x v="6"/>
    <m/>
    <s v="MATRIKS BİLGİSAYAR SİSTEMLERİ LTD.ŞTİ"/>
    <s v="WProje Yönetimi.01.003"/>
    <s v="Web Plus Ek Kullanıcı Yazılımı (1 Kullanıcı)"/>
    <s v="Univera - Kanal"/>
    <x v="5"/>
    <s v="Enroute"/>
    <s v="Webplus"/>
    <n v="3718"/>
    <m/>
    <n v="2"/>
    <m/>
    <m/>
    <m/>
    <m/>
    <m/>
    <n v="7436"/>
    <m/>
    <m/>
    <m/>
    <m/>
    <m/>
    <m/>
    <s v="Matriks"/>
    <s v="Mevcut Müşteri"/>
    <s v="Yeni Satış"/>
    <s v="Lisans"/>
    <s v="Lisans Satışı"/>
    <s v="Diğer"/>
    <s v="Kanal Satış"/>
    <s v="Matriks"/>
    <s v="Yurt İçi"/>
    <s v="Türkiye"/>
    <s v="Merkez"/>
  </r>
  <r>
    <m/>
    <m/>
    <x v="346"/>
    <s v="Q3"/>
    <x v="1"/>
    <x v="6"/>
    <m/>
    <s v="TAŞLICALI SATIŞ DAĞITIM PAZARLAMA TİC SAN LTD ŞTİ"/>
    <s v="UH.01.002"/>
    <s v="Unidox Kontör"/>
    <s v="Univera Kontör Satışı"/>
    <x v="6"/>
    <s v="E-Dönüşüm"/>
    <s v="Unidox"/>
    <n v="2.6"/>
    <m/>
    <n v="25000"/>
    <m/>
    <m/>
    <m/>
    <m/>
    <m/>
    <n v="65000"/>
    <m/>
    <m/>
    <m/>
    <m/>
    <m/>
    <m/>
    <s v="Pernod Ricard"/>
    <s v="Mevcut Müşteri"/>
    <s v="Yeni Satış"/>
    <s v="Kontor"/>
    <s v="Kontor Satışı"/>
    <s v="Diğer"/>
    <s v="Univera Satış"/>
    <s v="Saha Satış"/>
    <s v="Yurt İçi"/>
    <s v="Türkiye"/>
    <s v="Dist"/>
  </r>
  <r>
    <m/>
    <m/>
    <x v="346"/>
    <s v="Q3"/>
    <x v="1"/>
    <x v="6"/>
    <m/>
    <s v="KIRKGÖZE İLETİŞİM VE TÜKETİM MADDELERİ SANAYİİ VE TİCARET LİMİTED ŞİRKETİ"/>
    <s v="UH.01.002"/>
    <s v="Unidox Kontör"/>
    <s v="Univera Kontör Satışı"/>
    <x v="6"/>
    <s v="E-Dönüşüm"/>
    <s v="Unidox"/>
    <n v="1.389"/>
    <m/>
    <n v="100000"/>
    <m/>
    <m/>
    <m/>
    <m/>
    <m/>
    <n v="138900"/>
    <m/>
    <m/>
    <m/>
    <m/>
    <m/>
    <m/>
    <s v="Kırkgöze İletişim"/>
    <s v="Yeni Müşteri"/>
    <s v="Yeni Satış"/>
    <s v="Kontor"/>
    <s v="Kontor Satışı"/>
    <s v="Diğer"/>
    <s v="Univera Satış"/>
    <s v="Saha Satış"/>
    <s v="Yurt İçi"/>
    <s v="Türkiye"/>
    <s v="Merkez"/>
  </r>
  <r>
    <m/>
    <m/>
    <x v="346"/>
    <s v="Q3"/>
    <x v="1"/>
    <x v="6"/>
    <m/>
    <s v="ÖZTÜRKLER GIDA MAD. TİC. VE PAZ. LTD. ŞTİ. "/>
    <s v="UH.01.002"/>
    <s v="Unidox Kontör"/>
    <s v="Univera Kontör Satışı"/>
    <x v="6"/>
    <s v="E-Dönüşüm"/>
    <s v="Unidox"/>
    <n v="1.389"/>
    <m/>
    <n v="100000"/>
    <m/>
    <m/>
    <m/>
    <m/>
    <m/>
    <n v="138900"/>
    <m/>
    <m/>
    <m/>
    <m/>
    <m/>
    <m/>
    <s v="Öztürkler"/>
    <s v="Yeni Müşteri"/>
    <s v="Yeni Satış"/>
    <s v="Kontor"/>
    <s v="Kontor Satışı"/>
    <s v="Diğer"/>
    <s v="Univera Satış"/>
    <s v="Saha Satış"/>
    <s v="Yurt İçi"/>
    <s v="Türkiye"/>
    <s v="Merkez"/>
  </r>
  <r>
    <m/>
    <m/>
    <x v="346"/>
    <s v="Q3"/>
    <x v="1"/>
    <x v="6"/>
    <m/>
    <s v="BİLGİNOĞLU ENDÜSTRİ MALZEMELERİ  SAN.TİC. A.Ş."/>
    <s v="SH.02.001"/>
    <s v="Stokbar Panorama - Yazılım Bakımı Hizmeti"/>
    <s v="Univera - Bilginoğlu"/>
    <x v="13"/>
    <s v="Stokbar"/>
    <s v="Stokbar"/>
    <n v="159472.73000000001"/>
    <m/>
    <n v="1"/>
    <m/>
    <m/>
    <m/>
    <m/>
    <m/>
    <n v="159472.73000000001"/>
    <m/>
    <m/>
    <m/>
    <m/>
    <m/>
    <m/>
    <s v="Bilginoğlu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346"/>
    <s v="Q3"/>
    <x v="1"/>
    <x v="6"/>
    <m/>
    <s v="DOĞUŞ ÇAY VE GIDA MADD.ÜRT.PAZ.İTH.İHR.A.Ş"/>
    <s v="SH.01.001"/>
    <s v="Stokbar Panorama - Proje ve Ürün Yönetimi Danışmanlığı Hizmeti"/>
    <s v="Univera Doğuş Çay Projesi"/>
    <x v="12"/>
    <s v="Stokbar"/>
    <s v="Stokbar"/>
    <n v="20825"/>
    <m/>
    <n v="4"/>
    <m/>
    <m/>
    <m/>
    <m/>
    <m/>
    <n v="83300"/>
    <m/>
    <m/>
    <m/>
    <m/>
    <m/>
    <m/>
    <s v="Doğuş Çay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346"/>
    <s v="Q3"/>
    <x v="1"/>
    <x v="6"/>
    <m/>
    <s v="DOĞUŞ ÇAY VE GIDA MADD.ÜRT.PAZ.İTH.İHR.A.Ş"/>
    <s v="SH.01.001"/>
    <s v="Stokbar Panorama - Proje ve Ürün Yönetimi Danışmanlığı Hizmeti"/>
    <s v="Univera Doğuş Çay Projesi"/>
    <x v="12"/>
    <s v="Stokbar"/>
    <s v="Stokbar"/>
    <n v="20825"/>
    <m/>
    <n v="2"/>
    <m/>
    <m/>
    <m/>
    <m/>
    <m/>
    <n v="41650"/>
    <m/>
    <m/>
    <m/>
    <m/>
    <m/>
    <m/>
    <s v="Doğuş Çay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346"/>
    <s v="Q3"/>
    <x v="1"/>
    <x v="6"/>
    <m/>
    <s v="Unilever San. ve Tic. Türk A.Ş."/>
    <s v="SH.01.001"/>
    <s v="Stokbar Panorama - Proje ve Ürün Yönetimi Danışmanlığı Hizmeti"/>
    <s v="Univera - Unilever"/>
    <x v="13"/>
    <s v="Stokbar"/>
    <s v="Stokbar"/>
    <n v="15925"/>
    <m/>
    <n v="29.5"/>
    <m/>
    <m/>
    <m/>
    <m/>
    <m/>
    <n v="469787.5"/>
    <m/>
    <m/>
    <m/>
    <m/>
    <m/>
    <m/>
    <s v="Unilever"/>
    <s v="Mevcut Müşteri"/>
    <s v="Yeni Satış"/>
    <s v="Hizmet"/>
    <s v="Proje Yönetimi ve Danışmanlık"/>
    <s v="Diğer"/>
    <s v="Univera Satış"/>
    <s v="Saha Satış"/>
    <s v="Yurt İçi"/>
    <s v="Türkiye"/>
    <s v="Merkez"/>
  </r>
  <r>
    <m/>
    <m/>
    <x v="346"/>
    <s v="Q3"/>
    <x v="1"/>
    <x v="6"/>
    <m/>
    <s v="BİLGİNOĞLU ENDÜSTRİ MALZEMELERİ  SAN.TİC. A.Ş."/>
    <s v="SH.03.004"/>
    <s v="Stokbar Panorama - Çağrı Merkezi Hizmeti (Depo/Lokasyon)"/>
    <s v="Univera - Bilginoğlu"/>
    <x v="13"/>
    <s v="Stokbar"/>
    <s v="Stokbar"/>
    <n v="91127.27"/>
    <m/>
    <n v="1"/>
    <m/>
    <m/>
    <m/>
    <m/>
    <m/>
    <n v="91127.27"/>
    <m/>
    <m/>
    <m/>
    <m/>
    <m/>
    <m/>
    <s v="Bilginoğlu"/>
    <s v="Mevcut Müşteri"/>
    <s v="Yenileme"/>
    <s v="Hizmet"/>
    <s v="Çağrı Merkezi"/>
    <s v="Diğer"/>
    <s v="Univera Satış"/>
    <s v="Saha Satış"/>
    <s v="Yurt İçi"/>
    <s v="Türkiye"/>
    <s v="Merkez"/>
  </r>
  <r>
    <m/>
    <m/>
    <x v="346"/>
    <s v="Q3"/>
    <x v="1"/>
    <x v="6"/>
    <m/>
    <s v="Doğadan Gıda Ürünleri San. ve Paz. A.Ş."/>
    <s v="QH.02.001"/>
    <s v="Quest Panorama - Yazılım Bakımı, Yaşatma ve Merkezi Destek Hizmeti"/>
    <s v="Univera - Doğadan"/>
    <x v="18"/>
    <s v="Quest"/>
    <s v="Quest"/>
    <n v="259285"/>
    <m/>
    <n v="1"/>
    <m/>
    <m/>
    <m/>
    <m/>
    <m/>
    <n v="259285"/>
    <m/>
    <m/>
    <m/>
    <m/>
    <m/>
    <m/>
    <s v="Doğadan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347"/>
    <s v="Q2"/>
    <x v="0"/>
    <x v="4"/>
    <m/>
    <s v="Şölen Çikolata Gıda Sanayi Ve Ticaret A. Ş."/>
    <s v="EH.01.005"/>
    <s v="Enroute Panorama Online Egitim"/>
    <s v="Univera - Şölen"/>
    <x v="11"/>
    <s v="Enroute"/>
    <m/>
    <n v="848"/>
    <m/>
    <n v="6"/>
    <m/>
    <n v="5088"/>
    <m/>
    <n v="0"/>
    <m/>
    <n v="5088"/>
    <m/>
    <n v="0"/>
    <n v="0"/>
    <s v="UNI240000000680"/>
    <m/>
    <m/>
    <s v="Şölen"/>
    <s v="Mevcut Müşteri"/>
    <s v="Yeni Satış"/>
    <s v="Lisans"/>
    <s v="Lisans Satışı"/>
    <s v="Key Account"/>
    <s v="Univera Satış"/>
    <s v="Saha Satış"/>
    <s v="Yurt İçi"/>
    <s v="Türkiye"/>
    <s v="Merkez"/>
  </r>
  <r>
    <m/>
    <m/>
    <x v="347"/>
    <s v="Q2"/>
    <x v="0"/>
    <x v="4"/>
    <m/>
    <s v="PERNOD RICARD ISTANBUL IÇ VE DIS TIC. LTD. STI"/>
    <s v="EY.06.001"/>
    <s v="EnRoute Panorama - Yazilim Gelistirme Hizmeti"/>
    <s v="Univera - Pernod Ricard"/>
    <x v="12"/>
    <s v="Enroute"/>
    <m/>
    <n v="3593.1"/>
    <m/>
    <n v="30.1"/>
    <m/>
    <n v="108152.31"/>
    <m/>
    <n v="0"/>
    <m/>
    <n v="108152.31"/>
    <m/>
    <n v="0"/>
    <n v="0"/>
    <s v="UNI240000000677"/>
    <m/>
    <m/>
    <s v="Pernod Ricard"/>
    <s v="Mevcut Müşteri"/>
    <s v="Yeni Satış"/>
    <s v="Hizmet"/>
    <s v="Yazılım Geliştirme"/>
    <s v="Key Account"/>
    <s v="Univera Satış"/>
    <s v="Saha Satış"/>
    <s v="Yurt İçi"/>
    <s v="Türkiye"/>
    <s v="Merkez"/>
  </r>
  <r>
    <m/>
    <m/>
    <x v="347"/>
    <s v="Q2"/>
    <x v="0"/>
    <x v="4"/>
    <m/>
    <s v="HARIBO SEKERLEME SAN. TIC.LTD. STI."/>
    <s v="EH.03.006"/>
    <s v="EnRoute Panorama - Uzaktan Kurulum ve Efitim Hizmeti"/>
    <s v="Univera - Haribo"/>
    <x v="7"/>
    <s v="Enroute"/>
    <m/>
    <n v="5481"/>
    <m/>
    <n v="3"/>
    <m/>
    <n v="16443"/>
    <m/>
    <n v="0"/>
    <m/>
    <n v="16443"/>
    <m/>
    <n v="0"/>
    <n v="0"/>
    <s v="UNI240000000692"/>
    <m/>
    <m/>
    <s v="Haribo"/>
    <s v="Mevcut Müşteri"/>
    <s v="Yeni Satış"/>
    <s v="Hizmet"/>
    <s v="Kurulum ve Eğitim"/>
    <s v="Key Account"/>
    <s v="Univera Satış"/>
    <s v="Saha Satış"/>
    <s v="Yurt İçi"/>
    <s v="Türkiye"/>
    <s v="Merkez"/>
  </r>
  <r>
    <m/>
    <m/>
    <x v="347"/>
    <s v="Q2"/>
    <x v="0"/>
    <x v="4"/>
    <m/>
    <s v="Şölen Çikolata Gıda Sanayi Ve Ticaret A. Ş."/>
    <s v="EH.03.006"/>
    <s v="EnRoute Panorama - Uzaktan Kurulum ve Efitim Hizmeti"/>
    <s v="Univera - Şölen"/>
    <x v="11"/>
    <s v="Enroute"/>
    <m/>
    <n v="3240"/>
    <m/>
    <n v="12.5"/>
    <m/>
    <n v="40500"/>
    <m/>
    <n v="0"/>
    <m/>
    <n v="40500"/>
    <m/>
    <n v="0"/>
    <n v="0"/>
    <s v="UNI240000000680"/>
    <m/>
    <m/>
    <s v="Şölen"/>
    <s v="Mevcut Müşteri"/>
    <s v="Yeni Satış"/>
    <s v="Hizmet"/>
    <s v="Kurulum ve Eğitim"/>
    <s v="Key Account"/>
    <s v="Univera Satış"/>
    <s v="Saha Satış"/>
    <s v="Yurt İçi"/>
    <s v="Türkiye"/>
    <s v="Merkez"/>
  </r>
  <r>
    <m/>
    <m/>
    <x v="347"/>
    <s v="Q2"/>
    <x v="0"/>
    <x v="4"/>
    <m/>
    <s v="PERNOD RICARD ISTANBUL IÇ VE DIS TIC. LTD. STI"/>
    <s v="EH.01.001"/>
    <s v="EnRoute Panorama - Proje Yönetim Hizmeti"/>
    <s v="Univera - Pernod Ricard"/>
    <x v="12"/>
    <s v="Enroute"/>
    <m/>
    <n v="3593.1000000000004"/>
    <m/>
    <n v="1.9"/>
    <m/>
    <n v="6826.89"/>
    <m/>
    <n v="0"/>
    <m/>
    <n v="6826.89"/>
    <m/>
    <n v="0"/>
    <n v="0"/>
    <s v="UNI240000000677"/>
    <m/>
    <m/>
    <s v="Pernod Ricard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347"/>
    <s v="Q2"/>
    <x v="0"/>
    <x v="4"/>
    <m/>
    <s v="PERNOD RICARD ISTANBUL IÇ VE DIS TIC. LTD. STI"/>
    <s v="EH.01.001"/>
    <s v="EnRoute Panorama - Proje Yönetim Hizmeti"/>
    <s v="Univera - Pernod Ricard"/>
    <x v="2"/>
    <s v="Enroute"/>
    <m/>
    <n v="5669.66"/>
    <m/>
    <n v="2"/>
    <m/>
    <n v="11339.32"/>
    <m/>
    <n v="0"/>
    <m/>
    <n v="11339.32"/>
    <m/>
    <n v="0"/>
    <n v="0"/>
    <s v="UNI240000000690"/>
    <m/>
    <m/>
    <s v="Pernod Ricard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347"/>
    <s v="Q2"/>
    <x v="0"/>
    <x v="4"/>
    <m/>
    <s v="SATEM GRUP GIDA DAGITIM VE PAZARLAMA A.S."/>
    <s v="EH.01.003"/>
    <s v="EnRoute Panorama - Kurulum ve Efitim Hizmeti"/>
    <s v="Univera - Oyak Grup"/>
    <x v="7"/>
    <s v="Enroute"/>
    <m/>
    <n v="7399"/>
    <m/>
    <n v="2"/>
    <m/>
    <n v="14798"/>
    <m/>
    <n v="0"/>
    <m/>
    <n v="14798"/>
    <m/>
    <n v="0"/>
    <n v="0"/>
    <s v="UNI240000000698"/>
    <m/>
    <m/>
    <s v="Oyak Grup"/>
    <s v="Mevcut Müşteri"/>
    <s v="Yeni Satış"/>
    <s v="Hizmet"/>
    <s v="Kurulum ve Eğitim"/>
    <s v="Key Account"/>
    <s v="Univera Satış"/>
    <s v="Saha Satış"/>
    <s v="Yurt İçi"/>
    <s v="Türkiye"/>
    <s v="Merkez"/>
  </r>
  <r>
    <m/>
    <m/>
    <x v="347"/>
    <s v="Q2"/>
    <x v="0"/>
    <x v="4"/>
    <m/>
    <s v="HALIM BOYALI-HISAR GIDA"/>
    <s v="EYS.04.012"/>
    <s v="EnRoute Panorama - E-Dönüsüm Modül Lisansi Standart"/>
    <s v="Univera Doğuş Çay Projesi"/>
    <x v="7"/>
    <s v="E-Dönüşüm"/>
    <m/>
    <n v="14552.3"/>
    <m/>
    <n v="1"/>
    <m/>
    <n v="20789"/>
    <m/>
    <n v="6236.7"/>
    <m/>
    <n v="14552.3"/>
    <m/>
    <n v="0"/>
    <n v="0"/>
    <s v="UNI240000000701"/>
    <m/>
    <m/>
    <s v="Doğuş Çay"/>
    <s v="Mevcut Müşteri"/>
    <s v="Yeni Satış"/>
    <s v="Lisans"/>
    <s v="Lisans Satışı"/>
    <s v="Key Account"/>
    <s v="Univera Satış"/>
    <s v="Saha Satış"/>
    <s v="Yurt İçi"/>
    <s v="Türkiye"/>
    <s v="Dist"/>
  </r>
  <r>
    <m/>
    <m/>
    <x v="347"/>
    <s v="Q2"/>
    <x v="0"/>
    <x v="4"/>
    <m/>
    <s v="ÖZBAK GIDA VE IHTIYAÇ MADDELERI SAN.VE TIC.A.S"/>
    <s v="EYS.04.012"/>
    <s v="EnRoute Panorama - E-Dönüsüm Modül Lisansi Standart"/>
    <s v="Univera - Dardanel"/>
    <x v="7"/>
    <s v="E-Dönüşüm"/>
    <m/>
    <n v="14552.3"/>
    <m/>
    <n v="1"/>
    <m/>
    <n v="20789"/>
    <m/>
    <n v="6236.7"/>
    <m/>
    <n v="14552.3"/>
    <m/>
    <n v="0"/>
    <n v="0"/>
    <s v="UNI240000000686"/>
    <m/>
    <m/>
    <s v="Dardanel"/>
    <s v="Mevcut Müşteri"/>
    <s v="Yeni Satış"/>
    <s v="Lisans"/>
    <s v="Lisans Satışı"/>
    <s v="Key Account"/>
    <s v="Univera Satış"/>
    <s v="Saha Satış"/>
    <s v="Yurt İçi"/>
    <s v="Türkiye"/>
    <s v="Dist"/>
  </r>
  <r>
    <m/>
    <m/>
    <x v="347"/>
    <s v="Q2"/>
    <x v="0"/>
    <x v="4"/>
    <m/>
    <s v="DOGAN TREND OTOMOTIV TICARET HIZMET VE TEKNOLOJI A.S."/>
    <s v="EH.03.001"/>
    <s v="EnRoute Panorama - Çafri Merkezi Hizmeti  (MSD)"/>
    <s v="Univera - Suzuki"/>
    <x v="2"/>
    <s v="Enroute"/>
    <m/>
    <n v="4000"/>
    <m/>
    <n v="-50"/>
    <m/>
    <n v="0"/>
    <m/>
    <n v="0"/>
    <m/>
    <n v="-200000"/>
    <m/>
    <n v="50"/>
    <n v="200000"/>
    <s v="TR0202400020454"/>
    <m/>
    <m/>
    <s v="Doğan Trend"/>
    <s v="Mevcut Müşteri"/>
    <s v="Yenileme"/>
    <s v="Hizmet"/>
    <s v="Çağrı Merkezi"/>
    <s v="Key Account"/>
    <s v="Univera Satış"/>
    <s v="Saha Satış"/>
    <s v="Yurt İçi"/>
    <s v="Türkiye"/>
    <s v="Merkez"/>
  </r>
  <r>
    <m/>
    <m/>
    <x v="347"/>
    <s v="Q2"/>
    <x v="0"/>
    <x v="4"/>
    <m/>
    <s v="SUZUKI MOTORLU ARAÇLAR PAZARLAMA A.S."/>
    <s v="EH.03.001"/>
    <s v="EnRoute Panorama - Çafri Merkezi Hizmeti  (MSD)"/>
    <s v="Univera - Suzuki"/>
    <x v="2"/>
    <s v="Enroute"/>
    <m/>
    <n v="4000"/>
    <m/>
    <n v="-50"/>
    <m/>
    <n v="0"/>
    <m/>
    <n v="0"/>
    <m/>
    <n v="-200000"/>
    <m/>
    <n v="50"/>
    <n v="200000"/>
    <s v="SZ0202400008287"/>
    <m/>
    <m/>
    <s v="Doğan Trend"/>
    <s v="Mevcut Müşteri"/>
    <s v="Yenileme"/>
    <s v="Hizmet"/>
    <s v="Çağrı Merkezi"/>
    <s v="Key Account"/>
    <s v="Univera Satış"/>
    <s v="Saha Satış"/>
    <s v="Yurt İçi"/>
    <s v="Türkiye"/>
    <s v="Merkez"/>
  </r>
  <r>
    <m/>
    <m/>
    <x v="347"/>
    <s v="Q2"/>
    <x v="0"/>
    <x v="4"/>
    <m/>
    <s v="Şölen Çikolata Gıda Sanayi Ve Ticaret A. Ş."/>
    <s v="EY.05.009"/>
    <s v="EnRoute Panorama - Business Analytics  - Qlik Sense Analyzer User Lisansi (Enterprise)"/>
    <s v="Univera - Şölen"/>
    <x v="11"/>
    <s v="Enroute"/>
    <m/>
    <n v="11819.01"/>
    <m/>
    <n v="1"/>
    <m/>
    <n v="13904.72"/>
    <m/>
    <n v="2085.71"/>
    <m/>
    <n v="11819.01"/>
    <m/>
    <n v="0"/>
    <n v="0"/>
    <s v="UNI240000000668"/>
    <m/>
    <m/>
    <s v="Şölen"/>
    <s v="Mevcut Müşteri"/>
    <s v="Yenileme"/>
    <s v="Lisans"/>
    <s v="Lisans Satışı"/>
    <s v="Key Account"/>
    <s v="Univera Satış"/>
    <s v="Saha Satış"/>
    <s v="Yurt İçi"/>
    <s v="Türkiye"/>
    <s v="Merkez"/>
  </r>
  <r>
    <m/>
    <m/>
    <x v="347"/>
    <s v="Q3"/>
    <x v="1"/>
    <x v="6"/>
    <m/>
    <s v="MİYA OTOMASYON VE BARKOD BILISIM SISTEMLERI SAN TİC. VE L.T.D. STI."/>
    <s v="WPH.02.001"/>
    <s v="Webplus Yazılım Bakımı Hizmeti"/>
    <s v="Univera - Kanal"/>
    <x v="5"/>
    <s v="Enroute"/>
    <s v="Webplus"/>
    <n v="20374"/>
    <m/>
    <n v="1"/>
    <m/>
    <m/>
    <m/>
    <m/>
    <m/>
    <n v="20374"/>
    <m/>
    <m/>
    <m/>
    <m/>
    <m/>
    <m/>
    <s v="Miya"/>
    <s v="Mevcut Müşteri"/>
    <s v="Yenileme"/>
    <s v="Hizmet"/>
    <s v="Bakım ve Destek Hizmeti"/>
    <s v="Diğer"/>
    <s v="Kanal Satış"/>
    <s v="Miya"/>
    <s v="Yurt İçi"/>
    <s v="Türkiye"/>
    <s v="Merkez"/>
  </r>
  <r>
    <m/>
    <m/>
    <x v="347"/>
    <s v="Q3"/>
    <x v="1"/>
    <x v="6"/>
    <m/>
    <s v="MİYA OTOMASYON VE BARKOD BILISIM SISTEMLERI SAN TİC. VE L.T.D. STI."/>
    <s v="WPH.02.001"/>
    <s v="Webplus Yazılım Bakımı Hizmeti"/>
    <s v="Univera - Kanal"/>
    <x v="5"/>
    <s v="Enroute"/>
    <s v="Webplus"/>
    <n v="5460"/>
    <m/>
    <n v="1"/>
    <m/>
    <m/>
    <m/>
    <m/>
    <m/>
    <n v="5460"/>
    <m/>
    <m/>
    <m/>
    <m/>
    <m/>
    <m/>
    <s v="Miya"/>
    <s v="Mevcut Müşteri"/>
    <s v="Yenileme"/>
    <s v="Hizmet"/>
    <s v="Bakım ve Destek Hizmeti"/>
    <s v="Diğer"/>
    <s v="Kanal Satış"/>
    <s v="Miya"/>
    <s v="Yurt İçi"/>
    <s v="Türkiye"/>
    <s v="Merkez"/>
  </r>
  <r>
    <m/>
    <m/>
    <x v="347"/>
    <s v="Q3"/>
    <x v="1"/>
    <x v="6"/>
    <m/>
    <s v="TOO AKTAU SOFTWARE"/>
    <s v="WPH.02.001"/>
    <s v="Webplus Yazılım Bakımı Hizmeti"/>
    <s v="Univera - Kanal"/>
    <x v="5"/>
    <s v="Enroute"/>
    <s v="Webplus"/>
    <n v="43371.895600000003"/>
    <m/>
    <n v="1"/>
    <m/>
    <m/>
    <m/>
    <m/>
    <m/>
    <n v="43371.895600000003"/>
    <m/>
    <m/>
    <m/>
    <m/>
    <m/>
    <m/>
    <s v="Aktau"/>
    <s v="Mevcut Müşteri"/>
    <s v="Yenileme"/>
    <s v="Hizmet"/>
    <s v="Bakım ve Destek Hizmeti"/>
    <s v="Diğer"/>
    <s v="Kanal Satış"/>
    <s v="Aktau"/>
    <s v="Yurt Dışı"/>
    <s v="Kazakistan"/>
    <s v="Merkez"/>
  </r>
  <r>
    <m/>
    <m/>
    <x v="347"/>
    <s v="Q3"/>
    <x v="1"/>
    <x v="6"/>
    <m/>
    <s v="TOO AKTAU SOFTWARE"/>
    <s v="WProje Yönetimi.01.001"/>
    <s v="Webplus Distribution Satış-Dağıtım Yazılımı (Enterprise)"/>
    <s v="Univera - Kanal"/>
    <x v="5"/>
    <s v="Enroute"/>
    <s v="Webplus"/>
    <n v="93316.52"/>
    <m/>
    <n v="1"/>
    <m/>
    <m/>
    <m/>
    <m/>
    <m/>
    <n v="93316.52"/>
    <m/>
    <m/>
    <m/>
    <m/>
    <m/>
    <m/>
    <s v="Aktau"/>
    <s v="Mevcut Müşteri"/>
    <s v="Yeni Satış"/>
    <s v="Lisans"/>
    <s v="Lisans Satışı"/>
    <s v="Diğer"/>
    <s v="Kanal Satış"/>
    <s v="Aktau"/>
    <s v="Yurt Dışı"/>
    <s v="Kazakistan"/>
    <s v="Merkez"/>
  </r>
  <r>
    <m/>
    <m/>
    <x v="347"/>
    <s v="Q3"/>
    <x v="1"/>
    <x v="6"/>
    <m/>
    <s v="TOO AKTAU SOFTWARE"/>
    <s v="WProje Yönetimi.02.001"/>
    <s v="Webplus (Android) Satış Temsilcisi Yazılımı"/>
    <s v="Univera - Kanal"/>
    <x v="5"/>
    <s v="Enroute"/>
    <s v="Webplus"/>
    <n v="5274.4120000000003"/>
    <m/>
    <n v="16"/>
    <m/>
    <m/>
    <m/>
    <m/>
    <m/>
    <n v="84390.592000000004"/>
    <m/>
    <m/>
    <m/>
    <m/>
    <m/>
    <m/>
    <s v="Aktau"/>
    <s v="Mevcut Müşteri"/>
    <s v="Yeni Satış"/>
    <s v="Lisans"/>
    <s v="Lisans Satışı"/>
    <s v="Diğer"/>
    <s v="Kanal Satış"/>
    <s v="Aktau"/>
    <s v="Yurt Dışı"/>
    <s v="Kazakistan"/>
    <s v="Merkez"/>
  </r>
  <r>
    <m/>
    <m/>
    <x v="347"/>
    <s v="Q3"/>
    <x v="1"/>
    <x v="6"/>
    <m/>
    <s v="TOO AKTAU SOFTWARE"/>
    <s v="WProje Yönetimi.01.004"/>
    <s v="Web Plus Ek Kullanıcı Yazılımı (5 Kullanıcı)"/>
    <s v="Univera - Kanal"/>
    <x v="5"/>
    <s v="Enroute"/>
    <s v="Webplus"/>
    <n v="27386.37"/>
    <m/>
    <n v="2"/>
    <m/>
    <m/>
    <m/>
    <m/>
    <m/>
    <n v="54772.74"/>
    <m/>
    <m/>
    <m/>
    <m/>
    <m/>
    <m/>
    <s v="Aktau"/>
    <s v="Mevcut Müşteri"/>
    <s v="Yeni Satış"/>
    <s v="Lisans"/>
    <s v="Lisans Satışı"/>
    <s v="Diğer"/>
    <s v="Kanal Satış"/>
    <s v="Aktau"/>
    <s v="Yurt Dışı"/>
    <s v="Kazakistan"/>
    <s v="Merkez"/>
  </r>
  <r>
    <m/>
    <m/>
    <x v="347"/>
    <s v="Q3"/>
    <x v="1"/>
    <x v="6"/>
    <m/>
    <s v="PARAMTECH"/>
    <m/>
    <s v="VARUNA AYLIK Kiralama"/>
    <s v="Univera - Turk ELektronik Para"/>
    <x v="19"/>
    <s v="Varuna"/>
    <s v="Varuna"/>
    <n v="4060"/>
    <m/>
    <n v="1"/>
    <m/>
    <m/>
    <m/>
    <m/>
    <m/>
    <n v="4060"/>
    <m/>
    <m/>
    <m/>
    <m/>
    <m/>
    <m/>
    <s v="ParamTech"/>
    <s v="Param Grup"/>
    <s v="Yenileme"/>
    <s v="Lisans"/>
    <s v="Lisans Kiralama"/>
    <s v="Diğer"/>
    <s v="Univera Satış"/>
    <s v="Saha Satış"/>
    <s v="Yurt İçi"/>
    <s v="Türkiye"/>
    <s v="Merkez"/>
  </r>
  <r>
    <m/>
    <m/>
    <x v="347"/>
    <s v="Q3"/>
    <x v="1"/>
    <x v="6"/>
    <m/>
    <s v="TURK ELEKTRONİK PARA ANONİM ŞİRKETİ"/>
    <m/>
    <s v="VARUNA AYLIK Kiralama"/>
    <s v="Univera - Turk ELektronik Para"/>
    <x v="19"/>
    <s v="Varuna"/>
    <s v="Varuna"/>
    <n v="12180"/>
    <m/>
    <n v="1"/>
    <m/>
    <m/>
    <m/>
    <m/>
    <m/>
    <n v="12180"/>
    <m/>
    <m/>
    <m/>
    <m/>
    <m/>
    <m/>
    <s v="Türk Elektronik Para A.Ş."/>
    <s v="Param Grup"/>
    <s v="Yenileme"/>
    <s v="Lisans"/>
    <s v="Lisans Kiralama"/>
    <s v="Diğer"/>
    <s v="Univera Satış"/>
    <s v="Saha Satış"/>
    <s v="Yurt İçi"/>
    <s v="Türkiye"/>
    <s v="Merkez"/>
  </r>
  <r>
    <m/>
    <m/>
    <x v="347"/>
    <s v="Q3"/>
    <x v="1"/>
    <x v="6"/>
    <m/>
    <s v="Türk Elektronik Para A.Ş."/>
    <m/>
    <s v="VARUNA AYLIK Kiralama"/>
    <s v="Univera - Turk ELektronik Para"/>
    <x v="19"/>
    <s v="Varuna"/>
    <s v="Varuna"/>
    <n v="18270"/>
    <m/>
    <n v="1"/>
    <m/>
    <m/>
    <m/>
    <m/>
    <m/>
    <n v="18270"/>
    <m/>
    <m/>
    <m/>
    <m/>
    <m/>
    <m/>
    <s v="Türk Elektronik Para A.Ş."/>
    <s v="Param Grup"/>
    <s v="Yenileme"/>
    <s v="Lisans"/>
    <s v="Lisans Kiralama"/>
    <s v="Param Grup"/>
    <s v="Univera Satış"/>
    <s v="Saha Satış"/>
    <s v="Yurt İçi"/>
    <s v="Türkiye"/>
    <s v="Merkez"/>
  </r>
  <r>
    <m/>
    <m/>
    <x v="347"/>
    <s v="Q3"/>
    <x v="1"/>
    <x v="6"/>
    <m/>
    <s v="UNİVİS BİLİŞİM DESTEK HizmetLERİ SANAYİ VE TİCARET ANONİM ŞİRKETİ"/>
    <m/>
    <s v="VARUNA AYLIK Kiralama"/>
    <s v="Univera - Univis"/>
    <x v="19"/>
    <s v="Varuna"/>
    <s v="Varuna"/>
    <n v="24360"/>
    <m/>
    <n v="1"/>
    <m/>
    <m/>
    <m/>
    <m/>
    <m/>
    <n v="24360"/>
    <m/>
    <m/>
    <m/>
    <m/>
    <m/>
    <m/>
    <s v="Univis"/>
    <s v="Param Grup"/>
    <s v="Yenileme"/>
    <s v="Lisans"/>
    <s v="Lisans Kiralama"/>
    <s v="Param Grup"/>
    <s v="Univera Satış"/>
    <s v="Saha Satış"/>
    <s v="Yurt İçi"/>
    <s v="Türkiye"/>
    <s v="Merkez"/>
  </r>
  <r>
    <m/>
    <m/>
    <x v="347"/>
    <s v="Q3"/>
    <x v="1"/>
    <x v="6"/>
    <m/>
    <s v="MATRIKS BİLGİSAYAR SİSTEMLERİ LTD.ŞTİ"/>
    <s v="UH.01.002"/>
    <s v="Unidox Kontör"/>
    <s v="Univera Kontör Satışı"/>
    <x v="5"/>
    <s v="E-Dönüşüm"/>
    <s v="Unidox"/>
    <n v="4.6319999999999997"/>
    <m/>
    <n v="2000"/>
    <m/>
    <m/>
    <m/>
    <m/>
    <m/>
    <n v="9264"/>
    <m/>
    <m/>
    <m/>
    <m/>
    <m/>
    <m/>
    <s v="Matriks"/>
    <s v="Mevcut Müşteri"/>
    <s v="Yeni Satış"/>
    <s v="Kontor"/>
    <s v="Kontor Satışı"/>
    <s v="Diğer"/>
    <s v="Kanal Satış"/>
    <s v="Matriks"/>
    <s v="Yurt İçi"/>
    <s v="Türkiye"/>
    <s v="Merkez"/>
  </r>
  <r>
    <m/>
    <m/>
    <x v="347"/>
    <s v="Q3"/>
    <x v="1"/>
    <x v="6"/>
    <m/>
    <s v="POLARİS YAZILIM ÇÖZÜMLERİ VE DANIŞMANLIK HİZMETLERİ LTD.ŞTİ."/>
    <s v="UH.01.002"/>
    <s v="Unidox Kontör"/>
    <s v="Univera Kontör Satışı"/>
    <x v="5"/>
    <s v="E-Dönüşüm"/>
    <s v="Unidox"/>
    <n v="2.2589999999999999"/>
    <m/>
    <n v="10000"/>
    <m/>
    <m/>
    <m/>
    <m/>
    <m/>
    <n v="22590"/>
    <m/>
    <m/>
    <m/>
    <m/>
    <m/>
    <m/>
    <s v="Polaris"/>
    <s v="Mevcut Müşteri"/>
    <s v="Yeni Satış"/>
    <s v="Kontor"/>
    <s v="Kontor Satışı"/>
    <s v="Diğer"/>
    <s v="Kanal Satış"/>
    <s v="Polaris"/>
    <s v="Yurt İçi"/>
    <s v="Türkiye"/>
    <s v="Merkez"/>
  </r>
  <r>
    <m/>
    <m/>
    <x v="347"/>
    <s v="Q3"/>
    <x v="1"/>
    <x v="6"/>
    <m/>
    <s v="POLARİS YAZILIM ÇÖZÜMLERİ VE DANIŞMANLIK HİZMETLERİ LTD.ŞTİ."/>
    <s v="UH.01.002"/>
    <s v="Unidox Kontör"/>
    <s v="Univera Kontör Satışı"/>
    <x v="5"/>
    <s v="E-Dönüşüm"/>
    <s v="Unidox"/>
    <n v="2.2589999999999999"/>
    <m/>
    <n v="10000"/>
    <m/>
    <m/>
    <m/>
    <m/>
    <m/>
    <n v="22590"/>
    <m/>
    <m/>
    <m/>
    <m/>
    <m/>
    <m/>
    <s v="Polaris"/>
    <s v="Mevcut Müşteri"/>
    <s v="Yeni Satış"/>
    <s v="Kontor"/>
    <s v="Kontor Satışı"/>
    <s v="Diğer"/>
    <s v="Kanal Satış"/>
    <s v="Polaris"/>
    <s v="Yurt İçi"/>
    <s v="Türkiye"/>
    <s v="Merkez"/>
  </r>
  <r>
    <m/>
    <m/>
    <x v="347"/>
    <s v="Q3"/>
    <x v="1"/>
    <x v="6"/>
    <m/>
    <s v="ALKAN İÇECEK İNŞAAT PAZARLAMA LİMİTED ŞİRKETİ"/>
    <s v="UH.01.002"/>
    <s v="Unidox Kontör"/>
    <s v="Univera Kontör Satışı"/>
    <x v="21"/>
    <s v="E-Dönüşüm"/>
    <s v="Unidox"/>
    <n v="1.407"/>
    <m/>
    <n v="100000"/>
    <m/>
    <m/>
    <m/>
    <m/>
    <m/>
    <n v="140700"/>
    <m/>
    <m/>
    <m/>
    <m/>
    <m/>
    <m/>
    <s v="Redbull"/>
    <s v="Mevcut Müşteri"/>
    <s v="Yeni Satış"/>
    <s v="Kontor"/>
    <s v="Kontor Satışı"/>
    <s v="Diğer"/>
    <s v="Univera Satış"/>
    <s v="Saha Satış"/>
    <s v="Yurt İçi"/>
    <s v="Türkiye"/>
    <s v="Dist"/>
  </r>
  <r>
    <m/>
    <m/>
    <x v="347"/>
    <s v="Q3"/>
    <x v="1"/>
    <x v="6"/>
    <m/>
    <s v="TRABZON ÇAY SAN. VE TİC.LTD.ŞTİ."/>
    <s v="UH.01.002"/>
    <s v="Unidox Kontör"/>
    <s v="Univera Kontör Satışı"/>
    <x v="6"/>
    <s v="E-Dönüşüm"/>
    <s v="Unidox"/>
    <n v="1.8"/>
    <m/>
    <n v="50000"/>
    <m/>
    <m/>
    <m/>
    <m/>
    <m/>
    <n v="90000"/>
    <m/>
    <m/>
    <m/>
    <m/>
    <m/>
    <m/>
    <s v="Çaykur"/>
    <s v="Mevcut Müşteri"/>
    <s v="Yeni Satış"/>
    <s v="Kontor"/>
    <s v="Kontor Satışı"/>
    <s v="Diğer"/>
    <s v="Univera Satış"/>
    <s v="Saha Satış"/>
    <s v="Yurt İçi"/>
    <s v="Türkiye"/>
    <s v="Dist"/>
  </r>
  <r>
    <m/>
    <m/>
    <x v="347"/>
    <s v="Q3"/>
    <x v="1"/>
    <x v="6"/>
    <m/>
    <s v="BROWN FORMAN İÇKİ TİC. LTD. ŞTİ."/>
    <s v="QH.02.001"/>
    <s v="Quest Panorama - Yazılım Bakımı, Yaşatma ve Merkezi Destek Hizmeti"/>
    <s v="Univera - Brown Forman"/>
    <x v="12"/>
    <s v="Quest"/>
    <s v="Quest"/>
    <n v="898.42"/>
    <m/>
    <n v="211"/>
    <m/>
    <m/>
    <m/>
    <m/>
    <m/>
    <n v="189566.62"/>
    <m/>
    <m/>
    <m/>
    <m/>
    <m/>
    <m/>
    <s v="Brown Forman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347"/>
    <s v="Q3"/>
    <x v="1"/>
    <x v="6"/>
    <m/>
    <s v="BROWN FORMAN İÇKİ TİC. LTD. ŞTİ."/>
    <s v="QH.03.001"/>
    <s v="Quest Panorama  - Çağrı Merkezi Hizmeti"/>
    <s v="Univera - Brown Forman"/>
    <x v="12"/>
    <s v="Quest"/>
    <s v="Quest"/>
    <n v="1229.96"/>
    <m/>
    <n v="30"/>
    <m/>
    <m/>
    <m/>
    <m/>
    <m/>
    <n v="36898.800000000003"/>
    <m/>
    <m/>
    <m/>
    <m/>
    <m/>
    <m/>
    <s v="Brown Forman"/>
    <s v="Mevcut Müşteri"/>
    <s v="Yenileme"/>
    <s v="Hizmet"/>
    <s v="Çağrı Merkezi"/>
    <s v="Key Account"/>
    <s v="Univera Satış"/>
    <s v="Saha Satış"/>
    <s v="Yurt İçi"/>
    <s v="Türkiye"/>
    <s v="Merkez"/>
  </r>
  <r>
    <m/>
    <m/>
    <x v="347"/>
    <s v="Q3"/>
    <x v="1"/>
    <x v="6"/>
    <m/>
    <s v="Turk Elektronik Para Anonim Şirketi"/>
    <n v="500001210"/>
    <s v="Hakediş Bedeli"/>
    <s v="Univera - Turk ELektronik Para"/>
    <x v="10"/>
    <s v="Bütünleşik Finans"/>
    <s v="Hakediş"/>
    <n v="2512674.0699999998"/>
    <m/>
    <n v="1"/>
    <m/>
    <m/>
    <m/>
    <m/>
    <m/>
    <n v="2512674.0699999998"/>
    <m/>
    <m/>
    <m/>
    <m/>
    <m/>
    <m/>
    <s v="Türk Elektronik Para A.Ş."/>
    <s v="Param Grup"/>
    <s v="Yeni Satış"/>
    <s v="Komisyon"/>
    <s v="Bütünleşik Finans"/>
    <s v="Param Grup"/>
    <s v="Univera Satış"/>
    <s v="Saha Satış"/>
    <s v="Yurt İçi"/>
    <s v="Türkiye"/>
    <s v="Merkez"/>
  </r>
  <r>
    <m/>
    <m/>
    <x v="347"/>
    <s v="Q3"/>
    <x v="1"/>
    <x v="6"/>
    <m/>
    <s v="IMPERIAL TOBACCO TÜTÜN ÜRÜNLERİ SATIŞ VE PAZARLAMA A.Ş"/>
    <s v="EH.06.001"/>
    <s v="Enroute Panorama - Hosting Hizmeti"/>
    <s v="Univera - Imperial Tobacco"/>
    <x v="16"/>
    <s v="Hosting"/>
    <s v="Enroute"/>
    <n v="145600"/>
    <m/>
    <n v="1"/>
    <m/>
    <m/>
    <m/>
    <m/>
    <m/>
    <n v="145600"/>
    <m/>
    <m/>
    <m/>
    <m/>
    <m/>
    <m/>
    <s v="Imperial Tobacco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347"/>
    <s v="Q3"/>
    <x v="1"/>
    <x v="6"/>
    <m/>
    <s v="BMC Otomotiv Sanayi ve Ticaret A. Ş."/>
    <s v="CDH.05.001"/>
    <s v="Calldesk Panorama - Yazılım Geliştirme Hizmeti"/>
    <s v="Univera - BMC"/>
    <x v="13"/>
    <s v="ServiceCore"/>
    <s v="Calldesk"/>
    <n v="14500"/>
    <m/>
    <n v="10.33"/>
    <m/>
    <m/>
    <m/>
    <m/>
    <m/>
    <n v="149785"/>
    <m/>
    <m/>
    <m/>
    <m/>
    <m/>
    <m/>
    <s v="BMC"/>
    <s v="Mevcut Müşteri"/>
    <s v="Yeni Satış"/>
    <s v="Hizmet"/>
    <s v="Yazılım Geliştirme"/>
    <s v="Key Account"/>
    <s v="Univera Satış"/>
    <s v="Saha Satış"/>
    <s v="Yurt İçi"/>
    <s v="Türkiye"/>
    <s v="Merkez"/>
  </r>
  <r>
    <m/>
    <m/>
    <x v="347"/>
    <s v="Q3"/>
    <x v="1"/>
    <x v="6"/>
    <m/>
    <s v="K Rides Motosiklet Ve Bisiklet San. Ve Tic. A.Ş."/>
    <s v="CDY.01.016"/>
    <s v="Calldesk Panorama - Servis Noktası Yazılımı"/>
    <s v="Univera - K Rides"/>
    <x v="19"/>
    <s v="ServiceCore"/>
    <s v="Calldesk"/>
    <n v="15000"/>
    <m/>
    <n v="5"/>
    <m/>
    <m/>
    <m/>
    <m/>
    <m/>
    <n v="75000"/>
    <m/>
    <m/>
    <m/>
    <m/>
    <m/>
    <m/>
    <s v="K Rides"/>
    <s v="Yeni Müşteri"/>
    <s v="Yeni Satış"/>
    <s v="Lisans"/>
    <s v="Lisans Satışı"/>
    <s v="Diğer"/>
    <s v="Univera Satış"/>
    <s v="Saha Satış"/>
    <s v="Yurt İçi"/>
    <s v="Türkiye"/>
    <s v="Merkez"/>
  </r>
  <r>
    <m/>
    <m/>
    <x v="347"/>
    <s v="Q3"/>
    <x v="1"/>
    <x v="6"/>
    <m/>
    <s v="BMC Otomotiv Sanayi ve Ticaret A. Ş."/>
    <s v="CDH.01.001"/>
    <s v="Calldesk Panorama - Proje ve Ürün Yönetimi Danışmanliğı Hizmeti"/>
    <s v="Univera - BMC"/>
    <x v="13"/>
    <s v="ServiceCore"/>
    <s v="Calldesk"/>
    <n v="14500"/>
    <m/>
    <n v="2"/>
    <m/>
    <m/>
    <m/>
    <m/>
    <m/>
    <n v="29000"/>
    <m/>
    <m/>
    <m/>
    <m/>
    <m/>
    <m/>
    <s v="BMC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347"/>
    <s v="Q3"/>
    <x v="1"/>
    <x v="6"/>
    <m/>
    <s v="K Rides Motosiklet Ve Bisiklet San. Ve Tic. A.Ş."/>
    <s v="CDH.01.001"/>
    <s v="Calldesk Panorama - Proje ve Ürün Yönetimi Danışmanliğı Hizmeti"/>
    <s v="Univera - K Rides"/>
    <x v="19"/>
    <s v="ServiceCore"/>
    <s v="Calldesk"/>
    <n v="12250"/>
    <m/>
    <n v="35"/>
    <m/>
    <m/>
    <m/>
    <m/>
    <m/>
    <n v="428750"/>
    <m/>
    <m/>
    <m/>
    <m/>
    <m/>
    <m/>
    <s v="K Rides"/>
    <s v="Yeni Müşteri"/>
    <s v="Yeni Satış"/>
    <s v="Hizmet"/>
    <s v="Proje Yönetimi ve Danışmanlık"/>
    <s v="Diğer"/>
    <s v="Univera Satış"/>
    <s v="Saha Satış"/>
    <s v="Yurt İçi"/>
    <s v="Türkiye"/>
    <s v="Merkez"/>
  </r>
  <r>
    <m/>
    <m/>
    <x v="348"/>
    <s v="Q2"/>
    <x v="0"/>
    <x v="4"/>
    <m/>
    <s v="DOLUCA SARAPÇILIK VE PAZARLAMA AS."/>
    <s v="EH.05.002"/>
    <s v="EnRoute Panorama - Rapor Gelistirme Hizmeti"/>
    <s v="Univera - Brown Forman"/>
    <x v="12"/>
    <s v="Enroute"/>
    <m/>
    <n v="11225.93"/>
    <m/>
    <n v="1"/>
    <m/>
    <n v="11225.93"/>
    <m/>
    <n v="0"/>
    <m/>
    <n v="11225.93"/>
    <m/>
    <n v="0"/>
    <n v="0"/>
    <s v="UNI240000000707"/>
    <m/>
    <m/>
    <s v="Brown Forman"/>
    <s v="Mevcut Müşteri"/>
    <s v="Yeni Satış"/>
    <s v="Hizmet"/>
    <s v="Rapor Geliştirme"/>
    <s v="Key Account"/>
    <s v="Univera Satış"/>
    <s v="Saha Satış"/>
    <s v="Yurt İçi"/>
    <s v="Türkiye"/>
    <s v="Dist"/>
  </r>
  <r>
    <m/>
    <m/>
    <x v="348"/>
    <s v="Q2"/>
    <x v="0"/>
    <x v="4"/>
    <m/>
    <s v="DOGAN TREND OTOMOTIV TICARET HIZMET VE TEKNOLOJI A.S."/>
    <s v="EH.03.001"/>
    <s v="EnRoute Panorama - Çafri Merkezi Hizmeti  (MSD)"/>
    <s v="Univera - Suzuki"/>
    <x v="2"/>
    <s v="Enroute"/>
    <m/>
    <n v="4000"/>
    <m/>
    <n v="50"/>
    <m/>
    <n v="200000"/>
    <m/>
    <n v="0"/>
    <m/>
    <n v="200000"/>
    <m/>
    <n v="0"/>
    <n v="0"/>
    <s v="UNI240000000718"/>
    <m/>
    <m/>
    <s v="Doğan Trend"/>
    <s v="Mevcut Müşteri"/>
    <s v="Yenileme"/>
    <s v="Hizmet"/>
    <s v="Çağrı Merkezi"/>
    <s v="Key Account"/>
    <s v="Univera Satış"/>
    <s v="Saha Satış"/>
    <s v="Yurt İçi"/>
    <s v="Türkiye"/>
    <s v="Merkez"/>
  </r>
  <r>
    <m/>
    <m/>
    <x v="348"/>
    <s v="Q2"/>
    <x v="0"/>
    <x v="4"/>
    <m/>
    <s v="SUZUKI MOTORLU ARAÇLAR PAZARLAMA A.S."/>
    <s v="EH.03.001"/>
    <s v="EnRoute Panorama - Çafri Merkezi Hizmeti  (MSD)"/>
    <s v="Univera - Suzuki"/>
    <x v="2"/>
    <s v="Enroute"/>
    <m/>
    <n v="4000"/>
    <m/>
    <n v="50"/>
    <m/>
    <n v="200000"/>
    <m/>
    <n v="0"/>
    <m/>
    <n v="200000"/>
    <m/>
    <n v="0"/>
    <n v="0"/>
    <s v="UNI240000000717"/>
    <m/>
    <m/>
    <s v="Doğan Trend"/>
    <s v="Mevcut Müşteri"/>
    <s v="Yenileme"/>
    <s v="Hizmet"/>
    <s v="Çağrı Merkezi"/>
    <s v="Key Account"/>
    <s v="Univera Satış"/>
    <s v="Saha Satış"/>
    <s v="Yurt İçi"/>
    <s v="Türkiye"/>
    <s v="Merkez"/>
  </r>
  <r>
    <m/>
    <m/>
    <x v="348"/>
    <s v="Q3"/>
    <x v="1"/>
    <x v="7"/>
    <m/>
    <s v="MİYA OTOMASYON VE BARKOD BILISIM SISTEMLERI SAN TİC. VE L.T.D. STI."/>
    <s v="WProje Yönetimi.02.001"/>
    <s v="Webplus (Android) Satış Temsilcisi Yazılımı"/>
    <s v="Univera - Kanal"/>
    <x v="5"/>
    <s v="Enroute"/>
    <s v="Webplus"/>
    <n v="2588"/>
    <m/>
    <n v="3"/>
    <m/>
    <m/>
    <m/>
    <n v="0"/>
    <m/>
    <n v="7764"/>
    <m/>
    <m/>
    <m/>
    <m/>
    <m/>
    <m/>
    <s v="Miya"/>
    <s v="Mevcut Müşteri"/>
    <s v="Yeni Satış"/>
    <s v="Lisans"/>
    <s v="Lisans Satışı"/>
    <s v="Diğer"/>
    <s v="Kanal Satış"/>
    <s v="Miya"/>
    <s v="Yurt İçi"/>
    <s v="Türkiye"/>
    <s v="Merkez"/>
  </r>
  <r>
    <m/>
    <m/>
    <x v="348"/>
    <s v="Q3"/>
    <x v="1"/>
    <x v="7"/>
    <m/>
    <s v="MİYA OTOMASYON VE BARKOD BILISIM SISTEMLERI SAN TİC. VE L.T.D. STI."/>
    <s v="WProje Yönetimi.01.003"/>
    <s v="Web Plus Ek Kullanıcı Yazılımı (1 Kullanıcı)"/>
    <s v="Univera - Kanal"/>
    <x v="5"/>
    <s v="Enroute"/>
    <s v="Webplus"/>
    <n v="1725"/>
    <m/>
    <n v="1"/>
    <m/>
    <m/>
    <m/>
    <n v="0"/>
    <m/>
    <n v="1725"/>
    <m/>
    <m/>
    <m/>
    <m/>
    <m/>
    <m/>
    <s v="Miya"/>
    <s v="Mevcut Müşteri"/>
    <s v="Yeni Satış"/>
    <s v="Lisans"/>
    <s v="Lisans Satışı"/>
    <s v="Diğer"/>
    <s v="Kanal Satış"/>
    <s v="Miya"/>
    <s v="Yurt İçi"/>
    <s v="Türkiye"/>
    <s v="Merkez"/>
  </r>
  <r>
    <m/>
    <m/>
    <x v="348"/>
    <s v="Q3"/>
    <x v="1"/>
    <x v="7"/>
    <m/>
    <s v="ALİ SERGEN KART"/>
    <s v="UH.01.002"/>
    <s v="Unidox Kontör"/>
    <s v="Univera Kontör Satışı"/>
    <x v="5"/>
    <s v="E-Dönüşüm"/>
    <s v="Unidox"/>
    <n v="3.9369999999999998"/>
    <m/>
    <n v="2000"/>
    <m/>
    <m/>
    <m/>
    <n v="0"/>
    <m/>
    <n v="7874"/>
    <m/>
    <m/>
    <m/>
    <m/>
    <m/>
    <m/>
    <s v="Ali Sergen Kart"/>
    <s v="Mevcut Müşteri"/>
    <s v="Yeni Satış"/>
    <s v="Kontor"/>
    <s v="Kontor Satışı"/>
    <s v="Diğer"/>
    <s v="Kanal Satış"/>
    <s v="Ali Sergen Kart"/>
    <s v="Yurt İçi"/>
    <s v="Türkiye"/>
    <s v="Merkez"/>
  </r>
  <r>
    <m/>
    <m/>
    <x v="348"/>
    <s v="Q3"/>
    <x v="1"/>
    <x v="7"/>
    <m/>
    <s v="MİYA OTOMASYON VE BARKOD BILISIM SISTEMLERI SAN TİC. VE L.T.D. STI."/>
    <s v="UH.01.002"/>
    <s v="Unidox Kontör"/>
    <s v="Univera Kontör Satışı"/>
    <x v="5"/>
    <s v="E-Dönüşüm"/>
    <s v="Unidox"/>
    <n v="3.754"/>
    <m/>
    <n v="5000"/>
    <m/>
    <m/>
    <m/>
    <n v="0"/>
    <m/>
    <n v="18770"/>
    <m/>
    <m/>
    <m/>
    <m/>
    <m/>
    <m/>
    <s v="Miya"/>
    <s v="Mevcut Müşteri"/>
    <s v="Yeni Satış"/>
    <s v="Kontor"/>
    <s v="Kontor Satışı"/>
    <s v="Diğer"/>
    <s v="Kanal Satış"/>
    <s v="Miya"/>
    <s v="Yurt İçi"/>
    <s v="Türkiye"/>
    <s v="Merkez"/>
  </r>
  <r>
    <m/>
    <m/>
    <x v="348"/>
    <s v="Q3"/>
    <x v="1"/>
    <x v="7"/>
    <m/>
    <s v="ERCAN MEŞRUBAT GIDA SAN. VE TİC.LTD.STİ."/>
    <s v="UH.01.002"/>
    <s v="Unidox Kontör"/>
    <s v="Univera - Weitnauer"/>
    <x v="6"/>
    <s v="E-Dönüşüm"/>
    <s v="Unidox"/>
    <n v="3.2"/>
    <m/>
    <n v="5000"/>
    <m/>
    <m/>
    <m/>
    <n v="0"/>
    <m/>
    <n v="16000"/>
    <m/>
    <m/>
    <m/>
    <m/>
    <m/>
    <m/>
    <s v="Weithnauer"/>
    <s v="Mevcut Müşteri"/>
    <s v="Yeni Satış"/>
    <s v="Kontor"/>
    <s v="Kontor Satışı"/>
    <s v="Diğer"/>
    <s v="Univera Satış"/>
    <s v="Saha Satış"/>
    <s v="Yurt İçi"/>
    <s v="Türkiye"/>
    <s v="Dist"/>
  </r>
  <r>
    <m/>
    <m/>
    <x v="348"/>
    <s v="Q3"/>
    <x v="1"/>
    <x v="7"/>
    <m/>
    <s v="ÖZDİMDİK İNŞAAT TAAHHÜT GIDA VE TÜKETİM MADDELERİ TUR.NAK. TAVUKÇULUK İHT.İHR.TİC VE SAN.LTD.STİ"/>
    <s v="UH.01.002"/>
    <s v="Unidox Kontör"/>
    <s v="Univera Kontör Satışı"/>
    <x v="6"/>
    <s v="E-Dönüşüm"/>
    <s v="Unidox"/>
    <n v="2.2799999999999998"/>
    <m/>
    <n v="25000"/>
    <m/>
    <m/>
    <m/>
    <n v="0"/>
    <m/>
    <n v="57000"/>
    <m/>
    <m/>
    <m/>
    <m/>
    <m/>
    <m/>
    <s v="Özdimdik İnşaat"/>
    <s v="Yeni Müşteri"/>
    <s v="Yeni Satış"/>
    <s v="Kontor"/>
    <s v="Kontor Satışı"/>
    <s v="Diğer"/>
    <s v="Univera Satış"/>
    <s v="Saha Satış"/>
    <s v="Yurt İçi"/>
    <s v="Türkiye"/>
    <s v="Merkez"/>
  </r>
  <r>
    <m/>
    <m/>
    <x v="348"/>
    <s v="Q3"/>
    <x v="1"/>
    <x v="7"/>
    <m/>
    <s v="DARDANEL DAĞITIM A.Ş."/>
    <s v="EH.06.001"/>
    <s v="Enroute Panorama - Hosting Hizmeti"/>
    <s v="Univera - Dardanel"/>
    <x v="12"/>
    <s v="Hosting"/>
    <s v="Enroute"/>
    <n v="83545.929999999993"/>
    <m/>
    <n v="1"/>
    <m/>
    <m/>
    <m/>
    <n v="0"/>
    <m/>
    <n v="83545.929999999993"/>
    <m/>
    <m/>
    <m/>
    <m/>
    <m/>
    <m/>
    <s v="Dardanel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348"/>
    <s v="Q3"/>
    <x v="1"/>
    <x v="7"/>
    <m/>
    <s v="RED BULL GIDA DAĞITIM VE PAZARLAMA TİCARET LTD. ŞTİ"/>
    <s v="EH.06.001"/>
    <s v="Enroute Panorama - Hosting Hizmeti"/>
    <s v="Univera - Redbull"/>
    <x v="12"/>
    <s v="Hosting"/>
    <s v="Enroute"/>
    <n v="123973.75"/>
    <m/>
    <n v="1"/>
    <m/>
    <m/>
    <m/>
    <n v="0"/>
    <m/>
    <n v="123973.75"/>
    <m/>
    <m/>
    <m/>
    <m/>
    <m/>
    <m/>
    <s v="Redbull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348"/>
    <s v="Q3"/>
    <x v="1"/>
    <x v="7"/>
    <m/>
    <s v="TCHIBO KAHVE MAMÜLLERİ DAĞ. VE PAZ. TİC. LTD. ŞTİ."/>
    <s v="EH.06.001"/>
    <s v="Enroute Panorama - Hosting Hizmeti"/>
    <s v="Univera - Tchibo"/>
    <x v="12"/>
    <s v="Hosting"/>
    <s v="Enroute"/>
    <n v="91527.31"/>
    <m/>
    <n v="1"/>
    <m/>
    <m/>
    <m/>
    <n v="0"/>
    <m/>
    <n v="91527.31"/>
    <m/>
    <m/>
    <m/>
    <m/>
    <m/>
    <m/>
    <s v="Tchibo"/>
    <s v="Yeni Müşteri"/>
    <s v="Yeni Satış"/>
    <s v="Hizmet"/>
    <s v="Hosting"/>
    <s v="Diğer"/>
    <s v="Univera Satış"/>
    <s v="Saha Satış"/>
    <s v="Yurt İçi"/>
    <s v="Türkiye"/>
    <s v="Merkez"/>
  </r>
  <r>
    <m/>
    <m/>
    <x v="349"/>
    <s v="Q2"/>
    <x v="0"/>
    <x v="4"/>
    <m/>
    <s v="ÖZKAN TICARET ERHAN ÖZKAN"/>
    <s v="EYS.04.012"/>
    <s v="EnRoute Panorama - E-Dönüsüm Modül Lisansi Standart"/>
    <s v="Univera Doğuş Çay Projesi"/>
    <x v="7"/>
    <s v="E-Dönüşüm"/>
    <m/>
    <n v="14552.3"/>
    <m/>
    <n v="1"/>
    <m/>
    <n v="20789"/>
    <m/>
    <n v="6236.7"/>
    <m/>
    <n v="14552.3"/>
    <m/>
    <n v="0"/>
    <n v="0"/>
    <s v="UNI240000000713"/>
    <m/>
    <m/>
    <s v="Doğuş Çay"/>
    <s v="Mevcut Müşteri"/>
    <s v="Yeni Satış"/>
    <s v="Lisans"/>
    <s v="Lisans Satışı"/>
    <s v="Key Account"/>
    <s v="Univera Satış"/>
    <s v="Saha Satış"/>
    <s v="Yurt İçi"/>
    <s v="Türkiye"/>
    <s v="Dist"/>
  </r>
  <r>
    <m/>
    <m/>
    <x v="349"/>
    <s v="Q3"/>
    <x v="1"/>
    <x v="7"/>
    <m/>
    <s v="ÇNR GRUP OTOMOTİV MİMARLIK İNŞAAT SANAYİ VE TİCARET LİMİTED ŞİRKETİ "/>
    <s v="UH.01.002"/>
    <s v="Unidox Kontör"/>
    <s v="Univera Doğuş Çay Projesi"/>
    <x v="6"/>
    <s v="E-Dönüşüm"/>
    <s v="Unidox"/>
    <n v="2.6"/>
    <m/>
    <n v="25000"/>
    <m/>
    <m/>
    <m/>
    <n v="0"/>
    <m/>
    <n v="65000"/>
    <m/>
    <m/>
    <m/>
    <m/>
    <m/>
    <m/>
    <s v="Doğuş Çay"/>
    <s v="Yeni Müşteri"/>
    <s v="Yeni Satış"/>
    <s v="Kontor"/>
    <s v="Kontor Satışı"/>
    <s v="Diğer"/>
    <s v="Univera Satış"/>
    <s v="Saha Satış"/>
    <s v="Yurt İçi"/>
    <s v="Türkiye"/>
    <s v="Dist"/>
  </r>
  <r>
    <m/>
    <m/>
    <x v="350"/>
    <s v="Q2"/>
    <x v="0"/>
    <x v="4"/>
    <m/>
    <s v="AGAÇLI OTOMOTIV GIDA TIC. VE SAN. A.S."/>
    <s v="EH.03.001"/>
    <s v="EnRoute Panorama - Çafri Merkezi Hizmeti  (MSD)"/>
    <s v="Univera - JTI"/>
    <x v="11"/>
    <s v="Enroute"/>
    <m/>
    <n v="1161.2"/>
    <m/>
    <n v="15"/>
    <m/>
    <n v="17418"/>
    <m/>
    <n v="0"/>
    <m/>
    <n v="17418"/>
    <m/>
    <n v="0"/>
    <n v="0"/>
    <s v="UNI240000000728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350"/>
    <s v="Q2"/>
    <x v="0"/>
    <x v="4"/>
    <m/>
    <s v="KOPUZ GIDA TIC. A.S."/>
    <s v="EH.03.001"/>
    <s v="EnRoute Panorama - Çafri Merkezi Hizmeti  (MSD)"/>
    <s v="Univera - JTI"/>
    <x v="11"/>
    <s v="Enroute"/>
    <m/>
    <n v="1161.2"/>
    <m/>
    <n v="11"/>
    <m/>
    <n v="12773.2"/>
    <m/>
    <n v="0"/>
    <m/>
    <n v="12773.2"/>
    <m/>
    <n v="0"/>
    <n v="0"/>
    <s v="UNI240000000743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350"/>
    <s v="Q3"/>
    <x v="1"/>
    <x v="7"/>
    <m/>
    <s v="Tadım Gıda Maddeleri San. ve Tic. A.Ş."/>
    <s v="EH.06.001"/>
    <s v="Enroute Panorama - Hosting Hizmeti"/>
    <s v="Univera - Tadım"/>
    <x v="19"/>
    <s v="Hosting"/>
    <s v="Enroute"/>
    <n v="142032.28"/>
    <m/>
    <n v="1"/>
    <m/>
    <m/>
    <m/>
    <n v="0"/>
    <m/>
    <n v="142032.28"/>
    <m/>
    <m/>
    <m/>
    <m/>
    <m/>
    <m/>
    <s v="Tadım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351"/>
    <s v="Q2"/>
    <x v="0"/>
    <x v="4"/>
    <m/>
    <s v="SEKERCI GIDA TEMIZLIK ÜRÜN. PAZ. VE DAG. LTD. STI."/>
    <s v="EH.03.001"/>
    <s v="EnRoute Panorama - Çafri Merkezi Hizmeti  (MSD)"/>
    <s v="Univera - JTI"/>
    <x v="11"/>
    <s v="Enroute"/>
    <m/>
    <n v="1161.2"/>
    <m/>
    <n v="10"/>
    <m/>
    <n v="11612"/>
    <m/>
    <n v="0"/>
    <m/>
    <n v="11612"/>
    <m/>
    <n v="0"/>
    <n v="0"/>
    <s v="UNI240000000754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351"/>
    <s v="Q2"/>
    <x v="0"/>
    <x v="4"/>
    <m/>
    <s v="YUSUF BEKTAS GIDA VE IHTIYAÇ MAD. ILETISIM NAKLIYE TIC.VE SAN.LTD.STI."/>
    <s v="EH.03.001"/>
    <s v="EnRoute Panorama - Çafri Merkezi Hizmeti  (MSD)"/>
    <s v="Univera - JTI"/>
    <x v="11"/>
    <s v="Enroute"/>
    <m/>
    <n v="1161.2"/>
    <m/>
    <n v="7"/>
    <m/>
    <n v="8128.4"/>
    <m/>
    <n v="0"/>
    <m/>
    <n v="8128.4"/>
    <m/>
    <n v="0"/>
    <n v="0"/>
    <s v="UNI240000000756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351"/>
    <s v="Q3"/>
    <x v="1"/>
    <x v="7"/>
    <m/>
    <s v="ARTER GRUP GIDA EMLAK İNŞAAT TURİZM OTOMOTİV SAN.TİC.LTD.ŞTİ"/>
    <s v="UH.01.002"/>
    <s v="Unidox Kontör"/>
    <s v="Univera Kontör Satışı"/>
    <x v="6"/>
    <s v="E-Dönüşüm"/>
    <s v="Unidox"/>
    <n v="2"/>
    <m/>
    <n v="25000"/>
    <m/>
    <m/>
    <m/>
    <n v="0"/>
    <m/>
    <n v="50000"/>
    <m/>
    <m/>
    <m/>
    <m/>
    <m/>
    <m/>
    <s v="Arter Grup"/>
    <s v="Yeni Müşteri"/>
    <s v="Yeni Satış"/>
    <s v="Kontor"/>
    <s v="Kontor Satışı"/>
    <s v="Diğer"/>
    <s v="Univera Satış"/>
    <s v="Saha Satış"/>
    <s v="Yurt İçi"/>
    <s v="Türkiye"/>
    <s v="Merkez"/>
  </r>
  <r>
    <m/>
    <m/>
    <x v="351"/>
    <s v="Q3"/>
    <x v="1"/>
    <x v="7"/>
    <m/>
    <s v="NİSA PAZARLAMA SAN. VE TİC.LTD.ŞTİ."/>
    <s v="UH.01.002"/>
    <s v="Unidox Kontör"/>
    <s v="Univera Kontör Satışı"/>
    <x v="21"/>
    <s v="E-Dönüşüm"/>
    <s v="Unidox"/>
    <n v="2.8"/>
    <m/>
    <n v="10000"/>
    <m/>
    <m/>
    <m/>
    <n v="0"/>
    <m/>
    <n v="28000"/>
    <m/>
    <m/>
    <m/>
    <m/>
    <m/>
    <m/>
    <s v="Nisa Pazarlama"/>
    <s v="Yeni Müşteri"/>
    <s v="Yeni Satış"/>
    <s v="Kontor"/>
    <s v="Kontor Satışı"/>
    <s v="Diğer"/>
    <s v="Univera Satış"/>
    <s v="Saha Satış"/>
    <s v="Yurt İçi"/>
    <s v="Türkiye"/>
    <s v="Merkez"/>
  </r>
  <r>
    <m/>
    <m/>
    <x v="351"/>
    <s v="Q3"/>
    <x v="1"/>
    <x v="7"/>
    <m/>
    <s v="NURHAN BAŞOĞLU BOLU MENGEN TAVUKÇULUK"/>
    <s v="UH.01.002"/>
    <s v="Unidox Kontör"/>
    <s v="Univera Kontör Satışı"/>
    <x v="6"/>
    <s v="E-Dönüşüm"/>
    <s v="Unidox"/>
    <n v="2.8"/>
    <m/>
    <n v="10000"/>
    <m/>
    <m/>
    <m/>
    <n v="0"/>
    <m/>
    <n v="28000"/>
    <m/>
    <m/>
    <m/>
    <m/>
    <m/>
    <m/>
    <s v="Şen Piliç"/>
    <s v="Yeni Müşteri"/>
    <s v="Yeni Satış"/>
    <s v="Kontor"/>
    <s v="Kontor Satışı"/>
    <s v="Diğer"/>
    <s v="Univera Satış"/>
    <s v="Saha Satış"/>
    <s v="Yurt İçi"/>
    <s v="Türkiye"/>
    <s v="Dist"/>
  </r>
  <r>
    <m/>
    <m/>
    <x v="352"/>
    <s v="Q2"/>
    <x v="0"/>
    <x v="4"/>
    <m/>
    <s v="DÜNYA MESRUBAT GIDA INS.TURIZM PAZ. SAN. VE TIC. LTD. STI."/>
    <s v="EH.03.001"/>
    <s v="EnRoute Panorama - Çafri Merkezi Hizmeti  (MSD)"/>
    <s v="Univera - JTI"/>
    <x v="11"/>
    <s v="Enroute"/>
    <m/>
    <n v="1161.2"/>
    <m/>
    <n v="5"/>
    <m/>
    <n v="5806"/>
    <m/>
    <n v="0"/>
    <m/>
    <n v="5806"/>
    <m/>
    <n v="0"/>
    <n v="0"/>
    <s v="UNI240000000738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353"/>
    <s v="Q2"/>
    <x v="0"/>
    <x v="4"/>
    <m/>
    <s v="ÖZÇELIK MESRUBAT VE GIDA MAD.TIC.PAZ.A.S."/>
    <s v="EH.03.001"/>
    <s v="EnRoute Panorama - Çafri Merkezi Hizmeti  (MSD)"/>
    <s v="Univera - JTI"/>
    <x v="11"/>
    <s v="Enroute"/>
    <m/>
    <n v="1161.2"/>
    <m/>
    <n v="5"/>
    <m/>
    <n v="5806"/>
    <m/>
    <n v="0"/>
    <m/>
    <n v="5806"/>
    <m/>
    <n v="0"/>
    <n v="0"/>
    <s v="UNI240000000744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353"/>
    <s v="Q2"/>
    <x v="0"/>
    <x v="4"/>
    <m/>
    <s v="ÖZERLER TICARET ILHAN ÖZER"/>
    <s v="EH.03.001"/>
    <s v="EnRoute Panorama - Çafri Merkezi Hizmeti  (MSD)"/>
    <s v="Univera - JTI"/>
    <x v="11"/>
    <s v="Enroute"/>
    <m/>
    <n v="1161.2"/>
    <m/>
    <n v="4"/>
    <m/>
    <n v="4644.8"/>
    <m/>
    <n v="0"/>
    <m/>
    <n v="4644.8"/>
    <m/>
    <n v="0"/>
    <n v="0"/>
    <s v="UNI240000000746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353"/>
    <s v="Q3"/>
    <x v="1"/>
    <x v="7"/>
    <m/>
    <s v="MATRIKS BİLGİSAYAR SİSTEMLERİ LTD.ŞTİ"/>
    <s v="UH.01.002"/>
    <s v="Unidox Kontör"/>
    <s v="Univera Kontör Satışı"/>
    <x v="5"/>
    <s v="E-Dönüşüm"/>
    <s v="Unidox"/>
    <n v="3.754"/>
    <m/>
    <n v="5000"/>
    <m/>
    <m/>
    <m/>
    <n v="0"/>
    <m/>
    <n v="18770"/>
    <m/>
    <m/>
    <m/>
    <m/>
    <m/>
    <m/>
    <s v="Matriks"/>
    <s v="Mevcut Müşteri"/>
    <s v="Yeni Satış"/>
    <s v="Kontor"/>
    <s v="Kontor Satışı"/>
    <s v="Diğer"/>
    <s v="Kanal Satış"/>
    <s v="Matriks"/>
    <s v="Yurt İçi"/>
    <s v="Türkiye"/>
    <s v="Merkez"/>
  </r>
  <r>
    <m/>
    <m/>
    <x v="353"/>
    <s v="Q3"/>
    <x v="1"/>
    <x v="7"/>
    <m/>
    <s v="KAAN GRUP TEMİZLİK ÜRÜNLERİ GIDA PAZARLAMA SANAYİ VE TİCARET LTD. STİ."/>
    <s v="UH.01.002"/>
    <s v="Unidox Kontör"/>
    <s v="Univera Kontör Satışı"/>
    <x v="6"/>
    <s v="E-Dönüşüm"/>
    <s v="Unidox"/>
    <n v="2.6"/>
    <m/>
    <n v="10000"/>
    <m/>
    <m/>
    <m/>
    <n v="0"/>
    <m/>
    <n v="26000"/>
    <m/>
    <m/>
    <m/>
    <m/>
    <m/>
    <m/>
    <s v="Dardanel"/>
    <s v="Mevcut Müşteri"/>
    <s v="Yeni Satış"/>
    <s v="Kontor"/>
    <s v="Kontor Satışı"/>
    <s v="Diğer"/>
    <s v="Univera Satış"/>
    <s v="Saha Satış"/>
    <s v="Yurt İçi"/>
    <s v="Türkiye"/>
    <s v="Dist"/>
  </r>
  <r>
    <m/>
    <m/>
    <x v="353"/>
    <s v="Q3"/>
    <x v="1"/>
    <x v="7"/>
    <m/>
    <s v="S MOTOR TİCARET VE SANAYİ LİMİTED ŞİRKETİ"/>
    <s v="UH.01.002"/>
    <s v="Unidox Kontör"/>
    <s v="Univera Kontör Satışı"/>
    <x v="6"/>
    <s v="E-Dönüşüm"/>
    <s v="Unidox"/>
    <n v="2.5"/>
    <m/>
    <n v="10000"/>
    <m/>
    <m/>
    <m/>
    <n v="0"/>
    <m/>
    <n v="25000"/>
    <m/>
    <m/>
    <m/>
    <m/>
    <m/>
    <m/>
    <s v="Doğan Trend"/>
    <s v="Mevcut Müşteri"/>
    <s v="Yeni Satış"/>
    <s v="Kontor"/>
    <s v="Kontor Satışı"/>
    <s v="Diğer"/>
    <s v="Univera Satış"/>
    <s v="Saha Satış"/>
    <s v="Yurt İçi"/>
    <s v="Türkiye"/>
    <s v="Dist"/>
  </r>
  <r>
    <m/>
    <m/>
    <x v="353"/>
    <s v="Q3"/>
    <x v="1"/>
    <x v="7"/>
    <m/>
    <s v="Shell &amp; Turcas Petrol A.Ş."/>
    <s v="OH.02.001"/>
    <s v="Outsource Yazılım Bakımı Hizmeti"/>
    <s v="Univera - Shell Bee"/>
    <x v="13"/>
    <s v="Enroute"/>
    <s v="Outsource - Hizmet"/>
    <n v="264750"/>
    <m/>
    <n v="1"/>
    <m/>
    <m/>
    <m/>
    <n v="0"/>
    <m/>
    <n v="264750"/>
    <m/>
    <m/>
    <m/>
    <m/>
    <m/>
    <m/>
    <s v="Shell"/>
    <s v="Yeni Müşteri"/>
    <s v="Yenileme"/>
    <s v="Hizmet"/>
    <s v="Bakım ve Destek Hizmeti"/>
    <s v="Diğer"/>
    <s v="Univera Satış"/>
    <s v="Saha Satış"/>
    <s v="Yurt İçi"/>
    <s v="Türkiye"/>
    <s v="Merkez"/>
  </r>
  <r>
    <m/>
    <m/>
    <x v="353"/>
    <s v="Q3"/>
    <x v="1"/>
    <x v="7"/>
    <m/>
    <s v="La Lorraine Unlu Mamülleri Tic. San. A.Ş."/>
    <s v="EH.06.001"/>
    <s v="Enroute Panorama - Hosting Hizmeti"/>
    <s v="Univera - La Lorraine"/>
    <x v="13"/>
    <s v="Hosting"/>
    <s v="Enroute"/>
    <n v="73150.745536000002"/>
    <m/>
    <n v="1"/>
    <m/>
    <m/>
    <m/>
    <n v="0"/>
    <m/>
    <n v="73150.745536000002"/>
    <m/>
    <m/>
    <m/>
    <m/>
    <m/>
    <m/>
    <s v="La Lorraine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353"/>
    <s v="Q3"/>
    <x v="1"/>
    <x v="7"/>
    <m/>
    <s v="PERNOD RICARD İSTANBUL İÇ VE DIŞ TİC. LTD. ŞTİ"/>
    <s v="EH.06.001"/>
    <s v="Enroute Panorama - Hosting Hizmeti"/>
    <s v="Univera - Pernod Ricard"/>
    <x v="13"/>
    <s v="Hosting"/>
    <s v="Enroute"/>
    <n v="305231.42"/>
    <m/>
    <n v="1"/>
    <m/>
    <m/>
    <m/>
    <n v="0"/>
    <m/>
    <n v="305231.42"/>
    <m/>
    <m/>
    <m/>
    <m/>
    <m/>
    <m/>
    <s v="Pernod Ricard"/>
    <s v="Mevcut Müşteri"/>
    <s v="Yenileme"/>
    <s v="Hizmet"/>
    <s v="Hosting"/>
    <s v="Key Account"/>
    <s v="Univera Satış"/>
    <s v="Saha Satış"/>
    <s v="Yurt İçi"/>
    <s v="Türkiye"/>
    <s v="Merkez"/>
  </r>
  <r>
    <m/>
    <m/>
    <x v="354"/>
    <s v="Q2"/>
    <x v="0"/>
    <x v="4"/>
    <m/>
    <s v="AYDIN ÜNLÜER TUR.GIDA TIC. VE SAN. A.S."/>
    <s v="EH.03.001"/>
    <s v="EnRoute Panorama - Çafri Merkezi Hizmeti  (MSD)"/>
    <s v="Univera - JTI"/>
    <x v="11"/>
    <s v="Enroute"/>
    <m/>
    <n v="1161.2"/>
    <m/>
    <n v="3"/>
    <m/>
    <n v="3483.6"/>
    <m/>
    <n v="0"/>
    <m/>
    <n v="3483.6"/>
    <m/>
    <n v="0"/>
    <n v="0"/>
    <s v="UNI240000000730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354"/>
    <s v="Q2"/>
    <x v="0"/>
    <x v="4"/>
    <m/>
    <s v="BAMS GIDA ITRIYAT VE TEKSTIL TIC. VE SAN. LTD. STI."/>
    <s v="EH.03.001"/>
    <s v="EnRoute Panorama - Çafri Merkezi Hizmeti  (MSD)"/>
    <s v="Univera - JTI"/>
    <x v="11"/>
    <s v="Enroute"/>
    <m/>
    <n v="1161.2"/>
    <m/>
    <n v="2"/>
    <m/>
    <n v="2322.4"/>
    <m/>
    <n v="0"/>
    <m/>
    <n v="2322.4"/>
    <m/>
    <n v="0"/>
    <n v="0"/>
    <s v="UNI240000000729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354"/>
    <s v="Q2"/>
    <x v="0"/>
    <x v="4"/>
    <m/>
    <s v="BAYRAKTAR SATIS VE DAGITIM ANONIM SIRKETI"/>
    <s v="EH.03.001"/>
    <s v="EnRoute Panorama - Çafri Merkezi Hizmeti  (MSD)"/>
    <s v="Univera - JTI"/>
    <x v="11"/>
    <s v="Enroute"/>
    <m/>
    <n v="1161.2"/>
    <m/>
    <n v="2"/>
    <m/>
    <n v="2322.4"/>
    <m/>
    <n v="0"/>
    <m/>
    <n v="2322.4"/>
    <m/>
    <n v="0"/>
    <n v="0"/>
    <s v="UNI240000000731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355"/>
    <s v="Q2"/>
    <x v="0"/>
    <x v="4"/>
    <m/>
    <s v="KALPAKÇIOGLU GIDA SAN. VE TIC. LTD. STI."/>
    <s v="EH.03.001"/>
    <s v="EnRoute Panorama - Çafri Merkezi Hizmeti  (MSD)"/>
    <s v="Univera - JTI"/>
    <x v="11"/>
    <s v="Enroute"/>
    <m/>
    <n v="1161.2"/>
    <m/>
    <n v="2"/>
    <m/>
    <n v="2322.4"/>
    <m/>
    <n v="0"/>
    <m/>
    <n v="2322.4"/>
    <m/>
    <n v="0"/>
    <n v="0"/>
    <s v="UNI240000000741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355"/>
    <s v="Q2"/>
    <x v="0"/>
    <x v="4"/>
    <m/>
    <s v="PIRAMIT GIDA LOJISTIK TICARET TIC. A.S."/>
    <s v="EH.03.001"/>
    <s v="EnRoute Panorama - Çafri Merkezi Hizmeti  (MSD)"/>
    <s v="Univera - JTI"/>
    <x v="11"/>
    <s v="Enroute"/>
    <m/>
    <n v="1161.2"/>
    <m/>
    <n v="2"/>
    <m/>
    <n v="2322.4"/>
    <m/>
    <n v="0"/>
    <m/>
    <n v="2322.4"/>
    <m/>
    <n v="0"/>
    <n v="0"/>
    <s v="UNI240000000747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355"/>
    <s v="Q3"/>
    <x v="1"/>
    <x v="7"/>
    <m/>
    <s v="ARYA ŞEKERLEME GIDA SANAYİ TİCARET  LTD. ŞTİ."/>
    <s v="UH.01.002"/>
    <s v="Unidox Kontör"/>
    <s v="Univera Kontör Satışı"/>
    <x v="6"/>
    <s v="E-Dönüşüm"/>
    <s v="Unidox"/>
    <n v="1.1100000000000001"/>
    <m/>
    <n v="100000"/>
    <m/>
    <m/>
    <m/>
    <n v="0"/>
    <m/>
    <n v="111000"/>
    <m/>
    <m/>
    <m/>
    <m/>
    <m/>
    <m/>
    <s v="Arya Şekerleme"/>
    <s v="Yeni Müşteri"/>
    <s v="Yeni Satış"/>
    <s v="Kontor"/>
    <s v="Kontor Satışı"/>
    <s v="Diğer"/>
    <s v="Univera Satış"/>
    <s v="Saha Satış"/>
    <s v="Yurt İçi"/>
    <s v="Türkiye"/>
    <s v="Merkez"/>
  </r>
  <r>
    <m/>
    <m/>
    <x v="355"/>
    <s v="Q3"/>
    <x v="1"/>
    <x v="7"/>
    <m/>
    <s v="GİMBAK GIDA ve İHTİYAÇ MADDELERİ SAN. Ve TİC. LTD.ŞTİ."/>
    <s v="UH.01.002"/>
    <s v="Unidox Kontör"/>
    <s v="Univera Kontör Satışı"/>
    <x v="6"/>
    <s v="E-Dönüşüm"/>
    <s v="Unidox"/>
    <n v="1.1100000000000001"/>
    <m/>
    <n v="100000"/>
    <m/>
    <m/>
    <m/>
    <n v="0"/>
    <m/>
    <n v="111000"/>
    <m/>
    <m/>
    <m/>
    <m/>
    <m/>
    <m/>
    <s v="Gimbak Gıda"/>
    <s v="Yeni Müşteri"/>
    <s v="Yeni Satış"/>
    <s v="Kontor"/>
    <s v="Kontor Satışı"/>
    <s v="Diğer"/>
    <s v="Univera Satış"/>
    <s v="Saha Satış"/>
    <s v="Yurt İçi"/>
    <s v="Türkiye"/>
    <s v="Merkez"/>
  </r>
  <r>
    <m/>
    <m/>
    <x v="355"/>
    <s v="Q3"/>
    <x v="1"/>
    <x v="7"/>
    <m/>
    <s v="PANASONİC ELECTRİC WORKS ELEKTRİK SANAYİ VE TİCARET ANONİM ŞİRKETİ"/>
    <s v="SH.05.001"/>
    <s v="Stokbar Panorama - Yazılım Geliştirme Hizmeti"/>
    <s v="Univera - Panasonic"/>
    <x v="12"/>
    <s v="Stokbar"/>
    <s v="Stokbar"/>
    <n v="14000"/>
    <m/>
    <n v="1"/>
    <m/>
    <m/>
    <m/>
    <n v="0"/>
    <m/>
    <n v="14000"/>
    <m/>
    <m/>
    <m/>
    <m/>
    <m/>
    <m/>
    <s v="Panasonic"/>
    <s v="Mevcut Müşteri"/>
    <s v="Yeni Satış"/>
    <s v="Hizmet"/>
    <s v="Yazılım Geliştirme"/>
    <s v="Diğer"/>
    <s v="Univera Satış"/>
    <s v="Saha Satış"/>
    <s v="Yurt İçi"/>
    <s v="Türkiye"/>
    <s v="Merkez"/>
  </r>
  <r>
    <m/>
    <m/>
    <x v="355"/>
    <s v="Q3"/>
    <x v="1"/>
    <x v="7"/>
    <m/>
    <s v="PANASONİC ELECTRİC WORKS ELEKTRİK SANAYİ VE TİCARET ANONİM ŞİRKETİ"/>
    <s v="SH.01.001"/>
    <s v="Stokbar Panorama - Proje ve Ürün Yönetimi Danışmanlığı Hizmeti"/>
    <s v="Univera - Panasonic"/>
    <x v="12"/>
    <s v="Stokbar"/>
    <s v="Stokbar"/>
    <n v="14000"/>
    <m/>
    <n v="1"/>
    <m/>
    <m/>
    <m/>
    <n v="0"/>
    <m/>
    <n v="14000"/>
    <m/>
    <m/>
    <m/>
    <m/>
    <m/>
    <m/>
    <s v="Panasonic"/>
    <s v="Mevcut Müşteri"/>
    <s v="Yeni Satış"/>
    <s v="Hizmet"/>
    <s v="Proje Yönetimi ve Danışmanlık"/>
    <s v="Diğer"/>
    <s v="Univera Satış"/>
    <s v="Saha Satış"/>
    <s v="Yurt İçi"/>
    <s v="Türkiye"/>
    <s v="Merkez"/>
  </r>
  <r>
    <m/>
    <m/>
    <x v="356"/>
    <s v="Q3"/>
    <x v="1"/>
    <x v="7"/>
    <m/>
    <s v="ÖZGÜR GIDA MEŞRUBAT TEKSTİL VE İNŞ. SAN. TİC. LTD. ŞTİ."/>
    <s v="UH.01.002"/>
    <s v="Unidox Kontör"/>
    <s v="Univera Kontör Satışı"/>
    <x v="6"/>
    <s v="E-Dönüşüm"/>
    <s v="Unidox"/>
    <n v="1.48"/>
    <m/>
    <n v="100000"/>
    <m/>
    <m/>
    <m/>
    <n v="0"/>
    <m/>
    <n v="148000"/>
    <m/>
    <m/>
    <m/>
    <m/>
    <m/>
    <m/>
    <s v="Özgür Gıda"/>
    <s v="Yeni Müşteri"/>
    <s v="Yeni Satış"/>
    <s v="Kontor"/>
    <s v="Kontor Satışı"/>
    <s v="Diğer"/>
    <s v="Univera Satış"/>
    <s v="Saha Satış"/>
    <s v="Yurt İçi"/>
    <s v="Türkiye"/>
    <s v="Merkez"/>
  </r>
  <r>
    <m/>
    <m/>
    <x v="357"/>
    <s v="Q2"/>
    <x v="0"/>
    <x v="4"/>
    <m/>
    <s v="SAMI EMGIN DAG. PAZ. TUR. TEKS. INS. SAN. TIC. LTD. STI."/>
    <s v="EH.03.001"/>
    <s v="EnRoute Panorama - Çafri Merkezi Hizmeti  (MSD)"/>
    <s v="Univera - JTI"/>
    <x v="11"/>
    <s v="Enroute"/>
    <m/>
    <n v="1161.2"/>
    <m/>
    <n v="2"/>
    <m/>
    <n v="2322.4"/>
    <m/>
    <n v="0"/>
    <m/>
    <n v="2322.4"/>
    <m/>
    <n v="0"/>
    <n v="0"/>
    <s v="UNI240000000750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357"/>
    <s v="Q3"/>
    <x v="1"/>
    <x v="7"/>
    <m/>
    <s v="MEGA YAPI MARKET JENERATÖR VE HIRDAVAT CUMA YILMAZ"/>
    <s v="UH.01.002"/>
    <s v="Unidox Kontör"/>
    <s v="Univera Kontör Satışı"/>
    <x v="21"/>
    <s v="E-Dönüşüm"/>
    <s v="Unidox"/>
    <n v="3.5419999999999998"/>
    <m/>
    <n v="10000"/>
    <m/>
    <m/>
    <m/>
    <n v="0"/>
    <m/>
    <n v="35420"/>
    <m/>
    <m/>
    <m/>
    <m/>
    <m/>
    <m/>
    <s v="Mega Yapı"/>
    <s v="Yeni Müşteri"/>
    <s v="Yeni Satış"/>
    <s v="Kontor"/>
    <s v="Kontor Satışı"/>
    <s v="Diğer"/>
    <s v="Univera Satış"/>
    <s v="Saha Satış"/>
    <s v="Yurt İçi"/>
    <s v="Türkiye"/>
    <s v="Merkez"/>
  </r>
  <r>
    <m/>
    <m/>
    <x v="358"/>
    <s v="Q2"/>
    <x v="0"/>
    <x v="4"/>
    <m/>
    <s v="ALTUN TEMIZLIK TÜTÜN ÜRÜNLERI PAZARLAMA A .S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0726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358"/>
    <s v="Q2"/>
    <x v="0"/>
    <x v="4"/>
    <m/>
    <s v="ARME DAGITIM PAZARLAMA SANAYI VE TIC. A.S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0727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358"/>
    <s v="Q2"/>
    <x v="0"/>
    <x v="4"/>
    <m/>
    <s v="ÖZCIHAN GIDA INSAAT TARIM NAKLIYE ENERJI TURIZM MAD. PAZ. VE SAN. LTD. STI."/>
    <s v="EH.03.001"/>
    <s v="EnRoute Panorama - Çafri Merkezi Hizmeti  (MSD)"/>
    <s v="Univera - JTI"/>
    <x v="11"/>
    <s v="Enroute"/>
    <m/>
    <n v="1161.2"/>
    <m/>
    <n v="2"/>
    <m/>
    <n v="2322.4"/>
    <m/>
    <n v="0"/>
    <m/>
    <n v="2322.4"/>
    <m/>
    <n v="0"/>
    <n v="0"/>
    <s v="UNI240000000766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358"/>
    <s v="Q2"/>
    <x v="0"/>
    <x v="4"/>
    <m/>
    <s v="SEYPA GIDA IHTIYAÇ MAD.ÜRETIM.DAG.VE TIC. A.S."/>
    <s v="EH.03.001"/>
    <s v="EnRoute Panorama - Çafri Merkezi Hizmeti  (MSD)"/>
    <s v="Univera - JTI"/>
    <x v="11"/>
    <s v="Enroute"/>
    <m/>
    <n v="1161.2"/>
    <m/>
    <n v="2"/>
    <m/>
    <n v="2322.4"/>
    <m/>
    <n v="0"/>
    <m/>
    <n v="2322.4"/>
    <m/>
    <n v="0"/>
    <n v="0"/>
    <s v="UNI240000000752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358"/>
    <s v="Q2"/>
    <x v="0"/>
    <x v="4"/>
    <m/>
    <s v="SSG DAYANIKLI TÜKETIM MAD. GIDA ÜRÜNLERI PAZ. SAN. TIC. LTD. STI."/>
    <s v="EH.03.001"/>
    <s v="EnRoute Panorama - Çafri Merkezi Hizmeti  (MSD)"/>
    <s v="Univera - JTI"/>
    <x v="11"/>
    <s v="Enroute"/>
    <m/>
    <n v="1161.2"/>
    <m/>
    <n v="2"/>
    <m/>
    <n v="2322.4"/>
    <m/>
    <n v="0"/>
    <m/>
    <n v="2322.4"/>
    <m/>
    <n v="0"/>
    <n v="0"/>
    <s v="UNI240000000753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358"/>
    <s v="Q2"/>
    <x v="0"/>
    <x v="4"/>
    <m/>
    <s v="YILDIRIMLAR GRUP IHTIYAÇ VE GIDA MAD. TURIZM A.S"/>
    <s v="EH.03.001"/>
    <s v="EnRoute Panorama - Çafri Merkezi Hizmeti  (MSD)"/>
    <s v="Univera - JTI"/>
    <x v="11"/>
    <s v="Enroute"/>
    <m/>
    <n v="1161.2"/>
    <m/>
    <n v="2"/>
    <m/>
    <n v="2322.4"/>
    <m/>
    <n v="0"/>
    <m/>
    <n v="2322.4"/>
    <m/>
    <n v="0"/>
    <n v="0"/>
    <s v="UNI240000000755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358"/>
    <s v="Q3"/>
    <x v="1"/>
    <x v="7"/>
    <m/>
    <s v="OMAK TEKNOLOJİ MÜHENDİSLİK ENERJİ VE DIŞ TİCARET LİMİTED ŞİRKETİ"/>
    <s v="VY.04.006"/>
    <s v="Varuna SSH (Enterprise) - Teknisyen Yıllık  Kiralama"/>
    <s v="Univera - Omak"/>
    <x v="18"/>
    <s v="Varuna"/>
    <s v="Varuna"/>
    <n v="9812.52"/>
    <m/>
    <n v="20"/>
    <m/>
    <m/>
    <m/>
    <n v="0"/>
    <m/>
    <n v="196250.4"/>
    <m/>
    <m/>
    <m/>
    <m/>
    <m/>
    <m/>
    <s v="Omak"/>
    <s v="Mevcut Müşteri"/>
    <s v="Yenileme"/>
    <s v="Lisans"/>
    <s v="Lisans Kiralama"/>
    <s v="Diğer"/>
    <s v="Univera Satış"/>
    <s v="Saha Satış"/>
    <s v="Yurt İçi"/>
    <s v="Türkiye"/>
    <s v="Merkez"/>
  </r>
  <r>
    <m/>
    <m/>
    <x v="358"/>
    <s v="Q3"/>
    <x v="1"/>
    <x v="7"/>
    <m/>
    <s v="ÇAYTAŞ GIDA PAZARLAMA VE REKLAM HizmetLERİ SANAYİ VE TİCARET ANONİM ŞİRKETİ"/>
    <s v="SY.01.009"/>
    <s v="Stokbar Panorama - Platform Back Office Kullanıcı Yazılımı"/>
    <s v="Univera - Çaytaş"/>
    <x v="12"/>
    <s v="Stokbar"/>
    <s v="Stokbar"/>
    <n v="10125"/>
    <m/>
    <n v="16"/>
    <m/>
    <m/>
    <m/>
    <n v="54000"/>
    <m/>
    <n v="162000"/>
    <m/>
    <m/>
    <m/>
    <m/>
    <m/>
    <m/>
    <s v="Çaykur"/>
    <s v="Yeni Müşteri"/>
    <s v="Yeni Satış"/>
    <s v="Lisans"/>
    <s v="Lisans Satışı"/>
    <s v="Diğer"/>
    <s v="Univera Satış"/>
    <s v="Saha Satış"/>
    <s v="Yurt İçi"/>
    <s v="Türkiye"/>
    <s v="Merkez"/>
  </r>
  <r>
    <m/>
    <m/>
    <x v="358"/>
    <s v="Q3"/>
    <x v="1"/>
    <x v="7"/>
    <m/>
    <s v="ÇAYTAŞ GIDA PAZARLAMA VE REKLAM HizmetLERİ SANAYİ VE TİCARET ANONİM ŞİRKETİ"/>
    <s v="SY.02.002"/>
    <s v="Stokbar Panorama - Mobil (Android) Kullanıcı Yazılımı "/>
    <s v="Univera - Çaytaş"/>
    <x v="12"/>
    <s v="Stokbar"/>
    <s v="Stokbar"/>
    <n v="9750"/>
    <m/>
    <n v="16"/>
    <m/>
    <m/>
    <m/>
    <n v="52000"/>
    <m/>
    <n v="156000"/>
    <m/>
    <m/>
    <m/>
    <m/>
    <m/>
    <m/>
    <s v="Çaykur"/>
    <s v="Yeni Müşteri"/>
    <s v="Yeni Satış"/>
    <s v="Lisans"/>
    <s v="Lisans Satışı"/>
    <s v="Diğer"/>
    <s v="Univera Satış"/>
    <s v="Saha Satış"/>
    <s v="Yurt İçi"/>
    <s v="Türkiye"/>
    <s v="Merkez"/>
  </r>
  <r>
    <m/>
    <m/>
    <x v="358"/>
    <s v="Q3"/>
    <x v="1"/>
    <x v="7"/>
    <m/>
    <s v="ÇAYTAŞ GIDA PAZARLAMA VE REKLAM HizmetLERİ SANAYİ VE TİCARET ANONİM ŞİRKETİ"/>
    <s v="SY.01.008"/>
    <s v="Stokbar Panorama - Depo / Lokasyon Yazılımı"/>
    <s v="Univera - Çaytaş"/>
    <x v="12"/>
    <s v="Stokbar"/>
    <s v="Stokbar"/>
    <n v="71775"/>
    <m/>
    <n v="8"/>
    <m/>
    <m/>
    <m/>
    <n v="191400"/>
    <m/>
    <n v="574200"/>
    <m/>
    <m/>
    <m/>
    <m/>
    <m/>
    <m/>
    <s v="Çaykur"/>
    <s v="Yeni Müşteri"/>
    <s v="Yeni Satış"/>
    <s v="Lisans"/>
    <s v="Lisans Satışı"/>
    <s v="Diğer"/>
    <s v="Univera Satış"/>
    <s v="Saha Satış"/>
    <s v="Yurt İçi"/>
    <s v="Türkiye"/>
    <s v="Merkez"/>
  </r>
  <r>
    <m/>
    <m/>
    <x v="358"/>
    <s v="Q3"/>
    <x v="1"/>
    <x v="7"/>
    <m/>
    <s v="ÇAYTAŞ GIDA PAZARLAMA VE REKLAM HizmetLERİ SANAYİ VE TİCARET ANONİM ŞİRKETİ"/>
    <s v="SY.01.004"/>
    <s v="Stokbar Panorama - Depo &amp; Sevkiyat Yönetimi &quot;Standart&quot; Çözüm Yazılımı"/>
    <s v="Univera - Çaytaş"/>
    <x v="12"/>
    <s v="Stokbar"/>
    <s v="Stokbar"/>
    <n v="442500"/>
    <m/>
    <n v="1"/>
    <m/>
    <m/>
    <m/>
    <n v="147500"/>
    <m/>
    <n v="442500"/>
    <m/>
    <m/>
    <m/>
    <m/>
    <m/>
    <m/>
    <s v="Çaykur"/>
    <s v="Yeni Müşteri"/>
    <s v="Yeni Satış"/>
    <s v="Lisans"/>
    <s v="Lisans Satışı"/>
    <s v="Diğer"/>
    <s v="Univera Satış"/>
    <s v="Saha Satış"/>
    <s v="Yurt İçi"/>
    <s v="Türkiye"/>
    <s v="Merkez"/>
  </r>
  <r>
    <m/>
    <m/>
    <x v="358"/>
    <s v="Q3"/>
    <x v="1"/>
    <x v="7"/>
    <m/>
    <s v="FHP EV İÇİ KULLANIM ARAÇLARI SAN VE TC A.Ş/VİLEDA"/>
    <s v="QH.08.001"/>
    <s v="Quest Panorama - Hosting Hizmeti"/>
    <s v="Univera - Vileda"/>
    <x v="18"/>
    <s v="Hosting"/>
    <s v="Quest"/>
    <n v="18333.330000000002"/>
    <m/>
    <n v="1"/>
    <m/>
    <m/>
    <m/>
    <n v="0"/>
    <m/>
    <n v="18333.330000000002"/>
    <m/>
    <m/>
    <m/>
    <m/>
    <m/>
    <m/>
    <s v="Vileda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358"/>
    <s v="Q3"/>
    <x v="1"/>
    <x v="7"/>
    <m/>
    <s v="KENT GIDA MADDELERİ SAN VE TİC.AŞ."/>
    <s v="EH.06.001"/>
    <s v="Enroute Panorama - Hosting Hizmeti"/>
    <s v="Univera - Kent Gıda"/>
    <x v="12"/>
    <s v="Hosting"/>
    <s v="Enroute"/>
    <n v="132870.53"/>
    <m/>
    <n v="1"/>
    <m/>
    <m/>
    <m/>
    <n v="0"/>
    <m/>
    <n v="132870.53"/>
    <m/>
    <m/>
    <m/>
    <m/>
    <m/>
    <m/>
    <s v="Mondelez"/>
    <s v="Mevcut Müşteri"/>
    <s v="Yenileme"/>
    <s v="Hizmet"/>
    <s v="Hosting"/>
    <s v="Key Account"/>
    <s v="Univera Satış"/>
    <s v="Saha Satış"/>
    <s v="Yurt İçi"/>
    <s v="Türkiye"/>
    <s v="Merkez"/>
  </r>
  <r>
    <m/>
    <m/>
    <x v="358"/>
    <s v="Q3"/>
    <x v="1"/>
    <x v="7"/>
    <m/>
    <s v="NİVEA BEİERSDORF TURKEY KOZMETİK SANAYİ VE TİCARET ANONİM ŞİRKETİ"/>
    <s v="EH.06.001"/>
    <s v="Enroute Panorama - Hosting Hizmeti"/>
    <s v="Univera - Nivea Beiersdorf"/>
    <x v="16"/>
    <s v="Hosting"/>
    <s v="Enroute"/>
    <n v="476006.55"/>
    <m/>
    <n v="1"/>
    <m/>
    <m/>
    <m/>
    <n v="0"/>
    <m/>
    <n v="476006.55"/>
    <m/>
    <m/>
    <m/>
    <m/>
    <m/>
    <m/>
    <s v="Nivea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359"/>
    <s v="Q2"/>
    <x v="0"/>
    <x v="4"/>
    <m/>
    <s v="BESLER GIDA PAZ. SAN. VE TIC. A.S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0732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359"/>
    <s v="Q2"/>
    <x v="0"/>
    <x v="4"/>
    <m/>
    <s v="BUGRA MÜH. VE INS. MALZ. IML. ITH. IHR. TIC. SAN. LTD. STI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0733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359"/>
    <s v="Q2"/>
    <x v="0"/>
    <x v="4"/>
    <m/>
    <s v="BURAY TÜTÜN MAMUL. MESR. PAZ. VE DAG. TIC. LTD. STI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0734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359"/>
    <s v="Q2"/>
    <x v="0"/>
    <x v="4"/>
    <m/>
    <s v="CAN TÜTÜN MAMULLERI INSAAT VE SANAYI TICARET A.S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0735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359"/>
    <s v="Q2"/>
    <x v="0"/>
    <x v="4"/>
    <m/>
    <s v="ÇELIKKOL TURIZM GIDA MAD.SAN VE TIC. LTD. STI."/>
    <s v="EH.03.001"/>
    <s v="EnRoute Panorama - Çafri Merkezi Hizmeti  (MSD)"/>
    <s v="Univera - JTI"/>
    <x v="2"/>
    <s v="Enroute"/>
    <m/>
    <n v="1161.2"/>
    <m/>
    <n v="1"/>
    <m/>
    <n v="1161.2"/>
    <m/>
    <n v="0"/>
    <m/>
    <n v="1161.2"/>
    <m/>
    <n v="0"/>
    <n v="0"/>
    <s v="UNI240000000736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359"/>
    <s v="Q2"/>
    <x v="0"/>
    <x v="4"/>
    <m/>
    <s v="DOYURAN GIDA A.S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0737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359"/>
    <s v="Q3"/>
    <x v="1"/>
    <x v="7"/>
    <m/>
    <s v="BBS GIDA ÜR. TEKEL MAD. TEKSTİL SAN VE TİC. LTD.ŞTİ."/>
    <s v="UH.01.002"/>
    <s v="Unidox Kontör"/>
    <s v="Univera Kontör Satışı"/>
    <x v="6"/>
    <s v="E-Dönüşüm"/>
    <s v="Unidox"/>
    <n v="2.8"/>
    <m/>
    <n v="10000"/>
    <m/>
    <m/>
    <m/>
    <n v="0"/>
    <m/>
    <n v="28000"/>
    <m/>
    <m/>
    <m/>
    <m/>
    <m/>
    <m/>
    <s v="Brown Forman"/>
    <s v="Mevcut Müşteri"/>
    <s v="Yeni Satış"/>
    <s v="Kontor"/>
    <s v="Kontor Satışı"/>
    <s v="Diğer"/>
    <s v="Univera Satış"/>
    <s v="Saha Satış"/>
    <s v="Yurt İçi"/>
    <s v="Türkiye"/>
    <s v="Dist"/>
  </r>
  <r>
    <m/>
    <m/>
    <x v="359"/>
    <s v="Q3"/>
    <x v="1"/>
    <x v="7"/>
    <m/>
    <s v="MAHİR ÇINAR GIDA VE İHTİYAÇ MAD.SAN.TİC.LTD.ŞTİ."/>
    <s v="UH.01.002"/>
    <s v="Unidox Kontör"/>
    <s v="Univera Kontör Satışı"/>
    <x v="6"/>
    <s v="E-Dönüşüm"/>
    <s v="Unidox"/>
    <n v="2.76"/>
    <m/>
    <n v="25000"/>
    <m/>
    <m/>
    <m/>
    <n v="0"/>
    <m/>
    <n v="69000"/>
    <m/>
    <m/>
    <m/>
    <m/>
    <m/>
    <m/>
    <s v="Mahir Çınar Gıda"/>
    <s v="Yeni Müşteri"/>
    <s v="Yeni Satış"/>
    <s v="Kontor"/>
    <s v="Kontor Satışı"/>
    <s v="Diğer"/>
    <s v="Univera Satış"/>
    <s v="Saha Satış"/>
    <s v="Yurt İçi"/>
    <s v="Türkiye"/>
    <s v="Merkez"/>
  </r>
  <r>
    <m/>
    <m/>
    <x v="359"/>
    <s v="Q3"/>
    <x v="1"/>
    <x v="7"/>
    <m/>
    <s v="MEDİTERA TIBBİ MALZ.SAN.VE TİC.A.Ş."/>
    <s v="SH.02.001"/>
    <s v="Stokbar Panorama - Yazılım Bakımı Hizmeti"/>
    <s v="Univera - Meditera"/>
    <x v="18"/>
    <s v="Stokbar"/>
    <s v="Stokbar"/>
    <n v="190000"/>
    <m/>
    <n v="1"/>
    <m/>
    <m/>
    <m/>
    <n v="0"/>
    <m/>
    <n v="190000"/>
    <m/>
    <m/>
    <m/>
    <m/>
    <m/>
    <m/>
    <s v="Meditera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359"/>
    <s v="Q3"/>
    <x v="1"/>
    <x v="7"/>
    <m/>
    <s v="MENDERES TEKSTİL SAN.TİC.A.Ş."/>
    <s v="SH.01.001"/>
    <s v="Stokbar Panorama - Proje ve Ürün Yönetimi Danışmanlığı Hizmeti"/>
    <s v="Univera - Menderes Tekstil"/>
    <x v="12"/>
    <s v="Stokbar"/>
    <s v="Stokbar"/>
    <n v="14700"/>
    <m/>
    <n v="30"/>
    <m/>
    <m/>
    <m/>
    <n v="0"/>
    <m/>
    <n v="441000"/>
    <m/>
    <m/>
    <m/>
    <m/>
    <m/>
    <m/>
    <s v="Menderes Tekstil"/>
    <s v="Yeni Müşteri"/>
    <s v="Yeni Satış"/>
    <s v="Hizmet"/>
    <s v="Proje Yönetimi ve Danışmanlık"/>
    <s v="Diğer"/>
    <s v="Univera Satış"/>
    <s v="Saha Satış"/>
    <s v="Yurt İçi"/>
    <s v="Türkiye"/>
    <s v="Merkez"/>
  </r>
  <r>
    <m/>
    <m/>
    <x v="359"/>
    <s v="Q3"/>
    <x v="1"/>
    <x v="7"/>
    <m/>
    <s v="BURDA BEBEK ÜRÜNLERİ SANAYİ VE TİCARET ANONİM ŞİRKETİ"/>
    <s v="QH.02.001"/>
    <s v="Quest Panorama - Yazılım Bakımı, Yaşatma ve Merkezi Destek Hizmeti"/>
    <s v="Univera - Burda Bebek"/>
    <x v="18"/>
    <s v="Quest"/>
    <s v="Quest"/>
    <n v="140128.88"/>
    <m/>
    <n v="1"/>
    <m/>
    <m/>
    <m/>
    <n v="0"/>
    <m/>
    <n v="140128.88"/>
    <m/>
    <m/>
    <m/>
    <m/>
    <m/>
    <m/>
    <s v="Burda Bebek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359"/>
    <s v="Q3"/>
    <x v="1"/>
    <x v="7"/>
    <m/>
    <s v="ATAK TEMİZLİK GIDA MOBİLYA DAĞ.PAZ.SAN.VE TİC.LTD."/>
    <s v="EH.06.001"/>
    <s v="Enroute Panorama - Hosting Hizmeti"/>
    <s v="Univera - Henkel"/>
    <x v="16"/>
    <s v="Hosting"/>
    <s v="Enroute"/>
    <n v="74054.11"/>
    <m/>
    <n v="1"/>
    <m/>
    <m/>
    <m/>
    <n v="0"/>
    <m/>
    <n v="74054.11"/>
    <m/>
    <m/>
    <m/>
    <m/>
    <m/>
    <m/>
    <s v="Henkel"/>
    <s v="Mevcut Müşteri"/>
    <s v="Yenileme"/>
    <s v="Hizmet"/>
    <s v="Hosting"/>
    <s v="Diğer"/>
    <s v="Univera Satış"/>
    <s v="Saha Satış"/>
    <s v="Yurt İçi"/>
    <s v="Türkiye"/>
    <s v="Dist"/>
  </r>
  <r>
    <m/>
    <m/>
    <x v="359"/>
    <s v="Q3"/>
    <x v="1"/>
    <x v="7"/>
    <m/>
    <s v="MARS GIDA ÜRÜNLERİ TİC. LTD.ŞTİ."/>
    <s v="EH.06.001"/>
    <s v="Enroute Panorama - Hosting Hizmeti"/>
    <s v="Univera - Mars Gıda"/>
    <x v="12"/>
    <s v="Hosting"/>
    <s v="Enroute"/>
    <n v="71024.063286000004"/>
    <m/>
    <n v="8"/>
    <m/>
    <m/>
    <m/>
    <n v="0"/>
    <m/>
    <n v="568192.50628800003"/>
    <m/>
    <m/>
    <m/>
    <m/>
    <m/>
    <m/>
    <s v="Mars Gıda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360"/>
    <s v="Q2"/>
    <x v="0"/>
    <x v="4"/>
    <m/>
    <s v="FLAS TURIZM INSAAT TAAHHÜT TIC. LTD. STI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0739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360"/>
    <s v="Q2"/>
    <x v="0"/>
    <x v="4"/>
    <m/>
    <s v="FLAS TURIZM INSAAT TAAHHÜT TIC. LTD. STI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0740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360"/>
    <s v="Q2"/>
    <x v="0"/>
    <x v="4"/>
    <m/>
    <s v="KILKISLI MES. TEK. MAM. GIDA MAD. SAN. TIC. LTD. STI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0742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360"/>
    <s v="Q2"/>
    <x v="0"/>
    <x v="4"/>
    <m/>
    <s v="ONGUN EMGIN GIDA DAG. PAZ. TUR.SAN. TIC. LTD. STI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0758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360"/>
    <s v="Q2"/>
    <x v="0"/>
    <x v="4"/>
    <m/>
    <s v="ONGUN EMGIN GIDA DAG. PAZ. TUR.SAN. TIC. LTD. STI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0759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360"/>
    <s v="Q2"/>
    <x v="0"/>
    <x v="4"/>
    <m/>
    <s v="ONGUN EMGIN GIDA DAG. PAZ. TUR.SAN. TIC. LTD. STI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0760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360"/>
    <s v="Q2"/>
    <x v="0"/>
    <x v="4"/>
    <m/>
    <s v="ONGUN EMGIN GIDA DAG. PAZ. TUR.SAN. TIC. LTD. STI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0761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360"/>
    <s v="Q2"/>
    <x v="0"/>
    <x v="4"/>
    <m/>
    <s v="ONGUN EMGIN GIDA DAG. PAZ. TUR.SAN. TIC. LTD. STI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0762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360"/>
    <s v="Q2"/>
    <x v="0"/>
    <x v="4"/>
    <m/>
    <s v="ONGUN EMGIN GIDA DAG. PAZ. TUR.SAN. TIC. LTD. STI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0763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360"/>
    <s v="Q2"/>
    <x v="0"/>
    <x v="4"/>
    <m/>
    <s v="ONGUN EMGIN GIDA DAG. PAZ. TUR.SAN. TIC. LTD. STI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0764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360"/>
    <s v="Q2"/>
    <x v="0"/>
    <x v="4"/>
    <m/>
    <s v="ÖZÇELIK MESRUBAT VE GIDA MAD.TIC.PAZ.A.S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0745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360"/>
    <s v="Q2"/>
    <x v="0"/>
    <x v="4"/>
    <m/>
    <s v="REYMAR TÜTÜN MAM. DAG. VE PAZ. LTD. STI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0748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360"/>
    <s v="Q2"/>
    <x v="0"/>
    <x v="4"/>
    <m/>
    <s v="SAGIROGLU TÜTÜN ÜRÜN. INS.TAAH. SAN. VE TIC. LTD. STI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0749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360"/>
    <s v="Q2"/>
    <x v="0"/>
    <x v="4"/>
    <m/>
    <s v="SEYDIM DAG.PAZ.A.S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0751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360"/>
    <s v="Q2"/>
    <x v="0"/>
    <x v="4"/>
    <m/>
    <s v="ZÜMRÜT TEKEL ÜRÜNLERI GIDA PAZ.INS.TAAH.SAN.VE.TIC.LTD STI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0757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360"/>
    <s v="Q3"/>
    <x v="1"/>
    <x v="7"/>
    <m/>
    <s v="MATRIKS BİLGİSAYAR SİSTEMLERİ LTD.ŞTİ"/>
    <s v="WPH.02.001"/>
    <s v="Webplus Yazılım Bakımı Hizmeti"/>
    <s v="Univera - Kanal"/>
    <x v="5"/>
    <s v="Enroute"/>
    <s v="Webplus"/>
    <n v="4934"/>
    <m/>
    <n v="1"/>
    <m/>
    <m/>
    <m/>
    <n v="0"/>
    <m/>
    <n v="4934"/>
    <m/>
    <m/>
    <m/>
    <m/>
    <m/>
    <m/>
    <s v="Matriks"/>
    <s v="Mevcut Müşteri"/>
    <s v="Yenileme"/>
    <s v="Hizmet"/>
    <s v="Bakım ve Destek Hizmeti"/>
    <s v="Diğer"/>
    <s v="Kanal Satış"/>
    <s v="Matriks"/>
    <s v="Yurt İçi"/>
    <s v="Türkiye"/>
    <s v="Merkez"/>
  </r>
  <r>
    <m/>
    <m/>
    <x v="360"/>
    <s v="Q3"/>
    <x v="1"/>
    <x v="7"/>
    <m/>
    <s v="MİYA OTOMASYON VE BARKOD BILISIM SISTEMLERI SAN TİC. VE L.T.D. STI."/>
    <s v="WPH.02.001"/>
    <s v="Webplus Yazılım Bakımı Hizmeti"/>
    <s v="Univera - Kanal"/>
    <x v="5"/>
    <s v="Enroute"/>
    <s v="Webplus"/>
    <n v="2597.0100000000002"/>
    <m/>
    <n v="4"/>
    <m/>
    <m/>
    <m/>
    <n v="0"/>
    <m/>
    <n v="10388.040000000001"/>
    <m/>
    <m/>
    <m/>
    <m/>
    <m/>
    <m/>
    <s v="Miya"/>
    <s v="Mevcut Müşteri"/>
    <s v="Yenileme"/>
    <s v="Hizmet"/>
    <s v="Bakım ve Destek Hizmeti"/>
    <s v="Diğer"/>
    <s v="Kanal Satış"/>
    <s v="Miya"/>
    <s v="Yurt İçi"/>
    <s v="Türkiye"/>
    <s v="Merkez"/>
  </r>
  <r>
    <m/>
    <m/>
    <x v="360"/>
    <s v="Q3"/>
    <x v="1"/>
    <x v="7"/>
    <m/>
    <s v="MİYA OTOMASYON VE BARKOD BILISIM SISTEMLERI SAN TİC. VE L.T.D. STI."/>
    <s v="WPH.02.001"/>
    <s v="Webplus Yazılım Bakımı Hizmeti"/>
    <s v="Univera - Kanal"/>
    <x v="5"/>
    <s v="Enroute"/>
    <s v="Webplus"/>
    <n v="2597.0100000000002"/>
    <m/>
    <n v="1"/>
    <m/>
    <m/>
    <m/>
    <n v="0"/>
    <m/>
    <n v="2597.0100000000002"/>
    <m/>
    <m/>
    <m/>
    <m/>
    <m/>
    <m/>
    <s v="Miya"/>
    <s v="Mevcut Müşteri"/>
    <s v="Yenileme"/>
    <s v="Hizmet"/>
    <s v="Bakım ve Destek Hizmeti"/>
    <s v="Diğer"/>
    <s v="Kanal Satış"/>
    <s v="Miya"/>
    <s v="Yurt İçi"/>
    <s v="Türkiye"/>
    <s v="Merkez"/>
  </r>
  <r>
    <m/>
    <m/>
    <x v="360"/>
    <s v="Q3"/>
    <x v="1"/>
    <x v="7"/>
    <m/>
    <s v="MİYA OTOMASYON VE BARKOD BILISIM SISTEMLERI SAN TİC. VE L.T.D. STI."/>
    <s v="WPH.02.001"/>
    <s v="Webplus Yazılım Bakımı Hizmeti"/>
    <s v="Univera - Kanal"/>
    <x v="5"/>
    <s v="Enroute"/>
    <s v="Webplus"/>
    <n v="2422.0100000000002"/>
    <m/>
    <n v="1"/>
    <m/>
    <m/>
    <m/>
    <n v="0"/>
    <m/>
    <n v="2422.0100000000002"/>
    <m/>
    <m/>
    <m/>
    <m/>
    <m/>
    <m/>
    <s v="Miya"/>
    <s v="Mevcut Müşteri"/>
    <s v="Yenileme"/>
    <s v="Hizmet"/>
    <s v="Bakım ve Destek Hizmeti"/>
    <s v="Diğer"/>
    <s v="Kanal Satış"/>
    <s v="Miya"/>
    <s v="Yurt İçi"/>
    <s v="Türkiye"/>
    <s v="Merkez"/>
  </r>
  <r>
    <m/>
    <m/>
    <x v="360"/>
    <s v="Q3"/>
    <x v="1"/>
    <x v="7"/>
    <m/>
    <s v="MİYA OTOMASYON VE BARKOD BILISIM SISTEMLERI SAN TİC. VE L.T.D. STI."/>
    <s v="WPH.03.001"/>
    <s v="Webplus HOSTİNG Hizmetİ"/>
    <s v="Univera - Kanal"/>
    <x v="5"/>
    <s v="Hosting"/>
    <s v="Webplus"/>
    <n v="5931.81"/>
    <m/>
    <n v="1"/>
    <m/>
    <m/>
    <m/>
    <n v="0"/>
    <m/>
    <n v="5931.81"/>
    <m/>
    <m/>
    <m/>
    <m/>
    <m/>
    <m/>
    <s v="Miya"/>
    <s v="Mevcut Müşteri"/>
    <s v="Yenileme"/>
    <s v="Hizmet"/>
    <s v="Hosting"/>
    <s v="Diğer"/>
    <s v="Kanal Satış"/>
    <s v="Miya"/>
    <s v="Yurt İçi"/>
    <s v="Türkiye"/>
    <s v="Merkez"/>
  </r>
  <r>
    <m/>
    <m/>
    <x v="360"/>
    <s v="Q3"/>
    <x v="1"/>
    <x v="7"/>
    <m/>
    <s v="MİYA OTOMASYON VE BARKOD BILISIM SISTEMLERI SAN TİC. VE L.T.D. STI."/>
    <s v="WPH.03.001"/>
    <s v="Webplus HOSTİNG Hizmetİ"/>
    <s v="Univera - Kanal"/>
    <x v="5"/>
    <s v="Hosting"/>
    <s v="Webplus"/>
    <n v="2597.0100000000002"/>
    <m/>
    <n v="4"/>
    <m/>
    <m/>
    <m/>
    <n v="0"/>
    <m/>
    <n v="10388.040000000001"/>
    <m/>
    <m/>
    <m/>
    <m/>
    <m/>
    <m/>
    <s v="Miya"/>
    <s v="Mevcut Müşteri"/>
    <s v="Yenileme"/>
    <s v="Hizmet"/>
    <s v="Hosting"/>
    <s v="Diğer"/>
    <s v="Kanal Satış"/>
    <s v="Miya"/>
    <s v="Yurt İçi"/>
    <s v="Türkiye"/>
    <s v="Merkez"/>
  </r>
  <r>
    <m/>
    <m/>
    <x v="360"/>
    <s v="Q3"/>
    <x v="1"/>
    <x v="7"/>
    <m/>
    <s v="MİYA OTOMASYON VE BARKOD BILISIM SISTEMLERI SAN TİC. VE L.T.D. STI."/>
    <s v="WPH.03.001"/>
    <s v="Webplus HOSTİNG Hizmetİ"/>
    <s v="Univera - Kanal"/>
    <x v="5"/>
    <s v="Hosting"/>
    <s v="Webplus"/>
    <n v="3622.12"/>
    <m/>
    <n v="2"/>
    <m/>
    <m/>
    <m/>
    <n v="0"/>
    <m/>
    <n v="7244.24"/>
    <m/>
    <m/>
    <m/>
    <m/>
    <m/>
    <m/>
    <s v="Miya"/>
    <s v="Mevcut Müşteri"/>
    <s v="Yenileme"/>
    <s v="Hizmet"/>
    <s v="Hosting"/>
    <s v="Diğer"/>
    <s v="Kanal Satış"/>
    <s v="Miya"/>
    <s v="Yurt İçi"/>
    <s v="Türkiye"/>
    <s v="Merkez"/>
  </r>
  <r>
    <m/>
    <m/>
    <x v="360"/>
    <s v="Q3"/>
    <x v="1"/>
    <x v="7"/>
    <m/>
    <s v="MİYA OTOMASYON VE BARKOD BILISIM SISTEMLERI SAN TİC. VE L.T.D. STI."/>
    <s v="WPH.03.001"/>
    <s v="Webplus HOSTİNG Hizmetİ"/>
    <s v="Univera - Kanal"/>
    <x v="5"/>
    <s v="Hosting"/>
    <s v="Webplus"/>
    <n v="2988.88"/>
    <m/>
    <n v="1"/>
    <m/>
    <m/>
    <m/>
    <n v="0"/>
    <m/>
    <n v="2988.88"/>
    <m/>
    <m/>
    <m/>
    <m/>
    <m/>
    <m/>
    <s v="Miya"/>
    <s v="Mevcut Müşteri"/>
    <s v="Yenileme"/>
    <s v="Hizmet"/>
    <s v="Hosting"/>
    <s v="Diğer"/>
    <s v="Kanal Satış"/>
    <s v="Miya"/>
    <s v="Yurt İçi"/>
    <s v="Türkiye"/>
    <s v="Merkez"/>
  </r>
  <r>
    <m/>
    <m/>
    <x v="360"/>
    <s v="Q3"/>
    <x v="1"/>
    <x v="7"/>
    <m/>
    <s v="MİYA OTOMASYON VE BARKOD BILISIM SISTEMLERI SAN TİC. VE L.T.D. STI."/>
    <s v="WPH.03.001"/>
    <s v="Webplus HOSTİNG Hizmetİ"/>
    <s v="Univera - Kanal"/>
    <x v="5"/>
    <s v="Hosting"/>
    <s v="Webplus"/>
    <n v="2969.57"/>
    <m/>
    <n v="1"/>
    <m/>
    <m/>
    <m/>
    <n v="0"/>
    <m/>
    <n v="2969.57"/>
    <m/>
    <m/>
    <m/>
    <m/>
    <m/>
    <m/>
    <s v="Miya"/>
    <s v="Mevcut Müşteri"/>
    <s v="Yenileme"/>
    <s v="Hizmet"/>
    <s v="Hosting"/>
    <s v="Diğer"/>
    <s v="Kanal Satış"/>
    <s v="Miya"/>
    <s v="Yurt İçi"/>
    <s v="Türkiye"/>
    <s v="Merkez"/>
  </r>
  <r>
    <m/>
    <m/>
    <x v="360"/>
    <s v="Q3"/>
    <x v="1"/>
    <x v="7"/>
    <m/>
    <s v="MİYA OTOMASYON VE BARKOD BILISIM SISTEMLERI SAN TİC. VE L.T.D. STI."/>
    <s v="WPH.03.001"/>
    <s v="Webplus HOSTİNG Hizmetİ"/>
    <s v="Univera - Kanal"/>
    <x v="5"/>
    <s v="Hosting"/>
    <s v="Webplus"/>
    <n v="2984.73"/>
    <m/>
    <n v="1"/>
    <m/>
    <m/>
    <m/>
    <n v="0"/>
    <m/>
    <n v="2984.73"/>
    <m/>
    <m/>
    <m/>
    <m/>
    <m/>
    <m/>
    <s v="Miya"/>
    <s v="Mevcut Müşteri"/>
    <s v="Yenileme"/>
    <s v="Hizmet"/>
    <s v="Hosting"/>
    <s v="Diğer"/>
    <s v="Kanal Satış"/>
    <s v="Miya"/>
    <s v="Yurt İçi"/>
    <s v="Türkiye"/>
    <s v="Merkez"/>
  </r>
  <r>
    <m/>
    <m/>
    <x v="360"/>
    <s v="Q3"/>
    <x v="1"/>
    <x v="7"/>
    <m/>
    <s v="MATRIKS BİLGİSAYAR SİSTEMLERİ LTD.ŞTİ"/>
    <s v="WProje Yönetimi.01.006"/>
    <s v="Webplus Distribution Satış-Dağıtım Yazılımı (Light)"/>
    <s v="Univera - Kanal"/>
    <x v="5"/>
    <s v="Enroute"/>
    <s v="Webplus"/>
    <n v="17250"/>
    <m/>
    <n v="1"/>
    <m/>
    <m/>
    <m/>
    <n v="0"/>
    <m/>
    <n v="17250"/>
    <m/>
    <m/>
    <m/>
    <m/>
    <m/>
    <m/>
    <s v="Matriks"/>
    <s v="Mevcut Müşteri"/>
    <s v="Yeni Satış"/>
    <s v="Lisans"/>
    <s v="Lisans Satışı"/>
    <s v="Diğer"/>
    <s v="Kanal Satış"/>
    <s v="Matriks"/>
    <s v="Yurt İçi"/>
    <s v="Türkiye"/>
    <s v="Merkez"/>
  </r>
  <r>
    <m/>
    <m/>
    <x v="360"/>
    <s v="Q3"/>
    <x v="1"/>
    <x v="7"/>
    <m/>
    <s v="MATRIKS BİLGİSAYAR SİSTEMLERİ LTD.ŞTİ"/>
    <s v="WProje Yönetimi.02.001"/>
    <s v="Webplus (Android) Satış Temsilcisi Yazılımı"/>
    <s v="Univera - Kanal"/>
    <x v="5"/>
    <s v="Enroute"/>
    <s v="Webplus"/>
    <n v="2588"/>
    <m/>
    <n v="2"/>
    <m/>
    <m/>
    <m/>
    <n v="0"/>
    <m/>
    <n v="5176"/>
    <m/>
    <m/>
    <m/>
    <m/>
    <m/>
    <m/>
    <s v="Matriks"/>
    <s v="Mevcut Müşteri"/>
    <s v="Yeni Satış"/>
    <s v="Lisans"/>
    <s v="Lisans Satışı"/>
    <s v="Diğer"/>
    <s v="Kanal Satış"/>
    <s v="Matriks"/>
    <s v="Yurt İçi"/>
    <s v="Türkiye"/>
    <s v="Merkez"/>
  </r>
  <r>
    <m/>
    <m/>
    <x v="360"/>
    <s v="Q3"/>
    <x v="1"/>
    <x v="7"/>
    <m/>
    <s v="MİYA OTOMASYON VE BARKOD BILISIM SISTEMLERI SAN TİC. VE L.T.D. STI."/>
    <s v="WProje Yönetimi.02.001"/>
    <s v="Webplus (Android) Satış Temsilcisi Yazılımı"/>
    <s v="Univera - Kanal"/>
    <x v="5"/>
    <s v="Enroute"/>
    <s v="Webplus"/>
    <n v="4550"/>
    <m/>
    <n v="2"/>
    <m/>
    <m/>
    <m/>
    <n v="0"/>
    <m/>
    <n v="9100"/>
    <m/>
    <m/>
    <m/>
    <m/>
    <m/>
    <m/>
    <s v="Miya"/>
    <s v="Mevcut Müşteri"/>
    <s v="Yeni Satış"/>
    <s v="Lisans"/>
    <s v="Lisans Satışı"/>
    <s v="Diğer"/>
    <s v="Kanal Satış"/>
    <s v="Miya"/>
    <s v="Yurt İçi"/>
    <s v="Türkiye"/>
    <s v="Merkez"/>
  </r>
  <r>
    <m/>
    <m/>
    <x v="360"/>
    <s v="Q3"/>
    <x v="1"/>
    <x v="7"/>
    <m/>
    <s v="MİYA OTOMASYON VE BARKOD BILISIM SISTEMLERI SAN TİC. VE L.T.D. STI."/>
    <s v="UH.01.002"/>
    <s v="Unidox Kontör"/>
    <s v="Univera Kontör Satışı"/>
    <x v="5"/>
    <s v="E-Dönüşüm"/>
    <s v="Unidox"/>
    <n v="4.6319999999999997"/>
    <m/>
    <n v="2000"/>
    <m/>
    <m/>
    <m/>
    <n v="0"/>
    <m/>
    <n v="9264"/>
    <m/>
    <m/>
    <m/>
    <m/>
    <m/>
    <m/>
    <s v="Miya"/>
    <s v="Mevcut Müşteri"/>
    <s v="Yeni Satış"/>
    <s v="Kontor"/>
    <s v="Kontor Satışı"/>
    <s v="Diğer"/>
    <s v="Kanal Satış"/>
    <s v="Miya"/>
    <s v="Yurt İçi"/>
    <s v="Türkiye"/>
    <s v="Merkez"/>
  </r>
  <r>
    <m/>
    <m/>
    <x v="360"/>
    <s v="Q3"/>
    <x v="1"/>
    <x v="7"/>
    <m/>
    <s v="CEYLAN GRUP GIDA ŞEKERLEME TEM SAN VE TİC. LTD.ŞTİ."/>
    <s v="UH.01.002"/>
    <s v="Unidox Kontör"/>
    <s v="Univera Kontör Satışı"/>
    <x v="6"/>
    <s v="E-Dönüşüm"/>
    <s v="Unidox"/>
    <n v="1.202"/>
    <m/>
    <n v="100000"/>
    <m/>
    <m/>
    <m/>
    <n v="0"/>
    <m/>
    <n v="120200"/>
    <m/>
    <m/>
    <m/>
    <m/>
    <m/>
    <m/>
    <s v="Ceylan Grup"/>
    <s v="Yeni Müşteri"/>
    <s v="Yeni Satış"/>
    <s v="Kontor"/>
    <s v="Kontor Satışı"/>
    <s v="Diğer"/>
    <s v="Univera Satış"/>
    <s v="Saha Satış"/>
    <s v="Yurt İçi"/>
    <s v="Türkiye"/>
    <s v="Merkez"/>
  </r>
  <r>
    <m/>
    <m/>
    <x v="360"/>
    <s v="Q3"/>
    <x v="1"/>
    <x v="7"/>
    <m/>
    <s v="DERKO KOZMETİK TUR.VE İLAÇ İT.İH.TİC.LTD.ŞTİ."/>
    <s v="SH.02.001"/>
    <s v="Stokbar Panorama - Yazılım Bakımı Hizmeti"/>
    <s v="Univera - Derko Kozmetik"/>
    <x v="13"/>
    <s v="Stokbar"/>
    <s v="Stokbar"/>
    <n v="60477.279999999999"/>
    <m/>
    <n v="1"/>
    <m/>
    <m/>
    <m/>
    <n v="0"/>
    <m/>
    <n v="60477.279999999999"/>
    <m/>
    <m/>
    <m/>
    <m/>
    <m/>
    <m/>
    <s v="Derko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360"/>
    <s v="Q3"/>
    <x v="1"/>
    <x v="7"/>
    <m/>
    <s v="DERKO KOZMETİK TUR.VE İLAÇ İT.İH.TİC.LTD.ŞTİ."/>
    <s v="SH.03.001"/>
    <s v="Stokbar Panorama - Çağrı Merkezi Hizmeti (Tesis)"/>
    <s v="Univera - Derko Kozmetik"/>
    <x v="13"/>
    <s v="Stokbar"/>
    <s v="Stokbar"/>
    <n v="54484.37"/>
    <m/>
    <n v="1"/>
    <m/>
    <m/>
    <m/>
    <n v="0"/>
    <m/>
    <n v="54484.37"/>
    <m/>
    <m/>
    <m/>
    <m/>
    <m/>
    <m/>
    <s v="Derko"/>
    <s v="Mevcut Müşteri"/>
    <s v="Yenileme"/>
    <s v="Hizmet"/>
    <s v="Çağrı Merkezi"/>
    <s v="Diğer"/>
    <s v="Univera Satış"/>
    <s v="Saha Satış"/>
    <s v="Yurt İçi"/>
    <s v="Türkiye"/>
    <s v="Merkez"/>
  </r>
  <r>
    <m/>
    <m/>
    <x v="360"/>
    <s v="Q3"/>
    <x v="1"/>
    <x v="7"/>
    <m/>
    <s v="EFES VITANTA MOLDOVA BREWERY S.A"/>
    <s v="QH.02.001"/>
    <s v="Quest Panorama - Yazılım Bakımı, Yaşatma ve Merkezi Destek Hizmeti"/>
    <s v="Univera - Efes Moldova"/>
    <x v="16"/>
    <s v="Quest"/>
    <s v="Quest"/>
    <n v="16158.959854999999"/>
    <m/>
    <n v="1"/>
    <m/>
    <m/>
    <m/>
    <n v="0"/>
    <m/>
    <n v="16158.959854999999"/>
    <m/>
    <m/>
    <m/>
    <m/>
    <m/>
    <m/>
    <s v="Efes International"/>
    <s v="Mevcut Müşteri"/>
    <s v="Yenileme"/>
    <s v="Hizmet"/>
    <s v="Bakım ve Destek Hizmeti"/>
    <s v="Diğer"/>
    <s v="Univera Satış"/>
    <s v="Saha Satış"/>
    <s v="Yurt Dışı"/>
    <s v="Moldova"/>
    <s v="Merkez"/>
  </r>
  <r>
    <m/>
    <m/>
    <x v="360"/>
    <s v="Q3"/>
    <x v="1"/>
    <x v="7"/>
    <m/>
    <s v="ÇEVİK BAKLİYAT GIDA ANONİM ŞİRKETİ"/>
    <s v="EH.06.001"/>
    <s v="Enroute Panorama - Hosting Hizmeti"/>
    <s v="Univera - Henkel"/>
    <x v="16"/>
    <s v="Hosting"/>
    <s v="Enroute"/>
    <n v="33667.07"/>
    <m/>
    <n v="1"/>
    <m/>
    <m/>
    <m/>
    <n v="0"/>
    <m/>
    <n v="33667.07"/>
    <m/>
    <m/>
    <m/>
    <m/>
    <m/>
    <m/>
    <s v="Henkel"/>
    <s v="Mevcut Müşteri"/>
    <s v="Yenileme"/>
    <s v="Hizmet"/>
    <s v="Hosting"/>
    <s v="Diğer"/>
    <s v="Univera Satış"/>
    <s v="Saha Satış"/>
    <s v="Yurt İçi"/>
    <s v="Türkiye"/>
    <s v="Dist"/>
  </r>
  <r>
    <m/>
    <m/>
    <x v="360"/>
    <s v="Q3"/>
    <x v="1"/>
    <x v="7"/>
    <m/>
    <s v="Duru Itrıyat Deposu Sanayı Ve Tıcaret Anonım Sırketı"/>
    <s v="EH.06.001"/>
    <s v="Enroute Panorama - Hosting Hizmeti"/>
    <s v="Univera - Henkel"/>
    <x v="16"/>
    <s v="Hosting"/>
    <s v="Enroute"/>
    <n v="76618.84"/>
    <m/>
    <n v="1"/>
    <m/>
    <m/>
    <m/>
    <n v="0"/>
    <m/>
    <n v="76618.84"/>
    <m/>
    <m/>
    <m/>
    <m/>
    <m/>
    <m/>
    <s v="Henkel"/>
    <s v="Mevcut Müşteri"/>
    <s v="Yenileme"/>
    <s v="Hizmet"/>
    <s v="Hosting"/>
    <s v="Diğer"/>
    <s v="Univera Satış"/>
    <s v="Saha Satış"/>
    <s v="Yurt İçi"/>
    <s v="Türkiye"/>
    <s v="Dist"/>
  </r>
  <r>
    <m/>
    <m/>
    <x v="360"/>
    <s v="Q3"/>
    <x v="1"/>
    <x v="7"/>
    <m/>
    <s v="ENDERER MEŞRUBAT SATIŞ DAĞITIM SAN.VE TİC.A.Ş."/>
    <s v="EH.06.001"/>
    <s v="Enroute Panorama - Hosting Hizmeti"/>
    <s v="Univera - Henkel"/>
    <x v="16"/>
    <s v="Hosting"/>
    <s v="Enroute"/>
    <n v="43198.080000000002"/>
    <m/>
    <n v="1"/>
    <m/>
    <m/>
    <m/>
    <n v="0"/>
    <m/>
    <n v="43198.080000000002"/>
    <m/>
    <m/>
    <m/>
    <m/>
    <m/>
    <m/>
    <s v="Henkel"/>
    <s v="Mevcut Müşteri"/>
    <s v="Yenileme"/>
    <s v="Hizmet"/>
    <s v="Hosting"/>
    <s v="Diğer"/>
    <s v="Univera Satış"/>
    <s v="Saha Satış"/>
    <s v="Yurt İçi"/>
    <s v="Türkiye"/>
    <s v="Dist"/>
  </r>
  <r>
    <m/>
    <m/>
    <x v="360"/>
    <s v="Q3"/>
    <x v="1"/>
    <x v="7"/>
    <m/>
    <s v="Oluşum Kozmetik Gıda Temizlik Hizmet İth.İhr.San. T.AŞ"/>
    <s v="EH.06.001"/>
    <s v="Enroute Panorama - Hosting Hizmeti"/>
    <s v="Univera - Henkel"/>
    <x v="16"/>
    <s v="Hosting"/>
    <s v="Enroute"/>
    <n v="44025.78"/>
    <m/>
    <n v="1"/>
    <m/>
    <m/>
    <m/>
    <n v="0"/>
    <m/>
    <n v="44025.78"/>
    <m/>
    <m/>
    <m/>
    <m/>
    <m/>
    <m/>
    <s v="Henkel"/>
    <s v="Mevcut Müşteri"/>
    <s v="Yenileme"/>
    <s v="Hizmet"/>
    <s v="Hosting"/>
    <s v="Diğer"/>
    <s v="Univera Satış"/>
    <s v="Saha Satış"/>
    <s v="Yurt İçi"/>
    <s v="Türkiye"/>
    <s v="Dist"/>
  </r>
  <r>
    <m/>
    <m/>
    <x v="361"/>
    <s v="Q2"/>
    <x v="0"/>
    <x v="4"/>
    <m/>
    <s v="SATEM GRUP GIDA DAGITIM VE PAZARLAMA A.S."/>
    <s v="EH.01.001"/>
    <s v="EnRoute Panorama - Proje Yönetim Hizmeti"/>
    <s v="Univera - Oyak Grup"/>
    <x v="7"/>
    <s v="Enroute"/>
    <m/>
    <n v="8056.3"/>
    <m/>
    <n v="1"/>
    <m/>
    <n v="11509"/>
    <m/>
    <n v="3452.7"/>
    <m/>
    <n v="8056.3"/>
    <m/>
    <n v="0"/>
    <n v="0"/>
    <s v="UNI240000000818"/>
    <m/>
    <m/>
    <s v="Oyak Grup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361"/>
    <s v="Q2"/>
    <x v="0"/>
    <x v="4"/>
    <m/>
    <s v="SATEM GRUP GIDA DAGITIM VE PAZARLAMA A.S."/>
    <s v="EYS.01.025"/>
    <s v="EnRoute Panorama - Dist. Web Connector  Web Service Lisansi Standart"/>
    <s v="Univera - Oyak Grup"/>
    <x v="7"/>
    <s v="Enroute"/>
    <m/>
    <n v="24765.3"/>
    <m/>
    <n v="1"/>
    <m/>
    <n v="35379"/>
    <m/>
    <n v="10613.7"/>
    <m/>
    <n v="24765.3"/>
    <m/>
    <n v="0"/>
    <n v="0"/>
    <s v="UNI240000000818"/>
    <m/>
    <m/>
    <s v="Oyak Grup"/>
    <s v="Mevcut Müşteri"/>
    <s v="Yeni Satış"/>
    <s v="Lisans"/>
    <s v="Lisans Satışı"/>
    <s v="Key Account"/>
    <s v="Univera Satış"/>
    <s v="Saha Satış"/>
    <s v="Yurt İçi"/>
    <s v="Türkiye"/>
    <s v="Merkez"/>
  </r>
  <r>
    <m/>
    <m/>
    <x v="361"/>
    <s v="Q2"/>
    <x v="0"/>
    <x v="4"/>
    <m/>
    <s v="Şölen Çikolata Gıda Sanayi Ve Ticaret A. Ş."/>
    <s v="EY.01.021"/>
    <s v="EnRoute Panorama - Dafitim Kanali (Bayi/Distribütör/Sube) Lisansi (Enterprise)"/>
    <s v="Univera - Şölen Irak"/>
    <x v="4"/>
    <s v="Enroute"/>
    <m/>
    <n v="12000"/>
    <m/>
    <n v="20"/>
    <m/>
    <n v="240000"/>
    <m/>
    <n v="0"/>
    <m/>
    <n v="240000"/>
    <m/>
    <n v="0"/>
    <n v="0"/>
    <s v="UNI240000000822"/>
    <m/>
    <m/>
    <s v="Şölen"/>
    <s v="Mevcut Müşteri"/>
    <s v="Yeni Satış"/>
    <s v="Lisans"/>
    <s v="Lisans Satışı"/>
    <s v="Key Account"/>
    <s v="Univera Satış"/>
    <s v="Saha Satış"/>
    <s v="Yurt İçi"/>
    <s v="Türkiye"/>
    <s v="Merkez"/>
  </r>
  <r>
    <m/>
    <m/>
    <x v="361"/>
    <s v="Q3"/>
    <x v="1"/>
    <x v="7"/>
    <m/>
    <s v="PERRİGO KİŞİSEL Bakım ÜRÜNLERİ SAN. VE TİC. LTD.ŞTİ"/>
    <s v="EH.06.001"/>
    <s v="Enroute Panorama - Hosting Hizmeti"/>
    <s v="Univera - Omega Pharma"/>
    <x v="5"/>
    <s v="Hosting"/>
    <s v="Enroute"/>
    <n v="2418.6578"/>
    <m/>
    <n v="1"/>
    <m/>
    <m/>
    <m/>
    <n v="0"/>
    <m/>
    <n v="2418.6578"/>
    <m/>
    <m/>
    <m/>
    <m/>
    <m/>
    <m/>
    <s v="Perrigo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361"/>
    <s v="Q3"/>
    <x v="1"/>
    <x v="7"/>
    <m/>
    <s v="PERRİGO KİŞİSEL Bakım ÜRÜNLERİ SAN. VE TİC. LTD.ŞTİ"/>
    <s v="EH.06.001"/>
    <s v="Enroute Panorama - Hosting Hizmeti"/>
    <s v="Univera - Omega Pharma"/>
    <x v="5"/>
    <s v="Hosting"/>
    <s v="Enroute"/>
    <n v="36894.78"/>
    <m/>
    <n v="1"/>
    <m/>
    <m/>
    <m/>
    <n v="0"/>
    <m/>
    <n v="36894.78"/>
    <m/>
    <m/>
    <m/>
    <m/>
    <m/>
    <m/>
    <s v="Perrigo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361"/>
    <s v="Q3"/>
    <x v="1"/>
    <x v="7"/>
    <m/>
    <s v="RAMPA GIDA ÜRÜNLERİ PAZARLAMA A.Ş."/>
    <s v="EH.06.001"/>
    <s v="Enroute Panorama - Hosting Hizmeti"/>
    <s v="Univera - Henkel"/>
    <x v="16"/>
    <s v="Hosting"/>
    <s v="Enroute"/>
    <n v="112813.47"/>
    <m/>
    <n v="1"/>
    <m/>
    <m/>
    <m/>
    <n v="0"/>
    <m/>
    <n v="112813.47"/>
    <m/>
    <m/>
    <m/>
    <m/>
    <m/>
    <m/>
    <s v="Henkel"/>
    <s v="Mevcut Müşteri"/>
    <s v="Yenileme"/>
    <s v="Hizmet"/>
    <s v="Hosting"/>
    <s v="Diğer"/>
    <s v="Univera Satış"/>
    <s v="Saha Satış"/>
    <s v="Yurt İçi"/>
    <s v="Türkiye"/>
    <s v="Dist"/>
  </r>
  <r>
    <m/>
    <m/>
    <x v="362"/>
    <s v="Q2"/>
    <x v="0"/>
    <x v="4"/>
    <m/>
    <s v="PERNOD RICARD ISTANBUL IÇ VE DIS TIC. LTD. STI"/>
    <s v="EY.02.027"/>
    <s v="ENROUTE PANORAMA DELIVERYMAN (DAGITICI) EL TERMINALI LISANSI ANDROID (1-50 Kullanici)"/>
    <s v="Univera - Pernod Ricard"/>
    <x v="12"/>
    <s v="Enroute"/>
    <m/>
    <n v="2753.8399999999997"/>
    <m/>
    <n v="35"/>
    <m/>
    <n v="96384.4"/>
    <m/>
    <n v="0"/>
    <m/>
    <n v="96384.4"/>
    <m/>
    <n v="0"/>
    <n v="0"/>
    <s v="UNI240000000823"/>
    <m/>
    <m/>
    <s v="Pernod Ricard"/>
    <s v="Mevcut Müşteri"/>
    <s v="Yeni Satış"/>
    <s v="Lisans"/>
    <s v="Lisans Satışı"/>
    <s v="Key Account"/>
    <s v="Univera Satış"/>
    <s v="Saha Satış"/>
    <s v="Yurt İçi"/>
    <s v="Türkiye"/>
    <s v="Merkez"/>
  </r>
  <r>
    <m/>
    <m/>
    <x v="362"/>
    <s v="Q2"/>
    <x v="0"/>
    <x v="4"/>
    <m/>
    <s v="PERNOD RICARD ISTANBUL IÇ VE DIS TIC. LTD. STI"/>
    <s v="EY.02.015"/>
    <s v="ENROUTE PANORAMA (ANDROID) SATIS TEMSILCISI LISANSI (50 -150) Kullanici)"/>
    <s v="Univera - Pernod Ricard"/>
    <x v="12"/>
    <s v="Enroute"/>
    <m/>
    <n v="3644.7799999999997"/>
    <m/>
    <n v="30"/>
    <m/>
    <n v="109343.4"/>
    <m/>
    <n v="0"/>
    <m/>
    <n v="109343.4"/>
    <m/>
    <n v="0"/>
    <n v="0"/>
    <s v="UNI240000000823"/>
    <m/>
    <m/>
    <s v="Pernod Ricard"/>
    <s v="Mevcut Müşteri"/>
    <s v="Yeni Satış"/>
    <s v="Lisans"/>
    <s v="Lisans Satışı"/>
    <s v="Key Account"/>
    <s v="Univera Satış"/>
    <s v="Saha Satış"/>
    <s v="Yurt İçi"/>
    <s v="Türkiye"/>
    <s v="Merkez"/>
  </r>
  <r>
    <m/>
    <m/>
    <x v="362"/>
    <s v="Q3"/>
    <x v="1"/>
    <x v="7"/>
    <m/>
    <s v="MATRIKS BİLGİSAYAR SİSTEMLERİ LTD.ŞTİ"/>
    <s v="UH.01.002"/>
    <s v="Unidox Kontör"/>
    <s v="Univera Kontör Satışı"/>
    <x v="5"/>
    <s v="E-Dönüşüm"/>
    <s v="Unidox"/>
    <n v="4.6319999999999997"/>
    <m/>
    <n v="2000"/>
    <m/>
    <m/>
    <m/>
    <n v="0"/>
    <m/>
    <n v="9264"/>
    <m/>
    <m/>
    <m/>
    <m/>
    <m/>
    <m/>
    <s v="Matriks"/>
    <s v="Mevcut Müşteri"/>
    <s v="Yeni Satış"/>
    <s v="Kontor"/>
    <s v="Kontor Satışı"/>
    <s v="Diğer"/>
    <s v="Kanal Satış"/>
    <s v="Matriks"/>
    <s v="Yurt İçi"/>
    <s v="Türkiye"/>
    <s v="Merkez"/>
  </r>
  <r>
    <m/>
    <m/>
    <x v="362"/>
    <s v="Q3"/>
    <x v="1"/>
    <x v="7"/>
    <m/>
    <s v="AC GLOBAL SU VE HIZLI TÜKETİM ÜRÜNLERİ DAĞITIM PAZARLAMA SAN VE TİC.LTD.ŞTİ"/>
    <s v="UH.01.002"/>
    <s v="Unidox Kontör"/>
    <s v="Univera Kontör Satışı"/>
    <x v="6"/>
    <s v="E-Dönüşüm"/>
    <s v="Unidox"/>
    <n v="1.2"/>
    <m/>
    <n v="100000"/>
    <m/>
    <m/>
    <m/>
    <n v="0"/>
    <m/>
    <n v="120000"/>
    <m/>
    <m/>
    <m/>
    <m/>
    <m/>
    <m/>
    <s v="AC Global"/>
    <s v="Mevcut Müşteri"/>
    <s v="Yeni Satış"/>
    <s v="Kontor"/>
    <s v="Kontor Satışı"/>
    <s v="Diğer"/>
    <s v="Univera Satış"/>
    <s v="Saha Satış"/>
    <s v="Yurt İçi"/>
    <s v="Türkiye"/>
    <s v="Dist"/>
  </r>
  <r>
    <m/>
    <m/>
    <x v="362"/>
    <s v="Q3"/>
    <x v="1"/>
    <x v="7"/>
    <m/>
    <s v="BİRLEŞİK DAĞITIM PAZARLAMA TURİZM TİCARET VE SAN.ANONİM ŞİRK"/>
    <s v="UH.01.002"/>
    <s v="Unidox Kontör"/>
    <s v="Univera Kontör Satışı"/>
    <x v="6"/>
    <s v="E-Dönüşüm"/>
    <s v="Unidox"/>
    <n v="1.22"/>
    <m/>
    <n v="100000"/>
    <m/>
    <m/>
    <m/>
    <n v="0"/>
    <m/>
    <n v="122000"/>
    <m/>
    <m/>
    <m/>
    <m/>
    <m/>
    <m/>
    <s v="Birleşik Dağıtım"/>
    <s v="Mevcut Müşteri"/>
    <s v="Yeni Satış"/>
    <s v="Kontor"/>
    <s v="Kontor Satışı"/>
    <s v="Diğer"/>
    <s v="Univera Satış"/>
    <s v="Saha Satış"/>
    <s v="Yurt İçi"/>
    <s v="Türkiye"/>
    <s v="Merkez"/>
  </r>
  <r>
    <m/>
    <m/>
    <x v="362"/>
    <s v="Q3"/>
    <x v="1"/>
    <x v="7"/>
    <m/>
    <s v="Eçözüm Bilgi Teknolojileri A.Ş."/>
    <s v="UH.01.002"/>
    <s v="Unidox Kontör"/>
    <s v="Univera Kontör Satışı"/>
    <x v="6"/>
    <s v="E-Dönüşüm"/>
    <s v="Unidox"/>
    <n v="3.7519999999999998"/>
    <m/>
    <n v="5000"/>
    <m/>
    <m/>
    <m/>
    <n v="0"/>
    <m/>
    <n v="18760"/>
    <m/>
    <m/>
    <m/>
    <m/>
    <m/>
    <m/>
    <s v="E Çözüm"/>
    <s v="Param Grup"/>
    <s v="Yeni Satış"/>
    <s v="Kontor"/>
    <s v="Kontor Satışı"/>
    <s v="Diğer"/>
    <s v="Univera Satış"/>
    <s v="Saha Satış"/>
    <s v="Yurt İçi"/>
    <s v="Türkiye"/>
    <s v="Merkez"/>
  </r>
  <r>
    <m/>
    <m/>
    <x v="362"/>
    <s v="Q3"/>
    <x v="1"/>
    <x v="7"/>
    <m/>
    <s v="Endi Gıda Pazarlama Sanayi ve Ticaret A.Ş."/>
    <s v="UH.01.002"/>
    <s v="Unidox Kontör"/>
    <s v="Univera Kontör Satışı"/>
    <x v="6"/>
    <s v="E-Dönüşüm"/>
    <s v="Unidox"/>
    <n v="1.39"/>
    <m/>
    <n v="100000"/>
    <m/>
    <m/>
    <m/>
    <n v="0"/>
    <m/>
    <n v="139000"/>
    <m/>
    <m/>
    <m/>
    <m/>
    <m/>
    <m/>
    <s v="Endi Gıda"/>
    <s v="Yeni Müşteri"/>
    <s v="Yeni Satış"/>
    <s v="Kontor"/>
    <s v="Kontor Satışı"/>
    <s v="Diğer"/>
    <s v="Univera Satış"/>
    <s v="Saha Satış"/>
    <s v="Yurt İçi"/>
    <s v="Türkiye"/>
    <s v="Merkez"/>
  </r>
  <r>
    <m/>
    <m/>
    <x v="362"/>
    <s v="Q3"/>
    <x v="1"/>
    <x v="7"/>
    <m/>
    <s v="Eminoğlu Mermer"/>
    <s v="SH.02.001"/>
    <s v="Stokbar Panorama - Yazılım Bakımı Hizmeti"/>
    <s v="Univera - Eminoglu Mermercilik"/>
    <x v="19"/>
    <s v="Stokbar"/>
    <s v="Stokbar"/>
    <n v="335988"/>
    <m/>
    <n v="1"/>
    <m/>
    <m/>
    <m/>
    <n v="0"/>
    <m/>
    <n v="335988"/>
    <m/>
    <m/>
    <m/>
    <m/>
    <m/>
    <m/>
    <s v="Eminoğlu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362"/>
    <s v="Q3"/>
    <x v="1"/>
    <x v="7"/>
    <m/>
    <s v="Eminoğlu Mermer"/>
    <s v="SH.03.004"/>
    <s v="Stokbar Panorama - Çağrı Merkezi Hizmeti (Depo/Lokasyon)"/>
    <s v="Univera - Eminoglu Mermercilik"/>
    <x v="19"/>
    <s v="Stokbar"/>
    <s v="Stokbar"/>
    <n v="51012"/>
    <m/>
    <n v="1"/>
    <m/>
    <m/>
    <m/>
    <n v="0"/>
    <m/>
    <n v="51012"/>
    <m/>
    <m/>
    <m/>
    <m/>
    <m/>
    <m/>
    <s v="Eminoğlu"/>
    <s v="Mevcut Müşteri"/>
    <s v="Yenileme"/>
    <s v="Hizmet"/>
    <s v="Çağrı Merkezi"/>
    <s v="Diğer"/>
    <s v="Univera Satış"/>
    <s v="Saha Satış"/>
    <s v="Yurt İçi"/>
    <s v="Türkiye"/>
    <s v="Merkez"/>
  </r>
  <r>
    <m/>
    <m/>
    <x v="362"/>
    <s v="Q3"/>
    <x v="1"/>
    <x v="7"/>
    <m/>
    <s v="Eminoğlu Mermer"/>
    <s v="PP.01.002"/>
    <s v="Panorama Platform 8 (P8) Geçiş Yazılımı"/>
    <s v="Univera - Eminoglu Mermercilik"/>
    <x v="19"/>
    <s v="Quest"/>
    <s v="Quest"/>
    <n v="73000"/>
    <m/>
    <n v="1"/>
    <m/>
    <m/>
    <m/>
    <n v="0"/>
    <m/>
    <n v="73000"/>
    <m/>
    <m/>
    <m/>
    <m/>
    <m/>
    <m/>
    <s v="Eminoğlu"/>
    <s v="Mevcut Müşteri"/>
    <s v="Yeni Satış"/>
    <s v="Lisans"/>
    <s v="Lisans Satışı"/>
    <s v="Diğer"/>
    <s v="Univera Satış"/>
    <s v="Saha Satış"/>
    <s v="Yurt İçi"/>
    <s v="Türkiye"/>
    <s v="Merkez"/>
  </r>
  <r>
    <m/>
    <m/>
    <x v="362"/>
    <s v="Q3"/>
    <x v="1"/>
    <x v="7"/>
    <m/>
    <s v="OF ÇAYSAN TARIM ÜRÜN ENTEGRE TES SAN VE TİC A Ş"/>
    <s v="EH.06.001"/>
    <s v="Enroute Panorama - Hosting Hizmeti"/>
    <s v="Univera - Ofçaysan"/>
    <x v="19"/>
    <s v="Hosting"/>
    <s v="Enroute"/>
    <n v="216939.66"/>
    <m/>
    <n v="1"/>
    <m/>
    <m/>
    <m/>
    <n v="0"/>
    <m/>
    <n v="216939.66"/>
    <m/>
    <m/>
    <m/>
    <m/>
    <m/>
    <m/>
    <s v="Ofçaysan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363"/>
    <s v="Q2"/>
    <x v="0"/>
    <x v="5"/>
    <m/>
    <s v="BRISA BRIDGESTONE SABANCI LASTIK SANAYI VE TICARET A.S."/>
    <s v="EY.01.010"/>
    <s v="ENROUTE PANORAMA WEB CONNECTOR LISANSI"/>
    <s v="Univera - Brisa Bridgestone"/>
    <x v="2"/>
    <s v="Enroute"/>
    <m/>
    <n v="850325.76"/>
    <m/>
    <n v="1"/>
    <m/>
    <n v="850325.76"/>
    <m/>
    <n v="0"/>
    <m/>
    <n v="850325.76"/>
    <m/>
    <n v="0"/>
    <n v="0"/>
    <s v="UNI240000000902"/>
    <m/>
    <m/>
    <s v="Brisa"/>
    <s v="Mevcut Müşteri"/>
    <s v="Yeni Satış"/>
    <s v="Lisans"/>
    <s v="Lisans Satışı"/>
    <s v="Key Account"/>
    <s v="Univera Satış"/>
    <s v="Saha Satış"/>
    <s v="Yurt İçi"/>
    <s v="Türkiye"/>
    <s v="Merkez"/>
  </r>
  <r>
    <m/>
    <m/>
    <x v="363"/>
    <s v="Q2"/>
    <x v="0"/>
    <x v="4"/>
    <m/>
    <s v="PERNOD RICARD ISTANBUL IÇ VE DIS TIC. LTD. STI"/>
    <s v="EY.01.018"/>
    <s v="EnRoute Panorama Platform Ek Kullanici Lisansi  (50 - 150 Kullanici)"/>
    <s v="Univera - Pernod Ricard"/>
    <x v="12"/>
    <s v="Enroute"/>
    <m/>
    <n v="6853.44"/>
    <m/>
    <n v="10"/>
    <m/>
    <n v="68534.399999999994"/>
    <m/>
    <n v="0"/>
    <m/>
    <n v="68534.399999999994"/>
    <m/>
    <n v="0"/>
    <n v="0"/>
    <s v="UNI240000000823"/>
    <m/>
    <m/>
    <s v="Pernod Ricard"/>
    <s v="Mevcut Müşteri"/>
    <s v="Yeni Satış"/>
    <s v="Lisans"/>
    <s v="Lisans Satışı"/>
    <s v="Key Account"/>
    <s v="Univera Satış"/>
    <s v="Saha Satış"/>
    <s v="Yurt İçi"/>
    <s v="Türkiye"/>
    <s v="Merkez"/>
  </r>
  <r>
    <m/>
    <m/>
    <x v="363"/>
    <s v="Q2"/>
    <x v="0"/>
    <x v="5"/>
    <m/>
    <s v="NESTLE TÜRKIYE GIDA SANAYI A.S."/>
    <s v="EY.06.001"/>
    <s v="EnRoute Panorama - Yazilim Gelistirme Hizmeti"/>
    <s v="Univera - Nestle Retail"/>
    <x v="11"/>
    <s v="Enroute"/>
    <m/>
    <n v="6633.5100286532952"/>
    <m/>
    <n v="6.98"/>
    <m/>
    <n v="46301.899799999999"/>
    <m/>
    <n v="-2.0000000000000001E-4"/>
    <m/>
    <n v="46301.9"/>
    <m/>
    <n v="0"/>
    <n v="0"/>
    <s v="UNI240000000893"/>
    <m/>
    <m/>
    <s v="Nestle"/>
    <s v="Mevcut Müşteri"/>
    <s v="Yeni Satış"/>
    <s v="Hizmet"/>
    <s v="Yazılım Geliştirme"/>
    <s v="Key Account"/>
    <s v="Univera Satış"/>
    <s v="Saha Satış"/>
    <s v="Yurt İçi"/>
    <s v="Türkiye"/>
    <s v="Merkez"/>
  </r>
  <r>
    <m/>
    <m/>
    <x v="363"/>
    <s v="Q2"/>
    <x v="0"/>
    <x v="5"/>
    <m/>
    <s v="NESTLE TÜRKIYE GIDA SANAYI A.S."/>
    <s v="EY.06.001"/>
    <s v="EnRoute Panorama - Yazilim Gelistirme Hizmeti"/>
    <s v="Univera - Nestle Retail"/>
    <x v="11"/>
    <s v="Enroute"/>
    <m/>
    <n v="6191.2692307692314"/>
    <m/>
    <n v="4.68"/>
    <m/>
    <n v="28975.143599999999"/>
    <m/>
    <n v="3.5999999999999999E-3"/>
    <m/>
    <n v="28975.14"/>
    <m/>
    <n v="0"/>
    <n v="0"/>
    <s v="UNI240000000893"/>
    <m/>
    <m/>
    <s v="Nestle"/>
    <s v="Mevcut Müşteri"/>
    <s v="Yeni Satış"/>
    <s v="Hizmet"/>
    <s v="Yazılım Geliştirme"/>
    <s v="Key Account"/>
    <s v="Univera Satış"/>
    <s v="Saha Satış"/>
    <s v="Yurt İçi"/>
    <s v="Türkiye"/>
    <s v="Merkez"/>
  </r>
  <r>
    <m/>
    <m/>
    <x v="363"/>
    <s v="Q2"/>
    <x v="0"/>
    <x v="5"/>
    <m/>
    <s v="NESTLE TÜRKIYE GIDA SANAYI A.S."/>
    <s v="EY.06.001"/>
    <s v="EnRoute Panorama - Yazilim Gelistirme Hizmeti"/>
    <s v="Univera - Nestle Retail"/>
    <x v="11"/>
    <s v="Enroute"/>
    <m/>
    <n v="6191.27"/>
    <m/>
    <n v="4"/>
    <m/>
    <n v="24765.08"/>
    <m/>
    <n v="0"/>
    <m/>
    <n v="24765.08"/>
    <m/>
    <n v="0"/>
    <n v="0"/>
    <s v="UNI240000000893"/>
    <m/>
    <m/>
    <s v="Nestle"/>
    <s v="Mevcut Müşteri"/>
    <s v="Yeni Satış"/>
    <s v="Hizmet"/>
    <s v="Yazılım Geliştirme"/>
    <s v="Key Account"/>
    <s v="Univera Satış"/>
    <s v="Saha Satış"/>
    <s v="Yurt İçi"/>
    <s v="Türkiye"/>
    <s v="Merkez"/>
  </r>
  <r>
    <m/>
    <m/>
    <x v="363"/>
    <s v="Q2"/>
    <x v="0"/>
    <x v="5"/>
    <m/>
    <s v="NESTLE TÜRKIYE GIDA SANAYI A.S."/>
    <s v="EY.06.001"/>
    <s v="EnRoute Panorama - Yazilim Gelistirme Hizmeti"/>
    <s v="Univera - Nestle Retail"/>
    <x v="11"/>
    <s v="Enroute"/>
    <m/>
    <n v="6191.27"/>
    <m/>
    <n v="1"/>
    <m/>
    <n v="6191.27"/>
    <m/>
    <n v="0"/>
    <m/>
    <n v="6191.27"/>
    <m/>
    <n v="0"/>
    <n v="0"/>
    <s v="UNI240000000893"/>
    <m/>
    <m/>
    <s v="Nestle"/>
    <s v="Mevcut Müşteri"/>
    <s v="Yeni Satış"/>
    <s v="Hizmet"/>
    <s v="Yazılım Geliştirme"/>
    <s v="Key Account"/>
    <s v="Univera Satış"/>
    <s v="Saha Satış"/>
    <s v="Yurt İçi"/>
    <s v="Türkiye"/>
    <s v="Merkez"/>
  </r>
  <r>
    <m/>
    <m/>
    <x v="363"/>
    <s v="Q2"/>
    <x v="0"/>
    <x v="5"/>
    <m/>
    <s v="NESTLE TÜRKIYE GIDA SANAYI A.S."/>
    <s v="EY.06.001"/>
    <s v="EnRoute Panorama - Yazilim Gelistirme Hizmeti"/>
    <s v="Univera - Nestle Retail"/>
    <x v="11"/>
    <s v="Enroute"/>
    <m/>
    <n v="3685.26"/>
    <m/>
    <n v="1"/>
    <m/>
    <n v="3685.26"/>
    <m/>
    <n v="0"/>
    <m/>
    <n v="3685.26"/>
    <m/>
    <n v="0"/>
    <n v="0"/>
    <s v="UNI240000000893"/>
    <m/>
    <m/>
    <s v="Nestle"/>
    <s v="Mevcut Müşteri"/>
    <s v="Yeni Satış"/>
    <s v="Hizmet"/>
    <s v="Yazılım Geliştirme"/>
    <s v="Key Account"/>
    <s v="Univera Satış"/>
    <s v="Saha Satış"/>
    <s v="Yurt İçi"/>
    <s v="Türkiye"/>
    <s v="Merkez"/>
  </r>
  <r>
    <m/>
    <m/>
    <x v="363"/>
    <s v="Q2"/>
    <x v="0"/>
    <x v="5"/>
    <m/>
    <s v="BRISA BRIDGESTONE SABANCI LASTIK SANAYI VE TICARET A.S."/>
    <s v="EH.02.001"/>
    <s v="EnRoute Panorama - Yazilim Bakimi, Yasatma ve Merkezi Destek Hizmeti"/>
    <s v="Univera - Brisa Bridgestone"/>
    <x v="2"/>
    <s v="Enroute"/>
    <m/>
    <n v="845874.81"/>
    <m/>
    <n v="1"/>
    <m/>
    <n v="845874.81"/>
    <m/>
    <n v="0"/>
    <m/>
    <n v="845874.81"/>
    <m/>
    <n v="0"/>
    <n v="0"/>
    <s v="UNI240000000897"/>
    <m/>
    <m/>
    <s v="Brisa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363"/>
    <s v="Q2"/>
    <x v="0"/>
    <x v="5"/>
    <m/>
    <s v="NESTLE TÜRKIYE GIDA SANAYI A.S."/>
    <s v="EH.05.002"/>
    <s v="EnRoute Panorama - Rapor Gelistirme Hizmeti"/>
    <s v="Univera - Nestle Retail"/>
    <x v="11"/>
    <s v="Enroute"/>
    <m/>
    <n v="6633.51"/>
    <m/>
    <n v="14"/>
    <m/>
    <n v="92869.14"/>
    <m/>
    <n v="0"/>
    <m/>
    <n v="92869.14"/>
    <m/>
    <n v="0"/>
    <n v="0"/>
    <s v="UNI240000000893"/>
    <m/>
    <m/>
    <s v="Nestle"/>
    <s v="Mevcut Müşteri"/>
    <s v="Yeni Satış"/>
    <s v="Hizmet"/>
    <s v="Rapor Geliştirme"/>
    <s v="Key Account"/>
    <s v="Univera Satış"/>
    <s v="Saha Satış"/>
    <s v="Yurt İçi"/>
    <s v="Türkiye"/>
    <s v="Merkez"/>
  </r>
  <r>
    <m/>
    <m/>
    <x v="363"/>
    <s v="Q2"/>
    <x v="0"/>
    <x v="5"/>
    <m/>
    <s v="NESTLE TÜRKIYE GIDA SANAYI A.S."/>
    <s v="EH.05.002"/>
    <s v="EnRoute Panorama - Rapor Gelistirme Hizmeti"/>
    <s v="Univera - Nestle Retail"/>
    <x v="11"/>
    <s v="Enroute"/>
    <m/>
    <n v="3158.81"/>
    <m/>
    <n v="7"/>
    <m/>
    <n v="22111.67"/>
    <m/>
    <n v="0"/>
    <m/>
    <n v="22111.67"/>
    <m/>
    <n v="0"/>
    <n v="0"/>
    <s v="UNI240000000893"/>
    <m/>
    <m/>
    <s v="Nestle"/>
    <s v="Mevcut Müşteri"/>
    <s v="Yeni Satış"/>
    <s v="Hizmet"/>
    <s v="Rapor Geliştirme"/>
    <s v="Key Account"/>
    <s v="Univera Satış"/>
    <s v="Saha Satış"/>
    <s v="Yurt İçi"/>
    <s v="Türkiye"/>
    <s v="Merkez"/>
  </r>
  <r>
    <m/>
    <m/>
    <x v="363"/>
    <s v="Q2"/>
    <x v="0"/>
    <x v="5"/>
    <m/>
    <s v="NESTLE TÜRKIYE GIDA SANAYI A.S."/>
    <s v="EH.05.002"/>
    <s v="EnRoute Panorama - Rapor Gelistirme Hizmeti"/>
    <s v="Univera - Nestle Retail"/>
    <x v="11"/>
    <s v="Enroute"/>
    <m/>
    <n v="3948.52"/>
    <m/>
    <n v="3"/>
    <m/>
    <n v="11845.56"/>
    <m/>
    <n v="0"/>
    <m/>
    <n v="11845.56"/>
    <m/>
    <n v="0"/>
    <n v="0"/>
    <s v="UNI240000000893"/>
    <m/>
    <m/>
    <s v="Nestle"/>
    <s v="Mevcut Müşteri"/>
    <s v="Yeni Satış"/>
    <s v="Hizmet"/>
    <s v="Rapor Geliştirme"/>
    <s v="Key Account"/>
    <s v="Univera Satış"/>
    <s v="Saha Satış"/>
    <s v="Yurt İçi"/>
    <s v="Türkiye"/>
    <s v="Merkez"/>
  </r>
  <r>
    <m/>
    <m/>
    <x v="363"/>
    <s v="Q2"/>
    <x v="0"/>
    <x v="5"/>
    <m/>
    <s v="NESTLE TÜRKIYE GIDA SANAYI A.S."/>
    <s v="EH.05.002"/>
    <s v="EnRoute Panorama - Rapor Gelistirme Hizmeti"/>
    <s v="Univera - Nestle Retail"/>
    <x v="11"/>
    <s v="Enroute"/>
    <m/>
    <n v="5306.81"/>
    <m/>
    <n v="1"/>
    <m/>
    <n v="5306.81"/>
    <m/>
    <n v="0"/>
    <m/>
    <n v="5306.81"/>
    <m/>
    <n v="0"/>
    <n v="0"/>
    <s v="UNI240000000893"/>
    <m/>
    <m/>
    <s v="Nestle"/>
    <s v="Mevcut Müşteri"/>
    <s v="Yeni Satış"/>
    <s v="Hizmet"/>
    <s v="Rapor Geliştirme"/>
    <s v="Key Account"/>
    <s v="Univera Satış"/>
    <s v="Saha Satış"/>
    <s v="Yurt İçi"/>
    <s v="Türkiye"/>
    <s v="Merkez"/>
  </r>
  <r>
    <m/>
    <m/>
    <x v="363"/>
    <s v="Q2"/>
    <x v="0"/>
    <x v="5"/>
    <m/>
    <s v="NESTLE TÜRKIYE GIDA SANAYI A.S."/>
    <s v="EH.01.001"/>
    <s v="EnRoute Panorama - Proje Yönetim Hizmeti"/>
    <s v="Univera - Nestle Retail"/>
    <x v="11"/>
    <s v="Enroute"/>
    <m/>
    <n v="6633.51"/>
    <m/>
    <n v="1"/>
    <m/>
    <n v="6633.51"/>
    <m/>
    <n v="0"/>
    <m/>
    <n v="6633.51"/>
    <m/>
    <n v="0"/>
    <n v="0"/>
    <s v="UNI240000000893"/>
    <m/>
    <m/>
    <s v="Nestle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363"/>
    <s v="Q2"/>
    <x v="0"/>
    <x v="5"/>
    <m/>
    <s v="NESTLE TÜRKIYE GIDA SANAYI A.S."/>
    <s v="EH.01.001"/>
    <s v="EnRoute Panorama - Proje Yönetim Hizmeti"/>
    <s v="Univera - Nestle Retail"/>
    <x v="11"/>
    <s v="Enroute"/>
    <m/>
    <n v="6191.27"/>
    <m/>
    <n v="1"/>
    <m/>
    <n v="6191.27"/>
    <m/>
    <n v="0"/>
    <m/>
    <n v="6191.27"/>
    <m/>
    <n v="0"/>
    <n v="0"/>
    <s v="UNI240000000893"/>
    <m/>
    <m/>
    <s v="Nestle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363"/>
    <s v="Q2"/>
    <x v="0"/>
    <x v="5"/>
    <m/>
    <s v="NESTLE TÜRKIYE GIDA SANAYI A.S."/>
    <s v="EH.01.001"/>
    <s v="EnRoute Panorama - Proje Yönetim Hizmeti"/>
    <s v="Univera - Nestle Retail"/>
    <x v="11"/>
    <s v="Enroute"/>
    <m/>
    <n v="3537.87"/>
    <m/>
    <n v="1"/>
    <m/>
    <n v="3537.87"/>
    <m/>
    <n v="0"/>
    <m/>
    <n v="3537.87"/>
    <m/>
    <n v="0"/>
    <n v="0"/>
    <s v="UNI240000000893"/>
    <m/>
    <m/>
    <s v="Nestle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363"/>
    <s v="Q2"/>
    <x v="0"/>
    <x v="5"/>
    <m/>
    <s v="Şölen Çikolata Gıda Sanayi Ve Ticaret A. Ş."/>
    <s v="EYS.01.014"/>
    <s v="EnRoute Panorama - Platform Back Office Kullanici Lisansi (Standart)"/>
    <s v="Univera - Şölen Irak"/>
    <x v="4"/>
    <s v="Enroute"/>
    <m/>
    <n v="10500"/>
    <m/>
    <n v="20"/>
    <m/>
    <n v="210000"/>
    <m/>
    <n v="0"/>
    <m/>
    <n v="210000"/>
    <m/>
    <n v="0"/>
    <n v="0"/>
    <s v="UNI240000000877"/>
    <m/>
    <m/>
    <s v="Şölen"/>
    <s v="Mevcut Müşteri"/>
    <s v="Yeni Satış"/>
    <s v="Lisans"/>
    <s v="Lisans Satışı"/>
    <s v="Key Account"/>
    <s v="Univera Satış"/>
    <s v="Saha Satış"/>
    <s v="Yurt İçi"/>
    <s v="Türkiye"/>
    <s v="Merkez"/>
  </r>
  <r>
    <m/>
    <m/>
    <x v="363"/>
    <s v="Q2"/>
    <x v="0"/>
    <x v="4"/>
    <m/>
    <s v="DOGUS ÇAY VE GIDA MADD.ÜRT.PAZ.ITH.IHR.A.S"/>
    <s v="EYS.04.012"/>
    <s v="EnRoute Panorama - E-Dönüsüm Modül Lisansi Standart"/>
    <s v="Univera Doğuş Çay Projesi"/>
    <x v="7"/>
    <s v="Enroute"/>
    <m/>
    <n v="14552.300000000001"/>
    <m/>
    <n v="3"/>
    <m/>
    <n v="62367"/>
    <m/>
    <n v="18710.099999999999"/>
    <m/>
    <n v="43656.9"/>
    <m/>
    <n v="0"/>
    <n v="0"/>
    <s v="UNI240000000829"/>
    <m/>
    <m/>
    <s v="Doğuş Çay"/>
    <s v="Mevcut Müşteri"/>
    <s v="Yeni Satış"/>
    <s v="Lisans"/>
    <s v="Lisans Satışı"/>
    <s v="Key Account"/>
    <s v="Univera Satış"/>
    <s v="Saha Satış"/>
    <s v="Yurt İçi"/>
    <s v="Türkiye"/>
    <s v="Merkez"/>
  </r>
  <r>
    <m/>
    <m/>
    <x v="363"/>
    <s v="Q4"/>
    <x v="0"/>
    <x v="10"/>
    <m/>
    <s v="KALPAKÇIOGLU GIDA SAN. VE TIC. LTD. STI."/>
    <s v="EH.03.001"/>
    <s v="EnRoute Panorama - Çafri Merkezi Hizmeti  (MSD)"/>
    <s v="Univera - JTI"/>
    <x v="11"/>
    <s v="Enroute"/>
    <m/>
    <n v="1161.2"/>
    <m/>
    <n v="2"/>
    <m/>
    <n v="2322.4"/>
    <m/>
    <n v="0"/>
    <m/>
    <n v="2322.4"/>
    <m/>
    <n v="0"/>
    <n v="0"/>
    <s v="UNI240000002004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363"/>
    <s v="Q4"/>
    <x v="0"/>
    <x v="10"/>
    <m/>
    <s v="PIRAMIT GIDA LOJISTIK TICARET TIC. A.S."/>
    <s v="EH.03.001"/>
    <s v="EnRoute Panorama - Çafri Merkezi Hizmeti  (MSD)"/>
    <s v="Univera - JTI"/>
    <x v="11"/>
    <s v="Enroute"/>
    <m/>
    <n v="1161.2"/>
    <m/>
    <n v="2"/>
    <m/>
    <n v="2322.4"/>
    <m/>
    <n v="0"/>
    <m/>
    <n v="2322.4"/>
    <m/>
    <n v="0"/>
    <n v="0"/>
    <s v="UNI240000002010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363"/>
    <s v="Q4"/>
    <x v="0"/>
    <x v="10"/>
    <m/>
    <s v="SAMI EMGIN DAG. PAZ. TUR. TEKS. INS. SAN. TIC. LTD. STI."/>
    <s v="EH.03.001"/>
    <s v="EnRoute Panorama - Çafri Merkezi Hizmeti  (MSD)"/>
    <s v="Univera - JTI"/>
    <x v="11"/>
    <s v="Enroute"/>
    <m/>
    <n v="1161.2"/>
    <m/>
    <n v="2"/>
    <m/>
    <n v="2322.4"/>
    <m/>
    <n v="0"/>
    <m/>
    <n v="2322.4"/>
    <m/>
    <n v="0"/>
    <n v="0"/>
    <s v="UNI240000002013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363"/>
    <s v="Q4"/>
    <x v="0"/>
    <x v="10"/>
    <m/>
    <s v="SEYPA GIDA IHTIYAÇ MAD.ÜRETIM.DAG.VE TIC. A.S."/>
    <s v="EH.03.001"/>
    <s v="EnRoute Panorama - Çafri Merkezi Hizmeti  (MSD)"/>
    <s v="Univera - JTI"/>
    <x v="11"/>
    <s v="Enroute"/>
    <m/>
    <n v="1161.2"/>
    <m/>
    <n v="2"/>
    <m/>
    <n v="2322.4"/>
    <m/>
    <n v="0"/>
    <m/>
    <n v="2322.4"/>
    <m/>
    <n v="0"/>
    <n v="0"/>
    <s v="UNI240000002015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363"/>
    <s v="Q2"/>
    <x v="0"/>
    <x v="5"/>
    <m/>
    <s v="Mey İçki Sanayi ve Ticaret A.Ş."/>
    <s v="EH.03.004"/>
    <s v="EnRoute Panorama - Admin Operatör Hizmeti"/>
    <s v="Univera - Mey İçki"/>
    <x v="2"/>
    <s v="Enroute"/>
    <m/>
    <n v="87561.02"/>
    <m/>
    <n v="1"/>
    <m/>
    <n v="87561.018800000005"/>
    <m/>
    <n v="-1.1999999999999999E-3"/>
    <m/>
    <n v="87561.02"/>
    <m/>
    <n v="0"/>
    <n v="0"/>
    <s v="UNI240000000847"/>
    <m/>
    <m/>
    <s v="Mey İçki"/>
    <s v="Mevcut Müşteri"/>
    <s v="Yenileme"/>
    <s v="Hizmet"/>
    <s v="Uzman Destek Hizmeti"/>
    <s v="Key Account"/>
    <s v="Univera Satış"/>
    <s v="Saha Satış"/>
    <s v="Yurt İçi"/>
    <s v="Türkiye"/>
    <s v="Merkez"/>
  </r>
  <r>
    <m/>
    <m/>
    <x v="363"/>
    <s v="Q2"/>
    <x v="0"/>
    <x v="5"/>
    <m/>
    <s v="Şölen Çikolata Gıda Sanayi Ve Ticaret A. Ş."/>
    <s v="EH.03.004"/>
    <s v="EnRoute Panorama - Admin Operatör Hizmeti"/>
    <s v="Univera - Şölen"/>
    <x v="2"/>
    <s v="Enroute"/>
    <m/>
    <n v="99000"/>
    <m/>
    <n v="1"/>
    <m/>
    <n v="99000"/>
    <m/>
    <n v="0"/>
    <m/>
    <n v="99000"/>
    <m/>
    <n v="0"/>
    <n v="0"/>
    <s v="UNI240000000851"/>
    <m/>
    <m/>
    <s v="Şölen"/>
    <s v="Mevcut Müşteri"/>
    <s v="Yenileme"/>
    <s v="Hizmet"/>
    <s v="Uzman Destek Hizmeti"/>
    <s v="Key Account"/>
    <s v="Univera Satış"/>
    <s v="Saha Satış"/>
    <s v="Yurt İçi"/>
    <s v="Türkiye"/>
    <s v="Merkez"/>
  </r>
  <r>
    <m/>
    <m/>
    <x v="363"/>
    <s v="Q3"/>
    <x v="1"/>
    <x v="7"/>
    <m/>
    <s v="POLARİS YAZILIM ÇÖZÜMLERİ VE DANIŞMANLIK HİZMETLERİ LTD.ŞTİ."/>
    <s v="WProje Yönetimi.01.008"/>
    <s v="Webplus Distribution Satış-Dağıtım Yazılımı (Enterprise) Kiralama Hizmeti"/>
    <s v="Univera - Kanal"/>
    <x v="5"/>
    <s v="Enroute"/>
    <s v="Webplus"/>
    <n v="28519.87"/>
    <m/>
    <n v="3"/>
    <m/>
    <m/>
    <m/>
    <n v="0"/>
    <m/>
    <n v="85559.61"/>
    <m/>
    <m/>
    <m/>
    <m/>
    <m/>
    <m/>
    <s v="Polaris"/>
    <s v="Mevcut Müşteri"/>
    <s v="Yeni Satış"/>
    <s v="Lisans"/>
    <s v="Lisans Kiralama"/>
    <s v="Diğer"/>
    <s v="Kanal Satış"/>
    <s v="Polaris"/>
    <s v="Yurt İçi"/>
    <s v="Türkiye"/>
    <s v="Merkez"/>
  </r>
  <r>
    <m/>
    <m/>
    <x v="363"/>
    <s v="Q3"/>
    <x v="1"/>
    <x v="7"/>
    <m/>
    <s v="TAÇ TOPTAN GIDA TICARET VE SANAYI LIMITED SIRKETI"/>
    <s v="UH.01.002"/>
    <s v="Unidox Kontör"/>
    <s v="Univera Kontör Satışı"/>
    <x v="6"/>
    <s v="E-Dönüşüm"/>
    <s v="Unidox"/>
    <n v="1"/>
    <m/>
    <n v="250000"/>
    <m/>
    <m/>
    <m/>
    <n v="0"/>
    <m/>
    <n v="250000"/>
    <m/>
    <m/>
    <m/>
    <m/>
    <m/>
    <m/>
    <s v="Taç Toptan Gıda"/>
    <s v="Yeni Müşteri"/>
    <s v="Yeni Satış"/>
    <s v="Kontor"/>
    <s v="Kontor Satışı"/>
    <s v="Diğer"/>
    <s v="Univera Satış"/>
    <s v="Saha Satış"/>
    <s v="Yurt İçi"/>
    <s v="Türkiye"/>
    <s v="Merkez"/>
  </r>
  <r>
    <m/>
    <m/>
    <x v="363"/>
    <s v="Q3"/>
    <x v="1"/>
    <x v="7"/>
    <m/>
    <s v="ATA GIDA AMBALAJ SANAYI VE PAZARLAMA ANONIM SIRKETI"/>
    <s v="EH.06.001"/>
    <s v="Enroute Panorama - Hosting Hizmeti"/>
    <s v="Univera - Henkel"/>
    <x v="16"/>
    <s v="Hosting"/>
    <s v="Enroute"/>
    <n v="3511.36"/>
    <m/>
    <n v="1"/>
    <m/>
    <m/>
    <m/>
    <n v="0"/>
    <m/>
    <n v="3511.36"/>
    <m/>
    <m/>
    <m/>
    <m/>
    <m/>
    <m/>
    <s v="Henkel"/>
    <s v="Mevcut Müşteri"/>
    <s v="Yenileme"/>
    <s v="Hizmet"/>
    <s v="Hosting"/>
    <s v="Diğer"/>
    <s v="Univera Satış"/>
    <s v="Saha Satış"/>
    <s v="Yurt İçi"/>
    <s v="Türkiye"/>
    <s v="Dist"/>
  </r>
  <r>
    <m/>
    <m/>
    <x v="363"/>
    <s v="Q3"/>
    <x v="1"/>
    <x v="7"/>
    <m/>
    <s v="Avrasya Tüketim Ürünleri Lojistik Pazarlama Yatırım Sanayi Ve Ticaret Limited Şirketi"/>
    <s v="EH.06.001"/>
    <s v="Enroute Panorama - Hosting Hizmeti"/>
    <s v="Univera - Henkel"/>
    <x v="16"/>
    <s v="Hosting"/>
    <s v="Enroute"/>
    <n v="87432.17"/>
    <m/>
    <n v="1"/>
    <m/>
    <m/>
    <m/>
    <n v="0"/>
    <m/>
    <n v="87432.17"/>
    <m/>
    <m/>
    <m/>
    <m/>
    <m/>
    <m/>
    <s v="Henkel"/>
    <s v="Mevcut Müşteri"/>
    <s v="Yenileme"/>
    <s v="Hizmet"/>
    <s v="Hosting"/>
    <s v="Diğer"/>
    <s v="Univera Satış"/>
    <s v="Saha Satış"/>
    <s v="Yurt İçi"/>
    <s v="Türkiye"/>
    <s v="Dist"/>
  </r>
  <r>
    <m/>
    <m/>
    <x v="363"/>
    <s v="Q3"/>
    <x v="1"/>
    <x v="7"/>
    <m/>
    <s v="Duru Itrıyat Deposu Sanayı Ve Tıcaret Anonım Sırketı"/>
    <s v="EH.06.001"/>
    <s v="Enroute Panorama - Hosting Hizmeti"/>
    <s v="Univera - Henkel"/>
    <x v="16"/>
    <s v="Hosting"/>
    <s v="Enroute"/>
    <n v="57261.35"/>
    <m/>
    <n v="1"/>
    <m/>
    <m/>
    <m/>
    <n v="0"/>
    <m/>
    <n v="57261.35"/>
    <m/>
    <m/>
    <m/>
    <m/>
    <m/>
    <m/>
    <s v="Henkel"/>
    <s v="Mevcut Müşteri"/>
    <s v="Yenileme"/>
    <s v="Hizmet"/>
    <s v="Hosting"/>
    <s v="Diğer"/>
    <s v="Univera Satış"/>
    <s v="Saha Satış"/>
    <s v="Yurt İçi"/>
    <s v="Türkiye"/>
    <s v="Dist"/>
  </r>
  <r>
    <m/>
    <m/>
    <x v="363"/>
    <s v="Q3"/>
    <x v="1"/>
    <x v="7"/>
    <m/>
    <s v="EKS ECOMMERCE DIS TICARET"/>
    <s v="EH.06.001"/>
    <s v="Enroute Panorama - Hosting Hizmeti"/>
    <s v="Univera - Henkel"/>
    <x v="16"/>
    <s v="Hosting"/>
    <s v="Enroute"/>
    <n v="46299.03"/>
    <m/>
    <n v="1"/>
    <m/>
    <m/>
    <m/>
    <n v="0"/>
    <m/>
    <n v="46299.03"/>
    <m/>
    <m/>
    <m/>
    <m/>
    <m/>
    <m/>
    <s v="Henkel"/>
    <s v="Mevcut Müşteri"/>
    <s v="Yenileme"/>
    <s v="Hizmet"/>
    <s v="Hosting"/>
    <s v="Diğer"/>
    <s v="Univera Satış"/>
    <s v="Saha Satış"/>
    <s v="Yurt İçi"/>
    <s v="Türkiye"/>
    <s v="Dist"/>
  </r>
  <r>
    <m/>
    <m/>
    <x v="363"/>
    <s v="Q3"/>
    <x v="1"/>
    <x v="7"/>
    <m/>
    <s v="END DAĞITIM E-TİCARET İTHALAT İHRACAT SANAYİ TİCARET LİMİTED ŞİRKETİ"/>
    <s v="EH.06.001"/>
    <s v="Enroute Panorama - Hosting Hizmeti"/>
    <s v="Univera - Henkel"/>
    <x v="16"/>
    <s v="Hosting"/>
    <s v="Enroute"/>
    <n v="5467.6"/>
    <m/>
    <n v="1"/>
    <m/>
    <m/>
    <m/>
    <n v="0"/>
    <m/>
    <n v="5467.6"/>
    <m/>
    <m/>
    <m/>
    <m/>
    <m/>
    <m/>
    <s v="Henkel"/>
    <s v="Mevcut Müşteri"/>
    <s v="Yenileme"/>
    <s v="Hizmet"/>
    <s v="Hosting"/>
    <s v="Diğer"/>
    <s v="Univera Satış"/>
    <s v="Saha Satış"/>
    <s v="Yurt İçi"/>
    <s v="Türkiye"/>
    <s v="Dist"/>
  </r>
  <r>
    <m/>
    <m/>
    <x v="363"/>
    <s v="Q3"/>
    <x v="1"/>
    <x v="7"/>
    <m/>
    <s v="HABITAT ZEYTIN ZEYTINYAGI GIDA TARIM SANAYI ITHALAT IHRACAT VE TICARET ANONIM SIRKETI"/>
    <s v="EH.06.001"/>
    <s v="Enroute Panorama - Hosting Hizmeti"/>
    <s v="Univera - Henkel"/>
    <x v="16"/>
    <s v="Hosting"/>
    <s v="Enroute"/>
    <n v="46120.12"/>
    <m/>
    <n v="1"/>
    <m/>
    <m/>
    <m/>
    <n v="0"/>
    <m/>
    <n v="46120.12"/>
    <m/>
    <m/>
    <m/>
    <m/>
    <m/>
    <m/>
    <s v="Henkel"/>
    <s v="Mevcut Müşteri"/>
    <s v="Yenileme"/>
    <s v="Hizmet"/>
    <s v="Hosting"/>
    <s v="Diğer"/>
    <s v="Univera Satış"/>
    <s v="Saha Satış"/>
    <s v="Yurt İçi"/>
    <s v="Türkiye"/>
    <s v="Dist"/>
  </r>
  <r>
    <m/>
    <m/>
    <x v="363"/>
    <s v="Q3"/>
    <x v="1"/>
    <x v="7"/>
    <m/>
    <s v="Haribo Şekerleme Tic. Ltd. Şti."/>
    <s v="EH.06.001"/>
    <s v="Enroute Panorama - Hosting Hizmeti"/>
    <s v="Univera - Haribo"/>
    <x v="13"/>
    <s v="Hosting"/>
    <s v="Enroute"/>
    <n v="151243.63041899999"/>
    <m/>
    <n v="2"/>
    <m/>
    <m/>
    <m/>
    <n v="0"/>
    <m/>
    <n v="302487.26083799999"/>
    <m/>
    <m/>
    <m/>
    <m/>
    <m/>
    <m/>
    <s v="Haribo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363"/>
    <s v="Q3"/>
    <x v="1"/>
    <x v="7"/>
    <m/>
    <s v="VAN KILIÇLAR Gıda Ve Tüketim Ürünleri Lojistik Paz. Yat. San. Tic Ltd Şti"/>
    <s v="EH.06.001"/>
    <s v="Enroute Panorama - Hosting Hizmeti"/>
    <s v="Univera - Henkel"/>
    <x v="16"/>
    <s v="Hosting"/>
    <s v="Enroute"/>
    <n v="165155.97"/>
    <m/>
    <n v="1"/>
    <m/>
    <m/>
    <m/>
    <n v="0"/>
    <m/>
    <n v="165155.97"/>
    <m/>
    <m/>
    <m/>
    <m/>
    <m/>
    <m/>
    <s v="Henkel"/>
    <s v="Mevcut Müşteri"/>
    <s v="Yenileme"/>
    <s v="Hizmet"/>
    <s v="Hosting"/>
    <s v="Diğer"/>
    <s v="Univera Satış"/>
    <s v="Saha Satış"/>
    <s v="Yurt İçi"/>
    <s v="Türkiye"/>
    <s v="Dist"/>
  </r>
  <r>
    <m/>
    <m/>
    <x v="363"/>
    <s v="Q3"/>
    <x v="1"/>
    <x v="7"/>
    <m/>
    <s v="BMC Otomotiv Sanayi ve Ticaret A. Ş."/>
    <s v="CDH.05.001"/>
    <s v="Calldesk Panorama - Yazılım Geliştirme Hizmeti"/>
    <s v="Univera - BMC"/>
    <x v="13"/>
    <s v="ServiceCore"/>
    <s v="Calldesk"/>
    <n v="14500"/>
    <m/>
    <n v="14.7"/>
    <m/>
    <m/>
    <m/>
    <n v="0"/>
    <m/>
    <n v="213150"/>
    <m/>
    <m/>
    <m/>
    <m/>
    <m/>
    <m/>
    <s v="BMC"/>
    <s v="Mevcut Müşteri"/>
    <s v="Yeni Satış"/>
    <s v="Hizmet"/>
    <s v="Yazılım Geliştirme"/>
    <s v="Key Account"/>
    <s v="Univera Satış"/>
    <s v="Saha Satış"/>
    <s v="Yurt İçi"/>
    <s v="Türkiye"/>
    <s v="Merkez"/>
  </r>
  <r>
    <m/>
    <m/>
    <x v="363"/>
    <s v="Q3"/>
    <x v="1"/>
    <x v="7"/>
    <m/>
    <s v="BMC Otomotiv Sanayi ve Ticaret A. Ş."/>
    <s v="CDH.05.001"/>
    <s v="Calldesk Panorama - Yazılım Geliştirme Hizmeti"/>
    <s v="Univera - BMC"/>
    <x v="13"/>
    <s v="ServiceCore"/>
    <s v="Calldesk"/>
    <n v="14500"/>
    <m/>
    <n v="7"/>
    <m/>
    <m/>
    <m/>
    <n v="0"/>
    <m/>
    <n v="101500"/>
    <m/>
    <m/>
    <m/>
    <m/>
    <m/>
    <m/>
    <s v="BMC"/>
    <s v="Mevcut Müşteri"/>
    <s v="Yeni Satış"/>
    <s v="Hizmet"/>
    <s v="Yazılım Geliştirme"/>
    <s v="Key Account"/>
    <s v="Univera Satış"/>
    <s v="Saha Satış"/>
    <s v="Yurt İçi"/>
    <s v="Türkiye"/>
    <s v="Merkez"/>
  </r>
  <r>
    <m/>
    <m/>
    <x v="363"/>
    <s v="Q3"/>
    <x v="1"/>
    <x v="7"/>
    <m/>
    <s v="BMC Otomotiv Sanayi ve Ticaret A. Ş."/>
    <s v="CDH.05.001"/>
    <s v="Calldesk Panorama - Yazılım Geliştirme Hizmeti"/>
    <s v="Univera - BMC"/>
    <x v="13"/>
    <s v="ServiceCore"/>
    <s v="Calldesk"/>
    <n v="14500"/>
    <m/>
    <n v="3.5"/>
    <m/>
    <m/>
    <m/>
    <n v="0"/>
    <m/>
    <n v="50750"/>
    <m/>
    <m/>
    <m/>
    <m/>
    <m/>
    <m/>
    <s v="BMC"/>
    <s v="Mevcut Müşteri"/>
    <s v="Yeni Satış"/>
    <s v="Hizmet"/>
    <s v="Yazılım Geliştirme"/>
    <s v="Key Account"/>
    <s v="Univera Satış"/>
    <s v="Saha Satış"/>
    <s v="Yurt İçi"/>
    <s v="Türkiye"/>
    <s v="Merkez"/>
  </r>
  <r>
    <m/>
    <m/>
    <x v="363"/>
    <s v="Q3"/>
    <x v="1"/>
    <x v="7"/>
    <m/>
    <s v="BMC Otomotiv Sanayi ve Ticaret A. Ş."/>
    <s v="CDH.05.001"/>
    <s v="Calldesk Panorama - Yazılım Geliştirme Hizmeti"/>
    <s v="Univera - BMC"/>
    <x v="13"/>
    <s v="ServiceCore"/>
    <s v="Calldesk"/>
    <n v="14500"/>
    <m/>
    <n v="0.5"/>
    <m/>
    <m/>
    <m/>
    <n v="0"/>
    <m/>
    <n v="7250"/>
    <m/>
    <m/>
    <m/>
    <m/>
    <m/>
    <m/>
    <s v="BMC"/>
    <s v="Mevcut Müşteri"/>
    <s v="Yeni Satış"/>
    <s v="Hizmet"/>
    <s v="Yazılım Geliştirme"/>
    <s v="Key Account"/>
    <s v="Univera Satış"/>
    <s v="Saha Satış"/>
    <s v="Yurt İçi"/>
    <s v="Türkiye"/>
    <s v="Merkez"/>
  </r>
  <r>
    <m/>
    <m/>
    <x v="363"/>
    <s v="Q3"/>
    <x v="1"/>
    <x v="7"/>
    <m/>
    <s v="BMC Otomotiv Sanayi ve Ticaret A. Ş."/>
    <s v="CDH.01.001"/>
    <s v="Calldesk Panorama - Proje ve Ürün Yönetimi Danışmanliğı Hizmeti"/>
    <s v="Univera - BMC"/>
    <x v="13"/>
    <s v="ServiceCore"/>
    <s v="Calldesk"/>
    <n v="14500"/>
    <m/>
    <n v="4"/>
    <m/>
    <m/>
    <m/>
    <n v="0"/>
    <m/>
    <n v="58000"/>
    <m/>
    <m/>
    <m/>
    <m/>
    <m/>
    <m/>
    <s v="BMC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363"/>
    <s v="Q3"/>
    <x v="1"/>
    <x v="7"/>
    <m/>
    <s v="BMC Otomotiv Sanayi ve Ticaret A. Ş."/>
    <s v="CDH.01.001"/>
    <s v="Calldesk Panorama - Proje ve Ürün Yönetimi Danışmanliğı Hizmeti"/>
    <s v="Univera - BMC"/>
    <x v="13"/>
    <s v="ServiceCore"/>
    <s v="Calldesk"/>
    <n v="14500"/>
    <m/>
    <n v="1"/>
    <m/>
    <m/>
    <m/>
    <n v="0"/>
    <m/>
    <n v="14500"/>
    <m/>
    <m/>
    <m/>
    <m/>
    <m/>
    <m/>
    <s v="BMC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363"/>
    <s v="Q3"/>
    <x v="1"/>
    <x v="7"/>
    <m/>
    <s v="BMC Otomotiv Sanayi ve Ticaret A. Ş."/>
    <s v="CDH.01.001"/>
    <s v="Calldesk Panorama - Proje ve Ürün Yönetimi Danışmanliğı Hizmeti"/>
    <s v="Univera - BMC"/>
    <x v="13"/>
    <s v="ServiceCore"/>
    <s v="Calldesk"/>
    <n v="14500"/>
    <m/>
    <n v="1"/>
    <m/>
    <m/>
    <m/>
    <n v="0"/>
    <m/>
    <n v="14500"/>
    <m/>
    <m/>
    <m/>
    <m/>
    <m/>
    <m/>
    <s v="BMC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364"/>
    <s v="Q4"/>
    <x v="0"/>
    <x v="10"/>
    <m/>
    <s v="BAMS GIDA ITRIYAT VE TEKSTIL TIC. VE SAN. LTD. STI."/>
    <s v="EH.03.001"/>
    <s v="EnRoute Panorama - Çafri Merkezi Hizmeti  (MSD)"/>
    <s v="Univera - JTI"/>
    <x v="11"/>
    <s v="Enroute"/>
    <m/>
    <n v="1161.2"/>
    <m/>
    <n v="2"/>
    <m/>
    <n v="2322.4"/>
    <m/>
    <n v="0"/>
    <m/>
    <n v="2322.4"/>
    <m/>
    <n v="0"/>
    <n v="0"/>
    <s v="UNI240000001989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364"/>
    <s v="Q4"/>
    <x v="0"/>
    <x v="10"/>
    <m/>
    <s v="BESLER GIDA PAZ. SAN. VE TIC. A.S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1995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364"/>
    <s v="Q4"/>
    <x v="0"/>
    <x v="10"/>
    <m/>
    <s v="BUGRA MÜH. VE INS. MALZ. IML. ITH. IHR. TIC. SAN. LTD. STI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1996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364"/>
    <s v="Q4"/>
    <x v="0"/>
    <x v="10"/>
    <m/>
    <s v="BURAY TÜTÜN MAMUL. MESR. PAZ. VE DAG. TIC. LTD. STI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1997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364"/>
    <s v="Q4"/>
    <x v="0"/>
    <x v="10"/>
    <m/>
    <s v="CAN TÜTÜN MAMULLERI INSAAT VE SANAYI TICARET A.S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1998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364"/>
    <s v="Q4"/>
    <x v="0"/>
    <x v="10"/>
    <m/>
    <s v="ÇELIKKOL TURIZM GIDA MAD.SAN VE TIC. LTD. STI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1999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364"/>
    <s v="Q4"/>
    <x v="0"/>
    <x v="10"/>
    <m/>
    <s v="DOYURAN GIDA A.S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2000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364"/>
    <s v="Q4"/>
    <x v="0"/>
    <x v="10"/>
    <m/>
    <s v="ÖZCIHAN GIDA INSAAT TARIM NAKLIYE ENERJI TURIZM MAD. PAZ. VE SAN. LTD. STI."/>
    <s v="EH.03.001"/>
    <s v="EnRoute Panorama - Çafri Merkezi Hizmeti  (MSD)"/>
    <s v="Univera - JTI"/>
    <x v="11"/>
    <s v="Enroute"/>
    <m/>
    <n v="1161.2"/>
    <m/>
    <n v="2"/>
    <m/>
    <n v="2322.4"/>
    <m/>
    <n v="0"/>
    <m/>
    <n v="2322.4"/>
    <m/>
    <n v="0"/>
    <n v="0"/>
    <s v="UNI240000002028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364"/>
    <s v="Q4"/>
    <x v="0"/>
    <x v="10"/>
    <m/>
    <s v="SSG DAYANIKLI TÜKETIM MAD. GIDA ÜRÜNLERI PAZ. SAN. TIC. LTD. STI."/>
    <s v="EH.03.001"/>
    <s v="EnRoute Panorama - Çafri Merkezi Hizmeti  (MSD)"/>
    <s v="Univera - JTI"/>
    <x v="11"/>
    <s v="Enroute"/>
    <m/>
    <n v="1161.2"/>
    <m/>
    <n v="2"/>
    <m/>
    <n v="2322.4"/>
    <m/>
    <n v="0"/>
    <m/>
    <n v="2322.4"/>
    <m/>
    <n v="0"/>
    <n v="0"/>
    <s v="UNI240000002016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364"/>
    <s v="Q4"/>
    <x v="0"/>
    <x v="10"/>
    <m/>
    <s v="YILDIRIMLAR GRUP IHTIYAÇ VE GIDA MAD. TURIZM A.S"/>
    <s v="EH.03.001"/>
    <s v="EnRoute Panorama - Çafri Merkezi Hizmeti  (MSD)"/>
    <s v="Univera - JTI"/>
    <x v="11"/>
    <s v="Enroute"/>
    <m/>
    <n v="1161.2"/>
    <m/>
    <n v="2"/>
    <m/>
    <n v="2322.4"/>
    <m/>
    <n v="0"/>
    <m/>
    <n v="2322.4"/>
    <m/>
    <n v="0"/>
    <n v="0"/>
    <s v="UNI240000002018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364"/>
    <s v="Q3"/>
    <x v="1"/>
    <x v="7"/>
    <m/>
    <s v="MİYA OTOMASYON VE BARKOD BILISIM SISTEMLERI SAN TİC. VE L.T.D. STI."/>
    <s v="WPH.02.001"/>
    <s v="Webplus Yazılım Bakımı Hizmeti"/>
    <s v="Univera - Kanal"/>
    <x v="5"/>
    <s v="Enroute"/>
    <s v="Webplus"/>
    <n v="11240"/>
    <m/>
    <n v="8"/>
    <m/>
    <m/>
    <m/>
    <n v="0"/>
    <m/>
    <n v="89920"/>
    <m/>
    <m/>
    <m/>
    <m/>
    <m/>
    <m/>
    <s v="Miya"/>
    <s v="Mevcut Müşteri"/>
    <s v="Yenileme"/>
    <s v="Hizmet"/>
    <s v="Bakım ve Destek Hizmeti"/>
    <s v="Diğer"/>
    <s v="Kanal Satış"/>
    <s v="Miya"/>
    <s v="Yurt İçi"/>
    <s v="Türkiye"/>
    <s v="Merkez"/>
  </r>
  <r>
    <m/>
    <m/>
    <x v="364"/>
    <s v="Q3"/>
    <x v="1"/>
    <x v="7"/>
    <m/>
    <s v="MİYA OTOMASYON VE BARKOD BILISIM SISTEMLERI SAN TİC. VE L.T.D. STI."/>
    <s v="WPH.02.001"/>
    <s v="Webplus Yazılım Bakımı Hizmeti"/>
    <s v="Univera - Kanal"/>
    <x v="5"/>
    <s v="Enroute"/>
    <s v="Webplus"/>
    <n v="3148"/>
    <m/>
    <n v="3"/>
    <m/>
    <m/>
    <m/>
    <n v="0"/>
    <m/>
    <n v="9444"/>
    <m/>
    <m/>
    <m/>
    <m/>
    <m/>
    <m/>
    <s v="Miya"/>
    <s v="Mevcut Müşteri"/>
    <s v="Yenileme"/>
    <s v="Hizmet"/>
    <s v="Bakım ve Destek Hizmeti"/>
    <s v="Diğer"/>
    <s v="Kanal Satış"/>
    <s v="Miya"/>
    <s v="Yurt İçi"/>
    <s v="Türkiye"/>
    <s v="Merkez"/>
  </r>
  <r>
    <m/>
    <m/>
    <x v="364"/>
    <s v="Q3"/>
    <x v="1"/>
    <x v="7"/>
    <m/>
    <s v="MİYA OTOMASYON VE BARKOD BILISIM SISTEMLERI SAN TİC. VE L.T.D. STI."/>
    <s v="WPH.02.001"/>
    <s v="Webplus Yazılım Bakımı Hizmeti"/>
    <s v="Univera - Kanal"/>
    <x v="5"/>
    <s v="Enroute"/>
    <s v="Webplus"/>
    <n v="7024"/>
    <m/>
    <n v="1"/>
    <m/>
    <m/>
    <m/>
    <n v="0"/>
    <m/>
    <n v="7024"/>
    <m/>
    <m/>
    <m/>
    <m/>
    <m/>
    <m/>
    <s v="Miya"/>
    <s v="Mevcut Müşteri"/>
    <s v="Yenileme"/>
    <s v="Hizmet"/>
    <s v="Bakım ve Destek Hizmeti"/>
    <s v="Diğer"/>
    <s v="Kanal Satış"/>
    <s v="Miya"/>
    <s v="Yurt İçi"/>
    <s v="Türkiye"/>
    <s v="Merkez"/>
  </r>
  <r>
    <m/>
    <m/>
    <x v="364"/>
    <s v="Q3"/>
    <x v="1"/>
    <x v="7"/>
    <m/>
    <s v="PARAM MERKEZİ YÖNETIM DESTEK HIZMETLERI A.S"/>
    <s v="VH.01.002"/>
    <s v="Varuna SSH Yazılım Geliştirme Hizmeti"/>
    <s v="Univera - Varuna"/>
    <x v="10"/>
    <s v="Varuna"/>
    <s v="Varuna"/>
    <n v="18620"/>
    <m/>
    <n v="22.5"/>
    <m/>
    <m/>
    <m/>
    <n v="132300"/>
    <m/>
    <n v="418950"/>
    <m/>
    <m/>
    <m/>
    <m/>
    <m/>
    <m/>
    <s v="Param Merkezi Yönetim"/>
    <s v="Param Grup"/>
    <s v="Yeni Satış"/>
    <s v="Hizmet"/>
    <s v="Yazılım Geliştirme"/>
    <s v="Diğer"/>
    <s v="Univera Satış"/>
    <s v="Saha Satış"/>
    <s v="Yurt İçi"/>
    <s v="Türkiye"/>
    <s v="Merkez"/>
  </r>
  <r>
    <m/>
    <m/>
    <x v="364"/>
    <s v="Q3"/>
    <x v="1"/>
    <x v="7"/>
    <m/>
    <s v="TURK ELEKTRONİK PARA ANONİM ŞİRKETİ"/>
    <s v="VH.01.002"/>
    <s v="Varuna SSH Yazılım Geliştirme Hizmeti"/>
    <s v="Univera - Varuna"/>
    <x v="10"/>
    <s v="Varuna"/>
    <s v="Varuna"/>
    <n v="18620"/>
    <m/>
    <n v="22.5"/>
    <m/>
    <m/>
    <m/>
    <n v="132300"/>
    <m/>
    <n v="418950"/>
    <m/>
    <m/>
    <m/>
    <m/>
    <m/>
    <m/>
    <s v="Türk Elektronik Para A.Ş."/>
    <s v="Param Grup"/>
    <s v="Yeni Satış"/>
    <s v="Hizmet"/>
    <s v="Yazılım Geliştirme"/>
    <s v="Diğer"/>
    <s v="Univera Satış"/>
    <s v="Saha Satış"/>
    <s v="Yurt İçi"/>
    <s v="Türkiye"/>
    <s v="Merkez"/>
  </r>
  <r>
    <m/>
    <m/>
    <x v="364"/>
    <s v="Q3"/>
    <x v="1"/>
    <x v="7"/>
    <m/>
    <s v="Eçözüm Bilgi Teknolojileri A.Ş."/>
    <s v="VH.01.001"/>
    <s v="Varuna SSH Proje Yönetim Hizmeti"/>
    <s v="Univera - Varuna"/>
    <x v="10"/>
    <s v="Varuna"/>
    <s v="Varuna"/>
    <n v="18620"/>
    <m/>
    <n v="22.5"/>
    <m/>
    <m/>
    <m/>
    <n v="132300"/>
    <m/>
    <n v="418950"/>
    <m/>
    <m/>
    <m/>
    <m/>
    <m/>
    <m/>
    <s v="E Çözüm"/>
    <s v="Param Grup"/>
    <s v="Yeni Satış"/>
    <s v="Hizmet"/>
    <s v="Proje Yönetimi ve Danışmanlık"/>
    <s v="Diğer"/>
    <s v="Univera Satış"/>
    <s v="Saha Satış"/>
    <s v="Yurt İçi"/>
    <s v="Türkiye"/>
    <s v="Merkez"/>
  </r>
  <r>
    <m/>
    <m/>
    <x v="364"/>
    <s v="Q3"/>
    <x v="1"/>
    <x v="7"/>
    <m/>
    <s v="Eçözüm Bilgi Teknolojileri A.Ş."/>
    <s v="VH.01.001"/>
    <s v="Varuna SSH Proje Yönetim Hizmeti"/>
    <s v="Univera - Varuna"/>
    <x v="10"/>
    <s v="Varuna"/>
    <s v="Varuna"/>
    <n v="21070"/>
    <m/>
    <n v="9"/>
    <m/>
    <m/>
    <m/>
    <n v="30870"/>
    <m/>
    <n v="189630"/>
    <m/>
    <m/>
    <m/>
    <m/>
    <m/>
    <m/>
    <s v="E Çözüm"/>
    <s v="Param Grup"/>
    <s v="Yeni Satış"/>
    <s v="Hizmet"/>
    <s v="Proje Yönetimi ve Danışmanlık"/>
    <s v="Diğer"/>
    <s v="Univera Satış"/>
    <s v="Saha Satış"/>
    <s v="Yurt İçi"/>
    <s v="Türkiye"/>
    <s v="Merkez"/>
  </r>
  <r>
    <m/>
    <m/>
    <x v="364"/>
    <s v="Q3"/>
    <x v="1"/>
    <x v="7"/>
    <m/>
    <s v="PARAM MERKEZİ YÖNETIM DESTEK HIZMETLERI A.S"/>
    <s v="VH.01.001"/>
    <s v="Varuna SSH Proje Yönetim Hizmeti"/>
    <s v="Univera - Varuna"/>
    <x v="10"/>
    <s v="Varuna"/>
    <s v="Varuna"/>
    <n v="21070"/>
    <m/>
    <n v="9"/>
    <m/>
    <m/>
    <m/>
    <n v="30870"/>
    <m/>
    <n v="189630"/>
    <m/>
    <m/>
    <m/>
    <m/>
    <m/>
    <m/>
    <s v="Param Merkezi Yönetim"/>
    <s v="Param Grup"/>
    <s v="Yeni Satış"/>
    <s v="Hizmet"/>
    <s v="Proje Yönetimi ve Danışmanlık"/>
    <s v="Diğer"/>
    <s v="Univera Satış"/>
    <s v="Saha Satış"/>
    <s v="Yurt İçi"/>
    <s v="Türkiye"/>
    <s v="Merkez"/>
  </r>
  <r>
    <m/>
    <m/>
    <x v="364"/>
    <s v="Q3"/>
    <x v="1"/>
    <x v="7"/>
    <m/>
    <s v="TURK ELEKTRONİK PARA ANONİM ŞİRKETİ"/>
    <s v="VH.01.001"/>
    <s v="Varuna SSH Proje Yönetim Hizmeti"/>
    <s v="Univera - Varuna"/>
    <x v="10"/>
    <s v="Varuna"/>
    <s v="Varuna"/>
    <n v="21070"/>
    <m/>
    <n v="9"/>
    <m/>
    <m/>
    <m/>
    <n v="30870"/>
    <m/>
    <n v="189630"/>
    <m/>
    <m/>
    <m/>
    <m/>
    <m/>
    <m/>
    <s v="Türk Elektronik Para A.Ş."/>
    <s v="Param Grup"/>
    <s v="Yeni Satış"/>
    <s v="Hizmet"/>
    <s v="Proje Yönetimi ve Danışmanlık"/>
    <s v="Diğer"/>
    <s v="Univera Satış"/>
    <s v="Saha Satış"/>
    <s v="Yurt İçi"/>
    <s v="Türkiye"/>
    <s v="Merkez"/>
  </r>
  <r>
    <m/>
    <m/>
    <x v="364"/>
    <s v="Q3"/>
    <x v="1"/>
    <x v="7"/>
    <m/>
    <s v="Eçözüm Bilgi Teknolojileri A.Ş."/>
    <s v="VY.05.007"/>
    <s v="Varuna CRM (Enterprise) Aylık Kiralama"/>
    <s v="Univera - Varuna"/>
    <x v="10"/>
    <s v="Varuna"/>
    <s v="Varuna"/>
    <n v="2030"/>
    <m/>
    <n v="135"/>
    <m/>
    <m/>
    <m/>
    <n v="0"/>
    <m/>
    <n v="274050"/>
    <m/>
    <m/>
    <m/>
    <m/>
    <m/>
    <m/>
    <s v="E Çözüm"/>
    <s v="Param Grup"/>
    <s v="Yenileme"/>
    <s v="Lisans"/>
    <s v="Lisans Kiralama"/>
    <s v="Diğer"/>
    <s v="Univera Satış"/>
    <s v="Saha Satış"/>
    <s v="Yurt İçi"/>
    <s v="Türkiye"/>
    <s v="Merkez"/>
  </r>
  <r>
    <m/>
    <m/>
    <x v="364"/>
    <s v="Q3"/>
    <x v="1"/>
    <x v="7"/>
    <m/>
    <s v="PARAM MERKEZİ YÖNETIM DESTEK HIZMETLERI A.S"/>
    <s v="VY.05.007"/>
    <s v="Varuna CRM (Enterprise) Aylık Kiralama"/>
    <s v="Univera - Varuna"/>
    <x v="10"/>
    <s v="Varuna"/>
    <s v="Varuna"/>
    <n v="2052"/>
    <m/>
    <n v="3"/>
    <m/>
    <m/>
    <m/>
    <n v="0"/>
    <m/>
    <n v="6156"/>
    <m/>
    <m/>
    <m/>
    <m/>
    <m/>
    <m/>
    <s v="Param Merkezi Yönetim"/>
    <s v="Param Grup"/>
    <s v="Yenileme"/>
    <s v="Lisans"/>
    <s v="Lisans Kiralama"/>
    <s v="Diğer"/>
    <s v="Univera Satış"/>
    <s v="Saha Satış"/>
    <s v="Yurt İçi"/>
    <s v="Türkiye"/>
    <s v="Merkez"/>
  </r>
  <r>
    <m/>
    <m/>
    <x v="364"/>
    <s v="Q3"/>
    <x v="1"/>
    <x v="7"/>
    <m/>
    <s v="TURK ELEKTRONİK PARA ANONİM ŞİRKETİ"/>
    <s v="VY.05.007"/>
    <s v="Varuna CRM (Enterprise) Aylık Kiralama"/>
    <s v="Univera - Varuna"/>
    <x v="10"/>
    <s v="Varuna"/>
    <s v="Varuna"/>
    <n v="2052"/>
    <m/>
    <n v="59"/>
    <m/>
    <m/>
    <m/>
    <n v="0"/>
    <m/>
    <n v="121068"/>
    <m/>
    <m/>
    <m/>
    <m/>
    <m/>
    <m/>
    <s v="Türk Elektronik Para A.Ş."/>
    <s v="Param Grup"/>
    <s v="Yenileme"/>
    <s v="Lisans"/>
    <s v="Lisans Kiralama"/>
    <s v="Diğer"/>
    <s v="Univera Satış"/>
    <s v="Saha Satış"/>
    <s v="Yurt İçi"/>
    <s v="Türkiye"/>
    <s v="Merkez"/>
  </r>
  <r>
    <m/>
    <m/>
    <x v="364"/>
    <s v="Q3"/>
    <x v="1"/>
    <x v="7"/>
    <m/>
    <s v="TURK ELEKTRONİK PARA ANONİM ŞİRKETİ"/>
    <s v="VY.05.007"/>
    <s v="Varuna CRM (Enterprise) Aylık Kiralama"/>
    <s v="Univera - Varuna"/>
    <x v="10"/>
    <s v="Varuna"/>
    <s v="Varuna"/>
    <n v="2052"/>
    <m/>
    <n v="5"/>
    <m/>
    <m/>
    <m/>
    <n v="0"/>
    <m/>
    <n v="10260"/>
    <m/>
    <m/>
    <m/>
    <m/>
    <m/>
    <m/>
    <s v="Türk Elektronik Para A.Ş."/>
    <s v="Param Grup"/>
    <s v="Yenileme"/>
    <s v="Lisans"/>
    <s v="Lisans Kiralama"/>
    <s v="Diğer"/>
    <s v="Univera Satış"/>
    <s v="Saha Satış"/>
    <s v="Yurt İçi"/>
    <s v="Türkiye"/>
    <s v="Merkez"/>
  </r>
  <r>
    <m/>
    <m/>
    <x v="364"/>
    <s v="Q3"/>
    <x v="1"/>
    <x v="7"/>
    <m/>
    <s v="TURK FİNANSMAN ANONİM ŞİRKETİ"/>
    <s v="VY.05.007"/>
    <s v="Varuna CRM (Enterprise) Aylık Kiralama"/>
    <s v="Univera - Varuna"/>
    <x v="10"/>
    <s v="Varuna"/>
    <s v="Varuna"/>
    <n v="2052"/>
    <m/>
    <n v="11"/>
    <m/>
    <m/>
    <m/>
    <n v="0"/>
    <m/>
    <n v="22572"/>
    <m/>
    <m/>
    <m/>
    <m/>
    <m/>
    <m/>
    <s v="Türk Finansman A.Ş."/>
    <s v="Param Grup"/>
    <s v="Yenileme"/>
    <s v="Lisans"/>
    <s v="Lisans Kiralama"/>
    <s v="Diğer"/>
    <s v="Univera Satış"/>
    <s v="Saha Satış"/>
    <s v="Yurt İçi"/>
    <s v="Türkiye"/>
    <s v="Merkez"/>
  </r>
  <r>
    <m/>
    <m/>
    <x v="364"/>
    <s v="Q3"/>
    <x v="1"/>
    <x v="7"/>
    <m/>
    <s v="UNİVİS BİLİŞİM DESTEK HizmetLERİ SANAYİ VE TİCARET ANONİM ŞİRKETİ"/>
    <s v="VY.05.007"/>
    <s v="Varuna CRM (Enterprise) Aylık Kiralama"/>
    <s v="Univera - Varuna"/>
    <x v="10"/>
    <s v="Varuna"/>
    <s v="Varuna"/>
    <n v="2052"/>
    <m/>
    <n v="12"/>
    <m/>
    <m/>
    <m/>
    <n v="0"/>
    <m/>
    <n v="24624"/>
    <m/>
    <m/>
    <m/>
    <m/>
    <m/>
    <m/>
    <s v="Univis"/>
    <s v="Param Grup"/>
    <s v="Yenileme"/>
    <s v="Lisans"/>
    <s v="Lisans Kiralama"/>
    <s v="Param Grup"/>
    <s v="Univera Satış"/>
    <s v="Saha Satış"/>
    <s v="Yurt İçi"/>
    <s v="Türkiye"/>
    <s v="Merkez"/>
  </r>
  <r>
    <m/>
    <m/>
    <x v="364"/>
    <s v="Q3"/>
    <x v="1"/>
    <x v="7"/>
    <m/>
    <s v="ÖZKAN TİCARET ERHAN ÖZKAN"/>
    <s v="UH.01.002"/>
    <s v="Unidox Kontör"/>
    <s v="Univera Doğuş Çay Projesi"/>
    <x v="6"/>
    <s v="E-Dönüşüm"/>
    <s v="Unidox"/>
    <n v="1.72"/>
    <m/>
    <n v="50000"/>
    <m/>
    <m/>
    <m/>
    <n v="0"/>
    <m/>
    <n v="86000"/>
    <m/>
    <m/>
    <m/>
    <m/>
    <m/>
    <m/>
    <s v="Doğuş Çay"/>
    <s v="Mevcut Müşteri"/>
    <s v="Yeni Satış"/>
    <s v="Kontor"/>
    <s v="Kontor Satışı"/>
    <s v="Diğer"/>
    <s v="Univera Satış"/>
    <s v="Saha Satış"/>
    <s v="Yurt İçi"/>
    <s v="Türkiye"/>
    <s v="Dist"/>
  </r>
  <r>
    <m/>
    <m/>
    <x v="364"/>
    <s v="Q3"/>
    <x v="1"/>
    <x v="7"/>
    <m/>
    <s v="ERSA YOL İNŞAAT SAN. VE TİC. LTD. ŞTİ."/>
    <s v="UH.01.002"/>
    <s v="Unidox Kontör"/>
    <s v="Univera Kontör Satışı"/>
    <x v="6"/>
    <s v="E-Dönüşüm"/>
    <s v="Unidox"/>
    <n v="1"/>
    <m/>
    <n v="100000"/>
    <m/>
    <m/>
    <m/>
    <n v="0"/>
    <m/>
    <n v="100000"/>
    <m/>
    <m/>
    <m/>
    <m/>
    <m/>
    <m/>
    <s v="Ersa Yol İnşaat"/>
    <s v="Yeni Müşteri"/>
    <s v="Yeni Satış"/>
    <s v="Kontor"/>
    <s v="Kontor Satışı"/>
    <s v="Diğer"/>
    <s v="Univera Satış"/>
    <s v="Saha Satış"/>
    <s v="Yurt İçi"/>
    <s v="Türkiye"/>
    <s v="Merkez"/>
  </r>
  <r>
    <m/>
    <m/>
    <x v="364"/>
    <s v="Q3"/>
    <x v="1"/>
    <x v="7"/>
    <m/>
    <s v="Satem Grup Gıda Dağıtım Ve Pazarlama A. Ş."/>
    <s v="SH.02.001"/>
    <s v="Stokbar Panorama - Yazılım Bakımı Hizmeti"/>
    <s v="Univera - Oyak Grup"/>
    <x v="19"/>
    <s v="Stokbar"/>
    <s v="Stokbar"/>
    <n v="1250905.8700000001"/>
    <m/>
    <n v="1"/>
    <m/>
    <m/>
    <m/>
    <n v="0"/>
    <m/>
    <n v="1250905.8700000001"/>
    <m/>
    <m/>
    <m/>
    <m/>
    <m/>
    <m/>
    <s v="Oyak Grup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364"/>
    <s v="Q3"/>
    <x v="1"/>
    <x v="7"/>
    <m/>
    <s v="Unilever San. ve Tic. Türk A.Ş."/>
    <s v="SH.01.001"/>
    <s v="Stokbar Panorama - Proje ve Ürün Yönetimi Danışmanlığı Hizmeti"/>
    <s v="Univera - Unilever"/>
    <x v="13"/>
    <s v="Stokbar"/>
    <s v="Stokbar"/>
    <n v="15925"/>
    <m/>
    <n v="3"/>
    <m/>
    <m/>
    <m/>
    <n v="25725"/>
    <m/>
    <n v="47775"/>
    <m/>
    <m/>
    <m/>
    <m/>
    <m/>
    <m/>
    <s v="Unilever"/>
    <s v="Mevcut Müşteri"/>
    <s v="Yeni Satış"/>
    <s v="Hizmet"/>
    <s v="Proje Yönetimi ve Danışmanlık"/>
    <s v="Diğer"/>
    <s v="Univera Satış"/>
    <s v="Saha Satış"/>
    <s v="Yurt İçi"/>
    <s v="Türkiye"/>
    <s v="Merkez"/>
  </r>
  <r>
    <m/>
    <m/>
    <x v="364"/>
    <s v="Q3"/>
    <x v="1"/>
    <x v="7"/>
    <m/>
    <s v="Satem Grup Gıda Dağıtım Ve Pazarlama A. Ş."/>
    <s v="SH.03.004"/>
    <s v="Stokbar Panorama - Çağrı Merkezi Hizmeti (Depo/Lokasyon)"/>
    <s v="Univera - Oyak Grup"/>
    <x v="19"/>
    <s v="Stokbar"/>
    <s v="Stokbar"/>
    <n v="92452.7"/>
    <m/>
    <n v="2"/>
    <m/>
    <m/>
    <m/>
    <n v="0"/>
    <m/>
    <n v="184905.4"/>
    <m/>
    <m/>
    <m/>
    <m/>
    <m/>
    <m/>
    <s v="Oyak Grup"/>
    <s v="Mevcut Müşteri"/>
    <s v="Yenileme"/>
    <s v="Hizmet"/>
    <s v="Çağrı Merkezi"/>
    <s v="Key Account"/>
    <s v="Univera Satış"/>
    <s v="Saha Satış"/>
    <s v="Yurt İçi"/>
    <s v="Türkiye"/>
    <s v="Merkez"/>
  </r>
  <r>
    <m/>
    <m/>
    <x v="364"/>
    <s v="Q3"/>
    <x v="1"/>
    <x v="7"/>
    <m/>
    <s v="Satem Grup Gıda Dağıtım Ve Pazarlama A. Ş."/>
    <s v="QH.02.001"/>
    <s v="Quest Panorama - Yazılım Bakımı, Yaşatma ve Merkezi Destek Hizmeti"/>
    <s v="Univera - Oyak Grup"/>
    <x v="19"/>
    <s v="Quest"/>
    <s v="Quest"/>
    <n v="425393.1"/>
    <m/>
    <n v="1"/>
    <m/>
    <m/>
    <m/>
    <n v="0"/>
    <m/>
    <n v="425393.1"/>
    <m/>
    <m/>
    <m/>
    <m/>
    <m/>
    <m/>
    <s v="Oyak Grup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365"/>
    <s v="Q4"/>
    <x v="0"/>
    <x v="10"/>
    <m/>
    <s v="FLAS TURIZM INSAAT TAAHHÜT TIC. LTD. STI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2002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365"/>
    <s v="Q4"/>
    <x v="0"/>
    <x v="10"/>
    <m/>
    <s v="FLAS TURIZM INSAAT TAAHHÜT TIC. LTD. STI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2003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365"/>
    <s v="Q4"/>
    <x v="0"/>
    <x v="10"/>
    <m/>
    <s v="KILKISLI MES. TEK. MAM. GIDA MAD. SAN. TIC. LTD. STI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2005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365"/>
    <s v="Q4"/>
    <x v="0"/>
    <x v="10"/>
    <m/>
    <s v="ONGUN EMGIN GIDA DAG. PAZ. TUR.SAN. TIC. LTD. STI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2021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365"/>
    <s v="Q4"/>
    <x v="0"/>
    <x v="10"/>
    <m/>
    <s v="ONGUN EMGIN GIDA DAG. PAZ. TUR.SAN. TIC. LTD. STI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2022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365"/>
    <s v="Q4"/>
    <x v="0"/>
    <x v="10"/>
    <m/>
    <s v="ÖZÇELIK MESRUBAT VE GIDA MAD.TIC.PAZ.A.S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2008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365"/>
    <s v="Q4"/>
    <x v="0"/>
    <x v="10"/>
    <m/>
    <s v="REYMAR TÜTÜN MAM. DAG. VE PAZ. LTD. STI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2011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365"/>
    <s v="Q4"/>
    <x v="0"/>
    <x v="10"/>
    <m/>
    <s v="SAGIROGLU TÜTÜN ÜRÜN. INS.TAAH. SAN. VE TIC. LTD. STI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2012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365"/>
    <s v="Q4"/>
    <x v="0"/>
    <x v="10"/>
    <m/>
    <s v="SEYDIM DAG.PAZ.A.S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2014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365"/>
    <s v="Q4"/>
    <x v="0"/>
    <x v="10"/>
    <m/>
    <s v="ZÜMRÜT TEKEL ÜRÜNLERI GIDA PAZ.INS.TAAH.SAN.VE.TIC.LTD STI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2020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365"/>
    <s v="Q3"/>
    <x v="1"/>
    <x v="7"/>
    <m/>
    <s v="POLARİS YAZILIM ÇÖZÜMLERİ VE DANIŞMANLIK HİZMETLERİ LTD.ŞTİ."/>
    <s v="WProje Yönetimi.01.008"/>
    <s v="Webplus Distribution Satış-Dağıtım Yazılımı (Enterprise) Kiralama Hizmeti"/>
    <s v="Univera - Kanal"/>
    <x v="5"/>
    <s v="Enroute"/>
    <s v="Webplus"/>
    <n v="28519.87"/>
    <m/>
    <n v="3"/>
    <m/>
    <n v="85559.61"/>
    <m/>
    <n v="0"/>
    <m/>
    <n v="85559.61"/>
    <m/>
    <m/>
    <m/>
    <m/>
    <m/>
    <m/>
    <s v="Polaris"/>
    <s v="Mevcut Müşteri"/>
    <s v="Yeni Satış"/>
    <s v="Lisans"/>
    <s v="Lisans Kiralama"/>
    <s v="Diğer"/>
    <s v="Kanal Satış"/>
    <s v="Polaris"/>
    <s v="Yurt İçi"/>
    <s v="Türkiye"/>
    <s v="Merkez"/>
  </r>
  <r>
    <m/>
    <m/>
    <x v="366"/>
    <s v="Q4"/>
    <x v="0"/>
    <x v="10"/>
    <m/>
    <s v="ONGUN EMGIN GIDA DAG. PAZ. TUR.SAN. TIC. LTD. STI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2023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366"/>
    <s v="Q4"/>
    <x v="0"/>
    <x v="10"/>
    <m/>
    <s v="ONGUN EMGIN GIDA DAG. PAZ. TUR.SAN. TIC. LTD. STI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2024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366"/>
    <s v="Q4"/>
    <x v="0"/>
    <x v="10"/>
    <m/>
    <s v="ONGUN EMGIN GIDA DAG. PAZ. TUR.SAN. TIC. LTD. STI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2025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366"/>
    <s v="Q3"/>
    <x v="1"/>
    <x v="7"/>
    <m/>
    <s v="SANİPAK SAĞLIKLI YAŞAM ÜRÜNLERİ SAN VE TİC AŞ"/>
    <s v="SH.01.001"/>
    <s v="Stokbar Panorama - Proje ve Ürün Yönetimi Danışmanlığı Hizmeti"/>
    <s v="Univera - Eczacıbaşı Girişim"/>
    <x v="11"/>
    <s v="Stokbar"/>
    <s v="Stokbar"/>
    <n v="17150"/>
    <m/>
    <n v="70"/>
    <m/>
    <m/>
    <m/>
    <n v="0"/>
    <m/>
    <n v="1200500"/>
    <m/>
    <m/>
    <m/>
    <m/>
    <m/>
    <m/>
    <s v="Eczacıbaşı"/>
    <s v="Mevcut Müşteri"/>
    <s v="Yeni Satış"/>
    <s v="Hizmet"/>
    <s v="Proje Yönetimi ve Danışmanlık"/>
    <s v="Diğer"/>
    <s v="Univera Satış"/>
    <s v="Saha Satış"/>
    <s v="Yurt İçi"/>
    <s v="Türkiye"/>
    <s v="Merkez"/>
  </r>
  <r>
    <m/>
    <m/>
    <x v="366"/>
    <s v="Q3"/>
    <x v="1"/>
    <x v="7"/>
    <m/>
    <s v="SANİPAK SAĞLIKLI YAŞAM ÜRÜNLERİ SAN VE TİC AŞ"/>
    <s v="SY.01.009"/>
    <s v="Stokbar Panorama - Platform Back Office Kullanıcı Yazılımı"/>
    <s v="Univera - Eczacıbaşı Girişim"/>
    <x v="11"/>
    <s v="Stokbar"/>
    <s v="Stokbar"/>
    <n v="10500"/>
    <m/>
    <n v="40"/>
    <m/>
    <m/>
    <m/>
    <n v="0"/>
    <m/>
    <n v="420000"/>
    <m/>
    <m/>
    <m/>
    <m/>
    <m/>
    <m/>
    <s v="Eczacıbaşı"/>
    <s v="Mevcut Müşteri"/>
    <s v="Yeni Satış"/>
    <s v="Lisans"/>
    <s v="Lisans Satışı"/>
    <s v="Diğer"/>
    <s v="Univera Satış"/>
    <s v="Saha Satış"/>
    <s v="Yurt İçi"/>
    <s v="Türkiye"/>
    <s v="Merkez"/>
  </r>
  <r>
    <m/>
    <m/>
    <x v="366"/>
    <s v="Q3"/>
    <x v="1"/>
    <x v="7"/>
    <m/>
    <s v="SANİPAK SAĞLIKLI YAŞAM ÜRÜNLERİ SAN VE TİC AŞ"/>
    <s v="SY.01.008"/>
    <s v="Stokbar Panorama - Depo / Lokasyon Yazılımı"/>
    <s v="Univera - Eczacıbaşı Girişim"/>
    <x v="11"/>
    <s v="Stokbar"/>
    <s v="Stokbar"/>
    <n v="45000"/>
    <m/>
    <n v="8"/>
    <m/>
    <m/>
    <m/>
    <n v="0"/>
    <m/>
    <n v="360000"/>
    <m/>
    <m/>
    <m/>
    <m/>
    <m/>
    <m/>
    <s v="Eczacıbaşı"/>
    <s v="Mevcut Müşteri"/>
    <s v="Yeni Satış"/>
    <s v="Lisans"/>
    <s v="Lisans Satışı"/>
    <s v="Diğer"/>
    <s v="Univera Satış"/>
    <s v="Saha Satış"/>
    <s v="Yurt İçi"/>
    <s v="Türkiye"/>
    <s v="Merkez"/>
  </r>
  <r>
    <m/>
    <m/>
    <x v="366"/>
    <s v="Q3"/>
    <x v="1"/>
    <x v="7"/>
    <m/>
    <s v="SANİPAK SAĞLIKLI YAŞAM ÜRÜNLERİ SAN VE TİC AŞ"/>
    <s v="SY.01.005"/>
    <s v="Stokbar Panorama - Depo &amp; Üretim Yönetimi Çözüm Yazılımı (Business)"/>
    <s v="Univera - Eczacıbaşı Girişim"/>
    <x v="11"/>
    <s v="Stokbar"/>
    <s v="Stokbar"/>
    <n v="174000"/>
    <m/>
    <n v="1"/>
    <m/>
    <m/>
    <m/>
    <n v="0"/>
    <m/>
    <n v="174000"/>
    <m/>
    <m/>
    <m/>
    <m/>
    <m/>
    <m/>
    <s v="Eczacıbaşı"/>
    <s v="Mevcut Müşteri"/>
    <s v="Yeni Satış"/>
    <s v="Lisans"/>
    <s v="Lisans Satışı"/>
    <s v="Diğer"/>
    <s v="Univera Satış"/>
    <s v="Saha Satış"/>
    <s v="Yurt İçi"/>
    <s v="Türkiye"/>
    <s v="Merkez"/>
  </r>
  <r>
    <m/>
    <m/>
    <x v="366"/>
    <s v="Q3"/>
    <x v="1"/>
    <x v="7"/>
    <m/>
    <s v="SANİPAK SAĞLIKLI YAŞAM ÜRÜNLERİ SAN VE TİC AŞ"/>
    <s v="SH.03.006"/>
    <s v="Stokbar Panorama - Çağrı Başı Destek Hizmeti"/>
    <s v="Univera - Eczacıbaşı Girişim"/>
    <x v="11"/>
    <s v="Stokbar"/>
    <s v="Stokbar"/>
    <n v="6500"/>
    <m/>
    <n v="35"/>
    <m/>
    <m/>
    <m/>
    <n v="0"/>
    <m/>
    <n v="227500"/>
    <m/>
    <m/>
    <m/>
    <m/>
    <m/>
    <m/>
    <s v="Eczacıbaşı"/>
    <s v="Mevcut Müşteri"/>
    <s v="Yenileme"/>
    <s v="Hizmet"/>
    <s v="Çağrı Merkezi"/>
    <s v="Diğer"/>
    <s v="Univera Satış"/>
    <s v="Saha Satış"/>
    <s v="Yurt İçi"/>
    <s v="Türkiye"/>
    <s v="Merkez"/>
  </r>
  <r>
    <m/>
    <m/>
    <x v="366"/>
    <s v="Q3"/>
    <x v="1"/>
    <x v="7"/>
    <m/>
    <s v="KENT GIDA MADDELERİ SAN VE TİC.AŞ."/>
    <s v="QH.02.001"/>
    <s v="Quest Panorama - Yazılım Bakımı, Yaşatma ve Merkezi Destek Hizmeti"/>
    <s v="Univera - Kent Gıda"/>
    <x v="12"/>
    <s v="Quest"/>
    <s v="Quest"/>
    <n v="589433.46"/>
    <m/>
    <n v="1"/>
    <m/>
    <m/>
    <m/>
    <n v="0"/>
    <m/>
    <n v="589433.46"/>
    <m/>
    <m/>
    <m/>
    <m/>
    <m/>
    <m/>
    <s v="Mondelez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366"/>
    <s v="Q3"/>
    <x v="1"/>
    <x v="7"/>
    <m/>
    <s v="Turk Elektronik Para Anonim Şirketi"/>
    <s v="500001210"/>
    <s v="Hakediş Bedeli"/>
    <s v="Univera - Turk ELektronik Para"/>
    <x v="10"/>
    <s v="Bütünleşik Finans"/>
    <s v="Hakediş"/>
    <n v="831721.38"/>
    <m/>
    <n v="1"/>
    <m/>
    <n v="831721.38"/>
    <m/>
    <n v="0"/>
    <m/>
    <n v="831721.38"/>
    <m/>
    <m/>
    <m/>
    <m/>
    <m/>
    <m/>
    <s v="Türk Elektronik Para A.Ş."/>
    <s v="Param Grup"/>
    <s v="Yeni Satış"/>
    <s v="Komisyon"/>
    <s v="Bütünleşik Finans"/>
    <s v="Param Grup"/>
    <s v="Univera Satış"/>
    <s v="Saha Satış"/>
    <s v="Yurt İçi"/>
    <s v="Türkiye"/>
    <s v="Merkez"/>
  </r>
  <r>
    <m/>
    <m/>
    <x v="367"/>
    <s v="Q4"/>
    <x v="0"/>
    <x v="10"/>
    <m/>
    <s v="DOLUCA SARAPÇILIK VE PAZARLAMA AS."/>
    <s v="EH.05.002"/>
    <s v="EnRoute Panorama - Rapor Gelistirme Hizmeti"/>
    <s v="Univera - Brown Forman"/>
    <x v="12"/>
    <s v="Enroute"/>
    <m/>
    <n v="11225.93"/>
    <m/>
    <n v="1"/>
    <m/>
    <n v="11225.93"/>
    <m/>
    <n v="0"/>
    <m/>
    <n v="11225.93"/>
    <m/>
    <n v="0"/>
    <n v="0"/>
    <s v="UNI240000002069"/>
    <m/>
    <m/>
    <s v="Brown Forman"/>
    <s v="Mevcut Müşteri"/>
    <s v="Yeni Satış"/>
    <s v="Hizmet"/>
    <s v="Rapor Geliştirme"/>
    <s v="Key Account"/>
    <s v="Univera Satış"/>
    <s v="Saha Satış"/>
    <s v="Yurt İçi"/>
    <s v="Türkiye"/>
    <s v="Dist"/>
  </r>
  <r>
    <m/>
    <m/>
    <x v="367"/>
    <s v="Q4"/>
    <x v="0"/>
    <x v="10"/>
    <m/>
    <s v="ALTUN TEMIZLIK TÜTÜN ÜRÜNLERI PAZARLAMA A .S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1991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367"/>
    <s v="Q4"/>
    <x v="0"/>
    <x v="10"/>
    <m/>
    <s v="ARME DAGITIM PAZARLAMA SANAYI VE TIC. A.S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1992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367"/>
    <s v="Q4"/>
    <x v="0"/>
    <x v="10"/>
    <m/>
    <s v="ONGUN EMGIN GIDA DAG. PAZ. TUR.SAN. TIC. LTD. STI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2026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367"/>
    <s v="Q4"/>
    <x v="0"/>
    <x v="10"/>
    <m/>
    <s v="ONGUN EMGIN GIDA DAG. PAZ. TUR.SAN. TIC. LTD. STI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2027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367"/>
    <s v="Q3"/>
    <x v="1"/>
    <x v="8"/>
    <m/>
    <s v="BEYLERBEYİ İÇECEK PAZARLAMA A.Ş"/>
    <s v="QH.07.001"/>
    <s v="Quest Panorama - Rapor Geliştirme Hizmeti"/>
    <s v="Univera - Sarper İçecek"/>
    <x v="13"/>
    <s v="Quest"/>
    <s v="Quest"/>
    <n v="22050"/>
    <m/>
    <n v="4"/>
    <m/>
    <m/>
    <m/>
    <m/>
    <m/>
    <n v="88200"/>
    <m/>
    <m/>
    <m/>
    <s v="1000001028"/>
    <m/>
    <m/>
    <s v="Beylerbeyi"/>
    <s v="Mevcut Müşteri"/>
    <s v="Yeni Satış"/>
    <s v="Hizmet"/>
    <s v="Rapor Geliştirme"/>
    <s v="Diğer"/>
    <s v="Univera Satış"/>
    <s v="Saha Satış"/>
    <s v="Yurt İçi"/>
    <s v="Türkiye"/>
    <s v="Merkez"/>
  </r>
  <r>
    <m/>
    <m/>
    <x v="367"/>
    <s v="Q3"/>
    <x v="1"/>
    <x v="8"/>
    <m/>
    <s v="BEYLERBEYİ İÇECEK PAZARLAMA A.Ş"/>
    <s v="QH.03.005"/>
    <s v="Quest Panorama - Kullanıcı Yazılımları Kiralama Hizmeti (Enterprise)"/>
    <s v="Univera - Sarper İçecek"/>
    <x v="13"/>
    <s v="Quest"/>
    <s v="Quest"/>
    <n v="14338.35"/>
    <m/>
    <n v="4"/>
    <m/>
    <m/>
    <m/>
    <m/>
    <m/>
    <n v="57353.4"/>
    <m/>
    <m/>
    <m/>
    <s v="1000001028"/>
    <m/>
    <m/>
    <s v="Beylerbeyi"/>
    <s v="Mevcut Müşteri"/>
    <s v="Yeni Satış"/>
    <s v="Lisans"/>
    <s v="Lisans Kiralama"/>
    <s v="Diğer"/>
    <s v="Univera Satış"/>
    <s v="Saha Satış"/>
    <s v="Yurt İçi"/>
    <s v="Türkiye"/>
    <s v="Merkez"/>
  </r>
  <r>
    <m/>
    <m/>
    <x v="367"/>
    <s v="Q3"/>
    <x v="1"/>
    <x v="8"/>
    <m/>
    <s v="Duru Pazarlama Ticaret Ve Sanayi A.Ş."/>
    <s v="EH.06.001"/>
    <s v="Enroute Panorama - Hosting Hizmeti"/>
    <s v="Univera - Henkel"/>
    <x v="16"/>
    <s v="Hosting"/>
    <s v="Enroute"/>
    <n v="57261.35"/>
    <m/>
    <n v="1"/>
    <m/>
    <m/>
    <m/>
    <m/>
    <m/>
    <n v="57261.35"/>
    <m/>
    <m/>
    <m/>
    <m/>
    <m/>
    <m/>
    <s v="Henkel"/>
    <s v="Mevcut Müşteri"/>
    <s v="Yenileme"/>
    <s v="Hizmet"/>
    <s v="Hosting"/>
    <s v="Diğer"/>
    <s v="Univera Satış"/>
    <s v="Saha Satış"/>
    <s v="Yurt İçi"/>
    <s v="Türkiye"/>
    <s v="Dist"/>
  </r>
  <r>
    <m/>
    <m/>
    <x v="368"/>
    <s v="Q4"/>
    <x v="0"/>
    <x v="10"/>
    <m/>
    <s v="PERNOD RICARD ISTANBUL IÇ VE DIS TIC. LTD. STI"/>
    <s v="EH.02.001"/>
    <s v="EnRoute Panorama - Yazilim Bakimi, Yasatma ve Merkezi Destek Hizmeti"/>
    <s v="Univera - Pernod Ricard"/>
    <x v="13"/>
    <s v="Enroute"/>
    <m/>
    <n v="1041111.6"/>
    <m/>
    <n v="0.5"/>
    <m/>
    <n v="520555.8"/>
    <m/>
    <n v="0"/>
    <m/>
    <n v="520555.8"/>
    <m/>
    <n v="0"/>
    <n v="0"/>
    <s v="UNI240000002081"/>
    <m/>
    <m/>
    <s v="Pernod Ricard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369"/>
    <s v="Q4"/>
    <x v="0"/>
    <x v="10"/>
    <m/>
    <s v="PERNOD RICARD ISTANBUL IÇ VE DIS TIC. LTD. STI"/>
    <s v="EH.02.001"/>
    <s v="EnRoute Panorama - Yazilim Bakimi, Yasatma ve Merkezi Destek Hizmeti"/>
    <s v="Univera - Pernod Ricard"/>
    <x v="13"/>
    <s v="Enroute"/>
    <m/>
    <n v="100000"/>
    <m/>
    <n v="0.5"/>
    <m/>
    <n v="50000"/>
    <m/>
    <n v="0"/>
    <m/>
    <n v="50000"/>
    <m/>
    <n v="0"/>
    <n v="0"/>
    <s v="UNI240000002081"/>
    <m/>
    <m/>
    <s v="Pernod Ricard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369"/>
    <s v="Q4"/>
    <x v="0"/>
    <x v="10"/>
    <m/>
    <s v="PERNOD RICARD ISTANBUL IÇ VE DIS TIC. LTD. STI"/>
    <s v="EH.03.001"/>
    <s v="EnRoute Panorama - Çafri Merkezi Hizmeti  (MSD)"/>
    <s v="Univera - Pernod Ricard"/>
    <x v="13"/>
    <s v="Enroute"/>
    <m/>
    <n v="18021.870243902442"/>
    <m/>
    <n v="20.5"/>
    <m/>
    <n v="369448.33500000002"/>
    <m/>
    <n v="-5.0000000000000001E-3"/>
    <m/>
    <n v="369448.34"/>
    <m/>
    <n v="0"/>
    <n v="0"/>
    <s v="UNI240000002081"/>
    <m/>
    <m/>
    <s v="Pernod Ricard"/>
    <s v="Mevcut Müşteri"/>
    <s v="Yenileme"/>
    <s v="Hizmet"/>
    <s v="Çağrı Merkezi"/>
    <s v="Key Account"/>
    <s v="Univera Satış"/>
    <s v="Saha Satış"/>
    <s v="Yurt İçi"/>
    <s v="Türkiye"/>
    <s v="Merkez"/>
  </r>
  <r>
    <m/>
    <m/>
    <x v="369"/>
    <s v="Q3"/>
    <x v="1"/>
    <x v="8"/>
    <m/>
    <s v="KP GIDA DAĞITIM PAZARLAMA OTOMOBİL İTHALAT İHRACAT SANAYİ VE TİCARET LİMİTED ŞİRKETİ"/>
    <s v="UH.01.002"/>
    <s v="Unidox Kontör"/>
    <s v="Univera Kontör Satışı"/>
    <x v="6"/>
    <s v="E-Dönüşüm"/>
    <s v="Unidox"/>
    <n v="2.5"/>
    <m/>
    <n v="10000"/>
    <m/>
    <m/>
    <m/>
    <m/>
    <m/>
    <n v="25000"/>
    <m/>
    <m/>
    <m/>
    <m/>
    <m/>
    <m/>
    <s v="KP Gıda"/>
    <s v="Yeni Müşteri"/>
    <s v="Yeni Satış"/>
    <s v="Kontor"/>
    <s v="Kontor Satışı"/>
    <s v="Diğer"/>
    <s v="Univera Satış"/>
    <s v="Saha Satış"/>
    <s v="Yurt İçi"/>
    <s v="Türkiye"/>
    <s v="Merkez"/>
  </r>
  <r>
    <m/>
    <m/>
    <x v="369"/>
    <s v="Q3"/>
    <x v="1"/>
    <x v="8"/>
    <m/>
    <s v="Shell &amp; Turcas Petrol A.Ş."/>
    <s v="OH.02.001"/>
    <s v="Outsource Yazılım Bakımı Hizmeti"/>
    <s v="Univera - Shell Bee"/>
    <x v="13"/>
    <s v="Enroute"/>
    <s v="Outsource - Hizmet"/>
    <n v="264750"/>
    <m/>
    <n v="1"/>
    <m/>
    <m/>
    <m/>
    <m/>
    <m/>
    <n v="264750"/>
    <m/>
    <m/>
    <m/>
    <m/>
    <m/>
    <m/>
    <s v="Shell"/>
    <s v="Yeni Müşteri"/>
    <s v="Yenileme"/>
    <s v="Hizmet"/>
    <s v="Bakım ve Destek Hizmeti"/>
    <s v="Diğer"/>
    <s v="Univera Satış"/>
    <s v="Saha Satış"/>
    <s v="Yurt İçi"/>
    <s v="Türkiye"/>
    <s v="Merkez"/>
  </r>
  <r>
    <m/>
    <m/>
    <x v="369"/>
    <s v="Q3"/>
    <x v="1"/>
    <x v="8"/>
    <m/>
    <s v="PERNOD RICARD İSTANBUL İÇ VE DIŞ TİC. LTD. ŞTİ"/>
    <s v="EH.06.001"/>
    <s v="Enroute Panorama - Hosting Hizmeti"/>
    <s v="Univera - Pernod Ricard"/>
    <x v="13"/>
    <s v="Hosting"/>
    <s v="Enroute"/>
    <n v="305232.42"/>
    <m/>
    <n v="1"/>
    <m/>
    <m/>
    <m/>
    <m/>
    <m/>
    <n v="305232.42"/>
    <m/>
    <m/>
    <m/>
    <m/>
    <m/>
    <m/>
    <s v="Pernod Ricard"/>
    <s v="Mevcut Müşteri"/>
    <s v="Yenileme"/>
    <s v="Hizmet"/>
    <s v="Hosting"/>
    <s v="Key Account"/>
    <s v="Univera Satış"/>
    <s v="Saha Satış"/>
    <s v="Yurt İçi"/>
    <s v="Türkiye"/>
    <s v="Merkez"/>
  </r>
  <r>
    <m/>
    <m/>
    <x v="369"/>
    <s v="Q3"/>
    <x v="1"/>
    <x v="8"/>
    <m/>
    <s v="RED BULL GIDA DAĞITIM VE PAZARLAMA TİCARET LTD. ŞTİ"/>
    <s v="EH.06.001"/>
    <s v="Enroute Panorama - Hosting Hizmeti"/>
    <s v="Univera - Redbull"/>
    <x v="12"/>
    <s v="Hosting"/>
    <s v="Enroute"/>
    <n v="123973.75"/>
    <m/>
    <n v="1"/>
    <m/>
    <m/>
    <m/>
    <m/>
    <m/>
    <n v="123973.75"/>
    <m/>
    <m/>
    <m/>
    <m/>
    <m/>
    <m/>
    <s v="Redbull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370"/>
    <s v="Q4"/>
    <x v="0"/>
    <x v="10"/>
    <m/>
    <s v="PERNOD RICARD ISTANBUL IÇ VE DIS TIC. LTD. STI"/>
    <s v="EH.02.001"/>
    <s v="EnRoute Panorama - Yazilim Bakimi, Yasatma ve Merkezi Destek Hizmeti"/>
    <s v="Univera - Pernod Ricard"/>
    <x v="13"/>
    <s v="Enroute"/>
    <m/>
    <n v="20112.560000000001"/>
    <m/>
    <n v="0.5"/>
    <m/>
    <n v="10056.280000000001"/>
    <m/>
    <n v="0"/>
    <m/>
    <n v="10056.280000000001"/>
    <m/>
    <n v="0"/>
    <n v="0"/>
    <s v="UNI240000002081"/>
    <m/>
    <m/>
    <s v="Pernod Ricard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370"/>
    <s v="Q3"/>
    <x v="1"/>
    <x v="8"/>
    <m/>
    <s v="KENT GIDA MADDELERİ SAN VE TİC.AŞ."/>
    <s v="EH.06.001"/>
    <s v="Enroute Panorama - Hosting Hizmeti"/>
    <s v="Univera - Kent Gıda"/>
    <x v="12"/>
    <s v="Hosting"/>
    <s v="Enroute"/>
    <n v="132870.53"/>
    <m/>
    <n v="1"/>
    <m/>
    <m/>
    <m/>
    <m/>
    <m/>
    <n v="132870.53"/>
    <m/>
    <m/>
    <m/>
    <m/>
    <m/>
    <m/>
    <s v="Mondelez"/>
    <s v="Mevcut Müşteri"/>
    <s v="Yenileme"/>
    <s v="Hizmet"/>
    <s v="Hosting"/>
    <s v="Key Account"/>
    <s v="Univera Satış"/>
    <s v="Saha Satış"/>
    <s v="Yurt İçi"/>
    <s v="Türkiye"/>
    <s v="Merkez"/>
  </r>
  <r>
    <m/>
    <m/>
    <x v="371"/>
    <s v="Q3"/>
    <x v="1"/>
    <x v="8"/>
    <m/>
    <s v="ÇAĞAN KOZMETİK TEMİZLİK ELEKTRİK GIDA SANAYİ VE TİCARET LTD. ŞTİ."/>
    <s v="UH.01.002"/>
    <s v="Unidox Kontör"/>
    <s v="Univera Kontör Satışı"/>
    <x v="6"/>
    <s v="E-Dönüşüm"/>
    <s v="Unidox"/>
    <n v="3"/>
    <m/>
    <n v="10000"/>
    <m/>
    <m/>
    <m/>
    <m/>
    <m/>
    <n v="30000"/>
    <m/>
    <m/>
    <m/>
    <m/>
    <m/>
    <m/>
    <s v="Çağan Kozmetik"/>
    <s v="Mevcut Müşteri"/>
    <s v="Yeni Satış"/>
    <s v="Kontor"/>
    <s v="Kontor Satışı"/>
    <s v="Diğer"/>
    <s v="Univera Satış"/>
    <s v="Saha Satış"/>
    <s v="Yurt İçi"/>
    <s v="Türkiye"/>
    <s v="Merkez"/>
  </r>
  <r>
    <m/>
    <m/>
    <x v="371"/>
    <s v="Q3"/>
    <x v="1"/>
    <x v="8"/>
    <m/>
    <s v="ÇAĞAN KOZMETİK TEMİZLİK ELEKTRİK GIDA SANAYİ VE TİCARET LTD. ŞTİ."/>
    <s v="UH.01.002"/>
    <s v="Unidox Kontör"/>
    <s v="Univera Kontör Satışı"/>
    <x v="6"/>
    <s v="E-Dönüşüm"/>
    <s v="Unidox"/>
    <n v="3"/>
    <m/>
    <n v="-10000"/>
    <m/>
    <m/>
    <m/>
    <m/>
    <m/>
    <n v="-30000"/>
    <m/>
    <m/>
    <m/>
    <m/>
    <m/>
    <m/>
    <s v="Çağan Kozmetik"/>
    <s v="Mevcut Müşteri"/>
    <s v="Yeni Satış"/>
    <s v="Kontor"/>
    <s v="Kontor Satışı"/>
    <s v="Diğer"/>
    <s v="Univera Satış"/>
    <s v="Saha Satış"/>
    <s v="Yurt İçi"/>
    <s v="Türkiye"/>
    <s v="Merkez"/>
  </r>
  <r>
    <m/>
    <m/>
    <x v="371"/>
    <s v="Q3"/>
    <x v="1"/>
    <x v="8"/>
    <m/>
    <s v="DARDANEL DAĞITIM A.Ş."/>
    <s v="EH.06.001"/>
    <s v="Enroute Panorama - Hosting Hizmeti"/>
    <s v="Univera - Dardanel"/>
    <x v="12"/>
    <s v="Hosting"/>
    <s v="Enroute"/>
    <n v="83545.929999999993"/>
    <m/>
    <n v="1"/>
    <m/>
    <m/>
    <m/>
    <m/>
    <m/>
    <n v="83545.929999999993"/>
    <m/>
    <m/>
    <m/>
    <m/>
    <m/>
    <m/>
    <s v="Dardanel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371"/>
    <s v="Q3"/>
    <x v="1"/>
    <x v="8"/>
    <m/>
    <s v="TCHIBO KAHVE MAMÜLLERİ DAĞ. VE PAZ. TİC. LTD. ŞTİ."/>
    <s v="EH.06.001"/>
    <s v="Enroute Panorama - Hosting Hizmeti"/>
    <s v="Univera - Tchibo"/>
    <x v="12"/>
    <s v="Hosting"/>
    <s v="Enroute"/>
    <n v="12603.81"/>
    <m/>
    <n v="1"/>
    <m/>
    <m/>
    <m/>
    <m/>
    <m/>
    <n v="12603.81"/>
    <m/>
    <m/>
    <m/>
    <m/>
    <m/>
    <m/>
    <s v="Tchibo"/>
    <s v="Yeni Müşteri"/>
    <s v="Yeni Satış"/>
    <s v="Hizmet"/>
    <s v="Hosting"/>
    <s v="Diğer"/>
    <s v="Univera Satış"/>
    <s v="Saha Satış"/>
    <s v="Yurt İçi"/>
    <s v="Türkiye"/>
    <s v="Merkez"/>
  </r>
  <r>
    <m/>
    <m/>
    <x v="371"/>
    <s v="Q3"/>
    <x v="1"/>
    <x v="8"/>
    <m/>
    <s v="TCHIBO KAHVE MAMÜLLERİ DAĞ. VE PAZ. TİC. LTD. ŞTİ."/>
    <s v="EH.06.001"/>
    <s v="Enroute Panorama - Hosting Hizmeti"/>
    <s v="Univera - Tchibo"/>
    <x v="12"/>
    <s v="Hosting"/>
    <s v="Enroute"/>
    <n v="64397.709935999999"/>
    <m/>
    <n v="1"/>
    <m/>
    <m/>
    <m/>
    <m/>
    <m/>
    <n v="64397.709935999999"/>
    <m/>
    <m/>
    <m/>
    <m/>
    <m/>
    <m/>
    <s v="Tchibo"/>
    <s v="Yeni Müşteri"/>
    <s v="Yeni Satış"/>
    <s v="Hizmet"/>
    <s v="Hosting"/>
    <s v="Diğer"/>
    <s v="Univera Satış"/>
    <s v="Saha Satış"/>
    <s v="Yurt İçi"/>
    <s v="Türkiye"/>
    <s v="Merkez"/>
  </r>
  <r>
    <m/>
    <m/>
    <x v="372"/>
    <s v="Q3"/>
    <x v="1"/>
    <x v="8"/>
    <m/>
    <s v="MATRIKS BİLGİSAYAR SİSTEMLERİ LTD.ŞTİ"/>
    <s v="UH.01.002"/>
    <s v="Unidox Kontör"/>
    <s v="Univera Kontör Satışı"/>
    <x v="5"/>
    <s v="E-Dönüşüm"/>
    <s v="Unidox"/>
    <n v="4.6319999999999997"/>
    <m/>
    <n v="2000"/>
    <m/>
    <m/>
    <m/>
    <m/>
    <m/>
    <n v="9264"/>
    <m/>
    <m/>
    <m/>
    <m/>
    <m/>
    <m/>
    <s v="Matriks"/>
    <s v="Mevcut Müşteri"/>
    <s v="Yeni Satış"/>
    <s v="Kontor"/>
    <s v="Kontor Satışı"/>
    <s v="Diğer"/>
    <s v="Kanal Satış"/>
    <s v="Matriks"/>
    <s v="Yurt İçi"/>
    <s v="Türkiye"/>
    <s v="Merkez"/>
  </r>
  <r>
    <m/>
    <m/>
    <x v="372"/>
    <s v="Q3"/>
    <x v="1"/>
    <x v="8"/>
    <m/>
    <s v="ÖZKAN TİCARET ERHAN ÖZKAN"/>
    <s v="UH.01.002"/>
    <s v="Unidox Kontör"/>
    <s v="Univera Doğuş Çay Projesi"/>
    <x v="6"/>
    <s v="E-Dönüşüm"/>
    <s v="Unidox"/>
    <n v="1.72"/>
    <m/>
    <n v="50000"/>
    <m/>
    <m/>
    <m/>
    <m/>
    <m/>
    <n v="86000"/>
    <m/>
    <m/>
    <m/>
    <m/>
    <m/>
    <m/>
    <s v="Doğuş Çay"/>
    <s v="Mevcut Müşteri"/>
    <s v="Yeni Satış"/>
    <s v="Kontor"/>
    <s v="Kontor Satışı"/>
    <s v="Diğer"/>
    <s v="Univera Satış"/>
    <s v="Saha Satış"/>
    <s v="Yurt İçi"/>
    <s v="Türkiye"/>
    <s v="Dist"/>
  </r>
  <r>
    <m/>
    <m/>
    <x v="373"/>
    <s v="Q4"/>
    <x v="0"/>
    <x v="11"/>
    <m/>
    <s v="ERIKLI SU VE MESRUBAT SAN. TIC. A.S"/>
    <s v="EH.03.003"/>
    <s v="EnRoute Panorama - Uzman Destek Hizmeti"/>
    <s v="Univera - Nestle Waters"/>
    <x v="11"/>
    <s v="Enroute"/>
    <m/>
    <n v="27000"/>
    <m/>
    <n v="1"/>
    <m/>
    <n v="27000"/>
    <m/>
    <n v="0"/>
    <m/>
    <n v="27000"/>
    <m/>
    <n v="0"/>
    <n v="0"/>
    <s v="UNI240000002120"/>
    <m/>
    <m/>
    <s v="Nestle"/>
    <m/>
    <s v="Yenileme"/>
    <s v="Hizmet"/>
    <s v="Hosting"/>
    <s v="Key Account"/>
    <s v="Univera Satış"/>
    <s v="Saha Satış"/>
    <s v="Yurt İçi"/>
    <s v="Türkiye"/>
    <s v="Merkez"/>
  </r>
  <r>
    <m/>
    <m/>
    <x v="373"/>
    <s v="Q3"/>
    <x v="1"/>
    <x v="8"/>
    <m/>
    <s v="MİYA OTOMASYON VE BARKOD BILISIM SISTEMLERI SAN TİC. VE L.T.D. STI."/>
    <s v="WProje Yönetimi.02.001"/>
    <s v="Webplus (Android) Satış Temsilcisi Yazılımı"/>
    <s v="Univera - Kanal"/>
    <x v="5"/>
    <s v="Enroute"/>
    <s v="Webplus"/>
    <n v="4550"/>
    <m/>
    <n v="1"/>
    <m/>
    <m/>
    <m/>
    <m/>
    <m/>
    <n v="4550"/>
    <m/>
    <m/>
    <m/>
    <m/>
    <m/>
    <m/>
    <s v="Miya"/>
    <s v="Mevcut Müşteri"/>
    <s v="Yeni Satış"/>
    <s v="Lisans"/>
    <s v="Lisans Satışı"/>
    <s v="Diğer"/>
    <s v="Kanal Satış"/>
    <s v="Miya"/>
    <s v="Yurt İçi"/>
    <s v="Türkiye"/>
    <s v="Merkez"/>
  </r>
  <r>
    <m/>
    <m/>
    <x v="373"/>
    <s v="Q3"/>
    <x v="1"/>
    <x v="8"/>
    <m/>
    <s v="MATRIKS BİLGİSAYAR SİSTEMLERİ LTD.ŞTİ"/>
    <s v="WProje Yönetimi.01.003"/>
    <s v="Web Plus Ek Kullanıcı Yazılımı (1 Kullanıcı)"/>
    <s v="Univera - Kanal"/>
    <x v="5"/>
    <s v="Enroute"/>
    <s v="Webplus"/>
    <n v="4225"/>
    <m/>
    <n v="1"/>
    <m/>
    <m/>
    <m/>
    <m/>
    <m/>
    <n v="4225"/>
    <m/>
    <m/>
    <m/>
    <m/>
    <m/>
    <m/>
    <s v="Matriks"/>
    <s v="Mevcut Müşteri"/>
    <s v="Yeni Satış"/>
    <s v="Lisans"/>
    <s v="Lisans Satışı"/>
    <s v="Diğer"/>
    <s v="Kanal Satış"/>
    <s v="Matriks"/>
    <s v="Yurt İçi"/>
    <s v="Türkiye"/>
    <s v="Merkez"/>
  </r>
  <r>
    <m/>
    <m/>
    <x v="373"/>
    <s v="Q3"/>
    <x v="1"/>
    <x v="8"/>
    <m/>
    <s v="MİYA OTOMASYON VE BARKOD BILISIM SISTEMLERI SAN TİC. VE L.T.D. STI."/>
    <s v="UH.01.002"/>
    <s v="Unidox Kontör"/>
    <s v="Univera Kontör Satışı"/>
    <x v="5"/>
    <s v="E-Dönüşüm"/>
    <s v="Unidox"/>
    <n v="1.95"/>
    <m/>
    <n v="10000"/>
    <m/>
    <m/>
    <m/>
    <m/>
    <m/>
    <n v="19500"/>
    <m/>
    <m/>
    <m/>
    <m/>
    <m/>
    <m/>
    <s v="Miya"/>
    <s v="Mevcut Müşteri"/>
    <s v="Yeni Satış"/>
    <s v="Kontor"/>
    <s v="Kontor Satışı"/>
    <s v="Diğer"/>
    <s v="Kanal Satış"/>
    <s v="Miya"/>
    <s v="Yurt İçi"/>
    <s v="Türkiye"/>
    <s v="Merkez"/>
  </r>
  <r>
    <m/>
    <m/>
    <x v="373"/>
    <s v="Q3"/>
    <x v="1"/>
    <x v="8"/>
    <m/>
    <s v="SEÇEM İÇECEK TÜTÜN İNŞAAT PETROL GIDA İTHALAT İHRACAT SANAYİ TİCARET LTD. ŞTİ."/>
    <s v="UH.01.002"/>
    <s v="Unidox Kontör"/>
    <s v="Univera Kontör Satışı"/>
    <x v="6"/>
    <s v="E-Dönüşüm"/>
    <s v="Unidox"/>
    <n v="2.8"/>
    <m/>
    <n v="10000"/>
    <m/>
    <m/>
    <m/>
    <m/>
    <m/>
    <n v="28000"/>
    <m/>
    <m/>
    <m/>
    <m/>
    <m/>
    <m/>
    <s v="Seçem İçecek"/>
    <s v="Yeni Müşteri"/>
    <s v="Yeni Satış"/>
    <s v="Kontor"/>
    <s v="Kontor Satışı"/>
    <s v="Diğer"/>
    <s v="Univera Satış"/>
    <s v="Saha Satış"/>
    <s v="Yurt İçi"/>
    <s v="Türkiye"/>
    <s v="Merkez"/>
  </r>
  <r>
    <m/>
    <m/>
    <x v="373"/>
    <s v="Q3"/>
    <x v="1"/>
    <x v="8"/>
    <m/>
    <s v="PERRİGO KİŞİSEL Bakım ÜRÜNLERİ SAN. VE TİC. LTD.ŞTİ"/>
    <s v="EH.06.001"/>
    <s v="Enroute Panorama - Hosting Hizmeti"/>
    <s v="Univera - Omega Pharma"/>
    <x v="5"/>
    <s v="Hosting"/>
    <s v="Enroute"/>
    <n v="2434.0922"/>
    <m/>
    <n v="1"/>
    <m/>
    <m/>
    <m/>
    <m/>
    <m/>
    <n v="2434.0922"/>
    <m/>
    <m/>
    <m/>
    <m/>
    <m/>
    <m/>
    <s v="Perrigo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373"/>
    <s v="Q3"/>
    <x v="1"/>
    <x v="8"/>
    <m/>
    <s v="PERRİGO KİŞİSEL Bakım ÜRÜNLERİ SAN. VE TİC. LTD.ŞTİ"/>
    <s v="EH.06.001"/>
    <s v="Enroute Panorama - Hosting Hizmeti"/>
    <s v="Univera - Omega Pharma"/>
    <x v="5"/>
    <s v="Hosting"/>
    <s v="Enroute"/>
    <n v="37130.22"/>
    <m/>
    <n v="1"/>
    <m/>
    <m/>
    <m/>
    <m/>
    <m/>
    <n v="37130.22"/>
    <m/>
    <m/>
    <m/>
    <m/>
    <m/>
    <m/>
    <s v="Perrigo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373"/>
    <s v="Q3"/>
    <x v="1"/>
    <x v="8"/>
    <m/>
    <s v="PERRİGO KİŞİSEL Bakım ÜRÜNLERİ SAN. VE TİC. LTD.ŞTİ"/>
    <s v="EH.06.001"/>
    <s v="Enroute Panorama - Hosting Hizmeti"/>
    <s v="Univera - Omega Pharma"/>
    <x v="5"/>
    <s v="Hosting"/>
    <s v="Enroute"/>
    <n v="37130.22"/>
    <m/>
    <n v="1"/>
    <m/>
    <m/>
    <m/>
    <m/>
    <m/>
    <n v="37130.22"/>
    <m/>
    <m/>
    <m/>
    <m/>
    <m/>
    <m/>
    <s v="Perrigo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373"/>
    <s v="Q3"/>
    <x v="1"/>
    <x v="8"/>
    <m/>
    <s v="PERRİGO KİŞİSEL Bakım ÜRÜNLERİ SAN. VE TİC. LTD.ŞTİ"/>
    <s v="EH.06.001"/>
    <s v="Enroute Panorama - Hosting Hizmeti"/>
    <s v="Univera - Omega Pharma"/>
    <x v="5"/>
    <s v="Hosting"/>
    <s v="Enroute"/>
    <n v="2434.0922"/>
    <m/>
    <n v="1"/>
    <m/>
    <m/>
    <m/>
    <m/>
    <m/>
    <n v="2434.0922"/>
    <m/>
    <m/>
    <m/>
    <m/>
    <m/>
    <m/>
    <s v="Perrigo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374"/>
    <s v="Q4"/>
    <x v="0"/>
    <x v="11"/>
    <m/>
    <s v="JTI TÜTÜN ÜRÜNLERI PAZARLAMA A.S."/>
    <s v="EY.06.001"/>
    <s v="EnRoute Panorama - Yazilim Gelistirme Hizmeti"/>
    <s v="Univera - JTI"/>
    <x v="11"/>
    <s v="Enroute"/>
    <m/>
    <n v="5950"/>
    <m/>
    <n v="15"/>
    <m/>
    <n v="89250"/>
    <m/>
    <n v="0"/>
    <m/>
    <n v="89250"/>
    <m/>
    <n v="0"/>
    <n v="0"/>
    <s v="UNI240000002173"/>
    <m/>
    <m/>
    <s v="JTI"/>
    <s v="Mevcut Müşteri"/>
    <s v="Yeni Satış"/>
    <s v="Hizmet"/>
    <s v="Yazılım Geliştirme"/>
    <s v="Key Account"/>
    <s v="Univera Satış"/>
    <s v="Saha Satış"/>
    <s v="Yurt İçi"/>
    <s v="Türkiye"/>
    <s v="Merkez"/>
  </r>
  <r>
    <m/>
    <m/>
    <x v="374"/>
    <s v="Q4"/>
    <x v="0"/>
    <x v="11"/>
    <m/>
    <s v="JT INTERNATIONAL SA"/>
    <s v="EH.02.001"/>
    <s v="EnRoute Panorama - Yazilim Bakimi, Yasatma ve Merkezi Destek Hizmeti"/>
    <s v="Univera - JTI İran"/>
    <x v="13"/>
    <s v="Enroute"/>
    <m/>
    <n v="124473.77"/>
    <m/>
    <n v="1"/>
    <m/>
    <n v="124473.768333"/>
    <m/>
    <n v="-1.6670000000000001E-3"/>
    <m/>
    <n v="124473.77"/>
    <m/>
    <n v="0"/>
    <n v="0"/>
    <s v="ENV240000000126"/>
    <m/>
    <m/>
    <s v="JTI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374"/>
    <s v="Q4"/>
    <x v="0"/>
    <x v="11"/>
    <m/>
    <s v="JTI TÜTÜN ÜRÜNLERI PAZARLAMA A.S."/>
    <s v="EH.03.003"/>
    <s v="EnRoute Panorama - Uzman Destek Hizmeti"/>
    <s v="Univera - JTI"/>
    <x v="11"/>
    <s v="Enroute"/>
    <m/>
    <n v="100000"/>
    <m/>
    <n v="1"/>
    <m/>
    <n v="100000"/>
    <m/>
    <n v="0"/>
    <m/>
    <n v="100000"/>
    <m/>
    <n v="0"/>
    <n v="0"/>
    <s v="UNI240000002140"/>
    <m/>
    <m/>
    <s v="JTI"/>
    <s v="Mevcut Müşteri"/>
    <s v="Yenileme"/>
    <s v="Hizmet"/>
    <s v="Hosting"/>
    <s v="Key Account"/>
    <s v="Univera Satış"/>
    <s v="Saha Satış"/>
    <s v="Yurt İçi"/>
    <s v="Türkiye"/>
    <s v="Merkez"/>
  </r>
  <r>
    <m/>
    <m/>
    <x v="374"/>
    <s v="Q4"/>
    <x v="0"/>
    <x v="11"/>
    <m/>
    <s v="JTI TÜTÜN ÜRÜNLERI PAZARLAMA A.S."/>
    <s v="EH.05.002"/>
    <s v="EnRoute Panorama - Rapor Gelistirme Hizmeti"/>
    <s v="Univera - JTI"/>
    <x v="11"/>
    <s v="Enroute"/>
    <m/>
    <n v="5950"/>
    <m/>
    <n v="3"/>
    <m/>
    <n v="17850"/>
    <m/>
    <n v="0"/>
    <m/>
    <n v="17850"/>
    <m/>
    <n v="0"/>
    <n v="0"/>
    <s v="UNI240000002173"/>
    <m/>
    <m/>
    <s v="JTI"/>
    <s v="Mevcut Müşteri"/>
    <s v="Yeni Satış"/>
    <s v="Hizmet"/>
    <s v="Rapor Geliştirme"/>
    <s v="Key Account"/>
    <s v="Univera Satış"/>
    <s v="Saha Satış"/>
    <s v="Yurt İçi"/>
    <s v="Türkiye"/>
    <s v="Merkez"/>
  </r>
  <r>
    <m/>
    <m/>
    <x v="374"/>
    <s v="Q4"/>
    <x v="0"/>
    <x v="11"/>
    <m/>
    <s v="JTI TÜTÜN ÜRÜNLERI PAZARLAMA A.S."/>
    <s v="EH.01.001"/>
    <s v="EnRoute Panorama - Proje Yönetim Hizmeti"/>
    <s v="Univera - JTI"/>
    <x v="11"/>
    <s v="Enroute"/>
    <m/>
    <n v="5550.46"/>
    <m/>
    <n v="20"/>
    <m/>
    <n v="111009.2"/>
    <m/>
    <n v="0"/>
    <m/>
    <n v="111009.2"/>
    <m/>
    <n v="0"/>
    <n v="0"/>
    <s v="UNI240000002173"/>
    <m/>
    <m/>
    <s v="JTI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374"/>
    <s v="Q4"/>
    <x v="0"/>
    <x v="11"/>
    <m/>
    <s v="BULAN TICARET - TUNÇ BULAN"/>
    <s v="EY.02.011"/>
    <s v="EnRoute Panorama - Panel - Çoklu Proje Birlestirme Mobil Uygulama Lisansi (Enterprise)"/>
    <s v="Univera - Brown Forman"/>
    <x v="12"/>
    <s v="Enroute"/>
    <m/>
    <n v="9250"/>
    <m/>
    <n v="1"/>
    <m/>
    <n v="9250"/>
    <m/>
    <n v="0"/>
    <m/>
    <n v="9250"/>
    <m/>
    <n v="0"/>
    <n v="0"/>
    <s v="UNI240000002104"/>
    <m/>
    <m/>
    <s v="Brown Forman"/>
    <s v="Mevcut Müşteri"/>
    <s v="Yeni Satış"/>
    <s v="Lisans"/>
    <s v="Lisans Satışı"/>
    <s v="Key Account"/>
    <s v="Univera Satış"/>
    <s v="Saha Satış"/>
    <s v="Yurt İçi"/>
    <s v="Türkiye"/>
    <s v="Dist"/>
  </r>
  <r>
    <m/>
    <m/>
    <x v="374"/>
    <s v="Q4"/>
    <x v="0"/>
    <x v="11"/>
    <m/>
    <s v="AGAÇLI OTOMOTIV GIDA TIC. VE SAN. A.S."/>
    <s v="EH.03.001"/>
    <s v="EnRoute Panorama - Çafri Merkezi Hizmeti  (MSD)"/>
    <s v="Univera - JTI"/>
    <x v="11"/>
    <s v="Enroute"/>
    <m/>
    <n v="1161.2"/>
    <m/>
    <n v="15"/>
    <m/>
    <n v="17418"/>
    <m/>
    <n v="0"/>
    <m/>
    <n v="17418"/>
    <m/>
    <n v="0"/>
    <n v="0"/>
    <s v="UNI240000002182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374"/>
    <s v="Q4"/>
    <x v="0"/>
    <x v="11"/>
    <m/>
    <s v="KOPUZ GIDA TIC. A.S."/>
    <s v="EH.03.001"/>
    <s v="EnRoute Panorama - Çafri Merkezi Hizmeti  (MSD)"/>
    <s v="Univera - JTI"/>
    <x v="11"/>
    <s v="Enroute"/>
    <m/>
    <n v="1161.2"/>
    <m/>
    <n v="11"/>
    <m/>
    <n v="12773.2"/>
    <m/>
    <n v="0"/>
    <m/>
    <n v="12773.2"/>
    <m/>
    <n v="0"/>
    <n v="0"/>
    <s v="UNI240000002196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374"/>
    <s v="Q3"/>
    <x v="1"/>
    <x v="8"/>
    <m/>
    <s v="MİYA OTOMASYON VE BARKOD BILISIM SISTEMLERI SAN TİC. VE L.T.D. STI."/>
    <s v="WProje Yönetimi.01.007"/>
    <s v="Webplus E-Dönüşüm Yazılımı"/>
    <s v="Univera - Kanal"/>
    <x v="5"/>
    <s v="Enroute"/>
    <s v="Webplus"/>
    <n v="14300"/>
    <m/>
    <n v="1"/>
    <m/>
    <m/>
    <m/>
    <m/>
    <m/>
    <n v="14300"/>
    <m/>
    <m/>
    <m/>
    <m/>
    <m/>
    <m/>
    <s v="Miya"/>
    <s v="Mevcut Müşteri"/>
    <s v="Yeni Satış"/>
    <s v="Lisans"/>
    <s v="Lisans Satışı"/>
    <s v="Diğer"/>
    <s v="Kanal Satış"/>
    <s v="Miya"/>
    <s v="Yurt İçi"/>
    <s v="Türkiye"/>
    <s v="Merkez"/>
  </r>
  <r>
    <m/>
    <m/>
    <x v="374"/>
    <s v="Q3"/>
    <x v="1"/>
    <x v="8"/>
    <m/>
    <s v="MİYA OTOMASYON VE BARKOD BILISIM SISTEMLERI SAN TİC. VE L.T.D. STI."/>
    <s v="WProje Yönetimi.01.002"/>
    <s v="Webplus Dağıtım Kanalı Yazılımı"/>
    <s v="Univera - Kanal"/>
    <x v="5"/>
    <s v="Enroute"/>
    <s v="Webplus"/>
    <n v="10400"/>
    <m/>
    <n v="1"/>
    <m/>
    <m/>
    <m/>
    <m/>
    <m/>
    <n v="10400"/>
    <m/>
    <m/>
    <m/>
    <m/>
    <m/>
    <m/>
    <s v="Miya"/>
    <s v="Mevcut Müşteri"/>
    <s v="Yeni Satış"/>
    <s v="Lisans"/>
    <s v="Lisans Satışı"/>
    <s v="Diğer"/>
    <s v="Kanal Satış"/>
    <s v="Miya"/>
    <s v="Yurt İçi"/>
    <s v="Türkiye"/>
    <s v="Merkez"/>
  </r>
  <r>
    <m/>
    <m/>
    <x v="374"/>
    <s v="Q3"/>
    <x v="1"/>
    <x v="8"/>
    <m/>
    <s v="MİYA OTOMASYON VE BARKOD BILISIM SISTEMLERI SAN TİC. VE L.T.D. STI."/>
    <s v="UH.01.002"/>
    <s v="Unidox Kontör"/>
    <s v="Univera Kontör Satışı"/>
    <x v="5"/>
    <s v="E-Dönüşüm"/>
    <s v="Unidox"/>
    <n v="4.6319999999999997"/>
    <m/>
    <n v="2000"/>
    <m/>
    <m/>
    <m/>
    <m/>
    <m/>
    <n v="9264"/>
    <m/>
    <m/>
    <m/>
    <m/>
    <m/>
    <m/>
    <s v="Miya"/>
    <s v="Mevcut Müşteri"/>
    <s v="Yeni Satış"/>
    <s v="Kontor"/>
    <s v="Kontor Satışı"/>
    <s v="Diğer"/>
    <s v="Kanal Satış"/>
    <s v="Miya"/>
    <s v="Yurt İçi"/>
    <s v="Türkiye"/>
    <s v="Merkez"/>
  </r>
  <r>
    <m/>
    <m/>
    <x v="374"/>
    <s v="Q3"/>
    <x v="1"/>
    <x v="8"/>
    <m/>
    <s v="MERSEL LOJİSTİK GIDA PAZARLAMA TİC.LTD.STİ."/>
    <s v="UH.01.002"/>
    <s v="Unidox Kontör"/>
    <s v="Univera Kontör Satışı"/>
    <x v="6"/>
    <s v="E-Dönüşüm"/>
    <s v="Unidox"/>
    <n v="2.6"/>
    <m/>
    <n v="25000"/>
    <m/>
    <m/>
    <m/>
    <m/>
    <m/>
    <n v="65000"/>
    <m/>
    <m/>
    <m/>
    <m/>
    <m/>
    <m/>
    <s v="Çaykur"/>
    <s v="Mevcut Müşteri"/>
    <s v="Yeni Satış"/>
    <s v="Kontor"/>
    <s v="Kontor Satışı"/>
    <s v="Diğer"/>
    <s v="Univera Satış"/>
    <s v="Saha Satış"/>
    <s v="Yurt İçi"/>
    <s v="Türkiye"/>
    <s v="Dist"/>
  </r>
  <r>
    <m/>
    <m/>
    <x v="374"/>
    <s v="Q3"/>
    <x v="1"/>
    <x v="8"/>
    <m/>
    <s v="ANKA SATIŞ DAĞITIM SANAYİ VE TİCARET LTD.STİ."/>
    <s v="UH.01.002"/>
    <s v="Unidox Kontör"/>
    <s v="Univera - Mey İçki"/>
    <x v="6"/>
    <s v="E-Dönüşüm"/>
    <s v="Unidox"/>
    <n v="3"/>
    <m/>
    <n v="10000"/>
    <m/>
    <m/>
    <m/>
    <m/>
    <m/>
    <n v="30000"/>
    <m/>
    <m/>
    <m/>
    <m/>
    <m/>
    <m/>
    <s v="Anka Satış Dağıtım"/>
    <s v="Yeni Müşteri"/>
    <s v="Yeni Satış"/>
    <s v="Kontor"/>
    <s v="Kontor Satışı"/>
    <s v="Diğer"/>
    <s v="Univera Satış"/>
    <s v="Saha Satış"/>
    <s v="Yurt İçi"/>
    <s v="Türkiye"/>
    <s v="Dist"/>
  </r>
  <r>
    <m/>
    <m/>
    <x v="375"/>
    <s v="Q4"/>
    <x v="0"/>
    <x v="11"/>
    <m/>
    <s v="ALTUN TEMIZLIK TÜTÜN ÜRÜNLERI PAZARLAMA A .S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2181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375"/>
    <s v="Q4"/>
    <x v="0"/>
    <x v="11"/>
    <m/>
    <s v="ARME DAGITIM PAZARLAMA SANAYI VE TIC. A.S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2180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375"/>
    <s v="Q4"/>
    <x v="0"/>
    <x v="11"/>
    <m/>
    <s v="AYDIN ÜNLÜER TUR.GIDA TIC. VE SAN. A.S."/>
    <s v="EH.03.001"/>
    <s v="EnRoute Panorama - Çafri Merkezi Hizmeti  (MSD)"/>
    <s v="Univera - JTI"/>
    <x v="11"/>
    <s v="Enroute"/>
    <m/>
    <n v="1161.2"/>
    <m/>
    <n v="3"/>
    <m/>
    <n v="3483.6"/>
    <m/>
    <n v="0"/>
    <m/>
    <n v="3483.6"/>
    <m/>
    <n v="0"/>
    <n v="0"/>
    <s v="UNI240000002183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375"/>
    <s v="Q4"/>
    <x v="0"/>
    <x v="11"/>
    <m/>
    <s v="BAMS GIDA ITRIYAT VE TEKSTIL TIC. VE SAN. LTD. STI."/>
    <s v="EH.03.001"/>
    <s v="EnRoute Panorama - Çafri Merkezi Hizmeti  (MSD)"/>
    <s v="Univera - JTI"/>
    <x v="11"/>
    <s v="Enroute"/>
    <m/>
    <n v="1161.2"/>
    <m/>
    <n v="2"/>
    <m/>
    <n v="2322.4"/>
    <m/>
    <n v="0"/>
    <m/>
    <n v="2322.4"/>
    <m/>
    <n v="0"/>
    <n v="0"/>
    <s v="UNI240000002179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375"/>
    <s v="Q4"/>
    <x v="0"/>
    <x v="11"/>
    <m/>
    <s v="BAYRAKTAR SATIS VE DAGITIM ANONIM SIRKETI"/>
    <s v="EH.03.001"/>
    <s v="EnRoute Panorama - Çafri Merkezi Hizmeti  (MSD)"/>
    <s v="Univera - JTI"/>
    <x v="11"/>
    <s v="Enroute"/>
    <m/>
    <n v="1161.2"/>
    <m/>
    <n v="2"/>
    <m/>
    <n v="2322.4"/>
    <m/>
    <n v="0"/>
    <m/>
    <n v="2322.4"/>
    <m/>
    <n v="0"/>
    <n v="0"/>
    <s v="UNI240000002184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375"/>
    <s v="Q4"/>
    <x v="0"/>
    <x v="11"/>
    <m/>
    <s v="BESLER GIDA PAZ. SAN. VE TIC. A.S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2185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375"/>
    <s v="Q4"/>
    <x v="0"/>
    <x v="11"/>
    <m/>
    <s v="BUGRA MÜH. VE INS. MALZ. IML. ITH. IHR. TIC. SAN. LTD. STI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2186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375"/>
    <s v="Q4"/>
    <x v="0"/>
    <x v="11"/>
    <m/>
    <s v="BURAY TÜTÜN MAMUL. MESR. PAZ. VE DAG. TIC. LTD. STI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2187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375"/>
    <s v="Q4"/>
    <x v="0"/>
    <x v="11"/>
    <m/>
    <s v="CAN TÜTÜN MAMULLERI INSAAT VE SANAYI TICARET A.S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2188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375"/>
    <s v="Q4"/>
    <x v="0"/>
    <x v="11"/>
    <m/>
    <s v="ÇELIKKOL TURIZM GIDA MAD.SAN VE TIC. LTD. STI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2189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375"/>
    <s v="Q4"/>
    <x v="0"/>
    <x v="11"/>
    <m/>
    <s v="DOYURAN GIDA A.S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2190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375"/>
    <s v="Q4"/>
    <x v="0"/>
    <x v="11"/>
    <m/>
    <s v="DÜNYA MESRUBAT GIDA INS.TURIZM PAZ. SAN. VE TIC. LTD. STI."/>
    <s v="EH.03.001"/>
    <s v="EnRoute Panorama - Çafri Merkezi Hizmeti  (MSD)"/>
    <s v="Univera - JTI"/>
    <x v="11"/>
    <s v="Enroute"/>
    <m/>
    <n v="1161.2"/>
    <m/>
    <n v="5"/>
    <m/>
    <n v="5806"/>
    <m/>
    <n v="0"/>
    <m/>
    <n v="5806"/>
    <m/>
    <n v="0"/>
    <n v="0"/>
    <s v="UNI240000002191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375"/>
    <s v="Q4"/>
    <x v="0"/>
    <x v="11"/>
    <m/>
    <s v="FLAS TURIZM INSAAT TAAHHÜT TIC. LTD. STI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2192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375"/>
    <s v="Q4"/>
    <x v="0"/>
    <x v="11"/>
    <m/>
    <s v="FLAS TURIZM INSAAT TAAHHÜT TIC. LTD. STI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2193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375"/>
    <s v="Q4"/>
    <x v="0"/>
    <x v="11"/>
    <m/>
    <s v="KALPAKÇIOGLU GIDA SAN. VE TIC. LTD. STI."/>
    <s v="EH.03.001"/>
    <s v="EnRoute Panorama - Çafri Merkezi Hizmeti  (MSD)"/>
    <s v="Univera - JTI"/>
    <x v="11"/>
    <s v="Enroute"/>
    <m/>
    <n v="1161.2"/>
    <m/>
    <n v="2"/>
    <m/>
    <n v="2322.4"/>
    <m/>
    <n v="0"/>
    <m/>
    <n v="2322.4"/>
    <m/>
    <n v="0"/>
    <n v="0"/>
    <s v="UNI240000002194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375"/>
    <s v="Q4"/>
    <x v="0"/>
    <x v="11"/>
    <m/>
    <s v="ÖZCIHAN GIDA INSAAT TARIM NAKLIYE ENERJI TURIZM MAD. PAZ. VE SAN. LTD. STI."/>
    <s v="EH.03.001"/>
    <s v="EnRoute Panorama - Çafri Merkezi Hizmeti  (MSD)"/>
    <s v="Univera - JTI"/>
    <x v="11"/>
    <s v="Enroute"/>
    <m/>
    <n v="1161.2"/>
    <m/>
    <n v="2"/>
    <m/>
    <n v="2322.4"/>
    <m/>
    <n v="0"/>
    <m/>
    <n v="2322.4"/>
    <m/>
    <n v="0"/>
    <n v="0"/>
    <s v="UNI240000002218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375"/>
    <s v="Q4"/>
    <x v="0"/>
    <x v="11"/>
    <m/>
    <s v="ÖZÇELIK MESRUBAT VE GIDA MAD.TIC.PAZ.A.S."/>
    <s v="EH.03.001"/>
    <s v="EnRoute Panorama - Çafri Merkezi Hizmeti  (MSD)"/>
    <s v="Univera - JTI"/>
    <x v="11"/>
    <s v="Enroute"/>
    <m/>
    <n v="1161.2"/>
    <m/>
    <n v="5"/>
    <m/>
    <n v="5806"/>
    <m/>
    <n v="0"/>
    <m/>
    <n v="5806"/>
    <m/>
    <n v="0"/>
    <n v="0"/>
    <s v="UNI240000002197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375"/>
    <s v="Q4"/>
    <x v="0"/>
    <x v="11"/>
    <m/>
    <s v="ÖZERLER TICARET ILHAN ÖZER"/>
    <s v="EH.03.001"/>
    <s v="EnRoute Panorama - Çafri Merkezi Hizmeti  (MSD)"/>
    <s v="Univera - JTI"/>
    <x v="11"/>
    <s v="Enroute"/>
    <m/>
    <n v="1161.2"/>
    <m/>
    <n v="4"/>
    <m/>
    <n v="4644.8"/>
    <m/>
    <n v="0"/>
    <m/>
    <n v="4644.8"/>
    <m/>
    <n v="0"/>
    <n v="0"/>
    <s v="UNI240000002199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375"/>
    <s v="Q4"/>
    <x v="0"/>
    <x v="11"/>
    <m/>
    <s v="PIRAMIT GIDA LOJISTIK TICARET TIC. A.S."/>
    <s v="EH.03.001"/>
    <s v="EnRoute Panorama - Çafri Merkezi Hizmeti  (MSD)"/>
    <s v="Univera - JTI"/>
    <x v="11"/>
    <s v="Enroute"/>
    <m/>
    <n v="1161.2"/>
    <m/>
    <n v="2"/>
    <m/>
    <n v="2322.4"/>
    <m/>
    <n v="0"/>
    <m/>
    <n v="2322.4"/>
    <m/>
    <n v="0"/>
    <n v="0"/>
    <s v="UNI240000002200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375"/>
    <s v="Q4"/>
    <x v="0"/>
    <x v="11"/>
    <m/>
    <s v="SAMI EMGIN DAG. PAZ. TUR. TEKS. INS. SAN. TIC. LTD. STI."/>
    <s v="EH.03.001"/>
    <s v="EnRoute Panorama - Çafri Merkezi Hizmeti  (MSD)"/>
    <s v="Univera - JTI"/>
    <x v="11"/>
    <s v="Enroute"/>
    <m/>
    <n v="1161.2"/>
    <m/>
    <n v="2"/>
    <m/>
    <n v="2322.4"/>
    <m/>
    <n v="0"/>
    <m/>
    <n v="2322.4"/>
    <m/>
    <n v="0"/>
    <n v="0"/>
    <s v="UNI240000002203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375"/>
    <s v="Q4"/>
    <x v="0"/>
    <x v="11"/>
    <m/>
    <s v="SEKERCI GIDA TEMIZLIK ÜRÜN. PAZ. VE DAG. LTD. STI."/>
    <s v="EH.03.001"/>
    <s v="EnRoute Panorama - Çafri Merkezi Hizmeti  (MSD)"/>
    <s v="Univera - JTI"/>
    <x v="11"/>
    <s v="Enroute"/>
    <m/>
    <n v="1161.2"/>
    <m/>
    <n v="10"/>
    <m/>
    <n v="11612"/>
    <m/>
    <n v="0"/>
    <m/>
    <n v="11612"/>
    <m/>
    <n v="0"/>
    <n v="0"/>
    <s v="UNI240000002207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375"/>
    <s v="Q4"/>
    <x v="0"/>
    <x v="11"/>
    <m/>
    <s v="SEYPA GIDA IHTIYAÇ MAD.ÜRETIM.DAG.VE TIC. A.S."/>
    <s v="EH.03.001"/>
    <s v="EnRoute Panorama - Çafri Merkezi Hizmeti  (MSD)"/>
    <s v="Univera - JTI"/>
    <x v="11"/>
    <s v="Enroute"/>
    <m/>
    <n v="1161.2"/>
    <m/>
    <n v="2"/>
    <m/>
    <n v="2322.4"/>
    <m/>
    <n v="0"/>
    <m/>
    <n v="2322.4"/>
    <m/>
    <n v="0"/>
    <n v="0"/>
    <s v="UNI240000002205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375"/>
    <s v="Q4"/>
    <x v="0"/>
    <x v="11"/>
    <m/>
    <s v="SSG DAYANIKLI TÜKETIM MAD. GIDA ÜRÜNLERI PAZ. SAN. TIC. LTD. STI."/>
    <s v="EH.03.001"/>
    <s v="EnRoute Panorama - Çafri Merkezi Hizmeti  (MSD)"/>
    <s v="Univera - JTI"/>
    <x v="11"/>
    <s v="Enroute"/>
    <m/>
    <n v="1161.2"/>
    <m/>
    <n v="2"/>
    <m/>
    <n v="2322.4"/>
    <m/>
    <n v="0"/>
    <m/>
    <n v="2322.4"/>
    <m/>
    <n v="0"/>
    <n v="0"/>
    <s v="UNI240000002206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375"/>
    <s v="Q4"/>
    <x v="0"/>
    <x v="11"/>
    <m/>
    <s v="YILDIRIMLAR GRUP IHTIYAÇ VE GIDA MAD. TURIZM A.S"/>
    <s v="EH.03.001"/>
    <s v="EnRoute Panorama - Çafri Merkezi Hizmeti  (MSD)"/>
    <s v="Univera - JTI"/>
    <x v="11"/>
    <s v="Enroute"/>
    <m/>
    <n v="1161.2"/>
    <m/>
    <n v="2"/>
    <m/>
    <n v="2322.4"/>
    <m/>
    <n v="0"/>
    <m/>
    <n v="2322.4"/>
    <m/>
    <n v="0"/>
    <n v="0"/>
    <s v="UNI240000002208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375"/>
    <s v="Q4"/>
    <x v="0"/>
    <x v="11"/>
    <m/>
    <s v="YUSUF BEKTAS GIDA VE IHTIYAÇ MAD. ILETISIM NAKLIYE TIC.VE SAN.LTD.STI."/>
    <s v="EH.03.001"/>
    <s v="EnRoute Panorama - Çafri Merkezi Hizmeti  (MSD)"/>
    <s v="Univera - JTI"/>
    <x v="11"/>
    <s v="Enroute"/>
    <m/>
    <n v="1161.2"/>
    <m/>
    <n v="7"/>
    <m/>
    <n v="8128.4"/>
    <m/>
    <n v="0"/>
    <m/>
    <n v="8128.4"/>
    <m/>
    <n v="0"/>
    <n v="0"/>
    <s v="UNI240000002209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375"/>
    <s v="Q3"/>
    <x v="1"/>
    <x v="8"/>
    <m/>
    <s v="MENGİ DAYANIKLI TÜK.GID İNŞ.TİC LTD ŞTİ.-İLHAMİ MENGİ"/>
    <s v="UH.01.002"/>
    <s v="Unidox Kontör"/>
    <s v="Univera Kontör Satışı"/>
    <x v="6"/>
    <s v="E-Dönüşüm"/>
    <s v="Unidox"/>
    <n v="4.2"/>
    <m/>
    <n v="5000"/>
    <m/>
    <m/>
    <m/>
    <m/>
    <m/>
    <n v="21000"/>
    <m/>
    <m/>
    <m/>
    <m/>
    <m/>
    <m/>
    <s v="Mengi Dayanıklı Tüketim"/>
    <s v="Yeni Müşteri"/>
    <s v="Yeni Satış"/>
    <s v="Kontor"/>
    <s v="Kontor Satışı"/>
    <s v="Diğer"/>
    <s v="Univera Satış"/>
    <s v="Saha Satış"/>
    <s v="Yurt İçi"/>
    <s v="Türkiye"/>
    <s v="Merkez"/>
  </r>
  <r>
    <m/>
    <m/>
    <x v="375"/>
    <s v="Q3"/>
    <x v="1"/>
    <x v="8"/>
    <m/>
    <s v="ÜÇKÖK GIDA İMALAT OTOMOTİV TİC. SAN. LTD. ŞTİ."/>
    <s v="UH.01.002"/>
    <s v="Unidox Kontör"/>
    <s v="Univera Kontör Satışı"/>
    <x v="6"/>
    <s v="E-Dönüşüm"/>
    <s v="Unidox"/>
    <n v="2.6"/>
    <m/>
    <n v="25000"/>
    <m/>
    <m/>
    <m/>
    <m/>
    <m/>
    <n v="65000"/>
    <m/>
    <m/>
    <m/>
    <m/>
    <m/>
    <m/>
    <s v="Üçkök Gıda"/>
    <s v="Yeni Müşteri"/>
    <s v="Yeni Satış"/>
    <s v="Kontor"/>
    <s v="Kontor Satışı"/>
    <s v="Diğer"/>
    <s v="Univera Satış"/>
    <s v="Saha Satış"/>
    <s v="Yurt İçi"/>
    <s v="Türkiye"/>
    <s v="Merkez"/>
  </r>
  <r>
    <m/>
    <m/>
    <x v="375"/>
    <s v="Q3"/>
    <x v="1"/>
    <x v="8"/>
    <m/>
    <s v="ALTUN TEMİZLİK TÜTÜN ÜRÜNLERİ PAZARLAMA A .Ş"/>
    <s v="EH.06.001"/>
    <s v="Enroute Panorama - Hosting Hizmeti"/>
    <s v="Univera - JTI"/>
    <x v="11"/>
    <s v="Hosting"/>
    <s v="Enroute"/>
    <n v="11836.191056"/>
    <m/>
    <n v="1"/>
    <m/>
    <m/>
    <m/>
    <m/>
    <m/>
    <n v="11836.191056"/>
    <m/>
    <m/>
    <m/>
    <m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375"/>
    <s v="Q3"/>
    <x v="1"/>
    <x v="8"/>
    <m/>
    <s v="ARME DAĞITIM PAZARLAMA SANAYİ VE TİC. A.Ş."/>
    <s v="EH.06.001"/>
    <s v="Enroute Panorama - Hosting Hizmeti"/>
    <s v="Univera - JTI"/>
    <x v="11"/>
    <s v="Hosting"/>
    <s v="Enroute"/>
    <n v="11836.191056"/>
    <m/>
    <n v="1"/>
    <m/>
    <m/>
    <m/>
    <m/>
    <m/>
    <n v="11836.191056"/>
    <m/>
    <m/>
    <m/>
    <m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375"/>
    <s v="Q3"/>
    <x v="1"/>
    <x v="8"/>
    <m/>
    <s v="AYDIN ÜNLÜER TUR.GIDA TİC. VE SAN. A.Ş."/>
    <s v="EH.06.001"/>
    <s v="Enroute Panorama - Hosting Hizmeti"/>
    <s v="Univera - JTI"/>
    <x v="11"/>
    <s v="Hosting"/>
    <s v="Enroute"/>
    <n v="11836.191056000001"/>
    <m/>
    <n v="3"/>
    <m/>
    <m/>
    <m/>
    <m/>
    <m/>
    <n v="35508.573168000003"/>
    <m/>
    <m/>
    <m/>
    <m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375"/>
    <s v="Q3"/>
    <x v="1"/>
    <x v="8"/>
    <m/>
    <s v="BUĞRA MÜH. VE İNŞ. MALZ. İML. İTH. İHR. TİC. SAN. LTD. ŞTİ."/>
    <s v="EH.06.001"/>
    <s v="Enroute Panorama - Hosting Hizmeti"/>
    <s v="Univera - JTI"/>
    <x v="11"/>
    <s v="Hosting"/>
    <s v="Enroute"/>
    <n v="11851.590068"/>
    <m/>
    <n v="1"/>
    <m/>
    <m/>
    <m/>
    <m/>
    <m/>
    <n v="11851.590068"/>
    <m/>
    <m/>
    <m/>
    <m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375"/>
    <s v="Q3"/>
    <x v="1"/>
    <x v="8"/>
    <m/>
    <s v="CAN TÜTÜN MAMULLERİ İNŞAAT VE SANAYİ TİCARET A.Ş."/>
    <s v="EH.06.001"/>
    <s v="Enroute Panorama - Hosting Hizmeti"/>
    <s v="Univera - JTI"/>
    <x v="11"/>
    <s v="Hosting"/>
    <s v="Enroute"/>
    <n v="11836.191056"/>
    <m/>
    <n v="1"/>
    <m/>
    <m/>
    <m/>
    <m/>
    <m/>
    <n v="11836.191056"/>
    <m/>
    <m/>
    <m/>
    <m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375"/>
    <s v="Q3"/>
    <x v="1"/>
    <x v="8"/>
    <m/>
    <s v="ÇELİKKOL TURİZM GIDA MAD.SAN VE TİC. LTD. ŞTİ."/>
    <s v="EH.06.001"/>
    <s v="Enroute Panorama - Hosting Hizmeti"/>
    <s v="Univera - JTI"/>
    <x v="11"/>
    <s v="Hosting"/>
    <s v="Enroute"/>
    <n v="11836.191056"/>
    <m/>
    <n v="1"/>
    <m/>
    <m/>
    <m/>
    <m/>
    <m/>
    <n v="11836.191056"/>
    <m/>
    <m/>
    <m/>
    <m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375"/>
    <s v="Q3"/>
    <x v="1"/>
    <x v="8"/>
    <m/>
    <s v="DOYURAN GIDA A.Ş."/>
    <s v="EH.06.001"/>
    <s v="Enroute Panorama - Hosting Hizmeti"/>
    <s v="Univera - JTI"/>
    <x v="11"/>
    <s v="Hosting"/>
    <s v="Enroute"/>
    <n v="11836.191056"/>
    <m/>
    <n v="1"/>
    <m/>
    <m/>
    <m/>
    <m/>
    <m/>
    <n v="11836.191056"/>
    <m/>
    <m/>
    <m/>
    <m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375"/>
    <s v="Q3"/>
    <x v="1"/>
    <x v="8"/>
    <m/>
    <s v="FLAŞ TURİZM İNŞAAT TAAHHÜT TİC. LTD. ŞTİ."/>
    <s v="EH.06.001"/>
    <s v="Enroute Panorama - Hosting Hizmeti"/>
    <s v="Univera - JTI"/>
    <x v="11"/>
    <s v="Hosting"/>
    <s v="Enroute"/>
    <n v="11921.530832"/>
    <m/>
    <n v="2"/>
    <m/>
    <m/>
    <m/>
    <m/>
    <m/>
    <n v="23843.061664000001"/>
    <m/>
    <m/>
    <m/>
    <m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375"/>
    <s v="Q3"/>
    <x v="1"/>
    <x v="8"/>
    <m/>
    <s v="FLAŞ TURİZM İNŞAAT TAAHHÜT TİC. LTD. ŞTİ."/>
    <s v="EH.06.001"/>
    <s v="Enroute Panorama - Hosting Hizmeti"/>
    <s v="Univera - JTI"/>
    <x v="11"/>
    <s v="Hosting"/>
    <s v="Enroute"/>
    <n v="11921.530832"/>
    <m/>
    <n v="-2"/>
    <m/>
    <m/>
    <m/>
    <m/>
    <m/>
    <n v="-23843.061664000001"/>
    <m/>
    <m/>
    <m/>
    <m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375"/>
    <s v="Q3"/>
    <x v="1"/>
    <x v="8"/>
    <m/>
    <s v="KALPAKÇIOĞLU GIDA SAN. VE TİC. LTD. ŞTİ."/>
    <s v="EH.06.001"/>
    <s v="Enroute Panorama - Hosting Hizmeti"/>
    <s v="Univera - JTI"/>
    <x v="11"/>
    <s v="Hosting"/>
    <s v="Enroute"/>
    <n v="11836.191056"/>
    <m/>
    <n v="2"/>
    <m/>
    <m/>
    <m/>
    <m/>
    <m/>
    <n v="23672.382111999999"/>
    <m/>
    <m/>
    <m/>
    <m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375"/>
    <s v="Q3"/>
    <x v="1"/>
    <x v="8"/>
    <m/>
    <s v="KALPAKÇIOĞLU GIDA SAN. VE TİC. LTD. ŞTİ."/>
    <s v="EH.06.001"/>
    <s v="Enroute Panorama - Hosting Hizmeti"/>
    <s v="Univera - JTI"/>
    <x v="11"/>
    <s v="Hosting"/>
    <s v="Enroute"/>
    <n v="11836.191056"/>
    <m/>
    <n v="-2"/>
    <m/>
    <m/>
    <m/>
    <m/>
    <m/>
    <n v="-23672.382111999999"/>
    <m/>
    <m/>
    <m/>
    <m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376"/>
    <s v="Q4"/>
    <x v="0"/>
    <x v="11"/>
    <m/>
    <s v="Mey İçki Sanayi ve Ticaret A.Ş."/>
    <s v="EY.06.001"/>
    <s v="EnRoute Panorama - Yazilim Gelistirme Hizmeti"/>
    <s v="Univera - Mey İçki"/>
    <x v="11"/>
    <s v="Enroute"/>
    <m/>
    <n v="8622"/>
    <m/>
    <n v="39"/>
    <m/>
    <n v="336258"/>
    <m/>
    <n v="0"/>
    <m/>
    <n v="336258"/>
    <m/>
    <n v="0"/>
    <n v="0"/>
    <s v="UNI240000002280"/>
    <m/>
    <m/>
    <s v="Mey İçki"/>
    <s v="Mevcut Müşteri"/>
    <s v="Yeni Satış"/>
    <s v="Hizmet"/>
    <s v="Yazılım Geliştirme"/>
    <s v="Key Account"/>
    <s v="Univera Satış"/>
    <s v="Saha Satış"/>
    <s v="Yurt İçi"/>
    <s v="Türkiye"/>
    <s v="Merkez"/>
  </r>
  <r>
    <m/>
    <m/>
    <x v="376"/>
    <s v="Q4"/>
    <x v="0"/>
    <x v="11"/>
    <m/>
    <s v="Mey İçki Sanayi ve Ticaret A.Ş."/>
    <s v="EY.06.001"/>
    <s v="EnRoute Panorama - Yazilim Gelistirme Hizmeti"/>
    <s v="Univera - Mey İçki"/>
    <x v="11"/>
    <s v="Enroute"/>
    <m/>
    <n v="8622"/>
    <m/>
    <n v="33"/>
    <m/>
    <n v="284526"/>
    <m/>
    <n v="0"/>
    <m/>
    <n v="284526"/>
    <m/>
    <n v="0"/>
    <n v="0"/>
    <s v="UNI240000002281"/>
    <m/>
    <m/>
    <s v="Mey İçki"/>
    <s v="Mevcut Müşteri"/>
    <s v="Yeni Satış"/>
    <s v="Hizmet"/>
    <s v="Yazılım Geliştirme"/>
    <s v="Key Account"/>
    <s v="Univera Satış"/>
    <s v="Saha Satış"/>
    <s v="Yurt İçi"/>
    <s v="Türkiye"/>
    <s v="Merkez"/>
  </r>
  <r>
    <m/>
    <m/>
    <x v="376"/>
    <s v="Q4"/>
    <x v="0"/>
    <x v="11"/>
    <m/>
    <s v="Mey İçki Sanayi ve Ticaret A.Ş."/>
    <s v="EH.01.001"/>
    <s v="EnRoute Panorama - Proje Yönetim Hizmeti"/>
    <s v="Univera - Mey İçki"/>
    <x v="11"/>
    <s v="Enroute"/>
    <m/>
    <n v="8029"/>
    <m/>
    <n v="20"/>
    <m/>
    <n v="160580"/>
    <m/>
    <n v="0"/>
    <m/>
    <n v="160580"/>
    <m/>
    <n v="0"/>
    <n v="0"/>
    <s v="UNI240000002281"/>
    <m/>
    <m/>
    <s v="Mey İçki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376"/>
    <s v="Q4"/>
    <x v="0"/>
    <x v="11"/>
    <m/>
    <s v="BROWN FORMAN İÇKİ TİC. LTD. ŞTİ."/>
    <s v="EY.01.014"/>
    <s v="EnRoute Panorama - Platform Back Office Kullanici Lisansi (Enterprise)"/>
    <s v="Univera - Brown Forman"/>
    <x v="12"/>
    <s v="Enroute"/>
    <m/>
    <n v="17500"/>
    <m/>
    <n v="5"/>
    <m/>
    <n v="87500"/>
    <m/>
    <n v="0"/>
    <m/>
    <n v="87500"/>
    <m/>
    <n v="0"/>
    <n v="0"/>
    <s v="UNI240000002269"/>
    <m/>
    <m/>
    <s v="Brown Forman"/>
    <s v="Mevcut Müşteri"/>
    <s v="Yeni Satış"/>
    <s v="Lisans"/>
    <s v="Lisans Satışı"/>
    <s v="Key Account"/>
    <s v="Univera Satış"/>
    <s v="Saha Satış"/>
    <s v="Yurt İçi"/>
    <s v="Türkiye"/>
    <s v="Merkez"/>
  </r>
  <r>
    <m/>
    <m/>
    <x v="376"/>
    <s v="Q4"/>
    <x v="0"/>
    <x v="11"/>
    <m/>
    <s v="KILKISLI MES. TEK. MAM. GIDA MAD. SAN. TIC. LTD. STI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2195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376"/>
    <s v="Q4"/>
    <x v="0"/>
    <x v="11"/>
    <m/>
    <s v="ONGUN EMGIN GIDA DAG. PAZ. TUR.SAN. TIC. LTD. STI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2211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376"/>
    <s v="Q4"/>
    <x v="0"/>
    <x v="11"/>
    <m/>
    <s v="ONGUN EMGIN GIDA DAG. PAZ. TUR.SAN. TIC. LTD. STI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2212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376"/>
    <s v="Q4"/>
    <x v="0"/>
    <x v="11"/>
    <m/>
    <s v="ONGUN EMGIN GIDA DAG. PAZ. TUR.SAN. TIC. LTD. STI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2213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376"/>
    <s v="Q4"/>
    <x v="0"/>
    <x v="11"/>
    <m/>
    <s v="ONGUN EMGIN GIDA DAG. PAZ. TUR.SAN. TIC. LTD. STI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2214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376"/>
    <s v="Q4"/>
    <x v="0"/>
    <x v="11"/>
    <m/>
    <s v="ONGUN EMGIN GIDA DAG. PAZ. TUR.SAN. TIC. LTD. STI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2215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376"/>
    <s v="Q4"/>
    <x v="0"/>
    <x v="11"/>
    <m/>
    <s v="ONGUN EMGIN GIDA DAG. PAZ. TUR.SAN. TIC. LTD. STI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2216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376"/>
    <s v="Q4"/>
    <x v="0"/>
    <x v="11"/>
    <m/>
    <s v="ONGUN EMGIN GIDA DAG. PAZ. TUR.SAN. TIC. LTD. STI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2217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376"/>
    <s v="Q4"/>
    <x v="0"/>
    <x v="11"/>
    <m/>
    <s v="ÖZÇELIK MESRUBAT VE GIDA MAD.TIC.PAZ.A.S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2198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376"/>
    <s v="Q4"/>
    <x v="0"/>
    <x v="11"/>
    <m/>
    <s v="REYMAR TÜTÜN MAM. DAG. VE PAZ. LTD. STI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2201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376"/>
    <s v="Q4"/>
    <x v="0"/>
    <x v="11"/>
    <m/>
    <s v="SAGIROGLU TÜTÜN ÜRÜN. INS.TAAH. SAN. VE TIC. LTD. STI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2202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376"/>
    <s v="Q4"/>
    <x v="0"/>
    <x v="11"/>
    <m/>
    <s v="SEYDIM DAG.PAZ.A.S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2204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376"/>
    <s v="Q4"/>
    <x v="0"/>
    <x v="11"/>
    <m/>
    <s v="ZÜMRÜT TEKEL ÜRÜNLERI GIDA PAZ.INS.TAAH.SAN.VE.TIC.LTD STI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2210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376"/>
    <s v="Q3"/>
    <x v="1"/>
    <x v="8"/>
    <m/>
    <s v="POLARİS YAZILIM ÇÖZÜMLERİ VE DANIŞMANLIK HİZMETLERİ LTD.ŞTİ."/>
    <s v="WProje Yönetimi.02.001"/>
    <s v="Webplus (Android) Satış Temsilcisi Yazılımı"/>
    <s v="Univera - Kanal"/>
    <x v="5"/>
    <s v="Enroute"/>
    <s v="Webplus"/>
    <n v="4550"/>
    <m/>
    <n v="1"/>
    <m/>
    <m/>
    <m/>
    <m/>
    <m/>
    <n v="4550"/>
    <m/>
    <m/>
    <m/>
    <m/>
    <m/>
    <m/>
    <s v="Polaris"/>
    <s v="Mevcut Müşteri"/>
    <s v="Yeni Satış"/>
    <s v="Lisans"/>
    <s v="Lisans Satışı"/>
    <s v="Diğer"/>
    <s v="Kanal Satış"/>
    <s v="Polaris"/>
    <s v="Yurt İçi"/>
    <s v="Türkiye"/>
    <s v="Merkez"/>
  </r>
  <r>
    <m/>
    <m/>
    <x v="376"/>
    <s v="Q3"/>
    <x v="1"/>
    <x v="8"/>
    <m/>
    <s v="TURK FİNANSAL TEKNOLOJİ ANONİM ŞİRKETİ"/>
    <s v="VH.01.002"/>
    <s v="Varuna SSH Yazılım Geliştirme Hizmeti"/>
    <s v="Univera - Varuna"/>
    <x v="10"/>
    <s v="Varuna"/>
    <s v="Varuna"/>
    <n v="18620"/>
    <m/>
    <n v="22.5"/>
    <m/>
    <m/>
    <m/>
    <m/>
    <m/>
    <n v="418950"/>
    <m/>
    <m/>
    <m/>
    <m/>
    <m/>
    <m/>
    <s v="ParamTech"/>
    <s v="Param Grup"/>
    <s v="Yeni Satış"/>
    <s v="Hizmet"/>
    <s v="Yazılım Geliştirme"/>
    <s v="Diğer"/>
    <s v="Univera Satış"/>
    <s v="Saha Satış"/>
    <s v="Yurt İçi"/>
    <s v="Türkiye"/>
    <s v="Merkez"/>
  </r>
  <r>
    <m/>
    <m/>
    <x v="376"/>
    <s v="Q3"/>
    <x v="1"/>
    <x v="8"/>
    <m/>
    <s v="TURK FİNANSAL TEKNOLOJİ ANONİM ŞİRKETİ"/>
    <s v="VH.01.001"/>
    <s v="Varuna SSH Proje Yönetim Hizmeti"/>
    <s v="Univera - Varuna"/>
    <x v="10"/>
    <s v="Varuna"/>
    <s v="Varuna"/>
    <n v="21070"/>
    <m/>
    <n v="9"/>
    <m/>
    <m/>
    <m/>
    <m/>
    <m/>
    <n v="189630"/>
    <m/>
    <m/>
    <m/>
    <m/>
    <m/>
    <m/>
    <s v="ParamTech"/>
    <s v="Param Grup"/>
    <s v="Yeni Satış"/>
    <s v="Hizmet"/>
    <s v="Proje Yönetimi ve Danışmanlık"/>
    <s v="Diğer"/>
    <s v="Univera Satış"/>
    <s v="Saha Satış"/>
    <s v="Yurt İçi"/>
    <s v="Türkiye"/>
    <s v="Merkez"/>
  </r>
  <r>
    <m/>
    <m/>
    <x v="376"/>
    <s v="Q3"/>
    <x v="1"/>
    <x v="8"/>
    <m/>
    <s v="RAUF BAYDAK"/>
    <s v="UH.01.002"/>
    <s v="Unidox Kontör"/>
    <s v="Univera Kontör Satışı"/>
    <x v="21"/>
    <s v="E-Dönüşüm"/>
    <s v="Unidox"/>
    <n v="6.1749999999999998"/>
    <m/>
    <n v="2000"/>
    <m/>
    <m/>
    <m/>
    <m/>
    <m/>
    <n v="12350"/>
    <m/>
    <m/>
    <m/>
    <m/>
    <m/>
    <m/>
    <s v="Rauf Baydak"/>
    <s v="Yeni Müşteri"/>
    <s v="Yeni Satış"/>
    <s v="Kontor"/>
    <s v="Kontor Satışı"/>
    <s v="Diğer"/>
    <s v="Univera Satış"/>
    <s v="Saha Satış"/>
    <s v="Yurt İçi"/>
    <s v="Türkiye"/>
    <s v="Merkez"/>
  </r>
  <r>
    <m/>
    <m/>
    <x v="376"/>
    <s v="Q3"/>
    <x v="1"/>
    <x v="8"/>
    <m/>
    <s v="ÖZCİHAN GIDA İNŞAAT TARIM NAKLİYE ENERJİ TURİZM MAD. PAZ. VE SAN. LTD. ŞTİ."/>
    <s v="EH.06.001"/>
    <s v="Enroute Panorama - Hosting Hizmeti"/>
    <s v="Univera - JTI"/>
    <x v="11"/>
    <s v="Hosting"/>
    <s v="Enroute"/>
    <n v="11839.058655999999"/>
    <m/>
    <n v="2"/>
    <m/>
    <m/>
    <m/>
    <m/>
    <m/>
    <n v="23678.117311999998"/>
    <m/>
    <m/>
    <m/>
    <m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376"/>
    <s v="Q3"/>
    <x v="1"/>
    <x v="8"/>
    <m/>
    <s v="Özçelik Meşrubat ve Gıda Mad.Tic.Paz.A.Ş."/>
    <s v="EH.06.001"/>
    <s v="Enroute Panorama - Hosting Hizmeti"/>
    <s v="Univera - JTI"/>
    <x v="11"/>
    <s v="Hosting"/>
    <s v="Enroute"/>
    <n v="11839.058655999999"/>
    <m/>
    <n v="5"/>
    <m/>
    <m/>
    <m/>
    <m/>
    <m/>
    <n v="59195.293279999998"/>
    <m/>
    <m/>
    <m/>
    <m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376"/>
    <s v="Q3"/>
    <x v="1"/>
    <x v="8"/>
    <m/>
    <s v="Özçelik Meşrubat ve Gıda Mad.Tic.Paz.A.Ş."/>
    <s v="EH.06.001"/>
    <s v="Enroute Panorama - Hosting Hizmeti"/>
    <s v="Univera - JTI"/>
    <x v="11"/>
    <s v="Hosting"/>
    <s v="Enroute"/>
    <n v="11839.058655999999"/>
    <m/>
    <n v="-5"/>
    <m/>
    <m/>
    <m/>
    <m/>
    <m/>
    <n v="-59195.293279999998"/>
    <m/>
    <m/>
    <m/>
    <m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376"/>
    <s v="Q3"/>
    <x v="1"/>
    <x v="8"/>
    <m/>
    <s v="Özçelik Meşrubat ve Gıda Mad.Tic.Paz.A.Ş."/>
    <s v="EH.06.001"/>
    <s v="Enroute Panorama - Hosting Hizmeti"/>
    <s v="Univera - JTI"/>
    <x v="11"/>
    <s v="Hosting"/>
    <s v="Enroute"/>
    <n v="286.76"/>
    <m/>
    <n v="1"/>
    <m/>
    <m/>
    <m/>
    <m/>
    <m/>
    <n v="286.76"/>
    <m/>
    <m/>
    <m/>
    <m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376"/>
    <s v="Q3"/>
    <x v="1"/>
    <x v="8"/>
    <m/>
    <s v="Özçelik Meşrubat ve Gıda Mad.Tic.Paz.A.Ş."/>
    <s v="EH.06.001"/>
    <s v="Enroute Panorama - Hosting Hizmeti"/>
    <s v="Univera - JTI"/>
    <x v="11"/>
    <s v="Hosting"/>
    <s v="Enroute"/>
    <n v="286.76"/>
    <m/>
    <n v="-1"/>
    <m/>
    <m/>
    <m/>
    <m/>
    <m/>
    <n v="-286.76"/>
    <m/>
    <m/>
    <m/>
    <m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376"/>
    <s v="Q3"/>
    <x v="1"/>
    <x v="8"/>
    <m/>
    <s v="ÖZERLER TİCARET İLHAN ÖZER"/>
    <s v="EH.06.001"/>
    <s v="Enroute Panorama - Hosting Hizmeti"/>
    <s v="Univera - JTI"/>
    <x v="11"/>
    <s v="Hosting"/>
    <s v="Enroute"/>
    <n v="11839.058655999999"/>
    <m/>
    <n v="4"/>
    <m/>
    <m/>
    <m/>
    <m/>
    <m/>
    <n v="47356.234623999997"/>
    <m/>
    <m/>
    <m/>
    <m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376"/>
    <s v="Q3"/>
    <x v="1"/>
    <x v="8"/>
    <m/>
    <s v="REYMAR TÜTÜN MAM. DAĞ. VE PAZ. LTD. ŞTİ."/>
    <s v="EH.06.001"/>
    <s v="Enroute Panorama - Hosting Hizmeti"/>
    <s v="Univera - JTI"/>
    <x v="11"/>
    <s v="Hosting"/>
    <s v="Enroute"/>
    <n v="11839.058655999999"/>
    <m/>
    <n v="1"/>
    <m/>
    <m/>
    <m/>
    <m/>
    <m/>
    <n v="11839.058655999999"/>
    <m/>
    <m/>
    <m/>
    <m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376"/>
    <s v="Q3"/>
    <x v="1"/>
    <x v="8"/>
    <m/>
    <s v="SAĞIROĞLU TÜTÜN ÜRÜN. İNŞ.TAAH. SAN. VE TİC. LTD. ŞTİ."/>
    <s v="EH.06.001"/>
    <s v="Enroute Panorama - Hosting Hizmeti"/>
    <s v="Univera - JTI"/>
    <x v="11"/>
    <s v="Hosting"/>
    <s v="Enroute"/>
    <n v="11839.058655999999"/>
    <m/>
    <n v="1"/>
    <m/>
    <m/>
    <m/>
    <m/>
    <m/>
    <n v="11839.058655999999"/>
    <m/>
    <m/>
    <m/>
    <m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376"/>
    <s v="Q3"/>
    <x v="1"/>
    <x v="8"/>
    <m/>
    <s v="SAMİ EMGİN DAĞ. PAZ. TUR. TEKS. İNŞ. SAN. TİC. LTD. ŞTİ."/>
    <s v="EH.06.001"/>
    <s v="Enroute Panorama - Hosting Hizmeti"/>
    <s v="Univera - JTI"/>
    <x v="11"/>
    <s v="Hosting"/>
    <s v="Enroute"/>
    <n v="11839.058655999999"/>
    <m/>
    <n v="2"/>
    <m/>
    <m/>
    <m/>
    <m/>
    <m/>
    <n v="23678.117311999998"/>
    <m/>
    <m/>
    <m/>
    <m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376"/>
    <s v="Q3"/>
    <x v="1"/>
    <x v="8"/>
    <m/>
    <s v="SEYDİM DAĞ.PAZ.A.Ş."/>
    <s v="EH.06.001"/>
    <s v="Enroute Panorama - Hosting Hizmeti"/>
    <s v="Univera - JTI"/>
    <x v="11"/>
    <s v="Hosting"/>
    <s v="Enroute"/>
    <n v="11839.058655999999"/>
    <m/>
    <n v="1"/>
    <m/>
    <m/>
    <m/>
    <m/>
    <m/>
    <n v="11839.058655999999"/>
    <m/>
    <m/>
    <m/>
    <m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376"/>
    <s v="Q3"/>
    <x v="1"/>
    <x v="8"/>
    <m/>
    <s v="SSG DAYANIKLI TÜKETİM MAD. GIDA ÜRÜNLERİ PAZ. SAN. TİC. LTD. ŞTİ."/>
    <s v="EH.06.001"/>
    <s v="Enroute Panorama - Hosting Hizmeti"/>
    <s v="Univera - JTI"/>
    <x v="11"/>
    <s v="Hosting"/>
    <s v="Enroute"/>
    <n v="11839.058655999999"/>
    <m/>
    <n v="2"/>
    <m/>
    <m/>
    <m/>
    <m/>
    <m/>
    <n v="23678.117311999998"/>
    <m/>
    <m/>
    <m/>
    <m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377"/>
    <s v="Q3"/>
    <x v="1"/>
    <x v="8"/>
    <m/>
    <s v="MİYA OTOMASYON VE BARKOD BILISIM SISTEMLERI SAN TİC. VE L.T.D. STI."/>
    <s v="WPH.02.001"/>
    <s v="Webplus Yazılım Bakımı Hizmeti"/>
    <s v="Univera - Kanal"/>
    <x v="5"/>
    <s v="Enroute"/>
    <s v="Webplus"/>
    <n v="5882"/>
    <m/>
    <n v="1"/>
    <m/>
    <m/>
    <m/>
    <m/>
    <m/>
    <n v="5882"/>
    <m/>
    <m/>
    <m/>
    <m/>
    <m/>
    <m/>
    <s v="Miya"/>
    <s v="Mevcut Müşteri"/>
    <s v="Yenileme"/>
    <s v="Hizmet"/>
    <s v="Bakım ve Destek Hizmeti"/>
    <s v="Diğer"/>
    <s v="Kanal Satış"/>
    <s v="Miya"/>
    <s v="Yurt İçi"/>
    <s v="Türkiye"/>
    <s v="Merkez"/>
  </r>
  <r>
    <m/>
    <m/>
    <x v="377"/>
    <s v="Q3"/>
    <x v="1"/>
    <x v="8"/>
    <m/>
    <s v="MİYA OTOMASYON VE BARKOD BILISIM SISTEMLERI SAN TİC. VE L.T.D. STI."/>
    <s v="WPH.02.001"/>
    <s v="Webplus Yazılım Bakımı Hizmeti"/>
    <s v="Univera - Kanal"/>
    <x v="5"/>
    <s v="Enroute"/>
    <s v="Webplus"/>
    <n v="7274"/>
    <m/>
    <n v="1"/>
    <m/>
    <m/>
    <m/>
    <m/>
    <m/>
    <n v="7274"/>
    <m/>
    <m/>
    <m/>
    <m/>
    <m/>
    <m/>
    <s v="Miya"/>
    <s v="Mevcut Müşteri"/>
    <s v="Yenileme"/>
    <s v="Hizmet"/>
    <s v="Bakım ve Destek Hizmeti"/>
    <s v="Diğer"/>
    <s v="Kanal Satış"/>
    <s v="Miya"/>
    <s v="Yurt İçi"/>
    <s v="Türkiye"/>
    <s v="Merkez"/>
  </r>
  <r>
    <m/>
    <m/>
    <x v="377"/>
    <s v="Q3"/>
    <x v="1"/>
    <x v="8"/>
    <m/>
    <s v="MİYA OTOMASYON VE BARKOD BILISIM SISTEMLERI SAN TİC. VE L.T.D. STI."/>
    <s v="WProje Yönetimi.01.007"/>
    <s v="Webplus E-Dönüşüm Yazılımı"/>
    <s v="Univera - Kanal"/>
    <x v="5"/>
    <s v="Enroute"/>
    <s v="Webplus"/>
    <n v="12650"/>
    <m/>
    <n v="1"/>
    <m/>
    <m/>
    <m/>
    <m/>
    <m/>
    <n v="12650"/>
    <m/>
    <m/>
    <m/>
    <m/>
    <m/>
    <m/>
    <s v="Miya"/>
    <s v="Mevcut Müşteri"/>
    <s v="Yeni Satış"/>
    <s v="Lisans"/>
    <s v="Lisans Satışı"/>
    <s v="Diğer"/>
    <s v="Kanal Satış"/>
    <s v="Miya"/>
    <s v="Yurt İçi"/>
    <s v="Türkiye"/>
    <s v="Merkez"/>
  </r>
  <r>
    <m/>
    <m/>
    <x v="377"/>
    <s v="Q3"/>
    <x v="1"/>
    <x v="8"/>
    <m/>
    <s v="MİYA OTOMASYON VE BARKOD BILISIM SISTEMLERI SAN TİC. VE L.T.D. STI."/>
    <s v="WProje Yönetimi.01.006"/>
    <s v="Webplus Distribution Satış-Dağıtım Yazılımı (Light)"/>
    <s v="Univera - Kanal"/>
    <x v="5"/>
    <s v="Enroute"/>
    <s v="Webplus"/>
    <n v="15525"/>
    <m/>
    <n v="1"/>
    <m/>
    <m/>
    <m/>
    <m/>
    <m/>
    <n v="15525"/>
    <m/>
    <m/>
    <m/>
    <m/>
    <m/>
    <m/>
    <s v="Miya"/>
    <s v="Mevcut Müşteri"/>
    <s v="Yeni Satış"/>
    <s v="Lisans"/>
    <s v="Lisans Satışı"/>
    <s v="Diğer"/>
    <s v="Kanal Satış"/>
    <s v="Miya"/>
    <s v="Yurt İçi"/>
    <s v="Türkiye"/>
    <s v="Merkez"/>
  </r>
  <r>
    <m/>
    <m/>
    <x v="377"/>
    <s v="Q3"/>
    <x v="1"/>
    <x v="8"/>
    <m/>
    <s v="MİYA OTOMASYON VE BARKOD BILISIM SISTEMLERI SAN TİC. VE L.T.D. STI."/>
    <s v="WProje Yönetimi.01.006"/>
    <s v="Webplus Distribution Satış-Dağıtım Yazılımı (Light)"/>
    <s v="Univera - Kanal"/>
    <x v="5"/>
    <s v="Enroute"/>
    <s v="Webplus"/>
    <n v="18975"/>
    <m/>
    <n v="1"/>
    <m/>
    <m/>
    <m/>
    <m/>
    <m/>
    <n v="18975"/>
    <m/>
    <m/>
    <m/>
    <m/>
    <m/>
    <m/>
    <s v="Miya"/>
    <s v="Mevcut Müşteri"/>
    <s v="Yeni Satış"/>
    <s v="Lisans"/>
    <s v="Lisans Satışı"/>
    <s v="Diğer"/>
    <s v="Kanal Satış"/>
    <s v="Miya"/>
    <s v="Yurt İçi"/>
    <s v="Türkiye"/>
    <s v="Merkez"/>
  </r>
  <r>
    <m/>
    <m/>
    <x v="377"/>
    <s v="Q3"/>
    <x v="1"/>
    <x v="8"/>
    <m/>
    <s v="MİYA OTOMASYON VE BARKOD BILISIM SISTEMLERI SAN TİC. VE L.T.D. STI."/>
    <s v="WProje Yönetimi.02.001"/>
    <s v="Webplus (Android) Satış Temsilcisi Yazılımı"/>
    <s v="Univera - Kanal"/>
    <x v="5"/>
    <s v="Enroute"/>
    <s v="Webplus"/>
    <n v="2329.2000000000003"/>
    <m/>
    <n v="3"/>
    <m/>
    <m/>
    <m/>
    <m/>
    <m/>
    <n v="6987.6"/>
    <m/>
    <m/>
    <m/>
    <m/>
    <m/>
    <m/>
    <s v="Miya"/>
    <s v="Mevcut Müşteri"/>
    <s v="Yeni Satış"/>
    <s v="Lisans"/>
    <s v="Lisans Satışı"/>
    <s v="Diğer"/>
    <s v="Kanal Satış"/>
    <s v="Miya"/>
    <s v="Yurt İçi"/>
    <s v="Türkiye"/>
    <s v="Merkez"/>
  </r>
  <r>
    <m/>
    <m/>
    <x v="377"/>
    <s v="Q3"/>
    <x v="1"/>
    <x v="8"/>
    <m/>
    <s v="MİYA OTOMASYON VE BARKOD BILISIM SISTEMLERI SAN TİC. VE L.T.D. STI."/>
    <s v="WProje Yönetimi.02.001"/>
    <s v="Webplus (Android) Satış Temsilcisi Yazılımı"/>
    <s v="Univera - Kanal"/>
    <x v="5"/>
    <s v="Enroute"/>
    <s v="Webplus"/>
    <n v="2846.8"/>
    <m/>
    <n v="1"/>
    <m/>
    <m/>
    <m/>
    <m/>
    <m/>
    <n v="2846.8"/>
    <m/>
    <m/>
    <m/>
    <m/>
    <m/>
    <m/>
    <s v="Miya"/>
    <s v="Mevcut Müşteri"/>
    <s v="Yeni Satış"/>
    <s v="Lisans"/>
    <s v="Lisans Satışı"/>
    <s v="Diğer"/>
    <s v="Kanal Satış"/>
    <s v="Miya"/>
    <s v="Yurt İçi"/>
    <s v="Türkiye"/>
    <s v="Merkez"/>
  </r>
  <r>
    <m/>
    <m/>
    <x v="377"/>
    <s v="Q3"/>
    <x v="1"/>
    <x v="8"/>
    <m/>
    <s v="MİYA OTOMASYON VE BARKOD BILISIM SISTEMLERI SAN TİC. VE L.T.D. STI."/>
    <s v="WProje Yönetimi.01.003"/>
    <s v="Web Plus Ek Kullanıcı Yazılımı (1 Kullanıcı)"/>
    <s v="Univera - Kanal"/>
    <x v="5"/>
    <s v="Enroute"/>
    <s v="Webplus"/>
    <n v="1552.5"/>
    <m/>
    <n v="1"/>
    <m/>
    <m/>
    <m/>
    <m/>
    <m/>
    <n v="1552.5"/>
    <m/>
    <m/>
    <m/>
    <m/>
    <m/>
    <m/>
    <s v="Miya"/>
    <s v="Mevcut Müşteri"/>
    <s v="Yeni Satış"/>
    <s v="Lisans"/>
    <s v="Lisans Satışı"/>
    <s v="Diğer"/>
    <s v="Kanal Satış"/>
    <s v="Miya"/>
    <s v="Yurt İçi"/>
    <s v="Türkiye"/>
    <s v="Merkez"/>
  </r>
  <r>
    <m/>
    <m/>
    <x v="377"/>
    <s v="Q3"/>
    <x v="1"/>
    <x v="8"/>
    <m/>
    <s v="MİYA OTOMASYON VE BARKOD BILISIM SISTEMLERI SAN TİC. VE L.T.D. STI."/>
    <s v="WProje Yönetimi.01.003"/>
    <s v="Web Plus Ek Kullanıcı Yazılımı (1 Kullanıcı)"/>
    <s v="Univera - Kanal"/>
    <x v="5"/>
    <s v="Enroute"/>
    <s v="Webplus"/>
    <n v="1897.5"/>
    <m/>
    <n v="1"/>
    <m/>
    <m/>
    <m/>
    <m/>
    <m/>
    <n v="1897.5"/>
    <m/>
    <m/>
    <m/>
    <m/>
    <m/>
    <m/>
    <s v="Miya"/>
    <s v="Mevcut Müşteri"/>
    <s v="Yeni Satış"/>
    <s v="Lisans"/>
    <s v="Lisans Satışı"/>
    <s v="Diğer"/>
    <s v="Kanal Satış"/>
    <s v="Miya"/>
    <s v="Yurt İçi"/>
    <s v="Türkiye"/>
    <s v="Merkez"/>
  </r>
  <r>
    <m/>
    <m/>
    <x v="377"/>
    <s v="Q3"/>
    <x v="1"/>
    <x v="8"/>
    <m/>
    <s v="MİYA OTOMASYON VE BARKOD BILISIM SISTEMLERI SAN TİC. VE L.T.D. STI."/>
    <s v="UH.01.002"/>
    <s v="Unidox Kontör"/>
    <s v="Univera Kontör Satışı"/>
    <x v="5"/>
    <s v="E-Dönüşüm"/>
    <s v="Unidox"/>
    <n v="4.6319999999999997"/>
    <m/>
    <n v="2000"/>
    <m/>
    <m/>
    <m/>
    <m/>
    <m/>
    <n v="9264"/>
    <m/>
    <m/>
    <m/>
    <m/>
    <m/>
    <m/>
    <s v="Miya"/>
    <s v="Mevcut Müşteri"/>
    <s v="Yeni Satış"/>
    <s v="Kontor"/>
    <s v="Kontor Satışı"/>
    <s v="Diğer"/>
    <s v="Kanal Satış"/>
    <s v="Miya"/>
    <s v="Yurt İçi"/>
    <s v="Türkiye"/>
    <s v="Merkez"/>
  </r>
  <r>
    <m/>
    <m/>
    <x v="377"/>
    <s v="Q3"/>
    <x v="1"/>
    <x v="8"/>
    <m/>
    <s v="MİYA OTOMASYON VE BARKOD BILISIM SISTEMLERI SAN TİC. VE L.T.D. STI."/>
    <s v="UH.01.002"/>
    <s v="Unidox Kontör"/>
    <s v="Univera Kontör Satışı"/>
    <x v="5"/>
    <s v="E-Dönüşüm"/>
    <s v="Unidox"/>
    <n v="2.657"/>
    <m/>
    <n v="10000"/>
    <m/>
    <m/>
    <m/>
    <m/>
    <m/>
    <n v="26570"/>
    <m/>
    <m/>
    <m/>
    <m/>
    <m/>
    <m/>
    <s v="Miya"/>
    <s v="Mevcut Müşteri"/>
    <s v="Yeni Satış"/>
    <s v="Kontor"/>
    <s v="Kontor Satışı"/>
    <s v="Diğer"/>
    <s v="Kanal Satış"/>
    <s v="Miya"/>
    <s v="Yurt İçi"/>
    <s v="Türkiye"/>
    <s v="Merkez"/>
  </r>
  <r>
    <m/>
    <m/>
    <x v="378"/>
    <s v="Q3"/>
    <x v="1"/>
    <x v="8"/>
    <m/>
    <s v="İNCELİ ET ÜRÜNLERİ GIDA PAZARLAMA TİC. LTD. ŞTİ."/>
    <s v="UH.01.002"/>
    <s v="Unidox Kontör"/>
    <s v="Univera Kontör Satışı"/>
    <x v="6"/>
    <s v="E-Dönüşüm"/>
    <s v="Unidox"/>
    <n v="3.5419999999999998"/>
    <m/>
    <n v="10000"/>
    <m/>
    <m/>
    <m/>
    <m/>
    <m/>
    <n v="35420"/>
    <m/>
    <m/>
    <m/>
    <m/>
    <m/>
    <m/>
    <s v="İnceli Et"/>
    <s v="Yeni Müşteri"/>
    <s v="Yeni Satış"/>
    <s v="Kontor"/>
    <s v="Kontor Satışı"/>
    <s v="Diğer"/>
    <s v="Univera Satış"/>
    <s v="Saha Satış"/>
    <s v="Yurt İçi"/>
    <s v="Türkiye"/>
    <s v="Merkez"/>
  </r>
  <r>
    <m/>
    <m/>
    <x v="379"/>
    <s v="Q4"/>
    <x v="0"/>
    <x v="11"/>
    <m/>
    <s v="Mey İçki Sanayi ve Ticaret A.Ş."/>
    <s v="EH.05.002"/>
    <s v="EnRoute Panorama - Rapor Gelistirme Hizmeti"/>
    <s v="Univera - Mey İçki"/>
    <x v="11"/>
    <s v="Enroute"/>
    <m/>
    <n v="7142"/>
    <m/>
    <n v="18"/>
    <m/>
    <n v="128556"/>
    <m/>
    <n v="0"/>
    <m/>
    <n v="128556"/>
    <m/>
    <n v="0"/>
    <n v="0"/>
    <s v="UNI240000002281"/>
    <m/>
    <m/>
    <s v="Mey İçki"/>
    <s v="Mevcut Müşteri"/>
    <s v="Yeni Satış"/>
    <s v="Hizmet"/>
    <s v="Rapor Geliştirme"/>
    <s v="Key Account"/>
    <s v="Univera Satış"/>
    <s v="Saha Satış"/>
    <s v="Yurt İçi"/>
    <s v="Türkiye"/>
    <s v="Merkez"/>
  </r>
  <r>
    <m/>
    <m/>
    <x v="379"/>
    <s v="Q3"/>
    <x v="1"/>
    <x v="8"/>
    <m/>
    <s v="POLARİS YAZILIM ÇÖZÜMLERİ VE DANIŞMANLIK HİZMETLERİ LTD.ŞTİ."/>
    <s v="WProje Yönetimi.01.008"/>
    <s v="Webplus Distribution Satış-Dağıtım Yazılımı (Enterprise) Kiralama Hizmeti"/>
    <s v="Univera - Kanal"/>
    <x v="5"/>
    <s v="Enroute"/>
    <s v="Webplus"/>
    <n v="3840"/>
    <m/>
    <n v="1"/>
    <m/>
    <m/>
    <m/>
    <m/>
    <m/>
    <n v="3840"/>
    <m/>
    <m/>
    <m/>
    <m/>
    <m/>
    <m/>
    <s v="Polaris"/>
    <s v="Mevcut Müşteri"/>
    <s v="Yeni Satış"/>
    <s v="Lisans"/>
    <s v="Lisans Kiralama"/>
    <s v="Diğer"/>
    <s v="Kanal Satış"/>
    <s v="Polaris"/>
    <s v="Yurt İçi"/>
    <s v="Türkiye"/>
    <s v="Merkez"/>
  </r>
  <r>
    <m/>
    <m/>
    <x v="379"/>
    <s v="Q3"/>
    <x v="1"/>
    <x v="8"/>
    <m/>
    <s v="MİYA OTOMASYON VE BARKOD BILISIM SISTEMLERI SAN TİC. VE L.T.D. STI."/>
    <s v="UH.01.002"/>
    <s v="Unidox Kontör"/>
    <s v="Univera Kontör Satışı"/>
    <x v="5"/>
    <s v="E-Dönüşüm"/>
    <s v="Unidox"/>
    <n v="2.6560000000000001"/>
    <m/>
    <n v="10000"/>
    <m/>
    <m/>
    <m/>
    <m/>
    <m/>
    <n v="26560"/>
    <m/>
    <m/>
    <m/>
    <m/>
    <m/>
    <m/>
    <s v="Miya"/>
    <s v="Mevcut Müşteri"/>
    <s v="Yeni Satış"/>
    <s v="Kontor"/>
    <s v="Kontor Satışı"/>
    <s v="Diğer"/>
    <s v="Kanal Satış"/>
    <s v="Miya"/>
    <s v="Yurt İçi"/>
    <s v="Türkiye"/>
    <s v="Merkez"/>
  </r>
  <r>
    <m/>
    <m/>
    <x v="379"/>
    <s v="Q3"/>
    <x v="1"/>
    <x v="8"/>
    <m/>
    <s v="JTI Tütün Ürünleri Pazarlama A.Ş."/>
    <s v="QH.02.001"/>
    <s v="Quest Panorama - Yazılım Bakımı, Yaşatma ve Merkezi Destek Hizmeti"/>
    <s v="Univera - JTI"/>
    <x v="11"/>
    <s v="Quest"/>
    <s v="Quest"/>
    <n v="342565.14"/>
    <m/>
    <n v="1"/>
    <m/>
    <m/>
    <m/>
    <m/>
    <m/>
    <n v="342565.14"/>
    <m/>
    <m/>
    <m/>
    <m/>
    <m/>
    <m/>
    <s v="JTI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379"/>
    <s v="Q3"/>
    <x v="1"/>
    <x v="8"/>
    <m/>
    <s v="JTI Tütün Ürünleri Pazarlama A.Ş."/>
    <s v="QH.03.005"/>
    <s v="Quest Panorama - Kullanıcı Yazılımları Kiralama Hizmeti (Enterprise)"/>
    <s v="Univera - JTI"/>
    <x v="11"/>
    <s v="Quest"/>
    <s v="Quest"/>
    <n v="1652400"/>
    <m/>
    <n v="1"/>
    <m/>
    <m/>
    <m/>
    <m/>
    <m/>
    <n v="1652400"/>
    <m/>
    <m/>
    <m/>
    <m/>
    <m/>
    <m/>
    <s v="JTI"/>
    <s v="Mevcut Müşteri"/>
    <s v="Yenileme"/>
    <s v="Lisans"/>
    <s v="Lisans Kiralama"/>
    <s v="Key Account"/>
    <s v="Univera Satış"/>
    <s v="Saha Satış"/>
    <s v="Yurt İçi"/>
    <s v="Türkiye"/>
    <s v="Merkez"/>
  </r>
  <r>
    <m/>
    <m/>
    <x v="380"/>
    <s v="Q4"/>
    <x v="0"/>
    <x v="11"/>
    <m/>
    <s v="Şölen Çikolata Gıda Sanayi Ve Ticaret A. Ş."/>
    <s v="EY.06.001"/>
    <s v="EnRoute Panorama - Yazilim Gelistirme Hizmeti"/>
    <s v="Univera - Şölen"/>
    <x v="12"/>
    <s v="Enroute"/>
    <m/>
    <n v="7290"/>
    <m/>
    <n v="9.7200000000000006"/>
    <m/>
    <n v="70858.8"/>
    <m/>
    <n v="0"/>
    <m/>
    <n v="70858.8"/>
    <m/>
    <n v="0"/>
    <n v="0"/>
    <s v="UNI240000002288"/>
    <m/>
    <m/>
    <s v="Şölen"/>
    <s v="Mevcut Müşteri"/>
    <s v="Yeni Satış"/>
    <s v="Hizmet"/>
    <s v="Yazılım Geliştirme"/>
    <s v="Key Account"/>
    <s v="Univera Satış"/>
    <s v="Saha Satış"/>
    <s v="Yurt İçi"/>
    <s v="Türkiye"/>
    <s v="Merkez"/>
  </r>
  <r>
    <m/>
    <m/>
    <x v="380"/>
    <s v="Q4"/>
    <x v="0"/>
    <x v="11"/>
    <m/>
    <s v="JTI TÜTÜN ÜRÜNLERI PAZARLAMA A.S."/>
    <s v="EH.05.002"/>
    <s v="EnRoute Panorama - Rapor Gelistirme Hizmeti"/>
    <s v="Univera - JTI"/>
    <x v="11"/>
    <s v="Enroute"/>
    <m/>
    <n v="5950"/>
    <m/>
    <n v="20"/>
    <m/>
    <n v="119000"/>
    <m/>
    <n v="0"/>
    <m/>
    <n v="119000"/>
    <m/>
    <n v="0"/>
    <n v="0"/>
    <s v="UNI240000002298"/>
    <m/>
    <m/>
    <s v="JTI"/>
    <s v="Mevcut Müşteri"/>
    <s v="Yeni Satış"/>
    <s v="Hizmet"/>
    <s v="Rapor Geliştirme"/>
    <s v="Key Account"/>
    <s v="Univera Satış"/>
    <s v="Saha Satış"/>
    <s v="Yurt İçi"/>
    <s v="Türkiye"/>
    <s v="Merkez"/>
  </r>
  <r>
    <m/>
    <m/>
    <x v="380"/>
    <s v="Q4"/>
    <x v="0"/>
    <x v="11"/>
    <m/>
    <s v="Şölen Çikolata Gıda Sanayi Ve Ticaret A. Ş."/>
    <s v="EH.05.002"/>
    <s v="EnRoute Panorama - Rapor Gelistirme Hizmeti"/>
    <s v="Univera - Şölen"/>
    <x v="12"/>
    <s v="Enroute"/>
    <m/>
    <n v="5443"/>
    <m/>
    <n v="5"/>
    <m/>
    <n v="27215"/>
    <m/>
    <n v="0"/>
    <m/>
    <n v="27215"/>
    <m/>
    <n v="0"/>
    <n v="0"/>
    <s v="UNI240000002288"/>
    <m/>
    <m/>
    <s v="Şölen"/>
    <s v="Mevcut Müşteri"/>
    <s v="Yeni Satış"/>
    <s v="Hizmet"/>
    <s v="Rapor Geliştirme"/>
    <s v="Key Account"/>
    <s v="Univera Satış"/>
    <s v="Saha Satış"/>
    <s v="Yurt İçi"/>
    <s v="Türkiye"/>
    <s v="Merkez"/>
  </r>
  <r>
    <m/>
    <m/>
    <x v="380"/>
    <s v="Q4"/>
    <x v="0"/>
    <x v="11"/>
    <m/>
    <s v="JTI TÜTÜN ÜRÜNLERI PAZARLAMA A.S."/>
    <s v="EH.01.001"/>
    <s v="EnRoute Panorama - Proje Yönetim Hizmeti"/>
    <s v="Univera - JTI"/>
    <x v="11"/>
    <s v="Enroute"/>
    <m/>
    <n v="5950"/>
    <m/>
    <n v="26"/>
    <m/>
    <n v="154700"/>
    <m/>
    <n v="0"/>
    <m/>
    <n v="154700"/>
    <m/>
    <n v="0"/>
    <n v="0"/>
    <s v="UNI240000002298"/>
    <m/>
    <m/>
    <s v="JTI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380"/>
    <s v="Q4"/>
    <x v="0"/>
    <x v="11"/>
    <m/>
    <s v="Şölen Çikolata Gıda Sanayi Ve Ticaret A. Ş."/>
    <s v="EH.01.001"/>
    <s v="EnRoute Panorama - Proje Yönetim Hizmeti"/>
    <s v="Univera - Şölen"/>
    <x v="12"/>
    <s v="Enroute"/>
    <m/>
    <n v="6451"/>
    <m/>
    <n v="4"/>
    <m/>
    <n v="25804"/>
    <m/>
    <n v="0"/>
    <m/>
    <n v="25804"/>
    <m/>
    <n v="0"/>
    <n v="0"/>
    <s v="UNI240000002288"/>
    <m/>
    <m/>
    <s v="Şölen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380"/>
    <s v="Q4"/>
    <x v="0"/>
    <x v="11"/>
    <m/>
    <s v="Mey İçki Sanayi ve Ticaret A.Ş."/>
    <s v="EH.01.003"/>
    <s v="EnRoute Panorama - Kurulum ve Efitim Hizmeti"/>
    <s v="Univera - Mey İçki"/>
    <x v="11"/>
    <s v="Enroute"/>
    <m/>
    <n v="5054"/>
    <m/>
    <n v="6"/>
    <m/>
    <n v="30324"/>
    <m/>
    <n v="0"/>
    <m/>
    <n v="30324"/>
    <m/>
    <n v="0"/>
    <n v="0"/>
    <s v="UNI240000002281"/>
    <m/>
    <m/>
    <s v="Mey İçki"/>
    <s v="Mevcut Müşteri"/>
    <s v="Yeni Satış"/>
    <s v="Hizmet"/>
    <s v="Kurulum ve Eğitim"/>
    <s v="Key Account"/>
    <s v="Univera Satış"/>
    <s v="Saha Satış"/>
    <s v="Yurt İçi"/>
    <s v="Türkiye"/>
    <s v="Merkez"/>
  </r>
  <r>
    <m/>
    <m/>
    <x v="380"/>
    <s v="Q3"/>
    <x v="1"/>
    <x v="8"/>
    <m/>
    <s v="MİYA OTOMASYON VE BARKOD BILISIM SISTEMLERI SAN TİC. VE L.T.D. STI."/>
    <s v="WPH.03.001"/>
    <s v="Webplus HOSTİNG Hizmetİ"/>
    <s v="Univera - Kanal"/>
    <x v="5"/>
    <s v="Hosting"/>
    <s v="Webplus"/>
    <n v="2597.0100000000002"/>
    <m/>
    <n v="4"/>
    <m/>
    <m/>
    <m/>
    <m/>
    <m/>
    <n v="10388.040000000001"/>
    <m/>
    <m/>
    <m/>
    <m/>
    <m/>
    <m/>
    <s v="Miya"/>
    <s v="Mevcut Müşteri"/>
    <s v="Yenileme"/>
    <s v="Hizmet"/>
    <s v="Hosting"/>
    <s v="Diğer"/>
    <s v="Kanal Satış"/>
    <s v="Miya"/>
    <s v="Yurt İçi"/>
    <s v="Türkiye"/>
    <s v="Merkez"/>
  </r>
  <r>
    <m/>
    <m/>
    <x v="380"/>
    <s v="Q3"/>
    <x v="1"/>
    <x v="8"/>
    <m/>
    <s v="MİYA OTOMASYON VE BARKOD BILISIM SISTEMLERI SAN TİC. VE L.T.D. STI."/>
    <s v="WPH.03.001"/>
    <s v="Webplus HOSTİNG Hizmetİ"/>
    <s v="Univera - Kanal"/>
    <x v="5"/>
    <s v="Hosting"/>
    <s v="Webplus"/>
    <n v="2597.0100000000002"/>
    <m/>
    <n v="1"/>
    <m/>
    <m/>
    <m/>
    <m/>
    <m/>
    <n v="2597.0100000000002"/>
    <m/>
    <m/>
    <m/>
    <m/>
    <m/>
    <m/>
    <s v="Miya"/>
    <s v="Mevcut Müşteri"/>
    <s v="Yenileme"/>
    <s v="Hizmet"/>
    <s v="Hosting"/>
    <s v="Diğer"/>
    <s v="Kanal Satış"/>
    <s v="Miya"/>
    <s v="Yurt İçi"/>
    <s v="Türkiye"/>
    <s v="Merkez"/>
  </r>
  <r>
    <m/>
    <m/>
    <x v="380"/>
    <s v="Q3"/>
    <x v="1"/>
    <x v="8"/>
    <m/>
    <s v="MİYA OTOMASYON VE BARKOD BILISIM SISTEMLERI SAN TİC. VE L.T.D. STI."/>
    <s v="WPH.03.001"/>
    <s v="Webplus HOSTİNG Hizmetİ"/>
    <s v="Univera - Kanal"/>
    <x v="5"/>
    <s v="Hosting"/>
    <s v="Webplus"/>
    <n v="5931.81"/>
    <m/>
    <n v="1"/>
    <m/>
    <m/>
    <m/>
    <m/>
    <m/>
    <n v="5931.81"/>
    <m/>
    <m/>
    <m/>
    <m/>
    <m/>
    <m/>
    <s v="Miya"/>
    <s v="Mevcut Müşteri"/>
    <s v="Yenileme"/>
    <s v="Hizmet"/>
    <s v="Hosting"/>
    <s v="Diğer"/>
    <s v="Kanal Satış"/>
    <s v="Miya"/>
    <s v="Yurt İçi"/>
    <s v="Türkiye"/>
    <s v="Merkez"/>
  </r>
  <r>
    <m/>
    <m/>
    <x v="380"/>
    <s v="Q3"/>
    <x v="1"/>
    <x v="8"/>
    <m/>
    <s v="MİYA OTOMASYON VE BARKOD BILISIM SISTEMLERI SAN TİC. VE L.T.D. STI."/>
    <s v="WPH.03.001"/>
    <s v="Webplus HOSTİNG Hizmetİ"/>
    <s v="Univera - Kanal"/>
    <x v="5"/>
    <s v="Hosting"/>
    <s v="Webplus"/>
    <n v="3622.12"/>
    <m/>
    <n v="2"/>
    <m/>
    <m/>
    <m/>
    <m/>
    <m/>
    <n v="7244.24"/>
    <m/>
    <m/>
    <m/>
    <m/>
    <m/>
    <m/>
    <s v="Miya"/>
    <s v="Mevcut Müşteri"/>
    <s v="Yenileme"/>
    <s v="Hizmet"/>
    <s v="Hosting"/>
    <s v="Diğer"/>
    <s v="Kanal Satış"/>
    <s v="Miya"/>
    <s v="Yurt İçi"/>
    <s v="Türkiye"/>
    <s v="Merkez"/>
  </r>
  <r>
    <m/>
    <m/>
    <x v="380"/>
    <s v="Q3"/>
    <x v="1"/>
    <x v="8"/>
    <m/>
    <s v="MİYA OTOMASYON VE BARKOD BILISIM SISTEMLERI SAN TİC. VE L.T.D. STI."/>
    <s v="WPH.03.001"/>
    <s v="Webplus HOSTİNG Hizmetİ"/>
    <s v="Univera - Kanal"/>
    <x v="5"/>
    <s v="Hosting"/>
    <s v="Webplus"/>
    <n v="2988.88"/>
    <m/>
    <n v="1"/>
    <m/>
    <m/>
    <m/>
    <m/>
    <m/>
    <n v="2988.88"/>
    <m/>
    <m/>
    <m/>
    <m/>
    <m/>
    <m/>
    <s v="Miya"/>
    <s v="Mevcut Müşteri"/>
    <s v="Yenileme"/>
    <s v="Hizmet"/>
    <s v="Hosting"/>
    <s v="Diğer"/>
    <s v="Kanal Satış"/>
    <s v="Miya"/>
    <s v="Yurt İçi"/>
    <s v="Türkiye"/>
    <s v="Merkez"/>
  </r>
  <r>
    <m/>
    <m/>
    <x v="380"/>
    <s v="Q3"/>
    <x v="1"/>
    <x v="8"/>
    <m/>
    <s v="MİYA OTOMASYON VE BARKOD BILISIM SISTEMLERI SAN TİC. VE L.T.D. STI."/>
    <s v="WPH.03.001"/>
    <s v="Webplus HOSTİNG Hizmetİ"/>
    <s v="Univera - Kanal"/>
    <x v="5"/>
    <s v="Hosting"/>
    <s v="Webplus"/>
    <n v="2597.0100000000002"/>
    <m/>
    <n v="4"/>
    <m/>
    <m/>
    <m/>
    <m/>
    <m/>
    <n v="10388.040000000001"/>
    <m/>
    <m/>
    <m/>
    <m/>
    <m/>
    <m/>
    <s v="Miya"/>
    <s v="Mevcut Müşteri"/>
    <s v="Yenileme"/>
    <s v="Hizmet"/>
    <s v="Hosting"/>
    <s v="Diğer"/>
    <s v="Kanal Satış"/>
    <s v="Miya"/>
    <s v="Yurt İçi"/>
    <s v="Türkiye"/>
    <s v="Merkez"/>
  </r>
  <r>
    <m/>
    <m/>
    <x v="380"/>
    <s v="Q3"/>
    <x v="1"/>
    <x v="8"/>
    <m/>
    <s v="MİYA OTOMASYON VE BARKOD BILISIM SISTEMLERI SAN TİC. VE L.T.D. STI."/>
    <s v="WPH.03.001"/>
    <s v="Webplus HOSTİNG Hizmetİ"/>
    <s v="Univera - Kanal"/>
    <x v="5"/>
    <s v="Hosting"/>
    <s v="Webplus"/>
    <n v="2969.57"/>
    <m/>
    <n v="1"/>
    <m/>
    <m/>
    <m/>
    <m/>
    <m/>
    <n v="2969.57"/>
    <m/>
    <m/>
    <m/>
    <m/>
    <m/>
    <m/>
    <s v="Miya"/>
    <s v="Mevcut Müşteri"/>
    <s v="Yenileme"/>
    <s v="Hizmet"/>
    <s v="Hosting"/>
    <s v="Diğer"/>
    <s v="Kanal Satış"/>
    <s v="Miya"/>
    <s v="Yurt İçi"/>
    <s v="Türkiye"/>
    <s v="Merkez"/>
  </r>
  <r>
    <m/>
    <m/>
    <x v="380"/>
    <s v="Q3"/>
    <x v="1"/>
    <x v="8"/>
    <m/>
    <s v="MİYA OTOMASYON VE BARKOD BILISIM SISTEMLERI SAN TİC. VE L.T.D. STI."/>
    <s v="WPH.03.001"/>
    <s v="Webplus HOSTİNG Hizmetİ"/>
    <s v="Univera - Kanal"/>
    <x v="5"/>
    <s v="Hosting"/>
    <s v="Webplus"/>
    <n v="2984.73"/>
    <m/>
    <n v="1"/>
    <m/>
    <m/>
    <m/>
    <m/>
    <m/>
    <n v="2984.73"/>
    <m/>
    <m/>
    <m/>
    <m/>
    <m/>
    <m/>
    <s v="Miya"/>
    <s v="Mevcut Müşteri"/>
    <s v="Yenileme"/>
    <s v="Hizmet"/>
    <s v="Hosting"/>
    <s v="Diğer"/>
    <s v="Kanal Satış"/>
    <s v="Miya"/>
    <s v="Yurt İçi"/>
    <s v="Türkiye"/>
    <s v="Merkez"/>
  </r>
  <r>
    <m/>
    <m/>
    <x v="380"/>
    <s v="Q3"/>
    <x v="1"/>
    <x v="8"/>
    <m/>
    <s v="MİYA OTOMASYON VE BARKOD BILISIM SISTEMLERI SAN TİC. VE L.T.D. STI."/>
    <s v="WProje Yönetimi.02.001"/>
    <s v="Webplus (Android) Satış Temsilcisi Yazılımı"/>
    <s v="Univera - Kanal"/>
    <x v="5"/>
    <s v="Enroute"/>
    <s v="Webplus"/>
    <n v="4550"/>
    <m/>
    <n v="1"/>
    <m/>
    <m/>
    <m/>
    <m/>
    <m/>
    <n v="4550"/>
    <m/>
    <m/>
    <m/>
    <m/>
    <m/>
    <m/>
    <s v="Miya"/>
    <s v="Mevcut Müşteri"/>
    <s v="Yeni Satış"/>
    <s v="Lisans"/>
    <s v="Lisans Satışı"/>
    <s v="Diğer"/>
    <s v="Kanal Satış"/>
    <s v="Miya"/>
    <s v="Yurt İçi"/>
    <s v="Türkiye"/>
    <s v="Merkez"/>
  </r>
  <r>
    <m/>
    <m/>
    <x v="380"/>
    <s v="Q3"/>
    <x v="1"/>
    <x v="8"/>
    <m/>
    <s v="MATRIKS BİLGİSAYAR SİSTEMLERİ LTD.ŞTİ"/>
    <s v="UH.01.002"/>
    <s v="Unidox Kontör"/>
    <s v="Univera Kontör Satışı"/>
    <x v="5"/>
    <s v="E-Dönüşüm"/>
    <s v="Unidox"/>
    <n v="4.6319999999999997"/>
    <m/>
    <n v="2000"/>
    <m/>
    <m/>
    <m/>
    <m/>
    <m/>
    <n v="9264"/>
    <m/>
    <m/>
    <m/>
    <m/>
    <m/>
    <m/>
    <s v="Matriks"/>
    <s v="Mevcut Müşteri"/>
    <s v="Yeni Satış"/>
    <s v="Kontor"/>
    <s v="Kontor Satışı"/>
    <s v="Diğer"/>
    <s v="Kanal Satış"/>
    <s v="Matriks"/>
    <s v="Yurt İçi"/>
    <s v="Türkiye"/>
    <s v="Merkez"/>
  </r>
  <r>
    <m/>
    <m/>
    <x v="380"/>
    <s v="Q3"/>
    <x v="1"/>
    <x v="8"/>
    <m/>
    <s v="MİYA OTOMASYON VE BARKOD BILISIM SISTEMLERI SAN TİC. VE L.T.D. STI."/>
    <s v="UH.01.002"/>
    <s v="Unidox Kontör"/>
    <s v="Univera Kontör Satışı"/>
    <x v="5"/>
    <s v="E-Dönüşüm"/>
    <s v="Unidox"/>
    <n v="4.6319999999999997"/>
    <m/>
    <n v="2000"/>
    <m/>
    <m/>
    <m/>
    <m/>
    <m/>
    <n v="9264"/>
    <m/>
    <m/>
    <m/>
    <m/>
    <m/>
    <m/>
    <s v="Miya"/>
    <s v="Mevcut Müşteri"/>
    <s v="Yeni Satış"/>
    <s v="Kontor"/>
    <s v="Kontor Satışı"/>
    <s v="Diğer"/>
    <s v="Kanal Satış"/>
    <s v="Miya"/>
    <s v="Yurt İçi"/>
    <s v="Türkiye"/>
    <s v="Merkez"/>
  </r>
  <r>
    <m/>
    <m/>
    <x v="380"/>
    <s v="Q3"/>
    <x v="1"/>
    <x v="8"/>
    <m/>
    <s v="PANASONİC ELECTRİC WORKS ELEKTRİK SANAYİ VE TİCARET ANONİM ŞİRKETİ"/>
    <s v="SH.03.002"/>
    <s v="Stokbar Panorama - Uzman Destek Hizmeti"/>
    <s v="Univera - Panasonic"/>
    <x v="11"/>
    <s v="Stokbar"/>
    <s v="Stokbar"/>
    <n v="165000"/>
    <m/>
    <n v="1"/>
    <m/>
    <m/>
    <m/>
    <m/>
    <m/>
    <n v="165000"/>
    <m/>
    <m/>
    <m/>
    <m/>
    <m/>
    <m/>
    <s v="Panasonic"/>
    <s v="Mevcut Müşteri"/>
    <s v="Yenileme"/>
    <s v="Hizmet"/>
    <s v="Uzman Destek Hizmeti"/>
    <s v="Diğer"/>
    <s v="Univera Satış"/>
    <s v="Saha Satış"/>
    <s v="Yurt İçi"/>
    <s v="Türkiye"/>
    <s v="Merkez"/>
  </r>
  <r>
    <m/>
    <m/>
    <x v="380"/>
    <s v="Q3"/>
    <x v="1"/>
    <x v="8"/>
    <m/>
    <s v="THY DO&amp;CO İKRAM HizmetLERİ A.Ş."/>
    <s v="SH.01.001"/>
    <s v="Stokbar Panorama - Proje ve Ürün Yönetimi Danışmanlığı Hizmeti"/>
    <s v="Univera - Turkish Do &amp; Co"/>
    <x v="18"/>
    <s v="Stokbar"/>
    <s v="Stokbar"/>
    <n v="24500"/>
    <m/>
    <n v="1"/>
    <m/>
    <m/>
    <m/>
    <m/>
    <m/>
    <n v="24500"/>
    <m/>
    <m/>
    <m/>
    <m/>
    <m/>
    <m/>
    <s v="THY Do&amp;Co"/>
    <s v="Mevcut Müşteri"/>
    <s v="Yeni Satış"/>
    <s v="Hizmet"/>
    <s v="Proje Yönetimi ve Danışmanlık"/>
    <s v="Diğer"/>
    <s v="Univera Satış"/>
    <s v="Saha Satış"/>
    <s v="Yurt İçi"/>
    <s v="Türkiye"/>
    <s v="Merkez"/>
  </r>
  <r>
    <m/>
    <m/>
    <x v="380"/>
    <s v="Q3"/>
    <x v="1"/>
    <x v="8"/>
    <m/>
    <s v="FHP EV İÇİ KULLANIM ARAÇLARI SAN VE TC A.Ş/VİLEDA"/>
    <s v="QH.08.001"/>
    <s v="Quest Panorama - Hosting Hizmeti"/>
    <s v="Univera - Vileda"/>
    <x v="18"/>
    <s v="Hosting"/>
    <s v="Quest"/>
    <n v="18333"/>
    <m/>
    <n v="1"/>
    <m/>
    <m/>
    <m/>
    <m/>
    <m/>
    <n v="18333"/>
    <m/>
    <m/>
    <m/>
    <m/>
    <m/>
    <m/>
    <s v="Vileda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381"/>
    <s v="Q4"/>
    <x v="0"/>
    <x v="11"/>
    <m/>
    <s v="PERNOD RICARD ISTANBUL IÇ VE DIS TIC. LTD. STI"/>
    <s v="EH.02.001"/>
    <s v="EnRoute Panorama - Yazilim Bakimi, Yasatma ve Merkezi Destek Hizmeti"/>
    <s v="Univera - Pernod Ricard"/>
    <x v="13"/>
    <s v="Enroute"/>
    <m/>
    <n v="1041111.6"/>
    <m/>
    <n v="0.5"/>
    <m/>
    <n v="520555.8"/>
    <m/>
    <n v="0"/>
    <m/>
    <n v="520555.8"/>
    <m/>
    <n v="0"/>
    <n v="0"/>
    <s v="UNI240000002335"/>
    <m/>
    <m/>
    <s v="Pernod Ricard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381"/>
    <s v="Q4"/>
    <x v="0"/>
    <x v="11"/>
    <m/>
    <s v="PERNOD RICARD ISTANBUL IÇ VE DIS TIC. LTD. STI"/>
    <s v="EH.02.001"/>
    <s v="EnRoute Panorama - Yazilim Bakimi, Yasatma ve Merkezi Destek Hizmeti"/>
    <s v="Univera - Pernod Ricard"/>
    <x v="13"/>
    <s v="Enroute"/>
    <m/>
    <n v="100000"/>
    <m/>
    <n v="0.5"/>
    <m/>
    <n v="50000"/>
    <m/>
    <n v="0"/>
    <m/>
    <n v="50000"/>
    <m/>
    <n v="0"/>
    <n v="0"/>
    <s v="UNI240000002335"/>
    <m/>
    <m/>
    <s v="Pernod Ricard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381"/>
    <s v="Q4"/>
    <x v="0"/>
    <x v="11"/>
    <m/>
    <s v="PERNOD RICARD ISTANBUL IÇ VE DIS TIC. LTD. STI"/>
    <s v="EH.02.001"/>
    <s v="EnRoute Panorama - Yazilim Bakimi, Yasatma ve Merkezi Destek Hizmeti"/>
    <s v="Univera - Pernod Ricard"/>
    <x v="13"/>
    <s v="Enroute"/>
    <m/>
    <n v="20112.560000000001"/>
    <m/>
    <n v="0.5"/>
    <m/>
    <n v="10056.280000000001"/>
    <m/>
    <n v="0"/>
    <m/>
    <n v="10056.280000000001"/>
    <m/>
    <n v="0"/>
    <n v="0"/>
    <s v="UNI240000002335"/>
    <m/>
    <m/>
    <s v="Pernod Ricard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381"/>
    <s v="Q4"/>
    <x v="0"/>
    <x v="11"/>
    <m/>
    <s v="DOGUS ÇAY VE GIDA MADD.ÜRT.PAZ.ITH.IHR.A.S"/>
    <s v="EH.03.003"/>
    <s v="EnRoute Panorama - Uzman Destek Hizmeti"/>
    <s v="Univera Doğuş Çay Projesi"/>
    <x v="12"/>
    <s v="Enroute"/>
    <m/>
    <n v="127830.59999999999"/>
    <m/>
    <n v="6"/>
    <m/>
    <n v="815940"/>
    <m/>
    <n v="48956.4"/>
    <m/>
    <n v="766983.6"/>
    <m/>
    <n v="0"/>
    <n v="0"/>
    <s v="UNI240000002356"/>
    <m/>
    <m/>
    <s v="Doğuş Çay"/>
    <s v="Mevcut Müşteri"/>
    <s v="Yenileme"/>
    <s v="Hizmet"/>
    <s v="Hosting"/>
    <s v="Key Account"/>
    <s v="Univera Satış"/>
    <s v="Saha Satış"/>
    <s v="Yurt İçi"/>
    <s v="Türkiye"/>
    <s v="Merkez"/>
  </r>
  <r>
    <m/>
    <m/>
    <x v="381"/>
    <s v="Q4"/>
    <x v="0"/>
    <x v="11"/>
    <m/>
    <s v="PERNOD RICARD ISTANBUL IÇ VE DIS TIC. LTD. STI"/>
    <s v="EH.03.003"/>
    <s v="EnRoute Panorama - Uzman Destek Hizmeti"/>
    <s v="Univera - Pernod Ricard"/>
    <x v="13"/>
    <s v="Enroute"/>
    <m/>
    <n v="110000"/>
    <m/>
    <n v="1"/>
    <m/>
    <n v="110000"/>
    <m/>
    <n v="0"/>
    <m/>
    <n v="110000"/>
    <m/>
    <n v="0"/>
    <n v="0"/>
    <s v="UNI240000002336"/>
    <m/>
    <m/>
    <s v="Pernod Ricard"/>
    <s v="Mevcut Müşteri"/>
    <s v="Yenileme"/>
    <s v="Hizmet"/>
    <s v="Hosting"/>
    <s v="Key Account"/>
    <s v="Univera Satış"/>
    <s v="Saha Satış"/>
    <s v="Yurt İçi"/>
    <s v="Türkiye"/>
    <s v="Merkez"/>
  </r>
  <r>
    <m/>
    <m/>
    <x v="381"/>
    <s v="Q4"/>
    <x v="0"/>
    <x v="11"/>
    <m/>
    <s v="BROWN FORMAN İÇKİ TİC. LTD. ŞTİ."/>
    <s v="EH.03.006"/>
    <s v="EnRoute Panorama - Uzaktan Kurulum ve Efitim Hizmeti"/>
    <s v="Univera - Brown Forman"/>
    <x v="12"/>
    <s v="Enroute"/>
    <m/>
    <n v="10000"/>
    <m/>
    <n v="4"/>
    <m/>
    <n v="40000"/>
    <m/>
    <n v="0"/>
    <m/>
    <n v="40000"/>
    <m/>
    <n v="0"/>
    <n v="0"/>
    <s v="UNI240000002341"/>
    <m/>
    <m/>
    <s v="Brown Forman"/>
    <s v="Mevcut Müşteri"/>
    <s v="Yeni Satış"/>
    <s v="Hizmet"/>
    <s v="Kurulum ve Eğitim"/>
    <s v="Key Account"/>
    <s v="Univera Satış"/>
    <s v="Saha Satış"/>
    <s v="Yurt İçi"/>
    <s v="Türkiye"/>
    <s v="Merkez"/>
  </r>
  <r>
    <m/>
    <m/>
    <x v="381"/>
    <s v="Q4"/>
    <x v="0"/>
    <x v="11"/>
    <m/>
    <s v="BRISA BRIDGESTONE SABANCI LASTIK SANAYI VE TICARET A.S."/>
    <s v="EH.01.001"/>
    <s v="EnRoute Panorama - Proje Yönetim Hizmeti"/>
    <s v="Univera - Brisa Bridgestone"/>
    <x v="13"/>
    <s v="Enroute"/>
    <m/>
    <n v="18370"/>
    <m/>
    <n v="8"/>
    <m/>
    <n v="146960"/>
    <m/>
    <n v="0"/>
    <m/>
    <n v="146960"/>
    <m/>
    <n v="0"/>
    <n v="0"/>
    <s v="UNI240000002315"/>
    <m/>
    <m/>
    <s v="Brisa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381"/>
    <s v="Q4"/>
    <x v="0"/>
    <x v="11"/>
    <m/>
    <s v="JTI TÜTÜN ÜRÜNLERI PAZARLAMA A.S."/>
    <s v="EH.01.001"/>
    <s v="EnRoute Panorama - Proje Yönetim Hizmeti"/>
    <s v="Univera - JTI"/>
    <x v="11"/>
    <s v="Enroute"/>
    <m/>
    <n v="5550.46"/>
    <m/>
    <n v="5"/>
    <m/>
    <n v="27752.3"/>
    <m/>
    <n v="0"/>
    <m/>
    <n v="27752.3"/>
    <m/>
    <n v="0"/>
    <n v="0"/>
    <s v="UNI240000002298"/>
    <m/>
    <m/>
    <s v="JTI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381"/>
    <s v="Q4"/>
    <x v="0"/>
    <x v="11"/>
    <m/>
    <s v="DOGUS ÇAY VE GIDA MADD.ÜRT.PAZ.ITH.IHR.A.S"/>
    <s v="EYS.04.012"/>
    <s v="EnRoute Panorama - E-Dönüsüm Modül Lisansi Standart"/>
    <s v="Univera Doğuş Çay Projesi"/>
    <x v="12"/>
    <s v="Enroute"/>
    <m/>
    <n v="20000"/>
    <m/>
    <n v="2"/>
    <m/>
    <n v="50000"/>
    <m/>
    <n v="10000"/>
    <m/>
    <n v="40000"/>
    <m/>
    <n v="0"/>
    <n v="0"/>
    <s v="UNI240000002322"/>
    <m/>
    <m/>
    <s v="Doğuş Çay"/>
    <s v="Mevcut Müşteri"/>
    <s v="Yeni Satış"/>
    <s v="Lisans"/>
    <s v="Lisans Satışı"/>
    <s v="Key Account"/>
    <s v="Univera Satış"/>
    <s v="Saha Satış"/>
    <s v="Yurt İçi"/>
    <s v="Türkiye"/>
    <s v="Merkez"/>
  </r>
  <r>
    <m/>
    <m/>
    <x v="381"/>
    <s v="Q4"/>
    <x v="0"/>
    <x v="11"/>
    <m/>
    <s v="DOGUS ÇAY VE GIDA MADD.ÜRT.PAZ.ITH.IHR.A.S"/>
    <s v="EH.03.001"/>
    <s v="EnRoute Panorama - Çafri Merkezi Hizmeti  (MSD)"/>
    <s v="Univera Doğuş Çay Projesi"/>
    <x v="12"/>
    <s v="Enroute"/>
    <m/>
    <n v="14465.08"/>
    <m/>
    <n v="128"/>
    <m/>
    <n v="1851530.24"/>
    <m/>
    <n v="0"/>
    <m/>
    <n v="1851530.24"/>
    <m/>
    <n v="0"/>
    <n v="0"/>
    <s v="UNI240000002357"/>
    <m/>
    <m/>
    <s v="Doğuş Çay"/>
    <s v="Mevcut Müşteri"/>
    <s v="Yenileme"/>
    <s v="Hizmet"/>
    <s v="Çağrı Merkezi"/>
    <s v="Key Account"/>
    <s v="Univera Satış"/>
    <s v="Saha Satış"/>
    <s v="Yurt İçi"/>
    <s v="Türkiye"/>
    <s v="Merkez"/>
  </r>
  <r>
    <m/>
    <m/>
    <x v="381"/>
    <s v="Q4"/>
    <x v="0"/>
    <x v="11"/>
    <m/>
    <s v="PERNOD RICARD ISTANBUL IÇ VE DIS TIC. LTD. STI"/>
    <s v="EH.03.001"/>
    <s v="EnRoute Panorama - Çafri Merkezi Hizmeti  (MSD)"/>
    <s v="Univera - Pernod Ricard"/>
    <x v="13"/>
    <s v="Enroute"/>
    <m/>
    <n v="18021.870243902442"/>
    <m/>
    <n v="20.5"/>
    <m/>
    <n v="369448.33500000002"/>
    <m/>
    <n v="-5.0000000000000001E-3"/>
    <m/>
    <n v="369448.34"/>
    <m/>
    <n v="0"/>
    <n v="0"/>
    <s v="UNI240000002335"/>
    <m/>
    <m/>
    <s v="Pernod Ricard"/>
    <s v="Mevcut Müşteri"/>
    <s v="Yenileme"/>
    <s v="Hizmet"/>
    <s v="Çağrı Merkezi"/>
    <s v="Key Account"/>
    <s v="Univera Satış"/>
    <s v="Saha Satış"/>
    <s v="Yurt İçi"/>
    <s v="Türkiye"/>
    <s v="Merkez"/>
  </r>
  <r>
    <m/>
    <m/>
    <x v="381"/>
    <s v="Q3"/>
    <x v="1"/>
    <x v="8"/>
    <m/>
    <s v="MATRIKS BİLGİSAYAR SİSTEMLERİ LTD.ŞTİ"/>
    <s v="WPH.02.001"/>
    <s v="Webplus Yazılım Bakımı Hizmeti"/>
    <s v="Univera - Kanal"/>
    <x v="5"/>
    <s v="Enroute"/>
    <s v="Webplus"/>
    <n v="7843"/>
    <m/>
    <n v="1"/>
    <m/>
    <m/>
    <m/>
    <m/>
    <m/>
    <n v="7843"/>
    <m/>
    <m/>
    <m/>
    <m/>
    <m/>
    <m/>
    <s v="Matriks"/>
    <s v="Mevcut Müşteri"/>
    <s v="Yenileme"/>
    <s v="Hizmet"/>
    <s v="Bakım ve Destek Hizmeti"/>
    <s v="Diğer"/>
    <s v="Kanal Satış"/>
    <s v="Matriks"/>
    <s v="Yurt İçi"/>
    <s v="Türkiye"/>
    <s v="Merkez"/>
  </r>
  <r>
    <m/>
    <m/>
    <x v="381"/>
    <s v="Q3"/>
    <x v="1"/>
    <x v="8"/>
    <m/>
    <s v="MATRIKS BİLGİSAYAR SİSTEMLERİ LTD.ŞTİ"/>
    <s v="WProje Yönetimi.01.007"/>
    <s v="Webplus E-Dönüşüm Yazılımı"/>
    <s v="Univera - Kanal"/>
    <x v="5"/>
    <s v="Enroute"/>
    <s v="Webplus"/>
    <n v="11500"/>
    <m/>
    <n v="1"/>
    <m/>
    <m/>
    <m/>
    <m/>
    <m/>
    <n v="11500"/>
    <m/>
    <m/>
    <m/>
    <m/>
    <m/>
    <m/>
    <s v="Matriks"/>
    <s v="Mevcut Müşteri"/>
    <s v="Yeni Satış"/>
    <s v="Lisans"/>
    <s v="Lisans Satışı"/>
    <s v="Diğer"/>
    <s v="Kanal Satış"/>
    <s v="Matriks"/>
    <s v="Yurt İçi"/>
    <s v="Türkiye"/>
    <s v="Merkez"/>
  </r>
  <r>
    <m/>
    <m/>
    <x v="381"/>
    <s v="Q3"/>
    <x v="1"/>
    <x v="8"/>
    <m/>
    <s v="MATRIKS BİLGİSAYAR SİSTEMLERİ LTD.ŞTİ"/>
    <s v="WProje Yönetimi.01.006"/>
    <s v="Webplus Distribution Satış-Dağıtım Yazılımı (Light)"/>
    <s v="Univera - Kanal"/>
    <x v="5"/>
    <s v="Enroute"/>
    <s v="Webplus"/>
    <n v="17250"/>
    <m/>
    <n v="1"/>
    <m/>
    <m/>
    <m/>
    <m/>
    <m/>
    <n v="17250"/>
    <m/>
    <m/>
    <m/>
    <m/>
    <m/>
    <m/>
    <s v="Matriks"/>
    <s v="Mevcut Müşteri"/>
    <s v="Yeni Satış"/>
    <s v="Lisans"/>
    <s v="Lisans Satışı"/>
    <s v="Diğer"/>
    <s v="Kanal Satış"/>
    <s v="Matriks"/>
    <s v="Yurt İçi"/>
    <s v="Türkiye"/>
    <s v="Merkez"/>
  </r>
  <r>
    <m/>
    <m/>
    <x v="381"/>
    <s v="Q3"/>
    <x v="1"/>
    <x v="8"/>
    <m/>
    <s v="MATRIKS BİLGİSAYAR SİSTEMLERİ LTD.ŞTİ"/>
    <s v="WProje Yönetimi.02.001"/>
    <s v="Webplus (Android) Satış Temsilcisi Yazılımı"/>
    <s v="Univera - Kanal"/>
    <x v="5"/>
    <s v="Enroute"/>
    <s v="Webplus"/>
    <n v="2588"/>
    <m/>
    <n v="2"/>
    <m/>
    <m/>
    <m/>
    <m/>
    <m/>
    <n v="5176"/>
    <m/>
    <m/>
    <m/>
    <m/>
    <m/>
    <m/>
    <s v="Matriks"/>
    <s v="Mevcut Müşteri"/>
    <s v="Yeni Satış"/>
    <s v="Lisans"/>
    <s v="Lisans Satışı"/>
    <s v="Diğer"/>
    <s v="Kanal Satış"/>
    <s v="Matriks"/>
    <s v="Yurt İçi"/>
    <s v="Türkiye"/>
    <s v="Merkez"/>
  </r>
  <r>
    <m/>
    <m/>
    <x v="381"/>
    <s v="Q3"/>
    <x v="1"/>
    <x v="8"/>
    <m/>
    <s v="MATRIKS BİLGİSAYAR SİSTEMLERİ LTD.ŞTİ"/>
    <s v="WProje Yönetimi.01.003"/>
    <s v="Web Plus Ek Kullanıcı Yazılımı (1 Kullanıcı)"/>
    <s v="Univera - Kanal"/>
    <x v="5"/>
    <s v="Enroute"/>
    <s v="Webplus"/>
    <n v="1725"/>
    <m/>
    <n v="1"/>
    <m/>
    <m/>
    <m/>
    <m/>
    <m/>
    <n v="1725"/>
    <m/>
    <m/>
    <m/>
    <m/>
    <m/>
    <m/>
    <s v="Matriks"/>
    <s v="Mevcut Müşteri"/>
    <s v="Yeni Satış"/>
    <s v="Lisans"/>
    <s v="Lisans Satışı"/>
    <s v="Diğer"/>
    <s v="Kanal Satış"/>
    <s v="Matriks"/>
    <s v="Yurt İçi"/>
    <s v="Türkiye"/>
    <s v="Merkez"/>
  </r>
  <r>
    <m/>
    <m/>
    <x v="381"/>
    <s v="Q3"/>
    <x v="1"/>
    <x v="8"/>
    <m/>
    <s v="MİYA OTOMASYON VE BARKOD BILISIM SISTEMLERI SAN TİC. VE L.T.D. STI."/>
    <s v="UH.01.002"/>
    <s v="Unidox Kontör"/>
    <s v="Univera Kontör Satışı"/>
    <x v="5"/>
    <s v="E-Dönüşüm"/>
    <s v="Unidox"/>
    <n v="2.657"/>
    <m/>
    <n v="10000"/>
    <m/>
    <m/>
    <m/>
    <m/>
    <m/>
    <n v="26570"/>
    <m/>
    <m/>
    <m/>
    <m/>
    <m/>
    <m/>
    <s v="Miya"/>
    <s v="Mevcut Müşteri"/>
    <s v="Yeni Satış"/>
    <s v="Kontor"/>
    <s v="Kontor Satışı"/>
    <s v="Diğer"/>
    <s v="Kanal Satış"/>
    <s v="Miya"/>
    <s v="Yurt İçi"/>
    <s v="Türkiye"/>
    <s v="Merkez"/>
  </r>
  <r>
    <m/>
    <m/>
    <x v="381"/>
    <s v="Q3"/>
    <x v="1"/>
    <x v="8"/>
    <m/>
    <s v="MİYA OTOMASYON VE BARKOD BILISIM SISTEMLERI SAN TİC. VE L.T.D. STI."/>
    <s v="UH.01.002"/>
    <s v="Unidox Kontör"/>
    <s v="Univera Kontör Satışı"/>
    <x v="6"/>
    <s v="E-Dönüşüm"/>
    <s v="Unidox"/>
    <n v="1.389"/>
    <m/>
    <n v="100000"/>
    <m/>
    <m/>
    <m/>
    <m/>
    <m/>
    <n v="138900"/>
    <m/>
    <m/>
    <m/>
    <m/>
    <m/>
    <m/>
    <s v="Miya"/>
    <s v="Mevcut Müşteri"/>
    <s v="Yeni Satış"/>
    <s v="Kontor"/>
    <s v="Kontor Satışı"/>
    <s v="Diğer"/>
    <s v="Kanal Satış"/>
    <s v="Miya"/>
    <s v="Yurt İçi"/>
    <s v="Türkiye"/>
    <s v="Merkez"/>
  </r>
  <r>
    <m/>
    <m/>
    <x v="381"/>
    <s v="Q3"/>
    <x v="1"/>
    <x v="8"/>
    <m/>
    <s v="MENDERES TEKSTİL SAN.TİC.A.Ş."/>
    <s v="SH.01.001"/>
    <s v="Stokbar Panorama - Proje ve Ürün Yönetimi Danışmanlığı Hizmeti"/>
    <s v="Univera - Menderes Tekstil"/>
    <x v="12"/>
    <s v="Stokbar"/>
    <s v="Stokbar"/>
    <n v="10080"/>
    <m/>
    <n v="10"/>
    <m/>
    <m/>
    <m/>
    <m/>
    <m/>
    <n v="100800"/>
    <m/>
    <m/>
    <m/>
    <m/>
    <m/>
    <m/>
    <s v="Menderes Tekstil"/>
    <s v="Yeni Müşteri"/>
    <s v="Yeni Satış"/>
    <s v="Hizmet"/>
    <s v="Proje Yönetimi ve Danışmanlık"/>
    <s v="Diğer"/>
    <s v="Univera Satış"/>
    <s v="Saha Satış"/>
    <s v="Yurt İçi"/>
    <s v="Türkiye"/>
    <s v="Merkez"/>
  </r>
  <r>
    <m/>
    <m/>
    <x v="381"/>
    <s v="Q3"/>
    <x v="1"/>
    <x v="8"/>
    <m/>
    <s v="EFES VITANTA MOLDOVA BREWERY S.A"/>
    <s v="QH.02.001"/>
    <s v="Quest Panorama - Yazılım Bakımı, Yaşatma ve Merkezi Destek Hizmeti"/>
    <s v="Univera - Efes Moldova"/>
    <x v="16"/>
    <s v="Quest"/>
    <s v="Quest"/>
    <n v="16312.933052"/>
    <m/>
    <n v="1"/>
    <m/>
    <m/>
    <m/>
    <m/>
    <m/>
    <n v="16312.933052"/>
    <m/>
    <m/>
    <m/>
    <m/>
    <m/>
    <m/>
    <s v="Efes International"/>
    <s v="Mevcut Müşteri"/>
    <s v="Yenileme"/>
    <s v="Hizmet"/>
    <s v="Bakım ve Destek Hizmeti"/>
    <s v="Diğer"/>
    <s v="Univera Satış"/>
    <s v="Saha Satış"/>
    <s v="Yurt Dışı"/>
    <s v="Moldova"/>
    <s v="Merkez"/>
  </r>
  <r>
    <m/>
    <m/>
    <x v="381"/>
    <s v="Q3"/>
    <x v="1"/>
    <x v="8"/>
    <m/>
    <s v="EFES VITANTA MOLDOVA BREWERY S.A"/>
    <s v="QH.02.001"/>
    <s v="Quest Panorama - Yazılım Bakımı, Yaşatma ve Merkezi Destek Hizmeti"/>
    <s v="Univera - Efes Moldova"/>
    <x v="16"/>
    <s v="Quest"/>
    <s v="Quest"/>
    <n v="16312.933052"/>
    <m/>
    <n v="1"/>
    <m/>
    <m/>
    <m/>
    <m/>
    <m/>
    <n v="16312.933052"/>
    <m/>
    <m/>
    <m/>
    <m/>
    <m/>
    <m/>
    <s v="Efes International"/>
    <s v="Mevcut Müşteri"/>
    <s v="Yenileme"/>
    <s v="Hizmet"/>
    <s v="Bakım ve Destek Hizmeti"/>
    <s v="Diğer"/>
    <s v="Univera Satış"/>
    <s v="Saha Satış"/>
    <s v="Yurt Dışı"/>
    <s v="Moldova"/>
    <s v="Merkez"/>
  </r>
  <r>
    <m/>
    <m/>
    <x v="381"/>
    <s v="Q3"/>
    <x v="1"/>
    <x v="8"/>
    <m/>
    <s v="EFES VITANTA MOLDOVA BREWERY S.A"/>
    <s v="QH.02.001"/>
    <s v="Quest Panorama - Yazılım Bakımı, Yaşatma ve Merkezi Destek Hizmeti"/>
    <s v="Univera - Efes Moldova"/>
    <x v="16"/>
    <s v="Quest"/>
    <s v="Quest"/>
    <n v="16312.933052"/>
    <m/>
    <n v="1"/>
    <m/>
    <m/>
    <m/>
    <m/>
    <m/>
    <n v="16312.933052"/>
    <m/>
    <m/>
    <m/>
    <m/>
    <m/>
    <m/>
    <s v="Efes International"/>
    <s v="Mevcut Müşteri"/>
    <s v="Yenileme"/>
    <s v="Hizmet"/>
    <s v="Bakım ve Destek Hizmeti"/>
    <s v="Diğer"/>
    <s v="Univera Satış"/>
    <s v="Saha Satış"/>
    <s v="Yurt Dışı"/>
    <s v="Moldova"/>
    <s v="Merkez"/>
  </r>
  <r>
    <m/>
    <m/>
    <x v="382"/>
    <s v="Q3"/>
    <x v="1"/>
    <x v="8"/>
    <m/>
    <s v="YUSUF ALDEMİR (ALDEMİR BİLİŞİM HizmetLERİ VE DANIŞMANLIK)"/>
    <s v="WPH.02.001"/>
    <s v="Webplus Yazılım Bakımı Hizmeti"/>
    <s v="Univera - Kanal"/>
    <x v="5"/>
    <s v="Enroute"/>
    <s v="Webplus"/>
    <n v="7843"/>
    <m/>
    <n v="1"/>
    <m/>
    <m/>
    <m/>
    <m/>
    <m/>
    <n v="7843"/>
    <m/>
    <m/>
    <m/>
    <m/>
    <m/>
    <m/>
    <s v="Aldemir Bilişim"/>
    <s v="Mevcut Müşteri"/>
    <s v="Yenileme"/>
    <s v="Hizmet"/>
    <s v="Bakım ve Destek Hizmeti"/>
    <s v="Diğer"/>
    <s v="Kanal Satış"/>
    <s v="Aldemir"/>
    <s v="Yurt İçi"/>
    <s v="Türkiye"/>
    <s v="Merkez"/>
  </r>
  <r>
    <m/>
    <m/>
    <x v="382"/>
    <s v="Q3"/>
    <x v="1"/>
    <x v="8"/>
    <m/>
    <s v="YUSUF ALDEMİR (ALDEMİR BİLİŞİM HizmetLERİ VE DANIŞMANLIK)"/>
    <s v="WProje Yönetimi.01.007"/>
    <s v="Webplus E-Dönüşüm Yazılımı"/>
    <s v="Univera - Kanal"/>
    <x v="5"/>
    <s v="Enroute"/>
    <s v="Webplus"/>
    <n v="9200"/>
    <m/>
    <n v="1"/>
    <m/>
    <m/>
    <m/>
    <m/>
    <m/>
    <n v="9200"/>
    <m/>
    <m/>
    <m/>
    <m/>
    <m/>
    <m/>
    <s v="Aldemir Bilişim"/>
    <s v="Mevcut Müşteri"/>
    <s v="Yeni Satış"/>
    <s v="Lisans"/>
    <s v="Lisans Satışı"/>
    <s v="Diğer"/>
    <s v="Kanal Satış"/>
    <s v="Aldemir"/>
    <s v="Yurt İçi"/>
    <s v="Türkiye"/>
    <s v="Merkez"/>
  </r>
  <r>
    <m/>
    <m/>
    <x v="382"/>
    <s v="Q3"/>
    <x v="1"/>
    <x v="8"/>
    <m/>
    <s v="YUSUF ALDEMİR (ALDEMİR BİLİŞİM HizmetLERİ VE DANIŞMANLIK)"/>
    <s v="WProje Yönetimi.01.006"/>
    <s v="Webplus Distribution Satış-Dağıtım Yazılımı (Light)"/>
    <s v="Univera - Kanal"/>
    <x v="5"/>
    <s v="Enroute"/>
    <s v="Webplus"/>
    <n v="13800"/>
    <m/>
    <n v="1"/>
    <m/>
    <m/>
    <m/>
    <m/>
    <m/>
    <n v="13800"/>
    <m/>
    <m/>
    <m/>
    <m/>
    <m/>
    <m/>
    <s v="Aldemir Bilişim"/>
    <s v="Mevcut Müşteri"/>
    <s v="Yeni Satış"/>
    <s v="Lisans"/>
    <s v="Lisans Satışı"/>
    <s v="Diğer"/>
    <s v="Kanal Satış"/>
    <s v="Aldemir"/>
    <s v="Yurt İçi"/>
    <s v="Türkiye"/>
    <s v="Merkez"/>
  </r>
  <r>
    <m/>
    <m/>
    <x v="382"/>
    <s v="Q3"/>
    <x v="1"/>
    <x v="8"/>
    <m/>
    <s v="YUSUF ALDEMİR (ALDEMİR BİLİŞİM HizmetLERİ VE DANIŞMANLIK)"/>
    <s v="WProje Yönetimi.02.001"/>
    <s v="Webplus (Android) Satış Temsilcisi Yazılımı"/>
    <s v="Univera - Kanal"/>
    <x v="5"/>
    <s v="Enroute"/>
    <s v="Webplus"/>
    <n v="2070.4"/>
    <m/>
    <n v="2"/>
    <m/>
    <m/>
    <m/>
    <m/>
    <m/>
    <n v="4140.8"/>
    <m/>
    <m/>
    <m/>
    <m/>
    <m/>
    <m/>
    <s v="Aldemir Bilişim"/>
    <s v="Mevcut Müşteri"/>
    <s v="Yeni Satış"/>
    <s v="Lisans"/>
    <s v="Lisans Satışı"/>
    <s v="Diğer"/>
    <s v="Kanal Satış"/>
    <s v="Aldemir"/>
    <s v="Yurt İçi"/>
    <s v="Türkiye"/>
    <s v="Merkez"/>
  </r>
  <r>
    <m/>
    <m/>
    <x v="382"/>
    <s v="Q3"/>
    <x v="1"/>
    <x v="8"/>
    <m/>
    <s v="YUSUF ALDEMİR (ALDEMİR BİLİŞİM HizmetLERİ VE DANIŞMANLIK)"/>
    <s v="WProje Yönetimi.01.003"/>
    <s v="Web Plus Ek Kullanıcı Yazılımı (1 Kullanıcı)"/>
    <s v="Univera - Kanal"/>
    <x v="5"/>
    <s v="Enroute"/>
    <s v="Webplus"/>
    <n v="1380"/>
    <m/>
    <n v="1"/>
    <m/>
    <m/>
    <m/>
    <m/>
    <m/>
    <n v="1380"/>
    <m/>
    <m/>
    <m/>
    <m/>
    <m/>
    <m/>
    <s v="Aldemir Bilişim"/>
    <s v="Mevcut Müşteri"/>
    <s v="Yeni Satış"/>
    <s v="Lisans"/>
    <s v="Lisans Satışı"/>
    <s v="Diğer"/>
    <s v="Kanal Satış"/>
    <s v="Aldemir"/>
    <s v="Yurt İçi"/>
    <s v="Türkiye"/>
    <s v="Merkez"/>
  </r>
  <r>
    <m/>
    <m/>
    <x v="382"/>
    <s v="Q3"/>
    <x v="1"/>
    <x v="8"/>
    <m/>
    <s v="CEM SAYGIVAR SAYGIVAR İÇECEK"/>
    <s v="UH.01.002"/>
    <s v="Unidox Kontör"/>
    <s v="Univera Kontör Satışı"/>
    <x v="6"/>
    <s v="E-Dönüşüm"/>
    <s v="Unidox"/>
    <n v="2.6669999999999998"/>
    <m/>
    <n v="10000"/>
    <m/>
    <m/>
    <m/>
    <m/>
    <m/>
    <n v="26670"/>
    <m/>
    <m/>
    <m/>
    <m/>
    <m/>
    <m/>
    <s v="Cem Saygıvar"/>
    <s v="Mevcut Müşteri"/>
    <s v="Yeni Satış"/>
    <s v="Kontor"/>
    <s v="Kontor Satışı"/>
    <s v="Diğer"/>
    <s v="Univera Satış"/>
    <s v="Saha Satış"/>
    <s v="Yurt İçi"/>
    <s v="Türkiye"/>
    <s v="Merkez"/>
  </r>
  <r>
    <m/>
    <m/>
    <x v="383"/>
    <s v="Q4"/>
    <x v="0"/>
    <x v="11"/>
    <m/>
    <s v="Mey İçki Sanayi ve Ticaret A.Ş."/>
    <s v="EH.03.004"/>
    <s v="EnRoute Panorama - Admin Operatör Hizmeti"/>
    <s v="Univera - Mey İçki"/>
    <x v="11"/>
    <s v="Enroute"/>
    <m/>
    <n v="112050.5"/>
    <m/>
    <n v="1"/>
    <m/>
    <n v="112050.5"/>
    <m/>
    <n v="0"/>
    <m/>
    <n v="112050.5"/>
    <m/>
    <n v="0"/>
    <n v="0"/>
    <s v="UNI240000002378"/>
    <m/>
    <m/>
    <s v="Mey İçki"/>
    <s v="Mevcut Müşteri"/>
    <s v="Yenileme"/>
    <s v="Hizmet"/>
    <s v="Uzman Destek Hizmeti"/>
    <s v="Key Account"/>
    <s v="Univera Satış"/>
    <s v="Saha Satış"/>
    <s v="Yurt İçi"/>
    <s v="Türkiye"/>
    <s v="Merkez"/>
  </r>
  <r>
    <m/>
    <m/>
    <x v="383"/>
    <s v="Q3"/>
    <x v="1"/>
    <x v="8"/>
    <m/>
    <s v="POLARİS YAZILIM ÇÖZÜMLERİ VE DANIŞMANLIK HİZMETLERİ LTD.ŞTİ."/>
    <s v="WPH.02.001"/>
    <s v="Webplus Yazılım Bakımı Hizmeti"/>
    <s v="Univera - Kanal"/>
    <x v="5"/>
    <s v="Enroute"/>
    <s v="Webplus"/>
    <n v="35865"/>
    <m/>
    <n v="1"/>
    <m/>
    <m/>
    <m/>
    <m/>
    <m/>
    <n v="35865"/>
    <m/>
    <m/>
    <m/>
    <m/>
    <m/>
    <m/>
    <s v="Polaris"/>
    <s v="Mevcut Müşteri"/>
    <s v="Yenileme"/>
    <s v="Hizmet"/>
    <s v="Bakım ve Destek Hizmeti"/>
    <s v="Diğer"/>
    <s v="Kanal Satış"/>
    <s v="Polaris"/>
    <s v="Yurt İçi"/>
    <s v="Türkiye"/>
    <s v="Merkez"/>
  </r>
  <r>
    <m/>
    <m/>
    <x v="383"/>
    <s v="Q3"/>
    <x v="1"/>
    <x v="8"/>
    <m/>
    <s v="YUSUF ALDEMİR (ALDEMİR BİLİŞİM HizmetLERİ VE DANIŞMANLIK)"/>
    <s v="WPH.02.001"/>
    <s v="Webplus Yazılım Bakımı Hizmeti"/>
    <s v="Univera - Kanal"/>
    <x v="5"/>
    <s v="Enroute"/>
    <s v="Webplus"/>
    <n v="10500"/>
    <m/>
    <n v="1"/>
    <m/>
    <m/>
    <m/>
    <m/>
    <m/>
    <n v="10500"/>
    <m/>
    <m/>
    <m/>
    <m/>
    <m/>
    <m/>
    <s v="Aldemir Bilişim"/>
    <s v="Mevcut Müşteri"/>
    <s v="Yenileme"/>
    <s v="Hizmet"/>
    <s v="Bakım ve Destek Hizmeti"/>
    <s v="Diğer"/>
    <s v="Kanal Satış"/>
    <s v="Aldemir"/>
    <s v="Yurt İçi"/>
    <s v="Türkiye"/>
    <s v="Merkez"/>
  </r>
  <r>
    <m/>
    <m/>
    <x v="383"/>
    <s v="Q3"/>
    <x v="1"/>
    <x v="8"/>
    <m/>
    <s v="YUSUF ALDEMİR (ALDEMİR BİLİŞİM HizmetLERİ VE DANIŞMANLIK)"/>
    <s v="WProje Yönetimi.01.007"/>
    <s v="Webplus E-Dönüşüm Yazılımı"/>
    <s v="Univera - Kanal"/>
    <x v="5"/>
    <s v="Enroute"/>
    <s v="Webplus"/>
    <n v="10120"/>
    <m/>
    <n v="1"/>
    <m/>
    <m/>
    <m/>
    <m/>
    <m/>
    <n v="10120"/>
    <m/>
    <m/>
    <m/>
    <m/>
    <m/>
    <m/>
    <s v="Aldemir Bilişim"/>
    <s v="Mevcut Müşteri"/>
    <s v="Yeni Satış"/>
    <s v="Lisans"/>
    <s v="Lisans Satışı"/>
    <s v="Diğer"/>
    <s v="Kanal Satış"/>
    <s v="Aldemir"/>
    <s v="Yurt İçi"/>
    <s v="Türkiye"/>
    <s v="Merkez"/>
  </r>
  <r>
    <m/>
    <m/>
    <x v="383"/>
    <s v="Q3"/>
    <x v="1"/>
    <x v="8"/>
    <m/>
    <s v="YUSUF ALDEMİR (ALDEMİR BİLİŞİM HizmetLERİ VE DANIŞMANLIK)"/>
    <s v="WProje Yönetimi.01.006"/>
    <s v="Webplus Distribution Satış-Dağıtım Yazılımı (Light)"/>
    <s v="Univera - Kanal"/>
    <x v="5"/>
    <s v="Enroute"/>
    <s v="Webplus"/>
    <n v="15180"/>
    <m/>
    <n v="1"/>
    <m/>
    <m/>
    <m/>
    <m/>
    <m/>
    <n v="15180"/>
    <m/>
    <m/>
    <m/>
    <m/>
    <m/>
    <m/>
    <s v="Aldemir Bilişim"/>
    <s v="Mevcut Müşteri"/>
    <s v="Yeni Satış"/>
    <s v="Lisans"/>
    <s v="Lisans Satışı"/>
    <s v="Diğer"/>
    <s v="Kanal Satış"/>
    <s v="Aldemir"/>
    <s v="Yurt İçi"/>
    <s v="Türkiye"/>
    <s v="Merkez"/>
  </r>
  <r>
    <m/>
    <m/>
    <x v="383"/>
    <s v="Q3"/>
    <x v="1"/>
    <x v="8"/>
    <m/>
    <s v="POLARİS YAZILIM ÇÖZÜMLERİ VE DANIŞMANLIK HİZMETLERİ LTD.ŞTİ."/>
    <s v="WProje Yönetimi.01.002"/>
    <s v="Webplus Dağıtım Kanalı Yazılımı"/>
    <s v="Univera - Kanal"/>
    <x v="5"/>
    <s v="Enroute"/>
    <s v="Webplus"/>
    <n v="14964.7"/>
    <m/>
    <n v="11"/>
    <m/>
    <m/>
    <m/>
    <m/>
    <m/>
    <n v="164611.70000000001"/>
    <m/>
    <m/>
    <m/>
    <m/>
    <m/>
    <m/>
    <s v="Polaris"/>
    <s v="Mevcut Müşteri"/>
    <s v="Yeni Satış"/>
    <s v="Lisans"/>
    <s v="Lisans Satışı"/>
    <s v="Diğer"/>
    <s v="Kanal Satış"/>
    <s v="Polaris"/>
    <s v="Yurt İçi"/>
    <s v="Türkiye"/>
    <s v="Merkez"/>
  </r>
  <r>
    <m/>
    <m/>
    <x v="383"/>
    <s v="Q3"/>
    <x v="1"/>
    <x v="8"/>
    <m/>
    <s v="YUSUF ALDEMİR (ALDEMİR BİLİŞİM HizmetLERİ VE DANIŞMANLIK)"/>
    <s v="WProje Yönetimi.02.001"/>
    <s v="Webplus (Android) Satış Temsilcisi Yazılımı"/>
    <s v="Univera - Kanal"/>
    <x v="5"/>
    <s v="Enroute"/>
    <s v="Webplus"/>
    <n v="2277"/>
    <m/>
    <n v="5"/>
    <m/>
    <m/>
    <m/>
    <m/>
    <m/>
    <n v="11385"/>
    <m/>
    <m/>
    <m/>
    <m/>
    <m/>
    <m/>
    <s v="Aldemir Bilişim"/>
    <s v="Mevcut Müşteri"/>
    <s v="Yeni Satış"/>
    <s v="Lisans"/>
    <s v="Lisans Satışı"/>
    <s v="Diğer"/>
    <s v="Kanal Satış"/>
    <s v="Aldemir"/>
    <s v="Yurt İçi"/>
    <s v="Türkiye"/>
    <s v="Merkez"/>
  </r>
  <r>
    <m/>
    <m/>
    <x v="383"/>
    <s v="Q3"/>
    <x v="1"/>
    <x v="8"/>
    <m/>
    <s v="YUSUF ALDEMİR (ALDEMİR BİLİŞİM HizmetLERİ VE DANIŞMANLIK)"/>
    <s v="WProje Yönetimi.01.003"/>
    <s v="Web Plus Ek Kullanıcı Yazılımı (1 Kullanıcı)"/>
    <s v="Univera - Kanal"/>
    <x v="5"/>
    <s v="Enroute"/>
    <s v="Webplus"/>
    <n v="1518"/>
    <m/>
    <n v="2"/>
    <m/>
    <m/>
    <m/>
    <m/>
    <m/>
    <n v="3036"/>
    <m/>
    <m/>
    <m/>
    <m/>
    <m/>
    <m/>
    <s v="Aldemir Bilişim"/>
    <s v="Mevcut Müşteri"/>
    <s v="Yeni Satış"/>
    <s v="Lisans"/>
    <s v="Lisans Satışı"/>
    <s v="Diğer"/>
    <s v="Kanal Satış"/>
    <s v="Aldemir"/>
    <s v="Yurt İçi"/>
    <s v="Türkiye"/>
    <s v="Merkez"/>
  </r>
  <r>
    <m/>
    <m/>
    <x v="383"/>
    <s v="Q3"/>
    <x v="1"/>
    <x v="8"/>
    <m/>
    <s v="YUSUF ALDEMİR (ALDEMİR BİLİŞİM HizmetLERİ VE DANIŞMANLIK)"/>
    <s v="WProje Yönetimi.02.003"/>
    <s v="WarehouseMan (Depo Personeli) El Terminali Yazılımı - Android"/>
    <s v="Univera - Kanal"/>
    <x v="5"/>
    <s v="Enroute"/>
    <s v="Webplus"/>
    <n v="2277"/>
    <m/>
    <n v="1"/>
    <m/>
    <m/>
    <m/>
    <m/>
    <m/>
    <n v="2277"/>
    <m/>
    <m/>
    <m/>
    <m/>
    <m/>
    <m/>
    <s v="Aldemir Bilişim"/>
    <s v="Mevcut Müşteri"/>
    <s v="Yeni Satış"/>
    <s v="Lisans"/>
    <s v="Lisans Satışı"/>
    <s v="Diğer"/>
    <s v="Kanal Satış"/>
    <s v="Aldemir"/>
    <s v="Yurt İçi"/>
    <s v="Türkiye"/>
    <s v="Merkez"/>
  </r>
  <r>
    <m/>
    <m/>
    <x v="383"/>
    <s v="Q3"/>
    <x v="1"/>
    <x v="8"/>
    <m/>
    <s v="BAŞ 48 GIDA LTD.STİ."/>
    <s v="UH.01.002"/>
    <s v="Unidox Kontör"/>
    <s v="Univera Kontör Satışı"/>
    <x v="6"/>
    <s v="E-Dönüşüm"/>
    <s v="Unidox"/>
    <n v="2.8"/>
    <m/>
    <n v="10000"/>
    <m/>
    <m/>
    <m/>
    <m/>
    <m/>
    <n v="28000"/>
    <m/>
    <m/>
    <m/>
    <m/>
    <m/>
    <m/>
    <s v="Baş 48 Gıda"/>
    <s v="Yeni Müşteri"/>
    <s v="Yeni Satış"/>
    <s v="Kontor"/>
    <s v="Kontor Satışı"/>
    <s v="Diğer"/>
    <s v="Univera Satış"/>
    <s v="Saha Satış"/>
    <s v="Yurt İçi"/>
    <s v="Türkiye"/>
    <s v="Merkez"/>
  </r>
  <r>
    <m/>
    <m/>
    <x v="383"/>
    <s v="Q3"/>
    <x v="1"/>
    <x v="8"/>
    <m/>
    <s v="GÜLTEN DEMİRCAN"/>
    <s v="UH.01.002"/>
    <s v="Unidox Kontör"/>
    <s v="Univera Kontör Satışı"/>
    <x v="6"/>
    <s v="E-Dönüşüm"/>
    <s v="Unidox"/>
    <n v="2.76"/>
    <m/>
    <n v="25000"/>
    <m/>
    <m/>
    <m/>
    <m/>
    <m/>
    <n v="69000"/>
    <m/>
    <m/>
    <m/>
    <m/>
    <m/>
    <m/>
    <s v="Gülten Demircan"/>
    <s v="Yeni Müşteri"/>
    <s v="Yeni Satış"/>
    <s v="Kontor"/>
    <s v="Kontor Satışı"/>
    <s v="Diğer"/>
    <s v="Univera Satış"/>
    <s v="Saha Satış"/>
    <s v="Yurt İçi"/>
    <s v="Türkiye"/>
    <s v="Merkez"/>
  </r>
  <r>
    <m/>
    <m/>
    <x v="383"/>
    <s v="Q3"/>
    <x v="1"/>
    <x v="8"/>
    <m/>
    <s v="KT GIDA PAZARLAMA -KURTUL TAŞ"/>
    <s v="UH.01.002"/>
    <s v="Unidox Kontör"/>
    <s v="Univera Kontör Satışı"/>
    <x v="6"/>
    <s v="E-Dönüşüm"/>
    <s v="Unidox"/>
    <n v="2.0830000000000002"/>
    <m/>
    <n v="10000"/>
    <m/>
    <m/>
    <m/>
    <m/>
    <m/>
    <n v="20830"/>
    <m/>
    <m/>
    <m/>
    <m/>
    <m/>
    <m/>
    <s v="KT Gıda"/>
    <s v="Yeni Müşteri"/>
    <s v="Yeni Satış"/>
    <s v="Kontor"/>
    <s v="Kontor Satışı"/>
    <s v="Diğer"/>
    <s v="Univera Satış"/>
    <s v="Saha Satış"/>
    <s v="Yurt İçi"/>
    <s v="Türkiye"/>
    <s v="Merkez"/>
  </r>
  <r>
    <m/>
    <m/>
    <x v="383"/>
    <s v="Q3"/>
    <x v="1"/>
    <x v="8"/>
    <m/>
    <s v="Shell &amp; Turcas Petrol A.Ş."/>
    <s v="OH.02.001"/>
    <s v="Outsource Yazılım Bakımı Hizmeti"/>
    <s v="Univera - Shell Bee"/>
    <x v="13"/>
    <s v="Enroute"/>
    <s v="Outsource - Hizmet"/>
    <n v="42975"/>
    <m/>
    <n v="1"/>
    <m/>
    <m/>
    <m/>
    <m/>
    <m/>
    <n v="42975"/>
    <m/>
    <m/>
    <m/>
    <m/>
    <m/>
    <m/>
    <s v="Shell"/>
    <s v="Yeni Müşteri"/>
    <s v="Yenileme"/>
    <s v="Hizmet"/>
    <s v="Bakım ve Destek Hizmeti"/>
    <s v="Diğer"/>
    <s v="Univera Satış"/>
    <s v="Saha Satış"/>
    <s v="Yurt İçi"/>
    <s v="Türkiye"/>
    <s v="Merkez"/>
  </r>
  <r>
    <m/>
    <m/>
    <x v="383"/>
    <s v="Q3"/>
    <x v="1"/>
    <x v="8"/>
    <m/>
    <s v="Shell &amp; Turcas Petrol A.Ş."/>
    <s v="OH.02.001"/>
    <s v="Outsource Yazılım Bakımı Hizmeti"/>
    <s v="Univera - Shell Bee"/>
    <x v="13"/>
    <s v="Enroute"/>
    <s v="Outsource - Hizmet"/>
    <n v="42975"/>
    <m/>
    <n v="1"/>
    <m/>
    <m/>
    <m/>
    <m/>
    <m/>
    <n v="42975"/>
    <m/>
    <m/>
    <m/>
    <m/>
    <m/>
    <m/>
    <s v="Shell"/>
    <s v="Yeni Müşteri"/>
    <s v="Yenileme"/>
    <s v="Hizmet"/>
    <s v="Bakım ve Destek Hizmeti"/>
    <s v="Diğer"/>
    <s v="Univera Satış"/>
    <s v="Saha Satış"/>
    <s v="Yurt İçi"/>
    <s v="Türkiye"/>
    <s v="Merkez"/>
  </r>
  <r>
    <m/>
    <m/>
    <x v="383"/>
    <s v="Q3"/>
    <x v="1"/>
    <x v="8"/>
    <m/>
    <s v="AĞAÇLI OTOMOTİV GIDA TİCARET VE SANAYİ ANONİM ŞİRKETİ"/>
    <s v="EH.06.001"/>
    <s v="Enroute Panorama - Hosting Hizmeti"/>
    <s v="Univera - JTI"/>
    <x v="11"/>
    <s v="Hosting"/>
    <s v="Enroute"/>
    <n v="11864.035452"/>
    <m/>
    <n v="15"/>
    <m/>
    <m/>
    <m/>
    <m/>
    <m/>
    <n v="177960.53177999999"/>
    <m/>
    <m/>
    <m/>
    <m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383"/>
    <s v="Q3"/>
    <x v="1"/>
    <x v="8"/>
    <m/>
    <s v="BAYRAKTAR SATIS VE DAGITIM ANONIM SIRKETI"/>
    <s v="EH.06.001"/>
    <s v="Enroute Panorama - Hosting Hizmeti"/>
    <s v="Univera - JTI"/>
    <x v="11"/>
    <s v="Hosting"/>
    <s v="Enroute"/>
    <n v="11864.035452"/>
    <m/>
    <n v="2"/>
    <m/>
    <m/>
    <m/>
    <m/>
    <m/>
    <n v="23728.070904"/>
    <m/>
    <m/>
    <m/>
    <m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383"/>
    <s v="Q3"/>
    <x v="1"/>
    <x v="8"/>
    <m/>
    <s v="DÜNYA MEŞRUBAT GIDA İNŞ.TURİZM PAZ. SAN. VE TİC. LTD. ŞTİ."/>
    <s v="EH.06.001"/>
    <s v="Enroute Panorama - Hosting Hizmeti"/>
    <s v="Univera - JTI"/>
    <x v="11"/>
    <s v="Hosting"/>
    <s v="Enroute"/>
    <n v="11864.035452"/>
    <m/>
    <n v="1"/>
    <m/>
    <m/>
    <m/>
    <m/>
    <m/>
    <n v="11864.035452"/>
    <m/>
    <m/>
    <m/>
    <m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383"/>
    <s v="Q3"/>
    <x v="1"/>
    <x v="8"/>
    <m/>
    <s v="JTI Tütün Ürünleri Pazarlama A.Ş."/>
    <s v="EH.06.001"/>
    <s v="Enroute Panorama - Hosting Hizmeti"/>
    <s v="Univera - JTI"/>
    <x v="11"/>
    <s v="Hosting"/>
    <s v="Enroute"/>
    <n v="5426939.8043999998"/>
    <m/>
    <n v="1"/>
    <m/>
    <m/>
    <m/>
    <m/>
    <m/>
    <n v="5426939.8043999998"/>
    <m/>
    <m/>
    <m/>
    <m/>
    <m/>
    <m/>
    <s v="JTI"/>
    <s v="Mevcut Müşteri"/>
    <s v="Yenileme"/>
    <s v="Hizmet"/>
    <s v="Hosting"/>
    <s v="Key Account"/>
    <s v="Univera Satış"/>
    <s v="Saha Satış"/>
    <s v="Yurt İçi"/>
    <s v="Türkiye"/>
    <s v="Merkez"/>
  </r>
  <r>
    <m/>
    <m/>
    <x v="383"/>
    <s v="Q3"/>
    <x v="1"/>
    <x v="8"/>
    <m/>
    <s v="KOPUZ GIDA TİC. A.Ş."/>
    <s v="EH.06.001"/>
    <s v="Enroute Panorama - Hosting Hizmeti"/>
    <s v="Univera - JTI"/>
    <x v="11"/>
    <s v="Hosting"/>
    <s v="Enroute"/>
    <n v="11864.035452"/>
    <m/>
    <n v="11"/>
    <m/>
    <m/>
    <m/>
    <m/>
    <m/>
    <n v="130504.389972"/>
    <m/>
    <m/>
    <m/>
    <m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383"/>
    <s v="Q3"/>
    <x v="1"/>
    <x v="8"/>
    <m/>
    <s v="PRAMİT GIDA LOJİSTİK TİCARET TİC. A.Ş."/>
    <s v="EH.06.001"/>
    <s v="Enroute Panorama - Hosting Hizmeti"/>
    <s v="Univera - JTI"/>
    <x v="11"/>
    <s v="Hosting"/>
    <s v="Enroute"/>
    <n v="11864.035452"/>
    <m/>
    <n v="2"/>
    <m/>
    <m/>
    <m/>
    <m/>
    <m/>
    <n v="23728.070904"/>
    <m/>
    <m/>
    <m/>
    <m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383"/>
    <s v="Q3"/>
    <x v="1"/>
    <x v="8"/>
    <m/>
    <s v="SEYPA GIDA İHTİYAÇ MAD.ÜRETİM.DAĞ.VE TİC. A.Ş."/>
    <s v="EH.06.001"/>
    <s v="Enroute Panorama - Hosting Hizmeti"/>
    <s v="Univera - JTI"/>
    <x v="11"/>
    <s v="Hosting"/>
    <s v="Enroute"/>
    <n v="11864.035452"/>
    <m/>
    <n v="2"/>
    <m/>
    <m/>
    <m/>
    <m/>
    <m/>
    <n v="23728.070904"/>
    <m/>
    <m/>
    <m/>
    <m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383"/>
    <s v="Q3"/>
    <x v="1"/>
    <x v="8"/>
    <m/>
    <s v="YILDIRIMLAR GRUP İHTİYAÇ VE GIDA MAD. TURİZM A.Ş"/>
    <s v="EH.06.001"/>
    <s v="Enroute Panorama - Hosting Hizmeti"/>
    <s v="Univera - JTI"/>
    <x v="11"/>
    <s v="Hosting"/>
    <s v="Enroute"/>
    <n v="11864.035452"/>
    <m/>
    <n v="2"/>
    <m/>
    <m/>
    <m/>
    <m/>
    <m/>
    <n v="23728.070904"/>
    <m/>
    <m/>
    <m/>
    <m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383"/>
    <s v="Q3"/>
    <x v="1"/>
    <x v="8"/>
    <m/>
    <s v="YUSUF BEKTAŞ GIDA VE İHTİYAÇ MAD. İLETİŞİM NAKLİYE TİC.VE SAN.LTD.ŞTİ."/>
    <s v="EH.06.001"/>
    <s v="Enroute Panorama - Hosting Hizmeti"/>
    <s v="Univera - JTI"/>
    <x v="11"/>
    <s v="Hosting"/>
    <s v="Enroute"/>
    <n v="11864.035452"/>
    <m/>
    <n v="7"/>
    <m/>
    <m/>
    <m/>
    <m/>
    <m/>
    <n v="83048.248164000004"/>
    <m/>
    <m/>
    <m/>
    <m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383"/>
    <s v="Q3"/>
    <x v="1"/>
    <x v="8"/>
    <m/>
    <s v="ZÜMRÜT TEKEL ÜRÜNLERİ GIDA PAZ.İNŞ.TAAH.SAN.VE.TİC.LTD ŞTİ"/>
    <s v="EH.06.001"/>
    <s v="Enroute Panorama - Hosting Hizmeti"/>
    <s v="Univera - JTI"/>
    <x v="11"/>
    <s v="Hosting"/>
    <s v="Enroute"/>
    <n v="11864.035452"/>
    <m/>
    <n v="1"/>
    <m/>
    <m/>
    <m/>
    <m/>
    <m/>
    <n v="11864.035452"/>
    <m/>
    <m/>
    <m/>
    <m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384"/>
    <s v="Q3"/>
    <x v="1"/>
    <x v="8"/>
    <m/>
    <s v="BALAKAN DAĞITIM GIDA PETROL TAŞIMACILIK İÇECEK TURİZM SAN TİC.AŞ."/>
    <s v="UH.01.002"/>
    <s v="Unidox Kontör"/>
    <s v="Univera Kontör Satışı"/>
    <x v="6"/>
    <s v="E-Dönüşüm"/>
    <s v="Unidox"/>
    <n v="2.8"/>
    <m/>
    <n v="10000"/>
    <m/>
    <m/>
    <m/>
    <m/>
    <m/>
    <n v="28000"/>
    <m/>
    <m/>
    <m/>
    <m/>
    <m/>
    <m/>
    <s v="Uludağ İçecek"/>
    <s v="Mevcut Müşteri"/>
    <s v="Yeni Satış"/>
    <s v="Kontor"/>
    <s v="Kontor Satışı"/>
    <s v="Diğer"/>
    <s v="Univera Satış"/>
    <s v="Saha Satış"/>
    <s v="Yurt İçi"/>
    <s v="Türkiye"/>
    <s v="Dist"/>
  </r>
  <r>
    <m/>
    <m/>
    <x v="384"/>
    <s v="Q3"/>
    <x v="1"/>
    <x v="8"/>
    <m/>
    <s v="BAMS GIDA ITRİYAT VE TEKSTİL TİC. VE SAN. LTD. ŞTİ."/>
    <s v="EH.06.001"/>
    <s v="Enroute Panorama - Hosting Hizmeti"/>
    <s v="Univera - JTI"/>
    <x v="11"/>
    <s v="Hosting"/>
    <s v="Enroute"/>
    <n v="11875.276444000001"/>
    <m/>
    <n v="3"/>
    <m/>
    <m/>
    <m/>
    <m/>
    <m/>
    <n v="35625.829332000001"/>
    <m/>
    <m/>
    <m/>
    <m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384"/>
    <s v="Q3"/>
    <x v="1"/>
    <x v="8"/>
    <m/>
    <s v="BURAY TÜTÜN MAMUL. MEŞR. PAZ. VE DAĞ. TİC. LTD. ŞTİ."/>
    <s v="EH.06.001"/>
    <s v="Enroute Panorama - Hosting Hizmeti"/>
    <s v="Univera - JTI"/>
    <x v="11"/>
    <s v="Hosting"/>
    <s v="Enroute"/>
    <n v="11875.276443999999"/>
    <m/>
    <n v="1"/>
    <m/>
    <m/>
    <m/>
    <m/>
    <m/>
    <n v="11875.276443999999"/>
    <m/>
    <m/>
    <m/>
    <m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384"/>
    <s v="Q3"/>
    <x v="1"/>
    <x v="8"/>
    <m/>
    <s v="KILKIŞLI MEŞ. TEK. MAM. GIDA MAD. SAN. TİC. LTD. ŞTİ."/>
    <s v="EH.06.001"/>
    <s v="Enroute Panorama - Hosting Hizmeti"/>
    <s v="Univera - JTI"/>
    <x v="11"/>
    <s v="Hosting"/>
    <s v="Enroute"/>
    <n v="11875.276443999999"/>
    <m/>
    <n v="1"/>
    <m/>
    <m/>
    <m/>
    <m/>
    <m/>
    <n v="11875.276443999999"/>
    <m/>
    <m/>
    <m/>
    <m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385"/>
    <s v="Q1"/>
    <x v="1"/>
    <x v="0"/>
    <m/>
    <s v="ERBAK-ULUDAG PAZARLAMA SATIS VE DAGITIM A.S."/>
    <s v="EY.06.001"/>
    <s v="Enroute Panorama - Yazilim Gelistirme Hizmeti"/>
    <s v="Univera - Uludağ İçecek"/>
    <x v="11"/>
    <s v="Enroute"/>
    <s v="Enroute"/>
    <n v="8500"/>
    <m/>
    <n v="32.549999999999997"/>
    <m/>
    <n v="276675"/>
    <m/>
    <n v="0"/>
    <m/>
    <n v="276675"/>
    <m/>
    <n v="0"/>
    <n v="0"/>
    <m/>
    <m/>
    <m/>
    <s v="Uludağ İçecek"/>
    <s v="Mevcut Müşteri"/>
    <s v="Yeni Satış"/>
    <s v="Hizmet"/>
    <s v="Yazılım Geliştirme"/>
    <s v="Key Account"/>
    <s v="Univera Satış"/>
    <s v="Saha Satış"/>
    <s v="Yurt İçi"/>
    <s v="Türkiye"/>
    <s v="Merkez"/>
  </r>
  <r>
    <m/>
    <m/>
    <x v="385"/>
    <s v="Q1"/>
    <x v="1"/>
    <x v="0"/>
    <m/>
    <s v="ERBAK-ULUDAG PAZARLAMA SATIS VE DAGITIM A.S."/>
    <s v="EH.05.002"/>
    <s v="Enroute Panorama - Rapor Gelistirme Hizmeti"/>
    <s v="Univera - Uludağ İçecek"/>
    <x v="11"/>
    <s v="Enroute"/>
    <s v="Enroute"/>
    <n v="8500"/>
    <m/>
    <n v="8.5500000000000007"/>
    <m/>
    <n v="72675"/>
    <m/>
    <n v="0"/>
    <m/>
    <n v="72675"/>
    <m/>
    <n v="0"/>
    <n v="0"/>
    <m/>
    <m/>
    <m/>
    <s v="Uludağ İçecek"/>
    <s v="Mevcut Müşteri"/>
    <s v="Yeni Satış"/>
    <s v="Hizmet"/>
    <s v="Rapor Geliştirme"/>
    <s v="Key Account"/>
    <s v="Univera Satış"/>
    <s v="Saha Satış"/>
    <s v="Yurt İçi"/>
    <s v="Türkiye"/>
    <s v="Merkez"/>
  </r>
  <r>
    <m/>
    <m/>
    <x v="385"/>
    <s v="Q1"/>
    <x v="1"/>
    <x v="0"/>
    <m/>
    <s v="ERBAK-ULUDAG PAZARLAMA SATIS VE DAGITIM A.S."/>
    <s v="EH.01.001"/>
    <s v="Enroute Panorama - Proje ve Ürün Yönetimi Danışmanlığı Hizmeti"/>
    <s v="Univera - Uludağ İçecek"/>
    <x v="11"/>
    <s v="Enroute"/>
    <s v="Enroute"/>
    <n v="7900"/>
    <m/>
    <n v="4.5"/>
    <m/>
    <n v="35550"/>
    <m/>
    <n v="0"/>
    <m/>
    <n v="35550"/>
    <m/>
    <n v="0"/>
    <n v="0"/>
    <m/>
    <m/>
    <m/>
    <s v="Uludağ İçecek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386"/>
    <s v="Q3"/>
    <x v="1"/>
    <x v="8"/>
    <m/>
    <s v="MİYA OTOMASYON VE BARKOD BILISIM SISTEMLERI SAN TİC. VE L.T.D. STI."/>
    <s v="WPH.02.001"/>
    <s v="Webplus Yazılım Bakımı Hizmeti"/>
    <s v="Univera - Kanal"/>
    <x v="5"/>
    <s v="Enroute"/>
    <s v="Webplus"/>
    <n v="11240"/>
    <m/>
    <n v="1"/>
    <m/>
    <m/>
    <m/>
    <m/>
    <m/>
    <n v="11240"/>
    <m/>
    <m/>
    <m/>
    <m/>
    <m/>
    <m/>
    <s v="Miya"/>
    <s v="Mevcut Müşteri"/>
    <s v="Yenileme"/>
    <s v="Hizmet"/>
    <s v="Bakım ve Destek Hizmeti"/>
    <s v="Diğer"/>
    <s v="Kanal Satış"/>
    <s v="Miya"/>
    <s v="Yurt İçi"/>
    <s v="Türkiye"/>
    <s v="Merkez"/>
  </r>
  <r>
    <m/>
    <m/>
    <x v="386"/>
    <s v="Q3"/>
    <x v="1"/>
    <x v="8"/>
    <m/>
    <s v="MİYA OTOMASYON VE BARKOD BILISIM SISTEMLERI SAN TİC. VE L.T.D. STI."/>
    <s v="WPH.02.001"/>
    <s v="Webplus Yazılım Bakımı Hizmeti"/>
    <s v="Univera - Kanal"/>
    <x v="5"/>
    <s v="Enroute"/>
    <s v="Webplus"/>
    <n v="36203"/>
    <m/>
    <n v="1"/>
    <m/>
    <m/>
    <m/>
    <m/>
    <m/>
    <n v="36203"/>
    <m/>
    <m/>
    <m/>
    <m/>
    <m/>
    <m/>
    <s v="Miya"/>
    <s v="Mevcut Müşteri"/>
    <s v="Yenileme"/>
    <s v="Hizmet"/>
    <s v="Bakım ve Destek Hizmeti"/>
    <s v="Diğer"/>
    <s v="Kanal Satış"/>
    <s v="Miya"/>
    <s v="Yurt İçi"/>
    <s v="Türkiye"/>
    <s v="Merkez"/>
  </r>
  <r>
    <m/>
    <m/>
    <x v="386"/>
    <s v="Q3"/>
    <x v="1"/>
    <x v="8"/>
    <m/>
    <s v="MİYA OTOMASYON VE BARKOD BILISIM SISTEMLERI SAN TİC. VE L.T.D. STI."/>
    <s v="WPH.02.001"/>
    <s v="Webplus Yazılım Bakımı Hizmeti"/>
    <s v="Univera - Kanal"/>
    <x v="5"/>
    <s v="Enroute"/>
    <s v="Webplus"/>
    <n v="10684"/>
    <m/>
    <n v="1"/>
    <m/>
    <m/>
    <m/>
    <m/>
    <m/>
    <n v="10684"/>
    <m/>
    <m/>
    <m/>
    <m/>
    <m/>
    <m/>
    <s v="Miya"/>
    <s v="Mevcut Müşteri"/>
    <s v="Yenileme"/>
    <s v="Hizmet"/>
    <s v="Bakım ve Destek Hizmeti"/>
    <s v="Diğer"/>
    <s v="Kanal Satış"/>
    <s v="Miya"/>
    <s v="Yurt İçi"/>
    <s v="Türkiye"/>
    <s v="Merkez"/>
  </r>
  <r>
    <m/>
    <m/>
    <x v="386"/>
    <s v="Q3"/>
    <x v="1"/>
    <x v="8"/>
    <m/>
    <s v="MİYA OTOMASYON VE BARKOD BILISIM SISTEMLERI SAN TİC. VE L.T.D. STI."/>
    <s v="WPH.02.001"/>
    <s v="Webplus Yazılım Bakımı Hizmeti"/>
    <s v="Univera - Kanal"/>
    <x v="5"/>
    <s v="Enroute"/>
    <s v="Webplus"/>
    <n v="11240"/>
    <m/>
    <n v="2"/>
    <m/>
    <m/>
    <m/>
    <m/>
    <m/>
    <n v="22480"/>
    <m/>
    <m/>
    <m/>
    <m/>
    <m/>
    <m/>
    <s v="Miya"/>
    <s v="Mevcut Müşteri"/>
    <s v="Yenileme"/>
    <s v="Hizmet"/>
    <s v="Bakım ve Destek Hizmeti"/>
    <s v="Diğer"/>
    <s v="Kanal Satış"/>
    <s v="Miya"/>
    <s v="Yurt İçi"/>
    <s v="Türkiye"/>
    <s v="Merkez"/>
  </r>
  <r>
    <m/>
    <m/>
    <x v="386"/>
    <s v="Q3"/>
    <x v="1"/>
    <x v="8"/>
    <m/>
    <s v="MİYA OTOMASYON VE BARKOD BILISIM SISTEMLERI SAN TİC. VE L.T.D. STI."/>
    <s v="WPH.02.001"/>
    <s v="Webplus Yazılım Bakımı Hizmeti"/>
    <s v="Univera - Kanal"/>
    <x v="5"/>
    <s v="Enroute"/>
    <s v="Webplus"/>
    <n v="7024"/>
    <m/>
    <n v="1"/>
    <m/>
    <m/>
    <m/>
    <m/>
    <m/>
    <n v="7024"/>
    <m/>
    <m/>
    <m/>
    <m/>
    <m/>
    <m/>
    <s v="Miya"/>
    <s v="Mevcut Müşteri"/>
    <s v="Yenileme"/>
    <s v="Hizmet"/>
    <s v="Bakım ve Destek Hizmeti"/>
    <s v="Diğer"/>
    <s v="Kanal Satış"/>
    <s v="Miya"/>
    <s v="Yurt İçi"/>
    <s v="Türkiye"/>
    <s v="Merkez"/>
  </r>
  <r>
    <m/>
    <m/>
    <x v="386"/>
    <s v="Q3"/>
    <x v="1"/>
    <x v="8"/>
    <m/>
    <s v="MİYA OTOMASYON VE BARKOD BILISIM SISTEMLERI SAN TİC. VE L.T.D. STI."/>
    <s v="WPH.02.001"/>
    <s v="Webplus Yazılım Bakımı Hizmeti"/>
    <s v="Univera - Kanal"/>
    <x v="5"/>
    <s v="Enroute"/>
    <s v="Webplus"/>
    <n v="3148"/>
    <m/>
    <n v="1"/>
    <m/>
    <m/>
    <m/>
    <m/>
    <m/>
    <n v="3148"/>
    <m/>
    <m/>
    <m/>
    <m/>
    <m/>
    <m/>
    <s v="Miya"/>
    <s v="Mevcut Müşteri"/>
    <s v="Yenileme"/>
    <s v="Hizmet"/>
    <s v="Bakım ve Destek Hizmeti"/>
    <s v="Diğer"/>
    <s v="Kanal Satış"/>
    <s v="Miya"/>
    <s v="Yurt İçi"/>
    <s v="Türkiye"/>
    <s v="Merkez"/>
  </r>
  <r>
    <m/>
    <m/>
    <x v="386"/>
    <s v="Q3"/>
    <x v="1"/>
    <x v="8"/>
    <m/>
    <s v="YUSUF ALDEMİR (ALDEMİR BİLİŞİM HizmetLERİ VE DANIŞMANLIK)"/>
    <s v="WPH.02.001"/>
    <s v="Webplus Yazılım Bakımı Hizmeti"/>
    <s v="Univera - Kanal"/>
    <x v="5"/>
    <s v="Enroute"/>
    <s v="Webplus"/>
    <n v="12298"/>
    <m/>
    <n v="1"/>
    <m/>
    <m/>
    <m/>
    <m/>
    <m/>
    <n v="12298"/>
    <m/>
    <m/>
    <m/>
    <m/>
    <m/>
    <m/>
    <s v="Aldemir Bilişim"/>
    <s v="Mevcut Müşteri"/>
    <s v="Yenileme"/>
    <s v="Hizmet"/>
    <s v="Bakım ve Destek Hizmeti"/>
    <s v="Diğer"/>
    <s v="Kanal Satış"/>
    <s v="Aldemir"/>
    <s v="Yurt İçi"/>
    <s v="Türkiye"/>
    <s v="Merkez"/>
  </r>
  <r>
    <m/>
    <m/>
    <x v="386"/>
    <s v="Q3"/>
    <x v="1"/>
    <x v="8"/>
    <m/>
    <s v="YUSUF ALDEMİR (ALDEMİR BİLİŞİM HizmetLERİ VE DANIŞMANLIK)"/>
    <s v="WProje Yönetimi.01.007"/>
    <s v="Webplus E-Dönüşüm Yazılımı"/>
    <s v="Univera - Kanal"/>
    <x v="5"/>
    <s v="Enroute"/>
    <s v="Webplus"/>
    <n v="11440"/>
    <m/>
    <n v="1"/>
    <m/>
    <m/>
    <m/>
    <m/>
    <m/>
    <n v="11440"/>
    <m/>
    <m/>
    <m/>
    <m/>
    <m/>
    <m/>
    <s v="Aldemir Bilişim"/>
    <s v="Mevcut Müşteri"/>
    <s v="Yeni Satış"/>
    <s v="Lisans"/>
    <s v="Lisans Satışı"/>
    <s v="Diğer"/>
    <s v="Kanal Satış"/>
    <s v="Aldemir"/>
    <s v="Yurt İçi"/>
    <s v="Türkiye"/>
    <s v="Merkez"/>
  </r>
  <r>
    <m/>
    <m/>
    <x v="386"/>
    <s v="Q3"/>
    <x v="1"/>
    <x v="8"/>
    <m/>
    <s v="YUSUF ALDEMİR (ALDEMİR BİLİŞİM HizmetLERİ VE DANIŞMANLIK)"/>
    <s v="WProje Yönetimi.01.002"/>
    <s v="Webplus Dağıtım Kanalı Yazılımı"/>
    <s v="Univera - Kanal"/>
    <x v="5"/>
    <s v="Enroute"/>
    <s v="Webplus"/>
    <n v="8320"/>
    <m/>
    <n v="1"/>
    <m/>
    <m/>
    <m/>
    <m/>
    <m/>
    <n v="8320"/>
    <m/>
    <m/>
    <m/>
    <m/>
    <m/>
    <m/>
    <s v="Aldemir Bilişim"/>
    <s v="Mevcut Müşteri"/>
    <s v="Yeni Satış"/>
    <s v="Lisans"/>
    <s v="Lisans Satışı"/>
    <s v="Diğer"/>
    <s v="Kanal Satış"/>
    <s v="Aldemir"/>
    <s v="Yurt İçi"/>
    <s v="Türkiye"/>
    <s v="Merkez"/>
  </r>
  <r>
    <m/>
    <m/>
    <x v="386"/>
    <s v="Q3"/>
    <x v="1"/>
    <x v="8"/>
    <m/>
    <s v="YUSUF ALDEMİR (ALDEMİR BİLİŞİM HizmetLERİ VE DANIŞMANLIK)"/>
    <s v="WProje Yönetimi.02.001"/>
    <s v="Webplus (Android) Satış Temsilcisi Yazılımı"/>
    <s v="Univera - Kanal"/>
    <x v="5"/>
    <s v="Enroute"/>
    <s v="Webplus"/>
    <n v="3640"/>
    <m/>
    <n v="5"/>
    <m/>
    <m/>
    <m/>
    <m/>
    <m/>
    <n v="18200"/>
    <m/>
    <m/>
    <m/>
    <m/>
    <m/>
    <m/>
    <s v="Aldemir Bilişim"/>
    <s v="Mevcut Müşteri"/>
    <s v="Yeni Satış"/>
    <s v="Lisans"/>
    <s v="Lisans Satışı"/>
    <s v="Diğer"/>
    <s v="Kanal Satış"/>
    <s v="Aldemir"/>
    <s v="Yurt İçi"/>
    <s v="Türkiye"/>
    <s v="Merkez"/>
  </r>
  <r>
    <m/>
    <m/>
    <x v="386"/>
    <s v="Q3"/>
    <x v="1"/>
    <x v="8"/>
    <m/>
    <s v="YUSUF ALDEMİR (ALDEMİR BİLİŞİM HizmetLERİ VE DANIŞMANLIK)"/>
    <s v="WProje Yönetimi.01.003"/>
    <s v="Web Plus Ek Kullanıcı Yazılımı (1 Kullanıcı)"/>
    <s v="Univera - Kanal"/>
    <x v="5"/>
    <s v="Enroute"/>
    <s v="Webplus"/>
    <n v="3380"/>
    <m/>
    <n v="2"/>
    <m/>
    <m/>
    <m/>
    <m/>
    <m/>
    <n v="6760"/>
    <m/>
    <m/>
    <m/>
    <m/>
    <m/>
    <m/>
    <s v="Aldemir Bilişim"/>
    <s v="Mevcut Müşteri"/>
    <s v="Yeni Satış"/>
    <s v="Lisans"/>
    <s v="Lisans Satışı"/>
    <s v="Diğer"/>
    <s v="Kanal Satış"/>
    <s v="Aldemir"/>
    <s v="Yurt İçi"/>
    <s v="Türkiye"/>
    <s v="Merkez"/>
  </r>
  <r>
    <m/>
    <m/>
    <x v="386"/>
    <s v="Q3"/>
    <x v="1"/>
    <x v="8"/>
    <m/>
    <s v="MİYA OTOMASYON VE BARKOD BILISIM SISTEMLERI SAN TİC. VE L.T.D. STI."/>
    <s v="UH.01.002"/>
    <s v="Unidox Kontör"/>
    <s v="Univera Kontör Satışı"/>
    <x v="5"/>
    <s v="E-Dönüşüm"/>
    <s v="Unidox"/>
    <n v="4.6319999999999997"/>
    <m/>
    <n v="2000"/>
    <m/>
    <m/>
    <m/>
    <m/>
    <m/>
    <n v="9264"/>
    <m/>
    <m/>
    <m/>
    <m/>
    <m/>
    <m/>
    <s v="Miya"/>
    <s v="Mevcut Müşteri"/>
    <s v="Yeni Satış"/>
    <s v="Kontor"/>
    <s v="Kontor Satışı"/>
    <s v="Diğer"/>
    <s v="Kanal Satış"/>
    <s v="Miya"/>
    <s v="Yurt İçi"/>
    <s v="Türkiye"/>
    <s v="Merkez"/>
  </r>
  <r>
    <m/>
    <m/>
    <x v="386"/>
    <s v="Q3"/>
    <x v="1"/>
    <x v="8"/>
    <m/>
    <s v="MİYA OTOMASYON VE BARKOD BILISIM SISTEMLERI SAN TİC. VE L.T.D. STI."/>
    <s v="UH.01.002"/>
    <s v="Unidox Kontör"/>
    <s v="Univera Kontör Satışı"/>
    <x v="5"/>
    <s v="E-Dönüşüm"/>
    <s v="Unidox"/>
    <n v="2.657"/>
    <m/>
    <n v="10000"/>
    <m/>
    <m/>
    <m/>
    <m/>
    <m/>
    <n v="26570"/>
    <m/>
    <m/>
    <m/>
    <m/>
    <m/>
    <m/>
    <s v="Miya"/>
    <s v="Mevcut Müşteri"/>
    <s v="Yeni Satış"/>
    <s v="Kontor"/>
    <s v="Kontor Satışı"/>
    <s v="Diğer"/>
    <s v="Kanal Satış"/>
    <s v="Miya"/>
    <s v="Yurt İçi"/>
    <s v="Türkiye"/>
    <s v="Merkez"/>
  </r>
  <r>
    <m/>
    <m/>
    <x v="386"/>
    <s v="Q3"/>
    <x v="1"/>
    <x v="8"/>
    <m/>
    <s v="doruk gıda yusuf soybilgin"/>
    <s v="UH.01.002"/>
    <s v="Unidox Kontör"/>
    <s v="Univera Kontör Satışı"/>
    <x v="21"/>
    <s v="E-Dönüşüm"/>
    <s v="Unidox"/>
    <n v="5.85"/>
    <m/>
    <n v="2000"/>
    <m/>
    <n v="11700"/>
    <m/>
    <m/>
    <m/>
    <n v="11700"/>
    <m/>
    <m/>
    <m/>
    <m/>
    <m/>
    <m/>
    <s v="Doruk Gıda"/>
    <s v="Yeni Müşteri"/>
    <s v="Yeni Satış"/>
    <s v="Kontor"/>
    <s v="Kontor Satışı"/>
    <s v="Diğer"/>
    <s v="Univera Satış"/>
    <s v="Saha Satış"/>
    <s v="Yurt İçi"/>
    <s v="Türkiye"/>
    <s v="Merkez"/>
  </r>
  <r>
    <m/>
    <m/>
    <x v="386"/>
    <s v="Q3"/>
    <x v="1"/>
    <x v="8"/>
    <m/>
    <s v="OPET FUCHS MADENİ YAĞ SAN VE TİC A.Ş"/>
    <s v="SH.02.001"/>
    <s v="Stokbar Panorama - Yazılım Bakımı Hizmeti"/>
    <s v="Univera - Opet"/>
    <x v="12"/>
    <s v="Stokbar"/>
    <s v="Stokbar"/>
    <n v="234794.29"/>
    <m/>
    <n v="1"/>
    <m/>
    <m/>
    <m/>
    <m/>
    <m/>
    <n v="234794.29"/>
    <m/>
    <m/>
    <m/>
    <m/>
    <m/>
    <m/>
    <s v="Opet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386"/>
    <s v="Q1"/>
    <x v="1"/>
    <x v="0"/>
    <m/>
    <s v="ERBAK-ULUDAG PAZARLAMA SATIS VE DAGITIM A.S."/>
    <s v="EH.02.001"/>
    <s v="Enroute Panorama - Yillik Yazilim Bakimi, Yasatma ve Merkezi Destek Hizmeti"/>
    <s v="Univera - Uludağ İçecek"/>
    <x v="11"/>
    <s v="Enroute"/>
    <s v="Enroute"/>
    <n v="4717.8999999999996"/>
    <m/>
    <n v="1"/>
    <m/>
    <n v="4717.8999999999996"/>
    <m/>
    <n v="0"/>
    <m/>
    <n v="4717.8999999999996"/>
    <m/>
    <n v="0"/>
    <n v="0"/>
    <m/>
    <m/>
    <m/>
    <s v="Uludağ İçecek"/>
    <s v="Mevcut Müşteri"/>
    <s v="Yeni Satış"/>
    <s v="Hizmet"/>
    <s v="Bakım ve Destek Hizmeti"/>
    <s v="Key Account"/>
    <s v="Univera Satış"/>
    <s v="Saha Satış"/>
    <s v="Yurt İçi"/>
    <s v="Türkiye"/>
    <s v="Merkez"/>
  </r>
  <r>
    <m/>
    <m/>
    <x v="386"/>
    <s v="Q1"/>
    <x v="1"/>
    <x v="0"/>
    <m/>
    <s v="BROWN FORMAN İÇKİ TİC. LTD. ŞTİ."/>
    <s v="EH.05.002"/>
    <s v="Enroute Panorama - Rapor Gelistirme Hizmeti"/>
    <s v="Univera - Brown Forman"/>
    <x v="12"/>
    <s v="Enroute"/>
    <s v="Enroute"/>
    <n v="2187.5"/>
    <m/>
    <n v="7"/>
    <m/>
    <n v="15312.5"/>
    <m/>
    <n v="0"/>
    <m/>
    <n v="15312.5"/>
    <m/>
    <n v="0"/>
    <n v="0"/>
    <m/>
    <m/>
    <m/>
    <s v="Brown Forman"/>
    <s v="Mevcut Müşteri"/>
    <s v="Yeni Satış"/>
    <s v="Hizmet"/>
    <s v="Rapor Geliştirme"/>
    <s v="Key Account"/>
    <s v="Univera Satış"/>
    <s v="Saha Satış"/>
    <s v="Yurt İçi"/>
    <s v="Türkiye"/>
    <s v="Merkez"/>
  </r>
  <r>
    <m/>
    <m/>
    <x v="386"/>
    <s v="Q3"/>
    <x v="1"/>
    <x v="8"/>
    <m/>
    <s v="BESLER GIDA PAZ. SAN. VE TİC. A.Ş."/>
    <s v="EH.06.001"/>
    <s v="Enroute Panorama - Hosting Hizmeti"/>
    <s v="Univera - JTI"/>
    <x v="11"/>
    <s v="Hosting"/>
    <s v="Enroute"/>
    <n v="286.76"/>
    <m/>
    <n v="1"/>
    <m/>
    <m/>
    <m/>
    <m/>
    <m/>
    <n v="286.76"/>
    <m/>
    <m/>
    <m/>
    <m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386"/>
    <s v="Q3"/>
    <x v="1"/>
    <x v="8"/>
    <m/>
    <s v="ONGUN EMGİN GIDA DAĞ. PAZ. TUR.SAN. TİC. LTD. ŞTİ."/>
    <s v="EH.06.001"/>
    <s v="Enroute Panorama - Hosting Hizmeti"/>
    <s v="Univera - JTI"/>
    <x v="11"/>
    <s v="Hosting"/>
    <s v="Enroute"/>
    <n v="11891.793820000001"/>
    <m/>
    <n v="1"/>
    <m/>
    <m/>
    <m/>
    <m/>
    <m/>
    <n v="11891.793820000001"/>
    <m/>
    <m/>
    <m/>
    <m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386"/>
    <s v="Q3"/>
    <x v="1"/>
    <x v="8"/>
    <m/>
    <s v="ONGUN EMGİN GIDA DAĞ. PAZ. TUR.SAN. TİC. LTD. ŞTİ."/>
    <s v="EH.06.001"/>
    <s v="Enroute Panorama - Hosting Hizmeti"/>
    <s v="Univera - JTI"/>
    <x v="11"/>
    <s v="Hosting"/>
    <s v="Enroute"/>
    <n v="11891.793820000001"/>
    <m/>
    <n v="1"/>
    <m/>
    <m/>
    <m/>
    <m/>
    <m/>
    <n v="11891.793820000001"/>
    <m/>
    <m/>
    <m/>
    <m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386"/>
    <s v="Q3"/>
    <x v="1"/>
    <x v="8"/>
    <m/>
    <s v="ONGUN EMGİN GIDA DAĞ. PAZ. TUR.SAN. TİC. LTD. ŞTİ."/>
    <s v="EH.06.001"/>
    <s v="Enroute Panorama - Hosting Hizmeti"/>
    <s v="Univera - JTI"/>
    <x v="11"/>
    <s v="Hosting"/>
    <s v="Enroute"/>
    <n v="11891.793820000001"/>
    <m/>
    <n v="1"/>
    <m/>
    <m/>
    <m/>
    <m/>
    <m/>
    <n v="11891.793820000001"/>
    <m/>
    <m/>
    <m/>
    <m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386"/>
    <s v="Q3"/>
    <x v="1"/>
    <x v="8"/>
    <m/>
    <s v="ONGUN EMGİN GIDA DAĞ. PAZ. TUR.SAN. TİC. LTD. ŞTİ."/>
    <s v="EH.06.001"/>
    <s v="Enroute Panorama - Hosting Hizmeti"/>
    <s v="Univera - JTI"/>
    <x v="11"/>
    <s v="Hosting"/>
    <s v="Enroute"/>
    <n v="11891.793820000001"/>
    <m/>
    <n v="1"/>
    <m/>
    <m/>
    <m/>
    <m/>
    <m/>
    <n v="11891.793820000001"/>
    <m/>
    <m/>
    <m/>
    <m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386"/>
    <s v="Q3"/>
    <x v="1"/>
    <x v="8"/>
    <m/>
    <s v="ONGUN EMGİN GIDA DAĞ. PAZ. TUR.SAN. TİC. LTD. ŞTİ."/>
    <s v="EH.06.001"/>
    <s v="Enroute Panorama - Hosting Hizmeti"/>
    <s v="Univera - JTI"/>
    <x v="11"/>
    <s v="Hosting"/>
    <s v="Enroute"/>
    <n v="11891.793820000001"/>
    <m/>
    <n v="1"/>
    <m/>
    <m/>
    <m/>
    <m/>
    <m/>
    <n v="11891.793820000001"/>
    <m/>
    <m/>
    <m/>
    <m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386"/>
    <s v="Q3"/>
    <x v="1"/>
    <x v="8"/>
    <m/>
    <s v="ONGUN EMGİN GIDA DAĞ. PAZ. TUR.SAN. TİC. LTD. ŞTİ."/>
    <s v="EH.06.001"/>
    <s v="Enroute Panorama - Hosting Hizmeti"/>
    <s v="Univera - JTI"/>
    <x v="11"/>
    <s v="Hosting"/>
    <s v="Enroute"/>
    <n v="11891.793820000001"/>
    <m/>
    <n v="1"/>
    <m/>
    <m/>
    <m/>
    <m/>
    <m/>
    <n v="11891.793820000001"/>
    <m/>
    <m/>
    <m/>
    <m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386"/>
    <s v="Q3"/>
    <x v="1"/>
    <x v="8"/>
    <m/>
    <s v="ONGUN EMGİN GIDA DAĞ. PAZ. TUR.SAN. TİC. LTD. ŞTİ."/>
    <s v="EH.06.001"/>
    <s v="Enroute Panorama - Hosting Hizmeti"/>
    <s v="Univera - JTI"/>
    <x v="11"/>
    <s v="Hosting"/>
    <s v="Enroute"/>
    <n v="11891.793820000001"/>
    <m/>
    <n v="1"/>
    <m/>
    <m/>
    <m/>
    <m/>
    <m/>
    <n v="11891.793820000001"/>
    <m/>
    <m/>
    <m/>
    <m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386"/>
    <s v="Q3"/>
    <x v="1"/>
    <x v="8"/>
    <m/>
    <s v="ŞEKERCİ GIDA TEMİZLİK ÜRÜN. PAZ. VE DAĞ. LTD. ŞTİ."/>
    <s v="EH.06.001"/>
    <s v="Enroute Panorama - Hosting Hizmeti"/>
    <s v="Univera - JTI"/>
    <x v="11"/>
    <s v="Hosting"/>
    <s v="Enroute"/>
    <n v="286.76"/>
    <m/>
    <n v="10"/>
    <m/>
    <m/>
    <m/>
    <m/>
    <m/>
    <n v="2867.6"/>
    <m/>
    <m/>
    <m/>
    <m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387"/>
    <s v="Q1"/>
    <x v="1"/>
    <x v="0"/>
    <m/>
    <s v="Hayat Kimya San.A.Ş"/>
    <s v="EH.02.001"/>
    <s v="Enroute Panorama - Yillik Yazilim Bakimi, Yasatma ve Merkezi Destek Hizmeti"/>
    <s v="Univera - Hayat Kimya"/>
    <x v="11"/>
    <s v="Enroute"/>
    <s v="Enroute"/>
    <n v="57803.7"/>
    <m/>
    <n v="1"/>
    <m/>
    <n v="57803.7"/>
    <m/>
    <n v="0"/>
    <m/>
    <n v="57803.7"/>
    <m/>
    <n v="0"/>
    <n v="0"/>
    <m/>
    <m/>
    <m/>
    <s v="Hayat Kimya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387"/>
    <s v="Q3"/>
    <x v="1"/>
    <x v="8"/>
    <m/>
    <s v="ADA DENIZ GRUP GIDA DAN.SAN.TIC.IHR.VE ITH.LTD.STI"/>
    <s v="EH.03.006"/>
    <s v="Enroute Panorama - Uzaktan Kurulum ve Efitim Hizmeti"/>
    <s v="Univera - Kent Gıda"/>
    <x v="12"/>
    <s v="Enroute"/>
    <s v="Enroute"/>
    <n v="9000"/>
    <m/>
    <n v="2"/>
    <m/>
    <n v="20000"/>
    <m/>
    <n v="2000"/>
    <m/>
    <n v="18000"/>
    <m/>
    <n v="0"/>
    <n v="0"/>
    <m/>
    <m/>
    <m/>
    <s v="Mondelez"/>
    <s v="Mevcut Müşteri"/>
    <s v="Yeni Satış"/>
    <s v="Hizmet"/>
    <s v="Kurulum ve Eğitim"/>
    <s v="Key Account"/>
    <s v="Univera Satış"/>
    <s v="Saha Satış"/>
    <s v="Yurt İçi"/>
    <s v="Türkiye"/>
    <s v="Dist"/>
  </r>
  <r>
    <m/>
    <m/>
    <x v="387"/>
    <s v="Q1"/>
    <x v="1"/>
    <x v="0"/>
    <m/>
    <s v="Şölen Çikolata Gıda Sanayi Ve Ticaret A. Ş."/>
    <s v="EH.03.006"/>
    <s v="Enroute Panorama - Uzaktan Kurulum ve Efitim Hizmeti"/>
    <s v="Univera - Şölen"/>
    <x v="11"/>
    <s v="Enroute"/>
    <s v="Enroute"/>
    <n v="3240"/>
    <m/>
    <n v="12"/>
    <m/>
    <n v="38880"/>
    <m/>
    <n v="0"/>
    <m/>
    <n v="38880"/>
    <m/>
    <n v="0"/>
    <n v="0"/>
    <m/>
    <m/>
    <m/>
    <s v="Şölen"/>
    <s v="Mevcut Müşteri"/>
    <s v="Yeni Satış"/>
    <s v="Hizmet"/>
    <s v="Kurulum ve Eğitim"/>
    <s v="Key Account"/>
    <s v="Univera Satış"/>
    <s v="Saha Satış"/>
    <s v="Yurt İçi"/>
    <s v="Türkiye"/>
    <s v="Merkez"/>
  </r>
  <r>
    <m/>
    <m/>
    <x v="387"/>
    <s v="Q3"/>
    <x v="1"/>
    <x v="8"/>
    <m/>
    <s v="IMPERIAL TOBACCO TÜTÜN ÜRÜNLERİ SATIŞ VE PAZARLAMA A.Ş"/>
    <s v="EH.06.001"/>
    <s v="Enroute Panorama - Hosting Hizmeti"/>
    <s v="Univera - Imperial Tobacco"/>
    <x v="16"/>
    <s v="Hosting"/>
    <s v="Enroute"/>
    <n v="145600"/>
    <m/>
    <n v="1"/>
    <m/>
    <m/>
    <m/>
    <m/>
    <m/>
    <n v="145600"/>
    <m/>
    <m/>
    <m/>
    <m/>
    <m/>
    <m/>
    <s v="Imperial Tobacco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388"/>
    <s v="Q3"/>
    <x v="1"/>
    <x v="8"/>
    <m/>
    <s v="ALİ SERGEN KART"/>
    <s v="WPH.02.001"/>
    <s v="Webplus Yazılım Bakımı Hizmeti"/>
    <s v="Univera - Kanal"/>
    <x v="5"/>
    <s v="Enroute"/>
    <s v="Webplus"/>
    <n v="22061.42"/>
    <m/>
    <n v="1"/>
    <m/>
    <m/>
    <m/>
    <m/>
    <m/>
    <n v="22061.42"/>
    <m/>
    <m/>
    <m/>
    <m/>
    <m/>
    <m/>
    <s v="Ali Sergen Kart"/>
    <s v="Mevcut Müşteri"/>
    <s v="Yenileme"/>
    <s v="Hizmet"/>
    <s v="Bakım ve Destek Hizmeti"/>
    <s v="Diğer"/>
    <s v="Kanal Satış"/>
    <s v="Ali Sergen Kart"/>
    <s v="Yurt İçi"/>
    <s v="Türkiye"/>
    <s v="Merkez"/>
  </r>
  <r>
    <m/>
    <m/>
    <x v="388"/>
    <s v="Q3"/>
    <x v="1"/>
    <x v="8"/>
    <m/>
    <s v="Eçözüm Bilgi Teknolojileri A.Ş."/>
    <s v="VY.05.007"/>
    <s v="Varuna CRM (Enterprise) Aylık Kiralama"/>
    <s v="Univera - Varuna"/>
    <x v="10"/>
    <s v="Varuna"/>
    <s v="Varuna"/>
    <n v="2052"/>
    <m/>
    <n v="15"/>
    <m/>
    <m/>
    <m/>
    <m/>
    <m/>
    <n v="30780"/>
    <m/>
    <m/>
    <m/>
    <m/>
    <m/>
    <m/>
    <s v="E Çözüm"/>
    <s v="Param Grup"/>
    <s v="Yenileme"/>
    <s v="Lisans"/>
    <s v="Lisans Kiralama"/>
    <s v="Diğer"/>
    <s v="Univera Satış"/>
    <s v="Saha Satış"/>
    <s v="Yurt İçi"/>
    <s v="Türkiye"/>
    <s v="Merkez"/>
  </r>
  <r>
    <m/>
    <m/>
    <x v="388"/>
    <s v="Q3"/>
    <x v="1"/>
    <x v="8"/>
    <m/>
    <s v="PARAM MERKEZİ YÖNETIM DESTEK HIZMETLERI A.S"/>
    <s v="VY.05.007"/>
    <s v="Varuna CRM (Enterprise) Aylık Kiralama"/>
    <s v="Univera - Varuna"/>
    <x v="10"/>
    <s v="Varuna"/>
    <s v="Varuna"/>
    <n v="2052"/>
    <m/>
    <n v="7"/>
    <m/>
    <m/>
    <m/>
    <m/>
    <m/>
    <n v="14364"/>
    <m/>
    <m/>
    <m/>
    <m/>
    <m/>
    <m/>
    <s v="Param Merkezi Yönetim"/>
    <s v="Param Grup"/>
    <s v="Yenileme"/>
    <s v="Lisans"/>
    <s v="Lisans Kiralama"/>
    <s v="Diğer"/>
    <s v="Univera Satış"/>
    <s v="Saha Satış"/>
    <s v="Yurt İçi"/>
    <s v="Türkiye"/>
    <s v="Merkez"/>
  </r>
  <r>
    <m/>
    <m/>
    <x v="388"/>
    <s v="Q3"/>
    <x v="1"/>
    <x v="8"/>
    <m/>
    <s v="TURK ELEKTRONİK PARA ANONİM ŞİRKETİ"/>
    <s v="VY.05.007"/>
    <s v="Varuna CRM (Enterprise) Aylık Kiralama"/>
    <s v="Univera - Varuna"/>
    <x v="10"/>
    <s v="Varuna"/>
    <s v="Varuna"/>
    <n v="2052"/>
    <m/>
    <n v="5"/>
    <m/>
    <m/>
    <m/>
    <m/>
    <m/>
    <n v="10260"/>
    <m/>
    <m/>
    <m/>
    <m/>
    <m/>
    <m/>
    <s v="Türk Elektronik Para A.Ş."/>
    <s v="Param Grup"/>
    <s v="Yenileme"/>
    <s v="Lisans"/>
    <s v="Lisans Kiralama"/>
    <s v="Diğer"/>
    <s v="Univera Satış"/>
    <s v="Saha Satış"/>
    <s v="Yurt İçi"/>
    <s v="Türkiye"/>
    <s v="Merkez"/>
  </r>
  <r>
    <m/>
    <m/>
    <x v="388"/>
    <s v="Q3"/>
    <x v="1"/>
    <x v="8"/>
    <m/>
    <s v="TURK ELEKTRONİK PARA ANONİM ŞİRKETİ"/>
    <s v="VY.05.007"/>
    <s v="Varuna CRM (Enterprise) Aylık Kiralama"/>
    <s v="Univera - Varuna"/>
    <x v="10"/>
    <s v="Varuna"/>
    <s v="Varuna"/>
    <n v="2052"/>
    <m/>
    <n v="53"/>
    <m/>
    <m/>
    <m/>
    <m/>
    <m/>
    <n v="108756"/>
    <m/>
    <m/>
    <m/>
    <m/>
    <m/>
    <m/>
    <s v="Türk Elektronik Para A.Ş."/>
    <s v="Param Grup"/>
    <s v="Yenileme"/>
    <s v="Lisans"/>
    <s v="Lisans Kiralama"/>
    <s v="Diğer"/>
    <s v="Univera Satış"/>
    <s v="Saha Satış"/>
    <s v="Yurt İçi"/>
    <s v="Türkiye"/>
    <s v="Merkez"/>
  </r>
  <r>
    <m/>
    <m/>
    <x v="388"/>
    <s v="Q3"/>
    <x v="1"/>
    <x v="8"/>
    <m/>
    <s v="TURK FİNANSMAN ANONİM ŞİRKETİ"/>
    <s v="VY.05.007"/>
    <s v="Varuna CRM (Enterprise) Aylık Kiralama"/>
    <s v="Univera - Varuna"/>
    <x v="10"/>
    <s v="Varuna"/>
    <s v="Varuna"/>
    <n v="2052"/>
    <m/>
    <n v="11"/>
    <m/>
    <m/>
    <m/>
    <m/>
    <m/>
    <n v="22572"/>
    <m/>
    <m/>
    <m/>
    <m/>
    <m/>
    <m/>
    <s v="Türk Finansman A.Ş."/>
    <s v="Param Grup"/>
    <s v="Yenileme"/>
    <s v="Lisans"/>
    <s v="Lisans Kiralama"/>
    <s v="Diğer"/>
    <s v="Univera Satış"/>
    <s v="Saha Satış"/>
    <s v="Yurt İçi"/>
    <s v="Türkiye"/>
    <s v="Merkez"/>
  </r>
  <r>
    <m/>
    <m/>
    <x v="388"/>
    <s v="Q3"/>
    <x v="1"/>
    <x v="8"/>
    <m/>
    <s v="UNİVİS BİLİŞİM DESTEK HizmetLERİ SANAYİ VE TİCARET ANONİM ŞİRKETİ"/>
    <s v="VY.05.007"/>
    <s v="Varuna CRM (Enterprise) Aylık Kiralama"/>
    <s v="Univera - Varuna"/>
    <x v="10"/>
    <s v="Varuna"/>
    <s v="Varuna"/>
    <n v="2052"/>
    <m/>
    <n v="10"/>
    <m/>
    <m/>
    <m/>
    <m/>
    <m/>
    <n v="20520"/>
    <m/>
    <m/>
    <m/>
    <m/>
    <m/>
    <m/>
    <s v="Univis"/>
    <s v="Param Grup"/>
    <s v="Yenileme"/>
    <s v="Lisans"/>
    <s v="Lisans Kiralama"/>
    <s v="Param Grup"/>
    <s v="Univera Satış"/>
    <s v="Saha Satış"/>
    <s v="Yurt İçi"/>
    <s v="Türkiye"/>
    <s v="Merkez"/>
  </r>
  <r>
    <m/>
    <m/>
    <x v="388"/>
    <s v="Q3"/>
    <x v="1"/>
    <x v="8"/>
    <m/>
    <s v="ALİ SERGEN KART"/>
    <s v="UH.01.002"/>
    <s v="Unidox Kontör"/>
    <s v="Univera Kontör Satışı"/>
    <x v="5"/>
    <s v="E-Dönüşüm"/>
    <s v="Unidox"/>
    <n v="2.1349999999999998"/>
    <m/>
    <n v="10000"/>
    <m/>
    <m/>
    <m/>
    <m/>
    <m/>
    <n v="21350"/>
    <m/>
    <m/>
    <m/>
    <m/>
    <m/>
    <m/>
    <s v="Ali Sergen Kart"/>
    <s v="Mevcut Müşteri"/>
    <s v="Yeni Satış"/>
    <s v="Kontor"/>
    <s v="Kontor Satışı"/>
    <s v="Diğer"/>
    <s v="Kanal Satış"/>
    <s v="Ali Sergen Kart"/>
    <s v="Yurt İçi"/>
    <s v="Türkiye"/>
    <s v="Merkez"/>
  </r>
  <r>
    <m/>
    <m/>
    <x v="388"/>
    <s v="Q3"/>
    <x v="1"/>
    <x v="8"/>
    <m/>
    <s v="DURMAZ GIDA DAĞITIM VE PAZARLAMA-İBRAHİM DURMAZ"/>
    <s v="UH.01.002"/>
    <s v="Unidox Kontör"/>
    <s v="Univera Kontör Satışı"/>
    <x v="21"/>
    <s v="E-Dönüşüm"/>
    <s v="Unidox"/>
    <n v="2.2999999999999998"/>
    <m/>
    <n v="10000"/>
    <m/>
    <m/>
    <m/>
    <m/>
    <m/>
    <n v="23000"/>
    <m/>
    <m/>
    <m/>
    <m/>
    <m/>
    <m/>
    <s v="Doğuş Çay"/>
    <s v="Mevcut Müşteri"/>
    <s v="Yeni Satış"/>
    <s v="Kontor"/>
    <s v="Kontor Satışı"/>
    <s v="Diğer"/>
    <s v="Kanal Satış"/>
    <s v="Saha Satış"/>
    <s v="Yurt İçi"/>
    <s v="Türkiye"/>
    <s v="Dist"/>
  </r>
  <r>
    <m/>
    <m/>
    <x v="388"/>
    <s v="Q3"/>
    <x v="1"/>
    <x v="8"/>
    <m/>
    <s v="KMK GIDA- MEHMET KODAL"/>
    <s v="UH.01.002"/>
    <s v="Unidox Kontör"/>
    <s v="Univera Kontör Satışı"/>
    <x v="21"/>
    <s v="E-Dönüşüm"/>
    <s v="Unidox"/>
    <n v="2.8"/>
    <m/>
    <n v="10000"/>
    <m/>
    <m/>
    <m/>
    <m/>
    <m/>
    <n v="28000"/>
    <m/>
    <m/>
    <m/>
    <m/>
    <m/>
    <m/>
    <s v="Doğuş Çay"/>
    <s v="Mevcut Müşteri"/>
    <s v="Yeni Satış"/>
    <s v="Kontor"/>
    <s v="Kontor Satışı"/>
    <s v="Diğer"/>
    <s v="Univera Satış"/>
    <s v="Saha Satış"/>
    <s v="Yurt İçi"/>
    <s v="Türkiye"/>
    <s v="Dist"/>
  </r>
  <r>
    <m/>
    <m/>
    <x v="388"/>
    <s v="Q3"/>
    <x v="1"/>
    <x v="8"/>
    <m/>
    <s v="TRAKYA MEŞRUBAT DAĞITIM TİCARET LTD.STİ."/>
    <s v="UH.01.002"/>
    <s v="Unidox Kontör"/>
    <s v="Univera Kontör Satışı"/>
    <x v="6"/>
    <s v="E-Dönüşüm"/>
    <s v="Unidox"/>
    <n v="2.76"/>
    <m/>
    <n v="25000"/>
    <m/>
    <m/>
    <m/>
    <m/>
    <m/>
    <n v="69000"/>
    <m/>
    <m/>
    <m/>
    <m/>
    <m/>
    <m/>
    <s v="Trakya Meşrubat"/>
    <s v="Mevcut Müşteri"/>
    <s v="Yeni Satış"/>
    <s v="Kontor"/>
    <s v="Kontor Satışı"/>
    <s v="Diğer"/>
    <s v="Univera Satış"/>
    <s v="Saha Satış"/>
    <s v="Yurt İçi"/>
    <s v="Türkiye"/>
    <s v="Merkez"/>
  </r>
  <r>
    <m/>
    <m/>
    <x v="388"/>
    <s v="Q3"/>
    <x v="1"/>
    <x v="8"/>
    <m/>
    <s v="VOLKAN MEŞRUBAT &amp; GIDA -VOLKAN KARABOĞA"/>
    <s v="UH.01.002"/>
    <s v="Unidox Kontör"/>
    <s v="Univera Kontör Satışı"/>
    <x v="21"/>
    <s v="E-Dönüşüm"/>
    <s v="Unidox"/>
    <n v="2.8"/>
    <m/>
    <n v="10000"/>
    <m/>
    <m/>
    <m/>
    <m/>
    <m/>
    <n v="28000"/>
    <m/>
    <m/>
    <m/>
    <m/>
    <m/>
    <m/>
    <s v="Danone"/>
    <s v="Mevcut Müşteri"/>
    <s v="Yeni Satış"/>
    <s v="Kontor"/>
    <s v="Kontor Satışı"/>
    <s v="Diğer"/>
    <s v="Univera Satış"/>
    <s v="Saha Satış"/>
    <s v="Yurt İçi"/>
    <s v="Türkiye"/>
    <s v="Dist"/>
  </r>
  <r>
    <m/>
    <m/>
    <x v="388"/>
    <s v="Q3"/>
    <x v="1"/>
    <x v="8"/>
    <m/>
    <s v="ER-FA BİLGİ İŞLEM TEK. VE EMN.SİSTEMLERİ İMALAT-İTH.İHR.TİC.LTD.STİ."/>
    <s v="UH.01.002"/>
    <s v="Unidox Kontör"/>
    <s v="Univera Kontör Satışı"/>
    <x v="6"/>
    <s v="E-Dönüşüm"/>
    <s v="Unidox"/>
    <n v="0.90700000000000003"/>
    <m/>
    <n v="100000"/>
    <m/>
    <m/>
    <m/>
    <m/>
    <m/>
    <n v="90700"/>
    <m/>
    <m/>
    <m/>
    <m/>
    <m/>
    <m/>
    <s v="Er-Fa Bilgi İşlem"/>
    <s v="Yeni Müşteri"/>
    <s v="Yeni Satış"/>
    <s v="Kontor"/>
    <s v="Kontor Satışı"/>
    <s v="Diğer"/>
    <s v="Univera Satış"/>
    <s v="Saha Satış"/>
    <s v="Yurt İçi"/>
    <s v="Türkiye"/>
    <s v="Merkez"/>
  </r>
  <r>
    <m/>
    <m/>
    <x v="388"/>
    <s v="Q3"/>
    <x v="1"/>
    <x v="8"/>
    <m/>
    <s v="ZÜLKÜF KAR"/>
    <s v="UH.01.002"/>
    <s v="Unidox Kontör"/>
    <s v="Univera Kontör Satışı"/>
    <x v="6"/>
    <s v="E-Dönüşüm"/>
    <s v="Unidox"/>
    <n v="3"/>
    <m/>
    <n v="10000"/>
    <m/>
    <m/>
    <m/>
    <m/>
    <m/>
    <n v="30000"/>
    <m/>
    <m/>
    <m/>
    <m/>
    <m/>
    <m/>
    <s v="Zülküf Kar"/>
    <s v="Yeni Müşteri"/>
    <s v="Yeni Satış"/>
    <s v="Kontor"/>
    <s v="Kontor Satışı"/>
    <s v="Diğer"/>
    <s v="Univera Satış"/>
    <s v="Saha Satış"/>
    <s v="Yurt İçi"/>
    <s v="Türkiye"/>
    <s v="Merkez"/>
  </r>
  <r>
    <m/>
    <m/>
    <x v="388"/>
    <s v="Q3"/>
    <x v="1"/>
    <x v="8"/>
    <m/>
    <s v="BALIKESİR ELEKTROMEKANİK SANAYİ TESİSLERİ AŞ."/>
    <s v="SH.05.001"/>
    <s v="Stokbar Panorama - Yazılım Geliştirme Hizmeti"/>
    <s v="Univera - Best Elektromekanik"/>
    <x v="5"/>
    <s v="Stokbar"/>
    <s v="Stokbar"/>
    <n v="24500"/>
    <m/>
    <n v="6"/>
    <m/>
    <m/>
    <m/>
    <m/>
    <m/>
    <n v="147000"/>
    <m/>
    <m/>
    <m/>
    <m/>
    <m/>
    <m/>
    <s v="Balıkesir Elektromekanik"/>
    <s v="Mevcut Müşteri"/>
    <s v="Yeni Satış"/>
    <s v="Hizmet"/>
    <s v="Yazılım Geliştirme"/>
    <s v="Diğer"/>
    <s v="Univera Satış"/>
    <s v="Saha Satış"/>
    <s v="Yurt İçi"/>
    <s v="Türkiye"/>
    <s v="Merkez"/>
  </r>
  <r>
    <m/>
    <m/>
    <x v="388"/>
    <s v="Q3"/>
    <x v="1"/>
    <x v="8"/>
    <m/>
    <s v="BALIKESİR ELEKTROMEKANİK SANAYİ TESİSLERİ AŞ."/>
    <s v="SH.01.001"/>
    <s v="Stokbar Panorama - Proje ve Ürün Yönetimi Danışmanlığı Hizmeti"/>
    <s v="Univera - Best Elektromekanik"/>
    <x v="5"/>
    <s v="Stokbar"/>
    <s v="Stokbar"/>
    <n v="24500"/>
    <m/>
    <n v="6"/>
    <m/>
    <m/>
    <m/>
    <m/>
    <m/>
    <n v="147000"/>
    <m/>
    <m/>
    <m/>
    <m/>
    <m/>
    <m/>
    <s v="Balıkesir Elektromekanik"/>
    <s v="Mevcut Müşteri"/>
    <s v="Yeni Satış"/>
    <s v="Hizmet"/>
    <s v="Proje Yönetimi ve Danışmanlık"/>
    <s v="Diğer"/>
    <s v="Univera Satış"/>
    <s v="Saha Satış"/>
    <s v="Yurt İçi"/>
    <s v="Türkiye"/>
    <s v="Merkez"/>
  </r>
  <r>
    <m/>
    <m/>
    <x v="388"/>
    <s v="Q1"/>
    <x v="1"/>
    <x v="1"/>
    <m/>
    <s v="Şölen Çikolata Gıda Sanayi Ve Ticaret A. Ş."/>
    <s v="EH.01.005"/>
    <s v="Enroute Panorama Online Egitim"/>
    <s v="Univera - Şölen"/>
    <x v="14"/>
    <s v="Enroute"/>
    <s v="Enroute"/>
    <n v="848"/>
    <m/>
    <n v="2"/>
    <m/>
    <n v="1696"/>
    <m/>
    <n v="0"/>
    <m/>
    <n v="1696"/>
    <m/>
    <n v="0"/>
    <n v="0"/>
    <m/>
    <m/>
    <m/>
    <s v="Şölen"/>
    <s v="Mevcut Müşteri"/>
    <s v="Yeni Satış"/>
    <s v="Hizmet"/>
    <s v="Kurulum ve Eğitim"/>
    <s v="Key Account"/>
    <s v="Univera Satış"/>
    <s v="Saha Satış"/>
    <s v="Yurt İçi"/>
    <s v="Türkiye"/>
    <s v="Merkez"/>
  </r>
  <r>
    <m/>
    <m/>
    <x v="388"/>
    <s v="Q1"/>
    <x v="1"/>
    <x v="1"/>
    <m/>
    <s v="ERBAK-ULUDAG PAZARLAMA SATIS VE DAGITIM A.S."/>
    <s v="EH.02.001"/>
    <s v="Enroute Panorama - Yillik Yazilim Bakimi, Yasatma ve Merkezi Destek Hizmeti"/>
    <s v="Univera - Uludağ İçecek"/>
    <x v="11"/>
    <s v="Enroute"/>
    <s v="Enroute"/>
    <n v="4717.8999999999996"/>
    <m/>
    <n v="-1"/>
    <m/>
    <n v="0"/>
    <m/>
    <n v="0"/>
    <m/>
    <n v="-4717.8999999999996"/>
    <m/>
    <n v="1"/>
    <n v="4717.8999999999996"/>
    <m/>
    <m/>
    <m/>
    <s v="Uludağ İçecek"/>
    <s v="Mevcut Müşteri"/>
    <s v="Yeni Satış"/>
    <s v="Hizmet"/>
    <s v="Bakım ve Destek Hizmeti"/>
    <s v="Key Account"/>
    <s v="Univera Satış"/>
    <s v="Saha Satış"/>
    <s v="Yurt İçi"/>
    <s v="Türkiye"/>
    <s v="Merkez"/>
  </r>
  <r>
    <m/>
    <m/>
    <x v="388"/>
    <s v="Q1"/>
    <x v="1"/>
    <x v="1"/>
    <m/>
    <s v="SIRMAGRUP IÇECEK SAN. VE TIC. A.S."/>
    <s v="EH.02.001"/>
    <s v="Enroute Panorama - Yillik Yazilim Bakimi, Yasatma ve Merkezi Destek Hizmeti"/>
    <s v="Univera - Danone Waters"/>
    <x v="11"/>
    <s v="Enroute"/>
    <s v="Enroute"/>
    <n v="493240.4"/>
    <m/>
    <n v="1"/>
    <m/>
    <n v="493240.4"/>
    <m/>
    <n v="0"/>
    <m/>
    <n v="493240.4"/>
    <m/>
    <n v="0"/>
    <n v="0"/>
    <m/>
    <m/>
    <m/>
    <s v="Danone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388"/>
    <s v="Q3"/>
    <x v="1"/>
    <x v="8"/>
    <m/>
    <s v="K Rides Motosiklet Ve Bisiklet San. Ve Tic. A.Ş."/>
    <s v="EH.02.001"/>
    <s v="Enroute Panorama - Yazılım Bakımı, Yaşatma ve Merkezi Destek Hizmeti - (Calldesk olmalı-hatalı stok)"/>
    <s v="Univera - K Rides"/>
    <x v="19"/>
    <s v="ServiceCore"/>
    <s v="Calldesk"/>
    <n v="46200"/>
    <m/>
    <n v="1"/>
    <m/>
    <m/>
    <m/>
    <m/>
    <m/>
    <n v="46200"/>
    <m/>
    <m/>
    <m/>
    <m/>
    <m/>
    <m/>
    <s v="K Rides"/>
    <s v="Yeni Müşteri"/>
    <s v="Yenileme"/>
    <s v="Hizmet"/>
    <s v="Bakım ve Destek Hizmeti"/>
    <s v="Diğer"/>
    <s v="Univera Satış"/>
    <s v="Saha Satış"/>
    <s v="Yurt İçi"/>
    <s v="Türkiye"/>
    <s v="Merkez"/>
  </r>
  <r>
    <m/>
    <m/>
    <x v="388"/>
    <s v="Q1"/>
    <x v="1"/>
    <x v="1"/>
    <m/>
    <s v="BROWN FORMAN İÇKİ TİC. LTD. ŞTİ."/>
    <s v="EH.03.003"/>
    <s v="Enroute Panorama - Uzman Destek Hizmeti"/>
    <s v="Univera - Brown Forman"/>
    <x v="12"/>
    <s v="Enroute"/>
    <s v="Enroute"/>
    <n v="160000"/>
    <m/>
    <n v="6"/>
    <m/>
    <n v="960000"/>
    <m/>
    <n v="0"/>
    <m/>
    <n v="960000"/>
    <m/>
    <n v="0"/>
    <n v="0"/>
    <m/>
    <m/>
    <m/>
    <s v="Brown Forman"/>
    <s v="Mevcut Müşteri"/>
    <s v="Yenileme"/>
    <s v="Hizmet"/>
    <s v="Uzman Destek Hizmeti"/>
    <s v="Key Account"/>
    <s v="Univera Satış"/>
    <s v="Saha Satış"/>
    <s v="Yurt İçi"/>
    <s v="Türkiye"/>
    <s v="Merkez"/>
  </r>
  <r>
    <m/>
    <m/>
    <x v="388"/>
    <s v="Q1"/>
    <x v="1"/>
    <x v="1"/>
    <m/>
    <s v="ERİKLİ SU VE MEŞRUBAT SAN. TİC. A.Ş"/>
    <s v="EH.03.003"/>
    <s v="Enroute Panorama - Uzman Destek Hizmeti"/>
    <s v="Univera - Nestle Waters"/>
    <x v="11"/>
    <s v="Enroute"/>
    <s v="Enroute"/>
    <n v="43750"/>
    <m/>
    <n v="1"/>
    <m/>
    <n v="43750"/>
    <m/>
    <n v="0"/>
    <m/>
    <n v="43750"/>
    <m/>
    <n v="0"/>
    <n v="0"/>
    <m/>
    <m/>
    <m/>
    <s v="Nestle"/>
    <s v="Mevcut Müşteri"/>
    <s v="Yenileme"/>
    <s v="Hizmet"/>
    <s v="Uzman Destek Hizmeti"/>
    <s v="Key Account"/>
    <s v="Univera Satış"/>
    <s v="Saha Satış"/>
    <s v="Yurt İçi"/>
    <s v="Türkiye"/>
    <s v="Merkez"/>
  </r>
  <r>
    <m/>
    <m/>
    <x v="388"/>
    <s v="Q1"/>
    <x v="1"/>
    <x v="1"/>
    <m/>
    <s v="ERİKLİ SU VE MEŞRUBAT SAN. TİC. A.Ş"/>
    <s v="EH.03.003"/>
    <s v="Enroute Panorama - Uzman Destek Hizmeti"/>
    <s v="Univera - Nestle Waters"/>
    <x v="11"/>
    <s v="Enroute"/>
    <s v="Enroute"/>
    <n v="43750"/>
    <m/>
    <n v="1"/>
    <m/>
    <n v="43750"/>
    <m/>
    <n v="0"/>
    <m/>
    <n v="43750"/>
    <m/>
    <n v="0"/>
    <n v="0"/>
    <m/>
    <m/>
    <m/>
    <s v="Nestle"/>
    <s v="Mevcut Müşteri"/>
    <s v="Yenileme"/>
    <s v="Hizmet"/>
    <s v="Uzman Destek Hizmeti"/>
    <s v="Key Account"/>
    <s v="Univera Satış"/>
    <s v="Saha Satış"/>
    <s v="Yurt İçi"/>
    <s v="Türkiye"/>
    <s v="Merkez"/>
  </r>
  <r>
    <m/>
    <m/>
    <x v="388"/>
    <s v="Q1"/>
    <x v="1"/>
    <x v="1"/>
    <m/>
    <s v="NESTLE TÜRKIYE GIDA SANAYI A.S."/>
    <s v="EH.03.003"/>
    <s v="Enroute Panorama - Uzman Destek Hizmeti"/>
    <s v="Univera - Nestle Retail"/>
    <x v="11"/>
    <s v="Enroute"/>
    <s v="Enroute"/>
    <n v="43750"/>
    <m/>
    <n v="1"/>
    <m/>
    <n v="43750"/>
    <m/>
    <n v="0"/>
    <m/>
    <n v="43750"/>
    <m/>
    <n v="0"/>
    <n v="0"/>
    <m/>
    <m/>
    <m/>
    <s v="Nestle"/>
    <s v="Mevcut Müşteri"/>
    <s v="Yenileme"/>
    <s v="Hizmet"/>
    <s v="Uzman Destek Hizmeti"/>
    <s v="Key Account"/>
    <s v="Univera Satış"/>
    <s v="Saha Satış"/>
    <s v="Yurt İçi"/>
    <s v="Türkiye"/>
    <s v="Merkez"/>
  </r>
  <r>
    <m/>
    <m/>
    <x v="388"/>
    <s v="Q1"/>
    <x v="1"/>
    <x v="1"/>
    <m/>
    <s v="NESTLE TÜRKIYE GIDA SANAYI A.S."/>
    <s v="EH.03.003"/>
    <s v="Enroute Panorama - Uzman Destek Hizmeti"/>
    <s v="Univera - Nestle Retail"/>
    <x v="11"/>
    <s v="Enroute"/>
    <s v="Enroute"/>
    <n v="43750"/>
    <m/>
    <n v="1"/>
    <m/>
    <n v="43750"/>
    <m/>
    <n v="0"/>
    <m/>
    <n v="43750"/>
    <m/>
    <n v="0"/>
    <n v="0"/>
    <m/>
    <m/>
    <m/>
    <s v="Nestle"/>
    <s v="Mevcut Müşteri"/>
    <s v="Yenileme"/>
    <s v="Hizmet"/>
    <s v="Uzman Destek Hizmeti"/>
    <s v="Key Account"/>
    <s v="Univera Satış"/>
    <s v="Saha Satış"/>
    <s v="Yurt İçi"/>
    <s v="Türkiye"/>
    <s v="Merkez"/>
  </r>
  <r>
    <m/>
    <m/>
    <x v="388"/>
    <s v="Q1"/>
    <x v="1"/>
    <x v="1"/>
    <m/>
    <s v="PERNOD RICARD ISTANBUL IÇ VE DIS TIC. LTD. STI"/>
    <s v="EH.03.003"/>
    <s v="Enroute Panorama - Uzman Destek Hizmeti"/>
    <s v="Univera - Pernod Ricard"/>
    <x v="13"/>
    <s v="Enroute"/>
    <s v="Enroute"/>
    <n v="150000"/>
    <m/>
    <n v="2"/>
    <m/>
    <n v="300000"/>
    <m/>
    <n v="0"/>
    <m/>
    <n v="300000"/>
    <m/>
    <n v="0"/>
    <n v="0"/>
    <m/>
    <m/>
    <m/>
    <s v="Pernod Ricard"/>
    <s v="Mevcut Müşteri"/>
    <s v="Yenileme"/>
    <s v="Hizmet"/>
    <s v="Uzman Destek Hizmeti"/>
    <s v="Key Account"/>
    <s v="Univera Satış"/>
    <s v="Saha Satış"/>
    <s v="Yurt İçi"/>
    <s v="Türkiye"/>
    <s v="Merkez"/>
  </r>
  <r>
    <m/>
    <m/>
    <x v="388"/>
    <s v="Q1"/>
    <x v="1"/>
    <x v="1"/>
    <m/>
    <s v="ERBAK-ULUDAG PAZARLAMA SATIS VE DAGITIM A.S."/>
    <s v="EH.03.006"/>
    <s v="Enroute Panorama - Uzaktan Kurulum ve Efitim Hizmeti"/>
    <s v="Univera - Uludağ İçecek"/>
    <x v="11"/>
    <s v="Enroute"/>
    <s v="Enroute"/>
    <n v="10000"/>
    <m/>
    <n v="5"/>
    <m/>
    <n v="50000"/>
    <m/>
    <n v="0"/>
    <m/>
    <n v="50000"/>
    <m/>
    <n v="0"/>
    <n v="0"/>
    <m/>
    <m/>
    <m/>
    <s v="Uludağ İçecek"/>
    <s v="Mevcut Müşteri"/>
    <s v="Yeni Satış"/>
    <s v="Hizmet"/>
    <s v="Kurulum ve Eğitim"/>
    <s v="Key Account"/>
    <s v="Univera Satış"/>
    <s v="Saha Satış"/>
    <s v="Yurt İçi"/>
    <s v="Türkiye"/>
    <s v="Merkez"/>
  </r>
  <r>
    <m/>
    <m/>
    <x v="388"/>
    <s v="Q1"/>
    <x v="1"/>
    <x v="0"/>
    <m/>
    <s v="Hayat Kimya San.A.Ş"/>
    <s v="EH.03.006"/>
    <s v="Enroute Panorama - Uzaktan Kurulum ve Efitim Hizmeti"/>
    <s v="Univera - Hayat Kimya"/>
    <x v="11"/>
    <s v="Enroute"/>
    <s v="Enroute"/>
    <n v="10000"/>
    <m/>
    <n v="2"/>
    <m/>
    <n v="20000"/>
    <m/>
    <n v="0"/>
    <m/>
    <n v="20000"/>
    <m/>
    <n v="0"/>
    <n v="0"/>
    <m/>
    <m/>
    <m/>
    <s v="Hayat Kimya"/>
    <s v="Mevcut Müşteri"/>
    <s v="Yeni Satış"/>
    <s v="Hizmet"/>
    <s v="Kurulum ve Eğitim"/>
    <s v="Key Account"/>
    <s v="Univera Satış"/>
    <s v="Saha Satış"/>
    <s v="Yurt İçi"/>
    <s v="Türkiye"/>
    <s v="Merkez"/>
  </r>
  <r>
    <m/>
    <m/>
    <x v="388"/>
    <s v="Q1"/>
    <x v="1"/>
    <x v="0"/>
    <m/>
    <s v="Hayat Kimya San.A.Ş"/>
    <s v="EH.03.006"/>
    <s v="Enroute Panorama - Uzaktan Kurulum ve Efitim Hizmeti"/>
    <s v="Univera - Hayat Kimya"/>
    <x v="11"/>
    <s v="Enroute"/>
    <s v="Enroute"/>
    <n v="20000"/>
    <m/>
    <n v="-1"/>
    <m/>
    <n v="0"/>
    <m/>
    <n v="0"/>
    <m/>
    <n v="-20000"/>
    <m/>
    <n v="1"/>
    <n v="20000"/>
    <m/>
    <m/>
    <m/>
    <s v="Hayat Kimya"/>
    <s v="Mevcut Müşteri"/>
    <s v="Yeni Satış"/>
    <s v="Hizmet"/>
    <s v="Kurulum ve Eğitim"/>
    <s v="Key Account"/>
    <s v="Univera Satış"/>
    <s v="Saha Satış"/>
    <s v="Yurt İçi"/>
    <s v="Türkiye"/>
    <s v="Merkez"/>
  </r>
  <r>
    <m/>
    <m/>
    <x v="388"/>
    <s v="Q1"/>
    <x v="1"/>
    <x v="0"/>
    <m/>
    <s v="SATEM GRUP GIDA DAGITIM VE PAZARLAMA A.S."/>
    <s v="EH.03.006"/>
    <s v="Enroute Panorama - Uzaktan Kurulum ve Efitim Hizmeti"/>
    <s v="Univera - Oyak Grup"/>
    <x v="14"/>
    <s v="Enroute"/>
    <s v="Enroute"/>
    <n v="11200"/>
    <m/>
    <n v="0.5"/>
    <m/>
    <n v="7000"/>
    <m/>
    <n v="1400"/>
    <m/>
    <n v="5600"/>
    <m/>
    <n v="0"/>
    <n v="0"/>
    <m/>
    <m/>
    <m/>
    <s v="Oyak Grup"/>
    <s v="Mevcut Müşteri"/>
    <s v="Yeni Satış"/>
    <s v="Hizmet"/>
    <s v="Kurulum ve Eğitim"/>
    <s v="Key Account"/>
    <s v="Univera Satış"/>
    <s v="Saha Satış"/>
    <s v="Yurt İçi"/>
    <s v="Türkiye"/>
    <s v="Merkez"/>
  </r>
  <r>
    <m/>
    <m/>
    <x v="388"/>
    <s v="Q1"/>
    <x v="1"/>
    <x v="1"/>
    <m/>
    <s v="Şölen Çikolata Gıda Sanayi Ve Ticaret A. Ş."/>
    <s v="EH.03.006"/>
    <s v="Enroute Panorama - Uzaktan Kurulum ve Efitim Hizmeti"/>
    <s v="Univera - Şölen"/>
    <x v="14"/>
    <s v="Enroute"/>
    <s v="Enroute"/>
    <n v="3240"/>
    <m/>
    <n v="6"/>
    <m/>
    <n v="19440"/>
    <m/>
    <n v="0"/>
    <m/>
    <n v="19440"/>
    <m/>
    <n v="0"/>
    <n v="0"/>
    <m/>
    <m/>
    <m/>
    <s v="Şölen"/>
    <s v="Mevcut Müşteri"/>
    <s v="Yeni Satış"/>
    <s v="Hizmet"/>
    <s v="Kurulum ve Eğitim"/>
    <s v="Key Account"/>
    <s v="Univera Satış"/>
    <s v="Saha Satış"/>
    <s v="Yurt İçi"/>
    <s v="Türkiye"/>
    <s v="Merkez"/>
  </r>
  <r>
    <m/>
    <m/>
    <x v="388"/>
    <s v="Q1"/>
    <x v="1"/>
    <x v="1"/>
    <m/>
    <s v="YENER ELEKTRONIK ESYA LPG-AKARYAKIT GIDA INSAAT TAAHHÜT SANAYI TICARET LIMITED SIRKETI"/>
    <s v="EH.03.006"/>
    <s v="Enroute Panorama - Uzaktan Kurulum ve Efitim Hizmeti"/>
    <s v="Univera - Kent Gıda"/>
    <x v="12"/>
    <s v="Enroute"/>
    <s v="Enroute"/>
    <n v="9000"/>
    <m/>
    <n v="3"/>
    <m/>
    <n v="30000"/>
    <m/>
    <n v="3000"/>
    <m/>
    <n v="27000"/>
    <m/>
    <n v="0"/>
    <n v="0"/>
    <m/>
    <m/>
    <m/>
    <s v="Mondelez"/>
    <s v="Mevcut Müşteri"/>
    <s v="Yeni Satış"/>
    <s v="Hizmet"/>
    <s v="Kurulum ve Eğitim"/>
    <s v="Key Account"/>
    <s v="Univera Satış"/>
    <s v="Saha Satış"/>
    <s v="Yurt İçi"/>
    <s v="Türkiye"/>
    <s v="Dist"/>
  </r>
  <r>
    <m/>
    <m/>
    <x v="388"/>
    <s v="Q1"/>
    <x v="1"/>
    <x v="1"/>
    <m/>
    <s v="BROWN FORMAN İÇKİ TİC. LTD. ŞTİ."/>
    <s v="EH.05.002"/>
    <s v="Enroute Panorama - Rapor Gelistirme Hizmeti"/>
    <s v="Univera - Brown Forman"/>
    <x v="12"/>
    <s v="Enroute"/>
    <s v="Enroute"/>
    <n v="17500"/>
    <m/>
    <n v="4"/>
    <m/>
    <n v="70000"/>
    <m/>
    <n v="0"/>
    <m/>
    <n v="70000"/>
    <m/>
    <n v="0"/>
    <n v="0"/>
    <m/>
    <m/>
    <m/>
    <s v="Brown Forman"/>
    <s v="Mevcut Müşteri"/>
    <s v="Yeni Satış"/>
    <s v="Hizmet"/>
    <s v="Rapor Geliştirme"/>
    <s v="Key Account"/>
    <s v="Univera Satış"/>
    <s v="Saha Satış"/>
    <s v="Yurt İçi"/>
    <s v="Türkiye"/>
    <s v="Merkez"/>
  </r>
  <r>
    <m/>
    <m/>
    <x v="388"/>
    <s v="Q1"/>
    <x v="1"/>
    <x v="1"/>
    <m/>
    <s v="BROWN FORMAN İÇKİ TİC. LTD. ŞTİ."/>
    <s v="EH.05.002"/>
    <s v="Enroute Panorama - Rapor Gelistirme Hizmeti"/>
    <s v="Univera - Brown Forman"/>
    <x v="12"/>
    <s v="Enroute"/>
    <s v="Enroute"/>
    <n v="11225.93"/>
    <m/>
    <n v="4"/>
    <m/>
    <n v="44903.72"/>
    <m/>
    <n v="0"/>
    <m/>
    <n v="44903.72"/>
    <m/>
    <n v="0"/>
    <n v="0"/>
    <m/>
    <m/>
    <m/>
    <s v="Brown Forman"/>
    <s v="Mevcut Müşteri"/>
    <s v="Yeni Satış"/>
    <s v="Hizmet"/>
    <s v="Rapor Geliştirme"/>
    <s v="Key Account"/>
    <s v="Univera Satış"/>
    <s v="Saha Satış"/>
    <s v="Yurt İçi"/>
    <s v="Türkiye"/>
    <s v="Merkez"/>
  </r>
  <r>
    <m/>
    <m/>
    <x v="388"/>
    <s v="Q1"/>
    <x v="1"/>
    <x v="0"/>
    <m/>
    <s v="BROWN FORMAN İÇKİ TİC. LTD. ŞTİ."/>
    <s v="EY.01.014"/>
    <s v="Enroute Panorama - Platform Back Office Kullanici Yazılımi (Enterprise)"/>
    <s v="Univera - Brown Forman"/>
    <x v="12"/>
    <s v="Enroute"/>
    <s v="Enroute"/>
    <n v="27300"/>
    <m/>
    <n v="10"/>
    <m/>
    <n v="273000"/>
    <m/>
    <n v="0"/>
    <m/>
    <n v="273000"/>
    <m/>
    <n v="0"/>
    <n v="0"/>
    <m/>
    <m/>
    <m/>
    <s v="Brown Forman"/>
    <s v="Mevcut Müşteri"/>
    <s v="Yeni Satış"/>
    <s v="Lisans"/>
    <s v="Lisans Satışı"/>
    <s v="Key Account"/>
    <s v="Univera Satış"/>
    <s v="Saha Satış"/>
    <s v="Yurt İçi"/>
    <s v="Türkiye"/>
    <s v="Merkez"/>
  </r>
  <r>
    <m/>
    <m/>
    <x v="388"/>
    <s v="Q1"/>
    <x v="1"/>
    <x v="1"/>
    <m/>
    <s v="PERNOD RICARD ISTANBUL IÇ VE DIS TIC. LTD. STI"/>
    <s v="EY.01.014"/>
    <s v="Enroute Panorama - Platform Back Office Kullanici Yazılımi (Enterprise)"/>
    <s v="Univera - Pernod Ricard"/>
    <x v="13"/>
    <s v="Enroute"/>
    <s v="Enroute"/>
    <n v="10194.49"/>
    <m/>
    <n v="15"/>
    <m/>
    <n v="152917.35"/>
    <m/>
    <n v="0"/>
    <m/>
    <n v="152917.35"/>
    <m/>
    <n v="0"/>
    <n v="0"/>
    <m/>
    <m/>
    <m/>
    <s v="Pernod Ricard"/>
    <s v="Mevcut Müşteri"/>
    <s v="Yeni Satış"/>
    <s v="Lisans"/>
    <s v="Lisans Satışı"/>
    <s v="Key Account"/>
    <s v="Univera Satış"/>
    <s v="Saha Satış"/>
    <s v="Yurt İçi"/>
    <s v="Türkiye"/>
    <s v="Merkez"/>
  </r>
  <r>
    <m/>
    <m/>
    <x v="388"/>
    <s v="Q1"/>
    <x v="1"/>
    <x v="1"/>
    <m/>
    <s v="ERBAK-ULUDAG PAZARLAMA SATIS VE DAGITIM A.S."/>
    <s v="EH.01.003"/>
    <s v="Enroute Panorama - Kurulum ve Efitim Hizmeti"/>
    <s v="Univera - Uludağ İçecek"/>
    <x v="11"/>
    <s v="Enroute"/>
    <s v="Enroute"/>
    <n v="12000"/>
    <m/>
    <n v="3"/>
    <m/>
    <n v="36000"/>
    <m/>
    <n v="0"/>
    <m/>
    <n v="36000"/>
    <m/>
    <n v="0"/>
    <n v="0"/>
    <m/>
    <m/>
    <m/>
    <s v="Uludağ İçecek"/>
    <s v="Mevcut Müşteri"/>
    <s v="Yeni Satış"/>
    <s v="Hizmet"/>
    <s v="Kurulum ve Eğitim"/>
    <s v="Key Account"/>
    <s v="Univera Satış"/>
    <s v="Saha Satış"/>
    <s v="Yurt İçi"/>
    <s v="Türkiye"/>
    <s v="Merkez"/>
  </r>
  <r>
    <m/>
    <m/>
    <x v="388"/>
    <s v="Q1"/>
    <x v="1"/>
    <x v="1"/>
    <m/>
    <s v="ERBAK-ULUDAG PAZARLAMA SATIS VE DAGITIM A.S."/>
    <s v="EH.01.003"/>
    <s v="Enroute Panorama - Kurulum ve Efitim Hizmeti"/>
    <s v="Univera - Uludağ İçecek"/>
    <x v="11"/>
    <s v="Enroute"/>
    <s v="Enroute"/>
    <n v="12000"/>
    <m/>
    <n v="3"/>
    <m/>
    <n v="36000"/>
    <m/>
    <n v="0"/>
    <m/>
    <n v="36000"/>
    <m/>
    <n v="0"/>
    <n v="0"/>
    <m/>
    <m/>
    <m/>
    <s v="Uludağ İçecek"/>
    <s v="Mevcut Müşteri"/>
    <s v="Yeni Satış"/>
    <s v="Hizmet"/>
    <s v="Kurulum ve Eğitim"/>
    <s v="Key Account"/>
    <s v="Univera Satış"/>
    <s v="Saha Satış"/>
    <s v="Yurt İçi"/>
    <s v="Türkiye"/>
    <s v="Merkez"/>
  </r>
  <r>
    <m/>
    <m/>
    <x v="388"/>
    <s v="Q1"/>
    <x v="1"/>
    <x v="1"/>
    <m/>
    <s v="ERBAK-ULUDAG PAZARLAMA SATIS VE DAGITIM A.S."/>
    <s v="EH.01.003"/>
    <s v="Enroute Panorama - Kurulum ve Efitim Hizmeti"/>
    <s v="Univera - Uludağ İçecek"/>
    <x v="11"/>
    <s v="Enroute"/>
    <s v="Enroute"/>
    <n v="12000"/>
    <m/>
    <n v="4"/>
    <m/>
    <n v="48000"/>
    <m/>
    <n v="0"/>
    <m/>
    <n v="48000"/>
    <m/>
    <n v="0"/>
    <n v="0"/>
    <m/>
    <m/>
    <m/>
    <s v="Uludağ İçecek"/>
    <s v="Mevcut Müşteri"/>
    <s v="Yeni Satış"/>
    <s v="Hizmet"/>
    <s v="Kurulum ve Eğitim"/>
    <s v="Key Account"/>
    <s v="Univera Satış"/>
    <s v="Saha Satış"/>
    <s v="Yurt İçi"/>
    <s v="Türkiye"/>
    <s v="Merkez"/>
  </r>
  <r>
    <m/>
    <m/>
    <x v="388"/>
    <s v="Q3"/>
    <x v="1"/>
    <x v="8"/>
    <m/>
    <s v="IMPERIAL TOBACCO TÜTÜN ÜRÜNLERİ SATIŞ VE PAZARLAMA A.Ş"/>
    <s v="EH.06.001"/>
    <s v="Enroute Panorama - Hosting Hizmeti"/>
    <s v="Univera - Imperial Tobacco"/>
    <x v="16"/>
    <s v="Hosting"/>
    <s v="Enroute"/>
    <n v="145600"/>
    <m/>
    <n v="1"/>
    <m/>
    <m/>
    <m/>
    <m/>
    <m/>
    <n v="145600"/>
    <m/>
    <m/>
    <m/>
    <m/>
    <m/>
    <m/>
    <s v="Imperial Tobacco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388"/>
    <s v="Q1"/>
    <x v="1"/>
    <x v="1"/>
    <m/>
    <s v="PERNOD RICARD ISTANBUL IÇ VE DIS TIC. LTD. STI"/>
    <s v="EY.01.021"/>
    <s v="Enroute Panorama - Dafitim Kanali (Bayi/Distribütör/Sube) Yazılımi (Enterprise)"/>
    <s v="Univera - Pernod Ricard"/>
    <x v="13"/>
    <s v="Enroute"/>
    <s v="Enroute"/>
    <n v="24897.599999999999"/>
    <m/>
    <n v="2"/>
    <m/>
    <n v="49795.199999999997"/>
    <m/>
    <n v="0"/>
    <m/>
    <n v="49795.199999999997"/>
    <m/>
    <n v="0"/>
    <n v="0"/>
    <m/>
    <m/>
    <m/>
    <s v="Pernod Ricard"/>
    <s v="Mevcut Müşteri"/>
    <s v="Yeni Satış"/>
    <s v="Lisans"/>
    <s v="Lisans Satışı"/>
    <s v="Key Account"/>
    <s v="Univera Satış"/>
    <s v="Saha Satış"/>
    <s v="Yurt İçi"/>
    <s v="Türkiye"/>
    <s v="Merkez"/>
  </r>
  <r>
    <m/>
    <m/>
    <x v="388"/>
    <s v="Q1"/>
    <x v="1"/>
    <x v="1"/>
    <m/>
    <s v="SIRMAGRUP IÇECEK SAN. VE TIC. A.S."/>
    <s v="EH.03.001"/>
    <s v="Enroute Panorama - Çafri Merkezi Hizmeti  (MSD)"/>
    <s v="Univera - Danone Waters"/>
    <x v="11"/>
    <s v="Enroute"/>
    <s v="Enroute"/>
    <n v="711234.27"/>
    <m/>
    <n v="1"/>
    <m/>
    <n v="711234.27"/>
    <m/>
    <n v="0"/>
    <m/>
    <n v="711234.27"/>
    <m/>
    <n v="0"/>
    <n v="0"/>
    <m/>
    <m/>
    <m/>
    <s v="Danone"/>
    <s v="Mevcut Müşteri"/>
    <s v="Yenileme"/>
    <s v="Hizmet"/>
    <s v="Çağrı Merkezi"/>
    <s v="Key Account"/>
    <s v="Univera Satış"/>
    <s v="Saha Satış"/>
    <s v="Yurt İçi"/>
    <s v="Türkiye"/>
    <s v="Merkez"/>
  </r>
  <r>
    <m/>
    <m/>
    <x v="389"/>
    <s v="Q3"/>
    <x v="1"/>
    <x v="8"/>
    <m/>
    <s v="ALİ SERGEN KART"/>
    <s v="WPH.02.001"/>
    <s v="Webplus Yazılım Bakımı Hizmeti"/>
    <s v="Univera - Kanal"/>
    <x v="5"/>
    <s v="Enroute"/>
    <s v="Webplus"/>
    <n v="8412"/>
    <m/>
    <n v="1"/>
    <m/>
    <m/>
    <m/>
    <m/>
    <m/>
    <n v="8412"/>
    <m/>
    <m/>
    <m/>
    <m/>
    <m/>
    <m/>
    <s v="Ali Sergen Kart"/>
    <s v="Mevcut Müşteri"/>
    <s v="Yenileme"/>
    <s v="Hizmet"/>
    <s v="Bakım ve Destek Hizmeti"/>
    <s v="Diğer"/>
    <s v="Kanal Satış"/>
    <s v="Ali Sergen Kart"/>
    <s v="Yurt İçi"/>
    <s v="Türkiye"/>
    <s v="Merkez"/>
  </r>
  <r>
    <m/>
    <m/>
    <x v="389"/>
    <s v="Q3"/>
    <x v="1"/>
    <x v="8"/>
    <m/>
    <s v="MATRIKS BİLGİSAYAR SİSTEMLERİ LTD.ŞTİ"/>
    <s v="WPH.02.001"/>
    <s v="Webplus Yazılım Bakımı Hizmeti"/>
    <s v="Univera - Kanal"/>
    <x v="5"/>
    <s v="Enroute"/>
    <s v="Webplus"/>
    <n v="7274"/>
    <m/>
    <n v="1"/>
    <m/>
    <m/>
    <m/>
    <m/>
    <m/>
    <n v="7274"/>
    <m/>
    <m/>
    <m/>
    <m/>
    <m/>
    <m/>
    <s v="Matriks"/>
    <s v="Mevcut Müşteri"/>
    <s v="Yenileme"/>
    <s v="Hizmet"/>
    <s v="Bakım ve Destek Hizmeti"/>
    <s v="Diğer"/>
    <s v="Kanal Satış"/>
    <s v="Matriks"/>
    <s v="Yurt İçi"/>
    <s v="Türkiye"/>
    <s v="Merkez"/>
  </r>
  <r>
    <m/>
    <m/>
    <x v="389"/>
    <s v="Q3"/>
    <x v="1"/>
    <x v="8"/>
    <m/>
    <s v="MATRIKS BİLGİSAYAR SİSTEMLERİ LTD.ŞTİ"/>
    <s v="WPH.02.001"/>
    <s v="Webplus Yazılım Bakımı Hizmeti"/>
    <s v="Univera - Kanal"/>
    <x v="5"/>
    <s v="Enroute"/>
    <s v="Webplus"/>
    <n v="7843"/>
    <m/>
    <n v="1"/>
    <m/>
    <m/>
    <m/>
    <m/>
    <m/>
    <n v="7843"/>
    <m/>
    <m/>
    <m/>
    <m/>
    <m/>
    <m/>
    <s v="Matriks"/>
    <s v="Mevcut Müşteri"/>
    <s v="Yenileme"/>
    <s v="Hizmet"/>
    <s v="Bakım ve Destek Hizmeti"/>
    <s v="Diğer"/>
    <s v="Kanal Satış"/>
    <s v="Matriks"/>
    <s v="Yurt İçi"/>
    <s v="Türkiye"/>
    <s v="Merkez"/>
  </r>
  <r>
    <m/>
    <m/>
    <x v="389"/>
    <s v="Q3"/>
    <x v="1"/>
    <x v="8"/>
    <m/>
    <s v="MİYA OTOMASYON VE BARKOD BILISIM SISTEMLERI SAN TİC. VE L.T.D. STI."/>
    <s v="WPH.02.001"/>
    <s v="Webplus Yazılım Bakımı Hizmeti"/>
    <s v="Univera - Kanal"/>
    <x v="5"/>
    <s v="Enroute"/>
    <s v="Webplus"/>
    <n v="11240"/>
    <m/>
    <n v="2"/>
    <m/>
    <m/>
    <m/>
    <m/>
    <m/>
    <n v="22480"/>
    <m/>
    <m/>
    <m/>
    <m/>
    <m/>
    <m/>
    <s v="Miya"/>
    <s v="Mevcut Müşteri"/>
    <s v="Yenileme"/>
    <s v="Hizmet"/>
    <s v="Bakım ve Destek Hizmeti"/>
    <s v="Diğer"/>
    <s v="Kanal Satış"/>
    <s v="Miya"/>
    <s v="Yurt İçi"/>
    <s v="Türkiye"/>
    <s v="Merkez"/>
  </r>
  <r>
    <m/>
    <m/>
    <x v="389"/>
    <s v="Q3"/>
    <x v="1"/>
    <x v="8"/>
    <m/>
    <s v="POLARİS YAZILIM ÇÖZÜMLERİ VE DANIŞMANLIK HİZMETLERİ LTD.ŞTİ."/>
    <s v="WPH.02.001"/>
    <s v="Webplus Yazılım Bakımı Hizmeti"/>
    <s v="Univera - Kanal"/>
    <x v="5"/>
    <s v="Enroute"/>
    <s v="Webplus"/>
    <n v="103300"/>
    <m/>
    <n v="1"/>
    <m/>
    <m/>
    <m/>
    <m/>
    <m/>
    <n v="103300"/>
    <m/>
    <m/>
    <m/>
    <m/>
    <m/>
    <m/>
    <s v="Polaris"/>
    <s v="Mevcut Müşteri"/>
    <s v="Yenileme"/>
    <s v="Hizmet"/>
    <s v="Bakım ve Destek Hizmeti"/>
    <s v="Diğer"/>
    <s v="Kanal Satış"/>
    <s v="Polaris"/>
    <s v="Yurt İçi"/>
    <s v="Türkiye"/>
    <s v="Merkez"/>
  </r>
  <r>
    <m/>
    <m/>
    <x v="389"/>
    <s v="Q3"/>
    <x v="1"/>
    <x v="8"/>
    <m/>
    <s v="POLARİS YAZILIM ÇÖZÜMLERİ VE DANIŞMANLIK HİZMETLERİ LTD.ŞTİ."/>
    <s v="WPH.02.001"/>
    <s v="Webplus Yazılım Bakımı Hizmeti"/>
    <s v="Univera - Kanal"/>
    <x v="5"/>
    <s v="Enroute"/>
    <s v="Webplus"/>
    <n v="41000"/>
    <m/>
    <n v="1"/>
    <m/>
    <m/>
    <m/>
    <m/>
    <m/>
    <n v="41000"/>
    <m/>
    <m/>
    <m/>
    <m/>
    <m/>
    <m/>
    <s v="Polaris"/>
    <s v="Mevcut Müşteri"/>
    <s v="Yenileme"/>
    <s v="Hizmet"/>
    <s v="Bakım ve Destek Hizmeti"/>
    <s v="Diğer"/>
    <s v="Kanal Satış"/>
    <s v="Polaris"/>
    <s v="Yurt İçi"/>
    <s v="Türkiye"/>
    <s v="Merkez"/>
  </r>
  <r>
    <m/>
    <m/>
    <x v="389"/>
    <s v="Q3"/>
    <x v="1"/>
    <x v="8"/>
    <m/>
    <s v="POLARİS YAZILIM ÇÖZÜMLERİ VE DANIŞMANLIK HİZMETLERİ LTD.ŞTİ."/>
    <s v="WPH.02.001"/>
    <s v="Webplus Yazılım Bakımı Hizmeti"/>
    <s v="Univera - Kanal"/>
    <x v="5"/>
    <s v="Enroute"/>
    <s v="Webplus"/>
    <n v="90900"/>
    <m/>
    <n v="1"/>
    <m/>
    <m/>
    <m/>
    <m/>
    <m/>
    <n v="90900"/>
    <m/>
    <m/>
    <m/>
    <m/>
    <m/>
    <m/>
    <s v="Polaris"/>
    <s v="Mevcut Müşteri"/>
    <s v="Yenileme"/>
    <s v="Hizmet"/>
    <s v="Bakım ve Destek Hizmeti"/>
    <s v="Diğer"/>
    <s v="Kanal Satış"/>
    <s v="Polaris"/>
    <s v="Yurt İçi"/>
    <s v="Türkiye"/>
    <s v="Merkez"/>
  </r>
  <r>
    <m/>
    <m/>
    <x v="389"/>
    <s v="Q3"/>
    <x v="1"/>
    <x v="8"/>
    <m/>
    <s v="POLARİS YAZILIM ÇÖZÜMLERİ VE DANIŞMANLIK HİZMETLERİ LTD.ŞTİ."/>
    <s v="WPH.02.001"/>
    <s v="Webplus Yazılım Bakımı Hizmeti"/>
    <s v="Univera - Kanal"/>
    <x v="5"/>
    <s v="Enroute"/>
    <s v="Webplus"/>
    <n v="569"/>
    <m/>
    <n v="1"/>
    <m/>
    <m/>
    <m/>
    <m/>
    <m/>
    <n v="569"/>
    <m/>
    <m/>
    <m/>
    <m/>
    <m/>
    <m/>
    <s v="Polaris"/>
    <s v="Mevcut Müşteri"/>
    <s v="Yenileme"/>
    <s v="Hizmet"/>
    <s v="Bakım ve Destek Hizmeti"/>
    <s v="Diğer"/>
    <s v="Kanal Satış"/>
    <s v="Polaris"/>
    <s v="Yurt İçi"/>
    <s v="Türkiye"/>
    <s v="Merkez"/>
  </r>
  <r>
    <m/>
    <m/>
    <x v="389"/>
    <s v="Q3"/>
    <x v="1"/>
    <x v="8"/>
    <m/>
    <s v="ALİ SERGEN KART"/>
    <s v="WProje Yönetimi.01.007"/>
    <s v="Webplus E-Dönüşüm Yazılımı"/>
    <s v="Univera - Kanal"/>
    <x v="5"/>
    <s v="Enroute"/>
    <s v="Webplus"/>
    <n v="9775"/>
    <m/>
    <n v="1"/>
    <m/>
    <m/>
    <m/>
    <m/>
    <m/>
    <n v="9775"/>
    <m/>
    <m/>
    <m/>
    <m/>
    <m/>
    <m/>
    <s v="Ali Sergen Kart"/>
    <s v="Mevcut Müşteri"/>
    <s v="Yeni Satış"/>
    <s v="Lisans"/>
    <s v="Lisans Satışı"/>
    <s v="Diğer"/>
    <s v="Kanal Satış"/>
    <s v="Ali Sergen Kart"/>
    <s v="Yurt İçi"/>
    <s v="Türkiye"/>
    <s v="Merkez"/>
  </r>
  <r>
    <m/>
    <m/>
    <x v="389"/>
    <s v="Q3"/>
    <x v="1"/>
    <x v="8"/>
    <m/>
    <s v="MATRIKS BİLGİSAYAR SİSTEMLERİ LTD.ŞTİ"/>
    <s v="WProje Yönetimi.01.007"/>
    <s v="Webplus E-Dönüşüm Yazılımı"/>
    <s v="Univera - Kanal"/>
    <x v="5"/>
    <s v="Enroute"/>
    <s v="Webplus"/>
    <n v="11500"/>
    <m/>
    <n v="1"/>
    <m/>
    <m/>
    <m/>
    <m/>
    <m/>
    <n v="11500"/>
    <m/>
    <m/>
    <m/>
    <m/>
    <m/>
    <m/>
    <s v="Matriks"/>
    <s v="Mevcut Müşteri"/>
    <s v="Yeni Satış"/>
    <s v="Lisans"/>
    <s v="Lisans Satışı"/>
    <s v="Diğer"/>
    <s v="Kanal Satış"/>
    <s v="Matriks"/>
    <s v="Yurt İçi"/>
    <s v="Türkiye"/>
    <s v="Merkez"/>
  </r>
  <r>
    <m/>
    <m/>
    <x v="389"/>
    <s v="Q3"/>
    <x v="1"/>
    <x v="8"/>
    <m/>
    <s v="MATRIKS BİLGİSAYAR SİSTEMLERİ LTD.ŞTİ"/>
    <s v="WProje Yönetimi.01.007"/>
    <s v="Webplus E-Dönüşüm Yazılımı"/>
    <s v="Univera - Kanal"/>
    <x v="5"/>
    <s v="Enroute"/>
    <s v="Webplus"/>
    <n v="11500"/>
    <m/>
    <n v="1"/>
    <m/>
    <m/>
    <m/>
    <m/>
    <m/>
    <n v="11500"/>
    <m/>
    <m/>
    <m/>
    <m/>
    <m/>
    <m/>
    <s v="Matriks"/>
    <s v="Mevcut Müşteri"/>
    <s v="Yeni Satış"/>
    <s v="Lisans"/>
    <s v="Lisans Satışı"/>
    <s v="Diğer"/>
    <s v="Kanal Satış"/>
    <s v="Matriks"/>
    <s v="Yurt İçi"/>
    <s v="Türkiye"/>
    <s v="Merkez"/>
  </r>
  <r>
    <m/>
    <m/>
    <x v="389"/>
    <s v="Q3"/>
    <x v="1"/>
    <x v="8"/>
    <m/>
    <s v="YUSUF ALDEMİR (ALDEMİR BİLİŞİM HizmetLERİ VE DANIŞMANLIK)"/>
    <s v="WProje Yönetimi.01.007"/>
    <s v="Webplus E-Dönüşüm Yazılımı"/>
    <s v="Univera - Kanal"/>
    <x v="5"/>
    <s v="Enroute"/>
    <s v="Webplus"/>
    <n v="14300"/>
    <m/>
    <n v="2"/>
    <m/>
    <m/>
    <m/>
    <m/>
    <m/>
    <n v="28600"/>
    <m/>
    <m/>
    <m/>
    <m/>
    <m/>
    <m/>
    <s v="Aldemir Bilişim"/>
    <s v="Mevcut Müşteri"/>
    <s v="Yeni Satış"/>
    <s v="Lisans"/>
    <s v="Lisans Satışı"/>
    <s v="Diğer"/>
    <s v="Kanal Satış"/>
    <s v="Aldemir"/>
    <s v="Yurt İçi"/>
    <s v="Türkiye"/>
    <s v="Merkez"/>
  </r>
  <r>
    <m/>
    <m/>
    <x v="389"/>
    <s v="Q3"/>
    <x v="1"/>
    <x v="8"/>
    <m/>
    <s v="YUSUF ALDEMİR (ALDEMİR BİLİŞİM HizmetLERİ VE DANIŞMANLIK)"/>
    <s v="WProje Yönetimi.01.005"/>
    <s v="Webplus Distribution Satış-Dağıtım Yazılımı (Standart)"/>
    <s v="Univera - Kanal"/>
    <x v="5"/>
    <s v="Enroute"/>
    <s v="Webplus"/>
    <n v="52000"/>
    <m/>
    <n v="1"/>
    <m/>
    <m/>
    <m/>
    <m/>
    <m/>
    <n v="52000"/>
    <m/>
    <m/>
    <m/>
    <m/>
    <m/>
    <m/>
    <s v="Aldemir Bilişim"/>
    <s v="Mevcut Müşteri"/>
    <s v="Yeni Satış"/>
    <s v="Lisans"/>
    <s v="Lisans Satışı"/>
    <s v="Diğer"/>
    <s v="Kanal Satış"/>
    <s v="Aldemir"/>
    <s v="Yurt İçi"/>
    <s v="Türkiye"/>
    <s v="Merkez"/>
  </r>
  <r>
    <m/>
    <m/>
    <x v="389"/>
    <s v="Q3"/>
    <x v="1"/>
    <x v="8"/>
    <m/>
    <s v="ALİ SERGEN KART"/>
    <s v="WProje Yönetimi.01.006"/>
    <s v="Webplus Distribution Satış-Dağıtım Yazılımı (Light)"/>
    <s v="Univera - Kanal"/>
    <x v="5"/>
    <s v="Enroute"/>
    <s v="Webplus"/>
    <n v="14662.5"/>
    <m/>
    <n v="1"/>
    <m/>
    <m/>
    <m/>
    <m/>
    <m/>
    <n v="14662.5"/>
    <m/>
    <m/>
    <m/>
    <m/>
    <m/>
    <m/>
    <s v="Ali Sergen Kart"/>
    <s v="Mevcut Müşteri"/>
    <s v="Yeni Satış"/>
    <s v="Lisans"/>
    <s v="Lisans Satışı"/>
    <s v="Diğer"/>
    <s v="Kanal Satış"/>
    <s v="Ali Sergen Kart"/>
    <s v="Yurt İçi"/>
    <s v="Türkiye"/>
    <s v="Merkez"/>
  </r>
  <r>
    <m/>
    <m/>
    <x v="389"/>
    <s v="Q3"/>
    <x v="1"/>
    <x v="8"/>
    <m/>
    <s v="MATRIKS BİLGİSAYAR SİSTEMLERİ LTD.ŞTİ"/>
    <s v="WProje Yönetimi.01.006"/>
    <s v="Webplus Distribution Satış-Dağıtım Yazılımı (Light)"/>
    <s v="Univera - Kanal"/>
    <x v="5"/>
    <s v="Enroute"/>
    <s v="Webplus"/>
    <n v="17250"/>
    <m/>
    <n v="1"/>
    <m/>
    <m/>
    <m/>
    <m/>
    <m/>
    <n v="17250"/>
    <m/>
    <m/>
    <m/>
    <m/>
    <m/>
    <m/>
    <s v="Matriks"/>
    <s v="Mevcut Müşteri"/>
    <s v="Yeni Satış"/>
    <s v="Lisans"/>
    <s v="Lisans Satışı"/>
    <s v="Diğer"/>
    <s v="Kanal Satış"/>
    <s v="Matriks"/>
    <s v="Yurt İçi"/>
    <s v="Türkiye"/>
    <s v="Merkez"/>
  </r>
  <r>
    <m/>
    <m/>
    <x v="389"/>
    <s v="Q3"/>
    <x v="1"/>
    <x v="8"/>
    <m/>
    <s v="MATRIKS BİLGİSAYAR SİSTEMLERİ LTD.ŞTİ"/>
    <s v="WProje Yönetimi.01.006"/>
    <s v="Webplus Distribution Satış-Dağıtım Yazılımı (Light)"/>
    <s v="Univera - Kanal"/>
    <x v="5"/>
    <s v="Enroute"/>
    <s v="Webplus"/>
    <n v="17250"/>
    <m/>
    <n v="1"/>
    <m/>
    <m/>
    <m/>
    <m/>
    <m/>
    <n v="17250"/>
    <m/>
    <m/>
    <m/>
    <m/>
    <m/>
    <m/>
    <s v="Matriks"/>
    <s v="Mevcut Müşteri"/>
    <s v="Yeni Satış"/>
    <s v="Lisans"/>
    <s v="Lisans Satışı"/>
    <s v="Diğer"/>
    <s v="Kanal Satış"/>
    <s v="Matriks"/>
    <s v="Yurt İçi"/>
    <s v="Türkiye"/>
    <s v="Merkez"/>
  </r>
  <r>
    <m/>
    <m/>
    <x v="389"/>
    <s v="Q3"/>
    <x v="1"/>
    <x v="8"/>
    <m/>
    <s v="YUSUF ALDEMİR (ALDEMİR BİLİŞİM HizmetLERİ VE DANIŞMANLIK)"/>
    <s v="WProje Yönetimi.01.006"/>
    <s v="Webplus Distribution Satış-Dağıtım Yazılımı (Light)"/>
    <s v="Univera - Kanal"/>
    <x v="5"/>
    <s v="Enroute"/>
    <s v="Webplus"/>
    <n v="17250"/>
    <m/>
    <n v="2"/>
    <m/>
    <m/>
    <m/>
    <m/>
    <m/>
    <n v="34500"/>
    <m/>
    <m/>
    <m/>
    <m/>
    <m/>
    <m/>
    <s v="Aldemir Bilişim"/>
    <s v="Mevcut Müşteri"/>
    <s v="Yeni Satış"/>
    <s v="Lisans"/>
    <s v="Lisans Satışı"/>
    <s v="Diğer"/>
    <s v="Kanal Satış"/>
    <s v="Aldemir"/>
    <s v="Yurt İçi"/>
    <s v="Türkiye"/>
    <s v="Merkez"/>
  </r>
  <r>
    <m/>
    <m/>
    <x v="389"/>
    <s v="Q3"/>
    <x v="1"/>
    <x v="8"/>
    <m/>
    <s v="ALİ SERGEN KART"/>
    <s v="WProje Yönetimi.02.001"/>
    <s v="Webplus (Android) Satış Temsilcisi Yazılımı"/>
    <s v="Univera - Kanal"/>
    <x v="5"/>
    <s v="Enroute"/>
    <s v="Webplus"/>
    <n v="2199.7999999999997"/>
    <m/>
    <n v="3"/>
    <m/>
    <m/>
    <m/>
    <m/>
    <m/>
    <n v="6599.4"/>
    <m/>
    <m/>
    <m/>
    <m/>
    <m/>
    <m/>
    <s v="Ali Sergen Kart"/>
    <s v="Mevcut Müşteri"/>
    <s v="Yeni Satış"/>
    <s v="Lisans"/>
    <s v="Lisans Satışı"/>
    <s v="Diğer"/>
    <s v="Kanal Satış"/>
    <s v="Ali Sergen Kart"/>
    <s v="Yurt İçi"/>
    <s v="Türkiye"/>
    <s v="Merkez"/>
  </r>
  <r>
    <m/>
    <m/>
    <x v="389"/>
    <s v="Q3"/>
    <x v="1"/>
    <x v="8"/>
    <m/>
    <s v="MATRIKS BİLGİSAYAR SİSTEMLERİ LTD.ŞTİ"/>
    <s v="WProje Yönetimi.02.001"/>
    <s v="Webplus (Android) Satış Temsilcisi Yazılımı"/>
    <s v="Univera - Kanal"/>
    <x v="5"/>
    <s v="Enroute"/>
    <s v="Webplus"/>
    <n v="2588"/>
    <m/>
    <n v="2"/>
    <m/>
    <m/>
    <m/>
    <m/>
    <m/>
    <n v="5176"/>
    <m/>
    <m/>
    <m/>
    <m/>
    <m/>
    <m/>
    <s v="Matriks"/>
    <s v="Mevcut Müşteri"/>
    <s v="Yeni Satış"/>
    <s v="Lisans"/>
    <s v="Lisans Satışı"/>
    <s v="Diğer"/>
    <s v="Kanal Satış"/>
    <s v="Matriks"/>
    <s v="Yurt İçi"/>
    <s v="Türkiye"/>
    <s v="Merkez"/>
  </r>
  <r>
    <m/>
    <m/>
    <x v="389"/>
    <s v="Q3"/>
    <x v="1"/>
    <x v="8"/>
    <m/>
    <s v="MATRIKS BİLGİSAYAR SİSTEMLERİ LTD.ŞTİ"/>
    <s v="WProje Yönetimi.02.001"/>
    <s v="Webplus (Android) Satış Temsilcisi Yazılımı"/>
    <s v="Univera - Kanal"/>
    <x v="5"/>
    <s v="Enroute"/>
    <s v="Webplus"/>
    <n v="2588"/>
    <m/>
    <n v="1"/>
    <m/>
    <m/>
    <m/>
    <m/>
    <m/>
    <n v="2588"/>
    <m/>
    <m/>
    <m/>
    <m/>
    <m/>
    <m/>
    <s v="Matriks"/>
    <s v="Mevcut Müşteri"/>
    <s v="Yeni Satış"/>
    <s v="Lisans"/>
    <s v="Lisans Satışı"/>
    <s v="Diğer"/>
    <s v="Kanal Satış"/>
    <s v="Matriks"/>
    <s v="Yurt İçi"/>
    <s v="Türkiye"/>
    <s v="Merkez"/>
  </r>
  <r>
    <m/>
    <m/>
    <x v="389"/>
    <s v="Q3"/>
    <x v="1"/>
    <x v="8"/>
    <m/>
    <s v="MATRIKS BİLGİSAYAR SİSTEMLERİ LTD.ŞTİ"/>
    <s v="WProje Yönetimi.02.001"/>
    <s v="Webplus (Android) Satış Temsilcisi Yazılımı"/>
    <s v="Univera - Kanal"/>
    <x v="5"/>
    <s v="Enroute"/>
    <s v="Webplus"/>
    <n v="2588"/>
    <m/>
    <n v="2"/>
    <m/>
    <m/>
    <m/>
    <m/>
    <m/>
    <n v="5176"/>
    <m/>
    <m/>
    <m/>
    <m/>
    <m/>
    <m/>
    <s v="Matriks"/>
    <s v="Mevcut Müşteri"/>
    <s v="Yeni Satış"/>
    <s v="Lisans"/>
    <s v="Lisans Satışı"/>
    <s v="Diğer"/>
    <s v="Kanal Satış"/>
    <s v="Matriks"/>
    <s v="Yurt İçi"/>
    <s v="Türkiye"/>
    <s v="Merkez"/>
  </r>
  <r>
    <m/>
    <m/>
    <x v="389"/>
    <s v="Q3"/>
    <x v="1"/>
    <x v="8"/>
    <m/>
    <s v="MİYA OTOMASYON VE BARKOD BILISIM SISTEMLERI SAN TİC. VE L.T.D. STI."/>
    <s v="WProje Yönetimi.02.001"/>
    <s v="Webplus (Android) Satış Temsilcisi Yazılımı"/>
    <s v="Univera - Kanal"/>
    <x v="5"/>
    <s v="Enroute"/>
    <s v="Webplus"/>
    <n v="2588"/>
    <m/>
    <n v="1"/>
    <m/>
    <m/>
    <m/>
    <m/>
    <m/>
    <n v="2588"/>
    <m/>
    <m/>
    <m/>
    <m/>
    <m/>
    <m/>
    <s v="Miya"/>
    <s v="Mevcut Müşteri"/>
    <s v="Yeni Satış"/>
    <s v="Lisans"/>
    <s v="Lisans Satışı"/>
    <s v="Diğer"/>
    <s v="Kanal Satış"/>
    <s v="Miya"/>
    <s v="Yurt İçi"/>
    <s v="Türkiye"/>
    <s v="Merkez"/>
  </r>
  <r>
    <m/>
    <m/>
    <x v="389"/>
    <s v="Q3"/>
    <x v="1"/>
    <x v="8"/>
    <m/>
    <s v="POLARİS YAZILIM ÇÖZÜMLERİ VE DANIŞMANLIK HİZMETLERİ LTD.ŞTİ."/>
    <s v="WProje Yönetimi.02.001"/>
    <s v="Webplus (Android) Satış Temsilcisi Yazılımı"/>
    <s v="Univera - Kanal"/>
    <x v="5"/>
    <s v="Enroute"/>
    <s v="Webplus"/>
    <n v="2329.1999999999998"/>
    <m/>
    <n v="1"/>
    <m/>
    <m/>
    <m/>
    <m/>
    <m/>
    <n v="2329.1999999999998"/>
    <m/>
    <m/>
    <m/>
    <m/>
    <m/>
    <m/>
    <s v="Polaris"/>
    <s v="Mevcut Müşteri"/>
    <s v="Yeni Satış"/>
    <s v="Lisans"/>
    <s v="Lisans Satışı"/>
    <s v="Diğer"/>
    <s v="Kanal Satış"/>
    <s v="Polaris"/>
    <s v="Yurt İçi"/>
    <s v="Türkiye"/>
    <s v="Merkez"/>
  </r>
  <r>
    <m/>
    <m/>
    <x v="389"/>
    <s v="Q3"/>
    <x v="1"/>
    <x v="8"/>
    <m/>
    <s v="ALİ SERGEN KART"/>
    <s v="WProje Yönetimi.01.003"/>
    <s v="Web Plus Ek Kullanıcı Yazılımı (1 Kullanıcı)"/>
    <s v="Univera - Kanal"/>
    <x v="5"/>
    <s v="Enroute"/>
    <s v="Webplus"/>
    <n v="1466.25"/>
    <m/>
    <n v="1"/>
    <m/>
    <m/>
    <m/>
    <m/>
    <m/>
    <n v="1466.25"/>
    <m/>
    <m/>
    <m/>
    <m/>
    <m/>
    <m/>
    <s v="Ali Sergen Kart"/>
    <s v="Mevcut Müşteri"/>
    <s v="Yeni Satış"/>
    <s v="Lisans"/>
    <s v="Lisans Satışı"/>
    <s v="Diğer"/>
    <s v="Kanal Satış"/>
    <s v="Ali Sergen Kart"/>
    <s v="Yurt İçi"/>
    <s v="Türkiye"/>
    <s v="Merkez"/>
  </r>
  <r>
    <m/>
    <m/>
    <x v="389"/>
    <s v="Q3"/>
    <x v="1"/>
    <x v="8"/>
    <m/>
    <s v="MATRIKS BİLGİSAYAR SİSTEMLERİ LTD.ŞTİ"/>
    <s v="WProje Yönetimi.01.003"/>
    <s v="Web Plus Ek Kullanıcı Yazılımı (1 Kullanıcı)"/>
    <s v="Univera - Kanal"/>
    <x v="5"/>
    <s v="Enroute"/>
    <s v="Webplus"/>
    <n v="1725"/>
    <m/>
    <n v="1"/>
    <m/>
    <m/>
    <m/>
    <m/>
    <m/>
    <n v="1725"/>
    <m/>
    <m/>
    <m/>
    <m/>
    <m/>
    <m/>
    <s v="Matriks"/>
    <s v="Mevcut Müşteri"/>
    <s v="Yeni Satış"/>
    <s v="Lisans"/>
    <s v="Lisans Satışı"/>
    <s v="Diğer"/>
    <s v="Kanal Satış"/>
    <s v="Matriks"/>
    <s v="Yurt İçi"/>
    <s v="Türkiye"/>
    <s v="Merkez"/>
  </r>
  <r>
    <m/>
    <m/>
    <x v="389"/>
    <s v="Q3"/>
    <x v="1"/>
    <x v="8"/>
    <m/>
    <s v="MATRIKS BİLGİSAYAR SİSTEMLERİ LTD.ŞTİ"/>
    <s v="WProje Yönetimi.01.003"/>
    <s v="Web Plus Ek Kullanıcı Yazılımı (1 Kullanıcı)"/>
    <s v="Univera - Kanal"/>
    <x v="5"/>
    <s v="Enroute"/>
    <s v="Webplus"/>
    <n v="1725"/>
    <m/>
    <n v="1"/>
    <m/>
    <m/>
    <m/>
    <m/>
    <m/>
    <n v="1725"/>
    <m/>
    <m/>
    <m/>
    <m/>
    <m/>
    <m/>
    <s v="Matriks"/>
    <s v="Mevcut Müşteri"/>
    <s v="Yeni Satış"/>
    <s v="Lisans"/>
    <s v="Lisans Satışı"/>
    <s v="Diğer"/>
    <s v="Kanal Satış"/>
    <s v="Matriks"/>
    <s v="Yurt İçi"/>
    <s v="Türkiye"/>
    <s v="Merkez"/>
  </r>
  <r>
    <m/>
    <m/>
    <x v="389"/>
    <s v="Q3"/>
    <x v="1"/>
    <x v="8"/>
    <m/>
    <s v="MATRIKS BİLGİSAYAR SİSTEMLERİ LTD.ŞTİ"/>
    <s v="UH.01.002"/>
    <s v="Unidox Kontör"/>
    <s v="Univera Kontör Satışı"/>
    <x v="5"/>
    <s v="E-Dönüşüm"/>
    <s v="Unidox"/>
    <n v="3.5419999999999998"/>
    <m/>
    <n v="10000"/>
    <m/>
    <m/>
    <m/>
    <m/>
    <m/>
    <n v="35420"/>
    <m/>
    <m/>
    <m/>
    <m/>
    <m/>
    <m/>
    <s v="Matriks"/>
    <s v="Mevcut Müşteri"/>
    <s v="Yeni Satış"/>
    <s v="Kontor"/>
    <s v="Kontor Satışı"/>
    <s v="Diğer"/>
    <s v="Kanal Satış"/>
    <s v="Matriks"/>
    <s v="Yurt İçi"/>
    <s v="Türkiye"/>
    <s v="Merkez"/>
  </r>
  <r>
    <m/>
    <m/>
    <x v="389"/>
    <s v="Q3"/>
    <x v="1"/>
    <x v="8"/>
    <m/>
    <s v="MATRIKS BİLGİSAYAR SİSTEMLERİ LTD.ŞTİ"/>
    <s v="UH.01.002"/>
    <s v="Unidox Kontör"/>
    <s v="Univera Kontör Satışı"/>
    <x v="5"/>
    <s v="E-Dönüşüm"/>
    <s v="Unidox"/>
    <n v="4.6319999999999997"/>
    <m/>
    <n v="2000"/>
    <m/>
    <m/>
    <m/>
    <m/>
    <m/>
    <n v="9264"/>
    <m/>
    <m/>
    <m/>
    <m/>
    <m/>
    <m/>
    <s v="Matriks"/>
    <s v="Mevcut Müşteri"/>
    <s v="Yeni Satış"/>
    <s v="Kontor"/>
    <s v="Kontor Satışı"/>
    <s v="Diğer"/>
    <s v="Kanal Satış"/>
    <s v="Matriks"/>
    <s v="Yurt İçi"/>
    <s v="Türkiye"/>
    <s v="Merkez"/>
  </r>
  <r>
    <m/>
    <m/>
    <x v="389"/>
    <s v="Q3"/>
    <x v="1"/>
    <x v="8"/>
    <m/>
    <s v="POLARİS YAZILIM ÇÖZÜMLERİ VE DANIŞMANLIK HİZMETLERİ LTD.ŞTİ."/>
    <s v="UH.01.002"/>
    <s v="Unidox Kontör"/>
    <s v="Univera Kontör Satışı"/>
    <x v="5"/>
    <s v="E-Dönüşüm"/>
    <s v="Unidox"/>
    <n v="2.1259999999999999"/>
    <m/>
    <n v="10000"/>
    <m/>
    <m/>
    <m/>
    <m/>
    <m/>
    <n v="21260"/>
    <m/>
    <m/>
    <m/>
    <m/>
    <m/>
    <m/>
    <s v="Polaris"/>
    <s v="Mevcut Müşteri"/>
    <s v="Yeni Satış"/>
    <s v="Kontor"/>
    <s v="Kontor Satışı"/>
    <s v="Diğer"/>
    <s v="Kanal Satış"/>
    <s v="Polaris"/>
    <s v="Yurt İçi"/>
    <s v="Türkiye"/>
    <s v="Merkez"/>
  </r>
  <r>
    <m/>
    <m/>
    <x v="389"/>
    <s v="Q3"/>
    <x v="1"/>
    <x v="8"/>
    <m/>
    <s v="POLARİS YAZILIM ÇÖZÜMLERİ VE DANIŞMANLIK HİZMETLERİ LTD.ŞTİ."/>
    <s v="UH.01.002"/>
    <s v="Unidox Kontör"/>
    <s v="Univera Kontör Satışı"/>
    <x v="5"/>
    <s v="E-Dönüşüm"/>
    <s v="Unidox"/>
    <n v="2.2589999999999999"/>
    <m/>
    <n v="10000"/>
    <m/>
    <m/>
    <m/>
    <m/>
    <m/>
    <n v="22590"/>
    <m/>
    <m/>
    <m/>
    <m/>
    <m/>
    <m/>
    <s v="Polaris"/>
    <s v="Mevcut Müşteri"/>
    <s v="Yeni Satış"/>
    <s v="Kontor"/>
    <s v="Kontor Satışı"/>
    <s v="Diğer"/>
    <s v="Kanal Satış"/>
    <s v="Polaris"/>
    <s v="Yurt İçi"/>
    <s v="Türkiye"/>
    <s v="Merkez"/>
  </r>
  <r>
    <m/>
    <m/>
    <x v="389"/>
    <s v="Q3"/>
    <x v="1"/>
    <x v="8"/>
    <m/>
    <s v="POLARİS YAZILIM ÇÖZÜMLERİ VE DANIŞMANLIK HİZMETLERİ LTD.ŞTİ."/>
    <s v="UH.01.002"/>
    <s v="Unidox Kontör"/>
    <s v="Univera Kontör Satışı"/>
    <x v="5"/>
    <s v="E-Dönüşüm"/>
    <s v="Unidox"/>
    <n v="2.2589999999999999"/>
    <m/>
    <n v="10000"/>
    <m/>
    <m/>
    <m/>
    <m/>
    <m/>
    <n v="22590"/>
    <m/>
    <m/>
    <m/>
    <m/>
    <m/>
    <m/>
    <s v="Polaris"/>
    <s v="Mevcut Müşteri"/>
    <s v="Yeni Satış"/>
    <s v="Kontor"/>
    <s v="Kontor Satışı"/>
    <s v="Diğer"/>
    <s v="Kanal Satış"/>
    <s v="Polaris"/>
    <s v="Yurt İçi"/>
    <s v="Türkiye"/>
    <s v="Merkez"/>
  </r>
  <r>
    <m/>
    <m/>
    <x v="389"/>
    <s v="Q3"/>
    <x v="1"/>
    <x v="8"/>
    <m/>
    <s v="MİYA OTOMASYON VE BARKOD BILISIM SISTEMLERI SAN TİC. VE L.T.D. STI."/>
    <s v="UH.01.002"/>
    <s v="Unidox Kontör"/>
    <s v="Univera Kontör Satışı"/>
    <x v="6"/>
    <s v="E-Dönüşüm"/>
    <s v="Unidox"/>
    <n v="1.177"/>
    <m/>
    <n v="100000"/>
    <m/>
    <m/>
    <m/>
    <m/>
    <m/>
    <n v="117700"/>
    <m/>
    <m/>
    <m/>
    <m/>
    <m/>
    <m/>
    <s v="Miya"/>
    <s v="Mevcut Müşteri"/>
    <s v="Yeni Satış"/>
    <s v="Kontor"/>
    <s v="Kontor Satışı"/>
    <s v="Diğer"/>
    <s v="Kanal Satış"/>
    <s v="Miya"/>
    <s v="Yurt İçi"/>
    <s v="Türkiye"/>
    <s v="Merkez"/>
  </r>
  <r>
    <m/>
    <m/>
    <x v="389"/>
    <s v="Q3"/>
    <x v="1"/>
    <x v="8"/>
    <m/>
    <s v="ZYS GIDA GROUP SAN. VE TİC. ŞTİ."/>
    <s v="UH.01.002"/>
    <s v="Unidox Kontör"/>
    <s v="Univera Kontör Satışı"/>
    <x v="6"/>
    <s v="E-Dönüşüm"/>
    <s v="Unidox"/>
    <n v="1.167"/>
    <m/>
    <n v="100000"/>
    <m/>
    <m/>
    <m/>
    <m/>
    <m/>
    <n v="116700"/>
    <m/>
    <m/>
    <m/>
    <m/>
    <m/>
    <m/>
    <s v="Mondelez"/>
    <s v="Mevcut Müşteri"/>
    <s v="Yeni Satış"/>
    <s v="Kontor"/>
    <s v="Kontor Satışı"/>
    <s v="Diğer"/>
    <s v="Univera Satış"/>
    <s v="Saha Satış"/>
    <s v="Yurt İçi"/>
    <s v="Türkiye"/>
    <s v="Dist"/>
  </r>
  <r>
    <m/>
    <m/>
    <x v="389"/>
    <s v="Q3"/>
    <x v="1"/>
    <x v="8"/>
    <m/>
    <s v="KERİM ÖZEL"/>
    <s v="UH.01.002"/>
    <s v="Unidox Kontör"/>
    <s v="Univera Kontör Satışı"/>
    <x v="6"/>
    <s v="E-Dönüşüm"/>
    <s v="Unidox"/>
    <n v="3"/>
    <m/>
    <n v="10000"/>
    <m/>
    <m/>
    <m/>
    <m/>
    <m/>
    <n v="30000"/>
    <m/>
    <m/>
    <m/>
    <m/>
    <m/>
    <m/>
    <s v="Kerim Özel"/>
    <s v="Yeni Müşteri"/>
    <s v="Yeni Satış"/>
    <s v="Kontor"/>
    <s v="Kontor Satışı"/>
    <s v="Diğer"/>
    <s v="Univera Satış"/>
    <s v="Saha Satış"/>
    <s v="Yurt İçi"/>
    <s v="Türkiye"/>
    <s v="Merkez"/>
  </r>
  <r>
    <m/>
    <m/>
    <x v="389"/>
    <s v="Q3"/>
    <x v="1"/>
    <x v="8"/>
    <m/>
    <s v="MEGA YAPI MARKET JENERATÖR VE HIRDAVAT CUMA YILMAZ"/>
    <s v="UH.01.002"/>
    <s v="Unidox Kontör"/>
    <s v="Univera Kontör Satışı"/>
    <x v="21"/>
    <s v="E-Dönüşüm"/>
    <s v="Unidox"/>
    <n v="3.5419999999999998"/>
    <m/>
    <n v="10000"/>
    <m/>
    <m/>
    <m/>
    <m/>
    <m/>
    <n v="35420"/>
    <m/>
    <m/>
    <m/>
    <m/>
    <m/>
    <m/>
    <s v="Mega Yapı"/>
    <s v="Yeni Müşteri"/>
    <s v="Yeni Satış"/>
    <s v="Kontor"/>
    <s v="Kontor Satışı"/>
    <s v="Diğer"/>
    <s v="Univera Satış"/>
    <s v="Saha Satış"/>
    <s v="Yurt İçi"/>
    <s v="Türkiye"/>
    <s v="Merkez"/>
  </r>
  <r>
    <m/>
    <m/>
    <x v="389"/>
    <s v="Q3"/>
    <x v="1"/>
    <x v="8"/>
    <m/>
    <s v="Gül-Paş Tem.Mad. Gıda Dağ.Taş.San.ve Tic.Ltd.Şti."/>
    <s v="SH.02.001"/>
    <s v="Stokbar Panorama - Yazılım Bakımı Hizmeti"/>
    <s v="Univera - Unilever"/>
    <x v="13"/>
    <s v="Stokbar"/>
    <s v="Stokbar"/>
    <n v="54640"/>
    <m/>
    <n v="1"/>
    <m/>
    <n v="54640"/>
    <m/>
    <n v="0"/>
    <m/>
    <n v="54640"/>
    <m/>
    <m/>
    <m/>
    <m/>
    <m/>
    <m/>
    <s v="Unilever"/>
    <s v="Mevcut Müşteri"/>
    <s v="Yenileme"/>
    <s v="Hizmet"/>
    <s v="Bakım ve Destek Hizmeti"/>
    <s v="Diğer"/>
    <s v="Univera Satış"/>
    <s v="Saha Satış"/>
    <s v="Yurt İçi"/>
    <s v="Türkiye"/>
    <s v="Dist"/>
  </r>
  <r>
    <m/>
    <m/>
    <x v="389"/>
    <s v="Q3"/>
    <x v="1"/>
    <x v="8"/>
    <m/>
    <s v="AKCAN TEMİZLİK MADDELERİ SAN.VE TİC.A.Ş."/>
    <s v="SH.01.001"/>
    <s v="Stokbar Panorama - Proje ve Ürün Yönetimi Danışmanlığı Hizmeti"/>
    <s v="Univera - Unilever"/>
    <x v="13"/>
    <s v="Stokbar"/>
    <s v="Stokbar"/>
    <n v="15225"/>
    <m/>
    <n v="10"/>
    <m/>
    <m/>
    <m/>
    <m/>
    <m/>
    <n v="152250"/>
    <m/>
    <m/>
    <m/>
    <m/>
    <m/>
    <m/>
    <s v="Unilever"/>
    <s v="Mevcut Müşteri"/>
    <s v="Yeni Satış"/>
    <s v="Hizmet"/>
    <s v="Proje Yönetimi ve Danışmanlık"/>
    <s v="Diğer"/>
    <s v="Univera Satış"/>
    <s v="Saha Satış"/>
    <s v="Yurt İçi"/>
    <s v="Türkiye"/>
    <s v="Dist"/>
  </r>
  <r>
    <m/>
    <m/>
    <x v="389"/>
    <s v="Q3"/>
    <x v="1"/>
    <x v="8"/>
    <m/>
    <s v="BAŞAK PAZARLAMA TEMİZLİK VE GIDA ÜRÜNLERİ LTD ŞTİ"/>
    <s v="SH.01.001"/>
    <s v="Stokbar Panorama - Proje ve Ürün Yönetimi Danışmanlığı Hizmeti"/>
    <s v="Univera - Unilever"/>
    <x v="13"/>
    <s v="Stokbar"/>
    <s v="Stokbar"/>
    <n v="15225"/>
    <m/>
    <n v="10"/>
    <m/>
    <m/>
    <m/>
    <m/>
    <m/>
    <n v="152250"/>
    <m/>
    <m/>
    <m/>
    <m/>
    <m/>
    <m/>
    <s v="Unilever"/>
    <s v="Mevcut Müşteri"/>
    <s v="Yeni Satış"/>
    <s v="Hizmet"/>
    <s v="Proje Yönetimi ve Danışmanlık"/>
    <s v="Diğer"/>
    <s v="Univera Satış"/>
    <s v="Saha Satış"/>
    <s v="Yurt İçi"/>
    <s v="Türkiye"/>
    <s v="Dist"/>
  </r>
  <r>
    <m/>
    <m/>
    <x v="389"/>
    <s v="Q3"/>
    <x v="1"/>
    <x v="8"/>
    <m/>
    <s v="Gül-Paş Tem.Mad. Gıda Dağ.Taş.San.ve Tic.Ltd.Şti."/>
    <s v="SH.01.001"/>
    <s v="Stokbar Panorama - Proje ve Ürün Yönetimi Danışmanlığı Hizmeti"/>
    <s v="Univera - Unilever"/>
    <x v="13"/>
    <s v="Stokbar"/>
    <s v="Stokbar"/>
    <n v="15225"/>
    <m/>
    <n v="10"/>
    <m/>
    <m/>
    <m/>
    <m/>
    <m/>
    <n v="152250"/>
    <m/>
    <m/>
    <m/>
    <m/>
    <m/>
    <m/>
    <s v="Unilever"/>
    <s v="Mevcut Müşteri"/>
    <s v="Yeni Satış"/>
    <s v="Hizmet"/>
    <s v="Proje Yönetimi ve Danışmanlık"/>
    <s v="Diğer"/>
    <s v="Univera Satış"/>
    <s v="Saha Satış"/>
    <s v="Yurt İçi"/>
    <s v="Türkiye"/>
    <s v="Dist"/>
  </r>
  <r>
    <m/>
    <m/>
    <x v="389"/>
    <s v="Q3"/>
    <x v="1"/>
    <x v="8"/>
    <s v="İptal"/>
    <s v="Gül-Paş Tem.Mad. Gıda Dağ.Taş.San.ve Tic.Ltd.Şti."/>
    <s v="SH.01.001"/>
    <s v="Stokbar Panorama - Proje ve Ürün Yönetimi Danışmanlığı Hizmeti"/>
    <s v="Univera - Unilever"/>
    <x v="13"/>
    <s v="Stokbar"/>
    <s v="Stokbar"/>
    <n v="15225"/>
    <s v="TRY"/>
    <n v="-10"/>
    <m/>
    <m/>
    <m/>
    <m/>
    <m/>
    <n v="-152250"/>
    <m/>
    <m/>
    <m/>
    <m/>
    <m/>
    <m/>
    <s v="Unilever"/>
    <s v="Mevcut Müşteri"/>
    <s v="Yeni Satış"/>
    <s v="Hizmet"/>
    <s v="Proje Yönetimi ve Danışmanlık"/>
    <s v="Diğer"/>
    <s v="Univera Satış"/>
    <s v="Saha Satış"/>
    <s v="Yurt İçi"/>
    <s v="Türkiye"/>
    <s v="Dist"/>
  </r>
  <r>
    <m/>
    <m/>
    <x v="389"/>
    <s v="Q3"/>
    <x v="1"/>
    <x v="8"/>
    <m/>
    <s v="Gül-Paş Tem.Mad. Gıda Dağ.Taş.San.ve Tic.Ltd.Şti."/>
    <s v="SH.01.001"/>
    <s v="Stokbar Panorama - Proje ve Ürün Yönetimi Danışmanlığı Hizmeti"/>
    <s v="Univera - Unilever"/>
    <x v="13"/>
    <s v="Stokbar"/>
    <s v="Stokbar"/>
    <n v="15225"/>
    <m/>
    <n v="10"/>
    <m/>
    <n v="175000"/>
    <m/>
    <n v="22750"/>
    <m/>
    <n v="152250"/>
    <m/>
    <m/>
    <m/>
    <m/>
    <m/>
    <m/>
    <s v="Unilever"/>
    <s v="Mevcut Müşteri"/>
    <s v="Yeni Satış"/>
    <s v="Hizmet"/>
    <s v="Proje Yönetimi ve Danışmanlık"/>
    <s v="Diğer"/>
    <s v="Univera Satış"/>
    <s v="Saha Satış"/>
    <s v="Yurt İçi"/>
    <s v="Türkiye"/>
    <s v="Dist"/>
  </r>
  <r>
    <m/>
    <m/>
    <x v="389"/>
    <s v="Q3"/>
    <x v="1"/>
    <x v="8"/>
    <m/>
    <s v="AKCAN TEMİZLİK MADDELERİ SAN.VE TİC.A.Ş."/>
    <s v="SY.01.009"/>
    <s v="Stokbar Panorama - Platform Back Office Kullanıcı Yazılımı"/>
    <s v="Univera - Unilever"/>
    <x v="13"/>
    <s v="Stokbar"/>
    <s v="Stokbar"/>
    <n v="17550"/>
    <m/>
    <n v="1"/>
    <m/>
    <m/>
    <m/>
    <m/>
    <m/>
    <n v="17550"/>
    <m/>
    <m/>
    <m/>
    <m/>
    <m/>
    <m/>
    <s v="Unilever"/>
    <s v="Mevcut Müşteri"/>
    <s v="Yeni Satış"/>
    <s v="Lisans"/>
    <s v="Lisans Satışı"/>
    <s v="Diğer"/>
    <s v="Univera Satış"/>
    <s v="Saha Satış"/>
    <s v="Yurt İçi"/>
    <s v="Türkiye"/>
    <s v="Dist"/>
  </r>
  <r>
    <m/>
    <m/>
    <x v="389"/>
    <s v="Q3"/>
    <x v="1"/>
    <x v="8"/>
    <m/>
    <s v="BAŞAK PAZARLAMA TEMİZLİK VE GIDA ÜRÜNLERİ LTD ŞTİ"/>
    <s v="SY.01.009"/>
    <s v="Stokbar Panorama - Platform Back Office Kullanıcı Yazılımı"/>
    <s v="Univera - Unilever"/>
    <x v="13"/>
    <s v="Stokbar"/>
    <s v="Stokbar"/>
    <n v="17550"/>
    <m/>
    <n v="1"/>
    <m/>
    <m/>
    <m/>
    <m/>
    <m/>
    <n v="17550"/>
    <m/>
    <m/>
    <m/>
    <m/>
    <m/>
    <m/>
    <s v="Unilever"/>
    <s v="Mevcut Müşteri"/>
    <s v="Yeni Satış"/>
    <s v="Lisans"/>
    <s v="Lisans Satışı"/>
    <s v="Diğer"/>
    <s v="Univera Satış"/>
    <s v="Saha Satış"/>
    <s v="Yurt İçi"/>
    <s v="Türkiye"/>
    <s v="Dist"/>
  </r>
  <r>
    <m/>
    <m/>
    <x v="389"/>
    <s v="Q3"/>
    <x v="1"/>
    <x v="8"/>
    <m/>
    <s v="Gül-Paş Tem.Mad. Gıda Dağ.Taş.San.ve Tic.Ltd.Şti."/>
    <s v="SY.01.009"/>
    <s v="Stokbar Panorama - Platform Back Office Kullanıcı Yazılımı"/>
    <s v="Univera - Unilever"/>
    <x v="13"/>
    <s v="Stokbar"/>
    <s v="Stokbar"/>
    <n v="17550"/>
    <m/>
    <n v="1"/>
    <m/>
    <m/>
    <m/>
    <m/>
    <m/>
    <n v="17550"/>
    <m/>
    <m/>
    <m/>
    <m/>
    <m/>
    <m/>
    <s v="Unilever"/>
    <s v="Mevcut Müşteri"/>
    <s v="Yeni Satış"/>
    <s v="Lisans"/>
    <s v="Lisans Satışı"/>
    <s v="Diğer"/>
    <s v="Univera Satış"/>
    <s v="Saha Satış"/>
    <s v="Yurt İçi"/>
    <s v="Türkiye"/>
    <s v="Dist"/>
  </r>
  <r>
    <m/>
    <m/>
    <x v="389"/>
    <s v="Q3"/>
    <x v="1"/>
    <x v="8"/>
    <m/>
    <s v="Gül-Paş Tem.Mad. Gıda Dağ.Taş.San.ve Tic.Ltd.Şti."/>
    <s v="SY.01.009"/>
    <s v="Stokbar Panorama - Platform Back Office Kullanıcı Yazılımı"/>
    <s v="Univera - Unilever"/>
    <x v="13"/>
    <s v="Stokbar"/>
    <s v="Stokbar"/>
    <n v="17550"/>
    <m/>
    <n v="-1"/>
    <m/>
    <m/>
    <m/>
    <m/>
    <m/>
    <n v="-17550"/>
    <m/>
    <m/>
    <m/>
    <m/>
    <m/>
    <m/>
    <s v="Unilever"/>
    <s v="Mevcut Müşteri"/>
    <s v="Yeni Satış"/>
    <s v="Lisans"/>
    <s v="Lisans Satışı"/>
    <s v="Diğer"/>
    <s v="Univera Satış"/>
    <s v="Saha Satış"/>
    <s v="Yurt İçi"/>
    <s v="Türkiye"/>
    <s v="Dist"/>
  </r>
  <r>
    <m/>
    <m/>
    <x v="389"/>
    <s v="Q3"/>
    <x v="1"/>
    <x v="8"/>
    <m/>
    <s v="Gül-Paş Tem.Mad. Gıda Dağ.Taş.San.ve Tic.Ltd.Şti."/>
    <s v="SY.01.009"/>
    <s v="Stokbar Panorama - Platform Back Office Kullanıcı Yazılımı"/>
    <s v="Univera - Unilever"/>
    <x v="13"/>
    <s v="Stokbar"/>
    <s v="Stokbar"/>
    <n v="17550"/>
    <m/>
    <n v="1"/>
    <m/>
    <n v="19500"/>
    <m/>
    <n v="1950"/>
    <m/>
    <n v="17550"/>
    <m/>
    <m/>
    <m/>
    <m/>
    <m/>
    <m/>
    <s v="Unilever"/>
    <s v="Mevcut Müşteri"/>
    <s v="Yeni Satış"/>
    <s v="Lisans"/>
    <s v="Lisans Satışı"/>
    <s v="Diğer"/>
    <s v="Univera Satış"/>
    <s v="Saha Satış"/>
    <s v="Yurt İçi"/>
    <s v="Türkiye"/>
    <s v="Dist"/>
  </r>
  <r>
    <m/>
    <m/>
    <x v="389"/>
    <s v="Q3"/>
    <x v="1"/>
    <x v="8"/>
    <m/>
    <s v="AKCAN TEMİZLİK MADDELERİ SAN.VE TİC.A.Ş."/>
    <s v="SY.02.002"/>
    <s v="Stokbar Panorama - Mobil (Android) Kullanıcı Yazılımı "/>
    <s v="Univera - Unilever"/>
    <x v="13"/>
    <s v="Stokbar"/>
    <s v="Stokbar"/>
    <n v="15300"/>
    <m/>
    <n v="5"/>
    <m/>
    <m/>
    <m/>
    <m/>
    <m/>
    <n v="76500"/>
    <m/>
    <m/>
    <m/>
    <m/>
    <m/>
    <m/>
    <s v="Unilever"/>
    <s v="Mevcut Müşteri"/>
    <s v="Yeni Satış"/>
    <s v="Lisans"/>
    <s v="Lisans Satışı"/>
    <s v="Diğer"/>
    <s v="Univera Satış"/>
    <s v="Saha Satış"/>
    <s v="Yurt İçi"/>
    <s v="Türkiye"/>
    <s v="Dist"/>
  </r>
  <r>
    <m/>
    <m/>
    <x v="389"/>
    <s v="Q3"/>
    <x v="1"/>
    <x v="8"/>
    <m/>
    <s v="BAŞAK PAZARLAMA TEMİZLİK VE GIDA ÜRÜNLERİ LTD ŞTİ"/>
    <s v="SY.02.002"/>
    <s v="Stokbar Panorama - Mobil (Android) Kullanıcı Yazılımı "/>
    <s v="Univera - Unilever"/>
    <x v="13"/>
    <s v="Stokbar"/>
    <s v="Stokbar"/>
    <n v="15300"/>
    <m/>
    <n v="5"/>
    <m/>
    <m/>
    <m/>
    <m/>
    <m/>
    <n v="76500"/>
    <m/>
    <m/>
    <m/>
    <m/>
    <m/>
    <m/>
    <s v="Unilever"/>
    <s v="Mevcut Müşteri"/>
    <s v="Yeni Satış"/>
    <s v="Lisans"/>
    <s v="Lisans Satışı"/>
    <s v="Diğer"/>
    <s v="Univera Satış"/>
    <s v="Saha Satış"/>
    <s v="Yurt İçi"/>
    <s v="Türkiye"/>
    <s v="Dist"/>
  </r>
  <r>
    <m/>
    <m/>
    <x v="389"/>
    <s v="Q3"/>
    <x v="1"/>
    <x v="8"/>
    <m/>
    <s v="Gül-Paş Tem.Mad. Gıda Dağ.Taş.San.ve Tic.Ltd.Şti."/>
    <s v="SY.02.002"/>
    <s v="Stokbar Panorama - Mobil (Android) Kullanıcı Yazılımı "/>
    <s v="Univera - Unilever"/>
    <x v="13"/>
    <s v="Stokbar"/>
    <s v="Stokbar"/>
    <n v="15300"/>
    <m/>
    <n v="5"/>
    <m/>
    <m/>
    <m/>
    <m/>
    <m/>
    <n v="76500"/>
    <m/>
    <m/>
    <m/>
    <m/>
    <m/>
    <m/>
    <s v="Unilever"/>
    <s v="Mevcut Müşteri"/>
    <s v="Yeni Satış"/>
    <s v="Lisans"/>
    <s v="Lisans Satışı"/>
    <s v="Diğer"/>
    <s v="Univera Satış"/>
    <s v="Saha Satış"/>
    <s v="Yurt İçi"/>
    <s v="Türkiye"/>
    <s v="Dist"/>
  </r>
  <r>
    <m/>
    <m/>
    <x v="389"/>
    <s v="Q3"/>
    <x v="1"/>
    <x v="8"/>
    <m/>
    <s v="Gül-Paş Tem.Mad. Gıda Dağ.Taş.San.ve Tic.Ltd.Şti."/>
    <s v="SY.02.002"/>
    <s v="Stokbar Panorama - Mobil (Android) Kullanıcı Yazılımı "/>
    <s v="Univera - Unilever"/>
    <x v="13"/>
    <s v="Stokbar"/>
    <s v="Stokbar"/>
    <n v="15300"/>
    <m/>
    <n v="-5"/>
    <m/>
    <m/>
    <m/>
    <m/>
    <m/>
    <n v="-76500"/>
    <m/>
    <m/>
    <m/>
    <m/>
    <m/>
    <m/>
    <s v="Unilever"/>
    <s v="Mevcut Müşteri"/>
    <s v="Yeni Satış"/>
    <s v="Lisans"/>
    <s v="Lisans Satışı"/>
    <s v="Diğer"/>
    <s v="Univera Satış"/>
    <s v="Saha Satış"/>
    <s v="Yurt İçi"/>
    <s v="Türkiye"/>
    <s v="Dist"/>
  </r>
  <r>
    <m/>
    <m/>
    <x v="389"/>
    <s v="Q3"/>
    <x v="1"/>
    <x v="8"/>
    <m/>
    <s v="Gül-Paş Tem.Mad. Gıda Dağ.Taş.San.ve Tic.Ltd.Şti."/>
    <s v="SY.02.002"/>
    <s v="Stokbar Panorama - Mobil (Android) Kullanıcı Yazılımı "/>
    <s v="Univera - Unilever"/>
    <x v="13"/>
    <s v="Stokbar"/>
    <s v="Stokbar"/>
    <n v="15300"/>
    <m/>
    <n v="5"/>
    <m/>
    <n v="90000"/>
    <m/>
    <n v="13500"/>
    <m/>
    <n v="76500"/>
    <m/>
    <m/>
    <m/>
    <m/>
    <m/>
    <m/>
    <s v="Unilever"/>
    <s v="Mevcut Müşteri"/>
    <s v="Yeni Satış"/>
    <s v="Lisans"/>
    <s v="Lisans Satışı"/>
    <s v="Diğer"/>
    <s v="Univera Satış"/>
    <s v="Saha Satış"/>
    <s v="Yurt İçi"/>
    <s v="Türkiye"/>
    <s v="Dist"/>
  </r>
  <r>
    <m/>
    <m/>
    <x v="389"/>
    <s v="Q3"/>
    <x v="1"/>
    <x v="8"/>
    <m/>
    <s v="AKCAN TEMİZLİK MADDELERİ SAN.VE TİC.A.Ş."/>
    <s v="SY.01.008"/>
    <s v="Stokbar Panorama - Depo / Lokasyon Yazılımı"/>
    <s v="Univera - Unilever"/>
    <x v="13"/>
    <s v="Stokbar"/>
    <s v="Stokbar"/>
    <n v="125100"/>
    <m/>
    <n v="1"/>
    <m/>
    <m/>
    <m/>
    <m/>
    <m/>
    <n v="125100"/>
    <m/>
    <m/>
    <m/>
    <m/>
    <m/>
    <m/>
    <s v="Unilever"/>
    <s v="Mevcut Müşteri"/>
    <s v="Yeni Satış"/>
    <s v="Lisans"/>
    <s v="Lisans Satışı"/>
    <s v="Diğer"/>
    <s v="Univera Satış"/>
    <s v="Saha Satış"/>
    <s v="Yurt İçi"/>
    <s v="Türkiye"/>
    <s v="Dist"/>
  </r>
  <r>
    <m/>
    <m/>
    <x v="389"/>
    <s v="Q3"/>
    <x v="1"/>
    <x v="8"/>
    <m/>
    <s v="BAŞAK PAZARLAMA TEMİZLİK VE GIDA ÜRÜNLERİ LTD ŞTİ"/>
    <s v="SY.01.008"/>
    <s v="Stokbar Panorama - Depo / Lokasyon Yazılımı"/>
    <s v="Univera - Unilever"/>
    <x v="13"/>
    <s v="Stokbar"/>
    <s v="Stokbar"/>
    <n v="125100"/>
    <m/>
    <n v="1"/>
    <m/>
    <m/>
    <m/>
    <m/>
    <m/>
    <n v="125100"/>
    <m/>
    <m/>
    <m/>
    <m/>
    <m/>
    <m/>
    <s v="Unilever"/>
    <s v="Mevcut Müşteri"/>
    <s v="Yeni Satış"/>
    <s v="Lisans"/>
    <s v="Lisans Satışı"/>
    <s v="Diğer"/>
    <s v="Univera Satış"/>
    <s v="Saha Satış"/>
    <s v="Yurt İçi"/>
    <s v="Türkiye"/>
    <s v="Dist"/>
  </r>
  <r>
    <m/>
    <m/>
    <x v="389"/>
    <s v="Q3"/>
    <x v="1"/>
    <x v="8"/>
    <m/>
    <s v="Gül-Paş Tem.Mad. Gıda Dağ.Taş.San.ve Tic.Ltd.Şti."/>
    <s v="SY.01.008"/>
    <s v="Stokbar Panorama - Depo / Lokasyon Yazılımı"/>
    <s v="Univera - Unilever"/>
    <x v="13"/>
    <s v="Stokbar"/>
    <s v="Stokbar"/>
    <n v="125100"/>
    <m/>
    <n v="1"/>
    <m/>
    <m/>
    <m/>
    <m/>
    <m/>
    <n v="125100"/>
    <m/>
    <m/>
    <m/>
    <m/>
    <m/>
    <m/>
    <s v="Unilever"/>
    <s v="Mevcut Müşteri"/>
    <s v="Yeni Satış"/>
    <s v="Lisans"/>
    <s v="Lisans Satışı"/>
    <s v="Diğer"/>
    <s v="Univera Satış"/>
    <s v="Saha Satış"/>
    <s v="Yurt İçi"/>
    <s v="Türkiye"/>
    <s v="Dist"/>
  </r>
  <r>
    <m/>
    <m/>
    <x v="389"/>
    <s v="Q3"/>
    <x v="1"/>
    <x v="8"/>
    <m/>
    <s v="Gül-Paş Tem.Mad. Gıda Dağ.Taş.San.ve Tic.Ltd.Şti."/>
    <s v="SY.01.008"/>
    <s v="Stokbar Panorama - Depo / Lokasyon Yazılımı"/>
    <s v="Univera - Unilever"/>
    <x v="13"/>
    <s v="Stokbar"/>
    <s v="Stokbar"/>
    <n v="125100"/>
    <m/>
    <n v="-1"/>
    <m/>
    <m/>
    <m/>
    <m/>
    <m/>
    <n v="-125100"/>
    <m/>
    <m/>
    <m/>
    <m/>
    <m/>
    <m/>
    <s v="Unilever"/>
    <s v="Mevcut Müşteri"/>
    <s v="Yeni Satış"/>
    <s v="Lisans"/>
    <s v="Lisans Satışı"/>
    <s v="Diğer"/>
    <s v="Univera Satış"/>
    <s v="Saha Satış"/>
    <s v="Yurt İçi"/>
    <s v="Türkiye"/>
    <s v="Dist"/>
  </r>
  <r>
    <m/>
    <m/>
    <x v="389"/>
    <s v="Q3"/>
    <x v="1"/>
    <x v="8"/>
    <m/>
    <s v="Gül-Paş Tem.Mad. Gıda Dağ.Taş.San.ve Tic.Ltd.Şti."/>
    <s v="SY.01.008"/>
    <s v="Stokbar Panorama - Depo / Lokasyon Yazılımı"/>
    <s v="Univera - Unilever"/>
    <x v="13"/>
    <s v="Stokbar"/>
    <s v="Stokbar"/>
    <n v="125100"/>
    <m/>
    <n v="1"/>
    <m/>
    <n v="139000"/>
    <m/>
    <n v="13900"/>
    <m/>
    <n v="125100"/>
    <m/>
    <m/>
    <m/>
    <m/>
    <m/>
    <m/>
    <s v="Unilever"/>
    <s v="Mevcut Müşteri"/>
    <s v="Yeni Satış"/>
    <s v="Lisans"/>
    <s v="Lisans Satışı"/>
    <s v="Diğer"/>
    <s v="Univera Satış"/>
    <s v="Saha Satış"/>
    <s v="Yurt İçi"/>
    <s v="Türkiye"/>
    <s v="Dist"/>
  </r>
  <r>
    <m/>
    <m/>
    <x v="389"/>
    <s v="Q3"/>
    <x v="1"/>
    <x v="8"/>
    <m/>
    <s v="AKCAN TEMİZLİK MADDELERİ SAN.VE TİC.A.Ş."/>
    <s v="SH.03.004"/>
    <s v="Stokbar Panorama - Çağrı Merkezi Hizmeti (Depo/Lokasyon)"/>
    <s v="Univera - Unilever"/>
    <x v="13"/>
    <s v="Stokbar"/>
    <s v="Stokbar"/>
    <n v="54000"/>
    <m/>
    <n v="1"/>
    <m/>
    <m/>
    <m/>
    <m/>
    <m/>
    <n v="54000"/>
    <m/>
    <m/>
    <m/>
    <m/>
    <m/>
    <m/>
    <s v="Unilever"/>
    <s v="Mevcut Müşteri"/>
    <s v="Yenileme"/>
    <s v="Hizmet"/>
    <s v="Çağrı Merkezi"/>
    <s v="Diğer"/>
    <s v="Univera Satış"/>
    <s v="Saha Satış"/>
    <s v="Yurt İçi"/>
    <s v="Türkiye"/>
    <s v="Dist"/>
  </r>
  <r>
    <m/>
    <m/>
    <x v="389"/>
    <s v="Q3"/>
    <x v="1"/>
    <x v="8"/>
    <m/>
    <s v="BAŞAK PAZARLAMA TEMİZLİK VE GIDA ÜRÜNLERİ LTD ŞTİ"/>
    <s v="SH.03.004"/>
    <s v="Stokbar Panorama - Çağrı Merkezi Hizmeti (Depo/Lokasyon)"/>
    <s v="Univera - Unilever"/>
    <x v="13"/>
    <s v="Stokbar"/>
    <s v="Stokbar"/>
    <n v="54000"/>
    <m/>
    <n v="1"/>
    <m/>
    <m/>
    <m/>
    <m/>
    <m/>
    <n v="54000"/>
    <m/>
    <m/>
    <m/>
    <m/>
    <m/>
    <m/>
    <s v="Unilever"/>
    <s v="Mevcut Müşteri"/>
    <s v="Yenileme"/>
    <s v="Hizmet"/>
    <s v="Çağrı Merkezi"/>
    <s v="Diğer"/>
    <s v="Univera Satış"/>
    <s v="Saha Satış"/>
    <s v="Yurt İçi"/>
    <s v="Türkiye"/>
    <s v="Dist"/>
  </r>
  <r>
    <m/>
    <m/>
    <x v="389"/>
    <s v="Q3"/>
    <x v="1"/>
    <x v="8"/>
    <m/>
    <s v="Gül-Paş Tem.Mad. Gıda Dağ.Taş.San.ve Tic.Ltd.Şti."/>
    <s v="SH.03.004"/>
    <s v="Stokbar Panorama - Çağrı Merkezi Hizmeti (Depo/Lokasyon)"/>
    <s v="Univera - Unilever"/>
    <x v="13"/>
    <s v="Stokbar"/>
    <s v="Stokbar"/>
    <n v="54000"/>
    <m/>
    <n v="1"/>
    <m/>
    <m/>
    <m/>
    <m/>
    <m/>
    <n v="54000"/>
    <m/>
    <m/>
    <m/>
    <m/>
    <m/>
    <m/>
    <s v="Unilever"/>
    <s v="Mevcut Müşteri"/>
    <s v="Yenileme"/>
    <s v="Hizmet"/>
    <s v="Çağrı Merkezi"/>
    <s v="Diğer"/>
    <s v="Univera Satış"/>
    <s v="Saha Satış"/>
    <s v="Yurt İçi"/>
    <s v="Türkiye"/>
    <s v="Dist"/>
  </r>
  <r>
    <m/>
    <m/>
    <x v="389"/>
    <s v="Q3"/>
    <x v="1"/>
    <x v="8"/>
    <m/>
    <s v="Gül-Paş Tem.Mad. Gıda Dağ.Taş.San.ve Tic.Ltd.Şti."/>
    <s v="SH.03.004"/>
    <s v="Stokbar Panorama - Çağrı Merkezi Hizmeti (Depo/Lokasyon)"/>
    <s v="Univera - Unilever"/>
    <x v="13"/>
    <s v="Stokbar"/>
    <s v="Stokbar"/>
    <n v="54000"/>
    <m/>
    <n v="-1"/>
    <m/>
    <m/>
    <m/>
    <m/>
    <m/>
    <n v="-54000"/>
    <m/>
    <m/>
    <m/>
    <m/>
    <m/>
    <m/>
    <s v="Unilever"/>
    <s v="Mevcut Müşteri"/>
    <s v="Yenileme"/>
    <s v="Hizmet"/>
    <s v="Çağrı Merkezi"/>
    <s v="Diğer"/>
    <s v="Univera Satış"/>
    <s v="Saha Satış"/>
    <s v="Yurt İçi"/>
    <s v="Türkiye"/>
    <s v="Dist"/>
  </r>
  <r>
    <m/>
    <m/>
    <x v="389"/>
    <s v="Q3"/>
    <x v="1"/>
    <x v="8"/>
    <m/>
    <s v="Gül-Paş Tem.Mad. Gıda Dağ.Taş.San.ve Tic.Ltd.Şti."/>
    <s v="SH.03.004"/>
    <s v="Stokbar Panorama - Çağrı Merkezi Hizmeti (Depo/Lokasyon)"/>
    <s v="Univera - Unilever"/>
    <x v="13"/>
    <s v="Stokbar"/>
    <s v="Stokbar"/>
    <n v="54000"/>
    <m/>
    <n v="1"/>
    <m/>
    <n v="60000"/>
    <m/>
    <n v="6000"/>
    <m/>
    <n v="54000"/>
    <m/>
    <m/>
    <m/>
    <m/>
    <m/>
    <m/>
    <s v="Unilever"/>
    <s v="Mevcut Müşteri"/>
    <s v="Yenileme"/>
    <s v="Hizmet"/>
    <s v="Çağrı Merkezi"/>
    <s v="Diğer"/>
    <s v="Univera Satış"/>
    <s v="Saha Satış"/>
    <s v="Yurt İçi"/>
    <s v="Türkiye"/>
    <s v="Dist"/>
  </r>
  <r>
    <m/>
    <m/>
    <x v="389"/>
    <s v="Q3"/>
    <x v="1"/>
    <x v="8"/>
    <m/>
    <s v="POLARİS YAZILIM ÇÖZÜMLERİ VE DANIŞMANLIK HİZMETLERİ LTD.ŞTİ."/>
    <s v="SMH.02.001"/>
    <s v="StockMate Yazılım Bakımı Hizmeti"/>
    <s v="Univera - Kanal"/>
    <x v="5"/>
    <s v="Stokbar"/>
    <s v="Stockmate"/>
    <n v="65700"/>
    <m/>
    <n v="1"/>
    <m/>
    <m/>
    <m/>
    <m/>
    <m/>
    <n v="65700"/>
    <m/>
    <m/>
    <m/>
    <m/>
    <m/>
    <m/>
    <s v="Polaris"/>
    <s v="Mevcut Müşteri"/>
    <s v="Yenileme"/>
    <s v="Hizmet"/>
    <s v="Bakım ve Destek Hizmeti"/>
    <s v="Diğer"/>
    <s v="Kanal Satış"/>
    <s v="Polaris"/>
    <s v="Yurt İçi"/>
    <s v="Türkiye"/>
    <s v="Merkez"/>
  </r>
  <r>
    <m/>
    <m/>
    <x v="389"/>
    <s v="Q3"/>
    <x v="1"/>
    <x v="8"/>
    <m/>
    <s v="AKCAN TEMİZLİK MADDELERİ SAN.VE TİC.A.Ş."/>
    <s v="SMH.02.001"/>
    <s v="StockMate Yazılım Bakımı Hizmeti"/>
    <s v="Univera - Unilever"/>
    <x v="13"/>
    <s v="Stokbar"/>
    <s v="Stockmate"/>
    <n v="54640"/>
    <m/>
    <n v="1"/>
    <m/>
    <m/>
    <m/>
    <m/>
    <m/>
    <n v="54640"/>
    <m/>
    <m/>
    <m/>
    <m/>
    <m/>
    <m/>
    <s v="Unilever"/>
    <s v="Mevcut Müşteri"/>
    <s v="Yenileme"/>
    <s v="Hizmet"/>
    <s v="Bakım ve Destek Hizmeti"/>
    <s v="Diğer"/>
    <s v="Univera Satış"/>
    <s v="Saha Satış"/>
    <s v="Yurt İçi"/>
    <s v="Türkiye"/>
    <s v="Dist"/>
  </r>
  <r>
    <m/>
    <m/>
    <x v="389"/>
    <s v="Q3"/>
    <x v="1"/>
    <x v="8"/>
    <m/>
    <s v="BAŞAK PAZARLAMA TEMİZLİK VE GIDA ÜRÜNLERİ LTD ŞTİ"/>
    <s v="SMH.02.001"/>
    <s v="StockMate Yazılım Bakımı Hizmeti"/>
    <s v="Univera - Unilever"/>
    <x v="13"/>
    <s v="Stokbar"/>
    <s v="Stockmate"/>
    <n v="54640"/>
    <m/>
    <n v="1"/>
    <m/>
    <m/>
    <m/>
    <m/>
    <m/>
    <n v="54640"/>
    <m/>
    <m/>
    <m/>
    <m/>
    <m/>
    <m/>
    <s v="Unilever"/>
    <s v="Mevcut Müşteri"/>
    <s v="Yenileme"/>
    <s v="Hizmet"/>
    <s v="Bakım ve Destek Hizmeti"/>
    <s v="Diğer"/>
    <s v="Univera Satış"/>
    <s v="Saha Satış"/>
    <s v="Yurt İçi"/>
    <s v="Türkiye"/>
    <s v="Dist"/>
  </r>
  <r>
    <m/>
    <m/>
    <x v="389"/>
    <s v="Q3"/>
    <x v="1"/>
    <x v="8"/>
    <m/>
    <s v="Gül-Paş Tem.Mad. Gıda Dağ.Taş.San.ve Tic.Ltd.Şti."/>
    <s v="SMH.02.001"/>
    <s v="StockMate Yazılım Bakımı Hizmeti"/>
    <s v="Univera - Unilever"/>
    <x v="13"/>
    <s v="Stokbar"/>
    <s v="Stockmate"/>
    <n v="54640"/>
    <m/>
    <n v="1"/>
    <m/>
    <m/>
    <m/>
    <m/>
    <m/>
    <n v="54640"/>
    <m/>
    <m/>
    <m/>
    <m/>
    <m/>
    <m/>
    <s v="Unilever"/>
    <s v="Mevcut Müşteri"/>
    <s v="Yenileme"/>
    <s v="Hizmet"/>
    <s v="Bakım ve Destek Hizmeti"/>
    <s v="Diğer"/>
    <s v="Univera Satış"/>
    <s v="Saha Satış"/>
    <s v="Yurt İçi"/>
    <s v="Türkiye"/>
    <s v="Dist"/>
  </r>
  <r>
    <m/>
    <m/>
    <x v="389"/>
    <s v="Q3"/>
    <x v="1"/>
    <x v="8"/>
    <m/>
    <s v="Gül-Paş Tem.Mad. Gıda Dağ.Taş.San.ve Tic.Ltd.Şti."/>
    <s v="SMH.02.001"/>
    <s v="StockMate Yazılım Bakımı Hizmeti"/>
    <s v="Univera - Unilever"/>
    <x v="13"/>
    <s v="Stokbar"/>
    <s v="Stockmate"/>
    <n v="54640"/>
    <m/>
    <n v="-1"/>
    <m/>
    <m/>
    <m/>
    <m/>
    <m/>
    <n v="-54640"/>
    <m/>
    <m/>
    <m/>
    <m/>
    <m/>
    <m/>
    <s v="Unilever"/>
    <s v="Mevcut Müşteri"/>
    <s v="Yenileme"/>
    <s v="Hizmet"/>
    <s v="Bakım ve Destek Hizmeti"/>
    <s v="Diğer"/>
    <s v="Univera Satış"/>
    <s v="Saha Satış"/>
    <s v="Yurt İçi"/>
    <s v="Türkiye"/>
    <s v="Dist"/>
  </r>
  <r>
    <m/>
    <m/>
    <x v="389"/>
    <s v="Q3"/>
    <x v="1"/>
    <x v="8"/>
    <m/>
    <s v="POLARİS YAZILIM ÇÖZÜMLERİ VE DANIŞMANLIK HİZMETLERİ LTD.ŞTİ."/>
    <s v="SMY.02.001"/>
    <s v="StockMate Mobile Depo Personeli El Terminali Yazılımı"/>
    <s v="Univera - Kanal"/>
    <x v="5"/>
    <s v="Stokbar"/>
    <s v="Stockmate"/>
    <n v="6727.5"/>
    <m/>
    <n v="2"/>
    <m/>
    <m/>
    <m/>
    <m/>
    <m/>
    <n v="13455"/>
    <m/>
    <m/>
    <m/>
    <m/>
    <m/>
    <m/>
    <s v="Polaris"/>
    <s v="Mevcut Müşteri"/>
    <s v="Yeni Satış"/>
    <s v="Lisans"/>
    <s v="Lisans Satışı"/>
    <s v="Diğer"/>
    <s v="Kanal Satış"/>
    <s v="Polaris"/>
    <s v="Yurt İçi"/>
    <s v="Türkiye"/>
    <s v="Merkez"/>
  </r>
  <r>
    <m/>
    <m/>
    <x v="389"/>
    <s v="Q3"/>
    <x v="1"/>
    <x v="8"/>
    <m/>
    <s v="POLARİS YAZILIM ÇÖZÜMLERİ VE DANIŞMANLIK HİZMETLERİ LTD.ŞTİ."/>
    <s v="SMY.01.003"/>
    <s v="StockMate Ek Kullanıcı Yazılımı (+1)"/>
    <s v="Univera - Kanal"/>
    <x v="5"/>
    <s v="Stokbar"/>
    <s v="Stockmate"/>
    <n v="4485"/>
    <m/>
    <n v="2"/>
    <m/>
    <m/>
    <m/>
    <m/>
    <m/>
    <n v="8970"/>
    <m/>
    <m/>
    <m/>
    <m/>
    <m/>
    <m/>
    <s v="Polaris"/>
    <s v="Mevcut Müşteri"/>
    <s v="Yeni Satış"/>
    <s v="Lisans"/>
    <s v="Lisans Satışı"/>
    <s v="Diğer"/>
    <s v="Kanal Satış"/>
    <s v="Polaris"/>
    <s v="Yurt İçi"/>
    <s v="Türkiye"/>
    <s v="Merkez"/>
  </r>
  <r>
    <m/>
    <m/>
    <x v="389"/>
    <s v="Q3"/>
    <x v="1"/>
    <x v="8"/>
    <m/>
    <s v="POLARİS YAZILIM ÇÖZÜMLERİ VE DANIŞMANLIK HİZMETLERİ LTD.ŞTİ."/>
    <s v="SMY.01.001"/>
    <s v="StockMate Depo Stok Yönetimi Yazılımı"/>
    <s v="Univera - Kanal"/>
    <x v="5"/>
    <s v="Stokbar"/>
    <s v="Stockmate"/>
    <n v="156975"/>
    <m/>
    <n v="1"/>
    <m/>
    <m/>
    <m/>
    <m/>
    <m/>
    <n v="156975"/>
    <m/>
    <m/>
    <m/>
    <m/>
    <m/>
    <m/>
    <s v="Polaris"/>
    <s v="Mevcut Müşteri"/>
    <s v="Yeni Satış"/>
    <s v="Lisans"/>
    <s v="Lisans Satışı"/>
    <s v="Diğer"/>
    <s v="Kanal Satış"/>
    <s v="Polaris"/>
    <s v="Yurt İçi"/>
    <s v="Türkiye"/>
    <s v="Merkez"/>
  </r>
  <r>
    <m/>
    <m/>
    <x v="389"/>
    <s v="Q3"/>
    <x v="1"/>
    <x v="8"/>
    <m/>
    <s v="LEANK BUSİNESS SOLUTİONS LTD."/>
    <s v="QMH.02.001"/>
    <s v="QuestMate Yazılım Bakımı Hizmeti"/>
    <s v="Univera - Kanal"/>
    <x v="5"/>
    <s v="Quest"/>
    <s v="QuestMate"/>
    <n v="20223"/>
    <m/>
    <n v="1"/>
    <m/>
    <m/>
    <m/>
    <m/>
    <m/>
    <n v="20223"/>
    <m/>
    <m/>
    <m/>
    <m/>
    <m/>
    <m/>
    <s v="Leank"/>
    <s v="Mevcut Müşteri"/>
    <s v="Yenileme"/>
    <s v="Hizmet"/>
    <s v="Bakım ve Destek Hizmeti"/>
    <s v="Diğer"/>
    <s v="Kanal Satış"/>
    <s v="Saha Satış"/>
    <s v="Yurt İçi"/>
    <s v="Türkiye"/>
    <s v="Merkez"/>
  </r>
  <r>
    <m/>
    <m/>
    <x v="389"/>
    <s v="Q3"/>
    <x v="1"/>
    <x v="8"/>
    <m/>
    <s v="JTI Tütün Ürünleri Pazarlama A.Ş."/>
    <s v="QH.06.001"/>
    <s v="Quest Panorama - Yazılım Geliştirme Hizmeti"/>
    <s v="Univera - JTI"/>
    <x v="11"/>
    <s v="Quest"/>
    <s v="Quest"/>
    <n v="11900"/>
    <m/>
    <n v="19.7"/>
    <m/>
    <m/>
    <m/>
    <m/>
    <m/>
    <n v="234430"/>
    <m/>
    <m/>
    <m/>
    <m/>
    <m/>
    <m/>
    <s v="JTI"/>
    <s v="Mevcut Müşteri"/>
    <s v="Yeni Satış"/>
    <s v="Hizmet"/>
    <s v="Yazılım Geliştirme"/>
    <s v="Key Account"/>
    <s v="Univera Satış"/>
    <s v="Saha Satış"/>
    <s v="Yurt İçi"/>
    <s v="Türkiye"/>
    <s v="Merkez"/>
  </r>
  <r>
    <m/>
    <m/>
    <x v="389"/>
    <s v="Q3"/>
    <x v="1"/>
    <x v="8"/>
    <m/>
    <s v="ERİKLİ SU VE MEŞRUBAT SAN. TİC. A.Ş"/>
    <s v="QH.02.001"/>
    <s v="Quest Panorama - Yazılım Bakımı, Yaşatma ve Merkezi Destek Hizmeti"/>
    <s v="Univera - Nestle Waters"/>
    <x v="11"/>
    <s v="Quest"/>
    <s v="Quest"/>
    <n v="193624.92"/>
    <m/>
    <n v="1"/>
    <m/>
    <m/>
    <m/>
    <m/>
    <m/>
    <n v="193624.92"/>
    <m/>
    <m/>
    <m/>
    <m/>
    <m/>
    <m/>
    <s v="Nestle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389"/>
    <s v="Q3"/>
    <x v="1"/>
    <x v="8"/>
    <m/>
    <s v="JTI INTERNATIONAL SA"/>
    <s v="QH.02.001"/>
    <s v="Quest Panorama - Yazılım Bakımı, Yaşatma ve Merkezi Destek Hizmeti"/>
    <s v="Univera - JTI İran"/>
    <x v="16"/>
    <s v="Quest"/>
    <s v="Quest"/>
    <n v="87836.528760000001"/>
    <m/>
    <n v="6"/>
    <m/>
    <m/>
    <m/>
    <m/>
    <m/>
    <n v="527019.17255999998"/>
    <m/>
    <m/>
    <m/>
    <n v="1000001765"/>
    <m/>
    <m/>
    <s v="JTI"/>
    <s v="Mevcut Müşteri"/>
    <s v="Yenileme"/>
    <s v="Hizmet"/>
    <s v="Bakım ve Destek Hizmeti"/>
    <s v="Key Account"/>
    <s v="Univera Satış"/>
    <s v="Saha Satış"/>
    <s v="Yurt Dışı"/>
    <s v="İsviçre"/>
    <s v="Merkez"/>
  </r>
  <r>
    <m/>
    <m/>
    <x v="389"/>
    <s v="Q3"/>
    <x v="1"/>
    <x v="8"/>
    <m/>
    <s v="Nestle Gıda Sanayi A.Ş."/>
    <s v="QH.02.001"/>
    <s v="Quest Panorama - Yazılım Bakımı, Yaşatma ve Merkezi Destek Hizmeti"/>
    <s v="Univera - Nestle Retail"/>
    <x v="11"/>
    <s v="Quest"/>
    <s v="Quest"/>
    <n v="387249.84"/>
    <m/>
    <n v="1"/>
    <m/>
    <m/>
    <m/>
    <m/>
    <m/>
    <n v="387249.84"/>
    <m/>
    <m/>
    <m/>
    <m/>
    <m/>
    <m/>
    <s v="Nestle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389"/>
    <s v="Q3"/>
    <x v="1"/>
    <x v="8"/>
    <m/>
    <s v="JTI Tütün Ürünleri Pazarlama A.Ş."/>
    <s v="QH.07.002"/>
    <s v="Quest Panorama - Proje Yönetimi Rapor Geliştirme Hizmeti"/>
    <s v="Univera - JTI"/>
    <x v="11"/>
    <s v="Quest"/>
    <s v="Quest"/>
    <n v="11900"/>
    <m/>
    <n v="9"/>
    <m/>
    <m/>
    <m/>
    <m/>
    <m/>
    <n v="107100"/>
    <m/>
    <m/>
    <m/>
    <m/>
    <m/>
    <m/>
    <s v="JTI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389"/>
    <s v="Q3"/>
    <x v="1"/>
    <x v="8"/>
    <m/>
    <s v="JTI Tütün Ürünleri Pazarlama A.Ş."/>
    <s v="QH.01.001"/>
    <s v="Quest Panorama - Proje ve Ürün Yönetimi Danışmanlığı Hizmeti"/>
    <s v="Univera - JTI"/>
    <x v="11"/>
    <s v="Quest"/>
    <s v="Quest"/>
    <n v="11100.92"/>
    <m/>
    <n v="69"/>
    <m/>
    <m/>
    <m/>
    <m/>
    <m/>
    <n v="765963.48"/>
    <m/>
    <m/>
    <m/>
    <m/>
    <m/>
    <m/>
    <s v="JTI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389"/>
    <s v="Q3"/>
    <x v="1"/>
    <x v="8"/>
    <m/>
    <s v="Nestle Gıda Sanayi A.Ş."/>
    <s v="QH.03.001"/>
    <s v="Quest Panorama - Çağrı Merkezi Hizmeti"/>
    <s v="Univera - Nestle Retail"/>
    <x v="11"/>
    <s v="Quest"/>
    <s v="Quest"/>
    <n v="1405.9"/>
    <m/>
    <n v="1"/>
    <m/>
    <m/>
    <m/>
    <m/>
    <m/>
    <n v="1405.9"/>
    <m/>
    <m/>
    <m/>
    <m/>
    <m/>
    <m/>
    <s v="Nestle"/>
    <s v="Mevcut Müşteri"/>
    <s v="Yenileme"/>
    <s v="Hizmet"/>
    <s v="Çağrı Merkezi"/>
    <s v="Key Account"/>
    <s v="Univera Satış"/>
    <s v="Saha Satış"/>
    <s v="Yurt İçi"/>
    <s v="Türkiye"/>
    <s v="Merkez"/>
  </r>
  <r>
    <m/>
    <m/>
    <x v="389"/>
    <s v="Q3"/>
    <x v="1"/>
    <x v="8"/>
    <m/>
    <s v="ERİKLİ SU VE MEŞRUBAT SAN. TİC. A.Ş"/>
    <s v="QH.03.001"/>
    <s v="Quest Panorama  - Çağrı Merkezi Hizmeti"/>
    <s v="Univera - Nestle Waters"/>
    <x v="11"/>
    <s v="Quest"/>
    <s v="Quest"/>
    <n v="1405.9"/>
    <m/>
    <n v="1"/>
    <m/>
    <m/>
    <m/>
    <m/>
    <m/>
    <n v="1405.9"/>
    <m/>
    <m/>
    <m/>
    <m/>
    <m/>
    <m/>
    <s v="Nestle"/>
    <s v="Mevcut Müşteri"/>
    <s v="Yenileme"/>
    <s v="Hizmet"/>
    <s v="Çağrı Merkezi"/>
    <s v="Key Account"/>
    <s v="Univera Satış"/>
    <s v="Saha Satış"/>
    <s v="Yurt İçi"/>
    <s v="Türkiye"/>
    <s v="Merkez"/>
  </r>
  <r>
    <m/>
    <m/>
    <x v="389"/>
    <s v="Q3"/>
    <x v="1"/>
    <x v="8"/>
    <m/>
    <s v="RA PAZARLAMA LTD. ŞTİ"/>
    <s v="PP.01.002"/>
    <s v="Panorama Platform 8 (P8) Geçiş Yazılımı"/>
    <s v="Univera - Hobby-Ra Pazarlama"/>
    <x v="5"/>
    <s v="Quest"/>
    <s v="Quest"/>
    <n v="33392.589999999997"/>
    <m/>
    <n v="1"/>
    <m/>
    <m/>
    <m/>
    <m/>
    <m/>
    <n v="33392.589999999997"/>
    <m/>
    <m/>
    <m/>
    <m/>
    <m/>
    <m/>
    <s v="Hobby"/>
    <s v="Mevcut Müşteri"/>
    <s v="Yeni Satış"/>
    <s v="Lisans"/>
    <s v="Lisans Satışı"/>
    <s v="Diğer"/>
    <s v="Univera Satış"/>
    <s v="Saha Satış"/>
    <s v="Yurt İçi"/>
    <s v="Türkiye"/>
    <s v="Merkez"/>
  </r>
  <r>
    <m/>
    <m/>
    <x v="389"/>
    <s v="Q3"/>
    <x v="1"/>
    <x v="8"/>
    <m/>
    <s v="POLARİS YAZILIM ÇÖZÜMLERİ VE DANIŞMANLIK HİZMETLERİ LTD.ŞTİ."/>
    <s v="SM.01.003"/>
    <s v="Logo/Netsis Entegrasyonu"/>
    <s v="Univera - Kanal"/>
    <x v="5"/>
    <s v="Stokbar"/>
    <s v="Stockmate"/>
    <n v="26910"/>
    <m/>
    <n v="1"/>
    <m/>
    <m/>
    <m/>
    <m/>
    <m/>
    <n v="26910"/>
    <m/>
    <m/>
    <m/>
    <m/>
    <m/>
    <m/>
    <s v="Polaris"/>
    <s v="Mevcut Müşteri"/>
    <s v="Yeni Satış"/>
    <s v="Lisans"/>
    <s v="Lisans Satışı"/>
    <s v="Diğer"/>
    <s v="Kanal Satış"/>
    <s v="Polaris"/>
    <s v="Yurt İçi"/>
    <s v="Türkiye"/>
    <s v="Merkez"/>
  </r>
  <r>
    <m/>
    <m/>
    <x v="389"/>
    <s v="Q3"/>
    <x v="1"/>
    <x v="8"/>
    <m/>
    <s v="Turk Elektronik Para Anonim Şirketi"/>
    <s v="500001210"/>
    <s v="Hakediş Bedeli"/>
    <s v="Univera - Turk ELektronik Para"/>
    <x v="10"/>
    <s v="Bütünleşik Finans"/>
    <s v="Hakediş"/>
    <n v="444199.125"/>
    <m/>
    <n v="1"/>
    <m/>
    <m/>
    <m/>
    <m/>
    <m/>
    <n v="444199.125"/>
    <m/>
    <m/>
    <m/>
    <m/>
    <m/>
    <m/>
    <s v="Türk Elektronik Para A.Ş."/>
    <s v="Param Grup"/>
    <s v="Yeni Satış"/>
    <s v="Komisyon"/>
    <s v="Bütünleşik Finans"/>
    <s v="Param Grup"/>
    <s v="Univera Satış"/>
    <s v="Saha Satış"/>
    <s v="Yurt İçi"/>
    <s v="Türkiye"/>
    <s v="Merkez"/>
  </r>
  <r>
    <m/>
    <m/>
    <x v="389"/>
    <s v="Q1"/>
    <x v="1"/>
    <x v="1"/>
    <m/>
    <s v="DÜZEY TÜKETIM MAL. SAN. PAZ. VE TIC. A.S."/>
    <s v="EH.02.009"/>
    <s v="Enroute Panorama Asset Tracker - Demirbas Modülü Yazilim Bakimi Hizmeti "/>
    <s v="Univera - Düzey Tüketim"/>
    <x v="11"/>
    <s v="Enroute"/>
    <s v="Enroute"/>
    <n v="108324"/>
    <m/>
    <n v="1"/>
    <m/>
    <n v="108324"/>
    <m/>
    <n v="0"/>
    <m/>
    <n v="108324"/>
    <m/>
    <n v="0"/>
    <n v="0"/>
    <m/>
    <m/>
    <m/>
    <s v="Düzey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389"/>
    <s v="Q1"/>
    <x v="1"/>
    <x v="2"/>
    <m/>
    <s v="DOĞUŞ ÇAY VE GIDA MADD.ÜRT.PAZ.İTH.İHR.A.Ş"/>
    <s v="EH.02.001"/>
    <s v="Enroute Panorama - Yillik Yazilim Bakimi, Yasatma ve Merkezi Destek Hizmeti"/>
    <s v="Univera Doğuş Çay Projesi"/>
    <x v="12"/>
    <s v="Enroute"/>
    <s v="Enroute"/>
    <n v="920454.2"/>
    <m/>
    <n v="1"/>
    <m/>
    <n v="920454.2"/>
    <m/>
    <n v="0"/>
    <m/>
    <n v="920454.2"/>
    <m/>
    <n v="0"/>
    <n v="0"/>
    <m/>
    <m/>
    <m/>
    <s v="Doğuş Çay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389"/>
    <s v="Q1"/>
    <x v="1"/>
    <x v="1"/>
    <m/>
    <s v="DÜZEY TÜKETIM MAL. SAN. PAZ. VE TIC. A.S."/>
    <s v="EH.02.001"/>
    <s v="Enroute Panorama - Yillik Yazilim Bakimi, Yasatma ve Merkezi Destek Hizmeti"/>
    <s v="Univera - Düzey Tüketim"/>
    <x v="11"/>
    <s v="Enroute"/>
    <s v="Enroute"/>
    <n v="1197281.1000000001"/>
    <m/>
    <n v="1"/>
    <m/>
    <n v="1197281.1000000001"/>
    <m/>
    <n v="0"/>
    <m/>
    <n v="1197281.1000000001"/>
    <m/>
    <n v="0"/>
    <n v="0"/>
    <m/>
    <m/>
    <m/>
    <s v="Düzey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389"/>
    <s v="Q1"/>
    <x v="1"/>
    <x v="1"/>
    <m/>
    <s v="DÜZEY TÜKETIM MAL. SAN. PAZ. VE TIC. A.S."/>
    <s v="EH.02.001"/>
    <s v="Enroute Panorama - Yillik Yazilim Bakimi, Yasatma ve Merkezi Destek Hizmeti"/>
    <s v="Univera - Düzey Tüketim"/>
    <x v="11"/>
    <s v="Enroute"/>
    <s v="Enroute"/>
    <n v="28384.69"/>
    <m/>
    <n v="1"/>
    <m/>
    <n v="28384.69"/>
    <m/>
    <n v="0"/>
    <m/>
    <n v="28384.69"/>
    <m/>
    <n v="0"/>
    <n v="0"/>
    <m/>
    <m/>
    <m/>
    <s v="Düzey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389"/>
    <s v="Q1"/>
    <x v="1"/>
    <x v="2"/>
    <m/>
    <s v="ERBAK-ULUDAG PAZARLAMA SATIS VE DAGITIM A.S."/>
    <s v="EH.02.001"/>
    <s v="Enroute Panorama - Yillik Yazilim Bakimi, Yasatma ve Merkezi Destek Hizmeti"/>
    <s v="Univera - Uludağ İçecek"/>
    <x v="11"/>
    <s v="Enroute"/>
    <s v="Enroute"/>
    <n v="37666"/>
    <m/>
    <n v="1"/>
    <m/>
    <n v="37666"/>
    <m/>
    <n v="0"/>
    <m/>
    <n v="37666"/>
    <m/>
    <n v="0"/>
    <n v="0"/>
    <m/>
    <m/>
    <m/>
    <s v="Uludağ İçecek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389"/>
    <s v="Q1"/>
    <x v="1"/>
    <x v="2"/>
    <m/>
    <s v="PERNOD RICARD ISTANBUL IÇ VE DIS TIC. LTD. STI"/>
    <s v="EH.02.001"/>
    <s v="Enroute Panorama - Yillik Yazilim Bakimi, Yasatma ve Merkezi Destek Hizmeti"/>
    <s v="Univera - Pernod Ricard"/>
    <x v="13"/>
    <s v="Enroute"/>
    <s v="Enroute"/>
    <n v="17058.78"/>
    <m/>
    <n v="1"/>
    <m/>
    <n v="17058.778900000001"/>
    <m/>
    <n v="-1.1000000000000001E-3"/>
    <m/>
    <n v="17058.78"/>
    <m/>
    <n v="0"/>
    <n v="0"/>
    <m/>
    <m/>
    <m/>
    <s v="Pernod Ricard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389"/>
    <s v="Q1"/>
    <x v="1"/>
    <x v="2"/>
    <m/>
    <s v="ULUDAG IÇECEK TÜRK ANONIM SIRKETI"/>
    <s v="EH.02.001"/>
    <s v="Enroute Panorama - Yillik Yazilim Bakimi, Yasatma ve Merkezi Destek Hizmeti"/>
    <s v="Univera - Uludağ İçecek"/>
    <x v="11"/>
    <s v="Enroute"/>
    <s v="Enroute"/>
    <n v="4717.8999999999996"/>
    <m/>
    <n v="1"/>
    <m/>
    <n v="4717.8999999999996"/>
    <m/>
    <n v="0"/>
    <m/>
    <n v="4717.8999999999996"/>
    <m/>
    <n v="0"/>
    <n v="0"/>
    <m/>
    <m/>
    <m/>
    <s v="Uludağ İçecek"/>
    <s v="Mevcut Müşteri"/>
    <s v="Yeni Satış"/>
    <s v="Hizmet"/>
    <s v="Bakım ve Destek Hizmeti"/>
    <s v="Key Account"/>
    <s v="Univera Satış"/>
    <s v="Saha Satış"/>
    <s v="Yurt İçi"/>
    <s v="Türkiye"/>
    <s v="Merkez"/>
  </r>
  <r>
    <m/>
    <m/>
    <x v="389"/>
    <s v="Q1"/>
    <x v="1"/>
    <x v="2"/>
    <m/>
    <s v="PERNOD RICARD ISTANBUL IÇ VE DIS TIC. LTD. STI"/>
    <s v="EY.06.001"/>
    <s v="Enroute Panorama - Yazilim Gelistirme Hizmeti"/>
    <s v="Univera - Pernod Ricard"/>
    <x v="13"/>
    <s v="Enroute"/>
    <s v="Enroute"/>
    <n v="11420.320066334991"/>
    <m/>
    <n v="18.09"/>
    <m/>
    <n v="206593.5888"/>
    <m/>
    <n v="-1.1999999999999999E-3"/>
    <m/>
    <n v="206593.59"/>
    <m/>
    <n v="0"/>
    <n v="0"/>
    <m/>
    <m/>
    <m/>
    <s v="Pernod Ricard"/>
    <s v="Mevcut Müşteri"/>
    <s v="Yeni Satış"/>
    <s v="Hizmet"/>
    <s v="Yazılım Geliştirme"/>
    <s v="Key Account"/>
    <s v="Univera Satış"/>
    <s v="Saha Satış"/>
    <s v="Yurt İçi"/>
    <s v="Türkiye"/>
    <s v="Merkez"/>
  </r>
  <r>
    <m/>
    <m/>
    <x v="389"/>
    <s v="Q1"/>
    <x v="1"/>
    <x v="2"/>
    <m/>
    <s v="ERİKLİ SU VE MEŞRUBAT SAN. TİC. A.Ş"/>
    <s v="EH.03.003"/>
    <s v="Enroute Panorama - Uzman Destek Hizmeti"/>
    <s v="Univera - Nestle Waters"/>
    <x v="11"/>
    <s v="Enroute"/>
    <s v="Enroute"/>
    <n v="43750"/>
    <m/>
    <n v="1"/>
    <m/>
    <n v="43750"/>
    <m/>
    <n v="0"/>
    <m/>
    <n v="43750"/>
    <m/>
    <n v="0"/>
    <n v="0"/>
    <m/>
    <m/>
    <m/>
    <s v="Nestle"/>
    <s v="Mevcut Müşteri"/>
    <s v="Yenileme"/>
    <s v="Hizmet"/>
    <s v="Uzman Destek Hizmeti"/>
    <s v="Key Account"/>
    <s v="Univera Satış"/>
    <s v="Saha Satış"/>
    <s v="Yurt İçi"/>
    <s v="Türkiye"/>
    <s v="Merkez"/>
  </r>
  <r>
    <m/>
    <m/>
    <x v="389"/>
    <s v="Q1"/>
    <x v="1"/>
    <x v="2"/>
    <m/>
    <s v="Mey İçki Sanayi ve Ticaret A.Ş."/>
    <s v="EH.03.003"/>
    <s v="Enroute Panorama - Uzman Destek Hizmeti"/>
    <s v="Univera - Mey İçki"/>
    <x v="11"/>
    <s v="Enroute"/>
    <s v="Enroute"/>
    <n v="125000"/>
    <m/>
    <n v="1"/>
    <m/>
    <n v="125000"/>
    <m/>
    <n v="0"/>
    <m/>
    <n v="125000"/>
    <m/>
    <n v="0"/>
    <n v="0"/>
    <m/>
    <m/>
    <m/>
    <s v="Mey İçki"/>
    <s v="Mevcut Müşteri"/>
    <s v="Yenileme"/>
    <s v="Hizmet"/>
    <s v="Uzman Destek Hizmeti"/>
    <s v="Key Account"/>
    <s v="Univera Satış"/>
    <s v="Saha Satış"/>
    <s v="Yurt İçi"/>
    <s v="Türkiye"/>
    <s v="Merkez"/>
  </r>
  <r>
    <m/>
    <m/>
    <x v="389"/>
    <s v="Q1"/>
    <x v="1"/>
    <x v="2"/>
    <m/>
    <s v="NESTLE TÜRKIYE GIDA SANAYI A.S."/>
    <s v="EH.03.003"/>
    <s v="Enroute Panorama - Uzman Destek Hizmeti"/>
    <s v="Univera - Nestle Retail"/>
    <x v="11"/>
    <s v="Enroute"/>
    <s v="Enroute"/>
    <n v="43750"/>
    <m/>
    <n v="1"/>
    <m/>
    <n v="43750"/>
    <m/>
    <n v="0"/>
    <m/>
    <n v="43750"/>
    <m/>
    <n v="0"/>
    <n v="0"/>
    <m/>
    <m/>
    <m/>
    <s v="Nestle"/>
    <s v="Mevcut Müşteri"/>
    <s v="Yenileme"/>
    <s v="Hizmet"/>
    <s v="Uzman Destek Hizmeti"/>
    <s v="Key Account"/>
    <s v="Univera Satış"/>
    <s v="Saha Satış"/>
    <s v="Yurt İçi"/>
    <s v="Türkiye"/>
    <s v="Merkez"/>
  </r>
  <r>
    <m/>
    <m/>
    <x v="389"/>
    <s v="Q1"/>
    <x v="1"/>
    <x v="2"/>
    <m/>
    <s v="PERNOD RICARD ISTANBUL IÇ VE DIS TIC. LTD. STI"/>
    <s v="EH.03.003"/>
    <s v="Enroute Panorama - Uzman Destek Hizmeti"/>
    <s v="Univera - Pernod Ricard"/>
    <x v="13"/>
    <s v="Enroute"/>
    <s v="Enroute"/>
    <n v="150000"/>
    <m/>
    <n v="1"/>
    <m/>
    <n v="150000"/>
    <m/>
    <n v="0"/>
    <m/>
    <n v="150000"/>
    <m/>
    <n v="0"/>
    <n v="0"/>
    <m/>
    <m/>
    <m/>
    <s v="Pernod Ricard"/>
    <s v="Mevcut Müşteri"/>
    <s v="Yenileme"/>
    <s v="Hizmet"/>
    <s v="Uzman Destek Hizmeti"/>
    <s v="Key Account"/>
    <s v="Univera Satış"/>
    <s v="Saha Satış"/>
    <s v="Yurt İçi"/>
    <s v="Türkiye"/>
    <s v="Merkez"/>
  </r>
  <r>
    <m/>
    <m/>
    <x v="389"/>
    <s v="Q1"/>
    <x v="1"/>
    <x v="2"/>
    <m/>
    <s v="NESTLE TÜRKIYE GIDA SANAYI A.S."/>
    <s v="EH.03.006"/>
    <s v="Enroute Panorama - Uzaktan Kurulum ve Efitim Hizmeti"/>
    <s v="Univera - Nestle Professional"/>
    <x v="11"/>
    <s v="Enroute"/>
    <s v="Enroute"/>
    <n v="2948.23"/>
    <m/>
    <n v="25"/>
    <m/>
    <n v="73705.75"/>
    <m/>
    <n v="0"/>
    <m/>
    <n v="73705.75"/>
    <m/>
    <n v="0"/>
    <n v="0"/>
    <m/>
    <m/>
    <m/>
    <s v="Nestle"/>
    <s v="Mevcut Müşteri"/>
    <s v="Yeni Satış"/>
    <s v="Hizmet"/>
    <s v="Kurulum ve Eğitim"/>
    <s v="Key Account"/>
    <s v="Univera Satış"/>
    <s v="Saha Satış"/>
    <s v="Yurt İçi"/>
    <s v="Türkiye"/>
    <s v="Merkez"/>
  </r>
  <r>
    <m/>
    <m/>
    <x v="389"/>
    <s v="Q1"/>
    <x v="1"/>
    <x v="2"/>
    <m/>
    <s v="ULUDAG IÇECEK TÜRK ANONIM SIRKETI"/>
    <s v="EH.05.002"/>
    <s v="Enroute Panorama - Rapor Gelistirme Hizmeti"/>
    <s v="Univera - Uludağ İçecek"/>
    <x v="11"/>
    <s v="Enroute"/>
    <s v="Enroute"/>
    <n v="9828.36"/>
    <m/>
    <n v="10"/>
    <m/>
    <n v="98283.6"/>
    <m/>
    <n v="0"/>
    <m/>
    <n v="98283.6"/>
    <m/>
    <n v="0"/>
    <n v="0"/>
    <m/>
    <m/>
    <m/>
    <s v="Uludağ İçecek"/>
    <s v="Mevcut Müşteri"/>
    <s v="Yeni Satış"/>
    <s v="Hizmet"/>
    <s v="Rapor Geliştirme"/>
    <s v="Key Account"/>
    <s v="Univera Satış"/>
    <s v="Saha Satış"/>
    <s v="Yurt İçi"/>
    <s v="Türkiye"/>
    <s v="Merkez"/>
  </r>
  <r>
    <m/>
    <m/>
    <x v="389"/>
    <s v="Q1"/>
    <x v="1"/>
    <x v="2"/>
    <m/>
    <s v="PERNOD RICARD ISTANBUL IÇ VE DIS TIC. LTD. STI"/>
    <s v="EH.01.001"/>
    <s v="Enroute Panorama - Proje ve Ürün Yönetimi Danışmanlığı Hizmeti"/>
    <s v="Univera - Pernod Ricard"/>
    <x v="13"/>
    <s v="Enroute"/>
    <s v="Enroute"/>
    <n v="9638.4188861985476"/>
    <m/>
    <n v="4.13"/>
    <m/>
    <n v="39806.674599999998"/>
    <m/>
    <n v="4.5999999999999999E-3"/>
    <m/>
    <n v="39806.67"/>
    <m/>
    <n v="0"/>
    <n v="0"/>
    <m/>
    <m/>
    <m/>
    <s v="Pernod Ricard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389"/>
    <s v="Q1"/>
    <x v="1"/>
    <x v="2"/>
    <m/>
    <s v="ERBAK-ULUDAG PAZARLAMA SATIS VE DAGITIM A.S."/>
    <s v="EY.01.014"/>
    <s v="Enroute Panorama - Platform Back Office Kullanici Yazılımi (Enterprise)"/>
    <s v="Univera - Uludağ İçecek"/>
    <x v="11"/>
    <s v="Enroute"/>
    <s v="Enroute"/>
    <n v="6700"/>
    <m/>
    <n v="20"/>
    <m/>
    <n v="134000"/>
    <m/>
    <n v="0"/>
    <m/>
    <n v="134000"/>
    <m/>
    <n v="0"/>
    <n v="0"/>
    <m/>
    <m/>
    <m/>
    <s v="Uludağ İçecek"/>
    <s v="Mevcut Müşteri"/>
    <s v="Yeni Satış"/>
    <s v="Lisans"/>
    <s v="Lisans Satışı"/>
    <s v="Key Account"/>
    <s v="Univera Satış"/>
    <s v="Saha Satış"/>
    <s v="Yurt İçi"/>
    <s v="Türkiye"/>
    <s v="Merkez"/>
  </r>
  <r>
    <m/>
    <m/>
    <x v="389"/>
    <s v="Q1"/>
    <x v="1"/>
    <x v="2"/>
    <m/>
    <s v="PERNOD RICARD ISTANBUL IÇ VE DIS TIC. LTD. STI"/>
    <s v="EY.01.014"/>
    <s v="Enroute Panorama - Platform Back Office Kullanici Yazılımi (Enterprise)"/>
    <s v="Univera - Pernod Ricard"/>
    <x v="13"/>
    <s v="Enroute"/>
    <s v="Enroute"/>
    <n v="10194.49"/>
    <m/>
    <n v="10"/>
    <m/>
    <n v="101944.9"/>
    <m/>
    <n v="0"/>
    <m/>
    <n v="101944.9"/>
    <m/>
    <n v="0"/>
    <n v="0"/>
    <m/>
    <m/>
    <m/>
    <s v="Pernod Ricard"/>
    <s v="Mevcut Müşteri"/>
    <s v="Yeni Satış"/>
    <s v="Lisans"/>
    <s v="Lisans Satışı"/>
    <s v="Key Account"/>
    <s v="Univera Satış"/>
    <s v="Saha Satış"/>
    <s v="Yurt İçi"/>
    <s v="Türkiye"/>
    <s v="Merkez"/>
  </r>
  <r>
    <m/>
    <m/>
    <x v="389"/>
    <s v="Q1"/>
    <x v="1"/>
    <x v="2"/>
    <m/>
    <s v="ULUDAG IÇECEK TÜRK ANONIM SIRKETI"/>
    <s v="EY.01.014"/>
    <s v="Enroute Panorama - Platform Back Office Kullanici Yazılımi (Enterprise)"/>
    <s v="Univera - Uludağ İçecek"/>
    <x v="11"/>
    <s v="Enroute"/>
    <s v="Enroute"/>
    <n v="7032.4600000000009"/>
    <m/>
    <n v="10"/>
    <m/>
    <n v="70324.600000000006"/>
    <m/>
    <n v="0"/>
    <m/>
    <n v="70324.600000000006"/>
    <m/>
    <n v="0"/>
    <n v="0"/>
    <m/>
    <m/>
    <m/>
    <s v="Uludağ İçecek"/>
    <s v="Mevcut Müşteri"/>
    <s v="Yeni Satış"/>
    <s v="Lisans"/>
    <s v="Lisans Satışı"/>
    <s v="Key Account"/>
    <s v="Univera Satış"/>
    <s v="Saha Satış"/>
    <s v="Yurt İçi"/>
    <s v="Türkiye"/>
    <s v="Merkez"/>
  </r>
  <r>
    <m/>
    <m/>
    <x v="389"/>
    <s v="Q1"/>
    <x v="1"/>
    <x v="2"/>
    <m/>
    <s v="ULUDAG IÇECEK TÜRK ANONIM SIRKETI"/>
    <s v="EY.01.001"/>
    <s v="Enroute Panorama - Mobil Satis &amp; Dafitim Çözüm Yazılımi (Enterprise)"/>
    <s v="Univera - Uludağ İçecek"/>
    <x v="11"/>
    <s v="Enroute"/>
    <s v="Enroute"/>
    <n v="581751.56000000006"/>
    <m/>
    <n v="1"/>
    <m/>
    <n v="581751.56000000006"/>
    <m/>
    <n v="0"/>
    <m/>
    <n v="581751.56000000006"/>
    <m/>
    <n v="0"/>
    <n v="0"/>
    <m/>
    <m/>
    <m/>
    <s v="Uludağ İçecek"/>
    <s v="Mevcut Müşteri"/>
    <s v="Yeni Satış"/>
    <s v="Lisans"/>
    <s v="Lisans Satışı"/>
    <s v="Key Account"/>
    <s v="Univera Satış"/>
    <s v="Saha Satış"/>
    <s v="Yurt İçi"/>
    <s v="Türkiye"/>
    <s v="Merkez"/>
  </r>
  <r>
    <m/>
    <m/>
    <x v="389"/>
    <s v="Q1"/>
    <x v="1"/>
    <x v="2"/>
    <m/>
    <s v="ERBAK-ULUDAG PAZARLAMA SATIS VE DAGITIM A.S."/>
    <s v="EY.02.033"/>
    <s v="Enroute Panorama - Mobil Kullanici Yazılımi (Enterprise)"/>
    <s v="Univera - Uludağ İçecek"/>
    <x v="11"/>
    <s v="Enroute"/>
    <s v="Enroute"/>
    <n v="4714"/>
    <m/>
    <n v="20"/>
    <m/>
    <n v="94280"/>
    <m/>
    <n v="0"/>
    <m/>
    <n v="94280"/>
    <m/>
    <n v="0"/>
    <n v="0"/>
    <m/>
    <m/>
    <m/>
    <s v="Uludağ İçecek"/>
    <s v="Mevcut Müşteri"/>
    <s v="Yeni Satış"/>
    <s v="Lisans"/>
    <s v="Lisans Satışı"/>
    <s v="Key Account"/>
    <s v="Univera Satış"/>
    <s v="Saha Satış"/>
    <s v="Yurt İçi"/>
    <s v="Türkiye"/>
    <s v="Merkez"/>
  </r>
  <r>
    <m/>
    <m/>
    <x v="389"/>
    <s v="Q1"/>
    <x v="1"/>
    <x v="2"/>
    <m/>
    <s v="PERNOD RICARD ISTANBUL IÇ VE DIS TIC. LTD. STI"/>
    <s v="EY.02.033"/>
    <s v="Enroute Panorama - Mobil Kullanici Yazılımi (Enterprise)"/>
    <s v="Univera - Pernod Ricard"/>
    <x v="13"/>
    <s v="Enroute"/>
    <s v="Enroute"/>
    <n v="6196.13"/>
    <m/>
    <n v="5"/>
    <m/>
    <n v="30980.65"/>
    <m/>
    <n v="0"/>
    <m/>
    <n v="30980.65"/>
    <m/>
    <n v="0"/>
    <n v="0"/>
    <m/>
    <m/>
    <m/>
    <s v="Pernod Ricard"/>
    <s v="Mevcut Müşteri"/>
    <s v="Yeni Satış"/>
    <s v="Lisans"/>
    <s v="Lisans Satışı"/>
    <s v="Key Account"/>
    <s v="Univera Satış"/>
    <s v="Saha Satış"/>
    <s v="Yurt İçi"/>
    <s v="Türkiye"/>
    <s v="Merkez"/>
  </r>
  <r>
    <m/>
    <m/>
    <x v="389"/>
    <s v="Q3"/>
    <x v="1"/>
    <x v="8"/>
    <m/>
    <s v="DÜNYA MEŞRUBAT GIDA İNŞ.TURİZM PAZ. SAN. VE TİC. LTD. ŞTİ."/>
    <s v="EH.06.001"/>
    <s v="Enroute Panorama - Hosting Hizmeti"/>
    <s v="Univera - JTI"/>
    <x v="11"/>
    <s v="Hosting"/>
    <s v="Enroute"/>
    <n v="11921.530832"/>
    <m/>
    <n v="4"/>
    <m/>
    <m/>
    <m/>
    <m/>
    <m/>
    <n v="47686.123328000001"/>
    <m/>
    <m/>
    <m/>
    <m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389"/>
    <s v="Q3"/>
    <x v="1"/>
    <x v="8"/>
    <m/>
    <s v="FLAŞ TURİZM İNŞAAT TAAHHÜT TİC. LTD. ŞTİ."/>
    <s v="EH.06.001"/>
    <s v="Enroute Panorama - Hosting Hizmeti"/>
    <s v="Univera - JTI"/>
    <x v="11"/>
    <s v="Hosting"/>
    <s v="Enroute"/>
    <n v="11930.104955999999"/>
    <m/>
    <n v="2"/>
    <m/>
    <n v="573.52"/>
    <m/>
    <n v="0"/>
    <m/>
    <n v="23860.209911999998"/>
    <m/>
    <m/>
    <m/>
    <m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389"/>
    <s v="Q3"/>
    <x v="1"/>
    <x v="8"/>
    <m/>
    <s v="JTI INTERNATIONAL SA"/>
    <s v="EH.06.001"/>
    <s v="Enroute Panorama - Hosting Hizmeti"/>
    <s v="Univera - JTI İran"/>
    <x v="16"/>
    <s v="Hosting"/>
    <s v="Enroute"/>
    <n v="478223.38359600003"/>
    <m/>
    <n v="6"/>
    <m/>
    <m/>
    <m/>
    <m/>
    <m/>
    <n v="2869340.3015760002"/>
    <m/>
    <m/>
    <m/>
    <n v="1000001765"/>
    <m/>
    <m/>
    <s v="JTI"/>
    <s v="Mevcut Müşteri"/>
    <s v="Yenileme"/>
    <s v="Hizmet"/>
    <s v="Hosting"/>
    <s v="Key Account"/>
    <s v="Univera Satış"/>
    <s v="Saha Satış"/>
    <s v="Yurt Dışı"/>
    <s v="İsviçre"/>
    <s v="Merkez"/>
  </r>
  <r>
    <m/>
    <m/>
    <x v="389"/>
    <s v="Q3"/>
    <x v="1"/>
    <x v="8"/>
    <m/>
    <s v="KALPAKÇIOĞLU GIDA SAN. VE TİC. LTD. ŞTİ."/>
    <s v="EH.06.001"/>
    <s v="Enroute Panorama - Hosting Hizmeti"/>
    <s v="Univera - JTI"/>
    <x v="11"/>
    <s v="Hosting"/>
    <s v="Enroute"/>
    <n v="11957.1751"/>
    <m/>
    <n v="2"/>
    <m/>
    <n v="573.52"/>
    <m/>
    <n v="0"/>
    <m/>
    <n v="23914.350200000001"/>
    <m/>
    <m/>
    <m/>
    <m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389"/>
    <s v="Q3"/>
    <x v="1"/>
    <x v="8"/>
    <m/>
    <s v="Nestle Gıda Sanayi A.Ş."/>
    <s v="EH.06.001"/>
    <s v="Enroute Panorama - Hosting Hizmeti"/>
    <s v="Univera - Nestle Retail"/>
    <x v="11"/>
    <s v="Hosting"/>
    <s v="Enroute"/>
    <n v="3899864.01"/>
    <m/>
    <n v="1"/>
    <m/>
    <m/>
    <m/>
    <m/>
    <m/>
    <n v="3899864.01"/>
    <m/>
    <m/>
    <m/>
    <m/>
    <m/>
    <m/>
    <s v="Nestle"/>
    <s v="Mevcut Müşteri"/>
    <s v="Yenileme"/>
    <s v="Hizmet"/>
    <s v="Hosting"/>
    <s v="Key Account"/>
    <s v="Univera Satış"/>
    <s v="Saha Satış"/>
    <s v="Yurt İçi"/>
    <s v="Türkiye"/>
    <s v="Merkez"/>
  </r>
  <r>
    <m/>
    <m/>
    <x v="389"/>
    <s v="Q3"/>
    <x v="1"/>
    <x v="8"/>
    <m/>
    <s v="Özçelik Meşrubat ve Gıda Mad.Tic.Paz.A.Ş."/>
    <s v="EH.06.001"/>
    <s v="Enroute Panorama - Hosting Hizmeti"/>
    <s v="Univera - JTI"/>
    <x v="11"/>
    <s v="Hosting"/>
    <s v="Enroute"/>
    <n v="11928.470423999999"/>
    <m/>
    <n v="1"/>
    <m/>
    <n v="286.76"/>
    <m/>
    <n v="0"/>
    <m/>
    <n v="11928.470423999999"/>
    <m/>
    <m/>
    <m/>
    <m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389"/>
    <s v="Q3"/>
    <x v="1"/>
    <x v="8"/>
    <m/>
    <s v="Özçelik Meşrubat ve Gıda Mad.Tic.Paz.A.Ş."/>
    <s v="EH.06.001"/>
    <s v="Enroute Panorama - Hosting Hizmeti"/>
    <s v="Univera - JTI"/>
    <x v="11"/>
    <s v="Hosting"/>
    <s v="Enroute"/>
    <n v="11928.470424000001"/>
    <m/>
    <n v="5"/>
    <m/>
    <n v="1433.8"/>
    <m/>
    <n v="0"/>
    <m/>
    <n v="59642.352120000003"/>
    <m/>
    <m/>
    <m/>
    <m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m/>
    <m/>
    <x v="389"/>
    <s v="Q1"/>
    <x v="1"/>
    <x v="2"/>
    <m/>
    <s v="ULUDAG IÇECEK TÜRK ANONIM SIRKETI"/>
    <s v="EY.01.021"/>
    <s v="Enroute Panorama - Dafitim Kanali (Bayi/Distribütör/Sube) Yazılımi (Enterprise)"/>
    <s v="Univera - Uludağ İçecek"/>
    <x v="11"/>
    <s v="Enroute"/>
    <s v="Enroute"/>
    <n v="18789.490000000002"/>
    <m/>
    <n v="1"/>
    <m/>
    <n v="18789.490000000002"/>
    <m/>
    <n v="0"/>
    <m/>
    <n v="18789.490000000002"/>
    <m/>
    <n v="0"/>
    <n v="0"/>
    <m/>
    <m/>
    <m/>
    <s v="Uludağ İçecek"/>
    <s v="Mevcut Müşteri"/>
    <s v="Yeni Satış"/>
    <s v="Lisans"/>
    <s v="Lisans Satışı"/>
    <s v="Key Account"/>
    <s v="Univera Satış"/>
    <s v="Saha Satış"/>
    <s v="Yurt İçi"/>
    <s v="Türkiye"/>
    <s v="Merkez"/>
  </r>
  <r>
    <m/>
    <m/>
    <x v="389"/>
    <s v="Q1"/>
    <x v="1"/>
    <x v="1"/>
    <m/>
    <s v="DÜZEY TÜKETIM MAL. SAN. PAZ. VE TIC. A.S."/>
    <s v="EH.03.008"/>
    <s v="Enroute Panorama - Çağrı Merkezi Hizmeti (DDI / OutSource)"/>
    <s v="Univera - Düzey Tüketim"/>
    <x v="11"/>
    <s v="Enroute"/>
    <s v="Enroute"/>
    <n v="45600"/>
    <m/>
    <n v="1"/>
    <m/>
    <n v="45600"/>
    <m/>
    <n v="0"/>
    <m/>
    <n v="45600"/>
    <m/>
    <n v="0"/>
    <n v="0"/>
    <m/>
    <m/>
    <m/>
    <s v="Düzey"/>
    <s v="Mevcut Müşteri"/>
    <s v="Yenileme"/>
    <s v="Hizmet"/>
    <s v="Çağrı Merkezi"/>
    <s v="Key Account"/>
    <s v="Univera Satış"/>
    <s v="Saha Satış"/>
    <s v="Yurt İçi"/>
    <s v="Türkiye"/>
    <s v="Merkez"/>
  </r>
  <r>
    <m/>
    <m/>
    <x v="389"/>
    <s v="Q1"/>
    <x v="1"/>
    <x v="2"/>
    <m/>
    <s v="DOĞAN TREND OTOMOTİV TİCARET Hizmet VE TEKNOLOJİ ANONİM ŞİRKETİ"/>
    <s v="EH.03.001"/>
    <s v="Enroute Panorama - Çafri Merkezi Hizmeti  (MSD)"/>
    <s v="Univera - Doğan Trend"/>
    <x v="13"/>
    <s v="Enroute"/>
    <s v="Enroute"/>
    <n v="6000"/>
    <m/>
    <n v="50"/>
    <m/>
    <n v="300000"/>
    <m/>
    <n v="0"/>
    <m/>
    <n v="300000"/>
    <m/>
    <n v="0"/>
    <n v="0"/>
    <m/>
    <m/>
    <m/>
    <s v="Doğan Trend"/>
    <s v="Mevcut Müşteri"/>
    <s v="Yenileme"/>
    <s v="Hizmet"/>
    <s v="Çağrı Merkezi"/>
    <s v="Key Account"/>
    <s v="Univera Satış"/>
    <s v="Saha Satış"/>
    <s v="Yurt İçi"/>
    <s v="Türkiye"/>
    <s v="Merkez"/>
  </r>
  <r>
    <m/>
    <m/>
    <x v="389"/>
    <s v="Q1"/>
    <x v="1"/>
    <x v="2"/>
    <m/>
    <s v="SUZUKI MOTORLU ARAÇLAR PAZARLAMA A.S."/>
    <s v="EH.03.001"/>
    <s v="Enroute Panorama - Çafri Merkezi Hizmeti  (MSD)"/>
    <s v="Univera - Doğan Trend"/>
    <x v="13"/>
    <s v="Enroute"/>
    <s v="Enroute"/>
    <n v="6000"/>
    <m/>
    <n v="50"/>
    <m/>
    <n v="300000"/>
    <m/>
    <n v="0"/>
    <m/>
    <n v="300000"/>
    <m/>
    <n v="0"/>
    <n v="0"/>
    <m/>
    <m/>
    <m/>
    <s v="Doğan Trend"/>
    <s v="Mevcut Müşteri"/>
    <s v="Yenileme"/>
    <s v="Hizmet"/>
    <s v="Çağrı Merkezi"/>
    <s v="Key Account"/>
    <s v="Univera Satış"/>
    <s v="Saha Satış"/>
    <s v="Yurt İçi"/>
    <s v="Türkiye"/>
    <s v="Merkez"/>
  </r>
  <r>
    <m/>
    <m/>
    <x v="389"/>
    <s v="Q1"/>
    <x v="1"/>
    <x v="2"/>
    <m/>
    <s v="Mey İçki Sanayi ve Ticaret A.Ş."/>
    <s v="EH.03.004"/>
    <s v="Enroute Panorama - Admin Uzman Destek Hizmeti"/>
    <s v="Univera - Mey İçki"/>
    <x v="11"/>
    <s v="Enroute"/>
    <s v="Enroute"/>
    <n v="125000"/>
    <m/>
    <n v="2"/>
    <m/>
    <n v="250000"/>
    <m/>
    <n v="0"/>
    <m/>
    <n v="250000"/>
    <m/>
    <n v="0"/>
    <n v="0"/>
    <m/>
    <m/>
    <m/>
    <s v="Mey İçki"/>
    <s v="Mevcut Müşteri"/>
    <s v="Yenileme"/>
    <s v="Hizmet"/>
    <s v="Uzman Destek Hizmeti"/>
    <s v="Key Account"/>
    <s v="Univera Satış"/>
    <s v="Saha Satış"/>
    <s v="Yurt İçi"/>
    <s v="Türkiye"/>
    <s v="Merkez"/>
  </r>
  <r>
    <m/>
    <m/>
    <x v="389"/>
    <s v="Q3"/>
    <x v="1"/>
    <x v="8"/>
    <m/>
    <s v="BMC Otomotiv Sanayi ve Ticaret A. Ş."/>
    <s v="CDH.05.001"/>
    <s v="Calldesk Panorama - Yazılım Geliştirme Hizmeti"/>
    <s v="Univera - BMC"/>
    <x v="13"/>
    <s v="ServiceCore"/>
    <s v="Calldesk"/>
    <n v="14500"/>
    <m/>
    <n v="6"/>
    <m/>
    <m/>
    <m/>
    <m/>
    <m/>
    <n v="87000"/>
    <m/>
    <m/>
    <m/>
    <m/>
    <m/>
    <m/>
    <s v="BMC"/>
    <s v="Mevcut Müşteri"/>
    <s v="Yeni Satış"/>
    <s v="Hizmet"/>
    <s v="Yazılım Geliştirme"/>
    <s v="Key Account"/>
    <s v="Univera Satış"/>
    <s v="Saha Satış"/>
    <s v="Yurt İçi"/>
    <s v="Türkiye"/>
    <s v="Merkez"/>
  </r>
  <r>
    <m/>
    <m/>
    <x v="389"/>
    <s v="Q3"/>
    <x v="1"/>
    <x v="8"/>
    <m/>
    <s v="BMC Otomotiv Sanayi ve Ticaret A. Ş."/>
    <s v="CDH.05.001"/>
    <s v="Calldesk Panorama - Yazılım Geliştirme Hizmeti"/>
    <s v="Univera - BMC"/>
    <x v="13"/>
    <s v="ServiceCore"/>
    <s v="Calldesk"/>
    <n v="6090"/>
    <m/>
    <n v="1"/>
    <m/>
    <m/>
    <m/>
    <m/>
    <m/>
    <n v="6090"/>
    <m/>
    <m/>
    <m/>
    <m/>
    <m/>
    <m/>
    <s v="BMC"/>
    <s v="Mevcut Müşteri"/>
    <s v="Yeni Satış"/>
    <s v="Hizmet"/>
    <s v="Yazılım Geliştirme"/>
    <s v="Key Account"/>
    <s v="Univera Satış"/>
    <s v="Saha Satış"/>
    <s v="Yurt İçi"/>
    <s v="Türkiye"/>
    <s v="Merkez"/>
  </r>
  <r>
    <m/>
    <m/>
    <x v="389"/>
    <s v="Q3"/>
    <x v="1"/>
    <x v="8"/>
    <m/>
    <s v="BMC Otomotiv Sanayi ve Ticaret A. Ş."/>
    <s v="CDH.01.001"/>
    <s v="Calldesk Panorama - Proje ve Ürün Yönetimi Danışmanliğı Hizmeti"/>
    <s v="Univera - BMC"/>
    <x v="13"/>
    <s v="ServiceCore"/>
    <s v="Calldesk"/>
    <n v="14500"/>
    <m/>
    <n v="1"/>
    <m/>
    <m/>
    <m/>
    <m/>
    <m/>
    <n v="14500"/>
    <m/>
    <m/>
    <m/>
    <m/>
    <m/>
    <m/>
    <s v="BMC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390"/>
    <s v="Q4"/>
    <x v="1"/>
    <x v="9"/>
    <m/>
    <s v="Shell &amp; Turcas Petrol A.Ş."/>
    <s v="OH.02.001"/>
    <s v="Outsource Yazılım Bakımı Hizmeti"/>
    <s v="Univera - Shell Bee"/>
    <x v="13"/>
    <s v="Enroute"/>
    <s v="Outsource - Hizmet"/>
    <n v="307725"/>
    <m/>
    <n v="1"/>
    <m/>
    <n v="307725"/>
    <m/>
    <n v="0"/>
    <m/>
    <n v="307725"/>
    <m/>
    <m/>
    <m/>
    <s v="1000001766"/>
    <m/>
    <m/>
    <s v="Shell"/>
    <s v="Yeni Müşteri"/>
    <s v="Yenileme"/>
    <s v="Hizmet"/>
    <s v="Bakım ve Destek Hizmeti"/>
    <s v="Diğer"/>
    <s v="Univera Satış"/>
    <s v="Saha Satış"/>
    <s v="Yurt İçi"/>
    <s v="Türkiye"/>
    <s v="Merkez"/>
  </r>
  <r>
    <m/>
    <m/>
    <x v="390"/>
    <s v="Q2"/>
    <x v="1"/>
    <x v="4"/>
    <m/>
    <s v="DOĞUŞ ÇAY VE GIDA MADD.ÜRT.PAZ.İTH.İHR.A.Ş"/>
    <s v="EY.04.012"/>
    <s v="Enroute Panorama E-Dönüsüm  Modül Yazılımi (Enterprise)"/>
    <s v="Univera Doğuş Çay Projesi"/>
    <x v="12"/>
    <s v="Enroute"/>
    <s v="Enroute"/>
    <n v="21750"/>
    <m/>
    <n v="1"/>
    <m/>
    <n v="29000"/>
    <m/>
    <n v="7250"/>
    <m/>
    <n v="21750"/>
    <m/>
    <n v="0"/>
    <n v="0"/>
    <m/>
    <m/>
    <m/>
    <s v="Doğuş Çay"/>
    <s v="Mevcut Müşteri"/>
    <s v="Yeni Satış"/>
    <s v="Lisans"/>
    <s v="Lisans Satışı"/>
    <s v="Key Account"/>
    <s v="Univera Satış"/>
    <s v="Saha Satış"/>
    <s v="Yurt İçi"/>
    <s v="Türkiye"/>
    <s v="Merkez"/>
  </r>
  <r>
    <m/>
    <m/>
    <x v="390"/>
    <s v="Q2"/>
    <x v="1"/>
    <x v="4"/>
    <m/>
    <s v="ÖZKILIÇ-BAKI ÖZKILIÇ"/>
    <s v="EY.04.012"/>
    <s v="Enroute Panorama E-Dönüsüm  Modül Yazılımi (Enterprise)"/>
    <s v="Univera Doğuş Çay Projesi"/>
    <x v="12"/>
    <s v="Enroute"/>
    <s v="Enroute"/>
    <n v="21750"/>
    <m/>
    <n v="1"/>
    <m/>
    <n v="29000"/>
    <m/>
    <n v="7250"/>
    <m/>
    <n v="21750"/>
    <m/>
    <n v="0"/>
    <n v="0"/>
    <m/>
    <m/>
    <m/>
    <s v="Doğuş Çay"/>
    <s v="Mevcut Müşteri"/>
    <s v="Yeni Satış"/>
    <s v="Lisans"/>
    <s v="Lisans Satışı"/>
    <s v="Key Account"/>
    <s v="Univera Satış"/>
    <s v="Saha Satış"/>
    <s v="Yurt İçi"/>
    <s v="Türkiye"/>
    <s v="Dist"/>
  </r>
  <r>
    <m/>
    <m/>
    <x v="390"/>
    <s v="Q2"/>
    <x v="1"/>
    <x v="4"/>
    <m/>
    <s v="PERNOD RICARD ISTANBUL IÇ VE DIS TIC. LTD. STI"/>
    <s v="EH.03.006"/>
    <s v="Enroute Panorama - Uzaktan Kurulum ve Efitim Hizmeti"/>
    <s v="Univera - Pernod Ricard"/>
    <x v="13"/>
    <s v="Enroute"/>
    <s v="Enroute"/>
    <n v="6196.13"/>
    <m/>
    <n v="1"/>
    <m/>
    <n v="6196.13"/>
    <m/>
    <n v="0"/>
    <m/>
    <n v="6196.13"/>
    <m/>
    <n v="0"/>
    <n v="0"/>
    <m/>
    <m/>
    <m/>
    <s v="Pernod Ricard"/>
    <s v="Mevcut Müşteri"/>
    <s v="Yeni Satış"/>
    <s v="Hizmet"/>
    <s v="Kurulum ve Eğitim"/>
    <s v="Key Account"/>
    <s v="Univera Satış"/>
    <s v="Saha Satış"/>
    <s v="Yurt İçi"/>
    <s v="Türkiye"/>
    <s v="Merkez"/>
  </r>
  <r>
    <m/>
    <m/>
    <x v="390"/>
    <s v="Q2"/>
    <x v="1"/>
    <x v="4"/>
    <m/>
    <s v="DOĞUŞ ÇAY VE GIDA MADD.ÜRT.PAZ.İTH.İHR.A.Ş"/>
    <s v="EH.01.001"/>
    <s v="Enroute Panorama - Proje ve Ürün Yönetimi Danışmanlığı Hizmeti"/>
    <s v="Univera Doğuş Çay Projesi"/>
    <x v="12"/>
    <s v="Enroute"/>
    <s v="Enroute"/>
    <n v="14000"/>
    <m/>
    <n v="8"/>
    <m/>
    <n v="140000"/>
    <m/>
    <n v="28000"/>
    <m/>
    <n v="112000"/>
    <m/>
    <n v="0"/>
    <n v="0"/>
    <m/>
    <m/>
    <m/>
    <s v="Doğuş Çay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390"/>
    <s v="Q2"/>
    <x v="1"/>
    <x v="4"/>
    <m/>
    <s v="SATEM GRUP GIDA DAGITIM VE PAZARLAMA A.S."/>
    <s v="EH.01.001"/>
    <s v="Enroute Panorama - Proje ve Ürün Yönetimi Danışmanlığı Hizmeti"/>
    <s v="Univera - Oyak Grup"/>
    <x v="19"/>
    <s v="Enroute"/>
    <s v="Enroute"/>
    <n v="19600"/>
    <m/>
    <n v="2"/>
    <m/>
    <n v="49000"/>
    <m/>
    <n v="9800"/>
    <m/>
    <n v="39200"/>
    <m/>
    <n v="0"/>
    <n v="0"/>
    <m/>
    <m/>
    <m/>
    <s v="Oyak Grup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390"/>
    <s v="Q4"/>
    <x v="1"/>
    <x v="9"/>
    <m/>
    <s v="PERNOD RICARD İSTANBUL İÇ VE DIŞ TİC. LTD. ŞTİ"/>
    <s v="EH.06.001"/>
    <s v="Enroute Panorama - Hosting Hizmeti"/>
    <s v="Univera - Pernod Ricard"/>
    <x v="13"/>
    <s v="Hosting"/>
    <s v="Enroute"/>
    <n v="305232.42"/>
    <m/>
    <n v="1"/>
    <m/>
    <n v="305232.42"/>
    <m/>
    <n v="0"/>
    <m/>
    <n v="305232.42"/>
    <m/>
    <m/>
    <m/>
    <s v="1000001768"/>
    <m/>
    <m/>
    <s v="Pernod Ricard"/>
    <s v="Mevcut Müşteri"/>
    <s v="Yenileme"/>
    <s v="Hizmet"/>
    <s v="Hosting"/>
    <s v="Key Account"/>
    <s v="Univera Satış"/>
    <s v="Saha Satış"/>
    <s v="Yurt İçi"/>
    <s v="Türkiye"/>
    <s v="Merkez"/>
  </r>
  <r>
    <m/>
    <m/>
    <x v="390"/>
    <s v="Q4"/>
    <x v="1"/>
    <x v="9"/>
    <m/>
    <s v="Tadım Gıda Maddeleri San. ve Tic. A.Ş."/>
    <s v="EH.06.001"/>
    <s v="Enroute Panorama - Hosting Hizmeti"/>
    <s v="Univera - Tadım"/>
    <x v="19"/>
    <s v="Hosting"/>
    <s v="Enroute"/>
    <n v="215386.26"/>
    <m/>
    <n v="1"/>
    <m/>
    <n v="215386.26"/>
    <m/>
    <n v="0"/>
    <m/>
    <n v="215386.26"/>
    <m/>
    <m/>
    <m/>
    <s v="1000002013"/>
    <m/>
    <m/>
    <s v="Tadım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391"/>
    <s v="Q4"/>
    <x v="1"/>
    <x v="9"/>
    <m/>
    <s v="PANASONİC ELECTRİC WORKS ELEKTRİK SANAYİ VE TİCARET ANONİM ŞİRKETİ"/>
    <s v="SH.05.001"/>
    <s v="Stokbar Panorama - Yazılım Geliştirme Hizmeti"/>
    <s v="Univera - Panasonic"/>
    <x v="12"/>
    <s v="Stokbar"/>
    <s v="Stokbar"/>
    <n v="14000"/>
    <m/>
    <n v="4"/>
    <m/>
    <n v="56000"/>
    <m/>
    <n v="0"/>
    <m/>
    <n v="56000"/>
    <m/>
    <m/>
    <m/>
    <s v="1000001779"/>
    <m/>
    <m/>
    <s v="Panasonic"/>
    <s v="Mevcut Müşteri"/>
    <s v="Yeni Satış"/>
    <s v="Hizmet"/>
    <s v="Yazılım Geliştirme"/>
    <s v="Diğer"/>
    <s v="Univera Satış"/>
    <s v="Saha Satış"/>
    <s v="Yurt İçi"/>
    <s v="Türkiye"/>
    <s v="Merkez"/>
  </r>
  <r>
    <m/>
    <m/>
    <x v="391"/>
    <s v="Q4"/>
    <x v="1"/>
    <x v="9"/>
    <m/>
    <s v="PANASONİC ELECTRİC WORKS ELEKTRİK SANAYİ VE TİCARET ANONİM ŞİRKETİ"/>
    <s v="SH.01.001"/>
    <s v="Stokbar Panorama - Proje ve Ürün Yönetimi Danışmanlığı Hizmeti"/>
    <s v="Univera - Panasonic"/>
    <x v="12"/>
    <s v="Stokbar"/>
    <s v="Stokbar"/>
    <n v="14000"/>
    <m/>
    <n v="1"/>
    <m/>
    <n v="14000"/>
    <m/>
    <n v="0"/>
    <m/>
    <n v="14000"/>
    <m/>
    <m/>
    <m/>
    <s v="1000001779"/>
    <m/>
    <m/>
    <s v="Panasonic"/>
    <s v="Mevcut Müşteri"/>
    <s v="Yeni Satış"/>
    <s v="Hizmet"/>
    <s v="Proje Yönetimi ve Danışmanlık"/>
    <s v="Diğer"/>
    <s v="Univera Satış"/>
    <s v="Saha Satış"/>
    <s v="Yurt İçi"/>
    <s v="Türkiye"/>
    <s v="Merkez"/>
  </r>
  <r>
    <m/>
    <m/>
    <x v="392"/>
    <s v="Q4"/>
    <x v="1"/>
    <x v="9"/>
    <m/>
    <s v="DARDANEL DAĞITIM A.Ş."/>
    <s v="EH.06.001"/>
    <s v="Enroute Panorama - Hosting Hizmeti"/>
    <s v="Univera - Dardanel"/>
    <x v="12"/>
    <s v="Hosting"/>
    <s v="Enroute"/>
    <n v="83545.929999999993"/>
    <m/>
    <n v="1"/>
    <m/>
    <n v="83545.929999999993"/>
    <m/>
    <n v="0"/>
    <m/>
    <n v="83545.929999999993"/>
    <m/>
    <m/>
    <m/>
    <s v="1000001826"/>
    <m/>
    <m/>
    <s v="Dardanel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392"/>
    <s v="Q4"/>
    <x v="1"/>
    <x v="9"/>
    <m/>
    <s v="KENT GIDA MADDELERİ SAN VE TİC.AŞ."/>
    <s v="EH.06.001"/>
    <s v="Enroute Panorama - Hosting Hizmeti"/>
    <s v="Univera - Kent Gıda"/>
    <x v="12"/>
    <s v="Hosting"/>
    <s v="Enroute"/>
    <n v="132870.53"/>
    <m/>
    <n v="1"/>
    <m/>
    <n v="132870.53"/>
    <m/>
    <n v="0"/>
    <m/>
    <n v="132870.53"/>
    <m/>
    <m/>
    <m/>
    <s v="1000001822"/>
    <m/>
    <m/>
    <s v="Mondelez"/>
    <s v="Mevcut Müşteri"/>
    <s v="Yenileme"/>
    <s v="Hizmet"/>
    <s v="Hosting"/>
    <s v="Key Account"/>
    <s v="Univera Satış"/>
    <s v="Saha Satış"/>
    <s v="Yurt İçi"/>
    <s v="Türkiye"/>
    <s v="Merkez"/>
  </r>
  <r>
    <m/>
    <m/>
    <x v="392"/>
    <s v="Q4"/>
    <x v="1"/>
    <x v="9"/>
    <m/>
    <s v="RED BULL GIDA DAĞITIM VE PAZARLAMA TİCARET LTD. ŞTİ"/>
    <s v="EH.06.001"/>
    <s v="Enroute Panorama - Hosting Hizmeti"/>
    <s v="Univera - Redbull"/>
    <x v="12"/>
    <s v="Hosting"/>
    <s v="Enroute"/>
    <n v="123973.75"/>
    <m/>
    <n v="1"/>
    <m/>
    <n v="123973.75"/>
    <m/>
    <n v="0"/>
    <m/>
    <n v="123973.75"/>
    <m/>
    <m/>
    <m/>
    <s v="1000001823"/>
    <m/>
    <m/>
    <s v="Redbull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392"/>
    <s v="Q4"/>
    <x v="1"/>
    <x v="9"/>
    <m/>
    <s v="Tadım Gıda Maddeleri San. ve Tic. A.Ş."/>
    <s v="EH.06.001"/>
    <s v="Enroute Panorama - Hosting Hizmeti"/>
    <s v="Univera - Tadım"/>
    <x v="19"/>
    <s v="Hosting"/>
    <s v="Enroute"/>
    <n v="73353.98"/>
    <m/>
    <n v="1"/>
    <m/>
    <n v="73353.98"/>
    <m/>
    <n v="0"/>
    <m/>
    <n v="73353.98"/>
    <m/>
    <m/>
    <m/>
    <s v="1000002001"/>
    <m/>
    <m/>
    <s v="Tadım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392"/>
    <s v="Q4"/>
    <x v="1"/>
    <x v="9"/>
    <m/>
    <s v="TCHIBO KAHVE MAMÜLLERİ DAĞ. VE PAZ. TİC. LTD. ŞTİ."/>
    <s v="EH.06.001"/>
    <s v="Enroute Panorama - Hosting Hizmeti"/>
    <s v="Univera - Tchibo"/>
    <x v="12"/>
    <s v="Hosting"/>
    <s v="Enroute"/>
    <n v="12603.81"/>
    <m/>
    <n v="1"/>
    <m/>
    <n v="12603.81"/>
    <m/>
    <n v="0"/>
    <m/>
    <n v="12603.81"/>
    <m/>
    <m/>
    <m/>
    <s v="1000001824"/>
    <m/>
    <m/>
    <s v="Tchibo"/>
    <s v="Yeni Müşteri"/>
    <s v="Yeni Satış"/>
    <s v="Hizmet"/>
    <s v="Hosting"/>
    <s v="Diğer"/>
    <s v="Univera Satış"/>
    <s v="Saha Satış"/>
    <s v="Yurt İçi"/>
    <s v="Türkiye"/>
    <s v="Merkez"/>
  </r>
  <r>
    <m/>
    <m/>
    <x v="392"/>
    <s v="Q4"/>
    <x v="1"/>
    <x v="9"/>
    <m/>
    <s v="TCHIBO KAHVE MAMÜLLERİ DAĞ. VE PAZ. TİC. LTD. ŞTİ."/>
    <s v="EH.06.001"/>
    <s v="Enroute Panorama - Hosting Hizmeti"/>
    <s v="Univera - Tchibo"/>
    <x v="12"/>
    <s v="Hosting"/>
    <s v="Enroute"/>
    <n v="65105.523251999999"/>
    <m/>
    <n v="1"/>
    <m/>
    <n v="1564.92"/>
    <m/>
    <n v="0"/>
    <m/>
    <n v="65105.523251999999"/>
    <m/>
    <m/>
    <m/>
    <s v="1000001825"/>
    <m/>
    <m/>
    <s v="Tchibo"/>
    <s v="Yeni Müşteri"/>
    <s v="Yeni Satış"/>
    <s v="Hizmet"/>
    <s v="Hosting"/>
    <s v="Diğer"/>
    <s v="Univera Satış"/>
    <s v="Saha Satış"/>
    <s v="Yurt İçi"/>
    <s v="Türkiye"/>
    <s v="Merkez"/>
  </r>
  <r>
    <m/>
    <m/>
    <x v="393"/>
    <s v="Q4"/>
    <x v="1"/>
    <x v="9"/>
    <m/>
    <s v="ROYAL CANIN TURKEY EVCİL HAYVAN ÜRÜNLERİ TİC. LTD. ŞTİ."/>
    <s v="QH.01.008"/>
    <s v="Quest Panorama - Q-Capture - Nöral Ağ Yeni Kategori Tanımlama (200 SKU)"/>
    <s v="Univera - Royal Canin"/>
    <x v="12"/>
    <s v="Quest"/>
    <s v="Q-CAPTURE"/>
    <n v="51996.75"/>
    <m/>
    <n v="1"/>
    <m/>
    <n v="1250"/>
    <m/>
    <n v="0"/>
    <m/>
    <n v="51996.75"/>
    <m/>
    <m/>
    <m/>
    <s v="1000001834"/>
    <m/>
    <m/>
    <s v="Royal Canin"/>
    <s v="Mevcut Müşteri"/>
    <s v="Yeni Satış"/>
    <s v="Hizmet"/>
    <s v="Proje Yönetimi ve Danışmanlık"/>
    <s v="Diğer"/>
    <s v="Univera Satış"/>
    <s v="Saha Satış"/>
    <s v="Yurt İçi"/>
    <s v="Türkiye"/>
    <s v="Merkez"/>
  </r>
  <r>
    <m/>
    <m/>
    <x v="393"/>
    <s v="Q4"/>
    <x v="1"/>
    <x v="9"/>
    <m/>
    <s v="ROYAL CANIN TURKEY EVCİL HAYVAN ÜRÜNLERİ TİC. LTD. ŞTİ."/>
    <s v="QH.01.013"/>
    <s v="Quest Panorama - Q-Capture - Görsel Tanımlama Sunucu Aylık Bakım Hizmeti"/>
    <s v="Univera - Royal Canin"/>
    <x v="12"/>
    <s v="Quest"/>
    <s v="Q-CAPTURE"/>
    <n v="25998.375"/>
    <m/>
    <n v="4"/>
    <m/>
    <n v="2500"/>
    <m/>
    <n v="0"/>
    <m/>
    <n v="103993.5"/>
    <m/>
    <m/>
    <m/>
    <s v="1000001834"/>
    <m/>
    <m/>
    <s v="Royal Canin"/>
    <s v="Mevcut Müşteri"/>
    <s v="Yenileme"/>
    <s v="Lisans"/>
    <s v="Lisans Kiralama"/>
    <s v="Diğer"/>
    <s v="Univera Satış"/>
    <s v="Saha Satış"/>
    <s v="Yurt İçi"/>
    <s v="Türkiye"/>
    <s v="Merkez"/>
  </r>
  <r>
    <m/>
    <m/>
    <x v="393"/>
    <s v="Q4"/>
    <x v="1"/>
    <x v="9"/>
    <m/>
    <s v="Loreal Türkiye Kozmetik Tic. ve San. A.Ş."/>
    <s v="QH.01.001"/>
    <s v="Quest Panorama - Proje ve Ürün Yönetimi Danışmanlığı Hizmeti"/>
    <s v="Univera - Loreal"/>
    <x v="13"/>
    <s v="Quest"/>
    <s v="Quest"/>
    <n v="20825"/>
    <m/>
    <n v="2.5"/>
    <m/>
    <n v="61250"/>
    <m/>
    <n v="9188"/>
    <m/>
    <n v="52062.5"/>
    <m/>
    <m/>
    <m/>
    <s v="1000001830"/>
    <m/>
    <m/>
    <s v="Loreal"/>
    <s v="Mevcut Müşteri"/>
    <s v="Yeni Satış"/>
    <s v="Hizmet"/>
    <s v="Proje Yönetimi ve Danışmanlık"/>
    <s v="Diğer"/>
    <s v="Univera Satış"/>
    <s v="Saha Satış"/>
    <s v="Yurt İçi"/>
    <s v="Türkiye"/>
    <s v="Merkez"/>
  </r>
  <r>
    <m/>
    <m/>
    <x v="393"/>
    <s v="Q4"/>
    <x v="1"/>
    <x v="9"/>
    <m/>
    <s v="ROYAL CANIN TURKEY EVCİL HAYVAN ÜRÜNLERİ TİC. LTD. ŞTİ."/>
    <s v="QH.01.001"/>
    <s v="Quest Panorama - Proje ve Ürün Yönetimi Danışmanlığı Hizmeti"/>
    <s v="Univera - Royal Canin"/>
    <x v="12"/>
    <s v="Quest"/>
    <s v="Quest"/>
    <n v="24958.440000000002"/>
    <m/>
    <n v="3"/>
    <m/>
    <n v="1800"/>
    <m/>
    <n v="0"/>
    <m/>
    <n v="74875.320000000007"/>
    <m/>
    <m/>
    <m/>
    <s v="1000001834"/>
    <m/>
    <m/>
    <s v="Royal Canin"/>
    <s v="Mevcut Müşteri"/>
    <s v="Yeni Satış"/>
    <s v="Hizmet"/>
    <s v="Proje Yönetimi ve Danışmanlık"/>
    <s v="Diğer"/>
    <s v="Univera Satış"/>
    <s v="Saha Satış"/>
    <s v="Yurt İçi"/>
    <s v="Türkiye"/>
    <s v="Merkez"/>
  </r>
  <r>
    <m/>
    <m/>
    <x v="393"/>
    <s v="Q2"/>
    <x v="1"/>
    <x v="4"/>
    <m/>
    <s v="ADA TICARET - ALI RECEP UYSAL"/>
    <s v="EYS.04.012"/>
    <s v="Enroute Panorama - E-Dönüsüm Modül Yazılımi Standart"/>
    <s v="Univera - Uludağ İçecek"/>
    <x v="11"/>
    <s v="E-Dönüşüm"/>
    <s v="E-Dönüşüm"/>
    <n v="11431"/>
    <m/>
    <n v="1"/>
    <m/>
    <n v="11431"/>
    <m/>
    <n v="0"/>
    <m/>
    <n v="11431"/>
    <m/>
    <n v="0"/>
    <n v="0"/>
    <m/>
    <m/>
    <m/>
    <s v="Uludağ İçecek"/>
    <s v="Mevcut Müşteri"/>
    <s v="Yeni Satış"/>
    <s v="Lisans"/>
    <s v="Lisans Satışı"/>
    <s v="Key Account"/>
    <s v="Univera Satış"/>
    <s v="Saha Satış"/>
    <s v="Yurt İçi"/>
    <s v="Türkiye"/>
    <s v="Dist"/>
  </r>
  <r>
    <m/>
    <m/>
    <x v="393"/>
    <s v="Q2"/>
    <x v="1"/>
    <x v="4"/>
    <m/>
    <s v="ERBAK-ULUDAG PAZARLAMA SATIS VE DAGITIM A.S."/>
    <s v="EYS.04.012"/>
    <s v="Enroute Panorama - E-Dönüsüm Modül Yazılımi Standart"/>
    <s v="Univera - Uludağ İçecek"/>
    <x v="11"/>
    <s v="Enroute"/>
    <s v="Enroute"/>
    <n v="11431"/>
    <m/>
    <n v="1"/>
    <m/>
    <n v="11431"/>
    <m/>
    <n v="0"/>
    <m/>
    <n v="11431"/>
    <m/>
    <n v="0"/>
    <n v="0"/>
    <m/>
    <m/>
    <m/>
    <s v="Uludağ İçecek"/>
    <s v="Mevcut Müşteri"/>
    <s v="Yeni Satış"/>
    <s v="Lisans"/>
    <s v="Lisans Satışı"/>
    <s v="Key Account"/>
    <s v="Univera Satış"/>
    <s v="Saha Satış"/>
    <s v="Yurt İçi"/>
    <s v="Türkiye"/>
    <s v="Merkez"/>
  </r>
  <r>
    <m/>
    <m/>
    <x v="394"/>
    <s v="Q4"/>
    <x v="1"/>
    <x v="9"/>
    <m/>
    <s v="LEANK BUSİNESS SOLUTİONS LTD."/>
    <s v="WPH.02.001"/>
    <s v="Webplus Yazılım Bakımı Hizmeti"/>
    <s v="Univera - Kanal"/>
    <x v="5"/>
    <s v="Enroute"/>
    <s v="Webplus"/>
    <n v="6360"/>
    <m/>
    <n v="1"/>
    <m/>
    <n v="6360"/>
    <m/>
    <n v="0"/>
    <m/>
    <n v="6360"/>
    <m/>
    <m/>
    <m/>
    <s v="1000001865"/>
    <m/>
    <m/>
    <s v="Leank"/>
    <s v="Mevcut Müşteri"/>
    <s v="Yenileme"/>
    <s v="Hizmet"/>
    <s v="Bakım ve Destek Hizmeti"/>
    <s v="Diğer"/>
    <s v="Kanal Satış"/>
    <s v="Saha Satış"/>
    <s v="Yurt İçi"/>
    <s v="Türkiye"/>
    <s v="Merkez"/>
  </r>
  <r>
    <m/>
    <m/>
    <x v="394"/>
    <s v="Q4"/>
    <x v="1"/>
    <x v="9"/>
    <m/>
    <s v="LEANK BUSİNESS SOLUTİONS LTD."/>
    <s v="WPH.02.001"/>
    <s v="Webplus Yazılım Bakımı Hizmeti"/>
    <s v="Univera - Kanal"/>
    <x v="5"/>
    <s v="Enroute"/>
    <s v="Webplus"/>
    <n v="2277"/>
    <m/>
    <n v="1"/>
    <m/>
    <n v="2277"/>
    <m/>
    <n v="0"/>
    <m/>
    <n v="2277"/>
    <m/>
    <m/>
    <m/>
    <s v="1000001865"/>
    <m/>
    <m/>
    <s v="Leank"/>
    <s v="Mevcut Müşteri"/>
    <s v="Yenileme"/>
    <s v="Hizmet"/>
    <s v="Bakım ve Destek Hizmeti"/>
    <s v="Diğer"/>
    <s v="Kanal Satış"/>
    <s v="Saha Satış"/>
    <s v="Yurt İçi"/>
    <s v="Türkiye"/>
    <s v="Merkez"/>
  </r>
  <r>
    <m/>
    <m/>
    <x v="394"/>
    <s v="Q4"/>
    <x v="1"/>
    <x v="9"/>
    <m/>
    <s v="MİYA OTOMASYON VE BARKOD BILISIM SISTEMLERI SAN TİC. VE L.T.D. STI."/>
    <s v="WProje Yönetimi.02.002"/>
    <s v="Webplus DeliveryMan (Dağıtıcı) El Terminali Yazılımı - Android"/>
    <s v="Univera - Kanal"/>
    <x v="5"/>
    <s v="Enroute"/>
    <s v="Webplus"/>
    <n v="4550"/>
    <m/>
    <n v="6"/>
    <m/>
    <n v="27300"/>
    <m/>
    <n v="0"/>
    <m/>
    <n v="27300"/>
    <m/>
    <m/>
    <m/>
    <s v="1000001842"/>
    <m/>
    <m/>
    <s v="Miya"/>
    <s v="Mevcut Müşteri"/>
    <s v="Yeni Satış"/>
    <s v="Lisans"/>
    <s v="Lisans Satışı"/>
    <s v="Diğer"/>
    <s v="Kanal Satış"/>
    <s v="Miya"/>
    <s v="Yurt İçi"/>
    <s v="Türkiye"/>
    <s v="Merkez"/>
  </r>
  <r>
    <m/>
    <m/>
    <x v="394"/>
    <s v="Q4"/>
    <x v="1"/>
    <x v="9"/>
    <m/>
    <s v="MERT MERVE GIDA "/>
    <s v="UH.01.002"/>
    <s v="Unidox Kontör"/>
    <s v="Univera Kontör Satışı"/>
    <x v="6"/>
    <s v="E-Dönüşüm"/>
    <s v="Unidox"/>
    <n v="1.92"/>
    <m/>
    <n v="25000"/>
    <m/>
    <n v="48000"/>
    <m/>
    <n v="0"/>
    <m/>
    <n v="48000"/>
    <m/>
    <m/>
    <m/>
    <s v="1000001843"/>
    <m/>
    <m/>
    <s v="R. Benckiser"/>
    <s v="Mevcut Müşteri"/>
    <s v="Yeni Satış"/>
    <s v="Kontor"/>
    <s v="Kontor Satışı"/>
    <s v="Diğer"/>
    <s v="Univera Satış"/>
    <s v="Saha Satış"/>
    <s v="Yurt İçi"/>
    <s v="Türkiye"/>
    <s v="Dist"/>
  </r>
  <r>
    <m/>
    <m/>
    <x v="394"/>
    <s v="Q4"/>
    <x v="1"/>
    <x v="9"/>
    <m/>
    <s v="ÖZERDEM GIDA İTH. MAD. TİC. SAN. LTD. ŞTİ."/>
    <s v="UH.01.002"/>
    <s v="Unidox Kontör"/>
    <s v="Univera Kontör Satışı"/>
    <x v="21"/>
    <s v="E-Dönüşüm"/>
    <s v="Unidox"/>
    <n v="4"/>
    <m/>
    <n v="5000"/>
    <m/>
    <n v="20000"/>
    <m/>
    <n v="0"/>
    <m/>
    <n v="20000"/>
    <m/>
    <m/>
    <m/>
    <s v="1000001869"/>
    <m/>
    <m/>
    <s v="Özerdem Gıda"/>
    <s v="Yeni Müşteri"/>
    <s v="Yeni Satış"/>
    <s v="Kontor"/>
    <s v="Kontor Satışı"/>
    <s v="Diğer"/>
    <s v="Univera Satış"/>
    <s v="Saha Satış"/>
    <s v="Yurt İçi"/>
    <s v="Türkiye"/>
    <s v="Merkez"/>
  </r>
  <r>
    <m/>
    <m/>
    <x v="394"/>
    <s v="Q2"/>
    <x v="1"/>
    <x v="4"/>
    <m/>
    <s v="BROWN FORMAN İÇKİ TİC. LTD. ŞTİ."/>
    <s v="EH.05.002"/>
    <s v="Enroute Panorama - Rapor Gelistirme Hizmeti"/>
    <s v="Univera - Brown Forman"/>
    <x v="12"/>
    <s v="Enroute"/>
    <s v="Enroute"/>
    <n v="24500"/>
    <m/>
    <n v="1"/>
    <m/>
    <n v="24500"/>
    <m/>
    <n v="0"/>
    <m/>
    <n v="24500"/>
    <m/>
    <n v="0"/>
    <n v="0"/>
    <m/>
    <m/>
    <m/>
    <s v="Brown Forman"/>
    <s v="Mevcut Müşteri"/>
    <s v="Yeni Satış"/>
    <s v="Hizmet"/>
    <s v="Rapor Geliştirme"/>
    <s v="Key Account"/>
    <s v="Univera Satış"/>
    <s v="Saha Satış"/>
    <s v="Yurt İçi"/>
    <s v="Türkiye"/>
    <s v="Merkez"/>
  </r>
  <r>
    <m/>
    <m/>
    <x v="395"/>
    <s v="Q4"/>
    <x v="1"/>
    <x v="9"/>
    <m/>
    <s v="MATRIKS BİLGİSAYAR SİSTEMLERİ LTD.ŞTİ"/>
    <s v="WProje Yönetimi.02.001"/>
    <s v="Webplus (Android) Satış Temsilcisi Yazılımı"/>
    <s v="Univera - Kanal"/>
    <x v="5"/>
    <s v="Enroute"/>
    <s v="Webplus"/>
    <n v="2588"/>
    <m/>
    <n v="1"/>
    <m/>
    <n v="2588"/>
    <m/>
    <n v="0"/>
    <m/>
    <n v="2588"/>
    <m/>
    <m/>
    <m/>
    <s v="1000001886"/>
    <m/>
    <m/>
    <s v="Matriks"/>
    <s v="Mevcut Müşteri"/>
    <s v="Yeni Satış"/>
    <s v="Lisans"/>
    <s v="Lisans Satışı"/>
    <s v="Diğer"/>
    <s v="Kanal Satış"/>
    <s v="Matriks"/>
    <s v="Yurt İçi"/>
    <s v="Türkiye"/>
    <s v="Merkez"/>
  </r>
  <r>
    <m/>
    <m/>
    <x v="395"/>
    <s v="Q4"/>
    <x v="1"/>
    <x v="9"/>
    <m/>
    <s v="MİYA OTOMASYON VE BARKOD BILISIM SISTEMLERI SAN TİC. VE L.T.D. STI."/>
    <s v="WProje Yönetimi.01.003"/>
    <s v="Web Plus Ek Kullanıcı Yazılımı (1 Kullanıcı)"/>
    <s v="Univera - Kanal"/>
    <x v="5"/>
    <s v="Enroute"/>
    <s v="Webplus"/>
    <n v="2588"/>
    <m/>
    <n v="1"/>
    <m/>
    <n v="2588"/>
    <m/>
    <n v="0"/>
    <m/>
    <n v="2588"/>
    <m/>
    <m/>
    <m/>
    <s v="1000001892"/>
    <m/>
    <m/>
    <s v="Miya"/>
    <s v="Mevcut Müşteri"/>
    <s v="Yeni Satış"/>
    <s v="Lisans"/>
    <s v="Lisans Satışı"/>
    <s v="Diğer"/>
    <s v="Kanal Satış"/>
    <s v="Miya"/>
    <s v="Yurt İçi"/>
    <s v="Türkiye"/>
    <s v="Merkez"/>
  </r>
  <r>
    <m/>
    <m/>
    <x v="395"/>
    <s v="Q4"/>
    <x v="1"/>
    <x v="9"/>
    <m/>
    <s v="OMAK TEKNOLOJİ MÜHENDİSLİK ENERJİ VE DIŞ TİCARET LİMİTED ŞİRKETİ"/>
    <s v="VY.04.006"/>
    <s v="Varuna SSH (Enterprise) - Teknisyen Yıllık  Kiralama"/>
    <s v="Univera - Omak"/>
    <x v="18"/>
    <s v="Varuna"/>
    <s v="Varuna"/>
    <n v="9812.52"/>
    <m/>
    <n v="20"/>
    <m/>
    <n v="4800"/>
    <m/>
    <n v="0"/>
    <m/>
    <n v="196250.4"/>
    <m/>
    <m/>
    <m/>
    <s v="1000001891"/>
    <m/>
    <m/>
    <s v="Omak"/>
    <s v="Mevcut Müşteri"/>
    <s v="Yenileme"/>
    <s v="Lisans"/>
    <s v="Lisans Kiralama"/>
    <s v="Diğer"/>
    <s v="Univera Satış"/>
    <s v="Saha Satış"/>
    <s v="Yurt İçi"/>
    <s v="Türkiye"/>
    <s v="Merkez"/>
  </r>
  <r>
    <m/>
    <m/>
    <x v="395"/>
    <s v="Q4"/>
    <x v="1"/>
    <x v="9"/>
    <m/>
    <s v="TT GIDA PAZARLAMA TURGUT YAVUZ"/>
    <s v="UH.01.002"/>
    <s v="Unidox Kontör"/>
    <s v="Univera Kontör Satışı"/>
    <x v="6"/>
    <s v="E-Dönüşüm"/>
    <s v="Unidox"/>
    <n v="1.57"/>
    <m/>
    <n v="100000"/>
    <m/>
    <n v="157000"/>
    <m/>
    <n v="0"/>
    <m/>
    <n v="157000"/>
    <m/>
    <m/>
    <m/>
    <s v="1000001889"/>
    <m/>
    <m/>
    <s v="TT Gıda"/>
    <s v="Mevcut Müşteri"/>
    <s v="Yeni Satış"/>
    <s v="Kontor"/>
    <s v="Kontor Satışı"/>
    <s v="Diğer"/>
    <s v="Univera Satış"/>
    <s v="Saha Satış"/>
    <s v="Yurt İçi"/>
    <s v="Türkiye"/>
    <s v="Merkez"/>
  </r>
  <r>
    <m/>
    <m/>
    <x v="396"/>
    <s v="Q4"/>
    <x v="1"/>
    <x v="9"/>
    <m/>
    <s v="MATRIKS BİLGİSAYAR SİSTEMLERİ LTD.ŞTİ"/>
    <s v="WPH.02.001"/>
    <s v="Webplus Yazılım Bakımı Hizmeti"/>
    <s v="Univera - Kanal"/>
    <x v="5"/>
    <s v="Enroute"/>
    <s v="Webplus"/>
    <n v="10000"/>
    <m/>
    <n v="2"/>
    <m/>
    <n v="20000"/>
    <m/>
    <n v="0"/>
    <m/>
    <n v="20000"/>
    <m/>
    <m/>
    <m/>
    <s v="1000001923"/>
    <m/>
    <m/>
    <s v="Matriks"/>
    <s v="Mevcut Müşteri"/>
    <s v="Yenileme"/>
    <s v="Hizmet"/>
    <s v="Bakım ve Destek Hizmeti"/>
    <s v="Diğer"/>
    <s v="Kanal Satış"/>
    <s v="Matriks"/>
    <s v="Yurt İçi"/>
    <s v="Türkiye"/>
    <s v="Merkez"/>
  </r>
  <r>
    <m/>
    <m/>
    <x v="396"/>
    <s v="Q4"/>
    <x v="1"/>
    <x v="9"/>
    <m/>
    <s v="MELTEM YÜRÜRDURMAZ"/>
    <s v="UH.01.002"/>
    <s v="Unidox Kontör"/>
    <s v="Univera Kontör Satışı"/>
    <x v="21"/>
    <s v="E-Dönüşüm"/>
    <s v="Unidox"/>
    <n v="3"/>
    <m/>
    <n v="5000"/>
    <m/>
    <n v="15000"/>
    <m/>
    <n v="0"/>
    <m/>
    <n v="15000"/>
    <m/>
    <m/>
    <m/>
    <s v="1000001931"/>
    <m/>
    <m/>
    <s v="Redbull"/>
    <s v="Mevcut Müşteri"/>
    <s v="Yeni Satış"/>
    <s v="Kontor"/>
    <s v="Kontor Satışı"/>
    <s v="Diğer"/>
    <s v="Univera Satış"/>
    <s v="Saha Satış"/>
    <s v="Yurt İçi"/>
    <s v="Türkiye"/>
    <s v="Dist"/>
  </r>
  <r>
    <m/>
    <m/>
    <x v="396"/>
    <s v="Q4"/>
    <x v="1"/>
    <x v="9"/>
    <m/>
    <s v="AYSANLAR GIDA OTOMOTİV TOPRAK MAHSULLERİ SANAYİ VE TİCARET LİMİTED ŞİRKETİ"/>
    <s v="UH.01.002"/>
    <s v="Unidox Kontör"/>
    <s v="Univera Kontör Satışı"/>
    <x v="21"/>
    <s v="E-Dönüşüm"/>
    <s v="Unidox"/>
    <n v="3.0110000000000001"/>
    <m/>
    <n v="10000"/>
    <m/>
    <n v="30110"/>
    <m/>
    <n v="0"/>
    <m/>
    <n v="30110"/>
    <m/>
    <m/>
    <m/>
    <s v="1000001914"/>
    <m/>
    <m/>
    <s v="Aysanlar"/>
    <s v="Yeni Müşteri"/>
    <s v="Yeni Satış"/>
    <s v="Kontor"/>
    <s v="Kontor Satışı"/>
    <s v="Diğer"/>
    <s v="Univera Satış"/>
    <s v="Saha Satış"/>
    <s v="Yurt İçi"/>
    <s v="Türkiye"/>
    <s v="Merkez"/>
  </r>
  <r>
    <m/>
    <m/>
    <x v="396"/>
    <s v="Q2"/>
    <x v="1"/>
    <x v="4"/>
    <m/>
    <s v="BROWN FORMAN İÇKİ TİC. LTD. ŞTİ."/>
    <s v="EY.06.001"/>
    <s v="Enroute Panorama - Yazilim Gelistirme Hizmeti"/>
    <s v="Univera - Brown Forman"/>
    <x v="12"/>
    <s v="Enroute"/>
    <s v="Enroute"/>
    <n v="24500"/>
    <m/>
    <n v="2"/>
    <m/>
    <n v="49000"/>
    <m/>
    <n v="0"/>
    <m/>
    <n v="49000"/>
    <m/>
    <n v="0"/>
    <n v="0"/>
    <m/>
    <m/>
    <m/>
    <s v="Brown Forman"/>
    <s v="Mevcut Müşteri"/>
    <s v="Yeni Satış"/>
    <s v="Hizmet"/>
    <s v="Yazılım Geliştirme"/>
    <s v="Key Account"/>
    <s v="Univera Satış"/>
    <s v="Saha Satış"/>
    <s v="Yurt İçi"/>
    <s v="Türkiye"/>
    <s v="Merkez"/>
  </r>
  <r>
    <m/>
    <m/>
    <x v="396"/>
    <s v="Q2"/>
    <x v="1"/>
    <x v="4"/>
    <m/>
    <s v="BROWN FORMAN İÇKİ TİC. LTD. ŞTİ."/>
    <s v="EH.01.001"/>
    <s v="Enroute Panorama - Proje ve Ürün Yönetimi Danışmanlığı Hizmeti"/>
    <s v="Univera - Brown Forman"/>
    <x v="12"/>
    <s v="Enroute"/>
    <s v="Enroute"/>
    <n v="24500"/>
    <m/>
    <n v="1"/>
    <m/>
    <n v="24500"/>
    <m/>
    <n v="0"/>
    <m/>
    <n v="24500"/>
    <m/>
    <n v="0"/>
    <n v="0"/>
    <m/>
    <m/>
    <m/>
    <s v="Brown Forman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397"/>
    <s v="Q2"/>
    <x v="1"/>
    <x v="4"/>
    <m/>
    <s v="BROWN FORMAN İÇKİ TİC. LTD. ŞTİ."/>
    <s v="EY.06.001"/>
    <s v="Enroute Panorama - Yazilim Gelistirme Hizmeti"/>
    <s v="Univera - Brown Forman"/>
    <x v="12"/>
    <s v="Enroute"/>
    <s v="Enroute"/>
    <n v="24500"/>
    <m/>
    <n v="3"/>
    <m/>
    <n v="73500"/>
    <m/>
    <n v="0"/>
    <m/>
    <n v="73500"/>
    <m/>
    <n v="0"/>
    <n v="0"/>
    <m/>
    <m/>
    <m/>
    <s v="Brown Forman"/>
    <s v="Mevcut Müşteri"/>
    <s v="Yeni Satış"/>
    <s v="Hizmet"/>
    <s v="Yazılım Geliştirme"/>
    <s v="Key Account"/>
    <s v="Univera Satış"/>
    <s v="Saha Satış"/>
    <s v="Yurt İçi"/>
    <s v="Türkiye"/>
    <s v="Merkez"/>
  </r>
  <r>
    <m/>
    <m/>
    <x v="397"/>
    <s v="Q2"/>
    <x v="1"/>
    <x v="4"/>
    <m/>
    <s v="BROWN FORMAN İÇKİ TİC. LTD. ŞTİ."/>
    <s v="EH.01.002"/>
    <s v="Enroute Panorama - Proje Destek Uzmani Hizmeti"/>
    <s v="Univera - Brown Forman"/>
    <x v="12"/>
    <s v="Enroute"/>
    <s v="Enroute"/>
    <n v="24500"/>
    <m/>
    <n v="1"/>
    <m/>
    <n v="24500"/>
    <m/>
    <n v="0"/>
    <m/>
    <n v="24500"/>
    <m/>
    <n v="0"/>
    <n v="0"/>
    <m/>
    <m/>
    <m/>
    <s v="Brown Forman"/>
    <s v="Mevcut Müşteri"/>
    <s v="Yenileme"/>
    <s v="Hizmet"/>
    <s v="Proje Yönetimi ve Danışmanlık"/>
    <s v="Key Account"/>
    <s v="Univera Satış"/>
    <s v="Saha Satış"/>
    <s v="Yurt İçi"/>
    <s v="Türkiye"/>
    <s v="Merkez"/>
  </r>
  <r>
    <m/>
    <m/>
    <x v="398"/>
    <s v="Q4"/>
    <x v="1"/>
    <x v="9"/>
    <m/>
    <s v="BULAN TİCARET - TUNÇ BULAN"/>
    <s v="UH.01.002"/>
    <s v="Unidox Kontör"/>
    <s v="Univera Kontör Satışı"/>
    <x v="6"/>
    <s v="E-Dönüşüm"/>
    <s v="Unidox"/>
    <n v="1.39"/>
    <m/>
    <n v="100000"/>
    <m/>
    <n v="139000"/>
    <m/>
    <n v="0"/>
    <m/>
    <n v="139000"/>
    <m/>
    <m/>
    <m/>
    <s v="1000001970"/>
    <m/>
    <m/>
    <s v="Sarper İçecek"/>
    <s v="Mevcut Müşteri"/>
    <s v="Yeni Satış"/>
    <s v="Kontor"/>
    <s v="Kontor Satışı"/>
    <s v="Diğer"/>
    <s v="Univera Satış"/>
    <s v="Saha Satış"/>
    <s v="Yurt İçi"/>
    <s v="Türkiye"/>
    <s v="Dist"/>
  </r>
  <r>
    <m/>
    <m/>
    <x v="398"/>
    <s v="Q4"/>
    <x v="1"/>
    <x v="9"/>
    <m/>
    <s v="MİYA OTOMASYON VE BARKOD BILISIM SISTEMLERI SAN TİC. VE L.T.D. STI."/>
    <s v="UH.01.002"/>
    <s v="Unidox Kontör"/>
    <s v="Univera Kontör Satışı"/>
    <x v="6"/>
    <s v="E-Dönüşüm"/>
    <s v="Unidox"/>
    <n v="1.111"/>
    <m/>
    <n v="100000"/>
    <m/>
    <n v="111100"/>
    <m/>
    <n v="0"/>
    <m/>
    <n v="111100"/>
    <m/>
    <m/>
    <m/>
    <s v="1000001952"/>
    <m/>
    <m/>
    <s v="Miya"/>
    <s v="Mevcut Müşteri"/>
    <s v="Yeni Satış"/>
    <s v="Kontor"/>
    <s v="Kontor Satışı"/>
    <s v="Diğer"/>
    <s v="Kanal Satış"/>
    <s v="Saha Satış"/>
    <s v="Yurt İçi"/>
    <s v="Türkiye"/>
    <s v="Merkez"/>
  </r>
  <r>
    <m/>
    <m/>
    <x v="399"/>
    <s v="Q4"/>
    <x v="1"/>
    <x v="9"/>
    <m/>
    <s v="MELİH BACAK OTOMOTİV SANAYİ VE TİCARET LTD. ŞTİ."/>
    <s v="UH.01.002"/>
    <s v="Unidox Kontör"/>
    <s v="Univera Kontör Satışı"/>
    <x v="21"/>
    <s v="E-Dönüşüm"/>
    <s v="Unidox"/>
    <n v="3.5419999999999998"/>
    <m/>
    <n v="10000"/>
    <m/>
    <n v="35420"/>
    <m/>
    <n v="0"/>
    <m/>
    <n v="35420"/>
    <m/>
    <m/>
    <m/>
    <s v="1000001986"/>
    <m/>
    <m/>
    <s v="Melih Bacak"/>
    <s v="Yeni Müşteri"/>
    <s v="Yeni Satış"/>
    <s v="Kontor"/>
    <s v="Kontor Satışı"/>
    <s v="Diğer"/>
    <s v="Univera Satış"/>
    <s v="Saha Satış"/>
    <s v="Yurt İçi"/>
    <s v="Türkiye"/>
    <s v="Merkez"/>
  </r>
  <r>
    <m/>
    <m/>
    <x v="399"/>
    <s v="Q2"/>
    <x v="1"/>
    <x v="4"/>
    <m/>
    <s v="BROWN FORMAN İÇKİ TİC. LTD. ŞTİ."/>
    <s v="EY.06.001"/>
    <s v="Enroute Panorama - Yazilim Gelistirme Hizmeti"/>
    <s v="Univera - Brown Forman"/>
    <x v="12"/>
    <s v="Enroute"/>
    <s v="Enroute"/>
    <n v="26541.66"/>
    <m/>
    <n v="6"/>
    <m/>
    <n v="159249.96"/>
    <m/>
    <n v="0"/>
    <m/>
    <n v="159249.96"/>
    <m/>
    <n v="0"/>
    <n v="0"/>
    <m/>
    <m/>
    <m/>
    <s v="Brown Forman"/>
    <s v="Mevcut Müşteri"/>
    <s v="Yeni Satış"/>
    <s v="Hizmet"/>
    <s v="Yazılım Geliştirme"/>
    <s v="Key Account"/>
    <s v="Univera Satış"/>
    <s v="Saha Satış"/>
    <s v="Yurt İçi"/>
    <s v="Türkiye"/>
    <s v="Merkez"/>
  </r>
  <r>
    <m/>
    <m/>
    <x v="399"/>
    <s v="Q2"/>
    <x v="1"/>
    <x v="4"/>
    <m/>
    <s v="BROWN FORMAN İÇKİ TİC. LTD. ŞTİ."/>
    <s v="EH.05.002"/>
    <s v="Enroute Panorama - Rapor Gelistirme Hizmeti"/>
    <s v="Univera - Brown Forman"/>
    <x v="12"/>
    <s v="Enroute"/>
    <s v="Enroute"/>
    <n v="24500"/>
    <m/>
    <n v="9"/>
    <m/>
    <n v="220500"/>
    <m/>
    <n v="0"/>
    <m/>
    <n v="220500"/>
    <m/>
    <n v="0"/>
    <n v="0"/>
    <m/>
    <m/>
    <m/>
    <s v="Brown Forman"/>
    <s v="Mevcut Müşteri"/>
    <s v="Yeni Satış"/>
    <s v="Hizmet"/>
    <s v="Rapor Geliştirme"/>
    <s v="Key Account"/>
    <s v="Univera Satış"/>
    <s v="Saha Satış"/>
    <s v="Yurt İçi"/>
    <s v="Türkiye"/>
    <s v="Merkez"/>
  </r>
  <r>
    <m/>
    <m/>
    <x v="399"/>
    <s v="Q2"/>
    <x v="1"/>
    <x v="4"/>
    <m/>
    <s v="BROWN FORMAN İÇKİ TİC. LTD. ŞTİ."/>
    <s v="EH.01.001"/>
    <s v="Enroute Panorama - Proje ve Ürün Yönetimi Danışmanlığı Hizmeti"/>
    <s v="Univera - Brown Forman"/>
    <x v="12"/>
    <s v="Enroute"/>
    <s v="Enroute"/>
    <n v="24500"/>
    <m/>
    <n v="8"/>
    <m/>
    <n v="196000"/>
    <m/>
    <n v="0"/>
    <m/>
    <n v="196000"/>
    <m/>
    <n v="0"/>
    <n v="0"/>
    <m/>
    <m/>
    <m/>
    <s v="Brown Forman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399"/>
    <s v="Q2"/>
    <x v="1"/>
    <x v="4"/>
    <m/>
    <s v="ERBAK-ULUDAG PAZARLAMA SATIS VE DAGITIM A.S."/>
    <s v="EY.02.033"/>
    <s v="Enroute Panorama - Mobil Kullanici Yazılımi (Enterprise)"/>
    <s v="Univera - Uludağ İçecek"/>
    <x v="11"/>
    <s v="Enroute"/>
    <s v="Enroute"/>
    <n v="4714"/>
    <m/>
    <n v="30"/>
    <m/>
    <n v="141420"/>
    <m/>
    <n v="0"/>
    <m/>
    <n v="141420"/>
    <m/>
    <n v="0"/>
    <n v="0"/>
    <m/>
    <m/>
    <m/>
    <s v="Uludağ İçecek"/>
    <s v="Mevcut Müşteri"/>
    <s v="Yeni Satış"/>
    <s v="Lisans"/>
    <s v="Lisans Satışı"/>
    <s v="Key Account"/>
    <s v="Univera Satış"/>
    <s v="Saha Satış"/>
    <s v="Yurt İçi"/>
    <s v="Türkiye"/>
    <s v="Merkez"/>
  </r>
  <r>
    <m/>
    <m/>
    <x v="399"/>
    <s v="Q2"/>
    <x v="1"/>
    <x v="4"/>
    <m/>
    <s v="BROWN FORMAN İÇKİ TİC. LTD. ŞTİ."/>
    <s v="EH.01.003"/>
    <s v="Enroute Panorama - Kurulum ve Efitim Hizmeti"/>
    <s v="Univera - Brown Forman"/>
    <x v="12"/>
    <s v="Enroute"/>
    <s v="Enroute"/>
    <n v="16800"/>
    <m/>
    <n v="4"/>
    <m/>
    <n v="67200"/>
    <m/>
    <n v="0"/>
    <m/>
    <n v="67200"/>
    <m/>
    <n v="0"/>
    <n v="0"/>
    <m/>
    <m/>
    <m/>
    <s v="Brown Forman"/>
    <s v="Mevcut Müşteri"/>
    <s v="Yeni Satış"/>
    <s v="Hizmet"/>
    <s v="Kurulum ve Eğitim"/>
    <s v="Key Account"/>
    <s v="Univera Satış"/>
    <s v="Saha Satış"/>
    <s v="Yurt İçi"/>
    <s v="Türkiye"/>
    <s v="Merkez"/>
  </r>
  <r>
    <m/>
    <m/>
    <x v="399"/>
    <s v="Q2"/>
    <x v="1"/>
    <x v="4"/>
    <m/>
    <s v="ERBAK-ULUDAG PAZARLAMA SATIS VE DAGITIM A.S."/>
    <s v="EH.02.019"/>
    <s v="Enroute Panorama - Ek Yazılım Yazilim Bakimi, Yasatma ve Merkezi Destek Hizmeti"/>
    <s v="Univera - Uludağ İçecek"/>
    <x v="11"/>
    <s v="Enroute"/>
    <s v="Enroute"/>
    <n v="18149"/>
    <m/>
    <n v="1"/>
    <m/>
    <n v="18149"/>
    <m/>
    <n v="0"/>
    <m/>
    <n v="18149"/>
    <m/>
    <n v="0"/>
    <n v="0"/>
    <m/>
    <m/>
    <m/>
    <s v="Uludağ İçecek"/>
    <s v="Mevcut Müşteri"/>
    <s v="Yeni Satış"/>
    <s v="Hizmet"/>
    <s v="Bakım ve Destek Hizmeti"/>
    <s v="Key Account"/>
    <s v="Univera Satış"/>
    <s v="Saha Satış"/>
    <s v="Yurt İçi"/>
    <s v="Türkiye"/>
    <s v="Merkez"/>
  </r>
  <r>
    <m/>
    <m/>
    <x v="399"/>
    <s v="Q2"/>
    <x v="1"/>
    <x v="4"/>
    <m/>
    <s v="LODOS MESRUBAT TASIMACILIK GIDA LTD. STI ."/>
    <s v="EH.03.011"/>
    <s v="Enroute Panorama - E-Dönüsüm Modülü Kurulum Hizmeti"/>
    <s v="Univera - Nestle Professional"/>
    <x v="11"/>
    <s v="Enroute"/>
    <s v="Enroute"/>
    <n v="18200"/>
    <m/>
    <n v="1"/>
    <m/>
    <n v="22750"/>
    <m/>
    <n v="4550"/>
    <m/>
    <n v="18200"/>
    <m/>
    <n v="0"/>
    <n v="0"/>
    <m/>
    <m/>
    <m/>
    <s v="Nestle"/>
    <s v="Mevcut Müşteri"/>
    <s v="Yeni Satış"/>
    <s v="Hizmet"/>
    <s v="Kurulum ve Eğitim"/>
    <s v="Key Account"/>
    <s v="Univera Satış"/>
    <s v="Saha Satış"/>
    <s v="Yurt İçi"/>
    <s v="Türkiye"/>
    <s v="Dist"/>
  </r>
  <r>
    <m/>
    <m/>
    <x v="399"/>
    <s v="Q4"/>
    <x v="1"/>
    <x v="9"/>
    <m/>
    <s v="TÜRKİYE'NİN OTOMOBİLİ GİRİŞİM GRUBU SANAYİ VE TİCARET A.Ş."/>
    <s v="CDH.05.001"/>
    <s v="Calldesk Panorama - Yazılım Geliştirme Hizmeti"/>
    <s v="Univera - Togg"/>
    <x v="12"/>
    <s v="ServiceCore"/>
    <s v="Calldesk"/>
    <n v="19600"/>
    <m/>
    <n v="6"/>
    <m/>
    <n v="147000"/>
    <m/>
    <n v="29400"/>
    <m/>
    <n v="117600"/>
    <m/>
    <m/>
    <m/>
    <s v="1000001991"/>
    <m/>
    <m/>
    <s v="TOGG"/>
    <s v="Mevcut Müşteri"/>
    <s v="Yeni Satış"/>
    <s v="Hizmet"/>
    <s v="Yazılım Geliştirme"/>
    <s v="Key Account"/>
    <s v="Univera Satış"/>
    <s v="Saha Satış"/>
    <s v="Yurt İçi"/>
    <s v="Türkiye"/>
    <s v="Merkez"/>
  </r>
  <r>
    <m/>
    <m/>
    <x v="399"/>
    <s v="Q4"/>
    <x v="1"/>
    <x v="9"/>
    <m/>
    <s v="TÜRKİYE'NİN OTOMOBİLİ GİRİŞİM GRUBU SANAYİ VE TİCARET A.Ş."/>
    <s v="CDH.01.001"/>
    <s v="Calldesk Panorama - Proje ve Ürün Yönetimi Danışmanlığı Hizmeti"/>
    <s v="Univera - Togg"/>
    <x v="12"/>
    <s v="ServiceCore"/>
    <s v="Calldesk"/>
    <n v="19600"/>
    <m/>
    <n v="6"/>
    <m/>
    <n v="147000"/>
    <m/>
    <n v="29400"/>
    <m/>
    <n v="117600"/>
    <m/>
    <m/>
    <m/>
    <s v="1000001991"/>
    <m/>
    <m/>
    <s v="TOGG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400"/>
    <s v="Q4"/>
    <x v="1"/>
    <x v="9"/>
    <m/>
    <s v="POLARİS YAZILIM ÇÖZÜMLERİ VE DANIŞMANLIK HİZMETLERİ LTD.ŞTİ."/>
    <s v="WProje Yönetimi.01.008"/>
    <s v="Webplus Distribution Satış-Dağıtım Yazılımı (Enterprise) Kiralama Hizmeti"/>
    <s v="Univera - Kanal"/>
    <x v="5"/>
    <s v="Enroute"/>
    <s v="Webplus"/>
    <n v="2362.5"/>
    <m/>
    <n v="1"/>
    <m/>
    <n v="2362.5"/>
    <m/>
    <n v="0"/>
    <m/>
    <n v="2362.5"/>
    <m/>
    <m/>
    <m/>
    <s v="1000002007"/>
    <m/>
    <m/>
    <s v="Polaris"/>
    <s v="Mevcut Müşteri"/>
    <s v="Yeni Satış"/>
    <s v="Lisans"/>
    <s v="Lisans Kiralama"/>
    <s v="Diğer"/>
    <s v="Kanal Satış"/>
    <s v="Polaris"/>
    <s v="Yurt İçi"/>
    <s v="Türkiye"/>
    <s v="Merkez"/>
  </r>
  <r>
    <m/>
    <m/>
    <x v="400"/>
    <s v="Q4"/>
    <x v="1"/>
    <x v="9"/>
    <m/>
    <s v="OGER İÇECEK "/>
    <s v="UH.01.002"/>
    <s v="Unidox Kontör"/>
    <s v="Univera Kontör Satışı"/>
    <x v="6"/>
    <s v="E-Dönüşüm"/>
    <s v="Unidox"/>
    <n v="1.39"/>
    <m/>
    <n v="100000"/>
    <m/>
    <n v="139000"/>
    <m/>
    <n v="0"/>
    <m/>
    <n v="139000"/>
    <m/>
    <m/>
    <m/>
    <s v="1000001997"/>
    <m/>
    <m/>
    <s v="Sarper İçecek"/>
    <s v="Mevcut Müşteri"/>
    <s v="Yeni Satış"/>
    <s v="Kontor"/>
    <s v="Kontor Satışı"/>
    <s v="Diğer"/>
    <s v="Univera Satış"/>
    <s v="Saha Satış"/>
    <s v="Yurt İçi"/>
    <s v="Türkiye"/>
    <s v="Dist"/>
  </r>
  <r>
    <m/>
    <m/>
    <x v="400"/>
    <s v="Q4"/>
    <x v="1"/>
    <x v="9"/>
    <m/>
    <s v="OVAM PİLİÇ PAZ. HAY. İNŞ. TAR. NAKL. TEKS. TAH. TİC. SAN. LTD. ŞTİ."/>
    <s v="UH.01.002"/>
    <s v="Unidox Kontör"/>
    <s v="Univera - Şen Piliç"/>
    <x v="21"/>
    <s v="E-Dönüşüm"/>
    <s v="Unidox"/>
    <n v="1.38"/>
    <m/>
    <n v="100000"/>
    <m/>
    <n v="138000"/>
    <m/>
    <n v="0"/>
    <m/>
    <n v="138000"/>
    <m/>
    <m/>
    <m/>
    <s v="1000002011"/>
    <m/>
    <m/>
    <s v="Şen Piliç"/>
    <s v="Mevcut Müşteri"/>
    <s v="Yeni Satış"/>
    <s v="Kontor"/>
    <s v="Kontor Satışı"/>
    <s v="Diğer"/>
    <s v="Univera Satış"/>
    <s v="Saha Satış"/>
    <s v="Yurt İçi"/>
    <s v="Türkiye"/>
    <s v="Dist"/>
  </r>
  <r>
    <m/>
    <m/>
    <x v="400"/>
    <s v="Q4"/>
    <x v="1"/>
    <x v="9"/>
    <m/>
    <s v="BERK ÜÇGÜL-YUUMİ BABY"/>
    <s v="UH.01.002"/>
    <s v="Unidox Kontör"/>
    <s v="Univera Kontör Satışı"/>
    <x v="21"/>
    <s v="E-Dönüşüm"/>
    <s v="Unidox"/>
    <n v="3.4"/>
    <m/>
    <n v="7500"/>
    <m/>
    <n v="25500"/>
    <m/>
    <n v="0"/>
    <m/>
    <n v="25500"/>
    <m/>
    <m/>
    <m/>
    <s v="1000002008"/>
    <m/>
    <m/>
    <s v="Yuumi Baby"/>
    <s v="Yeni Müşteri"/>
    <s v="Yeni Satış"/>
    <s v="Kontor"/>
    <s v="Kontor Satışı"/>
    <s v="Diğer"/>
    <s v="Univera Satış"/>
    <s v="Saha Satış"/>
    <s v="Yurt İçi"/>
    <s v="Türkiye"/>
    <s v="Merkez"/>
  </r>
  <r>
    <m/>
    <m/>
    <x v="400"/>
    <s v="Q2"/>
    <x v="1"/>
    <x v="4"/>
    <m/>
    <s v="LODOS MESRUBAT TASIMACILIK GIDA LTD. STI ."/>
    <s v="EY.04.012"/>
    <s v="Enroute Panorama E-Dönüsüm  Modül Yazılımi (Enterprise)"/>
    <s v="Univera - Nestle Professional"/>
    <x v="11"/>
    <s v="Enroute"/>
    <s v="Enroute"/>
    <n v="30160"/>
    <m/>
    <n v="1"/>
    <m/>
    <n v="37700"/>
    <m/>
    <n v="7540"/>
    <m/>
    <n v="30160"/>
    <m/>
    <n v="0"/>
    <n v="0"/>
    <m/>
    <m/>
    <m/>
    <s v="Nestle"/>
    <s v="Mevcut Müşteri"/>
    <s v="Yeni Satış"/>
    <s v="Lisans"/>
    <s v="Lisans Satışı"/>
    <s v="Key Account"/>
    <s v="Univera Satış"/>
    <s v="Saha Satış"/>
    <s v="Yurt İçi"/>
    <s v="Türkiye"/>
    <s v="Dist"/>
  </r>
  <r>
    <m/>
    <m/>
    <x v="401"/>
    <s v="Q4"/>
    <x v="1"/>
    <x v="9"/>
    <m/>
    <s v="EROL GEVREK"/>
    <s v="UH.01.002"/>
    <s v="Unidox Kontör"/>
    <s v="Univera Kontör Satışı"/>
    <x v="21"/>
    <s v="E-Dönüşüm"/>
    <s v="Unidox"/>
    <n v="2.8340000000000001"/>
    <m/>
    <n v="10000"/>
    <m/>
    <n v="28340"/>
    <m/>
    <n v="0"/>
    <m/>
    <n v="28340"/>
    <m/>
    <m/>
    <m/>
    <s v="1000002035"/>
    <m/>
    <m/>
    <s v="Erol Gevrek"/>
    <s v="Yeni Müşteri"/>
    <s v="Yeni Satış"/>
    <s v="Kontor"/>
    <s v="Kontor Satışı"/>
    <s v="Diğer"/>
    <s v="Univera Satış"/>
    <s v="Saha Satış"/>
    <s v="Yurt İçi"/>
    <s v="Türkiye"/>
    <s v="Merkez"/>
  </r>
  <r>
    <m/>
    <m/>
    <x v="401"/>
    <s v="Q4"/>
    <x v="1"/>
    <x v="9"/>
    <m/>
    <s v="Önerler Gıda ve İht.Mad.Dağ.Paz.Tic.Ltd.Şti"/>
    <s v="UH.01.002"/>
    <s v="Unidox Kontör"/>
    <s v="Univera Kontör Satışı"/>
    <x v="21"/>
    <s v="E-Dönüşüm"/>
    <s v="Unidox"/>
    <n v="5.6339999999999995"/>
    <m/>
    <n v="710"/>
    <m/>
    <n v="4000.14"/>
    <m/>
    <n v="0"/>
    <m/>
    <n v="4000.14"/>
    <m/>
    <m/>
    <m/>
    <s v="1000002025"/>
    <m/>
    <m/>
    <s v="Önerler Gıda"/>
    <s v="Yeni Müşteri"/>
    <s v="Yeni Satış"/>
    <s v="Kontor"/>
    <s v="Kontor Satışı"/>
    <s v="Diğer"/>
    <s v="Univera Satış"/>
    <s v="Saha Satış"/>
    <s v="Yurt İçi"/>
    <s v="Türkiye"/>
    <s v="Merkez"/>
  </r>
  <r>
    <m/>
    <m/>
    <x v="401"/>
    <s v="Q4"/>
    <x v="1"/>
    <x v="9"/>
    <m/>
    <s v="PANASONİC ELECTRİC WORKS ELEKTRİK SANAYİ VE TİCARET ANONİM ŞİRKETİ"/>
    <s v="SH.03.002"/>
    <s v="Stokbar Panorama - Uzman Destek Hizmeti"/>
    <s v="Univera - Panasonic"/>
    <x v="11"/>
    <s v="Stokbar"/>
    <s v="Stokbar"/>
    <n v="165000"/>
    <m/>
    <n v="1"/>
    <m/>
    <n v="165000"/>
    <m/>
    <n v="0"/>
    <m/>
    <n v="165000"/>
    <m/>
    <m/>
    <m/>
    <s v="1000002019"/>
    <m/>
    <m/>
    <s v="Panasonic"/>
    <s v="Mevcut Müşteri"/>
    <s v="Yenileme"/>
    <s v="Hizmet"/>
    <s v="Uzman Destek Hizmeti"/>
    <s v="Diğer"/>
    <s v="Univera Satış"/>
    <s v="Saha Satış"/>
    <s v="Yurt İçi"/>
    <s v="Türkiye"/>
    <s v="Merkez"/>
  </r>
  <r>
    <m/>
    <m/>
    <x v="401"/>
    <s v="Q2"/>
    <x v="1"/>
    <x v="4"/>
    <m/>
    <s v="DOĞAN TREND OTOMOTİV TİCARET Hizmet VE TEKNOLOJİ ANONİM ŞİRKETİ"/>
    <s v="EH.01.005"/>
    <s v="Enroute Panorama Online Egitim"/>
    <s v="Univera - Doğan Trend"/>
    <x v="13"/>
    <s v="Enroute"/>
    <s v="Enroute"/>
    <n v="1500"/>
    <m/>
    <n v="2"/>
    <m/>
    <n v="3000"/>
    <m/>
    <n v="0"/>
    <m/>
    <n v="3000"/>
    <m/>
    <n v="0"/>
    <n v="0"/>
    <m/>
    <m/>
    <m/>
    <s v="Doğan Trend"/>
    <s v="Mevcut Müşteri"/>
    <s v="Yeni Satış"/>
    <s v="Hizmet"/>
    <s v="Kurulum ve Eğitim"/>
    <s v="Key Account"/>
    <s v="Univera Satış"/>
    <s v="Saha Satış"/>
    <s v="Yurt İçi"/>
    <s v="Türkiye"/>
    <s v="Merkez"/>
  </r>
  <r>
    <m/>
    <m/>
    <x v="402"/>
    <s v="Q4"/>
    <x v="1"/>
    <x v="9"/>
    <m/>
    <s v="MİYA OTOMASYON VE BARKOD BILISIM SISTEMLERI SAN TİC. VE L.T.D. STI."/>
    <s v="WPH.03.001"/>
    <s v="Webplus HOSTİNG Hizmetİ"/>
    <s v="Univera - Kanal"/>
    <x v="5"/>
    <s v="Hosting"/>
    <s v="Webplus"/>
    <n v="2597.0100000000002"/>
    <m/>
    <n v="4"/>
    <m/>
    <n v="10388.040000000001"/>
    <m/>
    <n v="0"/>
    <m/>
    <n v="10388.040000000001"/>
    <m/>
    <m/>
    <m/>
    <s v="1000002048"/>
    <m/>
    <m/>
    <s v="Miya"/>
    <s v="Mevcut Müşteri"/>
    <s v="Yenileme"/>
    <s v="Hizmet"/>
    <s v="Hosting"/>
    <s v="Diğer"/>
    <s v="Kanal Satış"/>
    <s v="Miya"/>
    <s v="Yurt İçi"/>
    <s v="Türkiye"/>
    <s v="Merkez"/>
  </r>
  <r>
    <m/>
    <m/>
    <x v="402"/>
    <s v="Q4"/>
    <x v="1"/>
    <x v="9"/>
    <m/>
    <s v="MİYA OTOMASYON VE BARKOD BILISIM SISTEMLERI SAN TİC. VE L.T.D. STI."/>
    <s v="WPH.03.001"/>
    <s v="Webplus HOSTİNG Hizmetİ"/>
    <s v="Univera - Kanal"/>
    <x v="5"/>
    <s v="Hosting"/>
    <s v="Webplus"/>
    <n v="2597.0100000000002"/>
    <m/>
    <n v="1"/>
    <m/>
    <n v="2597.0100000000002"/>
    <m/>
    <n v="0"/>
    <m/>
    <n v="2597.0100000000002"/>
    <m/>
    <m/>
    <m/>
    <s v="1000002049"/>
    <m/>
    <m/>
    <s v="Miya"/>
    <s v="Mevcut Müşteri"/>
    <s v="Yenileme"/>
    <s v="Hizmet"/>
    <s v="Hosting"/>
    <s v="Diğer"/>
    <s v="Kanal Satış"/>
    <s v="Miya"/>
    <s v="Yurt İçi"/>
    <s v="Türkiye"/>
    <s v="Merkez"/>
  </r>
  <r>
    <m/>
    <m/>
    <x v="402"/>
    <s v="Q4"/>
    <x v="1"/>
    <x v="9"/>
    <m/>
    <s v="MİYA OTOMASYON VE BARKOD BILISIM SISTEMLERI SAN TİC. VE L.T.D. STI."/>
    <s v="WPH.03.001"/>
    <s v="Webplus HOSTİNG Hizmetİ"/>
    <s v="Univera - Kanal"/>
    <x v="5"/>
    <s v="Hosting"/>
    <s v="Webplus"/>
    <n v="2422.04"/>
    <m/>
    <n v="1"/>
    <m/>
    <n v="2422.04"/>
    <m/>
    <n v="0"/>
    <m/>
    <n v="2422.04"/>
    <m/>
    <m/>
    <m/>
    <s v="1000002049"/>
    <m/>
    <m/>
    <s v="Miya"/>
    <s v="Mevcut Müşteri"/>
    <s v="Yenileme"/>
    <s v="Hizmet"/>
    <s v="Hosting"/>
    <s v="Diğer"/>
    <s v="Kanal Satış"/>
    <s v="Miya"/>
    <s v="Yurt İçi"/>
    <s v="Türkiye"/>
    <s v="Merkez"/>
  </r>
  <r>
    <m/>
    <m/>
    <x v="402"/>
    <s v="Q4"/>
    <x v="1"/>
    <x v="9"/>
    <m/>
    <s v="MİYA OTOMASYON VE BARKOD BILISIM SISTEMLERI SAN TİC. VE L.T.D. STI."/>
    <s v="WPH.03.001"/>
    <s v="Webplus HOSTİNG Hizmetİ"/>
    <s v="Univera - Kanal"/>
    <x v="5"/>
    <s v="Hosting"/>
    <s v="Webplus"/>
    <n v="5931.81"/>
    <m/>
    <n v="1"/>
    <m/>
    <n v="5931.81"/>
    <m/>
    <n v="0"/>
    <m/>
    <n v="5931.81"/>
    <m/>
    <m/>
    <m/>
    <s v="1000002050"/>
    <m/>
    <m/>
    <s v="Miya"/>
    <s v="Mevcut Müşteri"/>
    <s v="Yenileme"/>
    <s v="Hizmet"/>
    <s v="Hosting"/>
    <s v="Diğer"/>
    <s v="Kanal Satış"/>
    <s v="Miya"/>
    <s v="Yurt İçi"/>
    <s v="Türkiye"/>
    <s v="Merkez"/>
  </r>
  <r>
    <m/>
    <m/>
    <x v="402"/>
    <s v="Q4"/>
    <x v="1"/>
    <x v="9"/>
    <m/>
    <s v="MİYA OTOMASYON VE BARKOD BILISIM SISTEMLERI SAN TİC. VE L.T.D. STI."/>
    <s v="WPH.03.001"/>
    <s v="Webplus HOSTİNG Hizmetİ"/>
    <s v="Univera - Kanal"/>
    <x v="5"/>
    <s v="Hosting"/>
    <s v="Webplus"/>
    <n v="2597.0100000000002"/>
    <m/>
    <n v="4"/>
    <m/>
    <n v="10388.040000000001"/>
    <m/>
    <n v="0"/>
    <m/>
    <n v="10388.040000000001"/>
    <m/>
    <m/>
    <m/>
    <s v="1000002051"/>
    <m/>
    <m/>
    <s v="Miya"/>
    <s v="Mevcut Müşteri"/>
    <s v="Yenileme"/>
    <s v="Hizmet"/>
    <s v="Hosting"/>
    <s v="Diğer"/>
    <s v="Kanal Satış"/>
    <s v="Miya"/>
    <s v="Yurt İçi"/>
    <s v="Türkiye"/>
    <s v="Merkez"/>
  </r>
  <r>
    <m/>
    <m/>
    <x v="402"/>
    <s v="Q4"/>
    <x v="1"/>
    <x v="9"/>
    <m/>
    <s v="MİYA OTOMASYON VE BARKOD BILISIM SISTEMLERI SAN TİC. VE L.T.D. STI."/>
    <s v="WPH.03.001"/>
    <s v="Webplus HOSTİNG Hizmetİ"/>
    <s v="Univera - Kanal"/>
    <x v="5"/>
    <s v="Hosting"/>
    <s v="Webplus"/>
    <n v="3622.12"/>
    <m/>
    <n v="2"/>
    <m/>
    <n v="7244.24"/>
    <m/>
    <n v="0"/>
    <m/>
    <n v="7244.24"/>
    <m/>
    <m/>
    <m/>
    <s v="1000002051"/>
    <m/>
    <m/>
    <s v="Miya"/>
    <s v="Mevcut Müşteri"/>
    <s v="Yenileme"/>
    <s v="Hizmet"/>
    <s v="Hosting"/>
    <s v="Diğer"/>
    <s v="Kanal Satış"/>
    <s v="Miya"/>
    <s v="Yurt İçi"/>
    <s v="Türkiye"/>
    <s v="Merkez"/>
  </r>
  <r>
    <m/>
    <m/>
    <x v="402"/>
    <s v="Q4"/>
    <x v="1"/>
    <x v="9"/>
    <m/>
    <s v="MİYA OTOMASYON VE BARKOD BILISIM SISTEMLERI SAN TİC. VE L.T.D. STI."/>
    <s v="WPH.03.001"/>
    <s v="Webplus HOSTİNG Hizmetİ"/>
    <s v="Univera - Kanal"/>
    <x v="5"/>
    <s v="Hosting"/>
    <s v="Webplus"/>
    <n v="2988.88"/>
    <m/>
    <n v="1"/>
    <m/>
    <n v="2988.88"/>
    <m/>
    <n v="0"/>
    <m/>
    <n v="2988.88"/>
    <m/>
    <m/>
    <m/>
    <s v="1000002051"/>
    <m/>
    <m/>
    <s v="Miya"/>
    <s v="Mevcut Müşteri"/>
    <s v="Yenileme"/>
    <s v="Hizmet"/>
    <s v="Hosting"/>
    <s v="Diğer"/>
    <s v="Kanal Satış"/>
    <s v="Miya"/>
    <s v="Yurt İçi"/>
    <s v="Türkiye"/>
    <s v="Merkez"/>
  </r>
  <r>
    <m/>
    <m/>
    <x v="402"/>
    <s v="Q4"/>
    <x v="1"/>
    <x v="9"/>
    <m/>
    <s v="MİYA OTOMASYON VE BARKOD BILISIM SISTEMLERI SAN TİC. VE L.T.D. STI."/>
    <s v="WPH.03.001"/>
    <s v="Webplus HOSTİNG Hizmetİ"/>
    <s v="Univera - Kanal"/>
    <x v="5"/>
    <s v="Hosting"/>
    <s v="Webplus"/>
    <n v="2969.57"/>
    <m/>
    <n v="1"/>
    <m/>
    <n v="2969.57"/>
    <m/>
    <n v="0"/>
    <m/>
    <n v="2969.57"/>
    <m/>
    <m/>
    <m/>
    <s v="1000002052"/>
    <m/>
    <m/>
    <s v="Miya"/>
    <s v="Mevcut Müşteri"/>
    <s v="Yenileme"/>
    <s v="Hizmet"/>
    <s v="Hosting"/>
    <s v="Diğer"/>
    <s v="Kanal Satış"/>
    <s v="Miya"/>
    <s v="Yurt İçi"/>
    <s v="Türkiye"/>
    <s v="Merkez"/>
  </r>
  <r>
    <m/>
    <m/>
    <x v="402"/>
    <s v="Q4"/>
    <x v="1"/>
    <x v="9"/>
    <m/>
    <s v="MİYA OTOMASYON VE BARKOD BILISIM SISTEMLERI SAN TİC. VE L.T.D. STI."/>
    <s v="WPH.03.001"/>
    <s v="Webplus HOSTİNG Hizmetİ"/>
    <s v="Univera - Kanal"/>
    <x v="5"/>
    <s v="Hosting"/>
    <s v="Webplus"/>
    <n v="2984.63"/>
    <m/>
    <n v="1"/>
    <m/>
    <n v="2984.63"/>
    <m/>
    <n v="0"/>
    <m/>
    <n v="2984.63"/>
    <m/>
    <m/>
    <m/>
    <s v="1000002052"/>
    <m/>
    <m/>
    <s v="Miya"/>
    <s v="Mevcut Müşteri"/>
    <s v="Yenileme"/>
    <s v="Hizmet"/>
    <s v="Hosting"/>
    <s v="Diğer"/>
    <s v="Kanal Satış"/>
    <s v="Miya"/>
    <s v="Yurt İçi"/>
    <s v="Türkiye"/>
    <s v="Merkez"/>
  </r>
  <r>
    <m/>
    <m/>
    <x v="402"/>
    <s v="Q4"/>
    <x v="1"/>
    <x v="9"/>
    <m/>
    <s v="SERHAN GIDA-MURAT BARDAKKAYA"/>
    <s v="UH.01.002"/>
    <s v="Unidox Kontör"/>
    <s v="Univera Kontör Satışı"/>
    <x v="6"/>
    <s v="E-Dönüşüm"/>
    <s v="Unidox"/>
    <n v="3"/>
    <m/>
    <n v="10000"/>
    <m/>
    <n v="30000"/>
    <m/>
    <n v="0"/>
    <m/>
    <n v="30000"/>
    <m/>
    <m/>
    <m/>
    <s v="1000002063"/>
    <m/>
    <m/>
    <s v="Doğuş Çay"/>
    <s v="Mevcut Müşteri"/>
    <s v="Yeni Satış"/>
    <s v="Kontor"/>
    <s v="Kontor Satışı"/>
    <s v="Diğer"/>
    <s v="Univera Satış"/>
    <s v="Saha Satış"/>
    <s v="Yurt İçi"/>
    <s v="Türkiye"/>
    <s v="Dist"/>
  </r>
  <r>
    <m/>
    <m/>
    <x v="402"/>
    <s v="Q4"/>
    <x v="1"/>
    <x v="9"/>
    <m/>
    <s v="FHP EV İÇİ KULLANIM ARAÇLARI SAN VE TC A.Ş/VİLEDA"/>
    <s v="QH.08.001"/>
    <s v="Quest Panorama - Hosting Hizmeti"/>
    <s v="Univera - Vileda"/>
    <x v="18"/>
    <s v="Hosting"/>
    <s v="Quest"/>
    <n v="18333"/>
    <m/>
    <n v="1"/>
    <m/>
    <n v="18333"/>
    <m/>
    <n v="0"/>
    <m/>
    <n v="18333"/>
    <m/>
    <m/>
    <m/>
    <s v="1000002067"/>
    <m/>
    <m/>
    <s v="Vileda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402"/>
    <s v="Q2"/>
    <x v="1"/>
    <x v="4"/>
    <m/>
    <s v="DOĞAN TREND OTOMOTİV TİCARET Hizmet VE TEKNOLOJİ ANONİM ŞİRKETİ"/>
    <s v="EH.01.005"/>
    <s v="Enroute Panorama Online Egitim"/>
    <s v="Univera - Doğan Trend"/>
    <x v="13"/>
    <s v="Enroute"/>
    <s v="Enroute"/>
    <n v="1500"/>
    <m/>
    <n v="2"/>
    <m/>
    <n v="3000"/>
    <m/>
    <n v="0"/>
    <m/>
    <n v="3000"/>
    <m/>
    <n v="0"/>
    <n v="0"/>
    <m/>
    <m/>
    <m/>
    <s v="Doğan Trend"/>
    <s v="Mevcut Müşteri"/>
    <s v="Yeni Satış"/>
    <s v="Hizmet"/>
    <s v="Kurulum ve Eğitim"/>
    <s v="Key Account"/>
    <s v="Univera Satış"/>
    <s v="Saha Satış"/>
    <s v="Yurt İçi"/>
    <s v="Türkiye"/>
    <s v="Merkez"/>
  </r>
  <r>
    <m/>
    <m/>
    <x v="402"/>
    <s v="Q2"/>
    <x v="1"/>
    <x v="4"/>
    <m/>
    <s v="DOĞAN TREND OTOMOTİV TİCARET Hizmet VE TEKNOLOJİ ANONİM ŞİRKETİ"/>
    <s v="EH.03.006"/>
    <s v="Enroute Panorama - Uzaktan Kurulum ve Efitim Hizmeti"/>
    <s v="Univera - Doğan Trend"/>
    <x v="13"/>
    <s v="Enroute"/>
    <s v="Enroute"/>
    <n v="10000"/>
    <m/>
    <n v="5"/>
    <m/>
    <n v="50000"/>
    <m/>
    <n v="0"/>
    <m/>
    <n v="50000"/>
    <m/>
    <n v="0"/>
    <n v="0"/>
    <m/>
    <m/>
    <m/>
    <s v="Doğan Trend"/>
    <s v="Mevcut Müşteri"/>
    <s v="Yeni Satış"/>
    <s v="Hizmet"/>
    <s v="Kurulum ve Eğitim"/>
    <s v="Key Account"/>
    <s v="Univera Satış"/>
    <s v="Saha Satış"/>
    <s v="Yurt İçi"/>
    <s v="Türkiye"/>
    <s v="Merkez"/>
  </r>
  <r>
    <m/>
    <m/>
    <x v="402"/>
    <s v="Q2"/>
    <x v="1"/>
    <x v="4"/>
    <m/>
    <s v="DOĞAN TREND OTOMOTİV TİCARET Hizmet VE TEKNOLOJİ ANONİM ŞİRKETİ"/>
    <s v="EH.03.006"/>
    <s v="Enroute Panorama - Uzaktan Kurulum ve Efitim Hizmeti"/>
    <s v="Univera - Doğan Trend"/>
    <x v="13"/>
    <s v="Enroute"/>
    <s v="Enroute"/>
    <n v="10000"/>
    <m/>
    <n v="3"/>
    <m/>
    <n v="30000"/>
    <m/>
    <n v="0"/>
    <m/>
    <n v="30000"/>
    <m/>
    <n v="0"/>
    <n v="0"/>
    <m/>
    <m/>
    <m/>
    <s v="Doğan Trend"/>
    <s v="Mevcut Müşteri"/>
    <s v="Yeni Satış"/>
    <s v="Hizmet"/>
    <s v="Kurulum ve Eğitim"/>
    <s v="Key Account"/>
    <s v="Univera Satış"/>
    <s v="Saha Satış"/>
    <s v="Yurt İçi"/>
    <s v="Türkiye"/>
    <s v="Merkez"/>
  </r>
  <r>
    <m/>
    <m/>
    <x v="403"/>
    <s v="Q4"/>
    <x v="1"/>
    <x v="9"/>
    <m/>
    <s v="MİYA OTOMASYON VE BARKOD BILISIM SISTEMLERI SAN TİC. VE L.T.D. STI."/>
    <s v="UH.01.002"/>
    <s v="Unidox Kontör"/>
    <s v="Univera Kontör Satışı"/>
    <x v="5"/>
    <s v="E-Dönüşüm"/>
    <s v="Unidox"/>
    <n v="2.125"/>
    <m/>
    <n v="10000"/>
    <m/>
    <n v="21250"/>
    <m/>
    <m/>
    <m/>
    <n v="21250"/>
    <m/>
    <m/>
    <m/>
    <s v="1000002096"/>
    <m/>
    <m/>
    <s v="Miya"/>
    <s v="Mevcut Müşteri"/>
    <s v="Yeni Satış"/>
    <s v="Kontor"/>
    <s v="Kontor Satışı"/>
    <s v="Diğer"/>
    <s v="Kanal Satış"/>
    <s v="Miya"/>
    <s v="Yurt İçi"/>
    <s v="Türkiye"/>
    <s v="Merkez"/>
  </r>
  <r>
    <m/>
    <m/>
    <x v="403"/>
    <s v="Q4"/>
    <x v="1"/>
    <x v="9"/>
    <m/>
    <s v="POLARİS YAZILIM ÇÖZÜMLERİ VE DANIŞMANLIK HİZMETLERİ LTD.ŞTİ."/>
    <s v="UH.01.002"/>
    <s v="Unidox Kontör"/>
    <s v="Univera Kontör Satışı"/>
    <x v="5"/>
    <s v="E-Dönüşüm"/>
    <s v="Unidox"/>
    <n v="4.1680000000000001"/>
    <m/>
    <n v="2000"/>
    <m/>
    <n v="8336"/>
    <m/>
    <m/>
    <m/>
    <n v="8336"/>
    <m/>
    <m/>
    <m/>
    <s v="1000002089"/>
    <m/>
    <m/>
    <s v="Polaris"/>
    <s v="Mevcut Müşteri"/>
    <s v="Yeni Satış"/>
    <s v="Kontor"/>
    <s v="Kontor Satışı"/>
    <s v="Diğer"/>
    <s v="Kanal Satış"/>
    <s v="Polaris"/>
    <s v="Yurt İçi"/>
    <s v="Türkiye"/>
    <s v="Merkez"/>
  </r>
  <r>
    <m/>
    <m/>
    <x v="403"/>
    <s v="Q4"/>
    <x v="1"/>
    <x v="9"/>
    <m/>
    <s v="PANASONİC ELECTRİC WORKS ELEKTRİK SANAYİ VE TİCARET ANONİM ŞİRKETİ"/>
    <s v="SH.01.001"/>
    <s v="Stokbar Panorama - Proje ve Ürün Yönetimi Danışmanlığı Hizmeti"/>
    <s v="Univera - Panasonic"/>
    <x v="12"/>
    <s v="Stokbar"/>
    <s v="Stokbar"/>
    <n v="14000"/>
    <m/>
    <n v="1"/>
    <m/>
    <n v="14000"/>
    <m/>
    <m/>
    <m/>
    <n v="14000"/>
    <m/>
    <m/>
    <m/>
    <s v="1000002087"/>
    <m/>
    <m/>
    <s v="Panasonic"/>
    <s v="Mevcut Müşteri"/>
    <s v="Yeni Satış"/>
    <s v="Hizmet"/>
    <s v="Proje Yönetimi ve Danışmanlık"/>
    <s v="Diğer"/>
    <s v="Univera Satış"/>
    <s v="Saha Satış"/>
    <s v="Yurt İçi"/>
    <s v="Türkiye"/>
    <s v="Merkez"/>
  </r>
  <r>
    <m/>
    <m/>
    <x v="404"/>
    <s v="Q4"/>
    <x v="1"/>
    <x v="9"/>
    <m/>
    <s v="POLARİS YAZILIM ÇÖZÜMLERİ VE DANIŞMANLIK HİZMETLERİ LTD.ŞTİ."/>
    <s v="WPH.02.001"/>
    <s v="Webplus Yazılım Bakımı Hizmeti"/>
    <s v="Univera - Kanal"/>
    <x v="5"/>
    <s v="Enroute"/>
    <s v="Webplus"/>
    <n v="2570"/>
    <m/>
    <n v="1"/>
    <m/>
    <n v="2570"/>
    <m/>
    <m/>
    <m/>
    <n v="2570"/>
    <m/>
    <m/>
    <m/>
    <s v="1000002119"/>
    <m/>
    <m/>
    <s v="Polaris"/>
    <s v="Mevcut Müşteri"/>
    <s v="Yenileme"/>
    <s v="Hizmet"/>
    <s v="Bakım ve Destek Hizmeti"/>
    <s v="Diğer"/>
    <s v="Kanal Satış"/>
    <s v="Polaris"/>
    <s v="Yurt İçi"/>
    <s v="Türkiye"/>
    <s v="Merkez"/>
  </r>
  <r>
    <m/>
    <m/>
    <x v="404"/>
    <s v="Q4"/>
    <x v="1"/>
    <x v="9"/>
    <m/>
    <s v="POLARİS YAZILIM ÇÖZÜMLERİ VE DANIŞMANLIK HİZMETLERİ LTD.ŞTİ."/>
    <s v="WProje Yönetimi.01.003"/>
    <s v="Web Plus Ek Kullanıcı Yazılımı (1 Kullanıcı)"/>
    <s v="Univera - Kanal"/>
    <x v="5"/>
    <s v="Enroute"/>
    <s v="Webplus"/>
    <n v="5733"/>
    <m/>
    <n v="2"/>
    <m/>
    <n v="12740"/>
    <m/>
    <m/>
    <m/>
    <n v="11466"/>
    <m/>
    <m/>
    <m/>
    <s v="1000002119"/>
    <m/>
    <m/>
    <s v="Polaris"/>
    <s v="Mevcut Müşteri"/>
    <s v="Yeni Satış"/>
    <s v="Lisans"/>
    <s v="Lisans Satışı"/>
    <s v="Diğer"/>
    <s v="Kanal Satış"/>
    <s v="Polaris"/>
    <s v="Yurt İçi"/>
    <s v="Türkiye"/>
    <s v="Merkez"/>
  </r>
  <r>
    <m/>
    <m/>
    <x v="404"/>
    <s v="Q4"/>
    <x v="1"/>
    <x v="9"/>
    <m/>
    <s v="MİYA OTOMASYON VE BARKOD BILISIM SISTEMLERI SAN TİC. VE L.T.D. STI."/>
    <s v="UH.01.002"/>
    <s v="Unidox Kontör"/>
    <s v="Univera Kontör Satışı"/>
    <x v="5"/>
    <s v="E-Dönüşüm"/>
    <s v="Unidox"/>
    <n v="3.754"/>
    <m/>
    <n v="5000"/>
    <m/>
    <n v="18770"/>
    <m/>
    <m/>
    <m/>
    <n v="18770"/>
    <m/>
    <m/>
    <m/>
    <s v="1000002122"/>
    <m/>
    <m/>
    <s v="Miya"/>
    <s v="Mevcut Müşteri"/>
    <s v="Yeni Satış"/>
    <s v="Kontor"/>
    <s v="Kontor Satışı"/>
    <s v="Diğer"/>
    <s v="Kanal Satış"/>
    <s v="Miya"/>
    <s v="Yurt İçi"/>
    <s v="Türkiye"/>
    <s v="Merkez"/>
  </r>
  <r>
    <m/>
    <m/>
    <x v="404"/>
    <s v="Q4"/>
    <x v="1"/>
    <x v="9"/>
    <m/>
    <s v="Nestle Gıda Sanayi A.Ş."/>
    <s v="SH.02.001"/>
    <s v="Stokbar Panorama - Yazılım Bakımı Hizmeti"/>
    <s v="Univera - Nestle Rom"/>
    <x v="12"/>
    <s v="Stokbar"/>
    <s v="Stokbar"/>
    <n v="477839.28"/>
    <m/>
    <n v="1"/>
    <m/>
    <n v="477839.28"/>
    <m/>
    <m/>
    <m/>
    <n v="477839.28"/>
    <m/>
    <m/>
    <m/>
    <s v="1000002118"/>
    <m/>
    <m/>
    <s v="Nestle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404"/>
    <s v="Q4"/>
    <x v="1"/>
    <x v="9"/>
    <m/>
    <s v="Nestle Gıda Sanayi A.Ş."/>
    <s v="SH.03.004"/>
    <s v="Stokbar Panorama - Çağrı Merkezi Hizmeti (Depo/Lokasyon)"/>
    <s v="Univera - Nestle Rom"/>
    <x v="12"/>
    <s v="Stokbar"/>
    <s v="Stokbar"/>
    <n v="40881.449999999997"/>
    <m/>
    <n v="1"/>
    <m/>
    <n v="40881.449999999997"/>
    <m/>
    <m/>
    <m/>
    <n v="40881.449999999997"/>
    <m/>
    <m/>
    <m/>
    <s v="1000002118"/>
    <m/>
    <m/>
    <s v="Nestle"/>
    <s v="Mevcut Müşteri"/>
    <s v="Yenileme"/>
    <s v="Hizmet"/>
    <s v="Çağrı Merkezi"/>
    <s v="Key Account"/>
    <s v="Univera Satış"/>
    <s v="Saha Satış"/>
    <s v="Yurt İçi"/>
    <s v="Türkiye"/>
    <s v="Merkez"/>
  </r>
  <r>
    <m/>
    <m/>
    <x v="405"/>
    <s v="Q4"/>
    <x v="1"/>
    <x v="9"/>
    <m/>
    <s v="JTI INTERNATIONAL SA"/>
    <s v="QH.02.001"/>
    <s v="Quest Panorama - Yazılım Bakımı, Yaşatma ve Merkezi Destek Hizmeti"/>
    <s v="Univera - JTI İran"/>
    <x v="13"/>
    <s v="Quest"/>
    <s v="Quest"/>
    <n v="87970.495441666673"/>
    <m/>
    <n v="12"/>
    <m/>
    <m/>
    <m/>
    <m/>
    <m/>
    <n v="1055645.9453"/>
    <m/>
    <m/>
    <m/>
    <n v="1000002133"/>
    <m/>
    <m/>
    <s v="JTI"/>
    <s v="Mevcut Müşteri"/>
    <s v="Yenileme"/>
    <s v="Hizmet"/>
    <s v="Bakım ve Destek Hizmeti"/>
    <s v="Key Account"/>
    <s v="Univera Satış"/>
    <s v="Saha Satış"/>
    <s v="Yurt Dışı"/>
    <s v="İsviçre"/>
    <s v="Merkez"/>
  </r>
  <r>
    <m/>
    <m/>
    <x v="405"/>
    <s v="Q1"/>
    <x v="1"/>
    <x v="2"/>
    <m/>
    <s v="ULUDAG IÇECEK TÜRK ANONIM SIRKETI"/>
    <s v="EY.02.033"/>
    <s v="Enroute Panorama - Mobil Kullanici Yazılımi (Enterprise)"/>
    <s v="Univera - Uludağ İçecek"/>
    <x v="11"/>
    <s v="Enroute"/>
    <s v="Enroute"/>
    <n v="4932.22"/>
    <m/>
    <n v="11"/>
    <m/>
    <n v="54254.42"/>
    <m/>
    <n v="0"/>
    <m/>
    <n v="54254.42"/>
    <m/>
    <n v="0"/>
    <n v="0"/>
    <m/>
    <m/>
    <m/>
    <s v="Uludağ İçecek"/>
    <s v="Mevcut Müşteri"/>
    <s v="Yeni Satış"/>
    <s v="Lisans"/>
    <s v="Lisans Satışı"/>
    <s v="Key Account"/>
    <s v="Univera Satış"/>
    <s v="Saha Satış"/>
    <s v="Yurt İçi"/>
    <s v="Türkiye"/>
    <s v="Merkez"/>
  </r>
  <r>
    <m/>
    <m/>
    <x v="405"/>
    <s v="Q4"/>
    <x v="1"/>
    <x v="9"/>
    <m/>
    <s v="JTI INTERNATIONAL SA"/>
    <s v="EH.06.001"/>
    <s v="Enroute Panorama - Hosting Hizmeti"/>
    <s v="Univera - JTI İran"/>
    <x v="13"/>
    <s v="Hosting"/>
    <s v="Enroute"/>
    <n v="425989.21280000004"/>
    <m/>
    <n v="12"/>
    <m/>
    <m/>
    <m/>
    <m/>
    <m/>
    <n v="5111870.5536000002"/>
    <m/>
    <m/>
    <m/>
    <n v="1000002133"/>
    <m/>
    <m/>
    <s v="JTI"/>
    <s v="Mevcut Müşteri"/>
    <s v="Yenileme"/>
    <s v="Hizmet"/>
    <s v="Hosting"/>
    <s v="Key Account"/>
    <s v="Univera Satış"/>
    <s v="Saha Satış"/>
    <s v="Yurt Dışı"/>
    <s v="İsviçre"/>
    <s v="Merkez"/>
  </r>
  <r>
    <m/>
    <m/>
    <x v="406"/>
    <s v="Q4"/>
    <x v="1"/>
    <x v="9"/>
    <m/>
    <s v="MİYA OTOMASYON VE BARKOD BILISIM SISTEMLERI SAN TİC. VE L.T.D. STI."/>
    <s v="WPH.02.001"/>
    <s v="Webplus Yazılım Bakımı Hizmeti"/>
    <s v="Univera - Kanal"/>
    <x v="5"/>
    <s v="Enroute"/>
    <s v="Webplus"/>
    <n v="8412"/>
    <m/>
    <n v="1"/>
    <m/>
    <m/>
    <m/>
    <m/>
    <m/>
    <n v="8412"/>
    <m/>
    <m/>
    <m/>
    <n v="1000002148"/>
    <m/>
    <m/>
    <s v="Miya"/>
    <s v="Mevcut Müşteri"/>
    <s v="Yenileme"/>
    <s v="Hizmet"/>
    <s v="Bakım ve Destek Hizmeti"/>
    <s v="Diğer"/>
    <s v="Kanal Satış"/>
    <s v="Miya"/>
    <s v="Yurt İçi"/>
    <s v="Türkiye"/>
    <s v="Merkez"/>
  </r>
  <r>
    <m/>
    <m/>
    <x v="406"/>
    <s v="Q4"/>
    <x v="1"/>
    <x v="9"/>
    <m/>
    <s v="MİYA OTOMASYON VE BARKOD BILISIM SISTEMLERI SAN TİC. VE L.T.D. STI."/>
    <s v="WPH.02.001"/>
    <s v="Webplus Yazılım Bakımı Hizmeti"/>
    <s v="Univera - Kanal"/>
    <x v="5"/>
    <s v="Enroute"/>
    <s v="Webplus"/>
    <n v="8792"/>
    <m/>
    <n v="1"/>
    <m/>
    <m/>
    <m/>
    <m/>
    <m/>
    <n v="8792"/>
    <m/>
    <m/>
    <m/>
    <n v="1000002149"/>
    <m/>
    <m/>
    <s v="Miya"/>
    <s v="Mevcut Müşteri"/>
    <s v="Yenileme"/>
    <s v="Hizmet"/>
    <s v="Bakım ve Destek Hizmeti"/>
    <s v="Diğer"/>
    <s v="Kanal Satış"/>
    <s v="Miya"/>
    <s v="Yurt İçi"/>
    <s v="Türkiye"/>
    <s v="Merkez"/>
  </r>
  <r>
    <m/>
    <m/>
    <x v="406"/>
    <s v="Q4"/>
    <x v="1"/>
    <x v="9"/>
    <m/>
    <s v="MİYA OTOMASYON VE BARKOD BILISIM SISTEMLERI SAN TİC. VE L.T.D. STI."/>
    <s v="WPY.01.007"/>
    <s v="Webplus E-Dönüşüm Yazılımı"/>
    <s v="Univera - Kanal"/>
    <x v="5"/>
    <s v="Enroute"/>
    <s v="Webplus"/>
    <n v="9775"/>
    <m/>
    <n v="1"/>
    <m/>
    <m/>
    <m/>
    <m/>
    <m/>
    <n v="9775"/>
    <m/>
    <m/>
    <m/>
    <n v="1000002148"/>
    <m/>
    <m/>
    <s v="Miya"/>
    <s v="Mevcut Müşteri"/>
    <s v="Yeni Satış"/>
    <s v="Lisans"/>
    <s v="Lisans Satışı"/>
    <s v="Diğer"/>
    <s v="Kanal Satış"/>
    <s v="Miya"/>
    <s v="Yurt İçi"/>
    <s v="Türkiye"/>
    <s v="Merkez"/>
  </r>
  <r>
    <m/>
    <m/>
    <x v="406"/>
    <s v="Q4"/>
    <x v="1"/>
    <x v="9"/>
    <m/>
    <s v="MİYA OTOMASYON VE BARKOD BILISIM SISTEMLERI SAN TİC. VE L.T.D. STI."/>
    <s v="WPY.01.007"/>
    <s v="Webplus E-Dönüşüm Yazılımı"/>
    <s v="Univera - Kanal"/>
    <x v="5"/>
    <s v="Enroute"/>
    <s v="Webplus"/>
    <n v="11500"/>
    <m/>
    <n v="1"/>
    <m/>
    <m/>
    <m/>
    <m/>
    <m/>
    <n v="11500"/>
    <m/>
    <m/>
    <m/>
    <n v="1000002149"/>
    <m/>
    <m/>
    <s v="Miya"/>
    <s v="Mevcut Müşteri"/>
    <s v="Yeni Satış"/>
    <s v="Lisans"/>
    <s v="Lisans Satışı"/>
    <s v="Diğer"/>
    <s v="Kanal Satış"/>
    <s v="Miya"/>
    <s v="Yurt İçi"/>
    <s v="Türkiye"/>
    <s v="Merkez"/>
  </r>
  <r>
    <m/>
    <m/>
    <x v="406"/>
    <s v="Q4"/>
    <x v="1"/>
    <x v="9"/>
    <m/>
    <s v="MİYA OTOMASYON VE BARKOD BILISIM SISTEMLERI SAN TİC. VE L.T.D. STI."/>
    <s v="WPY.01.006"/>
    <s v="Webplus Distribution Satış-Dağıtım Yazılımı (Light)"/>
    <s v="Univera - Kanal"/>
    <x v="5"/>
    <s v="Enroute"/>
    <s v="Webplus"/>
    <n v="14662.5"/>
    <m/>
    <n v="1"/>
    <m/>
    <m/>
    <m/>
    <m/>
    <m/>
    <n v="14662.5"/>
    <m/>
    <m/>
    <m/>
    <n v="1000002148"/>
    <m/>
    <m/>
    <s v="Miya"/>
    <s v="Mevcut Müşteri"/>
    <s v="Yeni Satış"/>
    <s v="Lisans"/>
    <s v="Lisans Satışı"/>
    <s v="Diğer"/>
    <s v="Kanal Satış"/>
    <s v="Miya"/>
    <s v="Yurt İçi"/>
    <s v="Türkiye"/>
    <s v="Merkez"/>
  </r>
  <r>
    <m/>
    <m/>
    <x v="406"/>
    <s v="Q4"/>
    <x v="1"/>
    <x v="9"/>
    <m/>
    <s v="MİYA OTOMASYON VE BARKOD BILISIM SISTEMLERI SAN TİC. VE L.T.D. STI."/>
    <s v="WPY.02.001"/>
    <s v="Webplus (Android) Satış Temsilcisi Yazılımı"/>
    <s v="Univera - Kanal"/>
    <x v="5"/>
    <s v="Enroute"/>
    <s v="Webplus"/>
    <n v="2199.7999999999997"/>
    <m/>
    <n v="3"/>
    <m/>
    <m/>
    <m/>
    <m/>
    <m/>
    <n v="6599.4"/>
    <m/>
    <m/>
    <m/>
    <n v="1000002148"/>
    <m/>
    <m/>
    <s v="Miya"/>
    <s v="Mevcut Müşteri"/>
    <s v="Yeni Satış"/>
    <s v="Lisans"/>
    <s v="Lisans Satışı"/>
    <s v="Diğer"/>
    <s v="Kanal Satış"/>
    <s v="Miya"/>
    <s v="Yurt İçi"/>
    <s v="Türkiye"/>
    <s v="Merkez"/>
  </r>
  <r>
    <m/>
    <m/>
    <x v="406"/>
    <s v="Q4"/>
    <x v="1"/>
    <x v="9"/>
    <m/>
    <s v="MİYA OTOMASYON VE BARKOD BILISIM SISTEMLERI SAN TİC. VE L.T.D. STI."/>
    <s v="WPY.01.003"/>
    <s v="Web Plus Ek Kullanıcı Yazılımı (1 Kullanıcı)"/>
    <s v="Univera - Kanal"/>
    <x v="5"/>
    <s v="Enroute"/>
    <s v="Webplus"/>
    <n v="1466.25"/>
    <m/>
    <n v="1"/>
    <m/>
    <m/>
    <m/>
    <m/>
    <m/>
    <n v="1466.25"/>
    <m/>
    <m/>
    <m/>
    <n v="1000002148"/>
    <m/>
    <m/>
    <s v="Miya"/>
    <s v="Mevcut Müşteri"/>
    <s v="Yeni Satış"/>
    <s v="Lisans"/>
    <s v="Lisans Satışı"/>
    <s v="Diğer"/>
    <s v="Kanal Satış"/>
    <s v="Miya"/>
    <s v="Yurt İçi"/>
    <s v="Türkiye"/>
    <s v="Merkez"/>
  </r>
  <r>
    <m/>
    <m/>
    <x v="406"/>
    <s v="Q4"/>
    <x v="1"/>
    <x v="9"/>
    <m/>
    <s v="MİYA OTOMASYON VE BARKOD BILISIM SISTEMLERI SAN TİC. VE L.T.D. STI."/>
    <s v="WPY.01.003"/>
    <s v="Web Plus Ek Kullanıcı Yazılımı (1 Kullanıcı)"/>
    <s v="Univera - Kanal"/>
    <x v="5"/>
    <s v="Enroute"/>
    <s v="Webplus"/>
    <n v="1725"/>
    <m/>
    <n v="1"/>
    <m/>
    <m/>
    <m/>
    <m/>
    <m/>
    <n v="1725"/>
    <m/>
    <m/>
    <m/>
    <n v="1000002149"/>
    <m/>
    <m/>
    <s v="Miya"/>
    <s v="Mevcut Müşteri"/>
    <s v="Yeni Satış"/>
    <s v="Lisans"/>
    <s v="Lisans Satışı"/>
    <s v="Diğer"/>
    <s v="Kanal Satış"/>
    <s v="Miya"/>
    <s v="Yurt İçi"/>
    <s v="Türkiye"/>
    <s v="Merkez"/>
  </r>
  <r>
    <m/>
    <m/>
    <x v="406"/>
    <s v="Q4"/>
    <x v="1"/>
    <x v="9"/>
    <m/>
    <s v="MİYA OTOMASYON VE BARKOD BILISIM SISTEMLERI SAN TİC. VE L.T.D. STI."/>
    <s v="UH.01.002"/>
    <s v="Unidox Kontör"/>
    <s v="Univera Kontör Satışı"/>
    <x v="5"/>
    <s v="E-Dönüşüm"/>
    <s v="Unidox"/>
    <n v="2.657"/>
    <m/>
    <n v="10000"/>
    <m/>
    <m/>
    <m/>
    <m/>
    <m/>
    <n v="26570"/>
    <m/>
    <m/>
    <m/>
    <n v="1000002150"/>
    <m/>
    <m/>
    <s v="Miya"/>
    <s v="Mevcut Müşteri"/>
    <s v="Yeni Satış"/>
    <s v="Kontor"/>
    <s v="Kontor Satışı"/>
    <s v="Diğer"/>
    <s v="Kanal Satış"/>
    <s v="Miya"/>
    <s v="Yurt İçi"/>
    <s v="Türkiye"/>
    <s v="Merkez"/>
  </r>
  <r>
    <m/>
    <m/>
    <x v="406"/>
    <s v="Q4"/>
    <x v="1"/>
    <x v="9"/>
    <m/>
    <s v="MİYA OTOMASYON VE BARKOD BILISIM SISTEMLERI SAN TİC. VE L.T.D. STI."/>
    <s v="UH.01.002"/>
    <s v="Unidox Kontör"/>
    <s v="Univera Kontör Satışı"/>
    <x v="5"/>
    <s v="E-Dönüşüm"/>
    <s v="Unidox"/>
    <n v="4.6319999999999997"/>
    <m/>
    <n v="2000"/>
    <m/>
    <m/>
    <m/>
    <m/>
    <m/>
    <n v="9264"/>
    <m/>
    <m/>
    <m/>
    <n v="1000002152"/>
    <m/>
    <m/>
    <s v="Miya"/>
    <s v="Mevcut Müşteri"/>
    <s v="Yeni Satış"/>
    <s v="Kontor"/>
    <s v="Kontor Satışı"/>
    <s v="Diğer"/>
    <s v="Kanal Satış"/>
    <s v="Miya"/>
    <s v="Yurt İçi"/>
    <s v="Türkiye"/>
    <s v="Merkez"/>
  </r>
  <r>
    <m/>
    <m/>
    <x v="406"/>
    <s v="Q4"/>
    <x v="1"/>
    <x v="9"/>
    <m/>
    <s v="GÜLER SÜTOĞLU"/>
    <s v="UH.01.002"/>
    <s v="Unidox Kontör"/>
    <s v="Univera Kontör Satışı"/>
    <x v="6"/>
    <s v="E-Dönüşüm"/>
    <s v="Unidox"/>
    <n v="1.92"/>
    <m/>
    <n v="25000"/>
    <m/>
    <m/>
    <m/>
    <m/>
    <m/>
    <n v="48000"/>
    <m/>
    <m/>
    <m/>
    <n v="1000002145"/>
    <m/>
    <m/>
    <s v="Güler Sütoğlu"/>
    <s v="Mevcut Müşteri"/>
    <s v="Yeni Satış"/>
    <s v="Kontor"/>
    <s v="Kontor Satışı"/>
    <s v="Diğer"/>
    <s v="Univera Satış"/>
    <s v="Saha Satış"/>
    <s v="Yurt İçi"/>
    <s v="Türkiye"/>
    <s v="Merkez"/>
  </r>
  <r>
    <m/>
    <m/>
    <x v="406"/>
    <s v="Q1"/>
    <x v="1"/>
    <x v="2"/>
    <m/>
    <s v="ULUDAG IÇECEK TÜRK ANONIM SIRKETI"/>
    <s v="EH.02.001"/>
    <s v="Enroute Panorama - Yillik Yazilim Bakimi, Yasatma ve Merkezi Destek Hizmeti"/>
    <s v="Univera - Uludağ İçecek"/>
    <x v="11"/>
    <s v="Enroute"/>
    <s v="Enroute"/>
    <n v="145599.9"/>
    <m/>
    <n v="1"/>
    <m/>
    <n v="145599.9"/>
    <m/>
    <n v="0"/>
    <m/>
    <n v="145599.9"/>
    <m/>
    <n v="0"/>
    <n v="0"/>
    <m/>
    <m/>
    <m/>
    <s v="Uludağ İçecek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406"/>
    <s v="Q1"/>
    <x v="1"/>
    <x v="2"/>
    <m/>
    <s v="ULUDAG IÇECEK TÜRK ANONIM SIRKETI"/>
    <s v="EH.01.001"/>
    <s v="Enroute Panorama - Proje ve Ürün Yönetimi Danışmanlığı Hizmeti"/>
    <s v="Univera - Uludağ İçecek"/>
    <x v="11"/>
    <s v="Enroute"/>
    <s v="Enroute"/>
    <n v="11562.769999999999"/>
    <m/>
    <n v="30"/>
    <m/>
    <n v="346883.1"/>
    <m/>
    <n v="0"/>
    <m/>
    <n v="346883.1"/>
    <m/>
    <n v="0"/>
    <n v="0"/>
    <m/>
    <m/>
    <m/>
    <s v="Uludağ İçecek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406"/>
    <s v="Q1"/>
    <x v="1"/>
    <x v="2"/>
    <m/>
    <s v="ULUDAG IÇECEK TÜRK ANONIM SIRKETI"/>
    <s v="EYS.04.007"/>
    <s v="Enroute Panorama - Asset Tracker - Demirbas Takip Modül Yazılımi Standart"/>
    <s v="Univera - Uludağ İçecek"/>
    <x v="11"/>
    <s v="Enroute"/>
    <s v="Enroute"/>
    <n v="83768.240000000005"/>
    <m/>
    <n v="1"/>
    <m/>
    <n v="83768.240000000005"/>
    <m/>
    <n v="0"/>
    <m/>
    <n v="83768.240000000005"/>
    <m/>
    <n v="0"/>
    <n v="0"/>
    <m/>
    <m/>
    <m/>
    <s v="Uludağ İçecek"/>
    <s v="Mevcut Müşteri"/>
    <s v="Yenileme"/>
    <s v="Lisans"/>
    <s v="Lisans Satışı"/>
    <s v="Key Account"/>
    <s v="Univera Satış"/>
    <s v="Saha Satış"/>
    <s v="Yurt İçi"/>
    <s v="Türkiye"/>
    <s v="Merkez"/>
  </r>
  <r>
    <m/>
    <m/>
    <x v="407"/>
    <s v="Q4"/>
    <x v="1"/>
    <x v="9"/>
    <m/>
    <s v="MİYA OTOMASYON VE BARKOD BILISIM SISTEMLERI SAN TİC. VE L.T.D. STI."/>
    <s v="UH.01.002"/>
    <s v="Unidox Kontör"/>
    <s v="Univera Kontör Satışı"/>
    <x v="5"/>
    <s v="E-Dönüşüm"/>
    <s v="Unidox"/>
    <n v="2.657"/>
    <m/>
    <n v="10000"/>
    <m/>
    <m/>
    <m/>
    <m/>
    <m/>
    <n v="26570"/>
    <m/>
    <m/>
    <m/>
    <n v="1000002167"/>
    <m/>
    <m/>
    <s v="Miya"/>
    <s v="Mevcut Müşteri"/>
    <s v="Yeni Satış"/>
    <s v="Kontor"/>
    <s v="Kontor Satışı"/>
    <s v="Diğer"/>
    <s v="Kanal Satış"/>
    <s v="Miya"/>
    <s v="Yurt İçi"/>
    <s v="Türkiye"/>
    <s v="Merkez"/>
  </r>
  <r>
    <m/>
    <m/>
    <x v="407"/>
    <s v="Q4"/>
    <x v="1"/>
    <x v="9"/>
    <m/>
    <s v="EMEKSAR GIDA TURİZM SAN.TİC.LDT.ŞTİ"/>
    <s v="SH.02.001"/>
    <s v="Stokbar Panorama - Yazılım Bakımı Hizmeti"/>
    <s v="Univera - Unilever"/>
    <x v="13"/>
    <s v="Stokbar"/>
    <s v="Stokbar"/>
    <n v="54640"/>
    <m/>
    <n v="1"/>
    <m/>
    <m/>
    <m/>
    <m/>
    <m/>
    <n v="54640"/>
    <m/>
    <m/>
    <m/>
    <n v="1000002176"/>
    <m/>
    <m/>
    <s v="Unilever"/>
    <s v="Mevcut Müşteri"/>
    <s v="Yenileme"/>
    <s v="Hizmet"/>
    <s v="Bakım ve Destek Hizmeti"/>
    <s v="Diğer"/>
    <s v="Univera Satış"/>
    <s v="Saha Satış"/>
    <s v="Yurt İçi"/>
    <s v="Türkiye"/>
    <s v="Dist"/>
  </r>
  <r>
    <m/>
    <m/>
    <x v="407"/>
    <s v="Q4"/>
    <x v="1"/>
    <x v="9"/>
    <m/>
    <s v="EMEKSAR GIDA TURİZM SAN.TİC.LDT.ŞTİ"/>
    <s v="SH.01.001"/>
    <s v="Stokbar Panorama - Proje ve Ürün Yönetimi Danışmanlığı Hizmeti"/>
    <s v="Univera - Unilever"/>
    <x v="13"/>
    <s v="Stokbar"/>
    <s v="Stokbar"/>
    <n v="15750"/>
    <m/>
    <n v="10"/>
    <m/>
    <n v="175000"/>
    <m/>
    <m/>
    <m/>
    <n v="157500"/>
    <m/>
    <m/>
    <m/>
    <n v="1000002176"/>
    <m/>
    <m/>
    <s v="Unilever"/>
    <s v="Mevcut Müşteri"/>
    <s v="Yeni Satış"/>
    <s v="Hizmet"/>
    <s v="Proje Yönetimi ve Danışmanlık"/>
    <s v="Diğer"/>
    <s v="Univera Satış"/>
    <s v="Saha Satış"/>
    <s v="Yurt İçi"/>
    <s v="Türkiye"/>
    <s v="Dist"/>
  </r>
  <r>
    <m/>
    <m/>
    <x v="407"/>
    <s v="Q4"/>
    <x v="1"/>
    <x v="9"/>
    <m/>
    <s v="EMEKSAR GIDA TURİZM SAN.TİC.LDT.ŞTİ"/>
    <s v="SY.01.009"/>
    <s v="Stokbar Panorama - Platform Back Office Kullanıcı Yazılımı"/>
    <s v="Univera - Unilever"/>
    <x v="13"/>
    <s v="Stokbar"/>
    <s v="Stokbar"/>
    <n v="18525"/>
    <m/>
    <n v="1"/>
    <m/>
    <m/>
    <m/>
    <m/>
    <m/>
    <n v="18525"/>
    <m/>
    <m/>
    <m/>
    <n v="1000002176"/>
    <m/>
    <m/>
    <s v="Unilever"/>
    <s v="Mevcut Müşteri"/>
    <s v="Yeni Satış"/>
    <s v="Lisans"/>
    <s v="Lisans Satışı"/>
    <s v="Diğer"/>
    <s v="Univera Satış"/>
    <s v="Saha Satış"/>
    <s v="Yurt İçi"/>
    <s v="Türkiye"/>
    <s v="Dist"/>
  </r>
  <r>
    <m/>
    <m/>
    <x v="407"/>
    <s v="Q4"/>
    <x v="1"/>
    <x v="9"/>
    <m/>
    <s v="EMEKSAR GIDA TURİZM SAN.TİC.LDT.ŞTİ"/>
    <s v="SY.02.002"/>
    <s v="Stokbar Panorama - Mobil (Android) Kullanıcı Yazılımı"/>
    <s v="Univera - Unilever"/>
    <x v="13"/>
    <s v="Stokbar"/>
    <s v="Stokbar"/>
    <n v="15300"/>
    <m/>
    <n v="5"/>
    <m/>
    <m/>
    <m/>
    <m/>
    <m/>
    <n v="76500"/>
    <m/>
    <m/>
    <m/>
    <n v="1000002176"/>
    <m/>
    <m/>
    <s v="Unilever"/>
    <s v="Mevcut Müşteri"/>
    <s v="Yeni Satış"/>
    <s v="Lisans"/>
    <s v="Lisans Satışı"/>
    <s v="Diğer"/>
    <s v="Univera Satış"/>
    <s v="Saha Satış"/>
    <s v="Yurt İçi"/>
    <s v="Türkiye"/>
    <s v="Dist"/>
  </r>
  <r>
    <m/>
    <m/>
    <x v="407"/>
    <s v="Q4"/>
    <x v="1"/>
    <x v="9"/>
    <m/>
    <s v="EMEKSAR GIDA TURİZM SAN.TİC.LDT.ŞTİ"/>
    <s v="SY.01.008"/>
    <s v="Stokbar Panorama - Depo / Lokasyon Yazılımı"/>
    <s v="Univera - Unilever"/>
    <x v="13"/>
    <s v="Stokbar"/>
    <s v="Stokbar"/>
    <n v="139000"/>
    <m/>
    <n v="1"/>
    <m/>
    <m/>
    <m/>
    <m/>
    <m/>
    <n v="139000"/>
    <m/>
    <m/>
    <m/>
    <n v="1000002176"/>
    <m/>
    <m/>
    <s v="Unilever"/>
    <s v="Mevcut Müşteri"/>
    <s v="Yeni Satış"/>
    <s v="Lisans"/>
    <s v="Lisans Satışı"/>
    <s v="Diğer"/>
    <s v="Univera Satış"/>
    <s v="Saha Satış"/>
    <s v="Yurt İçi"/>
    <s v="Türkiye"/>
    <s v="Dist"/>
  </r>
  <r>
    <m/>
    <m/>
    <x v="407"/>
    <s v="Q4"/>
    <x v="1"/>
    <x v="9"/>
    <m/>
    <s v="EMEKSAR GIDA TURİZM SAN.TİC.LDT.ŞTİ"/>
    <s v="SH.03.004"/>
    <s v="Stokbar Panorama - Çağrı Merkezi Hizmeti (Depo/Lokasyon)"/>
    <s v="Univera - Unilever"/>
    <x v="13"/>
    <s v="Stokbar"/>
    <s v="Stokbar"/>
    <n v="54000"/>
    <m/>
    <n v="1"/>
    <m/>
    <m/>
    <m/>
    <m/>
    <m/>
    <n v="54000"/>
    <m/>
    <m/>
    <m/>
    <n v="1000002176"/>
    <m/>
    <m/>
    <s v="Unilever"/>
    <s v="Mevcut Müşteri"/>
    <s v="Yenileme"/>
    <s v="Hizmet"/>
    <s v="Çağrı Merkezi"/>
    <s v="Diğer"/>
    <s v="Univera Satış"/>
    <s v="Saha Satış"/>
    <s v="Yurt İçi"/>
    <s v="Türkiye"/>
    <s v="Dist"/>
  </r>
  <r>
    <m/>
    <m/>
    <x v="407"/>
    <s v="Q1"/>
    <x v="1"/>
    <x v="2"/>
    <m/>
    <s v="Mey İçki Sanayi ve Ticaret A.Ş."/>
    <s v="EH.01.001"/>
    <s v="Enroute Panorama - Proje ve Ürün Yönetimi Danışmanlığı Hizmeti"/>
    <s v="Univera - Mey İçki"/>
    <x v="11"/>
    <s v="Enroute"/>
    <s v="Enroute"/>
    <n v="10000"/>
    <m/>
    <n v="12.5"/>
    <m/>
    <n v="125000"/>
    <m/>
    <n v="0"/>
    <m/>
    <n v="125000"/>
    <m/>
    <n v="0"/>
    <n v="0"/>
    <m/>
    <m/>
    <m/>
    <s v="Mey İçki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408"/>
    <s v="Q4"/>
    <x v="1"/>
    <x v="9"/>
    <m/>
    <s v="TOO OS2"/>
    <s v="WPH.03.001"/>
    <s v="Webplus HOSTİNG Hizmetİ"/>
    <s v="Univera - Kanal"/>
    <x v="5"/>
    <s v="Hosting"/>
    <s v="Webplus"/>
    <n v="136.65"/>
    <s v="USD"/>
    <n v="6"/>
    <m/>
    <m/>
    <m/>
    <m/>
    <m/>
    <n v="34419.156000000003"/>
    <m/>
    <m/>
    <m/>
    <n v="1000002181"/>
    <m/>
    <m/>
    <s v="Too OS2"/>
    <s v="Mevcut Müşteri"/>
    <s v="Yenileme"/>
    <s v="Hizmet"/>
    <s v="Hosting"/>
    <s v="Diğer"/>
    <s v="Kanal Satış"/>
    <s v="Kanal Satış"/>
    <s v="Yurt Dışı"/>
    <s v="Kazakistan"/>
    <s v="Merkez"/>
  </r>
  <r>
    <m/>
    <m/>
    <x v="408"/>
    <s v="Q4"/>
    <x v="1"/>
    <x v="9"/>
    <m/>
    <s v="ÖZGÖRKEY OTOMOTİV TURİZM GIDA SANAYİ VE TİCARET ANONİM ŞİRKETİ"/>
    <s v="SH.02.001"/>
    <s v="Stokbar Panorama - Yazılım Bakımı Hizmeti"/>
    <s v="Univera - Özgörkey"/>
    <x v="19"/>
    <s v="Stokbar"/>
    <s v="Stokbar"/>
    <n v="64987.46"/>
    <m/>
    <n v="1"/>
    <m/>
    <m/>
    <m/>
    <m/>
    <m/>
    <n v="64987.46"/>
    <m/>
    <m/>
    <m/>
    <n v="1000002194"/>
    <m/>
    <m/>
    <s v="Özgörkey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408"/>
    <s v="Q4"/>
    <x v="1"/>
    <x v="9"/>
    <m/>
    <s v="ÖZGÖRKEY OTOMOTİV TURİZM GIDA SANAYİ VE TİCARET ANONİM ŞİRKETİ"/>
    <s v="SH.03.004"/>
    <s v="Stokbar Panorama - Çağrı Merkezi Hizmeti (Depo/Lokasyon)"/>
    <s v="Univera - Özgörkey"/>
    <x v="19"/>
    <s v="Stokbar"/>
    <s v="Stokbar"/>
    <n v="12935.81"/>
    <m/>
    <n v="1"/>
    <m/>
    <m/>
    <m/>
    <m/>
    <m/>
    <n v="12935.81"/>
    <m/>
    <m/>
    <m/>
    <n v="1000002194"/>
    <m/>
    <m/>
    <s v="Özgörkey"/>
    <s v="Mevcut Müşteri"/>
    <s v="Yenileme"/>
    <s v="Hizmet"/>
    <s v="Çağrı Merkezi"/>
    <s v="Diğer"/>
    <s v="Univera Satış"/>
    <s v="Saha Satış"/>
    <s v="Yurt İçi"/>
    <s v="Türkiye"/>
    <s v="Merkez"/>
  </r>
  <r>
    <m/>
    <m/>
    <x v="408"/>
    <s v="Q1"/>
    <x v="1"/>
    <x v="2"/>
    <m/>
    <s v="Mey İçki Sanayi ve Ticaret A.Ş."/>
    <s v="EY.06.001"/>
    <s v="Enroute Panorama - Yazilim Gelistirme Hizmeti"/>
    <s v="Univera - Mey İçki"/>
    <x v="11"/>
    <s v="Enroute"/>
    <s v="Enroute"/>
    <n v="12070"/>
    <m/>
    <n v="104.04"/>
    <m/>
    <n v="1255762.8"/>
    <m/>
    <n v="0"/>
    <m/>
    <n v="1255762.8"/>
    <m/>
    <n v="0"/>
    <n v="0"/>
    <m/>
    <m/>
    <m/>
    <s v="Mey İçki"/>
    <s v="Mevcut Müşteri"/>
    <s v="Yeni Satış"/>
    <s v="Hizmet"/>
    <s v="Yazılım Geliştirme"/>
    <s v="Key Account"/>
    <s v="Univera Satış"/>
    <s v="Saha Satış"/>
    <s v="Yurt İçi"/>
    <s v="Türkiye"/>
    <s v="Merkez"/>
  </r>
  <r>
    <m/>
    <m/>
    <x v="409"/>
    <s v="Q4"/>
    <x v="1"/>
    <x v="9"/>
    <m/>
    <s v="PARAM MERKEZİ YÖNETIM DESTEK HIZMETLERI A.S"/>
    <s v="VY.05.007"/>
    <s v="Varuna CRM (Enterprise) Aylık Kiralama"/>
    <s v="Univera - Varuna"/>
    <x v="10"/>
    <s v="Varuna"/>
    <s v="Varuna"/>
    <n v="2095"/>
    <m/>
    <n v="11"/>
    <m/>
    <n v="23045"/>
    <m/>
    <n v="0"/>
    <m/>
    <n v="23045"/>
    <m/>
    <m/>
    <m/>
    <n v="1000002224"/>
    <m/>
    <m/>
    <s v="Param Merkezi Yönetim"/>
    <s v="Param Grup"/>
    <s v="Yenileme"/>
    <s v="Lisans"/>
    <s v="Lisans Kiralama"/>
    <s v="Diğer"/>
    <s v="Univera Satış"/>
    <s v="Saha Satış"/>
    <s v="Yurt İçi"/>
    <s v="Türkiye"/>
    <s v="Merkez"/>
  </r>
  <r>
    <m/>
    <m/>
    <x v="409"/>
    <s v="Q4"/>
    <x v="1"/>
    <x v="9"/>
    <m/>
    <s v="TURK ELEKTRONİK PARA ANONİM ŞİRKETİ"/>
    <s v="VY.05.007"/>
    <s v="Varuna CRM (Enterprise) Aylık Kiralama"/>
    <s v="Univera - Varuna"/>
    <x v="10"/>
    <s v="Varuna"/>
    <s v="Varuna"/>
    <n v="2095"/>
    <m/>
    <n v="5"/>
    <m/>
    <n v="10475"/>
    <m/>
    <n v="0"/>
    <m/>
    <n v="10475"/>
    <m/>
    <m/>
    <m/>
    <n v="1000002222"/>
    <m/>
    <m/>
    <s v="Türk Elektronik Para A.Ş."/>
    <s v="Param Grup"/>
    <s v="Yenileme"/>
    <s v="Lisans"/>
    <s v="Lisans Kiralama"/>
    <s v="Diğer"/>
    <s v="Univera Satış"/>
    <s v="Saha Satış"/>
    <s v="Yurt İçi"/>
    <s v="Türkiye"/>
    <s v="Merkez"/>
  </r>
  <r>
    <m/>
    <m/>
    <x v="409"/>
    <s v="Q4"/>
    <x v="1"/>
    <x v="9"/>
    <m/>
    <s v="TURK ELEKTRONİK PARA ANONİM ŞİRKETİ"/>
    <s v="VY.05.007"/>
    <s v="Varuna CRM (Enterprise) Aylık Kiralama"/>
    <s v="Univera - Varuna"/>
    <x v="10"/>
    <s v="Varuna"/>
    <s v="Varuna"/>
    <n v="2095"/>
    <m/>
    <n v="58"/>
    <m/>
    <n v="121510"/>
    <m/>
    <n v="0"/>
    <m/>
    <n v="121510"/>
    <m/>
    <m/>
    <m/>
    <n v="1000002221"/>
    <m/>
    <m/>
    <s v="Türk Elektronik Para A.Ş."/>
    <s v="Param Grup"/>
    <s v="Yenileme"/>
    <s v="Lisans"/>
    <s v="Lisans Kiralama"/>
    <s v="Diğer"/>
    <s v="Univera Satış"/>
    <s v="Saha Satış"/>
    <s v="Yurt İçi"/>
    <s v="Türkiye"/>
    <s v="Merkez"/>
  </r>
  <r>
    <m/>
    <m/>
    <x v="409"/>
    <s v="Q4"/>
    <x v="1"/>
    <x v="9"/>
    <m/>
    <s v="TURK FİNANSMAN ANONİM ŞİRKETİ"/>
    <s v="VY.05.007"/>
    <s v="Varuna CRM (Enterprise) Aylık Kiralama"/>
    <s v="Univera - Varuna"/>
    <x v="10"/>
    <s v="Varuna"/>
    <s v="Varuna"/>
    <n v="2095"/>
    <m/>
    <n v="3"/>
    <m/>
    <n v="6285"/>
    <m/>
    <n v="0"/>
    <m/>
    <n v="6285"/>
    <m/>
    <m/>
    <m/>
    <n v="1000002225"/>
    <m/>
    <m/>
    <s v="Türk Finansman A.Ş."/>
    <s v="Param Grup"/>
    <s v="Yenileme"/>
    <s v="Lisans"/>
    <s v="Lisans Kiralama"/>
    <s v="Diğer"/>
    <s v="Univera Satış"/>
    <s v="Saha Satış"/>
    <s v="Yurt İçi"/>
    <s v="Türkiye"/>
    <s v="Merkez"/>
  </r>
  <r>
    <m/>
    <m/>
    <x v="409"/>
    <s v="Q4"/>
    <x v="1"/>
    <x v="9"/>
    <m/>
    <s v="UNİVİS BİLİŞİM DESTEK HizmetLERİ SANAYİ VE TİCARET ANONİM ŞİRKETİ"/>
    <s v="VY.05.007"/>
    <s v="Varuna CRM (Enterprise) Aylık Kiralama"/>
    <s v="Univera - Varuna"/>
    <x v="10"/>
    <s v="Varuna"/>
    <s v="Varuna"/>
    <n v="2095"/>
    <m/>
    <n v="9"/>
    <m/>
    <n v="18855"/>
    <m/>
    <n v="0"/>
    <m/>
    <n v="18855"/>
    <m/>
    <m/>
    <m/>
    <n v="1000002226"/>
    <m/>
    <m/>
    <s v="Univis"/>
    <s v="Param Grup"/>
    <s v="Yenileme"/>
    <s v="Lisans"/>
    <s v="Lisans Kiralama"/>
    <s v="Param Grup"/>
    <s v="Univera Satış"/>
    <s v="Saha Satış"/>
    <s v="Yurt İçi"/>
    <s v="Türkiye"/>
    <s v="Merkez"/>
  </r>
  <r>
    <m/>
    <m/>
    <x v="409"/>
    <s v="Q4"/>
    <x v="1"/>
    <x v="9"/>
    <m/>
    <s v="EKINCI GIDA PAZARLAMA SANAYI VE TICARET LTD.STI."/>
    <s v="UH.01.002"/>
    <s v="Unidox Kontör"/>
    <s v="Univera Kontör Satışı"/>
    <x v="21"/>
    <s v="E-Dönüşüm"/>
    <s v="Unidox"/>
    <n v="3.5030000000000001"/>
    <m/>
    <n v="5000"/>
    <m/>
    <n v="17515"/>
    <m/>
    <n v="0"/>
    <m/>
    <n v="17515"/>
    <m/>
    <m/>
    <m/>
    <n v="1000002231"/>
    <m/>
    <m/>
    <s v="Ekinci Gıda"/>
    <s v="Mevcut Müşteri"/>
    <s v="Yeni Satış"/>
    <s v="Kontor"/>
    <s v="Kontor Satışı"/>
    <s v="Diğer"/>
    <s v="Univera Satış"/>
    <s v="Saha Satış"/>
    <s v="Yurt İçi"/>
    <s v="Türkiye"/>
    <s v="Merkez"/>
  </r>
  <r>
    <m/>
    <m/>
    <x v="409"/>
    <s v="Q4"/>
    <x v="1"/>
    <x v="9"/>
    <m/>
    <s v="IMPERIAL TOBACCO TÜTÜN ÜRÜNLERİ SATIŞ VE PAZARLAMA A.Ş"/>
    <s v="EH.06.001"/>
    <s v="Enroute Panorama - Hosting Hizmeti"/>
    <s v="Univera - Imperial Tobacco"/>
    <x v="16"/>
    <s v="Hosting"/>
    <s v="Enroute"/>
    <n v="145600"/>
    <m/>
    <n v="1"/>
    <m/>
    <n v="145600"/>
    <m/>
    <n v="0"/>
    <m/>
    <n v="145600"/>
    <m/>
    <m/>
    <m/>
    <n v="1000002205"/>
    <m/>
    <m/>
    <s v="Imperial Tobacco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410"/>
    <s v="Q4"/>
    <x v="1"/>
    <x v="9"/>
    <m/>
    <s v="MATRIKS BİLGİSAYAR SİSTEMLERİ LTD.ŞTİ"/>
    <s v="WPH.02.001"/>
    <s v="Webplus Yazılım Bakımı Hizmeti"/>
    <s v="Univera - Kanal"/>
    <x v="5"/>
    <s v="Enroute"/>
    <s v="Webplus"/>
    <n v="6894"/>
    <m/>
    <n v="1"/>
    <m/>
    <n v="6894"/>
    <m/>
    <n v="0"/>
    <m/>
    <n v="6894"/>
    <m/>
    <m/>
    <m/>
    <n v="1000002236"/>
    <m/>
    <m/>
    <s v="Matriks"/>
    <s v="Mevcut Müşteri"/>
    <s v="Yenileme"/>
    <s v="Hizmet"/>
    <s v="Bakım ve Destek Hizmeti"/>
    <s v="Diğer"/>
    <s v="Kanal Satış"/>
    <s v="Matriks"/>
    <s v="Yurt İçi"/>
    <s v="Türkiye"/>
    <s v="Merkez"/>
  </r>
  <r>
    <m/>
    <m/>
    <x v="410"/>
    <s v="Q4"/>
    <x v="1"/>
    <x v="9"/>
    <m/>
    <s v="MİYA OTOMASYON VE BARKOD BILISIM SISTEMLERI SAN TİC. VE L.T.D. STI."/>
    <s v="WPH.02.001"/>
    <s v="Webplus Yazılım Bakımı Hizmeti"/>
    <s v="Univera - Kanal"/>
    <x v="5"/>
    <s v="Enroute"/>
    <s v="Webplus"/>
    <n v="3432"/>
    <m/>
    <n v="1"/>
    <m/>
    <n v="3432"/>
    <m/>
    <n v="0"/>
    <m/>
    <n v="3432"/>
    <m/>
    <m/>
    <m/>
    <n v="1000002234"/>
    <m/>
    <m/>
    <s v="Miya"/>
    <s v="Mevcut Müşteri"/>
    <s v="Yenileme"/>
    <s v="Hizmet"/>
    <s v="Bakım ve Destek Hizmeti"/>
    <s v="Diğer"/>
    <s v="Kanal Satış"/>
    <s v="Miya"/>
    <s v="Yurt İçi"/>
    <s v="Türkiye"/>
    <s v="Merkez"/>
  </r>
  <r>
    <m/>
    <m/>
    <x v="410"/>
    <s v="Q4"/>
    <x v="1"/>
    <x v="9"/>
    <m/>
    <s v="MATRIKS BİLGİSAYAR SİSTEMLERİ LTD.ŞTİ"/>
    <s v="WProje Yönetimi.01.007"/>
    <s v="Webplus E-Dönüşüm Yazılımı"/>
    <s v="Univera - Kanal"/>
    <x v="5"/>
    <s v="Enroute"/>
    <s v="Webplus"/>
    <n v="10120"/>
    <m/>
    <n v="1"/>
    <m/>
    <n v="12650"/>
    <m/>
    <n v="2530"/>
    <m/>
    <n v="10120"/>
    <m/>
    <m/>
    <m/>
    <n v="1000002236"/>
    <m/>
    <m/>
    <s v="Matriks"/>
    <s v="Mevcut Müşteri"/>
    <s v="Yeni Satış"/>
    <s v="Lisans"/>
    <s v="Lisans Satışı"/>
    <s v="Diğer"/>
    <s v="Kanal Satış"/>
    <s v="Matriks"/>
    <s v="Yurt İçi"/>
    <s v="Türkiye"/>
    <s v="Merkez"/>
  </r>
  <r>
    <m/>
    <m/>
    <x v="410"/>
    <s v="Q4"/>
    <x v="1"/>
    <x v="9"/>
    <m/>
    <s v="MİYA OTOMASYON VE BARKOD BILISIM SISTEMLERI SAN TİC. VE L.T.D. STI."/>
    <s v="WProje Yönetimi.01.007"/>
    <s v="Webplus E-Dönüşüm Yazılımı"/>
    <s v="Univera - Kanal"/>
    <x v="5"/>
    <s v="Enroute"/>
    <s v="Webplus"/>
    <n v="15600"/>
    <m/>
    <n v="1"/>
    <m/>
    <n v="15600"/>
    <m/>
    <n v="0"/>
    <m/>
    <n v="15600"/>
    <m/>
    <m/>
    <m/>
    <n v="1000002234"/>
    <m/>
    <m/>
    <s v="Miya"/>
    <s v="Mevcut Müşteri"/>
    <s v="Yeni Satış"/>
    <s v="Lisans"/>
    <s v="Lisans Satışı"/>
    <s v="Diğer"/>
    <s v="Kanal Satış"/>
    <s v="Miya"/>
    <s v="Yurt İçi"/>
    <s v="Türkiye"/>
    <s v="Merkez"/>
  </r>
  <r>
    <m/>
    <m/>
    <x v="410"/>
    <s v="Q4"/>
    <x v="1"/>
    <x v="9"/>
    <m/>
    <s v="MATRIKS BİLGİSAYAR SİSTEMLERİ LTD.ŞTİ"/>
    <s v="WProje Yönetimi.01.006"/>
    <s v="Webplus Distribution Satış-Dağıtım Yazılımı (Light)"/>
    <s v="Univera - Kanal"/>
    <x v="5"/>
    <s v="Enroute"/>
    <s v="Webplus"/>
    <n v="15180"/>
    <m/>
    <n v="1"/>
    <m/>
    <n v="18975"/>
    <m/>
    <n v="3795"/>
    <m/>
    <n v="15180"/>
    <m/>
    <m/>
    <m/>
    <n v="1000002236"/>
    <m/>
    <m/>
    <s v="Matriks"/>
    <s v="Mevcut Müşteri"/>
    <s v="Yeni Satış"/>
    <s v="Lisans"/>
    <s v="Lisans Satışı"/>
    <s v="Diğer"/>
    <s v="Kanal Satış"/>
    <s v="Matriks"/>
    <s v="Yurt İçi"/>
    <s v="Türkiye"/>
    <s v="Merkez"/>
  </r>
  <r>
    <m/>
    <m/>
    <x v="410"/>
    <s v="Q4"/>
    <x v="1"/>
    <x v="9"/>
    <m/>
    <s v="MATRIKS BİLGİSAYAR SİSTEMLERİ LTD.ŞTİ"/>
    <s v="WProje Yönetimi.02.001"/>
    <s v="Webplus (Android) Satış Temsilcisi Yazılımı"/>
    <s v="Univera - Kanal"/>
    <x v="5"/>
    <s v="Enroute"/>
    <s v="Webplus"/>
    <n v="2277.44"/>
    <m/>
    <n v="1"/>
    <m/>
    <n v="2846.8"/>
    <m/>
    <n v="569"/>
    <m/>
    <n v="2277.44"/>
    <m/>
    <m/>
    <m/>
    <n v="1000002236"/>
    <m/>
    <m/>
    <s v="Matriks"/>
    <s v="Mevcut Müşteri"/>
    <s v="Yeni Satış"/>
    <s v="Lisans"/>
    <s v="Lisans Satışı"/>
    <s v="Diğer"/>
    <s v="Kanal Satış"/>
    <s v="Matriks"/>
    <s v="Yurt İçi"/>
    <s v="Türkiye"/>
    <s v="Merkez"/>
  </r>
  <r>
    <m/>
    <m/>
    <x v="410"/>
    <s v="Q1"/>
    <x v="1"/>
    <x v="2"/>
    <m/>
    <s v="Mey İçki Sanayi ve Ticaret A.Ş."/>
    <s v="EH.05.002"/>
    <s v="Enroute Panorama - Rapor Gelistirme Hizmeti"/>
    <s v="Univera - Mey İçki"/>
    <x v="11"/>
    <s v="Enroute"/>
    <s v="Enroute"/>
    <n v="10000"/>
    <m/>
    <n v="7"/>
    <m/>
    <n v="70000"/>
    <m/>
    <n v="0"/>
    <m/>
    <n v="70000"/>
    <m/>
    <n v="0"/>
    <n v="0"/>
    <m/>
    <m/>
    <m/>
    <s v="Mey İçki"/>
    <s v="Mevcut Müşteri"/>
    <s v="Yeni Satış"/>
    <s v="Hizmet"/>
    <s v="Rapor Geliştirme"/>
    <s v="Key Account"/>
    <s v="Univera Satış"/>
    <s v="Saha Satış"/>
    <s v="Yurt İçi"/>
    <s v="Türkiye"/>
    <s v="Merkez"/>
  </r>
  <r>
    <m/>
    <m/>
    <x v="411"/>
    <s v="Q4"/>
    <x v="1"/>
    <x v="9"/>
    <m/>
    <s v="Erdem Demir Gıda İçecek Nak. SAn Tic LTd Şti"/>
    <s v="UH.01.002"/>
    <s v="Unidox Kontör"/>
    <s v="Univera Kontör Satışı"/>
    <x v="21"/>
    <s v="E-Dönüşüm"/>
    <s v="Unidox"/>
    <n v="2.6560000000000001"/>
    <m/>
    <n v="10000"/>
    <m/>
    <n v="26560"/>
    <m/>
    <n v="0"/>
    <m/>
    <n v="26560"/>
    <m/>
    <m/>
    <m/>
    <n v="1000002260"/>
    <m/>
    <m/>
    <s v="Erdem Demir Gıda"/>
    <s v="Yeni Müşteri"/>
    <s v="Yeni Satış"/>
    <s v="Kontor"/>
    <s v="Kontor Satışı"/>
    <s v="Diğer"/>
    <s v="Univera Satış"/>
    <s v="Saha Satış"/>
    <s v="Yurt İçi"/>
    <s v="Türkiye"/>
    <s v="Merkez"/>
  </r>
  <r>
    <m/>
    <m/>
    <x v="411"/>
    <s v="Q2"/>
    <x v="1"/>
    <x v="3"/>
    <m/>
    <s v="DOĞUŞ ÇAY VE GIDA MADD.ÜRT.PAZ.İTH.İHR.A.Ş"/>
    <s v="EH.02.001"/>
    <s v="Enroute Panorama - Yillik Yazilim Bakimi, Yasatma ve Merkezi Destek Hizmeti"/>
    <s v="Univera Doğuş Çay Projesi"/>
    <x v="12"/>
    <s v="Enroute"/>
    <s v="Enroute"/>
    <m/>
    <m/>
    <n v="1"/>
    <m/>
    <n v="117333"/>
    <m/>
    <n v="0"/>
    <m/>
    <n v="117333"/>
    <m/>
    <n v="0"/>
    <n v="0"/>
    <m/>
    <m/>
    <m/>
    <s v="Doğuş Çay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411"/>
    <s v="Q2"/>
    <x v="1"/>
    <x v="3"/>
    <m/>
    <s v="JTI INTERNATIONAL SA"/>
    <s v="EH.02.001"/>
    <s v="Enroute Panorama - Yillik Yazilim Bakimi, Yasatma ve Merkezi Destek Hizmeti"/>
    <s v="Univera - JTI İran"/>
    <x v="16"/>
    <s v="Enroute"/>
    <s v="Enroute"/>
    <n v="145647.07999999999"/>
    <m/>
    <n v="1"/>
    <m/>
    <n v="145647.08110000001"/>
    <m/>
    <n v="1.0859999999999999E-3"/>
    <m/>
    <n v="145647.07999999999"/>
    <m/>
    <n v="0"/>
    <n v="0"/>
    <m/>
    <m/>
    <m/>
    <s v="JTI"/>
    <s v="Mevcut Müşteri"/>
    <s v="Yenileme"/>
    <s v="Hizmet"/>
    <s v="Bakım ve Destek Hizmeti"/>
    <s v="Key Account"/>
    <s v="Univera Satış"/>
    <s v="Saha Satış"/>
    <s v="Yurt Dışı"/>
    <s v="İsviçre"/>
    <s v="Merkez"/>
  </r>
  <r>
    <m/>
    <m/>
    <x v="411"/>
    <s v="Q2"/>
    <x v="1"/>
    <x v="3"/>
    <m/>
    <s v="JTI INTERNATIONAL SA"/>
    <s v="EH.02.001"/>
    <s v="Enroute Panorama - Yillik Yazilim Bakimi, Yasatma ve Merkezi Destek Hizmeti"/>
    <s v="Univera - JTI İran"/>
    <x v="16"/>
    <s v="Enroute"/>
    <s v="Enroute"/>
    <n v="145647.07999999999"/>
    <m/>
    <n v="1"/>
    <m/>
    <n v="145647.08110000001"/>
    <m/>
    <n v="1.0859999999999999E-3"/>
    <m/>
    <n v="145647.07999999999"/>
    <m/>
    <n v="0"/>
    <n v="0"/>
    <m/>
    <m/>
    <m/>
    <s v="JTI"/>
    <s v="Mevcut Müşteri"/>
    <s v="Yenileme"/>
    <s v="Hizmet"/>
    <s v="Bakım ve Destek Hizmeti"/>
    <s v="Key Account"/>
    <s v="Univera Satış"/>
    <s v="Saha Satış"/>
    <s v="Yurt Dışı"/>
    <s v="İsviçre"/>
    <s v="Merkez"/>
  </r>
  <r>
    <m/>
    <m/>
    <x v="411"/>
    <s v="Q2"/>
    <x v="1"/>
    <x v="3"/>
    <m/>
    <s v="JTI INTERNATIONAL SA"/>
    <s v="EH.02.001"/>
    <s v="Enroute Panorama - Yillik Yazilim Bakimi, Yasatma ve Merkezi Destek Hizmeti"/>
    <s v="Univera - JTI İran"/>
    <x v="16"/>
    <s v="Enroute"/>
    <s v="Enroute"/>
    <n v="145647.07999999999"/>
    <m/>
    <n v="1"/>
    <m/>
    <n v="145647.08110000001"/>
    <m/>
    <n v="1.0859999999999999E-3"/>
    <m/>
    <n v="145647.07999999999"/>
    <m/>
    <n v="0"/>
    <n v="0"/>
    <m/>
    <m/>
    <m/>
    <s v="JTI"/>
    <s v="Mevcut Müşteri"/>
    <s v="Yenileme"/>
    <s v="Hizmet"/>
    <s v="Bakım ve Destek Hizmeti"/>
    <s v="Key Account"/>
    <s v="Univera Satış"/>
    <s v="Saha Satış"/>
    <s v="Yurt Dışı"/>
    <s v="İsviçre"/>
    <s v="Merkez"/>
  </r>
  <r>
    <m/>
    <m/>
    <x v="411"/>
    <s v="Q2"/>
    <x v="1"/>
    <x v="3"/>
    <m/>
    <s v="JTI INTERNATIONAL SA"/>
    <s v="EH.02.001"/>
    <s v="Enroute Panorama - Yillik Yazilim Bakimi, Yasatma ve Merkezi Destek Hizmeti"/>
    <s v="Univera - JTI İran"/>
    <x v="16"/>
    <s v="Enroute"/>
    <s v="Enroute"/>
    <n v="145647.07999999999"/>
    <m/>
    <n v="1"/>
    <m/>
    <n v="145647.08110000001"/>
    <m/>
    <n v="1.0859999999999999E-3"/>
    <m/>
    <n v="145647.07999999999"/>
    <m/>
    <n v="0"/>
    <n v="0"/>
    <m/>
    <m/>
    <m/>
    <s v="JTI"/>
    <s v="Mevcut Müşteri"/>
    <s v="Yenileme"/>
    <s v="Hizmet"/>
    <s v="Bakım ve Destek Hizmeti"/>
    <s v="Key Account"/>
    <s v="Univera Satış"/>
    <s v="Saha Satış"/>
    <s v="Yurt Dışı"/>
    <s v="İsviçre"/>
    <s v="Merkez"/>
  </r>
  <r>
    <m/>
    <m/>
    <x v="411"/>
    <s v="Q2"/>
    <x v="1"/>
    <x v="3"/>
    <m/>
    <s v="JTI INTERNATIONAL SA"/>
    <s v="EH.02.001"/>
    <s v="Enroute Panorama - Yillik Yazilim Bakimi, Yasatma ve Merkezi Destek Hizmeti"/>
    <s v="Univera - JTI İran"/>
    <x v="16"/>
    <s v="Enroute"/>
    <s v="Enroute"/>
    <n v="145647.07999999999"/>
    <m/>
    <n v="1"/>
    <m/>
    <n v="145647.08110000001"/>
    <m/>
    <n v="1.0859999999999999E-3"/>
    <m/>
    <n v="145647.07999999999"/>
    <m/>
    <n v="0"/>
    <n v="0"/>
    <m/>
    <m/>
    <m/>
    <s v="JTI"/>
    <s v="Mevcut Müşteri"/>
    <s v="Yenileme"/>
    <s v="Hizmet"/>
    <s v="Bakım ve Destek Hizmeti"/>
    <s v="Key Account"/>
    <s v="Univera Satış"/>
    <s v="Saha Satış"/>
    <s v="Yurt Dışı"/>
    <s v="İsviçre"/>
    <s v="Merkez"/>
  </r>
  <r>
    <m/>
    <m/>
    <x v="411"/>
    <s v="Q2"/>
    <x v="1"/>
    <x v="3"/>
    <m/>
    <s v="JTI INTERNATIONAL SA"/>
    <s v="EH.02.001"/>
    <s v="Enroute Panorama - Yillik Yazilim Bakimi, Yasatma ve Merkezi Destek Hizmeti"/>
    <s v="Univera - JTI İran"/>
    <x v="16"/>
    <s v="Enroute"/>
    <s v="Enroute"/>
    <n v="2870.6266666666666"/>
    <m/>
    <n v="3"/>
    <m/>
    <n v="8611.8772740000004"/>
    <m/>
    <n v="-2.7260000000000001E-3"/>
    <m/>
    <n v="8611.8799999999992"/>
    <m/>
    <n v="0"/>
    <n v="0"/>
    <m/>
    <m/>
    <m/>
    <s v="JTI"/>
    <s v="Mevcut Müşteri"/>
    <s v="Yeni Satış"/>
    <s v="Hizmet"/>
    <s v="Bakım ve Destek Hizmeti"/>
    <s v="Key Account"/>
    <s v="Univera Satış"/>
    <s v="Saha Satış"/>
    <s v="Yurt Dışı"/>
    <s v="İsviçre"/>
    <s v="Merkez"/>
  </r>
  <r>
    <m/>
    <m/>
    <x v="411"/>
    <s v="Q2"/>
    <x v="1"/>
    <x v="3"/>
    <m/>
    <s v="BROWN FORMAN İÇKİ TİC. LTD. ŞTİ."/>
    <s v="EY.06.001"/>
    <s v="Enroute Panorama - Yazilim Gelistirme Hizmeti"/>
    <s v="Univera - Brown Forman"/>
    <x v="12"/>
    <s v="Enroute"/>
    <s v="Enroute"/>
    <m/>
    <m/>
    <n v="3"/>
    <m/>
    <n v="73500"/>
    <m/>
    <n v="0"/>
    <m/>
    <n v="73500"/>
    <m/>
    <n v="0"/>
    <n v="0"/>
    <n v="24500"/>
    <m/>
    <m/>
    <s v="Brown Forman"/>
    <s v="Mevcut Müşteri"/>
    <s v="Yeni Satış"/>
    <s v="Hizmet"/>
    <s v="Yazılım Geliştirme"/>
    <s v="Key Account"/>
    <s v="Univera Satış"/>
    <s v="Saha Satış"/>
    <s v="Yurt İçi"/>
    <s v="Türkiye"/>
    <s v="Merkez"/>
  </r>
  <r>
    <m/>
    <m/>
    <x v="411"/>
    <s v="Q2"/>
    <x v="1"/>
    <x v="3"/>
    <m/>
    <s v="BROWN FORMAN İÇKİ TİC. LTD. ŞTİ."/>
    <s v="EY.06.001"/>
    <s v="Enroute Panorama - Yazilim Gelistirme Hizmeti"/>
    <s v="Univera - Brown Forman"/>
    <x v="12"/>
    <s v="Enroute"/>
    <s v="Enroute"/>
    <m/>
    <m/>
    <n v="6"/>
    <m/>
    <n v="105000"/>
    <m/>
    <n v="0"/>
    <m/>
    <n v="105000"/>
    <m/>
    <n v="0"/>
    <n v="0"/>
    <n v="17500"/>
    <m/>
    <m/>
    <s v="Brown Forman"/>
    <s v="Mevcut Müşteri"/>
    <s v="Yeni Satış"/>
    <s v="Hizmet"/>
    <s v="Yazılım Geliştirme"/>
    <s v="Key Account"/>
    <s v="Univera Satış"/>
    <s v="Saha Satış"/>
    <s v="Yurt İçi"/>
    <s v="Türkiye"/>
    <s v="Merkez"/>
  </r>
  <r>
    <m/>
    <m/>
    <x v="411"/>
    <s v="Q2"/>
    <x v="1"/>
    <x v="3"/>
    <m/>
    <s v="JTI INTERNATIONAL SA"/>
    <s v="EY.06.001"/>
    <s v="Enroute Panorama - Yazilim Gelistirme Hizmeti"/>
    <s v="Univera - JTI İran"/>
    <x v="16"/>
    <s v="Enroute"/>
    <s v="Enroute"/>
    <n v="14870.453333333333"/>
    <m/>
    <n v="15"/>
    <m/>
    <n v="223056.79500000001"/>
    <m/>
    <n v="-5.0000000000000001E-3"/>
    <m/>
    <n v="223056.8"/>
    <m/>
    <n v="0"/>
    <n v="0"/>
    <m/>
    <m/>
    <m/>
    <s v="JTI"/>
    <s v="Mevcut Müşteri"/>
    <s v="Yeni Satış"/>
    <s v="Hizmet"/>
    <s v="Yazılım Geliştirme"/>
    <s v="Key Account"/>
    <s v="Univera Satış"/>
    <s v="Saha Satış"/>
    <s v="Yurt Dışı"/>
    <s v="İsviçre"/>
    <s v="Merkez"/>
  </r>
  <r>
    <m/>
    <m/>
    <x v="411"/>
    <s v="Q1"/>
    <x v="1"/>
    <x v="2"/>
    <m/>
    <s v="Mey İçki Sanayi ve Ticaret A.Ş."/>
    <s v="EY.06.001"/>
    <s v="Enroute Panorama - Yazilim Gelistirme Hizmeti"/>
    <s v="Univera - Mey İçki"/>
    <x v="11"/>
    <s v="Enroute"/>
    <s v="Enroute"/>
    <n v="12070"/>
    <m/>
    <n v="53.1"/>
    <m/>
    <n v="640917"/>
    <m/>
    <n v="0"/>
    <m/>
    <n v="640917"/>
    <m/>
    <n v="0"/>
    <n v="0"/>
    <m/>
    <m/>
    <m/>
    <s v="Mey İçki"/>
    <s v="Mevcut Müşteri"/>
    <s v="Yeni Satış"/>
    <s v="Hizmet"/>
    <s v="Yazılım Geliştirme"/>
    <s v="Key Account"/>
    <s v="Univera Satış"/>
    <s v="Saha Satış"/>
    <s v="Yurt İçi"/>
    <s v="Türkiye"/>
    <s v="Merkez"/>
  </r>
  <r>
    <m/>
    <m/>
    <x v="411"/>
    <s v="Q2"/>
    <x v="1"/>
    <x v="3"/>
    <m/>
    <s v="ERİKLİ SU VE MEŞRUBAT SAN. TİC. A.Ş"/>
    <s v="EH.03.003"/>
    <s v="Enroute Panorama - Uzman Destek Hizmeti"/>
    <s v="Univera - Nestle Waters"/>
    <x v="11"/>
    <s v="Enroute"/>
    <s v="Enroute"/>
    <n v="43750"/>
    <m/>
    <n v="1"/>
    <m/>
    <n v="43750"/>
    <m/>
    <n v="0"/>
    <m/>
    <n v="43750"/>
    <m/>
    <n v="0"/>
    <n v="0"/>
    <m/>
    <m/>
    <m/>
    <s v="Nestle"/>
    <s v="Mevcut Müşteri"/>
    <s v="Yenileme"/>
    <s v="Hizmet"/>
    <s v="Uzman Destek Hizmeti"/>
    <s v="Key Account"/>
    <s v="Univera Satış"/>
    <s v="Saha Satış"/>
    <s v="Yurt İçi"/>
    <s v="Türkiye"/>
    <s v="Merkez"/>
  </r>
  <r>
    <m/>
    <m/>
    <x v="411"/>
    <s v="Q2"/>
    <x v="1"/>
    <x v="3"/>
    <m/>
    <s v="Mey İçki Sanayi ve Ticaret A.Ş."/>
    <s v="EH.03.003"/>
    <s v="Enroute Panorama - Uzman Destek Hizmeti"/>
    <s v="Univera - Mey İçki"/>
    <x v="11"/>
    <s v="Enroute"/>
    <s v="Enroute"/>
    <n v="125000"/>
    <m/>
    <n v="1"/>
    <m/>
    <n v="125000"/>
    <m/>
    <n v="0"/>
    <m/>
    <n v="125000"/>
    <m/>
    <n v="0"/>
    <n v="0"/>
    <n v="125000"/>
    <m/>
    <m/>
    <s v="Mey İçki"/>
    <s v="Mevcut Müşteri"/>
    <s v="Yenileme"/>
    <s v="Hizmet"/>
    <s v="Uzman Destek Hizmeti"/>
    <s v="Key Account"/>
    <s v="Univera Satış"/>
    <s v="Saha Satış"/>
    <s v="Yurt İçi"/>
    <s v="Türkiye"/>
    <s v="Merkez"/>
  </r>
  <r>
    <m/>
    <m/>
    <x v="411"/>
    <s v="Q2"/>
    <x v="1"/>
    <x v="3"/>
    <m/>
    <s v="NESTLE TÜRKIYE GIDA SANAYI A.S."/>
    <s v="EH.03.003"/>
    <s v="Enroute Panorama - Uzman Destek Hizmeti"/>
    <s v="Univera - Nestle Retail"/>
    <x v="11"/>
    <s v="Enroute"/>
    <s v="Enroute"/>
    <n v="43750"/>
    <m/>
    <n v="1"/>
    <m/>
    <n v="43750"/>
    <m/>
    <n v="0"/>
    <m/>
    <n v="43750"/>
    <m/>
    <n v="0"/>
    <n v="0"/>
    <m/>
    <m/>
    <m/>
    <s v="Nestle"/>
    <s v="Mevcut Müşteri"/>
    <s v="Yenileme"/>
    <s v="Hizmet"/>
    <s v="Uzman Destek Hizmeti"/>
    <s v="Key Account"/>
    <s v="Univera Satış"/>
    <s v="Saha Satış"/>
    <s v="Yurt İçi"/>
    <s v="Türkiye"/>
    <s v="Merkez"/>
  </r>
  <r>
    <m/>
    <m/>
    <x v="411"/>
    <s v="Q2"/>
    <x v="1"/>
    <x v="3"/>
    <m/>
    <s v="ERIKLI SU VE MESRUBAT SAN. TIC. A.S"/>
    <s v="EH.03.006"/>
    <s v="Enroute Panorama - Uzaktan Kurulum ve Efitim Hizmeti"/>
    <s v="Univera - Nestle Waters"/>
    <x v="11"/>
    <s v="Enroute"/>
    <s v="Enroute"/>
    <n v="2948.23"/>
    <m/>
    <n v="6"/>
    <m/>
    <n v="17689.38"/>
    <m/>
    <n v="0"/>
    <m/>
    <n v="17689.38"/>
    <m/>
    <n v="0"/>
    <n v="0"/>
    <n v="2948.23"/>
    <m/>
    <m/>
    <s v="Nestle"/>
    <s v="Mevcut Müşteri"/>
    <s v="Yeni Satış"/>
    <s v="Hizmet"/>
    <s v="Kurulum ve Eğitim"/>
    <s v="Key Account"/>
    <s v="Univera Satış"/>
    <s v="Saha Satış"/>
    <s v="Yurt İçi"/>
    <s v="Türkiye"/>
    <s v="Merkez"/>
  </r>
  <r>
    <m/>
    <m/>
    <x v="411"/>
    <s v="Q2"/>
    <x v="1"/>
    <x v="3"/>
    <m/>
    <s v="JTI INTERNATIONAL SA"/>
    <s v="EH.05.002"/>
    <s v="Enroute Panorama - Rapor Gelistirme Hizmeti"/>
    <s v="Univera - JTI İran"/>
    <x v="16"/>
    <s v="Enroute"/>
    <s v="Enroute"/>
    <n v="14870.453333333333"/>
    <m/>
    <n v="3"/>
    <m/>
    <n v="44611.358999999997"/>
    <m/>
    <n v="-1E-3"/>
    <m/>
    <n v="44611.360000000001"/>
    <m/>
    <n v="0"/>
    <n v="0"/>
    <m/>
    <m/>
    <m/>
    <s v="JTI"/>
    <s v="Mevcut Müşteri"/>
    <s v="Yeni Satış"/>
    <s v="Hizmet"/>
    <s v="Rapor Geliştirme"/>
    <s v="Key Account"/>
    <s v="Univera Satış"/>
    <s v="Saha Satış"/>
    <s v="Yurt Dışı"/>
    <s v="İsviçre"/>
    <s v="Merkez"/>
  </r>
  <r>
    <m/>
    <m/>
    <x v="411"/>
    <s v="Q2"/>
    <x v="1"/>
    <x v="3"/>
    <m/>
    <s v="JTI INTERNATIONAL SA"/>
    <s v="EH.05.002"/>
    <s v="Enroute Panorama - Rapor Gelistirme Hizmeti"/>
    <s v="Univera - JTI İran"/>
    <x v="16"/>
    <s v="Enroute"/>
    <s v="Enroute"/>
    <n v="14870.453000000001"/>
    <m/>
    <n v="30"/>
    <m/>
    <n v="446113.59"/>
    <m/>
    <n v="0"/>
    <m/>
    <n v="446113.59"/>
    <m/>
    <n v="0"/>
    <n v="0"/>
    <m/>
    <m/>
    <m/>
    <s v="JTI"/>
    <s v="Mevcut Müşteri"/>
    <s v="Yeni Satış"/>
    <s v="Hizmet"/>
    <s v="Rapor Geliştirme"/>
    <s v="Key Account"/>
    <s v="Univera Satış"/>
    <s v="Saha Satış"/>
    <s v="Yurt Dışı"/>
    <s v="İsviçre"/>
    <s v="Merkez"/>
  </r>
  <r>
    <m/>
    <m/>
    <x v="411"/>
    <s v="Q2"/>
    <x v="1"/>
    <x v="3"/>
    <m/>
    <s v="BROWN FORMAN İÇKİ TİC. LTD. ŞTİ."/>
    <s v="EH.01.001"/>
    <s v="Enroute Panorama - Proje ve Ürün Yönetimi Danışmanlığı Hizmeti"/>
    <s v="Univera - Brown Forman"/>
    <x v="12"/>
    <s v="Enroute"/>
    <s v="Enroute"/>
    <n v="24500"/>
    <m/>
    <n v="1"/>
    <m/>
    <n v="24500"/>
    <m/>
    <n v="0"/>
    <m/>
    <n v="24500"/>
    <m/>
    <n v="0"/>
    <n v="0"/>
    <n v="24500"/>
    <m/>
    <m/>
    <s v="Brown Forman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411"/>
    <s v="Q1"/>
    <x v="1"/>
    <x v="2"/>
    <m/>
    <s v="DÜZEY TÜKETIM MAL. SAN. PAZ. VE TIC. A.S."/>
    <s v="EH.01.001"/>
    <s v="Enroute Panorama - Proje ve Ürün Yönetimi Danışmanlığı Hizmeti"/>
    <s v="Univera - Düzey Tüketim"/>
    <x v="11"/>
    <s v="Enroute"/>
    <s v="Enroute"/>
    <n v="22050"/>
    <m/>
    <n v="20"/>
    <m/>
    <n v="441000"/>
    <m/>
    <n v="0"/>
    <m/>
    <n v="441000"/>
    <m/>
    <n v="0"/>
    <n v="0"/>
    <m/>
    <m/>
    <m/>
    <s v="Düzey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411"/>
    <s v="Q2"/>
    <x v="1"/>
    <x v="3"/>
    <m/>
    <s v="JTI INTERNATIONAL SA"/>
    <s v="EH.01.001"/>
    <s v="Enroute Panorama - Proje ve Ürün Yönetimi Danışmanlığı Hizmeti"/>
    <s v="Univera - JTI İran"/>
    <x v="16"/>
    <s v="Enroute"/>
    <s v="Enroute"/>
    <n v="14870.45"/>
    <m/>
    <n v="1"/>
    <m/>
    <n v="14870.453"/>
    <m/>
    <n v="3.0000000000000001E-3"/>
    <m/>
    <n v="14870.45"/>
    <m/>
    <n v="0"/>
    <n v="0"/>
    <m/>
    <m/>
    <m/>
    <s v="JTI"/>
    <s v="Mevcut Müşteri"/>
    <s v="Yeni Satış"/>
    <s v="Hizmet"/>
    <s v="Proje Yönetimi ve Danışmanlık"/>
    <s v="Key Account"/>
    <s v="Univera Satış"/>
    <s v="Saha Satış"/>
    <s v="Yurt Dışı"/>
    <s v="İsviçre"/>
    <s v="Merkez"/>
  </r>
  <r>
    <m/>
    <m/>
    <x v="411"/>
    <s v="Q1"/>
    <x v="1"/>
    <x v="2"/>
    <m/>
    <s v="Mey İçki Sanayi ve Ticaret A.Ş."/>
    <s v="EH.01.001"/>
    <s v="Enroute Panorama - Proje ve Ürün Yönetimi Danışmanlığı Hizmeti"/>
    <s v="Univera - Mey İçki"/>
    <x v="11"/>
    <s v="Enroute"/>
    <s v="Enroute"/>
    <n v="11240"/>
    <m/>
    <n v="11.7"/>
    <m/>
    <n v="131508"/>
    <m/>
    <n v="0"/>
    <m/>
    <n v="131508"/>
    <m/>
    <n v="0"/>
    <n v="0"/>
    <m/>
    <m/>
    <m/>
    <s v="Mey İçki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411"/>
    <s v="Q2"/>
    <x v="1"/>
    <x v="3"/>
    <m/>
    <s v="DOĞUŞ ÇAY VE GIDA MADD.ÜRT.PAZ.İTH.İHR.A.Ş"/>
    <s v="EYS.02.033"/>
    <s v="Enroute Panorama - Mobil Kullanici Yazılımi Standart"/>
    <s v="Univera Doğuş Çay Projesi"/>
    <x v="12"/>
    <s v="Enroute"/>
    <s v="Enroute"/>
    <m/>
    <m/>
    <n v="100"/>
    <m/>
    <n v="800000"/>
    <m/>
    <n v="176000"/>
    <m/>
    <n v="624000"/>
    <m/>
    <n v="0"/>
    <n v="0"/>
    <m/>
    <m/>
    <m/>
    <s v="Doğuş Çay"/>
    <s v="Mevcut Müşteri"/>
    <s v="Yeni Satış"/>
    <s v="Lisans"/>
    <s v="Lisans Satışı"/>
    <s v="Key Account"/>
    <s v="Univera Satış"/>
    <s v="Saha Satış"/>
    <s v="Yurt İçi"/>
    <s v="Türkiye"/>
    <s v="Merkez"/>
  </r>
  <r>
    <m/>
    <m/>
    <x v="411"/>
    <s v="Q2"/>
    <x v="1"/>
    <x v="3"/>
    <m/>
    <s v="ERIKLI SU VE MESRUBAT SAN. TIC. A.S"/>
    <s v="EH.01.003"/>
    <s v="Enroute Panorama - Kurulum ve Efitim Hizmeti"/>
    <s v="Univera - Nestle Waters"/>
    <x v="11"/>
    <s v="Enroute"/>
    <s v="Enroute"/>
    <n v="3980.1"/>
    <m/>
    <n v="2"/>
    <m/>
    <n v="7960.2"/>
    <m/>
    <n v="0"/>
    <m/>
    <n v="7960.2"/>
    <m/>
    <n v="0"/>
    <n v="0"/>
    <n v="3980.1"/>
    <m/>
    <m/>
    <s v="Nestle"/>
    <s v="Mevcut Müşteri"/>
    <s v="Yeni Satış"/>
    <s v="Hizmet"/>
    <s v="Kurulum ve Eğitim"/>
    <s v="Key Account"/>
    <s v="Univera Satış"/>
    <s v="Saha Satış"/>
    <s v="Yurt İçi"/>
    <s v="Türkiye"/>
    <s v="Merkez"/>
  </r>
  <r>
    <m/>
    <m/>
    <x v="411"/>
    <s v="Q1"/>
    <x v="1"/>
    <x v="2"/>
    <m/>
    <s v="DÜZEY TÜKETIM MAL. SAN. PAZ. VE TIC. A.S."/>
    <s v="EY.05.006"/>
    <s v="Enroute Panorama - Commerce Portal - B2B Standart - E-Ticaret Modül Yazılımi (Enterprise)"/>
    <s v="Univera - Düzey Tüketim"/>
    <x v="11"/>
    <s v="Enroute"/>
    <s v="Enroute"/>
    <m/>
    <m/>
    <n v="1"/>
    <m/>
    <n v="999000"/>
    <m/>
    <n v="0"/>
    <m/>
    <n v="999000"/>
    <m/>
    <n v="0"/>
    <n v="0"/>
    <m/>
    <m/>
    <m/>
    <s v="Düzey"/>
    <s v="Mevcut Müşteri"/>
    <s v="Yenileme"/>
    <s v="Lisans"/>
    <s v="Lisans Satışı"/>
    <s v="Key Account"/>
    <s v="Univera Satış"/>
    <s v="Saha Satış"/>
    <s v="Yurt İçi"/>
    <s v="Türkiye"/>
    <s v="Merkez"/>
  </r>
  <r>
    <m/>
    <m/>
    <x v="412"/>
    <s v="Q4"/>
    <x v="1"/>
    <x v="9"/>
    <m/>
    <s v="MİYA OTOMASYON VE BARKOD BILISIM SISTEMLERI SAN TİC. VE L.T.D. STI."/>
    <s v="WPH.02.001"/>
    <s v="Webplus Yazılım Bakımı Hizmeti"/>
    <s v="Univera - Kanal"/>
    <x v="5"/>
    <s v="Enroute"/>
    <s v="Webplus"/>
    <n v="3148"/>
    <m/>
    <n v="2"/>
    <m/>
    <n v="6296"/>
    <m/>
    <n v="0"/>
    <m/>
    <n v="6296"/>
    <m/>
    <m/>
    <m/>
    <n v="1000002274"/>
    <m/>
    <m/>
    <s v="Miya"/>
    <s v="Mevcut Müşteri"/>
    <s v="Yenileme"/>
    <s v="Hizmet"/>
    <s v="Bakım ve Destek Hizmeti"/>
    <s v="Diğer"/>
    <s v="Kanal Satış"/>
    <s v="Miya"/>
    <s v="Yurt İçi"/>
    <s v="Türkiye"/>
    <s v="Merkez"/>
  </r>
  <r>
    <m/>
    <m/>
    <x v="412"/>
    <s v="Q4"/>
    <x v="1"/>
    <x v="9"/>
    <m/>
    <s v="MİYA OTOMASYON VE BARKOD BILISIM SISTEMLERI SAN TİC. VE L.T.D. STI."/>
    <s v="WPH.02.001"/>
    <s v="Webplus Yazılım Bakımı Hizmeti"/>
    <s v="Univera - Kanal"/>
    <x v="5"/>
    <s v="Enroute"/>
    <s v="Webplus"/>
    <n v="3365"/>
    <m/>
    <n v="1"/>
    <m/>
    <n v="3365"/>
    <m/>
    <n v="0"/>
    <m/>
    <n v="3365"/>
    <m/>
    <m/>
    <m/>
    <n v="1000002274"/>
    <m/>
    <m/>
    <s v="Miya"/>
    <s v="Mevcut Müşteri"/>
    <s v="Yenileme"/>
    <s v="Hizmet"/>
    <s v="Bakım ve Destek Hizmeti"/>
    <s v="Diğer"/>
    <s v="Kanal Satış"/>
    <s v="Miya"/>
    <s v="Yurt İçi"/>
    <s v="Türkiye"/>
    <s v="Merkez"/>
  </r>
  <r>
    <m/>
    <m/>
    <x v="412"/>
    <s v="Q4"/>
    <x v="1"/>
    <x v="9"/>
    <m/>
    <s v="MİYA OTOMASYON VE BARKOD BILISIM SISTEMLERI SAN TİC. VE L.T.D. STI."/>
    <s v="WPH.02.001"/>
    <s v="Webplus Yazılım Bakımı Hizmeti"/>
    <s v="Univera - Kanal"/>
    <x v="5"/>
    <s v="Enroute"/>
    <s v="Webplus"/>
    <n v="11240"/>
    <m/>
    <n v="1"/>
    <m/>
    <n v="11240"/>
    <m/>
    <n v="0"/>
    <m/>
    <n v="11240"/>
    <m/>
    <m/>
    <m/>
    <n v="1000002273"/>
    <m/>
    <m/>
    <s v="Miya"/>
    <s v="Mevcut Müşteri"/>
    <s v="Yenileme"/>
    <s v="Hizmet"/>
    <s v="Bakım ve Destek Hizmeti"/>
    <s v="Diğer"/>
    <s v="Kanal Satış"/>
    <s v="Miya"/>
    <s v="Yurt İçi"/>
    <s v="Türkiye"/>
    <s v="Merkez"/>
  </r>
  <r>
    <m/>
    <m/>
    <x v="412"/>
    <s v="Q4"/>
    <x v="1"/>
    <x v="9"/>
    <m/>
    <s v="MİYA OTOMASYON VE BARKOD BILISIM SISTEMLERI SAN TİC. VE L.T.D. STI."/>
    <s v="WPH.02.001"/>
    <s v="Webplus Yazılım Bakımı Hizmeti"/>
    <s v="Univera - Kanal"/>
    <x v="5"/>
    <s v="Enroute"/>
    <s v="Webplus"/>
    <n v="8806"/>
    <m/>
    <n v="1"/>
    <m/>
    <n v="8806"/>
    <m/>
    <n v="0"/>
    <m/>
    <n v="8806"/>
    <m/>
    <m/>
    <m/>
    <n v="1000002273"/>
    <m/>
    <m/>
    <s v="Miya"/>
    <s v="Mevcut Müşteri"/>
    <s v="Yenileme"/>
    <s v="Hizmet"/>
    <s v="Bakım ve Destek Hizmeti"/>
    <s v="Diğer"/>
    <s v="Kanal Satış"/>
    <s v="Miya"/>
    <s v="Yurt İçi"/>
    <s v="Türkiye"/>
    <s v="Merkez"/>
  </r>
  <r>
    <m/>
    <m/>
    <x v="412"/>
    <s v="Q4"/>
    <x v="1"/>
    <x v="9"/>
    <m/>
    <s v="POLARİS YAZILIM ÇÖZÜMLERİ VE DANIŞMANLIK HİZMETLERİ LTD.ŞTİ."/>
    <s v="WPH.02.001"/>
    <s v="Webplus Yazılım Bakımı Hizmeti"/>
    <s v="Univera - Kanal"/>
    <x v="5"/>
    <s v="Enroute"/>
    <s v="Webplus"/>
    <n v="23200"/>
    <m/>
    <n v="1"/>
    <m/>
    <n v="23200"/>
    <m/>
    <m/>
    <m/>
    <n v="23200"/>
    <m/>
    <m/>
    <m/>
    <n v="1000002354"/>
    <m/>
    <m/>
    <s v="Polaris"/>
    <s v="Mevcut Müşteri"/>
    <s v="Yenileme"/>
    <s v="Hizmet"/>
    <s v="Bakım ve Destek Hizmeti"/>
    <s v="Diğer"/>
    <s v="Kanal Satış"/>
    <s v="Polaris"/>
    <s v="Yurt İçi"/>
    <s v="Türkiye"/>
    <s v="Merkez"/>
  </r>
  <r>
    <m/>
    <m/>
    <x v="412"/>
    <s v="Q4"/>
    <x v="1"/>
    <x v="9"/>
    <m/>
    <s v="MATRIKS BİLGİSAYAR SİSTEMLERİ LTD.ŞTİ"/>
    <s v="UH.01.002"/>
    <s v="Unidox Kontör"/>
    <s v="Univera Kontör Satışı"/>
    <x v="5"/>
    <s v="E-Dönüşüm"/>
    <s v="Unidox"/>
    <n v="2.258"/>
    <m/>
    <n v="10000"/>
    <m/>
    <n v="22580"/>
    <m/>
    <n v="0"/>
    <m/>
    <n v="22580"/>
    <m/>
    <m/>
    <m/>
    <n v="1000002303"/>
    <m/>
    <m/>
    <s v="Matriks"/>
    <s v="Mevcut Müşteri"/>
    <s v="Yeni Satış"/>
    <s v="Kontor"/>
    <s v="Kontor Satışı"/>
    <s v="Diğer"/>
    <s v="Kanal Satış"/>
    <s v="Matriks"/>
    <s v="Yurt İçi"/>
    <s v="Türkiye"/>
    <s v="Merkez"/>
  </r>
  <r>
    <m/>
    <m/>
    <x v="412"/>
    <s v="Q4"/>
    <x v="1"/>
    <x v="9"/>
    <m/>
    <s v="MATRIKS BİLGİSAYAR SİSTEMLERİ LTD.ŞTİ"/>
    <s v="UH.01.002"/>
    <s v="Unidox Kontör"/>
    <s v="Univera Kontör Satışı"/>
    <x v="5"/>
    <s v="E-Dönüşüm"/>
    <s v="Unidox"/>
    <n v="1.373"/>
    <m/>
    <n v="10000"/>
    <m/>
    <n v="13730"/>
    <m/>
    <n v="0"/>
    <m/>
    <n v="13730"/>
    <m/>
    <m/>
    <m/>
    <n v="1000002271"/>
    <m/>
    <m/>
    <s v="Matriks"/>
    <s v="Mevcut Müşteri"/>
    <s v="Yeni Satış"/>
    <s v="Kontor"/>
    <s v="Kontor Satışı"/>
    <s v="Diğer"/>
    <s v="Kanal Satış"/>
    <s v="Matriks"/>
    <s v="Yurt İçi"/>
    <s v="Türkiye"/>
    <s v="Merkez"/>
  </r>
  <r>
    <m/>
    <m/>
    <x v="412"/>
    <s v="Q4"/>
    <x v="1"/>
    <x v="9"/>
    <m/>
    <s v="MİYA OTOMASYON VE BARKOD BILISIM SISTEMLERI SAN TİC. VE L.T.D. STI."/>
    <s v="UH.01.002"/>
    <s v="Unidox Kontör"/>
    <s v="Univera Kontör Satışı"/>
    <x v="5"/>
    <s v="E-Dönüşüm"/>
    <s v="Unidox"/>
    <n v="2.657"/>
    <m/>
    <n v="10000"/>
    <m/>
    <n v="26570"/>
    <m/>
    <m/>
    <m/>
    <n v="26570"/>
    <m/>
    <m/>
    <m/>
    <n v="1000002350"/>
    <m/>
    <m/>
    <s v="Miya"/>
    <s v="Mevcut Müşteri"/>
    <s v="Yeni Satış"/>
    <s v="Kontor"/>
    <s v="Kontor Satışı"/>
    <s v="Diğer"/>
    <s v="Kanal Satış"/>
    <s v="Miya"/>
    <s v="Yurt İçi"/>
    <s v="Türkiye"/>
    <s v="Merkez"/>
  </r>
  <r>
    <m/>
    <m/>
    <x v="412"/>
    <s v="Q4"/>
    <x v="1"/>
    <x v="9"/>
    <m/>
    <s v="MİYA OTOMASYON VE BARKOD BILISIM SISTEMLERI SAN TİC. VE L.T.D. STI."/>
    <s v="UH.01.002"/>
    <s v="Unidox Kontör"/>
    <s v="Univera Kontör Satışı"/>
    <x v="5"/>
    <s v="E-Dönüşüm"/>
    <s v="Unidox"/>
    <n v="2.657"/>
    <m/>
    <n v="10000"/>
    <m/>
    <n v="26570"/>
    <m/>
    <m/>
    <m/>
    <n v="26570"/>
    <m/>
    <m/>
    <m/>
    <n v="1000002351"/>
    <m/>
    <m/>
    <s v="Miya"/>
    <s v="Mevcut Müşteri"/>
    <s v="Yeni Satış"/>
    <s v="Kontor"/>
    <s v="Kontor Satışı"/>
    <s v="Diğer"/>
    <s v="Kanal Satış"/>
    <s v="Miya"/>
    <s v="Yurt İçi"/>
    <s v="Türkiye"/>
    <s v="Merkez"/>
  </r>
  <r>
    <m/>
    <m/>
    <x v="412"/>
    <s v="Q4"/>
    <x v="1"/>
    <x v="9"/>
    <m/>
    <s v="DEPE DANIŞMANLIK İNŞ.TAAH.EMLAK OTO İNŞ.MALZ.TİC.VE SAN.LTD.ŞTİ."/>
    <s v="UH.01.002"/>
    <s v="Unidox Kontör"/>
    <s v="Univera Kontör Satışı"/>
    <x v="6"/>
    <s v="E-Dönüşüm"/>
    <s v="Unidox"/>
    <n v="1.05"/>
    <m/>
    <n v="100000"/>
    <m/>
    <n v="105000"/>
    <m/>
    <n v="0"/>
    <m/>
    <n v="105000"/>
    <m/>
    <m/>
    <m/>
    <n v="1000002276"/>
    <m/>
    <m/>
    <s v="Çaykur"/>
    <s v="Mevcut Müşteri"/>
    <s v="Yeni Satış"/>
    <s v="Kontor"/>
    <s v="Kontor Satışı"/>
    <s v="Diğer"/>
    <s v="Univera Satış"/>
    <s v="Saha Satış"/>
    <s v="Yurt İçi"/>
    <s v="Türkiye"/>
    <s v="Dist"/>
  </r>
  <r>
    <m/>
    <m/>
    <x v="412"/>
    <s v="Q4"/>
    <x v="1"/>
    <x v="9"/>
    <m/>
    <s v="HEPİYİ MAMA YEM TİCARET VE SANAYİ ANONİM ŞİRKETİ"/>
    <s v="UH.01.002"/>
    <s v="Unidox Kontör"/>
    <s v="Univera Kontör Satışı"/>
    <x v="21"/>
    <s v="E-Dönüşüm"/>
    <s v="Unidox"/>
    <n v="4"/>
    <m/>
    <n v="5000"/>
    <m/>
    <n v="20000"/>
    <m/>
    <m/>
    <m/>
    <n v="20000"/>
    <m/>
    <m/>
    <m/>
    <n v="1000002360"/>
    <m/>
    <m/>
    <s v="Royal Canin"/>
    <s v="Mevcut Müşteri"/>
    <s v="Yeni Satış"/>
    <s v="Kontor"/>
    <s v="Kontor Satışı"/>
    <s v="Diğer"/>
    <s v="Univera Satış"/>
    <s v="Saha Satış"/>
    <s v="Yurt İçi"/>
    <s v="Türkiye"/>
    <s v="Dist"/>
  </r>
  <r>
    <m/>
    <m/>
    <x v="412"/>
    <s v="Q4"/>
    <x v="1"/>
    <x v="9"/>
    <m/>
    <s v="KM MARKASI GIDA İNŞAAT TEMİZLİK TİC. VE SAN. LDT. ŞTİ."/>
    <s v="UH.01.002"/>
    <s v="Unidox Kontör"/>
    <s v="Univera Kontör Satışı"/>
    <x v="6"/>
    <s v="E-Dönüşüm"/>
    <s v="Unidox"/>
    <n v="4"/>
    <m/>
    <n v="5000"/>
    <m/>
    <n v="20000"/>
    <m/>
    <m/>
    <m/>
    <n v="20000"/>
    <m/>
    <m/>
    <m/>
    <n v="1000002409"/>
    <m/>
    <m/>
    <s v="Dardanel"/>
    <s v="Mevcut Müşteri"/>
    <s v="Yeni Satış"/>
    <s v="Kontor"/>
    <s v="Kontor Satışı"/>
    <s v="Diğer"/>
    <s v="Univera Satış"/>
    <s v="Saha Satış"/>
    <s v="Yurt İçi"/>
    <s v="Türkiye"/>
    <s v="Dist"/>
  </r>
  <r>
    <m/>
    <m/>
    <x v="412"/>
    <s v="Q4"/>
    <x v="1"/>
    <x v="9"/>
    <m/>
    <s v="PAK-SEL TAŞIMACILIK YAKIT GIDA TEMİZLİK İNŞAAT SANAYİ VE TİCARET LİMİTED ŞİRKETİ"/>
    <s v="UH.01.002"/>
    <s v="Unidox Kontör"/>
    <s v="Univera Kontör Satışı"/>
    <x v="6"/>
    <s v="E-Dönüşüm"/>
    <s v="Unidox"/>
    <n v="1.3"/>
    <m/>
    <n v="100000"/>
    <m/>
    <n v="130000"/>
    <m/>
    <m/>
    <m/>
    <n v="130000"/>
    <m/>
    <m/>
    <m/>
    <n v="1000002419"/>
    <m/>
    <m/>
    <s v="Doğuş Çay"/>
    <s v="Mevcut Müşteri"/>
    <s v="Yeni Satış"/>
    <s v="Kontor"/>
    <s v="Kontor Satışı"/>
    <s v="Diğer"/>
    <s v="Univera Satış"/>
    <s v="Saha Satış"/>
    <s v="Yurt İçi"/>
    <s v="Türkiye"/>
    <s v="Dist"/>
  </r>
  <r>
    <m/>
    <m/>
    <x v="412"/>
    <s v="Q4"/>
    <x v="1"/>
    <x v="9"/>
    <m/>
    <s v="Tezil Ticaret- Aykut Tezil"/>
    <s v="UH.01.002"/>
    <s v="Unidox Kontör"/>
    <s v="Univera Kontör Satışı"/>
    <x v="21"/>
    <s v="E-Dönüşüm"/>
    <s v="Unidox"/>
    <n v="2.5"/>
    <m/>
    <n v="10000"/>
    <m/>
    <n v="25000"/>
    <m/>
    <n v="0"/>
    <m/>
    <n v="25000"/>
    <m/>
    <m/>
    <m/>
    <n v="1000002308"/>
    <m/>
    <m/>
    <s v="Tadım"/>
    <s v="Mevcut Müşteri"/>
    <s v="Yeni Satış"/>
    <s v="Kontor"/>
    <s v="Kontor Satışı"/>
    <s v="Diğer"/>
    <s v="Univera Satış"/>
    <s v="Saha Satış"/>
    <s v="Yurt İçi"/>
    <s v="Türkiye"/>
    <s v="Dist"/>
  </r>
  <r>
    <m/>
    <m/>
    <x v="412"/>
    <s v="Q4"/>
    <x v="1"/>
    <x v="9"/>
    <m/>
    <s v="TURK FİNANSMAN ANONİM ŞİRKETİ"/>
    <s v="UH.01.002"/>
    <s v="Unidox Kontör"/>
    <s v="Univera Kontör Satışı"/>
    <x v="6"/>
    <s v="E-Dönüşüm"/>
    <s v="Unidox"/>
    <n v="3.7530000000000001"/>
    <m/>
    <n v="5000"/>
    <m/>
    <n v="18765"/>
    <m/>
    <m/>
    <m/>
    <n v="18765"/>
    <m/>
    <m/>
    <m/>
    <n v="1000002437"/>
    <m/>
    <m/>
    <s v="Türk Finansman A.Ş."/>
    <s v="Param Grup"/>
    <s v="Yeni Satış"/>
    <s v="Kontor"/>
    <s v="Kontor Satışı"/>
    <s v="Diğer"/>
    <s v="Univera Satış"/>
    <s v="Saha Satış"/>
    <s v="Yurt İçi"/>
    <s v="Türkiye"/>
    <s v="Merkez"/>
  </r>
  <r>
    <m/>
    <m/>
    <x v="412"/>
    <s v="Q4"/>
    <x v="1"/>
    <x v="9"/>
    <m/>
    <s v="Brs Gıda- Emu Baharat"/>
    <s v="UH.01.002"/>
    <s v="Unidox Kontör"/>
    <s v="Univera Kontör Satışı"/>
    <x v="21"/>
    <s v="E-Dönüşüm"/>
    <s v="Unidox"/>
    <n v="6.0419999999999998"/>
    <m/>
    <n v="1986"/>
    <m/>
    <n v="11999.412"/>
    <m/>
    <m/>
    <m/>
    <n v="11999.412"/>
    <m/>
    <m/>
    <m/>
    <n v="1000002394"/>
    <m/>
    <m/>
    <s v="Brs Gıda"/>
    <s v="Yeni Müşteri"/>
    <s v="Yeni Satış"/>
    <s v="Kontor"/>
    <s v="Kontor Satışı"/>
    <s v="Diğer"/>
    <s v="Univera Satış"/>
    <s v="Saha Satış"/>
    <s v="Yurt İçi"/>
    <s v="Türkiye"/>
    <s v="Merkez"/>
  </r>
  <r>
    <m/>
    <m/>
    <x v="412"/>
    <s v="Q4"/>
    <x v="1"/>
    <x v="9"/>
    <m/>
    <s v="MİYA OTOMASYON VE BARKOD BILISIM SISTEMLERI SAN TİC. VE L.T.D. STI."/>
    <s v="SMY.02.001"/>
    <s v="StockMate Mobile Depo Personeli El Terminali Yazılımı"/>
    <s v="Univera - Kanal"/>
    <x v="5"/>
    <s v="Stokbar"/>
    <s v="Stockmate"/>
    <n v="6825"/>
    <m/>
    <n v="1"/>
    <m/>
    <n v="9750"/>
    <m/>
    <m/>
    <m/>
    <n v="6825"/>
    <m/>
    <m/>
    <m/>
    <n v="1000002391"/>
    <m/>
    <m/>
    <s v="Miya"/>
    <s v="Mevcut Müşteri"/>
    <s v="Yeni Satış"/>
    <s v="Lisans"/>
    <s v="Lisans Satışı"/>
    <s v="Diğer"/>
    <s v="Kanal Satış"/>
    <s v="Miya"/>
    <s v="Yurt İçi"/>
    <s v="Türkiye"/>
    <s v="Merkez"/>
  </r>
  <r>
    <m/>
    <m/>
    <x v="412"/>
    <s v="Q4"/>
    <x v="1"/>
    <x v="9"/>
    <m/>
    <s v="MİYA OTOMASYON VE BARKOD BILISIM SISTEMLERI SAN TİC. VE L.T.D. STI."/>
    <s v="SMY.01.003"/>
    <s v="StockMate Ek Kullanıcı Yazılımı (+1)"/>
    <s v="Univera - Kanal"/>
    <x v="5"/>
    <s v="Stokbar"/>
    <s v="Stockmate"/>
    <n v="4550"/>
    <m/>
    <n v="2"/>
    <m/>
    <n v="13000"/>
    <m/>
    <m/>
    <m/>
    <n v="9100"/>
    <m/>
    <m/>
    <m/>
    <n v="1000002391"/>
    <m/>
    <m/>
    <s v="Miya"/>
    <s v="Mevcut Müşteri"/>
    <s v="Yeni Satış"/>
    <s v="Lisans"/>
    <s v="Lisans Satışı"/>
    <s v="Diğer"/>
    <s v="Kanal Satış"/>
    <s v="Miya"/>
    <s v="Yurt İçi"/>
    <s v="Türkiye"/>
    <s v="Merkez"/>
  </r>
  <r>
    <m/>
    <m/>
    <x v="412"/>
    <s v="Q4"/>
    <x v="1"/>
    <x v="9"/>
    <m/>
    <s v="MİYA OTOMASYON VE BARKOD BILISIM SISTEMLERI SAN TİC. VE L.T.D. STI."/>
    <s v="SMY.01.001"/>
    <s v="StockMate Depo Stok Yönetimi Yazılımı"/>
    <s v="Univera - Kanal"/>
    <x v="5"/>
    <s v="Stokbar"/>
    <s v="Stockmate"/>
    <n v="159250"/>
    <m/>
    <n v="1"/>
    <m/>
    <n v="227500"/>
    <m/>
    <m/>
    <m/>
    <n v="159250"/>
    <m/>
    <m/>
    <m/>
    <n v="1000002391"/>
    <m/>
    <m/>
    <s v="Miya"/>
    <s v="Mevcut Müşteri"/>
    <s v="Yeni Satış"/>
    <s v="Lisans"/>
    <s v="Lisans Satışı"/>
    <s v="Diğer"/>
    <s v="Kanal Satış"/>
    <s v="Miya"/>
    <s v="Yurt İçi"/>
    <s v="Türkiye"/>
    <s v="Merkez"/>
  </r>
  <r>
    <m/>
    <m/>
    <x v="412"/>
    <s v="Q4"/>
    <x v="1"/>
    <x v="9"/>
    <m/>
    <s v="EFES KAZAKHSTAN JSC FE"/>
    <s v="QH.02.001"/>
    <s v="Quest Panorama - Yazılım Bakımı, Yaşatma ve Merkezi Destek Hizmeti"/>
    <s v="Univera - Efes Kazakistan"/>
    <x v="19"/>
    <s v="Quest"/>
    <s v="Quest"/>
    <n v="307665.49"/>
    <m/>
    <n v="1"/>
    <m/>
    <n v="7318.66"/>
    <m/>
    <n v="0"/>
    <m/>
    <n v="307665.49"/>
    <m/>
    <m/>
    <m/>
    <n v="1000002298"/>
    <m/>
    <m/>
    <s v="Efes International"/>
    <s v="Mevcut Müşteri"/>
    <s v="Yenileme"/>
    <s v="Hizmet"/>
    <s v="Bakım ve Destek Hizmeti"/>
    <s v="Diğer"/>
    <s v="Univera Satış"/>
    <s v="Saha Satış"/>
    <s v="Yurt Dışı"/>
    <s v="Kazakistan"/>
    <s v="Merkez"/>
  </r>
  <r>
    <m/>
    <m/>
    <x v="412"/>
    <s v="Q4"/>
    <x v="1"/>
    <x v="9"/>
    <m/>
    <s v="ÇAYKUR ÇAY İŞLETMELERİ GENEL MÜDÜRLÜĞÜ"/>
    <s v="QH.03.001"/>
    <s v="Quest Panorama - Çağrı Merkezi Hizmeti"/>
    <s v="Univera - Çaykur"/>
    <x v="12"/>
    <s v="Quest"/>
    <s v="Quest"/>
    <n v="238111.43"/>
    <m/>
    <n v="1"/>
    <m/>
    <n v="238111.43"/>
    <m/>
    <n v="0"/>
    <m/>
    <n v="238111.43"/>
    <m/>
    <m/>
    <m/>
    <n v="1000002290"/>
    <m/>
    <m/>
    <s v="Çaykur"/>
    <s v="Mevcut Müşteri"/>
    <s v="Yenileme"/>
    <s v="Hizmet"/>
    <s v="Çağrı Merkezi"/>
    <s v="Diğer"/>
    <s v="Univera Satış"/>
    <s v="Saha Satış"/>
    <s v="Yurt İçi"/>
    <s v="Türkiye"/>
    <s v="Merkez"/>
  </r>
  <r>
    <m/>
    <m/>
    <x v="412"/>
    <s v="Q4"/>
    <x v="1"/>
    <x v="9"/>
    <m/>
    <s v="MİYA OTOMASYON VE BARKOD BILISIM SISTEMLERI SAN TİC. VE L.T.D. STI."/>
    <s v="SM.01.003"/>
    <s v="Logo/Netsis Entegrasyonu"/>
    <s v="Univera - Kanal"/>
    <x v="5"/>
    <s v="Stokbar"/>
    <s v="Stockmate"/>
    <n v="27300"/>
    <m/>
    <n v="1"/>
    <m/>
    <n v="39000"/>
    <m/>
    <m/>
    <m/>
    <n v="27300"/>
    <m/>
    <m/>
    <m/>
    <n v="1000002391"/>
    <m/>
    <m/>
    <s v="Miya"/>
    <s v="Mevcut Müşteri"/>
    <s v="Yeni Satış"/>
    <s v="Lisans"/>
    <s v="Lisans Satışı"/>
    <s v="Diğer"/>
    <s v="Kanal Satış"/>
    <s v="Miya"/>
    <s v="Yurt İçi"/>
    <s v="Türkiye"/>
    <s v="Merkez"/>
  </r>
  <r>
    <m/>
    <m/>
    <x v="412"/>
    <s v="Q4"/>
    <x v="1"/>
    <x v="9"/>
    <m/>
    <s v="Turk Elektronik Para Anonim Şirketi"/>
    <n v="500001210"/>
    <s v="Hakediş Bedeli"/>
    <s v="Univera - Turk ELektronik Para"/>
    <x v="10"/>
    <s v="Bütünleşik Finans"/>
    <s v="Hakediş"/>
    <n v="444199.12"/>
    <m/>
    <n v="1"/>
    <m/>
    <n v="444199.12"/>
    <m/>
    <m/>
    <m/>
    <n v="444199.12"/>
    <m/>
    <m/>
    <m/>
    <n v="1000002339"/>
    <m/>
    <m/>
    <s v="Türk Elektronik Para A.Ş."/>
    <s v="Param Grup"/>
    <s v="Yeni Satış"/>
    <s v="Komisyon"/>
    <s v="Bütünleşik Finans"/>
    <s v="Param Grup"/>
    <s v="Univera Satış"/>
    <s v="Saha Satış"/>
    <s v="Yurt İçi"/>
    <s v="Türkiye"/>
    <s v="Merkez"/>
  </r>
  <r>
    <m/>
    <m/>
    <x v="412"/>
    <s v="Q2"/>
    <x v="1"/>
    <x v="4"/>
    <m/>
    <s v="DOĞAN TREND OTOMOTİV TİCARET Hizmet VE TEKNOLOJİ ANONİM ŞİRKETİ"/>
    <s v="EH.01.005"/>
    <s v="Enroute Panorama Online Egitim"/>
    <s v="Univera - Doğan Trend"/>
    <x v="13"/>
    <s v="Enroute"/>
    <s v="Enroute"/>
    <n v="2100"/>
    <m/>
    <n v="3"/>
    <m/>
    <n v="6300"/>
    <m/>
    <n v="0"/>
    <m/>
    <n v="6300"/>
    <m/>
    <n v="0"/>
    <n v="0"/>
    <m/>
    <m/>
    <m/>
    <s v="Doğan Trend"/>
    <s v="Mevcut Müşteri"/>
    <s v="Yeni Satış"/>
    <s v="Hizmet"/>
    <s v="Kurulum ve Eğitim"/>
    <s v="Key Account"/>
    <s v="Univera Satış"/>
    <s v="Saha Satış"/>
    <s v="Yurt İçi"/>
    <s v="Türkiye"/>
    <s v="Merkez"/>
  </r>
  <r>
    <m/>
    <m/>
    <x v="412"/>
    <s v="Q2"/>
    <x v="1"/>
    <x v="3"/>
    <m/>
    <s v="DOĞUŞ ÇAY VE GIDA MADD.ÜRT.PAZ.İTH.İHR.A.Ş"/>
    <s v="EY.04.012"/>
    <s v="Enroute Panorama E-Dönüsüm  Modül Yazılımi (Enterprise)"/>
    <s v="Univera Doğuş Çay Projesi"/>
    <x v="12"/>
    <s v="Enroute"/>
    <s v="Enroute"/>
    <n v="21750"/>
    <m/>
    <n v="1"/>
    <m/>
    <n v="29000"/>
    <m/>
    <n v="7250"/>
    <m/>
    <n v="21750"/>
    <m/>
    <n v="0"/>
    <n v="0"/>
    <m/>
    <m/>
    <m/>
    <s v="Doğuş Çay"/>
    <s v="Mevcut Müşteri"/>
    <s v="Yeni Satış"/>
    <s v="Lisans"/>
    <s v="Lisans Satışı"/>
    <s v="Key Account"/>
    <s v="Univera Satış"/>
    <s v="Saha Satış"/>
    <s v="Yurt İçi"/>
    <s v="Türkiye"/>
    <s v="Merkez"/>
  </r>
  <r>
    <m/>
    <m/>
    <x v="412"/>
    <s v="Q2"/>
    <x v="1"/>
    <x v="3"/>
    <m/>
    <s v="NATURAL HUBUBAT BAKLIYAT GIDA TEMIZLIK MADDELERI SANAYI VE TICARET LIMITED SIRKETI"/>
    <s v="EY.04.012"/>
    <s v="Enroute Panorama E-Dönüsüm  Modül Yazılımi (Enterprise)"/>
    <s v="Univera Doğuş Çay Projesi"/>
    <x v="12"/>
    <s v="Enroute"/>
    <s v="Enroute"/>
    <n v="21750"/>
    <m/>
    <n v="1"/>
    <m/>
    <n v="29000"/>
    <m/>
    <n v="7250"/>
    <m/>
    <n v="21750"/>
    <m/>
    <n v="0"/>
    <n v="0"/>
    <m/>
    <m/>
    <m/>
    <s v="Doğuş Çay"/>
    <s v="Mevcut Müşteri"/>
    <s v="Yeni Satış"/>
    <s v="Lisans"/>
    <s v="Lisans Satışı"/>
    <s v="Key Account"/>
    <s v="Univera Satış"/>
    <s v="Saha Satış"/>
    <s v="Yurt İçi"/>
    <s v="Türkiye"/>
    <s v="Dist"/>
  </r>
  <r>
    <m/>
    <m/>
    <x v="412"/>
    <s v="Q2"/>
    <x v="1"/>
    <x v="3"/>
    <m/>
    <s v="DANONE TIKVESLI GIDA VE IÇECEK SAN.TIC.A.S."/>
    <s v="EY.06.001"/>
    <s v="Enroute Panorama - Yazilim Gelistirme Hizmeti"/>
    <s v="Univera - Danone Tikveşli"/>
    <x v="16"/>
    <s v="Enroute"/>
    <s v="Enroute"/>
    <n v="10276.271794871795"/>
    <m/>
    <n v="1.95"/>
    <m/>
    <n v="20038.726500000001"/>
    <m/>
    <n v="-3.5000000000000001E-3"/>
    <m/>
    <n v="20038.73"/>
    <m/>
    <n v="0"/>
    <n v="0"/>
    <m/>
    <m/>
    <m/>
    <s v="Danone"/>
    <s v="Mevcut Müşteri"/>
    <s v="Yeni Satış"/>
    <s v="Hizmet"/>
    <s v="Yazılım Geliştirme"/>
    <s v="Key Account"/>
    <s v="Univera Satış"/>
    <s v="Saha Satış"/>
    <s v="Yurt İçi"/>
    <s v="Türkiye"/>
    <s v="Merkez"/>
  </r>
  <r>
    <m/>
    <m/>
    <x v="412"/>
    <s v="Q2"/>
    <x v="1"/>
    <x v="4"/>
    <m/>
    <s v="ERBAK-ULUDAG PAZARLAMA SATIS VE DAGITIM A.S."/>
    <s v="EY.06.001"/>
    <s v="Enroute Panorama - Yazilim Gelistirme Hizmeti"/>
    <s v="Univera - Uludağ İçecek"/>
    <x v="11"/>
    <s v="Enroute"/>
    <s v="Enroute"/>
    <n v="12172"/>
    <m/>
    <n v="21"/>
    <m/>
    <n v="255612"/>
    <m/>
    <n v="0"/>
    <m/>
    <n v="255612"/>
    <m/>
    <n v="0"/>
    <n v="0"/>
    <m/>
    <m/>
    <m/>
    <s v="Uludağ İçecek"/>
    <s v="Mevcut Müşteri"/>
    <s v="Yeni Satış"/>
    <s v="Hizmet"/>
    <s v="Yazılım Geliştirme"/>
    <s v="Key Account"/>
    <s v="Univera Satış"/>
    <s v="Saha Satış"/>
    <s v="Yurt İçi"/>
    <s v="Türkiye"/>
    <s v="Merkez"/>
  </r>
  <r>
    <m/>
    <m/>
    <x v="412"/>
    <s v="Q2"/>
    <x v="1"/>
    <x v="3"/>
    <m/>
    <s v="PERNOD RICARD ISTANBUL IÇ VE DIS TIC. LTD. STI"/>
    <s v="EY.06.001"/>
    <s v="Enroute Panorama - Yazilim Gelistirme Hizmeti"/>
    <s v="Univera - Pernod Ricard"/>
    <x v="13"/>
    <s v="Enroute"/>
    <s v="Enroute"/>
    <n v="11420.32"/>
    <m/>
    <n v="3"/>
    <m/>
    <n v="34260.959999999999"/>
    <m/>
    <n v="0"/>
    <m/>
    <n v="34260.959999999999"/>
    <m/>
    <n v="0"/>
    <n v="0"/>
    <m/>
    <m/>
    <m/>
    <s v="Pernod Ricard"/>
    <s v="Mevcut Müşteri"/>
    <s v="Yeni Satış"/>
    <s v="Hizmet"/>
    <s v="Yazılım Geliştirme"/>
    <s v="Key Account"/>
    <s v="Univera Satış"/>
    <s v="Saha Satış"/>
    <s v="Yurt İçi"/>
    <s v="Türkiye"/>
    <s v="Merkez"/>
  </r>
  <r>
    <m/>
    <m/>
    <x v="412"/>
    <s v="Q2"/>
    <x v="1"/>
    <x v="4"/>
    <m/>
    <s v="Mey İçki Sanayi ve Ticaret A.Ş."/>
    <s v="EH.03.003"/>
    <s v="Enroute Panorama - Uzman Destek Hizmeti"/>
    <s v="Univera - Mey İçki"/>
    <x v="11"/>
    <s v="Enroute"/>
    <s v="Enroute"/>
    <n v="125000"/>
    <m/>
    <n v="1"/>
    <m/>
    <n v="125000"/>
    <m/>
    <n v="0"/>
    <m/>
    <n v="125000"/>
    <m/>
    <n v="0"/>
    <n v="0"/>
    <m/>
    <m/>
    <m/>
    <s v="Mey İçki"/>
    <s v="Mevcut Müşteri"/>
    <s v="Yenileme"/>
    <s v="Hizmet"/>
    <s v="Uzman Destek Hizmeti"/>
    <s v="Key Account"/>
    <s v="Univera Satış"/>
    <s v="Saha Satış"/>
    <s v="Yurt İçi"/>
    <s v="Türkiye"/>
    <s v="Merkez"/>
  </r>
  <r>
    <m/>
    <m/>
    <x v="412"/>
    <s v="Q2"/>
    <x v="1"/>
    <x v="3"/>
    <m/>
    <s v="PERNOD RICARD ISTANBUL IÇ VE DIS TIC. LTD. STI"/>
    <s v="EH.03.003"/>
    <s v="Enroute Panorama - Uzman Destek Hizmeti"/>
    <s v="Univera - Pernod Ricard"/>
    <x v="13"/>
    <s v="Enroute"/>
    <s v="Enroute"/>
    <n v="150000"/>
    <m/>
    <n v="1"/>
    <m/>
    <n v="150000"/>
    <m/>
    <n v="0"/>
    <m/>
    <n v="150000"/>
    <m/>
    <n v="0"/>
    <n v="0"/>
    <m/>
    <m/>
    <m/>
    <s v="Pernod Ricard"/>
    <s v="Mevcut Müşteri"/>
    <s v="Yenileme"/>
    <s v="Hizmet"/>
    <s v="Uzman Destek Hizmeti"/>
    <s v="Key Account"/>
    <s v="Univera Satış"/>
    <s v="Saha Satış"/>
    <s v="Yurt İçi"/>
    <s v="Türkiye"/>
    <s v="Merkez"/>
  </r>
  <r>
    <m/>
    <m/>
    <x v="412"/>
    <s v="Q2"/>
    <x v="1"/>
    <x v="4"/>
    <m/>
    <s v="PERNOD RICARD ISTANBUL IÇ VE DIS TIC. LTD. STI"/>
    <s v="EH.03.003"/>
    <s v="Enroute Panorama - Uzman Destek Hizmeti"/>
    <s v="Univera - Pernod Ricard"/>
    <x v="13"/>
    <s v="Enroute"/>
    <s v="Enroute"/>
    <n v="150000"/>
    <m/>
    <n v="1"/>
    <m/>
    <n v="150000"/>
    <m/>
    <n v="0"/>
    <m/>
    <n v="150000"/>
    <m/>
    <n v="0"/>
    <n v="0"/>
    <m/>
    <m/>
    <m/>
    <s v="Pernod Ricard"/>
    <s v="Mevcut Müşteri"/>
    <s v="Yenileme"/>
    <s v="Hizmet"/>
    <s v="Uzman Destek Hizmeti"/>
    <s v="Key Account"/>
    <s v="Univera Satış"/>
    <s v="Saha Satış"/>
    <s v="Yurt İçi"/>
    <s v="Türkiye"/>
    <s v="Merkez"/>
  </r>
  <r>
    <m/>
    <m/>
    <x v="412"/>
    <s v="Q2"/>
    <x v="1"/>
    <x v="3"/>
    <m/>
    <s v="BROWN FORMAN İÇKİ TİC. LTD. ŞTİ."/>
    <s v="EH.03.006"/>
    <s v="Enroute Panorama - Uzaktan Kurulum ve Efitim Hizmeti"/>
    <s v="Univera - Brown Forman"/>
    <x v="12"/>
    <s v="Enroute"/>
    <s v="Enroute"/>
    <n v="14000"/>
    <m/>
    <n v="4"/>
    <m/>
    <n v="56000"/>
    <m/>
    <n v="0"/>
    <m/>
    <n v="56000"/>
    <m/>
    <n v="0"/>
    <n v="0"/>
    <m/>
    <m/>
    <m/>
    <s v="Brown Forman"/>
    <s v="Mevcut Müşteri"/>
    <s v="Yeni Satış"/>
    <s v="Hizmet"/>
    <s v="Kurulum ve Eğitim"/>
    <s v="Key Account"/>
    <s v="Univera Satış"/>
    <s v="Saha Satış"/>
    <s v="Yurt İçi"/>
    <s v="Türkiye"/>
    <s v="Merkez"/>
  </r>
  <r>
    <m/>
    <m/>
    <x v="412"/>
    <s v="Q2"/>
    <x v="1"/>
    <x v="3"/>
    <m/>
    <s v="DANONE TIKVESLI GIDA VE IÇECEK SAN.TIC.A.S."/>
    <s v="EH.05.002"/>
    <s v="Enroute Panorama - Rapor Gelistirme Hizmeti"/>
    <s v="Univera - Danone Tikveşli"/>
    <x v="16"/>
    <s v="Enroute"/>
    <s v="Enroute"/>
    <n v="18900"/>
    <m/>
    <n v="1.07"/>
    <m/>
    <n v="20223"/>
    <m/>
    <n v="0"/>
    <m/>
    <n v="20223"/>
    <m/>
    <n v="0"/>
    <n v="0"/>
    <m/>
    <m/>
    <m/>
    <s v="Danone"/>
    <s v="Mevcut Müşteri"/>
    <s v="Yeni Satış"/>
    <s v="Hizmet"/>
    <s v="Rapor Geliştirme"/>
    <s v="Key Account"/>
    <s v="Univera Satış"/>
    <s v="Saha Satış"/>
    <s v="Yurt İçi"/>
    <s v="Türkiye"/>
    <s v="Merkez"/>
  </r>
  <r>
    <m/>
    <m/>
    <x v="412"/>
    <s v="Q2"/>
    <x v="1"/>
    <x v="3"/>
    <m/>
    <s v="DANONE TIKVESLI GIDA VE IÇECEK SAN.TIC.A.S."/>
    <s v="EH.01.001"/>
    <s v="Enroute Panorama - Proje ve Ürün Yönetimi Danışmanlığı Hizmeti"/>
    <s v="Univera - Danone Tikveşli"/>
    <x v="16"/>
    <s v="Enroute"/>
    <s v="Enroute"/>
    <n v="9591.18"/>
    <m/>
    <n v="1"/>
    <m/>
    <n v="9591.18"/>
    <m/>
    <n v="0"/>
    <m/>
    <n v="9591.18"/>
    <m/>
    <n v="0"/>
    <n v="0"/>
    <m/>
    <m/>
    <m/>
    <s v="Danone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412"/>
    <s v="Q2"/>
    <x v="1"/>
    <x v="4"/>
    <m/>
    <s v="DÜZEY TÜKETIM MAL. SAN. PAZ. VE TIC. A.S."/>
    <s v="EH.01.001"/>
    <s v="Enroute Panorama - Proje ve Ürün Yönetimi Danışmanlığı Hizmeti"/>
    <s v="Univera - Düzey Tüketim"/>
    <x v="11"/>
    <s v="Enroute"/>
    <s v="Enroute"/>
    <n v="22050"/>
    <m/>
    <n v="12"/>
    <m/>
    <n v="264600"/>
    <m/>
    <n v="0"/>
    <m/>
    <n v="264600"/>
    <m/>
    <n v="0"/>
    <n v="0"/>
    <m/>
    <m/>
    <m/>
    <s v="Düzey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412"/>
    <s v="Q2"/>
    <x v="1"/>
    <x v="4"/>
    <m/>
    <s v="ERBAK-ULUDAG PAZARLAMA SATIS VE DAGITIM A.S."/>
    <s v="EH.01.001"/>
    <s v="Enroute Panorama - Proje ve Ürün Yönetimi Danışmanlığı Hizmeti"/>
    <s v="Univera - Uludağ İçecek"/>
    <x v="11"/>
    <s v="Enroute"/>
    <s v="Enroute"/>
    <n v="11312"/>
    <m/>
    <n v="5"/>
    <m/>
    <n v="56560"/>
    <m/>
    <n v="0"/>
    <m/>
    <n v="56560"/>
    <m/>
    <n v="0"/>
    <n v="0"/>
    <m/>
    <m/>
    <m/>
    <s v="Uludağ İçecek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412"/>
    <s v="Q2"/>
    <x v="1"/>
    <x v="3"/>
    <m/>
    <s v="PERNOD RICARD ISTANBUL IÇ VE DIS TIC. LTD. STI"/>
    <s v="EH.01.001"/>
    <s v="Enroute Panorama - Proje ve Ürün Yönetimi Danışmanlığı Hizmeti"/>
    <s v="Univera - Pernod Ricard"/>
    <x v="13"/>
    <s v="Enroute"/>
    <s v="Enroute"/>
    <n v="9638.4199726402203"/>
    <m/>
    <n v="7.31"/>
    <m/>
    <n v="70456.850200000001"/>
    <m/>
    <n v="2.0000000000000001E-4"/>
    <m/>
    <n v="70456.850000000006"/>
    <m/>
    <n v="0"/>
    <n v="0"/>
    <m/>
    <m/>
    <m/>
    <s v="Pernod Ricard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412"/>
    <s v="Q4"/>
    <x v="1"/>
    <x v="9"/>
    <m/>
    <s v="Haribo Şekerleme Tic. Ltd. Şti."/>
    <s v="EH.06.001"/>
    <s v="Enroute Panorama - Hosting Hizmeti"/>
    <s v="Univera - Haribo"/>
    <x v="13"/>
    <s v="Hosting"/>
    <s v="Enroute"/>
    <n v="185475.495"/>
    <m/>
    <n v="4"/>
    <m/>
    <n v="4403"/>
    <m/>
    <m/>
    <m/>
    <n v="741901.98"/>
    <m/>
    <m/>
    <m/>
    <n v="1000002460"/>
    <m/>
    <m/>
    <s v="Haribo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412"/>
    <s v="Q4"/>
    <x v="1"/>
    <x v="9"/>
    <m/>
    <s v="La Lorraine Unlu Mamülleri Tic. San. A.Ş."/>
    <s v="EH.06.001"/>
    <s v="Enroute Panorama - Hosting Hizmeti"/>
    <s v="Univera - La Lorraine"/>
    <x v="13"/>
    <s v="Hosting"/>
    <s v="Enterprise"/>
    <n v="101643.52"/>
    <m/>
    <n v="3"/>
    <m/>
    <n v="304930.56"/>
    <m/>
    <m/>
    <m/>
    <n v="304930.56"/>
    <m/>
    <m/>
    <m/>
    <n v="1000002345"/>
    <m/>
    <m/>
    <s v="La Lorraine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412"/>
    <s v="Q4"/>
    <x v="1"/>
    <x v="9"/>
    <m/>
    <s v="TURK FİNANSMAN ANONİM ŞİRKETİ"/>
    <s v="EH.02.016"/>
    <s v="Enroute - E-Defter Saklama Hizmeti"/>
    <s v="Univera - Kanal"/>
    <x v="6"/>
    <s v="E-Dönüşüm"/>
    <s v="Unidox"/>
    <n v="2850"/>
    <m/>
    <n v="100"/>
    <m/>
    <n v="285000"/>
    <m/>
    <m/>
    <m/>
    <n v="285000"/>
    <m/>
    <m/>
    <m/>
    <n v="1000002438"/>
    <m/>
    <m/>
    <s v="Türk Finansman A.Ş."/>
    <s v="Param Grup"/>
    <s v="Yeni Satış"/>
    <s v="Hizmet"/>
    <s v="E-Dönüşüm"/>
    <s v="Param Grup"/>
    <s v="Kanal Satış"/>
    <s v="Saha Satış"/>
    <s v="Yurt İçi"/>
    <s v="Türkiye"/>
    <s v="Merkez"/>
  </r>
  <r>
    <m/>
    <m/>
    <x v="412"/>
    <s v="Q4"/>
    <x v="1"/>
    <x v="9"/>
    <m/>
    <s v="HABAŞ SINAİ VE TIBBİ GAZLAR İSTİHSAL ENDÜSTRİSİ A.Ş."/>
    <s v="CDY.01.001"/>
    <s v="Calldesk Panorama- Servis Otomasyonu Çözüm Yazılımı"/>
    <s v="Univera - Habaş"/>
    <x v="12"/>
    <s v="ServiceCore"/>
    <s v="Enterprise"/>
    <n v="508480.26"/>
    <m/>
    <n v="1"/>
    <m/>
    <n v="508480.26"/>
    <m/>
    <m/>
    <m/>
    <n v="508480.26"/>
    <m/>
    <m/>
    <m/>
    <n v="1000002344"/>
    <m/>
    <m/>
    <s v="Habaş"/>
    <s v="Yeni Müşteri"/>
    <s v="Yeni Satış"/>
    <s v="Lisans"/>
    <s v="Lisans Satışı"/>
    <s v="Diğer"/>
    <s v="Univera Satış"/>
    <s v="Saha Satış"/>
    <s v="Yurt İçi"/>
    <s v="Türkiye"/>
    <s v="Merkez"/>
  </r>
  <r>
    <m/>
    <m/>
    <x v="413"/>
    <s v="Q4"/>
    <x v="1"/>
    <x v="10"/>
    <m/>
    <s v="Shell &amp; Turcas Petrol A.Ş."/>
    <s v="OH.02.001"/>
    <s v="Outsource Yazılım Bakımı Hizmeti"/>
    <s v="Univera - Shell Bee"/>
    <x v="13"/>
    <s v="Enroute"/>
    <s v="Outsource - Hizmet"/>
    <n v="307725"/>
    <m/>
    <n v="1"/>
    <m/>
    <m/>
    <m/>
    <m/>
    <m/>
    <n v="307725"/>
    <m/>
    <m/>
    <m/>
    <n v="1000002333"/>
    <m/>
    <m/>
    <s v="Shell"/>
    <s v="Yeni Müşteri"/>
    <s v="Yenileme"/>
    <s v="Hizmet"/>
    <s v="Bakım ve Destek Hizmeti"/>
    <s v="Diğer"/>
    <s v="Univera Satış"/>
    <s v="Saha Satış"/>
    <s v="Yurt İçi"/>
    <s v="Türkiye"/>
    <s v="Merkez"/>
  </r>
  <r>
    <m/>
    <m/>
    <x v="413"/>
    <s v="Q2"/>
    <x v="1"/>
    <x v="4"/>
    <m/>
    <s v="NESTLE TÜRKIYE GIDA SANAYI A.S."/>
    <s v="EH.03.003"/>
    <s v="Enroute Panorama - Uzman Destek Hizmeti"/>
    <s v="Univera - Nestle Retail"/>
    <x v="11"/>
    <s v="Enroute"/>
    <s v="Enroute"/>
    <n v="43750"/>
    <m/>
    <n v="1"/>
    <m/>
    <n v="43750"/>
    <m/>
    <n v="0"/>
    <m/>
    <n v="43750"/>
    <m/>
    <n v="0"/>
    <n v="0"/>
    <m/>
    <m/>
    <m/>
    <s v="Nestle"/>
    <s v="Mevcut Müşteri"/>
    <s v="Yenileme"/>
    <s v="Hizmet"/>
    <s v="Uzman Destek Hizmeti"/>
    <s v="Key Account"/>
    <s v="Univera Satış"/>
    <s v="Saha Satış"/>
    <s v="Yurt İçi"/>
    <s v="Türkiye"/>
    <s v="Merkez"/>
  </r>
  <r>
    <m/>
    <m/>
    <x v="413"/>
    <s v="Q4"/>
    <x v="1"/>
    <x v="10"/>
    <m/>
    <s v="PERNOD RICARD İSTANBUL İÇ VE DIŞ TİC. LTD. ŞTİ"/>
    <s v="EH.06.001"/>
    <s v="Enroute Panorama - Hosting Hizmeti"/>
    <s v="Univera - Pernod Ricard"/>
    <x v="13"/>
    <s v="Hosting"/>
    <s v="Enterprise"/>
    <n v="305232.42"/>
    <m/>
    <n v="1"/>
    <m/>
    <m/>
    <m/>
    <m/>
    <m/>
    <n v="305232.42"/>
    <m/>
    <m/>
    <m/>
    <n v="1000002331"/>
    <m/>
    <m/>
    <s v="Pernod Ricard"/>
    <s v="Mevcut Müşteri"/>
    <s v="Yenileme"/>
    <s v="Hizmet"/>
    <s v="Hosting"/>
    <s v="Key Account"/>
    <s v="Univera Satış"/>
    <s v="Saha Satış"/>
    <s v="Yurt İçi"/>
    <s v="Türkiye"/>
    <s v="Merkez"/>
  </r>
  <r>
    <m/>
    <m/>
    <x v="413"/>
    <s v="Q4"/>
    <x v="1"/>
    <x v="10"/>
    <m/>
    <s v="BMC Otomotiv Sanayi ve Ticaret A. Ş."/>
    <s v="CDH.03.003"/>
    <s v="Calldesk Panorama - Admin Uzman Destek Hizmeti"/>
    <s v="Univera - BMC"/>
    <x v="13"/>
    <s v="ServiceCore"/>
    <s v="Enterprise"/>
    <n v="117000"/>
    <m/>
    <n v="1"/>
    <m/>
    <m/>
    <m/>
    <m/>
    <m/>
    <n v="117000"/>
    <m/>
    <m/>
    <m/>
    <n v="1000002332"/>
    <m/>
    <m/>
    <s v="BMC"/>
    <s v="Mevcut Müşteri"/>
    <s v="Yenileme"/>
    <s v="Hizmet"/>
    <s v="Uzman Destek Hizmeti"/>
    <s v="Key Account"/>
    <s v="Univera Satış"/>
    <s v="Saha Satış"/>
    <s v="Yurt İçi"/>
    <s v="Türkiye"/>
    <s v="Merkez"/>
  </r>
  <r>
    <m/>
    <m/>
    <x v="414"/>
    <s v="Q4"/>
    <x v="1"/>
    <x v="10"/>
    <m/>
    <s v="KENT GIDA MADDELERİ SAN VE TİC.AŞ."/>
    <s v="EH.06.001"/>
    <s v="Enroute Panorama - Hosting Hizmeti"/>
    <s v="Univera - Kent Gıda"/>
    <x v="12"/>
    <s v="Hosting"/>
    <s v="Enroute"/>
    <n v="132870.53"/>
    <m/>
    <n v="1"/>
    <m/>
    <n v="132870.53"/>
    <m/>
    <m/>
    <m/>
    <n v="132870.53"/>
    <m/>
    <m/>
    <m/>
    <n v="1000002356"/>
    <m/>
    <m/>
    <s v="Mondelez"/>
    <s v="Mevcut Müşteri"/>
    <s v="Yenileme"/>
    <s v="Hizmet"/>
    <s v="Hosting"/>
    <s v="Key Account"/>
    <s v="Univera Satış"/>
    <s v="Saha Satış"/>
    <s v="Yurt İçi"/>
    <s v="Türkiye"/>
    <s v="Merkez"/>
  </r>
  <r>
    <m/>
    <m/>
    <x v="415"/>
    <s v="Q4"/>
    <x v="1"/>
    <x v="10"/>
    <m/>
    <s v="MİYA OTOMASYON VE BARKOD BILISIM SISTEMLERI SAN TİC. VE L.T.D. STI."/>
    <s v="UH.01.002"/>
    <s v="Unidox Kontör"/>
    <s v="Univera Kontör Satışı"/>
    <x v="5"/>
    <s v="E-Dönüşüm"/>
    <s v="Unidox"/>
    <n v="1.18"/>
    <m/>
    <n v="100000"/>
    <m/>
    <n v="118000"/>
    <m/>
    <m/>
    <m/>
    <n v="118000"/>
    <m/>
    <m/>
    <m/>
    <n v="1000002399"/>
    <m/>
    <m/>
    <s v="Miya"/>
    <s v="Mevcut Müşteri"/>
    <s v="Yeni Satış"/>
    <s v="Kontor"/>
    <s v="Kontor Satışı"/>
    <s v="Diğer"/>
    <s v="Kanal Satış"/>
    <s v="Miya"/>
    <s v="Yurt İçi"/>
    <s v="Türkiye"/>
    <s v="Merkez"/>
  </r>
  <r>
    <m/>
    <m/>
    <x v="416"/>
    <s v="Q2"/>
    <x v="1"/>
    <x v="4"/>
    <m/>
    <s v="DANONE TIKVESLI GIDA VE IÇECEK SAN.TIC.A.S."/>
    <s v="EH.02.001"/>
    <s v="Enroute Panorama - Yillik Yazilim Bakimi, Yasatma ve Merkezi Destek Hizmeti"/>
    <s v="Univera - Danone Tikveşli"/>
    <x v="16"/>
    <s v="Enroute"/>
    <s v="Enroute"/>
    <n v="2174000"/>
    <m/>
    <n v="1"/>
    <m/>
    <n v="2174000"/>
    <m/>
    <n v="0"/>
    <m/>
    <n v="2174000"/>
    <m/>
    <n v="0"/>
    <n v="0"/>
    <m/>
    <m/>
    <m/>
    <s v="Danone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416"/>
    <s v="Q2"/>
    <x v="1"/>
    <x v="4"/>
    <m/>
    <s v="SIRMAGRUP IÇECEK SAN. VE TIC. A.S."/>
    <s v="EH.02.001"/>
    <s v="Enroute Panorama - Yillik Yazilim Bakimi, Yasatma ve Merkezi Destek Hizmeti"/>
    <s v="Univera - Danone Waters"/>
    <x v="16"/>
    <s v="Enroute"/>
    <s v="Enroute"/>
    <n v="812263.63"/>
    <m/>
    <n v="1"/>
    <m/>
    <n v="812263.63"/>
    <m/>
    <n v="0"/>
    <m/>
    <n v="812263.63"/>
    <m/>
    <n v="0"/>
    <n v="0"/>
    <m/>
    <m/>
    <m/>
    <s v="Danone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416"/>
    <s v="Q2"/>
    <x v="1"/>
    <x v="4"/>
    <m/>
    <s v="ERİKLİ SU VE MEŞRUBAT SAN. TİC. A.Ş"/>
    <s v="EH.03.003"/>
    <s v="Enroute Panorama - Uzman Destek Hizmeti"/>
    <s v="Univera - Nestle Waters"/>
    <x v="11"/>
    <s v="Enroute"/>
    <s v="Enroute"/>
    <n v="43750"/>
    <m/>
    <n v="1"/>
    <m/>
    <n v="43750"/>
    <m/>
    <n v="0"/>
    <m/>
    <n v="43750"/>
    <m/>
    <n v="0"/>
    <n v="0"/>
    <m/>
    <m/>
    <m/>
    <s v="Nestle"/>
    <s v="Mevcut Müşteri"/>
    <s v="Yenileme"/>
    <s v="Hizmet"/>
    <s v="Uzman Destek Hizmeti"/>
    <s v="Key Account"/>
    <s v="Univera Satış"/>
    <s v="Saha Satış"/>
    <s v="Yurt İçi"/>
    <s v="Türkiye"/>
    <s v="Merkez"/>
  </r>
  <r>
    <m/>
    <m/>
    <x v="416"/>
    <s v="Q4"/>
    <x v="1"/>
    <x v="10"/>
    <m/>
    <s v="DARDANEL DAĞITIM A.Ş."/>
    <s v="EH.06.001"/>
    <s v="Enroute Panorama - Hosting Hizmeti"/>
    <s v="Univera - Dardanel"/>
    <x v="12"/>
    <s v="Hosting"/>
    <s v="Enterprise"/>
    <n v="83545.929999999993"/>
    <m/>
    <n v="1"/>
    <m/>
    <n v="83545.929999999993"/>
    <m/>
    <m/>
    <m/>
    <n v="83545.929999999993"/>
    <m/>
    <m/>
    <m/>
    <n v="1000002410"/>
    <m/>
    <m/>
    <s v="Dardanel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416"/>
    <s v="Q4"/>
    <x v="1"/>
    <x v="10"/>
    <m/>
    <s v="RED BULL GIDA DAĞITIM VE PAZARLAMA TİCARET LTD. ŞTİ"/>
    <s v="EH.06.001"/>
    <s v="Enroute Panorama - Hosting Hizmeti"/>
    <s v="Univera - Redbull"/>
    <x v="12"/>
    <s v="Hosting"/>
    <s v="Enterprise"/>
    <n v="123973.75"/>
    <m/>
    <n v="1"/>
    <m/>
    <n v="123973.75"/>
    <m/>
    <m/>
    <m/>
    <n v="123973.75"/>
    <m/>
    <m/>
    <m/>
    <n v="1000002411"/>
    <m/>
    <m/>
    <s v="Redbull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416"/>
    <s v="Q4"/>
    <x v="1"/>
    <x v="10"/>
    <m/>
    <s v="TCHIBO KAHVE MAMÜLLERİ DAĞ. VE PAZ. TİC. LTD. ŞTİ."/>
    <s v="EH.06.001"/>
    <s v="Enroute Panorama - Hosting Hizmeti"/>
    <s v="Univera - Tchibo"/>
    <x v="12"/>
    <s v="Hosting"/>
    <s v="Enterprise"/>
    <n v="65911.77"/>
    <m/>
    <n v="1"/>
    <m/>
    <n v="1564.92"/>
    <m/>
    <m/>
    <m/>
    <n v="65911.77"/>
    <m/>
    <m/>
    <m/>
    <n v="1000002406"/>
    <m/>
    <m/>
    <s v="Tchibo"/>
    <s v="Yeni Müşteri"/>
    <s v="Yeni Satış"/>
    <s v="Hizmet"/>
    <s v="Hosting"/>
    <s v="Diğer"/>
    <s v="Univera Satış"/>
    <s v="Saha Satış"/>
    <s v="Yurt İçi"/>
    <s v="Türkiye"/>
    <s v="Merkez"/>
  </r>
  <r>
    <m/>
    <m/>
    <x v="416"/>
    <s v="Q4"/>
    <x v="1"/>
    <x v="10"/>
    <m/>
    <s v="TCHIBO KAHVE MAMÜLLERİ DAĞ. VE PAZ. TİC. LTD. ŞTİ."/>
    <s v="EH.06.001"/>
    <s v="Enroute Panorama - Hosting Hizmeti"/>
    <s v="Univera - Tchibo"/>
    <x v="12"/>
    <s v="Hosting"/>
    <s v="Enterprise"/>
    <n v="12603.81"/>
    <m/>
    <n v="1"/>
    <m/>
    <n v="12603.81"/>
    <m/>
    <m/>
    <m/>
    <n v="12603.81"/>
    <m/>
    <m/>
    <m/>
    <n v="1000002407"/>
    <m/>
    <m/>
    <s v="Tchibo"/>
    <s v="Yeni Müşteri"/>
    <s v="Yeni Satış"/>
    <s v="Hizmet"/>
    <s v="Hosting"/>
    <s v="Diğer"/>
    <s v="Univera Satış"/>
    <s v="Saha Satış"/>
    <s v="Yurt İçi"/>
    <s v="Türkiye"/>
    <s v="Merkez"/>
  </r>
  <r>
    <m/>
    <m/>
    <x v="417"/>
    <s v="Q4"/>
    <x v="1"/>
    <x v="10"/>
    <m/>
    <s v="FİRDEVS YÖNET"/>
    <s v="UH.01.002"/>
    <s v="Unidox Kontör"/>
    <s v="Univera Kontör Satışı"/>
    <x v="21"/>
    <s v="E-Dönüşüm"/>
    <s v="Unidox"/>
    <n v="4"/>
    <m/>
    <n v="5000"/>
    <m/>
    <m/>
    <m/>
    <m/>
    <m/>
    <n v="20000"/>
    <m/>
    <m/>
    <m/>
    <n v="1000002450"/>
    <m/>
    <m/>
    <s v="Firdevs Yönet"/>
    <s v="Yeni Müşteri"/>
    <s v="Yeni Satış"/>
    <s v="Kontor"/>
    <s v="Kontor Satışı"/>
    <s v="Diğer"/>
    <s v="Univera Satış"/>
    <s v="Saha Satış"/>
    <s v="Yurt İçi"/>
    <s v="Türkiye"/>
    <s v="Merkez"/>
  </r>
  <r>
    <m/>
    <m/>
    <x v="417"/>
    <s v="Q4"/>
    <x v="1"/>
    <x v="10"/>
    <m/>
    <s v="ŞAN-KAR GIDA İNŞ.NAK.OTO.YAZ.SAN VE TİC.LTD.STİ."/>
    <s v="UH.01.002"/>
    <s v="Unidox Kontör"/>
    <s v="Univera Kontör Satışı"/>
    <x v="21"/>
    <s v="E-Dönüşüm"/>
    <s v="Unidox"/>
    <n v="2.9"/>
    <m/>
    <n v="10000"/>
    <m/>
    <m/>
    <m/>
    <m/>
    <m/>
    <n v="29000"/>
    <m/>
    <m/>
    <m/>
    <n v="1000002449"/>
    <m/>
    <m/>
    <s v="Şan-Kar"/>
    <s v="Yeni Müşteri"/>
    <s v="Yeni Satış"/>
    <s v="Kontor"/>
    <s v="Kontor Satışı"/>
    <s v="Diğer"/>
    <s v="Univera Satış"/>
    <s v="Saha Satış"/>
    <s v="Yurt İçi"/>
    <s v="Türkiye"/>
    <s v="Dist"/>
  </r>
  <r>
    <m/>
    <m/>
    <x v="417"/>
    <s v="Q4"/>
    <x v="1"/>
    <x v="10"/>
    <m/>
    <s v="Nestle Gıda Sanayi A.Ş."/>
    <s v="SH.02.001"/>
    <s v="Stokbar Panorama - Yazılım Bakımı Hizmeti"/>
    <s v="Univera - Nestle Starbucks"/>
    <x v="12"/>
    <s v="Stokbar"/>
    <s v="Standart"/>
    <n v="477839.28"/>
    <m/>
    <n v="1"/>
    <m/>
    <m/>
    <m/>
    <m/>
    <m/>
    <n v="477839.28"/>
    <m/>
    <m/>
    <m/>
    <n v="1000002456"/>
    <m/>
    <m/>
    <s v="Nestle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417"/>
    <s v="Q4"/>
    <x v="1"/>
    <x v="10"/>
    <m/>
    <s v="Nestle Gıda Sanayi A.Ş."/>
    <s v="SH.03.004"/>
    <s v="Stokbar Panorama - Çağrı Merkezi Hizmeti (Depo/Lokasyon)"/>
    <s v="Univera - Nestle Starbucks"/>
    <x v="12"/>
    <s v="Stokbar"/>
    <s v="Standart"/>
    <n v="40881.449999999997"/>
    <m/>
    <n v="1"/>
    <m/>
    <m/>
    <m/>
    <m/>
    <m/>
    <n v="40881.449999999997"/>
    <m/>
    <m/>
    <m/>
    <n v="1000002456"/>
    <m/>
    <m/>
    <s v="Nestle"/>
    <s v="Mevcut Müşteri"/>
    <s v="Yenileme"/>
    <s v="Hizmet"/>
    <s v="Çağrı Merkezi"/>
    <s v="Key Account"/>
    <s v="Univera Satış"/>
    <s v="Saha Satış"/>
    <s v="Yurt İçi"/>
    <s v="Türkiye"/>
    <s v="Merkez"/>
  </r>
  <r>
    <m/>
    <m/>
    <x v="417"/>
    <s v="Q2"/>
    <x v="1"/>
    <x v="4"/>
    <m/>
    <s v="Şölen Çikolata Gıda Sanayi Ve Ticaret A. Ş."/>
    <s v="EH.03.001"/>
    <s v="Enroute Panorama - Çafri Merkezi Hizmeti  (MSD)"/>
    <s v="Univera - Şölen"/>
    <x v="19"/>
    <s v="Enroute"/>
    <s v="Enroute"/>
    <n v="11569.65"/>
    <m/>
    <n v="103"/>
    <m/>
    <n v="1191673.95"/>
    <m/>
    <n v="0"/>
    <m/>
    <n v="1191673.95"/>
    <m/>
    <n v="0"/>
    <n v="0"/>
    <m/>
    <m/>
    <m/>
    <s v="Şölen"/>
    <s v="Mevcut Müşteri"/>
    <s v="Yenileme"/>
    <s v="Hizmet"/>
    <s v="Çağrı Merkezi"/>
    <s v="Key Account"/>
    <s v="Univera Satış"/>
    <s v="Saha Satış"/>
    <s v="Yurt İçi"/>
    <s v="Türkiye"/>
    <s v="Merkez"/>
  </r>
  <r>
    <m/>
    <m/>
    <x v="418"/>
    <s v="Q4"/>
    <x v="1"/>
    <x v="10"/>
    <m/>
    <s v="MİYA OTOMASYON VE BARKOD BILISIM SISTEMLERI SAN TİC. VE L.T.D. STI."/>
    <s v="WProje Yönetimi.01.004"/>
    <s v="Web Plus Ek Kullanıcı Yazılımı (5 Kullanıcı)"/>
    <s v="Univera - Kanal"/>
    <x v="5"/>
    <s v="Enroute"/>
    <s v="Webplus"/>
    <n v="24050"/>
    <m/>
    <n v="1"/>
    <m/>
    <m/>
    <m/>
    <m/>
    <m/>
    <n v="24050"/>
    <m/>
    <m/>
    <m/>
    <n v="1000002458"/>
    <m/>
    <m/>
    <s v="Miya"/>
    <s v="Mevcut Müşteri"/>
    <s v="Yeni Satış"/>
    <s v="Lisans"/>
    <s v="Lisans Satışı"/>
    <s v="Diğer"/>
    <s v="Kanal Satış"/>
    <s v="Miya"/>
    <s v="Yurt İçi"/>
    <s v="Türkiye"/>
    <s v="Merkez"/>
  </r>
  <r>
    <m/>
    <m/>
    <x v="418"/>
    <s v="Q4"/>
    <x v="1"/>
    <x v="10"/>
    <m/>
    <s v="MAPİTA PİLİÇ SANAYİ TİCARET LİMİTED ŞİRKETİ"/>
    <s v="UH.01.002"/>
    <s v="Unidox Kontör"/>
    <s v="Univera Kontör Satışı"/>
    <x v="21"/>
    <s v="E-Dönüşüm"/>
    <s v="Unidox"/>
    <n v="1.95"/>
    <m/>
    <n v="25000"/>
    <m/>
    <m/>
    <m/>
    <m/>
    <m/>
    <n v="48750"/>
    <m/>
    <m/>
    <m/>
    <n v="1000002457"/>
    <m/>
    <m/>
    <s v="Şen Piliç"/>
    <s v="Mevcut Müşteri"/>
    <s v="Yeni Satış"/>
    <s v="Kontor"/>
    <s v="Kontor Satışı"/>
    <s v="Diğer"/>
    <s v="Univera Satış"/>
    <s v="Saha Satış"/>
    <s v="Yurt İçi"/>
    <s v="Türkiye"/>
    <s v="Dist"/>
  </r>
  <r>
    <m/>
    <m/>
    <x v="418"/>
    <s v="Q4"/>
    <x v="1"/>
    <x v="10"/>
    <m/>
    <s v="BALIKESİR ELEKTROMEKANİK SANAYİ TESİSLERİ AŞ."/>
    <s v="SH.02.001"/>
    <s v="Stokbar Panorama - Yazılım Bakımı Hizmeti"/>
    <s v="Univera - Best Elektromekanik"/>
    <x v="19"/>
    <s v="Stokbar"/>
    <s v="Stokbar"/>
    <n v="425960.96000000002"/>
    <m/>
    <n v="1"/>
    <m/>
    <m/>
    <m/>
    <m/>
    <m/>
    <n v="425960.96000000002"/>
    <m/>
    <m/>
    <m/>
    <n v="1000002469"/>
    <m/>
    <m/>
    <s v="Balıkesir Elektromekanik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418"/>
    <s v="Q4"/>
    <x v="1"/>
    <x v="10"/>
    <m/>
    <s v="BALIKESİR ELEKTROMEKANİK SANAYİ TESİSLERİ AŞ."/>
    <s v="SH.03.001"/>
    <s v="Stokbar Panorama - Çağrı Merkezi Hizmeti (Tesis)"/>
    <s v="Univera - Best Elektromekanik"/>
    <x v="19"/>
    <s v="Stokbar"/>
    <s v="Stokbar"/>
    <n v="108327.19"/>
    <m/>
    <n v="2"/>
    <m/>
    <m/>
    <m/>
    <m/>
    <m/>
    <n v="216654.38"/>
    <m/>
    <m/>
    <m/>
    <n v="1000002469"/>
    <m/>
    <m/>
    <s v="Balıkesir Elektromekanik"/>
    <s v="Mevcut Müşteri"/>
    <s v="Yenileme"/>
    <s v="Hizmet"/>
    <s v="Çağrı Merkezi"/>
    <s v="Diğer"/>
    <s v="Univera Satış"/>
    <s v="Saha Satış"/>
    <s v="Yurt İçi"/>
    <s v="Türkiye"/>
    <s v="Merkez"/>
  </r>
  <r>
    <m/>
    <m/>
    <x v="418"/>
    <s v="Q2"/>
    <x v="1"/>
    <x v="4"/>
    <m/>
    <s v="Şölen Çikolata Gıda Sanayi Ve Ticaret A. Ş."/>
    <s v="EH.02.014"/>
    <s v="Enroute PANORAMA BUSINESS ANALYTICS  (QSENSE) KULLANICI LISANSI BakımI"/>
    <s v="Univera - Şölen"/>
    <x v="19"/>
    <s v="Enroute"/>
    <s v="QLIK - Outsource"/>
    <n v="738021.79"/>
    <m/>
    <n v="1"/>
    <m/>
    <n v="738021.78599999996"/>
    <m/>
    <n v="-4.0000000000000001E-3"/>
    <m/>
    <n v="738021.79"/>
    <m/>
    <n v="0"/>
    <n v="0"/>
    <m/>
    <m/>
    <m/>
    <s v="Şölen"/>
    <s v="Mevcut Müşteri"/>
    <s v="Yeni Satış"/>
    <s v="Hizmet"/>
    <s v="Bakım ve Destek Hizmeti"/>
    <s v="Key Account"/>
    <s v="Univera Satış"/>
    <s v="Saha Satış"/>
    <s v="Yurt İçi"/>
    <s v="Türkiye"/>
    <s v="Merkez"/>
  </r>
  <r>
    <m/>
    <m/>
    <x v="418"/>
    <s v="Q2"/>
    <x v="1"/>
    <x v="4"/>
    <m/>
    <s v="Şölen Çikolata Gıda Sanayi Ve Ticaret A. Ş."/>
    <s v="EH.02.001"/>
    <s v="Enroute Panorama - Yillik Yazilim Bakimi, Yasatma ve Merkezi Destek Hizmeti"/>
    <s v="Univera - Şölen"/>
    <x v="19"/>
    <s v="Enroute"/>
    <s v="Enroute"/>
    <n v="680707.9"/>
    <m/>
    <n v="1"/>
    <m/>
    <n v="680707.9"/>
    <m/>
    <n v="0"/>
    <m/>
    <n v="680707.9"/>
    <m/>
    <n v="0"/>
    <n v="0"/>
    <m/>
    <m/>
    <m/>
    <s v="Şölen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418"/>
    <s v="Q2"/>
    <x v="1"/>
    <x v="4"/>
    <m/>
    <s v="Şölen Çikolata Gıda Sanayi Ve Ticaret A. Ş."/>
    <s v="EH.02.001"/>
    <s v="Enroute Panorama - Yillik Yazilim Bakimi, Yasatma ve Merkezi Destek Hizmeti"/>
    <s v="Univera - Şölen"/>
    <x v="19"/>
    <s v="Enroute"/>
    <s v="Enroute"/>
    <n v="127618.15"/>
    <m/>
    <n v="1"/>
    <m/>
    <n v="127618.15"/>
    <m/>
    <n v="0"/>
    <m/>
    <n v="127618.15"/>
    <m/>
    <n v="0"/>
    <n v="0"/>
    <m/>
    <m/>
    <m/>
    <s v="Şölen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418"/>
    <s v="Q2"/>
    <x v="1"/>
    <x v="4"/>
    <m/>
    <s v="DÜZEY TÜKETIM MAL. SAN. PAZ. VE TIC. A.S."/>
    <s v="EY.06.001"/>
    <s v="Enroute Panorama - Yazilim Gelistirme Hizmeti"/>
    <s v="Univera - Düzey Tüketim"/>
    <x v="11"/>
    <s v="Enroute"/>
    <s v="Enroute"/>
    <n v="19845"/>
    <m/>
    <n v="10"/>
    <m/>
    <n v="198450"/>
    <m/>
    <n v="0"/>
    <m/>
    <n v="198450"/>
    <m/>
    <n v="0"/>
    <n v="0"/>
    <m/>
    <m/>
    <m/>
    <s v="Düzey"/>
    <s v="Mevcut Müşteri"/>
    <s v="Yeni Satış"/>
    <s v="Hizmet"/>
    <s v="Yazılım Geliştirme"/>
    <s v="Key Account"/>
    <s v="Univera Satış"/>
    <s v="Saha Satış"/>
    <s v="Yurt İçi"/>
    <s v="Türkiye"/>
    <s v="Merkez"/>
  </r>
  <r>
    <m/>
    <m/>
    <x v="419"/>
    <s v="Q4"/>
    <x v="1"/>
    <x v="10"/>
    <m/>
    <s v="KARSEN SU DAGITIM SATIS VE PAZARLAMA SANAYI TICARET LIMITED SIRKETI"/>
    <s v="UH.01.002"/>
    <s v="Unidox Kontör"/>
    <s v="Univera Kontör Satışı"/>
    <x v="21"/>
    <s v="E-Dönüşüm"/>
    <s v="Unidox"/>
    <n v="3.3"/>
    <m/>
    <n v="10000"/>
    <m/>
    <m/>
    <m/>
    <m/>
    <m/>
    <n v="33000"/>
    <m/>
    <m/>
    <m/>
    <n v="1000002485"/>
    <m/>
    <m/>
    <s v="Karsen Su"/>
    <s v="Yeni Müşteri"/>
    <s v="Yeni Satış"/>
    <s v="Kontor"/>
    <s v="Kontor Satışı"/>
    <s v="Diğer"/>
    <s v="Univera Satış"/>
    <s v="Saha Satış"/>
    <s v="Yurt İçi"/>
    <s v="Türkiye"/>
    <s v="Merkez"/>
  </r>
  <r>
    <m/>
    <m/>
    <x v="419"/>
    <s v="Q2"/>
    <x v="1"/>
    <x v="4"/>
    <m/>
    <s v="Mey İçki Sanayi ve Ticaret A.Ş."/>
    <s v="EH.01.001"/>
    <s v="Enroute Panorama - Proje ve Ürün Yönetimi Danışmanlığı Hizmeti"/>
    <s v="Univera - Mey İçki"/>
    <x v="11"/>
    <s v="Enroute"/>
    <s v="Enroute"/>
    <n v="11240"/>
    <m/>
    <n v="17.5"/>
    <m/>
    <n v="196700"/>
    <m/>
    <n v="0"/>
    <m/>
    <n v="196700"/>
    <m/>
    <n v="0"/>
    <n v="0"/>
    <m/>
    <m/>
    <m/>
    <s v="Mey İçki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420"/>
    <s v="Q4"/>
    <x v="1"/>
    <x v="10"/>
    <m/>
    <s v="AQUAMIX TEDARIK TEMIZLIK GIDA ÜRÜNLERI LIMITED SIRKETI"/>
    <s v="UH.01.002"/>
    <s v="Unidox Kontör"/>
    <s v="Univera Kontör Satışı"/>
    <x v="21"/>
    <s v="E-Dönüşüm"/>
    <s v="Unidox"/>
    <n v="3.1880000000000002"/>
    <m/>
    <n v="10000"/>
    <m/>
    <m/>
    <m/>
    <m/>
    <m/>
    <n v="31880"/>
    <m/>
    <m/>
    <m/>
    <n v="1000002518"/>
    <m/>
    <m/>
    <s v="Aquamix"/>
    <s v="Yeni Müşteri"/>
    <s v="Yeni Satış"/>
    <s v="Kontor"/>
    <s v="Kontor Satışı"/>
    <s v="Diğer"/>
    <s v="Kanal Satış"/>
    <s v="Saha Satış"/>
    <s v="Yurt İçi"/>
    <s v="Türkiye"/>
    <s v="Merkez"/>
  </r>
  <r>
    <m/>
    <m/>
    <x v="420"/>
    <s v="Q4"/>
    <x v="1"/>
    <x v="10"/>
    <m/>
    <s v="DOĞU GRUP GIDA INS.SAN.VE TIC.LTD.STI."/>
    <s v="UH.01.002"/>
    <s v="Unidox Kontör"/>
    <s v="Univera Kontör Satışı"/>
    <x v="6"/>
    <s v="E-Dönüşüm"/>
    <s v="Unidox"/>
    <n v="0.44800000000000001"/>
    <m/>
    <n v="1000000"/>
    <m/>
    <m/>
    <m/>
    <m/>
    <m/>
    <n v="448000"/>
    <m/>
    <m/>
    <m/>
    <n v="1000002513"/>
    <m/>
    <m/>
    <s v="Doğu Grup"/>
    <s v="Yeni Müşteri"/>
    <s v="Yeni Satış"/>
    <s v="Kontor"/>
    <s v="Kontor Satışı"/>
    <s v="Diğer"/>
    <s v="Univera Satış"/>
    <s v="Saha Satış"/>
    <s v="Yurt İçi"/>
    <s v="Türkiye"/>
    <s v="Merkez"/>
  </r>
  <r>
    <m/>
    <m/>
    <x v="420"/>
    <s v="Q4"/>
    <x v="1"/>
    <x v="10"/>
    <m/>
    <s v="KAPTANOĞLU MOTORLU.ARAÇLAR SAN.VE TİC.LTD.ŞTİ."/>
    <s v="UH.01.002"/>
    <s v="Unidox Kontör"/>
    <s v="Univera Kontör Satışı"/>
    <x v="21"/>
    <s v="E-Dönüşüm"/>
    <s v="Unidox"/>
    <n v="5"/>
    <m/>
    <n v="5637"/>
    <m/>
    <m/>
    <m/>
    <m/>
    <m/>
    <n v="28185"/>
    <m/>
    <m/>
    <m/>
    <n v="1000002520"/>
    <m/>
    <m/>
    <s v="Kaptanoğlu"/>
    <s v="Yeni Müşteri"/>
    <s v="Yeni Satış"/>
    <s v="Kontor"/>
    <s v="Kontor Satışı"/>
    <s v="Diğer"/>
    <s v="Univera Satış"/>
    <s v="Saha Satış"/>
    <s v="Yurt İçi"/>
    <s v="Türkiye"/>
    <s v="Merkez"/>
  </r>
  <r>
    <m/>
    <m/>
    <x v="420"/>
    <s v="Q4"/>
    <x v="1"/>
    <x v="10"/>
    <m/>
    <s v="SERKAN ISSI"/>
    <s v="UH.01.002"/>
    <s v="Unidox Kontör"/>
    <s v="Univera Kontör Satışı"/>
    <x v="6"/>
    <s v="E-Dönüşüm"/>
    <s v="Unidox"/>
    <n v="2.11"/>
    <m/>
    <n v="25000"/>
    <m/>
    <m/>
    <m/>
    <m/>
    <m/>
    <n v="52750"/>
    <m/>
    <m/>
    <m/>
    <n v="1000002519"/>
    <m/>
    <m/>
    <s v="Serkan Issı"/>
    <s v="Yeni Müşteri"/>
    <s v="Yeni Satış"/>
    <s v="Kontor"/>
    <s v="Kontor Satışı"/>
    <s v="Diğer"/>
    <s v="Univera Satış"/>
    <s v="Saha Satış"/>
    <s v="Yurt İçi"/>
    <s v="Türkiye"/>
    <s v="Merkez"/>
  </r>
  <r>
    <m/>
    <m/>
    <x v="420"/>
    <s v="Q2"/>
    <x v="1"/>
    <x v="5"/>
    <m/>
    <s v="BRISA BRIDGESTONE SABANCI LASTIK SANAYI VE TICARET A.S."/>
    <s v="EH.02.011"/>
    <s v="Enroute Panorama ExtendedAPI Yazilim Bakimi Hizmeti"/>
    <s v="Univera - Brisa Bridgestone"/>
    <x v="16"/>
    <s v="Enroute"/>
    <s v="Enroute"/>
    <n v="1312845.3700000001"/>
    <m/>
    <n v="1"/>
    <m/>
    <n v="1312845.3700000001"/>
    <m/>
    <n v="0"/>
    <m/>
    <n v="1312845.3700000001"/>
    <m/>
    <n v="0"/>
    <n v="0"/>
    <m/>
    <m/>
    <m/>
    <s v="Brisa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420"/>
    <s v="Q2"/>
    <x v="1"/>
    <x v="5"/>
    <m/>
    <s v="DOĞUŞ ÇAY VE GIDA MADD.ÜRT.PAZ.İTH.İHR.A.Ş"/>
    <s v="EY.04.012"/>
    <s v="Enroute Panorama E-Dönüsüm  Modül Yazılımi (Enterprise)"/>
    <s v="Univera Doğuş Çay Projesi"/>
    <x v="12"/>
    <s v="Enroute"/>
    <s v="Enroute"/>
    <n v="21750"/>
    <m/>
    <n v="1"/>
    <m/>
    <n v="29000"/>
    <m/>
    <n v="7250"/>
    <m/>
    <n v="21750"/>
    <m/>
    <n v="0"/>
    <n v="0"/>
    <m/>
    <m/>
    <m/>
    <s v="Doğuş Çay"/>
    <s v="Mevcut Müşteri"/>
    <s v="Yeni Satış"/>
    <s v="Lisans"/>
    <s v="Lisans Satışı"/>
    <s v="Key Account"/>
    <s v="Univera Satış"/>
    <s v="Saha Satış"/>
    <s v="Yurt İçi"/>
    <s v="Türkiye"/>
    <s v="Merkez"/>
  </r>
  <r>
    <m/>
    <m/>
    <x v="420"/>
    <s v="Q2"/>
    <x v="1"/>
    <x v="5"/>
    <m/>
    <s v="EMRULLAH ÜNAL"/>
    <s v="EY.04.012"/>
    <s v="Enroute Panorama E-Dönüsüm  Modül Yazılımi (Enterprise)"/>
    <s v="Univera Doğuş Çay Projesi"/>
    <x v="12"/>
    <s v="Enroute"/>
    <s v="Enroute"/>
    <n v="21750"/>
    <m/>
    <n v="1"/>
    <m/>
    <n v="29000"/>
    <m/>
    <n v="7250"/>
    <m/>
    <n v="21750"/>
    <m/>
    <n v="0"/>
    <n v="0"/>
    <m/>
    <m/>
    <m/>
    <s v="Doğuş Çay"/>
    <s v="Mevcut Müşteri"/>
    <s v="Yeni Satış"/>
    <s v="Lisans"/>
    <s v="Lisans Satışı"/>
    <s v="Key Account"/>
    <s v="Univera Satış"/>
    <s v="Saha Satış"/>
    <s v="Yurt İçi"/>
    <s v="Türkiye"/>
    <s v="Dist"/>
  </r>
  <r>
    <m/>
    <m/>
    <x v="420"/>
    <s v="Q2"/>
    <x v="1"/>
    <x v="5"/>
    <m/>
    <s v="BRISA BRIDGESTONE SABANCI LASTIK SANAYI VE TICARET A.S."/>
    <s v="EH.02.001"/>
    <s v="Enroute Panorama - Yillik Yazilim Bakimi, Yasatma ve Merkezi Destek Hizmeti"/>
    <s v="Univera - Brisa Bridgestone"/>
    <x v="16"/>
    <s v="Enroute"/>
    <s v="Enroute"/>
    <n v="1377067.38"/>
    <m/>
    <n v="1"/>
    <m/>
    <n v="1377067.38"/>
    <m/>
    <n v="0"/>
    <m/>
    <n v="1377067.38"/>
    <m/>
    <n v="0"/>
    <n v="0"/>
    <m/>
    <m/>
    <m/>
    <s v="Brisa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420"/>
    <s v="Q2"/>
    <x v="1"/>
    <x v="5"/>
    <m/>
    <s v="DÜZEY TÜKETIM MAL. SAN. PAZ. VE TIC. A.S."/>
    <s v="EY.06.001"/>
    <s v="Enroute Panorama - Yazilim Gelistirme Hizmeti"/>
    <s v="Univera - Düzey Tüketim"/>
    <x v="11"/>
    <s v="Enroute"/>
    <s v="Enroute"/>
    <n v="19600"/>
    <m/>
    <n v="12"/>
    <m/>
    <n v="235200"/>
    <m/>
    <n v="0"/>
    <m/>
    <n v="235200"/>
    <m/>
    <n v="0"/>
    <n v="0"/>
    <m/>
    <m/>
    <m/>
    <s v="Düzey"/>
    <s v="Mevcut Müşteri"/>
    <s v="Yeni Satış"/>
    <s v="Hizmet"/>
    <s v="Yazılım Geliştirme"/>
    <s v="Key Account"/>
    <s v="Univera Satış"/>
    <s v="Saha Satış"/>
    <s v="Yurt İçi"/>
    <s v="Türkiye"/>
    <s v="Merkez"/>
  </r>
  <r>
    <m/>
    <m/>
    <x v="420"/>
    <s v="Q2"/>
    <x v="1"/>
    <x v="4"/>
    <m/>
    <s v="Mey İçki Sanayi ve Ticaret A.Ş."/>
    <s v="EY.06.001"/>
    <s v="Enroute Panorama - Yazilim Gelistirme Hizmeti"/>
    <s v="Univera - Mey İçki"/>
    <x v="11"/>
    <s v="Enroute"/>
    <s v="Enroute"/>
    <n v="12070"/>
    <m/>
    <n v="37"/>
    <m/>
    <n v="446590"/>
    <m/>
    <n v="0"/>
    <m/>
    <n v="446590"/>
    <m/>
    <n v="0"/>
    <n v="0"/>
    <m/>
    <m/>
    <m/>
    <s v="Mey İçki"/>
    <s v="Mevcut Müşteri"/>
    <s v="Yeni Satış"/>
    <s v="Hizmet"/>
    <s v="Yazılım Geliştirme"/>
    <s v="Key Account"/>
    <s v="Univera Satış"/>
    <s v="Saha Satış"/>
    <s v="Yurt İçi"/>
    <s v="Türkiye"/>
    <s v="Merkez"/>
  </r>
  <r>
    <m/>
    <m/>
    <x v="420"/>
    <s v="Q2"/>
    <x v="1"/>
    <x v="5"/>
    <m/>
    <s v="BRISA BRIDGESTONE SABANCI LASTIK SANAYI VE TICARET A.S."/>
    <s v="EH.02.018"/>
    <s v="Enroute Panorama  WebConnector Bakim Hizmeti"/>
    <s v="Univera - Brisa Bridgestone"/>
    <x v="16"/>
    <s v="Enroute"/>
    <s v="Web Connector"/>
    <n v="1058187.0900000001"/>
    <m/>
    <n v="1"/>
    <m/>
    <n v="1058187.0900000001"/>
    <m/>
    <n v="0"/>
    <m/>
    <n v="1058187.0900000001"/>
    <m/>
    <n v="0"/>
    <n v="0"/>
    <m/>
    <m/>
    <m/>
    <s v="Brisa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420"/>
    <s v="Q2"/>
    <x v="1"/>
    <x v="5"/>
    <m/>
    <s v="ERİKLİ SU VE MEŞRUBAT SAN. TİC. A.Ş"/>
    <s v="EH.03.003"/>
    <s v="Enroute Panorama - Uzman Destek Hizmeti"/>
    <s v="Univera - Nestle Waters"/>
    <x v="11"/>
    <s v="Enroute"/>
    <s v="Enroute"/>
    <n v="43750"/>
    <m/>
    <n v="1"/>
    <m/>
    <n v="43750"/>
    <m/>
    <n v="0"/>
    <m/>
    <n v="43750"/>
    <m/>
    <n v="0"/>
    <n v="0"/>
    <m/>
    <m/>
    <m/>
    <s v="Nestle"/>
    <s v="Mevcut Müşteri"/>
    <s v="Yenileme"/>
    <s v="Hizmet"/>
    <s v="Uzman Destek Hizmeti"/>
    <s v="Key Account"/>
    <s v="Univera Satış"/>
    <s v="Saha Satış"/>
    <s v="Yurt İçi"/>
    <s v="Türkiye"/>
    <s v="Merkez"/>
  </r>
  <r>
    <m/>
    <m/>
    <x v="420"/>
    <s v="Q2"/>
    <x v="1"/>
    <x v="5"/>
    <m/>
    <s v="Mey İçki Sanayi ve Ticaret A.Ş."/>
    <s v="EH.03.003"/>
    <s v="Enroute Panorama - Uzman Destek Hizmeti"/>
    <s v="Univera - Mey İçki"/>
    <x v="11"/>
    <s v="Enroute"/>
    <s v="Enroute"/>
    <n v="125000"/>
    <m/>
    <n v="1"/>
    <m/>
    <n v="125000"/>
    <m/>
    <n v="0"/>
    <m/>
    <n v="125000"/>
    <m/>
    <n v="0"/>
    <n v="0"/>
    <m/>
    <m/>
    <m/>
    <s v="Mey İçki"/>
    <s v="Mevcut Müşteri"/>
    <s v="Yenileme"/>
    <s v="Hizmet"/>
    <s v="Uzman Destek Hizmeti"/>
    <s v="Key Account"/>
    <s v="Univera Satış"/>
    <s v="Saha Satış"/>
    <s v="Yurt İçi"/>
    <s v="Türkiye"/>
    <s v="Merkez"/>
  </r>
  <r>
    <m/>
    <m/>
    <x v="420"/>
    <s v="Q2"/>
    <x v="1"/>
    <x v="5"/>
    <m/>
    <s v="NESTLE TÜRKIYE GIDA SANAYI A.S."/>
    <s v="EH.03.003"/>
    <s v="Enroute Panorama - Uzman Destek Hizmeti"/>
    <s v="Univera - Nestle Retail"/>
    <x v="11"/>
    <s v="Enroute"/>
    <s v="Enroute"/>
    <n v="43750"/>
    <m/>
    <n v="1"/>
    <m/>
    <n v="43750"/>
    <m/>
    <n v="0"/>
    <m/>
    <n v="43750"/>
    <m/>
    <n v="0"/>
    <n v="0"/>
    <m/>
    <m/>
    <m/>
    <s v="Nestle"/>
    <s v="Mevcut Müşteri"/>
    <s v="Yenileme"/>
    <s v="Hizmet"/>
    <s v="Uzman Destek Hizmeti"/>
    <s v="Key Account"/>
    <s v="Univera Satış"/>
    <s v="Saha Satış"/>
    <s v="Yurt İçi"/>
    <s v="Türkiye"/>
    <s v="Merkez"/>
  </r>
  <r>
    <m/>
    <m/>
    <x v="420"/>
    <s v="Q2"/>
    <x v="1"/>
    <x v="5"/>
    <m/>
    <s v="PERNOD RICARD ISTANBUL IÇ VE DIS TIC. LTD. STI"/>
    <s v="EH.03.003"/>
    <s v="Enroute Panorama - Uzman Destek Hizmeti"/>
    <s v="Univera - Pernod Ricard"/>
    <x v="13"/>
    <s v="Enroute"/>
    <s v="Enroute"/>
    <n v="150000"/>
    <m/>
    <n v="1"/>
    <m/>
    <n v="150000"/>
    <m/>
    <n v="0"/>
    <m/>
    <n v="150000"/>
    <m/>
    <n v="0"/>
    <n v="0"/>
    <m/>
    <m/>
    <m/>
    <s v="Pernod Ricard"/>
    <s v="Mevcut Müşteri"/>
    <s v="Yenileme"/>
    <s v="Hizmet"/>
    <s v="Uzman Destek Hizmeti"/>
    <s v="Key Account"/>
    <s v="Univera Satış"/>
    <s v="Saha Satış"/>
    <s v="Yurt İçi"/>
    <s v="Türkiye"/>
    <s v="Merkez"/>
  </r>
  <r>
    <m/>
    <m/>
    <x v="420"/>
    <s v="Q2"/>
    <x v="1"/>
    <x v="5"/>
    <m/>
    <s v="DÜZEY TÜKETIM MAL. SAN. PAZ. VE TIC. A.S."/>
    <s v="EH.01.001"/>
    <s v="Enroute Panorama - Proje ve Ürün Yönetimi Danışmanlığı Hizmeti"/>
    <s v="Univera - Düzey Tüketim"/>
    <x v="11"/>
    <s v="Enroute"/>
    <s v="Enroute"/>
    <n v="19600"/>
    <m/>
    <n v="1"/>
    <m/>
    <n v="19600"/>
    <m/>
    <n v="0"/>
    <m/>
    <n v="19600"/>
    <m/>
    <n v="0"/>
    <n v="0"/>
    <m/>
    <m/>
    <m/>
    <s v="Düzey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420"/>
    <s v="Q2"/>
    <x v="1"/>
    <x v="5"/>
    <m/>
    <s v="PERNOD RICARD ISTANBUL IÇ VE DIS TIC. LTD. STI"/>
    <s v="EH.01.001"/>
    <s v="Enroute Panorama - Proje ve Ürün Yönetimi Danışmanlığı Hizmeti"/>
    <s v="Univera - Pernod Ricard"/>
    <x v="13"/>
    <s v="Enroute"/>
    <s v="Enroute"/>
    <n v="9638.4196357878063"/>
    <m/>
    <n v="12.63"/>
    <m/>
    <n v="121733.24460000001"/>
    <m/>
    <n v="4.5999999999999999E-3"/>
    <m/>
    <n v="121733.24"/>
    <m/>
    <n v="0"/>
    <n v="0"/>
    <m/>
    <m/>
    <m/>
    <s v="Pernod Ricard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420"/>
    <s v="Q2"/>
    <x v="1"/>
    <x v="5"/>
    <m/>
    <s v="BRISA BRIDGESTONE SABANCI LASTIK SANAYI VE TICARET A.S."/>
    <s v="EH.03.008"/>
    <s v="Enroute Panorama - Çağrı Merkezi Hizmeti (DDI / OutSource)"/>
    <s v="Univera - Brisa Bridgestone"/>
    <x v="16"/>
    <s v="Enroute"/>
    <s v="Enroute"/>
    <n v="6207.6799999999994"/>
    <m/>
    <n v="223"/>
    <m/>
    <n v="1384312.64"/>
    <m/>
    <n v="0"/>
    <m/>
    <n v="1384312.64"/>
    <m/>
    <n v="0"/>
    <n v="0"/>
    <m/>
    <m/>
    <m/>
    <s v="Brisa"/>
    <s v="Mevcut Müşteri"/>
    <s v="Yenileme"/>
    <s v="Hizmet"/>
    <s v="Çağrı Merkezi"/>
    <s v="Key Account"/>
    <s v="Univera Satış"/>
    <s v="Saha Satış"/>
    <s v="Yurt İçi"/>
    <s v="Türkiye"/>
    <s v="Merkez"/>
  </r>
  <r>
    <m/>
    <m/>
    <x v="420"/>
    <s v="Q2"/>
    <x v="1"/>
    <x v="5"/>
    <m/>
    <s v="BRISA BRIDGESTONE SABANCI LASTIK SANAYI VE TICARET A.S."/>
    <s v="EH.03.001"/>
    <s v="Enroute Panorama - Çafri Merkezi Hizmeti  (MSD)"/>
    <s v="Univera - Brisa Bridgestone"/>
    <x v="16"/>
    <s v="Enroute"/>
    <s v="Enroute"/>
    <n v="550.91"/>
    <m/>
    <n v="1500"/>
    <m/>
    <n v="826365"/>
    <m/>
    <n v="0"/>
    <m/>
    <n v="826365"/>
    <m/>
    <n v="0"/>
    <n v="0"/>
    <m/>
    <m/>
    <m/>
    <s v="Brisa"/>
    <s v="Mevcut Müşteri"/>
    <s v="Yenileme"/>
    <s v="Hizmet"/>
    <s v="Çağrı Merkezi"/>
    <s v="Key Account"/>
    <s v="Univera Satış"/>
    <s v="Saha Satış"/>
    <s v="Yurt İçi"/>
    <s v="Türkiye"/>
    <s v="Merkez"/>
  </r>
  <r>
    <m/>
    <m/>
    <x v="421"/>
    <s v="Q4"/>
    <x v="1"/>
    <x v="10"/>
    <m/>
    <s v="MİYA OTOMASYON VE BARKOD BILISIM SISTEMLERI SAN TİC. VE L.T.D. STI."/>
    <s v="UH.01.002"/>
    <s v="Unidox Kontör"/>
    <s v="Univera Kontör Satışı"/>
    <x v="5"/>
    <s v="E-Dönüşüm"/>
    <s v="Unidox"/>
    <n v="2.657"/>
    <m/>
    <n v="10000"/>
    <m/>
    <m/>
    <m/>
    <m/>
    <m/>
    <n v="26570"/>
    <m/>
    <m/>
    <m/>
    <n v="1000002547"/>
    <m/>
    <m/>
    <s v="Miya"/>
    <s v="Mevcut Müşteri"/>
    <s v="Yeni Satış"/>
    <s v="Kontor"/>
    <s v="Kontor Satışı"/>
    <s v="Diğer"/>
    <s v="Kanal Satış"/>
    <s v="Miya"/>
    <s v="Yurt İçi"/>
    <s v="Türkiye"/>
    <s v="Merkez"/>
  </r>
  <r>
    <m/>
    <m/>
    <x v="421"/>
    <s v="Q4"/>
    <x v="1"/>
    <x v="10"/>
    <m/>
    <s v="YUSUF ALDEMİR (ALDEMİR BİLİŞİM HizmetLERİ VE DANIŞMANLIK)"/>
    <s v="SMY.02.001"/>
    <s v="StockMate Mobile Depo Personeli El Terminali Yazılımı"/>
    <s v="Univera - Kanal"/>
    <x v="5"/>
    <s v="Stokbar"/>
    <s v="Stockmate"/>
    <n v="6825"/>
    <m/>
    <n v="12"/>
    <m/>
    <m/>
    <m/>
    <m/>
    <m/>
    <n v="81900"/>
    <m/>
    <m/>
    <m/>
    <n v="1000002542"/>
    <m/>
    <m/>
    <s v="Aldemir Bilişim"/>
    <s v="Mevcut Müşteri"/>
    <s v="Yeni Satış"/>
    <s v="Lisans"/>
    <s v="Lisans Satışı"/>
    <s v="Diğer"/>
    <s v="Kanal Satış"/>
    <s v="Aldemir"/>
    <s v="Yurt İçi"/>
    <s v="Türkiye"/>
    <s v="Merkez"/>
  </r>
  <r>
    <m/>
    <m/>
    <x v="421"/>
    <s v="Q4"/>
    <x v="1"/>
    <x v="10"/>
    <m/>
    <s v="YUSUF ALDEMİR (ALDEMİR BİLİŞİM HizmetLERİ VE DANIŞMANLIK)"/>
    <s v="SMY.01.004"/>
    <s v="StockMate Ek Kullanıcı Yazılımı (+5)"/>
    <s v="Univera - Kanal"/>
    <x v="5"/>
    <s v="Stokbar"/>
    <s v="Stockmate"/>
    <n v="18200"/>
    <m/>
    <n v="1"/>
    <m/>
    <m/>
    <m/>
    <m/>
    <m/>
    <n v="18200"/>
    <m/>
    <m/>
    <m/>
    <n v="1000002542"/>
    <m/>
    <m/>
    <s v="Aldemir Bilişim"/>
    <s v="Mevcut Müşteri"/>
    <s v="Yeni Satış"/>
    <s v="Lisans"/>
    <s v="Lisans Satışı"/>
    <s v="Diğer"/>
    <s v="Kanal Satış"/>
    <s v="Aldemir"/>
    <s v="Yurt İçi"/>
    <s v="Türkiye"/>
    <s v="Merkez"/>
  </r>
  <r>
    <m/>
    <m/>
    <x v="421"/>
    <s v="Q4"/>
    <x v="1"/>
    <x v="10"/>
    <m/>
    <s v="YUSUF ALDEMİR (ALDEMİR BİLİŞİM HizmetLERİ VE DANIŞMANLIK)"/>
    <s v="SMY.01.001"/>
    <s v="StockMate Depo Stok Yönetimi Yazılımı"/>
    <s v="Univera - Kanal"/>
    <x v="5"/>
    <s v="Stokbar"/>
    <s v="Stockmate"/>
    <n v="159250"/>
    <m/>
    <n v="1"/>
    <m/>
    <m/>
    <m/>
    <m/>
    <m/>
    <n v="159250"/>
    <m/>
    <m/>
    <m/>
    <n v="1000002542"/>
    <m/>
    <m/>
    <s v="Aldemir Bilişim"/>
    <s v="Mevcut Müşteri"/>
    <s v="Yeni Satış"/>
    <s v="Lisans"/>
    <s v="Lisans Satışı"/>
    <s v="Diğer"/>
    <s v="Kanal Satış"/>
    <s v="Aldemir"/>
    <s v="Yurt İçi"/>
    <s v="Türkiye"/>
    <s v="Merkez"/>
  </r>
  <r>
    <m/>
    <m/>
    <x v="421"/>
    <s v="Q4"/>
    <x v="1"/>
    <x v="10"/>
    <m/>
    <s v="YUSUF ALDEMİR (ALDEMİR BİLİŞİM HizmetLERİ VE DANIŞMANLIK)"/>
    <s v="SM.01.003"/>
    <s v="Logo/Netsis Entegrasyonu"/>
    <s v="Univera - Kanal"/>
    <x v="5"/>
    <s v="Stokbar"/>
    <s v="Stockmate"/>
    <n v="28000"/>
    <m/>
    <n v="1"/>
    <m/>
    <m/>
    <m/>
    <m/>
    <m/>
    <n v="28000"/>
    <m/>
    <m/>
    <m/>
    <n v="1000002542"/>
    <m/>
    <m/>
    <s v="Aldemir Bilişim"/>
    <s v="Mevcut Müşteri"/>
    <s v="Yeni Satış"/>
    <s v="Lisans"/>
    <s v="Lisans Satışı"/>
    <s v="Diğer"/>
    <s v="Kanal Satış"/>
    <s v="Aldemir"/>
    <s v="Yurt İçi"/>
    <s v="Türkiye"/>
    <s v="Merkez"/>
  </r>
  <r>
    <m/>
    <m/>
    <x v="421"/>
    <s v="Q2"/>
    <x v="1"/>
    <x v="5"/>
    <m/>
    <s v="ERAY TOPTAN TICARET - SINAN GÖBEL"/>
    <s v="EY.04.012"/>
    <s v="Enroute Panorama E-Dönüsüm  Modül Yazılımi (Enterprise)"/>
    <s v="Univera Doğuş Çay Projesi"/>
    <x v="12"/>
    <s v="Enroute"/>
    <s v="Enroute"/>
    <n v="21750"/>
    <m/>
    <n v="1"/>
    <m/>
    <n v="29000"/>
    <m/>
    <n v="7250"/>
    <m/>
    <n v="21750"/>
    <m/>
    <n v="0"/>
    <n v="0"/>
    <m/>
    <m/>
    <m/>
    <s v="Doğuş Çay"/>
    <s v="Mevcut Müşteri"/>
    <s v="Yeni Satış"/>
    <s v="Lisans"/>
    <s v="Lisans Satışı"/>
    <s v="Key Account"/>
    <s v="Univera Satış"/>
    <s v="Saha Satış"/>
    <s v="Yurt İçi"/>
    <s v="Türkiye"/>
    <s v="Dist"/>
  </r>
  <r>
    <m/>
    <m/>
    <x v="421"/>
    <s v="Q2"/>
    <x v="1"/>
    <x v="5"/>
    <m/>
    <s v="ERCIS PARK TOPTAN VE PERAKENDE GIDA SAN.TIC.LTD.STI"/>
    <s v="EY.04.012"/>
    <s v="Enroute Panorama E-Dönüsüm  Modül Yazılımi (Enterprise)"/>
    <s v="Univera Doğuş Çay Projesi"/>
    <x v="12"/>
    <s v="Enroute"/>
    <s v="Enroute"/>
    <n v="21750"/>
    <m/>
    <n v="1"/>
    <m/>
    <n v="29000"/>
    <m/>
    <n v="7250"/>
    <m/>
    <n v="21750"/>
    <m/>
    <n v="0"/>
    <n v="0"/>
    <m/>
    <m/>
    <m/>
    <s v="Doğuş Çay"/>
    <s v="Mevcut Müşteri"/>
    <s v="Yeni Satış"/>
    <s v="Lisans"/>
    <s v="Lisans Satışı"/>
    <s v="Key Account"/>
    <s v="Univera Satış"/>
    <s v="Saha Satış"/>
    <s v="Yurt İçi"/>
    <s v="Türkiye"/>
    <s v="Dist"/>
  </r>
  <r>
    <m/>
    <m/>
    <x v="421"/>
    <s v="Q2"/>
    <x v="1"/>
    <x v="5"/>
    <m/>
    <s v="ERIKLI SU VE MESRUBAT SAN. TIC. A.S"/>
    <s v="EH.02.009"/>
    <s v="Enroute Panorama Asset Tracker - Demirbas Modülü Yazilim Bakimi Hizmeti"/>
    <s v="Univera - Nestle Waters"/>
    <x v="11"/>
    <s v="Enroute"/>
    <s v="Enroute"/>
    <n v="16807.72"/>
    <m/>
    <n v="1"/>
    <m/>
    <n v="16807.7189"/>
    <m/>
    <n v="-1.1000000000000001E-3"/>
    <m/>
    <n v="16807.72"/>
    <m/>
    <n v="0"/>
    <n v="0"/>
    <m/>
    <m/>
    <m/>
    <s v="Nestle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421"/>
    <s v="Q2"/>
    <x v="1"/>
    <x v="5"/>
    <m/>
    <s v="NESTLE TÜRKIYE GIDA SANAYI A.S."/>
    <s v="EH.02.001"/>
    <s v="Enroute Panorama - Yillik Yazilim Bakimi, Yasatma ve Merkezi Destek Hizmeti"/>
    <s v="Univera - Nestle Professional"/>
    <x v="11"/>
    <s v="Enroute"/>
    <s v="Enroute"/>
    <n v="54692.75"/>
    <m/>
    <n v="1"/>
    <m/>
    <n v="54692.754000000001"/>
    <m/>
    <n v="4.0000000000000001E-3"/>
    <m/>
    <n v="54692.75"/>
    <m/>
    <n v="0"/>
    <n v="0"/>
    <m/>
    <m/>
    <m/>
    <s v="Nestle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421"/>
    <s v="Q2"/>
    <x v="1"/>
    <x v="5"/>
    <m/>
    <s v="NESTLE TÜRKIYE GIDA SANAYI A.S."/>
    <s v="EH.02.001"/>
    <s v="Enroute Panorama - Yillik Yazilim Bakimi, Yasatma ve Merkezi Destek Hizmeti"/>
    <s v="Univera - Nestle Retail"/>
    <x v="11"/>
    <s v="Enroute"/>
    <s v="Enroute"/>
    <n v="54692.75"/>
    <m/>
    <n v="1"/>
    <m/>
    <n v="54692.754000000001"/>
    <m/>
    <n v="4.0000000000000001E-3"/>
    <m/>
    <n v="54692.75"/>
    <m/>
    <n v="0"/>
    <n v="0"/>
    <m/>
    <m/>
    <m/>
    <s v="Nestle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421"/>
    <s v="Q2"/>
    <x v="1"/>
    <x v="5"/>
    <m/>
    <s v="PERNOD RICARD ISTANBUL IÇ VE DIS TIC. LTD. STI"/>
    <s v="EH.02.001"/>
    <s v="Enroute Panorama - Yillik Yazilim Bakimi, Yasatma ve Merkezi Destek Hizmeti"/>
    <s v="Univera - Pernod Ricard"/>
    <x v="13"/>
    <s v="Enroute"/>
    <s v="Enroute"/>
    <n v="11213.94"/>
    <m/>
    <n v="1"/>
    <m/>
    <n v="11213.939"/>
    <m/>
    <n v="-1E-3"/>
    <m/>
    <n v="11213.94"/>
    <m/>
    <n v="0"/>
    <n v="0"/>
    <m/>
    <m/>
    <m/>
    <s v="Pernod Ricard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421"/>
    <s v="Q2"/>
    <x v="1"/>
    <x v="5"/>
    <m/>
    <s v="PERNOD RICARD ISTANBUL IÇ VE DIS TIC. LTD. STI"/>
    <s v="EY.06.001"/>
    <s v="Enroute Panorama - Yazilim Gelistirme Hizmeti"/>
    <s v="Univera - Pernod Ricard"/>
    <x v="13"/>
    <s v="Enroute"/>
    <s v="Enroute"/>
    <n v="11420.319975339087"/>
    <m/>
    <n v="16.22"/>
    <m/>
    <n v="185237.59039999999"/>
    <m/>
    <n v="4.0000000000000002E-4"/>
    <m/>
    <n v="185237.59"/>
    <m/>
    <n v="0"/>
    <n v="0"/>
    <m/>
    <m/>
    <m/>
    <s v="Pernod Ricard"/>
    <s v="Mevcut Müşteri"/>
    <s v="Yeni Satış"/>
    <s v="Hizmet"/>
    <s v="Yazılım Geliştirme"/>
    <s v="Key Account"/>
    <s v="Univera Satış"/>
    <s v="Saha Satış"/>
    <s v="Yurt İçi"/>
    <s v="Türkiye"/>
    <s v="Merkez"/>
  </r>
  <r>
    <m/>
    <m/>
    <x v="421"/>
    <s v="Q2"/>
    <x v="1"/>
    <x v="5"/>
    <m/>
    <s v="PERNOD RICARD ISTANBUL IÇ VE DIS TIC. LTD. STI"/>
    <s v="EY.06.001"/>
    <s v="Enroute Panorama - Yazilim Gelistirme Hizmeti"/>
    <s v="Univera - Pernod Ricard"/>
    <x v="13"/>
    <s v="Enroute"/>
    <s v="Enroute"/>
    <n v="11420.319971469331"/>
    <m/>
    <n v="70.099999999999994"/>
    <m/>
    <n v="800564.43200000003"/>
    <m/>
    <n v="2E-3"/>
    <m/>
    <n v="800564.43"/>
    <m/>
    <n v="0"/>
    <n v="0"/>
    <m/>
    <m/>
    <m/>
    <s v="Pernod Ricard"/>
    <s v="Mevcut Müşteri"/>
    <s v="Yeni Satış"/>
    <s v="Hizmet"/>
    <s v="Yazılım Geliştirme"/>
    <s v="Key Account"/>
    <s v="Univera Satış"/>
    <s v="Saha Satış"/>
    <s v="Yurt İçi"/>
    <s v="Türkiye"/>
    <s v="Merkez"/>
  </r>
  <r>
    <m/>
    <m/>
    <x v="421"/>
    <s v="Q2"/>
    <x v="1"/>
    <x v="5"/>
    <m/>
    <s v="PERNOD RICARD ISTANBUL IÇ VE DIS TIC. LTD. STI"/>
    <s v="EY.06.001"/>
    <s v="Enroute Panorama - Yazilim Gelistirme Hizmeti"/>
    <s v="Univera - Pernod Ricard"/>
    <x v="13"/>
    <s v="Enroute"/>
    <s v="Enroute"/>
    <n v="11420.319867549668"/>
    <m/>
    <n v="15.1"/>
    <m/>
    <n v="172446.83199999999"/>
    <m/>
    <n v="2E-3"/>
    <m/>
    <n v="172446.83"/>
    <m/>
    <n v="0"/>
    <n v="0"/>
    <m/>
    <m/>
    <m/>
    <s v="Pernod Ricard"/>
    <s v="Mevcut Müşteri"/>
    <s v="Yeni Satış"/>
    <s v="Hizmet"/>
    <s v="Yazılım Geliştirme"/>
    <s v="Key Account"/>
    <s v="Univera Satış"/>
    <s v="Saha Satış"/>
    <s v="Yurt İçi"/>
    <s v="Türkiye"/>
    <s v="Merkez"/>
  </r>
  <r>
    <m/>
    <m/>
    <x v="421"/>
    <s v="Q2"/>
    <x v="1"/>
    <x v="5"/>
    <m/>
    <s v="PERNOD RICARD ISTANBUL IÇ VE DIS TIC. LTD. STI"/>
    <s v="EH.05.002"/>
    <s v="Enroute Panorama - Rapor Gelistirme Hizmeti"/>
    <s v="Univera - Pernod Ricard"/>
    <x v="13"/>
    <s v="Enroute"/>
    <s v="Enroute"/>
    <n v="8261.51"/>
    <m/>
    <n v="9"/>
    <m/>
    <n v="74353.59"/>
    <m/>
    <n v="0"/>
    <m/>
    <n v="74353.59"/>
    <m/>
    <n v="0"/>
    <n v="0"/>
    <m/>
    <m/>
    <m/>
    <s v="Pernod Ricard"/>
    <s v="Mevcut Müşteri"/>
    <s v="Yeni Satış"/>
    <s v="Hizmet"/>
    <s v="Rapor Geliştirme"/>
    <s v="Key Account"/>
    <s v="Univera Satış"/>
    <s v="Saha Satış"/>
    <s v="Yurt İçi"/>
    <s v="Türkiye"/>
    <s v="Merkez"/>
  </r>
  <r>
    <m/>
    <m/>
    <x v="421"/>
    <s v="Q2"/>
    <x v="1"/>
    <x v="5"/>
    <m/>
    <s v="PERNOD RICARD ISTANBUL IÇ VE DIS TIC. LTD. STI"/>
    <s v="EH.01.001"/>
    <s v="Enroute Panorama - Proje ve Ürün Yönetimi Danışmanlığı Hizmeti"/>
    <s v="Univera - Pernod Ricard"/>
    <x v="13"/>
    <s v="Enroute"/>
    <s v="Enroute"/>
    <n v="9638.4171779141107"/>
    <m/>
    <n v="1.63"/>
    <m/>
    <n v="15710.624599999999"/>
    <m/>
    <n v="4.5999999999999999E-3"/>
    <m/>
    <n v="15710.62"/>
    <m/>
    <n v="0"/>
    <n v="0"/>
    <m/>
    <m/>
    <m/>
    <s v="Pernod Ricard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421"/>
    <s v="Q2"/>
    <x v="1"/>
    <x v="5"/>
    <m/>
    <s v="PERNOD RICARD ISTANBUL IÇ VE DIS TIC. LTD. STI"/>
    <s v="EH.01.001"/>
    <s v="Enroute Panorama - Proje ve Ürün Yönetimi Danışmanlığı Hizmeti"/>
    <s v="Univera - Pernod Ricard"/>
    <x v="13"/>
    <s v="Enroute"/>
    <s v="Enroute"/>
    <n v="9645.7270659590595"/>
    <m/>
    <n v="13.19"/>
    <m/>
    <n v="127227.144"/>
    <m/>
    <n v="4.0480000000000004E-3"/>
    <m/>
    <n v="127227.14"/>
    <m/>
    <n v="0"/>
    <n v="0"/>
    <m/>
    <m/>
    <m/>
    <s v="Pernod Ricard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421"/>
    <s v="Q2"/>
    <x v="1"/>
    <x v="5"/>
    <m/>
    <s v="PERNOD RICARD ISTANBUL IÇ VE DIS TIC. LTD. STI"/>
    <s v="EH.01.001"/>
    <s v="Enroute Panorama - Proje ve Ürün Yönetimi Danışmanlığı Hizmeti"/>
    <s v="Univera - Pernod Ricard"/>
    <x v="13"/>
    <s v="Enroute"/>
    <s v="Enroute"/>
    <n v="9638.421875"/>
    <m/>
    <n v="1.28"/>
    <m/>
    <n v="12337.177600000001"/>
    <m/>
    <n v="-2.3999999999999998E-3"/>
    <m/>
    <n v="12337.18"/>
    <m/>
    <n v="0"/>
    <n v="0"/>
    <m/>
    <m/>
    <m/>
    <s v="Pernod Ricard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421"/>
    <s v="Q2"/>
    <x v="1"/>
    <x v="5"/>
    <m/>
    <s v="PERNOD RICARD ISTANBUL IÇ VE DIS TIC. LTD. STI"/>
    <s v="EY.01.014"/>
    <s v="Enroute Panorama - Platform Back Office Kullanici Yazılımi (Enterprise)"/>
    <s v="Univera - Pernod Ricard"/>
    <x v="13"/>
    <s v="Enroute"/>
    <s v="Enroute"/>
    <n v="10194.49"/>
    <m/>
    <n v="20"/>
    <m/>
    <n v="203889.8"/>
    <m/>
    <n v="0"/>
    <m/>
    <n v="203889.8"/>
    <m/>
    <n v="0"/>
    <n v="0"/>
    <m/>
    <m/>
    <m/>
    <s v="Pernod Ricard"/>
    <s v="Mevcut Müşteri"/>
    <s v="Yeni Satış"/>
    <s v="Lisans"/>
    <s v="Lisans Satışı"/>
    <s v="Key Account"/>
    <s v="Univera Satış"/>
    <s v="Saha Satış"/>
    <s v="Yurt İçi"/>
    <s v="Türkiye"/>
    <s v="Merkez"/>
  </r>
  <r>
    <m/>
    <m/>
    <x v="421"/>
    <s v="Q2"/>
    <x v="1"/>
    <x v="5"/>
    <m/>
    <s v="PERNOD RICARD ISTANBUL IÇ VE DIS TIC. LTD. STI"/>
    <s v="EY.02.033"/>
    <s v="Enroute Panorama - Mobil Kullanici Yazılımi (Enterprise)"/>
    <s v="Univera - Pernod Ricard"/>
    <x v="13"/>
    <s v="Enroute"/>
    <s v="Enroute"/>
    <n v="6196.13"/>
    <m/>
    <n v="15"/>
    <m/>
    <n v="92941.95"/>
    <m/>
    <n v="0"/>
    <m/>
    <n v="92941.95"/>
    <m/>
    <n v="0"/>
    <n v="0"/>
    <m/>
    <m/>
    <m/>
    <s v="Pernod Ricard"/>
    <s v="Mevcut Müşteri"/>
    <s v="Yeni Satış"/>
    <s v="Lisans"/>
    <s v="Lisans Satışı"/>
    <s v="Key Account"/>
    <s v="Univera Satış"/>
    <s v="Saha Satış"/>
    <s v="Yurt İçi"/>
    <s v="Türkiye"/>
    <s v="Merkez"/>
  </r>
  <r>
    <m/>
    <m/>
    <x v="421"/>
    <s v="Q2"/>
    <x v="1"/>
    <x v="5"/>
    <m/>
    <s v="PERNOD RICARD ISTANBUL IÇ VE DIS TIC. LTD. STI"/>
    <s v="EH.02.019"/>
    <s v="Enroute Panorama - Ek Yazılım Yazilim Bakimi, Yasatma ve Merkezi Destek Hizmeti"/>
    <s v="Univera - Pernod Ricard"/>
    <x v="13"/>
    <s v="Enroute"/>
    <s v="Enroute"/>
    <n v="5111.8100000000004"/>
    <m/>
    <n v="1"/>
    <m/>
    <n v="5111.8073000000004"/>
    <m/>
    <n v="-2.7000000000000001E-3"/>
    <m/>
    <n v="5111.8100000000004"/>
    <m/>
    <n v="0"/>
    <n v="0"/>
    <m/>
    <m/>
    <m/>
    <s v="Pernod Ricard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421"/>
    <s v="Q2"/>
    <x v="1"/>
    <x v="5"/>
    <m/>
    <s v="ERIKLI SU VE MESRUBAT SAN. TIC. A.S"/>
    <s v="EH.03.008"/>
    <s v="Enroute Panorama - Çağrı Merkezi Hizmeti (DDI / OutSource)"/>
    <s v="Univera - Nestle Waters"/>
    <x v="11"/>
    <s v="Enroute"/>
    <s v="Enroute"/>
    <n v="8096.28"/>
    <m/>
    <n v="0.75"/>
    <m/>
    <n v="6072.2101499999999"/>
    <m/>
    <n v="1.4999999999999999E-4"/>
    <m/>
    <n v="6072.21"/>
    <m/>
    <n v="0"/>
    <n v="0"/>
    <m/>
    <m/>
    <m/>
    <s v="Nestle"/>
    <s v="Mevcut Müşteri"/>
    <s v="Yenileme"/>
    <s v="Hizmet"/>
    <s v="Çağrı Merkezi"/>
    <s v="Key Account"/>
    <s v="Univera Satış"/>
    <s v="Saha Satış"/>
    <s v="Yurt İçi"/>
    <s v="Türkiye"/>
    <s v="Merkez"/>
  </r>
  <r>
    <m/>
    <m/>
    <x v="421"/>
    <s v="Q2"/>
    <x v="1"/>
    <x v="5"/>
    <m/>
    <s v="NESTLE TÜRKIYE GIDA SANAYI A.S."/>
    <s v="EH.03.008"/>
    <s v="Enroute Panorama - Çağrı Merkezi Hizmeti (DDI / OutSource)"/>
    <s v="Univera - Nestle Professional"/>
    <x v="11"/>
    <s v="Enroute"/>
    <s v="Enroute"/>
    <n v="8096.2800000000007"/>
    <m/>
    <n v="4.75"/>
    <m/>
    <n v="38457.330950000003"/>
    <m/>
    <n v="9.5E-4"/>
    <m/>
    <n v="38457.33"/>
    <m/>
    <n v="0"/>
    <n v="0"/>
    <m/>
    <m/>
    <m/>
    <s v="Nestle"/>
    <s v="Mevcut Müşteri"/>
    <s v="Yenileme"/>
    <s v="Hizmet"/>
    <s v="Çağrı Merkezi"/>
    <s v="Key Account"/>
    <s v="Univera Satış"/>
    <s v="Saha Satış"/>
    <s v="Yurt İçi"/>
    <s v="Türkiye"/>
    <s v="Merkez"/>
  </r>
  <r>
    <m/>
    <m/>
    <x v="421"/>
    <s v="Q2"/>
    <x v="1"/>
    <x v="5"/>
    <m/>
    <s v="NESTLE TÜRKIYE GIDA SANAYI A.S."/>
    <s v="EH.03.001"/>
    <s v="Enroute Panorama - Çafri Merkezi Hizmeti  (MSD)"/>
    <s v="Univera - Nestle Professional"/>
    <x v="11"/>
    <s v="Enroute"/>
    <s v="Enroute"/>
    <n v="13811.301369863013"/>
    <m/>
    <n v="18.25"/>
    <m/>
    <n v="252056.2524"/>
    <m/>
    <n v="2.3749999999999999E-3"/>
    <m/>
    <n v="252056.25"/>
    <m/>
    <n v="0"/>
    <n v="0"/>
    <m/>
    <m/>
    <m/>
    <s v="Nestle"/>
    <s v="Mevcut Müşteri"/>
    <s v="Yenileme"/>
    <s v="Hizmet"/>
    <s v="Çağrı Merkezi"/>
    <s v="Key Account"/>
    <s v="Univera Satış"/>
    <s v="Saha Satış"/>
    <s v="Yurt İçi"/>
    <s v="Türkiye"/>
    <s v="Merkez"/>
  </r>
  <r>
    <m/>
    <m/>
    <x v="421"/>
    <s v="Q2"/>
    <x v="1"/>
    <x v="5"/>
    <m/>
    <s v="NESTLE TÜRKIYE GIDA SANAYI A.S."/>
    <s v="EH.03.001"/>
    <s v="Enroute Panorama - Çafri Merkezi Hizmeti  (MSD)"/>
    <s v="Univera - Nestle Retail"/>
    <x v="11"/>
    <s v="Enroute"/>
    <s v="Enroute"/>
    <n v="13811.301492537314"/>
    <m/>
    <n v="16.75"/>
    <m/>
    <n v="231339.30009999999"/>
    <m/>
    <n v="1.25E-4"/>
    <m/>
    <n v="231339.3"/>
    <m/>
    <n v="0"/>
    <n v="0"/>
    <m/>
    <m/>
    <m/>
    <s v="Nestle"/>
    <s v="Mevcut Müşteri"/>
    <s v="Yenileme"/>
    <s v="Hizmet"/>
    <s v="Çağrı Merkezi"/>
    <s v="Key Account"/>
    <s v="Univera Satış"/>
    <s v="Saha Satış"/>
    <s v="Yurt İçi"/>
    <s v="Türkiye"/>
    <s v="Merkez"/>
  </r>
  <r>
    <m/>
    <m/>
    <x v="422"/>
    <s v="Q4"/>
    <x v="1"/>
    <x v="10"/>
    <m/>
    <s v="YUSUF ALDEMİR (ALDEMİR BİLİŞİM HizmetLERİ VE DANIŞMANLIK)"/>
    <s v="WPH.02.001"/>
    <s v="Webplus Yazılım Bakımı Hizmeti"/>
    <s v="Univera - Kanal"/>
    <x v="5"/>
    <s v="Enroute"/>
    <s v="Webplus"/>
    <n v="7843"/>
    <m/>
    <n v="1"/>
    <m/>
    <n v="7843"/>
    <m/>
    <n v="0"/>
    <m/>
    <n v="7843"/>
    <m/>
    <m/>
    <m/>
    <n v="1000002578"/>
    <m/>
    <m/>
    <s v="Aldemir Bilişim"/>
    <s v="Mevcut Müşteri"/>
    <s v="Yenileme"/>
    <s v="Hizmet"/>
    <s v="Bakım ve Destek Hizmeti"/>
    <s v="Diğer"/>
    <s v="Kanal Satış"/>
    <s v="Aldemir"/>
    <s v="Yurt İçi"/>
    <s v="Türkiye"/>
    <s v="Merkez"/>
  </r>
  <r>
    <m/>
    <m/>
    <x v="422"/>
    <s v="Q4"/>
    <x v="1"/>
    <x v="10"/>
    <m/>
    <s v="YUSUF ALDEMİR (ALDEMİR BİLİŞİM HizmetLERİ VE DANIŞMANLIK)"/>
    <s v="WPH.02.001"/>
    <s v="Webplus Yazılım Bakımı Hizmeti"/>
    <s v="Univera - Kanal"/>
    <x v="5"/>
    <s v="Enroute"/>
    <s v="Webplus"/>
    <n v="7843"/>
    <m/>
    <n v="1"/>
    <m/>
    <n v="7843"/>
    <m/>
    <n v="0"/>
    <m/>
    <n v="7843"/>
    <m/>
    <m/>
    <m/>
    <n v="1000002578"/>
    <m/>
    <m/>
    <s v="Aldemir Bilişim"/>
    <s v="Mevcut Müşteri"/>
    <s v="Yenileme"/>
    <s v="Hizmet"/>
    <s v="Bakım ve Destek Hizmeti"/>
    <s v="Diğer"/>
    <s v="Kanal Satış"/>
    <s v="Aldemir"/>
    <s v="Yurt İçi"/>
    <s v="Türkiye"/>
    <s v="Merkez"/>
  </r>
  <r>
    <m/>
    <m/>
    <x v="422"/>
    <s v="Q4"/>
    <x v="1"/>
    <x v="10"/>
    <m/>
    <s v="YUSUF ALDEMİR (ALDEMİR BİLİŞİM HizmetLERİ VE DANIŞMANLIK)"/>
    <s v="WProje Yönetimi.01.007"/>
    <s v="Webplus E-Dönüşüm Yazılımı"/>
    <s v="Univera - Kanal"/>
    <x v="5"/>
    <s v="Enroute"/>
    <s v="Webplus"/>
    <n v="9487.5"/>
    <m/>
    <n v="1"/>
    <m/>
    <n v="12650"/>
    <m/>
    <n v="3162"/>
    <m/>
    <n v="9487.5"/>
    <m/>
    <m/>
    <m/>
    <n v="1000002578"/>
    <m/>
    <m/>
    <s v="Aldemir Bilişim"/>
    <s v="Mevcut Müşteri"/>
    <s v="Yeni Satış"/>
    <s v="Lisans"/>
    <s v="Lisans Satışı"/>
    <s v="Diğer"/>
    <s v="Kanal Satış"/>
    <s v="Aldemir"/>
    <s v="Yurt İçi"/>
    <s v="Türkiye"/>
    <s v="Merkez"/>
  </r>
  <r>
    <m/>
    <m/>
    <x v="422"/>
    <s v="Q4"/>
    <x v="1"/>
    <x v="10"/>
    <m/>
    <s v="YUSUF ALDEMİR (ALDEMİR BİLİŞİM HizmetLERİ VE DANIŞMANLIK)"/>
    <s v="WProje Yönetimi.01.007"/>
    <s v="Webplus E-Dönüşüm Yazılımı"/>
    <s v="Univera - Kanal"/>
    <x v="5"/>
    <s v="Enroute"/>
    <s v="Webplus"/>
    <n v="9487.5"/>
    <m/>
    <n v="1"/>
    <m/>
    <n v="12650"/>
    <m/>
    <n v="3162"/>
    <m/>
    <n v="9487.5"/>
    <m/>
    <m/>
    <m/>
    <n v="1000002578"/>
    <m/>
    <m/>
    <s v="Aldemir Bilişim"/>
    <s v="Mevcut Müşteri"/>
    <s v="Yeni Satış"/>
    <s v="Lisans"/>
    <s v="Lisans Satışı"/>
    <s v="Diğer"/>
    <s v="Kanal Satış"/>
    <s v="Aldemir"/>
    <s v="Yurt İçi"/>
    <s v="Türkiye"/>
    <s v="Merkez"/>
  </r>
  <r>
    <m/>
    <m/>
    <x v="422"/>
    <s v="Q4"/>
    <x v="1"/>
    <x v="10"/>
    <m/>
    <s v="MATRIKS BİLGİSAYAR SİSTEMLERİ LTD.ŞTİ"/>
    <s v="UH.01.002"/>
    <s v="Unidox Kontör"/>
    <s v="Univera Kontör Satışı"/>
    <x v="5"/>
    <s v="E-Dönüşüm"/>
    <s v="Unidox"/>
    <n v="2.2589999999999999"/>
    <m/>
    <n v="10000"/>
    <m/>
    <n v="22590"/>
    <m/>
    <n v="0"/>
    <m/>
    <n v="22590"/>
    <m/>
    <m/>
    <m/>
    <n v="1000002609"/>
    <m/>
    <m/>
    <s v="Matriks"/>
    <s v="Mevcut Müşteri"/>
    <s v="Yeni Satış"/>
    <s v="Kontor"/>
    <s v="Kontor Satışı"/>
    <s v="Diğer"/>
    <s v="Kanal Satış"/>
    <s v="Matriks"/>
    <s v="Yurt İçi"/>
    <s v="Türkiye"/>
    <s v="Merkez"/>
  </r>
  <r>
    <m/>
    <m/>
    <x v="422"/>
    <s v="Q4"/>
    <x v="1"/>
    <x v="10"/>
    <m/>
    <s v="ÖZOCAKLAR GIDA"/>
    <s v="UH.01.002"/>
    <s v="Unidox Kontör"/>
    <s v="Univera Kontör Satışı"/>
    <x v="21"/>
    <s v="E-Dönüşüm"/>
    <s v="Unidox"/>
    <n v="2.8340000000000001"/>
    <m/>
    <n v="10000"/>
    <m/>
    <n v="28340"/>
    <m/>
    <n v="0"/>
    <m/>
    <n v="28340"/>
    <m/>
    <m/>
    <m/>
    <n v="1000002587"/>
    <m/>
    <m/>
    <s v="Doğuş Çay"/>
    <s v="Mevcut Müşteri"/>
    <s v="Yeni Satış"/>
    <s v="Kontor"/>
    <s v="Kontor Satışı"/>
    <s v="Diğer"/>
    <s v="Univera Satış"/>
    <s v="Saha Satış"/>
    <s v="Yurt İçi"/>
    <s v="Türkiye"/>
    <s v="Dist"/>
  </r>
  <r>
    <m/>
    <m/>
    <x v="422"/>
    <s v="Q4"/>
    <x v="1"/>
    <x v="10"/>
    <m/>
    <s v="ÖZOCAKLAR GIDA"/>
    <s v="UH.01.002"/>
    <s v="Unidox Kontör"/>
    <s v="Univera Kontör Satışı"/>
    <x v="21"/>
    <s v="E-Dönüşüm"/>
    <s v="Unidox"/>
    <n v="2.8340000000000001"/>
    <m/>
    <n v="10000"/>
    <m/>
    <n v="28340"/>
    <m/>
    <n v="0"/>
    <m/>
    <n v="28340"/>
    <m/>
    <m/>
    <m/>
    <n v="1000002587"/>
    <m/>
    <m/>
    <s v="Doğuş Çay"/>
    <s v="Mevcut Müşteri"/>
    <s v="Yeni Satış"/>
    <s v="Kontor"/>
    <s v="Kontor Satışı"/>
    <s v="Diğer"/>
    <s v="Univera Satış"/>
    <s v="Saha Satış"/>
    <s v="Yurt İçi"/>
    <s v="Türkiye"/>
    <s v="Dist"/>
  </r>
  <r>
    <m/>
    <m/>
    <x v="422"/>
    <s v="Q4"/>
    <x v="1"/>
    <x v="10"/>
    <m/>
    <s v="UNİVİS BİLİŞİM DESTEK HizmetLERİ SANAYİ VE TİCARET ANONİM ŞİRKETİ"/>
    <s v="UH.01.002"/>
    <s v="Unidox Kontör"/>
    <s v="Univera Kontör Satışı"/>
    <x v="21"/>
    <s v="E-Dönüşüm"/>
    <s v="Unidox"/>
    <n v="3.7530000000000001"/>
    <m/>
    <n v="5000"/>
    <m/>
    <n v="18765"/>
    <m/>
    <n v="0"/>
    <m/>
    <n v="18765"/>
    <m/>
    <m/>
    <m/>
    <n v="1000002600"/>
    <m/>
    <m/>
    <s v="Univis"/>
    <s v="Param Grup"/>
    <s v="Yeni Satış"/>
    <s v="Kontor"/>
    <s v="Kontor Satışı"/>
    <s v="Param Grup"/>
    <s v="Univera Satış"/>
    <s v="Saha Satış"/>
    <s v="Yurt İçi"/>
    <s v="Türkiye"/>
    <s v="Merkez"/>
  </r>
  <r>
    <m/>
    <m/>
    <x v="422"/>
    <s v="Q4"/>
    <x v="1"/>
    <x v="10"/>
    <m/>
    <s v="ISPAŞ ISPARTA GIDA PAZARLAMA DAĞITIM TİCARET LİMİTED ŞİRKETİ"/>
    <s v="SH.02.001"/>
    <s v="Stokbar Panorama - Yazılım Bakımı Hizmeti"/>
    <s v="Univera - Unilever"/>
    <x v="13"/>
    <s v="Stokbar"/>
    <s v="Standart"/>
    <n v="54640"/>
    <m/>
    <n v="1"/>
    <m/>
    <n v="54640"/>
    <m/>
    <n v="0"/>
    <m/>
    <n v="54640"/>
    <m/>
    <m/>
    <m/>
    <n v="1000002612"/>
    <m/>
    <m/>
    <s v="Unilever"/>
    <s v="Mevcut Müşteri"/>
    <s v="Yeni Satış"/>
    <s v="Hizmet"/>
    <s v="Bakım ve Destek Hizmeti"/>
    <s v="Diğer"/>
    <s v="Univera Satış"/>
    <s v="Saha Satış"/>
    <s v="Yurt İçi"/>
    <s v="Türkiye"/>
    <s v="Dist"/>
  </r>
  <r>
    <m/>
    <m/>
    <x v="422"/>
    <s v="Q4"/>
    <x v="1"/>
    <x v="10"/>
    <m/>
    <s v="ISPAŞ ISPARTA GIDA PAZARLAMA DAĞITIM TİCARET LİMİTED ŞİRKETİ"/>
    <s v="SH.01.001"/>
    <s v="Stokbar Panorama - Proje ve Ürün Yönetimi Danışmanlığı Hizmeti"/>
    <s v="Univera - Unilever"/>
    <x v="13"/>
    <s v="Stokbar"/>
    <s v="Standart"/>
    <n v="15750"/>
    <m/>
    <n v="10"/>
    <m/>
    <n v="175000"/>
    <m/>
    <n v="17500"/>
    <m/>
    <n v="157500"/>
    <m/>
    <m/>
    <m/>
    <n v="1000002612"/>
    <m/>
    <m/>
    <s v="Unilever"/>
    <s v="Mevcut Müşteri"/>
    <s v="Yeni Satış"/>
    <s v="Hizmet"/>
    <s v="Proje Yönetimi ve Danışmanlık"/>
    <s v="Diğer"/>
    <s v="Univera Satış"/>
    <s v="Saha Satış"/>
    <s v="Yurt İçi"/>
    <s v="Türkiye"/>
    <s v="Dist"/>
  </r>
  <r>
    <m/>
    <m/>
    <x v="422"/>
    <s v="Q4"/>
    <x v="1"/>
    <x v="10"/>
    <m/>
    <s v="ISPAŞ ISPARTA GIDA PAZARLAMA DAĞITIM TİCARET LİMİTED ŞİRKETİ"/>
    <s v="SY.01.009"/>
    <s v="Stokbar Panorama - Platform Back Office Kullanıcı Yazılımı"/>
    <s v="Univera - Unilever"/>
    <x v="13"/>
    <s v="Stokbar"/>
    <s v="Standart"/>
    <n v="18525"/>
    <m/>
    <n v="1"/>
    <m/>
    <n v="19500"/>
    <m/>
    <n v="975"/>
    <m/>
    <n v="18525"/>
    <m/>
    <m/>
    <m/>
    <n v="1000002612"/>
    <m/>
    <m/>
    <s v="Unilever"/>
    <s v="Mevcut Müşteri"/>
    <s v="Yeni Satış"/>
    <s v="Lisans"/>
    <s v="Lisans Satışı"/>
    <s v="Diğer"/>
    <s v="Univera Satış"/>
    <s v="Saha Satış"/>
    <s v="Yurt İçi"/>
    <s v="Türkiye"/>
    <s v="Dist"/>
  </r>
  <r>
    <m/>
    <m/>
    <x v="422"/>
    <s v="Q4"/>
    <x v="1"/>
    <x v="10"/>
    <m/>
    <s v="ISPAŞ ISPARTA GIDA PAZARLAMA DAĞITIM TİCARET LİMİTED ŞİRKETİ"/>
    <s v="SY.02.002"/>
    <s v="Stokbar Panorama - Mobil (Android) Kullanıcı Yazılımı"/>
    <s v="Univera - Unilever"/>
    <x v="13"/>
    <s v="Stokbar"/>
    <s v="Standart"/>
    <n v="15300"/>
    <m/>
    <n v="5"/>
    <m/>
    <n v="90000"/>
    <m/>
    <n v="13500"/>
    <m/>
    <n v="76500"/>
    <m/>
    <m/>
    <m/>
    <n v="1000002612"/>
    <m/>
    <m/>
    <s v="Unilever"/>
    <s v="Mevcut Müşteri"/>
    <s v="Yeni Satış"/>
    <s v="Lisans"/>
    <s v="Lisans Satışı"/>
    <s v="Diğer"/>
    <s v="Univera Satış"/>
    <s v="Saha Satış"/>
    <s v="Yurt İçi"/>
    <s v="Türkiye"/>
    <s v="Dist"/>
  </r>
  <r>
    <m/>
    <m/>
    <x v="422"/>
    <s v="Q4"/>
    <x v="1"/>
    <x v="10"/>
    <m/>
    <s v="ISPAŞ ISPARTA GIDA PAZARLAMA DAĞITIM TİCARET LİMİTED ŞİRKETİ"/>
    <s v="SY.01.008"/>
    <s v="Stokbar Panorama - Depo / Lokasyon Yazılımı"/>
    <s v="Univera - Unilever"/>
    <x v="13"/>
    <s v="Stokbar"/>
    <s v="Standart"/>
    <n v="139000"/>
    <m/>
    <n v="1"/>
    <m/>
    <n v="139000"/>
    <m/>
    <n v="0"/>
    <m/>
    <n v="139000"/>
    <m/>
    <m/>
    <m/>
    <n v="1000002612"/>
    <m/>
    <m/>
    <s v="Unilever"/>
    <s v="Mevcut Müşteri"/>
    <s v="Yeni Satış"/>
    <s v="Lisans"/>
    <s v="Lisans Satışı"/>
    <s v="Diğer"/>
    <s v="Univera Satış"/>
    <s v="Saha Satış"/>
    <s v="Yurt İçi"/>
    <s v="Türkiye"/>
    <s v="Dist"/>
  </r>
  <r>
    <m/>
    <m/>
    <x v="422"/>
    <s v="Q4"/>
    <x v="1"/>
    <x v="10"/>
    <m/>
    <s v="ISPAŞ ISPARTA GIDA PAZARLAMA DAĞITIM TİCARET LİMİTED ŞİRKETİ"/>
    <s v="SH.03.004"/>
    <s v="Stokbar Panorama - Çağrı Merkezi Hizmeti (Depo/Lokasyon)"/>
    <s v="Univera - Unilever"/>
    <x v="13"/>
    <s v="Stokbar"/>
    <s v="Standart"/>
    <n v="54000"/>
    <m/>
    <n v="1"/>
    <m/>
    <n v="60000"/>
    <m/>
    <n v="6000"/>
    <m/>
    <n v="54000"/>
    <m/>
    <m/>
    <m/>
    <n v="1000002612"/>
    <m/>
    <m/>
    <s v="Unilever"/>
    <s v="Mevcut Müşteri"/>
    <s v="Yeni Satış"/>
    <s v="Hizmet"/>
    <s v="Çağrı Merkezi"/>
    <s v="Diğer"/>
    <s v="Univera Satış"/>
    <s v="Saha Satış"/>
    <s v="Yurt İçi"/>
    <s v="Türkiye"/>
    <s v="Dist"/>
  </r>
  <r>
    <m/>
    <m/>
    <x v="422"/>
    <s v="Q4"/>
    <x v="1"/>
    <x v="10"/>
    <m/>
    <s v="AYDEM YENİLENEBİLİR ENERJİ"/>
    <s v="QH.02.001"/>
    <s v="Quest Panorama - Yazılım Bakımı, Yaşatma ve Merkezi Destek Hizmeti"/>
    <s v="Univera - Aydem"/>
    <x v="13"/>
    <s v="Quest"/>
    <s v="Enterprise"/>
    <n v="123942.06"/>
    <m/>
    <n v="1"/>
    <m/>
    <n v="123942.06"/>
    <m/>
    <n v="0"/>
    <m/>
    <n v="123942.06"/>
    <m/>
    <m/>
    <m/>
    <n v="1000002614"/>
    <m/>
    <m/>
    <s v="Aydem - Gediz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422"/>
    <s v="Q4"/>
    <x v="1"/>
    <x v="10"/>
    <m/>
    <s v="GDZ ENERJİ YATIRIMLARI AŞ"/>
    <s v="QH.02.001"/>
    <s v="Quest Panorama - Yazılım Bakımı, Yaşatma ve Merkezi Destek Hizmeti"/>
    <s v="Univera - Aydem"/>
    <x v="13"/>
    <s v="Quest"/>
    <s v="Enterprise"/>
    <n v="31876"/>
    <m/>
    <n v="1"/>
    <m/>
    <n v="31876"/>
    <m/>
    <n v="0"/>
    <m/>
    <n v="31876"/>
    <m/>
    <m/>
    <m/>
    <n v="1000002615"/>
    <m/>
    <m/>
    <s v="Aydem - Gediz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422"/>
    <s v="Q3"/>
    <x v="1"/>
    <x v="6"/>
    <m/>
    <s v="Hayat Kimya San.A.Ş"/>
    <s v="EH.02.004"/>
    <s v="Enroute Panorama FundManager Module - Fon ve Bütçe Yönetimi Yazılım Bakımı Hizmeti"/>
    <s v="Univera - Hayat Kimya"/>
    <x v="19"/>
    <s v="Enroute"/>
    <s v="Enroute"/>
    <n v="109514.56"/>
    <m/>
    <n v="1"/>
    <m/>
    <m/>
    <m/>
    <m/>
    <m/>
    <n v="109514.56"/>
    <m/>
    <m/>
    <m/>
    <m/>
    <m/>
    <m/>
    <s v="Hayat Kimya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422"/>
    <s v="Q3"/>
    <x v="1"/>
    <x v="6"/>
    <m/>
    <s v="Hayat Kimya San.A.Ş"/>
    <s v="EH.02.013"/>
    <s v="Enroute Panorama Business Analytics (QSENSE) Site Yazılımı Bakımı"/>
    <s v="Univera - Hayat Kimya"/>
    <x v="19"/>
    <s v="Enroute"/>
    <s v="QLIK - Outsource"/>
    <n v="137301.56200000001"/>
    <m/>
    <n v="1"/>
    <m/>
    <m/>
    <m/>
    <m/>
    <m/>
    <n v="137301.56200000001"/>
    <m/>
    <m/>
    <m/>
    <m/>
    <m/>
    <m/>
    <s v="Hayat Kimya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422"/>
    <s v="Q3"/>
    <x v="1"/>
    <x v="6"/>
    <m/>
    <s v="Satem Grup Gıda Dağıtım Ve Pazarlama A. Ş."/>
    <s v="EH.02.013"/>
    <s v="Enroute Panorama Business Analytics (QSENSE) Site Yazılımı Bakımı"/>
    <s v="Univera - Oyak Grup"/>
    <x v="19"/>
    <s v="Enroute"/>
    <s v="QLIK - Outsource"/>
    <n v="118427.4"/>
    <m/>
    <n v="1"/>
    <m/>
    <m/>
    <m/>
    <m/>
    <m/>
    <n v="118427.4"/>
    <m/>
    <m/>
    <m/>
    <m/>
    <m/>
    <m/>
    <s v="Oyak Grup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422"/>
    <s v="Q2"/>
    <x v="1"/>
    <x v="5"/>
    <m/>
    <s v="ERIKLI SU VE MESRUBAT SAN. TIC. A.S"/>
    <s v="EH.02.001"/>
    <s v="Enroute Panorama - Yillik Yazilim Bakimi, Yasatma ve Merkezi Destek Hizmeti"/>
    <s v="Univera - Nestle Waters"/>
    <x v="11"/>
    <s v="Enroute"/>
    <s v="Enroute"/>
    <n v="54692.75"/>
    <m/>
    <n v="1"/>
    <m/>
    <n v="54692.754000000001"/>
    <m/>
    <n v="4.0000000000000001E-3"/>
    <m/>
    <n v="54692.75"/>
    <m/>
    <n v="0"/>
    <n v="0"/>
    <m/>
    <m/>
    <m/>
    <s v="Nestle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422"/>
    <s v="Q3"/>
    <x v="1"/>
    <x v="6"/>
    <m/>
    <s v="DOĞUŞ ÇAY VE GIDA MADD.ÜRT.PAZ.İTH.İHR.A.Ş"/>
    <s v="EH.05.001"/>
    <s v="Enroute Panorama - Yazılım Geliştirme Hizmeti"/>
    <s v="Univera Doğuş Çay Projesi"/>
    <x v="12"/>
    <s v="Enroute"/>
    <s v="Enroute"/>
    <n v="24500"/>
    <m/>
    <n v="2"/>
    <m/>
    <m/>
    <m/>
    <m/>
    <m/>
    <n v="49000"/>
    <m/>
    <m/>
    <m/>
    <m/>
    <m/>
    <m/>
    <s v="Doğuş Çay"/>
    <s v="Mevcut Müşteri"/>
    <s v="Yeni Satış"/>
    <s v="Hizmet"/>
    <s v="Yazılım Geliştirme"/>
    <s v="Key Account"/>
    <s v="Univera Satış"/>
    <s v="Saha Satış"/>
    <s v="Yurt İçi"/>
    <s v="Türkiye"/>
    <s v="Merkez"/>
  </r>
  <r>
    <m/>
    <m/>
    <x v="422"/>
    <s v="Q3"/>
    <x v="1"/>
    <x v="6"/>
    <m/>
    <s v="DOĞUŞ ÇAY VE GIDA MADD.ÜRT.PAZ.İTH.İHR.A.Ş"/>
    <s v="EH.05.001"/>
    <s v="Enroute Panorama - Yazılım Geliştirme Hizmeti"/>
    <s v="Univera Doğuş Çay Projesi"/>
    <x v="12"/>
    <s v="Enroute"/>
    <s v="Enroute"/>
    <n v="18375"/>
    <m/>
    <n v="3.5"/>
    <m/>
    <m/>
    <m/>
    <m/>
    <m/>
    <n v="64312.5"/>
    <m/>
    <m/>
    <m/>
    <m/>
    <m/>
    <m/>
    <s v="Doğuş Çay"/>
    <s v="Mevcut Müşteri"/>
    <s v="Yeni Satış"/>
    <s v="Hizmet"/>
    <s v="Yazılım Geliştirme"/>
    <s v="Key Account"/>
    <s v="Univera Satış"/>
    <s v="Saha Satış"/>
    <s v="Yurt İçi"/>
    <s v="Türkiye"/>
    <s v="Merkez"/>
  </r>
  <r>
    <m/>
    <m/>
    <x v="422"/>
    <s v="Q3"/>
    <x v="1"/>
    <x v="7"/>
    <m/>
    <s v="DÜZEY TÜKETİM MALLARI SAN. PAZARLAMA VE TİC. A.Ş."/>
    <s v="EH.05.001"/>
    <s v="Enroute Panorama - Yazılım Geliştirme Hizmeti"/>
    <s v="Univera - Düzey Tüketim"/>
    <x v="11"/>
    <s v="Enroute"/>
    <s v="Enroute"/>
    <n v="18500"/>
    <m/>
    <n v="28"/>
    <m/>
    <m/>
    <m/>
    <n v="0"/>
    <m/>
    <n v="518000"/>
    <m/>
    <m/>
    <m/>
    <m/>
    <m/>
    <m/>
    <s v="Düzey"/>
    <s v="Mevcut Müşteri"/>
    <s v="Yeni Satış"/>
    <s v="Hizmet"/>
    <s v="Yazılım Geliştirme"/>
    <s v="Key Account"/>
    <s v="Univera Satış"/>
    <s v="Saha Satış"/>
    <s v="Yurt İçi"/>
    <s v="Türkiye"/>
    <s v="Merkez"/>
  </r>
  <r>
    <m/>
    <m/>
    <x v="422"/>
    <s v="Q3"/>
    <x v="1"/>
    <x v="6"/>
    <m/>
    <s v="KENT GIDA MADDELERİ SAN VE TİC.AŞ."/>
    <s v="EH.05.001"/>
    <s v="Enroute Panorama - Yazılım Geliştirme Hizmeti"/>
    <s v="Univera - Kent Gıda"/>
    <x v="12"/>
    <s v="Enroute"/>
    <s v="Enroute"/>
    <n v="20000"/>
    <m/>
    <n v="65.25"/>
    <m/>
    <m/>
    <m/>
    <m/>
    <m/>
    <n v="1305000"/>
    <m/>
    <m/>
    <m/>
    <m/>
    <m/>
    <m/>
    <s v="Mondelez"/>
    <s v="Mevcut Müşteri"/>
    <s v="Yeni Satış"/>
    <s v="Hizmet"/>
    <s v="Yazılım Geliştirme"/>
    <s v="Key Account"/>
    <s v="Univera Satış"/>
    <s v="Saha Satış"/>
    <s v="Yurt İçi"/>
    <s v="Türkiye"/>
    <s v="Merkez"/>
  </r>
  <r>
    <m/>
    <m/>
    <x v="422"/>
    <s v="Q3"/>
    <x v="1"/>
    <x v="6"/>
    <m/>
    <s v="Nestle Gıda Sanayi A.Ş."/>
    <s v="EH.05.001"/>
    <s v="Enroute Panorama - Yazılım Geliştirme Hizmeti"/>
    <s v="Univera - Nestle Retail"/>
    <x v="11"/>
    <s v="Enroute"/>
    <s v="Enroute"/>
    <n v="6633.5099999999993"/>
    <m/>
    <n v="48.27"/>
    <m/>
    <m/>
    <m/>
    <m/>
    <m/>
    <n v="320199.52769999998"/>
    <m/>
    <m/>
    <m/>
    <m/>
    <m/>
    <m/>
    <s v="Nestle"/>
    <s v="Mevcut Müşteri"/>
    <s v="Yeni Satış"/>
    <s v="Hizmet"/>
    <s v="Yazılım Geliştirme"/>
    <s v="Key Account"/>
    <s v="Univera Satış"/>
    <s v="Saha Satış"/>
    <s v="Yurt İçi"/>
    <s v="Türkiye"/>
    <s v="Merkez"/>
  </r>
  <r>
    <m/>
    <m/>
    <x v="422"/>
    <s v="Q3"/>
    <x v="1"/>
    <x v="6"/>
    <m/>
    <s v="Hayat Kimya San.A.Ş"/>
    <s v="EH.02.001"/>
    <s v="Enroute Panorama - Yazılım Bakımı, Yaşatma ve Merkezi Destek Hizmeti"/>
    <s v="Univera - Hayat Kimya"/>
    <x v="19"/>
    <s v="Enroute"/>
    <s v="Enroute"/>
    <n v="1038243.71"/>
    <m/>
    <n v="1"/>
    <m/>
    <m/>
    <m/>
    <m/>
    <m/>
    <n v="1038243.71"/>
    <m/>
    <m/>
    <m/>
    <m/>
    <m/>
    <m/>
    <s v="Hayat Kimya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422"/>
    <s v="Q3"/>
    <x v="1"/>
    <x v="6"/>
    <m/>
    <s v="Hayat Kimya San.A.Ş"/>
    <s v="EH.02.001"/>
    <s v="Enroute Panorama - Yazılım Bakımı, Yaşatma ve Merkezi Destek Hizmeti"/>
    <s v="Univera - Hayat Kimya"/>
    <x v="19"/>
    <s v="Enroute"/>
    <s v="Enroute"/>
    <n v="913.59"/>
    <m/>
    <n v="35"/>
    <m/>
    <m/>
    <m/>
    <m/>
    <m/>
    <n v="31975.65"/>
    <m/>
    <m/>
    <m/>
    <m/>
    <m/>
    <m/>
    <s v="Hayat Kimya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422"/>
    <s v="Q3"/>
    <x v="1"/>
    <x v="6"/>
    <m/>
    <s v="Hayat Kimya San.A.Ş"/>
    <s v="EH.02.001"/>
    <s v="Enroute Panorama - Yazılım Bakımı, Yaşatma ve Merkezi Destek Hizmeti"/>
    <s v="Univera - Hayat Kimya"/>
    <x v="19"/>
    <s v="Enroute"/>
    <s v="Enroute"/>
    <n v="214159.7"/>
    <m/>
    <n v="1"/>
    <m/>
    <m/>
    <m/>
    <m/>
    <m/>
    <n v="214159.7"/>
    <m/>
    <m/>
    <m/>
    <m/>
    <m/>
    <m/>
    <s v="Hayat Kimya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422"/>
    <s v="Q3"/>
    <x v="1"/>
    <x v="6"/>
    <m/>
    <s v="Hayat Kimya San.A.Ş"/>
    <s v="EH.02.001"/>
    <s v="Enroute Panorama - Yazılım Bakımı, Yaşatma ve Merkezi Destek Hizmeti"/>
    <s v="Univera - Hayat Kimya"/>
    <x v="19"/>
    <s v="Enroute"/>
    <s v="Enroute"/>
    <n v="255707.54"/>
    <m/>
    <n v="1"/>
    <m/>
    <m/>
    <m/>
    <m/>
    <m/>
    <n v="255707.54"/>
    <m/>
    <m/>
    <m/>
    <m/>
    <m/>
    <m/>
    <s v="Hayat Kimya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422"/>
    <s v="Q3"/>
    <x v="1"/>
    <x v="6"/>
    <m/>
    <s v="Hayat Kimya San.A.Ş"/>
    <s v="EH.02.001"/>
    <s v="Enroute Panorama - Yazılım Bakımı, Yaşatma ve Merkezi Destek Hizmeti"/>
    <s v="Univera - Hayat Kimya"/>
    <x v="19"/>
    <s v="Enroute"/>
    <s v="Enroute"/>
    <n v="100399.11"/>
    <m/>
    <n v="1"/>
    <m/>
    <m/>
    <m/>
    <m/>
    <m/>
    <n v="100399.11"/>
    <m/>
    <m/>
    <m/>
    <m/>
    <m/>
    <m/>
    <s v="Hayat Kimya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422"/>
    <s v="Q3"/>
    <x v="1"/>
    <x v="6"/>
    <m/>
    <s v="JTI Tütün Ürünleri Pazarlama A.Ş."/>
    <s v="EH.02.001"/>
    <s v="Enroute Panorama - Yazılım Bakımı, Yaşatma ve Merkezi Destek Hizmeti"/>
    <s v="Univera - JTI"/>
    <x v="11"/>
    <s v="Enroute"/>
    <s v="Enroute"/>
    <n v="70770.900000000009"/>
    <m/>
    <n v="12"/>
    <m/>
    <m/>
    <m/>
    <m/>
    <m/>
    <n v="849250.8"/>
    <m/>
    <m/>
    <m/>
    <m/>
    <m/>
    <m/>
    <s v="JTI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422"/>
    <s v="Q3"/>
    <x v="1"/>
    <x v="7"/>
    <m/>
    <s v="BMC Otomotiv Sanayi ve Ticaret A. Ş."/>
    <s v="EH.03.003"/>
    <s v="Enroute Panorama - Uzman Destek Hizmeti"/>
    <s v="Univera - BMC"/>
    <x v="13"/>
    <s v="Enroute"/>
    <s v="Enroute"/>
    <n v="117000"/>
    <m/>
    <n v="1"/>
    <m/>
    <m/>
    <m/>
    <n v="0"/>
    <m/>
    <n v="117000"/>
    <m/>
    <m/>
    <m/>
    <m/>
    <m/>
    <m/>
    <s v="BMC"/>
    <s v="Mevcut Müşteri"/>
    <s v="Yenileme"/>
    <s v="Hizmet"/>
    <s v="Uzman Destek Hizmeti"/>
    <s v="Key Account"/>
    <s v="Univera Satış"/>
    <s v="Saha Satış"/>
    <s v="Yurt İçi"/>
    <s v="Türkiye"/>
    <s v="Merkez"/>
  </r>
  <r>
    <m/>
    <m/>
    <x v="422"/>
    <s v="Q3"/>
    <x v="1"/>
    <x v="7"/>
    <m/>
    <s v="BROWN FORMAN İÇKİ TİC. LTD. ŞTİ."/>
    <s v="EH.03.003"/>
    <s v="Enroute Panorama - Uzman Destek Hizmeti"/>
    <s v="Univera - Brown Forman"/>
    <x v="12"/>
    <s v="Enroute"/>
    <s v="Enroute"/>
    <n v="182000"/>
    <m/>
    <n v="6"/>
    <m/>
    <m/>
    <m/>
    <n v="0"/>
    <m/>
    <n v="1092000"/>
    <m/>
    <m/>
    <m/>
    <m/>
    <m/>
    <m/>
    <s v="Brown Forman"/>
    <s v="Mevcut Müşteri"/>
    <s v="Yenileme"/>
    <s v="Hizmet"/>
    <s v="Uzman Destek Hizmeti"/>
    <s v="Key Account"/>
    <s v="Univera Satış"/>
    <s v="Saha Satış"/>
    <s v="Yurt İçi"/>
    <s v="Türkiye"/>
    <s v="Merkez"/>
  </r>
  <r>
    <m/>
    <m/>
    <x v="422"/>
    <s v="Q3"/>
    <x v="1"/>
    <x v="7"/>
    <m/>
    <s v="DOĞUŞ ÇAY VE GIDA MADD.ÜRT.PAZ.İTH.İHR.A.Ş"/>
    <s v="EH.03.003"/>
    <s v="Enroute Panorama - Uzman Destek Hizmeti"/>
    <s v="Univera Doğuş Çay Projesi"/>
    <x v="12"/>
    <s v="Enroute"/>
    <s v="Enroute"/>
    <n v="143809.42500000002"/>
    <m/>
    <n v="6"/>
    <m/>
    <m/>
    <m/>
    <n v="95873"/>
    <m/>
    <n v="862856.55"/>
    <m/>
    <m/>
    <m/>
    <m/>
    <m/>
    <m/>
    <s v="Doğuş Çay"/>
    <s v="Mevcut Müşteri"/>
    <s v="Yenileme"/>
    <s v="Hizmet"/>
    <s v="Uzman Destek Hizmeti"/>
    <s v="Key Account"/>
    <s v="Univera Satış"/>
    <s v="Saha Satış"/>
    <s v="Yurt İçi"/>
    <s v="Türkiye"/>
    <s v="Merkez"/>
  </r>
  <r>
    <m/>
    <m/>
    <x v="422"/>
    <s v="Q3"/>
    <x v="1"/>
    <x v="6"/>
    <m/>
    <s v="JTI Tütün Ürünleri Pazarlama A.Ş."/>
    <s v="EH.03.003"/>
    <s v="Enroute Panorama - Uzman Destek Hizmeti"/>
    <s v="Univera - JTI"/>
    <x v="11"/>
    <s v="Enroute"/>
    <s v="Enroute"/>
    <n v="139500"/>
    <m/>
    <n v="12"/>
    <m/>
    <m/>
    <m/>
    <m/>
    <m/>
    <n v="1674000"/>
    <m/>
    <m/>
    <m/>
    <m/>
    <m/>
    <m/>
    <s v="JTI"/>
    <s v="Mevcut Müşteri"/>
    <s v="Yenileme"/>
    <s v="Hizmet"/>
    <s v="Uzman Destek Hizmeti"/>
    <s v="Key Account"/>
    <s v="Univera Satış"/>
    <s v="Saha Satış"/>
    <s v="Yurt İçi"/>
    <s v="Türkiye"/>
    <s v="Merkez"/>
  </r>
  <r>
    <m/>
    <m/>
    <x v="422"/>
    <s v="Q3"/>
    <x v="1"/>
    <x v="6"/>
    <m/>
    <s v="Mey İçki Sanayi ve Ticaret A.Ş."/>
    <s v="EH.03.003"/>
    <s v="Enroute Panorama - Uzman Destek Hizmeti"/>
    <s v="Univera - Mey İçki"/>
    <x v="11"/>
    <s v="Enroute"/>
    <s v="Enroute"/>
    <n v="125000"/>
    <m/>
    <n v="1"/>
    <m/>
    <m/>
    <m/>
    <m/>
    <m/>
    <n v="125000"/>
    <m/>
    <m/>
    <m/>
    <m/>
    <m/>
    <m/>
    <s v="Mey İçki"/>
    <s v="Mevcut Müşteri"/>
    <s v="Yenileme"/>
    <s v="Hizmet"/>
    <s v="Uzman Destek Hizmeti"/>
    <s v="Key Account"/>
    <s v="Univera Satış"/>
    <s v="Saha Satış"/>
    <s v="Yurt İçi"/>
    <s v="Türkiye"/>
    <s v="Merkez"/>
  </r>
  <r>
    <m/>
    <m/>
    <x v="422"/>
    <s v="Q3"/>
    <x v="1"/>
    <x v="6"/>
    <m/>
    <s v="PERNOD RICARD İSTANBUL İÇ VE DIŞ TİC. LTD. ŞTİ"/>
    <s v="EH.03.003"/>
    <s v="Enroute Panorama - Uzman Destek Hizmeti"/>
    <s v="Univera - Pernod Ricard"/>
    <x v="13"/>
    <s v="Enroute"/>
    <s v="Enroute"/>
    <n v="150000"/>
    <m/>
    <n v="1"/>
    <m/>
    <m/>
    <m/>
    <m/>
    <m/>
    <n v="150000"/>
    <m/>
    <m/>
    <m/>
    <m/>
    <m/>
    <m/>
    <s v="Pernod Ricard"/>
    <s v="Mevcut Müşteri"/>
    <s v="Yenileme"/>
    <s v="Hizmet"/>
    <s v="Uzman Destek Hizmeti"/>
    <s v="Key Account"/>
    <s v="Univera Satış"/>
    <s v="Saha Satış"/>
    <s v="Yurt İçi"/>
    <s v="Türkiye"/>
    <s v="Merkez"/>
  </r>
  <r>
    <m/>
    <m/>
    <x v="422"/>
    <s v="Q3"/>
    <x v="1"/>
    <x v="7"/>
    <m/>
    <s v="PERNOD RICARD İSTANBUL İÇ VE DIŞ TİC. LTD. ŞTİ"/>
    <s v="EH.03.003"/>
    <s v="Enroute Panorama - Uzman Destek Hizmeti"/>
    <s v="Univera - Pernod Ricard"/>
    <x v="13"/>
    <s v="Enroute"/>
    <s v="Enroute"/>
    <n v="150000"/>
    <m/>
    <n v="1"/>
    <m/>
    <m/>
    <m/>
    <n v="0"/>
    <m/>
    <n v="150000"/>
    <m/>
    <m/>
    <m/>
    <m/>
    <m/>
    <m/>
    <s v="Pernod Ricard"/>
    <s v="Mevcut Müşteri"/>
    <s v="Yenileme"/>
    <s v="Hizmet"/>
    <s v="Uzman Destek Hizmeti"/>
    <s v="Key Account"/>
    <s v="Univera Satış"/>
    <s v="Saha Satış"/>
    <s v="Yurt İçi"/>
    <s v="Türkiye"/>
    <s v="Merkez"/>
  </r>
  <r>
    <m/>
    <m/>
    <x v="422"/>
    <s v="Q3"/>
    <x v="1"/>
    <x v="7"/>
    <m/>
    <s v="Şölen Çikolata Gıda Sanayi Ve Ticaret A. Ş."/>
    <s v="EH.03.006"/>
    <s v="Enroute Panorama - Uzaktan Kurulum ve Eğitim Hizmeti"/>
    <s v="Univera - Şölen"/>
    <x v="19"/>
    <s v="Enroute"/>
    <s v="Enroute"/>
    <n v="47760"/>
    <m/>
    <n v="1"/>
    <m/>
    <m/>
    <m/>
    <n v="0"/>
    <m/>
    <n v="47760"/>
    <m/>
    <m/>
    <m/>
    <m/>
    <m/>
    <m/>
    <s v="Şölen"/>
    <s v="Mevcut Müşteri"/>
    <s v="Yeni Satış"/>
    <s v="Hizmet"/>
    <s v="Kurulum ve Eğitim"/>
    <s v="Key Account"/>
    <s v="Univera Satış"/>
    <s v="Saha Satış"/>
    <s v="Yurt İçi"/>
    <s v="Türkiye"/>
    <s v="Merkez"/>
  </r>
  <r>
    <m/>
    <m/>
    <x v="422"/>
    <s v="Q3"/>
    <x v="1"/>
    <x v="7"/>
    <m/>
    <s v="BROWN FORMAN İÇKİ TİC. LTD. ŞTİ."/>
    <s v="EH.05.002"/>
    <s v="Enroute Panorama - Rapor Geliştirme Hizmeti"/>
    <s v="Univera - Brown Forman"/>
    <x v="12"/>
    <s v="Enroute"/>
    <s v="Enroute"/>
    <n v="2723"/>
    <m/>
    <n v="5.5"/>
    <m/>
    <m/>
    <m/>
    <n v="0"/>
    <m/>
    <n v="14976.5"/>
    <m/>
    <m/>
    <m/>
    <m/>
    <m/>
    <m/>
    <s v="Brown Forman"/>
    <s v="Mevcut Müşteri"/>
    <s v="Yeni Satış"/>
    <s v="Hizmet"/>
    <s v="Rapor Geliştirme"/>
    <s v="Key Account"/>
    <s v="Univera Satış"/>
    <s v="Saha Satış"/>
    <s v="Yurt İçi"/>
    <s v="Türkiye"/>
    <s v="Merkez"/>
  </r>
  <r>
    <m/>
    <m/>
    <x v="422"/>
    <s v="Q3"/>
    <x v="1"/>
    <x v="6"/>
    <m/>
    <s v="KENT GIDA MADDELERİ SAN VE TİC.AŞ."/>
    <s v="EH.05.002"/>
    <s v="Enroute Panorama - Rapor Geliştirme Hizmeti"/>
    <s v="Univera - Kent Gıda"/>
    <x v="12"/>
    <s v="Enroute"/>
    <s v="Enroute"/>
    <n v="20000"/>
    <m/>
    <n v="10"/>
    <m/>
    <m/>
    <m/>
    <m/>
    <m/>
    <n v="200000"/>
    <m/>
    <m/>
    <m/>
    <m/>
    <m/>
    <m/>
    <s v="Mondelez"/>
    <s v="Mevcut Müşteri"/>
    <s v="Yeni Satış"/>
    <s v="Hizmet"/>
    <s v="Rapor Geliştirme"/>
    <s v="Key Account"/>
    <s v="Univera Satış"/>
    <s v="Saha Satış"/>
    <s v="Yurt İçi"/>
    <s v="Türkiye"/>
    <s v="Merkez"/>
  </r>
  <r>
    <m/>
    <m/>
    <x v="422"/>
    <s v="Q3"/>
    <x v="1"/>
    <x v="6"/>
    <m/>
    <s v="DOĞUŞ ÇAY VE GIDA MADD.ÜRT.PAZ.İTH.İHR.A.Ş"/>
    <s v="EH.01.001"/>
    <s v="Enroute Panorama - Proje ve Ürün Yönetimi Danışmanlığı Hizmeti"/>
    <s v="Univera Doğuş Çay Projesi"/>
    <x v="12"/>
    <s v="Enroute"/>
    <s v="Enroute"/>
    <n v="24500"/>
    <m/>
    <n v="0.5"/>
    <m/>
    <m/>
    <m/>
    <m/>
    <m/>
    <n v="12250"/>
    <m/>
    <m/>
    <m/>
    <m/>
    <m/>
    <m/>
    <s v="Doğuş Çay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422"/>
    <s v="Q3"/>
    <x v="1"/>
    <x v="6"/>
    <m/>
    <s v="DOĞUŞ ÇAY VE GIDA MADD.ÜRT.PAZ.İTH.İHR.A.Ş"/>
    <s v="EH.01.001"/>
    <s v="Enroute Panorama - Proje ve Ürün Yönetimi Danışmanlığı Hizmeti"/>
    <s v="Univera Doğuş Çay Projesi"/>
    <x v="12"/>
    <s v="Enroute"/>
    <s v="Enroute"/>
    <n v="18375"/>
    <m/>
    <n v="1.5"/>
    <m/>
    <m/>
    <m/>
    <m/>
    <m/>
    <n v="27562.5"/>
    <m/>
    <m/>
    <m/>
    <m/>
    <m/>
    <m/>
    <s v="Doğuş Çay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422"/>
    <s v="Q3"/>
    <x v="1"/>
    <x v="7"/>
    <m/>
    <s v="DÜZEY TÜKETİM MALLARI SAN. PAZARLAMA VE TİC. A.Ş."/>
    <s v="EH.01.001"/>
    <s v="Enroute Panorama - Proje ve Ürün Yönetimi Danışmanlığı Hizmeti"/>
    <s v="Univera - Düzey Tüketim"/>
    <x v="11"/>
    <s v="Enroute"/>
    <s v="Enroute"/>
    <n v="18480"/>
    <m/>
    <n v="8"/>
    <m/>
    <m/>
    <m/>
    <n v="0"/>
    <m/>
    <n v="147840"/>
    <m/>
    <m/>
    <m/>
    <m/>
    <m/>
    <m/>
    <s v="Düzey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422"/>
    <s v="Q3"/>
    <x v="1"/>
    <x v="6"/>
    <m/>
    <s v="KENT GIDA MADDELERİ SAN VE TİC.AŞ."/>
    <s v="EH.01.001"/>
    <s v="Enroute Panorama - Proje ve Ürün Yönetimi Danışmanlığı Hizmeti"/>
    <s v="Univera - Kent Gıda"/>
    <x v="12"/>
    <s v="Enroute"/>
    <s v="Enroute"/>
    <n v="20000"/>
    <m/>
    <n v="30"/>
    <m/>
    <m/>
    <m/>
    <m/>
    <m/>
    <n v="600000"/>
    <m/>
    <m/>
    <m/>
    <m/>
    <m/>
    <m/>
    <s v="Mondelez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422"/>
    <s v="Q3"/>
    <x v="1"/>
    <x v="6"/>
    <m/>
    <s v="Nestle Gıda Sanayi A.Ş."/>
    <s v="EH.01.001"/>
    <s v="Enroute Panorama - Proje ve Ürün Yönetimi Danışmanlığı Hizmeti"/>
    <s v="Univera - Nestle Retail"/>
    <x v="11"/>
    <s v="Enroute"/>
    <s v="Enroute"/>
    <n v="6191.2699999999995"/>
    <m/>
    <n v="5"/>
    <m/>
    <m/>
    <m/>
    <m/>
    <m/>
    <n v="30956.35"/>
    <m/>
    <m/>
    <m/>
    <m/>
    <m/>
    <m/>
    <s v="Nestle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422"/>
    <s v="Q3"/>
    <x v="1"/>
    <x v="7"/>
    <m/>
    <s v="Şölen Çikolata Gıda Sanayi Ve Ticaret A. Ş."/>
    <s v="EH.01.005"/>
    <s v="Enroute Panorama - Online Eğitim Hizmeti"/>
    <s v="Univera - Şölen"/>
    <x v="19"/>
    <s v="Enroute"/>
    <s v="Enroute"/>
    <n v="1664"/>
    <m/>
    <n v="1"/>
    <m/>
    <m/>
    <m/>
    <n v="0"/>
    <m/>
    <n v="1664"/>
    <m/>
    <m/>
    <m/>
    <m/>
    <m/>
    <m/>
    <s v="Şölen"/>
    <s v="Mevcut Müşteri"/>
    <s v="Yeni Satış"/>
    <s v="Hizmet"/>
    <s v="Kurulum ve Eğitim"/>
    <s v="Key Account"/>
    <s v="Univera Satış"/>
    <s v="Saha Satış"/>
    <s v="Yurt İçi"/>
    <s v="Türkiye"/>
    <s v="Merkez"/>
  </r>
  <r>
    <m/>
    <m/>
    <x v="422"/>
    <s v="Q3"/>
    <x v="1"/>
    <x v="6"/>
    <m/>
    <s v="Nestle Gıda Sanayi A.Ş."/>
    <s v="EH.01.003"/>
    <s v="Enroute Panorama - Kurulum ve Eğitim Hizmeti"/>
    <s v="Univera - Nestle Retail"/>
    <x v="11"/>
    <s v="Enroute"/>
    <s v="Enroute"/>
    <n v="2948.23"/>
    <m/>
    <n v="8"/>
    <m/>
    <m/>
    <m/>
    <m/>
    <m/>
    <n v="23585.84"/>
    <m/>
    <m/>
    <m/>
    <m/>
    <m/>
    <m/>
    <s v="Nestle"/>
    <s v="Mevcut Müşteri"/>
    <s v="Yeni Satış"/>
    <s v="Hizmet"/>
    <s v="Kurulum ve Eğitim"/>
    <s v="Key Account"/>
    <s v="Univera Satış"/>
    <s v="Saha Satış"/>
    <s v="Yurt İçi"/>
    <s v="Türkiye"/>
    <s v="Merkez"/>
  </r>
  <r>
    <m/>
    <m/>
    <x v="422"/>
    <s v="Q2"/>
    <x v="1"/>
    <x v="5"/>
    <m/>
    <s v="BROWN FORMAN İÇKİ TİC. LTD. ŞTİ."/>
    <s v="EH.01.003"/>
    <s v="Enroute Panorama - Kurulum ve Efitim Hizmeti"/>
    <s v="Univera - Brown Forman"/>
    <x v="12"/>
    <s v="Enroute"/>
    <s v="Enroute"/>
    <n v="16800"/>
    <m/>
    <n v="1"/>
    <m/>
    <n v="16800"/>
    <m/>
    <n v="0"/>
    <m/>
    <n v="16800"/>
    <m/>
    <n v="0"/>
    <n v="0"/>
    <m/>
    <m/>
    <m/>
    <s v="Brown Forman"/>
    <s v="Mevcut Müşteri"/>
    <s v="Yeni Satış"/>
    <s v="Hizmet"/>
    <s v="Kurulum ve Eğitim"/>
    <s v="Key Account"/>
    <s v="Univera Satış"/>
    <s v="Saha Satış"/>
    <s v="Yurt İçi"/>
    <s v="Türkiye"/>
    <s v="Merkez"/>
  </r>
  <r>
    <m/>
    <m/>
    <x v="422"/>
    <s v="Q3"/>
    <x v="1"/>
    <x v="6"/>
    <m/>
    <s v="ALKAN GIDA PAZARLAMA"/>
    <s v="EY.04.012"/>
    <s v="Enroute Panorama - E-Dönüşüm Modül Yazılımı"/>
    <s v="Univera Doğuş Çay Projesi"/>
    <x v="12"/>
    <s v="E-Dönüşüm"/>
    <s v="Enroute"/>
    <n v="21750"/>
    <m/>
    <n v="1"/>
    <m/>
    <m/>
    <m/>
    <m/>
    <m/>
    <n v="21750"/>
    <m/>
    <m/>
    <m/>
    <m/>
    <m/>
    <m/>
    <s v="Doğuş Çay"/>
    <s v="Mevcut Müşteri"/>
    <s v="Yeni Satış"/>
    <s v="Lisans"/>
    <s v="Lisans Satışı"/>
    <s v="Key Account"/>
    <s v="Univera Satış"/>
    <s v="Saha Satış"/>
    <s v="Yurt İçi"/>
    <s v="Türkiye"/>
    <s v="Dist"/>
  </r>
  <r>
    <m/>
    <m/>
    <x v="422"/>
    <s v="Q3"/>
    <x v="1"/>
    <x v="6"/>
    <m/>
    <s v="BAHAR TOPTAN GIDA TİCARETİ - ZEHRA BAHAR"/>
    <s v="EY.04.012"/>
    <s v="Enroute Panorama - E-Dönüşüm Modül Yazılımı"/>
    <s v="Univera Doğuş Çay Projesi"/>
    <x v="12"/>
    <s v="E-Dönüşüm"/>
    <s v="Enroute"/>
    <n v="21750"/>
    <m/>
    <n v="1"/>
    <m/>
    <m/>
    <m/>
    <m/>
    <m/>
    <n v="21750"/>
    <m/>
    <m/>
    <m/>
    <m/>
    <m/>
    <m/>
    <s v="Doğuş Çay"/>
    <s v="Mevcut Müşteri"/>
    <s v="Yeni Satış"/>
    <s v="Lisans"/>
    <s v="Lisans Satışı"/>
    <s v="Key Account"/>
    <s v="Univera Satış"/>
    <s v="Saha Satış"/>
    <s v="Yurt İçi"/>
    <s v="Türkiye"/>
    <s v="Dist"/>
  </r>
  <r>
    <m/>
    <m/>
    <x v="422"/>
    <s v="Q3"/>
    <x v="1"/>
    <x v="6"/>
    <m/>
    <s v="DOĞA IHTIYAC MAD. GIDA PAZ. SAN. VE TIC. LTD. STI."/>
    <s v="EY.04.012"/>
    <s v="Enroute Panorama - E-Dönüşüm Modül Yazılımı"/>
    <s v="Univera - Uludağ İçecek"/>
    <x v="11"/>
    <s v="E-Dönüşüm"/>
    <s v="Enroute"/>
    <n v="11431"/>
    <m/>
    <n v="1"/>
    <m/>
    <m/>
    <m/>
    <m/>
    <m/>
    <n v="11431"/>
    <m/>
    <m/>
    <m/>
    <m/>
    <m/>
    <m/>
    <s v="Uludağ İçecek"/>
    <s v="Mevcut Müşteri"/>
    <s v="Yeni Satış"/>
    <s v="Lisans"/>
    <s v="Lisans Satışı"/>
    <s v="Key Account"/>
    <s v="Univera Satış"/>
    <s v="Saha Satış"/>
    <s v="Yurt İçi"/>
    <s v="Türkiye"/>
    <s v="Dist"/>
  </r>
  <r>
    <m/>
    <m/>
    <x v="422"/>
    <s v="Q3"/>
    <x v="1"/>
    <x v="6"/>
    <m/>
    <s v="Hayat Kimya San.A.Ş"/>
    <s v="EH.03.001"/>
    <s v="Enroute Panorama - Çağrı Merkezi Hizmeti (MSD)"/>
    <s v="Univera - Hayat Kimya"/>
    <x v="19"/>
    <s v="Enroute"/>
    <s v="Enroute"/>
    <n v="21136.309999999998"/>
    <m/>
    <n v="35"/>
    <m/>
    <m/>
    <m/>
    <m/>
    <m/>
    <n v="739770.85"/>
    <m/>
    <m/>
    <m/>
    <m/>
    <m/>
    <m/>
    <s v="Hayat Kimya"/>
    <s v="Mevcut Müşteri"/>
    <s v="Yenileme"/>
    <s v="Hizmet"/>
    <s v="Çağrı Merkezi"/>
    <s v="Key Account"/>
    <s v="Univera Satış"/>
    <s v="Saha Satış"/>
    <s v="Yurt İçi"/>
    <s v="Türkiye"/>
    <s v="Merkez"/>
  </r>
  <r>
    <m/>
    <m/>
    <x v="422"/>
    <s v="Q3"/>
    <x v="1"/>
    <x v="6"/>
    <m/>
    <s v="JTI Tütün Ürünleri Pazarlama A.Ş."/>
    <s v="EH.03.001"/>
    <s v="Enroute Panorama - Çağrı Merkezi Hizmeti (MSD)"/>
    <s v="Univera - JTI"/>
    <x v="11"/>
    <s v="Enroute"/>
    <s v="Enroute"/>
    <n v="34200"/>
    <m/>
    <n v="12"/>
    <m/>
    <m/>
    <m/>
    <m/>
    <m/>
    <n v="410400"/>
    <m/>
    <m/>
    <m/>
    <m/>
    <m/>
    <m/>
    <s v="JTI"/>
    <s v="Mevcut Müşteri"/>
    <s v="Yenileme"/>
    <s v="Hizmet"/>
    <s v="Çağrı Merkezi"/>
    <s v="Key Account"/>
    <s v="Univera Satış"/>
    <s v="Saha Satış"/>
    <s v="Yurt İçi"/>
    <s v="Türkiye"/>
    <s v="Merkez"/>
  </r>
  <r>
    <m/>
    <m/>
    <x v="422"/>
    <s v="Q3"/>
    <x v="1"/>
    <x v="6"/>
    <m/>
    <s v="Hayat Kimya San.A.Ş"/>
    <s v="EH.03.008"/>
    <s v="Enroute Panorama - Çağrı Merkezi Hizmeti (DDI / OutSource)"/>
    <s v="Univera - Hayat Kimya"/>
    <x v="19"/>
    <s v="Enroute"/>
    <s v="Enroute"/>
    <n v="14567.539999999999"/>
    <m/>
    <n v="7"/>
    <m/>
    <m/>
    <m/>
    <m/>
    <m/>
    <n v="101972.78"/>
    <m/>
    <m/>
    <m/>
    <m/>
    <m/>
    <m/>
    <s v="Hayat Kimya"/>
    <s v="Mevcut Müşteri"/>
    <s v="Yenileme"/>
    <s v="Hizmet"/>
    <s v="Çağrı Merkezi"/>
    <s v="Key Account"/>
    <s v="Univera Satış"/>
    <s v="Saha Satış"/>
    <s v="Yurt İçi"/>
    <s v="Türkiye"/>
    <s v="Merkez"/>
  </r>
  <r>
    <m/>
    <m/>
    <x v="422"/>
    <s v="Q3"/>
    <x v="1"/>
    <x v="6"/>
    <m/>
    <s v="Hayat Kimya San.A.Ş"/>
    <s v="EH.03.008"/>
    <s v="Enroute Panorama - Çağrı Merkezi Hizmeti (DDI / OutSource)"/>
    <s v="Univera - Hayat Kimya"/>
    <x v="19"/>
    <s v="Enroute"/>
    <s v="Enroute"/>
    <n v="11941.869999999999"/>
    <m/>
    <n v="30"/>
    <m/>
    <m/>
    <m/>
    <m/>
    <m/>
    <n v="358256.1"/>
    <m/>
    <m/>
    <m/>
    <m/>
    <m/>
    <m/>
    <s v="Hayat Kimya"/>
    <s v="Mevcut Müşteri"/>
    <s v="Yenileme"/>
    <s v="Hizmet"/>
    <s v="Çağrı Merkezi"/>
    <s v="Key Account"/>
    <s v="Univera Satış"/>
    <s v="Saha Satış"/>
    <s v="Yurt İçi"/>
    <s v="Türkiye"/>
    <s v="Merkez"/>
  </r>
  <r>
    <m/>
    <m/>
    <x v="422"/>
    <s v="Q2"/>
    <x v="1"/>
    <x v="5"/>
    <m/>
    <s v="ERIKLI SU VE MESRUBAT SAN. TIC. A.S"/>
    <s v="EH.03.001"/>
    <s v="Enroute Panorama - Çafri Merkezi Hizmeti  (MSD)"/>
    <s v="Univera - Nestle Waters"/>
    <x v="11"/>
    <s v="Enroute"/>
    <s v="Enroute"/>
    <n v="13811.301651376145"/>
    <m/>
    <n v="27.25"/>
    <m/>
    <n v="376357.96590000001"/>
    <m/>
    <n v="-4.1250000000000002E-3"/>
    <m/>
    <n v="376357.97"/>
    <m/>
    <n v="0"/>
    <n v="0"/>
    <m/>
    <m/>
    <m/>
    <s v="Nestle"/>
    <s v="Mevcut Müşteri"/>
    <s v="Yenileme"/>
    <s v="Hizmet"/>
    <s v="Çağrı Merkezi"/>
    <s v="Key Account"/>
    <s v="Univera Satış"/>
    <s v="Saha Satış"/>
    <s v="Yurt İçi"/>
    <s v="Türkiye"/>
    <s v="Merkez"/>
  </r>
  <r>
    <m/>
    <m/>
    <x v="423"/>
    <s v="Q4"/>
    <x v="1"/>
    <x v="10"/>
    <m/>
    <s v="MİYA OTOMASYON VE BARKOD BILISIM SISTEMLERI SAN TİC. VE L.T.D. STI."/>
    <s v="WPH.03.001"/>
    <s v="Webplus HOSTİNG Hizmetİ"/>
    <s v="Univera - Kanal"/>
    <x v="5"/>
    <s v="Hosting"/>
    <s v="Webplus"/>
    <n v="2597.0100000000002"/>
    <m/>
    <n v="4"/>
    <m/>
    <n v="10388.040000000001"/>
    <m/>
    <m/>
    <m/>
    <n v="10388.040000000001"/>
    <m/>
    <m/>
    <m/>
    <n v="1000002626"/>
    <m/>
    <m/>
    <s v="Miya"/>
    <s v="Mevcut Müşteri"/>
    <s v="Yenileme"/>
    <s v="Hizmet"/>
    <s v="Hosting"/>
    <s v="Diğer"/>
    <s v="Kanal Satış"/>
    <s v="Miya"/>
    <s v="Yurt İçi"/>
    <s v="Türkiye"/>
    <s v="Merkez"/>
  </r>
  <r>
    <m/>
    <m/>
    <x v="423"/>
    <s v="Q4"/>
    <x v="1"/>
    <x v="10"/>
    <m/>
    <s v="MİYA OTOMASYON VE BARKOD BILISIM SISTEMLERI SAN TİC. VE L.T.D. STI."/>
    <s v="WPH.03.001"/>
    <s v="Webplus HOSTİNG Hizmetİ"/>
    <s v="Univera - Kanal"/>
    <x v="5"/>
    <s v="Hosting"/>
    <s v="Webplus"/>
    <n v="2597.0100000000002"/>
    <m/>
    <n v="1"/>
    <m/>
    <n v="2597.0100000000002"/>
    <m/>
    <m/>
    <m/>
    <n v="2597.0100000000002"/>
    <m/>
    <m/>
    <m/>
    <n v="1000002628"/>
    <m/>
    <m/>
    <s v="Miya"/>
    <s v="Mevcut Müşteri"/>
    <s v="Yenileme"/>
    <s v="Hizmet"/>
    <s v="Hosting"/>
    <s v="Diğer"/>
    <s v="Kanal Satış"/>
    <s v="Miya"/>
    <s v="Yurt İçi"/>
    <s v="Türkiye"/>
    <s v="Merkez"/>
  </r>
  <r>
    <m/>
    <m/>
    <x v="423"/>
    <s v="Q4"/>
    <x v="1"/>
    <x v="10"/>
    <m/>
    <s v="MİYA OTOMASYON VE BARKOD BILISIM SISTEMLERI SAN TİC. VE L.T.D. STI."/>
    <s v="WPH.03.001"/>
    <s v="Webplus HOSTİNG Hizmetİ"/>
    <s v="Univera - Kanal"/>
    <x v="5"/>
    <s v="Hosting"/>
    <s v="Webplus"/>
    <n v="3774"/>
    <m/>
    <n v="1"/>
    <m/>
    <n v="3774"/>
    <m/>
    <m/>
    <m/>
    <n v="3774"/>
    <m/>
    <m/>
    <m/>
    <n v="1000002628"/>
    <m/>
    <m/>
    <s v="Miya"/>
    <s v="Mevcut Müşteri"/>
    <s v="Yenileme"/>
    <s v="Hizmet"/>
    <s v="Hosting"/>
    <s v="Diğer"/>
    <s v="Kanal Satış"/>
    <s v="Miya"/>
    <s v="Yurt İçi"/>
    <s v="Türkiye"/>
    <s v="Merkez"/>
  </r>
  <r>
    <m/>
    <m/>
    <x v="423"/>
    <s v="Q4"/>
    <x v="1"/>
    <x v="10"/>
    <m/>
    <s v="MİYA OTOMASYON VE BARKOD BILISIM SISTEMLERI SAN TİC. VE L.T.D. STI."/>
    <s v="WPH.03.001"/>
    <s v="Webplus HOSTİNG Hizmetİ"/>
    <s v="Univera - Kanal"/>
    <x v="5"/>
    <s v="Hosting"/>
    <s v="Webplus"/>
    <n v="2422.04"/>
    <m/>
    <n v="1"/>
    <m/>
    <n v="2422.04"/>
    <m/>
    <m/>
    <m/>
    <n v="2422.04"/>
    <m/>
    <m/>
    <m/>
    <n v="1000002629"/>
    <m/>
    <m/>
    <s v="Miya"/>
    <s v="Mevcut Müşteri"/>
    <s v="Yenileme"/>
    <s v="Hizmet"/>
    <s v="Hosting"/>
    <s v="Diğer"/>
    <s v="Kanal Satış"/>
    <s v="Miya"/>
    <s v="Yurt İçi"/>
    <s v="Türkiye"/>
    <s v="Merkez"/>
  </r>
  <r>
    <m/>
    <m/>
    <x v="423"/>
    <s v="Q4"/>
    <x v="1"/>
    <x v="10"/>
    <m/>
    <s v="MİYA OTOMASYON VE BARKOD BILISIM SISTEMLERI SAN TİC. VE L.T.D. STI."/>
    <s v="WPH.03.001"/>
    <s v="Webplus HOSTİNG Hizmetİ"/>
    <s v="Univera - Kanal"/>
    <x v="5"/>
    <s v="Hosting"/>
    <s v="Webplus"/>
    <n v="5931.81"/>
    <m/>
    <n v="1"/>
    <m/>
    <n v="5931.81"/>
    <m/>
    <m/>
    <m/>
    <n v="5931.81"/>
    <m/>
    <m/>
    <m/>
    <n v="1000002629"/>
    <m/>
    <m/>
    <s v="Miya"/>
    <s v="Mevcut Müşteri"/>
    <s v="Yenileme"/>
    <s v="Hizmet"/>
    <s v="Hosting"/>
    <s v="Diğer"/>
    <s v="Kanal Satış"/>
    <s v="Miya"/>
    <s v="Yurt İçi"/>
    <s v="Türkiye"/>
    <s v="Merkez"/>
  </r>
  <r>
    <m/>
    <m/>
    <x v="423"/>
    <s v="Q4"/>
    <x v="1"/>
    <x v="10"/>
    <m/>
    <s v="MİYA OTOMASYON VE BARKOD BILISIM SISTEMLERI SAN TİC. VE L.T.D. STI."/>
    <s v="WPH.03.001"/>
    <s v="Webplus HOSTİNG Hizmetİ"/>
    <s v="Univera - Kanal"/>
    <x v="5"/>
    <s v="Hosting"/>
    <s v="Webplus"/>
    <n v="3622.12"/>
    <m/>
    <n v="2"/>
    <m/>
    <n v="7244.24"/>
    <m/>
    <m/>
    <m/>
    <n v="7244.24"/>
    <m/>
    <m/>
    <m/>
    <n v="1000002630"/>
    <m/>
    <m/>
    <s v="Miya"/>
    <s v="Mevcut Müşteri"/>
    <s v="Yenileme"/>
    <s v="Hizmet"/>
    <s v="Hosting"/>
    <s v="Diğer"/>
    <s v="Kanal Satış"/>
    <s v="Miya"/>
    <s v="Yurt İçi"/>
    <s v="Türkiye"/>
    <s v="Merkez"/>
  </r>
  <r>
    <m/>
    <m/>
    <x v="423"/>
    <s v="Q4"/>
    <x v="1"/>
    <x v="10"/>
    <m/>
    <s v="MİYA OTOMASYON VE BARKOD BILISIM SISTEMLERI SAN TİC. VE L.T.D. STI."/>
    <s v="WPH.03.001"/>
    <s v="Webplus HOSTİNG Hizmetİ"/>
    <s v="Univera - Kanal"/>
    <x v="5"/>
    <s v="Hosting"/>
    <s v="Webplus"/>
    <n v="2597.0099999999998"/>
    <m/>
    <n v="3"/>
    <m/>
    <n v="7791.03"/>
    <m/>
    <m/>
    <m/>
    <n v="7791.03"/>
    <m/>
    <m/>
    <m/>
    <n v="1000002630"/>
    <m/>
    <m/>
    <s v="Miya"/>
    <s v="Mevcut Müşteri"/>
    <s v="Yenileme"/>
    <s v="Hizmet"/>
    <s v="Hosting"/>
    <s v="Diğer"/>
    <s v="Kanal Satış"/>
    <s v="Miya"/>
    <s v="Yurt İçi"/>
    <s v="Türkiye"/>
    <s v="Merkez"/>
  </r>
  <r>
    <m/>
    <m/>
    <x v="423"/>
    <s v="Q4"/>
    <x v="1"/>
    <x v="10"/>
    <m/>
    <s v="MİYA OTOMASYON VE BARKOD BILISIM SISTEMLERI SAN TİC. VE L.T.D. STI."/>
    <s v="WPH.03.001"/>
    <s v="Webplus HOSTİNG Hizmetİ"/>
    <s v="Univera - Kanal"/>
    <x v="5"/>
    <s v="Hosting"/>
    <s v="Webplus"/>
    <n v="2988.88"/>
    <m/>
    <n v="1"/>
    <m/>
    <n v="2988.88"/>
    <m/>
    <m/>
    <m/>
    <n v="2988.88"/>
    <m/>
    <m/>
    <m/>
    <n v="1000002630"/>
    <m/>
    <m/>
    <s v="Miya"/>
    <s v="Mevcut Müşteri"/>
    <s v="Yenileme"/>
    <s v="Hizmet"/>
    <s v="Hosting"/>
    <s v="Diğer"/>
    <s v="Kanal Satış"/>
    <s v="Miya"/>
    <s v="Yurt İçi"/>
    <s v="Türkiye"/>
    <s v="Merkez"/>
  </r>
  <r>
    <m/>
    <m/>
    <x v="423"/>
    <s v="Q4"/>
    <x v="1"/>
    <x v="10"/>
    <m/>
    <s v="MİYA OTOMASYON VE BARKOD BILISIM SISTEMLERI SAN TİC. VE L.T.D. STI."/>
    <s v="WPH.03.001"/>
    <s v="Webplus HOSTİNG Hizmetİ"/>
    <s v="Univera - Kanal"/>
    <x v="5"/>
    <s v="Hosting"/>
    <s v="Webplus"/>
    <n v="2969.57"/>
    <m/>
    <n v="1"/>
    <m/>
    <n v="2969.57"/>
    <m/>
    <m/>
    <m/>
    <n v="2969.57"/>
    <m/>
    <m/>
    <m/>
    <n v="1000002631"/>
    <m/>
    <m/>
    <s v="Miya"/>
    <s v="Mevcut Müşteri"/>
    <s v="Yenileme"/>
    <s v="Hizmet"/>
    <s v="Hosting"/>
    <s v="Diğer"/>
    <s v="Kanal Satış"/>
    <s v="Miya"/>
    <s v="Yurt İçi"/>
    <s v="Türkiye"/>
    <s v="Merkez"/>
  </r>
  <r>
    <m/>
    <m/>
    <x v="423"/>
    <s v="Q4"/>
    <x v="1"/>
    <x v="10"/>
    <m/>
    <s v="MİYA OTOMASYON VE BARKOD BILISIM SISTEMLERI SAN TİC. VE L.T.D. STI."/>
    <s v="WPH.03.001"/>
    <s v="Webplus HOSTİNG Hizmetİ"/>
    <s v="Univera - Kanal"/>
    <x v="5"/>
    <s v="Hosting"/>
    <s v="Webplus"/>
    <n v="2984.73"/>
    <m/>
    <n v="1"/>
    <m/>
    <n v="2984.73"/>
    <m/>
    <m/>
    <m/>
    <n v="2984.73"/>
    <m/>
    <m/>
    <m/>
    <n v="1000002631"/>
    <m/>
    <m/>
    <s v="Miya"/>
    <s v="Mevcut Müşteri"/>
    <s v="Yenileme"/>
    <s v="Hizmet"/>
    <s v="Hosting"/>
    <s v="Diğer"/>
    <s v="Kanal Satış"/>
    <s v="Miya"/>
    <s v="Yurt İçi"/>
    <s v="Türkiye"/>
    <s v="Merkez"/>
  </r>
  <r>
    <m/>
    <m/>
    <x v="423"/>
    <s v="Q4"/>
    <x v="1"/>
    <x v="10"/>
    <m/>
    <s v="JOY İÇECEK DAĞITIM TURİZM TİCARET İTHALAT VE İHRACAT LİMİTED ŞİRKETİ"/>
    <s v="UH.01.002"/>
    <s v="Unidox Kontör"/>
    <s v="Univera Kontör Satışı"/>
    <x v="21"/>
    <s v="E-Dönüşüm"/>
    <s v="Unidox"/>
    <n v="2.4790000000000001"/>
    <m/>
    <n v="10000"/>
    <m/>
    <n v="24790"/>
    <m/>
    <m/>
    <m/>
    <n v="24790"/>
    <m/>
    <m/>
    <m/>
    <n v="1000002625"/>
    <m/>
    <m/>
    <s v="Joy İçecek"/>
    <s v="Yeni Müşteri"/>
    <s v="Yeni Satış"/>
    <s v="Kontor"/>
    <s v="Kontor Satışı"/>
    <s v="Diğer"/>
    <s v="Univera Satış"/>
    <s v="Saha Satış"/>
    <s v="Yurt İçi"/>
    <s v="Türkiye"/>
    <s v="Merkez"/>
  </r>
  <r>
    <m/>
    <m/>
    <x v="423"/>
    <s v="Q4"/>
    <x v="1"/>
    <x v="10"/>
    <m/>
    <s v="PANASONİC ELECTRİC WORKS ELEKTRİK SANAYİ VE TİCARET ANONİM ŞİRKETİ"/>
    <s v="SH.03.002"/>
    <s v="Stokbar Panorama - Uzman Destek Hizmeti"/>
    <s v="Univera - Panasonic"/>
    <x v="12"/>
    <s v="Stokbar"/>
    <s v="Standart"/>
    <n v="165000"/>
    <m/>
    <n v="1"/>
    <m/>
    <n v="165000"/>
    <m/>
    <m/>
    <m/>
    <n v="165000"/>
    <m/>
    <m/>
    <m/>
    <n v="1000002644"/>
    <m/>
    <m/>
    <s v="Panasonic"/>
    <s v="Mevcut Müşteri"/>
    <s v="Yenileme"/>
    <s v="Hizmet"/>
    <s v="Uzman Destek Hizmeti"/>
    <s v="Diğer"/>
    <s v="Univera Satış"/>
    <s v="Saha Satış"/>
    <s v="Yurt İçi"/>
    <s v="Türkiye"/>
    <s v="Merkez"/>
  </r>
  <r>
    <m/>
    <m/>
    <x v="423"/>
    <s v="Q4"/>
    <x v="1"/>
    <x v="10"/>
    <m/>
    <s v="GDZ ELEKTRİK DAĞITIM A.Ş."/>
    <s v="QH.02.001"/>
    <s v="Quest Panorama - Yazılım Bakımı, Yaşatma ve Merkezi Destek Hizmeti"/>
    <s v="Univera - Aydem"/>
    <x v="13"/>
    <s v="Quest"/>
    <s v="Enterprise"/>
    <n v="59973"/>
    <m/>
    <n v="1"/>
    <m/>
    <n v="59973"/>
    <m/>
    <m/>
    <m/>
    <n v="59973"/>
    <m/>
    <m/>
    <m/>
    <n v="1000002633"/>
    <m/>
    <m/>
    <s v="Aydem - Gediz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423"/>
    <s v="Q4"/>
    <x v="1"/>
    <x v="10"/>
    <m/>
    <s v="HEDEF DIRECT İLETİŞİM ÇÖZÜMLERİ"/>
    <s v="QH.02.001"/>
    <s v="Quest Panorama - Yazılım Bakımı, Yaşatma ve Merkezi Destek Hizmeti"/>
    <s v="Univera - Vileda"/>
    <x v="18"/>
    <s v="Quest"/>
    <s v="Enterprise"/>
    <n v="100000"/>
    <m/>
    <n v="1"/>
    <m/>
    <n v="100000"/>
    <m/>
    <m/>
    <m/>
    <n v="100000"/>
    <m/>
    <m/>
    <m/>
    <n v="1000002647"/>
    <m/>
    <m/>
    <s v="Vileda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423"/>
    <s v="Q3"/>
    <x v="1"/>
    <x v="7"/>
    <m/>
    <s v="Satem Grup Gıda Dağıtım Ve Pazarlama A. Ş."/>
    <s v="EH.02.004"/>
    <s v="Enroute Panorama FundManager Module - Fon ve Bütçe Yönetimi Yazılım Bakımı Hizmeti"/>
    <s v="Univera - Oyak Grup"/>
    <x v="19"/>
    <s v="Enroute"/>
    <s v="Enroute"/>
    <n v="172818.16"/>
    <m/>
    <n v="1"/>
    <m/>
    <m/>
    <m/>
    <n v="0"/>
    <m/>
    <n v="172818.16"/>
    <m/>
    <m/>
    <m/>
    <m/>
    <m/>
    <m/>
    <s v="Oyak Grup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423"/>
    <s v="Q3"/>
    <x v="1"/>
    <x v="7"/>
    <m/>
    <s v="Satem Grup Gıda Dağıtım Ve Pazarlama A. Ş."/>
    <s v="EH.02.001"/>
    <s v="Enroute Panorama - Yazılım Bakımı, Yaşatma ve Merkezi Destek Hizmeti"/>
    <s v="Univera - Oyak Grup"/>
    <x v="19"/>
    <s v="Enroute"/>
    <s v="Enroute"/>
    <n v="2585070.62"/>
    <m/>
    <n v="1"/>
    <m/>
    <m/>
    <m/>
    <n v="0"/>
    <m/>
    <n v="2585070.62"/>
    <m/>
    <m/>
    <m/>
    <m/>
    <m/>
    <m/>
    <s v="Oyak Grup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423"/>
    <s v="Q3"/>
    <x v="1"/>
    <x v="7"/>
    <m/>
    <s v="PERNOD RICARD İSTANBUL İÇ VE DIŞ TİC. LTD. ŞTİ"/>
    <s v="EH.05.002"/>
    <s v="Enroute Panorama - Rapor Geliştirme Hizmeti"/>
    <s v="Univera - Pernod Ricard"/>
    <x v="13"/>
    <s v="Enroute"/>
    <s v="Enroute"/>
    <n v="8261.51"/>
    <m/>
    <n v="5.5"/>
    <m/>
    <n v="45438.305"/>
    <m/>
    <n v="0"/>
    <m/>
    <n v="45438.305"/>
    <m/>
    <m/>
    <m/>
    <m/>
    <m/>
    <m/>
    <s v="Pernod Ricard"/>
    <s v="Mevcut Müşteri"/>
    <s v="Yeni Satış"/>
    <s v="Hizmet"/>
    <s v="Rapor Geliştirme"/>
    <s v="Key Account"/>
    <s v="Univera Satış"/>
    <s v="Saha Satış"/>
    <s v="Yurt İçi"/>
    <s v="Türkiye"/>
    <s v="Merkez"/>
  </r>
  <r>
    <m/>
    <m/>
    <x v="423"/>
    <s v="Q3"/>
    <x v="1"/>
    <x v="7"/>
    <m/>
    <s v="PERNOD RICARD İSTANBUL İÇ VE DIŞ TİC. LTD. ŞTİ"/>
    <s v="EH.05.002"/>
    <s v="Enroute Panorama - Rapor Geliştirme Hizmeti"/>
    <s v="Univera - Pernod Ricard"/>
    <x v="13"/>
    <s v="Enroute"/>
    <s v="Enroute"/>
    <n v="8261.51"/>
    <m/>
    <n v="1"/>
    <m/>
    <n v="8261.51"/>
    <m/>
    <n v="0"/>
    <m/>
    <n v="8261.51"/>
    <m/>
    <m/>
    <m/>
    <m/>
    <m/>
    <m/>
    <s v="Pernod Ricard"/>
    <s v="Mevcut Müşteri"/>
    <s v="Yeni Satış"/>
    <s v="Hizmet"/>
    <s v="Rapor Geliştirme"/>
    <s v="Key Account"/>
    <s v="Univera Satış"/>
    <s v="Saha Satış"/>
    <s v="Yurt İçi"/>
    <s v="Türkiye"/>
    <s v="Merkez"/>
  </r>
  <r>
    <m/>
    <m/>
    <x v="423"/>
    <s v="Q3"/>
    <x v="1"/>
    <x v="7"/>
    <m/>
    <s v="PERNOD RICARD İSTANBUL İÇ VE DIŞ TİC. LTD. ŞTİ"/>
    <s v="EH.05.002"/>
    <s v="Enroute Panorama - Rapor Geliştirme Hizmeti"/>
    <s v="Univera - Pernod Ricard"/>
    <x v="13"/>
    <s v="Enroute"/>
    <s v="Enroute"/>
    <n v="8261.51"/>
    <m/>
    <n v="5.3"/>
    <m/>
    <n v="43786.002999999997"/>
    <m/>
    <n v="0"/>
    <m/>
    <n v="43786.002999999997"/>
    <m/>
    <m/>
    <m/>
    <m/>
    <m/>
    <m/>
    <s v="Pernod Ricard"/>
    <s v="Mevcut Müşteri"/>
    <s v="Yeni Satış"/>
    <s v="Hizmet"/>
    <s v="Rapor Geliştirme"/>
    <s v="Key Account"/>
    <s v="Univera Satış"/>
    <s v="Saha Satış"/>
    <s v="Yurt İçi"/>
    <s v="Türkiye"/>
    <s v="Merkez"/>
  </r>
  <r>
    <m/>
    <m/>
    <x v="423"/>
    <s v="Q3"/>
    <x v="1"/>
    <x v="7"/>
    <m/>
    <s v="PERNOD RICARD İSTANBUL İÇ VE DIŞ TİC. LTD. ŞTİ"/>
    <s v="EH.01.001"/>
    <s v="Enroute Panorama - Proje ve Ürün Yönetimi Danışmanlığı Hizmeti"/>
    <s v="Univera - Pernod Ricard"/>
    <x v="13"/>
    <s v="Enroute"/>
    <s v="Enroute"/>
    <n v="9638.42"/>
    <m/>
    <n v="2"/>
    <m/>
    <n v="19276.84"/>
    <m/>
    <n v="0"/>
    <m/>
    <n v="19276.84"/>
    <m/>
    <m/>
    <m/>
    <m/>
    <m/>
    <m/>
    <s v="Pernod Ricard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423"/>
    <s v="Q3"/>
    <x v="1"/>
    <x v="7"/>
    <m/>
    <s v="PERNOD RICARD İSTANBUL İÇ VE DIŞ TİC. LTD. ŞTİ"/>
    <s v="EH.01.001"/>
    <s v="Enroute Panorama - Proje ve Ürün Yönetimi Danışmanlığı Hizmeti"/>
    <s v="Univera - Pernod Ricard"/>
    <x v="13"/>
    <s v="Enroute"/>
    <s v="Enroute"/>
    <n v="11420.32"/>
    <m/>
    <n v="2"/>
    <m/>
    <n v="22840.639999999999"/>
    <m/>
    <n v="0"/>
    <m/>
    <n v="22840.639999999999"/>
    <m/>
    <m/>
    <m/>
    <m/>
    <m/>
    <m/>
    <s v="Pernod Ricard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423"/>
    <s v="Q4"/>
    <x v="1"/>
    <x v="10"/>
    <m/>
    <s v="Tadım Gıda Maddeleri San. ve Tic. A.Ş."/>
    <s v="EH.06.001"/>
    <s v="Enroute Panorama - Hosting Hizmeti"/>
    <s v="Univera - Tadım"/>
    <x v="19"/>
    <s v="Hosting"/>
    <s v="Enterprise"/>
    <n v="152386.26"/>
    <m/>
    <n v="1"/>
    <m/>
    <n v="152386.26"/>
    <m/>
    <m/>
    <m/>
    <n v="152386.26"/>
    <m/>
    <m/>
    <m/>
    <n v="1000002639"/>
    <m/>
    <m/>
    <s v="Tadım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423"/>
    <s v="Q3"/>
    <x v="1"/>
    <x v="7"/>
    <m/>
    <s v="Satem Grup Gıda Dağıtım Ve Pazarlama A. Ş."/>
    <s v="EH.03.001"/>
    <s v="Enroute Panorama - Çağrı Merkezi Hizmeti (MSD)"/>
    <s v="Univera - Oyak Grup"/>
    <x v="19"/>
    <s v="Enroute"/>
    <s v="Enroute"/>
    <n v="21698.311000000002"/>
    <m/>
    <n v="54"/>
    <m/>
    <m/>
    <m/>
    <n v="0"/>
    <m/>
    <n v="1171708.794"/>
    <m/>
    <m/>
    <m/>
    <m/>
    <m/>
    <m/>
    <s v="Oyak Grup"/>
    <s v="Mevcut Müşteri"/>
    <s v="Yenileme"/>
    <s v="Hizmet"/>
    <s v="Çağrı Merkezi"/>
    <s v="Key Account"/>
    <s v="Univera Satış"/>
    <s v="Saha Satış"/>
    <s v="Yurt İçi"/>
    <s v="Türkiye"/>
    <s v="Merkez"/>
  </r>
  <r>
    <m/>
    <m/>
    <x v="424"/>
    <s v="Q4"/>
    <x v="1"/>
    <x v="10"/>
    <m/>
    <s v="BEREKET PAZARLAMA İÇ VE DIŞ TİC. LTD. ŞTİ"/>
    <s v="UH.01.002"/>
    <s v="Unidox Kontör"/>
    <s v="Univera Kontör Satışı"/>
    <x v="21"/>
    <s v="E-Dönüşüm"/>
    <s v="Unidox"/>
    <n v="2.125"/>
    <m/>
    <n v="10000"/>
    <m/>
    <n v="21250"/>
    <m/>
    <m/>
    <m/>
    <n v="21250"/>
    <m/>
    <m/>
    <m/>
    <n v="1000002664"/>
    <m/>
    <m/>
    <s v="Bereket Pazarlama"/>
    <s v="Mevcut Müşteri"/>
    <s v="Yeni Satış"/>
    <s v="Kontor"/>
    <s v="Kontor Satışı"/>
    <s v="Diğer"/>
    <s v="Univera Satış"/>
    <s v="Saha Satış"/>
    <s v="Yurt İçi"/>
    <s v="Türkiye"/>
    <s v="Merkez"/>
  </r>
  <r>
    <m/>
    <m/>
    <x v="424"/>
    <s v="Q4"/>
    <x v="1"/>
    <x v="10"/>
    <m/>
    <s v="ERBAK - ULUDAĞ PAZARLAMA SATIŞ VE DAĞITIM ANONİM ŞİRKETİ/SANAL POS"/>
    <s v="EH.06.001"/>
    <s v="Enroute Panorama - Hosting Hizmeti"/>
    <s v="Univera - Uludağ İçecek"/>
    <x v="19"/>
    <s v="Hosting"/>
    <s v="Enterprise"/>
    <n v="2049948"/>
    <m/>
    <n v="1"/>
    <m/>
    <n v="719856.72"/>
    <m/>
    <m/>
    <m/>
    <n v="2049948"/>
    <m/>
    <m/>
    <m/>
    <n v="1000002680"/>
    <m/>
    <m/>
    <s v="Uludağ İçecek"/>
    <s v="Mevcut Müşteri"/>
    <s v="Yenileme"/>
    <s v="Hizmet"/>
    <s v="Hosting"/>
    <s v="Key Account"/>
    <s v="Univera Satış"/>
    <s v="Saha Satış"/>
    <s v="Yurt İçi"/>
    <s v="Türkiye"/>
    <s v="Merkez"/>
  </r>
  <r>
    <m/>
    <m/>
    <x v="424"/>
    <s v="Q4"/>
    <x v="1"/>
    <x v="10"/>
    <m/>
    <s v="ERBAK - ULUDAĞ PAZARLAMA SATIŞ VE DAĞITIM ANONİM ŞİRKETİ/SANAL POS"/>
    <s v="EH.06.001"/>
    <s v="Enroute Panorama - Hosting Hizmeti"/>
    <s v="Univera - Uludağ İçecek"/>
    <x v="19"/>
    <s v="Hosting"/>
    <s v="Enterprise"/>
    <n v="2049948"/>
    <m/>
    <n v="-1"/>
    <m/>
    <n v="719856.72"/>
    <m/>
    <m/>
    <m/>
    <n v="-2049948"/>
    <m/>
    <m/>
    <m/>
    <n v="1000002680"/>
    <m/>
    <m/>
    <s v="Uludağ İçecek"/>
    <s v="Mevcut Müşteri"/>
    <s v="Yenileme"/>
    <s v="Hizmet"/>
    <s v="Hosting"/>
    <s v="Key Account"/>
    <s v="Univera Satış"/>
    <s v="Saha Satış"/>
    <s v="Yurt İçi"/>
    <s v="Türkiye"/>
    <s v="Merkez"/>
  </r>
  <r>
    <m/>
    <m/>
    <x v="425"/>
    <s v="Q4"/>
    <x v="1"/>
    <x v="10"/>
    <m/>
    <s v="Erza Gıda A.ş"/>
    <s v="UH.01.002"/>
    <s v="Unidox Kontör"/>
    <s v="Univera Kontör Satışı"/>
    <x v="21"/>
    <s v="E-Dönüşüm"/>
    <s v="Unidox"/>
    <n v="3"/>
    <m/>
    <n v="20000"/>
    <m/>
    <n v="60000"/>
    <m/>
    <n v="0"/>
    <m/>
    <n v="60000"/>
    <m/>
    <m/>
    <m/>
    <n v="1000002697"/>
    <m/>
    <m/>
    <s v="Mey İçki"/>
    <s v="Mevcut Müşteri"/>
    <s v="Yeni Satış"/>
    <s v="Kontor"/>
    <s v="Kontor Satışı"/>
    <s v="Diğer"/>
    <s v="Univera Satış"/>
    <s v="Saha Satış"/>
    <s v="Yurt İçi"/>
    <s v="Türkiye"/>
    <s v="Dist"/>
  </r>
  <r>
    <m/>
    <m/>
    <x v="425"/>
    <s v="Q4"/>
    <x v="1"/>
    <x v="10"/>
    <m/>
    <s v="RECKITT BENCKİSER TEMİZLİK MALZEMESİ SAN. VE TİC. A.Ş."/>
    <s v="SH.02.001"/>
    <s v="Stokbar Panorama - Yazılım Bakımı Hizmeti"/>
    <s v="Univera - Reckitt Benckiser"/>
    <x v="19"/>
    <s v="Stokbar"/>
    <s v="Standart"/>
    <n v="148500"/>
    <m/>
    <n v="1"/>
    <m/>
    <n v="148500"/>
    <m/>
    <n v="0"/>
    <m/>
    <n v="148500"/>
    <m/>
    <m/>
    <m/>
    <n v="1000002711"/>
    <m/>
    <m/>
    <s v="R. Benckiser"/>
    <s v="Mevcut Müşteri"/>
    <s v="Yeni Satış"/>
    <s v="Hizmet"/>
    <s v="Bakım ve Destek Hizmeti"/>
    <s v="Diğer"/>
    <s v="Univera Satış"/>
    <s v="Saha Satış"/>
    <s v="Yurt İçi"/>
    <s v="Türkiye"/>
    <s v="Merkez"/>
  </r>
  <r>
    <m/>
    <m/>
    <x v="425"/>
    <s v="Q4"/>
    <x v="1"/>
    <x v="10"/>
    <m/>
    <s v="DOĞUŞ ÇAY VE GIDA MADD.ÜRT.PAZ.İTH.İHR.A.Ş"/>
    <s v="SH.01.001"/>
    <s v="Stokbar Panorama - Proje ve Ürün Yönetimi Danışmanlığı Hizmeti"/>
    <s v="Univera Doğuş Çay Projesi"/>
    <x v="12"/>
    <s v="Stokbar"/>
    <s v="Standart"/>
    <n v="24500"/>
    <m/>
    <n v="14"/>
    <m/>
    <n v="343000"/>
    <m/>
    <n v="0"/>
    <m/>
    <n v="343000"/>
    <m/>
    <m/>
    <m/>
    <n v="1000002688"/>
    <m/>
    <m/>
    <s v="Doğuş Çay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425"/>
    <s v="Q4"/>
    <x v="1"/>
    <x v="10"/>
    <m/>
    <s v="RECKITT BENCKİSER TEMİZLİK MALZEMESİ SAN. VE TİC. A.Ş."/>
    <s v="SH.01.001"/>
    <s v="Stokbar Panorama - Proje ve Ürün Yönetimi Danışmanlığı Hizmeti"/>
    <s v="Univera - Reckitt Benckiser"/>
    <x v="19"/>
    <s v="Stokbar"/>
    <s v="Standart"/>
    <n v="4410"/>
    <m/>
    <n v="47"/>
    <m/>
    <n v="207270"/>
    <m/>
    <n v="0"/>
    <m/>
    <n v="207270"/>
    <m/>
    <m/>
    <m/>
    <n v="1000002710"/>
    <m/>
    <m/>
    <s v="R. Benckiser"/>
    <s v="Mevcut Müşteri"/>
    <s v="Yeni Satış"/>
    <s v="Hizmet"/>
    <s v="Proje Yönetimi ve Danışmanlık"/>
    <s v="Diğer"/>
    <s v="Univera Satış"/>
    <s v="Saha Satış"/>
    <s v="Yurt İçi"/>
    <s v="Türkiye"/>
    <s v="Merkez"/>
  </r>
  <r>
    <m/>
    <m/>
    <x v="425"/>
    <s v="Q4"/>
    <x v="1"/>
    <x v="10"/>
    <m/>
    <s v="RECKITT BENCKİSER TEMİZLİK MALZEMESİ SAN. VE TİC. A.Ş."/>
    <s v="SY.01.009"/>
    <s v="Stokbar Panorama - Platform Back Office Kullanıcı Yazılımı"/>
    <s v="Univera - Reckitt Benckiser"/>
    <x v="19"/>
    <s v="Stokbar"/>
    <s v="Standart"/>
    <n v="2441.25"/>
    <m/>
    <n v="32"/>
    <m/>
    <n v="78120"/>
    <m/>
    <n v="0"/>
    <m/>
    <n v="78120"/>
    <m/>
    <m/>
    <m/>
    <n v="1000002710"/>
    <m/>
    <m/>
    <s v="R. Benckiser"/>
    <s v="Mevcut Müşteri"/>
    <s v="Yeni Satış"/>
    <s v="Lisans"/>
    <s v="Lisans Satışı"/>
    <s v="Diğer"/>
    <s v="Univera Satış"/>
    <s v="Saha Satış"/>
    <s v="Yurt İçi"/>
    <s v="Türkiye"/>
    <s v="Merkez"/>
  </r>
  <r>
    <m/>
    <m/>
    <x v="425"/>
    <s v="Q4"/>
    <x v="1"/>
    <x v="10"/>
    <m/>
    <s v="RECKITT BENCKİSER TEMİZLİK MALZEMESİ SAN. VE TİC. A.Ş."/>
    <s v="SY.01.008"/>
    <s v="Stokbar Panorama - Depo / Lokasyon Yazılımı"/>
    <s v="Univera - Reckitt Benckiser"/>
    <x v="19"/>
    <s v="Stokbar"/>
    <s v="Standart"/>
    <n v="10687.5"/>
    <m/>
    <n v="22"/>
    <m/>
    <n v="235125"/>
    <m/>
    <n v="0"/>
    <m/>
    <n v="235125"/>
    <m/>
    <m/>
    <m/>
    <n v="1000002710"/>
    <m/>
    <m/>
    <s v="R. Benckiser"/>
    <s v="Mevcut Müşteri"/>
    <s v="Yeni Satış"/>
    <s v="Lisans"/>
    <s v="Lisans Satışı"/>
    <s v="Diğer"/>
    <s v="Univera Satış"/>
    <s v="Saha Satış"/>
    <s v="Yurt İçi"/>
    <s v="Türkiye"/>
    <s v="Merkez"/>
  </r>
  <r>
    <m/>
    <m/>
    <x v="425"/>
    <s v="Q4"/>
    <x v="1"/>
    <x v="10"/>
    <m/>
    <s v="RECKITT BENCKİSER TEMİZLİK MALZEMESİ SAN. VE TİC. A.Ş."/>
    <s v="SY.01.005"/>
    <s v="Stokbar Panorama - Depo &amp; Üretim Yönetimi Çözüm Yazılımı (Business)"/>
    <s v="Univera - Reckitt Benckiser"/>
    <x v="19"/>
    <s v="Stokbar"/>
    <s v="Standart"/>
    <n v="42195"/>
    <m/>
    <n v="1"/>
    <m/>
    <n v="42195"/>
    <m/>
    <n v="0"/>
    <m/>
    <n v="42195"/>
    <m/>
    <m/>
    <m/>
    <n v="1000002710"/>
    <m/>
    <m/>
    <s v="R. Benckiser"/>
    <s v="Mevcut Müşteri"/>
    <s v="Yeni Satış"/>
    <s v="Lisans"/>
    <s v="Lisans Satışı"/>
    <s v="Diğer"/>
    <s v="Univera Satış"/>
    <s v="Saha Satış"/>
    <s v="Yurt İçi"/>
    <s v="Türkiye"/>
    <s v="Merkez"/>
  </r>
  <r>
    <m/>
    <m/>
    <x v="425"/>
    <s v="Q4"/>
    <x v="1"/>
    <x v="10"/>
    <m/>
    <s v="RECKITT BENCKİSER TEMİZLİK MALZEMESİ SAN. VE TİC. A.Ş."/>
    <s v="SH.03.004"/>
    <s v="Stokbar Panorama - Çağrı Merkezi Hizmeti (Depo/Lokasyon)"/>
    <s v="Univera - Reckitt Benckiser"/>
    <x v="19"/>
    <s v="Stokbar"/>
    <s v="Standart"/>
    <n v="2400"/>
    <m/>
    <n v="32"/>
    <m/>
    <n v="76800"/>
    <m/>
    <n v="0"/>
    <m/>
    <n v="76800"/>
    <m/>
    <m/>
    <m/>
    <n v="1000002711"/>
    <m/>
    <m/>
    <s v="R. Benckiser"/>
    <s v="Mevcut Müşteri"/>
    <s v="Yeni Satış"/>
    <s v="Hizmet"/>
    <s v="Çağrı Merkezi"/>
    <s v="Diğer"/>
    <s v="Univera Satış"/>
    <s v="Saha Satış"/>
    <s v="Yurt İçi"/>
    <s v="Türkiye"/>
    <s v="Merkez"/>
  </r>
  <r>
    <m/>
    <m/>
    <x v="425"/>
    <s v="Q4"/>
    <x v="1"/>
    <x v="10"/>
    <m/>
    <s v="ERBAK - ULUDAĞ PAZARLAMA SATIŞ VE DAĞITIM ANONİM ŞİRKETİ/SANAL POS"/>
    <s v="QH.02.001"/>
    <s v="Quest Panorama - Yazılım Bakımı, Yaşatma ve Merkezi Destek Hizmeti"/>
    <s v="Univera - Uludağ İçecek"/>
    <x v="19"/>
    <s v="Quest"/>
    <s v="Enterprise"/>
    <n v="94741.33"/>
    <m/>
    <n v="1"/>
    <m/>
    <n v="94741.33"/>
    <m/>
    <m/>
    <m/>
    <n v="94741.33"/>
    <m/>
    <m/>
    <m/>
    <n v="1000002695"/>
    <m/>
    <m/>
    <s v="Uludağ İçecek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425"/>
    <s v="Q4"/>
    <x v="1"/>
    <x v="10"/>
    <m/>
    <s v="ERBAK - ULUDAĞ PAZARLAMA SATIŞ VE DAĞITIM ANONİM ŞİRKETİ/SANAL POS"/>
    <s v="QH.02.001"/>
    <s v="Quest Panorama - Yazılım Bakımı, Yaşatma ve Merkezi Destek Hizmeti"/>
    <s v="Univera - Uludağ İçecek"/>
    <x v="19"/>
    <s v="Quest"/>
    <s v="Enterprise"/>
    <n v="94846.85"/>
    <m/>
    <n v="1"/>
    <m/>
    <n v="94846.85"/>
    <m/>
    <m/>
    <m/>
    <n v="94846.85"/>
    <m/>
    <m/>
    <m/>
    <n v="1000002695"/>
    <m/>
    <m/>
    <s v="Uludağ İçecek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425"/>
    <s v="Q3"/>
    <x v="1"/>
    <x v="7"/>
    <m/>
    <s v="PERNOD RICARD İSTANBUL İÇ VE DIŞ TİC. LTD. ŞTİ"/>
    <s v="EH.05.001"/>
    <s v="Enroute Panorama - Yazılım Geliştirme Hizmeti"/>
    <s v="Univera - Pernod Ricard"/>
    <x v="13"/>
    <s v="Enroute"/>
    <s v="Enroute"/>
    <n v="11420"/>
    <m/>
    <n v="4.5"/>
    <m/>
    <n v="51390"/>
    <m/>
    <n v="0"/>
    <m/>
    <n v="51390"/>
    <m/>
    <m/>
    <m/>
    <m/>
    <m/>
    <m/>
    <s v="Pernod Ricard"/>
    <s v="Mevcut Müşteri"/>
    <s v="Yeni Satış"/>
    <s v="Hizmet"/>
    <s v="Yazılım Geliştirme"/>
    <s v="Key Account"/>
    <s v="Univera Satış"/>
    <s v="Saha Satış"/>
    <s v="Yurt İçi"/>
    <s v="Türkiye"/>
    <s v="Merkez"/>
  </r>
  <r>
    <m/>
    <m/>
    <x v="425"/>
    <s v="Q3"/>
    <x v="1"/>
    <x v="7"/>
    <m/>
    <s v="PERNOD RICARD İSTANBUL İÇ VE DIŞ TİC. LTD. ŞTİ"/>
    <s v="EH.05.001"/>
    <s v="Enroute Panorama - Yazılım Geliştirme Hizmeti"/>
    <s v="Univera - Pernod Ricard"/>
    <x v="13"/>
    <s v="Enroute"/>
    <s v="Enroute"/>
    <n v="11420.320000000002"/>
    <m/>
    <n v="3.5"/>
    <m/>
    <n v="39971.120000000003"/>
    <m/>
    <n v="0"/>
    <m/>
    <n v="39971.120000000003"/>
    <m/>
    <m/>
    <m/>
    <m/>
    <m/>
    <m/>
    <s v="Pernod Ricard"/>
    <s v="Mevcut Müşteri"/>
    <s v="Yeni Satış"/>
    <s v="Hizmet"/>
    <s v="Yazılım Geliştirme"/>
    <s v="Key Account"/>
    <s v="Univera Satış"/>
    <s v="Saha Satış"/>
    <s v="Yurt İçi"/>
    <s v="Türkiye"/>
    <s v="Merkez"/>
  </r>
  <r>
    <m/>
    <m/>
    <x v="425"/>
    <s v="Q3"/>
    <x v="1"/>
    <x v="7"/>
    <m/>
    <s v="KENT GIDA MADDELERİ SAN VE TİC.AŞ."/>
    <s v="EH.02.001"/>
    <s v="Enroute Panorama - Yazılım Bakımı, Yaşatma ve Merkezi Destek Hizmeti"/>
    <s v="Univera - Kent Gıda"/>
    <x v="12"/>
    <s v="Enroute"/>
    <s v="Enroute"/>
    <n v="571828"/>
    <m/>
    <n v="1"/>
    <m/>
    <m/>
    <m/>
    <n v="0"/>
    <m/>
    <n v="571828"/>
    <m/>
    <m/>
    <m/>
    <m/>
    <m/>
    <m/>
    <s v="Mondelez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425"/>
    <s v="Q3"/>
    <x v="1"/>
    <x v="7"/>
    <m/>
    <s v="PERNOD RICARD İSTANBUL İÇ VE DIŞ TİC. LTD. ŞTİ"/>
    <s v="EH.05.002"/>
    <s v="Enroute Panorama - Rapor Geliştirme Hizmeti"/>
    <s v="Univera - Pernod Ricard"/>
    <x v="13"/>
    <s v="Enroute"/>
    <s v="Enroute"/>
    <n v="8261.51"/>
    <m/>
    <n v="6.7"/>
    <m/>
    <n v="55352.116999999998"/>
    <m/>
    <n v="0"/>
    <m/>
    <n v="55352.116999999998"/>
    <m/>
    <m/>
    <m/>
    <m/>
    <m/>
    <m/>
    <s v="Pernod Ricard"/>
    <s v="Mevcut Müşteri"/>
    <s v="Yeni Satış"/>
    <s v="Hizmet"/>
    <s v="Rapor Geliştirme"/>
    <s v="Key Account"/>
    <s v="Univera Satış"/>
    <s v="Saha Satış"/>
    <s v="Yurt İçi"/>
    <s v="Türkiye"/>
    <s v="Merkez"/>
  </r>
  <r>
    <m/>
    <m/>
    <x v="425"/>
    <s v="Q3"/>
    <x v="1"/>
    <x v="7"/>
    <m/>
    <s v="PERNOD RICARD İSTANBUL İÇ VE DIŞ TİC. LTD. ŞTİ"/>
    <s v="EH.05.002"/>
    <s v="Enroute Panorama - Rapor Geliştirme Hizmeti"/>
    <s v="Univera - Pernod Ricard"/>
    <x v="13"/>
    <s v="Enroute"/>
    <s v="Enroute"/>
    <n v="8261.51"/>
    <m/>
    <n v="5"/>
    <m/>
    <n v="41307.550000000003"/>
    <m/>
    <n v="0"/>
    <m/>
    <n v="41307.550000000003"/>
    <m/>
    <m/>
    <m/>
    <m/>
    <m/>
    <m/>
    <s v="Pernod Ricard"/>
    <s v="Mevcut Müşteri"/>
    <s v="Yeni Satış"/>
    <s v="Hizmet"/>
    <s v="Rapor Geliştirme"/>
    <s v="Key Account"/>
    <s v="Univera Satış"/>
    <s v="Saha Satış"/>
    <s v="Yurt İçi"/>
    <s v="Türkiye"/>
    <s v="Merkez"/>
  </r>
  <r>
    <m/>
    <m/>
    <x v="425"/>
    <s v="Q3"/>
    <x v="1"/>
    <x v="7"/>
    <m/>
    <s v="PERNOD RICARD İSTANBUL İÇ VE DIŞ TİC. LTD. ŞTİ"/>
    <s v="EH.01.001"/>
    <s v="Enroute Panorama - Proje ve Ürün Yönetimi Danışmanlığı Hizmeti"/>
    <s v="Univera - Pernod Ricard"/>
    <x v="13"/>
    <s v="Enroute"/>
    <s v="Enroute"/>
    <n v="9638.42"/>
    <m/>
    <n v="1.5"/>
    <m/>
    <n v="14457.63"/>
    <m/>
    <n v="0"/>
    <m/>
    <n v="14457.63"/>
    <m/>
    <m/>
    <m/>
    <m/>
    <m/>
    <m/>
    <s v="Pernod Ricard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425"/>
    <s v="Q3"/>
    <x v="1"/>
    <x v="7"/>
    <m/>
    <s v="KENT GIDA MADDELERİ SAN VE TİC.AŞ."/>
    <s v="EH.03.001"/>
    <s v="Enroute Panorama - Çağrı Merkezi Hizmeti (MSD)"/>
    <s v="Univera - Kent Gıda"/>
    <x v="12"/>
    <s v="Enroute"/>
    <s v="Enroute"/>
    <n v="830519.38"/>
    <m/>
    <n v="1"/>
    <m/>
    <m/>
    <m/>
    <n v="0"/>
    <m/>
    <n v="830519.38"/>
    <m/>
    <m/>
    <m/>
    <m/>
    <m/>
    <m/>
    <s v="Mondelez"/>
    <s v="Mevcut Müşteri"/>
    <s v="Yenileme"/>
    <s v="Hizmet"/>
    <s v="Çağrı Merkezi"/>
    <s v="Key Account"/>
    <s v="Univera Satış"/>
    <s v="Saha Satış"/>
    <s v="Yurt İçi"/>
    <s v="Türkiye"/>
    <s v="Merkez"/>
  </r>
  <r>
    <m/>
    <m/>
    <x v="425"/>
    <s v="Q4"/>
    <x v="1"/>
    <x v="10"/>
    <m/>
    <s v="DOĞAN TREND OTOMOTİV TİCARET Hizmet VE TEKNOLOJİ ANONİM ŞİRKETİ"/>
    <s v="CDH.05.001"/>
    <s v="Calldesk Panorama - Yazılım Geliştirme Hizmeti"/>
    <s v="Univera - Doğan Trend"/>
    <x v="13"/>
    <s v="ServiceCore"/>
    <s v="Enterprise"/>
    <n v="7000"/>
    <m/>
    <n v="178.84"/>
    <m/>
    <n v="3129700"/>
    <m/>
    <n v="1877820"/>
    <m/>
    <n v="1251880"/>
    <m/>
    <m/>
    <m/>
    <n v="1000002703"/>
    <m/>
    <m/>
    <s v="Doğan Trend"/>
    <s v="Mevcut Müşteri"/>
    <s v="Yeni Satış"/>
    <s v="Hizmet"/>
    <s v="Yazılım Geliştirme"/>
    <s v="Key Account"/>
    <s v="Univera Satış"/>
    <s v="Saha Satış"/>
    <s v="Yurt İçi"/>
    <s v="Türkiye"/>
    <s v="Merkez"/>
  </r>
  <r>
    <m/>
    <m/>
    <x v="425"/>
    <s v="Q4"/>
    <x v="1"/>
    <x v="10"/>
    <m/>
    <s v="DOĞAN TREND OTOMOTİV TİCARET Hizmet VE TEKNOLOJİ ANONİM ŞİRKETİ"/>
    <s v="CDH.05.001"/>
    <s v="Calldesk Panorama - Yazılım Geliştirme Hizmeti"/>
    <s v="Univera - Doğan Trend"/>
    <x v="13"/>
    <s v="ServiceCore"/>
    <s v="Enterprise"/>
    <n v="13352.5"/>
    <m/>
    <n v="48.82"/>
    <m/>
    <n v="1196090"/>
    <m/>
    <n v="544221"/>
    <m/>
    <n v="651869.05000000005"/>
    <m/>
    <m/>
    <m/>
    <n v="1000002703"/>
    <m/>
    <m/>
    <s v="Doğan Trend"/>
    <s v="Mevcut Müşteri"/>
    <s v="Yeni Satış"/>
    <s v="Hizmet"/>
    <s v="Yazılım Geliştirme"/>
    <s v="Key Account"/>
    <s v="Univera Satış"/>
    <s v="Saha Satış"/>
    <s v="Yurt İçi"/>
    <s v="Türkiye"/>
    <s v="Merkez"/>
  </r>
  <r>
    <m/>
    <m/>
    <x v="425"/>
    <s v="Q4"/>
    <x v="1"/>
    <x v="10"/>
    <m/>
    <s v="DOĞAN TREND OTOMOTİV TİCARET Hizmet VE TEKNOLOJİ ANONİM ŞİRKETİ"/>
    <s v="CDH.01.001"/>
    <s v="Calldesk Panorama - Proje ve Ürün Yönetimi Danışmanlığı Hizmeti"/>
    <s v="Univera - Doğan Trend"/>
    <x v="13"/>
    <s v="ServiceCore"/>
    <s v="Enterprise"/>
    <n v="7350"/>
    <m/>
    <n v="81.56"/>
    <m/>
    <n v="1427300"/>
    <m/>
    <n v="827834"/>
    <m/>
    <n v="599466"/>
    <m/>
    <m/>
    <m/>
    <n v="1000002703"/>
    <m/>
    <m/>
    <s v="Doğan Trend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426"/>
    <s v="Q4"/>
    <x v="1"/>
    <x v="10"/>
    <m/>
    <s v="Altaner Gıda Temizlik ve İhtiyaç Maddeleri Nakliyat Sanayi Tic. Ltd. Şti."/>
    <s v="SH.02.001"/>
    <s v="Stokbar Panorama - Yazılım Bakımı Hizmeti"/>
    <s v="Univera - Unilever"/>
    <x v="13"/>
    <s v="Stokbar"/>
    <s v="Standart"/>
    <n v="54640"/>
    <m/>
    <n v="1"/>
    <m/>
    <n v="54640"/>
    <m/>
    <m/>
    <m/>
    <n v="54640"/>
    <m/>
    <m/>
    <m/>
    <n v="1000002763"/>
    <m/>
    <m/>
    <s v="Unilever"/>
    <s v="Mevcut Müşteri"/>
    <s v="Yeni Satış"/>
    <s v="Hizmet"/>
    <s v="Bakım ve Destek Hizmeti"/>
    <s v="Diğer"/>
    <s v="Univera Satış"/>
    <s v="Saha Satış"/>
    <s v="Yurt İçi"/>
    <s v="Türkiye"/>
    <s v="Dist"/>
  </r>
  <r>
    <m/>
    <m/>
    <x v="426"/>
    <s v="Q4"/>
    <x v="1"/>
    <x v="10"/>
    <m/>
    <s v="Altaner Gıda Temizlik ve İhtiyaç Maddeleri Nakliyat Sanayi Tic. Ltd. Şti."/>
    <s v="SH.01.001"/>
    <s v="Stokbar Panorama - Proje ve Ürün Yönetimi Danışmanlığı Hizmeti"/>
    <s v="Univera - Unilever"/>
    <x v="13"/>
    <s v="Stokbar"/>
    <s v="Standart"/>
    <n v="15750"/>
    <m/>
    <n v="10"/>
    <m/>
    <n v="175000"/>
    <m/>
    <m/>
    <m/>
    <n v="157500"/>
    <m/>
    <m/>
    <m/>
    <n v="1000002763"/>
    <m/>
    <m/>
    <s v="Unilever"/>
    <s v="Mevcut Müşteri"/>
    <s v="Yeni Satış"/>
    <s v="Hizmet"/>
    <s v="Proje Yönetimi ve Danışmanlık"/>
    <s v="Diğer"/>
    <s v="Univera Satış"/>
    <s v="Saha Satış"/>
    <s v="Yurt İçi"/>
    <s v="Türkiye"/>
    <s v="Dist"/>
  </r>
  <r>
    <m/>
    <m/>
    <x v="426"/>
    <s v="Q4"/>
    <x v="1"/>
    <x v="10"/>
    <m/>
    <s v="Altaner Gıda Temizlik ve İhtiyaç Maddeleri Nakliyat Sanayi Tic. Ltd. Şti."/>
    <s v="SY.01.009"/>
    <s v="Stokbar Panorama - Platform Back Office Kullanıcı Yazılımı"/>
    <s v="Univera - Unilever"/>
    <x v="13"/>
    <s v="Stokbar"/>
    <s v="Standart"/>
    <n v="18525"/>
    <m/>
    <n v="1"/>
    <m/>
    <n v="19500"/>
    <m/>
    <m/>
    <m/>
    <n v="18525"/>
    <m/>
    <m/>
    <m/>
    <n v="1000002763"/>
    <m/>
    <m/>
    <s v="Unilever"/>
    <s v="Mevcut Müşteri"/>
    <s v="Yeni Satış"/>
    <s v="Lisans"/>
    <s v="Lisans Satışı"/>
    <s v="Diğer"/>
    <s v="Univera Satış"/>
    <s v="Saha Satış"/>
    <s v="Yurt İçi"/>
    <s v="Türkiye"/>
    <s v="Dist"/>
  </r>
  <r>
    <m/>
    <m/>
    <x v="426"/>
    <s v="Q4"/>
    <x v="1"/>
    <x v="10"/>
    <m/>
    <s v="Altaner Gıda Temizlik ve İhtiyaç Maddeleri Nakliyat Sanayi Tic. Ltd. Şti."/>
    <s v="SY.02.002"/>
    <s v="Stokbar Panorama - Mobil (Android) Kullanıcı Yazılımı"/>
    <s v="Univera - Unilever"/>
    <x v="13"/>
    <s v="Stokbar"/>
    <s v="Standart"/>
    <n v="15300"/>
    <m/>
    <n v="5"/>
    <m/>
    <n v="90000"/>
    <m/>
    <m/>
    <m/>
    <n v="76500"/>
    <m/>
    <m/>
    <m/>
    <n v="1000002763"/>
    <m/>
    <m/>
    <s v="Unilever"/>
    <s v="Mevcut Müşteri"/>
    <s v="Yeni Satış"/>
    <s v="Lisans"/>
    <s v="Lisans Satışı"/>
    <s v="Diğer"/>
    <s v="Univera Satış"/>
    <s v="Saha Satış"/>
    <s v="Yurt İçi"/>
    <s v="Türkiye"/>
    <s v="Dist"/>
  </r>
  <r>
    <m/>
    <m/>
    <x v="426"/>
    <s v="Q4"/>
    <x v="1"/>
    <x v="10"/>
    <m/>
    <s v="Altaner Gıda Temizlik ve İhtiyaç Maddeleri Nakliyat Sanayi Tic. Ltd. Şti."/>
    <s v="SY.01.008"/>
    <s v="Stokbar Panorama - Depo / Lokasyon Yazılımı"/>
    <s v="Univera - Unilever"/>
    <x v="13"/>
    <s v="Stokbar"/>
    <s v="Standart"/>
    <n v="139000"/>
    <m/>
    <n v="1"/>
    <m/>
    <n v="139000"/>
    <m/>
    <m/>
    <m/>
    <n v="139000"/>
    <m/>
    <m/>
    <m/>
    <n v="1000002763"/>
    <m/>
    <m/>
    <s v="Unilever"/>
    <s v="Mevcut Müşteri"/>
    <s v="Yeni Satış"/>
    <s v="Lisans"/>
    <s v="Lisans Satışı"/>
    <s v="Diğer"/>
    <s v="Univera Satış"/>
    <s v="Saha Satış"/>
    <s v="Yurt İçi"/>
    <s v="Türkiye"/>
    <s v="Dist"/>
  </r>
  <r>
    <m/>
    <m/>
    <x v="426"/>
    <s v="Q4"/>
    <x v="1"/>
    <x v="10"/>
    <m/>
    <s v="Altaner Gıda Temizlik ve İhtiyaç Maddeleri Nakliyat Sanayi Tic. Ltd. Şti."/>
    <s v="SH.03.004"/>
    <s v="Stokbar Panorama - Çağrı Merkezi Hizmeti (Depo/Lokasyon)"/>
    <s v="Univera - Unilever"/>
    <x v="13"/>
    <s v="Stokbar"/>
    <s v="Standart"/>
    <n v="54000"/>
    <m/>
    <n v="1"/>
    <m/>
    <n v="60000"/>
    <m/>
    <m/>
    <m/>
    <n v="54000"/>
    <m/>
    <m/>
    <m/>
    <n v="1000002763"/>
    <m/>
    <m/>
    <s v="Unilever"/>
    <s v="Mevcut Müşteri"/>
    <s v="Yeni Satış"/>
    <s v="Hizmet"/>
    <s v="Çağrı Merkezi"/>
    <s v="Diğer"/>
    <s v="Univera Satış"/>
    <s v="Saha Satış"/>
    <s v="Yurt İçi"/>
    <s v="Türkiye"/>
    <s v="Dist"/>
  </r>
  <r>
    <m/>
    <m/>
    <x v="426"/>
    <s v="Q3"/>
    <x v="1"/>
    <x v="8"/>
    <m/>
    <s v="BMC Otomotiv Sanayi ve Ticaret A. Ş."/>
    <s v="EH.03.003"/>
    <s v="Enroute Panorama - Uzman Destek Hizmeti"/>
    <s v="Univera - BMC"/>
    <x v="13"/>
    <s v="Enroute"/>
    <s v="Enroute"/>
    <n v="117000"/>
    <m/>
    <n v="1"/>
    <m/>
    <m/>
    <m/>
    <m/>
    <m/>
    <n v="117000"/>
    <m/>
    <m/>
    <m/>
    <m/>
    <m/>
    <m/>
    <s v="BMC"/>
    <s v="Mevcut Müşteri"/>
    <s v="Yenileme"/>
    <s v="Hizmet"/>
    <s v="Uzman Destek Hizmeti"/>
    <s v="Key Account"/>
    <s v="Univera Satış"/>
    <s v="Saha Satış"/>
    <s v="Yurt İçi"/>
    <s v="Türkiye"/>
    <s v="Merkez"/>
  </r>
  <r>
    <m/>
    <m/>
    <x v="426"/>
    <s v="Q3"/>
    <x v="1"/>
    <x v="8"/>
    <m/>
    <s v="PERNOD RICARD İSTANBUL İÇ VE DIŞ TİC. LTD. ŞTİ"/>
    <s v="EH.03.003"/>
    <s v="Enroute Panorama - Uzman Destek Hizmeti"/>
    <s v="Univera - Pernod Ricard"/>
    <x v="13"/>
    <s v="Enroute"/>
    <s v="Enroute"/>
    <n v="150000"/>
    <m/>
    <n v="1"/>
    <m/>
    <m/>
    <m/>
    <m/>
    <m/>
    <n v="150000"/>
    <m/>
    <m/>
    <m/>
    <m/>
    <m/>
    <m/>
    <s v="Pernod Ricard"/>
    <s v="Mevcut Müşteri"/>
    <s v="Yenileme"/>
    <s v="Hizmet"/>
    <s v="Uzman Destek Hizmeti"/>
    <s v="Key Account"/>
    <s v="Univera Satış"/>
    <s v="Saha Satış"/>
    <s v="Yurt İçi"/>
    <s v="Türkiye"/>
    <s v="Merkez"/>
  </r>
  <r>
    <m/>
    <m/>
    <x v="426"/>
    <s v="Q4"/>
    <x v="1"/>
    <x v="10"/>
    <s v="İptal"/>
    <s v="Danone Tikveşli Gıda ve İçecek San.Ve Tic.A.Ş."/>
    <s v="EH.01.001"/>
    <s v="Enroute Panorama - Proje ve Ürün Yönetimi Danışmanlığı Hizmeti"/>
    <s v="Univera - Danone Tikveşli"/>
    <x v="12"/>
    <s v="Enroute"/>
    <s v="Enterprise"/>
    <n v="19600"/>
    <s v="TRY"/>
    <n v="-1"/>
    <m/>
    <n v="19600"/>
    <m/>
    <m/>
    <m/>
    <n v="-19600"/>
    <m/>
    <m/>
    <m/>
    <n v="1000002748"/>
    <m/>
    <m/>
    <s v="Danone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426"/>
    <s v="Q4"/>
    <x v="1"/>
    <x v="10"/>
    <s v="İptal"/>
    <s v="Danone Tikveşli Gıda ve İçecek San.Ve Tic.A.Ş."/>
    <s v="EH.01.001"/>
    <s v="Enroute Panorama - Proje ve Ürün Yönetimi Danışmanlığı Hizmeti"/>
    <s v="Univera - Danone Tikveşli"/>
    <x v="12"/>
    <s v="Enroute"/>
    <s v="Enterprise"/>
    <n v="11891"/>
    <s v="TRY"/>
    <n v="-1"/>
    <m/>
    <n v="11891"/>
    <m/>
    <m/>
    <m/>
    <n v="-11891"/>
    <m/>
    <m/>
    <m/>
    <n v="1000002748"/>
    <m/>
    <m/>
    <s v="Danone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426"/>
    <s v="Q3"/>
    <x v="1"/>
    <x v="8"/>
    <m/>
    <s v="Mey İçki Sanayi ve Ticaret A.Ş."/>
    <s v="EY.04.012"/>
    <s v="Enroute Panorama - E-Dönüşüm Modül Yazılımı"/>
    <s v="Univera - Mey İçki"/>
    <x v="11"/>
    <s v="Enroute"/>
    <s v="Enroute"/>
    <n v="37700"/>
    <m/>
    <n v="1"/>
    <m/>
    <m/>
    <m/>
    <m/>
    <m/>
    <n v="37700"/>
    <m/>
    <m/>
    <m/>
    <m/>
    <m/>
    <m/>
    <s v="Mey İçki"/>
    <s v="Mevcut Müşteri"/>
    <s v="Yeni Satış"/>
    <s v="Lisans"/>
    <s v="Lisans Satışı"/>
    <s v="Key Account"/>
    <s v="Univera Satış"/>
    <s v="Saha Satış"/>
    <s v="Yurt İçi"/>
    <s v="Türkiye"/>
    <s v="Merkez"/>
  </r>
  <r>
    <m/>
    <m/>
    <x v="426"/>
    <s v="Q3"/>
    <x v="1"/>
    <x v="8"/>
    <m/>
    <s v="ALTUN TEMİZLİK TÜTÜN ÜRÜNLERİ PAZARLAMA A .Ş"/>
    <s v="EH.03.001"/>
    <s v="Enroute Panorama - Çağrı Merkezi Hizmeti (MSD)"/>
    <s v="Univera - JTI"/>
    <x v="11"/>
    <s v="Enroute"/>
    <s v="Enroute"/>
    <n v="18999.55"/>
    <m/>
    <n v="1"/>
    <m/>
    <m/>
    <m/>
    <m/>
    <m/>
    <n v="18999.55"/>
    <m/>
    <m/>
    <m/>
    <m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426"/>
    <s v="Q3"/>
    <x v="1"/>
    <x v="8"/>
    <m/>
    <s v="ARME DAĞITIM PAZARLAMA SANAYİ VE TİC. A.Ş."/>
    <s v="EH.03.001"/>
    <s v="Enroute Panorama - Çağrı Merkezi Hizmeti (MSD)"/>
    <s v="Univera - JTI"/>
    <x v="11"/>
    <s v="Enroute"/>
    <s v="Enroute"/>
    <n v="18999.55"/>
    <m/>
    <n v="1"/>
    <m/>
    <m/>
    <m/>
    <m/>
    <m/>
    <n v="18999.55"/>
    <m/>
    <m/>
    <m/>
    <m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426"/>
    <s v="Q3"/>
    <x v="1"/>
    <x v="8"/>
    <m/>
    <s v="AYDIN ÜNLÜER TUR.GIDA TİC. VE SAN. A.Ş."/>
    <s v="EH.03.001"/>
    <s v="Enroute Panorama - Çağrı Merkezi Hizmeti (MSD)"/>
    <s v="Univera - JTI"/>
    <x v="11"/>
    <s v="Enroute"/>
    <s v="Enroute"/>
    <n v="18999.55"/>
    <m/>
    <n v="3"/>
    <m/>
    <m/>
    <m/>
    <m/>
    <m/>
    <n v="56998.65"/>
    <m/>
    <m/>
    <m/>
    <m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426"/>
    <s v="Q3"/>
    <x v="1"/>
    <x v="8"/>
    <m/>
    <s v="BESLER GIDA PAZ. SAN. VE TİC. A.Ş."/>
    <s v="EH.03.001"/>
    <s v="Enroute Panorama - Çağrı Merkezi Hizmeti (MSD)"/>
    <s v="Univera - JTI"/>
    <x v="11"/>
    <s v="Enroute"/>
    <s v="Enroute"/>
    <n v="18999.55"/>
    <m/>
    <n v="1"/>
    <m/>
    <m/>
    <m/>
    <m/>
    <m/>
    <n v="18999.55"/>
    <m/>
    <m/>
    <m/>
    <m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426"/>
    <s v="Q3"/>
    <x v="1"/>
    <x v="8"/>
    <m/>
    <s v="BUĞRA MÜH. VE İNŞ. MALZ. İML. İTH. İHR. TİC. SAN. LTD. ŞTİ."/>
    <s v="EH.03.001"/>
    <s v="Enroute Panorama - Çağrı Merkezi Hizmeti (MSD)"/>
    <s v="Univera - JTI"/>
    <x v="11"/>
    <s v="Enroute"/>
    <s v="Enroute"/>
    <n v="18999.55"/>
    <m/>
    <n v="1"/>
    <m/>
    <m/>
    <m/>
    <m/>
    <m/>
    <n v="18999.55"/>
    <m/>
    <m/>
    <m/>
    <m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427"/>
    <s v="Q4"/>
    <x v="1"/>
    <x v="10"/>
    <m/>
    <s v="MİYA OTOMASYON VE BARKOD BILISIM SISTEMLERI SAN TİC. VE L.T.D. STI."/>
    <s v="UH.01.002"/>
    <s v="Unidox Kontör"/>
    <s v="Univera Kontör Satışı"/>
    <x v="5"/>
    <s v="E-Dönüşüm"/>
    <s v="Unidox"/>
    <n v="1.8"/>
    <m/>
    <n v="50000"/>
    <m/>
    <n v="90000"/>
    <m/>
    <m/>
    <m/>
    <n v="90000"/>
    <m/>
    <m/>
    <m/>
    <n v="1000002811"/>
    <m/>
    <m/>
    <s v="Miya"/>
    <s v="Mevcut Müşteri"/>
    <s v="Yeni Satış"/>
    <s v="Kontor"/>
    <s v="Kontor Satışı"/>
    <s v="Diğer"/>
    <s v="Kanal Satış"/>
    <s v="Miya"/>
    <s v="Yurt İçi"/>
    <s v="Türkiye"/>
    <s v="Merkez"/>
  </r>
  <r>
    <m/>
    <m/>
    <x v="427"/>
    <s v="Q4"/>
    <x v="1"/>
    <x v="10"/>
    <m/>
    <s v="AC PAZARLAMA DAĞITIM VE GIDA SAN. TİC. LTD. ŞTİ"/>
    <s v="UH.01.002"/>
    <s v="Unidox Kontör"/>
    <s v="Univera Kontör Satışı"/>
    <x v="21"/>
    <s v="E-Dönüşüm"/>
    <s v="Unidox"/>
    <n v="3.4"/>
    <m/>
    <n v="7500"/>
    <m/>
    <n v="25500"/>
    <m/>
    <m/>
    <m/>
    <n v="25500"/>
    <m/>
    <m/>
    <m/>
    <n v="1000002792"/>
    <m/>
    <m/>
    <s v="AC Global"/>
    <s v="Mevcut Müşteri"/>
    <s v="Yeni Satış"/>
    <s v="Kontor"/>
    <s v="Kontor Satışı"/>
    <s v="Diğer"/>
    <s v="Univera Satış"/>
    <s v="Saha Satış"/>
    <s v="Yurt İçi"/>
    <s v="Türkiye"/>
    <s v="Dist"/>
  </r>
  <r>
    <m/>
    <m/>
    <x v="427"/>
    <s v="Q4"/>
    <x v="1"/>
    <x v="10"/>
    <m/>
    <s v="DİLEK GIDA ÜRETİM PAZARLAMA HİZ. TİC. A.Ş."/>
    <s v="UH.01.002"/>
    <s v="Unidox Kontör"/>
    <s v="Univera - Kent Gıda"/>
    <x v="6"/>
    <s v="E-Dönüşüm"/>
    <s v="Unidox"/>
    <n v="0.6"/>
    <m/>
    <n v="1000000"/>
    <m/>
    <n v="600000"/>
    <m/>
    <m/>
    <m/>
    <n v="600000"/>
    <m/>
    <m/>
    <m/>
    <n v="1000002805"/>
    <m/>
    <m/>
    <s v="Mondelez"/>
    <s v="Mevcut Müşteri"/>
    <s v="Yeni Satış"/>
    <s v="Kontor"/>
    <s v="Kontor Satışı"/>
    <s v="Diğer"/>
    <s v="Univera Satış"/>
    <s v="Saha Satış"/>
    <s v="Yurt İçi"/>
    <s v="Türkiye"/>
    <s v="Dist"/>
  </r>
  <r>
    <m/>
    <m/>
    <x v="427"/>
    <s v="Q4"/>
    <x v="1"/>
    <x v="10"/>
    <m/>
    <s v="ERCAN AYKAÇ"/>
    <s v="UH.01.002"/>
    <s v="Unidox Kontör"/>
    <s v="Univera Kontör Satışı"/>
    <x v="6"/>
    <s v="E-Dönüşüm"/>
    <s v="Unidox"/>
    <n v="4"/>
    <m/>
    <n v="5000"/>
    <m/>
    <n v="20000"/>
    <m/>
    <n v="0"/>
    <m/>
    <n v="20000"/>
    <m/>
    <m/>
    <m/>
    <n v="1000002815"/>
    <m/>
    <m/>
    <s v="Ercan Aykaç"/>
    <s v="Mevcut Müşteri"/>
    <s v="Yeni Satış"/>
    <s v="Kontor"/>
    <s v="Kontor Satışı"/>
    <s v="Diğer"/>
    <s v="Univera Satış"/>
    <s v="Saha Satış"/>
    <s v="Yurt İçi"/>
    <s v="Türkiye"/>
    <s v="Merkez"/>
  </r>
  <r>
    <m/>
    <m/>
    <x v="427"/>
    <s v="Q4"/>
    <x v="1"/>
    <x v="10"/>
    <m/>
    <s v="SADE DAĞITIM VE TİCARET SAN.LTD.STİ."/>
    <s v="UH.01.002"/>
    <s v="Unidox Kontör"/>
    <s v="Univera Kontör Satışı"/>
    <x v="21"/>
    <s v="E-Dönüşüm"/>
    <s v="Unidox"/>
    <n v="2.92"/>
    <m/>
    <n v="25000"/>
    <m/>
    <n v="73000"/>
    <m/>
    <m/>
    <m/>
    <n v="73000"/>
    <m/>
    <m/>
    <m/>
    <n v="1000002788"/>
    <m/>
    <m/>
    <s v="Sade Dağıtım"/>
    <s v="Yeni Müşteri"/>
    <s v="Yeni Satış"/>
    <s v="Kontor"/>
    <s v="Kontor Satışı"/>
    <s v="Diğer"/>
    <s v="Univera Satış"/>
    <s v="Saha Satış"/>
    <s v="Yurt İçi"/>
    <s v="Türkiye"/>
    <s v="Merkez"/>
  </r>
  <r>
    <m/>
    <m/>
    <x v="427"/>
    <s v="Q4"/>
    <x v="1"/>
    <x v="10"/>
    <m/>
    <s v="RECKITT BENCKİSER TEMİZLİK MALZEMESİ SAN. VE TİC. A.Ş."/>
    <s v="SH.02.001"/>
    <s v="Stokbar Panorama - Yazılım Bakımı Hizmeti"/>
    <s v="Univera - Reckitt Benckiser"/>
    <x v="19"/>
    <s v="Stokbar"/>
    <s v="Standart"/>
    <n v="346500"/>
    <m/>
    <n v="1"/>
    <m/>
    <n v="346500"/>
    <m/>
    <m/>
    <m/>
    <n v="346500"/>
    <m/>
    <m/>
    <m/>
    <n v="1000002800"/>
    <m/>
    <m/>
    <s v="R. Benckiser"/>
    <s v="Mevcut Müşteri"/>
    <s v="Yeni Satış"/>
    <s v="Hizmet"/>
    <s v="Bakım ve Destek Hizmeti"/>
    <s v="Diğer"/>
    <s v="Univera Satış"/>
    <s v="Saha Satış"/>
    <s v="Yurt İçi"/>
    <s v="Türkiye"/>
    <s v="Merkez"/>
  </r>
  <r>
    <m/>
    <m/>
    <x v="427"/>
    <s v="Q4"/>
    <x v="1"/>
    <x v="10"/>
    <m/>
    <s v="RECKITT BENCKİSER TEMİZLİK MALZEMESİ SAN. VE TİC. A.Ş."/>
    <s v="SH.01.001"/>
    <s v="Stokbar Panorama - Proje ve Ürün Yönetimi Danışmanlığı Hizmeti"/>
    <s v="Univera - Reckitt Benckiser"/>
    <x v="19"/>
    <s v="Stokbar"/>
    <s v="Standart"/>
    <n v="10290"/>
    <m/>
    <n v="47"/>
    <m/>
    <n v="483630"/>
    <m/>
    <m/>
    <m/>
    <n v="483630"/>
    <m/>
    <m/>
    <m/>
    <n v="1000002799"/>
    <m/>
    <m/>
    <s v="R. Benckiser"/>
    <s v="Mevcut Müşteri"/>
    <s v="Yeni Satış"/>
    <s v="Hizmet"/>
    <s v="Proje Yönetimi ve Danışmanlık"/>
    <s v="Diğer"/>
    <s v="Univera Satış"/>
    <s v="Saha Satış"/>
    <s v="Yurt İçi"/>
    <s v="Türkiye"/>
    <s v="Merkez"/>
  </r>
  <r>
    <m/>
    <m/>
    <x v="427"/>
    <s v="Q4"/>
    <x v="1"/>
    <x v="10"/>
    <m/>
    <s v="RECKITT BENCKİSER TEMİZLİK MALZEMESİ SAN. VE TİC. A.Ş."/>
    <s v="SY.01.009"/>
    <s v="Stokbar Panorama - Platform Back Office Kullanıcı Yazılımı"/>
    <s v="Univera - Reckitt Benckiser"/>
    <x v="19"/>
    <s v="Stokbar"/>
    <s v="Standart"/>
    <n v="5696.25"/>
    <m/>
    <n v="32"/>
    <m/>
    <n v="182280"/>
    <m/>
    <m/>
    <m/>
    <n v="182280"/>
    <m/>
    <m/>
    <m/>
    <n v="1000002799"/>
    <m/>
    <m/>
    <s v="R. Benckiser"/>
    <s v="Mevcut Müşteri"/>
    <s v="Yeni Satış"/>
    <s v="Lisans"/>
    <s v="Lisans Satışı"/>
    <s v="Diğer"/>
    <s v="Univera Satış"/>
    <s v="Saha Satış"/>
    <s v="Yurt İçi"/>
    <s v="Türkiye"/>
    <s v="Merkez"/>
  </r>
  <r>
    <m/>
    <m/>
    <x v="427"/>
    <s v="Q4"/>
    <x v="1"/>
    <x v="10"/>
    <m/>
    <s v="RECKITT BENCKİSER TEMİZLİK MALZEMESİ SAN. VE TİC. A.Ş."/>
    <s v="SY.01.008"/>
    <s v="Stokbar Panorama - Depo / Lokasyon Yazılımı"/>
    <s v="Univera - Reckitt Benckiser"/>
    <x v="19"/>
    <s v="Stokbar"/>
    <s v="Standart"/>
    <n v="24937.5"/>
    <m/>
    <n v="22"/>
    <m/>
    <n v="548625"/>
    <m/>
    <m/>
    <m/>
    <n v="548625"/>
    <m/>
    <m/>
    <m/>
    <n v="1000002799"/>
    <m/>
    <m/>
    <s v="R. Benckiser"/>
    <s v="Mevcut Müşteri"/>
    <s v="Yeni Satış"/>
    <s v="Lisans"/>
    <s v="Lisans Satışı"/>
    <s v="Diğer"/>
    <s v="Univera Satış"/>
    <s v="Saha Satış"/>
    <s v="Yurt İçi"/>
    <s v="Türkiye"/>
    <s v="Merkez"/>
  </r>
  <r>
    <m/>
    <m/>
    <x v="427"/>
    <s v="Q4"/>
    <x v="1"/>
    <x v="10"/>
    <m/>
    <s v="RECKITT BENCKİSER TEMİZLİK MALZEMESİ SAN. VE TİC. A.Ş."/>
    <s v="SY.01.005"/>
    <s v="Stokbar Panorama - Depo &amp; Üretim Yönetimi Çözüm Yazılımı (Business)"/>
    <s v="Univera - Reckitt Benckiser"/>
    <x v="19"/>
    <s v="Stokbar"/>
    <s v="Standart"/>
    <n v="98455"/>
    <m/>
    <n v="1"/>
    <m/>
    <n v="98455"/>
    <m/>
    <m/>
    <m/>
    <n v="98455"/>
    <m/>
    <m/>
    <m/>
    <n v="1000002799"/>
    <m/>
    <m/>
    <s v="R. Benckiser"/>
    <s v="Mevcut Müşteri"/>
    <s v="Yeni Satış"/>
    <s v="Lisans"/>
    <s v="Lisans Satışı"/>
    <s v="Diğer"/>
    <s v="Univera Satış"/>
    <s v="Saha Satış"/>
    <s v="Yurt İçi"/>
    <s v="Türkiye"/>
    <s v="Merkez"/>
  </r>
  <r>
    <m/>
    <m/>
    <x v="427"/>
    <s v="Q4"/>
    <x v="1"/>
    <x v="10"/>
    <m/>
    <s v="RECKITT BENCKİSER TEMİZLİK MALZEMESİ SAN. VE TİC. A.Ş."/>
    <s v="SH.03.004"/>
    <s v="Stokbar Panorama - Çağrı Merkezi Hizmeti (Depo/Lokasyon)"/>
    <s v="Univera - Reckitt Benckiser"/>
    <x v="19"/>
    <s v="Stokbar"/>
    <s v="Standart"/>
    <n v="5600"/>
    <m/>
    <n v="32"/>
    <m/>
    <n v="179200"/>
    <m/>
    <m/>
    <m/>
    <n v="179200"/>
    <m/>
    <m/>
    <m/>
    <n v="1000002800"/>
    <m/>
    <m/>
    <s v="R. Benckiser"/>
    <s v="Mevcut Müşteri"/>
    <s v="Yeni Satış"/>
    <s v="Hizmet"/>
    <s v="Çağrı Merkezi"/>
    <s v="Diğer"/>
    <s v="Univera Satış"/>
    <s v="Saha Satış"/>
    <s v="Yurt İçi"/>
    <s v="Türkiye"/>
    <s v="Merkez"/>
  </r>
  <r>
    <m/>
    <m/>
    <x v="427"/>
    <s v="Q4"/>
    <x v="1"/>
    <x v="10"/>
    <m/>
    <s v="Mey İçki Sanayi ve Ticaret A.Ş."/>
    <s v="QH.02.001"/>
    <s v="Quest Panorama - Yazılım Bakımı, Yaşatma ve Merkezi Destek Hizmeti"/>
    <s v="Univera - Mey İçki"/>
    <x v="18"/>
    <s v="Quest"/>
    <s v="Quest"/>
    <n v="76280"/>
    <m/>
    <n v="1"/>
    <m/>
    <n v="76280"/>
    <m/>
    <m/>
    <m/>
    <n v="76280"/>
    <m/>
    <m/>
    <m/>
    <n v="1000002781"/>
    <m/>
    <m/>
    <s v="Mey İçki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427"/>
    <s v="Q4"/>
    <x v="1"/>
    <x v="10"/>
    <m/>
    <s v="Mey İçki Sanayi ve Ticaret A.Ş."/>
    <s v="QH.03.001"/>
    <s v="Quest Panorama - Çağrı Merkezi Hizmeti"/>
    <s v="Univera - Mey İçki"/>
    <x v="18"/>
    <s v="Quest"/>
    <s v="Quest"/>
    <n v="99918.41"/>
    <m/>
    <n v="1"/>
    <m/>
    <n v="99918.41"/>
    <m/>
    <m/>
    <m/>
    <n v="99918.41"/>
    <m/>
    <m/>
    <m/>
    <n v="1000002782"/>
    <m/>
    <m/>
    <s v="Mey İçki"/>
    <s v="Mevcut Müşteri"/>
    <s v="Yenileme"/>
    <s v="Hizmet"/>
    <s v="Çağrı Merkezi"/>
    <s v="Key Account"/>
    <s v="Univera Satış"/>
    <s v="Saha Satış"/>
    <s v="Yurt İçi"/>
    <s v="Türkiye"/>
    <s v="Merkez"/>
  </r>
  <r>
    <m/>
    <m/>
    <x v="427"/>
    <s v="Q4"/>
    <x v="1"/>
    <x v="10"/>
    <m/>
    <s v="Mey İçki Sanayi ve Ticaret A.Ş."/>
    <s v="EH.06.001"/>
    <s v="Enroute Panorama - Hosting Hizmeti"/>
    <s v="Univera - Mey İçki"/>
    <x v="18"/>
    <s v="Hosting"/>
    <s v="Enterprise"/>
    <n v="389007"/>
    <m/>
    <n v="5"/>
    <m/>
    <n v="1945035"/>
    <m/>
    <m/>
    <m/>
    <n v="1945035"/>
    <m/>
    <m/>
    <m/>
    <n v="1000002779"/>
    <m/>
    <m/>
    <s v="Mey İçki"/>
    <s v="Mevcut Müşteri"/>
    <s v="Yenileme"/>
    <s v="Hizmet"/>
    <s v="Hosting"/>
    <s v="Key Account"/>
    <s v="Univera Satış"/>
    <s v="Saha Satış"/>
    <s v="Yurt İçi"/>
    <s v="Türkiye"/>
    <s v="Merkez"/>
  </r>
  <r>
    <m/>
    <m/>
    <x v="427"/>
    <s v="Q3"/>
    <x v="1"/>
    <x v="8"/>
    <m/>
    <s v="BAMS GIDA ITRİYAT VE TEKSTİL TİC. VE SAN. LTD. ŞTİ."/>
    <s v="EH.03.001"/>
    <s v="Enroute Panorama - Çağrı Merkezi Hizmeti (MSD)"/>
    <s v="Univera - JTI"/>
    <x v="11"/>
    <s v="Enroute"/>
    <s v="Enroute"/>
    <n v="18999.55"/>
    <m/>
    <n v="2"/>
    <m/>
    <m/>
    <m/>
    <m/>
    <m/>
    <n v="37999.1"/>
    <m/>
    <m/>
    <m/>
    <m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427"/>
    <s v="Q3"/>
    <x v="1"/>
    <x v="8"/>
    <m/>
    <s v="BAYRAKTAR SATIS VE DAGITIM ANONIM SIRKETI"/>
    <s v="EH.03.001"/>
    <s v="Enroute Panorama - Çağrı Merkezi Hizmeti (MSD)"/>
    <s v="Univera - JTI"/>
    <x v="11"/>
    <s v="Enroute"/>
    <s v="Enroute"/>
    <n v="18998.55"/>
    <m/>
    <n v="2"/>
    <m/>
    <m/>
    <m/>
    <m/>
    <m/>
    <n v="37997.1"/>
    <m/>
    <m/>
    <m/>
    <m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427"/>
    <s v="Q3"/>
    <x v="1"/>
    <x v="8"/>
    <m/>
    <s v="BURAY TÜTÜN MAMUL. MEŞR. PAZ. VE DAĞ. TİC. LTD. ŞTİ."/>
    <s v="EH.03.001"/>
    <s v="Enroute Panorama - Çağrı Merkezi Hizmeti (MSD)"/>
    <s v="Univera - JTI"/>
    <x v="11"/>
    <s v="Enroute"/>
    <s v="Enroute"/>
    <n v="18999.55"/>
    <m/>
    <n v="1"/>
    <m/>
    <m/>
    <m/>
    <m/>
    <m/>
    <n v="18999.55"/>
    <m/>
    <m/>
    <m/>
    <m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427"/>
    <s v="Q3"/>
    <x v="1"/>
    <x v="8"/>
    <m/>
    <s v="CAN TÜTÜN MAMULLERİ İNŞAAT VE SANAYİ TİCARET A.Ş."/>
    <s v="EH.03.001"/>
    <s v="Enroute Panorama - Çağrı Merkezi Hizmeti (MSD)"/>
    <s v="Univera - JTI"/>
    <x v="11"/>
    <s v="Enroute"/>
    <s v="Enroute"/>
    <n v="18999.55"/>
    <m/>
    <n v="1"/>
    <m/>
    <m/>
    <m/>
    <m/>
    <m/>
    <n v="18999.55"/>
    <m/>
    <m/>
    <m/>
    <m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427"/>
    <s v="Q3"/>
    <x v="1"/>
    <x v="8"/>
    <m/>
    <s v="ÇELİKKOL TURİZM GIDA MAD.SAN VE TİC. LTD. ŞTİ."/>
    <s v="EH.03.001"/>
    <s v="Enroute Panorama - Çağrı Merkezi Hizmeti (MSD)"/>
    <s v="Univera - JTI"/>
    <x v="11"/>
    <s v="Enroute"/>
    <s v="Enroute"/>
    <n v="18999.55"/>
    <m/>
    <n v="1"/>
    <m/>
    <m/>
    <m/>
    <m/>
    <m/>
    <n v="18999.55"/>
    <m/>
    <m/>
    <m/>
    <m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427"/>
    <s v="Q3"/>
    <x v="1"/>
    <x v="8"/>
    <m/>
    <s v="DOYURAN GIDA A.Ş."/>
    <s v="EH.03.001"/>
    <s v="Enroute Panorama - Çağrı Merkezi Hizmeti (MSD)"/>
    <s v="Univera - JTI"/>
    <x v="11"/>
    <s v="Enroute"/>
    <s v="Enroute"/>
    <n v="18999.55"/>
    <m/>
    <n v="1"/>
    <m/>
    <m/>
    <m/>
    <m/>
    <m/>
    <n v="18999.55"/>
    <m/>
    <m/>
    <m/>
    <m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427"/>
    <s v="Q3"/>
    <x v="1"/>
    <x v="8"/>
    <m/>
    <s v="DÜNYA MEŞRUBAT GIDA İNŞ.TURİZM PAZ. SAN. VE TİC. LTD. ŞTİ."/>
    <s v="EH.03.001"/>
    <s v="Enroute Panorama - Çağrı Merkezi Hizmeti (MSD)"/>
    <s v="Univera - JTI"/>
    <x v="11"/>
    <s v="Enroute"/>
    <s v="Enroute"/>
    <n v="18999.55"/>
    <m/>
    <n v="5"/>
    <m/>
    <m/>
    <m/>
    <m/>
    <m/>
    <n v="94997.75"/>
    <m/>
    <m/>
    <m/>
    <m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427"/>
    <s v="Q3"/>
    <x v="1"/>
    <x v="8"/>
    <m/>
    <s v="FLAŞ TURİZM İNŞAAT TAAHHÜT TİC. LTD. ŞTİ."/>
    <s v="EH.03.001"/>
    <s v="Enroute Panorama - Çağrı Merkezi Hizmeti (MSD)"/>
    <s v="Univera - JTI"/>
    <x v="11"/>
    <s v="Enroute"/>
    <s v="Enroute"/>
    <n v="18999.55"/>
    <m/>
    <n v="1"/>
    <m/>
    <m/>
    <m/>
    <m/>
    <m/>
    <n v="18999.55"/>
    <m/>
    <m/>
    <m/>
    <m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427"/>
    <s v="Q3"/>
    <x v="1"/>
    <x v="8"/>
    <m/>
    <s v="KALPAKÇIOĞLU GIDA SAN. VE TİC. LTD. ŞTİ."/>
    <s v="EH.03.001"/>
    <s v="Enroute Panorama - Çağrı Merkezi Hizmeti (MSD)"/>
    <s v="Univera - JTI"/>
    <x v="11"/>
    <s v="Enroute"/>
    <s v="Enroute"/>
    <n v="18999.55"/>
    <m/>
    <n v="2"/>
    <m/>
    <m/>
    <m/>
    <m/>
    <m/>
    <n v="37999.1"/>
    <m/>
    <m/>
    <m/>
    <m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427"/>
    <s v="Q3"/>
    <x v="1"/>
    <x v="8"/>
    <m/>
    <s v="KILKIŞLI MEŞ. TEK. MAM. GIDA MAD. SAN. TİC. LTD. ŞTİ."/>
    <s v="EH.03.001"/>
    <s v="Enroute Panorama - Çağrı Merkezi Hizmeti (MSD)"/>
    <s v="Univera - JTI"/>
    <x v="11"/>
    <s v="Enroute"/>
    <s v="Enroute"/>
    <n v="18999.55"/>
    <m/>
    <n v="1"/>
    <m/>
    <m/>
    <m/>
    <m/>
    <m/>
    <n v="18999.55"/>
    <m/>
    <m/>
    <m/>
    <m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427"/>
    <s v="Q3"/>
    <x v="1"/>
    <x v="8"/>
    <m/>
    <s v="KOPUZ GIDA TİC. A.Ş."/>
    <s v="EH.03.001"/>
    <s v="Enroute Panorama - Çağrı Merkezi Hizmeti (MSD)"/>
    <s v="Univera - JTI"/>
    <x v="11"/>
    <s v="Enroute"/>
    <s v="Enroute"/>
    <n v="18999.55"/>
    <m/>
    <n v="11"/>
    <m/>
    <m/>
    <m/>
    <m/>
    <m/>
    <n v="208995.05"/>
    <m/>
    <m/>
    <m/>
    <m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427"/>
    <s v="Q3"/>
    <x v="1"/>
    <x v="8"/>
    <m/>
    <s v="ONGUN EMGİN GIDA DAĞ. PAZ. TUR.SAN. TİC. LTD. ŞTİ."/>
    <s v="EH.03.001"/>
    <s v="Enroute Panorama - Çağrı Merkezi Hizmeti (MSD)"/>
    <s v="Univera - JTI"/>
    <x v="11"/>
    <s v="Enroute"/>
    <s v="Enroute"/>
    <n v="18999.55"/>
    <m/>
    <n v="1"/>
    <m/>
    <m/>
    <m/>
    <m/>
    <m/>
    <n v="18999.55"/>
    <m/>
    <m/>
    <m/>
    <m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427"/>
    <s v="Q3"/>
    <x v="1"/>
    <x v="8"/>
    <m/>
    <s v="ONGUN EMGİN GIDA DAĞ. PAZ. TUR.SAN. TİC. LTD. ŞTİ."/>
    <s v="EH.03.001"/>
    <s v="Enroute Panorama - Çağrı Merkezi Hizmeti (MSD)"/>
    <s v="Univera - JTI"/>
    <x v="11"/>
    <s v="Enroute"/>
    <s v="Enroute"/>
    <n v="18999.55"/>
    <m/>
    <n v="1"/>
    <m/>
    <m/>
    <m/>
    <m/>
    <m/>
    <n v="18999.55"/>
    <m/>
    <m/>
    <m/>
    <m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427"/>
    <s v="Q3"/>
    <x v="1"/>
    <x v="8"/>
    <m/>
    <s v="ONGUN EMGİN GIDA DAĞ. PAZ. TUR.SAN. TİC. LTD. ŞTİ."/>
    <s v="EH.03.001"/>
    <s v="Enroute Panorama - Çağrı Merkezi Hizmeti (MSD)"/>
    <s v="Univera - JTI"/>
    <x v="11"/>
    <s v="Enroute"/>
    <s v="Enroute"/>
    <n v="18999.55"/>
    <m/>
    <n v="1"/>
    <m/>
    <m/>
    <m/>
    <m/>
    <m/>
    <n v="18999.55"/>
    <m/>
    <m/>
    <m/>
    <m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427"/>
    <s v="Q3"/>
    <x v="1"/>
    <x v="8"/>
    <m/>
    <s v="ONGUN EMGİN GIDA DAĞ. PAZ. TUR.SAN. TİC. LTD. ŞTİ."/>
    <s v="EH.03.001"/>
    <s v="Enroute Panorama - Çağrı Merkezi Hizmeti (MSD)"/>
    <s v="Univera - JTI"/>
    <x v="11"/>
    <s v="Enroute"/>
    <s v="Enroute"/>
    <n v="18999.55"/>
    <m/>
    <n v="1"/>
    <m/>
    <m/>
    <m/>
    <m/>
    <m/>
    <n v="18999.55"/>
    <m/>
    <m/>
    <m/>
    <m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427"/>
    <s v="Q3"/>
    <x v="1"/>
    <x v="8"/>
    <m/>
    <s v="ONGUN EMGİN GIDA DAĞ. PAZ. TUR.SAN. TİC. LTD. ŞTİ."/>
    <s v="EH.03.001"/>
    <s v="Enroute Panorama - Çağrı Merkezi Hizmeti (MSD)"/>
    <s v="Univera - JTI"/>
    <x v="11"/>
    <s v="Enroute"/>
    <s v="Enroute"/>
    <n v="18999.55"/>
    <m/>
    <n v="1"/>
    <m/>
    <m/>
    <m/>
    <m/>
    <m/>
    <n v="18999.55"/>
    <m/>
    <m/>
    <m/>
    <m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427"/>
    <s v="Q3"/>
    <x v="1"/>
    <x v="8"/>
    <m/>
    <s v="ONGUN EMGİN GIDA DAĞ. PAZ. TUR.SAN. TİC. LTD. ŞTİ."/>
    <s v="EH.03.001"/>
    <s v="Enroute Panorama - Çağrı Merkezi Hizmeti (MSD)"/>
    <s v="Univera - JTI"/>
    <x v="11"/>
    <s v="Enroute"/>
    <s v="Enroute"/>
    <n v="18999.55"/>
    <m/>
    <n v="1"/>
    <m/>
    <m/>
    <m/>
    <m/>
    <m/>
    <n v="18999.55"/>
    <m/>
    <m/>
    <m/>
    <m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427"/>
    <s v="Q3"/>
    <x v="1"/>
    <x v="8"/>
    <m/>
    <s v="ONGUN EMGİN GIDA DAĞ. PAZ. TUR.SAN. TİC. LTD. ŞTİ."/>
    <s v="EH.03.001"/>
    <s v="Enroute Panorama - Çağrı Merkezi Hizmeti (MSD)"/>
    <s v="Univera - JTI"/>
    <x v="11"/>
    <s v="Enroute"/>
    <s v="Enroute"/>
    <n v="18999.55"/>
    <m/>
    <n v="1"/>
    <m/>
    <m/>
    <m/>
    <m/>
    <m/>
    <n v="18999.55"/>
    <m/>
    <m/>
    <m/>
    <m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427"/>
    <s v="Q3"/>
    <x v="1"/>
    <x v="8"/>
    <m/>
    <s v="ÖZCİHAN GIDA İNŞAAT TARIM NAKLİYE ENERJİ TURİZM MAD. PAZ. VE SAN. LTD. ŞTİ."/>
    <s v="EH.03.001"/>
    <s v="Enroute Panorama - Çağrı Merkezi Hizmeti (MSD)"/>
    <s v="Univera - JTI"/>
    <x v="11"/>
    <s v="Enroute"/>
    <s v="Enroute"/>
    <n v="18999.55"/>
    <m/>
    <n v="2"/>
    <m/>
    <m/>
    <m/>
    <m/>
    <m/>
    <n v="37999.1"/>
    <m/>
    <m/>
    <m/>
    <m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427"/>
    <s v="Q3"/>
    <x v="1"/>
    <x v="8"/>
    <m/>
    <s v="Özçelik Meşrubat ve Gıda Mad.Tic.Paz.A.Ş."/>
    <s v="EH.03.001"/>
    <s v="Enroute Panorama - Çağrı Merkezi Hizmeti (MSD)"/>
    <s v="Univera - JTI"/>
    <x v="11"/>
    <s v="Enroute"/>
    <s v="Enroute"/>
    <n v="18999.55"/>
    <m/>
    <n v="5"/>
    <m/>
    <m/>
    <m/>
    <m/>
    <m/>
    <n v="94997.75"/>
    <m/>
    <m/>
    <m/>
    <m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427"/>
    <s v="Q3"/>
    <x v="1"/>
    <x v="8"/>
    <m/>
    <s v="Özçelik Meşrubat ve Gıda Mad.Tic.Paz.A.Ş."/>
    <s v="EH.03.001"/>
    <s v="Enroute Panorama - Çağrı Merkezi Hizmeti (MSD)"/>
    <s v="Univera - JTI"/>
    <x v="11"/>
    <s v="Enroute"/>
    <s v="Enroute"/>
    <n v="18999.55"/>
    <m/>
    <n v="1"/>
    <m/>
    <m/>
    <m/>
    <m/>
    <m/>
    <n v="18999.55"/>
    <m/>
    <m/>
    <m/>
    <m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427"/>
    <s v="Q3"/>
    <x v="1"/>
    <x v="8"/>
    <m/>
    <s v="ÖZERLER TİCARET İLHAN ÖZER"/>
    <s v="EH.03.001"/>
    <s v="Enroute Panorama - Çağrı Merkezi Hizmeti (MSD)"/>
    <s v="Univera - JTI"/>
    <x v="11"/>
    <s v="Enroute"/>
    <s v="Enroute"/>
    <n v="18999.55"/>
    <m/>
    <n v="4"/>
    <m/>
    <m/>
    <m/>
    <m/>
    <m/>
    <n v="75998.2"/>
    <m/>
    <m/>
    <m/>
    <m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427"/>
    <s v="Q3"/>
    <x v="1"/>
    <x v="8"/>
    <m/>
    <s v="PRAMİT GIDA LOJİSTİK TİCARET TİC. A.Ş."/>
    <s v="EH.03.001"/>
    <s v="Enroute Panorama - Çağrı Merkezi Hizmeti (MSD)"/>
    <s v="Univera - JTI"/>
    <x v="11"/>
    <s v="Enroute"/>
    <s v="Enroute"/>
    <n v="18999.55"/>
    <m/>
    <n v="2"/>
    <m/>
    <m/>
    <m/>
    <m/>
    <m/>
    <n v="37999.1"/>
    <m/>
    <m/>
    <m/>
    <m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427"/>
    <s v="Q3"/>
    <x v="1"/>
    <x v="8"/>
    <m/>
    <s v="REYMAR TÜTÜN MAM. DAĞ. VE PAZ. LTD. ŞTİ."/>
    <s v="EH.03.001"/>
    <s v="Enroute Panorama - Çağrı Merkezi Hizmeti (MSD)"/>
    <s v="Univera - JTI"/>
    <x v="11"/>
    <s v="Enroute"/>
    <s v="Enroute"/>
    <n v="18999.55"/>
    <m/>
    <n v="1"/>
    <m/>
    <m/>
    <m/>
    <m/>
    <m/>
    <n v="18999.55"/>
    <m/>
    <m/>
    <m/>
    <m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427"/>
    <s v="Q3"/>
    <x v="1"/>
    <x v="8"/>
    <m/>
    <s v="SAĞIROĞLU TÜTÜN ÜRÜN. İNŞ.TAAH. SAN. VE TİC. LTD. ŞTİ."/>
    <s v="EH.03.001"/>
    <s v="Enroute Panorama - Çağrı Merkezi Hizmeti (MSD)"/>
    <s v="Univera - JTI"/>
    <x v="11"/>
    <s v="Enroute"/>
    <s v="Enroute"/>
    <n v="18999.55"/>
    <m/>
    <n v="1"/>
    <m/>
    <m/>
    <m/>
    <m/>
    <m/>
    <n v="18999.55"/>
    <m/>
    <m/>
    <m/>
    <m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427"/>
    <s v="Q3"/>
    <x v="1"/>
    <x v="8"/>
    <m/>
    <s v="SAMİ EMGİN DAĞ. PAZ. TUR. TEKS. İNŞ. SAN. TİC. LTD. ŞTİ."/>
    <s v="EH.03.001"/>
    <s v="Enroute Panorama - Çağrı Merkezi Hizmeti (MSD)"/>
    <s v="Univera - JTI"/>
    <x v="11"/>
    <s v="Enroute"/>
    <s v="Enroute"/>
    <n v="18999.55"/>
    <m/>
    <n v="2"/>
    <m/>
    <m/>
    <m/>
    <m/>
    <m/>
    <n v="37999.1"/>
    <m/>
    <m/>
    <m/>
    <m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427"/>
    <s v="Q3"/>
    <x v="1"/>
    <x v="8"/>
    <m/>
    <s v="ŞEKERCİ GIDA TEMİZLİK ÜRÜN. PAZ. VE DAĞ. LTD. ŞTİ."/>
    <s v="EH.03.001"/>
    <s v="Enroute Panorama - Çağrı Merkezi Hizmeti (MSD)"/>
    <s v="Univera - JTI"/>
    <x v="11"/>
    <s v="Enroute"/>
    <s v="Enroute"/>
    <n v="18999.55"/>
    <m/>
    <n v="10"/>
    <m/>
    <m/>
    <m/>
    <m/>
    <m/>
    <n v="189995.5"/>
    <m/>
    <m/>
    <m/>
    <m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428"/>
    <s v="Q4"/>
    <x v="1"/>
    <x v="10"/>
    <m/>
    <s v="BaBayiğit Gıda Temizlik Ürünleri Pazarlama Turizm San tic. Ltd.Şti."/>
    <s v="UH.01.002"/>
    <s v="Unidox Kontör"/>
    <s v="Univera - Imperial Tobacco"/>
    <x v="21"/>
    <s v="E-Dönüşüm"/>
    <s v="Unidox"/>
    <n v="1.528"/>
    <m/>
    <n v="100000"/>
    <m/>
    <n v="152800"/>
    <m/>
    <m/>
    <m/>
    <n v="152800"/>
    <m/>
    <m/>
    <m/>
    <n v="1000002835"/>
    <m/>
    <m/>
    <s v="Imperial Tobacco"/>
    <s v="Mevcut Müşteri"/>
    <s v="Yeni Satış"/>
    <s v="Kontor"/>
    <s v="Kontor Satışı"/>
    <s v="Diğer"/>
    <s v="Univera Satış"/>
    <s v="Saha Satış"/>
    <s v="Yurt İçi"/>
    <s v="Türkiye"/>
    <s v="Dist"/>
  </r>
  <r>
    <m/>
    <m/>
    <x v="428"/>
    <s v="Q4"/>
    <x v="1"/>
    <x v="10"/>
    <m/>
    <s v="KAYSERİ MEŞRUBAT GIDA TÜKETİM PAZARLAMA İNŞAAT İTHALAT İHRACAT SANAYİ TİCARET LİMİTED ŞİRKETİ"/>
    <s v="UH.01.002"/>
    <s v="Unidox Kontör"/>
    <s v="Univera Kontör Satışı"/>
    <x v="21"/>
    <s v="E-Dönüşüm"/>
    <s v="Unidox"/>
    <n v="2.85"/>
    <m/>
    <n v="10000"/>
    <m/>
    <n v="28500"/>
    <m/>
    <m/>
    <m/>
    <n v="28500"/>
    <m/>
    <m/>
    <m/>
    <n v="1000002834"/>
    <m/>
    <m/>
    <s v="Düzey"/>
    <s v="Mevcut Müşteri"/>
    <s v="Yeni Satış"/>
    <s v="Kontor"/>
    <s v="Kontor Satışı"/>
    <s v="Diğer"/>
    <s v="Univera Satış"/>
    <s v="Saha Satış"/>
    <s v="Yurt İçi"/>
    <s v="Türkiye"/>
    <s v="Dist"/>
  </r>
  <r>
    <m/>
    <m/>
    <x v="428"/>
    <s v="Q4"/>
    <x v="1"/>
    <x v="10"/>
    <m/>
    <s v="DOĞUŞ ÇAY VE GIDA MADD.ÜRT.PAZ.İTH.İHR.A.Ş"/>
    <s v="QYS.01.001"/>
    <s v="Quest Panorama - Veri Toplama &amp; Mobil Ekip Yönetimi Çözüm Yazılımı"/>
    <s v="Univera Doğuş Çay Projesi"/>
    <x v="12"/>
    <s v="Quest"/>
    <s v="Standart"/>
    <n v="147000"/>
    <m/>
    <n v="1"/>
    <m/>
    <n v="490000"/>
    <m/>
    <m/>
    <m/>
    <n v="147000"/>
    <m/>
    <m/>
    <m/>
    <n v="1000002852"/>
    <m/>
    <m/>
    <s v="Doğuş Çay"/>
    <s v="Mevcut Müşteri"/>
    <s v="Yeni Satış"/>
    <s v="Lisans"/>
    <s v="Lisans Satışı"/>
    <s v="Key Account"/>
    <s v="Univera Satış"/>
    <s v="Saha Satış"/>
    <s v="Yurt İçi"/>
    <s v="Türkiye"/>
    <s v="Merkez"/>
  </r>
  <r>
    <m/>
    <m/>
    <x v="428"/>
    <s v="Q4"/>
    <x v="1"/>
    <x v="10"/>
    <m/>
    <s v="DOĞUŞ ÇAY VE GIDA MADD.ÜRT.PAZ.İTH.İHR.A.Ş"/>
    <s v="QYS.01.006"/>
    <s v="Quest Panorama - Platform Back Office Kullanıcı Yazılımı"/>
    <s v="Univera Doğuş Çay Projesi"/>
    <x v="12"/>
    <s v="Quest"/>
    <s v="Standart"/>
    <n v="5950"/>
    <m/>
    <n v="10"/>
    <m/>
    <n v="175000"/>
    <m/>
    <m/>
    <m/>
    <n v="59500"/>
    <m/>
    <m/>
    <m/>
    <n v="1000002852"/>
    <m/>
    <m/>
    <s v="Doğuş Çay"/>
    <s v="Mevcut Müşteri"/>
    <s v="Yeni Satış"/>
    <s v="Lisans"/>
    <s v="Lisans Satışı"/>
    <s v="Key Account"/>
    <s v="Univera Satış"/>
    <s v="Saha Satış"/>
    <s v="Yurt İçi"/>
    <s v="Türkiye"/>
    <s v="Merkez"/>
  </r>
  <r>
    <m/>
    <m/>
    <x v="428"/>
    <s v="Q4"/>
    <x v="1"/>
    <x v="10"/>
    <m/>
    <s v="DOĞUŞ ÇAY VE GIDA MADD.ÜRT.PAZ.İTH.İHR.A.Ş"/>
    <s v="QYS.02.007"/>
    <s v="Quest Panorama - Mobil Kullanıcısı Yazılımı"/>
    <s v="Univera Doğuş Çay Projesi"/>
    <x v="12"/>
    <s v="Quest"/>
    <s v="Standart"/>
    <n v="2250"/>
    <m/>
    <n v="1200"/>
    <m/>
    <n v="5400000"/>
    <m/>
    <m/>
    <m/>
    <n v="2700000"/>
    <m/>
    <m/>
    <m/>
    <n v="1000002852"/>
    <m/>
    <m/>
    <s v="Doğuş Çay"/>
    <s v="Mevcut Müşteri"/>
    <s v="Yeni Satış"/>
    <s v="Lisans"/>
    <s v="Lisans Satışı"/>
    <s v="Key Account"/>
    <s v="Univera Satış"/>
    <s v="Saha Satış"/>
    <s v="Yurt İçi"/>
    <s v="Türkiye"/>
    <s v="Merkez"/>
  </r>
  <r>
    <m/>
    <m/>
    <x v="428"/>
    <s v="Q3"/>
    <x v="1"/>
    <x v="8"/>
    <m/>
    <s v="SEYDİM DAĞ.PAZ.A.Ş."/>
    <s v="EH.03.001"/>
    <s v="Enroute Panorama - Çağrı Merkezi Hizmeti (MSD)"/>
    <s v="Univera - JTI"/>
    <x v="11"/>
    <s v="Enroute"/>
    <s v="Enroute"/>
    <n v="18999.55"/>
    <m/>
    <n v="1"/>
    <m/>
    <m/>
    <m/>
    <m/>
    <m/>
    <n v="18999.55"/>
    <m/>
    <m/>
    <m/>
    <m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428"/>
    <s v="Q3"/>
    <x v="1"/>
    <x v="8"/>
    <m/>
    <s v="SEYPA GIDA İHTİYAÇ MAD.ÜRETİM.DAĞ.VE TİC. A.Ş."/>
    <s v="EH.03.001"/>
    <s v="Enroute Panorama - Çağrı Merkezi Hizmeti (MSD)"/>
    <s v="Univera - JTI"/>
    <x v="11"/>
    <s v="Enroute"/>
    <s v="Enroute"/>
    <n v="18999.55"/>
    <m/>
    <n v="2"/>
    <m/>
    <m/>
    <m/>
    <m/>
    <m/>
    <n v="37999.1"/>
    <m/>
    <m/>
    <m/>
    <m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428"/>
    <s v="Q3"/>
    <x v="1"/>
    <x v="8"/>
    <m/>
    <s v="SSG DAYANIKLI TÜKETİM MAD. GIDA ÜRÜNLERİ PAZ. SAN. TİC. LTD. ŞTİ."/>
    <s v="EH.03.001"/>
    <s v="Enroute Panorama - Çağrı Merkezi Hizmeti (MSD)"/>
    <s v="Univera - JTI"/>
    <x v="11"/>
    <s v="Enroute"/>
    <s v="Enroute"/>
    <n v="18999.55"/>
    <m/>
    <n v="2"/>
    <m/>
    <m/>
    <m/>
    <m/>
    <m/>
    <n v="37999.1"/>
    <m/>
    <m/>
    <m/>
    <m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428"/>
    <s v="Q4"/>
    <x v="1"/>
    <x v="10"/>
    <m/>
    <s v="HABAŞ SINAİ VE TIBBİ GAZLAR İSTİHSAL ENDÜSTRİSİ A.Ş."/>
    <s v="CDH.02.001"/>
    <s v="Calldesk Panorama - Yazılım Bakımı Hizmeti"/>
    <s v="Univera - Habaş"/>
    <x v="12"/>
    <s v="ServiceCore"/>
    <s v="Enterprise"/>
    <n v="171634.37"/>
    <m/>
    <n v="1"/>
    <m/>
    <n v="171634.37"/>
    <m/>
    <m/>
    <m/>
    <n v="171634.37"/>
    <m/>
    <m/>
    <m/>
    <n v="1000002841"/>
    <m/>
    <m/>
    <s v="Habaş"/>
    <s v="Yeni Müşteri"/>
    <s v="Yeni Satış"/>
    <s v="Hizmet"/>
    <s v="Bakım ve Destek Hizmeti"/>
    <s v="Diğer"/>
    <s v="Univera Satış"/>
    <s v="Saha Satış"/>
    <s v="Yurt İçi"/>
    <s v="Türkiye"/>
    <s v="Merkez"/>
  </r>
  <r>
    <m/>
    <m/>
    <x v="429"/>
    <s v="Q4"/>
    <x v="1"/>
    <x v="10"/>
    <m/>
    <s v="Eçözüm Bilgi Teknolojileri A.Ş."/>
    <s v="VY.05.007"/>
    <s v="Varuna CRM (Enterprise) Aylık Kiralama"/>
    <s v="Univera - Varuna"/>
    <x v="10"/>
    <s v="Varuna"/>
    <s v="Varuna"/>
    <n v="1500"/>
    <m/>
    <n v="51"/>
    <m/>
    <m/>
    <m/>
    <m/>
    <m/>
    <n v="76500"/>
    <m/>
    <m/>
    <m/>
    <n v="1000002876"/>
    <m/>
    <m/>
    <s v="E Çözüm"/>
    <s v="Param Grup"/>
    <s v="Yenileme"/>
    <s v="Lisans"/>
    <s v="Lisans Kiralama"/>
    <s v="Diğer"/>
    <s v="Univera Satış"/>
    <s v="Saha Satış"/>
    <s v="Yurt İçi"/>
    <s v="Türkiye"/>
    <s v="Merkez"/>
  </r>
  <r>
    <m/>
    <m/>
    <x v="429"/>
    <s v="Q4"/>
    <x v="1"/>
    <x v="10"/>
    <m/>
    <s v="TURK ELEKTRONİK PARA ANONİM ŞİRKETİ"/>
    <s v="VY.05.007"/>
    <s v="Varuna CRM (Enterprise) Aylık Kiralama"/>
    <s v="Univera - Varuna"/>
    <x v="10"/>
    <s v="Varuna"/>
    <s v="Varuna"/>
    <n v="2122"/>
    <m/>
    <n v="59"/>
    <m/>
    <m/>
    <m/>
    <m/>
    <m/>
    <n v="125198"/>
    <m/>
    <m/>
    <m/>
    <n v="1000002877"/>
    <m/>
    <m/>
    <s v="Türk Elektronik Para A.Ş."/>
    <s v="Param Grup"/>
    <s v="Yenileme"/>
    <s v="Lisans"/>
    <s v="Lisans Kiralama"/>
    <s v="Diğer"/>
    <s v="Univera Satış"/>
    <s v="Saha Satış"/>
    <s v="Yurt İçi"/>
    <s v="Türkiye"/>
    <s v="Merkez"/>
  </r>
  <r>
    <m/>
    <m/>
    <x v="429"/>
    <s v="Q4"/>
    <x v="1"/>
    <x v="10"/>
    <m/>
    <s v="TURK ELEKTRONİK PARA ANONİM ŞİRKETİ"/>
    <s v="VY.05.007"/>
    <s v="Varuna CRM (Enterprise) Aylık Kiralama"/>
    <s v="Univera - Varuna"/>
    <x v="10"/>
    <s v="Varuna"/>
    <s v="Varuna"/>
    <n v="2122"/>
    <m/>
    <n v="2"/>
    <m/>
    <m/>
    <m/>
    <m/>
    <m/>
    <n v="4244"/>
    <m/>
    <m/>
    <m/>
    <n v="1000002878"/>
    <m/>
    <m/>
    <s v="Türk Elektronik Para A.Ş."/>
    <s v="Param Grup"/>
    <s v="Yenileme"/>
    <s v="Lisans"/>
    <s v="Lisans Kiralama"/>
    <s v="Diğer"/>
    <s v="Univera Satış"/>
    <s v="Saha Satış"/>
    <s v="Yurt İçi"/>
    <s v="Türkiye"/>
    <s v="Merkez"/>
  </r>
  <r>
    <m/>
    <m/>
    <x v="429"/>
    <s v="Q4"/>
    <x v="1"/>
    <x v="10"/>
    <m/>
    <s v="TURK ELEKTRONİK PARA ANONİM ŞİRKETİ"/>
    <s v="VY.05.007"/>
    <s v="Varuna CRM (Enterprise) Aylık Kiralama"/>
    <s v="Univera - Varuna"/>
    <x v="10"/>
    <s v="Varuna"/>
    <s v="Varuna"/>
    <n v="2122"/>
    <m/>
    <n v="10"/>
    <m/>
    <m/>
    <m/>
    <m/>
    <m/>
    <n v="21220"/>
    <m/>
    <m/>
    <m/>
    <n v="1000002887"/>
    <m/>
    <m/>
    <s v="Türk Elektronik Para A.Ş."/>
    <s v="Param Grup"/>
    <s v="Yenileme"/>
    <s v="Lisans"/>
    <s v="Lisans Kiralama"/>
    <s v="Diğer"/>
    <s v="Univera Satış"/>
    <s v="Saha Satış"/>
    <s v="Yurt İçi"/>
    <s v="Türkiye"/>
    <s v="Merkez"/>
  </r>
  <r>
    <m/>
    <m/>
    <x v="429"/>
    <s v="Q4"/>
    <x v="1"/>
    <x v="10"/>
    <m/>
    <s v="TURK FİNANSMAN ANONİM ŞİRKETİ"/>
    <s v="VY.05.007"/>
    <s v="Varuna CRM (Enterprise) Aylık Kiralama"/>
    <s v="Univera - Varuna"/>
    <x v="10"/>
    <s v="Varuna"/>
    <s v="Varuna"/>
    <n v="2122"/>
    <m/>
    <n v="7"/>
    <m/>
    <m/>
    <m/>
    <m/>
    <m/>
    <n v="14854"/>
    <m/>
    <m/>
    <m/>
    <n v="1000002880"/>
    <m/>
    <m/>
    <s v="Türk Finansman A.Ş."/>
    <s v="Param Grup"/>
    <s v="Yenileme"/>
    <s v="Lisans"/>
    <s v="Lisans Kiralama"/>
    <s v="Diğer"/>
    <s v="Univera Satış"/>
    <s v="Saha Satış"/>
    <s v="Yurt İçi"/>
    <s v="Türkiye"/>
    <s v="Merkez"/>
  </r>
  <r>
    <m/>
    <m/>
    <x v="429"/>
    <s v="Q4"/>
    <x v="1"/>
    <x v="10"/>
    <m/>
    <s v="UNİVİS BİLİŞİM DESTEK HizmetLERİ SANAYİ VE TİCARET ANONİM ŞİRKETİ"/>
    <s v="VY.05.007"/>
    <s v="Varuna CRM (Enterprise) Aylık Kiralama"/>
    <s v="Univera - Varuna"/>
    <x v="10"/>
    <s v="Varuna"/>
    <s v="Varuna"/>
    <n v="2122"/>
    <m/>
    <n v="8"/>
    <m/>
    <m/>
    <m/>
    <m/>
    <m/>
    <n v="16976"/>
    <m/>
    <m/>
    <m/>
    <n v="1000002879"/>
    <m/>
    <m/>
    <s v="Univis"/>
    <s v="Param Grup"/>
    <s v="Yenileme"/>
    <s v="Lisans"/>
    <s v="Lisans Kiralama"/>
    <s v="Param Grup"/>
    <s v="Univera Satış"/>
    <s v="Saha Satış"/>
    <s v="Yurt İçi"/>
    <s v="Türkiye"/>
    <s v="Merkez"/>
  </r>
  <r>
    <m/>
    <m/>
    <x v="429"/>
    <s v="Q4"/>
    <x v="1"/>
    <x v="10"/>
    <m/>
    <s v="MATRIKS BİLGİSAYAR SİSTEMLERİ LTD.ŞTİ"/>
    <s v="UH.01.002"/>
    <s v="Unidox Kontör"/>
    <s v="Univera Kontör Satışı"/>
    <x v="5"/>
    <s v="E-Dönüşüm"/>
    <s v="Unidox"/>
    <n v="2.2589999999999999"/>
    <m/>
    <n v="10000"/>
    <m/>
    <m/>
    <m/>
    <m/>
    <m/>
    <n v="22590"/>
    <m/>
    <m/>
    <m/>
    <n v="1000002889"/>
    <m/>
    <m/>
    <s v="Matriks"/>
    <s v="Mevcut Müşteri"/>
    <s v="Yeni Satış"/>
    <s v="Kontor"/>
    <s v="Kontor Satışı"/>
    <s v="Diğer"/>
    <s v="Kanal Satış"/>
    <s v="Matriks"/>
    <s v="Yurt İçi"/>
    <s v="Türkiye"/>
    <s v="Merkez"/>
  </r>
  <r>
    <m/>
    <m/>
    <x v="429"/>
    <s v="Q4"/>
    <x v="1"/>
    <x v="10"/>
    <m/>
    <s v="GÖKÇE MEŞRUBAT TİC. A.Ş."/>
    <s v="UH.01.002"/>
    <s v="Unidox Kontör"/>
    <s v="Univera Kontör Satışı"/>
    <x v="6"/>
    <s v="E-Dönüşüm"/>
    <s v="Unidox"/>
    <n v="2.38"/>
    <m/>
    <n v="50000"/>
    <m/>
    <m/>
    <m/>
    <m/>
    <m/>
    <n v="119000"/>
    <m/>
    <m/>
    <m/>
    <n v="1000002858"/>
    <m/>
    <m/>
    <s v="Pernod Ricard"/>
    <s v="Mevcut Müşteri"/>
    <s v="Yeni Satış"/>
    <s v="Kontor"/>
    <s v="Kontor Satışı"/>
    <s v="Diğer"/>
    <s v="Univera Satış"/>
    <s v="Saha Satış"/>
    <s v="Yurt İçi"/>
    <s v="Türkiye"/>
    <s v="Dist"/>
  </r>
  <r>
    <m/>
    <m/>
    <x v="429"/>
    <s v="Q4"/>
    <x v="1"/>
    <x v="10"/>
    <m/>
    <s v="SİPAR PAZARLAMA TURİZM İNŞ. VE TİC. LTD. ŞTİ"/>
    <s v="UH.01.002"/>
    <s v="Unidox Kontör"/>
    <s v="Univera Kontör Satışı"/>
    <x v="6"/>
    <s v="E-Dönüşüm"/>
    <s v="Unidox"/>
    <n v="1.48"/>
    <m/>
    <n v="100000"/>
    <m/>
    <m/>
    <m/>
    <m/>
    <m/>
    <n v="148000"/>
    <m/>
    <m/>
    <m/>
    <n v="1000002882"/>
    <m/>
    <m/>
    <s v="Sipar Pazarlama"/>
    <s v="Mevcut Müşteri"/>
    <s v="Yeni Satış"/>
    <s v="Kontor"/>
    <s v="Kontor Satışı"/>
    <s v="Diğer"/>
    <s v="Univera Satış"/>
    <s v="Saha Satış"/>
    <s v="Yurt İçi"/>
    <s v="Türkiye"/>
    <s v="Merkez"/>
  </r>
  <r>
    <m/>
    <m/>
    <x v="429"/>
    <s v="Q4"/>
    <x v="1"/>
    <x v="10"/>
    <m/>
    <s v="AYDEM ELEKTRİK PERAKENDE SATIŞ A.Ş"/>
    <s v="QH.02.001"/>
    <s v="Quest Panorama - Yazılım Bakımı, Yaşatma ve Merkezi Destek Hizmeti"/>
    <s v="Univera - Aydem"/>
    <x v="13"/>
    <s v="Quest"/>
    <s v="Enterprise"/>
    <n v="31876"/>
    <m/>
    <n v="1"/>
    <m/>
    <m/>
    <m/>
    <m/>
    <m/>
    <n v="31876"/>
    <m/>
    <m/>
    <m/>
    <n v="1000002890"/>
    <m/>
    <m/>
    <s v="Aydem - Gediz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429"/>
    <s v="Q4"/>
    <x v="1"/>
    <x v="10"/>
    <m/>
    <s v="GEDİZ ELEKTRİK PERAKENDE SATIŞ A.Ş."/>
    <s v="QH.02.001"/>
    <s v="Quest Panorama - Yazılım Bakımı, Yaşatma ve Merkezi Destek Hizmeti"/>
    <s v="Univera - Aydem"/>
    <x v="13"/>
    <s v="Quest"/>
    <s v="Enterprise"/>
    <n v="31876"/>
    <m/>
    <n v="1"/>
    <m/>
    <m/>
    <m/>
    <m/>
    <m/>
    <n v="31876"/>
    <m/>
    <m/>
    <m/>
    <n v="1000002891"/>
    <m/>
    <m/>
    <s v="Aydem - Gediz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429"/>
    <s v="Q3"/>
    <x v="1"/>
    <x v="8"/>
    <m/>
    <s v="ERİKLİ SU VE MEŞRUBAT SAN. TİC. A.Ş"/>
    <s v="EH.03.003"/>
    <s v="Enroute Panorama - Uzman Destek Hizmeti"/>
    <s v="Univera - Nestle Waters"/>
    <x v="11"/>
    <s v="Enroute"/>
    <s v="Enroute"/>
    <n v="43750"/>
    <m/>
    <n v="1"/>
    <m/>
    <n v="43750"/>
    <m/>
    <m/>
    <m/>
    <n v="43750"/>
    <m/>
    <m/>
    <m/>
    <m/>
    <m/>
    <m/>
    <s v="Nestle"/>
    <s v="Mevcut Müşteri"/>
    <s v="Yenileme"/>
    <s v="Hizmet"/>
    <s v="Uzman Destek Hizmeti"/>
    <s v="Key Account"/>
    <s v="Univera Satış"/>
    <s v="Saha Satış"/>
    <s v="Yurt İçi"/>
    <s v="Türkiye"/>
    <s v="Merkez"/>
  </r>
  <r>
    <m/>
    <m/>
    <x v="429"/>
    <s v="Q3"/>
    <x v="1"/>
    <x v="8"/>
    <m/>
    <s v="BROWN FORMAN İÇKİ TİC. LTD. ŞTİ."/>
    <s v="EH.01.003"/>
    <s v="Enroute Panorama - Kurulum ve Eğitim Hizmeti"/>
    <s v="Univera - Brown Forman"/>
    <x v="12"/>
    <s v="Enroute"/>
    <s v="Enroute"/>
    <n v="12000"/>
    <m/>
    <n v="1"/>
    <m/>
    <m/>
    <m/>
    <m/>
    <m/>
    <n v="12000"/>
    <m/>
    <m/>
    <m/>
    <m/>
    <m/>
    <m/>
    <s v="Brown Forman"/>
    <s v="Mevcut Müşteri"/>
    <s v="Yeni Satış"/>
    <s v="Hizmet"/>
    <s v="Kurulum ve Eğitim"/>
    <s v="Key Account"/>
    <s v="Univera Satış"/>
    <s v="Saha Satış"/>
    <s v="Yurt İçi"/>
    <s v="Türkiye"/>
    <s v="Merkez"/>
  </r>
  <r>
    <m/>
    <m/>
    <x v="429"/>
    <s v="Q3"/>
    <x v="1"/>
    <x v="8"/>
    <m/>
    <s v="AĞAÇLI OTOMOTİV GIDA TİCARET VE SANAYİ ANONİM ŞİRKETİ"/>
    <s v="EH.03.001"/>
    <s v="Enroute Panorama - Çağrı Merkezi Hizmeti (MSD)"/>
    <s v="Univera - JTI"/>
    <x v="11"/>
    <s v="Enroute"/>
    <s v="Enroute"/>
    <n v="18999"/>
    <m/>
    <n v="15"/>
    <m/>
    <m/>
    <m/>
    <m/>
    <m/>
    <n v="284985"/>
    <m/>
    <m/>
    <m/>
    <m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429"/>
    <s v="Q3"/>
    <x v="1"/>
    <x v="8"/>
    <m/>
    <s v="YILDIRIMLAR GRUP İHTİYAÇ VE GIDA MAD. TURİZM A.Ş"/>
    <s v="EH.03.001"/>
    <s v="Enroute Panorama - Çağrı Merkezi Hizmeti (MSD)"/>
    <s v="Univera - JTI"/>
    <x v="11"/>
    <s v="Enroute"/>
    <s v="Enroute"/>
    <n v="18999.55"/>
    <m/>
    <n v="2"/>
    <m/>
    <m/>
    <m/>
    <m/>
    <m/>
    <n v="37999.1"/>
    <m/>
    <m/>
    <m/>
    <m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429"/>
    <s v="Q3"/>
    <x v="1"/>
    <x v="8"/>
    <m/>
    <s v="YUSUF BEKTAŞ GIDA VE İHTİYAÇ MAD. İLETİŞİM NAKLİYE TİC.VE SAN.LTD.ŞTİ."/>
    <s v="EH.03.001"/>
    <s v="Enroute Panorama - Çağrı Merkezi Hizmeti (MSD)"/>
    <s v="Univera - JTI"/>
    <x v="11"/>
    <s v="Enroute"/>
    <s v="Enroute"/>
    <n v="18999.55"/>
    <m/>
    <n v="7"/>
    <m/>
    <m/>
    <m/>
    <m/>
    <m/>
    <n v="132996.85"/>
    <m/>
    <m/>
    <m/>
    <m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429"/>
    <s v="Q3"/>
    <x v="1"/>
    <x v="8"/>
    <m/>
    <s v="ZÜMRÜT TEKEL ÜRÜNLERİ GIDA PAZ.İNŞ.TAAH.SAN.VE.TİC.LTD ŞTİ"/>
    <s v="EH.03.001"/>
    <s v="Enroute Panorama - Çağrı Merkezi Hizmeti (MSD)"/>
    <s v="Univera - JTI"/>
    <x v="11"/>
    <s v="Enroute"/>
    <s v="Enroute"/>
    <n v="18999.55"/>
    <m/>
    <n v="1"/>
    <m/>
    <m/>
    <m/>
    <m/>
    <m/>
    <n v="18999.55"/>
    <m/>
    <m/>
    <m/>
    <m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430"/>
    <s v="Q4"/>
    <x v="1"/>
    <x v="10"/>
    <m/>
    <s v="MİYA OTOMASYON VE BARKOD BILISIM SISTEMLERI SAN TİC. VE L.T.D. STI."/>
    <s v="WPH.02.001"/>
    <s v="Webplus Yazılım Bakımı Hizmeti"/>
    <s v="Univera - Kanal"/>
    <x v="5"/>
    <s v="Enroute"/>
    <s v="Webplus"/>
    <n v="384803"/>
    <m/>
    <n v="1"/>
    <m/>
    <n v="384803"/>
    <m/>
    <n v="0"/>
    <m/>
    <n v="384803"/>
    <m/>
    <m/>
    <m/>
    <n v="1000002921"/>
    <m/>
    <m/>
    <s v="Miya"/>
    <s v="Mevcut Müşteri"/>
    <s v="Yenileme"/>
    <s v="Hizmet"/>
    <s v="Bakım ve Destek Hizmeti"/>
    <s v="Diğer"/>
    <s v="Kanal Satış"/>
    <s v="Miya"/>
    <s v="Yurt İçi"/>
    <s v="Türkiye"/>
    <s v="Merkez"/>
  </r>
  <r>
    <m/>
    <m/>
    <x v="430"/>
    <s v="Q4"/>
    <x v="1"/>
    <x v="10"/>
    <m/>
    <s v="MİYA OTOMASYON VE BARKOD BILISIM SISTEMLERI SAN TİC. VE L.T.D. STI."/>
    <s v="WPH.02.001"/>
    <s v="Webplus Yazılım Bakımı Hizmeti"/>
    <s v="Univera - Kanal"/>
    <x v="5"/>
    <s v="Enroute"/>
    <s v="Webplus"/>
    <n v="54264"/>
    <m/>
    <n v="1"/>
    <m/>
    <n v="54264"/>
    <m/>
    <n v="0"/>
    <m/>
    <n v="54264"/>
    <m/>
    <m/>
    <m/>
    <n v="1000002922"/>
    <m/>
    <m/>
    <s v="Miya"/>
    <s v="Mevcut Müşteri"/>
    <s v="Yenileme"/>
    <s v="Hizmet"/>
    <s v="Bakım ve Destek Hizmeti"/>
    <s v="Diğer"/>
    <s v="Kanal Satış"/>
    <s v="Miya"/>
    <s v="Yurt İçi"/>
    <s v="Türkiye"/>
    <s v="Merkez"/>
  </r>
  <r>
    <m/>
    <m/>
    <x v="430"/>
    <s v="Q4"/>
    <x v="1"/>
    <x v="10"/>
    <m/>
    <s v="MİYA OTOMASYON VE BARKOD BILISIM SISTEMLERI SAN TİC. VE L.T.D. STI."/>
    <s v="WPH.02.001"/>
    <s v="Webplus Yazılım Bakımı Hizmeti"/>
    <s v="Univera - Kanal"/>
    <x v="5"/>
    <s v="Enroute"/>
    <s v="Webplus"/>
    <n v="11240"/>
    <m/>
    <n v="7"/>
    <m/>
    <n v="78680"/>
    <m/>
    <n v="0"/>
    <m/>
    <n v="78680"/>
    <m/>
    <m/>
    <m/>
    <n v="1000002926"/>
    <m/>
    <m/>
    <s v="Miya"/>
    <s v="Mevcut Müşteri"/>
    <s v="Yenileme"/>
    <s v="Hizmet"/>
    <s v="Bakım ve Destek Hizmeti"/>
    <s v="Diğer"/>
    <s v="Kanal Satış"/>
    <s v="Miya"/>
    <s v="Yurt İçi"/>
    <s v="Türkiye"/>
    <s v="Merkez"/>
  </r>
  <r>
    <m/>
    <m/>
    <x v="430"/>
    <s v="Q4"/>
    <x v="1"/>
    <x v="10"/>
    <m/>
    <s v="MİYA OTOMASYON VE BARKOD BILISIM SISTEMLERI SAN TİC. VE L.T.D. STI."/>
    <s v="WPH.02.001"/>
    <s v="Webplus Yazılım Bakımı Hizmeti"/>
    <s v="Univera - Kanal"/>
    <x v="5"/>
    <s v="Enroute"/>
    <s v="Webplus"/>
    <n v="11240"/>
    <m/>
    <n v="2"/>
    <m/>
    <n v="22480"/>
    <m/>
    <n v="0"/>
    <m/>
    <n v="22480"/>
    <m/>
    <m/>
    <m/>
    <n v="1000002929"/>
    <m/>
    <m/>
    <s v="Miya"/>
    <s v="Mevcut Müşteri"/>
    <s v="Yenileme"/>
    <s v="Hizmet"/>
    <s v="Bakım ve Destek Hizmeti"/>
    <s v="Diğer"/>
    <s v="Kanal Satış"/>
    <s v="Miya"/>
    <s v="Yurt İçi"/>
    <s v="Türkiye"/>
    <s v="Merkez"/>
  </r>
  <r>
    <m/>
    <m/>
    <x v="430"/>
    <s v="Q4"/>
    <x v="1"/>
    <x v="10"/>
    <m/>
    <s v="MİYA OTOMASYON VE BARKOD BILISIM SISTEMLERI SAN TİC. VE L.T.D. STI."/>
    <s v="WPH.02.001"/>
    <s v="Webplus Yazılım Bakımı Hizmeti"/>
    <s v="Univera - Kanal"/>
    <x v="5"/>
    <s v="Enroute"/>
    <s v="Webplus"/>
    <n v="7024"/>
    <m/>
    <n v="1"/>
    <m/>
    <n v="7024"/>
    <m/>
    <n v="0"/>
    <m/>
    <n v="7024"/>
    <m/>
    <m/>
    <m/>
    <n v="1000002929"/>
    <m/>
    <m/>
    <s v="Miya"/>
    <s v="Mevcut Müşteri"/>
    <s v="Yenileme"/>
    <s v="Hizmet"/>
    <s v="Bakım ve Destek Hizmeti"/>
    <s v="Diğer"/>
    <s v="Kanal Satış"/>
    <s v="Miya"/>
    <s v="Yurt İçi"/>
    <s v="Türkiye"/>
    <s v="Merkez"/>
  </r>
  <r>
    <m/>
    <m/>
    <x v="430"/>
    <s v="Q4"/>
    <x v="1"/>
    <x v="10"/>
    <m/>
    <s v="MİYA OTOMASYON VE BARKOD BILISIM SISTEMLERI SAN TİC. VE L.T.D. STI."/>
    <s v="WPH.02.001"/>
    <s v="Webplus Yazılım Bakımı Hizmeti"/>
    <s v="Univera - Kanal"/>
    <x v="5"/>
    <s v="Enroute"/>
    <s v="Webplus"/>
    <n v="3148"/>
    <m/>
    <n v="1"/>
    <m/>
    <n v="3148"/>
    <m/>
    <n v="0"/>
    <m/>
    <n v="3148"/>
    <m/>
    <m/>
    <m/>
    <n v="1000002929"/>
    <m/>
    <m/>
    <s v="Miya"/>
    <s v="Mevcut Müşteri"/>
    <s v="Yenileme"/>
    <s v="Hizmet"/>
    <s v="Bakım ve Destek Hizmeti"/>
    <s v="Diğer"/>
    <s v="Kanal Satış"/>
    <s v="Miya"/>
    <s v="Yurt İçi"/>
    <s v="Türkiye"/>
    <s v="Merkez"/>
  </r>
  <r>
    <m/>
    <m/>
    <x v="430"/>
    <s v="Q4"/>
    <x v="1"/>
    <x v="10"/>
    <m/>
    <s v="MATRIKS BİLGİSAYAR SİSTEMLERİ LTD.ŞTİ"/>
    <s v="UH.01.002"/>
    <s v="Unidox Kontör"/>
    <s v="Univera Kontör Satışı"/>
    <x v="5"/>
    <s v="E-Dönüşüm"/>
    <s v="Unidox"/>
    <n v="2.2589999999999999"/>
    <m/>
    <n v="10000"/>
    <m/>
    <n v="22590"/>
    <m/>
    <n v="0"/>
    <m/>
    <n v="22590"/>
    <m/>
    <m/>
    <m/>
    <n v="1000002902"/>
    <m/>
    <m/>
    <s v="Matriks"/>
    <s v="Mevcut Müşteri"/>
    <s v="Yeni Satış"/>
    <s v="Kontor"/>
    <s v="Kontor Satışı"/>
    <s v="Diğer"/>
    <s v="Kanal Satış"/>
    <s v="Matriks"/>
    <s v="Yurt İçi"/>
    <s v="Türkiye"/>
    <s v="Merkez"/>
  </r>
  <r>
    <m/>
    <m/>
    <x v="430"/>
    <s v="Q4"/>
    <x v="1"/>
    <x v="10"/>
    <m/>
    <s v="Mey İçki Sanayi ve Ticaret A.Ş."/>
    <s v="QH.06.001"/>
    <s v="Quest Panorama - Yazılım Geliştirme Hizmeti"/>
    <s v="Univera - Mey İçki"/>
    <x v="18"/>
    <s v="Quest"/>
    <s v="Enterprise"/>
    <n v="20825"/>
    <m/>
    <n v="0.5"/>
    <m/>
    <n v="12250"/>
    <m/>
    <n v="1838"/>
    <m/>
    <n v="10412.5"/>
    <m/>
    <m/>
    <m/>
    <n v="1000002941"/>
    <m/>
    <m/>
    <s v="Mey İçki"/>
    <s v="Mevcut Müşteri"/>
    <s v="Yeni Satış"/>
    <s v="Hizmet"/>
    <s v="Yazılım Geliştirme"/>
    <s v="Key Account"/>
    <s v="Univera Satış"/>
    <s v="Saha Satış"/>
    <s v="Yurt İçi"/>
    <s v="Türkiye"/>
    <s v="Merkez"/>
  </r>
  <r>
    <m/>
    <m/>
    <x v="430"/>
    <s v="Q4"/>
    <x v="1"/>
    <x v="10"/>
    <m/>
    <s v="Mey İçki Sanayi ve Ticaret A.Ş."/>
    <s v="QH.06.001"/>
    <s v="Quest Panorama - Yazılım Geliştirme Hizmeti"/>
    <s v="Univera - Mey İçki"/>
    <x v="18"/>
    <s v="Quest"/>
    <s v="Enterprise"/>
    <n v="20825"/>
    <m/>
    <n v="3"/>
    <m/>
    <n v="73500"/>
    <m/>
    <n v="11025"/>
    <m/>
    <n v="62475"/>
    <m/>
    <m/>
    <m/>
    <n v="1000002941"/>
    <m/>
    <m/>
    <s v="Mey İçki"/>
    <s v="Mevcut Müşteri"/>
    <s v="Yeni Satış"/>
    <s v="Hizmet"/>
    <s v="Yazılım Geliştirme"/>
    <s v="Key Account"/>
    <s v="Univera Satış"/>
    <s v="Saha Satış"/>
    <s v="Yurt İçi"/>
    <s v="Türkiye"/>
    <s v="Merkez"/>
  </r>
  <r>
    <m/>
    <m/>
    <x v="430"/>
    <s v="Q4"/>
    <x v="1"/>
    <x v="10"/>
    <m/>
    <s v="Mey İçki Sanayi ve Ticaret A.Ş."/>
    <s v="QH.06.001"/>
    <s v="Quest Panorama - Yazılım Geliştirme Hizmeti"/>
    <s v="Univera - Mey İçki"/>
    <x v="18"/>
    <s v="Quest"/>
    <s v="Enterprise"/>
    <n v="20825"/>
    <m/>
    <n v="0.75"/>
    <m/>
    <n v="18375"/>
    <m/>
    <n v="2756"/>
    <m/>
    <n v="15618.75"/>
    <m/>
    <m/>
    <m/>
    <n v="1000002941"/>
    <m/>
    <m/>
    <s v="Mey İçki"/>
    <s v="Mevcut Müşteri"/>
    <s v="Yeni Satış"/>
    <s v="Hizmet"/>
    <s v="Yazılım Geliştirme"/>
    <s v="Key Account"/>
    <s v="Univera Satış"/>
    <s v="Saha Satış"/>
    <s v="Yurt İçi"/>
    <s v="Türkiye"/>
    <s v="Merkez"/>
  </r>
  <r>
    <m/>
    <m/>
    <x v="430"/>
    <s v="Q4"/>
    <x v="1"/>
    <x v="10"/>
    <m/>
    <s v="Mey İçki Sanayi ve Ticaret A.Ş."/>
    <s v="QH.01.001"/>
    <s v="Quest Panorama - Proje ve Ürün Yönetimi Danışmanlığı Hizmeti"/>
    <s v="Univera - Mey İçki"/>
    <x v="18"/>
    <s v="Quest"/>
    <s v="Enterprise"/>
    <n v="20825"/>
    <m/>
    <n v="5"/>
    <m/>
    <n v="122500"/>
    <m/>
    <n v="18375"/>
    <m/>
    <n v="104125"/>
    <m/>
    <m/>
    <m/>
    <n v="1000002941"/>
    <m/>
    <m/>
    <s v="Mey İçki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430"/>
    <s v="Q4"/>
    <x v="1"/>
    <x v="10"/>
    <m/>
    <s v="Mey İçki Sanayi ve Ticaret A.Ş."/>
    <s v="QH.01.001"/>
    <s v="Quest Panorama - Proje ve Ürün Yönetimi Danışmanlığı Hizmeti"/>
    <s v="Univera - Mey İçki"/>
    <x v="18"/>
    <s v="Quest"/>
    <s v="Enterprise"/>
    <n v="20825"/>
    <m/>
    <n v="0.5"/>
    <m/>
    <n v="12250"/>
    <m/>
    <n v="1838"/>
    <m/>
    <n v="10412.5"/>
    <m/>
    <m/>
    <m/>
    <n v="1000002941"/>
    <m/>
    <m/>
    <s v="Mey İçki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430"/>
    <s v="Q4"/>
    <x v="1"/>
    <x v="10"/>
    <m/>
    <s v="Mey İçki Sanayi ve Ticaret A.Ş."/>
    <s v="QH.01.001"/>
    <s v="Quest Panorama - Proje ve Ürün Yönetimi Danışmanlığı Hizmeti"/>
    <s v="Univera - Mey İçki"/>
    <x v="18"/>
    <s v="Quest"/>
    <s v="Enterprise"/>
    <n v="20825"/>
    <m/>
    <n v="2"/>
    <m/>
    <n v="49000"/>
    <m/>
    <n v="7350"/>
    <m/>
    <n v="41650"/>
    <m/>
    <m/>
    <m/>
    <n v="1000002941"/>
    <m/>
    <m/>
    <s v="Mey İçki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430"/>
    <s v="Q4"/>
    <x v="1"/>
    <x v="10"/>
    <m/>
    <s v="Mey İçki Sanayi ve Ticaret A.Ş."/>
    <s v="QH.01.001"/>
    <s v="Quest Panorama - Proje ve Ürün Yönetimi Danışmanlığı Hizmeti"/>
    <s v="Univera - Mey İçki"/>
    <x v="18"/>
    <s v="Quest"/>
    <s v="Enterprise"/>
    <n v="20825"/>
    <m/>
    <n v="5"/>
    <m/>
    <n v="122500"/>
    <m/>
    <n v="18375"/>
    <m/>
    <n v="104125"/>
    <m/>
    <m/>
    <m/>
    <n v="1000002941"/>
    <m/>
    <m/>
    <s v="Mey İçki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430"/>
    <s v="Q3"/>
    <x v="1"/>
    <x v="8"/>
    <m/>
    <s v="JTI Tütün Ürünleri Pazarlama A.Ş."/>
    <s v="EH.05.001"/>
    <s v="Enroute Panorama - Yazılım Geliştirme Hizmeti"/>
    <s v="Univera - JTI"/>
    <x v="11"/>
    <s v="Enroute"/>
    <s v="Enroute"/>
    <n v="11900"/>
    <m/>
    <n v="20"/>
    <m/>
    <m/>
    <m/>
    <m/>
    <m/>
    <n v="238000"/>
    <m/>
    <m/>
    <m/>
    <m/>
    <m/>
    <m/>
    <s v="JTI"/>
    <s v="Mevcut Müşteri"/>
    <s v="Yeni Satış"/>
    <s v="Hizmet"/>
    <s v="Yazılım Geliştirme"/>
    <s v="Key Account"/>
    <s v="Univera Satış"/>
    <s v="Saha Satış"/>
    <s v="Yurt İçi"/>
    <s v="Türkiye"/>
    <s v="Merkez"/>
  </r>
  <r>
    <m/>
    <m/>
    <x v="430"/>
    <s v="Q3"/>
    <x v="1"/>
    <x v="8"/>
    <m/>
    <s v="Şölen Çikolata Gıda Sanayi Ve Ticaret A. Ş."/>
    <s v="EH.05.001"/>
    <s v="Enroute Panorama - Yazılım Geliştirme Hizmeti"/>
    <s v="Univera - Şölen"/>
    <x v="19"/>
    <s v="Enroute"/>
    <s v="Enroute"/>
    <n v="19600"/>
    <m/>
    <n v="3"/>
    <m/>
    <m/>
    <m/>
    <m/>
    <m/>
    <n v="58800"/>
    <m/>
    <m/>
    <m/>
    <m/>
    <m/>
    <m/>
    <s v="Şölen"/>
    <s v="Mevcut Müşteri"/>
    <s v="Yeni Satış"/>
    <s v="Hizmet"/>
    <s v="Yazılım Geliştirme"/>
    <s v="Key Account"/>
    <s v="Univera Satış"/>
    <s v="Saha Satış"/>
    <s v="Yurt İçi"/>
    <s v="Türkiye"/>
    <s v="Merkez"/>
  </r>
  <r>
    <m/>
    <m/>
    <x v="430"/>
    <s v="Q3"/>
    <x v="1"/>
    <x v="8"/>
    <m/>
    <s v="Şölen Çikolata Gıda Sanayi Ve Ticaret A. Ş."/>
    <s v="EH.05.001"/>
    <s v="Enroute Panorama - Yazılım Geliştirme Hizmeti"/>
    <s v="Univera - Şölen"/>
    <x v="19"/>
    <s v="Enroute"/>
    <s v="Enroute"/>
    <n v="17500"/>
    <m/>
    <n v="17.5"/>
    <m/>
    <m/>
    <m/>
    <m/>
    <m/>
    <n v="306250"/>
    <m/>
    <m/>
    <m/>
    <m/>
    <m/>
    <m/>
    <s v="Şölen"/>
    <s v="Mevcut Müşteri"/>
    <s v="Yeni Satış"/>
    <s v="Hizmet"/>
    <s v="Yazılım Geliştirme"/>
    <s v="Key Account"/>
    <s v="Univera Satış"/>
    <s v="Saha Satış"/>
    <s v="Yurt İçi"/>
    <s v="Türkiye"/>
    <s v="Merkez"/>
  </r>
  <r>
    <m/>
    <m/>
    <x v="430"/>
    <s v="Q3"/>
    <x v="1"/>
    <x v="8"/>
    <m/>
    <s v="Şölen Çikolata Gıda Sanayi Ve Ticaret A. Ş."/>
    <s v="EH.05.001"/>
    <s v="Enroute Panorama - Yazılım Geliştirme Hizmeti"/>
    <s v="Univera - Şölen"/>
    <x v="19"/>
    <s v="Enroute"/>
    <s v="Enroute"/>
    <n v="17500"/>
    <m/>
    <n v="3.5"/>
    <m/>
    <m/>
    <m/>
    <m/>
    <m/>
    <n v="61250"/>
    <m/>
    <m/>
    <m/>
    <m/>
    <m/>
    <m/>
    <s v="Şölen"/>
    <s v="Mevcut Müşteri"/>
    <s v="Yeni Satış"/>
    <s v="Hizmet"/>
    <s v="Yazılım Geliştirme"/>
    <s v="Key Account"/>
    <s v="Univera Satış"/>
    <s v="Saha Satış"/>
    <s v="Yurt İçi"/>
    <s v="Türkiye"/>
    <s v="Merkez"/>
  </r>
  <r>
    <m/>
    <m/>
    <x v="430"/>
    <s v="Q3"/>
    <x v="1"/>
    <x v="8"/>
    <m/>
    <s v="Şölen Çikolata Gıda Sanayi Ve Ticaret A. Ş."/>
    <s v="EH.05.001"/>
    <s v="Enroute Panorama - Yazılım Geliştirme Hizmeti"/>
    <s v="Univera - Şölen"/>
    <x v="19"/>
    <s v="Enroute"/>
    <s v="Enroute"/>
    <n v="7290"/>
    <m/>
    <n v="11.72"/>
    <m/>
    <m/>
    <m/>
    <m/>
    <m/>
    <n v="85438.8"/>
    <m/>
    <m/>
    <m/>
    <m/>
    <m/>
    <m/>
    <s v="Şölen"/>
    <s v="Mevcut Müşteri"/>
    <s v="Yeni Satış"/>
    <s v="Hizmet"/>
    <s v="Yazılım Geliştirme"/>
    <s v="Key Account"/>
    <s v="Univera Satış"/>
    <s v="Saha Satış"/>
    <s v="Yurt İçi"/>
    <s v="Türkiye"/>
    <s v="Merkez"/>
  </r>
  <r>
    <m/>
    <m/>
    <x v="430"/>
    <s v="Q3"/>
    <x v="1"/>
    <x v="8"/>
    <m/>
    <s v="Şölen Çikolata Gıda Sanayi Ve Ticaret A. Ş."/>
    <s v="EH.05.001"/>
    <s v="Enroute Panorama - Yazılım Geliştirme Hizmeti"/>
    <s v="Univera - Şölen"/>
    <x v="19"/>
    <s v="Enroute"/>
    <s v="Enroute"/>
    <n v="7290"/>
    <m/>
    <n v="6.11"/>
    <m/>
    <m/>
    <m/>
    <m/>
    <m/>
    <n v="44541.9"/>
    <m/>
    <m/>
    <m/>
    <m/>
    <m/>
    <m/>
    <s v="Şölen"/>
    <s v="Mevcut Müşteri"/>
    <s v="Yeni Satış"/>
    <s v="Hizmet"/>
    <s v="Yazılım Geliştirme"/>
    <s v="Key Account"/>
    <s v="Univera Satış"/>
    <s v="Saha Satış"/>
    <s v="Yurt İçi"/>
    <s v="Türkiye"/>
    <s v="Merkez"/>
  </r>
  <r>
    <m/>
    <m/>
    <x v="430"/>
    <s v="Q3"/>
    <x v="1"/>
    <x v="8"/>
    <m/>
    <s v="Şölen Çikolata Gıda Sanayi Ve Ticaret A. Ş."/>
    <s v="EH.05.001"/>
    <s v="Enroute Panorama - Yazılım Geliştirme Hizmeti"/>
    <s v="Univera - Şölen"/>
    <x v="19"/>
    <s v="Enroute"/>
    <s v="Enroute"/>
    <n v="7290"/>
    <m/>
    <n v="2.81"/>
    <m/>
    <m/>
    <m/>
    <m/>
    <m/>
    <n v="20484.900000000001"/>
    <m/>
    <m/>
    <m/>
    <m/>
    <m/>
    <m/>
    <s v="Şölen"/>
    <s v="Mevcut Müşteri"/>
    <s v="Yeni Satış"/>
    <s v="Hizmet"/>
    <s v="Yazılım Geliştirme"/>
    <s v="Key Account"/>
    <s v="Univera Satış"/>
    <s v="Saha Satış"/>
    <s v="Yurt İçi"/>
    <s v="Türkiye"/>
    <s v="Merkez"/>
  </r>
  <r>
    <m/>
    <m/>
    <x v="430"/>
    <s v="Q3"/>
    <x v="1"/>
    <x v="8"/>
    <m/>
    <s v="Şölen Çikolata Gıda Sanayi Ve Ticaret A. Ş."/>
    <s v="EH.05.001"/>
    <s v="Enroute Panorama - Yazılım Geliştirme Hizmeti"/>
    <s v="Univera - Şölen"/>
    <x v="19"/>
    <s v="Enroute"/>
    <s v="Enroute"/>
    <n v="7290"/>
    <m/>
    <n v="3"/>
    <m/>
    <m/>
    <m/>
    <m/>
    <m/>
    <n v="21870"/>
    <m/>
    <m/>
    <m/>
    <m/>
    <m/>
    <m/>
    <s v="Şölen"/>
    <s v="Mevcut Müşteri"/>
    <s v="Yeni Satış"/>
    <s v="Hizmet"/>
    <s v="Yazılım Geliştirme"/>
    <s v="Key Account"/>
    <s v="Univera Satış"/>
    <s v="Saha Satış"/>
    <s v="Yurt İçi"/>
    <s v="Türkiye"/>
    <s v="Merkez"/>
  </r>
  <r>
    <m/>
    <m/>
    <x v="430"/>
    <s v="Q3"/>
    <x v="1"/>
    <x v="8"/>
    <m/>
    <s v="adana pazarlama dağıtım ve tic ltd.şti"/>
    <s v="EH.02.001"/>
    <s v="Enroute Panorama - Yazılım Bakımı, Yaşatma ve Merkezi Destek Hizmeti"/>
    <s v="Univera - Nestle Waters"/>
    <x v="16"/>
    <s v="Enroute"/>
    <s v="Enroute"/>
    <n v="13227.5"/>
    <m/>
    <n v="1"/>
    <m/>
    <m/>
    <m/>
    <m/>
    <m/>
    <n v="13227.5"/>
    <m/>
    <m/>
    <m/>
    <m/>
    <m/>
    <m/>
    <s v="Nestle"/>
    <s v="Mevcut Müşteri"/>
    <s v="Yeni Satış"/>
    <s v="Hizmet"/>
    <s v="Bakım ve Destek Hizmeti"/>
    <s v="Key Account"/>
    <s v="Univera Satış"/>
    <s v="Saha Satış"/>
    <s v="Yurt İçi"/>
    <s v="Türkiye"/>
    <s v="Dist"/>
  </r>
  <r>
    <m/>
    <m/>
    <x v="430"/>
    <s v="Q3"/>
    <x v="1"/>
    <x v="8"/>
    <m/>
    <s v="ADANA PAZARLAMA DAĞITIM VE TİC.LDT.ŞTİ"/>
    <s v="EH.02.001"/>
    <s v="Enroute Panorama - Yazılım Bakımı, Yaşatma ve Merkezi Destek Hizmeti"/>
    <s v="Univera - Nestle Waters"/>
    <x v="16"/>
    <s v="Enroute"/>
    <s v="Enroute"/>
    <n v="13227.5"/>
    <m/>
    <n v="1"/>
    <m/>
    <m/>
    <m/>
    <m/>
    <m/>
    <n v="13227.5"/>
    <m/>
    <m/>
    <m/>
    <m/>
    <m/>
    <m/>
    <s v="Nestle"/>
    <s v="Mevcut Müşteri"/>
    <s v="Yeni Satış"/>
    <s v="Hizmet"/>
    <s v="Bakım ve Destek Hizmeti"/>
    <s v="Key Account"/>
    <s v="Univera Satış"/>
    <s v="Saha Satış"/>
    <s v="Yurt İçi"/>
    <s v="Türkiye"/>
    <s v="Dist"/>
  </r>
  <r>
    <m/>
    <m/>
    <x v="430"/>
    <s v="Q3"/>
    <x v="1"/>
    <x v="8"/>
    <m/>
    <s v="ERBAK - ULUDAĞ PAZARLAMA SATIŞ VE DAĞITIM ANONİM ŞİRKETİ"/>
    <s v="EH.02.001"/>
    <s v="Enroute Panorama - Yazılım Bakımı, Yaşatma ve Merkezi Destek Hizmeti"/>
    <s v="Univera - Uludağ İçecek"/>
    <x v="19"/>
    <s v="Enroute"/>
    <s v="Enroute"/>
    <n v="26272.400000000001"/>
    <m/>
    <n v="1"/>
    <m/>
    <m/>
    <m/>
    <m/>
    <m/>
    <n v="26272.400000000001"/>
    <m/>
    <m/>
    <m/>
    <m/>
    <m/>
    <m/>
    <s v="Uludağ İçecek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430"/>
    <s v="Q3"/>
    <x v="1"/>
    <x v="8"/>
    <m/>
    <s v="ERİKLİ SU VE MEŞRUBAT SAN. TİC. A.Ş"/>
    <s v="EH.02.001"/>
    <s v="Enroute Panorama - Yazılım Bakımı, Yaşatma ve Merkezi Destek Hizmeti"/>
    <s v="Univera - Nestle Waters"/>
    <x v="11"/>
    <s v="Enroute"/>
    <s v="Enroute"/>
    <n v="328156.52"/>
    <m/>
    <n v="1"/>
    <m/>
    <m/>
    <m/>
    <m/>
    <m/>
    <n v="328156.52"/>
    <m/>
    <m/>
    <m/>
    <m/>
    <m/>
    <m/>
    <s v="Nestle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430"/>
    <s v="Q3"/>
    <x v="1"/>
    <x v="8"/>
    <m/>
    <s v="JTI INTERNATIONAL SA"/>
    <s v="EH.02.001"/>
    <s v="Enroute Panorama - Yazılım Bakımı, Yaşatma ve Merkezi Destek Hizmeti"/>
    <s v="Univera - JTI İran"/>
    <x v="16"/>
    <s v="Enroute"/>
    <s v="Enroute"/>
    <n v="170068.208522"/>
    <m/>
    <n v="6"/>
    <m/>
    <m/>
    <m/>
    <m/>
    <m/>
    <n v="1020409.251132"/>
    <m/>
    <m/>
    <m/>
    <n v="1000001765"/>
    <m/>
    <m/>
    <s v="JTI"/>
    <s v="Mevcut Müşteri"/>
    <s v="Yenileme"/>
    <s v="Hizmet"/>
    <s v="Bakım ve Destek Hizmeti"/>
    <s v="Key Account"/>
    <s v="Univera Satış"/>
    <s v="Saha Satış"/>
    <s v="Yurt Dışı"/>
    <s v="İsviçre"/>
    <s v="Merkez"/>
  </r>
  <r>
    <m/>
    <m/>
    <x v="430"/>
    <s v="Q3"/>
    <x v="1"/>
    <x v="8"/>
    <m/>
    <s v="Nestle Gıda Sanayi A.Ş."/>
    <s v="EH.02.001"/>
    <s v="Enroute Panorama - Yazılım Bakımı, Yaşatma ve Merkezi Destek Hizmeti"/>
    <s v="Univera - Nestle Professional"/>
    <x v="11"/>
    <s v="Enroute"/>
    <s v="Enroute"/>
    <n v="328156.52"/>
    <m/>
    <n v="1"/>
    <m/>
    <m/>
    <m/>
    <m/>
    <m/>
    <n v="328156.52"/>
    <m/>
    <m/>
    <m/>
    <m/>
    <m/>
    <m/>
    <s v="Nestle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430"/>
    <s v="Q3"/>
    <x v="1"/>
    <x v="8"/>
    <m/>
    <s v="Nestle Gıda Sanayi A.Ş."/>
    <s v="EH.02.001"/>
    <s v="Enroute Panorama - Yazılım Bakımı, Yaşatma ve Merkezi Destek Hizmeti"/>
    <s v="Univera - Nestle Retail"/>
    <x v="11"/>
    <s v="Enroute"/>
    <s v="Enroute"/>
    <n v="328156.52"/>
    <m/>
    <n v="1"/>
    <m/>
    <m/>
    <m/>
    <m/>
    <m/>
    <n v="328156.52"/>
    <m/>
    <m/>
    <m/>
    <m/>
    <m/>
    <m/>
    <s v="Nestle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430"/>
    <s v="Q3"/>
    <x v="1"/>
    <x v="8"/>
    <m/>
    <s v="ERİKLİ SU VE MEŞRUBAT SAN. TİC. A.Ş"/>
    <s v="EH.03.003"/>
    <s v="Enroute Panorama - Uzman Destek Hizmeti"/>
    <s v="Univera - Nestle Waters"/>
    <x v="11"/>
    <s v="Enroute"/>
    <s v="Enroute"/>
    <n v="43750"/>
    <m/>
    <n v="1"/>
    <m/>
    <n v="43750"/>
    <m/>
    <m/>
    <m/>
    <n v="43750"/>
    <m/>
    <m/>
    <m/>
    <m/>
    <m/>
    <m/>
    <s v="Nestle"/>
    <s v="Mevcut Müşteri"/>
    <s v="Yenileme"/>
    <s v="Hizmet"/>
    <s v="Uzman Destek Hizmeti"/>
    <s v="Key Account"/>
    <s v="Univera Satış"/>
    <s v="Saha Satış"/>
    <s v="Yurt İçi"/>
    <s v="Türkiye"/>
    <s v="Merkez"/>
  </r>
  <r>
    <m/>
    <m/>
    <x v="430"/>
    <s v="Q3"/>
    <x v="1"/>
    <x v="8"/>
    <m/>
    <s v="ERİKLİ SU VE MEŞRUBAT SAN. TİC. A.Ş"/>
    <s v="EH.03.003"/>
    <s v="Enroute Panorama - Uzman Destek Hizmeti"/>
    <s v="Univera - Nestle Waters"/>
    <x v="11"/>
    <s v="Enroute"/>
    <s v="Enroute"/>
    <n v="43750"/>
    <m/>
    <n v="1"/>
    <m/>
    <n v="43750"/>
    <m/>
    <m/>
    <m/>
    <n v="43750"/>
    <m/>
    <m/>
    <m/>
    <m/>
    <m/>
    <m/>
    <s v="Nestle"/>
    <s v="Mevcut Müşteri"/>
    <s v="Yenileme"/>
    <s v="Hizmet"/>
    <s v="Uzman Destek Hizmeti"/>
    <s v="Key Account"/>
    <s v="Univera Satış"/>
    <s v="Saha Satış"/>
    <s v="Yurt İçi"/>
    <s v="Türkiye"/>
    <s v="Merkez"/>
  </r>
  <r>
    <m/>
    <m/>
    <x v="430"/>
    <s v="Q3"/>
    <x v="1"/>
    <x v="8"/>
    <m/>
    <s v="JTI Tütün Ürünleri Pazarlama A.Ş."/>
    <s v="EH.05.002"/>
    <s v="Enroute Panorama - Rapor Gelistirme Hizmeti"/>
    <s v="Univera - JTI"/>
    <x v="11"/>
    <s v="Enroute"/>
    <s v="Enroute"/>
    <n v="11900"/>
    <m/>
    <n v="5"/>
    <m/>
    <m/>
    <m/>
    <m/>
    <m/>
    <n v="59500"/>
    <m/>
    <m/>
    <m/>
    <m/>
    <m/>
    <m/>
    <s v="JTI"/>
    <s v="Mevcut Müşteri"/>
    <s v="Yeni Satış"/>
    <s v="Lisans"/>
    <s v="Lisans Satışı"/>
    <s v="Key Account"/>
    <s v="Univera Satış"/>
    <s v="Saha Satış"/>
    <s v="Yurt İçi"/>
    <s v="Türkiye"/>
    <s v="Merkez"/>
  </r>
  <r>
    <m/>
    <m/>
    <x v="430"/>
    <s v="Q3"/>
    <x v="1"/>
    <x v="8"/>
    <m/>
    <s v="JTI Tütün Ürünleri Pazarlama A.Ş."/>
    <s v="EH.01.001"/>
    <s v="Enroute Panorama - Proje ve Ürün Yönetimi Danışmanlığı Hizmeti"/>
    <s v="Univera - JTI"/>
    <x v="11"/>
    <s v="Enroute"/>
    <s v="Enroute"/>
    <n v="11100.92"/>
    <m/>
    <n v="17"/>
    <m/>
    <m/>
    <m/>
    <m/>
    <m/>
    <n v="188715.64"/>
    <m/>
    <m/>
    <m/>
    <m/>
    <m/>
    <m/>
    <s v="JTI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430"/>
    <s v="Q3"/>
    <x v="1"/>
    <x v="8"/>
    <m/>
    <s v="Şölen Çikolata Gıda Sanayi Ve Ticaret A. Ş."/>
    <s v="EH.01.001"/>
    <s v="Enroute Panorama - Proje ve Ürün Yönetimi Danışmanlığı Hizmeti"/>
    <s v="Univera - Şölen"/>
    <x v="19"/>
    <s v="Enroute"/>
    <s v="Enroute"/>
    <n v="19600"/>
    <m/>
    <n v="1"/>
    <m/>
    <m/>
    <m/>
    <m/>
    <m/>
    <n v="19600"/>
    <m/>
    <m/>
    <m/>
    <m/>
    <m/>
    <m/>
    <s v="Şölen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430"/>
    <s v="Q3"/>
    <x v="1"/>
    <x v="8"/>
    <m/>
    <s v="Şölen Çikolata Gıda Sanayi Ve Ticaret A. Ş."/>
    <s v="EH.01.001"/>
    <s v="Enroute Panorama - Proje ve Ürün Yönetimi Danışmanlığı Hizmeti"/>
    <s v="Univera - Şölen"/>
    <x v="19"/>
    <s v="Enroute"/>
    <s v="Enroute"/>
    <n v="17500"/>
    <m/>
    <n v="4"/>
    <m/>
    <m/>
    <m/>
    <m/>
    <m/>
    <n v="70000"/>
    <m/>
    <m/>
    <m/>
    <m/>
    <m/>
    <m/>
    <s v="Şölen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430"/>
    <s v="Q3"/>
    <x v="1"/>
    <x v="8"/>
    <m/>
    <s v="Şölen Çikolata Gıda Sanayi Ve Ticaret A. Ş."/>
    <s v="EH.01.001"/>
    <s v="Enroute Panorama - Proje ve Ürün Yönetimi Danışmanlığı Hizmeti"/>
    <s v="Univera - Şölen"/>
    <x v="19"/>
    <s v="Enroute"/>
    <s v="Enroute"/>
    <n v="17500"/>
    <m/>
    <n v="1"/>
    <m/>
    <m/>
    <m/>
    <m/>
    <m/>
    <n v="17500"/>
    <m/>
    <m/>
    <m/>
    <m/>
    <m/>
    <m/>
    <s v="Şölen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430"/>
    <s v="Q3"/>
    <x v="1"/>
    <x v="8"/>
    <m/>
    <s v="Şölen Çikolata Gıda Sanayi Ve Ticaret A. Ş."/>
    <s v="EH.01.001"/>
    <s v="Enroute Panorama - Proje ve Ürün Yönetimi Danışmanlığı Hizmeti"/>
    <s v="Univera - Şölen"/>
    <x v="19"/>
    <s v="Enroute"/>
    <s v="Enroute"/>
    <n v="6541"/>
    <m/>
    <n v="1"/>
    <m/>
    <m/>
    <m/>
    <m/>
    <m/>
    <n v="6541"/>
    <m/>
    <m/>
    <m/>
    <m/>
    <m/>
    <m/>
    <s v="Şölen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430"/>
    <s v="Q3"/>
    <x v="1"/>
    <x v="8"/>
    <m/>
    <s v="Şölen Çikolata Gıda Sanayi Ve Ticaret A. Ş."/>
    <s v="EH.01.001"/>
    <s v="Enroute Panorama - Proje ve Ürün Yönetimi Danışmanlığı Hizmeti"/>
    <s v="Univera - Şölen"/>
    <x v="19"/>
    <s v="Enroute"/>
    <s v="Enroute"/>
    <n v="7290"/>
    <m/>
    <n v="2"/>
    <m/>
    <m/>
    <m/>
    <m/>
    <m/>
    <n v="14580"/>
    <m/>
    <m/>
    <m/>
    <m/>
    <m/>
    <m/>
    <s v="Şölen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430"/>
    <s v="Q3"/>
    <x v="1"/>
    <x v="8"/>
    <m/>
    <s v="Şölen Çikolata Gıda Sanayi Ve Ticaret A. Ş."/>
    <s v="EH.01.001"/>
    <s v="Enroute Panorama - Proje ve Ürün Yönetimi Danışmanlığı Hizmeti"/>
    <s v="Univera - Şölen"/>
    <x v="19"/>
    <s v="Enroute"/>
    <s v="Enroute"/>
    <n v="6451.2"/>
    <m/>
    <n v="1"/>
    <m/>
    <m/>
    <m/>
    <m/>
    <m/>
    <n v="6451.2"/>
    <m/>
    <m/>
    <m/>
    <m/>
    <m/>
    <m/>
    <s v="Şölen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430"/>
    <s v="Q3"/>
    <x v="1"/>
    <x v="8"/>
    <m/>
    <s v="Şölen Çikolata Gıda Sanayi Ve Ticaret A. Ş."/>
    <s v="EH.01.001"/>
    <s v="Enroute Panorama - Proje ve Ürün Yönetimi Danışmanlığı Hizmeti"/>
    <s v="Univera - Şölen"/>
    <x v="19"/>
    <s v="Enroute"/>
    <s v="Enroute"/>
    <n v="17500"/>
    <m/>
    <n v="2.78"/>
    <m/>
    <m/>
    <m/>
    <m/>
    <m/>
    <n v="48650"/>
    <m/>
    <m/>
    <m/>
    <m/>
    <m/>
    <m/>
    <s v="Şölen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430"/>
    <s v="Q3"/>
    <x v="1"/>
    <x v="8"/>
    <m/>
    <s v="adana pazarlama dağıtım ve tic ltd.şti"/>
    <s v="EY.02.011"/>
    <s v="Enroute Panorama - Panel - Çoklu Proje Birleştirme Mobil Uygulama Yazılımı"/>
    <s v="Univera - Nestle Waters"/>
    <x v="16"/>
    <s v="Enroute"/>
    <s v="Enroute"/>
    <n v="12025"/>
    <m/>
    <n v="5"/>
    <m/>
    <m/>
    <m/>
    <m/>
    <m/>
    <n v="60125"/>
    <m/>
    <m/>
    <m/>
    <m/>
    <m/>
    <m/>
    <s v="Nestle"/>
    <s v="Mevcut Müşteri"/>
    <s v="Yeni Satış"/>
    <s v="Lisans"/>
    <s v="Lisans Satışı"/>
    <s v="Key Account"/>
    <s v="Univera Satış"/>
    <s v="Saha Satış"/>
    <s v="Yurt İçi"/>
    <s v="Türkiye"/>
    <s v="Dist"/>
  </r>
  <r>
    <m/>
    <m/>
    <x v="430"/>
    <s v="Q3"/>
    <x v="1"/>
    <x v="8"/>
    <m/>
    <s v="ADANA PAZARLAMA DAĞITIM VE TİC.LDT.ŞTİ"/>
    <s v="EY.02.011"/>
    <s v="Enroute Panorama - Panel - Çoklu Proje Birleştirme Mobil Uygulama Yazılımı"/>
    <s v="Univera - Nestle Waters"/>
    <x v="16"/>
    <s v="Enroute"/>
    <s v="Enroute"/>
    <n v="12025"/>
    <m/>
    <n v="5"/>
    <m/>
    <m/>
    <m/>
    <m/>
    <m/>
    <n v="60125"/>
    <m/>
    <m/>
    <m/>
    <m/>
    <m/>
    <m/>
    <s v="Nestle"/>
    <s v="Mevcut Müşteri"/>
    <s v="Yeni Satış"/>
    <s v="Lisans"/>
    <s v="Lisans Satışı"/>
    <s v="Key Account"/>
    <s v="Univera Satış"/>
    <s v="Saha Satış"/>
    <s v="Yurt İçi"/>
    <s v="Türkiye"/>
    <s v="Dist"/>
  </r>
  <r>
    <m/>
    <m/>
    <x v="430"/>
    <s v="Q4"/>
    <x v="1"/>
    <x v="10"/>
    <m/>
    <s v="MARSHALL BOYA VE VERNİK SANAYİ A.Ş."/>
    <s v="EH.06.001"/>
    <s v="Enroute Panorama - Hosting Hizmeti"/>
    <s v="Univera - Marshall"/>
    <x v="18"/>
    <s v="Hosting"/>
    <s v="Enterprise"/>
    <n v="81716.25"/>
    <m/>
    <n v="12"/>
    <m/>
    <n v="980595"/>
    <m/>
    <n v="0"/>
    <m/>
    <n v="980595"/>
    <m/>
    <m/>
    <m/>
    <n v="1000002950"/>
    <m/>
    <m/>
    <s v="Marshall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430"/>
    <s v="Q3"/>
    <x v="1"/>
    <x v="8"/>
    <m/>
    <s v="ERİKLİ SU VE MEŞRUBAT SAN. TİC. A.Ş"/>
    <s v="EH.03.001"/>
    <s v="Enroute Panorama - Çağrı Merkezi Hizmeti (MSD)"/>
    <s v="Univera - Nestle Waters"/>
    <x v="11"/>
    <s v="Enroute"/>
    <s v="Enroute"/>
    <n v="16987.900000000001"/>
    <m/>
    <n v="109"/>
    <m/>
    <m/>
    <m/>
    <m/>
    <m/>
    <n v="1851681.1"/>
    <m/>
    <m/>
    <m/>
    <m/>
    <m/>
    <m/>
    <s v="Nestle"/>
    <s v="Mevcut Müşteri"/>
    <s v="Yenileme"/>
    <s v="Hizmet"/>
    <s v="Çağrı Merkezi"/>
    <s v="Key Account"/>
    <s v="Univera Satış"/>
    <s v="Saha Satış"/>
    <s v="Yurt İçi"/>
    <s v="Türkiye"/>
    <s v="Merkez"/>
  </r>
  <r>
    <m/>
    <m/>
    <x v="430"/>
    <s v="Q3"/>
    <x v="1"/>
    <x v="8"/>
    <m/>
    <s v="Nestle Gıda Sanayi A.Ş."/>
    <s v="EH.03.001"/>
    <s v="Enroute Panorama - Çağrı Merkezi Hizmeti (MSD)"/>
    <s v="Univera - Nestle Professional"/>
    <x v="11"/>
    <s v="Enroute"/>
    <s v="Enroute"/>
    <n v="1240116.7"/>
    <m/>
    <n v="1"/>
    <m/>
    <m/>
    <m/>
    <m/>
    <m/>
    <n v="1240116.7"/>
    <m/>
    <m/>
    <m/>
    <m/>
    <m/>
    <m/>
    <s v="Nestle"/>
    <s v="Mevcut Müşteri"/>
    <s v="Yenileme"/>
    <s v="Hizmet"/>
    <s v="Çağrı Merkezi"/>
    <s v="Key Account"/>
    <s v="Univera Satış"/>
    <s v="Saha Satış"/>
    <s v="Yurt İçi"/>
    <s v="Türkiye"/>
    <s v="Merkez"/>
  </r>
  <r>
    <m/>
    <m/>
    <x v="430"/>
    <s v="Q3"/>
    <x v="1"/>
    <x v="8"/>
    <m/>
    <s v="Nestle Gıda Sanayi A.Ş."/>
    <s v="EH.03.001"/>
    <s v="Enroute Panorama - Çağrı Merkezi Hizmeti (MSD)"/>
    <s v="Univera - Nestle Retail"/>
    <x v="11"/>
    <s v="Enroute"/>
    <s v="Enroute"/>
    <n v="1138189.3"/>
    <m/>
    <n v="1"/>
    <m/>
    <m/>
    <m/>
    <m/>
    <m/>
    <n v="1138189.3"/>
    <m/>
    <m/>
    <m/>
    <m/>
    <m/>
    <m/>
    <s v="Nestle"/>
    <s v="Mevcut Müşteri"/>
    <s v="Yenileme"/>
    <s v="Hizmet"/>
    <s v="Çağrı Merkezi"/>
    <s v="Key Account"/>
    <s v="Univera Satış"/>
    <s v="Saha Satış"/>
    <s v="Yurt İçi"/>
    <s v="Türkiye"/>
    <s v="Merkez"/>
  </r>
  <r>
    <m/>
    <m/>
    <x v="430"/>
    <s v="Q3"/>
    <x v="1"/>
    <x v="8"/>
    <m/>
    <s v="ERİKLİ SU VE MEŞRUBAT SAN. TİC. A.Ş"/>
    <s v="EH.03.008"/>
    <s v="Enroute Panorama - Çağrı Merkezi Hizmeti (DDI / OutSource)"/>
    <s v="Univera - Nestle Waters"/>
    <x v="11"/>
    <s v="Enroute"/>
    <s v="Enroute"/>
    <n v="9958.4240000000009"/>
    <m/>
    <n v="3"/>
    <m/>
    <m/>
    <m/>
    <m/>
    <m/>
    <n v="29875.272000000001"/>
    <m/>
    <m/>
    <m/>
    <m/>
    <m/>
    <m/>
    <s v="Nestle"/>
    <s v="Mevcut Müşteri"/>
    <s v="Yenileme"/>
    <s v="Hizmet"/>
    <s v="Çağrı Merkezi"/>
    <s v="Key Account"/>
    <s v="Univera Satış"/>
    <s v="Saha Satış"/>
    <s v="Yurt İçi"/>
    <s v="Türkiye"/>
    <s v="Merkez"/>
  </r>
  <r>
    <m/>
    <m/>
    <x v="430"/>
    <s v="Q3"/>
    <x v="1"/>
    <x v="8"/>
    <m/>
    <s v="Nestle Gıda Sanayi A.Ş."/>
    <s v="EH.03.008"/>
    <s v="Enroute Panorama - Çağrı Merkezi Hizmeti (DDI / OutSource)"/>
    <s v="Univera - Nestle Professional"/>
    <x v="11"/>
    <s v="Enroute"/>
    <s v="Enroute"/>
    <n v="189210.05600000001"/>
    <m/>
    <n v="1"/>
    <m/>
    <m/>
    <m/>
    <m/>
    <m/>
    <n v="189210.05600000001"/>
    <m/>
    <m/>
    <m/>
    <m/>
    <m/>
    <m/>
    <s v="Nestle"/>
    <s v="Mevcut Müşteri"/>
    <s v="Yenileme"/>
    <s v="Hizmet"/>
    <s v="Çağrı Merkezi"/>
    <s v="Key Account"/>
    <s v="Univera Satış"/>
    <s v="Saha Satış"/>
    <s v="Yurt İçi"/>
    <s v="Türkiye"/>
    <s v="Merkez"/>
  </r>
  <r>
    <m/>
    <m/>
    <x v="430"/>
    <s v="Q3"/>
    <x v="1"/>
    <x v="8"/>
    <m/>
    <s v="JTI Tütün Ürünleri Pazarlama A.Ş."/>
    <s v="EY.05.010"/>
    <s v="Enroute Panorama - Business Analytics - Qlik Sense Professional User Yazılımı Bakım"/>
    <s v="Univera - JTI"/>
    <x v="11"/>
    <s v="Enroute"/>
    <s v="QLIK - Outsource"/>
    <n v="1046820.0205099999"/>
    <m/>
    <n v="1"/>
    <m/>
    <m/>
    <m/>
    <m/>
    <m/>
    <n v="1046820.0205099999"/>
    <m/>
    <m/>
    <m/>
    <m/>
    <m/>
    <m/>
    <s v="JTI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430"/>
    <s v="Q3"/>
    <x v="1"/>
    <x v="8"/>
    <m/>
    <s v="ERİKLİ SU VE MEŞRUBAT SAN. TİC. A.Ş"/>
    <s v="EY.04.007"/>
    <s v="Enroute Panorama - Asset Tracker - Demirbaş Takip Modül Yazılımı"/>
    <s v="Univera - Nestle Waters"/>
    <x v="11"/>
    <s v="Enroute"/>
    <s v="Enroute"/>
    <n v="100846.31"/>
    <m/>
    <n v="1"/>
    <m/>
    <m/>
    <m/>
    <m/>
    <m/>
    <n v="100846.31"/>
    <m/>
    <m/>
    <m/>
    <m/>
    <m/>
    <m/>
    <s v="Nestle"/>
    <s v="Mevcut Müşteri"/>
    <s v="Yenileme"/>
    <s v="Lisans"/>
    <s v="Lisans Satışı"/>
    <s v="Key Account"/>
    <s v="Univera Satış"/>
    <s v="Saha Satış"/>
    <s v="Yurt İçi"/>
    <s v="Türkiye"/>
    <s v="Merkez"/>
  </r>
  <r>
    <m/>
    <m/>
    <x v="430"/>
    <s v="Q3"/>
    <x v="1"/>
    <x v="8"/>
    <m/>
    <s v="EDM BİLİŞİM SİSTEMLERİ VE DANIŞMANLIK HizmetLERİ A.Ş."/>
    <s v="EY.04.014"/>
    <s v="Enroute - E-Dönüşüm Yazılım Komisyonu"/>
    <s v="Univera - Kanal"/>
    <x v="6"/>
    <s v="E-Dönüşüm"/>
    <s v="E-Dönüşüm"/>
    <n v="12250"/>
    <m/>
    <n v="1"/>
    <m/>
    <m/>
    <m/>
    <m/>
    <m/>
    <n v="12250"/>
    <m/>
    <m/>
    <m/>
    <m/>
    <m/>
    <m/>
    <s v="EDM Bilişim"/>
    <s v="Mevcut Müşteri"/>
    <s v="Yeni Satış"/>
    <s v="Komisyon"/>
    <s v="E-Dönüşüm"/>
    <s v="Diğer"/>
    <s v="Kanal Satış"/>
    <s v="EDM Bilişim"/>
    <s v="Yurt İçi"/>
    <s v="Türkiye"/>
    <s v="Merkez"/>
  </r>
  <r>
    <m/>
    <m/>
    <x v="430"/>
    <s v="Q3"/>
    <x v="1"/>
    <x v="8"/>
    <m/>
    <s v="LOGO Yazılım SAN. VE TİC. A.Ş."/>
    <s v="EY.04.014"/>
    <s v="Enroute - E-Dönüşüm Yazılım Komisyonu"/>
    <s v="Univera - JTI"/>
    <x v="6"/>
    <s v="E-Dönüşüm"/>
    <s v="E-Dönüşüm"/>
    <n v="670136"/>
    <m/>
    <n v="1"/>
    <m/>
    <m/>
    <m/>
    <m/>
    <m/>
    <n v="670136"/>
    <m/>
    <m/>
    <m/>
    <m/>
    <m/>
    <m/>
    <s v="Logo"/>
    <s v="Mevcut Müşteri"/>
    <s v="Yeni Satış"/>
    <s v="Komisyon"/>
    <s v="E-Dönüşüm"/>
    <s v="Diğer"/>
    <s v="Univera Satış"/>
    <s v="Saha Satış"/>
    <s v="Yurt İçi"/>
    <s v="Türkiye"/>
    <s v="Merkez"/>
  </r>
  <r>
    <m/>
    <m/>
    <x v="431"/>
    <s v="Q4"/>
    <x v="1"/>
    <x v="10"/>
    <m/>
    <s v="YUSUF ALDEMİR (ALDEMİR BİLİŞİM HizmetLERİ VE DANIŞMANLIK)"/>
    <s v="WPH.02.001"/>
    <s v="Webplus Yazılım Bakımı Hizmeti"/>
    <s v="Univera - Kanal"/>
    <x v="5"/>
    <s v="Enroute"/>
    <s v="Webplus"/>
    <n v="31174"/>
    <m/>
    <n v="1"/>
    <m/>
    <n v="31174"/>
    <m/>
    <n v="0"/>
    <m/>
    <n v="31174"/>
    <m/>
    <m/>
    <m/>
    <n v="1000002971"/>
    <m/>
    <m/>
    <s v="Aldemir Bilişim"/>
    <s v="Mevcut Müşteri"/>
    <s v="Yeni Satış"/>
    <s v="Hizmet"/>
    <s v="Bakım ve Destek Hizmeti"/>
    <s v="Diğer"/>
    <s v="Kanal Satış"/>
    <s v="Aldemir"/>
    <s v="Yurt İçi"/>
    <s v="Türkiye"/>
    <s v="Merkez"/>
  </r>
  <r>
    <m/>
    <m/>
    <x v="431"/>
    <s v="Q4"/>
    <x v="1"/>
    <x v="10"/>
    <m/>
    <s v="YUSUF ALDEMİR (ALDEMİR BİLİŞİM HizmetLERİ VE DANIŞMANLIK)"/>
    <s v="WProje Yönetimi.01.007"/>
    <s v="Webplus E-Dönüşüm Yazılımı"/>
    <s v="Univera - Kanal"/>
    <x v="5"/>
    <s v="Enroute"/>
    <s v="Webplus"/>
    <n v="11700"/>
    <m/>
    <n v="3"/>
    <m/>
    <n v="46800"/>
    <m/>
    <n v="11700"/>
    <m/>
    <n v="35100"/>
    <m/>
    <m/>
    <m/>
    <n v="1000002971"/>
    <m/>
    <m/>
    <s v="Aldemir Bilişim"/>
    <s v="Mevcut Müşteri"/>
    <s v="Yeni Satış"/>
    <s v="Lisans"/>
    <s v="Lisans Satışı"/>
    <s v="Diğer"/>
    <s v="Kanal Satış"/>
    <s v="Aldemir"/>
    <s v="Yurt İçi"/>
    <s v="Türkiye"/>
    <s v="Merkez"/>
  </r>
  <r>
    <m/>
    <m/>
    <x v="431"/>
    <s v="Q4"/>
    <x v="1"/>
    <x v="10"/>
    <m/>
    <s v="YUSUF ALDEMİR (ALDEMİR BİLİŞİM HizmetLERİ VE DANIŞMANLIK)"/>
    <s v="WProje Yönetimi.01.002"/>
    <s v="Webplus Dağıtım Kanalı Yazılımı"/>
    <s v="Univera - Kanal"/>
    <x v="5"/>
    <s v="Enroute"/>
    <s v="Webplus"/>
    <n v="11700"/>
    <m/>
    <n v="3"/>
    <m/>
    <n v="46800"/>
    <m/>
    <n v="11700"/>
    <m/>
    <n v="35100"/>
    <m/>
    <m/>
    <m/>
    <n v="1000002971"/>
    <m/>
    <m/>
    <s v="Aldemir Bilişim"/>
    <s v="Mevcut Müşteri"/>
    <s v="Yeni Satış"/>
    <s v="Lisans"/>
    <s v="Lisans Satışı"/>
    <s v="Diğer"/>
    <s v="Kanal Satış"/>
    <s v="Aldemir"/>
    <s v="Yurt İçi"/>
    <s v="Türkiye"/>
    <s v="Merkez"/>
  </r>
  <r>
    <m/>
    <m/>
    <x v="431"/>
    <s v="Q4"/>
    <x v="1"/>
    <x v="10"/>
    <m/>
    <s v="YUSUF ALDEMİR (ALDEMİR BİLİŞİM HizmetLERİ VE DANIŞMANLIK)"/>
    <s v="WProje Yönetimi.01.004 PX"/>
    <s v="Web Pls PX Ek Kull Lsnsı(5 Kull)"/>
    <s v="Univera - Kanal"/>
    <x v="5"/>
    <s v="Enroute"/>
    <s v="Webplus"/>
    <n v="18037.5"/>
    <m/>
    <n v="2"/>
    <m/>
    <n v="48100"/>
    <m/>
    <n v="12025"/>
    <m/>
    <n v="36075"/>
    <m/>
    <m/>
    <m/>
    <n v="1000002971"/>
    <m/>
    <m/>
    <s v="Aldemir Bilişim"/>
    <s v="Mevcut Müşteri"/>
    <s v="Yeni Satış"/>
    <s v="Lisans"/>
    <s v="Lisans Satışı"/>
    <s v="Diğer"/>
    <s v="Kanal Satış"/>
    <s v="Aldemir"/>
    <s v="Yurt İçi"/>
    <s v="Türkiye"/>
    <s v="Merkez"/>
  </r>
  <r>
    <m/>
    <m/>
    <x v="431"/>
    <s v="Q4"/>
    <x v="1"/>
    <x v="10"/>
    <m/>
    <s v="Arcelik Hitachi Home Appliances Sales (Thailand) Ltd."/>
    <s v="QH.06.001"/>
    <s v="Quest Panorama - Yazılım Geliştirme Hizmeti"/>
    <s v="Univera - Arçelik"/>
    <x v="13"/>
    <s v="Quest"/>
    <s v="Enterprise"/>
    <n v="19150.5874"/>
    <m/>
    <n v="7.5"/>
    <m/>
    <n v="3383.7750000000001"/>
    <m/>
    <m/>
    <m/>
    <n v="143629.40549999999"/>
    <m/>
    <m/>
    <m/>
    <n v="1000003052"/>
    <m/>
    <m/>
    <s v="Arçelik"/>
    <s v="Yeni Müşteri"/>
    <s v="Yeni Satış"/>
    <s v="Hizmet"/>
    <s v="Yazılım Geliştirme"/>
    <s v="Diğer"/>
    <s v="Univera Satış"/>
    <s v="Saha Satış"/>
    <s v="Yurt İçi"/>
    <s v="Türkiye"/>
    <s v="Merkez"/>
  </r>
  <r>
    <m/>
    <m/>
    <x v="431"/>
    <s v="Q4"/>
    <x v="1"/>
    <x v="10"/>
    <m/>
    <s v="Arcelik Hitachi Home Appliances Sales (Thailand) Ltd."/>
    <s v="QH.06.001"/>
    <s v="Quest Panorama - Yazılım Geliştirme Hizmeti"/>
    <s v="Univera - Arçelik"/>
    <x v="13"/>
    <s v="Quest"/>
    <s v="Enterprise"/>
    <n v="19150.5874"/>
    <m/>
    <n v="1"/>
    <m/>
    <n v="451.17"/>
    <m/>
    <m/>
    <m/>
    <n v="19150.5874"/>
    <m/>
    <m/>
    <m/>
    <n v="1000003052"/>
    <m/>
    <m/>
    <s v="Arçelik"/>
    <s v="Yeni Müşteri"/>
    <s v="Yeni Satış"/>
    <s v="Hizmet"/>
    <s v="Yazılım Geliştirme"/>
    <s v="Diğer"/>
    <s v="Univera Satış"/>
    <s v="Saha Satış"/>
    <s v="Yurt İçi"/>
    <s v="Türkiye"/>
    <s v="Merkez"/>
  </r>
  <r>
    <m/>
    <m/>
    <x v="431"/>
    <s v="Q4"/>
    <x v="1"/>
    <x v="10"/>
    <m/>
    <s v="Arcelik Hitachi Home Appliances Sales (Thailand) Ltd."/>
    <s v="QH.06.001"/>
    <s v="Quest Panorama - Yazılım Geliştirme Hizmeti"/>
    <s v="Univera - Arçelik"/>
    <x v="13"/>
    <s v="Quest"/>
    <s v="Enterprise"/>
    <n v="19150.5874"/>
    <m/>
    <n v="4.5"/>
    <m/>
    <n v="2030.2650000000001"/>
    <m/>
    <m/>
    <m/>
    <n v="86177.643299999996"/>
    <m/>
    <m/>
    <m/>
    <n v="1000003052"/>
    <m/>
    <m/>
    <s v="Arçelik"/>
    <s v="Yeni Müşteri"/>
    <s v="Yeni Satış"/>
    <s v="Hizmet"/>
    <s v="Yazılım Geliştirme"/>
    <s v="Diğer"/>
    <s v="Univera Satış"/>
    <s v="Saha Satış"/>
    <s v="Yurt İçi"/>
    <s v="Türkiye"/>
    <s v="Merkez"/>
  </r>
  <r>
    <m/>
    <m/>
    <x v="431"/>
    <s v="Q4"/>
    <x v="1"/>
    <x v="10"/>
    <m/>
    <s v="Arcelik Hitachi Home Appliances Sales (Thailand) Ltd."/>
    <s v="QH.07.001"/>
    <s v="Quest Panorama - Rapor Geliştirme Hizmeti"/>
    <s v="Univera - Arçelik"/>
    <x v="13"/>
    <s v="Quest"/>
    <s v="Enterprise"/>
    <n v="17997.315999999999"/>
    <m/>
    <n v="30"/>
    <m/>
    <n v="12720"/>
    <m/>
    <m/>
    <m/>
    <n v="539919.48"/>
    <m/>
    <m/>
    <m/>
    <n v="1000003053"/>
    <m/>
    <m/>
    <s v="Arçelik"/>
    <s v="Yeni Müşteri"/>
    <s v="Yeni Satış"/>
    <s v="Hizmet"/>
    <s v="Rapor Geliştirme"/>
    <s v="Diğer"/>
    <s v="Univera Satış"/>
    <s v="Saha Satış"/>
    <s v="Yurt İçi"/>
    <s v="Türkiye"/>
    <s v="Merkez"/>
  </r>
  <r>
    <m/>
    <m/>
    <x v="431"/>
    <s v="Q4"/>
    <x v="1"/>
    <x v="10"/>
    <m/>
    <s v="Arcelik Hitachi Home Appliances Sales (Thailand) Ltd."/>
    <s v="QH.01.001"/>
    <s v="Quest Panorama - Proje ve Ürün Yönetimi Danışmanlığı Hizmeti"/>
    <s v="Univera - Arçelik"/>
    <x v="13"/>
    <s v="Quest"/>
    <s v="Enterprise"/>
    <n v="21053.464"/>
    <m/>
    <n v="31"/>
    <m/>
    <n v="15376"/>
    <m/>
    <m/>
    <m/>
    <n v="652657.38399999996"/>
    <m/>
    <m/>
    <m/>
    <n v="1000003053"/>
    <m/>
    <m/>
    <s v="Arçelik"/>
    <s v="Yeni Müşteri"/>
    <s v="Yeni Satış"/>
    <s v="Hizmet"/>
    <s v="Proje Yönetimi ve Danışmanlık"/>
    <s v="Diğer"/>
    <s v="Univera Satış"/>
    <s v="Saha Satış"/>
    <s v="Yurt İçi"/>
    <s v="Türkiye"/>
    <s v="Merkez"/>
  </r>
  <r>
    <m/>
    <m/>
    <x v="431"/>
    <s v="Q4"/>
    <x v="1"/>
    <x v="10"/>
    <m/>
    <s v="Arcelik Hitachi Home Appliances Sales (Thailand) Ltd."/>
    <s v="QH.01.001"/>
    <s v="Quest Panorama - Proje ve Ürün Yönetimi Danışmanlığı Hizmeti"/>
    <s v="Univera - Arçelik"/>
    <x v="13"/>
    <s v="Quest"/>
    <s v="Enterprise"/>
    <n v="21053.464"/>
    <m/>
    <n v="3"/>
    <m/>
    <n v="1488"/>
    <m/>
    <m/>
    <m/>
    <n v="63160.392"/>
    <m/>
    <m/>
    <m/>
    <n v="1000003052"/>
    <m/>
    <m/>
    <s v="Arçelik"/>
    <s v="Yeni Müşteri"/>
    <s v="Yeni Satış"/>
    <s v="Hizmet"/>
    <s v="Proje Yönetimi ve Danışmanlık"/>
    <s v="Diğer"/>
    <s v="Univera Satış"/>
    <s v="Saha Satış"/>
    <s v="Yurt İçi"/>
    <s v="Türkiye"/>
    <s v="Merkez"/>
  </r>
  <r>
    <m/>
    <m/>
    <x v="431"/>
    <s v="Q4"/>
    <x v="1"/>
    <x v="10"/>
    <m/>
    <s v="Turk Elektronik Para Anonim Şirketi"/>
    <n v="500001210"/>
    <s v="Hakediş Bedeli"/>
    <s v="Univera - Turk ELektronik Para"/>
    <x v="10"/>
    <s v="Bütünleşik Finans"/>
    <s v="Hakediş"/>
    <n v="413784.58"/>
    <m/>
    <n v="1"/>
    <m/>
    <m/>
    <m/>
    <m/>
    <m/>
    <n v="413784.58"/>
    <m/>
    <m/>
    <m/>
    <n v="1000003020"/>
    <m/>
    <m/>
    <s v="Türk Elektronik Para A.Ş."/>
    <s v="Param Grup"/>
    <s v="Yeni Satış"/>
    <s v="Komisyon"/>
    <s v="Bütünleşik Finans"/>
    <s v="Param Grup"/>
    <s v="Univera Satış"/>
    <s v="Saha Satış"/>
    <s v="Yurt İçi"/>
    <s v="Türkiye"/>
    <s v="Merkez"/>
  </r>
  <r>
    <m/>
    <m/>
    <x v="431"/>
    <s v="Q4"/>
    <x v="1"/>
    <x v="9"/>
    <m/>
    <s v="PERNOD RICARD İSTANBUL İÇ VE DIŞ TİC. LTD. ŞTİ"/>
    <s v="EH.05.001"/>
    <s v="Enroute Panorama - Yazılım Geliştirme Hizmeti"/>
    <s v="Univera - Pernod Ricard"/>
    <x v="13"/>
    <s v="Enroute"/>
    <s v="Enroute"/>
    <n v="11420.32"/>
    <m/>
    <n v="4"/>
    <m/>
    <n v="45681.279999999999"/>
    <m/>
    <n v="0"/>
    <m/>
    <n v="45681.279999999999"/>
    <m/>
    <m/>
    <m/>
    <n v="1000002253"/>
    <m/>
    <m/>
    <s v="Pernod Ricard"/>
    <s v="Mevcut Müşteri"/>
    <s v="Yeni Satış"/>
    <s v="Hizmet"/>
    <s v="Yazılım Geliştirme"/>
    <s v="Key Account"/>
    <s v="Univera Satış"/>
    <s v="Saha Satış"/>
    <s v="Yurt İçi"/>
    <s v="Türkiye"/>
    <s v="Merkez"/>
  </r>
  <r>
    <m/>
    <m/>
    <x v="431"/>
    <s v="Q3"/>
    <x v="1"/>
    <x v="8"/>
    <m/>
    <s v="ERBAK - ULUDAĞ PAZARLAMA SATIŞ VE DAĞITIM ANONİM ŞİRKETİ"/>
    <s v="EH.02.001"/>
    <s v="Enroute Panorama - Yazılım Bakımı, Yaşatma ve Merkezi Destek Hizmeti"/>
    <s v="Univera - Uludağ İçecek"/>
    <x v="19"/>
    <s v="Enroute"/>
    <s v="Enroute"/>
    <n v="26272.400000000001"/>
    <m/>
    <n v="-1"/>
    <m/>
    <m/>
    <m/>
    <m/>
    <m/>
    <n v="-26272.400000000001"/>
    <m/>
    <m/>
    <m/>
    <m/>
    <m/>
    <m/>
    <s v="Uludağ İçecek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431"/>
    <s v="Q3"/>
    <x v="1"/>
    <x v="8"/>
    <m/>
    <s v="ERBAK - ULUDAĞ PAZARLAMA SATIŞ VE DAĞITIM ANONİM ŞİRKETİ"/>
    <s v="EH.02.001"/>
    <s v="Enroute Panorama - Yazılım Bakımı, Yaşatma ve Merkezi Destek Hizmeti"/>
    <s v="Univera - Uludağ İçecek"/>
    <x v="19"/>
    <s v="Enroute"/>
    <s v="Enroute"/>
    <n v="26272.400000000001"/>
    <m/>
    <n v="1"/>
    <m/>
    <n v="26272.400000000001"/>
    <m/>
    <n v="0"/>
    <m/>
    <n v="26272.400000000001"/>
    <m/>
    <m/>
    <m/>
    <m/>
    <m/>
    <m/>
    <s v="Uludağ İçecek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431"/>
    <s v="Q4"/>
    <x v="1"/>
    <x v="9"/>
    <m/>
    <s v="JTI INTERNATIONAL SA"/>
    <s v="EH.02.001"/>
    <s v="Enroute Panorama - Yazılım Bakımı, Yaşatma ve Merkezi Destek Hizmeti"/>
    <s v="Univera - JTI İran"/>
    <x v="13"/>
    <s v="Enroute"/>
    <s v="Enroute"/>
    <n v="170327.59346666667"/>
    <m/>
    <n v="12"/>
    <m/>
    <m/>
    <m/>
    <m/>
    <m/>
    <n v="2043931.1216"/>
    <m/>
    <m/>
    <m/>
    <n v="1000002133"/>
    <m/>
    <m/>
    <s v="JTI"/>
    <s v="Mevcut Müşteri"/>
    <s v="Yenileme"/>
    <s v="Hizmet"/>
    <s v="Bakım ve Destek Hizmeti"/>
    <s v="Key Account"/>
    <s v="Univera Satış"/>
    <s v="Saha Satış"/>
    <s v="Yurt Dışı"/>
    <s v="İsviçre"/>
    <s v="Merkez"/>
  </r>
  <r>
    <m/>
    <m/>
    <x v="431"/>
    <s v="Q4"/>
    <x v="1"/>
    <x v="9"/>
    <m/>
    <s v="AYTUNÇLAR GIDA İNŞAAT VE TURİZM SAN.TİC.LDT.ŞTİ"/>
    <s v="EH.03.006"/>
    <s v="Enroute Panorama - Uzaktan Kurulum ve Eğitim Hizmeti"/>
    <s v="Univera - Kent Gıda"/>
    <x v="12"/>
    <s v="Enroute"/>
    <s v="Enroute"/>
    <n v="14000"/>
    <m/>
    <n v="2"/>
    <m/>
    <m/>
    <m/>
    <m/>
    <m/>
    <n v="28000"/>
    <m/>
    <m/>
    <m/>
    <n v="1000002165"/>
    <m/>
    <m/>
    <s v="Mondelez"/>
    <s v="Mevcut Müşteri"/>
    <s v="Yeni Satış"/>
    <s v="Hizmet"/>
    <s v="Kurulum ve Eğitim"/>
    <s v="Key Account"/>
    <s v="Univera Satış"/>
    <s v="Saha Satış"/>
    <s v="Yurt İçi"/>
    <s v="Türkiye"/>
    <s v="Dist"/>
  </r>
  <r>
    <m/>
    <m/>
    <x v="431"/>
    <s v="Q4"/>
    <x v="1"/>
    <x v="9"/>
    <m/>
    <s v="Şölen Çikolata Gıda Sanayi Ve Ticaret A. Ş."/>
    <s v="EH.03.006"/>
    <s v="Enroute Panorama - Uzaktan Kurulum ve Eğitim Hizmeti"/>
    <s v="Univera - Şölen"/>
    <x v="19"/>
    <s v="Enroute"/>
    <s v="Enroute"/>
    <n v="12000"/>
    <m/>
    <n v="9"/>
    <m/>
    <m/>
    <m/>
    <m/>
    <m/>
    <n v="108000"/>
    <m/>
    <m/>
    <m/>
    <n v="1000002182"/>
    <m/>
    <m/>
    <s v="Şölen"/>
    <s v="Mevcut Müşteri"/>
    <s v="Yeni Satış"/>
    <s v="Hizmet"/>
    <s v="Kurulum ve Eğitim"/>
    <s v="Key Account"/>
    <s v="Univera Satış"/>
    <s v="Saha Satış"/>
    <s v="Yurt İçi"/>
    <s v="Türkiye"/>
    <s v="Merkez"/>
  </r>
  <r>
    <m/>
    <m/>
    <x v="431"/>
    <s v="Q4"/>
    <x v="1"/>
    <x v="9"/>
    <m/>
    <s v="PERNOD RICARD İSTANBUL İÇ VE DIŞ TİC. LTD. ŞTİ"/>
    <s v="EH.01.001"/>
    <s v="Enroute Panorama - Proje ve Ürün Yönetimi Danışmanlığı Hizmeti"/>
    <s v="Univera - Pernod Ricard"/>
    <x v="13"/>
    <s v="Enroute"/>
    <s v="Enroute"/>
    <n v="9638.42"/>
    <m/>
    <n v="2"/>
    <m/>
    <n v="19276.84"/>
    <m/>
    <n v="0"/>
    <m/>
    <n v="19276.84"/>
    <m/>
    <m/>
    <m/>
    <n v="1000002253"/>
    <m/>
    <m/>
    <s v="Pernod Ricard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431"/>
    <s v="Q4"/>
    <x v="1"/>
    <x v="9"/>
    <m/>
    <s v="PERNOD RICARD İSTANBUL İÇ VE DIŞ TİC. LTD. ŞTİ"/>
    <s v="EH.01.001"/>
    <s v="Enroute Panorama - Proje ve Ürün Yönetimi Danışmanlığı Hizmeti"/>
    <s v="Univera - Pernod Ricard"/>
    <x v="13"/>
    <s v="Enroute"/>
    <s v="Enroute"/>
    <n v="9638.42"/>
    <m/>
    <n v="1.5"/>
    <m/>
    <n v="14457.63"/>
    <m/>
    <n v="0"/>
    <m/>
    <n v="14457.63"/>
    <m/>
    <m/>
    <m/>
    <n v="1000002253"/>
    <m/>
    <m/>
    <s v="Pernod Ricard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431"/>
    <s v="Q4"/>
    <x v="1"/>
    <x v="9"/>
    <m/>
    <s v="PERNOD RICARD İSTANBUL İÇ VE DIŞ TİC. LTD. ŞTİ"/>
    <s v="EH.01.001"/>
    <s v="Enroute Panorama - Proje ve Ürün Yönetimi Danışmanlığı Hizmeti"/>
    <s v="Univera - Pernod Ricard"/>
    <x v="13"/>
    <s v="Enroute"/>
    <s v="Enroute"/>
    <n v="9638.42"/>
    <m/>
    <n v="1"/>
    <m/>
    <n v="9638.42"/>
    <m/>
    <n v="0"/>
    <m/>
    <n v="9638.42"/>
    <m/>
    <m/>
    <m/>
    <n v="1000002253"/>
    <m/>
    <m/>
    <s v="Pernod Ricard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431"/>
    <s v="Q3"/>
    <x v="1"/>
    <x v="8"/>
    <m/>
    <s v="ERBAK - ULUDAĞ PAZARLAMA SATIŞ VE DAĞITIM ANONİM ŞİRKETİ"/>
    <s v="EY.01.014"/>
    <s v="Enroute Panorama - Platform Back Office Kullanıcı Yazılımı"/>
    <s v="Univera - Uludağ İçecek"/>
    <x v="19"/>
    <s v="Enroute"/>
    <s v="Enroute"/>
    <n v="5971"/>
    <m/>
    <n v="20"/>
    <m/>
    <m/>
    <m/>
    <m/>
    <m/>
    <n v="119420"/>
    <m/>
    <m/>
    <m/>
    <m/>
    <m/>
    <m/>
    <s v="Uludağ İçecek"/>
    <s v="Mevcut Müşteri"/>
    <s v="Yeni Satış"/>
    <s v="Lisans"/>
    <s v="Lisans Satışı"/>
    <s v="Key Account"/>
    <s v="Univera Satış"/>
    <s v="Saha Satış"/>
    <s v="Yurt İçi"/>
    <s v="Türkiye"/>
    <s v="Merkez"/>
  </r>
  <r>
    <m/>
    <m/>
    <x v="431"/>
    <s v="Q3"/>
    <x v="1"/>
    <x v="8"/>
    <m/>
    <s v="ERBAK - ULUDAĞ PAZARLAMA SATIŞ VE DAĞITIM ANONİM ŞİRKETİ"/>
    <s v="EY.01.014"/>
    <s v="Enroute Panorama - Platform Back Office Kullanıcı Yazılımı"/>
    <s v="Univera - Uludağ İçecek"/>
    <x v="19"/>
    <s v="Enroute"/>
    <s v="Enroute"/>
    <n v="5971"/>
    <m/>
    <n v="-20"/>
    <m/>
    <m/>
    <m/>
    <m/>
    <m/>
    <n v="-119420"/>
    <m/>
    <m/>
    <m/>
    <m/>
    <m/>
    <m/>
    <s v="Uludağ İçecek"/>
    <s v="Mevcut Müşteri"/>
    <s v="Yeni Satış"/>
    <s v="Lisans"/>
    <s v="Lisans Satışı"/>
    <s v="Key Account"/>
    <s v="Univera Satış"/>
    <s v="Saha Satış"/>
    <s v="Yurt İçi"/>
    <s v="Türkiye"/>
    <s v="Merkez"/>
  </r>
  <r>
    <m/>
    <m/>
    <x v="431"/>
    <s v="Q3"/>
    <x v="1"/>
    <x v="8"/>
    <m/>
    <s v="ERBAK - ULUDAĞ PAZARLAMA SATIŞ VE DAĞITIM ANONİM ŞİRKETİ"/>
    <s v="EY.01.014"/>
    <s v="Enroute Panorama - Platform Back Office Kullanıcı Yazılımı"/>
    <s v="Univera - Uludağ İçecek"/>
    <x v="19"/>
    <s v="Enroute"/>
    <s v="Enroute"/>
    <n v="5971"/>
    <m/>
    <n v="20"/>
    <m/>
    <n v="119420"/>
    <m/>
    <n v="0"/>
    <m/>
    <n v="119420"/>
    <m/>
    <m/>
    <m/>
    <m/>
    <m/>
    <m/>
    <s v="Uludağ İçecek"/>
    <s v="Mevcut Müşteri"/>
    <s v="Yeni Satış"/>
    <s v="Lisans"/>
    <s v="Lisans Satışı"/>
    <s v="Key Account"/>
    <s v="Univera Satış"/>
    <s v="Saha Satış"/>
    <s v="Yurt İçi"/>
    <s v="Türkiye"/>
    <s v="Merkez"/>
  </r>
  <r>
    <m/>
    <m/>
    <x v="432"/>
    <s v="Q4"/>
    <x v="1"/>
    <x v="11"/>
    <m/>
    <s v="ALPER YÜKSEL"/>
    <s v="UH.01.002"/>
    <s v="Unidox Kontör"/>
    <s v="Univera Kontör Satışı"/>
    <x v="21"/>
    <s v="E-Dönüşüm"/>
    <s v="Unidox"/>
    <n v="2.4780000000000002"/>
    <m/>
    <n v="10000"/>
    <m/>
    <n v="24780"/>
    <m/>
    <n v="0"/>
    <m/>
    <n v="24780"/>
    <m/>
    <m/>
    <m/>
    <n v="1000002973"/>
    <m/>
    <m/>
    <s v="Alper Yüksel"/>
    <s v="Yeni Müşteri"/>
    <s v="Yeni Satış"/>
    <s v="Kontor"/>
    <s v="Kontor Satışı"/>
    <s v="Diğer"/>
    <s v="Univera Satış"/>
    <s v="Saha Satış"/>
    <s v="Yurt İçi"/>
    <s v="Türkiye"/>
    <s v="Merkez"/>
  </r>
  <r>
    <m/>
    <m/>
    <x v="432"/>
    <s v="Q4"/>
    <x v="1"/>
    <x v="9"/>
    <m/>
    <s v="PERNOD RICARD İSTANBUL İÇ VE DIŞ TİC. LTD. ŞTİ"/>
    <s v="EH.05.001"/>
    <s v="Enroute Panorama - Yazılım Geliştirme Hizmeti"/>
    <s v="Univera - Pernod Ricard"/>
    <x v="13"/>
    <s v="Enroute"/>
    <s v="Enroute"/>
    <n v="11420.32"/>
    <m/>
    <n v="2.25"/>
    <m/>
    <n v="25695.72"/>
    <m/>
    <n v="0"/>
    <m/>
    <n v="25695.72"/>
    <m/>
    <m/>
    <m/>
    <n v="1000002253"/>
    <m/>
    <m/>
    <s v="Pernod Ricard"/>
    <s v="Mevcut Müşteri"/>
    <s v="Yeni Satış"/>
    <s v="Hizmet"/>
    <s v="Yazılım Geliştirme"/>
    <s v="Key Account"/>
    <s v="Univera Satış"/>
    <s v="Saha Satış"/>
    <s v="Yurt İçi"/>
    <s v="Türkiye"/>
    <s v="Merkez"/>
  </r>
  <r>
    <m/>
    <m/>
    <x v="432"/>
    <s v="Q4"/>
    <x v="1"/>
    <x v="9"/>
    <m/>
    <s v="PERNOD RICARD İSTANBUL İÇ VE DIŞ TİC. LTD. ŞTİ"/>
    <s v="EH.01.001"/>
    <s v="Enroute Panorama - Proje ve Ürün Yönetimi Danışmanlığı Hizmeti"/>
    <s v="Univera - Pernod Ricard"/>
    <x v="13"/>
    <s v="Enroute"/>
    <s v="Enroute"/>
    <n v="9638.42"/>
    <m/>
    <n v="2"/>
    <m/>
    <n v="19276.84"/>
    <m/>
    <n v="0"/>
    <m/>
    <n v="19276.84"/>
    <m/>
    <m/>
    <m/>
    <n v="1000002253"/>
    <m/>
    <m/>
    <s v="Pernod Ricard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432"/>
    <s v="Q4"/>
    <x v="1"/>
    <x v="11"/>
    <m/>
    <s v="La Lorraine Unlu Mamülleri Tic. San. A.Ş."/>
    <s v="EH.06.001"/>
    <s v="Enroute Panorama - Hosting Hizmeti"/>
    <s v="Univera - La Lorraine"/>
    <x v="13"/>
    <s v="Hosting"/>
    <s v="Enterprise"/>
    <n v="101643.52"/>
    <m/>
    <n v="1"/>
    <m/>
    <n v="101643.52"/>
    <m/>
    <n v="0"/>
    <m/>
    <n v="101643.52"/>
    <m/>
    <m/>
    <m/>
    <n v="1000002980"/>
    <m/>
    <m/>
    <s v="La Lorraine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432"/>
    <s v="Q4"/>
    <x v="1"/>
    <x v="11"/>
    <m/>
    <s v="PERNOD RICARD İSTANBUL İÇ VE DIŞ TİC. LTD. ŞTİ"/>
    <s v="EH.06.001"/>
    <s v="Enroute Panorama - Hosting Hizmeti"/>
    <s v="Univera - Pernod Ricard"/>
    <x v="13"/>
    <s v="Hosting"/>
    <s v="Enterprise"/>
    <n v="305232.42"/>
    <m/>
    <n v="1"/>
    <m/>
    <n v="305232.42"/>
    <m/>
    <n v="0"/>
    <m/>
    <n v="305232.42"/>
    <m/>
    <m/>
    <m/>
    <n v="1000002977"/>
    <m/>
    <m/>
    <s v="Pernod Ricard"/>
    <s v="Mevcut Müşteri"/>
    <s v="Yenileme"/>
    <s v="Hizmet"/>
    <s v="Hosting"/>
    <s v="Key Account"/>
    <s v="Univera Satış"/>
    <s v="Saha Satış"/>
    <s v="Yurt İçi"/>
    <s v="Türkiye"/>
    <s v="Merkez"/>
  </r>
  <r>
    <m/>
    <m/>
    <x v="432"/>
    <s v="Q4"/>
    <x v="1"/>
    <x v="11"/>
    <m/>
    <s v="BMC Otomotiv Sanayi ve Ticaret A. Ş."/>
    <s v="CDH.03.003"/>
    <s v="Calldesk Panorama - Admin Uzman Destek Hizmeti"/>
    <s v="Univera - BMC"/>
    <x v="13"/>
    <s v="ServiceCore"/>
    <s v="Enterprise"/>
    <n v="117000"/>
    <m/>
    <n v="1"/>
    <m/>
    <n v="117000"/>
    <m/>
    <n v="0"/>
    <m/>
    <n v="117000"/>
    <m/>
    <m/>
    <m/>
    <n v="1000002981"/>
    <m/>
    <m/>
    <s v="BMC"/>
    <s v="Mevcut Müşteri"/>
    <s v="Yenileme"/>
    <s v="Hizmet"/>
    <s v="Uzman Destek Hizmeti"/>
    <s v="Key Account"/>
    <s v="Univera Satış"/>
    <s v="Saha Satış"/>
    <s v="Yurt İçi"/>
    <s v="Türkiye"/>
    <s v="Merkez"/>
  </r>
  <r>
    <m/>
    <m/>
    <x v="433"/>
    <s v="Q4"/>
    <x v="1"/>
    <x v="11"/>
    <m/>
    <s v="MATRIKS BİLGİSAYAR SİSTEMLERİ LTD.ŞTİ"/>
    <s v="WPH.02.001"/>
    <s v="Webplus Yazılım Bakımı Hizmeti"/>
    <s v="Univera - Kanal"/>
    <x v="5"/>
    <s v="Enroute"/>
    <s v="Webplus"/>
    <n v="20000"/>
    <m/>
    <n v="1"/>
    <m/>
    <m/>
    <m/>
    <m/>
    <m/>
    <n v="20000"/>
    <m/>
    <m/>
    <m/>
    <s v="1000002983"/>
    <m/>
    <m/>
    <s v="Matriks"/>
    <s v="Mevcut Müşteri"/>
    <s v="Yenileme"/>
    <s v="Hizmet"/>
    <s v="Bakım ve Destek Hizmeti"/>
    <s v="Diğer"/>
    <s v="Kanal Satış"/>
    <s v="Matriks"/>
    <s v="Yurt İçi"/>
    <s v="Türkiye"/>
    <s v="Merkez"/>
  </r>
  <r>
    <m/>
    <m/>
    <x v="433"/>
    <s v="Q4"/>
    <x v="1"/>
    <x v="11"/>
    <m/>
    <s v="EFOR İÇECEK GIDA TİCARET LİMİTED ŞİRKETİ"/>
    <s v="UH.01.002"/>
    <s v="Unidox Kontör"/>
    <s v="Univera Kontör Satışı"/>
    <x v="21"/>
    <s v="E-Dönüşüm"/>
    <s v="Unidox"/>
    <n v="8"/>
    <m/>
    <n v="1000"/>
    <m/>
    <m/>
    <m/>
    <m/>
    <m/>
    <n v="8000"/>
    <m/>
    <m/>
    <m/>
    <s v="1000002995"/>
    <m/>
    <m/>
    <s v="Efor İçecek"/>
    <s v="Mevcut Müşteri"/>
    <s v="Yeni Satış"/>
    <s v="Kontor"/>
    <s v="Kontor Satışı"/>
    <s v="Diğer"/>
    <s v="Univera Satış"/>
    <s v="Saha Satış"/>
    <s v="Yurt İçi"/>
    <s v="Türkiye"/>
    <s v="Merkez"/>
  </r>
  <r>
    <m/>
    <m/>
    <x v="433"/>
    <s v="Q4"/>
    <x v="1"/>
    <x v="11"/>
    <m/>
    <s v="ACET TİCARET GIDA PAZARLAMA"/>
    <s v="UH.01.002"/>
    <s v="Unidox Kontör"/>
    <s v="Univera Kontör Satışı"/>
    <x v="21"/>
    <s v="E-Dönüşüm"/>
    <s v="Unidox"/>
    <n v="6.1749999999999998"/>
    <m/>
    <n v="2000"/>
    <m/>
    <m/>
    <m/>
    <m/>
    <m/>
    <n v="12350"/>
    <m/>
    <m/>
    <m/>
    <s v="1000002993"/>
    <m/>
    <m/>
    <s v="Acet Ticaret"/>
    <s v="Yeni Müşteri"/>
    <s v="Yeni Satış"/>
    <s v="Kontor"/>
    <s v="Kontor Satışı"/>
    <s v="Diğer"/>
    <s v="Univera Satış"/>
    <s v="Saha Satış"/>
    <s v="Yurt İçi"/>
    <s v="Türkiye"/>
    <s v="Merkez"/>
  </r>
  <r>
    <m/>
    <m/>
    <x v="433"/>
    <s v="Q4"/>
    <x v="1"/>
    <x v="9"/>
    <m/>
    <s v="PERNOD RICARD İSTANBUL İÇ VE DIŞ TİC. LTD. ŞTİ"/>
    <s v="EH.01.001"/>
    <s v="Enroute Panorama - Proje ve Ürün Yönetimi Danışmanlığı Hizmeti"/>
    <s v="Univera - Pernod Ricard"/>
    <x v="13"/>
    <s v="Enroute"/>
    <s v="Enroute"/>
    <n v="9638.42"/>
    <m/>
    <n v="2"/>
    <m/>
    <n v="19276.84"/>
    <m/>
    <n v="0"/>
    <m/>
    <n v="19276.84"/>
    <m/>
    <m/>
    <m/>
    <n v="1000002253"/>
    <m/>
    <m/>
    <s v="Pernod Ricard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433"/>
    <s v="Q4"/>
    <x v="1"/>
    <x v="9"/>
    <m/>
    <s v="PERNOD RICARD İSTANBUL İÇ VE DIŞ TİC. LTD. ŞTİ"/>
    <s v="EH.01.001"/>
    <s v="Enroute Panorama - Proje ve Ürün Yönetimi Danışmanlığı Hizmeti"/>
    <s v="Univera - Pernod Ricard"/>
    <x v="13"/>
    <s v="Enroute"/>
    <s v="Enroute"/>
    <n v="9638.42"/>
    <m/>
    <n v="2"/>
    <m/>
    <n v="19276.84"/>
    <m/>
    <n v="0"/>
    <m/>
    <n v="19276.84"/>
    <m/>
    <m/>
    <m/>
    <n v="1000002253"/>
    <m/>
    <m/>
    <s v="Pernod Ricard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434"/>
    <s v="Q4"/>
    <x v="1"/>
    <x v="11"/>
    <m/>
    <s v="Murr Elektronik San. Ve Tic. Ltd. Şti."/>
    <s v="SH.02.001"/>
    <s v="Stokbar Panorama - Yazılım Bakımı Hizmeti"/>
    <s v="Univera - Murr Elektronik"/>
    <x v="19"/>
    <s v="Stokbar"/>
    <s v="Standart"/>
    <n v="349499.7"/>
    <m/>
    <n v="1"/>
    <m/>
    <m/>
    <m/>
    <m/>
    <m/>
    <n v="349499.7"/>
    <m/>
    <m/>
    <m/>
    <n v="1000003018"/>
    <m/>
    <m/>
    <s v="Murr Elektronik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434"/>
    <s v="Q4"/>
    <x v="1"/>
    <x v="11"/>
    <m/>
    <s v="PERRİGO KİŞİSEL Bakım ÜRÜNLERİ SAN. VE TİC. LTD.ŞTİ"/>
    <s v="SH.02.001"/>
    <s v="Stokbar Panorama - Yazılım Bakımı Hizmeti"/>
    <s v="Univera - Omega Pharma"/>
    <x v="19"/>
    <s v="Stokbar"/>
    <s v="Standart"/>
    <n v="55440"/>
    <m/>
    <n v="1"/>
    <m/>
    <m/>
    <m/>
    <m/>
    <m/>
    <n v="55440"/>
    <m/>
    <m/>
    <m/>
    <n v="1000003011"/>
    <m/>
    <m/>
    <s v="Perrigo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434"/>
    <s v="Q4"/>
    <x v="1"/>
    <x v="11"/>
    <m/>
    <s v="PERRİGO KİŞİSEL Bakım ÜRÜNLERİ SAN. VE TİC. LTD.ŞTİ"/>
    <s v="SH.01.001"/>
    <s v="Stokbar Panorama - Proje ve Ürün Yönetimi Danışmanlığı Hizmeti"/>
    <s v="Univera - Omega Pharma"/>
    <x v="19"/>
    <s v="Stokbar"/>
    <s v="Standart"/>
    <n v="15680"/>
    <m/>
    <n v="10"/>
    <m/>
    <m/>
    <m/>
    <m/>
    <m/>
    <n v="156800"/>
    <m/>
    <m/>
    <m/>
    <n v="1000003011"/>
    <m/>
    <m/>
    <s v="Perrigo"/>
    <s v="Mevcut Müşteri"/>
    <s v="Yeni Satış"/>
    <s v="Hizmet"/>
    <s v="Proje Yönetimi ve Danışmanlık"/>
    <s v="Diğer"/>
    <s v="Univera Satış"/>
    <s v="Saha Satış"/>
    <s v="Yurt İçi"/>
    <s v="Türkiye"/>
    <s v="Merkez"/>
  </r>
  <r>
    <m/>
    <m/>
    <x v="434"/>
    <s v="Q4"/>
    <x v="1"/>
    <x v="11"/>
    <m/>
    <s v="PERRİGO KİŞİSEL Bakım ÜRÜNLERİ SAN. VE TİC. LTD.ŞTİ"/>
    <s v="SY.01.009"/>
    <s v="Stokbar Panorama - Platform Back Office Kullanıcı Yazılımı"/>
    <s v="Univera - Omega Pharma"/>
    <x v="19"/>
    <s v="Stokbar"/>
    <s v="Standart"/>
    <n v="7500"/>
    <m/>
    <n v="2"/>
    <m/>
    <m/>
    <m/>
    <m/>
    <m/>
    <n v="15000"/>
    <m/>
    <m/>
    <m/>
    <n v="1000003011"/>
    <m/>
    <m/>
    <s v="Perrigo"/>
    <s v="Mevcut Müşteri"/>
    <s v="Yeni Satış"/>
    <s v="Lisans"/>
    <s v="Lisans Satışı"/>
    <s v="Diğer"/>
    <s v="Univera Satış"/>
    <s v="Saha Satış"/>
    <s v="Yurt İçi"/>
    <s v="Türkiye"/>
    <s v="Merkez"/>
  </r>
  <r>
    <m/>
    <m/>
    <x v="434"/>
    <s v="Q4"/>
    <x v="1"/>
    <x v="11"/>
    <m/>
    <s v="PERRİGO KİŞİSEL Bakım ÜRÜNLERİ SAN. VE TİC. LTD.ŞTİ"/>
    <s v="SY.01.008"/>
    <s v="Stokbar Panorama - Depo / Lokasyon Yazılımı"/>
    <s v="Univera - Omega Pharma"/>
    <x v="19"/>
    <s v="Stokbar"/>
    <s v="Standart"/>
    <n v="25000"/>
    <m/>
    <n v="1"/>
    <m/>
    <m/>
    <m/>
    <m/>
    <m/>
    <n v="25000"/>
    <m/>
    <m/>
    <m/>
    <n v="1000003011"/>
    <m/>
    <m/>
    <s v="Perrigo"/>
    <s v="Mevcut Müşteri"/>
    <s v="Yeni Satış"/>
    <s v="Lisans"/>
    <s v="Lisans Satışı"/>
    <s v="Diğer"/>
    <s v="Univera Satış"/>
    <s v="Saha Satış"/>
    <s v="Yurt İçi"/>
    <s v="Türkiye"/>
    <s v="Merkez"/>
  </r>
  <r>
    <m/>
    <m/>
    <x v="434"/>
    <s v="Q4"/>
    <x v="1"/>
    <x v="11"/>
    <m/>
    <s v="PERRİGO KİŞİSEL Bakım ÜRÜNLERİ SAN. VE TİC. LTD.ŞTİ"/>
    <s v="SY.01.005"/>
    <s v="Stokbar Panorama - Depo &amp; Üretim Yönetimi Çözüm Yazılımı (Business)"/>
    <s v="Univera - Omega Pharma"/>
    <x v="19"/>
    <s v="Stokbar"/>
    <s v="Standart"/>
    <n v="100000"/>
    <m/>
    <n v="1"/>
    <m/>
    <m/>
    <m/>
    <m/>
    <m/>
    <n v="100000"/>
    <m/>
    <m/>
    <m/>
    <n v="1000003011"/>
    <m/>
    <m/>
    <s v="Perrigo"/>
    <s v="Mevcut Müşteri"/>
    <s v="Yeni Satış"/>
    <s v="Lisans"/>
    <s v="Lisans Satışı"/>
    <s v="Diğer"/>
    <s v="Univera Satış"/>
    <s v="Saha Satış"/>
    <s v="Yurt İçi"/>
    <s v="Türkiye"/>
    <s v="Merkez"/>
  </r>
  <r>
    <m/>
    <m/>
    <x v="434"/>
    <s v="Q4"/>
    <x v="1"/>
    <x v="11"/>
    <m/>
    <s v="Murr Elektronik San. Ve Tic. Ltd. Şti."/>
    <s v="SH.03.001"/>
    <s v="Stokbar Panorama - Çağrı Merkezi Hizmeti (Tesis)"/>
    <s v="Univera - Murr Elektronik"/>
    <x v="19"/>
    <s v="Stokbar"/>
    <s v="Standart"/>
    <n v="136029.04"/>
    <m/>
    <n v="1"/>
    <m/>
    <m/>
    <m/>
    <m/>
    <m/>
    <n v="136029.04"/>
    <m/>
    <m/>
    <m/>
    <n v="1000003018"/>
    <m/>
    <m/>
    <s v="Murr Elektronik"/>
    <s v="Mevcut Müşteri"/>
    <s v="Yenileme"/>
    <s v="Hizmet"/>
    <s v="Çağrı Merkezi"/>
    <s v="Diğer"/>
    <s v="Univera Satış"/>
    <s v="Saha Satış"/>
    <s v="Yurt İçi"/>
    <s v="Türkiye"/>
    <s v="Merkez"/>
  </r>
  <r>
    <m/>
    <m/>
    <x v="434"/>
    <s v="Q4"/>
    <x v="1"/>
    <x v="11"/>
    <m/>
    <s v="PERRİGO KİŞİSEL Bakım ÜRÜNLERİ SAN. VE TİC. LTD.ŞTİ"/>
    <s v="SH.03.004"/>
    <s v="Stokbar Panorama - Çağrı Merkezi Hizmeti (Depo/Lokasyon)"/>
    <s v="Univera - Omega Pharma"/>
    <x v="19"/>
    <s v="Stokbar"/>
    <s v="Standart"/>
    <n v="8000"/>
    <m/>
    <n v="2"/>
    <m/>
    <m/>
    <m/>
    <m/>
    <m/>
    <n v="16000"/>
    <m/>
    <m/>
    <m/>
    <n v="1000003011"/>
    <m/>
    <m/>
    <s v="Perrigo"/>
    <s v="Mevcut Müşteri"/>
    <s v="Yenileme"/>
    <s v="Hizmet"/>
    <s v="Çağrı Merkezi"/>
    <s v="Diğer"/>
    <s v="Univera Satış"/>
    <s v="Saha Satış"/>
    <s v="Yurt İçi"/>
    <s v="Türkiye"/>
    <s v="Merkez"/>
  </r>
  <r>
    <m/>
    <m/>
    <x v="434"/>
    <s v="Q4"/>
    <x v="1"/>
    <x v="11"/>
    <m/>
    <s v="ERBAK - ULUDAĞ PAZARLAMA SATIŞ VE DAĞITIM ANONİM ŞİRKETİ/SANAL POS"/>
    <s v="QH.02.001"/>
    <s v="Quest Panorama - Yazılım Bakımı, Yaşatma ve Merkezi Destek Hizmeti"/>
    <s v="Univera - Uludağ İçecek"/>
    <x v="19"/>
    <s v="Quest"/>
    <s v="Enterprise"/>
    <n v="2170.08"/>
    <m/>
    <n v="1"/>
    <m/>
    <m/>
    <m/>
    <m/>
    <m/>
    <n v="2170.08"/>
    <m/>
    <m/>
    <m/>
    <n v="1000003013"/>
    <m/>
    <m/>
    <s v="Uludağ İçecek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434"/>
    <s v="Q4"/>
    <x v="1"/>
    <x v="11"/>
    <m/>
    <s v="ERBAK - ULUDAĞ PAZARLAMA SATIŞ VE DAĞITIM ANONİM ŞİRKETİ/SANAL POS"/>
    <s v="QY.04.004"/>
    <s v="Quest Panorama - Q-Auditor Mobil Kullanıcı Yazılımı"/>
    <s v="Univera - Uludağ İçecek"/>
    <x v="19"/>
    <s v="Quest"/>
    <s v="Enterprise"/>
    <n v="4932.22"/>
    <m/>
    <n v="6"/>
    <m/>
    <m/>
    <m/>
    <m/>
    <m/>
    <n v="29593.32"/>
    <m/>
    <m/>
    <m/>
    <n v="1000003013"/>
    <m/>
    <m/>
    <s v="Uludağ İçecek"/>
    <s v="Mevcut Müşteri"/>
    <s v="Yeni Satış"/>
    <s v="Lisans"/>
    <s v="Lisans Satışı"/>
    <s v="Key Account"/>
    <s v="Univera Satış"/>
    <s v="Saha Satış"/>
    <s v="Yurt İçi"/>
    <s v="Türkiye"/>
    <s v="Merkez"/>
  </r>
  <r>
    <m/>
    <m/>
    <x v="434"/>
    <s v="Q4"/>
    <x v="1"/>
    <x v="11"/>
    <m/>
    <s v="ERBAK - ULUDAĞ PAZARLAMA SATIŞ VE DAĞITIM ANONİM ŞİRKETİ/SANAL POS"/>
    <s v="QH.01.001"/>
    <s v="Quest Panorama - Proje ve Ürün Yönetimi Danışmanlığı Hizmeti"/>
    <s v="Univera - Uludağ İçecek"/>
    <x v="19"/>
    <s v="Quest"/>
    <s v="Enterprise"/>
    <n v="11562.769999999999"/>
    <m/>
    <n v="3"/>
    <m/>
    <m/>
    <m/>
    <m/>
    <m/>
    <n v="34688.31"/>
    <m/>
    <m/>
    <m/>
    <n v="1000003013"/>
    <m/>
    <m/>
    <s v="Uludağ İçecek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434"/>
    <s v="Q4"/>
    <x v="1"/>
    <x v="9"/>
    <m/>
    <s v="PERNOD RICARD İSTANBUL İÇ VE DIŞ TİC. LTD. ŞTİ"/>
    <s v="EH.05.001"/>
    <s v="Enroute Panorama - Yazılım Geliştirme Hizmeti"/>
    <s v="Univera - Pernod Ricard"/>
    <x v="13"/>
    <s v="Enroute"/>
    <s v="Enroute"/>
    <n v="11420.320000000002"/>
    <m/>
    <n v="3.5"/>
    <m/>
    <n v="39971.120000000003"/>
    <m/>
    <n v="0"/>
    <m/>
    <n v="39971.120000000003"/>
    <m/>
    <m/>
    <m/>
    <n v="1000002253"/>
    <m/>
    <m/>
    <s v="Pernod Ricard"/>
    <s v="Mevcut Müşteri"/>
    <s v="Yeni Satış"/>
    <s v="Hizmet"/>
    <s v="Yazılım Geliştirme"/>
    <s v="Key Account"/>
    <s v="Univera Satış"/>
    <s v="Saha Satış"/>
    <s v="Yurt İçi"/>
    <s v="Türkiye"/>
    <s v="Merkez"/>
  </r>
  <r>
    <m/>
    <m/>
    <x v="434"/>
    <s v="Q4"/>
    <x v="1"/>
    <x v="9"/>
    <m/>
    <s v="PERNOD RICARD İSTANBUL İÇ VE DIŞ TİC. LTD. ŞTİ"/>
    <s v="EH.05.002"/>
    <s v="Enroute Panorama - Rapor Geliştirme Hizmeti"/>
    <s v="Univera - Pernod Ricard"/>
    <x v="13"/>
    <s v="Enroute"/>
    <s v="Enroute"/>
    <n v="8261.5109090909082"/>
    <m/>
    <n v="5.5"/>
    <m/>
    <n v="45438.31"/>
    <m/>
    <n v="0"/>
    <m/>
    <n v="45438.31"/>
    <m/>
    <m/>
    <m/>
    <n v="1000002253"/>
    <m/>
    <m/>
    <s v="Pernod Ricard"/>
    <s v="Mevcut Müşteri"/>
    <s v="Yeni Satış"/>
    <s v="Hizmet"/>
    <s v="Rapor Geliştirme"/>
    <s v="Key Account"/>
    <s v="Univera Satış"/>
    <s v="Saha Satış"/>
    <s v="Yurt İçi"/>
    <s v="Türkiye"/>
    <s v="Merkez"/>
  </r>
  <r>
    <m/>
    <m/>
    <x v="435"/>
    <s v="Q4"/>
    <x v="1"/>
    <x v="11"/>
    <m/>
    <s v="CANAN GALYONCU"/>
    <s v="UH.01.002"/>
    <s v="Unidox Kontör"/>
    <s v="Univera Kontör Satışı"/>
    <x v="21"/>
    <s v="E-Dönüşüm"/>
    <s v="Unidox"/>
    <n v="2.92"/>
    <m/>
    <n v="25000"/>
    <m/>
    <n v="73000"/>
    <m/>
    <n v="0"/>
    <m/>
    <n v="73000"/>
    <m/>
    <m/>
    <m/>
    <n v="1000003050"/>
    <m/>
    <m/>
    <s v="Canan Galyoncu"/>
    <s v="Mevcut Müşteri"/>
    <s v="Yeni Satış"/>
    <s v="Kontor"/>
    <s v="Kontor Satışı"/>
    <s v="Diğer"/>
    <s v="Univera Satış"/>
    <s v="Saha Satış"/>
    <s v="Yurt İçi"/>
    <s v="Türkiye"/>
    <s v="Merkez"/>
  </r>
  <r>
    <m/>
    <m/>
    <x v="435"/>
    <s v="Q4"/>
    <x v="1"/>
    <x v="11"/>
    <m/>
    <s v="ER-FA BİLGİ İŞLEM TEK. VE EMN.SİSTEMLERİ İMALAT-İTH.İHR.TİC.LTD.STİ."/>
    <s v="UH.01.002"/>
    <s v="Unidox Kontör"/>
    <s v="Univera Kontör Satışı"/>
    <x v="21"/>
    <s v="E-Dönüşüm"/>
    <s v="Unidox"/>
    <n v="4.3220000000000001"/>
    <m/>
    <n v="2000"/>
    <m/>
    <n v="8644"/>
    <m/>
    <n v="0"/>
    <m/>
    <n v="8644"/>
    <m/>
    <m/>
    <m/>
    <n v="1000003048"/>
    <m/>
    <m/>
    <s v="Er-Fa Bilgi İşlem"/>
    <s v="Mevcut Müşteri"/>
    <s v="Yeni Satış"/>
    <s v="Kontor"/>
    <s v="Kontor Satışı"/>
    <s v="Diğer"/>
    <s v="Univera Satış"/>
    <s v="Saha Satış"/>
    <s v="Yurt İçi"/>
    <s v="Türkiye"/>
    <s v="Merkez"/>
  </r>
  <r>
    <m/>
    <m/>
    <x v="435"/>
    <s v="Q4"/>
    <x v="1"/>
    <x v="11"/>
    <m/>
    <s v="ÖZHAS GÜN GIDA ÜRT. İNŞ. MALZ. TUR. TEKS. TAR. HAY. İTH. İHR. SAN VE TİC.LTD. ŞTİ."/>
    <s v="UH.01.002"/>
    <s v="Unidox Kontör"/>
    <s v="Univera Kontör Satışı"/>
    <x v="21"/>
    <s v="E-Dönüşüm"/>
    <s v="Unidox"/>
    <n v="3.1880000000000002"/>
    <m/>
    <n v="10000"/>
    <m/>
    <n v="31880"/>
    <m/>
    <n v="0"/>
    <m/>
    <n v="31880"/>
    <m/>
    <m/>
    <m/>
    <n v="1000003062"/>
    <m/>
    <m/>
    <s v="Özhas Yün"/>
    <s v="Yeni Müşteri"/>
    <s v="Yeni Satış"/>
    <s v="Kontor"/>
    <s v="Kontor Satışı"/>
    <s v="Diğer"/>
    <s v="Univera Satış"/>
    <s v="Saha Satış"/>
    <s v="Yurt İçi"/>
    <s v="Türkiye"/>
    <s v="Merkez"/>
  </r>
  <r>
    <m/>
    <m/>
    <x v="435"/>
    <s v="Q4"/>
    <x v="1"/>
    <x v="11"/>
    <m/>
    <s v="MİYA OTOMASYON VE BARKOD BILISIM SISTEMLERI SAN TİC. VE L.T.D. STI."/>
    <s v="SMH.02.001"/>
    <s v="StockMate Yazılım Bakımı Hizmeti"/>
    <s v="Univera - Kanal"/>
    <x v="5"/>
    <s v="Stokbar"/>
    <s v="Stockmate"/>
    <n v="97240"/>
    <m/>
    <n v="1"/>
    <m/>
    <n v="97240"/>
    <m/>
    <n v="0"/>
    <m/>
    <n v="97240"/>
    <m/>
    <m/>
    <m/>
    <n v="1000003036"/>
    <m/>
    <m/>
    <s v="Miya"/>
    <s v="Mevcut Müşteri"/>
    <s v="Yeni Satış"/>
    <s v="Hizmet"/>
    <s v="Bakım ve Destek Hizmeti"/>
    <s v="Diğer"/>
    <s v="Kanal Satış"/>
    <s v="Miya"/>
    <s v="Yurt İçi"/>
    <s v="Türkiye"/>
    <s v="Merkez"/>
  </r>
  <r>
    <m/>
    <m/>
    <x v="435"/>
    <s v="Q4"/>
    <x v="1"/>
    <x v="11"/>
    <m/>
    <s v="YUSUF ALDEMİR (ALDEMİR BİLİŞİM HizmetLERİ VE DANIŞMANLIK)"/>
    <s v="SMH.02.001"/>
    <s v="StockMate Yazılım Bakımı Hizmeti"/>
    <s v="Univera - Kanal"/>
    <x v="5"/>
    <s v="Stokbar"/>
    <s v="Enterprise"/>
    <n v="90310"/>
    <m/>
    <n v="1"/>
    <m/>
    <n v="90310"/>
    <m/>
    <n v="0"/>
    <m/>
    <n v="90310"/>
    <m/>
    <m/>
    <m/>
    <n v="1000003021"/>
    <m/>
    <m/>
    <s v="Aldemir Bilişim"/>
    <s v="Mevcut Müşteri"/>
    <s v="Yenileme"/>
    <s v="Hizmet"/>
    <s v="Bakım ve Destek Hizmeti"/>
    <s v="Diğer"/>
    <s v="Kanal Satış"/>
    <s v="Aldemir"/>
    <s v="Yurt İçi"/>
    <s v="Türkiye"/>
    <s v="Merkez"/>
  </r>
  <r>
    <m/>
    <m/>
    <x v="435"/>
    <s v="Q4"/>
    <x v="1"/>
    <x v="11"/>
    <m/>
    <s v="MİYA OTOMASYON VE BARKOD BILISIM SISTEMLERI SAN TİC. VE L.T.D. STI."/>
    <s v="SMY.02.001"/>
    <s v="StockMate Mobile Depo Personeli El Terminali Yazılımı"/>
    <s v="Univera - Kanal"/>
    <x v="5"/>
    <s v="Stokbar"/>
    <s v="Stockmate"/>
    <n v="6825"/>
    <m/>
    <n v="13"/>
    <m/>
    <n v="126750"/>
    <m/>
    <n v="38025"/>
    <m/>
    <n v="88725"/>
    <m/>
    <m/>
    <m/>
    <n v="1000003036"/>
    <m/>
    <m/>
    <s v="Miya"/>
    <s v="Mevcut Müşteri"/>
    <s v="Yeni Satış"/>
    <s v="Lisans"/>
    <s v="Lisans Satışı"/>
    <s v="Diğer"/>
    <s v="Kanal Satış"/>
    <s v="Miya"/>
    <s v="Yurt İçi"/>
    <s v="Türkiye"/>
    <s v="Merkez"/>
  </r>
  <r>
    <m/>
    <m/>
    <x v="435"/>
    <s v="Q4"/>
    <x v="1"/>
    <x v="11"/>
    <m/>
    <s v="MİYA OTOMASYON VE BARKOD BILISIM SISTEMLERI SAN TİC. VE L.T.D. STI."/>
    <s v="SMY.01.004"/>
    <s v="StockMate Ek Kullanıcı Yazılımı (+5)"/>
    <s v="Univera - Kanal"/>
    <x v="5"/>
    <s v="Stokbar"/>
    <s v="Stockmate"/>
    <n v="18200"/>
    <m/>
    <n v="1"/>
    <m/>
    <n v="26000"/>
    <m/>
    <n v="7800"/>
    <m/>
    <n v="18200"/>
    <m/>
    <m/>
    <m/>
    <n v="1000003036"/>
    <m/>
    <m/>
    <s v="Miya"/>
    <s v="Mevcut Müşteri"/>
    <s v="Yeni Satış"/>
    <s v="Lisans"/>
    <s v="Lisans Satışı"/>
    <s v="Diğer"/>
    <s v="Kanal Satış"/>
    <s v="Miya"/>
    <s v="Yurt İçi"/>
    <s v="Türkiye"/>
    <s v="Merkez"/>
  </r>
  <r>
    <m/>
    <m/>
    <x v="435"/>
    <s v="Q4"/>
    <x v="1"/>
    <x v="9"/>
    <m/>
    <s v="PERNOD RICARD İSTANBUL İÇ VE DIŞ TİC. LTD. ŞTİ"/>
    <s v="EH.05.001"/>
    <s v="Enroute Panorama - Yazılım Geliştirme Hizmeti"/>
    <s v="Univera - Pernod Ricard"/>
    <x v="13"/>
    <s v="Enroute"/>
    <s v="Enroute"/>
    <n v="11420.32"/>
    <m/>
    <n v="3"/>
    <m/>
    <n v="34260.959999999999"/>
    <m/>
    <n v="0"/>
    <m/>
    <n v="34260.959999999999"/>
    <m/>
    <m/>
    <m/>
    <n v="1000002253"/>
    <m/>
    <m/>
    <s v="Pernod Ricard"/>
    <s v="Mevcut Müşteri"/>
    <s v="Yeni Satış"/>
    <s v="Hizmet"/>
    <s v="Yazılım Geliştirme"/>
    <s v="Key Account"/>
    <s v="Univera Satış"/>
    <s v="Saha Satış"/>
    <s v="Yurt İçi"/>
    <s v="Türkiye"/>
    <s v="Merkez"/>
  </r>
  <r>
    <m/>
    <m/>
    <x v="435"/>
    <s v="Q4"/>
    <x v="1"/>
    <x v="9"/>
    <m/>
    <s v="PERNOD RICARD İSTANBUL İÇ VE DIŞ TİC. LTD. ŞTİ"/>
    <s v="EH.05.001"/>
    <s v="Enroute Panorama - Yazılım Geliştirme Hizmeti"/>
    <s v="Univera - Pernod Ricard"/>
    <x v="13"/>
    <s v="Enroute"/>
    <s v="Enroute"/>
    <n v="11420.32"/>
    <m/>
    <n v="4"/>
    <m/>
    <n v="45681.279999999999"/>
    <m/>
    <n v="0"/>
    <m/>
    <n v="45681.279999999999"/>
    <m/>
    <m/>
    <m/>
    <n v="1000002253"/>
    <m/>
    <m/>
    <s v="Pernod Ricard"/>
    <s v="Mevcut Müşteri"/>
    <s v="Yeni Satış"/>
    <s v="Hizmet"/>
    <s v="Yazılım Geliştirme"/>
    <s v="Key Account"/>
    <s v="Univera Satış"/>
    <s v="Saha Satış"/>
    <s v="Yurt İçi"/>
    <s v="Türkiye"/>
    <s v="Merkez"/>
  </r>
  <r>
    <m/>
    <m/>
    <x v="435"/>
    <s v="Q4"/>
    <x v="1"/>
    <x v="9"/>
    <m/>
    <s v="PERNOD RICARD İSTANBUL İÇ VE DIŞ TİC. LTD. ŞTİ"/>
    <s v="EH.05.001"/>
    <s v="Enroute Panorama - Yazılım Geliştirme Hizmeti"/>
    <s v="Univera - Pernod Ricard"/>
    <x v="13"/>
    <s v="Enroute"/>
    <s v="Enroute"/>
    <n v="11420.32"/>
    <m/>
    <n v="4.5"/>
    <m/>
    <n v="51391.44"/>
    <m/>
    <n v="0"/>
    <m/>
    <n v="51391.44"/>
    <m/>
    <m/>
    <m/>
    <n v="1000002253"/>
    <m/>
    <m/>
    <s v="Pernod Ricard"/>
    <s v="Mevcut Müşteri"/>
    <s v="Yeni Satış"/>
    <s v="Hizmet"/>
    <s v="Yazılım Geliştirme"/>
    <s v="Key Account"/>
    <s v="Univera Satış"/>
    <s v="Saha Satış"/>
    <s v="Yurt İçi"/>
    <s v="Türkiye"/>
    <s v="Merkez"/>
  </r>
  <r>
    <m/>
    <m/>
    <x v="435"/>
    <s v="Q4"/>
    <x v="1"/>
    <x v="11"/>
    <m/>
    <s v="DARDANEL DAĞITIM A.Ş."/>
    <s v="EH.06.001"/>
    <s v="Enroute Panorama - Hosting Hizmeti"/>
    <s v="Univera - Dardanel"/>
    <x v="12"/>
    <s v="Hosting"/>
    <s v="Enterprise"/>
    <n v="83545.929999999993"/>
    <m/>
    <n v="1"/>
    <m/>
    <n v="83545.929999999993"/>
    <m/>
    <n v="0"/>
    <m/>
    <n v="83545.929999999993"/>
    <m/>
    <m/>
    <m/>
    <n v="1000003033"/>
    <m/>
    <m/>
    <s v="Dardanel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435"/>
    <s v="Q4"/>
    <x v="1"/>
    <x v="11"/>
    <m/>
    <s v="KENT GIDA MADDELERİ SAN VE TİC.AŞ."/>
    <s v="EH.06.001"/>
    <s v="Enroute Panorama - Hosting Hizmeti"/>
    <s v="Univera - Kent Gıda"/>
    <x v="12"/>
    <s v="Hosting"/>
    <s v="Enterprise"/>
    <n v="132870.53"/>
    <m/>
    <n v="1"/>
    <m/>
    <n v="132870.53"/>
    <m/>
    <n v="0"/>
    <m/>
    <n v="132870.53"/>
    <m/>
    <m/>
    <m/>
    <n v="1000003027"/>
    <m/>
    <m/>
    <s v="Mondelez"/>
    <s v="Mevcut Müşteri"/>
    <s v="Yenileme"/>
    <s v="Hizmet"/>
    <s v="Hosting"/>
    <s v="Key Account"/>
    <s v="Univera Satış"/>
    <s v="Saha Satış"/>
    <s v="Yurt İçi"/>
    <s v="Türkiye"/>
    <s v="Merkez"/>
  </r>
  <r>
    <m/>
    <m/>
    <x v="435"/>
    <s v="Q4"/>
    <x v="1"/>
    <x v="11"/>
    <m/>
    <s v="PERRİGO KİŞİSEL Bakım ÜRÜNLERİ SAN. VE TİC. LTD.ŞTİ"/>
    <s v="EH.06.001"/>
    <s v="Enroute Panorama - Hosting Hizmeti"/>
    <s v="Univera - Omega Pharma"/>
    <x v="19"/>
    <s v="Hosting"/>
    <s v="Enterprise"/>
    <n v="63490.91"/>
    <m/>
    <n v="1"/>
    <m/>
    <n v="63490.91"/>
    <m/>
    <n v="0"/>
    <m/>
    <n v="63490.91"/>
    <m/>
    <m/>
    <m/>
    <n v="1000003026"/>
    <m/>
    <m/>
    <s v="Perrigo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435"/>
    <s v="Q4"/>
    <x v="1"/>
    <x v="11"/>
    <m/>
    <s v="RED BULL GIDA DAĞITIM VE PAZARLAMA TİCARET LTD. ŞTİ"/>
    <s v="EH.06.001"/>
    <s v="Enroute Panorama - Hosting Hizmeti"/>
    <s v="Univera - Redbull"/>
    <x v="12"/>
    <s v="Hosting"/>
    <s v="Enterprise"/>
    <n v="123973.75"/>
    <m/>
    <n v="1"/>
    <m/>
    <n v="123973.75"/>
    <m/>
    <n v="0"/>
    <m/>
    <n v="123973.75"/>
    <m/>
    <m/>
    <m/>
    <n v="1000003029"/>
    <m/>
    <m/>
    <s v="Redbull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435"/>
    <s v="Q4"/>
    <x v="1"/>
    <x v="11"/>
    <m/>
    <s v="Tadım Gıda Maddeleri San. ve Tic. A.Ş."/>
    <s v="EH.06.001"/>
    <s v="Enroute Panorama - Hosting Hizmeti"/>
    <s v="Univera - Tadım"/>
    <x v="19"/>
    <s v="Hosting"/>
    <s v="Enterprise"/>
    <n v="215386.26"/>
    <m/>
    <n v="1"/>
    <m/>
    <n v="215386.26"/>
    <m/>
    <n v="0"/>
    <m/>
    <n v="215386.26"/>
    <m/>
    <m/>
    <m/>
    <n v="1000003034"/>
    <m/>
    <m/>
    <s v="Tadım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435"/>
    <s v="Q4"/>
    <x v="1"/>
    <x v="11"/>
    <m/>
    <s v="TCHIBO KAHVE MAMÜLLERİ DAĞ. VE PAZ. TİC. LTD. ŞTİ."/>
    <s v="EH.06.001"/>
    <s v="Enroute Panorama - Hosting Hizmeti"/>
    <s v="Univera - Tchibo"/>
    <x v="12"/>
    <s v="Hosting"/>
    <s v="Enterprise"/>
    <n v="12603.81"/>
    <m/>
    <n v="1"/>
    <m/>
    <n v="12603.81"/>
    <m/>
    <n v="0"/>
    <m/>
    <n v="12603.81"/>
    <m/>
    <m/>
    <m/>
    <n v="1000003030"/>
    <m/>
    <m/>
    <s v="Tchibo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435"/>
    <s v="Q4"/>
    <x v="1"/>
    <x v="11"/>
    <m/>
    <s v="TCHIBO KAHVE MAMÜLLERİ DAĞ. VE PAZ. TİC. LTD. ŞTİ."/>
    <s v="EH.06.001"/>
    <s v="Enroute Panorama - Hosting Hizmeti"/>
    <s v="Univera - Tchibo"/>
    <x v="12"/>
    <s v="Hosting"/>
    <s v="Enterprise"/>
    <n v="64028.08"/>
    <m/>
    <n v="1"/>
    <m/>
    <n v="12603.81"/>
    <m/>
    <n v="0"/>
    <m/>
    <n v="64028.08"/>
    <m/>
    <m/>
    <m/>
    <n v="1000003032"/>
    <m/>
    <m/>
    <s v="Tchibo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436"/>
    <s v="Q4"/>
    <x v="1"/>
    <x v="11"/>
    <m/>
    <s v="4 SIMPLE BİLİŞİM SANAYİ VE TİC. LTD. ŞTİ."/>
    <s v="WPH.02.001"/>
    <s v="Webplus Yazılım Bakımı Hizmeti"/>
    <s v="Univera - Kanal"/>
    <x v="5"/>
    <s v="Enroute"/>
    <s v="Webplus"/>
    <n v="21350"/>
    <m/>
    <n v="1"/>
    <m/>
    <n v="21350"/>
    <m/>
    <n v="0"/>
    <m/>
    <n v="21350"/>
    <m/>
    <m/>
    <m/>
    <s v="1000003113"/>
    <m/>
    <m/>
    <s v="4 Simple"/>
    <s v="Mevcut Müşteri"/>
    <s v="Yenileme"/>
    <s v="Hizmet"/>
    <s v="Bakım ve Destek Hizmeti"/>
    <s v="Diğer"/>
    <s v="Kanal Satış"/>
    <s v="4 Simple"/>
    <s v="Yurt İçi"/>
    <s v="Türkiye"/>
    <s v="Merkez"/>
  </r>
  <r>
    <m/>
    <m/>
    <x v="436"/>
    <s v="Q4"/>
    <x v="1"/>
    <x v="11"/>
    <m/>
    <s v="LEANK BUSİNESS SOLUTİONS LTD."/>
    <s v="WPH.02.001"/>
    <s v="Webplus Yazılım Bakımı Hizmeti"/>
    <s v="Univera - Kanal"/>
    <x v="5"/>
    <s v="Enroute"/>
    <s v="Webplus"/>
    <n v="18257"/>
    <m/>
    <n v="1"/>
    <m/>
    <n v="18257"/>
    <m/>
    <n v="0"/>
    <m/>
    <n v="18257"/>
    <m/>
    <m/>
    <m/>
    <s v="1000003097"/>
    <m/>
    <m/>
    <s v="Leank"/>
    <s v="Mevcut Müşteri"/>
    <s v="Yeni Satış"/>
    <s v="Hizmet"/>
    <s v="Bakım ve Destek Hizmeti"/>
    <s v="Diğer"/>
    <s v="Kanal Satış"/>
    <s v="Saha Satış"/>
    <s v="Yurt İçi"/>
    <s v="Türkiye"/>
    <s v="Merkez"/>
  </r>
  <r>
    <m/>
    <m/>
    <x v="436"/>
    <s v="Q4"/>
    <x v="1"/>
    <x v="11"/>
    <m/>
    <s v="POLARİS YAZILIM ÇÖZÜMLERİ VE DANIŞMANLIK HİZMETLERİ LTD.ŞTİ."/>
    <s v="WPH.02.001"/>
    <s v="Webplus Yazılım Bakımı Hizmeti"/>
    <s v="Univera - Kanal"/>
    <x v="5"/>
    <s v="Enroute"/>
    <s v="Webplus"/>
    <n v="3003"/>
    <m/>
    <n v="1"/>
    <m/>
    <n v="3003"/>
    <m/>
    <n v="0"/>
    <m/>
    <n v="3003"/>
    <m/>
    <m/>
    <m/>
    <s v="1000003104"/>
    <m/>
    <m/>
    <s v="Polaris"/>
    <s v="Mevcut Müşteri"/>
    <s v="Yeni Satış"/>
    <s v="Hizmet"/>
    <s v="Bakım ve Destek Hizmeti"/>
    <s v="Diğer"/>
    <s v="Kanal Satış"/>
    <s v="Polaris"/>
    <s v="Yurt İçi"/>
    <s v="Türkiye"/>
    <s v="Merkez"/>
  </r>
  <r>
    <m/>
    <m/>
    <x v="436"/>
    <s v="Q4"/>
    <x v="1"/>
    <x v="11"/>
    <m/>
    <s v="POLARİS YAZILIM ÇÖZÜMLERİ VE DANIŞMANLIK HİZMETLERİ LTD.ŞTİ."/>
    <s v="WProje Yönetimi.01.008"/>
    <s v="Webplus Distribution Satış-Dağıtım Yazılımı (Enterprise) Kiralama Hizmeti"/>
    <s v="Univera - Kanal"/>
    <x v="5"/>
    <s v="Enroute"/>
    <s v="Webplus"/>
    <n v="90284"/>
    <m/>
    <n v="1"/>
    <m/>
    <n v="90284"/>
    <m/>
    <n v="0"/>
    <m/>
    <n v="90284"/>
    <m/>
    <m/>
    <m/>
    <s v="1000003101"/>
    <m/>
    <m/>
    <s v="Polaris"/>
    <s v="Mevcut Müşteri"/>
    <s v="Yeni Satış"/>
    <s v="Lisans"/>
    <s v="Lisans Kiralama"/>
    <s v="Diğer"/>
    <s v="Kanal Satış"/>
    <s v="Polaris"/>
    <s v="Yurt İçi"/>
    <s v="Türkiye"/>
    <s v="Merkez"/>
  </r>
  <r>
    <m/>
    <m/>
    <x v="436"/>
    <s v="Q4"/>
    <x v="1"/>
    <x v="11"/>
    <m/>
    <s v="POLARİS YAZILIM ÇÖZÜMLERİ VE DANIŞMANLIK HİZMETLERİ LTD.ŞTİ."/>
    <s v="WProje Yönetimi.02.001 PX"/>
    <s v="Webplus  PX (Andrd) Satş Tem. Lsnsı-Ent."/>
    <s v="Univera - Kanal"/>
    <x v="5"/>
    <s v="Enroute"/>
    <s v="Webplus"/>
    <n v="3640"/>
    <m/>
    <n v="6"/>
    <m/>
    <n v="27300"/>
    <m/>
    <n v="5460"/>
    <m/>
    <n v="21840"/>
    <m/>
    <m/>
    <m/>
    <s v="1000003104"/>
    <m/>
    <m/>
    <s v="Polaris"/>
    <s v="Mevcut Müşteri"/>
    <s v="Yeni Satış"/>
    <s v="Lisans"/>
    <s v="Lisans Satışı"/>
    <s v="Diğer"/>
    <s v="Kanal Satış"/>
    <s v="Polaris"/>
    <s v="Yurt İçi"/>
    <s v="Türkiye"/>
    <s v="Merkez"/>
  </r>
  <r>
    <m/>
    <m/>
    <x v="436"/>
    <s v="Q4"/>
    <x v="1"/>
    <x v="11"/>
    <m/>
    <s v="MİYA OTOMASYON VE BARKOD BILISIM SISTEMLERI SAN TİC. VE L.T.D. STI."/>
    <s v="UH.01.002"/>
    <s v="Unidox Kontör"/>
    <s v="Univera Kontör Satışı"/>
    <x v="5"/>
    <s v="E-Dönüşüm"/>
    <s v="Unidox"/>
    <n v="1.111"/>
    <m/>
    <n v="100000"/>
    <m/>
    <m/>
    <m/>
    <m/>
    <m/>
    <n v="111100"/>
    <m/>
    <m/>
    <m/>
    <n v="1000003122"/>
    <m/>
    <m/>
    <s v="Miya"/>
    <s v="Mevcut Müşteri"/>
    <s v="Yeni Satış"/>
    <s v="Kontor"/>
    <s v="Kontor Satışı"/>
    <s v="Diğer"/>
    <s v="Kanal Satış"/>
    <s v="Miya"/>
    <s v="Yurt İçi"/>
    <s v="Türkiye"/>
    <s v="Merkez"/>
  </r>
  <r>
    <m/>
    <m/>
    <x v="436"/>
    <s v="Q4"/>
    <x v="1"/>
    <x v="11"/>
    <m/>
    <s v="Unilever San. ve Tic. Türk A.Ş."/>
    <s v="SH.01.001"/>
    <s v="Stokbar Panorama - Proje ve Ürün Yönetimi Danışmanlığı Hizmeti"/>
    <s v="Univera - Unilever"/>
    <x v="13"/>
    <s v="Stokbar"/>
    <s v="Standart"/>
    <n v="14500"/>
    <m/>
    <n v="40"/>
    <m/>
    <n v="580000"/>
    <m/>
    <n v="0"/>
    <m/>
    <n v="580000"/>
    <m/>
    <m/>
    <m/>
    <s v="1000003078"/>
    <m/>
    <m/>
    <s v="Unilever"/>
    <s v="Mevcut Müşteri"/>
    <s v="Yeni Satış"/>
    <s v="Hizmet"/>
    <s v="Proje Yönetimi ve Danışmanlık"/>
    <s v="Diğer"/>
    <s v="Univera Satış"/>
    <s v="Saha Satış"/>
    <s v="Yurt İçi"/>
    <s v="Türkiye"/>
    <s v="Merkez"/>
  </r>
  <r>
    <m/>
    <m/>
    <x v="436"/>
    <s v="Q4"/>
    <x v="1"/>
    <x v="9"/>
    <m/>
    <s v="Mey İçki Sanayi ve Ticaret A.Ş."/>
    <s v="EH.05.001"/>
    <s v="Enroute Panorama - Yazılım Geliştirme Hizmeti"/>
    <s v="Univera - Mey İçki"/>
    <x v="18"/>
    <s v="Enroute"/>
    <s v="Enroute"/>
    <n v="12070"/>
    <m/>
    <n v="7"/>
    <m/>
    <n v="84490"/>
    <m/>
    <n v="0"/>
    <m/>
    <n v="84490"/>
    <m/>
    <m/>
    <m/>
    <n v="1000002249"/>
    <m/>
    <m/>
    <s v="Mey İçki"/>
    <s v="Mevcut Müşteri"/>
    <s v="Yeni Satış"/>
    <s v="Hizmet"/>
    <s v="Yazılım Geliştirme"/>
    <s v="Key Account"/>
    <s v="Univera Satış"/>
    <s v="Saha Satış"/>
    <s v="Yurt İçi"/>
    <s v="Türkiye"/>
    <s v="Merkez"/>
  </r>
  <r>
    <m/>
    <m/>
    <x v="436"/>
    <s v="Q4"/>
    <x v="1"/>
    <x v="9"/>
    <m/>
    <s v="Mey İçki Sanayi ve Ticaret A.Ş."/>
    <s v="EH.05.002"/>
    <s v="Enroute Panorama - Rapor Geliştirme Hizmeti"/>
    <s v="Univera - Mey İçki"/>
    <x v="18"/>
    <s v="Enroute"/>
    <s v="Enroute"/>
    <n v="9998"/>
    <m/>
    <n v="6"/>
    <m/>
    <n v="59988"/>
    <m/>
    <n v="0"/>
    <m/>
    <n v="59988"/>
    <m/>
    <m/>
    <m/>
    <n v="1000002249"/>
    <m/>
    <m/>
    <s v="Mey İçki"/>
    <s v="Mevcut Müşteri"/>
    <s v="Yeni Satış"/>
    <s v="Hizmet"/>
    <s v="Rapor Geliştirme"/>
    <s v="Key Account"/>
    <s v="Univera Satış"/>
    <s v="Saha Satış"/>
    <s v="Yurt İçi"/>
    <s v="Türkiye"/>
    <s v="Merkez"/>
  </r>
  <r>
    <m/>
    <m/>
    <x v="437"/>
    <s v="Q4"/>
    <x v="1"/>
    <x v="11"/>
    <m/>
    <s v="POLARİS YAZILIM ÇÖZÜMLERİ VE DANIŞMANLIK HİZMETLERİ LTD.ŞTİ."/>
    <s v="WPH.02.001"/>
    <s v="Webplus Yazılım Bakımı Hizmeti"/>
    <s v="Univera - Kanal"/>
    <x v="5"/>
    <s v="Enroute"/>
    <s v="Webplus"/>
    <n v="16700"/>
    <m/>
    <n v="1"/>
    <m/>
    <m/>
    <m/>
    <m/>
    <m/>
    <n v="16700"/>
    <m/>
    <m/>
    <m/>
    <s v="1000003142"/>
    <m/>
    <m/>
    <s v="Polaris"/>
    <s v="Mevcut Müşteri"/>
    <s v="Yenileme"/>
    <s v="Hizmet"/>
    <s v="Bakım ve Destek Hizmeti"/>
    <s v="Diğer"/>
    <s v="Kanal Satış"/>
    <s v="Polaris"/>
    <s v="Yurt İçi"/>
    <s v="Türkiye"/>
    <s v="Merkez"/>
  </r>
  <r>
    <m/>
    <m/>
    <x v="437"/>
    <s v="Q4"/>
    <x v="1"/>
    <x v="11"/>
    <m/>
    <s v="POLARİS YAZILIM ÇÖZÜMLERİ VE DANIŞMANLIK HİZMETLERİ LTD.ŞTİ."/>
    <s v="WPH.02.001"/>
    <s v="Webplus Yazılım Bakımı Hizmeti"/>
    <s v="Univera - Kanal"/>
    <x v="5"/>
    <s v="Enroute"/>
    <s v="Webplus"/>
    <n v="1401"/>
    <m/>
    <n v="1"/>
    <m/>
    <m/>
    <m/>
    <m/>
    <m/>
    <n v="1401"/>
    <m/>
    <m/>
    <m/>
    <s v="1000003144"/>
    <m/>
    <m/>
    <s v="Polaris"/>
    <s v="Mevcut Müşteri"/>
    <s v="Yeni Satış"/>
    <s v="Hizmet"/>
    <s v="Bakım ve Destek Hizmeti"/>
    <s v="Diğer"/>
    <s v="Kanal Satış"/>
    <s v="Polaris"/>
    <s v="Yurt İçi"/>
    <s v="Türkiye"/>
    <s v="Merkez"/>
  </r>
  <r>
    <m/>
    <m/>
    <x v="437"/>
    <s v="Q4"/>
    <x v="1"/>
    <x v="11"/>
    <m/>
    <s v="POLARİS YAZILIM ÇÖZÜMLERİ VE DANIŞMANLIK HİZMETLERİ LTD.ŞTİ."/>
    <s v="WProje Yönetimi.01.003"/>
    <s v="Web Plus Ek Kullanıcı Yazılımı (1 Kullanıcı)"/>
    <s v="Univera - Kanal"/>
    <x v="5"/>
    <s v="Enroute"/>
    <s v="Webplus"/>
    <n v="5733"/>
    <m/>
    <n v="1"/>
    <m/>
    <m/>
    <m/>
    <m/>
    <m/>
    <n v="5733"/>
    <m/>
    <m/>
    <m/>
    <s v="1000003144"/>
    <m/>
    <m/>
    <s v="Polaris"/>
    <s v="Mevcut Müşteri"/>
    <s v="Yeni Satış"/>
    <s v="Lisans"/>
    <s v="Lisans Satışı"/>
    <s v="Diğer"/>
    <s v="Kanal Satış"/>
    <s v="Polaris"/>
    <s v="Yurt İçi"/>
    <s v="Türkiye"/>
    <s v="Merkez"/>
  </r>
  <r>
    <m/>
    <m/>
    <x v="437"/>
    <s v="Q4"/>
    <x v="1"/>
    <x v="11"/>
    <m/>
    <s v="MİYA OTOMASYON VE BARKOD BILISIM SISTEMLERI SAN TİC. VE L.T.D. STI."/>
    <s v="UH.01.002"/>
    <s v="Unidox Kontör"/>
    <s v="Univera Kontör Satışı"/>
    <x v="5"/>
    <s v="E-Dönüşüm"/>
    <s v="Unidox"/>
    <n v="1.95"/>
    <m/>
    <n v="25000"/>
    <m/>
    <m/>
    <m/>
    <m/>
    <m/>
    <n v="48750"/>
    <m/>
    <m/>
    <m/>
    <s v="1000003145"/>
    <m/>
    <m/>
    <s v="Miya"/>
    <s v="Mevcut Müşteri"/>
    <s v="Yeni Satış"/>
    <s v="Kontor"/>
    <s v="Kontor Satışı"/>
    <s v="Diğer"/>
    <s v="Kanal Satış"/>
    <s v="Miya"/>
    <s v="Yurt İçi"/>
    <s v="Türkiye"/>
    <s v="Merkez"/>
  </r>
  <r>
    <m/>
    <m/>
    <x v="437"/>
    <s v="Q4"/>
    <x v="1"/>
    <x v="11"/>
    <m/>
    <s v="MİYA OTOMASYON VE BARKOD BILISIM SISTEMLERI SAN TİC. VE L.T.D. STI."/>
    <s v="UH.01.002"/>
    <s v="Unidox Kontör"/>
    <s v="Univera Kontör Satışı"/>
    <x v="5"/>
    <s v="E-Dönüşüm"/>
    <s v="Unidox"/>
    <n v="1.95"/>
    <m/>
    <n v="25000"/>
    <m/>
    <m/>
    <m/>
    <m/>
    <m/>
    <n v="48750"/>
    <m/>
    <m/>
    <m/>
    <s v="1000003147"/>
    <m/>
    <m/>
    <s v="Miya"/>
    <s v="Mevcut Müşteri"/>
    <s v="Yeni Satış"/>
    <s v="Kontor"/>
    <s v="Kontor Satışı"/>
    <s v="Diğer"/>
    <s v="Kanal Satış"/>
    <s v="Miya"/>
    <s v="Yurt İçi"/>
    <s v="Türkiye"/>
    <s v="Merkez"/>
  </r>
  <r>
    <m/>
    <m/>
    <x v="437"/>
    <s v="Q4"/>
    <x v="1"/>
    <x v="11"/>
    <m/>
    <s v="ÖZGÖRKEY OTOMOTİV TURİZM GIDA SANAYİ VE TİCARET ANONİM ŞİRKETİ"/>
    <s v="SH.02.001"/>
    <s v="Stokbar Panorama - Yazılım Bakımı Hizmeti"/>
    <s v="Univera - Özgörkey"/>
    <x v="19"/>
    <s v="Stokbar"/>
    <s v="Standart"/>
    <n v="250248.56"/>
    <m/>
    <n v="1"/>
    <m/>
    <m/>
    <m/>
    <m/>
    <m/>
    <n v="250248.56"/>
    <m/>
    <m/>
    <m/>
    <s v="1000003146"/>
    <m/>
    <m/>
    <s v="Özgörkey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437"/>
    <s v="Q4"/>
    <x v="1"/>
    <x v="11"/>
    <m/>
    <s v="ÖZGÖRKEY OTOMOTİV TURİZM GIDA SANAYİ VE TİCARET ANONİM ŞİRKETİ"/>
    <s v="SH.03.004"/>
    <s v="Stokbar Panorama - Çağrı Merkezi Hizmeti (Depo/Lokasyon)"/>
    <s v="Univera - Özgörkey"/>
    <x v="19"/>
    <s v="Stokbar"/>
    <s v="Standart"/>
    <n v="49753.23"/>
    <m/>
    <n v="1"/>
    <m/>
    <m/>
    <m/>
    <m/>
    <m/>
    <n v="49753.23"/>
    <m/>
    <m/>
    <m/>
    <s v="1000003146"/>
    <m/>
    <m/>
    <s v="Özgörkey"/>
    <s v="Mevcut Müşteri"/>
    <s v="Yenileme"/>
    <s v="Hizmet"/>
    <s v="Çağrı Merkezi"/>
    <s v="Diğer"/>
    <s v="Univera Satış"/>
    <s v="Saha Satış"/>
    <s v="Yurt İçi"/>
    <s v="Türkiye"/>
    <s v="Merkez"/>
  </r>
  <r>
    <m/>
    <m/>
    <x v="437"/>
    <s v="Q4"/>
    <x v="1"/>
    <x v="11"/>
    <m/>
    <s v="ADM ELEKTRİK DAĞITIM AŞ."/>
    <s v="QH.02.001"/>
    <s v="Quest Panorama - Yazılım Bakımı, Yaşatma ve Merkezi Destek Hizmeti"/>
    <s v="Univera - Aydem"/>
    <x v="13"/>
    <s v="Quest"/>
    <s v="Enterprise"/>
    <n v="49977"/>
    <m/>
    <n v="1"/>
    <m/>
    <m/>
    <m/>
    <m/>
    <m/>
    <n v="49977"/>
    <m/>
    <m/>
    <m/>
    <s v="1000003138"/>
    <m/>
    <m/>
    <s v="Aydem - Gediz"/>
    <s v="Mevcut Müşteri"/>
    <s v="Yenileme"/>
    <s v="Hizmet"/>
    <s v="Bakım ve Destek Hizmeti"/>
    <s v="Diğer"/>
    <s v="Univera Satış"/>
    <s v="Saha Satış"/>
    <s v="Yurt İçi"/>
    <s v="Türkiye"/>
    <s v="Dist"/>
  </r>
  <r>
    <m/>
    <m/>
    <x v="437"/>
    <s v="Q4"/>
    <x v="1"/>
    <x v="9"/>
    <m/>
    <s v="PERNOD RICARD İSTANBUL İÇ VE DIŞ TİC. LTD. ŞTİ"/>
    <s v="EH.05.001"/>
    <s v="Enroute Panorama - Yazılım Geliştirme Hizmeti"/>
    <s v="Univera - Pernod Ricard"/>
    <x v="13"/>
    <s v="Enroute"/>
    <s v="Enroute"/>
    <n v="11420.32"/>
    <m/>
    <n v="3"/>
    <m/>
    <n v="34260.959999999999"/>
    <m/>
    <n v="0"/>
    <m/>
    <n v="34260.959999999999"/>
    <m/>
    <m/>
    <m/>
    <n v="1000002246"/>
    <m/>
    <m/>
    <s v="Pernod Ricard"/>
    <s v="Mevcut Müşteri"/>
    <s v="Yeni Satış"/>
    <s v="Hizmet"/>
    <s v="Yazılım Geliştirme"/>
    <s v="Key Account"/>
    <s v="Univera Satış"/>
    <s v="Saha Satış"/>
    <s v="Yurt İçi"/>
    <s v="Türkiye"/>
    <s v="Merkez"/>
  </r>
  <r>
    <m/>
    <m/>
    <x v="437"/>
    <s v="Q4"/>
    <x v="1"/>
    <x v="9"/>
    <m/>
    <s v="PERNOD RICARD İSTANBUL İÇ VE DIŞ TİC. LTD. ŞTİ"/>
    <s v="EH.02.001"/>
    <s v="Enroute Panorama - Yazılım Bakımı, Yaşatma ve Merkezi Destek Hizmeti"/>
    <s v="Univera - Pernod Ricard"/>
    <x v="13"/>
    <s v="Enroute"/>
    <s v="Enroute"/>
    <n v="1150000"/>
    <m/>
    <n v="1"/>
    <m/>
    <n v="1150000"/>
    <m/>
    <n v="0"/>
    <m/>
    <n v="1150000"/>
    <m/>
    <m/>
    <m/>
    <n v="1000002244"/>
    <m/>
    <m/>
    <s v="Pernod Ricard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437"/>
    <s v="Q4"/>
    <x v="1"/>
    <x v="9"/>
    <m/>
    <s v="BMC Otomotiv Sanayi ve Ticaret A. Ş."/>
    <s v="EH.03.003"/>
    <s v="Enroute Panorama - Uzman Destek Hizmeti"/>
    <s v="Univera - BMC"/>
    <x v="13"/>
    <s v="Enroute"/>
    <s v="Enroute"/>
    <n v="117000"/>
    <m/>
    <n v="1"/>
    <m/>
    <n v="117000"/>
    <m/>
    <n v="0"/>
    <m/>
    <n v="117000"/>
    <m/>
    <m/>
    <m/>
    <s v="1000001767"/>
    <m/>
    <m/>
    <s v="BMC"/>
    <s v="Mevcut Müşteri"/>
    <s v="Yenileme"/>
    <s v="Hizmet"/>
    <s v="Uzman Destek Hizmeti"/>
    <s v="Key Account"/>
    <s v="Univera Satış"/>
    <s v="Saha Satış"/>
    <s v="Yurt İçi"/>
    <s v="Türkiye"/>
    <s v="Merkez"/>
  </r>
  <r>
    <m/>
    <m/>
    <x v="437"/>
    <s v="Q4"/>
    <x v="1"/>
    <x v="9"/>
    <m/>
    <s v="PERNOD RICARD İSTANBUL İÇ VE DIŞ TİC. LTD. ŞTİ"/>
    <s v="EH.03.003"/>
    <s v="Enroute Panorama - Uzman Destek Hizmeti"/>
    <s v="Univera - Pernod Ricard"/>
    <x v="13"/>
    <s v="Enroute"/>
    <s v="Enroute"/>
    <n v="150000"/>
    <m/>
    <n v="1"/>
    <m/>
    <n v="150000"/>
    <m/>
    <n v="0"/>
    <m/>
    <n v="150000"/>
    <m/>
    <m/>
    <m/>
    <s v="1000001945"/>
    <m/>
    <m/>
    <s v="Pernod Ricard"/>
    <s v="Mevcut Müşteri"/>
    <s v="Yenileme"/>
    <s v="Hizmet"/>
    <s v="Uzman Destek Hizmeti"/>
    <s v="Key Account"/>
    <s v="Univera Satış"/>
    <s v="Saha Satış"/>
    <s v="Yurt İçi"/>
    <s v="Türkiye"/>
    <s v="Merkez"/>
  </r>
  <r>
    <m/>
    <m/>
    <x v="437"/>
    <s v="Q4"/>
    <x v="1"/>
    <x v="9"/>
    <m/>
    <s v="Brisa Bridgestone Sabancı Lastik San. ve Tic. A.Ş."/>
    <s v="EH.01.001"/>
    <s v="Enroute Panorama - Proje ve Ürün Yönetimi Danışmanlığı Hizmeti"/>
    <s v="Univera - Brisa Bridgestone"/>
    <x v="16"/>
    <s v="Enroute"/>
    <s v="Enroute"/>
    <n v="18370.8"/>
    <m/>
    <n v="3.5"/>
    <m/>
    <n v="64297.8"/>
    <m/>
    <n v="0"/>
    <m/>
    <n v="64297.8"/>
    <m/>
    <m/>
    <m/>
    <s v="1000001838"/>
    <m/>
    <m/>
    <s v="Brisa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437"/>
    <s v="Q4"/>
    <x v="1"/>
    <x v="9"/>
    <m/>
    <s v="Mey İçki Sanayi ve Ticaret A.Ş."/>
    <s v="EH.01.001"/>
    <s v="Enroute Panorama - Proje ve Ürün Yönetimi Danışmanlığı Hizmeti"/>
    <s v="Univera - Mey İçki"/>
    <x v="18"/>
    <s v="Enroute"/>
    <s v="Enroute"/>
    <n v="11241"/>
    <m/>
    <n v="4"/>
    <m/>
    <n v="44964"/>
    <m/>
    <n v="0"/>
    <m/>
    <n v="44964"/>
    <m/>
    <m/>
    <m/>
    <n v="1000002249"/>
    <m/>
    <m/>
    <s v="Mey İçki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437"/>
    <s v="Q4"/>
    <x v="1"/>
    <x v="9"/>
    <m/>
    <s v="PERNOD RICARD İSTANBUL İÇ VE DIŞ TİC. LTD. ŞTİ"/>
    <s v="EH.01.001"/>
    <s v="Enroute Panorama - Proje ve Ürün Yönetimi Danışmanlığı Hizmeti"/>
    <s v="Univera - Pernod Ricard"/>
    <x v="13"/>
    <s v="Enroute"/>
    <s v="Enroute"/>
    <n v="9638.42"/>
    <m/>
    <n v="4"/>
    <m/>
    <n v="38553.68"/>
    <m/>
    <n v="0"/>
    <m/>
    <n v="38553.68"/>
    <m/>
    <m/>
    <m/>
    <n v="1000002246"/>
    <m/>
    <m/>
    <s v="Pernod Ricard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437"/>
    <s v="Q4"/>
    <x v="1"/>
    <x v="9"/>
    <m/>
    <s v="PERNOD RICARD İSTANBUL İÇ VE DIŞ TİC. LTD. ŞTİ"/>
    <s v="EH.01.001"/>
    <s v="Enroute Panorama - Proje ve Ürün Yönetimi Danışmanlığı Hizmeti"/>
    <s v="Univera - Pernod Ricard"/>
    <x v="13"/>
    <s v="Enroute"/>
    <s v="Enroute"/>
    <n v="9638.4200743494421"/>
    <m/>
    <n v="2.69"/>
    <m/>
    <n v="25927.35"/>
    <m/>
    <n v="0"/>
    <m/>
    <n v="25927.35"/>
    <m/>
    <m/>
    <m/>
    <n v="1000002246"/>
    <m/>
    <m/>
    <s v="Pernod Ricard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437"/>
    <s v="Q4"/>
    <x v="1"/>
    <x v="9"/>
    <m/>
    <s v="PERNOD RICARD İSTANBUL İÇ VE DIŞ TİC. LTD. ŞTİ"/>
    <s v="EH.01.001"/>
    <s v="Enroute Panorama - Proje ve Ürün Yönetimi Danışmanlığı Hizmeti"/>
    <s v="Univera - Pernod Ricard"/>
    <x v="13"/>
    <s v="Enroute"/>
    <s v="Enroute"/>
    <n v="9638.4185303514387"/>
    <m/>
    <n v="3.13"/>
    <m/>
    <n v="30168.25"/>
    <m/>
    <n v="0"/>
    <m/>
    <n v="30168.25"/>
    <m/>
    <m/>
    <m/>
    <n v="1000002246"/>
    <m/>
    <m/>
    <s v="Pernod Ricard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437"/>
    <s v="Q4"/>
    <x v="1"/>
    <x v="9"/>
    <m/>
    <s v="PERNOD RICARD İSTANBUL İÇ VE DIŞ TİC. LTD. ŞTİ"/>
    <s v="EH.01.001"/>
    <s v="Enroute Panorama - Proje ve Ürün Yönetimi Danışmanlığı Hizmeti"/>
    <s v="Univera - Pernod Ricard"/>
    <x v="13"/>
    <s v="Enroute"/>
    <s v="Enroute"/>
    <n v="9638.4171779141107"/>
    <m/>
    <n v="1.63"/>
    <m/>
    <n v="15710.62"/>
    <m/>
    <n v="0"/>
    <m/>
    <n v="15710.62"/>
    <m/>
    <m/>
    <m/>
    <n v="1000002246"/>
    <m/>
    <m/>
    <s v="Pernod Ricard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437"/>
    <s v="Q4"/>
    <x v="1"/>
    <x v="9"/>
    <m/>
    <s v="PERNOD RICARD İSTANBUL İÇ VE DIŞ TİC. LTD. ŞTİ"/>
    <s v="EH.01.001"/>
    <s v="Enroute Panorama - Proje ve Ürün Yönetimi Danışmanlığı Hizmeti"/>
    <s v="Univera - Pernod Ricard"/>
    <x v="13"/>
    <s v="Enroute"/>
    <s v="Enroute"/>
    <n v="9638.419395465995"/>
    <m/>
    <n v="7.94"/>
    <m/>
    <n v="76529.05"/>
    <m/>
    <n v="0"/>
    <m/>
    <n v="76529.05"/>
    <m/>
    <m/>
    <m/>
    <n v="1000002246"/>
    <m/>
    <m/>
    <s v="Pernod Ricard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437"/>
    <s v="Q4"/>
    <x v="1"/>
    <x v="9"/>
    <m/>
    <s v="PERNOD RICARD İSTANBUL İÇ VE DIŞ TİC. LTD. ŞTİ"/>
    <s v="EH.01.001"/>
    <s v="Enroute Panorama - Proje ve Ürün Yönetimi Danışmanlığı Hizmeti"/>
    <s v="Univera - Pernod Ricard"/>
    <x v="13"/>
    <s v="Enroute"/>
    <s v="Enroute"/>
    <n v="9638.4185303514387"/>
    <m/>
    <n v="3.13"/>
    <m/>
    <n v="30168.25"/>
    <m/>
    <n v="0"/>
    <m/>
    <n v="30168.25"/>
    <m/>
    <m/>
    <m/>
    <n v="1000002246"/>
    <m/>
    <m/>
    <s v="Pernod Ricard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437"/>
    <s v="Q4"/>
    <x v="1"/>
    <x v="11"/>
    <m/>
    <s v="BMC Otomotiv Sanayi ve Ticaret A. Ş."/>
    <s v="CDH.05.001"/>
    <s v="Calldesk Panorama - Yazılım Geliştirme Hizmeti"/>
    <s v="Univera - BMC"/>
    <x v="13"/>
    <s v="ServiceCore"/>
    <s v="Enterprise"/>
    <n v="14500"/>
    <m/>
    <n v="0.5"/>
    <m/>
    <m/>
    <m/>
    <m/>
    <m/>
    <n v="7250"/>
    <m/>
    <m/>
    <m/>
    <s v="1000003148"/>
    <m/>
    <m/>
    <s v="BMC"/>
    <s v="Mevcut Müşteri"/>
    <s v="Yeni Satış"/>
    <s v="Hizmet"/>
    <s v="Yazılım Geliştirme"/>
    <s v="Key Account"/>
    <s v="Univera Satış"/>
    <s v="Saha Satış"/>
    <s v="Yurt İçi"/>
    <s v="Türkiye"/>
    <s v="Merkez"/>
  </r>
  <r>
    <m/>
    <m/>
    <x v="437"/>
    <s v="Q4"/>
    <x v="1"/>
    <x v="11"/>
    <m/>
    <s v="BMC Otomotiv Sanayi ve Ticaret A. Ş."/>
    <s v="CDH.05.001"/>
    <s v="Calldesk Panorama - Yazılım Geliştirme Hizmeti"/>
    <s v="Univera - BMC"/>
    <x v="13"/>
    <s v="ServiceCore"/>
    <s v="Enterprise"/>
    <n v="14500"/>
    <m/>
    <n v="2.5"/>
    <m/>
    <m/>
    <m/>
    <m/>
    <m/>
    <n v="36250"/>
    <m/>
    <m/>
    <m/>
    <s v="1000003150"/>
    <m/>
    <m/>
    <s v="BMC"/>
    <s v="Mevcut Müşteri"/>
    <s v="Yeni Satış"/>
    <s v="Hizmet"/>
    <s v="Yazılım Geliştirme"/>
    <s v="Key Account"/>
    <s v="Univera Satış"/>
    <s v="Saha Satış"/>
    <s v="Yurt İçi"/>
    <s v="Türkiye"/>
    <s v="Merkez"/>
  </r>
  <r>
    <m/>
    <m/>
    <x v="438"/>
    <s v="Q4"/>
    <x v="1"/>
    <x v="11"/>
    <m/>
    <s v="Eçözüm Bilgi Teknolojileri A.Ş."/>
    <s v="VH.01.002"/>
    <s v="Varuna SSH Yazılım Geliştirme Hizmeti"/>
    <s v="Univera - Varuna"/>
    <x v="22"/>
    <s v="Varuna"/>
    <s v="Varuna"/>
    <n v="23400"/>
    <m/>
    <n v="15"/>
    <m/>
    <m/>
    <m/>
    <m/>
    <m/>
    <n v="351000"/>
    <m/>
    <m/>
    <m/>
    <n v="1000003187"/>
    <m/>
    <m/>
    <s v="E Çözüm"/>
    <s v="Param Grup"/>
    <s v="Yeni Satış"/>
    <s v="Hizmet"/>
    <s v="Yazılım Geliştirme"/>
    <s v="Diğer"/>
    <s v="Univera Satış"/>
    <s v="Saha Satış"/>
    <s v="Yurt İçi"/>
    <s v="Türkiye"/>
    <s v="Merkez"/>
  </r>
  <r>
    <m/>
    <m/>
    <x v="438"/>
    <s v="Q4"/>
    <x v="1"/>
    <x v="11"/>
    <m/>
    <s v="TURK ELEKTRONİK PARA ANONİM ŞİRKETİ"/>
    <s v="VH.01.002"/>
    <s v="Varuna SSH Yazılım Geliştirme Hizmeti"/>
    <s v="Univera - Varuna"/>
    <x v="22"/>
    <s v="Varuna"/>
    <s v="Varuna"/>
    <n v="23400"/>
    <m/>
    <n v="15"/>
    <m/>
    <m/>
    <m/>
    <m/>
    <m/>
    <n v="351000"/>
    <m/>
    <m/>
    <m/>
    <n v="1000003188"/>
    <m/>
    <m/>
    <s v="Türk Elektronik Para A.Ş."/>
    <s v="Param Grup"/>
    <s v="Yeni Satış"/>
    <s v="Hizmet"/>
    <s v="Yazılım Geliştirme"/>
    <s v="Diğer"/>
    <s v="Univera Satış"/>
    <s v="Saha Satış"/>
    <s v="Yurt İçi"/>
    <s v="Türkiye"/>
    <s v="Merkez"/>
  </r>
  <r>
    <m/>
    <m/>
    <x v="438"/>
    <s v="Q4"/>
    <x v="1"/>
    <x v="11"/>
    <m/>
    <s v="TURK FİNANSAL TEKNOLOJİ ANONİM ŞİRKETİ"/>
    <s v="VH.01.002"/>
    <s v="Varuna SSH Yazılım Geliştirme Hizmeti"/>
    <s v="Univera - Varuna"/>
    <x v="22"/>
    <s v="Varuna"/>
    <s v="Varuna"/>
    <n v="23400"/>
    <m/>
    <n v="15"/>
    <m/>
    <m/>
    <m/>
    <m/>
    <m/>
    <n v="351000"/>
    <m/>
    <m/>
    <m/>
    <n v="1000003186"/>
    <m/>
    <m/>
    <s v="ParamTech"/>
    <s v="Param Grup"/>
    <s v="Yeni Satış"/>
    <s v="Hizmet"/>
    <s v="Yazılım Geliştirme"/>
    <s v="Diğer"/>
    <s v="Univera Satış"/>
    <s v="Saha Satış"/>
    <s v="Yurt İçi"/>
    <s v="Türkiye"/>
    <s v="Merkez"/>
  </r>
  <r>
    <m/>
    <m/>
    <x v="438"/>
    <s v="Q4"/>
    <x v="1"/>
    <x v="11"/>
    <m/>
    <s v="Eçözüm Bilgi Teknolojileri A.Ş."/>
    <s v="VH.01.001"/>
    <s v="Varuna SSH Proje Yönetim Hizmeti"/>
    <s v="Univera - Varuna"/>
    <x v="22"/>
    <s v="Varuna"/>
    <s v="Varuna"/>
    <n v="21275"/>
    <m/>
    <n v="5"/>
    <m/>
    <m/>
    <m/>
    <m/>
    <m/>
    <n v="106375"/>
    <m/>
    <m/>
    <m/>
    <n v="1000003187"/>
    <m/>
    <m/>
    <s v="E Çözüm"/>
    <s v="Param Grup"/>
    <s v="Yeni Satış"/>
    <s v="Hizmet"/>
    <s v="Proje Yönetimi ve Danışmanlık"/>
    <s v="Diğer"/>
    <s v="Univera Satış"/>
    <s v="Saha Satış"/>
    <s v="Yurt İçi"/>
    <s v="Türkiye"/>
    <s v="Merkez"/>
  </r>
  <r>
    <m/>
    <m/>
    <x v="438"/>
    <s v="Q4"/>
    <x v="1"/>
    <x v="11"/>
    <m/>
    <s v="TURK ELEKTRONİK PARA ANONİM ŞİRKETİ"/>
    <s v="VH.01.001"/>
    <s v="Varuna SSH Proje Yönetim Hizmeti"/>
    <s v="Univera - Varuna"/>
    <x v="22"/>
    <s v="Varuna"/>
    <s v="Varuna"/>
    <n v="21275"/>
    <m/>
    <n v="5"/>
    <m/>
    <m/>
    <m/>
    <m/>
    <m/>
    <n v="106375"/>
    <m/>
    <m/>
    <m/>
    <n v="1000003188"/>
    <m/>
    <m/>
    <s v="Türk Elektronik Para A.Ş."/>
    <s v="Param Grup"/>
    <s v="Yeni Satış"/>
    <s v="Hizmet"/>
    <s v="Proje Yönetimi ve Danışmanlık"/>
    <s v="Diğer"/>
    <s v="Univera Satış"/>
    <s v="Saha Satış"/>
    <s v="Yurt İçi"/>
    <s v="Türkiye"/>
    <s v="Merkez"/>
  </r>
  <r>
    <m/>
    <m/>
    <x v="438"/>
    <s v="Q4"/>
    <x v="1"/>
    <x v="11"/>
    <m/>
    <s v="TURK FİNANSAL TEKNOLOJİ ANONİM ŞİRKETİ"/>
    <s v="VH.01.001"/>
    <s v="Varuna SSH Proje Yönetim Hizmeti"/>
    <s v="Univera - Varuna"/>
    <x v="22"/>
    <s v="Varuna"/>
    <s v="Varuna"/>
    <n v="21275"/>
    <m/>
    <n v="5"/>
    <m/>
    <m/>
    <m/>
    <m/>
    <m/>
    <n v="106375"/>
    <m/>
    <m/>
    <m/>
    <n v="1000003186"/>
    <m/>
    <m/>
    <s v="ParamTech"/>
    <s v="Param Grup"/>
    <s v="Yeni Satış"/>
    <s v="Hizmet"/>
    <s v="Proje Yönetimi ve Danışmanlık"/>
    <s v="Diğer"/>
    <s v="Univera Satış"/>
    <s v="Saha Satış"/>
    <s v="Yurt İçi"/>
    <s v="Türkiye"/>
    <s v="Merkez"/>
  </r>
  <r>
    <m/>
    <m/>
    <x v="438"/>
    <s v="Q4"/>
    <x v="1"/>
    <x v="9"/>
    <m/>
    <s v="Brisa Bridgestone Sabancı Lastik San. ve Tic. A.Ş."/>
    <s v="EH.05.001"/>
    <s v="Enroute Panorama - Yazılım Geliştirme Hizmeti"/>
    <s v="Univera - Brisa Bridgestone"/>
    <x v="16"/>
    <s v="Enroute"/>
    <s v="Enroute"/>
    <n v="19683"/>
    <m/>
    <n v="10"/>
    <m/>
    <n v="196830"/>
    <m/>
    <n v="0"/>
    <m/>
    <n v="196830"/>
    <m/>
    <m/>
    <m/>
    <s v="1000001838"/>
    <m/>
    <m/>
    <s v="Brisa"/>
    <s v="Mevcut Müşteri"/>
    <s v="Yeni Satış"/>
    <s v="Hizmet"/>
    <s v="Yazılım Geliştirme"/>
    <s v="Key Account"/>
    <s v="Univera Satış"/>
    <s v="Saha Satış"/>
    <s v="Yurt İçi"/>
    <s v="Türkiye"/>
    <s v="Merkez"/>
  </r>
  <r>
    <m/>
    <m/>
    <x v="438"/>
    <s v="Q4"/>
    <x v="1"/>
    <x v="10"/>
    <m/>
    <s v="DÜZEY TÜKETİM MALLARI SAN. PAZARLAMA VE TİC. A.Ş."/>
    <s v="EH.05.001"/>
    <s v="Enroute Panorama - Yazılım Geliştirme Hizmeti"/>
    <s v="Univera - Düzey Tüketim"/>
    <x v="18"/>
    <s v="Enroute"/>
    <s v="Enterprise"/>
    <n v="20825"/>
    <m/>
    <n v="6"/>
    <m/>
    <n v="147000"/>
    <m/>
    <n v="22050"/>
    <m/>
    <n v="124950"/>
    <m/>
    <m/>
    <m/>
    <n v="1000002604"/>
    <m/>
    <m/>
    <s v="Düzey"/>
    <s v="Mevcut Müşteri"/>
    <s v="Yeni Satış"/>
    <s v="Hizmet"/>
    <s v="Yazılım Geliştirme"/>
    <s v="Key Account"/>
    <s v="Univera Satış"/>
    <s v="Saha Satış"/>
    <s v="Yurt İçi"/>
    <s v="Türkiye"/>
    <s v="Merkez"/>
  </r>
  <r>
    <m/>
    <m/>
    <x v="438"/>
    <s v="Q4"/>
    <x v="1"/>
    <x v="10"/>
    <m/>
    <s v="Mey İçki Sanayi ve Ticaret A.Ş."/>
    <s v="EH.05.001"/>
    <s v="Enroute Panorama - Yazılım Geliştirme Hizmeti"/>
    <s v="Univera - Mey İçki"/>
    <x v="18"/>
    <s v="Enroute"/>
    <s v="Enterprise"/>
    <n v="14031.39"/>
    <m/>
    <n v="0.5"/>
    <m/>
    <n v="7015.6949999999997"/>
    <m/>
    <n v="0"/>
    <m/>
    <n v="7015.6949999999997"/>
    <m/>
    <m/>
    <m/>
    <n v="1000002577"/>
    <m/>
    <m/>
    <s v="Mey İçki"/>
    <s v="Mevcut Müşteri"/>
    <s v="Yeni Satış"/>
    <s v="Hizmet"/>
    <s v="Yazılım Geliştirme"/>
    <s v="Key Account"/>
    <s v="Univera Satış"/>
    <s v="Saha Satış"/>
    <s v="Yurt İçi"/>
    <s v="Türkiye"/>
    <s v="Merkez"/>
  </r>
  <r>
    <m/>
    <m/>
    <x v="438"/>
    <s v="Q4"/>
    <x v="1"/>
    <x v="10"/>
    <m/>
    <s v="Mey İçki Sanayi ve Ticaret A.Ş."/>
    <s v="EH.05.001"/>
    <s v="Enroute Panorama - Yazılım Geliştirme Hizmeti"/>
    <s v="Univera - Mey İçki"/>
    <x v="18"/>
    <s v="Enroute"/>
    <s v="Enterprise"/>
    <n v="14031.39"/>
    <m/>
    <n v="0.5"/>
    <m/>
    <n v="7015.6949999999997"/>
    <m/>
    <n v="0"/>
    <m/>
    <n v="7015.6949999999997"/>
    <m/>
    <m/>
    <m/>
    <n v="1000002577"/>
    <m/>
    <m/>
    <s v="Mey İçki"/>
    <s v="Mevcut Müşteri"/>
    <s v="Yeni Satış"/>
    <s v="Hizmet"/>
    <s v="Yazılım Geliştirme"/>
    <s v="Key Account"/>
    <s v="Univera Satış"/>
    <s v="Saha Satış"/>
    <s v="Yurt İçi"/>
    <s v="Türkiye"/>
    <s v="Merkez"/>
  </r>
  <r>
    <m/>
    <m/>
    <x v="438"/>
    <s v="Q4"/>
    <x v="1"/>
    <x v="10"/>
    <m/>
    <s v="Nestle Gıda Sanayi A.Ş."/>
    <s v="EH.03.003"/>
    <s v="Enroute Panorama - Uzman Destek Hizmeti"/>
    <s v="Univera - Nestle Professional"/>
    <x v="12"/>
    <s v="Enroute"/>
    <s v="Enterprise"/>
    <n v="43750"/>
    <m/>
    <n v="12"/>
    <m/>
    <m/>
    <m/>
    <m/>
    <m/>
    <n v="525000"/>
    <m/>
    <m/>
    <m/>
    <n v="1000002455"/>
    <m/>
    <m/>
    <s v="Nestle"/>
    <s v="Mevcut Müşteri"/>
    <s v="Yenileme"/>
    <s v="Hizmet"/>
    <s v="Uzman Destek Hizmeti"/>
    <s v="Key Account"/>
    <s v="Univera Satış"/>
    <s v="Saha Satış"/>
    <s v="Yurt İçi"/>
    <s v="Türkiye"/>
    <s v="Merkez"/>
  </r>
  <r>
    <m/>
    <m/>
    <x v="438"/>
    <s v="Q4"/>
    <x v="1"/>
    <x v="10"/>
    <m/>
    <s v="PERNOD RICARD İSTANBUL İÇ VE DIŞ TİC. LTD. ŞTİ"/>
    <s v="EH.03.003"/>
    <s v="Enroute Panorama - Uzman Destek Hizmeti"/>
    <s v="Univera - Pernod Ricard"/>
    <x v="13"/>
    <s v="Enroute"/>
    <s v="Enroute"/>
    <n v="150000"/>
    <m/>
    <n v="1"/>
    <m/>
    <m/>
    <m/>
    <m/>
    <m/>
    <n v="150000"/>
    <m/>
    <m/>
    <m/>
    <n v="1000002329"/>
    <m/>
    <m/>
    <s v="Pernod Ricard"/>
    <s v="Mevcut Müşteri"/>
    <s v="Yenileme"/>
    <s v="Hizmet"/>
    <s v="Uzman Destek Hizmeti"/>
    <s v="Key Account"/>
    <s v="Univera Satış"/>
    <s v="Saha Satış"/>
    <s v="Yurt İçi"/>
    <s v="Türkiye"/>
    <s v="Merkez"/>
  </r>
  <r>
    <m/>
    <m/>
    <x v="438"/>
    <s v="Q4"/>
    <x v="1"/>
    <x v="10"/>
    <m/>
    <s v="BROWN FORMAN İÇKİ TİC. LTD. ŞTİ."/>
    <s v="EH.05.002"/>
    <s v="Enroute Panorama - Rapor Geliştirme Hizmeti"/>
    <s v="Univera - Brown Forman"/>
    <x v="12"/>
    <s v="Enroute"/>
    <s v="Enterprise"/>
    <n v="24500"/>
    <m/>
    <n v="4"/>
    <m/>
    <n v="98000"/>
    <m/>
    <n v="0"/>
    <m/>
    <n v="98000"/>
    <m/>
    <m/>
    <m/>
    <n v="1000002603"/>
    <m/>
    <m/>
    <s v="Brown Forman"/>
    <s v="Mevcut Müşteri"/>
    <s v="Yeni Satış"/>
    <s v="Hizmet"/>
    <s v="Rapor Geliştirme"/>
    <s v="Key Account"/>
    <s v="Univera Satış"/>
    <s v="Saha Satış"/>
    <s v="Yurt İçi"/>
    <s v="Türkiye"/>
    <s v="Merkez"/>
  </r>
  <r>
    <m/>
    <m/>
    <x v="438"/>
    <s v="Q4"/>
    <x v="1"/>
    <x v="10"/>
    <m/>
    <s v="ERBAK - ULUDAĞ PAZARLAMA SATIŞ VE DAĞITIM ANONİM ŞİRKETİ/SANAL POS"/>
    <s v="EH.05.002"/>
    <s v="Enroute Panorama - Rapor Geliştirme Hizmeti"/>
    <s v="Univera - Uludağ İçecek"/>
    <x v="19"/>
    <s v="Enroute"/>
    <s v="Enterprise"/>
    <n v="11563"/>
    <m/>
    <n v="14"/>
    <m/>
    <m/>
    <m/>
    <m/>
    <m/>
    <n v="161882"/>
    <m/>
    <m/>
    <m/>
    <n v="1000002552"/>
    <m/>
    <m/>
    <s v="Uludağ İçecek"/>
    <s v="Mevcut Müşteri"/>
    <s v="Yeni Satış"/>
    <s v="Hizmet"/>
    <s v="Rapor Geliştirme"/>
    <s v="Key Account"/>
    <s v="Univera Satış"/>
    <s v="Saha Satış"/>
    <s v="Yurt İçi"/>
    <s v="Türkiye"/>
    <s v="Merkez"/>
  </r>
  <r>
    <m/>
    <m/>
    <x v="438"/>
    <s v="Q4"/>
    <x v="1"/>
    <x v="10"/>
    <m/>
    <s v="ERBAK - ULUDAĞ PAZARLAMA SATIŞ VE DAĞITIM ANONİM ŞİRKETİ/SANAL POS"/>
    <s v="EH.05.002"/>
    <s v="Enroute Panorama - Rapor Geliştirme Hizmeti"/>
    <s v="Univera - Uludağ İçecek"/>
    <x v="19"/>
    <s v="Enroute"/>
    <s v="Enterprise"/>
    <n v="11563"/>
    <m/>
    <n v="4"/>
    <m/>
    <m/>
    <m/>
    <m/>
    <m/>
    <n v="46252"/>
    <m/>
    <m/>
    <m/>
    <n v="1000002553"/>
    <m/>
    <m/>
    <s v="Uludağ İçecek"/>
    <s v="Mevcut Müşteri"/>
    <s v="Yeni Satış"/>
    <s v="Hizmet"/>
    <s v="Rapor Geliştirme"/>
    <s v="Key Account"/>
    <s v="Univera Satış"/>
    <s v="Saha Satış"/>
    <s v="Yurt İçi"/>
    <s v="Türkiye"/>
    <s v="Merkez"/>
  </r>
  <r>
    <m/>
    <m/>
    <x v="438"/>
    <s v="Q4"/>
    <x v="1"/>
    <x v="9"/>
    <m/>
    <s v="Hayat Kimya San.A.Ş"/>
    <s v="EH.05.002"/>
    <s v="Enroute Panorama - Rapor Geliştirme Hizmeti"/>
    <s v="Univera - Hayat Kimya"/>
    <x v="19"/>
    <s v="Enroute"/>
    <s v="Enroute"/>
    <n v="24500"/>
    <m/>
    <n v="2.375"/>
    <m/>
    <n v="58187.5"/>
    <m/>
    <n v="0"/>
    <m/>
    <n v="58187.5"/>
    <m/>
    <m/>
    <m/>
    <s v="1000001992"/>
    <m/>
    <m/>
    <s v="Hayat Kimya"/>
    <s v="Mevcut Müşteri"/>
    <s v="Yeni Satış"/>
    <s v="Hizmet"/>
    <s v="Rapor Geliştirme"/>
    <s v="Key Account"/>
    <s v="Univera Satış"/>
    <s v="Saha Satış"/>
    <s v="Yurt İçi"/>
    <s v="Türkiye"/>
    <s v="Merkez"/>
  </r>
  <r>
    <m/>
    <m/>
    <x v="438"/>
    <s v="Q4"/>
    <x v="1"/>
    <x v="10"/>
    <m/>
    <s v="BROWN FORMAN İÇKİ TİC. LTD. ŞTİ."/>
    <s v="EH.01.001"/>
    <s v="Enroute Panorama - Proje ve Ürün Yönetimi Danışmanlığı Hizmeti"/>
    <s v="Univera - Brown Forman"/>
    <x v="12"/>
    <s v="Enroute"/>
    <s v="Enterprise"/>
    <n v="24500"/>
    <m/>
    <n v="1"/>
    <m/>
    <n v="24500"/>
    <m/>
    <n v="0"/>
    <m/>
    <n v="24500"/>
    <m/>
    <m/>
    <m/>
    <n v="1000002603"/>
    <m/>
    <m/>
    <s v="Brown Forman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438"/>
    <s v="Q4"/>
    <x v="1"/>
    <x v="10"/>
    <m/>
    <s v="DÜZEY TÜKETİM MALLARI SAN. PAZARLAMA VE TİC. A.Ş."/>
    <s v="EH.01.001"/>
    <s v="Enroute Panorama - Proje ve Ürün Yönetimi Danışmanlığı Hizmeti"/>
    <s v="Univera - Düzey Tüketim"/>
    <x v="18"/>
    <s v="Enroute"/>
    <s v="Enterprise"/>
    <n v="20825"/>
    <m/>
    <n v="1"/>
    <m/>
    <n v="24500"/>
    <m/>
    <n v="3675"/>
    <m/>
    <n v="20825"/>
    <m/>
    <m/>
    <m/>
    <n v="1000002604"/>
    <m/>
    <m/>
    <s v="Düzey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438"/>
    <s v="Q4"/>
    <x v="1"/>
    <x v="10"/>
    <m/>
    <s v="ERBAK - ULUDAĞ PAZARLAMA SATIŞ VE DAĞITIM ANONİM ŞİRKETİ/SANAL POS"/>
    <s v="EH.01.001"/>
    <s v="Enroute Panorama - Proje ve Ürün Yönetimi Danışmanlığı Hizmeti"/>
    <s v="Univera - Uludağ İçecek"/>
    <x v="19"/>
    <s v="Enroute"/>
    <s v="Enterprise"/>
    <n v="11563"/>
    <m/>
    <n v="4"/>
    <m/>
    <m/>
    <m/>
    <m/>
    <m/>
    <n v="46252"/>
    <m/>
    <m/>
    <m/>
    <n v="1000002551"/>
    <m/>
    <m/>
    <s v="Uludağ İçecek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438"/>
    <s v="Q4"/>
    <x v="1"/>
    <x v="10"/>
    <m/>
    <s v="ERBAK - ULUDAĞ PAZARLAMA SATIŞ VE DAĞITIM ANONİM ŞİRKETİ/SANAL POS"/>
    <s v="EH.01.001"/>
    <s v="Enroute Panorama - Proje ve Ürün Yönetimi Danışmanlığı Hizmeti"/>
    <s v="Univera - Uludağ İçecek"/>
    <x v="19"/>
    <s v="Enroute"/>
    <s v="Enterprise"/>
    <n v="11563"/>
    <m/>
    <n v="1"/>
    <m/>
    <m/>
    <m/>
    <m/>
    <m/>
    <n v="11563"/>
    <m/>
    <m/>
    <m/>
    <n v="1000002553"/>
    <m/>
    <m/>
    <s v="Uludağ İçecek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438"/>
    <s v="Q4"/>
    <x v="1"/>
    <x v="10"/>
    <m/>
    <s v="Mey İçki Sanayi ve Ticaret A.Ş."/>
    <s v="EH.01.001"/>
    <s v="Enroute Panorama - Proje ve Ürün Yönetimi Danışmanlığı Hizmeti"/>
    <s v="Univera - Mey İçki"/>
    <x v="18"/>
    <s v="Enroute"/>
    <s v="Enterprise"/>
    <n v="14031.39"/>
    <m/>
    <n v="2"/>
    <m/>
    <n v="28062.78"/>
    <m/>
    <n v="0"/>
    <m/>
    <n v="28062.78"/>
    <m/>
    <m/>
    <m/>
    <n v="1000002577"/>
    <m/>
    <m/>
    <s v="Mey İçki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438"/>
    <s v="Q4"/>
    <x v="1"/>
    <x v="10"/>
    <m/>
    <s v="Mey İçki Sanayi ve Ticaret A.Ş."/>
    <s v="EH.01.001"/>
    <s v="Enroute Panorama - Proje ve Ürün Yönetimi Danışmanlığı Hizmeti"/>
    <s v="Univera - Mey İçki"/>
    <x v="18"/>
    <s v="Enroute"/>
    <s v="Enterprise"/>
    <n v="14031.39"/>
    <m/>
    <n v="2"/>
    <m/>
    <n v="28062.78"/>
    <m/>
    <n v="0"/>
    <m/>
    <n v="28062.78"/>
    <m/>
    <m/>
    <m/>
    <n v="1000002577"/>
    <m/>
    <m/>
    <s v="Mey İçki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438"/>
    <s v="Q4"/>
    <x v="1"/>
    <x v="10"/>
    <m/>
    <s v="ERBAK - ULUDAĞ PAZARLAMA SATIŞ VE DAĞITIM ANONİM ŞİRKETİ/SANAL POS"/>
    <s v="EY.02.011"/>
    <s v="Enroute Panorama - Panel - Çoklu Proje Birleştirme Mobil Uygulama Yazılımı"/>
    <s v="Univera - Uludağ İçecek"/>
    <x v="19"/>
    <s v="Enroute"/>
    <s v="Enroute"/>
    <n v="11563"/>
    <m/>
    <n v="5"/>
    <m/>
    <m/>
    <m/>
    <m/>
    <m/>
    <n v="57815"/>
    <m/>
    <m/>
    <m/>
    <n v="1000002552"/>
    <m/>
    <m/>
    <s v="Uludağ İçecek"/>
    <s v="Mevcut Müşteri"/>
    <s v="Yeni Satış"/>
    <s v="Lisans"/>
    <s v="Lisans Satışı"/>
    <s v="Key Account"/>
    <s v="Univera Satış"/>
    <s v="Saha Satış"/>
    <s v="Yurt İçi"/>
    <s v="Türkiye"/>
    <s v="Merkez"/>
  </r>
  <r>
    <m/>
    <m/>
    <x v="438"/>
    <s v="Q4"/>
    <x v="1"/>
    <x v="11"/>
    <m/>
    <s v="IMPERIAL TOBACCO TÜTÜN ÜRÜNLERİ SATIŞ VE PAZARLAMA A.Ş"/>
    <s v="EH.06.001"/>
    <s v="Enroute Panorama - Hosting Hizmeti"/>
    <s v="Univera - Imperial Tobacco"/>
    <x v="18"/>
    <s v="Hosting"/>
    <s v="Enterprise"/>
    <n v="145600"/>
    <m/>
    <n v="1"/>
    <m/>
    <m/>
    <m/>
    <m/>
    <m/>
    <n v="145600"/>
    <m/>
    <m/>
    <m/>
    <n v="1000003158"/>
    <m/>
    <m/>
    <s v="Imperial Tobacco"/>
    <s v="Mevcut Müşteri"/>
    <s v="Yenileme"/>
    <s v="Hizmet"/>
    <s v="Hosting"/>
    <s v="Diğer"/>
    <s v="Univera Satış"/>
    <s v="Saha Satış"/>
    <s v="Yurt İçi"/>
    <s v="Türkiye"/>
    <s v="Merkez"/>
  </r>
  <r>
    <m/>
    <m/>
    <x v="438"/>
    <s v="Q4"/>
    <x v="1"/>
    <x v="11"/>
    <m/>
    <s v="TÜRKİYE'NİN OTOMOBİLİ GİRİŞİM GRUBU SANAYİ VE TİCARET A.Ş."/>
    <s v="CDH.02.001"/>
    <s v="Calldesk Panorama - Yazılım Bakımı Hizmeti"/>
    <s v="Univera - Togg"/>
    <x v="12"/>
    <s v="ServiceCore"/>
    <s v="Enterprise"/>
    <n v="254718.75"/>
    <m/>
    <n v="1"/>
    <m/>
    <m/>
    <m/>
    <m/>
    <m/>
    <n v="254718.75"/>
    <m/>
    <m/>
    <m/>
    <n v="1000003194"/>
    <m/>
    <m/>
    <s v="TOGG"/>
    <s v="Mevcut Müşteri"/>
    <s v="Yeni Satış"/>
    <s v="Hizmet"/>
    <s v="Bakım ve Destek Hizmeti"/>
    <s v="Key Account"/>
    <s v="Univera Satış"/>
    <s v="Saha Satış"/>
    <s v="Yurt İçi"/>
    <s v="Türkiye"/>
    <s v="Merkez"/>
  </r>
  <r>
    <m/>
    <m/>
    <x v="438"/>
    <s v="Q4"/>
    <x v="1"/>
    <x v="11"/>
    <m/>
    <s v="TÜRKİYE'NİN OTOMOBİLİ GİRİŞİM GRUBU SANAYİ VE TİCARET A.Ş."/>
    <s v="CDY.01.016"/>
    <s v="Calldesk Panorama - Servis Noktası Yazılımı"/>
    <s v="Univera - Togg"/>
    <x v="12"/>
    <s v="ServiceCore"/>
    <s v="Enterprise"/>
    <n v="29250"/>
    <m/>
    <n v="25"/>
    <m/>
    <m/>
    <m/>
    <m/>
    <m/>
    <n v="731250"/>
    <m/>
    <m/>
    <m/>
    <n v="1000003194"/>
    <m/>
    <m/>
    <s v="TOGG"/>
    <s v="Mevcut Müşteri"/>
    <s v="Yeni Satış"/>
    <s v="Lisans"/>
    <s v="Lisans Satışı"/>
    <s v="Key Account"/>
    <s v="Univera Satış"/>
    <s v="Saha Satış"/>
    <s v="Yurt İçi"/>
    <s v="Türkiye"/>
    <s v="Merkez"/>
  </r>
  <r>
    <m/>
    <m/>
    <x v="438"/>
    <s v="Q4"/>
    <x v="1"/>
    <x v="11"/>
    <m/>
    <s v="Nurol Makina ve Sanayi A.Ş."/>
    <s v="CDH.01.001"/>
    <s v="Calldesk Panorama - Proje ve Ürün Yönetimi Danışmanlığı Hizmeti"/>
    <s v="Univera - Nurol Makina"/>
    <x v="13"/>
    <s v="ServiceCore"/>
    <s v="Enterprise"/>
    <n v="18100"/>
    <m/>
    <n v="1"/>
    <m/>
    <m/>
    <m/>
    <m/>
    <m/>
    <n v="18100"/>
    <m/>
    <m/>
    <m/>
    <n v="1000003199"/>
    <m/>
    <m/>
    <s v="Nurol Makina"/>
    <s v="Mevcut Müşteri"/>
    <s v="Yeni Satış"/>
    <s v="Hizmet"/>
    <s v="Proje Yönetimi ve Danışmanlık"/>
    <s v="Diğer"/>
    <s v="Univera Satış"/>
    <s v="Saha Satış"/>
    <s v="Yurt İçi"/>
    <s v="Türkiye"/>
    <s v="Merkez"/>
  </r>
  <r>
    <m/>
    <m/>
    <x v="438"/>
    <s v="Q4"/>
    <x v="1"/>
    <x v="11"/>
    <m/>
    <s v="TÜRKİYE'NİN OTOMOBİLİ GİRİŞİM GRUBU SANAYİ VE TİCARET A.Ş."/>
    <s v="CDY.01.011"/>
    <s v="Calldesk Panorama - Platform Back Office Kullanıcı Yazılımı"/>
    <s v="Univera - Togg"/>
    <x v="12"/>
    <s v="ServiceCore"/>
    <s v="Enterprise"/>
    <n v="17062.5"/>
    <m/>
    <n v="25"/>
    <m/>
    <m/>
    <m/>
    <m/>
    <m/>
    <n v="426562.5"/>
    <m/>
    <m/>
    <m/>
    <n v="1000003194"/>
    <m/>
    <m/>
    <s v="TOGG"/>
    <s v="Mevcut Müşteri"/>
    <s v="Yeni Satış"/>
    <s v="Lisans"/>
    <s v="Lisans Satışı"/>
    <s v="Key Account"/>
    <s v="Univera Satış"/>
    <s v="Saha Satış"/>
    <s v="Yurt İçi"/>
    <s v="Türkiye"/>
    <s v="Merkez"/>
  </r>
  <r>
    <m/>
    <m/>
    <x v="439"/>
    <s v="Q4"/>
    <x v="1"/>
    <x v="10"/>
    <m/>
    <s v="DÜZEY TÜKETİM MALLARI SAN. PAZARLAMA VE TİC. A.Ş."/>
    <s v="EH.05.001"/>
    <s v="Enroute Panorama - Yazılım Geliştirme Hizmeti"/>
    <s v="Univera - Düzey Tüketim"/>
    <x v="18"/>
    <s v="Enroute"/>
    <s v="Enterprise"/>
    <n v="20825"/>
    <m/>
    <n v="0.5"/>
    <m/>
    <n v="12250"/>
    <m/>
    <n v="1838"/>
    <m/>
    <n v="10412.5"/>
    <m/>
    <m/>
    <m/>
    <n v="1000002604"/>
    <m/>
    <m/>
    <s v="Düzey"/>
    <s v="Mevcut Müşteri"/>
    <s v="Yeni Satış"/>
    <s v="Hizmet"/>
    <s v="Yazılım Geliştirme"/>
    <s v="Key Account"/>
    <s v="Univera Satış"/>
    <s v="Saha Satış"/>
    <s v="Yurt İçi"/>
    <s v="Türkiye"/>
    <s v="Merkez"/>
  </r>
  <r>
    <m/>
    <m/>
    <x v="439"/>
    <s v="Q4"/>
    <x v="1"/>
    <x v="10"/>
    <m/>
    <s v="KENT GIDA MADDELERİ SAN VE TİC.AŞ."/>
    <s v="EH.05.001"/>
    <s v="Enroute Panorama - Yazılım Geliştirme Hizmeti"/>
    <s v="Univera - Kent Gıda"/>
    <x v="12"/>
    <s v="Enroute"/>
    <s v="Enterprise"/>
    <n v="24500"/>
    <m/>
    <n v="3.5"/>
    <m/>
    <n v="85750"/>
    <m/>
    <n v="0"/>
    <m/>
    <n v="85750"/>
    <m/>
    <m/>
    <m/>
    <n v="1000002608"/>
    <m/>
    <m/>
    <s v="Mondelez"/>
    <s v="Mevcut Müşteri"/>
    <s v="Yeni Satış"/>
    <s v="Hizmet"/>
    <s v="Yazılım Geliştirme"/>
    <s v="Key Account"/>
    <s v="Univera Satış"/>
    <s v="Saha Satış"/>
    <s v="Yurt İçi"/>
    <s v="Türkiye"/>
    <s v="Merkez"/>
  </r>
  <r>
    <m/>
    <m/>
    <x v="439"/>
    <s v="Q4"/>
    <x v="1"/>
    <x v="10"/>
    <m/>
    <s v="DÜZEY TÜKETİM MALLARI SAN. PAZARLAMA VE TİC. A.Ş."/>
    <s v="EH.01.001"/>
    <s v="Enroute Panorama - Proje ve Ürün Yönetimi Danışmanlığı Hizmeti"/>
    <s v="Univera - Düzey Tüketim"/>
    <x v="18"/>
    <s v="Enroute"/>
    <s v="Enterprise"/>
    <n v="20825"/>
    <m/>
    <n v="0.5"/>
    <m/>
    <n v="12250"/>
    <m/>
    <n v="1838"/>
    <m/>
    <n v="10412.5"/>
    <m/>
    <m/>
    <m/>
    <n v="1000002604"/>
    <m/>
    <m/>
    <s v="Düzey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439"/>
    <s v="Q4"/>
    <x v="1"/>
    <x v="10"/>
    <m/>
    <s v="KENT GIDA MADDELERİ SAN VE TİC.AŞ."/>
    <s v="EH.01.001"/>
    <s v="Enroute Panorama - Proje ve Ürün Yönetimi Danışmanlığı Hizmeti"/>
    <s v="Univera - Kent Gıda"/>
    <x v="12"/>
    <s v="Enroute"/>
    <s v="Enterprise"/>
    <n v="24500"/>
    <m/>
    <n v="1"/>
    <m/>
    <n v="24500"/>
    <m/>
    <n v="0"/>
    <m/>
    <n v="24500"/>
    <m/>
    <m/>
    <m/>
    <n v="1000002608"/>
    <m/>
    <m/>
    <s v="Mondelez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440"/>
    <s v="Q4"/>
    <x v="1"/>
    <x v="11"/>
    <m/>
    <s v="POLARİS YAZILIM ÇÖZÜMLERİ VE DANIŞMANLIK HİZMETLERİ LTD.ŞTİ."/>
    <s v="WPH.02.001"/>
    <s v="Webplus Yazılım Bakımı Hizmeti"/>
    <s v="Univera - Kanal"/>
    <x v="5"/>
    <s v="Enroute"/>
    <s v="Webplus"/>
    <n v="3564"/>
    <m/>
    <n v="1"/>
    <m/>
    <m/>
    <m/>
    <m/>
    <m/>
    <n v="3564"/>
    <m/>
    <m/>
    <m/>
    <s v="1000003267"/>
    <m/>
    <m/>
    <s v="Polaris"/>
    <s v="Mevcut Müşteri"/>
    <s v="Yeni Satış"/>
    <s v="Hizmet"/>
    <s v="Bakım ve Destek Hizmeti"/>
    <s v="Diğer"/>
    <s v="Kanal Satış"/>
    <s v="Polaris"/>
    <s v="Yurt İçi"/>
    <s v="Türkiye"/>
    <s v="Merkez"/>
  </r>
  <r>
    <m/>
    <m/>
    <x v="440"/>
    <s v="Q4"/>
    <x v="1"/>
    <x v="11"/>
    <m/>
    <s v="POLARİS YAZILIM ÇÖZÜMLERİ VE DANIŞMANLIK HİZMETLERİ LTD.ŞTİ."/>
    <s v="WProje Yönetimi.02.008"/>
    <s v="Webplus (IOS) Satış Temsilcisi Yazılımı"/>
    <s v="Univera - Kanal"/>
    <x v="5"/>
    <s v="Enroute"/>
    <s v="Webplus"/>
    <n v="5460"/>
    <m/>
    <n v="1"/>
    <m/>
    <m/>
    <m/>
    <m/>
    <m/>
    <n v="5460"/>
    <m/>
    <m/>
    <m/>
    <s v="1000003267"/>
    <m/>
    <m/>
    <s v="Polaris"/>
    <s v="Mevcut Müşteri"/>
    <s v="Yeni Satış"/>
    <s v="Lisans"/>
    <s v="Lisans Satışı"/>
    <s v="Diğer"/>
    <s v="Kanal Satış"/>
    <s v="Polaris"/>
    <s v="Yurt İçi"/>
    <s v="Türkiye"/>
    <s v="Merkez"/>
  </r>
  <r>
    <m/>
    <m/>
    <x v="440"/>
    <s v="Q4"/>
    <x v="1"/>
    <x v="11"/>
    <m/>
    <s v="POLARİS YAZILIM ÇÖZÜMLERİ VE DANIŞMANLIK HİZMETLERİ LTD.ŞTİ."/>
    <s v="WProje Yönetimi.02.001"/>
    <s v="Webplus (Android) Satış Temsilcisi Yazılımı"/>
    <s v="Univera - Kanal"/>
    <x v="5"/>
    <s v="Enroute"/>
    <s v="Webplus"/>
    <n v="3640"/>
    <m/>
    <n v="38"/>
    <m/>
    <m/>
    <m/>
    <m/>
    <m/>
    <n v="138320"/>
    <m/>
    <m/>
    <m/>
    <s v="1000003267"/>
    <m/>
    <m/>
    <s v="Polaris"/>
    <s v="Mevcut Müşteri"/>
    <s v="Yeni Satış"/>
    <s v="Lisans"/>
    <s v="Lisans Satışı"/>
    <s v="Diğer"/>
    <s v="Kanal Satış"/>
    <s v="Polaris"/>
    <s v="Yurt İçi"/>
    <s v="Türkiye"/>
    <s v="Merkez"/>
  </r>
  <r>
    <m/>
    <m/>
    <x v="440"/>
    <s v="Q4"/>
    <x v="1"/>
    <x v="11"/>
    <m/>
    <s v="POLARİS YAZILIM ÇÖZÜMLERİ VE DANIŞMANLIK HİZMETLERİ LTD.ŞTİ."/>
    <s v="WProje Yönetimi.01.004"/>
    <s v="Web Plus Ek Kullanıcı Yazılımı (5 Kullanıcı)"/>
    <s v="Univera - Kanal"/>
    <x v="5"/>
    <s v="Enroute"/>
    <s v="Webplus"/>
    <n v="19240"/>
    <m/>
    <n v="6"/>
    <m/>
    <m/>
    <m/>
    <m/>
    <m/>
    <n v="115440"/>
    <m/>
    <m/>
    <m/>
    <s v="1000003267"/>
    <m/>
    <m/>
    <s v="Polaris"/>
    <s v="Mevcut Müşteri"/>
    <s v="Yeni Satış"/>
    <s v="Lisans"/>
    <s v="Lisans Satışı"/>
    <s v="Diğer"/>
    <s v="Kanal Satış"/>
    <s v="Polaris"/>
    <s v="Yurt İçi"/>
    <s v="Türkiye"/>
    <s v="Merkez"/>
  </r>
  <r>
    <m/>
    <m/>
    <x v="440"/>
    <s v="Q4"/>
    <x v="1"/>
    <x v="10"/>
    <m/>
    <s v="ERBAK - ULUDAĞ PAZARLAMA SATIŞ VE DAĞITIM ANONİM ŞİRKETİ/SANAL POS"/>
    <s v="EH.02.004"/>
    <s v="Enroute Panorama FundManager Module - Fon ve Bütçe Yönetimi Yazılım Bakımı Hizmeti"/>
    <s v="Univera - Uludağ İçecek"/>
    <x v="19"/>
    <s v="Enroute"/>
    <s v="Enterprise"/>
    <n v="67421.62"/>
    <m/>
    <n v="1"/>
    <m/>
    <n v="67421.62"/>
    <m/>
    <m/>
    <m/>
    <n v="67421.62"/>
    <m/>
    <m/>
    <m/>
    <n v="1000002695"/>
    <m/>
    <m/>
    <s v="Uludağ İçecek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440"/>
    <s v="Q4"/>
    <x v="1"/>
    <x v="10"/>
    <m/>
    <s v="ERBAK - ULUDAĞ PAZARLAMA SATIŞ VE DAĞITIM ANONİM ŞİRKETİ/SANAL POS"/>
    <s v="EH.05.001"/>
    <s v="Enroute Panorama - Yazılım Geliştirme Hizmeti"/>
    <s v="Univera - Uludağ İçecek"/>
    <x v="19"/>
    <s v="Enroute"/>
    <s v="Enterprise"/>
    <n v="11562.77"/>
    <m/>
    <n v="5"/>
    <m/>
    <n v="57813.85"/>
    <m/>
    <m/>
    <m/>
    <n v="57813.85"/>
    <m/>
    <m/>
    <m/>
    <n v="1000002653"/>
    <m/>
    <m/>
    <s v="Uludağ İçecek"/>
    <s v="Mevcut Müşteri"/>
    <s v="Yeni Satış"/>
    <s v="Hizmet"/>
    <s v="Yazılım Geliştirme"/>
    <s v="Key Account"/>
    <s v="Univera Satış"/>
    <s v="Saha Satış"/>
    <s v="Yurt İçi"/>
    <s v="Türkiye"/>
    <s v="Merkez"/>
  </r>
  <r>
    <m/>
    <m/>
    <x v="440"/>
    <s v="Q4"/>
    <x v="1"/>
    <x v="10"/>
    <m/>
    <s v="Şölen Çikolata Gıda Sanayi Ve Ticaret A. Ş."/>
    <s v="EH.05.001"/>
    <s v="Enroute Panorama - Yazılım Geliştirme Hizmeti"/>
    <s v="Univera - Şölen"/>
    <x v="19"/>
    <s v="Enroute"/>
    <s v="Enterprise"/>
    <n v="17500"/>
    <m/>
    <n v="1.5"/>
    <m/>
    <n v="26250"/>
    <m/>
    <m/>
    <m/>
    <n v="26250"/>
    <m/>
    <m/>
    <m/>
    <n v="1000002652"/>
    <m/>
    <m/>
    <s v="Şölen"/>
    <s v="Mevcut Müşteri"/>
    <s v="Yeni Satış"/>
    <s v="Hizmet"/>
    <s v="Yazılım Geliştirme"/>
    <s v="Key Account"/>
    <s v="Univera Satış"/>
    <s v="Saha Satış"/>
    <s v="Yurt İçi"/>
    <s v="Türkiye"/>
    <s v="Merkez"/>
  </r>
  <r>
    <m/>
    <m/>
    <x v="440"/>
    <s v="Q4"/>
    <x v="1"/>
    <x v="10"/>
    <m/>
    <s v="DÜZEY TÜKETİM MALLARI SAN. PAZARLAMA VE TİC. A.Ş."/>
    <s v="EH.02.001"/>
    <s v="Enroute Panorama - Yazılım Bakımı, Yaşatma ve Merkezi Destek Hizmeti"/>
    <s v="Univera - Düzey Tüketim"/>
    <x v="18"/>
    <s v="Enroute"/>
    <s v="Enterprise"/>
    <n v="59850"/>
    <m/>
    <n v="9"/>
    <m/>
    <n v="538650"/>
    <m/>
    <m/>
    <m/>
    <n v="538650"/>
    <m/>
    <m/>
    <m/>
    <n v="1000002645"/>
    <m/>
    <m/>
    <s v="Düzey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440"/>
    <s v="Q4"/>
    <x v="1"/>
    <x v="10"/>
    <m/>
    <s v="ERBAK - ULUDAĞ PAZARLAMA SATIŞ VE DAĞITIM ANONİM ŞİRKETİ/SANAL POS"/>
    <s v="EH.02.001"/>
    <s v="Enroute Panorama - Yazılım Bakımı, Yaşatma ve Merkezi Destek Hizmeti"/>
    <s v="Univera - Uludağ İçecek"/>
    <x v="19"/>
    <s v="Enroute"/>
    <s v="Enterprise"/>
    <n v="24047.059999999998"/>
    <m/>
    <n v="11"/>
    <m/>
    <n v="264517.65999999997"/>
    <m/>
    <m/>
    <m/>
    <n v="264517.65999999997"/>
    <m/>
    <m/>
    <m/>
    <n v="1000002695"/>
    <m/>
    <m/>
    <s v="Uludağ İçecek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440"/>
    <s v="Q4"/>
    <x v="1"/>
    <x v="10"/>
    <m/>
    <s v="ERBAK - ULUDAĞ PAZARLAMA SATIŞ VE DAĞITIM ANONİM ŞİRKETİ/SANAL POS"/>
    <s v="EH.02.001"/>
    <s v="Enroute Panorama - Yazılım Bakımı, Yaşatma ve Merkezi Destek Hizmeti"/>
    <s v="Univera - Uludağ İçecek"/>
    <x v="19"/>
    <s v="Enroute"/>
    <s v="Enterprise"/>
    <n v="84277.02"/>
    <m/>
    <n v="1"/>
    <m/>
    <n v="84277.02"/>
    <m/>
    <m/>
    <m/>
    <n v="84277.02"/>
    <m/>
    <m/>
    <m/>
    <n v="1000002695"/>
    <m/>
    <m/>
    <s v="Uludağ İçecek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440"/>
    <s v="Q4"/>
    <x v="1"/>
    <x v="10"/>
    <m/>
    <s v="ERBAK - ULUDAĞ PAZARLAMA SATIŞ VE DAĞITIM ANONİM ŞİRKETİ/SANAL POS"/>
    <s v="EH.02.001"/>
    <s v="Enroute Panorama - Yazılım Bakımı, Yaşatma ve Merkezi Destek Hizmeti"/>
    <s v="Univera - Uludağ İçecek"/>
    <x v="19"/>
    <s v="Enroute"/>
    <s v="Enterprise"/>
    <n v="719856.72"/>
    <m/>
    <n v="1"/>
    <m/>
    <n v="719856.72"/>
    <m/>
    <m/>
    <m/>
    <n v="719856.72"/>
    <m/>
    <m/>
    <m/>
    <n v="1000002695"/>
    <m/>
    <m/>
    <s v="Uludağ İçecek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440"/>
    <s v="Q4"/>
    <x v="1"/>
    <x v="10"/>
    <m/>
    <s v="Danone Tikveşli Gıda ve İçecek San.Ve Tic.A.Ş."/>
    <s v="EH.01.001"/>
    <s v="Enroute Panorama - Proje ve Ürün Yönetimi Danışmanlığı Hizmeti"/>
    <s v="Univera - Danone Tikveşli"/>
    <x v="12"/>
    <s v="Enroute"/>
    <s v="Enterprise"/>
    <n v="19600"/>
    <m/>
    <n v="1"/>
    <m/>
    <n v="19600"/>
    <m/>
    <m/>
    <m/>
    <n v="19600"/>
    <m/>
    <m/>
    <m/>
    <n v="1000002748"/>
    <m/>
    <m/>
    <s v="Danone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440"/>
    <s v="Q4"/>
    <x v="1"/>
    <x v="10"/>
    <m/>
    <s v="DÜZEY TÜKETİM MALLARI SAN. PAZARLAMA VE TİC. A.Ş."/>
    <s v="EH.01.001"/>
    <s v="Enroute Panorama - Proje ve Ürün Yönetimi Danışmanlığı Hizmeti"/>
    <s v="Univera - Düzey Tüketim"/>
    <x v="18"/>
    <s v="Enroute"/>
    <s v="Enterprise"/>
    <n v="20825"/>
    <m/>
    <n v="1"/>
    <m/>
    <n v="24500"/>
    <m/>
    <n v="3675"/>
    <m/>
    <n v="20825"/>
    <m/>
    <m/>
    <m/>
    <n v="1000002704"/>
    <m/>
    <m/>
    <s v="Düzey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440"/>
    <s v="Q4"/>
    <x v="1"/>
    <x v="10"/>
    <m/>
    <s v="ERBAK - ULUDAĞ PAZARLAMA SATIŞ VE DAĞITIM ANONİM ŞİRKETİ/SANAL POS"/>
    <s v="EH.01.001"/>
    <s v="Enroute Panorama - Proje ve Ürün Yönetimi Danışmanlığı Hizmeti"/>
    <s v="Univera - Uludağ İçecek"/>
    <x v="19"/>
    <s v="Enroute"/>
    <s v="Enterprise"/>
    <n v="11562.77"/>
    <m/>
    <n v="1"/>
    <m/>
    <n v="11562.77"/>
    <m/>
    <m/>
    <m/>
    <n v="11562.77"/>
    <m/>
    <m/>
    <m/>
    <n v="1000002650"/>
    <m/>
    <m/>
    <s v="Uludağ İçecek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440"/>
    <s v="Q4"/>
    <x v="1"/>
    <x v="10"/>
    <m/>
    <s v="Şölen Çikolata Gıda Sanayi Ve Ticaret A. Ş."/>
    <s v="EH.01.001"/>
    <s v="Enroute Panorama - Proje ve Ürün Yönetimi Danışmanlığı Hizmeti"/>
    <s v="Univera - Şölen"/>
    <x v="19"/>
    <s v="Enroute"/>
    <s v="Enterprise"/>
    <n v="17500"/>
    <m/>
    <n v="1"/>
    <m/>
    <n v="17500"/>
    <m/>
    <m/>
    <m/>
    <n v="17500"/>
    <m/>
    <m/>
    <m/>
    <n v="1000002652"/>
    <m/>
    <m/>
    <s v="Şölen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440"/>
    <s v="Q4"/>
    <x v="1"/>
    <x v="10"/>
    <m/>
    <s v="ERBAK - ULUDAĞ PAZARLAMA SATIŞ VE DAĞITIM ANONİM ŞİRKETİ/SANAL POS"/>
    <s v="EH.02.009"/>
    <s v="Enroute P ASSET TRACKER DEMİRBAŞ YAZ. BH"/>
    <s v="Univera - Uludağ İçecek"/>
    <x v="19"/>
    <s v="Enroute"/>
    <s v="Enterprise"/>
    <n v="72481.47"/>
    <m/>
    <n v="1"/>
    <m/>
    <n v="72481.47"/>
    <m/>
    <m/>
    <m/>
    <n v="72481.47"/>
    <m/>
    <m/>
    <m/>
    <n v="1000002695"/>
    <m/>
    <m/>
    <s v="Uludağ İçecek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441"/>
    <s v="Q4"/>
    <x v="1"/>
    <x v="11"/>
    <m/>
    <s v="POLARİS YAZILIM ÇÖZÜMLERİ VE DANIŞMANLIK HİZMETLERİ LTD.ŞTİ."/>
    <s v="WPH.02.001"/>
    <s v="Webplus Yazılım Bakımı Hizmeti"/>
    <s v="Univera - Kanal"/>
    <x v="5"/>
    <s v="Enroute"/>
    <s v="Webplus"/>
    <n v="222000"/>
    <m/>
    <n v="1"/>
    <m/>
    <m/>
    <m/>
    <m/>
    <m/>
    <n v="222000"/>
    <m/>
    <m/>
    <m/>
    <n v="1000003300"/>
    <m/>
    <m/>
    <s v="Polaris"/>
    <s v="Mevcut Müşteri"/>
    <s v="Yenileme"/>
    <s v="Hizmet"/>
    <s v="Bakım ve Destek Hizmeti"/>
    <s v="Diğer"/>
    <s v="Kanal Satış"/>
    <s v="Polaris"/>
    <s v="Yurt İçi"/>
    <s v="Türkiye"/>
    <s v="Merkez"/>
  </r>
  <r>
    <m/>
    <m/>
    <x v="441"/>
    <s v="Q4"/>
    <x v="1"/>
    <x v="11"/>
    <m/>
    <s v="YUSUF ALDEMİR (ALDEMİR BİLİŞİM HizmetLERİ VE DANIŞMANLIK)"/>
    <s v="WPH.02.001"/>
    <s v="Webplus Yazılım Bakımı Hizmeti"/>
    <s v="Univera - Kanal"/>
    <x v="5"/>
    <s v="Enroute"/>
    <s v="Webplus"/>
    <n v="3000"/>
    <m/>
    <n v="5"/>
    <m/>
    <n v="15000"/>
    <m/>
    <n v="0"/>
    <m/>
    <n v="15000"/>
    <m/>
    <m/>
    <m/>
    <n v="1000003277"/>
    <m/>
    <m/>
    <s v="Aldemir Bilişim"/>
    <s v="Mevcut Müşteri"/>
    <s v="Yenileme"/>
    <s v="Hizmet"/>
    <s v="Bakım ve Destek Hizmeti"/>
    <s v="Diğer"/>
    <s v="Kanal Satış"/>
    <s v="Aldemir"/>
    <s v="Yurt İçi"/>
    <s v="Türkiye"/>
    <s v="Merkez"/>
  </r>
  <r>
    <m/>
    <m/>
    <x v="441"/>
    <s v="Q4"/>
    <x v="1"/>
    <x v="11"/>
    <m/>
    <s v="YUSUF ALDEMİR (ALDEMİR BİLİŞİM HizmetLERİ VE DANIŞMANLIK)"/>
    <s v="WPH.02.001"/>
    <s v="Webplus Yazılım Bakımı Hizmeti"/>
    <s v="Univera - Kanal"/>
    <x v="5"/>
    <s v="Enroute"/>
    <s v="Webplus"/>
    <n v="6000"/>
    <m/>
    <n v="3"/>
    <m/>
    <n v="18000"/>
    <m/>
    <n v="0"/>
    <m/>
    <n v="18000"/>
    <m/>
    <m/>
    <m/>
    <n v="1000003278"/>
    <m/>
    <m/>
    <s v="Aldemir Bilişim"/>
    <s v="Mevcut Müşteri"/>
    <s v="Yenileme"/>
    <s v="Hizmet"/>
    <s v="Bakım ve Destek Hizmeti"/>
    <s v="Diğer"/>
    <s v="Kanal Satış"/>
    <s v="Aldemir"/>
    <s v="Yurt İçi"/>
    <s v="Türkiye"/>
    <s v="Merkez"/>
  </r>
  <r>
    <m/>
    <m/>
    <x v="441"/>
    <s v="Q4"/>
    <x v="1"/>
    <x v="11"/>
    <m/>
    <s v="YUSUF ALDEMİR (ALDEMİR BİLİŞİM HizmetLERİ VE DANIŞMANLIK)"/>
    <s v="WPH.02.001"/>
    <s v="Webplus Yazılım Bakımı Hizmeti"/>
    <s v="Univera - Kanal"/>
    <x v="5"/>
    <s v="Enroute"/>
    <s v="Webplus"/>
    <n v="10000"/>
    <m/>
    <n v="4"/>
    <m/>
    <n v="40000"/>
    <m/>
    <n v="0"/>
    <m/>
    <n v="40000"/>
    <m/>
    <m/>
    <m/>
    <n v="1000003279"/>
    <m/>
    <m/>
    <s v="Aldemir Bilişim"/>
    <s v="Mevcut Müşteri"/>
    <s v="Yenileme"/>
    <s v="Hizmet"/>
    <s v="Bakım ve Destek Hizmeti"/>
    <s v="Diğer"/>
    <s v="Kanal Satış"/>
    <s v="Aldemir"/>
    <s v="Yurt İçi"/>
    <s v="Türkiye"/>
    <s v="Merkez"/>
  </r>
  <r>
    <m/>
    <m/>
    <x v="441"/>
    <s v="Q4"/>
    <x v="1"/>
    <x v="11"/>
    <m/>
    <s v="YUSUF ALDEMİR (ALDEMİR BİLİŞİM HizmetLERİ VE DANIŞMANLIK)"/>
    <s v="WPH.02.001"/>
    <s v="Webplus Yazılım Bakımı Hizmeti"/>
    <s v="Univera - Kanal"/>
    <x v="5"/>
    <s v="Enroute"/>
    <s v="Webplus"/>
    <n v="3000"/>
    <m/>
    <n v="2"/>
    <m/>
    <n v="6000"/>
    <m/>
    <n v="0"/>
    <m/>
    <n v="6000"/>
    <m/>
    <m/>
    <m/>
    <n v="1000003291"/>
    <m/>
    <m/>
    <s v="Aldemir Bilişim"/>
    <s v="Mevcut Müşteri"/>
    <s v="Yenileme"/>
    <s v="Hizmet"/>
    <s v="Bakım ve Destek Hizmeti"/>
    <s v="Diğer"/>
    <s v="Kanal Satış"/>
    <s v="Aldemir"/>
    <s v="Yurt İçi"/>
    <s v="Türkiye"/>
    <s v="Merkez"/>
  </r>
  <r>
    <m/>
    <m/>
    <x v="441"/>
    <s v="Q4"/>
    <x v="1"/>
    <x v="11"/>
    <m/>
    <s v="MİYA OTOMASYON VE BARKOD BILISIM SISTEMLERI SAN TİC. VE L.T.D. STI."/>
    <s v="WPH.03.001"/>
    <s v="Webplus HOSTİNG Hizmetİ"/>
    <s v="Univera - Kanal"/>
    <x v="5"/>
    <s v="Hosting"/>
    <s v="Webplus"/>
    <n v="2597.0100000000002"/>
    <m/>
    <n v="4"/>
    <m/>
    <n v="10388.040000000001"/>
    <m/>
    <n v="0"/>
    <m/>
    <n v="10388.040000000001"/>
    <m/>
    <m/>
    <m/>
    <n v="1000003284"/>
    <m/>
    <m/>
    <s v="Miya"/>
    <s v="Mevcut Müşteri"/>
    <s v="Yenileme"/>
    <s v="Hizmet"/>
    <s v="Hosting"/>
    <s v="Diğer"/>
    <s v="Kanal Satış"/>
    <s v="Miya"/>
    <s v="Yurt İçi"/>
    <s v="Türkiye"/>
    <s v="Merkez"/>
  </r>
  <r>
    <m/>
    <m/>
    <x v="441"/>
    <s v="Q4"/>
    <x v="1"/>
    <x v="11"/>
    <m/>
    <s v="MİYA OTOMASYON VE BARKOD BILISIM SISTEMLERI SAN TİC. VE L.T.D. STI."/>
    <s v="WPH.03.001"/>
    <s v="Webplus HOSTİNG Hizmetİ"/>
    <s v="Univera - Kanal"/>
    <x v="5"/>
    <s v="Hosting"/>
    <s v="Webplus"/>
    <n v="2422.04"/>
    <m/>
    <n v="1"/>
    <m/>
    <n v="2422.04"/>
    <m/>
    <n v="0"/>
    <m/>
    <n v="2422.04"/>
    <m/>
    <m/>
    <m/>
    <n v="1000003285"/>
    <m/>
    <m/>
    <s v="Miya"/>
    <s v="Mevcut Müşteri"/>
    <s v="Yenileme"/>
    <s v="Hizmet"/>
    <s v="Hosting"/>
    <s v="Diğer"/>
    <s v="Kanal Satış"/>
    <s v="Miya"/>
    <s v="Yurt İçi"/>
    <s v="Türkiye"/>
    <s v="Merkez"/>
  </r>
  <r>
    <m/>
    <m/>
    <x v="441"/>
    <s v="Q4"/>
    <x v="1"/>
    <x v="11"/>
    <m/>
    <s v="MİYA OTOMASYON VE BARKOD BILISIM SISTEMLERI SAN TİC. VE L.T.D. STI."/>
    <s v="WPH.03.001"/>
    <s v="Webplus HOSTİNG Hizmetİ"/>
    <s v="Univera - Kanal"/>
    <x v="5"/>
    <s v="Hosting"/>
    <s v="Webplus"/>
    <n v="5931.81"/>
    <m/>
    <n v="1"/>
    <m/>
    <n v="5931.81"/>
    <m/>
    <n v="0"/>
    <m/>
    <n v="5931.81"/>
    <m/>
    <m/>
    <m/>
    <n v="1000003285"/>
    <m/>
    <m/>
    <s v="Miya"/>
    <s v="Mevcut Müşteri"/>
    <s v="Yenileme"/>
    <s v="Hizmet"/>
    <s v="Hosting"/>
    <s v="Diğer"/>
    <s v="Kanal Satış"/>
    <s v="Miya"/>
    <s v="Yurt İçi"/>
    <s v="Türkiye"/>
    <s v="Merkez"/>
  </r>
  <r>
    <m/>
    <m/>
    <x v="441"/>
    <s v="Q4"/>
    <x v="1"/>
    <x v="11"/>
    <m/>
    <s v="MİYA OTOMASYON VE BARKOD BILISIM SISTEMLERI SAN TİC. VE L.T.D. STI."/>
    <s v="WPH.03.001"/>
    <s v="Webplus HOSTİNG Hizmetİ"/>
    <s v="Univera - Kanal"/>
    <x v="5"/>
    <s v="Hosting"/>
    <s v="Webplus"/>
    <n v="3622.12"/>
    <m/>
    <n v="2"/>
    <m/>
    <n v="7244.24"/>
    <m/>
    <n v="0"/>
    <m/>
    <n v="7244.24"/>
    <m/>
    <m/>
    <m/>
    <n v="1000003286"/>
    <m/>
    <m/>
    <s v="Miya"/>
    <s v="Mevcut Müşteri"/>
    <s v="Yenileme"/>
    <s v="Hizmet"/>
    <s v="Hosting"/>
    <s v="Diğer"/>
    <s v="Kanal Satış"/>
    <s v="Miya"/>
    <s v="Yurt İçi"/>
    <s v="Türkiye"/>
    <s v="Merkez"/>
  </r>
  <r>
    <m/>
    <m/>
    <x v="441"/>
    <s v="Q4"/>
    <x v="1"/>
    <x v="11"/>
    <m/>
    <s v="MİYA OTOMASYON VE BARKOD BILISIM SISTEMLERI SAN TİC. VE L.T.D. STI."/>
    <s v="WPH.03.001"/>
    <s v="Webplus HOSTİNG Hizmetİ"/>
    <s v="Univera - Kanal"/>
    <x v="5"/>
    <s v="Hosting"/>
    <s v="Webplus"/>
    <n v="2988.88"/>
    <m/>
    <n v="1"/>
    <m/>
    <n v="2988.88"/>
    <m/>
    <n v="0"/>
    <m/>
    <n v="2988.88"/>
    <m/>
    <m/>
    <m/>
    <n v="1000003286"/>
    <m/>
    <m/>
    <s v="Miya"/>
    <s v="Mevcut Müşteri"/>
    <s v="Yenileme"/>
    <s v="Hizmet"/>
    <s v="Hosting"/>
    <s v="Diğer"/>
    <s v="Kanal Satış"/>
    <s v="Miya"/>
    <s v="Yurt İçi"/>
    <s v="Türkiye"/>
    <s v="Merkez"/>
  </r>
  <r>
    <m/>
    <m/>
    <x v="441"/>
    <s v="Q4"/>
    <x v="1"/>
    <x v="11"/>
    <m/>
    <s v="MİYA OTOMASYON VE BARKOD BILISIM SISTEMLERI SAN TİC. VE L.T.D. STI."/>
    <s v="WPH.03.001"/>
    <s v="Webplus HOSTİNG Hizmetİ"/>
    <s v="Univera - Kanal"/>
    <x v="5"/>
    <s v="Hosting"/>
    <s v="Webplus"/>
    <n v="2597.0099999999998"/>
    <m/>
    <n v="3"/>
    <m/>
    <n v="7791.03"/>
    <m/>
    <n v="0"/>
    <m/>
    <n v="7791.03"/>
    <m/>
    <m/>
    <m/>
    <n v="1000003286"/>
    <m/>
    <m/>
    <s v="Miya"/>
    <s v="Mevcut Müşteri"/>
    <s v="Yenileme"/>
    <s v="Hizmet"/>
    <s v="Hosting"/>
    <s v="Diğer"/>
    <s v="Kanal Satış"/>
    <s v="Miya"/>
    <s v="Yurt İçi"/>
    <s v="Türkiye"/>
    <s v="Merkez"/>
  </r>
  <r>
    <m/>
    <m/>
    <x v="441"/>
    <s v="Q4"/>
    <x v="1"/>
    <x v="11"/>
    <m/>
    <s v="MİYA OTOMASYON VE BARKOD BILISIM SISTEMLERI SAN TİC. VE L.T.D. STI."/>
    <s v="WPH.03.001"/>
    <s v="Webplus HOSTİNG Hizmetİ"/>
    <s v="Univera - Kanal"/>
    <x v="5"/>
    <s v="Hosting"/>
    <s v="Webplus"/>
    <n v="3774"/>
    <m/>
    <n v="1"/>
    <m/>
    <n v="3774"/>
    <m/>
    <n v="0"/>
    <m/>
    <n v="3774"/>
    <m/>
    <m/>
    <m/>
    <n v="1000003287"/>
    <m/>
    <m/>
    <s v="Miya"/>
    <s v="Mevcut Müşteri"/>
    <s v="Yenileme"/>
    <s v="Hizmet"/>
    <s v="Hosting"/>
    <s v="Diğer"/>
    <s v="Kanal Satış"/>
    <s v="Miya"/>
    <s v="Yurt İçi"/>
    <s v="Türkiye"/>
    <s v="Merkez"/>
  </r>
  <r>
    <m/>
    <m/>
    <x v="441"/>
    <s v="Q4"/>
    <x v="1"/>
    <x v="11"/>
    <m/>
    <s v="MİYA OTOMASYON VE BARKOD BILISIM SISTEMLERI SAN TİC. VE L.T.D. STI."/>
    <s v="WPH.03.001"/>
    <s v="Webplus HOSTİNG Hizmetİ"/>
    <s v="Univera - Kanal"/>
    <x v="5"/>
    <s v="Hosting"/>
    <s v="Webplus"/>
    <n v="2597.0100000000002"/>
    <m/>
    <n v="1"/>
    <m/>
    <n v="2597.0100000000002"/>
    <m/>
    <n v="0"/>
    <m/>
    <n v="2597.0100000000002"/>
    <m/>
    <m/>
    <m/>
    <n v="1000003287"/>
    <m/>
    <m/>
    <s v="Miya"/>
    <s v="Mevcut Müşteri"/>
    <s v="Yenileme"/>
    <s v="Hizmet"/>
    <s v="Hosting"/>
    <s v="Diğer"/>
    <s v="Kanal Satış"/>
    <s v="Miya"/>
    <s v="Yurt İçi"/>
    <s v="Türkiye"/>
    <s v="Merkez"/>
  </r>
  <r>
    <m/>
    <m/>
    <x v="441"/>
    <s v="Q4"/>
    <x v="1"/>
    <x v="11"/>
    <m/>
    <s v="MİYA OTOMASYON VE BARKOD BILISIM SISTEMLERI SAN TİC. VE L.T.D. STI."/>
    <s v="WPH.03.001"/>
    <s v="Webplus HOSTİNG Hizmetİ"/>
    <s v="Univera - Kanal"/>
    <x v="5"/>
    <s v="Hosting"/>
    <s v="Webplus"/>
    <n v="2984.73"/>
    <m/>
    <n v="1"/>
    <m/>
    <n v="2984.73"/>
    <m/>
    <n v="0"/>
    <m/>
    <n v="2984.73"/>
    <m/>
    <m/>
    <m/>
    <n v="1000003289"/>
    <m/>
    <m/>
    <s v="Miya"/>
    <s v="Mevcut Müşteri"/>
    <s v="Yenileme"/>
    <s v="Hizmet"/>
    <s v="Hosting"/>
    <s v="Diğer"/>
    <s v="Kanal Satış"/>
    <s v="Miya"/>
    <s v="Yurt İçi"/>
    <s v="Türkiye"/>
    <s v="Merkez"/>
  </r>
  <r>
    <m/>
    <m/>
    <x v="441"/>
    <s v="Q4"/>
    <x v="1"/>
    <x v="11"/>
    <m/>
    <s v="MİYA OTOMASYON VE BARKOD BILISIM SISTEMLERI SAN TİC. VE L.T.D. STI."/>
    <s v="WPH.03.001"/>
    <s v="Webplus HOSTİNG Hizmetİ"/>
    <s v="Univera - Kanal"/>
    <x v="5"/>
    <s v="Hosting"/>
    <s v="Webplus"/>
    <n v="2969.57"/>
    <m/>
    <n v="1"/>
    <m/>
    <n v="2969.57"/>
    <m/>
    <n v="0"/>
    <m/>
    <n v="2969.57"/>
    <m/>
    <m/>
    <m/>
    <n v="1000003289"/>
    <m/>
    <m/>
    <s v="Miya"/>
    <s v="Mevcut Müşteri"/>
    <s v="Yenileme"/>
    <s v="Hizmet"/>
    <s v="Hosting"/>
    <s v="Diğer"/>
    <s v="Kanal Satış"/>
    <s v="Miya"/>
    <s v="Yurt İçi"/>
    <s v="Türkiye"/>
    <s v="Merkez"/>
  </r>
  <r>
    <m/>
    <m/>
    <x v="442"/>
    <s v="Q4"/>
    <x v="1"/>
    <x v="11"/>
    <m/>
    <s v="PATİGO HAYVANCILIK GIDA REKLAM SANAYİ VE TİCARET LİMİTED ŞİRKETİ"/>
    <s v="UH.01.002"/>
    <s v="Unidox Kontör"/>
    <s v="Univera Kontör Satışı"/>
    <x v="6"/>
    <s v="E-Dönüşüm"/>
    <s v="Unidox"/>
    <n v="4.2"/>
    <m/>
    <n v="5000"/>
    <m/>
    <n v="21000"/>
    <m/>
    <n v="0"/>
    <m/>
    <n v="21000"/>
    <m/>
    <m/>
    <m/>
    <n v="1000003304"/>
    <m/>
    <m/>
    <s v="Patigo"/>
    <s v="Yeni Müşteri"/>
    <s v="Yeni Satış"/>
    <s v="Kontor"/>
    <s v="Kontor Satışı"/>
    <s v="Diğer"/>
    <s v="Univera Satış"/>
    <s v="Saha Satış"/>
    <s v="Yurt İçi"/>
    <s v="Türkiye"/>
    <s v="Merkez"/>
  </r>
  <r>
    <m/>
    <m/>
    <x v="442"/>
    <s v="Q4"/>
    <x v="1"/>
    <x v="11"/>
    <m/>
    <s v="BAŞAK PAZARLAMA TEMİZLİK VE GIDA ÜRÜNLERİ LTD ŞTİ"/>
    <s v="SH.02.001"/>
    <s v="Stokbar Panorama - Yazılım Bakımı Hizmeti"/>
    <s v="Univera - Unilever"/>
    <x v="13"/>
    <s v="Stokbar"/>
    <s v="Standart"/>
    <n v="54640"/>
    <m/>
    <n v="1"/>
    <m/>
    <n v="54640"/>
    <m/>
    <n v="0"/>
    <m/>
    <n v="54640"/>
    <m/>
    <m/>
    <m/>
    <n v="1000003321"/>
    <m/>
    <m/>
    <s v="Unilever"/>
    <s v="Mevcut Müşteri"/>
    <s v="Yenileme"/>
    <s v="Hizmet"/>
    <s v="Bakım ve Destek Hizmeti"/>
    <s v="Key Account"/>
    <s v="Univera Satış"/>
    <s v="Saha Satış"/>
    <s v="Yurt İçi"/>
    <s v="Türkiye"/>
    <s v="Dist"/>
  </r>
  <r>
    <m/>
    <m/>
    <x v="442"/>
    <s v="Q4"/>
    <x v="1"/>
    <x v="11"/>
    <m/>
    <s v="BAŞAK PAZARLAMA TEMİZLİK VE GIDA ÜRÜNLERİ LTD ŞTİ"/>
    <s v="SH.02.001"/>
    <s v="Stokbar Panorama - Yazılım Bakımı Hizmeti"/>
    <s v="Univera - Unilever"/>
    <x v="13"/>
    <s v="Stokbar"/>
    <s v="Standart"/>
    <n v="25992.92"/>
    <m/>
    <n v="1"/>
    <m/>
    <m/>
    <m/>
    <m/>
    <m/>
    <n v="25992.92"/>
    <m/>
    <m/>
    <m/>
    <n v="1000003335"/>
    <m/>
    <m/>
    <s v="Unilever"/>
    <s v="Mevcut Müşteri"/>
    <s v="Yenileme"/>
    <s v="Hizmet"/>
    <s v="Bakım ve Destek Hizmeti"/>
    <s v="Diğer"/>
    <s v="Univera Satış"/>
    <s v="Saha Satış"/>
    <s v="Yurt İçi"/>
    <s v="Türkiye"/>
    <s v="Dist"/>
  </r>
  <r>
    <m/>
    <m/>
    <x v="442"/>
    <s v="Q4"/>
    <x v="1"/>
    <x v="11"/>
    <m/>
    <s v="Gül-Paş Tem.Mad. Gıda Dağ.Taş.San.ve Tic.Ltd.Şti."/>
    <s v="SH.02.001"/>
    <s v="Stokbar Panorama - Yazılım Bakımı Hizmeti"/>
    <s v="Univera - Unilever"/>
    <x v="13"/>
    <s v="Stokbar"/>
    <s v="Standart"/>
    <n v="67202.563200000004"/>
    <m/>
    <n v="1"/>
    <m/>
    <n v="70002.67"/>
    <m/>
    <n v="2800"/>
    <m/>
    <n v="67202.563200000004"/>
    <m/>
    <m/>
    <m/>
    <n v="1000003302"/>
    <m/>
    <m/>
    <s v="Unilever"/>
    <s v="Mevcut Müşteri"/>
    <s v="Yenileme"/>
    <s v="Hizmet"/>
    <s v="Bakım ve Destek Hizmeti"/>
    <s v="Key Account"/>
    <s v="Univera Satış"/>
    <s v="Saha Satış"/>
    <s v="Yurt İçi"/>
    <s v="Türkiye"/>
    <s v="Dist"/>
  </r>
  <r>
    <m/>
    <m/>
    <x v="442"/>
    <s v="Q4"/>
    <x v="1"/>
    <x v="11"/>
    <m/>
    <s v="KENT GIDA MADDELERİ SAN VE TİC.AŞ."/>
    <s v="SH.02.001"/>
    <s v="Stokbar Panorama - Yazılım Bakımı Hizmeti"/>
    <s v="Univera - Kent Gıda"/>
    <x v="12"/>
    <s v="Stokbar"/>
    <s v="Standart"/>
    <n v="906444"/>
    <m/>
    <n v="1"/>
    <m/>
    <n v="1208592"/>
    <m/>
    <n v="302148"/>
    <m/>
    <n v="906444"/>
    <m/>
    <m/>
    <m/>
    <n v="1000003331"/>
    <m/>
    <m/>
    <s v="Mondelez"/>
    <s v="Mevcut Müşteri"/>
    <s v="Yeni Satış"/>
    <s v="Hizmet"/>
    <s v="Bakım ve Destek Hizmeti"/>
    <s v="Key Account"/>
    <s v="Univera Satış"/>
    <s v="Saha Satış"/>
    <s v="Yurt İçi"/>
    <s v="Türkiye"/>
    <s v="Merkez"/>
  </r>
  <r>
    <m/>
    <m/>
    <x v="442"/>
    <s v="Q4"/>
    <x v="1"/>
    <x v="11"/>
    <m/>
    <s v="RECEPOĞLU TÜKETİM MAL. GIDA DAĞ.TAŞ.YAT.A.Ş"/>
    <s v="SH.02.001"/>
    <s v="Stokbar Panorama - Yazılım Bakımı Hizmeti"/>
    <s v="Univera - Unilever"/>
    <x v="13"/>
    <s v="Stokbar"/>
    <s v="Standart"/>
    <n v="75602.880000000005"/>
    <m/>
    <n v="1"/>
    <m/>
    <n v="78753"/>
    <m/>
    <n v="3150"/>
    <m/>
    <n v="75602.880000000005"/>
    <m/>
    <m/>
    <m/>
    <n v="1000003328"/>
    <m/>
    <m/>
    <s v="Unilever"/>
    <s v="Mevcut Müşteri"/>
    <s v="Yenileme"/>
    <s v="Hizmet"/>
    <s v="Bakım ve Destek Hizmeti"/>
    <s v="Key Account"/>
    <s v="Univera Satış"/>
    <s v="Saha Satış"/>
    <s v="Yurt İçi"/>
    <s v="Türkiye"/>
    <s v="Dist"/>
  </r>
  <r>
    <m/>
    <m/>
    <x v="442"/>
    <s v="Q4"/>
    <x v="1"/>
    <x v="11"/>
    <m/>
    <s v="RECEPOĞLU TÜKETİM MAL. GIDA DAĞ.TAŞ.YAT.A.Ş"/>
    <s v="SH.02.001"/>
    <s v="Stokbar Panorama - Yazılım Bakımı Hizmeti"/>
    <s v="Univera - Unilever"/>
    <x v="13"/>
    <s v="Stokbar"/>
    <s v="Standart"/>
    <n v="75602.880000000005"/>
    <m/>
    <n v="1"/>
    <m/>
    <n v="78753"/>
    <m/>
    <n v="3150"/>
    <m/>
    <n v="75602.880000000005"/>
    <m/>
    <m/>
    <m/>
    <n v="1000003328"/>
    <m/>
    <m/>
    <s v="Unilever"/>
    <s v="Mevcut Müşteri"/>
    <s v="Yenileme"/>
    <s v="Hizmet"/>
    <s v="Bakım ve Destek Hizmeti"/>
    <s v="Key Account"/>
    <s v="Univera Satış"/>
    <s v="Saha Satış"/>
    <s v="Yurt İçi"/>
    <s v="Türkiye"/>
    <s v="Dist"/>
  </r>
  <r>
    <m/>
    <m/>
    <x v="442"/>
    <s v="Q4"/>
    <x v="1"/>
    <x v="11"/>
    <m/>
    <s v="ZİRVEGÜL YAPI İNŞ. TİC. LTD. ŞTİ."/>
    <s v="SH.02.001"/>
    <s v="Stokbar Panorama - Yazılım Bakımı Hizmeti"/>
    <s v="Univera - Unilever"/>
    <x v="13"/>
    <s v="Stokbar"/>
    <s v="Standart"/>
    <n v="75602.880000000005"/>
    <m/>
    <n v="1"/>
    <m/>
    <n v="78753"/>
    <m/>
    <n v="3150"/>
    <m/>
    <n v="75602.880000000005"/>
    <m/>
    <m/>
    <m/>
    <n v="1000003303"/>
    <m/>
    <m/>
    <s v="Mondelez"/>
    <s v="Mevcut Müşteri"/>
    <s v="Yenileme"/>
    <s v="Hizmet"/>
    <s v="Bakım ve Destek Hizmeti"/>
    <s v="Key Account"/>
    <s v="Univera Satış"/>
    <s v="Saha Satış"/>
    <s v="Yurt İçi"/>
    <s v="Türkiye"/>
    <s v="Dist"/>
  </r>
  <r>
    <m/>
    <m/>
    <x v="442"/>
    <s v="Q4"/>
    <x v="1"/>
    <x v="11"/>
    <m/>
    <s v="BAŞAK PAZARLAMA TEMİZLİK VE GIDA ÜRÜNLERİ LTD ŞTİ"/>
    <s v="SH.01.001"/>
    <s v="Stokbar Panorama - Proje ve Ürün Yönetimi Danışmanlığı Hizmeti"/>
    <s v="Univera - Unilever"/>
    <x v="13"/>
    <s v="Stokbar"/>
    <s v="Standart"/>
    <n v="15750"/>
    <m/>
    <n v="10"/>
    <m/>
    <n v="175000"/>
    <m/>
    <n v="17500"/>
    <m/>
    <n v="157500"/>
    <m/>
    <m/>
    <m/>
    <n v="1000003321"/>
    <m/>
    <m/>
    <s v="Unilever"/>
    <s v="Mevcut Müşteri"/>
    <s v="Yeni Satış"/>
    <s v="Hizmet"/>
    <s v="Proje Yönetimi ve Danışmanlık"/>
    <s v="Key Account"/>
    <s v="Univera Satış"/>
    <s v="Saha Satış"/>
    <s v="Yurt İçi"/>
    <s v="Türkiye"/>
    <s v="Dist"/>
  </r>
  <r>
    <m/>
    <m/>
    <x v="442"/>
    <s v="Q4"/>
    <x v="1"/>
    <x v="11"/>
    <m/>
    <s v="KENT GIDA MADDELERİ SAN VE TİC.AŞ."/>
    <s v="SH.01.001"/>
    <s v="Stokbar Panorama - Proje ve Ürün Yönetimi Danışmanlığı Hizmeti"/>
    <s v="Univera - Kent Gıda"/>
    <x v="12"/>
    <s v="Stokbar"/>
    <s v="Standart"/>
    <n v="19600"/>
    <m/>
    <n v="10"/>
    <m/>
    <n v="245000"/>
    <m/>
    <n v="49000"/>
    <m/>
    <n v="196000"/>
    <m/>
    <m/>
    <m/>
    <n v="1000003331"/>
    <m/>
    <m/>
    <s v="Mondelez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442"/>
    <s v="Q4"/>
    <x v="1"/>
    <x v="11"/>
    <m/>
    <s v="BAŞAK PAZARLAMA TEMİZLİK VE GIDA ÜRÜNLERİ LTD ŞTİ"/>
    <s v="SY.01.009"/>
    <s v="Stokbar Panorama - Platform Back Office Kullanıcı Yazılımı"/>
    <s v="Univera - Unilever"/>
    <x v="13"/>
    <s v="Stokbar"/>
    <s v="Standart"/>
    <n v="18525"/>
    <m/>
    <n v="1"/>
    <m/>
    <n v="19500"/>
    <m/>
    <n v="975"/>
    <m/>
    <n v="18525"/>
    <m/>
    <m/>
    <m/>
    <n v="1000003321"/>
    <m/>
    <m/>
    <s v="Unilever"/>
    <s v="Mevcut Müşteri"/>
    <s v="Yeni Satış"/>
    <s v="Lisans"/>
    <s v="Lisans Satışı"/>
    <s v="Key Account"/>
    <s v="Univera Satış"/>
    <s v="Saha Satış"/>
    <s v="Yurt İçi"/>
    <s v="Türkiye"/>
    <s v="Dist"/>
  </r>
  <r>
    <m/>
    <m/>
    <x v="442"/>
    <s v="Q4"/>
    <x v="1"/>
    <x v="11"/>
    <m/>
    <s v="KENT GIDA MADDELERİ SAN VE TİC.AŞ."/>
    <s v="SY.01.009"/>
    <s v="Stokbar Panorama - Platform Back Office Kullanıcı Yazılımı"/>
    <s v="Univera - Kent Gıda"/>
    <x v="12"/>
    <s v="Stokbar"/>
    <s v="Standart"/>
    <n v="4050"/>
    <m/>
    <n v="33"/>
    <m/>
    <n v="445500"/>
    <m/>
    <n v="311850"/>
    <m/>
    <n v="133650"/>
    <m/>
    <m/>
    <m/>
    <n v="1000003331"/>
    <m/>
    <m/>
    <s v="Mondelez"/>
    <s v="Mevcut Müşteri"/>
    <s v="Yeni Satış"/>
    <s v="Lisans"/>
    <s v="Lisans Satışı"/>
    <s v="Key Account"/>
    <s v="Univera Satış"/>
    <s v="Saha Satış"/>
    <s v="Yurt İçi"/>
    <s v="Türkiye"/>
    <s v="Merkez"/>
  </r>
  <r>
    <m/>
    <m/>
    <x v="442"/>
    <s v="Q4"/>
    <x v="1"/>
    <x v="11"/>
    <m/>
    <s v="BAŞAK PAZARLAMA TEMİZLİK VE GIDA ÜRÜNLERİ LTD ŞTİ"/>
    <s v="SY.02.002"/>
    <s v="Stokbar Panorama - Mobil (Android) Kullanıcı Yazılımı"/>
    <s v="Univera - Unilever"/>
    <x v="13"/>
    <s v="Stokbar"/>
    <s v="Standart"/>
    <n v="15300"/>
    <m/>
    <n v="5"/>
    <m/>
    <n v="90000"/>
    <m/>
    <n v="13500"/>
    <m/>
    <n v="76500"/>
    <m/>
    <m/>
    <m/>
    <n v="1000003321"/>
    <m/>
    <m/>
    <s v="Unilever"/>
    <s v="Mevcut Müşteri"/>
    <s v="Yeni Satış"/>
    <s v="Lisans"/>
    <s v="Lisans Satışı"/>
    <s v="Key Account"/>
    <s v="Univera Satış"/>
    <s v="Saha Satış"/>
    <s v="Yurt İçi"/>
    <s v="Türkiye"/>
    <s v="Dist"/>
  </r>
  <r>
    <m/>
    <m/>
    <x v="442"/>
    <s v="Q4"/>
    <x v="1"/>
    <x v="11"/>
    <m/>
    <s v="KENT GIDA MADDELERİ SAN VE TİC.AŞ."/>
    <s v="SY.02.002"/>
    <s v="Stokbar Panorama - Mobil (Android) Kullanıcı Yazılımı"/>
    <s v="Univera - Kent Gıda"/>
    <x v="12"/>
    <s v="Stokbar"/>
    <s v="Standart"/>
    <n v="3900"/>
    <m/>
    <n v="100"/>
    <m/>
    <n v="1300000"/>
    <m/>
    <n v="910000"/>
    <m/>
    <n v="390000"/>
    <m/>
    <m/>
    <m/>
    <n v="1000003331"/>
    <m/>
    <m/>
    <s v="Mondelez"/>
    <s v="Mevcut Müşteri"/>
    <s v="Yeni Satış"/>
    <s v="Lisans"/>
    <s v="Lisans Satışı"/>
    <s v="Key Account"/>
    <s v="Univera Satış"/>
    <s v="Saha Satış"/>
    <s v="Yurt İçi"/>
    <s v="Türkiye"/>
    <s v="Merkez"/>
  </r>
  <r>
    <m/>
    <m/>
    <x v="442"/>
    <s v="Q4"/>
    <x v="1"/>
    <x v="11"/>
    <m/>
    <s v="KENT GIDA MADDELERİ SAN VE TİC.AŞ."/>
    <s v="SH.01.003"/>
    <s v="Stokbar Panorama - Kurulum ve Eğitim Hizmeti"/>
    <s v="Univera - Kent Gıda"/>
    <x v="12"/>
    <s v="Stokbar"/>
    <s v="Standart"/>
    <n v="25000"/>
    <m/>
    <n v="36"/>
    <m/>
    <n v="900000"/>
    <m/>
    <n v="0"/>
    <m/>
    <n v="900000"/>
    <m/>
    <m/>
    <m/>
    <n v="1000003331"/>
    <m/>
    <m/>
    <s v="Mondelez"/>
    <s v="Mevcut Müşteri"/>
    <s v="Yeni Satış"/>
    <s v="Hizmet"/>
    <s v="Kurulum ve Eğitim"/>
    <s v="Key Account"/>
    <s v="Univera Satış"/>
    <s v="Saha Satış"/>
    <s v="Yurt İçi"/>
    <s v="Türkiye"/>
    <s v="Merkez"/>
  </r>
  <r>
    <m/>
    <m/>
    <x v="442"/>
    <s v="Q4"/>
    <x v="1"/>
    <x v="11"/>
    <m/>
    <s v="KENT GIDA MADDELERİ SAN VE TİC.AŞ."/>
    <s v="SH.01.003"/>
    <s v="Stokbar Panorama - Kurulum ve Eğitim Hizmeti"/>
    <s v="Univera - Kent Gıda"/>
    <x v="12"/>
    <s v="Stokbar"/>
    <s v="Standart"/>
    <n v="13440"/>
    <m/>
    <n v="96"/>
    <m/>
    <n v="1612800"/>
    <m/>
    <n v="322560"/>
    <m/>
    <n v="1290240"/>
    <m/>
    <m/>
    <m/>
    <n v="1000003331"/>
    <m/>
    <m/>
    <s v="Mondelez"/>
    <s v="Mevcut Müşteri"/>
    <s v="Yeni Satış"/>
    <s v="Hizmet"/>
    <s v="Kurulum ve Eğitim"/>
    <s v="Key Account"/>
    <s v="Univera Satış"/>
    <s v="Saha Satış"/>
    <s v="Yurt İçi"/>
    <s v="Türkiye"/>
    <s v="Merkez"/>
  </r>
  <r>
    <m/>
    <m/>
    <x v="442"/>
    <s v="Q4"/>
    <x v="1"/>
    <x v="11"/>
    <m/>
    <s v="KENT GIDA MADDELERİ SAN VE TİC.AŞ."/>
    <s v="SH.06.001"/>
    <s v="Stokbar Panorama - Hosting Hizmeti"/>
    <s v="Univera - Kent Gıda"/>
    <x v="12"/>
    <s v="Hosting"/>
    <s v="Stokbar"/>
    <n v="5385.5999999999995"/>
    <m/>
    <n v="12"/>
    <m/>
    <n v="64627.199999999997"/>
    <m/>
    <n v="0"/>
    <m/>
    <n v="64627.199999999997"/>
    <m/>
    <m/>
    <m/>
    <n v="1000003331"/>
    <m/>
    <m/>
    <s v="Mondelez"/>
    <s v="Mevcut Müşteri"/>
    <s v="Yeni Satış"/>
    <s v="Hizmet"/>
    <s v="Hosting"/>
    <s v="Key Account"/>
    <s v="Univera Satış"/>
    <s v="Saha Satış"/>
    <s v="Yurt İçi"/>
    <s v="Türkiye"/>
    <s v="Merkez"/>
  </r>
  <r>
    <m/>
    <m/>
    <x v="442"/>
    <s v="Q4"/>
    <x v="1"/>
    <x v="11"/>
    <m/>
    <s v="BAŞAK PAZARLAMA TEMİZLİK VE GIDA ÜRÜNLERİ LTD ŞTİ"/>
    <s v="SY.01.008"/>
    <s v="Stokbar Panorama - Depo / Lokasyon Yazılımı"/>
    <s v="Univera - Unilever"/>
    <x v="13"/>
    <s v="Stokbar"/>
    <s v="Standart"/>
    <n v="139000"/>
    <m/>
    <n v="1"/>
    <m/>
    <n v="139000"/>
    <m/>
    <n v="0"/>
    <m/>
    <n v="139000"/>
    <m/>
    <m/>
    <m/>
    <n v="1000003321"/>
    <m/>
    <m/>
    <s v="Unilever"/>
    <s v="Mevcut Müşteri"/>
    <s v="Yeni Satış"/>
    <s v="Lisans"/>
    <s v="Lisans Satışı"/>
    <s v="Key Account"/>
    <s v="Univera Satış"/>
    <s v="Saha Satış"/>
    <s v="Yurt İçi"/>
    <s v="Türkiye"/>
    <s v="Dist"/>
  </r>
  <r>
    <m/>
    <m/>
    <x v="442"/>
    <s v="Q4"/>
    <x v="1"/>
    <x v="11"/>
    <m/>
    <s v="KENT GIDA MADDELERİ SAN VE TİC.AŞ."/>
    <s v="SY.01.008"/>
    <s v="Stokbar Panorama - Depo / Lokasyon Yazılımı"/>
    <s v="Univera - Kent Gıda"/>
    <x v="12"/>
    <s v="Stokbar"/>
    <s v="Standart"/>
    <n v="31581"/>
    <m/>
    <n v="33"/>
    <m/>
    <n v="3158100"/>
    <m/>
    <n v="2115927"/>
    <m/>
    <n v="1042173"/>
    <m/>
    <m/>
    <m/>
    <n v="1000003331"/>
    <m/>
    <m/>
    <s v="Mondelez"/>
    <s v="Mevcut Müşteri"/>
    <s v="Yeni Satış"/>
    <s v="Lisans"/>
    <s v="Lisans Satışı"/>
    <s v="Key Account"/>
    <s v="Univera Satış"/>
    <s v="Saha Satış"/>
    <s v="Yurt İçi"/>
    <s v="Türkiye"/>
    <s v="Merkez"/>
  </r>
  <r>
    <m/>
    <m/>
    <x v="442"/>
    <s v="Q4"/>
    <x v="1"/>
    <x v="11"/>
    <m/>
    <s v="KENT GIDA MADDELERİ SAN VE TİC.AŞ."/>
    <s v="SY.01.004"/>
    <s v="Stokbar Panorama - Depo &amp; Sevkiyat Yönetimi &quot;Standart&quot; Çözüm Yazılımı"/>
    <s v="Univera - Kent Gıda"/>
    <x v="12"/>
    <s v="Stokbar"/>
    <s v="Standart"/>
    <n v="88500"/>
    <m/>
    <n v="1"/>
    <m/>
    <n v="590000"/>
    <m/>
    <n v="501500"/>
    <m/>
    <n v="88500"/>
    <m/>
    <m/>
    <m/>
    <n v="1000003331"/>
    <m/>
    <m/>
    <s v="Mondelez"/>
    <s v="Mevcut Müşteri"/>
    <s v="Yeni Satış"/>
    <s v="Lisans"/>
    <s v="Lisans Satışı"/>
    <s v="Key Account"/>
    <s v="Univera Satış"/>
    <s v="Saha Satış"/>
    <s v="Yurt İçi"/>
    <s v="Türkiye"/>
    <s v="Merkez"/>
  </r>
  <r>
    <m/>
    <m/>
    <x v="442"/>
    <s v="Q4"/>
    <x v="1"/>
    <x v="11"/>
    <m/>
    <s v="BAŞAK PAZARLAMA TEMİZLİK VE GIDA ÜRÜNLERİ LTD ŞTİ"/>
    <s v="SH.03.004"/>
    <s v="Stokbar Panorama - Çağrı Merkezi Hizmeti (Depo/Lokasyon)"/>
    <s v="Univera - Unilever"/>
    <x v="13"/>
    <s v="Stokbar"/>
    <s v="Standart"/>
    <n v="54000"/>
    <m/>
    <n v="1"/>
    <m/>
    <n v="60000"/>
    <m/>
    <n v="6000"/>
    <m/>
    <n v="54000"/>
    <m/>
    <m/>
    <m/>
    <n v="1000003321"/>
    <m/>
    <m/>
    <s v="Unilever"/>
    <s v="Mevcut Müşteri"/>
    <s v="Yenileme"/>
    <s v="Hizmet"/>
    <s v="Çağrı Merkezi"/>
    <s v="Key Account"/>
    <s v="Univera Satış"/>
    <s v="Saha Satış"/>
    <s v="Yurt İçi"/>
    <s v="Türkiye"/>
    <s v="Dist"/>
  </r>
  <r>
    <m/>
    <m/>
    <x v="442"/>
    <s v="Q4"/>
    <x v="1"/>
    <x v="11"/>
    <m/>
    <s v="BAŞAK PAZARLAMA TEMİZLİK VE GIDA ÜRÜNLERİ LTD ŞTİ"/>
    <s v="SH.03.004"/>
    <s v="Stokbar Panorama - Çağrı Merkezi Hizmeti (Depo/Lokasyon)"/>
    <s v="Univera - Unilever"/>
    <x v="13"/>
    <s v="Stokbar"/>
    <s v="Standart"/>
    <n v="58800"/>
    <m/>
    <n v="1"/>
    <m/>
    <m/>
    <m/>
    <m/>
    <m/>
    <n v="58800"/>
    <m/>
    <m/>
    <m/>
    <n v="1000003335"/>
    <m/>
    <m/>
    <s v="Unilever"/>
    <s v="Mevcut Müşteri"/>
    <s v="Yenileme"/>
    <s v="Hizmet"/>
    <s v="Çağrı Merkezi"/>
    <s v="Diğer"/>
    <s v="Univera Satış"/>
    <s v="Saha Satış"/>
    <s v="Yurt İçi"/>
    <s v="Türkiye"/>
    <s v="Dist"/>
  </r>
  <r>
    <m/>
    <m/>
    <x v="442"/>
    <s v="Q4"/>
    <x v="1"/>
    <x v="11"/>
    <m/>
    <s v="KENT GIDA MADDELERİ SAN VE TİC.AŞ."/>
    <s v="SH.03.004"/>
    <s v="Stokbar Panorama - Çağrı Merkezi Hizmeti (Depo/Lokasyon)"/>
    <s v="Univera - Kent Gıda"/>
    <x v="12"/>
    <s v="Stokbar"/>
    <s v="Standart"/>
    <n v="2250"/>
    <m/>
    <n v="100"/>
    <m/>
    <n v="500000"/>
    <m/>
    <n v="275000"/>
    <m/>
    <n v="225000"/>
    <m/>
    <m/>
    <m/>
    <n v="1000003331"/>
    <m/>
    <m/>
    <s v="Mondelez"/>
    <s v="Mevcut Müşteri"/>
    <s v="Yeni Satış"/>
    <s v="Hizmet"/>
    <s v="Çağrı Merkezi"/>
    <s v="Key Account"/>
    <s v="Univera Satış"/>
    <s v="Saha Satış"/>
    <s v="Yurt İçi"/>
    <s v="Türkiye"/>
    <s v="Merkez"/>
  </r>
  <r>
    <m/>
    <m/>
    <x v="442"/>
    <s v="Q4"/>
    <x v="1"/>
    <x v="10"/>
    <m/>
    <s v="Danone Tikveşli Gıda ve İçecek San.Ve Tic.A.Ş."/>
    <s v="EH.01.001"/>
    <s v="Enroute Panorama - Proje ve Ürün Yönetimi Danışmanlığı Hizmeti"/>
    <s v="Univera - Danone Tikveşli"/>
    <x v="12"/>
    <s v="Enroute"/>
    <s v="Enterprise"/>
    <n v="11891"/>
    <m/>
    <n v="1"/>
    <m/>
    <n v="11891"/>
    <m/>
    <m/>
    <m/>
    <n v="11891"/>
    <m/>
    <m/>
    <m/>
    <n v="1000002748"/>
    <m/>
    <m/>
    <s v="Danone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442"/>
    <s v="Q4"/>
    <x v="1"/>
    <x v="11"/>
    <m/>
    <s v="ERBAK - ULUDAĞ PAZARLAMA SATIŞ VE DAĞITIM ANONİM ŞİRKETİ/SANAL POS"/>
    <s v="EYS.04.012"/>
    <s v="Enroute Panorama - E-Dönüşüm Modül Yazılımı"/>
    <s v="Univera - Uludağ İçecek"/>
    <x v="19"/>
    <s v="E-Dönüşüm"/>
    <s v="Unidox"/>
    <n v="11431"/>
    <m/>
    <n v="1"/>
    <m/>
    <n v="11431"/>
    <m/>
    <n v="0"/>
    <m/>
    <n v="11431"/>
    <m/>
    <m/>
    <m/>
    <n v="1000003316"/>
    <m/>
    <m/>
    <s v="Uludağ İçecek"/>
    <s v="Mevcut Müşteri"/>
    <s v="Yeni Satış"/>
    <s v="Lisans"/>
    <s v="Lisans Satışı"/>
    <s v="Key Account"/>
    <s v="Univera Satış"/>
    <s v="Saha Satış"/>
    <s v="Yurt İçi"/>
    <s v="Türkiye"/>
    <s v="Merkez"/>
  </r>
  <r>
    <m/>
    <m/>
    <x v="443"/>
    <s v="Q4"/>
    <x v="1"/>
    <x v="11"/>
    <m/>
    <s v="ALPEDO GIDA SAN.VE TİC.A.Ş"/>
    <s v="UH.01.002"/>
    <s v="Unidox Kontör"/>
    <s v="Univera Kontör Satışı"/>
    <x v="6"/>
    <s v="E-Dönüşüm"/>
    <s v="Unidox"/>
    <n v="0.9"/>
    <m/>
    <n v="250000"/>
    <m/>
    <n v="225000"/>
    <m/>
    <n v="0"/>
    <m/>
    <n v="225000"/>
    <m/>
    <m/>
    <m/>
    <s v="1000003342"/>
    <m/>
    <m/>
    <s v="Alpedo"/>
    <s v="Mevcut Müşteri"/>
    <s v="Yeni Satış"/>
    <s v="Kontor"/>
    <s v="Kontor Satışı"/>
    <s v="Diğer"/>
    <s v="Univera Satış"/>
    <s v="Saha Satış"/>
    <s v="Yurt İçi"/>
    <s v="Türkiye"/>
    <s v="Merkez"/>
  </r>
  <r>
    <m/>
    <m/>
    <x v="443"/>
    <s v="Q4"/>
    <x v="1"/>
    <x v="11"/>
    <m/>
    <s v="MYZ ATILIM TOPTAN GIDA PAZARLAMA TİC.LTD.STİ."/>
    <s v="UH.01.002"/>
    <s v="Unidox Kontör"/>
    <s v="Univera Kontör Satışı"/>
    <x v="6"/>
    <s v="E-Dönüşüm"/>
    <s v="Unidox"/>
    <n v="3"/>
    <m/>
    <n v="10000"/>
    <m/>
    <n v="30000"/>
    <m/>
    <n v="0"/>
    <m/>
    <n v="30000"/>
    <m/>
    <m/>
    <m/>
    <s v="1000003349"/>
    <m/>
    <m/>
    <s v="Doğuş Çay"/>
    <s v="Mevcut Müşteri"/>
    <s v="Yeni Satış"/>
    <s v="Kontor"/>
    <s v="Kontor Satışı"/>
    <s v="Diğer"/>
    <s v="Univera Satış"/>
    <s v="Saha Satış"/>
    <s v="Yurt İçi"/>
    <s v="Türkiye"/>
    <s v="Dist"/>
  </r>
  <r>
    <m/>
    <m/>
    <x v="443"/>
    <s v="Q4"/>
    <x v="1"/>
    <x v="11"/>
    <m/>
    <s v="AKDENİZ GIDA TİCARET AŞ."/>
    <s v="SH.02.001"/>
    <s v="Stokbar Panorama - Yazılım Bakımı Hizmeti"/>
    <s v="Univera - Unilever"/>
    <x v="13"/>
    <s v="Stokbar"/>
    <s v="Standart"/>
    <n v="75605.759999999995"/>
    <m/>
    <n v="1"/>
    <m/>
    <n v="78756"/>
    <m/>
    <n v="3150"/>
    <m/>
    <n v="75605.759999999995"/>
    <m/>
    <m/>
    <m/>
    <s v="1000003348"/>
    <m/>
    <m/>
    <s v="Unilever"/>
    <s v="Mevcut Müşteri"/>
    <s v="Yenileme"/>
    <s v="Hizmet"/>
    <s v="Bakım ve Destek Hizmeti"/>
    <s v="Key Account"/>
    <s v="Univera Satış"/>
    <s v="Saha Satış"/>
    <s v="Yurt İçi"/>
    <s v="Türkiye"/>
    <s v="Dist"/>
  </r>
  <r>
    <m/>
    <m/>
    <x v="444"/>
    <s v="Q4"/>
    <x v="1"/>
    <x v="11"/>
    <m/>
    <s v="BAŞAK PAZARLAMA TEMİZLİK VE GIDA ÜRÜNLERİ LTD ŞTİ"/>
    <s v="SH.02.001"/>
    <s v="Stokbar Panorama - Yazılım Bakımı Hizmeti"/>
    <s v="Univera - Unilever"/>
    <x v="13"/>
    <s v="Stokbar"/>
    <s v="Standart"/>
    <n v="58802.236799999999"/>
    <m/>
    <n v="1"/>
    <m/>
    <n v="61252.33"/>
    <m/>
    <n v="2450"/>
    <m/>
    <n v="58802.236799999999"/>
    <m/>
    <m/>
    <m/>
    <n v="1000003365"/>
    <m/>
    <m/>
    <s v="Unilever"/>
    <s v="Mevcut Müşteri"/>
    <s v="Yenileme"/>
    <s v="Hizmet"/>
    <s v="Bakım ve Destek Hizmeti"/>
    <s v="Key Account"/>
    <s v="Univera Satış"/>
    <s v="Saha Satış"/>
    <s v="Yurt İçi"/>
    <s v="Türkiye"/>
    <s v="Dist"/>
  </r>
  <r>
    <m/>
    <m/>
    <x v="443"/>
    <s v="Q4"/>
    <x v="1"/>
    <x v="11"/>
    <m/>
    <s v="EMEKSAR GIDA TURİZM SAN.TİC.LDT.ŞTİ"/>
    <s v="SH.02.001"/>
    <s v="Stokbar Panorama - Yazılım Bakımı Hizmeti"/>
    <s v="Univera - Unilever"/>
    <x v="13"/>
    <s v="Stokbar"/>
    <s v="Standart"/>
    <n v="67202.563200000004"/>
    <m/>
    <n v="1"/>
    <m/>
    <n v="70002.67"/>
    <m/>
    <n v="2800"/>
    <m/>
    <n v="67202.563200000004"/>
    <m/>
    <m/>
    <m/>
    <s v="1000003338"/>
    <m/>
    <m/>
    <s v="Unilever"/>
    <s v="Mevcut Müşteri"/>
    <s v="Yenileme"/>
    <s v="Hizmet"/>
    <s v="Bakım ve Destek Hizmeti"/>
    <s v="Key Account"/>
    <s v="Univera Satış"/>
    <s v="Saha Satış"/>
    <s v="Yurt İçi"/>
    <s v="Türkiye"/>
    <s v="Dist"/>
  </r>
  <r>
    <m/>
    <m/>
    <x v="443"/>
    <s v="Q4"/>
    <x v="1"/>
    <x v="11"/>
    <m/>
    <s v="JTI Tütün Ürünleri Pazarlama A.Ş."/>
    <s v="QH.06.001"/>
    <s v="Quest Panorama - Yazılım Geliştirme Hizmeti"/>
    <s v="Univera - JTI"/>
    <x v="13"/>
    <s v="Quest"/>
    <s v="Enterprise "/>
    <n v="11899.999999999998"/>
    <m/>
    <n v="17.170000000000002"/>
    <m/>
    <n v="204323"/>
    <m/>
    <n v="0"/>
    <m/>
    <n v="204323"/>
    <m/>
    <m/>
    <m/>
    <s v="1000003337"/>
    <m/>
    <m/>
    <s v="JTI"/>
    <s v="Mevcut Müşteri"/>
    <s v="Yeni Satış"/>
    <s v="Hizmet"/>
    <s v="Yazılım Geliştirme"/>
    <s v="Key Account"/>
    <s v="Univera Satış"/>
    <s v="Saha Satış"/>
    <s v="Yurt İçi"/>
    <s v="Türkiye"/>
    <s v="Merkez"/>
  </r>
  <r>
    <m/>
    <m/>
    <x v="443"/>
    <s v="Q4"/>
    <x v="1"/>
    <x v="11"/>
    <m/>
    <s v="Mey İçki Sanayi ve Ticaret A.Ş."/>
    <s v="QH.06.001"/>
    <s v="Quest Panorama - Yazılım Geliştirme Hizmeti"/>
    <s v="Univera - Mey İçki"/>
    <x v="18"/>
    <s v="Quest"/>
    <s v="Enterprise "/>
    <n v="9998"/>
    <m/>
    <n v="8"/>
    <m/>
    <n v="79984"/>
    <m/>
    <n v="0"/>
    <m/>
    <n v="79984"/>
    <m/>
    <m/>
    <m/>
    <s v="1000003350"/>
    <m/>
    <m/>
    <s v="Mey İçki"/>
    <s v="Mevcut Müşteri"/>
    <s v="Yeni Satış"/>
    <s v="Hizmet"/>
    <s v="Yazılım Geliştirme"/>
    <s v="Key Account"/>
    <s v="Univera Satış"/>
    <s v="Saha Satış"/>
    <s v="Yurt İçi"/>
    <s v="Türkiye"/>
    <s v="Merkez"/>
  </r>
  <r>
    <m/>
    <m/>
    <x v="443"/>
    <s v="Q4"/>
    <x v="1"/>
    <x v="11"/>
    <m/>
    <s v="Mey İçki Sanayi ve Ticaret A.Ş."/>
    <s v="QH.06.001"/>
    <s v="Quest Panorama - Yazılım Geliştirme Hizmeti"/>
    <s v="Univera - Mey İçki"/>
    <x v="18"/>
    <s v="Quest"/>
    <s v="Enterprise "/>
    <n v="20825"/>
    <m/>
    <n v="4"/>
    <m/>
    <n v="98000"/>
    <m/>
    <n v="14700"/>
    <m/>
    <n v="83300"/>
    <m/>
    <m/>
    <m/>
    <s v="1000003350"/>
    <m/>
    <m/>
    <s v="Mey İçki"/>
    <s v="Mevcut Müşteri"/>
    <s v="Yeni Satış"/>
    <s v="Hizmet"/>
    <s v="Yazılım Geliştirme"/>
    <s v="Key Account"/>
    <s v="Univera Satış"/>
    <s v="Saha Satış"/>
    <s v="Yurt İçi"/>
    <s v="Türkiye"/>
    <s v="Merkez"/>
  </r>
  <r>
    <m/>
    <m/>
    <x v="443"/>
    <s v="Q4"/>
    <x v="1"/>
    <x v="11"/>
    <m/>
    <s v="JTI Tütün Ürünleri Pazarlama A.Ş."/>
    <s v="QH.07.001"/>
    <s v="Quest Panorama - Rapor Geliştirme Hizmeti"/>
    <s v="Univera - JTI"/>
    <x v="13"/>
    <s v="Quest"/>
    <s v="Enterprise "/>
    <n v="11900"/>
    <m/>
    <n v="4.2"/>
    <m/>
    <n v="49980"/>
    <m/>
    <n v="0"/>
    <m/>
    <n v="49980"/>
    <m/>
    <m/>
    <m/>
    <s v="1000003337"/>
    <m/>
    <m/>
    <s v="JTI"/>
    <s v="Mevcut Müşteri"/>
    <s v="Yeni Satış"/>
    <s v="Hizmet"/>
    <s v="Rapor Geliştirme"/>
    <s v="Key Account"/>
    <s v="Univera Satış"/>
    <s v="Saha Satış"/>
    <s v="Yurt İçi"/>
    <s v="Türkiye"/>
    <s v="Merkez"/>
  </r>
  <r>
    <m/>
    <m/>
    <x v="443"/>
    <s v="Q4"/>
    <x v="1"/>
    <x v="11"/>
    <m/>
    <s v="JTI Tütün Ürünleri Pazarlama A.Ş."/>
    <s v="QH.01.001"/>
    <s v="Quest Panorama - Proje ve Ürün Yönetimi Danışmanlığı Hizmeti"/>
    <s v="Univera - JTI"/>
    <x v="13"/>
    <s v="Quest"/>
    <s v="Enterprise "/>
    <n v="11100.92"/>
    <m/>
    <n v="22.75"/>
    <m/>
    <n v="252545.93"/>
    <m/>
    <n v="0"/>
    <m/>
    <n v="252545.93"/>
    <m/>
    <m/>
    <m/>
    <s v="1000003337"/>
    <m/>
    <m/>
    <s v="JTI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443"/>
    <s v="Q4"/>
    <x v="1"/>
    <x v="11"/>
    <m/>
    <s v="Mey İçki Sanayi ve Ticaret A.Ş."/>
    <s v="QH.01.001"/>
    <s v="Quest Panorama - Proje ve Ürün Yönetimi Danışmanlığı Hizmeti"/>
    <s v="Univera - Mey İçki"/>
    <x v="18"/>
    <s v="Quest"/>
    <s v="Enterprise "/>
    <n v="11241"/>
    <m/>
    <n v="7"/>
    <m/>
    <n v="78687"/>
    <m/>
    <n v="0"/>
    <m/>
    <n v="78687"/>
    <m/>
    <m/>
    <m/>
    <s v="1000003350"/>
    <m/>
    <m/>
    <s v="Mey İçki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443"/>
    <s v="Q4"/>
    <x v="1"/>
    <x v="11"/>
    <m/>
    <s v="Mey İçki Sanayi ve Ticaret A.Ş."/>
    <s v="QH.01.001"/>
    <s v="Quest Panorama - Proje ve Ürün Yönetimi Danışmanlığı Hizmeti"/>
    <s v="Univera - Mey İçki"/>
    <x v="18"/>
    <s v="Quest"/>
    <s v="Enterprise "/>
    <n v="20825"/>
    <m/>
    <n v="2"/>
    <m/>
    <n v="49000"/>
    <m/>
    <n v="7350"/>
    <m/>
    <n v="41650"/>
    <m/>
    <m/>
    <m/>
    <s v="1000003350"/>
    <m/>
    <m/>
    <s v="Mey İçki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443"/>
    <s v="Q4"/>
    <x v="1"/>
    <x v="10"/>
    <m/>
    <s v="Danone Tikveşli Gıda ve İçecek San.Ve Tic.A.Ş."/>
    <s v="EH.05.001"/>
    <s v="Enroute Panorama - Yazılım Geliştirme Hizmeti"/>
    <s v="Univera - Danone Tikveşli"/>
    <x v="12"/>
    <s v="Enroute"/>
    <s v="Enterprise"/>
    <n v="19600"/>
    <m/>
    <n v="2"/>
    <m/>
    <n v="39200"/>
    <m/>
    <m/>
    <m/>
    <n v="39200"/>
    <m/>
    <m/>
    <m/>
    <n v="1000002748"/>
    <m/>
    <m/>
    <s v="Danone"/>
    <s v="Mevcut Müşteri"/>
    <s v="Yeni Satış"/>
    <s v="Hizmet"/>
    <s v="Yazılım Geliştirme"/>
    <s v="Key Account"/>
    <s v="Univera Satış"/>
    <s v="Saha Satış"/>
    <s v="Yurt İçi"/>
    <s v="Türkiye"/>
    <s v="Merkez"/>
  </r>
  <r>
    <m/>
    <m/>
    <x v="443"/>
    <s v="Q4"/>
    <x v="1"/>
    <x v="10"/>
    <m/>
    <s v="Danone Tikveşli Gıda ve İçecek San.Ve Tic.A.Ş."/>
    <s v="EH.05.001"/>
    <s v="Enroute Panorama - Yazılım Geliştirme Hizmeti"/>
    <s v="Univera - Danone Tikveşli"/>
    <x v="12"/>
    <s v="Enroute"/>
    <s v="Enterprise"/>
    <n v="-19600"/>
    <m/>
    <n v="2"/>
    <m/>
    <n v="39200"/>
    <m/>
    <m/>
    <m/>
    <n v="-39200"/>
    <m/>
    <m/>
    <m/>
    <n v="1000002748"/>
    <m/>
    <m/>
    <s v="Danone"/>
    <s v="Mevcut Müşteri"/>
    <s v="Yeni Satış"/>
    <s v="Hizmet"/>
    <s v="Yazılım Geliştirme"/>
    <s v="Key Account"/>
    <s v="Univera Satış"/>
    <s v="Saha Satış"/>
    <s v="Yurt İçi"/>
    <s v="Türkiye"/>
    <s v="Merkez"/>
  </r>
  <r>
    <m/>
    <m/>
    <x v="444"/>
    <s v="Q4"/>
    <x v="1"/>
    <x v="10"/>
    <m/>
    <s v="Nestle Turkiye Gida San A.S."/>
    <s v="EH.05.001"/>
    <s v="Enroute Panorama - Yazılım Geliştirme Hizmeti"/>
    <s v="Univera - Nestle Retail"/>
    <x v="12"/>
    <s v="Enroute"/>
    <s v="Enterprise"/>
    <n v="17150"/>
    <m/>
    <n v="31"/>
    <m/>
    <n v="531650"/>
    <m/>
    <m/>
    <m/>
    <n v="531650"/>
    <m/>
    <m/>
    <m/>
    <n v="1000002797"/>
    <m/>
    <m/>
    <s v="Nestle"/>
    <s v="Mevcut Müşteri"/>
    <s v="Yeni Satış"/>
    <s v="Hizmet"/>
    <s v="Yazılım Geliştirme"/>
    <s v="Key Account"/>
    <s v="Univera Satış"/>
    <s v="Saha Satış"/>
    <s v="Yurt İçi"/>
    <s v="Türkiye"/>
    <s v="Merkez"/>
  </r>
  <r>
    <m/>
    <m/>
    <x v="443"/>
    <s v="Q4"/>
    <x v="1"/>
    <x v="10"/>
    <m/>
    <s v="Mey İçki Sanayi ve Ticaret A.Ş."/>
    <s v="EH.02.001"/>
    <s v="Enroute Panorama - Yazılım Bakımı, Yaşatma ve Merkezi Destek Hizmeti"/>
    <s v="Univera - Mey İçki"/>
    <x v="18"/>
    <s v="Enroute"/>
    <s v="Enterprise"/>
    <n v="583996.49"/>
    <m/>
    <n v="1"/>
    <m/>
    <n v="583996.49"/>
    <m/>
    <m/>
    <m/>
    <n v="583996.49"/>
    <m/>
    <m/>
    <m/>
    <n v="1000002776"/>
    <m/>
    <m/>
    <s v="Mey İçki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444"/>
    <s v="Q4"/>
    <x v="1"/>
    <x v="10"/>
    <m/>
    <s v="Nestle Turkiye Gida San A.S."/>
    <s v="EH.01.001"/>
    <s v="Enroute Panorama - Proje ve Ürün Yönetimi Danışmanlığı Hizmeti"/>
    <s v="Univera - Nestle Retail"/>
    <x v="12"/>
    <s v="Enroute"/>
    <s v="Enterprise"/>
    <n v="11760"/>
    <m/>
    <n v="14"/>
    <m/>
    <n v="164640"/>
    <m/>
    <m/>
    <m/>
    <n v="164640"/>
    <m/>
    <m/>
    <m/>
    <n v="1000002797"/>
    <m/>
    <m/>
    <s v="Nestle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443"/>
    <s v="Q4"/>
    <x v="1"/>
    <x v="10"/>
    <m/>
    <s v="Mey İçki Sanayi ve Ticaret A.Ş."/>
    <s v="EH.03.001"/>
    <s v="Enroute Panorama - Çağrı Merkezi Hizmeti (MSD)"/>
    <s v="Univera - Mey İçki"/>
    <x v="18"/>
    <s v="Enroute"/>
    <s v="Enterprise"/>
    <n v="647185.75"/>
    <m/>
    <n v="1"/>
    <m/>
    <n v="647185.75"/>
    <m/>
    <m/>
    <m/>
    <n v="647185.75"/>
    <m/>
    <m/>
    <m/>
    <n v="1000002778"/>
    <m/>
    <m/>
    <s v="Mey İçki"/>
    <s v="Mevcut Müşteri"/>
    <s v="Yenileme"/>
    <s v="Hizmet"/>
    <s v="Çağrı Merkezi"/>
    <s v="Key Account"/>
    <s v="Univera Satış"/>
    <s v="Saha Satış"/>
    <s v="Yurt İçi"/>
    <s v="Türkiye"/>
    <s v="Merkez"/>
  </r>
  <r>
    <m/>
    <m/>
    <x v="443"/>
    <s v="Q4"/>
    <x v="1"/>
    <x v="10"/>
    <m/>
    <s v="Mey İçki Sanayi ve Ticaret A.Ş."/>
    <s v="EY.05.009"/>
    <s v="Enroute Panorama - Business Analytics - Qlik Sense Analyzer User Yazılımı (Bakım olacak)"/>
    <s v="Univera - Mey İçki"/>
    <x v="18"/>
    <s v="Enroute"/>
    <s v="QLIK - Outsource"/>
    <n v="468115.07980000001"/>
    <m/>
    <n v="1"/>
    <m/>
    <n v="9566"/>
    <m/>
    <m/>
    <m/>
    <n v="468115.07980000001"/>
    <m/>
    <m/>
    <m/>
    <n v="1000002783"/>
    <m/>
    <m/>
    <s v="Mey İçki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445"/>
    <s v="Q4"/>
    <x v="1"/>
    <x v="11"/>
    <m/>
    <s v="ACARLAR TİC.SAN. VE TURİZM A.Ş."/>
    <s v="UH.01.002"/>
    <s v="Unidox Kontör"/>
    <s v="Univera - Nestle Waters"/>
    <x v="6"/>
    <s v="E-Dönüşüm"/>
    <s v="Unidox"/>
    <n v="1"/>
    <m/>
    <n v="500000"/>
    <m/>
    <m/>
    <m/>
    <m/>
    <m/>
    <n v="500000"/>
    <m/>
    <m/>
    <m/>
    <n v="1000003375"/>
    <m/>
    <m/>
    <s v="Nestle"/>
    <s v="Mevcut Müşteri"/>
    <s v="Yeni Satış"/>
    <s v="Kontor"/>
    <s v="Kontor Satışı"/>
    <s v="Key Account"/>
    <s v="Univera Satış"/>
    <s v="Saha Satış"/>
    <s v="Yurt İçi"/>
    <s v="Türkiye"/>
    <s v="Dist"/>
  </r>
  <r>
    <m/>
    <m/>
    <x v="445"/>
    <s v="Q4"/>
    <x v="1"/>
    <x v="11"/>
    <m/>
    <s v="BEYHAN BAŞOĞLU"/>
    <s v="UH.01.002"/>
    <s v="Unidox Kontör"/>
    <s v="Univera Kontör Satışı"/>
    <x v="21"/>
    <s v="E-Dönüşüm"/>
    <s v="Unidox"/>
    <n v="2.92"/>
    <m/>
    <n v="25000"/>
    <m/>
    <m/>
    <m/>
    <m/>
    <m/>
    <n v="73000"/>
    <m/>
    <m/>
    <m/>
    <n v="1000003395"/>
    <m/>
    <m/>
    <s v="Beyhan Başoğlu"/>
    <s v="Yeni Müşteri"/>
    <s v="Yeni Satış"/>
    <s v="Kontor"/>
    <s v="Kontor Satışı"/>
    <s v="Diğer"/>
    <s v="Univera Satış"/>
    <s v="Saha Satış"/>
    <s v="Yurt İçi"/>
    <s v="Türkiye"/>
    <s v="Merkez"/>
  </r>
  <r>
    <m/>
    <m/>
    <x v="445"/>
    <s v="Q4"/>
    <x v="1"/>
    <x v="11"/>
    <m/>
    <s v="EMEKSAR GIDA TURİZM SAN.TİC.LDT.ŞTİ"/>
    <s v="SH.02.001"/>
    <s v="Stokbar Panorama - Yazılım Bakımı Hizmeti"/>
    <s v="Univera - Unilever"/>
    <x v="13"/>
    <s v="Stokbar"/>
    <s v="Standart"/>
    <n v="25992.92"/>
    <m/>
    <n v="1"/>
    <m/>
    <m/>
    <m/>
    <m/>
    <m/>
    <n v="25992.92"/>
    <m/>
    <m/>
    <m/>
    <n v="1000003389"/>
    <m/>
    <m/>
    <s v="Unilever"/>
    <s v="Mevcut Müşteri"/>
    <s v="Yenileme"/>
    <s v="Hizmet"/>
    <s v="Bakım ve Destek Hizmeti"/>
    <s v="Diğer"/>
    <s v="Univera Satış"/>
    <s v="Saha Satış"/>
    <s v="Yurt İçi"/>
    <s v="Türkiye"/>
    <s v="Dist"/>
  </r>
  <r>
    <m/>
    <m/>
    <x v="445"/>
    <s v="Q4"/>
    <x v="1"/>
    <x v="11"/>
    <m/>
    <s v="Karadeniz Gıda ve Temizlik Maddeleri tic. Ltd. şti."/>
    <s v="SH.02.001"/>
    <s v="Stokbar Panorama - Yazılım Bakımı Hizmeti"/>
    <s v="Univera - Unilever"/>
    <x v="13"/>
    <s v="Stokbar"/>
    <s v="Standart"/>
    <n v="25992.92"/>
    <m/>
    <n v="1"/>
    <m/>
    <m/>
    <m/>
    <m/>
    <m/>
    <n v="25992.92"/>
    <m/>
    <m/>
    <m/>
    <n v="1000003392"/>
    <m/>
    <m/>
    <s v="Unilever"/>
    <s v="Mevcut Müşteri"/>
    <s v="Yenileme"/>
    <s v="Hizmet"/>
    <s v="Bakım ve Destek Hizmeti"/>
    <s v="Diğer"/>
    <s v="Univera Satış"/>
    <s v="Saha Satış"/>
    <s v="Yurt İçi"/>
    <s v="Türkiye"/>
    <s v="Dist"/>
  </r>
  <r>
    <m/>
    <m/>
    <x v="445"/>
    <s v="Q4"/>
    <x v="1"/>
    <x v="11"/>
    <m/>
    <s v="MNK GIDA SAN. ve Tic. A.Ş"/>
    <s v="SH.02.001"/>
    <s v="Stokbar Panorama - Yazılım Bakımı Hizmeti"/>
    <s v="Univera - Unilever"/>
    <x v="13"/>
    <s v="Stokbar"/>
    <s v="Standart"/>
    <n v="25992.92"/>
    <m/>
    <n v="1"/>
    <m/>
    <m/>
    <m/>
    <m/>
    <m/>
    <n v="25992.92"/>
    <m/>
    <m/>
    <m/>
    <n v="1000003380"/>
    <m/>
    <m/>
    <s v="Unilever"/>
    <s v="Mevcut Müşteri"/>
    <s v="Yenileme"/>
    <s v="Hizmet"/>
    <s v="Bakım ve Destek Hizmeti"/>
    <s v="Diğer"/>
    <s v="Univera Satış"/>
    <s v="Saha Satış"/>
    <s v="Yurt İçi"/>
    <s v="Türkiye"/>
    <s v="Dist"/>
  </r>
  <r>
    <m/>
    <m/>
    <x v="445"/>
    <s v="Q4"/>
    <x v="1"/>
    <x v="11"/>
    <m/>
    <s v="WAGNER KABLO A.Ş."/>
    <s v="SH.02.001"/>
    <s v="Stokbar Panorama - Yazılım Bakımı Hizmeti"/>
    <s v="Univera - Wagner Kablo"/>
    <x v="12"/>
    <s v="Stokbar"/>
    <s v="Standart"/>
    <n v="166139.57"/>
    <m/>
    <n v="1"/>
    <m/>
    <m/>
    <m/>
    <m/>
    <m/>
    <n v="166139.57"/>
    <m/>
    <m/>
    <m/>
    <n v="1000003382"/>
    <m/>
    <m/>
    <s v="Wagner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445"/>
    <s v="Q4"/>
    <x v="1"/>
    <x v="11"/>
    <m/>
    <s v="EMEKSAR GIDA TURİZM SAN.TİC.LDT.ŞTİ"/>
    <s v="SH.03.004"/>
    <s v="Stokbar Panorama - Çağrı Merkezi Hizmeti (Depo/Lokasyon)"/>
    <s v="Univera - Unilever"/>
    <x v="13"/>
    <s v="Stokbar"/>
    <s v="Standart"/>
    <n v="58800"/>
    <m/>
    <n v="1"/>
    <m/>
    <m/>
    <m/>
    <m/>
    <m/>
    <n v="58800"/>
    <m/>
    <m/>
    <m/>
    <n v="1000003389"/>
    <m/>
    <m/>
    <s v="Unilever"/>
    <s v="Mevcut Müşteri"/>
    <s v="Yenileme"/>
    <s v="Hizmet"/>
    <s v="Çağrı Merkezi"/>
    <s v="Diğer"/>
    <s v="Univera Satış"/>
    <s v="Saha Satış"/>
    <s v="Yurt İçi"/>
    <s v="Türkiye"/>
    <s v="Dist"/>
  </r>
  <r>
    <m/>
    <m/>
    <x v="445"/>
    <s v="Q4"/>
    <x v="1"/>
    <x v="11"/>
    <m/>
    <s v="Karadeniz Gıda ve Temizlik Maddeleri tic. Ltd. şti."/>
    <s v="SH.03.004"/>
    <s v="Stokbar Panorama - Çağrı Merkezi Hizmeti (Depo/Lokasyon)"/>
    <s v="Univera - Unilever"/>
    <x v="13"/>
    <s v="Stokbar"/>
    <s v="Standart"/>
    <n v="58800"/>
    <m/>
    <n v="1"/>
    <m/>
    <m/>
    <m/>
    <m/>
    <m/>
    <n v="58800"/>
    <m/>
    <m/>
    <m/>
    <n v="1000003392"/>
    <m/>
    <m/>
    <s v="Unilever"/>
    <s v="Mevcut Müşteri"/>
    <s v="Yenileme"/>
    <s v="Hizmet"/>
    <s v="Çağrı Merkezi"/>
    <s v="Diğer"/>
    <s v="Univera Satış"/>
    <s v="Saha Satış"/>
    <s v="Yurt İçi"/>
    <s v="Türkiye"/>
    <s v="Dist"/>
  </r>
  <r>
    <m/>
    <m/>
    <x v="445"/>
    <s v="Q4"/>
    <x v="1"/>
    <x v="11"/>
    <m/>
    <s v="MNK GIDA SAN. ve Tic. A.Ş"/>
    <s v="SH.03.004"/>
    <s v="Stokbar Panorama - Çağrı Merkezi Hizmeti (Depo/Lokasyon)"/>
    <s v="Univera - Unilever"/>
    <x v="13"/>
    <s v="Stokbar"/>
    <s v="Standart"/>
    <n v="58800"/>
    <m/>
    <n v="1"/>
    <m/>
    <m/>
    <m/>
    <m/>
    <m/>
    <n v="58800"/>
    <m/>
    <m/>
    <m/>
    <n v="1000003380"/>
    <m/>
    <m/>
    <s v="Unilever"/>
    <s v="Mevcut Müşteri"/>
    <s v="Yenileme"/>
    <s v="Hizmet"/>
    <s v="Çağrı Merkezi"/>
    <s v="Diğer"/>
    <s v="Univera Satış"/>
    <s v="Saha Satış"/>
    <s v="Yurt İçi"/>
    <s v="Türkiye"/>
    <s v="Dist"/>
  </r>
  <r>
    <m/>
    <m/>
    <x v="445"/>
    <s v="Q4"/>
    <x v="1"/>
    <x v="10"/>
    <m/>
    <s v="BMC Otomotiv Sanayi ve Ticaret A. Ş."/>
    <s v="EH.05.001"/>
    <s v="Enroute Panorama - Yazılım Geliştirme Hizmeti"/>
    <s v="Univera - BMC"/>
    <x v="13"/>
    <s v="Enroute"/>
    <s v="Enterprise"/>
    <n v="11891.76"/>
    <m/>
    <n v="2.5"/>
    <m/>
    <n v="29729.4"/>
    <m/>
    <m/>
    <m/>
    <n v="29729.4"/>
    <m/>
    <m/>
    <m/>
    <n v="1000002826"/>
    <m/>
    <m/>
    <s v="BMC"/>
    <s v="Mevcut Müşteri"/>
    <s v="Yeni Satış"/>
    <s v="Hizmet"/>
    <s v="Yazılım Geliştirme"/>
    <s v="Key Account"/>
    <s v="Univera Satış"/>
    <s v="Saha Satış"/>
    <s v="Yurt İçi"/>
    <s v="Türkiye"/>
    <s v="Merkez"/>
  </r>
  <r>
    <m/>
    <m/>
    <x v="445"/>
    <s v="Q4"/>
    <x v="1"/>
    <x v="10"/>
    <m/>
    <s v="BMC Otomotiv Sanayi ve Ticaret A. Ş."/>
    <s v="EH.05.001"/>
    <s v="Enroute Panorama - Yazılım Geliştirme Hizmeti"/>
    <s v="Univera - BMC"/>
    <x v="13"/>
    <s v="Enroute"/>
    <s v="Enterprise"/>
    <n v="19600"/>
    <m/>
    <n v="0.5"/>
    <m/>
    <n v="9800"/>
    <m/>
    <m/>
    <m/>
    <n v="9800"/>
    <m/>
    <m/>
    <m/>
    <n v="1000002827"/>
    <m/>
    <m/>
    <s v="BMC"/>
    <s v="Mevcut Müşteri"/>
    <s v="Yeni Satış"/>
    <s v="Hizmet"/>
    <s v="Yazılım Geliştirme"/>
    <s v="Key Account"/>
    <s v="Univera Satış"/>
    <s v="Saha Satış"/>
    <s v="Yurt İçi"/>
    <s v="Türkiye"/>
    <s v="Merkez"/>
  </r>
  <r>
    <m/>
    <m/>
    <x v="445"/>
    <s v="Q4"/>
    <x v="1"/>
    <x v="10"/>
    <m/>
    <s v="DOĞUŞ ÇAY VE GIDA MADD.ÜRT.PAZ.İTH.İHR.A.Ş"/>
    <s v="EH.02.001"/>
    <s v="Enroute Panorama - Yazılım Bakımı, Yaşatma ve Merkezi Destek Hizmeti"/>
    <s v="Univera Doğuş Çay Projesi"/>
    <x v="12"/>
    <s v="Enroute"/>
    <s v="Enterprise"/>
    <n v="10725"/>
    <m/>
    <n v="1"/>
    <m/>
    <n v="10725"/>
    <m/>
    <m/>
    <m/>
    <n v="10725"/>
    <m/>
    <m/>
    <m/>
    <n v="1000002809"/>
    <m/>
    <m/>
    <s v="Doğuş Çay"/>
    <s v="Mevcut Müşteri"/>
    <s v="Yeni Satış"/>
    <s v="Hizmet"/>
    <s v="Bakım ve Destek Hizmeti"/>
    <s v="Key Account"/>
    <s v="Univera Satış"/>
    <s v="Saha Satış"/>
    <s v="Yurt İçi"/>
    <s v="Türkiye"/>
    <s v="Merkez"/>
  </r>
  <r>
    <m/>
    <m/>
    <x v="445"/>
    <s v="Q4"/>
    <x v="1"/>
    <x v="10"/>
    <m/>
    <s v="PERNOD RICARD İSTANBUL İÇ VE DIŞ TİC. LTD. ŞTİ"/>
    <s v="EH.02.001"/>
    <s v="Enroute Panorama - Yazılım Bakımı, Yaşatma ve Merkezi Destek Hizmeti"/>
    <s v="Univera - Pernod Ricard"/>
    <x v="13"/>
    <s v="Enroute"/>
    <s v="Enterprise"/>
    <n v="99500"/>
    <m/>
    <n v="1"/>
    <m/>
    <m/>
    <m/>
    <m/>
    <m/>
    <n v="99500"/>
    <m/>
    <m/>
    <m/>
    <n v="1000002868"/>
    <m/>
    <m/>
    <s v="Pernod Ricard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445"/>
    <s v="Q4"/>
    <x v="1"/>
    <x v="10"/>
    <m/>
    <s v="Mey İçki Sanayi ve Ticaret A.Ş."/>
    <s v="EH.03.003"/>
    <s v="Enroute Panorama - Uzman Destek Hizmeti"/>
    <s v="Univera - Mey İçki"/>
    <x v="18"/>
    <s v="Enroute"/>
    <s v="Enterprise"/>
    <n v="90000"/>
    <m/>
    <n v="4"/>
    <m/>
    <n v="360000"/>
    <m/>
    <m/>
    <m/>
    <n v="360000"/>
    <m/>
    <m/>
    <m/>
    <n v="1000002802"/>
    <m/>
    <m/>
    <s v="Mey İçki"/>
    <s v="Mevcut Müşteri"/>
    <s v="Yenileme"/>
    <s v="Hizmet"/>
    <s v="Uzman Destek Hizmeti"/>
    <s v="Key Account"/>
    <s v="Univera Satış"/>
    <s v="Saha Satış"/>
    <s v="Yurt İçi"/>
    <s v="Türkiye"/>
    <s v="Merkez"/>
  </r>
  <r>
    <m/>
    <m/>
    <x v="445"/>
    <s v="Q4"/>
    <x v="1"/>
    <x v="10"/>
    <m/>
    <s v="Nestle Turkiye Gida San A.S."/>
    <s v="EH.05.002"/>
    <s v="Enroute Panorama - Rapor Geliştirme Hizmeti"/>
    <s v="Univera - Nestle Retail"/>
    <x v="12"/>
    <s v="Enroute"/>
    <s v="Enterprise"/>
    <n v="17150"/>
    <m/>
    <n v="3"/>
    <m/>
    <n v="51450"/>
    <m/>
    <m/>
    <m/>
    <n v="51450"/>
    <m/>
    <m/>
    <m/>
    <n v="1000002797"/>
    <m/>
    <m/>
    <s v="Nestle"/>
    <s v="Mevcut Müşteri"/>
    <s v="Yeni Satış"/>
    <s v="Hizmet"/>
    <s v="Rapor Geliştirme"/>
    <s v="Key Account"/>
    <s v="Univera Satış"/>
    <s v="Saha Satış"/>
    <s v="Yurt İçi"/>
    <s v="Türkiye"/>
    <s v="Merkez"/>
  </r>
  <r>
    <m/>
    <m/>
    <x v="445"/>
    <s v="Q4"/>
    <x v="1"/>
    <x v="10"/>
    <m/>
    <s v="PERNOD RICARD İSTANBUL İÇ VE DIŞ TİC. LTD. ŞTİ"/>
    <s v="EH.05.002"/>
    <s v="Enroute Panorama - Rapor Geliştirme Hizmeti"/>
    <s v="Univera - Pernod Ricard"/>
    <x v="13"/>
    <s v="Enroute"/>
    <s v="Enterprise"/>
    <n v="8261.51"/>
    <m/>
    <n v="4.8600000000000003"/>
    <m/>
    <m/>
    <m/>
    <m/>
    <m/>
    <n v="40150.938600000001"/>
    <m/>
    <m/>
    <m/>
    <n v="1000002875"/>
    <m/>
    <m/>
    <s v="Pernod Ricard"/>
    <s v="Mevcut Müşteri"/>
    <s v="Yeni Satış"/>
    <s v="Hizmet"/>
    <s v="Rapor Geliştirme"/>
    <s v="Key Account"/>
    <s v="Univera Satış"/>
    <s v="Saha Satış"/>
    <s v="Yurt İçi"/>
    <s v="Türkiye"/>
    <s v="Merkez"/>
  </r>
  <r>
    <m/>
    <m/>
    <x v="445"/>
    <s v="Q4"/>
    <x v="1"/>
    <x v="10"/>
    <m/>
    <s v="Şölen Çikolata Gıda Sanayi Ve Ticaret A. Ş."/>
    <s v="EH.05.002"/>
    <s v="Enroute Panorama - Rapor Geliştirme Hizmeti"/>
    <s v="Univera - Şölen"/>
    <x v="19"/>
    <s v="Enroute"/>
    <s v="Enterprise"/>
    <n v="17500"/>
    <m/>
    <n v="2"/>
    <m/>
    <n v="35000"/>
    <m/>
    <m/>
    <m/>
    <n v="35000"/>
    <m/>
    <m/>
    <m/>
    <n v="1000002806"/>
    <m/>
    <m/>
    <s v="Şölen"/>
    <s v="Mevcut Müşteri"/>
    <s v="Yeni Satış"/>
    <s v="Hizmet"/>
    <s v="Rapor Geliştirme"/>
    <s v="Key Account"/>
    <s v="Univera Satış"/>
    <s v="Saha Satış"/>
    <s v="Yurt İçi"/>
    <s v="Türkiye"/>
    <s v="Merkez"/>
  </r>
  <r>
    <m/>
    <m/>
    <x v="445"/>
    <s v="Q4"/>
    <x v="1"/>
    <x v="10"/>
    <m/>
    <s v="PERNOD RICARD İSTANBUL İÇ VE DIŞ TİC. LTD. ŞTİ"/>
    <s v="EH.01.001"/>
    <s v="Enroute Panorama - Proje ve Ürün Yönetimi Danışmanlığı Hizmeti"/>
    <s v="Univera - Pernod Ricard"/>
    <x v="13"/>
    <s v="Enroute"/>
    <s v="Enterprise"/>
    <n v="9638.42"/>
    <m/>
    <n v="4.13"/>
    <m/>
    <m/>
    <m/>
    <m/>
    <m/>
    <n v="39806.674599999998"/>
    <m/>
    <m/>
    <m/>
    <n v="1000002875"/>
    <m/>
    <m/>
    <s v="Pernod Ricard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445"/>
    <s v="Q4"/>
    <x v="1"/>
    <x v="10"/>
    <m/>
    <s v="DOĞUŞ ÇAY VE GIDA MADD.ÜRT.PAZ.İTH.İHR.A.Ş"/>
    <s v="EY.01.021"/>
    <s v="Enroute Panorama - Dağıtım Kanalı (Bayi/Distribütör/Şube) Yazılımı"/>
    <s v="Univera Doğuş Çay Projesi"/>
    <x v="12"/>
    <s v="Enroute"/>
    <s v="Enterprise"/>
    <n v="48750"/>
    <m/>
    <n v="1"/>
    <m/>
    <n v="48750"/>
    <m/>
    <m/>
    <m/>
    <n v="48750"/>
    <m/>
    <m/>
    <m/>
    <n v="1000002809"/>
    <m/>
    <m/>
    <s v="Doğuş Çay"/>
    <s v="Mevcut Müşteri"/>
    <s v="Yeni Satış"/>
    <s v="Lisans"/>
    <s v="Lisans Satışı"/>
    <s v="Key Account"/>
    <s v="Univera Satış"/>
    <s v="Saha Satış"/>
    <s v="Yurt İçi"/>
    <s v="Türkiye"/>
    <s v="Merkez"/>
  </r>
  <r>
    <m/>
    <m/>
    <x v="445"/>
    <s v="Q4"/>
    <x v="1"/>
    <x v="10"/>
    <m/>
    <s v="Mey İçki Sanayi ve Ticaret A.Ş."/>
    <s v="EYS.01.025"/>
    <s v="Enroute Panorama - Dağıtım Kanalı &quot;Web Connector&quot; Web Service Yazılımı (Bakım olacak)"/>
    <s v="Univera - Mey İçki"/>
    <x v="18"/>
    <s v="Enroute"/>
    <s v="Standart"/>
    <n v="28953"/>
    <m/>
    <n v="1"/>
    <m/>
    <n v="28953"/>
    <m/>
    <m/>
    <m/>
    <n v="28953"/>
    <m/>
    <m/>
    <m/>
    <n v="1000002801"/>
    <m/>
    <m/>
    <s v="Mey İçki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445"/>
    <s v="Q4"/>
    <x v="1"/>
    <x v="10"/>
    <m/>
    <s v="PERNOD RICARD İSTANBUL İÇ VE DIŞ TİC. LTD. ŞTİ"/>
    <s v="EH.03.001"/>
    <s v="Enroute Panorama - Çağrı Merkezi Hizmeti (MSD)"/>
    <s v="Univera - Pernod Ricard"/>
    <x v="13"/>
    <s v="Enroute"/>
    <s v="Enterprise"/>
    <n v="30500"/>
    <m/>
    <n v="41"/>
    <m/>
    <m/>
    <m/>
    <m/>
    <m/>
    <n v="1250500"/>
    <m/>
    <m/>
    <m/>
    <n v="1000002868"/>
    <m/>
    <m/>
    <s v="Pernod Ricard"/>
    <s v="Mevcut Müşteri"/>
    <s v="Yenileme"/>
    <s v="Hizmet"/>
    <s v="Çağrı Merkezi"/>
    <s v="Key Account"/>
    <s v="Univera Satış"/>
    <s v="Saha Satış"/>
    <s v="Yurt İçi"/>
    <s v="Türkiye"/>
    <s v="Merkez"/>
  </r>
  <r>
    <m/>
    <m/>
    <x v="446"/>
    <s v="Q4"/>
    <x v="1"/>
    <x v="11"/>
    <m/>
    <s v="Sütaş Süt Ürünleri A.Ş."/>
    <s v="UH.01.002"/>
    <s v="Unidox Kontör"/>
    <s v="Univera Kontör Satışı"/>
    <x v="6"/>
    <s v="E-Dönüşüm"/>
    <s v="Unidox"/>
    <n v="0.3"/>
    <m/>
    <n v="5000000"/>
    <m/>
    <m/>
    <m/>
    <m/>
    <m/>
    <n v="1500000"/>
    <m/>
    <m/>
    <m/>
    <n v="1000003401"/>
    <m/>
    <m/>
    <s v="Sütaş"/>
    <s v="Mevcut Müşteri"/>
    <s v="Yeni Satış"/>
    <s v="Kontor"/>
    <s v="Kontor Satışı"/>
    <s v="Diğer"/>
    <s v="Univera Satış"/>
    <s v="Saha Satış"/>
    <s v="Yurt İçi"/>
    <s v="Türkiye"/>
    <s v="Merkez"/>
  </r>
  <r>
    <m/>
    <m/>
    <x v="446"/>
    <s v="Q4"/>
    <x v="1"/>
    <x v="11"/>
    <m/>
    <s v="MNK GIDA SAN. ve Tic. A.Ş"/>
    <s v="SH.02.001"/>
    <s v="Stokbar Panorama - Yazılım Bakımı Hizmeti"/>
    <s v="Univera - Unilever"/>
    <x v="13"/>
    <s v="Stokbar"/>
    <s v="Standart"/>
    <n v="25992.92"/>
    <m/>
    <n v="1"/>
    <m/>
    <m/>
    <m/>
    <m/>
    <m/>
    <n v="25992.92"/>
    <m/>
    <m/>
    <m/>
    <n v="1000003414"/>
    <m/>
    <m/>
    <s v="Unilever"/>
    <s v="Mevcut Müşteri"/>
    <s v="Yenileme"/>
    <s v="Hizmet"/>
    <s v="Bakım ve Destek Hizmeti"/>
    <s v="Diğer"/>
    <s v="Univera Satış"/>
    <s v="Saha Satış"/>
    <s v="Yurt İçi"/>
    <s v="Türkiye"/>
    <s v="Dist"/>
  </r>
  <r>
    <m/>
    <m/>
    <x v="446"/>
    <s v="Q4"/>
    <x v="1"/>
    <x v="11"/>
    <m/>
    <s v="Unilever San. ve Tic. Türk A.Ş."/>
    <s v="SH.02.001"/>
    <s v="Stokbar Panorama - Yazılım Bakımı Hizmeti"/>
    <s v="Univera - Unilever"/>
    <x v="13"/>
    <s v="Stokbar"/>
    <s v="Standart"/>
    <n v="197456.97"/>
    <m/>
    <n v="1"/>
    <m/>
    <m/>
    <m/>
    <m/>
    <m/>
    <n v="197456.97"/>
    <m/>
    <m/>
    <m/>
    <n v="1000003413"/>
    <m/>
    <m/>
    <s v="Unilever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446"/>
    <s v="Q4"/>
    <x v="1"/>
    <x v="11"/>
    <m/>
    <s v="PANASONİC ELECTRİC WORKS ELEKTRİK SANAYİ VE TİCARET ANONİM ŞİRKETİ"/>
    <s v="SH.03.002"/>
    <s v="Stokbar Panorama - Uzman Destek Hizmeti"/>
    <s v="Univera - Panasonic"/>
    <x v="12"/>
    <s v="Stokbar"/>
    <s v="Standart"/>
    <n v="165000"/>
    <m/>
    <n v="1"/>
    <m/>
    <m/>
    <m/>
    <m/>
    <m/>
    <n v="165000"/>
    <m/>
    <m/>
    <m/>
    <n v="1000003412"/>
    <m/>
    <m/>
    <s v="Panasonic"/>
    <s v="Mevcut Müşteri"/>
    <s v="Yenileme"/>
    <s v="Hizmet"/>
    <s v="Uzman Destek Hizmeti"/>
    <s v="Diğer"/>
    <s v="Univera Satış"/>
    <s v="Saha Satış"/>
    <s v="Yurt İçi"/>
    <s v="Türkiye"/>
    <s v="Merkez"/>
  </r>
  <r>
    <m/>
    <m/>
    <x v="446"/>
    <s v="Q4"/>
    <x v="1"/>
    <x v="11"/>
    <m/>
    <s v="MNK GIDA SAN. ve Tic. A.Ş"/>
    <s v="SH.03.004"/>
    <s v="Stokbar Panorama - Çağrı Merkezi Hizmeti (Depo/Lokasyon)"/>
    <s v="Univera - Unilever"/>
    <x v="13"/>
    <s v="Stokbar"/>
    <s v="Standart"/>
    <n v="58800"/>
    <m/>
    <n v="1"/>
    <m/>
    <m/>
    <m/>
    <m/>
    <m/>
    <n v="58800"/>
    <m/>
    <m/>
    <m/>
    <n v="1000003414"/>
    <m/>
    <m/>
    <s v="Unilever"/>
    <s v="Mevcut Müşteri"/>
    <s v="Yenileme"/>
    <s v="Hizmet"/>
    <s v="Çağrı Merkezi"/>
    <s v="Diğer"/>
    <s v="Univera Satış"/>
    <s v="Saha Satış"/>
    <s v="Yurt İçi"/>
    <s v="Türkiye"/>
    <s v="Dist"/>
  </r>
  <r>
    <m/>
    <m/>
    <x v="446"/>
    <s v="Q4"/>
    <x v="1"/>
    <x v="11"/>
    <m/>
    <s v="Nestle Turkiye Gida San A.S."/>
    <s v="QH.07.002"/>
    <s v="Quest Panorama - Proje Yönetimi Rapor Geliştirme Hizmeti"/>
    <s v="Univera - Nestle Professional"/>
    <x v="12"/>
    <s v="Quest"/>
    <s v="Enterprise"/>
    <n v="11760"/>
    <m/>
    <n v="1.5"/>
    <m/>
    <m/>
    <m/>
    <m/>
    <m/>
    <n v="17640"/>
    <m/>
    <m/>
    <m/>
    <n v="1000003404"/>
    <m/>
    <m/>
    <s v="Nestle"/>
    <s v="Mevcut Müşteri"/>
    <s v="Yeni Satış"/>
    <s v="Hizmet"/>
    <s v="Rapor Geliştirme"/>
    <s v="Key Account"/>
    <s v="Univera Satış"/>
    <s v="Saha Satış"/>
    <s v="Yurt İçi"/>
    <s v="Türkiye"/>
    <s v="Merkez"/>
  </r>
  <r>
    <m/>
    <m/>
    <x v="446"/>
    <s v="Q4"/>
    <x v="1"/>
    <x v="11"/>
    <m/>
    <s v="Nestle Turkiye Gida San A.S."/>
    <s v="QH.01.001"/>
    <s v="Quest Panorama - Proje ve Ürün Yönetimi Danışmanlığı Hizmeti"/>
    <s v="Univera - Nestle Professional"/>
    <x v="12"/>
    <s v="Quest"/>
    <s v="Enterprise"/>
    <n v="11760"/>
    <m/>
    <n v="2.5"/>
    <m/>
    <m/>
    <m/>
    <m/>
    <m/>
    <n v="29400"/>
    <m/>
    <m/>
    <m/>
    <n v="1000003404"/>
    <m/>
    <m/>
    <s v="Nestle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446"/>
    <s v="Q4"/>
    <x v="1"/>
    <x v="10"/>
    <m/>
    <s v="ERBAK - ULUDAĞ PAZARLAMA SATIŞ VE DAĞITIM ANONİM ŞİRKETİ/SANAL POS"/>
    <s v="EH.01.001"/>
    <s v="Enroute Panorama - Proje ve Ürün Yönetimi Danışmanlığı Hizmeti"/>
    <s v="Univera - Uludağ İçecek"/>
    <x v="19"/>
    <s v="Enroute"/>
    <s v="Enterprise"/>
    <n v="11562.77"/>
    <m/>
    <n v="2"/>
    <m/>
    <n v="23125.54"/>
    <m/>
    <n v="0"/>
    <m/>
    <n v="23125.54"/>
    <m/>
    <m/>
    <m/>
    <n v="1000002911"/>
    <m/>
    <m/>
    <s v="Uludağ İçecek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447"/>
    <s v="Q4"/>
    <x v="1"/>
    <x v="11"/>
    <m/>
    <s v="Çelikoğlu Gıda Sanayi Tic. ve Paz. İnş.Ta. Taş. Ltd. Şti."/>
    <s v="UH.01.002"/>
    <s v="Unidox Kontör"/>
    <s v="Univera - Şen Piliç"/>
    <x v="6"/>
    <s v="E-Dönüşüm"/>
    <s v="Unidox"/>
    <n v="1.6877"/>
    <m/>
    <n v="10000"/>
    <m/>
    <n v="16877"/>
    <m/>
    <n v="0"/>
    <m/>
    <n v="16877"/>
    <m/>
    <n v="0"/>
    <n v="0"/>
    <s v="UNI240000001143"/>
    <m/>
    <m/>
    <s v="Şen Piliç"/>
    <s v="Mevcut Müşteri"/>
    <s v="Yeni Satış"/>
    <s v="Kontor"/>
    <s v="Kontor Satışı"/>
    <s v="Diğer"/>
    <s v="Univera Satış"/>
    <s v="Saha Satış"/>
    <s v="Yurt İçi"/>
    <s v="Türkiye"/>
    <s v="Dist"/>
  </r>
  <r>
    <m/>
    <m/>
    <x v="447"/>
    <s v="Q4"/>
    <x v="1"/>
    <x v="11"/>
    <m/>
    <s v="ZİRVE UNİ TRAK GIDA TEMZ.ÜR.DAĞ.PAZ.SAN.VE TİC.LTD. ŞTİ."/>
    <s v="UH.01.002"/>
    <s v="Unidox Kontör"/>
    <s v="Univera Kontör Satışı"/>
    <x v="21"/>
    <s v="E-Dönüşüm"/>
    <s v="Unidox"/>
    <n v="0.55000000000000004"/>
    <m/>
    <n v="100000"/>
    <m/>
    <m/>
    <m/>
    <m/>
    <m/>
    <n v="55000"/>
    <m/>
    <m/>
    <m/>
    <n v="1000003473"/>
    <m/>
    <m/>
    <s v="Mondelez"/>
    <s v="Mevcut Müşteri"/>
    <s v="Yeni Satış"/>
    <s v="Kontor"/>
    <s v="Kontor Satışı"/>
    <s v="Key Account"/>
    <s v="Univera Satış"/>
    <s v="Saha Satış"/>
    <s v="Yurt İçi"/>
    <s v="Türkiye"/>
    <s v="Dist"/>
  </r>
  <r>
    <m/>
    <m/>
    <x v="447"/>
    <s v="Q4"/>
    <x v="1"/>
    <x v="11"/>
    <m/>
    <s v="ZİRVEGÜL GIDA SANAYİ TİC. LTD. ŞTİ."/>
    <s v="UH.01.002"/>
    <s v="Unidox Kontör"/>
    <s v="Univera Kontör Satışı"/>
    <x v="21"/>
    <s v="E-Dönüşüm"/>
    <s v="Unidox"/>
    <n v="0.55000000000000004"/>
    <m/>
    <n v="700000"/>
    <m/>
    <m/>
    <m/>
    <m/>
    <m/>
    <n v="385000"/>
    <m/>
    <m/>
    <m/>
    <n v="1000003472"/>
    <m/>
    <m/>
    <s v="Mondelez"/>
    <s v="Mevcut Müşteri"/>
    <s v="Yeni Satış"/>
    <s v="Kontor"/>
    <s v="Kontor Satışı"/>
    <s v="Key Account"/>
    <s v="Univera Satış"/>
    <s v="Saha Satış"/>
    <s v="Yurt İçi"/>
    <s v="Türkiye"/>
    <s v="Dist"/>
  </r>
  <r>
    <m/>
    <m/>
    <x v="447"/>
    <s v="Q4"/>
    <x v="1"/>
    <x v="11"/>
    <m/>
    <s v="ZİRVEGÜL GRUP GIDA TEMİZLİK ÜRÜNLERİ DAĞ. VE PAZ. TİC. LTD. ŞTİ."/>
    <s v="UH.01.002"/>
    <s v="Unidox Kontör"/>
    <s v="Univera Kontör Satışı"/>
    <x v="21"/>
    <s v="E-Dönüşüm"/>
    <s v="Unidox"/>
    <n v="0.55000000000000004"/>
    <m/>
    <n v="200000"/>
    <m/>
    <m/>
    <m/>
    <m/>
    <m/>
    <n v="110000"/>
    <m/>
    <m/>
    <m/>
    <n v="1000003474"/>
    <m/>
    <m/>
    <s v="Mondelez"/>
    <s v="Mevcut Müşteri"/>
    <s v="Yeni Satış"/>
    <s v="Kontor"/>
    <s v="Kontor Satışı"/>
    <s v="Key Account"/>
    <s v="Univera Satış"/>
    <s v="Saha Satış"/>
    <s v="Yurt İçi"/>
    <s v="Türkiye"/>
    <s v="Dist"/>
  </r>
  <r>
    <m/>
    <m/>
    <x v="447"/>
    <s v="Q4"/>
    <x v="1"/>
    <x v="11"/>
    <m/>
    <s v="Nestle Turkiye Gida San A.S."/>
    <s v="SH.05.001"/>
    <s v="Stokbar Panorama - Yazılım Geliştirme Hizmeti"/>
    <s v="Univera - Nestle Starbucks"/>
    <x v="12"/>
    <s v="Stokbar"/>
    <s v="Standart"/>
    <n v="17150"/>
    <m/>
    <n v="10"/>
    <m/>
    <m/>
    <m/>
    <m/>
    <m/>
    <n v="171500"/>
    <m/>
    <m/>
    <m/>
    <n v="1000003440"/>
    <m/>
    <m/>
    <s v="Nestle"/>
    <s v="Mevcut Müşteri"/>
    <s v="Yeni Satış"/>
    <s v="Hizmet"/>
    <s v="Yazılım Geliştirme"/>
    <s v="Key Account"/>
    <s v="Univera Satış"/>
    <s v="Saha Satış"/>
    <s v="Yurt İçi"/>
    <s v="Türkiye"/>
    <s v="Merkez"/>
  </r>
  <r>
    <m/>
    <m/>
    <x v="447"/>
    <s v="Q4"/>
    <x v="1"/>
    <x v="11"/>
    <m/>
    <s v="MİYA OTOMASYON VE BARKOD BILISIM SISTEMLERI SAN TİC. VE L.T.D. STI."/>
    <s v="SMH.02.001"/>
    <s v="StockMate Yazılım Bakımı Hizmeti"/>
    <s v="Univera - Kanal"/>
    <x v="5"/>
    <s v="Stokbar"/>
    <s v="Stockmate"/>
    <n v="70000"/>
    <m/>
    <n v="1"/>
    <m/>
    <m/>
    <m/>
    <m/>
    <m/>
    <n v="70000"/>
    <m/>
    <m/>
    <m/>
    <n v="1000003460"/>
    <m/>
    <m/>
    <s v="Miya"/>
    <s v="Mevcut Müşteri"/>
    <s v="Yenileme"/>
    <s v="Hizmet"/>
    <s v="Bakım ve Destek Hizmeti"/>
    <s v="Diğer"/>
    <s v="Kanal Satış"/>
    <s v="Miya"/>
    <s v="Yurt İçi"/>
    <s v="Türkiye"/>
    <s v="Merkez"/>
  </r>
  <r>
    <m/>
    <m/>
    <x v="447"/>
    <s v="Q4"/>
    <x v="1"/>
    <x v="11"/>
    <m/>
    <s v="Mey İçki Sanayi ve Ticaret A.Ş."/>
    <s v="QH.06.001"/>
    <s v="Quest Panorama - Yazılım Geliştirme Hizmeti"/>
    <s v="Univera - Mey İçki"/>
    <x v="18"/>
    <s v="Quest"/>
    <s v="Enterprise"/>
    <n v="20825"/>
    <m/>
    <n v="3.5"/>
    <m/>
    <m/>
    <m/>
    <m/>
    <m/>
    <n v="72887.5"/>
    <m/>
    <m/>
    <m/>
    <n v="1000003469"/>
    <m/>
    <m/>
    <s v="Mey İçki"/>
    <s v="Mevcut Müşteri"/>
    <s v="Yeni Satış"/>
    <s v="Hizmet"/>
    <s v="Yazılım Geliştirme"/>
    <s v="Key Account"/>
    <s v="Univera Satış"/>
    <s v="Saha Satış"/>
    <s v="Yurt İçi"/>
    <s v="Türkiye"/>
    <s v="Merkez"/>
  </r>
  <r>
    <m/>
    <m/>
    <x v="447"/>
    <s v="Q4"/>
    <x v="1"/>
    <x v="11"/>
    <m/>
    <s v="Mey İçki Sanayi ve Ticaret A.Ş."/>
    <s v="QH.06.001"/>
    <s v="Quest Panorama - Yazılım Geliştirme Hizmeti"/>
    <s v="Univera - Mey İçki"/>
    <x v="18"/>
    <s v="Quest"/>
    <s v="Enterprise"/>
    <n v="20825"/>
    <m/>
    <n v="1.5"/>
    <m/>
    <m/>
    <m/>
    <m/>
    <m/>
    <n v="31237.5"/>
    <m/>
    <m/>
    <m/>
    <n v="1000003469"/>
    <m/>
    <m/>
    <s v="Mey İçki"/>
    <s v="Mevcut Müşteri"/>
    <s v="Yeni Satış"/>
    <s v="Hizmet"/>
    <s v="Yazılım Geliştirme"/>
    <s v="Key Account"/>
    <s v="Univera Satış"/>
    <s v="Saha Satış"/>
    <s v="Yurt İçi"/>
    <s v="Türkiye"/>
    <s v="Merkez"/>
  </r>
  <r>
    <m/>
    <m/>
    <x v="447"/>
    <s v="Q4"/>
    <x v="1"/>
    <x v="11"/>
    <m/>
    <s v="Mey İçki Sanayi ve Ticaret A.Ş."/>
    <s v="QH.01.001"/>
    <s v="Quest Panorama - Proje ve Ürün Yönetimi Danışmanlığı Hizmeti"/>
    <s v="Univera - Mey İçki"/>
    <x v="18"/>
    <s v="Quest"/>
    <s v="Enterprise"/>
    <n v="20825"/>
    <m/>
    <n v="1"/>
    <m/>
    <m/>
    <m/>
    <m/>
    <m/>
    <n v="20825"/>
    <m/>
    <m/>
    <m/>
    <n v="1000003469"/>
    <m/>
    <m/>
    <s v="Mey İçki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447"/>
    <s v="Q4"/>
    <x v="1"/>
    <x v="11"/>
    <m/>
    <s v="Mey İçki Sanayi ve Ticaret A.Ş."/>
    <s v="QH.01.001"/>
    <s v="Quest Panorama - Proje ve Ürün Yönetimi Danışmanlığı Hizmeti"/>
    <s v="Univera - Mey İçki"/>
    <x v="18"/>
    <s v="Quest"/>
    <s v="Enterprise"/>
    <n v="20825"/>
    <m/>
    <n v="1"/>
    <m/>
    <m/>
    <m/>
    <m/>
    <m/>
    <n v="20825"/>
    <m/>
    <m/>
    <m/>
    <n v="1000003469"/>
    <m/>
    <m/>
    <s v="Mey İçki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447"/>
    <s v="Q4"/>
    <x v="1"/>
    <x v="10"/>
    <m/>
    <s v="ERBAK - ULUDAĞ PAZARLAMA SATIŞ VE DAĞITIM ANONİM ŞİRKETİ/SANAL POS"/>
    <s v="EH.05.001"/>
    <s v="Enroute Panorama - Yazılım Geliştirme Hizmeti"/>
    <s v="Univera - Uludağ İçecek"/>
    <x v="19"/>
    <s v="Enroute"/>
    <s v="Enterprise"/>
    <n v="11562.77"/>
    <m/>
    <n v="8"/>
    <m/>
    <n v="92502.16"/>
    <m/>
    <n v="0"/>
    <m/>
    <n v="92502.16"/>
    <m/>
    <m/>
    <m/>
    <n v="1000002911"/>
    <m/>
    <m/>
    <s v="Uludağ İçecek"/>
    <s v="Mevcut Müşteri"/>
    <s v="Yeni Satış"/>
    <s v="Hizmet"/>
    <s v="Yazılım Geliştirme"/>
    <s v="Key Account"/>
    <s v="Univera Satış"/>
    <s v="Saha Satış"/>
    <s v="Yurt İçi"/>
    <s v="Türkiye"/>
    <s v="Merkez"/>
  </r>
  <r>
    <m/>
    <m/>
    <x v="447"/>
    <s v="Q4"/>
    <x v="1"/>
    <x v="10"/>
    <m/>
    <s v="ERBAK - ULUDAĞ PAZARLAMA SATIŞ VE DAĞITIM ANONİM ŞİRKETİ/SANAL POS"/>
    <s v="EH.05.001"/>
    <s v="Enroute Panorama - Yazılım Geliştirme Hizmeti"/>
    <s v="Univera - Uludağ İçecek"/>
    <x v="19"/>
    <s v="Enroute"/>
    <s v="Enterprise"/>
    <n v="11557.77"/>
    <m/>
    <n v="3.5"/>
    <m/>
    <n v="40452.195"/>
    <m/>
    <n v="0"/>
    <m/>
    <n v="40452.195"/>
    <m/>
    <m/>
    <m/>
    <n v="1000002912"/>
    <m/>
    <m/>
    <s v="Uludağ İçecek"/>
    <s v="Mevcut Müşteri"/>
    <s v="Yeni Satış"/>
    <s v="Hizmet"/>
    <s v="Yazılım Geliştirme"/>
    <s v="Key Account"/>
    <s v="Univera Satış"/>
    <s v="Saha Satış"/>
    <s v="Yurt İçi"/>
    <s v="Türkiye"/>
    <s v="Merkez"/>
  </r>
  <r>
    <m/>
    <m/>
    <x v="447"/>
    <s v="Q4"/>
    <x v="1"/>
    <x v="10"/>
    <m/>
    <s v="ERBAK - ULUDAĞ PAZARLAMA SATIŞ VE DAĞITIM ANONİM ŞİRKETİ/SANAL POS"/>
    <s v="EH.05.001"/>
    <s v="Enroute Panorama - Yazılım Geliştirme Hizmeti"/>
    <s v="Univera - Uludağ İçecek"/>
    <x v="19"/>
    <s v="Enroute"/>
    <s v="Enterprise"/>
    <n v="11562.769999999999"/>
    <m/>
    <n v="3"/>
    <m/>
    <n v="34688.31"/>
    <m/>
    <n v="0"/>
    <m/>
    <n v="34688.31"/>
    <m/>
    <m/>
    <m/>
    <n v="1000002913"/>
    <m/>
    <m/>
    <s v="Uludağ İçecek"/>
    <s v="Mevcut Müşteri"/>
    <s v="Yeni Satış"/>
    <s v="Hizmet"/>
    <s v="Yazılım Geliştirme"/>
    <s v="Key Account"/>
    <s v="Univera Satış"/>
    <s v="Saha Satış"/>
    <s v="Yurt İçi"/>
    <s v="Türkiye"/>
    <s v="Merkez"/>
  </r>
  <r>
    <m/>
    <m/>
    <x v="447"/>
    <s v="Q4"/>
    <x v="1"/>
    <x v="10"/>
    <m/>
    <s v="ERBAK - ULUDAĞ PAZARLAMA SATIŞ VE DAĞITIM ANONİM ŞİRKETİ/SANAL POS"/>
    <s v="EH.05.001"/>
    <s v="Enroute Panorama - Yazılım Geliştirme Hizmeti"/>
    <s v="Univera - Uludağ İçecek"/>
    <x v="19"/>
    <s v="Enroute"/>
    <s v="Enterprise"/>
    <n v="11562.769999999999"/>
    <m/>
    <n v="3"/>
    <m/>
    <n v="34688.31"/>
    <m/>
    <n v="0"/>
    <m/>
    <n v="34688.31"/>
    <m/>
    <m/>
    <m/>
    <n v="1000002914"/>
    <m/>
    <m/>
    <s v="Uludağ İçecek"/>
    <s v="Mevcut Müşteri"/>
    <s v="Yeni Satış"/>
    <s v="Hizmet"/>
    <s v="Yazılım Geliştirme"/>
    <s v="Key Account"/>
    <s v="Univera Satış"/>
    <s v="Saha Satış"/>
    <s v="Yurt İçi"/>
    <s v="Türkiye"/>
    <s v="Merkez"/>
  </r>
  <r>
    <m/>
    <m/>
    <x v="447"/>
    <s v="Q4"/>
    <x v="1"/>
    <x v="10"/>
    <m/>
    <s v="ERBAK - ULUDAĞ PAZARLAMA SATIŞ VE DAĞITIM ANONİM ŞİRKETİ/SANAL POS"/>
    <s v="EH.05.001"/>
    <s v="Enroute Panorama - Yazılım Geliştirme Hizmeti"/>
    <s v="Univera - Uludağ İçecek"/>
    <x v="19"/>
    <s v="Enroute"/>
    <s v="Enterprise"/>
    <n v="11562.77"/>
    <m/>
    <n v="2"/>
    <m/>
    <n v="23125.54"/>
    <m/>
    <n v="0"/>
    <m/>
    <n v="23125.54"/>
    <m/>
    <m/>
    <m/>
    <n v="1000002933"/>
    <m/>
    <m/>
    <s v="Uludağ İçecek"/>
    <s v="Mevcut Müşteri"/>
    <s v="Yeni Satış"/>
    <s v="Hizmet"/>
    <s v="Yazılım Geliştirme"/>
    <s v="Key Account"/>
    <s v="Univera Satış"/>
    <s v="Saha Satış"/>
    <s v="Yurt İçi"/>
    <s v="Türkiye"/>
    <s v="Merkez"/>
  </r>
  <r>
    <m/>
    <m/>
    <x v="447"/>
    <s v="Q4"/>
    <x v="1"/>
    <x v="10"/>
    <m/>
    <s v="ERBAK - ULUDAĞ PAZARLAMA SATIŞ VE DAĞITIM ANONİM ŞİRKETİ/SANAL POS"/>
    <s v="EH.05.001"/>
    <s v="Enroute Panorama - Yazılım Geliştirme Hizmeti"/>
    <s v="Univera - Uludağ İçecek"/>
    <x v="19"/>
    <s v="Enroute"/>
    <s v="Enterprise"/>
    <n v="11562.769999999999"/>
    <m/>
    <n v="4.5"/>
    <m/>
    <n v="52032.464999999997"/>
    <m/>
    <n v="0"/>
    <m/>
    <n v="52032.464999999997"/>
    <m/>
    <m/>
    <m/>
    <n v="1000002942"/>
    <m/>
    <m/>
    <s v="Uludağ İçecek"/>
    <s v="Mevcut Müşteri"/>
    <s v="Yeni Satış"/>
    <s v="Hizmet"/>
    <s v="Yazılım Geliştirme"/>
    <s v="Key Account"/>
    <s v="Univera Satış"/>
    <s v="Saha Satış"/>
    <s v="Yurt İçi"/>
    <s v="Türkiye"/>
    <s v="Merkez"/>
  </r>
  <r>
    <m/>
    <m/>
    <x v="447"/>
    <s v="Q4"/>
    <x v="1"/>
    <x v="10"/>
    <m/>
    <s v="ERBAK - ULUDAĞ PAZARLAMA SATIŞ VE DAĞITIM ANONİM ŞİRKETİ/SANAL POS"/>
    <s v="EH.05.001"/>
    <s v="Enroute Panorama - Yazılım Geliştirme Hizmeti"/>
    <s v="Univera - Uludağ İçecek"/>
    <x v="19"/>
    <s v="Enroute"/>
    <s v="Enterprise"/>
    <n v="11562.769999999999"/>
    <m/>
    <n v="1.5"/>
    <m/>
    <n v="17344.154999999999"/>
    <m/>
    <n v="0"/>
    <m/>
    <n v="17344.154999999999"/>
    <m/>
    <m/>
    <m/>
    <n v="1000002943"/>
    <m/>
    <m/>
    <s v="Uludağ İçecek"/>
    <s v="Mevcut Müşteri"/>
    <s v="Yeni Satış"/>
    <s v="Hizmet"/>
    <s v="Yazılım Geliştirme"/>
    <s v="Key Account"/>
    <s v="Univera Satış"/>
    <s v="Saha Satış"/>
    <s v="Yurt İçi"/>
    <s v="Türkiye"/>
    <s v="Merkez"/>
  </r>
  <r>
    <m/>
    <m/>
    <x v="447"/>
    <s v="Q4"/>
    <x v="1"/>
    <x v="10"/>
    <m/>
    <s v="ERBAK - ULUDAĞ PAZARLAMA SATIŞ VE DAĞITIM ANONİM ŞİRKETİ/SANAL POS"/>
    <s v="EH.02.001"/>
    <s v="Enroute Panorama - Yazılım Bakımı, Yaşatma ve Merkezi Destek Hizmeti"/>
    <s v="Univera - Uludağ İçecek"/>
    <x v="19"/>
    <s v="Enroute"/>
    <s v="Enterprise"/>
    <n v="16970.400000000001"/>
    <m/>
    <n v="1"/>
    <m/>
    <n v="16970.400000000001"/>
    <m/>
    <n v="0"/>
    <m/>
    <n v="16970.400000000001"/>
    <m/>
    <m/>
    <m/>
    <n v="1000002952"/>
    <m/>
    <m/>
    <s v="Uludağ İçecek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447"/>
    <s v="Q4"/>
    <x v="1"/>
    <x v="10"/>
    <m/>
    <s v="HAYDAROĞLU GIDA TEM ELK.ELEKTRONİK DAĞ PAZ İNŞ SAN"/>
    <s v="EH.02.001"/>
    <s v="Enroute Panorama - Yazılım Bakımı, Yaşatma ve Merkezi Destek Hizmeti"/>
    <s v="Univera - Haribo"/>
    <x v="13"/>
    <s v="Enroute"/>
    <s v="Enterprise"/>
    <n v="4182.75"/>
    <m/>
    <n v="1"/>
    <m/>
    <n v="4182.75"/>
    <m/>
    <n v="0"/>
    <m/>
    <n v="4182.75"/>
    <m/>
    <m/>
    <m/>
    <n v="1000002972"/>
    <m/>
    <m/>
    <s v="Haribo"/>
    <s v="Mevcut Müşteri"/>
    <s v="Yeni Satış"/>
    <s v="Hizmet"/>
    <s v="Bakım ve Destek Hizmeti"/>
    <s v="Key Account"/>
    <s v="Univera Satış"/>
    <s v="Saha Satış"/>
    <s v="Yurt İçi"/>
    <s v="Türkiye"/>
    <s v="Dist"/>
  </r>
  <r>
    <m/>
    <m/>
    <x v="447"/>
    <s v="Q4"/>
    <x v="1"/>
    <x v="10"/>
    <m/>
    <s v="ERBAK - ULUDAĞ PAZARLAMA SATIŞ VE DAĞITIM ANONİM ŞİRKETİ/SANAL POS"/>
    <s v="EH.05.002"/>
    <s v="Enroute Panorama - Rapor Geliştirme Hizmeti"/>
    <s v="Univera - Uludağ İçecek"/>
    <x v="19"/>
    <s v="Enroute"/>
    <s v="Enterprise"/>
    <n v="12172"/>
    <m/>
    <n v="2"/>
    <m/>
    <n v="24344"/>
    <m/>
    <n v="0"/>
    <m/>
    <n v="24344"/>
    <m/>
    <m/>
    <m/>
    <n v="1000002928"/>
    <m/>
    <m/>
    <s v="Uludağ İçecek"/>
    <s v="Mevcut Müşteri"/>
    <s v="Yeni Satış"/>
    <s v="Hizmet"/>
    <s v="Rapor Geliştirme"/>
    <s v="Key Account"/>
    <s v="Univera Satış"/>
    <s v="Saha Satış"/>
    <s v="Yurt İçi"/>
    <s v="Türkiye"/>
    <s v="Merkez"/>
  </r>
  <r>
    <m/>
    <m/>
    <x v="447"/>
    <s v="Q4"/>
    <x v="1"/>
    <x v="10"/>
    <m/>
    <s v="ERBAK - ULUDAĞ PAZARLAMA SATIŞ VE DAĞITIM ANONİM ŞİRKETİ/SANAL POS"/>
    <s v="EH.05.002"/>
    <s v="Enroute Panorama - Rapor Geliştirme Hizmeti"/>
    <s v="Univera - Uludağ İçecek"/>
    <x v="19"/>
    <s v="Enroute"/>
    <s v="Enterprise"/>
    <n v="12172"/>
    <m/>
    <n v="3"/>
    <m/>
    <n v="36516"/>
    <m/>
    <n v="0"/>
    <m/>
    <n v="36516"/>
    <m/>
    <m/>
    <m/>
    <n v="1000002936"/>
    <m/>
    <m/>
    <s v="Uludağ İçecek"/>
    <s v="Mevcut Müşteri"/>
    <s v="Yeni Satış"/>
    <s v="Hizmet"/>
    <s v="Rapor Geliştirme"/>
    <s v="Key Account"/>
    <s v="Univera Satış"/>
    <s v="Saha Satış"/>
    <s v="Yurt İçi"/>
    <s v="Türkiye"/>
    <s v="Merkez"/>
  </r>
  <r>
    <m/>
    <m/>
    <x v="447"/>
    <s v="Q4"/>
    <x v="1"/>
    <x v="10"/>
    <m/>
    <s v="ERBAK - ULUDAĞ PAZARLAMA SATIŞ VE DAĞITIM ANONİM ŞİRKETİ/SANAL POS"/>
    <s v="EH.05.002"/>
    <s v="Enroute Panorama - Rapor Geliştirme Hizmeti"/>
    <s v="Univera - Uludağ İçecek"/>
    <x v="19"/>
    <s v="Enroute"/>
    <s v="Enterprise"/>
    <n v="12162"/>
    <m/>
    <n v="3"/>
    <m/>
    <n v="36486"/>
    <m/>
    <n v="0"/>
    <m/>
    <n v="36486"/>
    <m/>
    <m/>
    <m/>
    <n v="1000002937"/>
    <m/>
    <m/>
    <s v="Uludağ İçecek"/>
    <s v="Mevcut Müşteri"/>
    <s v="Yeni Satış"/>
    <s v="Hizmet"/>
    <s v="Rapor Geliştirme"/>
    <s v="Key Account"/>
    <s v="Univera Satış"/>
    <s v="Saha Satış"/>
    <s v="Yurt İçi"/>
    <s v="Türkiye"/>
    <s v="Merkez"/>
  </r>
  <r>
    <m/>
    <m/>
    <x v="447"/>
    <s v="Q4"/>
    <x v="1"/>
    <x v="10"/>
    <m/>
    <s v="ERBAK - ULUDAĞ PAZARLAMA SATIŞ VE DAĞITIM ANONİM ŞİRKETİ/SANAL POS"/>
    <s v="EH.05.002"/>
    <s v="Enroute Panorama - Rapor Geliştirme Hizmeti"/>
    <s v="Univera - Uludağ İçecek"/>
    <x v="19"/>
    <s v="Enroute"/>
    <s v="Enterprise"/>
    <n v="12172"/>
    <m/>
    <n v="4"/>
    <m/>
    <n v="48688"/>
    <m/>
    <n v="0"/>
    <m/>
    <n v="48688"/>
    <m/>
    <m/>
    <m/>
    <n v="1000002939"/>
    <m/>
    <m/>
    <s v="Uludağ İçecek"/>
    <s v="Mevcut Müşteri"/>
    <s v="Yeni Satış"/>
    <s v="Hizmet"/>
    <s v="Rapor Geliştirme"/>
    <s v="Key Account"/>
    <s v="Univera Satış"/>
    <s v="Saha Satış"/>
    <s v="Yurt İçi"/>
    <s v="Türkiye"/>
    <s v="Merkez"/>
  </r>
  <r>
    <m/>
    <m/>
    <x v="447"/>
    <s v="Q4"/>
    <x v="1"/>
    <x v="10"/>
    <m/>
    <s v="ERBAK - ULUDAĞ PAZARLAMA SATIŞ VE DAĞITIM ANONİM ŞİRKETİ/SANAL POS"/>
    <s v="EH.01.001"/>
    <s v="Enroute Panorama - Proje ve Ürün Yönetimi Danışmanlığı Hizmeti"/>
    <s v="Univera - Uludağ İçecek"/>
    <x v="19"/>
    <s v="Enroute"/>
    <s v="Enterprise"/>
    <n v="11559.77"/>
    <m/>
    <n v="1"/>
    <m/>
    <n v="11559.77"/>
    <m/>
    <n v="0"/>
    <m/>
    <n v="11559.77"/>
    <m/>
    <m/>
    <m/>
    <n v="1000002912"/>
    <m/>
    <m/>
    <s v="Uludağ İçecek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447"/>
    <s v="Q4"/>
    <x v="1"/>
    <x v="10"/>
    <m/>
    <s v="ERBAK - ULUDAĞ PAZARLAMA SATIŞ VE DAĞITIM ANONİM ŞİRKETİ/SANAL POS"/>
    <s v="EH.01.001"/>
    <s v="Enroute Panorama - Proje ve Ürün Yönetimi Danışmanlığı Hizmeti"/>
    <s v="Univera - Uludağ İçecek"/>
    <x v="19"/>
    <s v="Enroute"/>
    <s v="Enterprise"/>
    <n v="11562.769999999999"/>
    <m/>
    <n v="1.5"/>
    <m/>
    <n v="17344.154999999999"/>
    <m/>
    <n v="0"/>
    <m/>
    <n v="17344.154999999999"/>
    <m/>
    <m/>
    <m/>
    <n v="1000002913"/>
    <m/>
    <m/>
    <s v="Uludağ İçecek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447"/>
    <s v="Q4"/>
    <x v="1"/>
    <x v="10"/>
    <m/>
    <s v="ERBAK - ULUDAĞ PAZARLAMA SATIŞ VE DAĞITIM ANONİM ŞİRKETİ/SANAL POS"/>
    <s v="EH.01.001"/>
    <s v="Enroute Panorama - Proje ve Ürün Yönetimi Danışmanlığı Hizmeti"/>
    <s v="Univera - Uludağ İçecek"/>
    <x v="19"/>
    <s v="Enroute"/>
    <s v="Enterprise"/>
    <n v="11562.77"/>
    <m/>
    <n v="1"/>
    <m/>
    <n v="11562.77"/>
    <m/>
    <n v="0"/>
    <m/>
    <n v="11562.77"/>
    <m/>
    <m/>
    <m/>
    <n v="1000002914"/>
    <m/>
    <m/>
    <s v="Uludağ İçecek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447"/>
    <s v="Q4"/>
    <x v="1"/>
    <x v="10"/>
    <m/>
    <s v="ERBAK - ULUDAĞ PAZARLAMA SATIŞ VE DAĞITIM ANONİM ŞİRKETİ/SANAL POS"/>
    <s v="EH.01.001"/>
    <s v="Enroute Panorama - Proje ve Ürün Yönetimi Danışmanlığı Hizmeti"/>
    <s v="Univera - Uludağ İçecek"/>
    <x v="19"/>
    <s v="Enroute"/>
    <s v="Enterprise"/>
    <n v="2312.5540000000001"/>
    <m/>
    <n v="1"/>
    <m/>
    <n v="2312.5540000000001"/>
    <m/>
    <n v="0"/>
    <m/>
    <n v="2312.5540000000001"/>
    <m/>
    <m/>
    <m/>
    <n v="1000002932"/>
    <m/>
    <m/>
    <s v="Uludağ İçecek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447"/>
    <s v="Q4"/>
    <x v="1"/>
    <x v="10"/>
    <m/>
    <s v="ERBAK - ULUDAĞ PAZARLAMA SATIŞ VE DAĞITIM ANONİM ŞİRKETİ/SANAL POS"/>
    <s v="EH.01.001"/>
    <s v="Enroute Panorama - Proje ve Ürün Yönetimi Danışmanlığı Hizmeti"/>
    <s v="Univera - Uludağ İçecek"/>
    <x v="19"/>
    <s v="Enroute"/>
    <s v="Enterprise"/>
    <n v="11562.77"/>
    <m/>
    <n v="1"/>
    <m/>
    <n v="11562.77"/>
    <m/>
    <n v="0"/>
    <m/>
    <n v="11562.77"/>
    <m/>
    <m/>
    <m/>
    <n v="1000002933"/>
    <m/>
    <m/>
    <s v="Uludağ İçecek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447"/>
    <s v="Q4"/>
    <x v="1"/>
    <x v="10"/>
    <m/>
    <s v="ERBAK - ULUDAĞ PAZARLAMA SATIŞ VE DAĞITIM ANONİM ŞİRKETİ/SANAL POS"/>
    <s v="EH.01.001"/>
    <s v="Enroute Panorama - Proje ve Ürün Yönetimi Danışmanlığı Hizmeti"/>
    <s v="Univera - Uludağ İçecek"/>
    <x v="19"/>
    <s v="Enroute"/>
    <s v="Enterprise"/>
    <n v="11556.77"/>
    <m/>
    <n v="1"/>
    <m/>
    <n v="11556.77"/>
    <m/>
    <n v="0"/>
    <m/>
    <n v="11556.77"/>
    <m/>
    <m/>
    <m/>
    <n v="1000002936"/>
    <m/>
    <m/>
    <s v="Uludağ İçecek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447"/>
    <s v="Q4"/>
    <x v="1"/>
    <x v="10"/>
    <m/>
    <s v="ERBAK - ULUDAĞ PAZARLAMA SATIŞ VE DAĞITIM ANONİM ŞİRKETİ/SANAL POS"/>
    <s v="EH.01.001"/>
    <s v="Enroute Panorama - Proje ve Ürün Yönetimi Danışmanlığı Hizmeti"/>
    <s v="Univera - Uludağ İçecek"/>
    <x v="19"/>
    <s v="Enroute"/>
    <s v="Enterprise"/>
    <n v="11562.77"/>
    <m/>
    <n v="0.5"/>
    <m/>
    <n v="5781.3850000000002"/>
    <m/>
    <n v="0"/>
    <m/>
    <n v="5781.3850000000002"/>
    <m/>
    <m/>
    <m/>
    <n v="1000002937"/>
    <m/>
    <m/>
    <s v="Uludağ İçecek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447"/>
    <s v="Q4"/>
    <x v="1"/>
    <x v="10"/>
    <m/>
    <s v="ERBAK - ULUDAĞ PAZARLAMA SATIŞ VE DAĞITIM ANONİM ŞİRKETİ/SANAL POS"/>
    <s v="EH.01.001"/>
    <s v="Enroute Panorama - Proje ve Ürün Yönetimi Danışmanlığı Hizmeti"/>
    <s v="Univera - Uludağ İçecek"/>
    <x v="19"/>
    <s v="Enroute"/>
    <s v="Enterprise"/>
    <n v="11562.77"/>
    <m/>
    <n v="1"/>
    <m/>
    <n v="11562.77"/>
    <m/>
    <n v="0"/>
    <m/>
    <n v="11562.77"/>
    <m/>
    <m/>
    <m/>
    <n v="1000002939"/>
    <m/>
    <m/>
    <s v="Uludağ İçecek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447"/>
    <s v="Q4"/>
    <x v="1"/>
    <x v="10"/>
    <m/>
    <s v="ERBAK - ULUDAĞ PAZARLAMA SATIŞ VE DAĞITIM ANONİM ŞİRKETİ/SANAL POS"/>
    <s v="EH.01.001"/>
    <s v="Enroute Panorama - Proje ve Ürün Yönetimi Danışmanlığı Hizmeti"/>
    <s v="Univera - Uludağ İçecek"/>
    <x v="19"/>
    <s v="Enroute"/>
    <s v="Enterprise"/>
    <n v="11562.77"/>
    <m/>
    <n v="0.5"/>
    <m/>
    <n v="5781.3850000000002"/>
    <m/>
    <n v="0"/>
    <m/>
    <n v="5781.3850000000002"/>
    <m/>
    <m/>
    <m/>
    <n v="1000002942"/>
    <m/>
    <m/>
    <s v="Uludağ İçecek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447"/>
    <s v="Q4"/>
    <x v="1"/>
    <x v="10"/>
    <m/>
    <s v="ERBAK - ULUDAĞ PAZARLAMA SATIŞ VE DAĞITIM ANONİM ŞİRKETİ/SANAL POS"/>
    <s v="EH.01.001"/>
    <s v="Enroute Panorama - Proje ve Ürün Yönetimi Danışmanlığı Hizmeti"/>
    <s v="Univera - Uludağ İçecek"/>
    <x v="19"/>
    <s v="Enroute"/>
    <s v="Enterprise"/>
    <n v="11562.77"/>
    <m/>
    <n v="0.5"/>
    <m/>
    <n v="5781.3850000000002"/>
    <m/>
    <n v="0"/>
    <m/>
    <n v="5781.3850000000002"/>
    <m/>
    <m/>
    <m/>
    <n v="1000002943"/>
    <m/>
    <m/>
    <s v="Uludağ İçecek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447"/>
    <s v="Q4"/>
    <x v="1"/>
    <x v="10"/>
    <m/>
    <s v="HAYDAROĞLU GIDA TEM ELK.ELEKTRONİK DAĞ PAZ İNŞ SAN"/>
    <s v="EY.01.014"/>
    <s v="Enroute Panorama - Platform Back Office Kullanıcı Yazılımı"/>
    <s v="Univera - Haribo"/>
    <x v="13"/>
    <s v="Enroute"/>
    <s v="Enterprise"/>
    <n v="20280"/>
    <m/>
    <n v="1"/>
    <m/>
    <n v="25350"/>
    <m/>
    <n v="5070"/>
    <m/>
    <n v="20280"/>
    <m/>
    <m/>
    <m/>
    <n v="1000002972"/>
    <m/>
    <m/>
    <s v="Haribo"/>
    <s v="Mevcut Müşteri"/>
    <s v="Yeni Satış"/>
    <s v="Lisans"/>
    <s v="Lisans Satışı"/>
    <s v="Key Account"/>
    <s v="Univera Satış"/>
    <s v="Saha Satış"/>
    <s v="Yurt İçi"/>
    <s v="Türkiye"/>
    <s v="Dist"/>
  </r>
  <r>
    <m/>
    <m/>
    <x v="447"/>
    <s v="Q4"/>
    <x v="1"/>
    <x v="10"/>
    <m/>
    <s v="ERBAK - ULUDAĞ PAZARLAMA SATIŞ VE DAĞITIM ANONİM ŞİRKETİ/SANAL POS"/>
    <s v="EYS.02.033"/>
    <s v="Enroute Panorama - Mobil Kullanıcı Yazılımı"/>
    <s v="Univera - Uludağ İçecek"/>
    <x v="19"/>
    <s v="Enroute"/>
    <s v="Standart"/>
    <n v="4714"/>
    <m/>
    <n v="20"/>
    <m/>
    <n v="94280"/>
    <m/>
    <n v="0"/>
    <m/>
    <n v="94280"/>
    <m/>
    <m/>
    <m/>
    <n v="1000002952"/>
    <m/>
    <m/>
    <s v="Uludağ İçecek"/>
    <s v="Mevcut Müşteri"/>
    <s v="Yeni Satış"/>
    <s v="Lisans"/>
    <s v="Lisans Satışı"/>
    <s v="Key Account"/>
    <s v="Univera Satış"/>
    <s v="Saha Satış"/>
    <s v="Yurt İçi"/>
    <s v="Türkiye"/>
    <s v="Merkez"/>
  </r>
  <r>
    <m/>
    <m/>
    <x v="448"/>
    <s v="Q4"/>
    <x v="1"/>
    <x v="11"/>
    <m/>
    <s v="MİYA OTOMASYON VE BARKOD BILISIM SISTEMLERI SAN TİC. VE L.T.D. STI."/>
    <s v="WPH.02.001"/>
    <s v="Webplus Yazılım Bakımı Hizmeti"/>
    <s v="Univera - Kanal"/>
    <x v="5"/>
    <s v="Enroute"/>
    <s v="Webplus"/>
    <n v="11240"/>
    <m/>
    <n v="1"/>
    <m/>
    <m/>
    <m/>
    <m/>
    <m/>
    <n v="11240"/>
    <m/>
    <m/>
    <m/>
    <n v="1000003487"/>
    <m/>
    <m/>
    <s v="Miya"/>
    <s v="Mevcut Müşteri"/>
    <s v="Yeni Satış"/>
    <s v="Hizmet"/>
    <s v="Bakım ve Destek Hizmeti"/>
    <s v="Diğer"/>
    <s v="Kanal Satış"/>
    <s v="Miya"/>
    <s v="Yurt İçi"/>
    <s v="Türkiye"/>
    <s v="Merkez"/>
  </r>
  <r>
    <m/>
    <m/>
    <x v="448"/>
    <s v="Q4"/>
    <x v="1"/>
    <x v="11"/>
    <m/>
    <s v="MİYA OTOMASYON VE BARKOD BILISIM SISTEMLERI SAN TİC. VE L.T.D. STI."/>
    <s v="WPH.02.001"/>
    <s v="Webplus Yazılım Bakımı Hizmeti"/>
    <s v="Univera - Kanal"/>
    <x v="5"/>
    <s v="Enroute"/>
    <s v="Webplus"/>
    <n v="16824"/>
    <m/>
    <n v="1"/>
    <m/>
    <m/>
    <m/>
    <m/>
    <m/>
    <n v="16824"/>
    <m/>
    <m/>
    <m/>
    <n v="1000003489"/>
    <m/>
    <m/>
    <s v="Miya"/>
    <s v="Mevcut Müşteri"/>
    <s v="Yeni Satış"/>
    <s v="Hizmet"/>
    <s v="Bakım ve Destek Hizmeti"/>
    <s v="Diğer"/>
    <s v="Kanal Satış"/>
    <s v="Miya"/>
    <s v="Yurt İçi"/>
    <s v="Türkiye"/>
    <s v="Merkez"/>
  </r>
  <r>
    <m/>
    <m/>
    <x v="448"/>
    <s v="Q4"/>
    <x v="1"/>
    <x v="11"/>
    <m/>
    <s v="MİYA OTOMASYON VE BARKOD BILISIM SISTEMLERI SAN TİC. VE L.T.D. STI."/>
    <s v="WPH.02.001"/>
    <s v="Webplus Yazılım Bakımı Hizmeti"/>
    <s v="Univera - Kanal"/>
    <x v="5"/>
    <s v="Enroute"/>
    <s v="Webplus"/>
    <n v="3148"/>
    <m/>
    <n v="1"/>
    <m/>
    <m/>
    <m/>
    <m/>
    <m/>
    <n v="3148"/>
    <m/>
    <m/>
    <m/>
    <n v="1000003490"/>
    <m/>
    <m/>
    <s v="Miya"/>
    <s v="Mevcut Müşteri"/>
    <s v="Yeni Satış"/>
    <s v="Hizmet"/>
    <s v="Bakım ve Destek Hizmeti"/>
    <s v="Diğer"/>
    <s v="Kanal Satış"/>
    <s v="Miya"/>
    <s v="Yurt İçi"/>
    <s v="Türkiye"/>
    <s v="Merkez"/>
  </r>
  <r>
    <m/>
    <m/>
    <x v="448"/>
    <s v="Q4"/>
    <x v="1"/>
    <x v="11"/>
    <m/>
    <s v="POLARİS YAZILIM ÇÖZÜMLERİ VE DANIŞMANLIK HİZMETLERİ LTD.ŞTİ."/>
    <s v="WPH.02.001"/>
    <s v="Webplus Yazılım Bakımı Hizmeti"/>
    <s v="Univera - Kanal"/>
    <x v="5"/>
    <s v="Enroute"/>
    <s v="Webplus"/>
    <n v="2473"/>
    <m/>
    <n v="1"/>
    <m/>
    <m/>
    <m/>
    <m/>
    <m/>
    <n v="2473"/>
    <m/>
    <m/>
    <m/>
    <n v="1000003482"/>
    <m/>
    <m/>
    <s v="Polaris"/>
    <s v="Mevcut Müşteri"/>
    <s v="Yeni Satış"/>
    <s v="Hizmet"/>
    <s v="Bakım ve Destek Hizmeti"/>
    <s v="Diğer"/>
    <s v="Kanal Satış"/>
    <s v="Polaris"/>
    <s v="Yurt İçi"/>
    <s v="Türkiye"/>
    <s v="Merkez"/>
  </r>
  <r>
    <m/>
    <m/>
    <x v="448"/>
    <s v="Q4"/>
    <x v="1"/>
    <x v="11"/>
    <m/>
    <s v="POLARİS YAZILIM ÇÖZÜMLERİ VE DANIŞMANLIK HİZMETLERİ LTD.ŞTİ."/>
    <s v="WProje Yönetimi.02.008"/>
    <s v="Webplus (IOS) Satış Temsilcisi Yazılımı"/>
    <s v="Univera - Kanal"/>
    <x v="5"/>
    <s v="Enroute"/>
    <s v="Webplus"/>
    <n v="6825"/>
    <m/>
    <n v="1"/>
    <m/>
    <m/>
    <m/>
    <m/>
    <m/>
    <n v="6825"/>
    <m/>
    <m/>
    <m/>
    <n v="1000003482"/>
    <m/>
    <m/>
    <s v="Polaris"/>
    <s v="Mevcut Müşteri"/>
    <s v="Yeni Satış"/>
    <s v="Lisans"/>
    <s v="Lisans Satışı"/>
    <s v="Diğer"/>
    <s v="Kanal Satış"/>
    <s v="Polaris"/>
    <s v="Yurt İçi"/>
    <s v="Türkiye"/>
    <s v="Merkez"/>
  </r>
  <r>
    <m/>
    <m/>
    <x v="448"/>
    <s v="Q4"/>
    <x v="1"/>
    <x v="11"/>
    <m/>
    <s v="POLARİS YAZILIM ÇÖZÜMLERİ VE DANIŞMANLIK HİZMETLERİ LTD.ŞTİ."/>
    <s v="WProje Yönetimi.01.003 PX"/>
    <s v="Web Pls PX Ek Kull Lsnsı(1 Kull)-Ent."/>
    <s v="Univera - Kanal"/>
    <x v="20"/>
    <s v="Enroute"/>
    <s v="Webplus"/>
    <n v="4550"/>
    <m/>
    <n v="2"/>
    <m/>
    <m/>
    <m/>
    <m/>
    <m/>
    <n v="9100"/>
    <m/>
    <m/>
    <m/>
    <n v="1000003500"/>
    <m/>
    <m/>
    <s v="Polaris"/>
    <s v="Mevcut Müşteri"/>
    <s v="Yeni Satış"/>
    <s v="Lisans"/>
    <s v="Lisans Satışı"/>
    <s v="Diğer"/>
    <s v="Kanal Satış"/>
    <s v="Polaris"/>
    <s v="Yurt İçi"/>
    <s v="Türkiye"/>
    <s v="Merkez"/>
  </r>
  <r>
    <m/>
    <m/>
    <x v="448"/>
    <s v="Q4"/>
    <x v="1"/>
    <x v="11"/>
    <m/>
    <s v="MATRIKS BİLGİSAYAR SİSTEMLERİ LTD.ŞTİ"/>
    <s v="UH.01.002"/>
    <s v="Unidox Kontör"/>
    <s v="Univera - Kanal"/>
    <x v="5"/>
    <s v="E-Dönüşüm"/>
    <s v="Unidox"/>
    <n v="2.258"/>
    <m/>
    <n v="10000"/>
    <m/>
    <m/>
    <m/>
    <m/>
    <m/>
    <n v="22580"/>
    <m/>
    <m/>
    <m/>
    <n v="1000003476"/>
    <m/>
    <m/>
    <s v="Matriks"/>
    <s v="Mevcut Müşteri"/>
    <s v="Yeni Satış"/>
    <s v="Kontor"/>
    <s v="Kontor Satışı"/>
    <s v="Diğer"/>
    <s v="Kanal Satış"/>
    <s v="Matriks"/>
    <s v="Yurt İçi"/>
    <s v="Türkiye"/>
    <s v="Merkez"/>
  </r>
  <r>
    <m/>
    <m/>
    <x v="448"/>
    <s v="Q4"/>
    <x v="1"/>
    <x v="10"/>
    <m/>
    <s v="DÜZEY TÜKETİM MALLARI SAN. PAZARLAMA VE TİC. A.Ş."/>
    <s v="EH.01.001"/>
    <s v="Enroute Panorama - Proje ve Ürün Yönetimi Danışmanlığı Hizmeti"/>
    <s v="Univera - Düzey Tüketim"/>
    <x v="18"/>
    <s v="Enroute"/>
    <s v="Enterprise"/>
    <n v="22050"/>
    <m/>
    <n v="1"/>
    <m/>
    <m/>
    <m/>
    <m/>
    <m/>
    <n v="22050"/>
    <m/>
    <m/>
    <m/>
    <n v="1000003116"/>
    <m/>
    <m/>
    <s v="Düzey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448"/>
    <s v="Q4"/>
    <x v="1"/>
    <x v="10"/>
    <m/>
    <s v="DÜZEY TÜKETİM MALLARI SAN. PAZARLAMA VE TİC. A.Ş."/>
    <s v="EH.01.001"/>
    <s v="Enroute Panorama - Proje ve Ürün Yönetimi Danışmanlığı Hizmeti"/>
    <s v="Univera - Düzey Tüketim"/>
    <x v="18"/>
    <s v="Enroute"/>
    <s v="Enterprise"/>
    <n v="22050"/>
    <m/>
    <n v="1"/>
    <m/>
    <m/>
    <m/>
    <m/>
    <m/>
    <n v="22050"/>
    <m/>
    <m/>
    <m/>
    <n v="1000003116"/>
    <m/>
    <m/>
    <s v="Düzey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448"/>
    <s v="Q4"/>
    <x v="1"/>
    <x v="10"/>
    <m/>
    <s v="DÜZEY TÜKETİM MALLARI SAN. PAZARLAMA VE TİC. A.Ş."/>
    <s v="EH.01.005"/>
    <s v="Enroute Panorama - Online Eğitim Hizmeti"/>
    <s v="Univera - Düzey Tüketim"/>
    <x v="18"/>
    <s v="Enroute"/>
    <s v="Enterprise"/>
    <n v="19845"/>
    <m/>
    <n v="4.5"/>
    <m/>
    <m/>
    <m/>
    <m/>
    <m/>
    <n v="89302.5"/>
    <m/>
    <m/>
    <m/>
    <n v="1000003116"/>
    <m/>
    <m/>
    <s v="Düzey"/>
    <s v="Mevcut Müşteri"/>
    <s v="Yeni Satış"/>
    <s v="Hizmet"/>
    <s v="Kurulum ve Eğitim"/>
    <s v="Key Account"/>
    <s v="Univera Satış"/>
    <s v="Saha Satış"/>
    <s v="Yurt İçi"/>
    <s v="Türkiye"/>
    <s v="Merkez"/>
  </r>
  <r>
    <m/>
    <m/>
    <x v="448"/>
    <s v="Q4"/>
    <x v="1"/>
    <x v="11"/>
    <m/>
    <s v="TÜRKİYE'NİN OTOMOBİLİ GİRİŞİM GRUBU SANAYİ VE TİCARET A.Ş."/>
    <s v="CDH.03.001"/>
    <s v="Calldesk Panorama Destek Hizmeti (Çağrı Merkezi)"/>
    <s v="Univera - Togg"/>
    <x v="12"/>
    <s v="ServiceCore"/>
    <s v="Enterprise"/>
    <n v="3855.3700000000003"/>
    <m/>
    <n v="35"/>
    <m/>
    <m/>
    <m/>
    <m/>
    <m/>
    <n v="134937.95000000001"/>
    <m/>
    <m/>
    <m/>
    <n v="1000003494"/>
    <m/>
    <m/>
    <s v="TOGG"/>
    <s v="Mevcut Müşteri"/>
    <s v="Yenileme"/>
    <s v="Hizmet"/>
    <s v="Çağrı Merkezi"/>
    <s v="Key Account"/>
    <s v="Univera Satış"/>
    <s v="Saha Satış"/>
    <s v="Yurt İçi"/>
    <s v="Türkiye"/>
    <s v="Merkez"/>
  </r>
  <r>
    <m/>
    <m/>
    <x v="448"/>
    <s v="Q4"/>
    <x v="1"/>
    <x v="11"/>
    <m/>
    <s v="Nurol Makina ve Sanayi A.Ş."/>
    <s v="CDH.05.001"/>
    <s v="Calldesk Panorama - Yazılım Geliştirme Hizmeti"/>
    <s v="Univera - Nurol Makina"/>
    <x v="13"/>
    <s v="ServiceCore"/>
    <s v="Enterprise"/>
    <n v="6378"/>
    <m/>
    <n v="6.5"/>
    <m/>
    <m/>
    <m/>
    <m/>
    <m/>
    <n v="41457"/>
    <m/>
    <m/>
    <m/>
    <n v="1000003495"/>
    <m/>
    <m/>
    <s v="Nurol Makina"/>
    <s v="Mevcut Müşteri"/>
    <s v="Yeni Satış"/>
    <s v="Hizmet"/>
    <s v="Yazılım Geliştirme"/>
    <s v="Diğer"/>
    <s v="Univera Satış"/>
    <s v="Saha Satış"/>
    <s v="Yurt İçi"/>
    <s v="Türkiye"/>
    <s v="Merkez"/>
  </r>
  <r>
    <m/>
    <m/>
    <x v="448"/>
    <s v="Q4"/>
    <x v="1"/>
    <x v="11"/>
    <m/>
    <s v="Nurol Makina ve Sanayi A.Ş."/>
    <s v="CDH.05.001"/>
    <s v="Calldesk Panorama - Yazılım Geliştirme Hizmeti"/>
    <s v="Univera - Nurol Makina"/>
    <x v="13"/>
    <s v="ServiceCore"/>
    <s v="Enterprise"/>
    <n v="6378"/>
    <m/>
    <n v="7"/>
    <m/>
    <m/>
    <m/>
    <m/>
    <m/>
    <n v="44646"/>
    <m/>
    <m/>
    <m/>
    <n v="1000003496"/>
    <m/>
    <m/>
    <s v="Nurol Makina"/>
    <s v="Mevcut Müşteri"/>
    <s v="Yeni Satış"/>
    <s v="Hizmet"/>
    <s v="Yazılım Geliştirme"/>
    <s v="Diğer"/>
    <s v="Univera Satış"/>
    <s v="Saha Satış"/>
    <s v="Yurt İçi"/>
    <s v="Türkiye"/>
    <s v="Merkez"/>
  </r>
  <r>
    <m/>
    <m/>
    <x v="448"/>
    <s v="Q4"/>
    <x v="1"/>
    <x v="11"/>
    <m/>
    <s v="Nurol Makina ve Sanayi A.Ş."/>
    <s v="CDH.05.001"/>
    <s v="Calldesk Panorama - Yazılım Geliştirme Hizmeti"/>
    <s v="Univera - Nurol Makina"/>
    <x v="13"/>
    <s v="ServiceCore"/>
    <s v="Enterprise"/>
    <n v="6378"/>
    <m/>
    <n v="3.5"/>
    <m/>
    <m/>
    <m/>
    <m/>
    <m/>
    <n v="22323"/>
    <m/>
    <m/>
    <m/>
    <n v="1000003498"/>
    <m/>
    <m/>
    <s v="Nurol Makina"/>
    <s v="Mevcut Müşteri"/>
    <s v="Yeni Satış"/>
    <s v="Hizmet"/>
    <s v="Yazılım Geliştirme"/>
    <s v="Diğer"/>
    <s v="Univera Satış"/>
    <s v="Saha Satış"/>
    <s v="Yurt İçi"/>
    <s v="Türkiye"/>
    <s v="Merkez"/>
  </r>
  <r>
    <m/>
    <m/>
    <x v="448"/>
    <s v="Q4"/>
    <x v="1"/>
    <x v="11"/>
    <m/>
    <s v="TÜRKİYE'NİN OTOMOBİLİ GİRİŞİM GRUBU SANAYİ VE TİCARET A.Ş."/>
    <s v="CDH.02.001"/>
    <s v="Calldesk Panorama - Yazılım Bakımı Hizmeti"/>
    <s v="Univera - Togg"/>
    <x v="12"/>
    <s v="ServiceCore"/>
    <s v="Enterprise"/>
    <n v="534818.87"/>
    <m/>
    <n v="1"/>
    <m/>
    <m/>
    <m/>
    <m/>
    <m/>
    <n v="534818.87"/>
    <m/>
    <m/>
    <m/>
    <n v="1000003494"/>
    <m/>
    <m/>
    <s v="TOGG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449"/>
    <s v="Q4"/>
    <x v="1"/>
    <x v="11"/>
    <m/>
    <s v="MATRIKS BİLGİSAYAR SİSTEMLERİ LTD.ŞTİ"/>
    <s v="WPH.02.001"/>
    <s v="Webplus Yazılım Bakımı Hizmeti"/>
    <s v="Univera - Kanal"/>
    <x v="20"/>
    <s v="Enroute"/>
    <s v="Webplus"/>
    <n v="5060"/>
    <m/>
    <n v="1"/>
    <m/>
    <m/>
    <m/>
    <m/>
    <m/>
    <n v="5060"/>
    <m/>
    <m/>
    <m/>
    <n v="1000003519"/>
    <m/>
    <m/>
    <s v="Matriks"/>
    <s v="Mevcut Müşteri"/>
    <s v="Yeni Satış"/>
    <s v="Hizmet"/>
    <s v="Bakım ve Destek Hizmeti"/>
    <s v="Diğer"/>
    <s v="Kanal Satış"/>
    <s v="Matriks"/>
    <s v="Yurt İçi"/>
    <s v="Türkiye"/>
    <s v="Merkez"/>
  </r>
  <r>
    <m/>
    <m/>
    <x v="449"/>
    <s v="Q4"/>
    <x v="1"/>
    <x v="11"/>
    <m/>
    <s v="MATRIKS BİLGİSAYAR SİSTEMLERİ LTD.ŞTİ"/>
    <s v="WProje Yönetimi.01.007"/>
    <s v="Webplus E-Dönüşüm Yazılımı"/>
    <s v="Univera - Kanal"/>
    <x v="20"/>
    <s v="Enroute"/>
    <s v="Webplus"/>
    <n v="9200"/>
    <m/>
    <n v="1"/>
    <m/>
    <m/>
    <m/>
    <m/>
    <m/>
    <n v="9200"/>
    <m/>
    <m/>
    <m/>
    <n v="1000003519"/>
    <m/>
    <m/>
    <s v="Matriks"/>
    <s v="Mevcut Müşteri"/>
    <s v="Yeni Satış"/>
    <s v="Lisans"/>
    <s v="Lisans Satışı"/>
    <s v="Diğer"/>
    <s v="Kanal Satış"/>
    <s v="Matriks"/>
    <s v="Yurt İçi"/>
    <s v="Türkiye"/>
    <s v="Merkez"/>
  </r>
  <r>
    <m/>
    <m/>
    <x v="449"/>
    <s v="Q4"/>
    <x v="1"/>
    <x v="11"/>
    <m/>
    <s v="MATRIKS BİLGİSAYAR SİSTEMLERİ LTD.ŞTİ"/>
    <s v="WProje Yönetimi.01.006"/>
    <s v="Webplus Distribution Satış-Dağıtım Yazılımı (Light)"/>
    <s v="Univera - Kanal"/>
    <x v="20"/>
    <s v="Enroute"/>
    <s v="Webplus"/>
    <n v="13800"/>
    <m/>
    <n v="1"/>
    <m/>
    <m/>
    <m/>
    <m/>
    <m/>
    <n v="13800"/>
    <m/>
    <m/>
    <m/>
    <n v="1000003519"/>
    <m/>
    <m/>
    <s v="Matriks"/>
    <s v="Mevcut Müşteri"/>
    <s v="Yeni Satış"/>
    <s v="Lisans"/>
    <s v="Lisans Satışı"/>
    <s v="Diğer"/>
    <s v="Kanal Satış"/>
    <s v="Matriks"/>
    <s v="Yurt İçi"/>
    <s v="Türkiye"/>
    <s v="Merkez"/>
  </r>
  <r>
    <m/>
    <m/>
    <x v="449"/>
    <s v="Q4"/>
    <x v="1"/>
    <x v="11"/>
    <m/>
    <s v="BaBayiğit Gıda Temizlik Ürünleri Pazarlama Turizm San tic. Ltd.Şti."/>
    <s v="UH.01.002"/>
    <s v="Unidox Kontör"/>
    <s v="Univera - Imperial Tobacco"/>
    <x v="21"/>
    <s v="E-Dönüşüm"/>
    <s v="Unidox"/>
    <n v="1.528"/>
    <m/>
    <n v="100000"/>
    <m/>
    <m/>
    <m/>
    <m/>
    <m/>
    <n v="152800"/>
    <m/>
    <m/>
    <m/>
    <n v="1000003531"/>
    <m/>
    <m/>
    <s v="Imperial Tobacco"/>
    <s v="Mevcut Müşteri"/>
    <s v="Yeni Satış"/>
    <s v="Kontor"/>
    <s v="Kontor Satışı"/>
    <s v="Diğer"/>
    <s v="Univera Satış"/>
    <s v="Saha Satış"/>
    <s v="Yurt İçi"/>
    <s v="Türkiye"/>
    <s v="Dist"/>
  </r>
  <r>
    <m/>
    <m/>
    <x v="449"/>
    <s v="Q4"/>
    <x v="1"/>
    <x v="11"/>
    <m/>
    <s v="GÖKÇE MEŞRUBAT TİC. A.Ş."/>
    <s v="UH.01.002"/>
    <s v="Unidox Kontör"/>
    <s v="Univera Kontör Satışı"/>
    <x v="6"/>
    <s v="E-Dönüşüm"/>
    <s v="Unidox"/>
    <n v="2.38"/>
    <m/>
    <n v="50000"/>
    <m/>
    <m/>
    <m/>
    <m/>
    <m/>
    <n v="119000"/>
    <m/>
    <m/>
    <m/>
    <n v="1000003532"/>
    <m/>
    <m/>
    <s v="Pernod Ricard"/>
    <s v="Mevcut Müşteri"/>
    <s v="Yeni Satış"/>
    <s v="Kontor"/>
    <s v="Kontor Satışı"/>
    <s v="Diğer"/>
    <s v="Univera Satış"/>
    <s v="Saha Satış"/>
    <s v="Yurt İçi"/>
    <s v="Türkiye"/>
    <s v="Dist"/>
  </r>
  <r>
    <m/>
    <m/>
    <x v="449"/>
    <s v="Q4"/>
    <x v="1"/>
    <x v="11"/>
    <m/>
    <s v="SİPAR PAZARLAMA TURİZM İNŞ. VE TİC. LTD. ŞTİ"/>
    <s v="UH.01.002"/>
    <s v="Unidox Kontör"/>
    <s v="Univera Kontör Satışı"/>
    <x v="6"/>
    <s v="E-Dönüşüm"/>
    <s v="Unidox"/>
    <n v="1.48"/>
    <m/>
    <n v="100000"/>
    <m/>
    <m/>
    <m/>
    <m/>
    <m/>
    <n v="148000"/>
    <m/>
    <m/>
    <m/>
    <n v="1000003528"/>
    <m/>
    <m/>
    <s v="Sipar Pazarlama"/>
    <s v="Mevcut Müşteri"/>
    <s v="Yeni Satış"/>
    <s v="Kontor"/>
    <s v="Kontor Satışı"/>
    <s v="Diğer"/>
    <s v="Univera Satış"/>
    <s v="Saha Satış"/>
    <s v="Yurt İçi"/>
    <s v="Türkiye"/>
    <s v="Merkez"/>
  </r>
  <r>
    <m/>
    <m/>
    <x v="449"/>
    <s v="Q4"/>
    <x v="1"/>
    <x v="10"/>
    <m/>
    <s v="DÜZEY TÜKETİM MALLARI SAN. PAZARLAMA VE TİC. A.Ş."/>
    <s v="EH.05.001"/>
    <s v="Enroute Panorama - Yazılım Geliştirme Hizmeti"/>
    <s v="Univera - Düzey Tüketim"/>
    <x v="18"/>
    <s v="Enroute"/>
    <s v="Enterprise"/>
    <n v="19845"/>
    <m/>
    <n v="1"/>
    <m/>
    <m/>
    <m/>
    <m/>
    <m/>
    <n v="19845"/>
    <m/>
    <m/>
    <m/>
    <n v="1000003116"/>
    <m/>
    <m/>
    <s v="Düzey"/>
    <s v="Mevcut Müşteri"/>
    <s v="Yeni Satış"/>
    <s v="Hizmet"/>
    <s v="Yazılım Geliştirme"/>
    <s v="Key Account"/>
    <s v="Univera Satış"/>
    <s v="Saha Satış"/>
    <s v="Yurt İçi"/>
    <s v="Türkiye"/>
    <s v="Merkez"/>
  </r>
  <r>
    <m/>
    <m/>
    <x v="449"/>
    <s v="Q4"/>
    <x v="1"/>
    <x v="10"/>
    <m/>
    <s v="DÜZEY TÜKETİM MALLARI SAN. PAZARLAMA VE TİC. A.Ş."/>
    <s v="EH.01.001"/>
    <s v="Enroute Panorama - Proje ve Ürün Yönetimi Danışmanlığı Hizmeti"/>
    <s v="Univera - Düzey Tüketim"/>
    <x v="18"/>
    <s v="Enroute"/>
    <s v="Enterprise"/>
    <n v="22050"/>
    <m/>
    <n v="1"/>
    <m/>
    <m/>
    <m/>
    <m/>
    <m/>
    <n v="22050"/>
    <m/>
    <m/>
    <m/>
    <n v="1000003116"/>
    <m/>
    <m/>
    <s v="Düzey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450"/>
    <s v="Q4"/>
    <x v="1"/>
    <x v="11"/>
    <m/>
    <s v="Eçözüm Bilgi Teknolojileri A.Ş."/>
    <s v="VY.05.007"/>
    <s v="Varuna CRM (Enterprise) Aylık Kiralama"/>
    <s v="Univera - Varuna"/>
    <x v="10"/>
    <s v="Varuna"/>
    <s v="Varuna"/>
    <n v="1500"/>
    <m/>
    <n v="53"/>
    <m/>
    <m/>
    <m/>
    <m/>
    <m/>
    <n v="79500"/>
    <m/>
    <m/>
    <m/>
    <n v="1000003569"/>
    <m/>
    <m/>
    <s v="E Çözüm"/>
    <s v="Param Grup"/>
    <s v="Yenileme"/>
    <s v="Lisans"/>
    <s v="Lisans Kiralama"/>
    <s v="Diğer"/>
    <s v="Univera Satış"/>
    <s v="Saha Satış"/>
    <s v="Yurt İçi"/>
    <s v="Türkiye"/>
    <s v="Merkez"/>
  </r>
  <r>
    <m/>
    <m/>
    <x v="450"/>
    <s v="Q4"/>
    <x v="1"/>
    <x v="11"/>
    <m/>
    <s v="TURK ELEKTRONİK PARA ANONİM ŞİRKETİ"/>
    <s v="VY.05.007"/>
    <s v="Varuna CRM (Enterprise) Aylık Kiralama"/>
    <s v="Univera - Varuna"/>
    <x v="10"/>
    <s v="Varuna"/>
    <s v="Varuna"/>
    <n v="2122"/>
    <m/>
    <n v="10"/>
    <m/>
    <m/>
    <m/>
    <m/>
    <m/>
    <n v="21220"/>
    <m/>
    <m/>
    <m/>
    <n v="1000003572"/>
    <m/>
    <m/>
    <s v="Türk Elektronik Para A.Ş."/>
    <s v="Param Grup"/>
    <s v="Yenileme"/>
    <s v="Lisans"/>
    <s v="Lisans Kiralama"/>
    <s v="Diğer"/>
    <s v="Univera Satış"/>
    <s v="Saha Satış"/>
    <s v="Yurt İçi"/>
    <s v="Türkiye"/>
    <s v="Merkez"/>
  </r>
  <r>
    <m/>
    <m/>
    <x v="450"/>
    <s v="Q4"/>
    <x v="1"/>
    <x v="11"/>
    <m/>
    <s v="TURK ELEKTRONİK PARA ANONİM ŞİRKETİ"/>
    <s v="VY.05.007"/>
    <s v="Varuna CRM (Enterprise) Aylık Kiralama"/>
    <s v="Univera - Varuna"/>
    <x v="10"/>
    <s v="Varuna"/>
    <s v="Varuna"/>
    <n v="2122"/>
    <m/>
    <n v="3"/>
    <m/>
    <m/>
    <m/>
    <m/>
    <m/>
    <n v="6366"/>
    <m/>
    <m/>
    <m/>
    <n v="1000003571"/>
    <m/>
    <m/>
    <s v="Türk Elektronik Para A.Ş."/>
    <s v="Param Grup"/>
    <s v="Yenileme"/>
    <s v="Lisans"/>
    <s v="Lisans Kiralama"/>
    <s v="Diğer"/>
    <s v="Univera Satış"/>
    <s v="Saha Satış"/>
    <s v="Yurt İçi"/>
    <s v="Türkiye"/>
    <s v="Merkez"/>
  </r>
  <r>
    <m/>
    <m/>
    <x v="450"/>
    <s v="Q4"/>
    <x v="1"/>
    <x v="11"/>
    <m/>
    <s v="TURK ELEKTRONİK PARA ANONİM ŞİRKETİ"/>
    <s v="VY.05.007"/>
    <s v="Varuna CRM (Enterprise) Aylık Kiralama"/>
    <s v="Univera - Varuna"/>
    <x v="10"/>
    <s v="Varuna"/>
    <s v="Varuna"/>
    <n v="2122"/>
    <m/>
    <n v="53"/>
    <m/>
    <m/>
    <m/>
    <m/>
    <m/>
    <n v="112466"/>
    <m/>
    <m/>
    <m/>
    <n v="1000003570"/>
    <m/>
    <m/>
    <s v="Türk Elektronik Para A.Ş."/>
    <s v="Param Grup"/>
    <s v="Yenileme"/>
    <s v="Lisans"/>
    <s v="Lisans Kiralama"/>
    <s v="Diğer"/>
    <s v="Univera Satış"/>
    <s v="Saha Satış"/>
    <s v="Yurt İçi"/>
    <s v="Türkiye"/>
    <s v="Merkez"/>
  </r>
  <r>
    <m/>
    <m/>
    <x v="450"/>
    <s v="Q4"/>
    <x v="1"/>
    <x v="11"/>
    <m/>
    <s v="TURK FİNANSMAN ANONİM ŞİRKETİ"/>
    <s v="VY.05.007"/>
    <s v="Varuna CRM (Enterprise) Aylık Kiralama"/>
    <s v="Univera - Varuna"/>
    <x v="10"/>
    <s v="Varuna"/>
    <s v="Varuna"/>
    <n v="2122"/>
    <m/>
    <n v="7"/>
    <m/>
    <m/>
    <m/>
    <m/>
    <m/>
    <n v="14854"/>
    <m/>
    <m/>
    <m/>
    <n v="1000003573"/>
    <m/>
    <m/>
    <s v="Türk Finansman A.Ş."/>
    <s v="Param Grup"/>
    <s v="Yenileme"/>
    <s v="Lisans"/>
    <s v="Lisans Kiralama"/>
    <s v="Diğer"/>
    <s v="Univera Satış"/>
    <s v="Saha Satış"/>
    <s v="Yurt İçi"/>
    <s v="Türkiye"/>
    <s v="Merkez"/>
  </r>
  <r>
    <m/>
    <m/>
    <x v="450"/>
    <s v="Q4"/>
    <x v="1"/>
    <x v="11"/>
    <m/>
    <s v="UNİVİS BİLİŞİM DESTEK HizmetLERİ SANAYİ VE TİCARET ANONİM ŞİRKETİ"/>
    <s v="VY.05.007"/>
    <s v="Varuna CRM (Enterprise) Aylık Kiralama"/>
    <s v="Univera - Varuna"/>
    <x v="10"/>
    <s v="Varuna"/>
    <s v="Varuna"/>
    <n v="2122"/>
    <m/>
    <n v="8"/>
    <m/>
    <m/>
    <m/>
    <m/>
    <m/>
    <n v="16976"/>
    <m/>
    <m/>
    <m/>
    <n v="1000003574"/>
    <m/>
    <m/>
    <s v="Univis"/>
    <s v="Param Grup"/>
    <s v="Yenileme"/>
    <s v="Lisans"/>
    <s v="Lisans Kiralama"/>
    <s v="Param Grup"/>
    <s v="Univera Satış"/>
    <s v="Saha Satış"/>
    <s v="Yurt İçi"/>
    <s v="Türkiye"/>
    <s v="Merkez"/>
  </r>
  <r>
    <m/>
    <m/>
    <x v="450"/>
    <s v="Q4"/>
    <x v="1"/>
    <x v="11"/>
    <m/>
    <s v="MALATYA 2 İÇECEK DÜNYASI GIDA İNŞAAT OTOMOTİV TURİZM SANAYİ VE TİCARET LİMİTED ŞİRKETİ"/>
    <s v="UH.01.002"/>
    <s v="Unidox Kontör"/>
    <s v="Univera Kontör Satışı"/>
    <x v="21"/>
    <s v="E-Dönüşüm"/>
    <s v="Unidox"/>
    <n v="2.2999999999999998"/>
    <m/>
    <n v="10000"/>
    <m/>
    <m/>
    <m/>
    <m/>
    <m/>
    <n v="23000"/>
    <m/>
    <m/>
    <m/>
    <n v="1000003565"/>
    <m/>
    <m/>
    <s v="Malatya 2 İçecek"/>
    <s v="Mevcut Müşteri"/>
    <s v="Yeni Satış"/>
    <s v="Kontor"/>
    <s v="Kontor Satışı"/>
    <s v="Diğer"/>
    <s v="Univera Satış"/>
    <s v="Saha Satış"/>
    <s v="Yurt İçi"/>
    <s v="Türkiye"/>
    <s v="Merkez"/>
  </r>
  <r>
    <m/>
    <m/>
    <x v="450"/>
    <s v="Q4"/>
    <x v="1"/>
    <x v="11"/>
    <m/>
    <s v="Arcelik Hitachi Home Appliances Sales (Thailand) Ltd."/>
    <s v="QH.06.001"/>
    <s v="Quest Panorama - Yazılım Geliştirme Hizmeti"/>
    <s v="Univera - Arçelik"/>
    <x v="13"/>
    <s v="Quest"/>
    <s v="Enterprise"/>
    <n v="19321.08454"/>
    <m/>
    <n v="5"/>
    <m/>
    <m/>
    <m/>
    <m/>
    <m/>
    <n v="96605.422699999996"/>
    <m/>
    <m/>
    <m/>
    <n v="1000003583"/>
    <m/>
    <m/>
    <s v="Arçelik"/>
    <s v="Yeni Müşteri"/>
    <s v="Yeni Satış"/>
    <s v="Hizmet"/>
    <s v="Yazılım Geliştirme"/>
    <s v="Diğer"/>
    <s v="Univera Satış"/>
    <s v="Saha Satış"/>
    <s v="Yurt İçi"/>
    <s v="Türkiye"/>
    <s v="Merkez"/>
  </r>
  <r>
    <m/>
    <m/>
    <x v="450"/>
    <s v="Q4"/>
    <x v="1"/>
    <x v="11"/>
    <m/>
    <s v="Arcelik Hitachi Home Appliances Sales (Thailand) Ltd."/>
    <s v="QH.06.001"/>
    <s v="Quest Panorama - Yazılım Geliştirme Hizmeti"/>
    <s v="Univera - Arçelik"/>
    <x v="13"/>
    <s v="Quest"/>
    <s v="Enterprise"/>
    <n v="19321.084544444442"/>
    <m/>
    <n v="9"/>
    <m/>
    <m/>
    <m/>
    <m/>
    <m/>
    <n v="173889.76089999999"/>
    <m/>
    <m/>
    <m/>
    <n v="1000003583"/>
    <m/>
    <m/>
    <s v="Arçelik"/>
    <s v="Yeni Müşteri"/>
    <s v="Yeni Satış"/>
    <s v="Hizmet"/>
    <s v="Yazılım Geliştirme"/>
    <s v="Diğer"/>
    <s v="Univera Satış"/>
    <s v="Saha Satış"/>
    <s v="Yurt İçi"/>
    <s v="Türkiye"/>
    <s v="Merkez"/>
  </r>
  <r>
    <m/>
    <m/>
    <x v="450"/>
    <s v="Q4"/>
    <x v="1"/>
    <x v="11"/>
    <m/>
    <s v="Arcelik Hitachi Home Appliances Sales (Thailand) Ltd."/>
    <s v="QH.06.001"/>
    <s v="Quest Panorama - Yazılım Geliştirme Hizmeti"/>
    <s v="Univera - Arçelik"/>
    <x v="13"/>
    <s v="Quest"/>
    <s v="Enterprise"/>
    <n v="19321.084552380951"/>
    <m/>
    <n v="10.5"/>
    <m/>
    <m/>
    <m/>
    <m/>
    <m/>
    <n v="202871.3878"/>
    <m/>
    <m/>
    <m/>
    <n v="1000003583"/>
    <m/>
    <m/>
    <s v="Arçelik"/>
    <s v="Yeni Müşteri"/>
    <s v="Yeni Satış"/>
    <s v="Hizmet"/>
    <s v="Yazılım Geliştirme"/>
    <s v="Diğer"/>
    <s v="Univera Satış"/>
    <s v="Saha Satış"/>
    <s v="Yurt İçi"/>
    <s v="Türkiye"/>
    <s v="Merkez"/>
  </r>
  <r>
    <m/>
    <m/>
    <x v="450"/>
    <s v="Q4"/>
    <x v="1"/>
    <x v="11"/>
    <m/>
    <s v="Arcelik Hitachi Home Appliances Sales (Thailand) Ltd."/>
    <s v="QH.06.001"/>
    <s v="Quest Panorama - Yazılım Geliştirme Hizmeti"/>
    <s v="Univera - Arçelik"/>
    <x v="13"/>
    <s v="Quest"/>
    <s v="Enterprise"/>
    <n v="19321.084545454545"/>
    <m/>
    <n v="11"/>
    <m/>
    <m/>
    <m/>
    <m/>
    <m/>
    <n v="212531.93"/>
    <m/>
    <m/>
    <m/>
    <n v="1000003583"/>
    <m/>
    <m/>
    <s v="Arçelik"/>
    <s v="Yeni Müşteri"/>
    <s v="Yeni Satış"/>
    <s v="Hizmet"/>
    <s v="Yazılım Geliştirme"/>
    <s v="Diğer"/>
    <s v="Univera Satış"/>
    <s v="Saha Satış"/>
    <s v="Yurt İçi"/>
    <s v="Türkiye"/>
    <s v="Merkez"/>
  </r>
  <r>
    <m/>
    <m/>
    <x v="450"/>
    <s v="Q4"/>
    <x v="1"/>
    <x v="11"/>
    <m/>
    <s v="Arcelik Hitachi Home Appliances Sales (Thailand) Ltd."/>
    <s v="QH.01.001"/>
    <s v="Quest Panorama - Proje ve Ürün Yönetimi Danışmanlığı Hizmeti"/>
    <s v="Univera - Arçelik"/>
    <x v="13"/>
    <s v="Quest"/>
    <s v="Enterprise"/>
    <n v="21240.902399999999"/>
    <m/>
    <n v="6"/>
    <m/>
    <m/>
    <m/>
    <m/>
    <m/>
    <n v="127445.41439999999"/>
    <m/>
    <m/>
    <m/>
    <n v="1000003583"/>
    <m/>
    <m/>
    <s v="Arçelik"/>
    <s v="Yeni Müşteri"/>
    <s v="Yeni Satış"/>
    <s v="Hizmet"/>
    <s v="Proje Yönetimi ve Danışmanlık"/>
    <s v="Diğer"/>
    <s v="Univera Satış"/>
    <s v="Saha Satış"/>
    <s v="Yurt İçi"/>
    <s v="Türkiye"/>
    <s v="Merkez"/>
  </r>
  <r>
    <m/>
    <m/>
    <x v="450"/>
    <s v="Q4"/>
    <x v="1"/>
    <x v="10"/>
    <m/>
    <s v="DÜZEY TÜKETİM MALLARI SAN. PAZARLAMA VE TİC. A.Ş."/>
    <s v="EH.05.001"/>
    <s v="Enroute Panorama - Yazılım Geliştirme Hizmeti"/>
    <s v="Univera - Düzey Tüketim"/>
    <x v="18"/>
    <s v="Enroute"/>
    <s v="Enterprise"/>
    <n v="19845"/>
    <m/>
    <n v="1"/>
    <m/>
    <m/>
    <m/>
    <m/>
    <m/>
    <n v="19845"/>
    <m/>
    <m/>
    <m/>
    <n v="1000003116"/>
    <m/>
    <m/>
    <s v="Düzey"/>
    <s v="Mevcut Müşteri"/>
    <s v="Yeni Satış"/>
    <s v="Hizmet"/>
    <s v="Yazılım Geliştirme"/>
    <s v="Key Account"/>
    <s v="Univera Satış"/>
    <s v="Saha Satış"/>
    <s v="Yurt İçi"/>
    <s v="Türkiye"/>
    <s v="Merkez"/>
  </r>
  <r>
    <m/>
    <m/>
    <x v="450"/>
    <s v="Q4"/>
    <x v="1"/>
    <x v="10"/>
    <m/>
    <s v="DÜZEY TÜKETİM MALLARI SAN. PAZARLAMA VE TİC. A.Ş."/>
    <s v="EH.05.001"/>
    <s v="Enroute Panorama - Yazılım Geliştirme Hizmeti"/>
    <s v="Univera - Düzey Tüketim"/>
    <x v="18"/>
    <s v="Enroute"/>
    <s v="Enterprise"/>
    <n v="19845"/>
    <m/>
    <n v="0.5"/>
    <m/>
    <n v="9922.5"/>
    <m/>
    <m/>
    <m/>
    <n v="9922.5"/>
    <m/>
    <m/>
    <m/>
    <n v="1000003066"/>
    <m/>
    <m/>
    <s v="Düzey"/>
    <s v="Mevcut Müşteri"/>
    <s v="Yeni Satış"/>
    <s v="Hizmet"/>
    <s v="Yazılım Geliştirme"/>
    <s v="Key Account"/>
    <s v="Univera Satış"/>
    <s v="Saha Satış"/>
    <s v="Yurt İçi"/>
    <s v="Türkiye"/>
    <s v="Merkez"/>
  </r>
  <r>
    <m/>
    <m/>
    <x v="450"/>
    <s v="Q4"/>
    <x v="1"/>
    <x v="10"/>
    <m/>
    <s v="DÜZEY TÜKETİM MALLARI SAN. PAZARLAMA VE TİC. A.Ş."/>
    <s v="EH.01.001"/>
    <s v="Enroute Panorama - Proje ve Ürün Yönetimi Danışmanlığı Hizmeti"/>
    <s v="Univera - Düzey Tüketim"/>
    <x v="18"/>
    <s v="Enroute"/>
    <s v="Enterprise"/>
    <n v="22050"/>
    <m/>
    <n v="0.5"/>
    <m/>
    <n v="11025"/>
    <m/>
    <m/>
    <m/>
    <n v="11025"/>
    <m/>
    <m/>
    <m/>
    <n v="1000003066"/>
    <m/>
    <m/>
    <s v="Düzey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450"/>
    <s v="Q4"/>
    <x v="1"/>
    <x v="10"/>
    <m/>
    <s v="DÜZEY TÜKETİM MALLARI SAN. PAZARLAMA VE TİC. A.Ş."/>
    <s v="EH.01.001"/>
    <s v="Enroute Panorama - Proje ve Ürün Yönetimi Danışmanlığı Hizmeti"/>
    <s v="Univera - Düzey Tüketim"/>
    <x v="18"/>
    <s v="Enroute"/>
    <s v="Enterprise"/>
    <n v="22050"/>
    <m/>
    <n v="1"/>
    <m/>
    <n v="22050"/>
    <m/>
    <m/>
    <m/>
    <n v="22050"/>
    <m/>
    <m/>
    <m/>
    <n v="1000003066"/>
    <m/>
    <m/>
    <s v="Düzey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451"/>
    <s v="Q4"/>
    <x v="1"/>
    <x v="11"/>
    <m/>
    <s v="TABEY IÇECEK GIDA SANAYI VE TICARET LIMITED SIRKETI"/>
    <s v="UH.01.002"/>
    <s v="Unidox Kontör"/>
    <s v="Univera Kontör Satışı"/>
    <x v="21"/>
    <s v="E-Dönüşüm"/>
    <s v="Unidox"/>
    <n v="4"/>
    <m/>
    <n v="5000"/>
    <m/>
    <m/>
    <m/>
    <m/>
    <m/>
    <n v="20000"/>
    <m/>
    <m/>
    <m/>
    <n v="1000003591"/>
    <m/>
    <m/>
    <s v="Tabey İçecek"/>
    <s v="Yeni Müşteri"/>
    <s v="Yeni Satış"/>
    <s v="Kontor"/>
    <s v="Kontor Satışı"/>
    <s v="Diğer"/>
    <s v="Univera Satış"/>
    <s v="Saha Satış"/>
    <s v="Yurt İçi"/>
    <s v="Türkiye"/>
    <s v="Merkez"/>
  </r>
  <r>
    <m/>
    <m/>
    <x v="451"/>
    <s v="Q4"/>
    <x v="1"/>
    <x v="11"/>
    <m/>
    <s v="DOĞUŞ ÇAY VE GIDA MADD.ÜRT.PAZ.İTH.İHR.A.Ş"/>
    <s v="EH.05.001"/>
    <s v="Enroute Panorama - Yazılım Geliştirme Hizmeti"/>
    <s v="Univera Doğuş Çay Projesi"/>
    <x v="12"/>
    <s v="Enroute"/>
    <s v="Enterprise"/>
    <n v="24500"/>
    <m/>
    <n v="2.5"/>
    <m/>
    <m/>
    <m/>
    <m/>
    <m/>
    <n v="61250"/>
    <m/>
    <m/>
    <m/>
    <s v="1000002989"/>
    <m/>
    <m/>
    <s v="Doğuş Çay"/>
    <s v="Mevcut Müşteri"/>
    <s v="Yeni Satış"/>
    <s v="Hizmet"/>
    <s v="Yazılım Geliştirme"/>
    <s v="Key Account"/>
    <s v="Univera Satış"/>
    <s v="Saha Satış"/>
    <s v="Yurt İçi"/>
    <s v="Türkiye"/>
    <s v="Merkez"/>
  </r>
  <r>
    <m/>
    <m/>
    <x v="451"/>
    <s v="Q4"/>
    <x v="1"/>
    <x v="11"/>
    <m/>
    <s v="DOĞUŞ ÇAY VE GIDA MADD.ÜRT.PAZ.İTH.İHR.A.Ş"/>
    <s v="EH.05.001"/>
    <s v="Enroute Panorama - Yazılım Geliştirme Hizmeti"/>
    <s v="Univera Doğuş Çay Projesi"/>
    <x v="12"/>
    <s v="Enroute"/>
    <s v="Enterprise "/>
    <n v="20825"/>
    <m/>
    <n v="2.5"/>
    <m/>
    <n v="61250"/>
    <m/>
    <n v="9188"/>
    <m/>
    <n v="52062.5"/>
    <m/>
    <m/>
    <m/>
    <s v="1000003106"/>
    <m/>
    <m/>
    <s v="Doğuş Çay"/>
    <s v="Mevcut Müşteri"/>
    <s v="Yeni Satış"/>
    <s v="Hizmet"/>
    <s v="Yazılım Geliştirme"/>
    <s v="Key Account"/>
    <s v="Univera Satış"/>
    <s v="Saha Satış"/>
    <s v="Yurt İçi"/>
    <s v="Türkiye"/>
    <s v="Merkez"/>
  </r>
  <r>
    <m/>
    <m/>
    <x v="451"/>
    <s v="Q4"/>
    <x v="1"/>
    <x v="10"/>
    <m/>
    <s v="DÜZEY TÜKETİM MALLARI SAN. PAZARLAMA VE TİC. A.Ş."/>
    <s v="EH.05.001"/>
    <s v="Enroute Panorama - Yazılım Geliştirme Hizmeti"/>
    <s v="Univera - Düzey Tüketim"/>
    <x v="18"/>
    <s v="Enroute"/>
    <s v="Enterprise"/>
    <n v="19845"/>
    <m/>
    <n v="6"/>
    <m/>
    <n v="119070"/>
    <m/>
    <m/>
    <m/>
    <n v="119070"/>
    <m/>
    <m/>
    <m/>
    <n v="1000003066"/>
    <m/>
    <m/>
    <s v="Düzey"/>
    <s v="Mevcut Müşteri"/>
    <s v="Yeni Satış"/>
    <s v="Hizmet"/>
    <s v="Yazılım Geliştirme"/>
    <s v="Key Account"/>
    <s v="Univera Satış"/>
    <s v="Saha Satış"/>
    <s v="Yurt İçi"/>
    <s v="Türkiye"/>
    <s v="Merkez"/>
  </r>
  <r>
    <m/>
    <m/>
    <x v="451"/>
    <s v="Q4"/>
    <x v="1"/>
    <x v="11"/>
    <m/>
    <s v="DÜZEY TÜKETİM MALLARI SAN. PAZARLAMA VE TİC. A.Ş."/>
    <s v="EH.05.001"/>
    <s v="Enroute Panorama - Yazılım Geliştirme Hizmeti"/>
    <s v="Univera - Düzey Tüketim"/>
    <x v="18"/>
    <s v="Enroute"/>
    <s v="Enterprise"/>
    <n v="19845"/>
    <m/>
    <n v="28"/>
    <m/>
    <m/>
    <m/>
    <m/>
    <m/>
    <n v="555660"/>
    <m/>
    <m/>
    <m/>
    <s v="1000003139"/>
    <m/>
    <m/>
    <s v="Düzey"/>
    <s v="Mevcut Müşteri"/>
    <s v="Yeni Satış"/>
    <s v="Hizmet"/>
    <s v="Yazılım Geliştirme"/>
    <s v="Key Account"/>
    <s v="Univera Satış"/>
    <s v="Saha Satış"/>
    <s v="Yurt İçi"/>
    <s v="Türkiye"/>
    <s v="Merkez"/>
  </r>
  <r>
    <m/>
    <m/>
    <x v="451"/>
    <s v="Q4"/>
    <x v="1"/>
    <x v="11"/>
    <m/>
    <s v="ERBAK - ULUDAĞ PAZARLAMA SATIŞ VE DAĞITIM ANONİM ŞİRKETİ/SANAL POS"/>
    <s v="EH.05.001"/>
    <s v="Enroute Panorama - Yazılım Geliştirme Hizmeti"/>
    <s v="Univera - Uludağ İçecek"/>
    <x v="19"/>
    <s v="Enroute"/>
    <s v="Enterprise"/>
    <n v="11562.77"/>
    <m/>
    <n v="1"/>
    <m/>
    <m/>
    <m/>
    <m/>
    <m/>
    <n v="11562.77"/>
    <m/>
    <m/>
    <m/>
    <n v="1000003175"/>
    <m/>
    <m/>
    <s v="Uludağ İçecek"/>
    <s v="Mevcut Müşteri"/>
    <s v="Yeni Satış"/>
    <s v="Hizmet"/>
    <s v="Yazılım Geliştirme"/>
    <s v="Key Account"/>
    <s v="Univera Satış"/>
    <s v="Saha Satış"/>
    <s v="Yurt İçi"/>
    <s v="Türkiye"/>
    <s v="Merkez"/>
  </r>
  <r>
    <m/>
    <m/>
    <x v="451"/>
    <s v="Q4"/>
    <x v="1"/>
    <x v="11"/>
    <m/>
    <s v="PERNOD RICARD İSTANBUL İÇ VE DIŞ TİC. LTD. ŞTİ"/>
    <s v="EH.03.003"/>
    <s v="Enroute Panorama - Uzman Destek Hizmeti"/>
    <s v="Univera - Pernod Ricard"/>
    <x v="13"/>
    <s v="Enroute"/>
    <s v="Enroute"/>
    <n v="150000"/>
    <m/>
    <n v="1"/>
    <m/>
    <n v="150000"/>
    <m/>
    <n v="0"/>
    <m/>
    <n v="150000"/>
    <m/>
    <m/>
    <m/>
    <n v="1000002976"/>
    <m/>
    <m/>
    <s v="Pernod Ricard"/>
    <s v="Mevcut Müşteri"/>
    <s v="Yenileme"/>
    <s v="Hizmet"/>
    <s v="Uzman Destek Hizmeti"/>
    <s v="Key Account"/>
    <s v="Univera Satış"/>
    <s v="Saha Satış"/>
    <s v="Yurt İçi"/>
    <s v="Türkiye"/>
    <s v="Merkez"/>
  </r>
  <r>
    <m/>
    <m/>
    <x v="451"/>
    <s v="Q4"/>
    <x v="1"/>
    <x v="11"/>
    <m/>
    <s v="Brisa Bridgestone Sabancı Lastik San. ve Tic. A.Ş."/>
    <s v="EH.01.001"/>
    <s v="Enroute Panorama - Proje ve Ürün Yönetimi Danışmanlığı Hizmeti"/>
    <s v="Univera - Brisa Bridgestone"/>
    <x v="13"/>
    <s v="Enroute"/>
    <s v="Enterprise"/>
    <n v="18370.8"/>
    <m/>
    <n v="2"/>
    <m/>
    <m/>
    <m/>
    <m/>
    <m/>
    <n v="36741.599999999999"/>
    <m/>
    <m/>
    <m/>
    <s v="1000003131"/>
    <m/>
    <m/>
    <s v="Brisa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451"/>
    <s v="Q4"/>
    <x v="1"/>
    <x v="11"/>
    <m/>
    <s v="DOĞUŞ ÇAY VE GIDA MADD.ÜRT.PAZ.İTH.İHR.A.Ş"/>
    <s v="EH.01.001"/>
    <s v="Enroute Panorama - Proje ve Ürün Yönetimi Danışmanlığı Hizmeti"/>
    <s v="Univera Doğuş Çay Projesi"/>
    <x v="12"/>
    <s v="Enroute"/>
    <s v="Enterprise"/>
    <n v="24500"/>
    <m/>
    <n v="1"/>
    <m/>
    <m/>
    <m/>
    <m/>
    <m/>
    <n v="24500"/>
    <m/>
    <m/>
    <m/>
    <s v="1000002989"/>
    <m/>
    <m/>
    <s v="Doğuş Çay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451"/>
    <s v="Q4"/>
    <x v="1"/>
    <x v="11"/>
    <m/>
    <s v="DOĞUŞ ÇAY VE GIDA MADD.ÜRT.PAZ.İTH.İHR.A.Ş"/>
    <s v="EH.01.001"/>
    <s v="Enroute Panorama - Proje ve Ürün Yönetimi Danışmanlığı Hizmeti"/>
    <s v="Univera Doğuş Çay Projesi"/>
    <x v="12"/>
    <s v="Enroute"/>
    <s v="Enterprise "/>
    <n v="22050"/>
    <m/>
    <n v="1"/>
    <m/>
    <n v="24500"/>
    <m/>
    <n v="2450"/>
    <m/>
    <n v="22050"/>
    <m/>
    <m/>
    <m/>
    <s v="1000003106"/>
    <m/>
    <m/>
    <s v="Doğuş Çay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451"/>
    <s v="Q4"/>
    <x v="1"/>
    <x v="11"/>
    <m/>
    <s v="DÜZEY TÜKETİM MALLARI SAN. PAZARLAMA VE TİC. A.Ş."/>
    <s v="EH.01.001"/>
    <s v="Enroute Panorama - Proje ve Ürün Yönetimi Danışmanlığı Hizmeti"/>
    <s v="Univera - Düzey Tüketim"/>
    <x v="18"/>
    <s v="Enroute"/>
    <s v="Enterprise"/>
    <n v="22050"/>
    <m/>
    <n v="8"/>
    <m/>
    <m/>
    <m/>
    <m/>
    <m/>
    <n v="176400"/>
    <m/>
    <m/>
    <m/>
    <s v="1000003139"/>
    <m/>
    <m/>
    <s v="Düzey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451"/>
    <s v="Q4"/>
    <x v="1"/>
    <x v="11"/>
    <m/>
    <s v="ERBAK - ULUDAĞ PAZARLAMA SATIŞ VE DAĞITIM ANONİM ŞİRKETİ/SANAL POS"/>
    <s v="EH.01.001"/>
    <s v="Enroute Panorama - Proje ve Ürün Yönetimi Danışmanlığı Hizmeti"/>
    <s v="Univera - Uludağ İçecek"/>
    <x v="19"/>
    <s v="Enroute"/>
    <s v="Enterprise"/>
    <n v="11562.77"/>
    <m/>
    <n v="1"/>
    <m/>
    <m/>
    <m/>
    <m/>
    <m/>
    <n v="11562.77"/>
    <m/>
    <m/>
    <m/>
    <n v="1000003173"/>
    <m/>
    <m/>
    <s v="Uludağ İçecek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451"/>
    <s v="Q4"/>
    <x v="1"/>
    <x v="11"/>
    <m/>
    <s v="ERBAK - ULUDAĞ PAZARLAMA SATIŞ VE DAĞITIM ANONİM ŞİRKETİ/SANAL POS"/>
    <s v="EH.01.001"/>
    <s v="Enroute Panorama - Proje ve Ürün Yönetimi Danışmanlığı Hizmeti"/>
    <s v="Univera - Uludağ İçecek"/>
    <x v="19"/>
    <s v="Enroute"/>
    <s v="Enterprise"/>
    <n v="11562.77"/>
    <m/>
    <n v="1"/>
    <m/>
    <m/>
    <m/>
    <m/>
    <m/>
    <n v="11562.77"/>
    <m/>
    <m/>
    <m/>
    <n v="1000003175"/>
    <m/>
    <m/>
    <s v="Uludağ İçecek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451"/>
    <s v="Q4"/>
    <x v="1"/>
    <x v="11"/>
    <m/>
    <s v="ABC DETERJAN SANAYİ VE TİCARET ANONİM ŞİRKETİ"/>
    <s v="EH.01.001"/>
    <s v="Enroute Panorama - Proje ve Ürün Yönetimi Danışmanlığı Hizmeti"/>
    <s v="Univera - ABC Deterjan"/>
    <x v="12"/>
    <s v="Enroute"/>
    <s v="Enterprise"/>
    <n v="19600"/>
    <m/>
    <n v="40"/>
    <m/>
    <m/>
    <m/>
    <m/>
    <m/>
    <n v="784000"/>
    <m/>
    <m/>
    <m/>
    <n v="1000003784"/>
    <m/>
    <m/>
    <s v="ABC Deterjan"/>
    <s v="Yeni Müşteri"/>
    <s v="Yeni Satış"/>
    <s v="Hizmet"/>
    <s v="Proje Yönetimi ve Danışmanlık"/>
    <s v="Diğer"/>
    <s v="Univera Satış"/>
    <s v="Saha Satış"/>
    <s v="Yurt İçi"/>
    <s v="Türkiye"/>
    <s v="Merkez"/>
  </r>
  <r>
    <m/>
    <m/>
    <x v="451"/>
    <s v="Q4"/>
    <x v="1"/>
    <x v="11"/>
    <m/>
    <s v="ABC DETERJAN SANAYİ VE TİCARET ANONİM ŞİRKETİ"/>
    <s v="EH.01.001"/>
    <s v="Enroute Panorama - Proje ve Ürün Yönetimi Danışmanlığı Hizmeti"/>
    <s v="Univera - ABC Deterjan"/>
    <x v="12"/>
    <s v="Enroute"/>
    <s v="Enterprise"/>
    <n v="19600"/>
    <m/>
    <n v="10"/>
    <m/>
    <m/>
    <m/>
    <m/>
    <m/>
    <n v="196000"/>
    <m/>
    <m/>
    <m/>
    <n v="1000003784"/>
    <m/>
    <m/>
    <s v="ABC Deterjan"/>
    <s v="Yeni Müşteri"/>
    <s v="Yeni Satış"/>
    <s v="Hizmet"/>
    <s v="Proje Yönetimi ve Danışmanlık"/>
    <s v="Diğer"/>
    <s v="Univera Satış"/>
    <s v="Saha Satış"/>
    <s v="Yurt İçi"/>
    <s v="Türkiye"/>
    <s v="Merkez"/>
  </r>
  <r>
    <m/>
    <m/>
    <x v="451"/>
    <s v="Q4"/>
    <x v="1"/>
    <x v="11"/>
    <m/>
    <s v="ABC DETERJAN SANAYİ VE TİCARET ANONİM ŞİRKETİ"/>
    <s v="EYS.01.014"/>
    <s v="Enroute Panorama - Platform Back Office Kullanıcı Yazılımı"/>
    <s v="Univera - ABC Deterjan"/>
    <x v="12"/>
    <s v="Enroute"/>
    <s v="Standart"/>
    <n v="4375"/>
    <m/>
    <n v="39"/>
    <m/>
    <m/>
    <m/>
    <m/>
    <m/>
    <n v="170625"/>
    <m/>
    <m/>
    <m/>
    <n v="1000003784"/>
    <m/>
    <m/>
    <s v="ABC Deterjan"/>
    <s v="Yeni Müşteri"/>
    <s v="Yeni Satış"/>
    <s v="Lisans"/>
    <s v="Lisans Satışı"/>
    <s v="Diğer"/>
    <s v="Univera Satış"/>
    <s v="Saha Satış"/>
    <s v="Yurt İçi"/>
    <s v="Türkiye"/>
    <s v="Merkez"/>
  </r>
  <r>
    <m/>
    <m/>
    <x v="451"/>
    <s v="Q4"/>
    <x v="1"/>
    <x v="11"/>
    <m/>
    <s v="ABC DETERJAN SANAYİ VE TİCARET ANONİM ŞİRKETİ"/>
    <s v="EYS.01.001"/>
    <s v="Enroute Panorama - Mobil Satış &amp; Dağıtım Çözüm Yazılımı"/>
    <s v="Univera - ABC Deterjan"/>
    <x v="12"/>
    <s v="Enroute"/>
    <s v="Standart"/>
    <n v="0"/>
    <m/>
    <n v="1"/>
    <m/>
    <m/>
    <m/>
    <m/>
    <m/>
    <n v="0"/>
    <m/>
    <m/>
    <m/>
    <n v="1000003784"/>
    <m/>
    <m/>
    <s v="ABC Deterjan"/>
    <s v="Yeni Müşteri"/>
    <s v="Yeni Satış"/>
    <s v="Lisans"/>
    <s v="Lisans Satışı"/>
    <s v="Diğer"/>
    <s v="Univera Satış"/>
    <s v="Saha Satış"/>
    <s v="Yurt İçi"/>
    <s v="Türkiye"/>
    <s v="Merkez"/>
  </r>
  <r>
    <m/>
    <m/>
    <x v="451"/>
    <s v="Q4"/>
    <x v="1"/>
    <x v="11"/>
    <m/>
    <s v="ABC DETERJAN SANAYİ VE TİCARET ANONİM ŞİRKETİ"/>
    <s v="EYS.02.033"/>
    <s v="Enroute Panorama - Mobil Kullanıcı Yazılımı"/>
    <s v="Univera - ABC Deterjan"/>
    <x v="12"/>
    <s v="Enroute"/>
    <s v="Standart"/>
    <n v="2000"/>
    <m/>
    <n v="86"/>
    <m/>
    <m/>
    <m/>
    <m/>
    <m/>
    <n v="172000"/>
    <m/>
    <m/>
    <m/>
    <n v="1000003784"/>
    <m/>
    <m/>
    <s v="ABC Deterjan"/>
    <s v="Yeni Müşteri"/>
    <s v="Yeni Satış"/>
    <s v="Lisans"/>
    <s v="Lisans Satışı"/>
    <s v="Diğer"/>
    <s v="Univera Satış"/>
    <s v="Saha Satış"/>
    <s v="Yurt İçi"/>
    <s v="Türkiye"/>
    <s v="Merkez"/>
  </r>
  <r>
    <m/>
    <m/>
    <x v="451"/>
    <s v="Q4"/>
    <x v="1"/>
    <x v="11"/>
    <m/>
    <s v="ABC DETERJAN SANAYİ VE TİCARET ANONİM ŞİRKETİ"/>
    <s v="EH.06.001"/>
    <s v="Enroute Panorama - Hosting Hizmeti"/>
    <s v="Univera - ABC Deterjan"/>
    <x v="12"/>
    <s v="Enroute"/>
    <s v="Enterprise"/>
    <n v="250000"/>
    <m/>
    <n v="1"/>
    <m/>
    <m/>
    <m/>
    <m/>
    <m/>
    <n v="250000"/>
    <m/>
    <m/>
    <m/>
    <n v="1000003781"/>
    <m/>
    <m/>
    <s v="ABC Deterjan"/>
    <s v="Yeni Müşteri"/>
    <s v="Yeni Satış"/>
    <s v="Hizmet"/>
    <s v="Hosting"/>
    <s v="Diğer"/>
    <s v="Univera Satış"/>
    <s v="Saha Satış"/>
    <s v="Yurt İçi"/>
    <s v="Türkiye"/>
    <s v="Merkez"/>
  </r>
  <r>
    <m/>
    <m/>
    <x v="451"/>
    <s v="Q4"/>
    <x v="1"/>
    <x v="11"/>
    <m/>
    <s v="ABC DETERJAN SANAYİ VE TİCARET ANONİM ŞİRKETİ"/>
    <s v="EY.04.002"/>
    <s v="Enroute Panorama - Fund Manager - Fon ve Bütçe Yönetimi Modül Yazılımı"/>
    <s v="Univera - ABC Deterjan"/>
    <x v="12"/>
    <s v="Enroute"/>
    <s v="Enterprise"/>
    <n v="0"/>
    <m/>
    <n v="1"/>
    <m/>
    <m/>
    <m/>
    <m/>
    <m/>
    <n v="0"/>
    <m/>
    <m/>
    <m/>
    <n v="1000003784"/>
    <m/>
    <m/>
    <s v="ABC Deterjan"/>
    <s v="Yeni Müşteri"/>
    <s v="Yeni Satış"/>
    <s v="Lisans"/>
    <s v="Lisans Satışı"/>
    <s v="Diğer"/>
    <s v="Univera Satış"/>
    <s v="Saha Satış"/>
    <s v="Yurt İçi"/>
    <s v="Türkiye"/>
    <s v="Merkez"/>
  </r>
  <r>
    <m/>
    <m/>
    <x v="451"/>
    <s v="Q4"/>
    <x v="1"/>
    <x v="11"/>
    <m/>
    <s v="ABC DETERJAN SANAYİ VE TİCARET ANONİM ŞİRKETİ"/>
    <s v="EYS.04.012"/>
    <s v="Enroute Panorama - E-Dönüşüm Modül Yazılımı"/>
    <s v="Univera - ABC Deterjan"/>
    <x v="12"/>
    <s v="Enroute"/>
    <s v="Standart"/>
    <n v="6250"/>
    <m/>
    <n v="19"/>
    <m/>
    <m/>
    <m/>
    <m/>
    <m/>
    <n v="118750"/>
    <m/>
    <m/>
    <m/>
    <n v="1000003784"/>
    <m/>
    <m/>
    <s v="ABC Deterjan"/>
    <s v="Yeni Müşteri"/>
    <s v="Yeni Satış"/>
    <s v="Lisans"/>
    <s v="Lisans Satışı"/>
    <s v="Diğer"/>
    <s v="Univera Satış"/>
    <s v="Saha Satış"/>
    <s v="Yurt İçi"/>
    <s v="Türkiye"/>
    <s v="Merkez"/>
  </r>
  <r>
    <m/>
    <m/>
    <x v="451"/>
    <s v="Q4"/>
    <x v="1"/>
    <x v="11"/>
    <m/>
    <s v="ABC DETERJAN SANAYİ VE TİCARET ANONİM ŞİRKETİ"/>
    <s v="EYS.01.021"/>
    <s v="Enroute Panorama - Dağıtım Kanalı (Bayi/Distribütör/Şube) Yazılımı"/>
    <s v="Univera - ABC Deterjan"/>
    <x v="12"/>
    <s v="Enroute"/>
    <s v="Standart"/>
    <n v="8125"/>
    <m/>
    <n v="19"/>
    <m/>
    <m/>
    <m/>
    <m/>
    <m/>
    <n v="154375"/>
    <m/>
    <m/>
    <m/>
    <n v="1000003784"/>
    <m/>
    <m/>
    <s v="ABC Deterjan"/>
    <s v="Yeni Müşteri"/>
    <s v="Yeni Satış"/>
    <s v="Lisans"/>
    <s v="Lisans Satışı"/>
    <s v="Diğer"/>
    <s v="Univera Satış"/>
    <s v="Saha Satış"/>
    <s v="Yurt İçi"/>
    <s v="Türkiye"/>
    <s v="Merkez"/>
  </r>
  <r>
    <m/>
    <m/>
    <x v="451"/>
    <s v="Q4"/>
    <x v="1"/>
    <x v="11"/>
    <m/>
    <s v="ABC DETERJAN SANAYİ VE TİCARET ANONİM ŞİRKETİ"/>
    <s v="EYS.01.025"/>
    <s v="Enroute Panorama - Dağıtım Kanalı &quot;Web Connector&quot; Web Service Yazılımı"/>
    <s v="Univera - ABC Deterjan"/>
    <x v="12"/>
    <s v="Enroute"/>
    <s v="Standart"/>
    <n v="11000"/>
    <m/>
    <n v="20"/>
    <m/>
    <m/>
    <m/>
    <m/>
    <m/>
    <n v="220000"/>
    <m/>
    <m/>
    <m/>
    <n v="1000003784"/>
    <m/>
    <m/>
    <s v="ABC Deterjan"/>
    <s v="Yeni Müşteri"/>
    <s v="Yeni Satış"/>
    <s v="Lisans"/>
    <s v="Lisans Satışı"/>
    <s v="Diğer"/>
    <s v="Univera Satış"/>
    <s v="Saha Satış"/>
    <s v="Yurt İçi"/>
    <s v="Türkiye"/>
    <s v="Merkez"/>
  </r>
  <r>
    <m/>
    <m/>
    <x v="452"/>
    <s v="Q4"/>
    <x v="1"/>
    <x v="11"/>
    <m/>
    <s v="MİYA OTOMASYON VE BARKOD BILISIM SISTEMLERI SAN TİC. VE L.T.D. STI."/>
    <s v="WPH.02.001"/>
    <s v="Webplus Yazılım Bakımı Hizmeti"/>
    <s v="Univera - Kanal"/>
    <x v="5"/>
    <s v="Enroute"/>
    <s v="Webplus"/>
    <n v="3148"/>
    <m/>
    <n v="1"/>
    <m/>
    <m/>
    <m/>
    <m/>
    <m/>
    <n v="3148"/>
    <m/>
    <m/>
    <m/>
    <n v="1000003661"/>
    <m/>
    <m/>
    <s v="Miya"/>
    <s v="Mevcut Müşteri"/>
    <s v="Yenileme"/>
    <s v="Hizmet"/>
    <s v="Bakım ve Destek Hizmeti"/>
    <s v="Diğer"/>
    <s v="Kanal Satış"/>
    <s v="Miya"/>
    <s v="Yurt İçi"/>
    <s v="Türkiye"/>
    <s v="Merkez"/>
  </r>
  <r>
    <m/>
    <m/>
    <x v="452"/>
    <s v="Q4"/>
    <x v="1"/>
    <x v="11"/>
    <m/>
    <s v="MİYA OTOMASYON VE BARKOD BILISIM SISTEMLERI SAN TİC. VE L.T.D. STI."/>
    <s v="WPH.02.001"/>
    <s v="Webplus Yazılım Bakımı Hizmeti"/>
    <s v="Univera - Kanal"/>
    <x v="5"/>
    <s v="Enroute"/>
    <s v="Webplus"/>
    <n v="11240"/>
    <m/>
    <n v="1"/>
    <m/>
    <m/>
    <m/>
    <m/>
    <m/>
    <n v="11240"/>
    <m/>
    <m/>
    <m/>
    <n v="1000003658"/>
    <m/>
    <m/>
    <s v="Miya"/>
    <s v="Mevcut Müşteri"/>
    <s v="Yenileme"/>
    <s v="Hizmet"/>
    <s v="Bakım ve Destek Hizmeti"/>
    <s v="Diğer"/>
    <s v="Kanal Satış"/>
    <s v="Miya"/>
    <s v="Yurt İçi"/>
    <s v="Türkiye"/>
    <s v="Merkez"/>
  </r>
  <r>
    <m/>
    <m/>
    <x v="452"/>
    <s v="Q4"/>
    <x v="1"/>
    <x v="11"/>
    <m/>
    <s v="MİYA OTOMASYON VE BARKOD BILISIM SISTEMLERI SAN TİC. VE L.T.D. STI."/>
    <s v="WPH.02.001"/>
    <s v="Webplus Yazılım Bakımı Hizmeti"/>
    <s v="Univera - Kanal"/>
    <x v="5"/>
    <s v="Enroute"/>
    <s v="Webplus"/>
    <n v="16824"/>
    <m/>
    <n v="1"/>
    <m/>
    <m/>
    <m/>
    <m/>
    <m/>
    <n v="16824"/>
    <m/>
    <m/>
    <m/>
    <n v="1000003654"/>
    <m/>
    <m/>
    <s v="Miya"/>
    <s v="Mevcut Müşteri"/>
    <s v="Yenileme"/>
    <s v="Hizmet"/>
    <s v="Bakım ve Destek Hizmeti"/>
    <s v="Diğer"/>
    <s v="Kanal Satış"/>
    <s v="Miya"/>
    <s v="Yurt İçi"/>
    <s v="Türkiye"/>
    <s v="Merkez"/>
  </r>
  <r>
    <m/>
    <m/>
    <x v="452"/>
    <s v="Q4"/>
    <x v="1"/>
    <x v="11"/>
    <m/>
    <s v="MİYA OTOMASYON VE BARKOD BILISIM SISTEMLERI SAN TİC. VE L.T.D. STI."/>
    <s v="WPH.02.001"/>
    <s v="Webplus Yazılım Bakımı Hizmeti"/>
    <s v="Univera - Kanal"/>
    <x v="20"/>
    <s v="Enroute"/>
    <s v="Webplus"/>
    <n v="4290"/>
    <m/>
    <n v="1"/>
    <m/>
    <m/>
    <m/>
    <m/>
    <m/>
    <n v="4290"/>
    <m/>
    <m/>
    <m/>
    <n v="1000003650"/>
    <m/>
    <m/>
    <s v="Miya"/>
    <s v="Mevcut Müşteri"/>
    <s v="Yenileme"/>
    <s v="Hizmet"/>
    <s v="Bakım ve Destek Hizmeti"/>
    <s v="Diğer"/>
    <s v="Kanal Satış"/>
    <s v="Miya"/>
    <s v="Yurt İçi"/>
    <s v="Türkiye"/>
    <s v="Merkez"/>
  </r>
  <r>
    <m/>
    <m/>
    <x v="452"/>
    <s v="Q4"/>
    <x v="1"/>
    <x v="11"/>
    <m/>
    <s v="POLARİS YAZILIM ÇÖZÜMLERİ VE DANIŞMANLIK HİZMETLERİ LTD.ŞTİ."/>
    <s v="WPH.02.001"/>
    <s v="Webplus Yazılım Bakımı Hizmeti"/>
    <s v="Univera - Kanal"/>
    <x v="5"/>
    <s v="Enroute"/>
    <s v="Webplus"/>
    <n v="2473"/>
    <m/>
    <n v="1"/>
    <m/>
    <m/>
    <m/>
    <m/>
    <m/>
    <n v="2473"/>
    <m/>
    <m/>
    <m/>
    <n v="1000003656"/>
    <m/>
    <m/>
    <s v="Polaris"/>
    <s v="Mevcut Müşteri"/>
    <s v="Yenileme"/>
    <s v="Hizmet"/>
    <s v="Bakım ve Destek Hizmeti"/>
    <s v="Diğer"/>
    <s v="Kanal Satış"/>
    <s v="Polaris"/>
    <s v="Yurt İçi"/>
    <s v="Türkiye"/>
    <s v="Merkez"/>
  </r>
  <r>
    <m/>
    <m/>
    <x v="452"/>
    <s v="Q4"/>
    <x v="1"/>
    <x v="11"/>
    <m/>
    <s v="MİYA OTOMASYON VE BARKOD BILISIM SISTEMLERI SAN TİC. VE L.T.D. STI."/>
    <s v="WProje Yönetimi.04.012"/>
    <s v="Webplus Enterprise &quot;Web Connector&quot; Web Service Yazılımı"/>
    <s v="Univera - Kanal"/>
    <x v="20"/>
    <s v="Enroute"/>
    <s v="Webplus"/>
    <n v="19500"/>
    <m/>
    <n v="1"/>
    <m/>
    <m/>
    <m/>
    <m/>
    <m/>
    <n v="19500"/>
    <m/>
    <m/>
    <m/>
    <n v="1000003650"/>
    <m/>
    <m/>
    <s v="Miya"/>
    <s v="Mevcut Müşteri"/>
    <s v="Yeni Satış"/>
    <s v="Lisans"/>
    <s v="Lisans Satışı"/>
    <s v="Diğer"/>
    <s v="Kanal Satış"/>
    <s v="Miya"/>
    <s v="Yurt İçi"/>
    <s v="Türkiye"/>
    <s v="Merkez"/>
  </r>
  <r>
    <m/>
    <m/>
    <x v="452"/>
    <s v="Q4"/>
    <x v="1"/>
    <x v="11"/>
    <m/>
    <s v="MİYA OTOMASYON VE BARKOD BILISIM SISTEMLERI SAN TİC. VE L.T.D. STI."/>
    <s v="UH.01.002"/>
    <s v="Unidox Kontör"/>
    <s v="Univera Kontör Satışı"/>
    <x v="5"/>
    <s v="E-Dönüşüm"/>
    <s v="Unidox"/>
    <n v="2.6560000000000001"/>
    <m/>
    <n v="10000"/>
    <m/>
    <m/>
    <m/>
    <m/>
    <m/>
    <n v="26560"/>
    <m/>
    <m/>
    <m/>
    <n v="1000003664"/>
    <m/>
    <m/>
    <s v="Miya"/>
    <s v="Mevcut Müşteri"/>
    <s v="Yeni Satış"/>
    <s v="Kontor"/>
    <s v="Kontor Satışı"/>
    <s v="Diğer"/>
    <s v="Kanal Satış"/>
    <s v="Miya"/>
    <s v="Yurt İçi"/>
    <s v="Türkiye"/>
    <s v="Merkez"/>
  </r>
  <r>
    <m/>
    <m/>
    <x v="452"/>
    <s v="Q4"/>
    <x v="1"/>
    <x v="11"/>
    <m/>
    <s v="MİYA OTOMASYON VE BARKOD BILISIM SISTEMLERI SAN TİC. VE L.T.D. STI."/>
    <s v="UH.01.002"/>
    <s v="Unidox Kontör"/>
    <s v="Univera Kontör Satışı"/>
    <x v="5"/>
    <s v="E-Dönüşüm"/>
    <s v="Unidox"/>
    <n v="1.389"/>
    <m/>
    <n v="100000"/>
    <m/>
    <m/>
    <m/>
    <m/>
    <m/>
    <n v="138900"/>
    <m/>
    <m/>
    <m/>
    <n v="1000003663"/>
    <m/>
    <m/>
    <s v="Miya"/>
    <s v="Mevcut Müşteri"/>
    <s v="Yeni Satış"/>
    <s v="Kontor"/>
    <s v="Kontor Satışı"/>
    <s v="Diğer"/>
    <s v="Kanal Satış"/>
    <s v="Miya"/>
    <s v="Yurt İçi"/>
    <s v="Türkiye"/>
    <s v="Merkez"/>
  </r>
  <r>
    <m/>
    <m/>
    <x v="452"/>
    <s v="Q4"/>
    <x v="1"/>
    <x v="11"/>
    <m/>
    <s v="KAYACAN NAKLİYAT SAN. VE TİC. LTD.ŞTİ."/>
    <s v="UH.01.002"/>
    <s v="Unidox Kontör"/>
    <s v="Univera Kontör Satışı"/>
    <x v="23"/>
    <s v="E-Dönüşüm"/>
    <s v="Unidox"/>
    <n v="11"/>
    <m/>
    <n v="178"/>
    <m/>
    <m/>
    <m/>
    <m/>
    <m/>
    <n v="1958"/>
    <m/>
    <m/>
    <m/>
    <n v="1000003668"/>
    <m/>
    <m/>
    <s v="Kayacan Nakliyat"/>
    <s v="Yeni Müşteri"/>
    <s v="Yeni Satış"/>
    <s v="Kontor"/>
    <s v="Kontor Satışı"/>
    <s v="Diğer"/>
    <s v="Univera Satış"/>
    <s v="Saha Satış"/>
    <s v="Yurt İçi"/>
    <s v="Türkiye"/>
    <s v="Merkez"/>
  </r>
  <r>
    <m/>
    <m/>
    <x v="452"/>
    <s v="Q4"/>
    <x v="1"/>
    <x v="11"/>
    <m/>
    <s v="MİYA OTOMASYON VE BARKOD BILISIM SISTEMLERI SAN TİC. VE L.T.D. STI."/>
    <s v="SMY.02.001"/>
    <s v="StockMate Mobile Depo Personeli El Terminali Yazılımı"/>
    <s v="Univera - Kanal"/>
    <x v="20"/>
    <s v="Stokbar"/>
    <s v="Stockmate"/>
    <n v="6825"/>
    <m/>
    <n v="1"/>
    <m/>
    <m/>
    <m/>
    <m/>
    <m/>
    <n v="6825"/>
    <m/>
    <m/>
    <m/>
    <n v="1000003643"/>
    <m/>
    <m/>
    <s v="Miya"/>
    <s v="Mevcut Müşteri"/>
    <s v="Yeni Satış"/>
    <s v="Lisans"/>
    <s v="Lisans Satışı"/>
    <s v="Diğer"/>
    <s v="Kanal Satış"/>
    <s v="Miya"/>
    <s v="Yurt İçi"/>
    <s v="Türkiye"/>
    <s v="Merkez"/>
  </r>
  <r>
    <m/>
    <m/>
    <x v="452"/>
    <s v="Q4"/>
    <x v="1"/>
    <x v="11"/>
    <m/>
    <s v="MİYA OTOMASYON VE BARKOD BILISIM SISTEMLERI SAN TİC. VE L.T.D. STI."/>
    <s v="SMY.01.004"/>
    <s v="StockMate Ek Kullanıcı Yazılımı (+5)"/>
    <s v="Univera - Kanal"/>
    <x v="20"/>
    <s v="Stokbar"/>
    <s v="Stockmate"/>
    <n v="18200"/>
    <m/>
    <n v="1"/>
    <m/>
    <m/>
    <m/>
    <m/>
    <m/>
    <n v="18200"/>
    <m/>
    <m/>
    <m/>
    <n v="1000003642"/>
    <m/>
    <m/>
    <s v="Miya"/>
    <s v="Mevcut Müşteri"/>
    <s v="Yeni Satış"/>
    <s v="Lisans"/>
    <s v="Lisans Satışı"/>
    <s v="Diğer"/>
    <s v="Kanal Satış"/>
    <s v="Miya"/>
    <s v="Yurt İçi"/>
    <s v="Türkiye"/>
    <s v="Merkez"/>
  </r>
  <r>
    <m/>
    <m/>
    <x v="452"/>
    <s v="Q4"/>
    <x v="1"/>
    <x v="11"/>
    <m/>
    <s v="MİYA OTOMASYON VE BARKOD BILISIM SISTEMLERI SAN TİC. VE L.T.D. STI."/>
    <s v="SMY.01.002"/>
    <s v="StockMate Dağıtım Kanalı / Tesis Yazılımı"/>
    <s v="Univera - Kanal"/>
    <x v="20"/>
    <s v="Stokbar"/>
    <s v="Stockmate"/>
    <n v="31850"/>
    <m/>
    <n v="1"/>
    <m/>
    <m/>
    <m/>
    <m/>
    <m/>
    <n v="31850"/>
    <m/>
    <m/>
    <m/>
    <n v="1000003642"/>
    <m/>
    <m/>
    <s v="Miya"/>
    <s v="Mevcut Müşteri"/>
    <s v="Yeni Satış"/>
    <s v="Lisans"/>
    <s v="Lisans Satışı"/>
    <s v="Diğer"/>
    <s v="Kanal Satış"/>
    <s v="Miya"/>
    <s v="Yurt İçi"/>
    <s v="Türkiye"/>
    <s v="Merkez"/>
  </r>
  <r>
    <m/>
    <m/>
    <x v="452"/>
    <s v="Q4"/>
    <x v="1"/>
    <x v="11"/>
    <m/>
    <s v="DOĞUŞ ÇAY VE GIDA MADD.ÜRT.PAZ.İTH.İHR.A.Ş"/>
    <s v="QH.02.001"/>
    <s v="Quest Panorama - Yazılım Bakımı, Yaşatma ve Merkezi Destek Hizmeti"/>
    <s v="Univera Doğuş Çay Projesi"/>
    <x v="12"/>
    <s v="Quest"/>
    <s v="Enterprise"/>
    <n v="502435"/>
    <m/>
    <n v="1"/>
    <m/>
    <m/>
    <m/>
    <m/>
    <m/>
    <n v="502435"/>
    <m/>
    <m/>
    <m/>
    <n v="1000003662"/>
    <m/>
    <m/>
    <s v="Doğuş Çay"/>
    <s v="Mevcut Müşteri"/>
    <s v="Yeni Satış"/>
    <s v="Hizmet"/>
    <s v="Bakım ve Destek Hizmeti"/>
    <s v="Key Account"/>
    <s v="Univera Satış"/>
    <s v="Saha Satış"/>
    <s v="Yurt İçi"/>
    <s v="Türkiye"/>
    <s v="Merkez"/>
  </r>
  <r>
    <m/>
    <m/>
    <x v="452"/>
    <s v="Q4"/>
    <x v="1"/>
    <x v="11"/>
    <m/>
    <s v="EFES VITANTA MOLDOVA BREWERY S.A"/>
    <s v="QH.02.001"/>
    <s v="Quest Panorama - Yazılım Bakımı, Yaşatma ve Merkezi Destek Hizmeti"/>
    <s v="Univera - Efes Moldova"/>
    <x v="19"/>
    <s v="Quest"/>
    <s v="Enterprise"/>
    <n v="31785.954099999999"/>
    <m/>
    <n v="1"/>
    <m/>
    <m/>
    <m/>
    <m/>
    <m/>
    <n v="31785.954099999999"/>
    <m/>
    <m/>
    <m/>
    <n v="1000003673"/>
    <m/>
    <m/>
    <s v="Efes International"/>
    <s v="Mevcut Müşteri"/>
    <s v="Yenileme"/>
    <s v="Hizmet"/>
    <s v="Bakım ve Destek Hizmeti"/>
    <s v="Diğer"/>
    <s v="Univera Satış"/>
    <s v="Saha Satış"/>
    <s v="Yurt Dışı"/>
    <s v="Moldova"/>
    <s v="Merkez"/>
  </r>
  <r>
    <m/>
    <m/>
    <x v="452"/>
    <s v="Q4"/>
    <x v="1"/>
    <x v="11"/>
    <m/>
    <s v="EFES VITANTA MOLDOVA BREWERY S.A"/>
    <s v="QH.02.001"/>
    <s v="Quest Panorama - Yazılım Bakımı, Yaşatma ve Merkezi Destek Hizmeti"/>
    <s v="Univera - Efes Moldova"/>
    <x v="19"/>
    <s v="Quest"/>
    <s v="Enterprise"/>
    <n v="31785.954099999999"/>
    <m/>
    <n v="1"/>
    <m/>
    <m/>
    <m/>
    <m/>
    <m/>
    <n v="31785.954099999999"/>
    <m/>
    <m/>
    <m/>
    <n v="1000003673"/>
    <m/>
    <m/>
    <s v="Efes International"/>
    <s v="Mevcut Müşteri"/>
    <s v="Yenileme"/>
    <s v="Hizmet"/>
    <s v="Bakım ve Destek Hizmeti"/>
    <s v="Diğer"/>
    <s v="Univera Satış"/>
    <s v="Saha Satış"/>
    <s v="Yurt Dışı"/>
    <s v="Moldova"/>
    <s v="Merkez"/>
  </r>
  <r>
    <m/>
    <m/>
    <x v="452"/>
    <s v="Q4"/>
    <x v="1"/>
    <x v="11"/>
    <m/>
    <s v="EFES VITANTA MOLDOVA BREWERY S.A"/>
    <s v="QH.02.001"/>
    <s v="Quest Panorama - Yazılım Bakımı, Yaşatma ve Merkezi Destek Hizmeti"/>
    <s v="Univera - Efes Moldova"/>
    <x v="19"/>
    <s v="Quest"/>
    <s v="Enterprise"/>
    <n v="31785.954099999999"/>
    <m/>
    <n v="1"/>
    <m/>
    <m/>
    <m/>
    <m/>
    <m/>
    <n v="31785.954099999999"/>
    <m/>
    <m/>
    <m/>
    <n v="1000003673"/>
    <m/>
    <m/>
    <s v="Efes International"/>
    <s v="Mevcut Müşteri"/>
    <s v="Yenileme"/>
    <s v="Hizmet"/>
    <s v="Bakım ve Destek Hizmeti"/>
    <s v="Diğer"/>
    <s v="Univera Satış"/>
    <s v="Saha Satış"/>
    <s v="Yurt Dışı"/>
    <s v="Moldova"/>
    <s v="Merkez"/>
  </r>
  <r>
    <m/>
    <m/>
    <x v="452"/>
    <s v="Q4"/>
    <x v="1"/>
    <x v="11"/>
    <m/>
    <s v="DOĞUŞ ÇAY VE GIDA MADD.ÜRT.PAZ.İTH.İHR.A.Ş"/>
    <s v="QH.01.001"/>
    <s v="Quest Panorama - Proje ve Ürün Yönetimi Danışmanlığı Hizmeti"/>
    <s v="Univera Doğuş Çay Projesi"/>
    <x v="12"/>
    <s v="Quest"/>
    <s v="Enterprise"/>
    <n v="19600"/>
    <m/>
    <n v="15"/>
    <m/>
    <m/>
    <m/>
    <m/>
    <m/>
    <n v="294000"/>
    <m/>
    <m/>
    <m/>
    <n v="1000003662"/>
    <m/>
    <m/>
    <s v="Doğuş Çay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452"/>
    <s v="Q4"/>
    <x v="1"/>
    <x v="11"/>
    <m/>
    <s v="ERBAK - ULUDAĞ PAZARLAMA SATIŞ VE DAĞITIM ANONİM ŞİRKETİ/SANAL POS"/>
    <s v="EH.05.001"/>
    <s v="Enroute Panorama - Yazılım Geliştirme Hizmeti"/>
    <s v="Univera - Uludağ İçecek"/>
    <x v="19"/>
    <s v="Enroute"/>
    <s v="Enterprise"/>
    <n v="11562.770322580645"/>
    <m/>
    <n v="15.5"/>
    <m/>
    <m/>
    <m/>
    <m/>
    <m/>
    <n v="179222.94"/>
    <m/>
    <m/>
    <m/>
    <n v="1000003176"/>
    <m/>
    <m/>
    <s v="Uludağ İçecek"/>
    <s v="Mevcut Müşteri"/>
    <s v="Yeni Satış"/>
    <s v="Hizmet"/>
    <s v="Yazılım Geliştirme"/>
    <s v="Key Account"/>
    <s v="Univera Satış"/>
    <s v="Saha Satış"/>
    <s v="Yurt İçi"/>
    <s v="Türkiye"/>
    <s v="Merkez"/>
  </r>
  <r>
    <m/>
    <m/>
    <x v="452"/>
    <s v="Q4"/>
    <x v="1"/>
    <x v="11"/>
    <m/>
    <s v="ERBAK - ULUDAĞ PAZARLAMA SATIŞ VE DAĞITIM ANONİM ŞİRKETİ/SANAL POS"/>
    <s v="EH.01.001"/>
    <s v="Enroute Panorama - Proje ve Ürün Yönetimi Danışmanlığı Hizmeti"/>
    <s v="Univera - Uludağ İçecek"/>
    <x v="19"/>
    <s v="Enroute"/>
    <s v="Enterprise"/>
    <n v="11562.77"/>
    <m/>
    <n v="2"/>
    <m/>
    <m/>
    <m/>
    <m/>
    <m/>
    <n v="23125.54"/>
    <m/>
    <m/>
    <m/>
    <n v="1000003176"/>
    <m/>
    <m/>
    <s v="Uludağ İçecek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452"/>
    <s v="Q4"/>
    <x v="1"/>
    <x v="11"/>
    <m/>
    <s v="ERBAK - ULUDAĞ PAZARLAMA SATIŞ VE DAĞITIM ANONİM ŞİRKETİ/SANAL POS"/>
    <s v="EH.01.001"/>
    <s v="Enroute Panorama - Proje ve Ürün Yönetimi Danışmanlığı Hizmeti"/>
    <s v="Univera - Uludağ İçecek"/>
    <x v="19"/>
    <s v="Enroute"/>
    <s v="Enterprise"/>
    <n v="11562.77"/>
    <m/>
    <n v="1"/>
    <m/>
    <m/>
    <m/>
    <m/>
    <m/>
    <n v="11562.77"/>
    <m/>
    <m/>
    <m/>
    <n v="1000003177"/>
    <m/>
    <m/>
    <s v="Uludağ İçecek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453"/>
    <s v="Q4"/>
    <x v="1"/>
    <x v="11"/>
    <m/>
    <s v="YUSUF ALDEMİR (ALDEMİR BİLİŞİM HizmetLERİ VE DANIŞMANLIK)"/>
    <s v="WProje Yönetimi.01.006"/>
    <s v="Webplus Distribution Satış-Dağıtım Yazılımı (Light)"/>
    <s v="Univera - Kanal"/>
    <x v="20"/>
    <s v="Enroute"/>
    <s v="Webplus"/>
    <n v="3000"/>
    <m/>
    <n v="1"/>
    <m/>
    <m/>
    <m/>
    <m/>
    <m/>
    <n v="3000"/>
    <m/>
    <m/>
    <m/>
    <n v="1000003702"/>
    <m/>
    <m/>
    <s v="Aldemir Bilişim"/>
    <s v="Mevcut Müşteri"/>
    <s v="Yeni Satış"/>
    <s v="Lisans"/>
    <s v="Lisans Satışı"/>
    <s v="Diğer"/>
    <s v="Kanal Satış"/>
    <s v="Aldemir"/>
    <s v="Yurt İçi"/>
    <s v="Türkiye"/>
    <s v="Merkez"/>
  </r>
  <r>
    <m/>
    <m/>
    <x v="453"/>
    <s v="Q4"/>
    <x v="1"/>
    <x v="11"/>
    <m/>
    <s v="YUSUF ALDEMİR (ALDEMİR BİLİŞİM HizmetLERİ VE DANIŞMANLIK)"/>
    <s v="WProje Yönetimi.01.006"/>
    <s v="Webplus Distribution Satış-Dağıtım Yazılımı (Light)"/>
    <s v="Univera - Kanal"/>
    <x v="20"/>
    <s v="Enroute"/>
    <s v="Webplus"/>
    <n v="3000"/>
    <m/>
    <n v="1"/>
    <m/>
    <m/>
    <m/>
    <m/>
    <m/>
    <n v="3000"/>
    <m/>
    <m/>
    <m/>
    <n v="1000003700"/>
    <m/>
    <m/>
    <s v="Aldemir Bilişim"/>
    <s v="Mevcut Müşteri"/>
    <s v="Yeni Satış"/>
    <s v="Lisans"/>
    <s v="Lisans Satışı"/>
    <s v="Diğer"/>
    <s v="Kanal Satış"/>
    <s v="Aldemir"/>
    <s v="Yurt İçi"/>
    <s v="Türkiye"/>
    <s v="Merkez"/>
  </r>
  <r>
    <m/>
    <m/>
    <x v="453"/>
    <s v="Q4"/>
    <x v="1"/>
    <x v="11"/>
    <m/>
    <s v="AGROMİRA TARIM ÜRÜNLERİ GIDA SAN.TİC. ANONİM ŞİRKETİ"/>
    <s v="SH.02.001"/>
    <s v="Stokbar Panorama - Yazılım Bakımı Hizmeti"/>
    <s v="Univera - Sbr Tarım Ürünleri"/>
    <x v="18"/>
    <s v="Stokbar"/>
    <s v="Standart"/>
    <n v="34399.47"/>
    <m/>
    <n v="1"/>
    <m/>
    <m/>
    <m/>
    <m/>
    <m/>
    <n v="34399.47"/>
    <m/>
    <m/>
    <m/>
    <n v="1000003717"/>
    <m/>
    <m/>
    <s v="SBR - Agromira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453"/>
    <s v="Q4"/>
    <x v="1"/>
    <x v="11"/>
    <m/>
    <s v="SBR TARIM ÜRÜNLERİ GIDA SANAYİ VE TİCARET A.Ş."/>
    <s v="SH.02.001"/>
    <s v="Stokbar Panorama - Yazılım Bakımı Hizmeti"/>
    <s v="Univera - Sbr Tarım Ürünleri"/>
    <x v="18"/>
    <s v="Stokbar"/>
    <s v="Standart"/>
    <n v="322413"/>
    <m/>
    <n v="1"/>
    <m/>
    <m/>
    <m/>
    <m/>
    <m/>
    <n v="322413"/>
    <m/>
    <m/>
    <m/>
    <n v="1000003718"/>
    <m/>
    <m/>
    <s v="SBR - Agromira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453"/>
    <s v="Q4"/>
    <x v="1"/>
    <x v="11"/>
    <m/>
    <s v="AGROMİRA TARIM ÜRÜNLERİ GIDA SAN.TİC. ANONİM ŞİRKETİ"/>
    <s v="SH.03.004"/>
    <s v="Stokbar Panorama - Çağrı Merkezi Hizmeti (Depo/Lokasyon)"/>
    <s v="Univera - Sbr Tarım Ürünleri"/>
    <x v="18"/>
    <s v="Stokbar"/>
    <s v="Standart"/>
    <n v="50074.15"/>
    <m/>
    <n v="1"/>
    <m/>
    <m/>
    <m/>
    <m/>
    <m/>
    <n v="50074.15"/>
    <m/>
    <m/>
    <m/>
    <n v="1000003717"/>
    <m/>
    <m/>
    <s v="SBR - Agromira"/>
    <s v="Mevcut Müşteri"/>
    <s v="Yenileme"/>
    <s v="Hizmet"/>
    <s v="Çağrı Merkezi"/>
    <s v="Diğer"/>
    <s v="Univera Satış"/>
    <s v="Saha Satış"/>
    <s v="Yurt İçi"/>
    <s v="Türkiye"/>
    <s v="Merkez"/>
  </r>
  <r>
    <m/>
    <m/>
    <x v="453"/>
    <s v="Q4"/>
    <x v="1"/>
    <x v="11"/>
    <m/>
    <s v="SBR TARIM ÜRÜNLERİ GIDA SANAYİ VE TİCARET A.Ş."/>
    <s v="SH.03.004"/>
    <s v="Stokbar Panorama - Çağrı Merkezi Hizmeti (Depo/Lokasyon)"/>
    <s v="Univera - Sbr Tarım Ürünleri"/>
    <x v="18"/>
    <s v="Stokbar"/>
    <s v="Standart"/>
    <n v="38547.599999999999"/>
    <m/>
    <n v="1"/>
    <m/>
    <m/>
    <m/>
    <m/>
    <m/>
    <n v="38547.599999999999"/>
    <m/>
    <m/>
    <m/>
    <n v="1000003718"/>
    <m/>
    <m/>
    <s v="SBR - Agromira"/>
    <s v="Mevcut Müşteri"/>
    <s v="Yenileme"/>
    <s v="Hizmet"/>
    <s v="Çağrı Merkezi"/>
    <s v="Diğer"/>
    <s v="Univera Satış"/>
    <s v="Saha Satış"/>
    <s v="Yurt İçi"/>
    <s v="Türkiye"/>
    <s v="Merkez"/>
  </r>
  <r>
    <m/>
    <m/>
    <x v="453"/>
    <s v="Q4"/>
    <x v="1"/>
    <x v="11"/>
    <m/>
    <s v="MİYA OTOMASYON VE BARKOD BILISIM SISTEMLERI SAN TİC. VE L.T.D. STI."/>
    <s v="SMH.02.001"/>
    <s v="StockMate Yazılım Bakımı Hizmeti"/>
    <s v="Univera - Kanal"/>
    <x v="20"/>
    <s v="Stokbar"/>
    <s v="Stockmate"/>
    <n v="27170"/>
    <m/>
    <n v="1"/>
    <m/>
    <m/>
    <m/>
    <m/>
    <m/>
    <n v="27170"/>
    <m/>
    <m/>
    <m/>
    <n v="1000003723"/>
    <m/>
    <m/>
    <s v="Miya"/>
    <s v="Mevcut Müşteri"/>
    <s v="Yeni Satış"/>
    <s v="Hizmet"/>
    <s v="Bakım ve Destek Hizmeti"/>
    <s v="Diğer"/>
    <s v="Kanal Satış"/>
    <s v="Miya"/>
    <s v="Yurt İçi"/>
    <s v="Türkiye"/>
    <s v="Merkez"/>
  </r>
  <r>
    <m/>
    <m/>
    <x v="453"/>
    <s v="Q4"/>
    <x v="1"/>
    <x v="11"/>
    <m/>
    <s v="MİYA OTOMASYON VE BARKOD BILISIM SISTEMLERI SAN TİC. VE L.T.D. STI."/>
    <s v="SMY.02.001"/>
    <s v="StockMate Mobile Depo Personeli El Terminali Yazılımı"/>
    <s v="Univera - Kanal"/>
    <x v="20"/>
    <s v="Stokbar"/>
    <s v="Stockmate"/>
    <n v="9750"/>
    <m/>
    <n v="2"/>
    <m/>
    <m/>
    <m/>
    <m/>
    <m/>
    <n v="19500"/>
    <m/>
    <m/>
    <m/>
    <n v="1000003723"/>
    <m/>
    <m/>
    <s v="Miya"/>
    <s v="Mevcut Müşteri"/>
    <s v="Yeni Satış"/>
    <s v="Lisans"/>
    <s v="Lisans Satışı"/>
    <s v="Diğer"/>
    <s v="Kanal Satış"/>
    <s v="Miya"/>
    <s v="Yurt İçi"/>
    <s v="Türkiye"/>
    <s v="Merkez"/>
  </r>
  <r>
    <m/>
    <m/>
    <x v="453"/>
    <s v="Q4"/>
    <x v="1"/>
    <x v="11"/>
    <m/>
    <s v="MİYA OTOMASYON VE BARKOD BILISIM SISTEMLERI SAN TİC. VE L.T.D. STI."/>
    <s v="SMY.01.003"/>
    <s v="StockMate Ek Kullanıcı Yazılımı (+1)"/>
    <s v="Univera - Kanal"/>
    <x v="20"/>
    <s v="Stokbar"/>
    <s v="Stockmate"/>
    <n v="6500"/>
    <m/>
    <n v="2"/>
    <m/>
    <m/>
    <m/>
    <m/>
    <m/>
    <n v="13000"/>
    <m/>
    <m/>
    <m/>
    <n v="1000003723"/>
    <m/>
    <m/>
    <s v="Miya"/>
    <s v="Mevcut Müşteri"/>
    <s v="Yeni Satış"/>
    <s v="Lisans"/>
    <s v="Lisans Satışı"/>
    <s v="Diğer"/>
    <s v="Kanal Satış"/>
    <s v="Miya"/>
    <s v="Yurt İçi"/>
    <s v="Türkiye"/>
    <s v="Merkez"/>
  </r>
  <r>
    <m/>
    <m/>
    <x v="453"/>
    <s v="Q4"/>
    <x v="1"/>
    <x v="11"/>
    <m/>
    <s v="MİYA OTOMASYON VE BARKOD BILISIM SISTEMLERI SAN TİC. VE L.T.D. STI."/>
    <s v="SMY.01.002"/>
    <s v="StockMate Dağıtım Kanalı / Tesis Yazılımı"/>
    <s v="Univera - Kanal"/>
    <x v="20"/>
    <s v="Stokbar"/>
    <s v="Stockmate"/>
    <n v="45500"/>
    <m/>
    <n v="2"/>
    <m/>
    <m/>
    <m/>
    <m/>
    <m/>
    <n v="91000"/>
    <m/>
    <m/>
    <m/>
    <n v="1000003723"/>
    <m/>
    <m/>
    <s v="Miya"/>
    <s v="Mevcut Müşteri"/>
    <s v="Yeni Satış"/>
    <s v="Lisans"/>
    <s v="Lisans Satışı"/>
    <s v="Diğer"/>
    <s v="Kanal Satış"/>
    <s v="Miya"/>
    <s v="Yurt İçi"/>
    <s v="Türkiye"/>
    <s v="Merkez"/>
  </r>
  <r>
    <m/>
    <m/>
    <x v="453"/>
    <s v="Q4"/>
    <x v="1"/>
    <x v="11"/>
    <m/>
    <s v="Lomisi JSC Efes Gürcistan"/>
    <s v="QH.06.001"/>
    <s v="Quest Panorama - Yazılım Geliştirme Hizmeti"/>
    <s v="Univera - Efes Gürcistan"/>
    <x v="19"/>
    <s v="Quest"/>
    <s v="Enterprise"/>
    <n v="105771.0962"/>
    <m/>
    <n v="1"/>
    <m/>
    <m/>
    <m/>
    <m/>
    <m/>
    <n v="105771.0962"/>
    <m/>
    <m/>
    <m/>
    <n v="1000003724"/>
    <m/>
    <m/>
    <s v="Efes International"/>
    <s v="Mevcut Müşteri"/>
    <s v="Yenileme"/>
    <s v="Hizmet"/>
    <s v="Yazılım Geliştirme"/>
    <s v="Diğer"/>
    <s v="Univera Satış"/>
    <s v="Saha Satış"/>
    <s v="Yurt Dışı"/>
    <s v="Gürcistan"/>
    <s v="Merkez"/>
  </r>
  <r>
    <m/>
    <m/>
    <x v="453"/>
    <s v="Q4"/>
    <x v="1"/>
    <x v="11"/>
    <m/>
    <s v="DÜZEY TÜKETİM MALLARI SAN. PAZARLAMA VE TİC. A.Ş."/>
    <s v="EH.05.001"/>
    <s v="Enroute Panorama - Yazılım Geliştirme Hizmeti"/>
    <s v="Univera - Düzey Tüketim"/>
    <x v="18"/>
    <s v="Enroute"/>
    <s v="Enterprise"/>
    <n v="19845"/>
    <m/>
    <n v="5.5"/>
    <m/>
    <m/>
    <m/>
    <m/>
    <m/>
    <n v="109147.5"/>
    <m/>
    <m/>
    <m/>
    <n v="1000003219"/>
    <m/>
    <m/>
    <s v="Düzey"/>
    <s v="Mevcut Müşteri"/>
    <s v="Yeni Satış"/>
    <s v="Hizmet"/>
    <s v="Yazılım Geliştirme"/>
    <s v="Key Account"/>
    <s v="Univera Satış"/>
    <s v="Saha Satış"/>
    <s v="Yurt İçi"/>
    <s v="Türkiye"/>
    <s v="Merkez"/>
  </r>
  <r>
    <m/>
    <m/>
    <x v="453"/>
    <s v="Q4"/>
    <x v="1"/>
    <x v="11"/>
    <m/>
    <s v="ERBAK - ULUDAĞ PAZARLAMA SATIŞ VE DAĞITIM ANONİM ŞİRKETİ/SANAL POS"/>
    <s v="EH.05.001"/>
    <s v="Enroute Panorama - Yazılım Geliştirme Hizmeti"/>
    <s v="Univera - Uludağ İçecek"/>
    <x v="19"/>
    <s v="Enroute"/>
    <s v="Enterprise"/>
    <n v="11562.772000000001"/>
    <m/>
    <n v="2.5"/>
    <m/>
    <m/>
    <m/>
    <m/>
    <m/>
    <n v="28906.93"/>
    <m/>
    <m/>
    <m/>
    <n v="1000003177"/>
    <m/>
    <m/>
    <s v="Uludağ İçecek"/>
    <s v="Mevcut Müşteri"/>
    <s v="Yeni Satış"/>
    <s v="Hizmet"/>
    <s v="Yazılım Geliştirme"/>
    <s v="Key Account"/>
    <s v="Univera Satış"/>
    <s v="Saha Satış"/>
    <s v="Yurt İçi"/>
    <s v="Türkiye"/>
    <s v="Merkez"/>
  </r>
  <r>
    <m/>
    <m/>
    <x v="453"/>
    <s v="Q4"/>
    <x v="1"/>
    <x v="11"/>
    <m/>
    <s v="ERBAK - ULUDAĞ PAZARLAMA SATIŞ VE DAĞITIM ANONİM ŞİRKETİ/SANAL POS"/>
    <s v="EH.05.001"/>
    <s v="Enroute Panorama - Yazılım Geliştirme Hizmeti"/>
    <s v="Univera - Uludağ İçecek"/>
    <x v="19"/>
    <s v="Enroute"/>
    <s v="Enterprise"/>
    <n v="11562.772000000001"/>
    <m/>
    <n v="2.5"/>
    <m/>
    <m/>
    <m/>
    <m/>
    <m/>
    <n v="28906.93"/>
    <m/>
    <m/>
    <m/>
    <n v="1000003178"/>
    <m/>
    <m/>
    <s v="Uludağ İçecek"/>
    <s v="Mevcut Müşteri"/>
    <s v="Yeni Satış"/>
    <s v="Hizmet"/>
    <s v="Yazılım Geliştirme"/>
    <s v="Key Account"/>
    <s v="Univera Satış"/>
    <s v="Saha Satış"/>
    <s v="Yurt İçi"/>
    <s v="Türkiye"/>
    <s v="Merkez"/>
  </r>
  <r>
    <m/>
    <m/>
    <x v="453"/>
    <s v="Q4"/>
    <x v="1"/>
    <x v="11"/>
    <m/>
    <s v="ERBAK - ULUDAĞ PAZARLAMA SATIŞ VE DAĞITIM ANONİM ŞİRKETİ/SANAL POS"/>
    <s v="EH.05.001"/>
    <s v="Enroute Panorama - Yazılım Geliştirme Hizmeti"/>
    <s v="Univera - Uludağ İçecek"/>
    <x v="19"/>
    <s v="Enroute"/>
    <s v="Enterprise"/>
    <n v="11562.768683274022"/>
    <m/>
    <n v="2.81"/>
    <m/>
    <m/>
    <m/>
    <m/>
    <m/>
    <n v="32491.38"/>
    <m/>
    <m/>
    <m/>
    <n v="1000003179"/>
    <m/>
    <m/>
    <s v="Uludağ İçecek"/>
    <s v="Mevcut Müşteri"/>
    <s v="Yeni Satış"/>
    <s v="Hizmet"/>
    <s v="Yazılım Geliştirme"/>
    <s v="Key Account"/>
    <s v="Univera Satış"/>
    <s v="Saha Satış"/>
    <s v="Yurt İçi"/>
    <s v="Türkiye"/>
    <s v="Merkez"/>
  </r>
  <r>
    <m/>
    <m/>
    <x v="453"/>
    <s v="Q4"/>
    <x v="1"/>
    <x v="11"/>
    <m/>
    <s v="ERBAK - ULUDAĞ PAZARLAMA SATIŞ VE DAĞITIM ANONİM ŞİRKETİ/SANAL POS"/>
    <s v="EH.05.001"/>
    <s v="Enroute Panorama - Yazılım Geliştirme Hizmeti"/>
    <s v="Univera - Uludağ İçecek"/>
    <x v="19"/>
    <s v="Enroute"/>
    <s v="Enterprise"/>
    <n v="11562.770270270272"/>
    <m/>
    <n v="5.18"/>
    <m/>
    <m/>
    <m/>
    <m/>
    <m/>
    <n v="59895.15"/>
    <m/>
    <m/>
    <m/>
    <n v="1000003180"/>
    <m/>
    <m/>
    <s v="Uludağ İçecek"/>
    <s v="Mevcut Müşteri"/>
    <s v="Yeni Satış"/>
    <s v="Hizmet"/>
    <s v="Yazılım Geliştirme"/>
    <s v="Key Account"/>
    <s v="Univera Satış"/>
    <s v="Saha Satış"/>
    <s v="Yurt İçi"/>
    <s v="Türkiye"/>
    <s v="Merkez"/>
  </r>
  <r>
    <m/>
    <m/>
    <x v="453"/>
    <s v="Q4"/>
    <x v="1"/>
    <x v="11"/>
    <m/>
    <s v="ERBAK - ULUDAĞ PAZARLAMA SATIŞ VE DAĞITIM ANONİM ŞİRKETİ/SANAL POS"/>
    <s v="EH.05.001"/>
    <s v="Enroute Panorama - Yazılım Geliştirme Hizmeti"/>
    <s v="Univera - Uludağ İçecek"/>
    <x v="19"/>
    <s v="Enroute"/>
    <s v="Enterprise"/>
    <n v="11562.771111111111"/>
    <m/>
    <n v="4.5"/>
    <m/>
    <m/>
    <m/>
    <m/>
    <m/>
    <n v="52032.47"/>
    <m/>
    <m/>
    <m/>
    <n v="1000003182"/>
    <m/>
    <m/>
    <s v="Uludağ İçecek"/>
    <s v="Mevcut Müşteri"/>
    <s v="Yeni Satış"/>
    <s v="Hizmet"/>
    <s v="Yazılım Geliştirme"/>
    <s v="Key Account"/>
    <s v="Univera Satış"/>
    <s v="Saha Satış"/>
    <s v="Yurt İçi"/>
    <s v="Türkiye"/>
    <s v="Merkez"/>
  </r>
  <r>
    <m/>
    <m/>
    <x v="453"/>
    <s v="Q4"/>
    <x v="1"/>
    <x v="11"/>
    <m/>
    <s v="Mey İçki Sanayi ve Ticaret A.Ş."/>
    <s v="EH.03.003"/>
    <s v="Enroute Panorama - Uzman Destek Hizmeti"/>
    <s v="Univera - Mey İçki"/>
    <x v="18"/>
    <s v="Enroute"/>
    <s v="Enterprise"/>
    <n v="90000"/>
    <m/>
    <n v="1"/>
    <m/>
    <m/>
    <m/>
    <m/>
    <m/>
    <n v="90000"/>
    <m/>
    <m/>
    <m/>
    <n v="1000003201"/>
    <m/>
    <m/>
    <s v="Mey İçki"/>
    <s v="Mevcut Müşteri"/>
    <s v="Yenileme"/>
    <s v="Hizmet"/>
    <s v="Uzman Destek Hizmeti"/>
    <s v="Key Account"/>
    <s v="Univera Satış"/>
    <s v="Saha Satış"/>
    <s v="Yurt İçi"/>
    <s v="Türkiye"/>
    <s v="Merkez"/>
  </r>
  <r>
    <m/>
    <m/>
    <x v="453"/>
    <s v="Q4"/>
    <x v="1"/>
    <x v="11"/>
    <m/>
    <s v="DÜZEY TÜKETİM MALLARI SAN. PAZARLAMA VE TİC. A.Ş."/>
    <s v="EH.01.001"/>
    <s v="Enroute Panorama - Proje ve Ürün Yönetimi Danışmanlığı Hizmeti"/>
    <s v="Univera - Düzey Tüketim"/>
    <x v="18"/>
    <s v="Enroute"/>
    <s v="Enterprise"/>
    <n v="22050"/>
    <m/>
    <n v="2"/>
    <m/>
    <m/>
    <m/>
    <m/>
    <m/>
    <n v="44100"/>
    <m/>
    <m/>
    <m/>
    <n v="1000003219"/>
    <m/>
    <m/>
    <s v="Düzey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453"/>
    <s v="Q4"/>
    <x v="1"/>
    <x v="11"/>
    <m/>
    <s v="ERBAK - ULUDAĞ PAZARLAMA SATIŞ VE DAĞITIM ANONİM ŞİRKETİ/SANAL POS"/>
    <s v="EH.01.001"/>
    <s v="Enroute Panorama - Proje ve Ürün Yönetimi Danışmanlığı Hizmeti"/>
    <s v="Univera - Uludağ İçecek"/>
    <x v="19"/>
    <s v="Enroute"/>
    <s v="Enterprise"/>
    <n v="11562.77"/>
    <m/>
    <n v="1"/>
    <m/>
    <m/>
    <m/>
    <m/>
    <m/>
    <n v="11562.77"/>
    <m/>
    <m/>
    <m/>
    <n v="1000003182"/>
    <m/>
    <m/>
    <s v="Uludağ İçecek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453"/>
    <s v="Q4"/>
    <x v="1"/>
    <x v="11"/>
    <m/>
    <s v="KENT GIDA MADDELERİ SAN VE TİC.AŞ."/>
    <s v="EH.01.001"/>
    <s v="Enroute Panorama - Proje ve Ürün Yönetimi Danışmanlığı Hizmeti"/>
    <s v="Univera - Kent Gıda"/>
    <x v="12"/>
    <s v="Enroute"/>
    <s v="Enterprise"/>
    <n v="24500"/>
    <m/>
    <n v="2"/>
    <m/>
    <m/>
    <m/>
    <m/>
    <m/>
    <n v="49000"/>
    <m/>
    <m/>
    <m/>
    <s v="1000003236"/>
    <m/>
    <m/>
    <s v="Mondelez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453"/>
    <s v="Q4"/>
    <x v="1"/>
    <x v="11"/>
    <m/>
    <s v="Mey İçki Sanayi ve Ticaret A.Ş."/>
    <s v="EH.06.001"/>
    <s v="Enroute Panorama - Hosting Hizmeti"/>
    <s v="Univera - Mey İçki"/>
    <x v="18"/>
    <s v="Hosting"/>
    <s v="Enroute"/>
    <n v="389007"/>
    <m/>
    <n v="1"/>
    <m/>
    <m/>
    <m/>
    <m/>
    <m/>
    <n v="389007"/>
    <m/>
    <m/>
    <m/>
    <n v="1000003202"/>
    <m/>
    <m/>
    <s v="Mey İçki"/>
    <s v="Mevcut Müşteri"/>
    <s v="Yenileme"/>
    <s v="Hizmet"/>
    <s v="Hosting"/>
    <s v="Key Account"/>
    <s v="Univera Satış"/>
    <s v="Saha Satış"/>
    <s v="Yurt İçi"/>
    <s v="Türkiye"/>
    <s v="Merkez"/>
  </r>
  <r>
    <m/>
    <m/>
    <x v="454"/>
    <s v="Q4"/>
    <x v="1"/>
    <x v="11"/>
    <m/>
    <s v="MİYA OTOMASYON VE BARKOD BILISIM SISTEMLERI SAN TİC. VE L.T.D. STI."/>
    <s v="WPH.02.001"/>
    <s v="Webplus Yazılım Bakımı Hizmeti"/>
    <s v="Univera - Kanal"/>
    <x v="20"/>
    <s v="Enroute"/>
    <s v="Webplus"/>
    <n v="3432"/>
    <m/>
    <n v="1"/>
    <m/>
    <m/>
    <m/>
    <m/>
    <m/>
    <n v="3432"/>
    <m/>
    <m/>
    <m/>
    <n v="1000003777"/>
    <m/>
    <m/>
    <s v="Miya"/>
    <s v="Mevcut Müşteri"/>
    <s v="Yeni Satış"/>
    <s v="Hizmet"/>
    <s v="Bakım ve Destek Hizmeti"/>
    <s v="Diğer"/>
    <s v="Kanal Satış"/>
    <s v="Miya"/>
    <s v="Yurt İçi"/>
    <s v="Türkiye"/>
    <s v="Merkez"/>
  </r>
  <r>
    <m/>
    <m/>
    <x v="454"/>
    <s v="Q4"/>
    <x v="1"/>
    <x v="11"/>
    <m/>
    <s v="MİYA OTOMASYON VE BARKOD BILISIM SISTEMLERI SAN TİC. VE L.T.D. STI."/>
    <s v="WProje Yönetimi.01.007"/>
    <s v="Webplus E-Dönüşüm Yazılımı"/>
    <s v="Univera - Kanal"/>
    <x v="20"/>
    <s v="Enroute"/>
    <s v="Webplus"/>
    <n v="15600"/>
    <m/>
    <n v="1"/>
    <m/>
    <m/>
    <m/>
    <m/>
    <m/>
    <n v="15600"/>
    <m/>
    <m/>
    <m/>
    <n v="1000003777"/>
    <m/>
    <m/>
    <s v="Miya"/>
    <s v="Mevcut Müşteri"/>
    <s v="Yeni Satış"/>
    <s v="Lisans"/>
    <s v="Lisans Satışı"/>
    <s v="Diğer"/>
    <s v="Kanal Satış"/>
    <s v="Miya"/>
    <s v="Yurt İçi"/>
    <s v="Türkiye"/>
    <s v="Merkez"/>
  </r>
  <r>
    <m/>
    <m/>
    <x v="454"/>
    <s v="Q4"/>
    <x v="1"/>
    <x v="11"/>
    <m/>
    <s v="ERBAK - ULUDAĞ PAZARLAMA SATIŞ VE DAĞITIM ANONİM ŞİRKETİ"/>
    <s v="UH.01.002"/>
    <s v="Unidox Kontör"/>
    <s v="Univera Kontör Satışı"/>
    <x v="21"/>
    <s v="E-Dönüşüm"/>
    <s v="Unidox"/>
    <n v="0.25"/>
    <m/>
    <n v="7000000"/>
    <m/>
    <m/>
    <m/>
    <m/>
    <m/>
    <n v="1750000"/>
    <m/>
    <m/>
    <m/>
    <n v="1000003789"/>
    <m/>
    <m/>
    <s v="Uludağ İçecek"/>
    <s v="Mevcut Müşteri"/>
    <s v="Yeni Satış"/>
    <s v="Kontor"/>
    <s v="Kontor Satışı"/>
    <s v="Key Account"/>
    <s v="Univera Satış"/>
    <s v="Saha Satış"/>
    <s v="Yurt İçi"/>
    <s v="Türkiye"/>
    <s v="Merkez"/>
  </r>
  <r>
    <m/>
    <m/>
    <x v="454"/>
    <s v="Q4"/>
    <x v="1"/>
    <x v="11"/>
    <m/>
    <s v="MİYA OTOMASYON VE BARKOD BILISIM SISTEMLERI SAN TİC. VE L.T.D. STI."/>
    <s v="UH.01.002"/>
    <s v="Unidox Kontör"/>
    <s v="Univera - Kanal"/>
    <x v="20"/>
    <s v="E-Dönüşüm"/>
    <s v="Unidox"/>
    <n v="9262.5"/>
    <m/>
    <n v="1"/>
    <m/>
    <m/>
    <m/>
    <m/>
    <m/>
    <n v="9262.5"/>
    <m/>
    <m/>
    <m/>
    <n v="1000003787"/>
    <m/>
    <m/>
    <s v="Miya"/>
    <s v="Mevcut Müşteri"/>
    <s v="Yeni Satış"/>
    <s v="Kontor"/>
    <s v="Kontor Satışı"/>
    <s v="Diğer"/>
    <s v="Kanal Satış"/>
    <s v="Miya"/>
    <s v="Yurt İçi"/>
    <s v="Türkiye"/>
    <s v="Merkez"/>
  </r>
  <r>
    <m/>
    <m/>
    <x v="454"/>
    <s v="Q4"/>
    <x v="1"/>
    <x v="11"/>
    <m/>
    <s v="MİYA OTOMASYON VE BARKOD BILISIM SISTEMLERI SAN TİC. VE L.T.D. STI."/>
    <s v="UH.01.002"/>
    <s v="Unidox Kontör"/>
    <s v="Univera - Kanal"/>
    <x v="20"/>
    <s v="E-Dönüşüm"/>
    <s v="Unidox"/>
    <n v="51797.25"/>
    <m/>
    <n v="1"/>
    <m/>
    <m/>
    <m/>
    <m/>
    <m/>
    <n v="51797.25"/>
    <m/>
    <m/>
    <m/>
    <n v="1000003774"/>
    <m/>
    <m/>
    <s v="Miya"/>
    <s v="Mevcut Müşteri"/>
    <s v="Yeni Satış"/>
    <s v="Kontor"/>
    <s v="Kontor Satışı"/>
    <s v="Diğer"/>
    <s v="Kanal Satış"/>
    <s v="Miya"/>
    <s v="Yurt İçi"/>
    <s v="Türkiye"/>
    <s v="Merkez"/>
  </r>
  <r>
    <m/>
    <m/>
    <x v="454"/>
    <s v="Q4"/>
    <x v="1"/>
    <x v="11"/>
    <m/>
    <s v="MİYA OTOMASYON VE BARKOD BILISIM SISTEMLERI SAN TİC. VE L.T.D. STI."/>
    <s v="UH.01.002"/>
    <s v="Unidox Kontör"/>
    <s v="Univera - Kanal"/>
    <x v="20"/>
    <s v="E-Dönüşüm"/>
    <s v="Unidox"/>
    <n v="2.2599999999999998"/>
    <m/>
    <n v="10000"/>
    <m/>
    <m/>
    <m/>
    <m/>
    <m/>
    <n v="22600"/>
    <m/>
    <m/>
    <m/>
    <n v="1000003770"/>
    <m/>
    <m/>
    <s v="Miya"/>
    <s v="Mevcut Müşteri"/>
    <s v="Yeni Satış"/>
    <s v="Kontor"/>
    <s v="Kontor Satışı"/>
    <s v="Diğer"/>
    <s v="Kanal Satış"/>
    <s v="Miya"/>
    <s v="Yurt İçi"/>
    <s v="Türkiye"/>
    <s v="Merkez"/>
  </r>
  <r>
    <m/>
    <m/>
    <x v="454"/>
    <s v="Q4"/>
    <x v="1"/>
    <x v="11"/>
    <m/>
    <s v="DOĞUŞ ÇAY VE GIDA MADD.ÜRT.PAZ.İTH.İHR.A.Ş"/>
    <s v="SH.02.001"/>
    <s v="Stokbar Panorama - Yazılım Bakımı Hizmeti"/>
    <s v="Univera Doğuş Çay Projesi"/>
    <x v="13"/>
    <s v="Stokbar"/>
    <s v="Standart"/>
    <n v="31128.47"/>
    <m/>
    <n v="23"/>
    <m/>
    <m/>
    <m/>
    <m/>
    <m/>
    <n v="715954.81"/>
    <m/>
    <m/>
    <m/>
    <n v="1000003791"/>
    <m/>
    <m/>
    <s v="Doğuş Çay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454"/>
    <s v="Q4"/>
    <x v="1"/>
    <x v="11"/>
    <m/>
    <s v="DOĞUŞ ÇAY VE GIDA MADD.ÜRT.PAZ.İTH.İHR.A.Ş"/>
    <s v="SH.02.001"/>
    <s v="Stokbar Panorama - Yazılım Bakımı Hizmeti"/>
    <s v="Univera Doğuş Çay Projesi"/>
    <x v="13"/>
    <s v="Stokbar"/>
    <s v="Standart"/>
    <n v="547942.93999999994"/>
    <m/>
    <n v="1"/>
    <m/>
    <m/>
    <m/>
    <m/>
    <m/>
    <n v="547942.93999999994"/>
    <m/>
    <m/>
    <m/>
    <n v="1000003791"/>
    <m/>
    <m/>
    <s v="Doğuş Çay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454"/>
    <s v="Q4"/>
    <x v="1"/>
    <x v="11"/>
    <m/>
    <s v="DOĞUŞ ÇAY VE GIDA MADD.ÜRT.PAZ.İTH.İHR.A.Ş"/>
    <s v="SH.02.001"/>
    <s v="Stokbar Panorama - Yazılım Bakımı Hizmeti"/>
    <s v="Univera Doğuş Çay Projesi"/>
    <x v="12"/>
    <s v="Stokbar"/>
    <s v="Standart"/>
    <n v="1353304.62"/>
    <m/>
    <n v="1"/>
    <m/>
    <m/>
    <m/>
    <m/>
    <m/>
    <n v="1353304.62"/>
    <m/>
    <m/>
    <m/>
    <n v="1000003788"/>
    <m/>
    <m/>
    <s v="Doğuş Çay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454"/>
    <s v="Q4"/>
    <x v="1"/>
    <x v="11"/>
    <m/>
    <s v="FELDA IFFCO Gıda San. ve Tic. A.Ş."/>
    <s v="SH.02.001"/>
    <s v="Stokbar Panorama - Yazılım Bakımı Hizmeti"/>
    <s v="Univera - FELDA IFFCO"/>
    <x v="13"/>
    <s v="Stokbar"/>
    <s v="Standart"/>
    <n v="141979.20000000001"/>
    <m/>
    <n v="1"/>
    <m/>
    <m/>
    <m/>
    <m/>
    <m/>
    <n v="141979.20000000001"/>
    <m/>
    <m/>
    <m/>
    <n v="1000003782"/>
    <m/>
    <m/>
    <s v="Felda - Iffco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454"/>
    <s v="Q4"/>
    <x v="1"/>
    <x v="11"/>
    <m/>
    <s v="Turkuaz Trade LLC"/>
    <s v="OH.02.001"/>
    <s v="Outsource Yazılım Bakımı Hizmeti"/>
    <s v="Univera - Turkuaz - Kazakistan"/>
    <x v="19"/>
    <s v="Enroute"/>
    <s v="Outsource - Hizmet"/>
    <n v="223243.8"/>
    <m/>
    <n v="1"/>
    <m/>
    <m/>
    <m/>
    <m/>
    <m/>
    <n v="223243.8"/>
    <m/>
    <m/>
    <m/>
    <n v="1000003768"/>
    <m/>
    <m/>
    <s v="Turkuaz"/>
    <s v="Yeni Müşteri"/>
    <s v="Yeni Satış"/>
    <s v="Hizmet"/>
    <s v="Yazılım Geliştirme"/>
    <s v="Diğer"/>
    <s v="Univera Satış"/>
    <s v="Saha Satış"/>
    <s v="Yurt Dışı"/>
    <s v="Kırgızistan"/>
    <s v="Merkez"/>
  </r>
  <r>
    <m/>
    <m/>
    <x v="454"/>
    <s v="Q4"/>
    <x v="1"/>
    <x v="11"/>
    <m/>
    <s v="BROWN FORMAN İÇKİ TİC. LTD. ŞTİ."/>
    <s v="EH.02.014"/>
    <s v="Enroute PANORAMA BUSİNESS ANALYTİCS  (QSENSE) KULLANICI YazılımI BakımI"/>
    <s v="Univera - Brown Forman"/>
    <x v="12"/>
    <s v="Enroute"/>
    <s v="QLIK"/>
    <n v="10006.725"/>
    <m/>
    <n v="12"/>
    <m/>
    <n v="120080.7"/>
    <m/>
    <n v="0"/>
    <m/>
    <n v="120080.7"/>
    <m/>
    <m/>
    <m/>
    <s v="1000003341"/>
    <m/>
    <m/>
    <s v="Brown Forman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454"/>
    <s v="Q4"/>
    <x v="1"/>
    <x v="11"/>
    <m/>
    <s v="JTI Tütün Ürünleri Pazarlama A.Ş."/>
    <s v="EH.05.001"/>
    <s v="Enroute Panorama - Yazılım Geliştirme Hizmeti"/>
    <s v="Univera - JTI"/>
    <x v="13"/>
    <s v="Enroute"/>
    <s v="Enterprise "/>
    <n v="11900"/>
    <m/>
    <n v="7"/>
    <m/>
    <n v="83300"/>
    <m/>
    <n v="0"/>
    <m/>
    <n v="83300"/>
    <m/>
    <m/>
    <m/>
    <s v="1000003337"/>
    <m/>
    <m/>
    <s v="JTI"/>
    <s v="Mevcut Müşteri"/>
    <s v="Yeni Satış"/>
    <s v="Hizmet"/>
    <s v="Yazılım Geliştirme"/>
    <s v="Key Account"/>
    <s v="Univera Satış"/>
    <s v="Saha Satış"/>
    <s v="Yurt İçi"/>
    <s v="Türkiye"/>
    <s v="Merkez"/>
  </r>
  <r>
    <m/>
    <m/>
    <x v="454"/>
    <s v="Q4"/>
    <x v="1"/>
    <x v="11"/>
    <m/>
    <s v="KENT GIDA MADDELERİ SAN VE TİC.AŞ."/>
    <s v="EH.05.001"/>
    <s v="Enroute Panorama - Yazılım Geliştirme Hizmeti"/>
    <s v="Univera - Kent Gıda"/>
    <x v="12"/>
    <s v="Enroute"/>
    <s v="Enterprise"/>
    <n v="18375"/>
    <m/>
    <n v="11"/>
    <m/>
    <m/>
    <m/>
    <m/>
    <m/>
    <n v="202125"/>
    <m/>
    <m/>
    <m/>
    <s v="1000003236"/>
    <m/>
    <m/>
    <s v="Mondelez"/>
    <s v="Mevcut Müşteri"/>
    <s v="Yeni Satış"/>
    <s v="Hizmet"/>
    <s v="Yazılım Geliştirme"/>
    <s v="Key Account"/>
    <s v="Univera Satış"/>
    <s v="Saha Satış"/>
    <s v="Yurt İçi"/>
    <s v="Türkiye"/>
    <s v="Merkez"/>
  </r>
  <r>
    <m/>
    <m/>
    <x v="454"/>
    <s v="Q4"/>
    <x v="1"/>
    <x v="11"/>
    <m/>
    <s v="KENT GIDA MADDELERİ SAN VE TİC.AŞ."/>
    <s v="EH.05.001"/>
    <s v="Enroute Panorama - Yazılım Geliştirme Hizmeti"/>
    <s v="Univera - Kent Gıda"/>
    <x v="12"/>
    <s v="Enroute"/>
    <s v="Enterprise"/>
    <n v="24500"/>
    <m/>
    <n v="13"/>
    <m/>
    <m/>
    <m/>
    <m/>
    <m/>
    <n v="318500"/>
    <m/>
    <m/>
    <m/>
    <s v="1000003236"/>
    <m/>
    <m/>
    <s v="Mondelez"/>
    <s v="Mevcut Müşteri"/>
    <s v="Yeni Satış"/>
    <s v="Hizmet"/>
    <s v="Yazılım Geliştirme"/>
    <s v="Key Account"/>
    <s v="Univera Satış"/>
    <s v="Saha Satış"/>
    <s v="Yurt İçi"/>
    <s v="Türkiye"/>
    <s v="Merkez"/>
  </r>
  <r>
    <m/>
    <m/>
    <x v="454"/>
    <s v="Q4"/>
    <x v="1"/>
    <x v="11"/>
    <m/>
    <s v="Şölen Çikolata Gıda Sanayi Ve Ticaret A. Ş."/>
    <s v="EH.05.001"/>
    <s v="Enroute Panorama - Yazılım Geliştirme Hizmeti"/>
    <s v="Univera - Şölen"/>
    <x v="19"/>
    <s v="Enroute"/>
    <s v="Enterprise"/>
    <n v="17500"/>
    <m/>
    <n v="10.5"/>
    <m/>
    <n v="183750"/>
    <m/>
    <n v="0"/>
    <m/>
    <n v="183750"/>
    <m/>
    <m/>
    <m/>
    <n v="1000003362"/>
    <m/>
    <m/>
    <s v="Şölen"/>
    <s v="Mevcut Müşteri"/>
    <s v="Yeni Satış"/>
    <s v="Hizmet"/>
    <s v="Yazılım Geliştirme"/>
    <s v="Key Account"/>
    <s v="Univera Satış"/>
    <s v="Saha Satış"/>
    <s v="Yurt İçi"/>
    <s v="Türkiye"/>
    <s v="Merkez"/>
  </r>
  <r>
    <m/>
    <m/>
    <x v="454"/>
    <s v="Q4"/>
    <x v="1"/>
    <x v="11"/>
    <m/>
    <s v="ALPEDO GIDA SAN.VE TİC.A.Ş"/>
    <s v="EH.02.001"/>
    <s v="Enroute Panorama - Yazılım Bakımı, Yaşatma ve Merkezi Destek Hizmeti"/>
    <s v="Univera - Alpedo Dondurma"/>
    <x v="19"/>
    <s v="Enroute"/>
    <s v="Enterprise"/>
    <n v="642072.87"/>
    <m/>
    <n v="1"/>
    <m/>
    <m/>
    <m/>
    <m/>
    <m/>
    <n v="642072.87"/>
    <m/>
    <m/>
    <m/>
    <n v="1000003767"/>
    <m/>
    <m/>
    <s v="Alpedo"/>
    <s v="Mevcut Müşteri"/>
    <s v="Yenileme"/>
    <s v="Hizmet"/>
    <s v="Bakım ve Destek Hizmeti"/>
    <s v="Diğer"/>
    <s v="Univera Satış"/>
    <s v="Saha Satış"/>
    <s v="Yurt İçi"/>
    <s v="Türkiye"/>
    <s v="Merkez"/>
  </r>
  <r>
    <m/>
    <m/>
    <x v="454"/>
    <s v="Q4"/>
    <x v="1"/>
    <x v="11"/>
    <m/>
    <s v="BROWN FORMAN İÇKİ TİC. LTD. ŞTİ."/>
    <s v="EH.02.001"/>
    <s v="Enroute Panorama - Yazılım Bakımı, Yaşatma ve Merkezi Destek Hizmeti"/>
    <s v="Univera - Brown Forman"/>
    <x v="12"/>
    <s v="Enroute"/>
    <s v="Enterprise "/>
    <n v="454935.07"/>
    <m/>
    <n v="1"/>
    <m/>
    <n v="454935.07"/>
    <m/>
    <n v="0"/>
    <m/>
    <n v="454935.07"/>
    <m/>
    <m/>
    <m/>
    <s v="1000003341"/>
    <m/>
    <m/>
    <s v="Brown Forman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454"/>
    <s v="Q4"/>
    <x v="1"/>
    <x v="11"/>
    <m/>
    <s v="JTI Tütün Ürünleri Pazarlama A.Ş."/>
    <s v="EH.05.002"/>
    <s v="Enroute Panorama - Rapor Geliştirme Hizmeti"/>
    <s v="Univera - JTI"/>
    <x v="13"/>
    <s v="Enroute"/>
    <s v="Enterprise "/>
    <n v="11900"/>
    <m/>
    <n v="9.4"/>
    <m/>
    <n v="111860"/>
    <m/>
    <n v="0"/>
    <m/>
    <n v="111860"/>
    <m/>
    <m/>
    <m/>
    <s v="1000003337"/>
    <m/>
    <m/>
    <s v="JTI"/>
    <s v="Mevcut Müşteri"/>
    <s v="Yeni Satış"/>
    <s v="Hizmet"/>
    <s v="Rapor Geliştirme"/>
    <s v="Key Account"/>
    <s v="Univera Satış"/>
    <s v="Saha Satış"/>
    <s v="Yurt İçi"/>
    <s v="Türkiye"/>
    <s v="Merkez"/>
  </r>
  <r>
    <m/>
    <m/>
    <x v="454"/>
    <s v="Q4"/>
    <x v="1"/>
    <x v="11"/>
    <m/>
    <s v="Nestle Turkiye Gida San A.S."/>
    <s v="EH.05.002"/>
    <s v="Enroute Panorama - Rapor Geliştirme Hizmeti"/>
    <s v="Univera - Nestle Professional"/>
    <x v="12"/>
    <s v="Enroute"/>
    <s v="Enterprise"/>
    <n v="17150"/>
    <m/>
    <n v="16"/>
    <m/>
    <m/>
    <m/>
    <m/>
    <m/>
    <n v="274400"/>
    <m/>
    <m/>
    <m/>
    <n v="1000003273"/>
    <m/>
    <m/>
    <s v="Nestle"/>
    <s v="Mevcut Müşteri"/>
    <s v="Yeni Satış"/>
    <s v="Hizmet"/>
    <s v="Rapor Geliştirme"/>
    <s v="Key Account"/>
    <s v="Univera Satış"/>
    <s v="Saha Satış"/>
    <s v="Yurt İçi"/>
    <s v="Türkiye"/>
    <s v="Merkez"/>
  </r>
  <r>
    <m/>
    <m/>
    <x v="454"/>
    <s v="Q4"/>
    <x v="1"/>
    <x v="11"/>
    <m/>
    <s v="JTI Tütün Ürünleri Pazarlama A.Ş."/>
    <s v="EH.01.001"/>
    <s v="Enroute Panorama - Proje ve Ürün Yönetimi Danışmanlığı Hizmeti"/>
    <s v="Univera - JTI"/>
    <x v="13"/>
    <s v="Enroute"/>
    <s v="Enterprise "/>
    <n v="11100.92"/>
    <m/>
    <n v="16.5"/>
    <m/>
    <n v="183165.18"/>
    <m/>
    <n v="0"/>
    <m/>
    <n v="183165.18"/>
    <m/>
    <m/>
    <m/>
    <s v="1000003337"/>
    <m/>
    <m/>
    <s v="JTI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454"/>
    <s v="Q4"/>
    <x v="1"/>
    <x v="11"/>
    <m/>
    <s v="KENT GIDA MADDELERİ SAN VE TİC.AŞ."/>
    <s v="EH.01.001"/>
    <s v="Enroute Panorama - Proje ve Ürün Yönetimi Danışmanlığı Hizmeti"/>
    <s v="Univera - Kent Gıda"/>
    <x v="12"/>
    <s v="Enroute"/>
    <s v="Enterprise"/>
    <n v="14700"/>
    <m/>
    <n v="4"/>
    <m/>
    <m/>
    <m/>
    <m/>
    <m/>
    <n v="58800"/>
    <m/>
    <m/>
    <m/>
    <s v="1000003236"/>
    <m/>
    <m/>
    <s v="Mondelez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454"/>
    <s v="Q4"/>
    <x v="1"/>
    <x v="11"/>
    <m/>
    <s v="KENT GIDA MADDELERİ SAN VE TİC.AŞ."/>
    <s v="EH.01.001"/>
    <s v="Enroute Panorama - Proje ve Ürün Yönetimi Danışmanlığı Hizmeti"/>
    <s v="Univera - Kent Gıda"/>
    <x v="12"/>
    <s v="Enroute"/>
    <s v="Enterprise"/>
    <n v="19600"/>
    <m/>
    <n v="35"/>
    <m/>
    <n v="857500"/>
    <m/>
    <n v="171500"/>
    <m/>
    <n v="686000"/>
    <m/>
    <m/>
    <m/>
    <n v="1000003331"/>
    <m/>
    <m/>
    <s v="Mondelez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454"/>
    <s v="Q4"/>
    <x v="1"/>
    <x v="11"/>
    <m/>
    <s v="Nestle Turkiye Gida San A.S."/>
    <s v="EH.01.001"/>
    <s v="Enroute Panorama - Proje ve Ürün Yönetimi Danışmanlığı Hizmeti"/>
    <s v="Univera - Nestle Professional"/>
    <x v="12"/>
    <s v="Enroute"/>
    <s v="Enterprise"/>
    <n v="11760"/>
    <m/>
    <n v="3.5"/>
    <m/>
    <m/>
    <m/>
    <m/>
    <m/>
    <n v="41160"/>
    <m/>
    <m/>
    <m/>
    <n v="1000003273"/>
    <m/>
    <m/>
    <s v="Nestle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454"/>
    <s v="Q4"/>
    <x v="1"/>
    <x v="11"/>
    <m/>
    <s v="PERNOD RICARD İSTANBUL İÇ VE DIŞ TİC. LTD. ŞTİ"/>
    <s v="EH.01.001"/>
    <s v="Enroute Panorama - Proje ve Ürün Yönetimi Danışmanlığı Hizmeti"/>
    <s v="Univera - Pernod Ricard"/>
    <x v="13"/>
    <s v="Enroute"/>
    <s v="Enterprise"/>
    <n v="9632.8357473928154"/>
    <m/>
    <n v="8.6300000000000008"/>
    <m/>
    <m/>
    <m/>
    <m/>
    <m/>
    <n v="83131.372499999998"/>
    <m/>
    <m/>
    <m/>
    <n v="1000003397"/>
    <m/>
    <m/>
    <s v="Pernod Ricard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454"/>
    <s v="Q4"/>
    <x v="1"/>
    <x v="11"/>
    <m/>
    <s v="Şölen Çikolata Gıda Sanayi Ve Ticaret A. Ş."/>
    <s v="EH.01.001"/>
    <s v="Enroute Panorama - Proje ve Ürün Yönetimi Danışmanlığı Hizmeti"/>
    <s v="Univera - Şölen"/>
    <x v="19"/>
    <s v="Enroute"/>
    <s v="Enterprise"/>
    <n v="17500"/>
    <m/>
    <n v="1"/>
    <m/>
    <n v="17500"/>
    <m/>
    <n v="0"/>
    <m/>
    <n v="17500"/>
    <m/>
    <m/>
    <m/>
    <n v="1000003362"/>
    <m/>
    <m/>
    <s v="Şölen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454"/>
    <s v="Q4"/>
    <x v="1"/>
    <x v="11"/>
    <m/>
    <s v="Nestle Turkiye Gida San A.S."/>
    <s v="EH.01.005"/>
    <s v="Enroute Panorama - Online Eğitim Hizmeti"/>
    <s v="Univera - Nestle Retail"/>
    <x v="12"/>
    <s v="Enroute"/>
    <s v="Enterprise"/>
    <n v="9800"/>
    <m/>
    <n v="1"/>
    <m/>
    <m/>
    <m/>
    <m/>
    <m/>
    <n v="9800"/>
    <m/>
    <m/>
    <m/>
    <s v="1000003240"/>
    <m/>
    <m/>
    <s v="Nestle"/>
    <s v="Mevcut Müşteri"/>
    <s v="Yeni Satış"/>
    <s v="Hizmet"/>
    <s v="Kurulum ve Eğitim"/>
    <s v="Key Account"/>
    <s v="Univera Satış"/>
    <s v="Saha Satış"/>
    <s v="Yurt İçi"/>
    <s v="Türkiye"/>
    <s v="Merkez"/>
  </r>
  <r>
    <m/>
    <m/>
    <x v="454"/>
    <s v="Q4"/>
    <x v="1"/>
    <x v="11"/>
    <m/>
    <s v="Nestle Turkiye Gida San A.S."/>
    <s v="EH.01.003"/>
    <s v="Enroute Panorama - Kurulum ve Eğitim Hizmeti"/>
    <s v="Univera - Nestle Professional"/>
    <x v="12"/>
    <s v="Enroute"/>
    <s v="Enterprise"/>
    <n v="9800"/>
    <m/>
    <n v="15"/>
    <m/>
    <m/>
    <m/>
    <m/>
    <m/>
    <n v="147000"/>
    <m/>
    <m/>
    <m/>
    <n v="1000003273"/>
    <m/>
    <m/>
    <s v="Nestle"/>
    <s v="Mevcut Müşteri"/>
    <s v="Yeni Satış"/>
    <s v="Hizmet"/>
    <s v="Kurulum ve Eğitim"/>
    <s v="Key Account"/>
    <s v="Univera Satış"/>
    <s v="Saha Satış"/>
    <s v="Yurt İçi"/>
    <s v="Türkiye"/>
    <s v="Merkez"/>
  </r>
  <r>
    <m/>
    <m/>
    <x v="454"/>
    <s v="Q4"/>
    <x v="1"/>
    <x v="11"/>
    <m/>
    <s v="BROWN FORMAN İÇKİ TİC. LTD. ŞTİ."/>
    <s v="EH.06.001"/>
    <s v="Enroute Panorama - Hosting Hizmeti"/>
    <s v="Univera - Brown Forman"/>
    <x v="12"/>
    <s v="Hosting"/>
    <s v="Enroute"/>
    <n v="1547393.26"/>
    <m/>
    <n v="1"/>
    <m/>
    <n v="1547393.26"/>
    <m/>
    <n v="0"/>
    <m/>
    <n v="1547393.26"/>
    <m/>
    <m/>
    <m/>
    <s v="1000003341"/>
    <m/>
    <m/>
    <s v="Brown Forman"/>
    <s v="Mevcut Müşteri"/>
    <s v="Yenileme"/>
    <s v="Hizmet"/>
    <s v="Hosting"/>
    <s v="Key Account"/>
    <s v="Univera Satış"/>
    <s v="Saha Satış"/>
    <s v="Yurt İçi"/>
    <s v="Türkiye"/>
    <s v="Merkez"/>
  </r>
  <r>
    <m/>
    <m/>
    <x v="454"/>
    <s v="Q4"/>
    <x v="1"/>
    <x v="11"/>
    <m/>
    <s v="ALPEDO GIDA SAN.VE TİC.A.Ş"/>
    <s v="EH.03.001"/>
    <s v="Enroute Panorama - Çağrı Merkezi Hizmeti (MSD)"/>
    <s v="Univera - Alpedo Dondurma"/>
    <x v="19"/>
    <s v="Enroute"/>
    <s v="Enterprise"/>
    <n v="21551.91"/>
    <m/>
    <n v="22"/>
    <m/>
    <m/>
    <m/>
    <m/>
    <m/>
    <n v="474142.02"/>
    <m/>
    <m/>
    <m/>
    <n v="1000003767"/>
    <m/>
    <m/>
    <s v="Alpedo"/>
    <s v="Mevcut Müşteri"/>
    <s v="Yenileme"/>
    <s v="Hizmet"/>
    <s v="Çağrı Merkezi"/>
    <s v="Diğer"/>
    <s v="Univera Satış"/>
    <s v="Saha Satış"/>
    <s v="Yurt İçi"/>
    <s v="Türkiye"/>
    <s v="Merkez"/>
  </r>
  <r>
    <m/>
    <m/>
    <x v="454"/>
    <s v="Q4"/>
    <x v="1"/>
    <x v="11"/>
    <m/>
    <s v="BROWN FORMAN İÇKİ TİC. LTD. ŞTİ."/>
    <s v="EH.03.001"/>
    <s v="Enroute Panorama - Çağrı Merkezi Hizmeti (MSD)"/>
    <s v="Univera - Brown Forman"/>
    <x v="12"/>
    <s v="Enroute"/>
    <s v="Enterprise "/>
    <n v="772302.17"/>
    <m/>
    <n v="1"/>
    <m/>
    <n v="772302.17"/>
    <m/>
    <n v="0"/>
    <m/>
    <n v="772302.17"/>
    <m/>
    <m/>
    <m/>
    <s v="1000003341"/>
    <m/>
    <m/>
    <s v="Brown Forman"/>
    <s v="Mevcut Müşteri"/>
    <s v="Yenileme"/>
    <s v="Hizmet"/>
    <s v="Çağrı Merkezi"/>
    <s v="Key Account"/>
    <s v="Univera Satış"/>
    <s v="Saha Satış"/>
    <s v="Yurt İçi"/>
    <s v="Türkiye"/>
    <s v="Merkez"/>
  </r>
  <r>
    <s v="29262faa"/>
    <d v="2026-01-05T00:00:00"/>
    <x v="455"/>
    <s v="Q4"/>
    <x v="1"/>
    <x v="11"/>
    <s v="Kapalı"/>
    <s v="MİYA OTOMASYON VE BARKOD BILISIM SISTEMLERI SAN TİC. VE L.T.D. STI."/>
    <s v="WPH.02.001"/>
    <s v="WebPlus Yazılım Bakımı Hizmeti"/>
    <s v="Univera - Kanal"/>
    <x v="20"/>
    <s v="Enroute"/>
    <s v="Webplus"/>
    <n v="11240"/>
    <s v="TRY"/>
    <n v="1"/>
    <s v="Yıl"/>
    <n v="11240"/>
    <s v="TRY"/>
    <n v="0"/>
    <s v="TRY"/>
    <n v="11240"/>
    <s v="TRY"/>
    <n v="11240"/>
    <s v="TRY"/>
    <n v="1000003888"/>
    <m/>
    <m/>
    <s v="Miya"/>
    <s v="Mevcut Müşteri"/>
    <s v="Yenileme"/>
    <s v="Hizmet"/>
    <s v="Bakım ve Destek Hizmeti"/>
    <s v="Diğer"/>
    <s v="Kanal Satış"/>
    <s v="Miya"/>
    <s v="Yurt içi"/>
    <s v="Türkiye"/>
    <s v="Merkez"/>
  </r>
  <r>
    <s v="c6cd26dc"/>
    <d v="2026-01-05T00:00:00"/>
    <x v="455"/>
    <s v="Q4"/>
    <x v="1"/>
    <x v="11"/>
    <s v="Kapalı"/>
    <s v="MİYA OTOMASYON VE BARKOD BILISIM SISTEMLERI SAN TİC. VE L.T.D. STI."/>
    <s v="WPH.02.001"/>
    <s v="WebPlus Yazılım Bakımı Hizmeti"/>
    <s v="Univera - Kanal"/>
    <x v="20"/>
    <s v="Enroute"/>
    <s v="Webplus"/>
    <n v="11240"/>
    <s v="TRY"/>
    <n v="1"/>
    <s v="Yıl"/>
    <n v="11240"/>
    <s v="TRY"/>
    <n v="0"/>
    <s v="TRY"/>
    <n v="11240"/>
    <s v="TRY"/>
    <n v="11240"/>
    <s v="TRY"/>
    <n v="1000003889"/>
    <m/>
    <m/>
    <s v="Miya"/>
    <s v="Mevcut Müşteri"/>
    <s v="Yenileme"/>
    <s v="Hizmet"/>
    <s v="Bakım ve Destek Hizmeti"/>
    <s v="Diğer"/>
    <s v="Kanal Satış"/>
    <s v="Miya"/>
    <s v="Yurt içi"/>
    <s v="Türkiye"/>
    <s v="Merkez"/>
  </r>
  <r>
    <s v="5c7698aa"/>
    <d v="2026-01-06T00:00:00"/>
    <x v="455"/>
    <s v="Q4"/>
    <x v="1"/>
    <x v="11"/>
    <s v="Kapalı"/>
    <s v="MİYA OTOMASYON VE BARKOD BILISIM SISTEMLERI SAN TİC. VE L.T.D. STI."/>
    <s v="WPH.02.001"/>
    <s v="WebPlus Yazılım Bakımı Hizmeti"/>
    <s v="Univera - Kanal"/>
    <x v="20"/>
    <s v="Enroute"/>
    <s v="Webplus"/>
    <n v="13671"/>
    <s v="TRY"/>
    <n v="1"/>
    <s v="Yıl"/>
    <n v="13671"/>
    <s v="TRY"/>
    <n v="0"/>
    <s v="TRY"/>
    <n v="13671"/>
    <s v="TRY"/>
    <n v="13671"/>
    <s v="TRY"/>
    <n v="1000003904"/>
    <m/>
    <m/>
    <s v="Miya"/>
    <s v="Mevcut Müşteri"/>
    <s v="Yeni Satış"/>
    <s v="Hizmet"/>
    <s v="Bakım ve Destek Hizmeti"/>
    <s v="Diğer"/>
    <s v="Kanal Satış"/>
    <s v="Miya"/>
    <s v="Yurt içi"/>
    <s v="Türkiye"/>
    <s v="Merkez"/>
  </r>
  <r>
    <s v="12d8f2b7"/>
    <d v="2026-01-06T00:00:00"/>
    <x v="455"/>
    <s v="Q4"/>
    <x v="1"/>
    <x v="11"/>
    <s v="Kapalı"/>
    <s v="MİYA OTOMASYON VE BARKOD BILISIM SISTEMLERI SAN TİC. VE L.T.D. STI."/>
    <s v="WPH.02.001"/>
    <s v="WebPlus Yazılım Bakımı Hizmeti"/>
    <s v="Univera - Kanal"/>
    <x v="20"/>
    <s v="Enroute"/>
    <s v="Webplus"/>
    <n v="39325"/>
    <s v="TRY"/>
    <n v="1"/>
    <s v="Yıl"/>
    <n v="39325"/>
    <s v="TRY"/>
    <n v="0"/>
    <s v="TRY"/>
    <n v="39325"/>
    <s v="TRY"/>
    <n v="39325"/>
    <s v="TRY"/>
    <n v="1000003909"/>
    <m/>
    <m/>
    <s v="Miya"/>
    <s v="Mevcut Müşteri"/>
    <s v="Yeni Satış"/>
    <s v="Hizmet"/>
    <s v="Bakım ve Destek Hizmeti"/>
    <s v="Diğer"/>
    <s v="Kanal Satış"/>
    <s v="Miya"/>
    <s v="Yurt içi"/>
    <s v="Türkiye"/>
    <s v="Merkez"/>
  </r>
  <r>
    <s v="1957dd54"/>
    <d v="2026-01-07T00:00:00"/>
    <x v="455"/>
    <s v="Q4"/>
    <x v="1"/>
    <x v="11"/>
    <s v="Kapalı"/>
    <s v="MİYA OTOMASYON VE BARKOD BILISIM SISTEMLERI SAN TİC. VE L.T.D. STI."/>
    <s v="WPH.02.001"/>
    <s v="WebPlus Yazılım Bakımı Hizmeti"/>
    <s v="Univera - Kanal"/>
    <x v="20"/>
    <s v="Enroute"/>
    <s v="Webplus"/>
    <n v="22480"/>
    <s v="TRY"/>
    <n v="1"/>
    <s v="Yıl"/>
    <n v="22480"/>
    <s v="TRY"/>
    <n v="0"/>
    <s v="TRY"/>
    <n v="22480"/>
    <s v="TRY"/>
    <n v="22480"/>
    <s v="TRY"/>
    <n v="1000003993"/>
    <m/>
    <m/>
    <s v="Miya"/>
    <s v="Mevcut Müşteri"/>
    <s v="Yeni Satış"/>
    <s v="Hizmet"/>
    <s v="Bakım ve Destek Hizmeti"/>
    <s v="Diğer"/>
    <s v="Kanal Satış"/>
    <s v="Miya"/>
    <s v="Yurt içi"/>
    <s v="Türkiye"/>
    <s v="Merkez"/>
  </r>
  <r>
    <m/>
    <m/>
    <x v="455"/>
    <s v="Q4"/>
    <x v="1"/>
    <x v="11"/>
    <m/>
    <s v="POLARİS YAZILIM ÇÖZÜMLERİ VE DANIŞMANLIK HİZMETLERİ LTD.ŞTİ."/>
    <s v="WPH.02.001"/>
    <s v="Webplus Yazılım Bakımı Hizmeti"/>
    <s v="Univera - Kanal"/>
    <x v="20"/>
    <s v="Enroute"/>
    <s v="Webplus"/>
    <n v="32089"/>
    <m/>
    <n v="1"/>
    <m/>
    <m/>
    <m/>
    <m/>
    <m/>
    <n v="32089"/>
    <m/>
    <m/>
    <m/>
    <n v="1000003819"/>
    <m/>
    <m/>
    <s v="Polaris"/>
    <s v="Mevcut Müşteri"/>
    <s v="Yeni Satış"/>
    <s v="Hizmet"/>
    <s v="Bakım ve Destek Hizmeti"/>
    <s v="Diğer"/>
    <s v="Kanal Satış"/>
    <s v="Polaris"/>
    <s v="Yurt İçi"/>
    <s v="Türkiye"/>
    <s v="Merkez"/>
  </r>
  <r>
    <m/>
    <m/>
    <x v="455"/>
    <s v="Q4"/>
    <x v="1"/>
    <x v="11"/>
    <m/>
    <s v="POLARİS YAZILIM ÇÖZÜMLERİ VE DANIŞMANLIK HİZMETLERİ LTD.ŞTİ."/>
    <s v="WPH.02.001"/>
    <s v="Webplus Yazılım Bakımı Hizmeti"/>
    <s v="Univera - Kanal"/>
    <x v="20"/>
    <s v="Enroute"/>
    <s v="Webplus"/>
    <n v="8808"/>
    <m/>
    <n v="1"/>
    <m/>
    <m/>
    <m/>
    <m/>
    <m/>
    <n v="8808"/>
    <m/>
    <m/>
    <m/>
    <n v="1000003825"/>
    <m/>
    <m/>
    <s v="Polaris"/>
    <s v="Mevcut Müşteri"/>
    <s v="Yeni Satış"/>
    <s v="Hizmet"/>
    <s v="Bakım ve Destek Hizmeti"/>
    <s v="Diğer"/>
    <s v="Kanal Satış"/>
    <s v="Polaris"/>
    <s v="Yurt İçi"/>
    <s v="Türkiye"/>
    <s v="Merkez"/>
  </r>
  <r>
    <m/>
    <m/>
    <x v="455"/>
    <s v="Q4"/>
    <x v="1"/>
    <x v="11"/>
    <m/>
    <s v="YUSUF ALDEMİR (ALDEMİR BİLİŞİM HizmetLERİ VE DANIŞMANLIK)"/>
    <s v="WPH.02.001"/>
    <s v="Webplus Yazılım Bakımı Hizmeti"/>
    <s v="Univera - Kanal"/>
    <x v="5"/>
    <s v="Enroute"/>
    <s v="Webplus"/>
    <n v="10000"/>
    <m/>
    <n v="1"/>
    <m/>
    <m/>
    <m/>
    <m/>
    <m/>
    <n v="10000"/>
    <m/>
    <m/>
    <m/>
    <n v="1000003815"/>
    <m/>
    <m/>
    <s v="Aldemir Bilişim"/>
    <s v="Mevcut Müşteri"/>
    <s v="Yenileme"/>
    <s v="Hizmet"/>
    <s v="Bakım ve Destek Hizmeti"/>
    <s v="Diğer"/>
    <s v="Kanal Satış"/>
    <s v="Aldemir"/>
    <s v="Yurt İçi"/>
    <s v="Türkiye"/>
    <s v="Merkez"/>
  </r>
  <r>
    <s v="d6ee6140"/>
    <d v="2026-01-07T00:00:00"/>
    <x v="455"/>
    <s v="Q4"/>
    <x v="1"/>
    <x v="11"/>
    <s v="Kapalı"/>
    <s v="MİYA OTOMASYON VE BARKOD BILISIM SISTEMLERI SAN TİC. VE L.T.D. STI."/>
    <s v="WPH.03.001"/>
    <s v="WEBPLUS HOSTİNG HİZMETİ"/>
    <s v="Univera - Kanal"/>
    <x v="5"/>
    <s v="Hosting"/>
    <s v="Webplus"/>
    <n v="6371.01"/>
    <s v="TRY"/>
    <n v="1"/>
    <s v="Adet"/>
    <n v="6371.01"/>
    <s v="TRY"/>
    <n v="0"/>
    <s v="TRY"/>
    <n v="6371.01"/>
    <s v="TRY"/>
    <n v="6371.01"/>
    <s v="TRY"/>
    <n v="1000003991"/>
    <m/>
    <m/>
    <s v="Miya"/>
    <s v="Mevcut Müşteri"/>
    <s v="Yenileme"/>
    <s v="Hizmet"/>
    <s v="Hosting"/>
    <s v="Diğer"/>
    <s v="Kanal Satış"/>
    <s v="Miya"/>
    <s v="Yurt içi"/>
    <s v="Türkiye"/>
    <s v="Merkez"/>
  </r>
  <r>
    <s v="246353ce"/>
    <d v="2026-01-07T00:00:00"/>
    <x v="455"/>
    <s v="Q4"/>
    <x v="1"/>
    <x v="11"/>
    <s v="Kapalı"/>
    <s v="MİYA OTOMASYON VE BARKOD BILISIM SISTEMLERI SAN TİC. VE L.T.D. STI."/>
    <s v="WPH.03.001"/>
    <s v="WEBPLUS HOSTİNG HİZMETİ"/>
    <s v="Univera - Kanal"/>
    <x v="5"/>
    <s v="Hosting"/>
    <s v="Webplus"/>
    <n v="18024.150000000001"/>
    <s v="TRY"/>
    <n v="1"/>
    <s v="Adet"/>
    <n v="18024.150000000001"/>
    <s v="TRY"/>
    <n v="0"/>
    <s v="TRY"/>
    <n v="18024.150000000001"/>
    <s v="TRY"/>
    <n v="18024.150000000001"/>
    <s v="TRY"/>
    <n v="1000003989"/>
    <m/>
    <m/>
    <s v="Miya"/>
    <s v="Mevcut Müşteri"/>
    <s v="Yenileme"/>
    <s v="Hizmet"/>
    <s v="Hosting"/>
    <s v="Diğer"/>
    <s v="Kanal Satış"/>
    <s v="Miya"/>
    <s v="Yurt içi"/>
    <s v="Türkiye"/>
    <s v="Merkez"/>
  </r>
  <r>
    <s v="178213af"/>
    <d v="2026-01-07T00:00:00"/>
    <x v="455"/>
    <s v="Q4"/>
    <x v="1"/>
    <x v="11"/>
    <s v="Kapalı"/>
    <s v="MİYA OTOMASYON VE BARKOD BILISIM SISTEMLERI SAN TİC. VE L.T.D. STI."/>
    <s v="WPH.03.001"/>
    <s v="WEBPLUS HOSTİNG HİZMETİ"/>
    <s v="Univera - Kanal"/>
    <x v="5"/>
    <s v="Hosting"/>
    <s v="Webplus"/>
    <n v="10388.040000000001"/>
    <s v="TRY"/>
    <n v="1"/>
    <s v="Adet"/>
    <n v="10388.040000000001"/>
    <s v="TRY"/>
    <n v="0"/>
    <s v="TRY"/>
    <n v="10388.040000000001"/>
    <s v="TRY"/>
    <n v="10388.040000000001"/>
    <s v="TRY"/>
    <n v="1000003986"/>
    <m/>
    <m/>
    <s v="Miya"/>
    <s v="Mevcut Müşteri"/>
    <s v="Yenileme"/>
    <s v="Hizmet"/>
    <s v="Hosting"/>
    <s v="Diğer"/>
    <s v="Kanal Satış"/>
    <s v="Miya"/>
    <s v="Yurt içi"/>
    <s v="Türkiye"/>
    <s v="Merkez"/>
  </r>
  <r>
    <s v="8118cc47"/>
    <d v="2026-01-07T00:00:00"/>
    <x v="455"/>
    <s v="Q4"/>
    <x v="1"/>
    <x v="11"/>
    <s v="Kapalı"/>
    <s v="MİYA OTOMASYON VE BARKOD BILISIM SISTEMLERI SAN TİC. VE L.T.D. STI."/>
    <s v="WPH.03.001"/>
    <s v="WEBPLUS HOSTİNG HİZMETİ"/>
    <s v="Univera - Kanal"/>
    <x v="20"/>
    <s v="Hosting"/>
    <s v="Webplus"/>
    <n v="5954.3"/>
    <s v="TRY"/>
    <n v="1"/>
    <s v="Adet"/>
    <n v="5954.3"/>
    <s v="TRY"/>
    <n v="0"/>
    <s v="TRY"/>
    <n v="5954.3"/>
    <s v="TRY"/>
    <n v="5954.3"/>
    <s v="TRY"/>
    <n v="1000003995"/>
    <m/>
    <m/>
    <s v="Miya"/>
    <s v="Mevcut Müşteri"/>
    <s v="Yeni Satış"/>
    <s v="Hizmet"/>
    <s v="Hosting"/>
    <s v="Diğer"/>
    <s v="Kanal Satış"/>
    <s v="Miya"/>
    <s v="Yurt içi"/>
    <s v="Türkiye"/>
    <s v="Merkez"/>
  </r>
  <r>
    <m/>
    <m/>
    <x v="455"/>
    <s v="Q4"/>
    <x v="1"/>
    <x v="11"/>
    <m/>
    <s v="POLARİS YAZILIM ÇÖZÜMLERİ VE DANIŞMANLIK HİZMETLERİ LTD.ŞTİ."/>
    <s v="WProje Yönetimi.01.007"/>
    <s v="Webplus E-Dönüşüm Yazılımı"/>
    <s v="Univera - Kanal"/>
    <x v="20"/>
    <s v="Enroute"/>
    <s v="Webplus"/>
    <n v="15600"/>
    <m/>
    <n v="1"/>
    <m/>
    <m/>
    <m/>
    <m/>
    <m/>
    <n v="15600"/>
    <m/>
    <m/>
    <m/>
    <n v="1000003819"/>
    <m/>
    <m/>
    <s v="Polaris"/>
    <s v="Mevcut Müşteri"/>
    <s v="Yeni Satış"/>
    <s v="Lisans"/>
    <s v="Lisans Satışı"/>
    <s v="Diğer"/>
    <s v="Kanal Satış"/>
    <s v="Polaris"/>
    <s v="Yurt İçi"/>
    <s v="Türkiye"/>
    <s v="Merkez"/>
  </r>
  <r>
    <s v="5c7698aa"/>
    <d v="2026-01-06T00:00:00"/>
    <x v="455"/>
    <s v="Q4"/>
    <x v="1"/>
    <x v="11"/>
    <s v="Kapalı"/>
    <s v="MİYA OTOMASYON VE BARKOD BILISIM SISTEMLERI SAN TİC. VE L.T.D. STI."/>
    <s v="WPY.01.007"/>
    <s v="WebPlus E-Dönüşüm Lisansı"/>
    <s v="Univera - Kanal"/>
    <x v="20"/>
    <s v="Enroute"/>
    <s v="Webplus"/>
    <n v="15600"/>
    <s v="TRY"/>
    <n v="1"/>
    <s v="Adet"/>
    <n v="15600"/>
    <s v="TRY"/>
    <n v="0"/>
    <s v="TRY"/>
    <n v="15600"/>
    <s v="TRY"/>
    <n v="15600"/>
    <s v="TRY"/>
    <n v="1000003904"/>
    <m/>
    <m/>
    <s v="Miya"/>
    <s v="Mevcut Müşteri"/>
    <s v="Yeni Satış"/>
    <s v="Lisans"/>
    <s v="Lisans Satışı"/>
    <s v="Diğer"/>
    <s v="Kanal Satış"/>
    <s v="Miya"/>
    <s v="Yurt içi"/>
    <s v="Türkiye"/>
    <s v="Merkez"/>
  </r>
  <r>
    <m/>
    <m/>
    <x v="455"/>
    <s v="Q4"/>
    <x v="1"/>
    <x v="11"/>
    <m/>
    <s v="POLARİS YAZILIM ÇÖZÜMLERİ VE DANIŞMANLIK HİZMETLERİ LTD.ŞTİ."/>
    <s v="WProje Yönetimi.01.001"/>
    <s v="Webplus Distribution Satış-Dağıtım Yazılımı (Enterprise)"/>
    <s v="Univera - Kanal"/>
    <x v="20"/>
    <s v="Enroute"/>
    <s v="Webplus"/>
    <n v="53537"/>
    <m/>
    <n v="1"/>
    <m/>
    <m/>
    <m/>
    <m/>
    <m/>
    <n v="53537"/>
    <m/>
    <m/>
    <m/>
    <n v="1000003819"/>
    <m/>
    <m/>
    <s v="Polaris"/>
    <s v="Mevcut Müşteri"/>
    <s v="Yeni Satış"/>
    <s v="Lisans"/>
    <s v="Lisans Satışı"/>
    <s v="Diğer"/>
    <s v="Kanal Satış"/>
    <s v="Polaris"/>
    <s v="Yurt İçi"/>
    <s v="Türkiye"/>
    <s v="Merkez"/>
  </r>
  <r>
    <m/>
    <m/>
    <x v="455"/>
    <s v="Q4"/>
    <x v="1"/>
    <x v="11"/>
    <m/>
    <s v="POLARİS YAZILIM ÇÖZÜMLERİ VE DANIŞMANLIK HİZMETLERİ LTD.ŞTİ."/>
    <s v="WProje Yönetimi.02.002"/>
    <s v="Webplus DeliveryMan (Dağıtıcı) El Terminali Yazılımı - Android"/>
    <s v="Univera - Kanal"/>
    <x v="20"/>
    <s v="Enroute"/>
    <s v="Webplus"/>
    <n v="4550"/>
    <m/>
    <n v="2"/>
    <m/>
    <m/>
    <m/>
    <m/>
    <m/>
    <n v="9100"/>
    <m/>
    <m/>
    <m/>
    <n v="1000003819"/>
    <m/>
    <m/>
    <s v="Polaris"/>
    <s v="Mevcut Müşteri"/>
    <s v="Yeni Satış"/>
    <s v="Lisans"/>
    <s v="Lisans Satışı"/>
    <s v="Diğer"/>
    <s v="Kanal Satış"/>
    <s v="Polaris"/>
    <s v="Yurt İçi"/>
    <s v="Türkiye"/>
    <s v="Merkez"/>
  </r>
  <r>
    <s v="5c7698aa"/>
    <d v="2026-01-06T00:00:00"/>
    <x v="455"/>
    <s v="Q4"/>
    <x v="1"/>
    <x v="11"/>
    <s v="Kapalı"/>
    <s v="MİYA OTOMASYON VE BARKOD BILISIM SISTEMLERI SAN TİC. VE L.T.D. STI."/>
    <s v="WPY.01.002"/>
    <s v="WebPlus Dağıtım Kanalı Lisansı"/>
    <s v="Univera - Kanal"/>
    <x v="20"/>
    <s v="Enroute"/>
    <s v="Webplus"/>
    <n v="15600"/>
    <s v="TRY"/>
    <n v="1"/>
    <s v="Adet"/>
    <n v="15600"/>
    <s v="TRY"/>
    <n v="0"/>
    <s v="TRY"/>
    <n v="15600"/>
    <s v="TRY"/>
    <n v="15600"/>
    <s v="TRY"/>
    <n v="1000003904"/>
    <m/>
    <m/>
    <s v="Miya"/>
    <s v="Mevcut Müşteri"/>
    <s v="Yeni Satış"/>
    <s v="Lisans"/>
    <s v="Lisans Satışı"/>
    <s v="Diğer"/>
    <s v="Kanal Satış"/>
    <s v="Miya"/>
    <s v="Yurt içi"/>
    <s v="Türkiye"/>
    <s v="Merkez"/>
  </r>
  <r>
    <s v="12d8f2b7"/>
    <d v="2026-01-06T00:00:00"/>
    <x v="455"/>
    <s v="Q4"/>
    <x v="1"/>
    <x v="11"/>
    <s v="Kapalı"/>
    <s v="MİYA OTOMASYON VE BARKOD BILISIM SISTEMLERI SAN TİC. VE L.T.D. STI."/>
    <s v="WPY.01.002"/>
    <s v="WebPlus Dağıtım Kanalı Lisansı"/>
    <s v="Univera - Kanal"/>
    <x v="20"/>
    <s v="Enroute"/>
    <s v="Webplus"/>
    <n v="12480"/>
    <s v="TRY"/>
    <n v="7"/>
    <s v="Adet"/>
    <n v="109200"/>
    <s v="TRY"/>
    <n v="21840"/>
    <s v="TRY"/>
    <n v="87360"/>
    <s v="TRY"/>
    <n v="87360"/>
    <s v="TRY"/>
    <n v="1000003909"/>
    <m/>
    <m/>
    <s v="Miya"/>
    <s v="Mevcut Müşteri"/>
    <s v="Yeni Satış"/>
    <s v="Lisans"/>
    <s v="Lisans Satışı"/>
    <s v="Diğer"/>
    <s v="Kanal Satış"/>
    <s v="Miya"/>
    <s v="Yurt içi"/>
    <s v="Türkiye"/>
    <s v="Merkez"/>
  </r>
  <r>
    <m/>
    <m/>
    <x v="455"/>
    <s v="Q4"/>
    <x v="1"/>
    <x v="11"/>
    <m/>
    <s v="POLARİS YAZILIM ÇÖZÜMLERİ VE DANIŞMANLIK HİZMETLERİ LTD.ŞTİ."/>
    <s v="WProje Yönetimi.02.001"/>
    <s v="Webplus (Android) Satış Temsilcisi Yazılımı"/>
    <s v="Univera - Kanal"/>
    <x v="20"/>
    <s v="Enroute"/>
    <s v="Webplus"/>
    <n v="4550"/>
    <m/>
    <n v="3"/>
    <m/>
    <m/>
    <m/>
    <m/>
    <m/>
    <n v="13650"/>
    <m/>
    <m/>
    <m/>
    <n v="1000003819"/>
    <m/>
    <m/>
    <s v="Polaris"/>
    <s v="Mevcut Müşteri"/>
    <s v="Yeni Satış"/>
    <s v="Lisans"/>
    <s v="Lisans Satışı"/>
    <s v="Diğer"/>
    <s v="Kanal Satış"/>
    <s v="Polaris"/>
    <s v="Yurt İçi"/>
    <s v="Türkiye"/>
    <s v="Merkez"/>
  </r>
  <r>
    <m/>
    <m/>
    <x v="455"/>
    <s v="Q4"/>
    <x v="1"/>
    <x v="11"/>
    <m/>
    <s v="MATRIKS BİLGİSAYAR SİSTEMLERİ LTD.ŞTİ"/>
    <s v="WProje Yönetimi.02.001"/>
    <s v="Webplus (Android) Satış Temsilcisi Yazılımı"/>
    <s v="Univera - Kanal"/>
    <x v="20"/>
    <s v="Enroute"/>
    <s v="Webplus"/>
    <m/>
    <m/>
    <n v="1"/>
    <m/>
    <m/>
    <m/>
    <m/>
    <m/>
    <n v="2588"/>
    <m/>
    <m/>
    <m/>
    <n v="1000003831"/>
    <m/>
    <m/>
    <s v="Matriks"/>
    <s v="Mevcut Müşteri"/>
    <s v="Yeni Satış"/>
    <s v="Lisans"/>
    <s v="Lisans Satışı"/>
    <s v="Diğer"/>
    <s v="Kanal Satış"/>
    <s v="Matriks"/>
    <s v="Yurt İçi"/>
    <s v="Türkiye"/>
    <s v="Merkez"/>
  </r>
  <r>
    <m/>
    <m/>
    <x v="455"/>
    <s v="Q4"/>
    <x v="1"/>
    <x v="11"/>
    <m/>
    <s v="MATRIKS BİLGİSAYAR SİSTEMLERİ LTD.ŞTİ"/>
    <s v="WProje Yönetimi.02.001"/>
    <s v="Webplus (Android) Satış Temsilcisi Yazılımı"/>
    <s v="Univera - Kanal"/>
    <x v="21"/>
    <s v="Enroute"/>
    <s v="Webplus"/>
    <m/>
    <m/>
    <n v="1"/>
    <m/>
    <m/>
    <m/>
    <m/>
    <m/>
    <n v="2588"/>
    <m/>
    <m/>
    <m/>
    <n v="1000003837"/>
    <m/>
    <m/>
    <s v="Matriks"/>
    <s v="Mevcut Müşteri"/>
    <s v="Yeni Satış"/>
    <s v="Lisans"/>
    <s v="Lisans Satışı"/>
    <s v="Diğer"/>
    <s v="Kanal Satış"/>
    <s v="Matriks"/>
    <s v="Yurt İçi"/>
    <s v="Türkiye"/>
    <s v="Merkez"/>
  </r>
  <r>
    <s v="5c7698aa"/>
    <d v="2026-01-06T00:00:00"/>
    <x v="455"/>
    <s v="Q4"/>
    <x v="1"/>
    <x v="11"/>
    <s v="Kapalı"/>
    <s v="MİYA OTOMASYON VE BARKOD BILISIM SISTEMLERI SAN TİC. VE L.T.D. STI."/>
    <s v="WPY.02.001"/>
    <s v="WebPlus (Android) Satış Temsilcisi Lisansı"/>
    <s v="Univera - Kanal"/>
    <x v="20"/>
    <s v="Enroute"/>
    <s v="Webplus"/>
    <n v="4550"/>
    <s v="TRY"/>
    <n v="4"/>
    <s v="Adet"/>
    <n v="18200"/>
    <s v="TRY"/>
    <n v="0"/>
    <s v="TRY"/>
    <n v="18200"/>
    <s v="TRY"/>
    <n v="18200"/>
    <s v="TRY"/>
    <n v="1000003904"/>
    <m/>
    <m/>
    <s v="Miya"/>
    <s v="Mevcut Müşteri"/>
    <s v="Yeni Satış"/>
    <s v="Lisans"/>
    <s v="Lisans Satışı"/>
    <s v="Diğer"/>
    <s v="Kanal Satış"/>
    <s v="Miya"/>
    <s v="Yurt içi"/>
    <s v="Türkiye"/>
    <s v="Merkez"/>
  </r>
  <r>
    <s v="12d8f2b7"/>
    <d v="2026-01-06T00:00:00"/>
    <x v="455"/>
    <s v="Q4"/>
    <x v="1"/>
    <x v="11"/>
    <s v="Kapalı"/>
    <s v="MİYA OTOMASYON VE BARKOD BILISIM SISTEMLERI SAN TİC. VE L.T.D. STI."/>
    <s v="WPY.02.001"/>
    <s v="WebPlus (Android) Satış Temsilcisi Lisansı"/>
    <s v="Univera - Kanal"/>
    <x v="20"/>
    <s v="Enroute"/>
    <s v="Webplus"/>
    <n v="3640"/>
    <s v="TRY"/>
    <n v="10"/>
    <s v="Adet"/>
    <n v="45500"/>
    <s v="TRY"/>
    <n v="9100"/>
    <s v="TRY"/>
    <n v="36400"/>
    <s v="TRY"/>
    <n v="36400"/>
    <s v="TRY"/>
    <n v="1000003909"/>
    <m/>
    <m/>
    <s v="Miya"/>
    <s v="Mevcut Müşteri"/>
    <s v="Yeni Satış"/>
    <s v="Lisans"/>
    <s v="Lisans Satışı"/>
    <s v="Diğer"/>
    <s v="Kanal Satış"/>
    <s v="Miya"/>
    <s v="Yurt içi"/>
    <s v="Türkiye"/>
    <s v="Merkez"/>
  </r>
  <r>
    <m/>
    <m/>
    <x v="455"/>
    <s v="Q4"/>
    <x v="1"/>
    <x v="11"/>
    <m/>
    <s v="POLARİS YAZILIM ÇÖZÜMLERİ VE DANIŞMANLIK HİZMETLERİ LTD.ŞTİ."/>
    <s v="WProje Yönetimi.01.003"/>
    <s v="Web Plus Ek Kullanıcı Yazılımı (1 Kullanıcı)"/>
    <s v="Univera - Kanal"/>
    <x v="20"/>
    <s v="Enroute"/>
    <s v="Webplus"/>
    <n v="6370"/>
    <m/>
    <n v="3"/>
    <m/>
    <m/>
    <m/>
    <m/>
    <m/>
    <n v="19110"/>
    <m/>
    <m/>
    <m/>
    <n v="1000003819"/>
    <m/>
    <m/>
    <s v="Polaris"/>
    <s v="Mevcut Müşteri"/>
    <s v="Yeni Satış"/>
    <s v="Lisans"/>
    <s v="Lisans Satışı"/>
    <s v="Diğer"/>
    <s v="Kanal Satış"/>
    <s v="Polaris"/>
    <s v="Yurt İçi"/>
    <s v="Türkiye"/>
    <s v="Merkez"/>
  </r>
  <r>
    <s v="12d8f2b7"/>
    <d v="2026-01-06T00:00:00"/>
    <x v="455"/>
    <s v="Q4"/>
    <x v="1"/>
    <x v="11"/>
    <s v="Kapalı"/>
    <s v="MİYA OTOMASYON VE BARKOD BILISIM SISTEMLERI SAN TİC. VE L.T.D. STI."/>
    <s v="WPY.01.004"/>
    <s v="Web Plus Ek Kullanıcı Lisansı (5 Kullanıcı)"/>
    <s v="Univera - Kanal"/>
    <x v="20"/>
    <s v="Enroute"/>
    <s v="Webplus"/>
    <n v="19240"/>
    <s v="TRY"/>
    <n v="1"/>
    <s v="Adet"/>
    <n v="24050"/>
    <s v="TRY"/>
    <n v="4810"/>
    <s v="TRY"/>
    <n v="19240"/>
    <s v="TRY"/>
    <n v="19240"/>
    <s v="TRY"/>
    <n v="1000003909"/>
    <m/>
    <m/>
    <s v="Miya"/>
    <s v="Mevcut Müşteri"/>
    <s v="Yeni Satış"/>
    <s v="Lisans"/>
    <s v="Lisans Satışı"/>
    <s v="Diğer"/>
    <s v="Kanal Satış"/>
    <s v="Miya"/>
    <s v="Yurt içi"/>
    <s v="Türkiye"/>
    <s v="Merkez"/>
  </r>
  <r>
    <s v="5c7698aa"/>
    <d v="2026-01-06T00:00:00"/>
    <x v="455"/>
    <s v="Q4"/>
    <x v="1"/>
    <x v="11"/>
    <s v="Kapalı"/>
    <s v="MİYA OTOMASYON VE BARKOD BILISIM SISTEMLERI SAN TİC. VE L.T.D. STI."/>
    <s v="WPY.01.003"/>
    <s v="Web Plus Ek Kullanıcı Lisansı (1 Kullanıcı)"/>
    <s v="Univera - Kanal"/>
    <x v="20"/>
    <s v="Enroute"/>
    <s v="Webplus"/>
    <n v="6370"/>
    <s v="TRY"/>
    <n v="2"/>
    <s v="Adet"/>
    <n v="12740"/>
    <s v="TRY"/>
    <n v="0"/>
    <s v="TRY"/>
    <n v="12740"/>
    <s v="TRY"/>
    <n v="12740"/>
    <s v="TRY"/>
    <n v="1000003904"/>
    <m/>
    <m/>
    <s v="Miya"/>
    <s v="Mevcut Müşteri"/>
    <s v="Yeni Satış"/>
    <s v="Lisans"/>
    <s v="Lisans Satışı"/>
    <s v="Diğer"/>
    <s v="Kanal Satış"/>
    <s v="Miya"/>
    <s v="Yurt içi"/>
    <s v="Türkiye"/>
    <s v="Merkez"/>
  </r>
  <r>
    <m/>
    <m/>
    <x v="455"/>
    <s v="Q4"/>
    <x v="1"/>
    <x v="11"/>
    <m/>
    <s v="POLARİS YAZILIM ÇÖZÜMLERİ VE DANIŞMANLIK HİZMETLERİ LTD.ŞTİ."/>
    <s v="WProje Yönetimi.02.003"/>
    <s v="WarehouseMan (Depo Personeli) El Terminali Yazılımı - Android"/>
    <s v="Univera - Kanal"/>
    <x v="20"/>
    <s v="Enroute"/>
    <s v="Webplus"/>
    <n v="7150"/>
    <m/>
    <n v="1"/>
    <m/>
    <m/>
    <m/>
    <m/>
    <m/>
    <n v="7150"/>
    <m/>
    <m/>
    <m/>
    <n v="1000003819"/>
    <m/>
    <m/>
    <s v="Polaris"/>
    <s v="Mevcut Müşteri"/>
    <s v="Yeni Satış"/>
    <s v="Lisans"/>
    <s v="Lisans Satışı"/>
    <s v="Diğer"/>
    <s v="Kanal Satış"/>
    <s v="Polaris"/>
    <s v="Yurt İçi"/>
    <s v="Türkiye"/>
    <s v="Merkez"/>
  </r>
  <r>
    <s v="d5336b6b"/>
    <d v="2026-01-06T00:00:00"/>
    <x v="455"/>
    <s v="Q4"/>
    <x v="1"/>
    <x v="11"/>
    <s v="Kapalı"/>
    <s v="MİYA OTOMASYON VE BARKOD BILISIM SISTEMLERI SAN TİC. VE L.T.D. STI."/>
    <s v="UH.01.002"/>
    <s v="Unidox Kontör"/>
    <s v="Univera Kontör Satışı"/>
    <x v="20"/>
    <s v="E-Dönüşüm"/>
    <s v="Uni-Dox"/>
    <n v="23912.25"/>
    <s v="TRY"/>
    <n v="1"/>
    <s v="Adet"/>
    <n v="31883"/>
    <s v="TRY"/>
    <n v="7971"/>
    <s v="TRY"/>
    <n v="23912.25"/>
    <s v="TRY"/>
    <n v="23912.25"/>
    <s v="TRY"/>
    <n v="1000003910"/>
    <m/>
    <m/>
    <s v="Miya"/>
    <s v="Mevcut Müşteri"/>
    <s v="Yeni Satış"/>
    <s v="Kontor"/>
    <s v="Kontor Satışı"/>
    <s v="Diğer"/>
    <s v="Kanal Satış"/>
    <s v="Miya"/>
    <s v="Yurt içi"/>
    <s v="Türkiye"/>
    <s v="Merkez"/>
  </r>
  <r>
    <s v="4a4723d4"/>
    <d v="2026-01-07T00:00:00"/>
    <x v="455"/>
    <s v="Q4"/>
    <x v="1"/>
    <x v="11"/>
    <s v="Kapalı"/>
    <s v="MİYA OTOMASYON VE BARKOD BILISIM SISTEMLERI SAN TİC. VE L.T.D. STI."/>
    <s v="UH.01.002"/>
    <s v="Unidox Kontör"/>
    <s v="Univera Kontör Satışı"/>
    <x v="20"/>
    <s v="E-Dönüşüm"/>
    <s v="Uni-Dox"/>
    <n v="26568.75"/>
    <s v="TRY"/>
    <n v="1"/>
    <s v="Adet"/>
    <n v="35425"/>
    <s v="TRY"/>
    <n v="8856"/>
    <s v="TRY"/>
    <n v="26568.75"/>
    <s v="TRY"/>
    <n v="26568.75"/>
    <s v="TRY"/>
    <n v="1000003974"/>
    <m/>
    <m/>
    <s v="Miya"/>
    <s v="Mevcut Müşteri"/>
    <s v="Yeni Satış"/>
    <s v="Kontor"/>
    <s v="Kontor Satışı"/>
    <s v="Diğer"/>
    <s v="Kanal Satış"/>
    <s v="Miya"/>
    <s v="Yurt içi"/>
    <s v="Türkiye"/>
    <s v="Merkez"/>
  </r>
  <r>
    <m/>
    <m/>
    <x v="455"/>
    <s v="Q4"/>
    <x v="1"/>
    <x v="11"/>
    <m/>
    <s v="ESYÜN TEKSTİL TUHAFİYE NAZİF AYAZ"/>
    <s v="UH.01.002"/>
    <s v="Unidox Kontör"/>
    <s v="Univera Kontör Satışı"/>
    <x v="21"/>
    <s v="E-Dönüşüm"/>
    <s v="Unidox"/>
    <m/>
    <m/>
    <n v="5000"/>
    <m/>
    <m/>
    <m/>
    <m/>
    <m/>
    <n v="25000"/>
    <m/>
    <m/>
    <m/>
    <n v="1000003798"/>
    <m/>
    <m/>
    <s v="Esyün Tekstil"/>
    <s v="Mevcut Müşteri"/>
    <s v="Yeni Satış"/>
    <s v="Kontor"/>
    <s v="Kontor Satışı"/>
    <s v="Diğer"/>
    <s v="Univera Satış"/>
    <s v="Saha Satış"/>
    <s v="Yurt İçi"/>
    <s v="Türkiye"/>
    <s v="Merkez"/>
  </r>
  <r>
    <m/>
    <m/>
    <x v="455"/>
    <s v="Q4"/>
    <x v="1"/>
    <x v="11"/>
    <m/>
    <s v="YUSUF ALDEMİR (ALDEMİR BİLİŞİM HizmetLERİ VE DANIŞMANLIK)"/>
    <s v="UH.01.002"/>
    <s v="Unidox Kontör"/>
    <s v="Univera Kontör Satışı"/>
    <x v="20"/>
    <s v="E-Dönüşüm"/>
    <s v="Unidox"/>
    <m/>
    <m/>
    <n v="1"/>
    <m/>
    <m/>
    <m/>
    <m/>
    <m/>
    <n v="26568.75"/>
    <m/>
    <m/>
    <m/>
    <n v="1000003828"/>
    <m/>
    <m/>
    <s v="Aldemir Bilişim"/>
    <s v="Mevcut Müşteri"/>
    <s v="Yeni Satış"/>
    <s v="Kontor"/>
    <s v="Kontor Satışı"/>
    <s v="Diğer"/>
    <s v="Univera Satış"/>
    <s v="Saha Satış"/>
    <s v="Yurt İçi"/>
    <s v="Türkiye"/>
    <s v="Merkez"/>
  </r>
  <r>
    <m/>
    <m/>
    <x v="455"/>
    <s v="Q4"/>
    <x v="1"/>
    <x v="11"/>
    <m/>
    <s v="ÖZGÖRKEY OTOMOTİV TURİZM GIDA SANAYİ VE TİCARET ANONİM ŞİRKETİ"/>
    <s v="SH.05.001"/>
    <s v="Stokbar Panorama - Yazılım Geliştirme Hizmeti"/>
    <s v="Univera - Özgörkey"/>
    <x v="19"/>
    <s v="Stokbar"/>
    <s v="Standart"/>
    <n v="6074.64"/>
    <m/>
    <n v="20"/>
    <m/>
    <m/>
    <m/>
    <m/>
    <m/>
    <n v="121492.8"/>
    <m/>
    <m/>
    <m/>
    <n v="1000003822"/>
    <m/>
    <m/>
    <s v="Özgörkey"/>
    <s v="Mevcut Müşteri"/>
    <s v="Yeni Satış"/>
    <s v="Hizmet"/>
    <s v="Yazılım Geliştirme"/>
    <s v="Diğer"/>
    <s v="Univera Satış"/>
    <s v="Saha Satış"/>
    <s v="Yurt İçi"/>
    <s v="Türkiye"/>
    <s v="Merkez"/>
  </r>
  <r>
    <m/>
    <m/>
    <x v="455"/>
    <s v="Q4"/>
    <x v="1"/>
    <x v="11"/>
    <m/>
    <s v="UNİVİS BİLİŞİM DESTEK HizmetLERİ SANAYİ VE TİCARET ANONİM ŞİRKETİ"/>
    <s v="SH.02.001"/>
    <s v="Stokbar Panorama - Yazılım Bakımı Hizmeti"/>
    <s v="Univera - Univis"/>
    <x v="19"/>
    <s v="Stokbar"/>
    <s v="Standart"/>
    <m/>
    <m/>
    <n v="1"/>
    <m/>
    <m/>
    <m/>
    <m/>
    <m/>
    <n v="87661.2"/>
    <m/>
    <m/>
    <m/>
    <n v="1000003814"/>
    <m/>
    <m/>
    <s v="Univis"/>
    <s v="Param Grup"/>
    <s v="Yeni Satış"/>
    <s v="Hizmet"/>
    <s v="Bakım ve Destek Hizmeti"/>
    <s v="Param Grup"/>
    <s v="Univera Satış"/>
    <s v="Saha Satış"/>
    <s v="Yurt İçi"/>
    <s v="Türkiye"/>
    <s v="Merkez"/>
  </r>
  <r>
    <m/>
    <m/>
    <x v="455"/>
    <s v="Q4"/>
    <x v="1"/>
    <x v="11"/>
    <m/>
    <s v="UNİVİS BİLİŞİM DESTEK HizmetLERİ SANAYİ VE TİCARET ANONİM ŞİRKETİ"/>
    <s v="SH.01.001"/>
    <s v="Stokbar Panorama - Proje ve Ürün Yönetimi Danışmanlığı Hizmeti"/>
    <s v="Univera - Univis"/>
    <x v="19"/>
    <s v="Stokbar"/>
    <s v="Standart"/>
    <n v="17150"/>
    <m/>
    <n v="5"/>
    <m/>
    <m/>
    <m/>
    <m/>
    <m/>
    <n v="85750"/>
    <m/>
    <m/>
    <m/>
    <n v="1000003814"/>
    <m/>
    <m/>
    <s v="Univis"/>
    <s v="Param Grup"/>
    <s v="Yeni Satış"/>
    <s v="Hizmet"/>
    <s v="Proje Yönetimi ve Danışmanlık"/>
    <s v="Param Grup"/>
    <s v="Univera Satış"/>
    <s v="Saha Satış"/>
    <s v="Yurt İçi"/>
    <s v="Türkiye"/>
    <s v="Merkez"/>
  </r>
  <r>
    <m/>
    <m/>
    <x v="455"/>
    <s v="Q4"/>
    <x v="1"/>
    <x v="11"/>
    <m/>
    <s v="UNİVİS BİLİŞİM DESTEK HizmetLERİ SANAYİ VE TİCARET ANONİM ŞİRKETİ"/>
    <s v="SH.01.001"/>
    <s v="Stokbar Panorama - Proje ve Ürün Yönetimi Danışmanlığı Hizmeti"/>
    <s v="Univera - Univis"/>
    <x v="19"/>
    <s v="Stokbar"/>
    <s v="Standart"/>
    <n v="11760"/>
    <m/>
    <n v="2"/>
    <m/>
    <m/>
    <m/>
    <m/>
    <m/>
    <n v="23520"/>
    <m/>
    <m/>
    <m/>
    <n v="1000003814"/>
    <m/>
    <m/>
    <s v="Univis"/>
    <s v="Param Grup"/>
    <s v="Yeni Satış"/>
    <s v="Hizmet"/>
    <s v="Proje Yönetimi ve Danışmanlık"/>
    <s v="Param Grup"/>
    <s v="Univera Satış"/>
    <s v="Saha Satış"/>
    <s v="Yurt İçi"/>
    <s v="Türkiye"/>
    <s v="Merkez"/>
  </r>
  <r>
    <m/>
    <m/>
    <x v="455"/>
    <s v="Q4"/>
    <x v="1"/>
    <x v="11"/>
    <m/>
    <s v="UNİVİS BİLİŞİM DESTEK HizmetLERİ SANAYİ VE TİCARET ANONİM ŞİRKETİ"/>
    <s v="SY.01.009"/>
    <s v="Stokbar Panorama - Platform Back Office Kullanıcı Yazılımı"/>
    <s v="Univera - Univis"/>
    <x v="19"/>
    <s v="Stokbar"/>
    <s v="Standart"/>
    <n v="17745"/>
    <m/>
    <n v="2"/>
    <m/>
    <m/>
    <m/>
    <m/>
    <m/>
    <n v="35490"/>
    <m/>
    <m/>
    <m/>
    <n v="1000003814"/>
    <m/>
    <m/>
    <s v="Univis"/>
    <s v="Param Grup"/>
    <s v="Yeni Satış"/>
    <s v="Lisans"/>
    <s v="Lisans Satışı"/>
    <s v="Param Grup"/>
    <s v="Univera Satış"/>
    <s v="Saha Satış"/>
    <s v="Yurt İçi"/>
    <s v="Türkiye"/>
    <s v="Merkez"/>
  </r>
  <r>
    <m/>
    <m/>
    <x v="455"/>
    <s v="Q4"/>
    <x v="1"/>
    <x v="11"/>
    <m/>
    <s v="UNİVİS BİLİŞİM DESTEK HizmetLERİ SANAYİ VE TİCARET ANONİM ŞİRKETİ"/>
    <s v="SY.02.002"/>
    <s v="Stokbar Panorama - Mobil (Android) Kullanıcı Yazılımı"/>
    <s v="Univera - Univis"/>
    <x v="19"/>
    <s v="Stokbar"/>
    <s v="Standart"/>
    <n v="16380"/>
    <m/>
    <n v="1"/>
    <m/>
    <m/>
    <m/>
    <m/>
    <m/>
    <n v="16380"/>
    <m/>
    <m/>
    <m/>
    <n v="1000003814"/>
    <m/>
    <m/>
    <s v="Univis"/>
    <s v="Param Grup"/>
    <s v="Yeni Satış"/>
    <s v="Lisans"/>
    <s v="Lisans Satışı"/>
    <s v="Param Grup"/>
    <s v="Univera Satış"/>
    <s v="Saha Satış"/>
    <s v="Yurt İçi"/>
    <s v="Türkiye"/>
    <s v="Merkez"/>
  </r>
  <r>
    <m/>
    <m/>
    <x v="455"/>
    <s v="Q4"/>
    <x v="1"/>
    <x v="11"/>
    <m/>
    <s v="UNİVİS BİLİŞİM DESTEK HizmetLERİ SANAYİ VE TİCARET ANONİM ŞİRKETİ"/>
    <s v="SY.01.004"/>
    <s v="Stokbar Panorama - Depo &amp; Sevkiyat Yönetimi &quot;Standart&quot; Çözüm Yazılımı"/>
    <s v="Univera - Univis"/>
    <x v="19"/>
    <s v="Stokbar"/>
    <s v="Standart"/>
    <n v="295000"/>
    <m/>
    <n v="1"/>
    <m/>
    <m/>
    <m/>
    <m/>
    <m/>
    <n v="295000"/>
    <m/>
    <m/>
    <m/>
    <n v="1000003814"/>
    <m/>
    <m/>
    <s v="Univis"/>
    <s v="Param Grup"/>
    <s v="Yeni Satış"/>
    <s v="Lisans"/>
    <s v="Lisans Satışı"/>
    <s v="Param Grup"/>
    <s v="Univera Satış"/>
    <s v="Saha Satış"/>
    <s v="Yurt İçi"/>
    <s v="Türkiye"/>
    <s v="Merkez"/>
  </r>
  <r>
    <m/>
    <m/>
    <x v="455"/>
    <s v="Q4"/>
    <x v="1"/>
    <x v="11"/>
    <m/>
    <s v="BMC Otomotiv Sanayi ve Ticaret A. Ş."/>
    <s v="QH.02.001"/>
    <s v="Quest Panorama - Yazılım Bakımı, Yaşatma ve Merkezi Destek Hizmeti"/>
    <s v="Univera - BMC"/>
    <x v="13"/>
    <s v="Quest"/>
    <s v="Enterprise"/>
    <n v="77297.66"/>
    <m/>
    <n v="1"/>
    <m/>
    <m/>
    <m/>
    <m/>
    <m/>
    <n v="77297.66"/>
    <m/>
    <m/>
    <m/>
    <n v="1000003832"/>
    <m/>
    <m/>
    <s v="BMC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455"/>
    <s v="Q4"/>
    <x v="1"/>
    <x v="11"/>
    <m/>
    <s v="ERBAK - ULUDAĞ PAZARLAMA SATIŞ VE DAĞITIM ANONİM ŞİRKETİ"/>
    <s v="QH.02.001"/>
    <s v="Quest Panorama - Yazılım Bakımı, Yaşatma ve Merkezi Destek Hizmeti"/>
    <s v="Univera - Uludağ İçecek"/>
    <x v="19"/>
    <s v="Quest"/>
    <s v="Enterprise"/>
    <m/>
    <m/>
    <n v="1"/>
    <m/>
    <n v="94418.32"/>
    <m/>
    <m/>
    <m/>
    <n v="94418.32"/>
    <m/>
    <m/>
    <m/>
    <n v="1000003994"/>
    <m/>
    <m/>
    <s v="Uludağ İçecek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455"/>
    <s v="Q4"/>
    <x v="1"/>
    <x v="11"/>
    <m/>
    <s v="ERBAK - ULUDAĞ PAZARLAMA SATIŞ VE DAĞITIM ANONİM ŞİRKETİ"/>
    <s v="QH.02.001"/>
    <s v="Quest Panorama - Yazılım Bakımı, Yaşatma ve Merkezi Destek Hizmeti"/>
    <s v="Univera - Uludağ İçecek"/>
    <x v="19"/>
    <s v="Quest"/>
    <s v="Enterprise"/>
    <m/>
    <m/>
    <n v="1"/>
    <m/>
    <n v="94313.279999999999"/>
    <m/>
    <m/>
    <m/>
    <n v="94313.279999999999"/>
    <m/>
    <m/>
    <m/>
    <n v="1000003994"/>
    <m/>
    <m/>
    <s v="Uludağ İçecek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455"/>
    <s v="Q4"/>
    <x v="1"/>
    <x v="11"/>
    <m/>
    <s v="Eruslu Sağlık Ürünleri Sanayi Ve Ticaret AŞ"/>
    <s v="QH.03.005"/>
    <s v="Quest Panorama - Kullanıcı Yazılımları Kiralama Hizmeti (Enterprise)"/>
    <s v="Univera - Eruslu Sağlık"/>
    <x v="13"/>
    <s v="Quest"/>
    <s v="Enterprise"/>
    <m/>
    <m/>
    <n v="84"/>
    <m/>
    <m/>
    <m/>
    <m/>
    <m/>
    <n v="158473.56"/>
    <m/>
    <m/>
    <m/>
    <n v="1000003836"/>
    <m/>
    <m/>
    <s v="Eruslu"/>
    <s v="Mevcut Müşteri"/>
    <s v="Yenileme"/>
    <s v="Lisans"/>
    <s v="Lisans Kiralama"/>
    <s v="Diğer"/>
    <s v="Univera Satış"/>
    <s v="Saha Satış"/>
    <s v="Yurt İçi"/>
    <s v="Türkiye"/>
    <s v="Merkez"/>
  </r>
  <r>
    <m/>
    <m/>
    <x v="455"/>
    <s v="Q4"/>
    <x v="1"/>
    <x v="11"/>
    <m/>
    <s v="Turk Elektronik Para Anonim Şirketi"/>
    <n v="500001210"/>
    <s v="Hakediş Bedeli"/>
    <s v="Univera - Turk ELektronik Para"/>
    <x v="10"/>
    <s v="Bütünleşik Finans"/>
    <s v="Hakediş"/>
    <n v="334165.05"/>
    <m/>
    <n v="1"/>
    <m/>
    <n v="334165.05"/>
    <m/>
    <m/>
    <m/>
    <n v="334165.05"/>
    <m/>
    <m/>
    <m/>
    <n v="1000003973"/>
    <m/>
    <m/>
    <s v="Türk Elektronik Para A.Ş."/>
    <s v="Param Grup"/>
    <s v="Yeni Satış"/>
    <s v="Komisyon"/>
    <s v="Bütünleşik Finans"/>
    <s v="Param Grup"/>
    <s v="Univera Satış"/>
    <s v="Saha Satış"/>
    <s v="Yurt İçi"/>
    <s v="Türkiye"/>
    <s v="Merkez"/>
  </r>
  <r>
    <m/>
    <m/>
    <x v="455"/>
    <s v="Q4"/>
    <x v="1"/>
    <x v="11"/>
    <m/>
    <s v="DÜZEY TÜKETİM MALLARI SAN. PAZARLAMA VE TİC. A.Ş."/>
    <s v="EH.02.018"/>
    <s v="Enroute PANORAMA WEBCONNECTOR Bakım HİZM"/>
    <s v="Univera - Düzey Tüketim"/>
    <x v="18"/>
    <s v="Enroute"/>
    <s v="Web Connector"/>
    <n v="8515.41"/>
    <m/>
    <n v="5"/>
    <m/>
    <m/>
    <m/>
    <m/>
    <m/>
    <n v="42577.05"/>
    <m/>
    <m/>
    <m/>
    <n v="1000003468"/>
    <m/>
    <m/>
    <s v="Düzey"/>
    <s v="Mevcut Müşteri"/>
    <s v="Yenileme"/>
    <s v="Hizmet"/>
    <s v="Bakım ve Destek Hizmeti"/>
    <s v="Key Account"/>
    <s v="Univera Satış"/>
    <s v="Saha Satış"/>
    <s v="Yurt İçi"/>
    <s v="Türkiye"/>
    <s v="Merkez"/>
  </r>
  <r>
    <s v="0e0f1068"/>
    <d v="2026-01-05T00:00:00"/>
    <x v="455"/>
    <s v="Q4"/>
    <x v="1"/>
    <x v="11"/>
    <m/>
    <s v="ERBAK - ULUDAĞ PAZARLAMA SATIŞ VE DAĞITIM ANONİM ŞİRKETİ"/>
    <s v="EH.02.004"/>
    <s v="EnRoute Panorama FundManager Module - Fon ve Bütçe Yönetimi Yazılım Bakımı Hizmeti"/>
    <s v="Univera - Uludağ İçecek"/>
    <x v="19"/>
    <s v="Enroute"/>
    <s v="Enterprise"/>
    <m/>
    <m/>
    <n v="1"/>
    <m/>
    <n v="67117"/>
    <m/>
    <m/>
    <m/>
    <n v="67117"/>
    <m/>
    <m/>
    <m/>
    <n v="1000003994"/>
    <m/>
    <m/>
    <s v="Uludağ İçecek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455"/>
    <s v="Q4"/>
    <x v="1"/>
    <x v="11"/>
    <m/>
    <s v="Brisa Bridgestone Sabancı Lastik San. ve Tic. A.Ş."/>
    <s v="EH.05.001"/>
    <s v="Enroute Panorama - Yazılım Geliştirme Hizmeti"/>
    <s v="Univera - Brisa Bridgestone"/>
    <x v="13"/>
    <s v="Enroute"/>
    <s v="Enterprise"/>
    <n v="15000"/>
    <m/>
    <n v="3"/>
    <m/>
    <m/>
    <m/>
    <m/>
    <m/>
    <n v="45000"/>
    <m/>
    <m/>
    <m/>
    <n v="1000003384"/>
    <m/>
    <m/>
    <s v="Brisa"/>
    <s v="Mevcut Müşteri"/>
    <s v="Yeni Satış"/>
    <s v="Hizmet"/>
    <s v="Yazılım Geliştirme"/>
    <s v="Key Account"/>
    <s v="Univera Satış"/>
    <s v="Saha Satış"/>
    <s v="Yurt İçi"/>
    <s v="Türkiye"/>
    <s v="Merkez"/>
  </r>
  <r>
    <m/>
    <m/>
    <x v="455"/>
    <s v="Q4"/>
    <x v="1"/>
    <x v="11"/>
    <m/>
    <s v="DÜZEY TÜKETİM MALLARI SAN. PAZARLAMA VE TİC. A.Ş."/>
    <s v="EH.05.001"/>
    <s v="Enroute Panorama - Yazılım Geliştirme Hizmeti"/>
    <s v="Univera - Düzey Tüketim"/>
    <x v="18"/>
    <s v="Enroute"/>
    <s v="Enterprise"/>
    <m/>
    <m/>
    <n v="3"/>
    <m/>
    <m/>
    <m/>
    <m/>
    <m/>
    <n v="59535"/>
    <m/>
    <m/>
    <m/>
    <n v="1000003720"/>
    <m/>
    <m/>
    <s v="Düzey"/>
    <s v="Mevcut Müşteri"/>
    <s v="Yeni Satış"/>
    <s v="Hizmet"/>
    <s v="Yazılım Geliştirme"/>
    <s v="Key Account"/>
    <s v="Univera Satış"/>
    <s v="Saha Satış"/>
    <s v="Yurt İçi"/>
    <s v="Türkiye"/>
    <s v="Merkez"/>
  </r>
  <r>
    <m/>
    <m/>
    <x v="455"/>
    <s v="Q4"/>
    <x v="1"/>
    <x v="11"/>
    <m/>
    <s v="Mey İçki Sanayi ve Ticaret A.Ş."/>
    <s v="EH.05.001"/>
    <s v="Enroute Panorama - Yazılım Geliştirme Hizmeti"/>
    <s v="Univera - Mey İçki"/>
    <x v="18"/>
    <s v="Enroute"/>
    <s v="Enterprise"/>
    <n v="20825"/>
    <m/>
    <n v="0.5"/>
    <m/>
    <m/>
    <m/>
    <m/>
    <m/>
    <n v="10412.5"/>
    <m/>
    <m/>
    <m/>
    <n v="1000003470"/>
    <m/>
    <m/>
    <s v="Mey İçki"/>
    <s v="Mevcut Müşteri"/>
    <s v="Yeni Satış"/>
    <s v="Hizmet"/>
    <s v="Yazılım Geliştirme"/>
    <s v="Key Account"/>
    <s v="Univera Satış"/>
    <s v="Saha Satış"/>
    <s v="Yurt İçi"/>
    <s v="Türkiye"/>
    <s v="Merkez"/>
  </r>
  <r>
    <m/>
    <m/>
    <x v="455"/>
    <s v="Q4"/>
    <x v="1"/>
    <x v="11"/>
    <m/>
    <s v="Mey İçki Sanayi ve Ticaret A.Ş."/>
    <s v="EH.05.001"/>
    <s v="Enroute Panorama - Yazılım Geliştirme Hizmeti"/>
    <s v="Univera - Mey İçki"/>
    <x v="18"/>
    <s v="Enroute"/>
    <s v="Enterprise"/>
    <n v="20825"/>
    <m/>
    <n v="3"/>
    <m/>
    <m/>
    <m/>
    <m/>
    <m/>
    <n v="62475"/>
    <m/>
    <m/>
    <m/>
    <n v="1000003470"/>
    <m/>
    <m/>
    <s v="Mey İçki"/>
    <s v="Mevcut Müşteri"/>
    <s v="Yeni Satış"/>
    <s v="Hizmet"/>
    <s v="Yazılım Geliştirme"/>
    <s v="Key Account"/>
    <s v="Univera Satış"/>
    <s v="Saha Satış"/>
    <s v="Yurt İçi"/>
    <s v="Türkiye"/>
    <s v="Merkez"/>
  </r>
  <r>
    <m/>
    <m/>
    <x v="455"/>
    <s v="Q4"/>
    <x v="1"/>
    <x v="11"/>
    <m/>
    <s v="Mey İçki Sanayi ve Ticaret A.Ş."/>
    <s v="EH.05.001"/>
    <s v="Enroute Panorama - Yazılım Geliştirme Hizmeti"/>
    <s v="Univera - Mey İçki"/>
    <x v="18"/>
    <s v="Enroute"/>
    <s v="Enterprise"/>
    <n v="20825"/>
    <m/>
    <n v="6"/>
    <m/>
    <m/>
    <m/>
    <m/>
    <m/>
    <n v="124950"/>
    <m/>
    <m/>
    <m/>
    <n v="1000003470"/>
    <m/>
    <m/>
    <s v="Mey İçki"/>
    <s v="Mevcut Müşteri"/>
    <s v="Yeni Satış"/>
    <s v="Hizmet"/>
    <s v="Yazılım Geliştirme"/>
    <s v="Key Account"/>
    <s v="Univera Satış"/>
    <s v="Saha Satış"/>
    <s v="Yurt İçi"/>
    <s v="Türkiye"/>
    <s v="Merkez"/>
  </r>
  <r>
    <m/>
    <m/>
    <x v="455"/>
    <s v="Q4"/>
    <x v="1"/>
    <x v="11"/>
    <m/>
    <s v="Mey İçki Sanayi ve Ticaret A.Ş."/>
    <s v="EH.05.001"/>
    <s v="Enroute Panorama - Yazılım Geliştirme Hizmeti"/>
    <s v="Univera - Mey İçki"/>
    <x v="18"/>
    <s v="Enroute"/>
    <s v="Enterprise"/>
    <n v="20825"/>
    <m/>
    <n v="12.5"/>
    <m/>
    <m/>
    <m/>
    <m/>
    <m/>
    <n v="260312.5"/>
    <m/>
    <m/>
    <m/>
    <n v="1000003470"/>
    <m/>
    <m/>
    <s v="Mey İçki"/>
    <s v="Mevcut Müşteri"/>
    <s v="Yeni Satış"/>
    <s v="Hizmet"/>
    <s v="Yazılım Geliştirme"/>
    <s v="Key Account"/>
    <s v="Univera Satış"/>
    <s v="Saha Satış"/>
    <s v="Yurt İçi"/>
    <s v="Türkiye"/>
    <s v="Merkez"/>
  </r>
  <r>
    <m/>
    <m/>
    <x v="455"/>
    <s v="Q4"/>
    <x v="1"/>
    <x v="11"/>
    <m/>
    <s v="Mey İçki Sanayi ve Ticaret A.Ş."/>
    <s v="EH.05.001"/>
    <s v="Enroute Panorama - Yazılım Geliştirme Hizmeti"/>
    <s v="Univera - Mey İçki"/>
    <x v="18"/>
    <s v="Enroute"/>
    <s v="Enterprise"/>
    <n v="20825"/>
    <m/>
    <n v="26.5"/>
    <m/>
    <m/>
    <m/>
    <m/>
    <m/>
    <n v="551862.5"/>
    <m/>
    <m/>
    <m/>
    <n v="1000003470"/>
    <m/>
    <m/>
    <s v="Mey İçki"/>
    <s v="Mevcut Müşteri"/>
    <s v="Yeni Satış"/>
    <s v="Hizmet"/>
    <s v="Yazılım Geliştirme"/>
    <s v="Key Account"/>
    <s v="Univera Satış"/>
    <s v="Saha Satış"/>
    <s v="Yurt İçi"/>
    <s v="Türkiye"/>
    <s v="Merkez"/>
  </r>
  <r>
    <m/>
    <m/>
    <x v="455"/>
    <s v="Q4"/>
    <x v="1"/>
    <x v="11"/>
    <m/>
    <s v="Mey İçki Sanayi ve Ticaret A.Ş."/>
    <s v="EH.05.001"/>
    <s v="Enroute Panorama - Yazılım Geliştirme Hizmeti"/>
    <s v="Univera - Mey İçki"/>
    <x v="18"/>
    <s v="Enroute"/>
    <s v="Enterprise"/>
    <n v="20825"/>
    <m/>
    <n v="1.5"/>
    <m/>
    <m/>
    <m/>
    <m/>
    <m/>
    <n v="31237.5"/>
    <m/>
    <m/>
    <m/>
    <n v="1000003470"/>
    <m/>
    <m/>
    <s v="Mey İçki"/>
    <s v="Mevcut Müşteri"/>
    <s v="Yeni Satış"/>
    <s v="Hizmet"/>
    <s v="Yazılım Geliştirme"/>
    <s v="Key Account"/>
    <s v="Univera Satış"/>
    <s v="Saha Satış"/>
    <s v="Yurt İçi"/>
    <s v="Türkiye"/>
    <s v="Merkez"/>
  </r>
  <r>
    <m/>
    <m/>
    <x v="455"/>
    <s v="Q4"/>
    <x v="1"/>
    <x v="11"/>
    <m/>
    <s v="Mey İçki Sanayi ve Ticaret A.Ş."/>
    <s v="EH.05.001"/>
    <s v="Enroute Panorama - Yazılım Geliştirme Hizmeti"/>
    <s v="Univera - Mey İçki"/>
    <x v="18"/>
    <s v="Enroute"/>
    <s v="Enterprise"/>
    <n v="20825"/>
    <m/>
    <n v="4"/>
    <m/>
    <m/>
    <m/>
    <m/>
    <m/>
    <n v="83300"/>
    <m/>
    <m/>
    <m/>
    <n v="1000003470"/>
    <m/>
    <m/>
    <s v="Mey İçki"/>
    <s v="Mevcut Müşteri"/>
    <s v="Yeni Satış"/>
    <s v="Hizmet"/>
    <s v="Yazılım Geliştirme"/>
    <s v="Key Account"/>
    <s v="Univera Satış"/>
    <s v="Saha Satış"/>
    <s v="Yurt İçi"/>
    <s v="Türkiye"/>
    <s v="Merkez"/>
  </r>
  <r>
    <m/>
    <m/>
    <x v="455"/>
    <s v="Q4"/>
    <x v="1"/>
    <x v="11"/>
    <m/>
    <s v="Mey İçki Sanayi ve Ticaret A.Ş."/>
    <s v="EH.05.001"/>
    <s v="Enroute Panorama - Yazılım Geliştirme Hizmeti"/>
    <s v="Univera - Mey İçki"/>
    <x v="18"/>
    <s v="Enroute"/>
    <s v="Enterprise"/>
    <n v="8330"/>
    <m/>
    <n v="58"/>
    <m/>
    <m/>
    <m/>
    <m/>
    <m/>
    <n v="483140"/>
    <m/>
    <m/>
    <m/>
    <n v="1000003607"/>
    <m/>
    <m/>
    <s v="Mey İçki"/>
    <s v="Mevcut Müşteri"/>
    <s v="Yeni Satış"/>
    <s v="Hizmet"/>
    <s v="Yazılım Geliştirme"/>
    <s v="Key Account"/>
    <s v="Univera Satış"/>
    <s v="Saha Satış"/>
    <s v="Yurt İçi"/>
    <s v="Türkiye"/>
    <s v="Merkez"/>
  </r>
  <r>
    <m/>
    <m/>
    <x v="455"/>
    <s v="Q4"/>
    <x v="1"/>
    <x v="11"/>
    <m/>
    <s v="PERNOD RICARD İSTANBUL İÇ VE DIŞ TİC. LTD. ŞTİ"/>
    <s v="EH.05.001"/>
    <s v="Enroute Panorama - Yazılım Geliştirme Hizmeti"/>
    <s v="Univera - Pernod Ricard"/>
    <x v="13"/>
    <s v="Enroute"/>
    <s v="Enterprise"/>
    <n v="11420.32"/>
    <m/>
    <n v="25.75"/>
    <m/>
    <m/>
    <m/>
    <m/>
    <m/>
    <n v="294073.24"/>
    <m/>
    <m/>
    <m/>
    <n v="1000003397"/>
    <m/>
    <m/>
    <s v="Pernod Ricard"/>
    <s v="Mevcut Müşteri"/>
    <s v="Yeni Satış"/>
    <s v="Hizmet"/>
    <s v="Yazılım Geliştirme"/>
    <s v="Key Account"/>
    <s v="Univera Satış"/>
    <s v="Saha Satış"/>
    <s v="Yurt İçi"/>
    <s v="Türkiye"/>
    <s v="Merkez"/>
  </r>
  <r>
    <m/>
    <m/>
    <x v="455"/>
    <s v="Q4"/>
    <x v="1"/>
    <x v="11"/>
    <m/>
    <s v="BMC Otomotiv Sanayi ve Ticaret A. Ş."/>
    <s v="EH.02.001"/>
    <s v="Enroute Panorama - Yazılım Bakımı, Yaşatma ve Merkezi Destek Hizmeti"/>
    <s v="Univera - BMC"/>
    <x v="13"/>
    <s v="Enroute"/>
    <s v="Enterprise"/>
    <n v="793907.16"/>
    <m/>
    <n v="1"/>
    <m/>
    <m/>
    <m/>
    <m/>
    <m/>
    <n v="793907.16"/>
    <m/>
    <m/>
    <m/>
    <n v="1000003832"/>
    <m/>
    <m/>
    <s v="BMC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455"/>
    <s v="Q4"/>
    <x v="1"/>
    <x v="11"/>
    <m/>
    <s v="DOĞUŞ ÇAY VE GIDA MADD.ÜRT.PAZ.İTH.İHR.A.Ş"/>
    <s v="EH.02.001"/>
    <s v="Enroute Panorama - Yazılım Bakımı, Yaşatma ve Merkezi Destek Hizmeti"/>
    <s v="Univera Doğuş Çay Projesi"/>
    <x v="12"/>
    <s v="Enroute"/>
    <s v="Enterprise"/>
    <n v="3669769.1"/>
    <m/>
    <n v="1"/>
    <m/>
    <m/>
    <m/>
    <m/>
    <m/>
    <n v="3669769.1"/>
    <m/>
    <m/>
    <m/>
    <n v="1000003788"/>
    <m/>
    <m/>
    <s v="Doğuş Çay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455"/>
    <s v="Q4"/>
    <x v="1"/>
    <x v="11"/>
    <m/>
    <s v="DÜZEY TÜKETİM MALLARI SAN. PAZARLAMA VE TİC. A.Ş."/>
    <s v="EH.02.001"/>
    <s v="Enroute Panorama - Yazılım Bakımı, Yaşatma ve Merkezi Destek Hizmeti"/>
    <s v="Univera - Düzey Tüketim"/>
    <x v="18"/>
    <s v="Enroute"/>
    <s v="Enterprise"/>
    <m/>
    <m/>
    <n v="1"/>
    <m/>
    <m/>
    <m/>
    <m/>
    <m/>
    <n v="1915649.76"/>
    <m/>
    <m/>
    <m/>
    <n v="1000003468"/>
    <m/>
    <m/>
    <s v="Düzey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455"/>
    <s v="Q4"/>
    <x v="1"/>
    <x v="11"/>
    <m/>
    <s v="DÜZEY TÜKETİM MALLARI SAN. PAZARLAMA VE TİC. A.Ş."/>
    <s v="EH.02.001"/>
    <s v="Enroute Panorama - Yazılım Bakımı, Yaşatma ve Merkezi Destek Hizmeti"/>
    <s v="Univera - Düzey Tüketim"/>
    <x v="18"/>
    <s v="Enroute"/>
    <s v="Enterprise"/>
    <m/>
    <m/>
    <n v="1"/>
    <m/>
    <m/>
    <m/>
    <m/>
    <m/>
    <n v="1077300"/>
    <m/>
    <m/>
    <m/>
    <n v="1000003468"/>
    <m/>
    <m/>
    <s v="Düzey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455"/>
    <s v="Q4"/>
    <x v="1"/>
    <x v="11"/>
    <m/>
    <s v="DÜZEY TÜKETİM MALLARI SAN. PAZARLAMA VE TİC. A.Ş."/>
    <s v="EH.02.001"/>
    <s v="Enroute Panorama - Yazılım Bakımı, Yaşatma ve Merkezi Destek Hizmeti"/>
    <s v="Univera - Düzey Tüketim"/>
    <x v="18"/>
    <s v="Enroute"/>
    <s v="Enterprise"/>
    <m/>
    <m/>
    <n v="1"/>
    <m/>
    <m/>
    <m/>
    <m/>
    <m/>
    <n v="173318.39999999999"/>
    <m/>
    <m/>
    <m/>
    <n v="1000003468"/>
    <m/>
    <m/>
    <s v="Düzey"/>
    <s v="Mevcut Müşteri"/>
    <s v="Yenileme"/>
    <s v="Hizmet"/>
    <s v="Bakım ve Destek Hizmeti"/>
    <s v="Key Account"/>
    <s v="Univera Satış"/>
    <s v="Saha Satış"/>
    <s v="Yurt İçi"/>
    <s v="Türkiye"/>
    <s v="Merkez"/>
  </r>
  <r>
    <s v="9c40aea0"/>
    <d v="2026-01-06T00:00:00"/>
    <x v="455"/>
    <s v="Q4"/>
    <x v="1"/>
    <x v="11"/>
    <m/>
    <s v="ERBAK - ULUDAĞ PAZARLAMA SATIŞ VE DAĞITIM ANONİM ŞİRKETİ"/>
    <s v="EH.02.001"/>
    <s v="EnRoute Panorama - Yazılım Bakımı, Yaşatma ve Merkezi Destek Hizmeti"/>
    <s v="Univera - Uludağ İçecek"/>
    <x v="19"/>
    <s v="Enroute"/>
    <s v="Enterprise"/>
    <m/>
    <m/>
    <n v="11"/>
    <m/>
    <n v="263322.51"/>
    <m/>
    <m/>
    <m/>
    <n v="263322.51"/>
    <m/>
    <m/>
    <m/>
    <n v="1000003994"/>
    <m/>
    <m/>
    <s v="Uludağ İçecek"/>
    <s v="Mevcut Müşteri"/>
    <s v="Yenileme"/>
    <s v="Hizmet"/>
    <s v="Bakım ve Destek Hizmeti"/>
    <s v="Key Account"/>
    <s v="Univera Satış"/>
    <s v="Saha Satış"/>
    <s v="Yurt İçi"/>
    <s v="Türkiye"/>
    <s v="Merkez"/>
  </r>
  <r>
    <s v="9c40aea0"/>
    <d v="2026-01-06T00:00:00"/>
    <x v="455"/>
    <s v="Q4"/>
    <x v="1"/>
    <x v="11"/>
    <m/>
    <s v="ERBAK - ULUDAĞ PAZARLAMA SATIŞ VE DAĞITIM ANONİM ŞİRKETİ"/>
    <s v="EH.02.001"/>
    <s v="EnRoute Panorama - Yazılım Bakımı, Yaşatma ve Merkezi Destek Hizmeti"/>
    <s v="Univera - Uludağ İçecek"/>
    <x v="19"/>
    <s v="Enroute"/>
    <s v="Enterprise"/>
    <m/>
    <m/>
    <n v="1"/>
    <m/>
    <n v="716604.35"/>
    <m/>
    <m/>
    <m/>
    <n v="716604.35"/>
    <m/>
    <m/>
    <m/>
    <n v="1000003994"/>
    <m/>
    <m/>
    <s v="Uludağ İçecek"/>
    <s v="Mevcut Müşteri"/>
    <s v="Yenileme"/>
    <s v="Hizmet"/>
    <s v="Bakım ve Destek Hizmeti"/>
    <s v="Key Account"/>
    <s v="Univera Satış"/>
    <s v="Saha Satış"/>
    <s v="Yurt İçi"/>
    <s v="Türkiye"/>
    <s v="Merkez"/>
  </r>
  <r>
    <s v="a3361b06"/>
    <d v="2026-01-08T00:00:00"/>
    <x v="455"/>
    <s v="Q4"/>
    <x v="1"/>
    <x v="11"/>
    <m/>
    <s v="ERBAK - ULUDAĞ PAZARLAMA SATIŞ VE DAĞITIM ANONİM ŞİRKETİ"/>
    <s v="EH.02.001"/>
    <s v="EnRoute Panorama - Yazılım Bakımı, Yaşatma ve Merkezi Destek Hizmeti"/>
    <s v="Univera - Uludağ İçecek"/>
    <x v="19"/>
    <s v="Enroute"/>
    <s v="Enterprise"/>
    <m/>
    <m/>
    <n v="1"/>
    <m/>
    <n v="83896.25"/>
    <m/>
    <m/>
    <m/>
    <n v="83896.25"/>
    <m/>
    <m/>
    <m/>
    <n v="1000003994"/>
    <m/>
    <m/>
    <s v="Uludağ İçecek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455"/>
    <s v="Q4"/>
    <x v="1"/>
    <x v="11"/>
    <m/>
    <s v="PERNOD RICARD İSTANBUL İÇ VE DIŞ TİC. LTD. ŞTİ"/>
    <s v="EH.02.001"/>
    <s v="Enroute Panorama - Yazılım Bakımı, Yaşatma ve Merkezi Destek Hizmeti"/>
    <s v="Univera - Pernod Ricard"/>
    <x v="13"/>
    <s v="Enroute"/>
    <s v="Enterprise"/>
    <n v="1000000"/>
    <m/>
    <n v="1"/>
    <m/>
    <m/>
    <m/>
    <m/>
    <m/>
    <n v="1000000"/>
    <m/>
    <m/>
    <m/>
    <n v="1000003396"/>
    <m/>
    <m/>
    <s v="Pernod Ricard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455"/>
    <s v="Q4"/>
    <x v="1"/>
    <x v="11"/>
    <m/>
    <s v="Brisa Bridgestone Sabancı Lastik San. ve Tic. A.Ş."/>
    <s v="EH.05.002"/>
    <s v="Enroute Panorama - Rapor Geliştirme Hizmeti"/>
    <s v="Univera - Brisa Bridgestone"/>
    <x v="13"/>
    <s v="Enroute"/>
    <s v="Enterprise"/>
    <n v="15000"/>
    <m/>
    <n v="2"/>
    <m/>
    <m/>
    <m/>
    <m/>
    <m/>
    <n v="30000"/>
    <m/>
    <m/>
    <m/>
    <n v="1000003378"/>
    <m/>
    <m/>
    <s v="Brisa"/>
    <s v="Mevcut Müşteri"/>
    <s v="Yeni Satış"/>
    <s v="Hizmet"/>
    <s v="Rapor Geliştirme"/>
    <s v="Key Account"/>
    <s v="Univera Satış"/>
    <s v="Saha Satış"/>
    <s v="Yurt İçi"/>
    <s v="Türkiye"/>
    <s v="Merkez"/>
  </r>
  <r>
    <m/>
    <m/>
    <x v="455"/>
    <s v="Q4"/>
    <x v="1"/>
    <x v="11"/>
    <m/>
    <s v="Danone Tikveşli Gıda ve İçecek San.Ve Tic.A.Ş."/>
    <s v="EH.05.002"/>
    <s v="Enroute Panorama - Rapor Geliştirme Hizmeti"/>
    <s v="Univera - Danone Tikveşli"/>
    <x v="12"/>
    <s v="Enroute"/>
    <s v="Enterprise"/>
    <n v="18500"/>
    <m/>
    <n v="2"/>
    <m/>
    <m/>
    <m/>
    <m/>
    <m/>
    <n v="37000"/>
    <m/>
    <m/>
    <m/>
    <n v="1000003533"/>
    <m/>
    <m/>
    <s v="Danone"/>
    <s v="Mevcut Müşteri"/>
    <s v="Yeni Satış"/>
    <s v="Hizmet"/>
    <s v="Rapor Geliştirme"/>
    <s v="Key Account"/>
    <s v="Univera Satış"/>
    <s v="Saha Satış"/>
    <s v="Yurt İçi"/>
    <s v="Türkiye"/>
    <s v="Merkez"/>
  </r>
  <r>
    <m/>
    <m/>
    <x v="455"/>
    <s v="Q4"/>
    <x v="1"/>
    <x v="11"/>
    <m/>
    <s v="DOĞUŞ ÇAY VE GIDA MADD.ÜRT.PAZ.İTH.İHR.A.Ş"/>
    <s v="EH.05.002"/>
    <s v="Enroute Panorama - Rapor Geliştirme Hizmeti"/>
    <s v="Univera Doğuş Çay Projesi"/>
    <x v="12"/>
    <s v="Enroute"/>
    <s v="Enterprise"/>
    <n v="24500"/>
    <m/>
    <n v="1"/>
    <m/>
    <m/>
    <m/>
    <m/>
    <m/>
    <n v="24500"/>
    <m/>
    <m/>
    <m/>
    <n v="1000003436"/>
    <m/>
    <m/>
    <s v="Doğuş Çay"/>
    <s v="Mevcut Müşteri"/>
    <s v="Yeni Satış"/>
    <s v="Hizmet"/>
    <s v="Rapor Geliştirme"/>
    <s v="Key Account"/>
    <s v="Univera Satış"/>
    <s v="Saha Satış"/>
    <s v="Yurt İçi"/>
    <s v="Türkiye"/>
    <s v="Merkez"/>
  </r>
  <r>
    <m/>
    <m/>
    <x v="455"/>
    <s v="Q4"/>
    <x v="1"/>
    <x v="11"/>
    <m/>
    <s v="ERBAK - ULUDAĞ PAZARLAMA SATIŞ VE DAĞITIM ANONİM ŞİRKETİ/SANAL POS"/>
    <s v="EH.05.002"/>
    <s v="Enroute Panorama - Rapor Geliştirme Hizmeti"/>
    <s v="Univera - Uludağ İçecek"/>
    <x v="19"/>
    <s v="Enroute"/>
    <s v="Enterprise"/>
    <m/>
    <m/>
    <n v="0.5"/>
    <m/>
    <m/>
    <m/>
    <m/>
    <m/>
    <n v="4914"/>
    <m/>
    <m/>
    <m/>
    <n v="1000003732"/>
    <m/>
    <m/>
    <s v="Uludağ İçecek"/>
    <s v="Mevcut Müşteri"/>
    <s v="Yeni Satış"/>
    <s v="Hizmet"/>
    <s v="Rapor Geliştirme"/>
    <s v="Key Account"/>
    <s v="Univera Satış"/>
    <s v="Saha Satış"/>
    <s v="Yurt İçi"/>
    <s v="Türkiye"/>
    <s v="Merkez"/>
  </r>
  <r>
    <m/>
    <m/>
    <x v="455"/>
    <s v="Q4"/>
    <x v="1"/>
    <x v="11"/>
    <m/>
    <s v="ERBAK - ULUDAĞ PAZARLAMA SATIŞ VE DAĞITIM ANONİM ŞİRKETİ/SANAL POS"/>
    <s v="EH.05.002"/>
    <s v="Enroute Panorama - Rapor Geliştirme Hizmeti"/>
    <s v="Univera - Uludağ İçecek"/>
    <x v="19"/>
    <s v="Enroute"/>
    <s v="Enterprise"/>
    <m/>
    <m/>
    <n v="1"/>
    <m/>
    <m/>
    <m/>
    <m/>
    <m/>
    <n v="9828.36"/>
    <m/>
    <m/>
    <m/>
    <n v="1000003730"/>
    <m/>
    <m/>
    <s v="Uludağ İçecek"/>
    <s v="Mevcut Müşteri"/>
    <s v="Yeni Satış"/>
    <s v="Hizmet"/>
    <s v="Rapor Geliştirme"/>
    <s v="Key Account"/>
    <s v="Univera Satış"/>
    <s v="Saha Satış"/>
    <s v="Yurt İçi"/>
    <s v="Türkiye"/>
    <s v="Merkez"/>
  </r>
  <r>
    <m/>
    <m/>
    <x v="455"/>
    <s v="Q4"/>
    <x v="1"/>
    <x v="11"/>
    <m/>
    <s v="Mey İçki Sanayi ve Ticaret A.Ş."/>
    <s v="EH.05.002"/>
    <s v="Enroute Panorama - Rapor Geliştirme Hizmeti"/>
    <s v="Univera - Mey İçki"/>
    <x v="18"/>
    <s v="Enroute"/>
    <s v="Enterprise"/>
    <n v="8330"/>
    <m/>
    <n v="20"/>
    <m/>
    <m/>
    <m/>
    <m/>
    <m/>
    <n v="166600"/>
    <m/>
    <m/>
    <m/>
    <n v="1000003607"/>
    <m/>
    <m/>
    <s v="Mey İçki"/>
    <s v="Mevcut Müşteri"/>
    <s v="Yeni Satış"/>
    <s v="Hizmet"/>
    <s v="Rapor Geliştirme"/>
    <s v="Key Account"/>
    <s v="Univera Satış"/>
    <s v="Saha Satış"/>
    <s v="Yurt İçi"/>
    <s v="Türkiye"/>
    <s v="Merkez"/>
  </r>
  <r>
    <m/>
    <m/>
    <x v="455"/>
    <s v="Q4"/>
    <x v="1"/>
    <x v="11"/>
    <m/>
    <s v="PERNOD RICARD İSTANBUL İÇ VE DIŞ TİC. LTD. ŞTİ"/>
    <s v="EH.05.002"/>
    <s v="Enroute Panorama - Rapor Geliştirme Hizmeti"/>
    <s v="Univera - Pernod Ricard"/>
    <x v="13"/>
    <s v="Enroute"/>
    <s v="Enterprise"/>
    <n v="8224.9546902654874"/>
    <m/>
    <n v="1.1299999999999999"/>
    <m/>
    <m/>
    <m/>
    <m/>
    <m/>
    <n v="9294.1988000000001"/>
    <m/>
    <m/>
    <m/>
    <n v="1000003397"/>
    <m/>
    <m/>
    <s v="Pernod Ricard"/>
    <s v="Mevcut Müşteri"/>
    <s v="Yeni Satış"/>
    <s v="Hizmet"/>
    <s v="Rapor Geliştirme"/>
    <s v="Key Account"/>
    <s v="Univera Satış"/>
    <s v="Saha Satış"/>
    <s v="Yurt İçi"/>
    <s v="Türkiye"/>
    <s v="Merkez"/>
  </r>
  <r>
    <m/>
    <m/>
    <x v="455"/>
    <s v="Q4"/>
    <x v="1"/>
    <x v="11"/>
    <m/>
    <s v="Brisa Bridgestone Sabancı Lastik San. ve Tic. A.Ş."/>
    <s v="EH.01.001"/>
    <s v="Enroute Panorama - Proje ve Ürün Yönetimi Danışmanlığı Hizmeti"/>
    <s v="Univera - Brisa Bridgestone"/>
    <x v="13"/>
    <s v="Enroute"/>
    <s v="Enterprise"/>
    <n v="15000"/>
    <m/>
    <n v="1"/>
    <m/>
    <m/>
    <m/>
    <m/>
    <m/>
    <n v="15000"/>
    <m/>
    <m/>
    <m/>
    <n v="1000003384"/>
    <m/>
    <m/>
    <s v="Brisa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455"/>
    <s v="Q4"/>
    <x v="1"/>
    <x v="11"/>
    <m/>
    <s v="Brisa Bridgestone Sabancı Lastik San. ve Tic. A.Ş."/>
    <s v="EH.01.001"/>
    <s v="Enroute Panorama - Proje ve Ürün Yönetimi Danışmanlığı Hizmeti"/>
    <s v="Univera - Brisa Bridgestone"/>
    <x v="13"/>
    <s v="Enroute"/>
    <s v="Enterprise"/>
    <n v="15000"/>
    <m/>
    <n v="0.5"/>
    <m/>
    <m/>
    <m/>
    <m/>
    <m/>
    <n v="7500"/>
    <m/>
    <m/>
    <m/>
    <n v="1000003378"/>
    <m/>
    <m/>
    <s v="Brisa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455"/>
    <s v="Q4"/>
    <x v="1"/>
    <x v="11"/>
    <m/>
    <s v="Danone Tikveşli Gıda ve İçecek San.Ve Tic.A.Ş."/>
    <s v="EH.01.001"/>
    <s v="Enroute Panorama - Proje ve Ürün Yönetimi Danışmanlığı Hizmeti"/>
    <s v="Univera - Danone Tikveşli"/>
    <x v="12"/>
    <s v="Enroute"/>
    <s v="Enterprise"/>
    <n v="18500"/>
    <m/>
    <n v="1"/>
    <m/>
    <m/>
    <m/>
    <m/>
    <m/>
    <n v="18500"/>
    <m/>
    <m/>
    <m/>
    <n v="1000003533"/>
    <m/>
    <m/>
    <s v="Danone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455"/>
    <s v="Q4"/>
    <x v="1"/>
    <x v="11"/>
    <m/>
    <s v="DÜZEY TÜKETİM MALLARI SAN. PAZARLAMA VE TİC. A.Ş."/>
    <s v="EH.01.001"/>
    <s v="Enroute Panorama - Proje ve Ürün Yönetimi Danışmanlığı Hizmeti"/>
    <s v="Univera - Düzey Tüketim"/>
    <x v="18"/>
    <s v="Enroute"/>
    <s v="Enterprise"/>
    <n v="22050"/>
    <m/>
    <n v="1"/>
    <m/>
    <m/>
    <m/>
    <m/>
    <m/>
    <n v="22050"/>
    <m/>
    <m/>
    <m/>
    <n v="1000003720"/>
    <m/>
    <m/>
    <s v="Düzey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455"/>
    <s v="Q4"/>
    <x v="1"/>
    <x v="11"/>
    <m/>
    <s v="DÜZEY TÜKETİM MALLARI SAN. PAZARLAMA VE TİC. A.Ş."/>
    <s v="EH.01.001"/>
    <s v="Enroute Panorama - Proje ve Ürün Yönetimi Danışmanlığı Hizmeti"/>
    <s v="Univera - Düzey Tüketim"/>
    <x v="18"/>
    <s v="Enroute"/>
    <s v="Enterprise"/>
    <n v="22050"/>
    <m/>
    <n v="2"/>
    <m/>
    <m/>
    <m/>
    <m/>
    <m/>
    <n v="44100"/>
    <m/>
    <m/>
    <m/>
    <n v="1000003720"/>
    <m/>
    <m/>
    <s v="Düzey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455"/>
    <s v="Q4"/>
    <x v="1"/>
    <x v="11"/>
    <m/>
    <s v="DÜZEY TÜKETİM MALLARI SAN. PAZARLAMA VE TİC. A.Ş."/>
    <s v="EH.01.001"/>
    <s v="Enroute Panorama - Proje ve Ürün Yönetimi Danışmanlığı Hizmeti"/>
    <s v="Univera - Düzey Tüketim"/>
    <x v="18"/>
    <s v="Enroute"/>
    <s v="Enterprise"/>
    <n v="22050"/>
    <m/>
    <n v="2"/>
    <m/>
    <m/>
    <m/>
    <m/>
    <m/>
    <n v="44100"/>
    <m/>
    <m/>
    <m/>
    <n v="1000003720"/>
    <m/>
    <m/>
    <s v="Düzey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455"/>
    <s v="Q4"/>
    <x v="1"/>
    <x v="11"/>
    <m/>
    <s v="Mey İçki Sanayi ve Ticaret A.Ş."/>
    <s v="EH.01.001"/>
    <s v="Enroute Panorama - Proje ve Ürün Yönetimi Danışmanlığı Hizmeti"/>
    <s v="Univera - Mey İçki"/>
    <x v="18"/>
    <s v="Enroute"/>
    <s v="Enterprise"/>
    <n v="20825"/>
    <m/>
    <n v="1"/>
    <m/>
    <m/>
    <m/>
    <m/>
    <m/>
    <n v="20825"/>
    <m/>
    <m/>
    <m/>
    <n v="1000003470"/>
    <m/>
    <m/>
    <s v="Mey İçki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455"/>
    <s v="Q4"/>
    <x v="1"/>
    <x v="11"/>
    <m/>
    <s v="Mey İçki Sanayi ve Ticaret A.Ş."/>
    <s v="EH.01.001"/>
    <s v="Enroute Panorama - Proje ve Ürün Yönetimi Danışmanlığı Hizmeti"/>
    <s v="Univera - Mey İçki"/>
    <x v="18"/>
    <s v="Enroute"/>
    <s v="Enterprise"/>
    <n v="20825"/>
    <m/>
    <n v="1"/>
    <m/>
    <m/>
    <m/>
    <m/>
    <m/>
    <n v="20825"/>
    <m/>
    <m/>
    <m/>
    <n v="1000003470"/>
    <m/>
    <m/>
    <s v="Mey İçki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455"/>
    <s v="Q4"/>
    <x v="1"/>
    <x v="11"/>
    <m/>
    <s v="Mey İçki Sanayi ve Ticaret A.Ş."/>
    <s v="EH.01.001"/>
    <s v="Enroute Panorama - Proje ve Ürün Yönetimi Danışmanlığı Hizmeti"/>
    <s v="Univera - Mey İçki"/>
    <x v="18"/>
    <s v="Enroute"/>
    <s v="Enterprise"/>
    <n v="20825"/>
    <m/>
    <n v="2"/>
    <m/>
    <m/>
    <m/>
    <m/>
    <m/>
    <n v="41650"/>
    <m/>
    <m/>
    <m/>
    <n v="1000003470"/>
    <m/>
    <m/>
    <s v="Mey İçki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455"/>
    <s v="Q4"/>
    <x v="1"/>
    <x v="11"/>
    <m/>
    <s v="Mey İçki Sanayi ve Ticaret A.Ş."/>
    <s v="EH.01.001"/>
    <s v="Enroute Panorama - Proje ve Ürün Yönetimi Danışmanlığı Hizmeti"/>
    <s v="Univera - Mey İçki"/>
    <x v="18"/>
    <s v="Enroute"/>
    <s v="Enterprise"/>
    <n v="20825"/>
    <m/>
    <n v="1"/>
    <m/>
    <m/>
    <m/>
    <m/>
    <m/>
    <n v="20825"/>
    <m/>
    <m/>
    <m/>
    <n v="1000003470"/>
    <m/>
    <m/>
    <s v="Mey İçki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455"/>
    <s v="Q4"/>
    <x v="1"/>
    <x v="11"/>
    <m/>
    <s v="Mey İçki Sanayi ve Ticaret A.Ş."/>
    <s v="EH.01.001"/>
    <s v="Enroute Panorama - Proje ve Ürün Yönetimi Danışmanlığı Hizmeti"/>
    <s v="Univera - Mey İçki"/>
    <x v="18"/>
    <s v="Enroute"/>
    <s v="Enterprise"/>
    <n v="20825"/>
    <m/>
    <n v="2"/>
    <m/>
    <m/>
    <m/>
    <m/>
    <m/>
    <n v="41650"/>
    <m/>
    <m/>
    <m/>
    <n v="1000003470"/>
    <m/>
    <m/>
    <s v="Mey İçki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455"/>
    <s v="Q4"/>
    <x v="1"/>
    <x v="11"/>
    <m/>
    <s v="Mey İçki Sanayi ve Ticaret A.Ş."/>
    <s v="EH.01.001"/>
    <s v="Enroute Panorama - Proje ve Ürün Yönetimi Danışmanlığı Hizmeti"/>
    <s v="Univera - Mey İçki"/>
    <x v="18"/>
    <s v="Enroute"/>
    <s v="Enterprise"/>
    <n v="20825"/>
    <m/>
    <n v="4"/>
    <m/>
    <m/>
    <m/>
    <m/>
    <m/>
    <n v="83300"/>
    <m/>
    <m/>
    <m/>
    <n v="1000003470"/>
    <m/>
    <m/>
    <s v="Mey İçki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455"/>
    <s v="Q4"/>
    <x v="1"/>
    <x v="11"/>
    <m/>
    <s v="Mey İçki Sanayi ve Ticaret A.Ş."/>
    <s v="EH.01.001"/>
    <s v="Enroute Panorama - Proje ve Ürün Yönetimi Danışmanlığı Hizmeti"/>
    <s v="Univera - Mey İçki"/>
    <x v="18"/>
    <s v="Enroute"/>
    <s v="Enterprise"/>
    <n v="20825"/>
    <m/>
    <n v="1"/>
    <m/>
    <m/>
    <m/>
    <m/>
    <m/>
    <n v="20825"/>
    <m/>
    <m/>
    <m/>
    <n v="1000003470"/>
    <m/>
    <m/>
    <s v="Mey İçki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455"/>
    <s v="Q4"/>
    <x v="1"/>
    <x v="11"/>
    <m/>
    <s v="Mey İçki Sanayi ve Ticaret A.Ş."/>
    <s v="EH.01.001"/>
    <s v="Enroute Panorama - Proje ve Ürün Yönetimi Danışmanlığı Hizmeti"/>
    <s v="Univera - Mey İçki"/>
    <x v="18"/>
    <s v="Enroute"/>
    <s v="Enterprise"/>
    <n v="7840"/>
    <m/>
    <n v="25"/>
    <m/>
    <m/>
    <m/>
    <m/>
    <m/>
    <n v="196000"/>
    <m/>
    <m/>
    <m/>
    <n v="1000003607"/>
    <m/>
    <m/>
    <s v="Mey İçki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455"/>
    <s v="Q4"/>
    <x v="1"/>
    <x v="11"/>
    <m/>
    <s v="Mey İçki Sanayi ve Ticaret A.Ş."/>
    <s v="EH.01.001"/>
    <s v="Enroute Panorama - Proje ve Ürün Yönetimi Danışmanlığı Hizmeti"/>
    <s v="Univera - Mey İçki"/>
    <x v="18"/>
    <s v="Enroute"/>
    <s v="Enterprise"/>
    <n v="7840"/>
    <m/>
    <n v="10"/>
    <m/>
    <m/>
    <m/>
    <m/>
    <m/>
    <n v="78400"/>
    <m/>
    <m/>
    <m/>
    <n v="1000003607"/>
    <m/>
    <m/>
    <s v="Mey İçki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455"/>
    <s v="Q4"/>
    <x v="1"/>
    <x v="11"/>
    <m/>
    <s v="Mey İçki Sanayi ve Ticaret A.Ş."/>
    <s v="EY.01.014"/>
    <s v="Enroute Panorama - Platform Back Office Kullanıcı Yazılımı"/>
    <s v="Univera - Mey İçki"/>
    <x v="18"/>
    <s v="Enroute"/>
    <s v="Enterprise"/>
    <m/>
    <m/>
    <n v="5"/>
    <m/>
    <m/>
    <m/>
    <m/>
    <m/>
    <n v="107737.5"/>
    <m/>
    <m/>
    <m/>
    <n v="1000003636"/>
    <m/>
    <m/>
    <s v="Mey İçki"/>
    <s v="Mevcut Müşteri"/>
    <s v="Yeni Satış"/>
    <s v="Lisans"/>
    <s v="Lisans Satışı"/>
    <s v="Key Account"/>
    <s v="Univera Satış"/>
    <s v="Saha Satış"/>
    <s v="Yurt İçi"/>
    <s v="Türkiye"/>
    <s v="Merkez"/>
  </r>
  <r>
    <m/>
    <m/>
    <x v="455"/>
    <s v="Q4"/>
    <x v="1"/>
    <x v="11"/>
    <m/>
    <s v="SANİPAK SAĞLIKLI YAŞAM ÜRÜNLERİ SAN VE TİC AŞ"/>
    <s v="EH.01.005"/>
    <s v="Enroute Panorama - Online Eğitim Hizmeti"/>
    <s v="Univera - Eczacıbaşı Profesyonel"/>
    <x v="19"/>
    <s v="Enroute"/>
    <s v="Enterprise"/>
    <n v="12000"/>
    <m/>
    <n v="1"/>
    <m/>
    <m/>
    <m/>
    <m/>
    <m/>
    <n v="12000"/>
    <m/>
    <m/>
    <m/>
    <n v="1000003372"/>
    <m/>
    <m/>
    <s v="Eczacıbaşı"/>
    <s v="Mevcut Müşteri"/>
    <s v="Yeni Satış"/>
    <s v="Hizmet"/>
    <s v="Kurulum ve Eğitim"/>
    <s v="Key Account"/>
    <s v="Univera Satış"/>
    <s v="Saha Satış"/>
    <s v="Yurt İçi"/>
    <s v="Türkiye"/>
    <s v="Merkez"/>
  </r>
  <r>
    <m/>
    <m/>
    <x v="455"/>
    <s v="Q4"/>
    <x v="1"/>
    <x v="11"/>
    <m/>
    <s v="SANİPAK SAĞLIKLI YAŞAM ÜRÜNLERİ SAN VE TİC AŞ"/>
    <s v="EH.01.005"/>
    <s v="Enroute Panorama - Online Eğitim Hizmeti"/>
    <s v="Univera - Eczacıbaşı Profesyonel"/>
    <x v="19"/>
    <s v="Enroute"/>
    <s v="Enterprise"/>
    <n v="8400"/>
    <m/>
    <n v="1"/>
    <m/>
    <m/>
    <m/>
    <m/>
    <m/>
    <n v="8400"/>
    <m/>
    <m/>
    <m/>
    <n v="1000003371"/>
    <m/>
    <m/>
    <s v="Eczacıbaşı"/>
    <s v="Mevcut Müşteri"/>
    <s v="Yeni Satış"/>
    <s v="Hizmet"/>
    <s v="Kurulum ve Eğitim"/>
    <s v="Key Account"/>
    <s v="Univera Satış"/>
    <s v="Saha Satış"/>
    <s v="Yurt İçi"/>
    <s v="Türkiye"/>
    <s v="Merkez"/>
  </r>
  <r>
    <m/>
    <m/>
    <x v="455"/>
    <s v="Q4"/>
    <x v="1"/>
    <x v="11"/>
    <m/>
    <s v="Mey İçki Sanayi ve Ticaret A.Ş."/>
    <s v="EYS.01.001"/>
    <s v="Enroute Panorama - Mobil Satış &amp; Dağıtım Çözüm Yazılımı"/>
    <s v="Univera - Mey İçki"/>
    <x v="18"/>
    <s v="Enroute"/>
    <s v="Standart"/>
    <m/>
    <m/>
    <n v="1"/>
    <m/>
    <m/>
    <m/>
    <m/>
    <m/>
    <n v="1105000"/>
    <m/>
    <m/>
    <m/>
    <n v="1000003636"/>
    <m/>
    <m/>
    <s v="Mey İçki"/>
    <s v="Mevcut Müşteri"/>
    <s v="Yeni Satış"/>
    <s v="Lisans"/>
    <s v="Lisans Satışı"/>
    <s v="Key Account"/>
    <s v="Univera Satış"/>
    <s v="Saha Satış"/>
    <s v="Yurt İçi"/>
    <s v="Türkiye"/>
    <s v="Merkez"/>
  </r>
  <r>
    <m/>
    <m/>
    <x v="455"/>
    <s v="Q4"/>
    <x v="1"/>
    <x v="11"/>
    <m/>
    <s v="DOĞUŞ ÇAY VE GIDA MADD.ÜRT.PAZ.İTH.İHR.A.Ş"/>
    <s v="EYS.02.033"/>
    <s v="Enroute Panorama - Mobil Kullanıcı Yazılımı"/>
    <s v="Univera Doğuş Çay Projesi"/>
    <x v="12"/>
    <s v="Enroute"/>
    <s v="Standart"/>
    <n v="6800"/>
    <m/>
    <n v="100"/>
    <m/>
    <m/>
    <m/>
    <m/>
    <m/>
    <n v="680000"/>
    <m/>
    <m/>
    <m/>
    <n v="1000003558"/>
    <m/>
    <m/>
    <s v="Doğuş Çay"/>
    <s v="Mevcut Müşteri"/>
    <s v="Yeni Satış"/>
    <s v="Lisans"/>
    <s v="Lisans Satışı"/>
    <s v="Key Account"/>
    <s v="Univera Satış"/>
    <s v="Saha Satış"/>
    <s v="Yurt İçi"/>
    <s v="Türkiye"/>
    <s v="Merkez"/>
  </r>
  <r>
    <m/>
    <m/>
    <x v="455"/>
    <s v="Q4"/>
    <x v="1"/>
    <x v="11"/>
    <m/>
    <s v="Mey İçki Sanayi ve Ticaret A.Ş."/>
    <s v="EYS.02.033"/>
    <s v="Enroute Panorama - Mobil Kullanıcı Yazılımı"/>
    <s v="Univera - Mey İçki"/>
    <x v="18"/>
    <s v="Enroute"/>
    <s v="Standart"/>
    <m/>
    <m/>
    <n v="25"/>
    <m/>
    <m/>
    <m/>
    <m/>
    <m/>
    <n v="170000"/>
    <m/>
    <m/>
    <m/>
    <n v="1000003636"/>
    <m/>
    <m/>
    <s v="Mey İçki"/>
    <s v="Mevcut Müşteri"/>
    <s v="Yeni Satış"/>
    <s v="Lisans"/>
    <s v="Lisans Satışı"/>
    <s v="Key Account"/>
    <s v="Univera Satış"/>
    <s v="Saha Satış"/>
    <s v="Yurt İçi"/>
    <s v="Türkiye"/>
    <s v="Merkez"/>
  </r>
  <r>
    <m/>
    <m/>
    <x v="455"/>
    <s v="Q4"/>
    <x v="1"/>
    <x v="11"/>
    <m/>
    <s v="ERBAK - ULUDAĞ PAZARLAMA SATIŞ VE DAĞITIM ANONİM ŞİRKETİ"/>
    <s v="EH.06.001"/>
    <s v="Enroute Panorama - Hosting Hizmeti"/>
    <s v="Univera - Uludağ İçecek"/>
    <x v="19"/>
    <s v="Hosting"/>
    <s v="Enroute"/>
    <m/>
    <m/>
    <n v="6"/>
    <m/>
    <m/>
    <m/>
    <m/>
    <m/>
    <n v="25054.86"/>
    <m/>
    <m/>
    <m/>
    <n v="1000003824"/>
    <m/>
    <m/>
    <s v="Uludağ İçecek"/>
    <s v="Mevcut Müşteri"/>
    <s v="Yenileme"/>
    <s v="Hizmet"/>
    <s v="Hosting"/>
    <s v="Key Account"/>
    <s v="Univera Satış"/>
    <s v="Saha Satış"/>
    <s v="Yurt İçi"/>
    <s v="Türkiye"/>
    <s v="Merkez"/>
  </r>
  <r>
    <m/>
    <m/>
    <x v="455"/>
    <s v="Q4"/>
    <x v="1"/>
    <x v="11"/>
    <m/>
    <s v="ERBAK - ULUDAĞ PAZARLAMA SATIŞ VE DAĞITIM ANONİM ŞİRKETİ/SANAL POS"/>
    <s v="EH.06.001"/>
    <s v="Enroute Panorama - Hosting Hizmeti"/>
    <s v="Univera - Uludağ İçecek"/>
    <x v="19"/>
    <s v="Hosting"/>
    <s v="Enroute"/>
    <m/>
    <m/>
    <n v="12"/>
    <m/>
    <m/>
    <m/>
    <m/>
    <m/>
    <n v="1317300"/>
    <m/>
    <m/>
    <m/>
    <n v="1000003734"/>
    <m/>
    <m/>
    <s v="Uludağ İçecek"/>
    <s v="Mevcut Müşteri"/>
    <s v="Yenileme"/>
    <s v="Hizmet"/>
    <s v="Hosting"/>
    <s v="Key Account"/>
    <s v="Univera Satış"/>
    <s v="Saha Satış"/>
    <s v="Yurt İçi"/>
    <s v="Türkiye"/>
    <s v="Merkez"/>
  </r>
  <r>
    <m/>
    <m/>
    <x v="455"/>
    <s v="Q4"/>
    <x v="1"/>
    <x v="11"/>
    <m/>
    <s v="EFE BEVERAGE GIDA TURZ.İNŞ.TİC.İTH."/>
    <s v="EY.04.012"/>
    <s v="Enroute Panorama - E-Dönüşüm Modül Yazılımı"/>
    <s v="Univera - Uludağ İçecek"/>
    <x v="19"/>
    <s v="Enroute"/>
    <s v="Enterprise"/>
    <m/>
    <m/>
    <n v="1"/>
    <m/>
    <m/>
    <m/>
    <m/>
    <m/>
    <n v="11431"/>
    <m/>
    <m/>
    <m/>
    <n v="1000003550"/>
    <m/>
    <m/>
    <s v="Uludağ İçecek"/>
    <s v="Mevcut Müşteri"/>
    <s v="Yeni Satış"/>
    <s v="Lisans"/>
    <s v="Lisans Satışı"/>
    <s v="Key Account"/>
    <s v="Univera Satış"/>
    <s v="Saha Satış"/>
    <s v="Yurt İçi"/>
    <s v="Türkiye"/>
    <s v="Merkez"/>
  </r>
  <r>
    <m/>
    <m/>
    <x v="455"/>
    <s v="Q4"/>
    <x v="1"/>
    <x v="11"/>
    <m/>
    <s v="Mey İçki Sanayi ve Ticaret A.Ş."/>
    <s v="EY.01.021"/>
    <s v="Enroute Panorama - Dağıtım Kanalı (Bayi/Distribütör/Şube) Yazılımı"/>
    <s v="Univera - Mey İçki"/>
    <x v="18"/>
    <s v="Enroute"/>
    <s v="Enterprise"/>
    <m/>
    <m/>
    <n v="1"/>
    <m/>
    <m/>
    <m/>
    <m/>
    <m/>
    <n v="41437.5"/>
    <m/>
    <m/>
    <m/>
    <n v="1000003636"/>
    <m/>
    <m/>
    <s v="Mey İçki"/>
    <s v="Mevcut Müşteri"/>
    <s v="Yeni Satış"/>
    <s v="Lisans"/>
    <s v="Lisans Satışı"/>
    <s v="Key Account"/>
    <s v="Univera Satış"/>
    <s v="Saha Satış"/>
    <s v="Yurt İçi"/>
    <s v="Türkiye"/>
    <s v="Merkez"/>
  </r>
  <r>
    <m/>
    <m/>
    <x v="455"/>
    <s v="Q4"/>
    <x v="1"/>
    <x v="11"/>
    <m/>
    <s v="DÜZEY TÜKETİM MALLARI SAN. PAZARLAMA VE TİC. A.Ş."/>
    <s v="EH.03.008"/>
    <s v="Enroute Panorama - Çağrı Merkezi Hizmeti (DDI / OutSource)"/>
    <s v="Univera - Düzey Tüketim"/>
    <x v="18"/>
    <s v="Enroute"/>
    <s v="Enterprise"/>
    <n v="13680"/>
    <m/>
    <n v="5"/>
    <m/>
    <m/>
    <m/>
    <m/>
    <m/>
    <n v="68400"/>
    <m/>
    <m/>
    <m/>
    <n v="1000003468"/>
    <m/>
    <m/>
    <s v="Düzey"/>
    <s v="Mevcut Müşteri"/>
    <s v="Yenileme"/>
    <s v="Hizmet"/>
    <s v="Çağrı Merkezi"/>
    <s v="Key Account"/>
    <s v="Univera Satış"/>
    <s v="Saha Satış"/>
    <s v="Yurt İçi"/>
    <s v="Türkiye"/>
    <s v="Merkez"/>
  </r>
  <r>
    <s v="cc37e9f2"/>
    <d v="2026-01-08T00:00:00"/>
    <x v="455"/>
    <s v="Q4"/>
    <x v="1"/>
    <x v="11"/>
    <m/>
    <s v="ERBAK - ULUDAĞ PAZARLAMA SATIŞ VE DAĞITIM ANONİM ŞİRKETİ"/>
    <s v="EH.02.009"/>
    <s v="ENROUTE P ASSET TRACKER DEMİRBAŞ YAZ. BH"/>
    <s v="Univera - Uludağ İçecek"/>
    <x v="19"/>
    <s v="Enroute"/>
    <s v="Enterprise"/>
    <m/>
    <m/>
    <n v="1"/>
    <m/>
    <n v="72153.990000000005"/>
    <m/>
    <m/>
    <m/>
    <n v="72153.990000000005"/>
    <m/>
    <m/>
    <m/>
    <n v="1000003994"/>
    <m/>
    <m/>
    <s v="Uludağ İçecek"/>
    <s v="Mevcut Müşteri"/>
    <s v="Yenileme"/>
    <s v="Hizmet"/>
    <s v="Bakım ve Destek Hizmeti"/>
    <s v="Key Account"/>
    <s v="Univera Satış"/>
    <s v="Saha Satış"/>
    <s v="Yurt İçi"/>
    <s v="Türkiye"/>
    <s v="Merkez"/>
  </r>
  <r>
    <m/>
    <m/>
    <x v="455"/>
    <s v="Q4"/>
    <x v="1"/>
    <x v="11"/>
    <m/>
    <s v="BMC Otomotiv Sanayi ve Ticaret A. Ş."/>
    <s v="CDH.02.001"/>
    <s v="Calldesk Panorama - Yazılım Bakımı Hizmeti"/>
    <s v="Univera - BMC"/>
    <x v="13"/>
    <s v="ServiceCore"/>
    <s v="Enterprise"/>
    <n v="759910.81"/>
    <m/>
    <n v="1"/>
    <m/>
    <m/>
    <m/>
    <m/>
    <m/>
    <n v="759910.81"/>
    <m/>
    <m/>
    <m/>
    <n v="1000003832"/>
    <m/>
    <m/>
    <s v="BMC"/>
    <s v="Mevcut Müşteri"/>
    <s v="Yenileme"/>
    <s v="Hizmet"/>
    <s v="Bakım ve Destek Hizmeti"/>
    <s v="Key Account"/>
    <s v="Univera Satış"/>
    <s v="Saha Satış"/>
    <s v="Yurt İçi"/>
    <s v="Türkiye"/>
    <s v="Merkez"/>
  </r>
  <r>
    <s v="809d8411"/>
    <d v="2026-01-05T00:00:00"/>
    <x v="456"/>
    <s v="Q1"/>
    <x v="2"/>
    <x v="0"/>
    <s v="Kapalı"/>
    <s v="POLARİS YAZILIM ÇÖZÜMLERİ VE DANIŞMANLIK HİZMETLERİ LTD.ŞTİ."/>
    <s v="WPH.02.001"/>
    <s v="WebPlus Yazılım Bakımı Hizmeti"/>
    <s v="Univera - Kanal"/>
    <x v="20"/>
    <s v="Enroute"/>
    <s v="Webplus"/>
    <n v="15000"/>
    <s v="TRY"/>
    <n v="1"/>
    <s v="Yıl"/>
    <n v="15000"/>
    <s v="TRY"/>
    <n v="0"/>
    <s v="TRY"/>
    <n v="15000"/>
    <s v="TRY"/>
    <n v="15000"/>
    <s v="TRY"/>
    <n v="1000003886"/>
    <m/>
    <m/>
    <s v="Polaris"/>
    <s v="Mevcut Müşteri"/>
    <s v="Yenileme"/>
    <s v="Hizmet"/>
    <s v="Bakım ve Destek Hizmeti"/>
    <s v="Diğer"/>
    <s v="Kanal Satış"/>
    <s v="Polaris"/>
    <s v="Yurt içi"/>
    <s v="Türkiye"/>
    <s v="Merkez"/>
  </r>
  <r>
    <s v="0e0f1068"/>
    <d v="2026-01-05T00:00:00"/>
    <x v="456"/>
    <s v="Q1"/>
    <x v="2"/>
    <x v="0"/>
    <s v="Kapalı"/>
    <s v="BROWN FORMAN İÇKİ TİC. LTD. ŞTİ."/>
    <s v="EH.01.001"/>
    <s v="EnRoute Panorama - Proje ve Ürün Yönetimi Danışmanlığı Hizmeti"/>
    <s v="Univera - Brown Forman"/>
    <x v="12"/>
    <s v="Enroute"/>
    <s v="Enterprise"/>
    <n v="24500"/>
    <s v="TRY"/>
    <n v="3"/>
    <s v="K/Gün"/>
    <n v="73500"/>
    <s v="TRY"/>
    <n v="3675"/>
    <s v="TRY"/>
    <n v="69825"/>
    <s v="TRY"/>
    <n v="69825"/>
    <s v="TRY"/>
    <n v="1000003884"/>
    <m/>
    <m/>
    <s v="Brown Forman"/>
    <s v="Mevcut Müşteri"/>
    <s v="Yeni Satış"/>
    <s v="Hizmet"/>
    <s v="Proje Yönetimi ve Danışmanlık"/>
    <s v="Key Account"/>
    <s v="Univera Satış"/>
    <s v="Saha Satış"/>
    <s v="Yurt içi"/>
    <s v="Türkiye"/>
    <s v="Merkez"/>
  </r>
  <r>
    <s v="c3320098"/>
    <d v="2026-01-06T00:00:00"/>
    <x v="457"/>
    <s v="Q1"/>
    <x v="2"/>
    <x v="0"/>
    <s v="Kapalı"/>
    <s v="ALİ SERGEN KART"/>
    <s v="WPH.02.001"/>
    <s v="WebPlus Yazılım Bakımı Hizmeti"/>
    <s v="Univera - Kanal"/>
    <x v="5"/>
    <s v="Enroute"/>
    <s v="Webplus"/>
    <n v="9551"/>
    <s v="TRY"/>
    <n v="1"/>
    <s v="Yıl"/>
    <n v="9551"/>
    <s v="TRY"/>
    <n v="0"/>
    <s v="TRY"/>
    <n v="8692.3700000000008"/>
    <s v="TRY"/>
    <n v="9551"/>
    <s v="TRY"/>
    <n v="1000003956"/>
    <m/>
    <m/>
    <s v="Ali Sergen Kart"/>
    <s v="Mevcut Müşteri"/>
    <s v="Yeni Satış"/>
    <s v="Hizmet"/>
    <s v="Bakım ve Destek Hizmeti"/>
    <s v="Diğer"/>
    <s v="Kanal Satış"/>
    <s v="Ali Sergen Kart"/>
    <s v="Yurt İçi"/>
    <s v="Türkiye"/>
    <s v="Merkez"/>
  </r>
  <r>
    <s v="c3320098"/>
    <d v="2026-01-06T00:00:00"/>
    <x v="457"/>
    <s v="Q1"/>
    <x v="2"/>
    <x v="0"/>
    <s v="Kapalı"/>
    <s v="ALİ SERGEN KART"/>
    <s v="WPY.01.007"/>
    <s v="WebPlus E-Dönüşüm Lisansı"/>
    <s v="Univera - Kanal"/>
    <x v="5"/>
    <s v="Enroute"/>
    <s v="Webplus"/>
    <n v="11500"/>
    <s v="TRY"/>
    <n v="1"/>
    <s v="Adet"/>
    <n v="11500"/>
    <s v="TRY"/>
    <n v="0"/>
    <s v="TRY"/>
    <n v="10466.15"/>
    <s v="TRY"/>
    <n v="11500"/>
    <s v="TRY"/>
    <n v="1000003956"/>
    <m/>
    <m/>
    <s v="Ali Sergen Kart"/>
    <s v="Mevcut Müşteri"/>
    <s v="Yeni Satış"/>
    <s v="Lisans"/>
    <s v="Lisans Satışı"/>
    <s v="Diğer"/>
    <s v="Kanal Satış"/>
    <s v="Ali Sergen Kart"/>
    <s v="Yurt İçi"/>
    <s v="Türkiye"/>
    <s v="Merkez"/>
  </r>
  <r>
    <s v="c3320098"/>
    <d v="2026-01-06T00:00:00"/>
    <x v="457"/>
    <s v="Q1"/>
    <x v="2"/>
    <x v="0"/>
    <s v="Kapalı"/>
    <s v="ALİ SERGEN KART"/>
    <s v="WPY.01.006"/>
    <s v="WebPlus Distribution Satış-Dağıtım Yazılımı (Light)"/>
    <s v="Univera - Kanal"/>
    <x v="5"/>
    <s v="Enroute"/>
    <s v="Webplus"/>
    <n v="17250"/>
    <s v="TRY"/>
    <n v="1"/>
    <s v="Adet"/>
    <n v="17250"/>
    <s v="TRY"/>
    <n v="4312"/>
    <s v="TRY"/>
    <n v="11774.42"/>
    <s v="TRY"/>
    <n v="12937.5"/>
    <s v="TRY"/>
    <n v="1000003956"/>
    <m/>
    <m/>
    <s v="Ali Sergen Kart"/>
    <s v="Mevcut Müşteri"/>
    <s v="Yeni Satış"/>
    <s v="Lisans"/>
    <s v="Lisans Satışı"/>
    <s v="Diğer"/>
    <s v="Kanal Satış"/>
    <s v="Ali Sergen Kart"/>
    <s v="Yurt İçi"/>
    <s v="Türkiye"/>
    <s v="Merkez"/>
  </r>
  <r>
    <s v="c3320098"/>
    <d v="2026-01-06T00:00:00"/>
    <x v="457"/>
    <s v="Q1"/>
    <x v="2"/>
    <x v="0"/>
    <s v="Kapalı"/>
    <s v="ALİ SERGEN KART"/>
    <s v="WPY.02.001"/>
    <s v="WebPlus (Android) Satış Temsilcisi Lisansı"/>
    <s v="Univera - Kanal"/>
    <x v="5"/>
    <s v="Enroute"/>
    <s v="Webplus"/>
    <n v="2588"/>
    <s v="TRY"/>
    <n v="5"/>
    <s v="Adet"/>
    <n v="12940"/>
    <s v="TRY"/>
    <n v="0"/>
    <s v="TRY"/>
    <n v="11776.69"/>
    <s v="TRY"/>
    <n v="12940"/>
    <s v="TRY"/>
    <n v="1000003956"/>
    <m/>
    <m/>
    <s v="Ali Sergen Kart"/>
    <s v="Mevcut Müşteri"/>
    <s v="Yeni Satış"/>
    <s v="Lisans"/>
    <s v="Lisans Satışı"/>
    <s v="Diğer"/>
    <s v="Kanal Satış"/>
    <s v="Ali Sergen Kart"/>
    <s v="Yurt İçi"/>
    <s v="Türkiye"/>
    <s v="Merkez"/>
  </r>
  <r>
    <s v="c3320098"/>
    <d v="2026-01-06T00:00:00"/>
    <x v="457"/>
    <s v="Q1"/>
    <x v="2"/>
    <x v="0"/>
    <s v="Kapalı"/>
    <s v="ALİ SERGEN KART"/>
    <s v="WPY.01.003"/>
    <s v="Web Plus Ek Kullanıcı Lisansı (1 Kullanıcı)"/>
    <s v="Univera - Kanal"/>
    <x v="5"/>
    <s v="Enroute"/>
    <s v="Webplus"/>
    <n v="1725"/>
    <s v="TRY"/>
    <n v="1"/>
    <s v="Adet"/>
    <n v="1725"/>
    <s v="TRY"/>
    <n v="0"/>
    <s v="TRY"/>
    <n v="1569.92"/>
    <s v="TRY"/>
    <n v="1725"/>
    <s v="TRY"/>
    <n v="1000003956"/>
    <m/>
    <m/>
    <s v="Ali Sergen Kart"/>
    <s v="Mevcut Müşteri"/>
    <s v="Yeni Satış"/>
    <s v="Lisans"/>
    <s v="Lisans Satışı"/>
    <s v="Diğer"/>
    <s v="Kanal Satış"/>
    <s v="Ali Sergen Kart"/>
    <s v="Yurt İçi"/>
    <s v="Türkiye"/>
    <s v="Merkez"/>
  </r>
  <r>
    <s v="cf5f85ec"/>
    <d v="2026-01-06T00:00:00"/>
    <x v="457"/>
    <s v="Q1"/>
    <x v="2"/>
    <x v="0"/>
    <s v="Kapalı"/>
    <s v="ALİ SERGEN KART"/>
    <s v="UH.01.002"/>
    <s v="Unidox Kontör"/>
    <s v="Univera Kontör Satışı"/>
    <x v="20"/>
    <s v="E-Dönüşüm"/>
    <s v="Uni-Dox"/>
    <n v="28340"/>
    <s v="TRY"/>
    <n v="10000"/>
    <s v="Adet"/>
    <n v="28340"/>
    <s v="TRY"/>
    <n v="7085"/>
    <s v="TRY"/>
    <n v="21255"/>
    <s v="TRY"/>
    <n v="21255"/>
    <s v="TRY"/>
    <n v="1000003897"/>
    <m/>
    <m/>
    <s v="Ali Sergen Kart"/>
    <s v="Mevcut Müşteri"/>
    <s v="Yeni Satış"/>
    <s v="Kontor"/>
    <s v="Kontor Satışı"/>
    <s v="Diğer"/>
    <s v="Kanal Satış"/>
    <s v="Ali Sergen Kart"/>
    <s v="Yurt İçi"/>
    <s v="Türkiye"/>
    <s v="Merkez"/>
  </r>
  <r>
    <s v="d84a5095"/>
    <d v="2026-01-06T00:00:00"/>
    <x v="457"/>
    <s v="Q1"/>
    <x v="2"/>
    <x v="0"/>
    <s v="Kapalı"/>
    <s v="ALİ SERGEN KART"/>
    <s v="UH.01.002"/>
    <s v="Unidox Kontör"/>
    <s v="Univera Kontör Satışı"/>
    <x v="20"/>
    <s v="E-Dönüşüm"/>
    <s v="Uni-Dox"/>
    <n v="9880"/>
    <s v="TRY"/>
    <n v="2000"/>
    <s v="Adet"/>
    <n v="9880"/>
    <s v="TRY"/>
    <n v="2470"/>
    <s v="TRY"/>
    <n v="7410"/>
    <s v="TRY"/>
    <n v="7410"/>
    <s v="TRY"/>
    <n v="1000003898"/>
    <m/>
    <m/>
    <s v="Ali Sergen Kart"/>
    <s v="Mevcut Müşteri"/>
    <s v="Yeni Satış"/>
    <s v="Kontor"/>
    <s v="Kontor Satışı"/>
    <s v="Diğer"/>
    <s v="Kanal Satış"/>
    <s v="Ali Sergen Kart"/>
    <s v="Yurt İçi"/>
    <s v="Türkiye"/>
    <s v="Merkez"/>
  </r>
  <r>
    <s v="9c40aea0"/>
    <d v="2026-01-06T00:00:00"/>
    <x v="457"/>
    <s v="Q1"/>
    <x v="2"/>
    <x v="0"/>
    <s v="Kapalı"/>
    <s v="Mey İçki Sanayi ve Ticaret A.Ş."/>
    <s v="EH.05.001"/>
    <s v="EnRoute Panorama - Yazılım Geliştirme Hizmeti"/>
    <s v="Univera - Mey İçki"/>
    <x v="18"/>
    <s v="Enroute"/>
    <s v="Enterprise"/>
    <n v="24500"/>
    <s v="TRY"/>
    <n v="31.5"/>
    <s v="K/Gün"/>
    <n v="771750"/>
    <s v="TRY"/>
    <n v="115762"/>
    <s v="TRY"/>
    <n v="655987.5"/>
    <s v="TRY"/>
    <n v="655987.5"/>
    <s v="TRY"/>
    <n v="1000003903"/>
    <m/>
    <m/>
    <s v="Mey İçki"/>
    <s v="Mevcut Müşteri"/>
    <s v="Yeni Satış"/>
    <s v="Hizmet"/>
    <s v="Yazılım Geliştirme"/>
    <s v="Key Account"/>
    <s v="Kanal Satış"/>
    <s v="Saha Satış"/>
    <s v="Yurt içi"/>
    <s v="Türkiye"/>
    <s v="Merkez"/>
  </r>
  <r>
    <s v="9c40aea0"/>
    <d v="2026-01-06T00:00:00"/>
    <x v="457"/>
    <s v="Q1"/>
    <x v="2"/>
    <x v="0"/>
    <s v="Kapalı"/>
    <s v="Mey İçki Sanayi ve Ticaret A.Ş."/>
    <s v="EH.01.001"/>
    <s v="EnRoute Panorama - Proje ve Ürün Yönetimi Danışmanlığı Hizmeti"/>
    <s v="Univera - Mey İçki"/>
    <x v="18"/>
    <s v="Enroute"/>
    <s v="Enterprise"/>
    <n v="24500"/>
    <s v="TRY"/>
    <n v="6"/>
    <s v="K/Gün"/>
    <n v="147000"/>
    <s v="TRY"/>
    <n v="22050"/>
    <s v="TRY"/>
    <n v="124950"/>
    <s v="TRY"/>
    <n v="124950"/>
    <s v="TRY"/>
    <n v="1000003903"/>
    <m/>
    <m/>
    <s v="Mey İçki"/>
    <s v="Mevcut Müşteri"/>
    <s v="Yeni Satış"/>
    <s v="Hizmet"/>
    <s v="Proje Yönetimi ve Danışmanlık"/>
    <s v="Key Account"/>
    <s v="Kanal Satış"/>
    <s v="Saha Satış"/>
    <s v="Yurt içi"/>
    <s v="Türkiye"/>
    <s v="Merkez"/>
  </r>
  <r>
    <s v="b726dacb"/>
    <d v="2026-01-07T00:00:00"/>
    <x v="458"/>
    <s v="Q1"/>
    <x v="2"/>
    <x v="0"/>
    <s v="Kapalı"/>
    <s v="MİYA OTOMASYON VE BARKOD BILISIM SISTEMLERI SAN TİC. VE L.T.D. STI."/>
    <s v="WPH.02.001"/>
    <s v="WebPlus Yazılım Bakımı Hizmeti"/>
    <s v="Univera - Kanal"/>
    <x v="20"/>
    <s v="Enroute"/>
    <s v="Webplus"/>
    <n v="22480"/>
    <s v="TRY"/>
    <n v="1"/>
    <s v="Yıl"/>
    <n v="22480"/>
    <s v="TRY"/>
    <n v="0"/>
    <s v="TRY"/>
    <n v="22480"/>
    <s v="TRY"/>
    <n v="22480"/>
    <s v="TRY"/>
    <n v="1000003965"/>
    <m/>
    <m/>
    <s v="Miya"/>
    <s v="Mevcut Müşteri"/>
    <s v="Yenileme"/>
    <s v="Hizmet"/>
    <s v="Bakım ve Destek Hizmeti"/>
    <s v="Diğer"/>
    <s v="Kanal Satış"/>
    <s v="Miya"/>
    <s v="Yurt içi"/>
    <s v="Türkiye"/>
    <s v="Merkez"/>
  </r>
  <r>
    <s v="3a81202c"/>
    <d v="2026-01-07T00:00:00"/>
    <x v="458"/>
    <s v="Q1"/>
    <x v="2"/>
    <x v="0"/>
    <s v="Kapalı"/>
    <s v="IŞITIR GIDA PAZARLAMA SANAYİ VE TİCARET LİMİTED ŞİRKETİ"/>
    <s v="UH.01.002"/>
    <s v="Unidox Kontör"/>
    <s v="Univera Kontör Satışı"/>
    <x v="23"/>
    <s v="E-Dönüşüm"/>
    <s v="Uni-Dox"/>
    <n v="3.5"/>
    <s v="TRY"/>
    <n v="10000"/>
    <s v="Adet"/>
    <n v="35000"/>
    <s v="TRY"/>
    <n v="0"/>
    <s v="TRY"/>
    <n v="35000"/>
    <s v="TRY"/>
    <n v="-349965000"/>
    <s v="TRY"/>
    <n v="1000003964"/>
    <m/>
    <m/>
    <s v="Işıtır Gıga"/>
    <s v="Yeni Müşteri"/>
    <s v="Yeni Satış"/>
    <s v="Kontor"/>
    <s v="Kontor Satışı"/>
    <s v="Diğer"/>
    <s v="Univera Satış"/>
    <s v="Saha Satış"/>
    <s v="Yurt içi"/>
    <s v="Türkiye"/>
    <s v="Merkez"/>
  </r>
  <r>
    <s v="cc37e9f2"/>
    <d v="2026-01-08T00:00:00"/>
    <x v="459"/>
    <s v="Q1"/>
    <x v="2"/>
    <x v="0"/>
    <s v="Kapalı"/>
    <s v="Hayat Kimya San.A.Ş"/>
    <s v="EH.05.002"/>
    <s v="EnRoute Panorama - Rapor Geliştirme Hizmeti"/>
    <s v="Univera - Hayat Kimya"/>
    <x v="19"/>
    <s v="Enroute"/>
    <s v="Enterprise"/>
    <n v="24500"/>
    <s v="TRY"/>
    <n v="1"/>
    <s v="K/Gün"/>
    <n v="24500"/>
    <s v="TRY"/>
    <n v="0"/>
    <s v="TRY"/>
    <n v="24500"/>
    <s v="TRY"/>
    <n v="24500"/>
    <s v="TRY"/>
    <n v="1000004022"/>
    <m/>
    <m/>
    <s v="Hayat Kimya"/>
    <s v="Mevcut Müşteri"/>
    <s v="Yeni Satış"/>
    <s v="Hizmet"/>
    <s v="Rapor Geliştirme"/>
    <s v="Key Account"/>
    <s v="Univera Satış"/>
    <s v="Saha Satış"/>
    <s v="Yurt içi"/>
    <s v="Türkiye"/>
    <s v="Merkez"/>
  </r>
  <r>
    <s v="a3361b06"/>
    <d v="2026-01-08T00:00:00"/>
    <x v="459"/>
    <s v="Q1"/>
    <x v="2"/>
    <x v="0"/>
    <s v="Kapalı"/>
    <s v="SAHAN GIDA DAĞITIM SAN. VE TİC. LTD. ŞTİ."/>
    <s v="EH.05.002"/>
    <s v="EnRoute Panorama - Rapor Geliştirme Hizmeti"/>
    <s v="Univera - Dardanel"/>
    <x v="12"/>
    <s v="Enroute"/>
    <s v="Enterprise"/>
    <n v="24500"/>
    <s v="TRY"/>
    <n v="4"/>
    <s v="K/Gün"/>
    <n v="98000"/>
    <s v="TRY"/>
    <n v="14700"/>
    <s v="TRY"/>
    <n v="83300"/>
    <s v="TRY"/>
    <n v="83300"/>
    <s v="TRY"/>
    <n v="1000004020"/>
    <m/>
    <m/>
    <s v="Dardanel"/>
    <s v="Mevcut Müşteri"/>
    <s v="Yeni Satış"/>
    <s v="Hizmet"/>
    <s v="Rapor Geliştirme"/>
    <s v="Diğer"/>
    <s v="Univera Satış"/>
    <s v="Saha Satış"/>
    <s v="Yurt içi"/>
    <s v="Türkiye"/>
    <s v="Dist"/>
  </r>
  <r>
    <s v="a3361b06"/>
    <d v="2026-01-08T00:00:00"/>
    <x v="459"/>
    <s v="Q1"/>
    <x v="2"/>
    <x v="0"/>
    <s v="Kapalı"/>
    <s v="SAHAN GIDA DAĞITIM SAN. VE TİC. LTD. ŞTİ."/>
    <s v="EH.01.001"/>
    <s v="EnRoute Panorama - Proje ve Ürün Yönetimi Danışmanlığı Hizmeti"/>
    <s v="Univera - Brown Forman"/>
    <x v="12"/>
    <s v="Enroute"/>
    <s v="Enterprise"/>
    <n v="24500"/>
    <s v="TRY"/>
    <n v="1"/>
    <s v="K/Gün"/>
    <n v="24500"/>
    <s v="TRY"/>
    <n v="3675"/>
    <s v="TRY"/>
    <n v="20825"/>
    <s v="TRY"/>
    <n v="20825"/>
    <s v="TRY"/>
    <n v="1000004020"/>
    <m/>
    <m/>
    <s v="Brown Forman"/>
    <s v="Mevcut Müşteri"/>
    <s v="Yeni Satış"/>
    <s v="Hizmet"/>
    <s v="Proje Yönetimi ve Danışmanlık"/>
    <s v="Key Account"/>
    <s v="Univera Satış"/>
    <s v="Saha Satış"/>
    <s v="Yurt içi"/>
    <s v="Türkiye"/>
    <s v="Dist"/>
  </r>
  <r>
    <s v="1fb6483b"/>
    <d v="2026-01-09T00:00:00"/>
    <x v="460"/>
    <s v="Q1"/>
    <x v="2"/>
    <x v="0"/>
    <s v="İade"/>
    <s v="EZEL KOZMETİK İTHALAT VE İHRACAT RİCARET VE SANAYİ ANONİM ŞİRKETİ"/>
    <s v="EYS.01.021 PX"/>
    <s v="EnRoute PX-DağtmKnalı Bayi/Distr./Şub Ls"/>
    <s v="Univera - Ezel Kozmetik"/>
    <x v="19"/>
    <s v="Enroute"/>
    <s v="Enroute"/>
    <n v="13000"/>
    <s v="TRY"/>
    <n v="10"/>
    <s v="Adet"/>
    <n v="130000"/>
    <s v="TRY"/>
    <s v="-"/>
    <s v="TRY"/>
    <n v="-130000"/>
    <s v="TRY"/>
    <n v="130000"/>
    <s v="TRY"/>
    <n v="1000004489"/>
    <m/>
    <m/>
    <s v="Ezel Kozmetik"/>
    <s v="Yeni Müşteri"/>
    <s v="Yeni Satış"/>
    <s v="Lisans"/>
    <s v="Lisans Satışı"/>
    <s v="Diğer"/>
    <s v="Univera Satış"/>
    <s v="Saha Satış"/>
    <s v="Yurt İçi"/>
    <s v="Türkiye"/>
    <s v="Merkez"/>
  </r>
  <r>
    <s v="1fb6483b"/>
    <d v="2026-01-09T00:00:00"/>
    <x v="460"/>
    <s v="Q1"/>
    <x v="2"/>
    <x v="0"/>
    <s v="İade"/>
    <s v="EZEL KOZMETİK İTHALAT VE İHRACAT RİCARET VE SANAYİ ANONİM ŞİRKETİ"/>
    <s v="EYS.01.014 PX"/>
    <s v="EnRoute PX Panorama - Platform Back Office"/>
    <s v="Univera - Ezel Kozmetik"/>
    <x v="19"/>
    <s v="Enroute"/>
    <s v="Enroute"/>
    <n v="7000"/>
    <s v="TRY"/>
    <n v="13"/>
    <s v="Adet"/>
    <n v="91000"/>
    <s v="TRY"/>
    <s v="-"/>
    <s v="TRY"/>
    <n v="-91000"/>
    <s v="TRY"/>
    <n v="91000"/>
    <s v="TRY"/>
    <n v="1000004489"/>
    <m/>
    <m/>
    <s v="Ezel Kozmetik"/>
    <s v="Yeni Müşteri"/>
    <s v="Yeni Satış"/>
    <s v="Lisans"/>
    <s v="Lisans Satışı"/>
    <s v="Diğer"/>
    <s v="Univera Satış"/>
    <s v="Saha Satış"/>
    <s v="Yurt İçi"/>
    <s v="Türkiye"/>
    <s v="Merkez"/>
  </r>
  <r>
    <s v="1fb6483b"/>
    <d v="2026-01-09T00:00:00"/>
    <x v="460"/>
    <s v="Q1"/>
    <x v="2"/>
    <x v="0"/>
    <s v="İade"/>
    <s v="EZEL KOZMETİK İTHALAT VE İHRACAT RİCARET VE SANAYİ ANONİM ŞİRKETİ"/>
    <s v="EYS.02.033 PX"/>
    <s v="EnRoute PX Panorama - Mobil Kullanıcı Ls"/>
    <s v="Univera - Ezel Kozmetik"/>
    <x v="19"/>
    <s v="Enroute"/>
    <s v="Enroute"/>
    <n v="3520"/>
    <s v="TRY"/>
    <n v="8"/>
    <s v="Adet"/>
    <n v="26400"/>
    <s v="TRY"/>
    <s v="-"/>
    <s v="TRY"/>
    <n v="-26400"/>
    <s v="TRY"/>
    <n v="26400"/>
    <s v="TRY"/>
    <n v="1000004489"/>
    <m/>
    <m/>
    <s v="Ezel Kozmetik"/>
    <s v="Yeni Müşteri"/>
    <s v="Yeni Satış"/>
    <s v="Lisans"/>
    <s v="Lisans Satışı"/>
    <s v="Diğer"/>
    <s v="Univera Satış"/>
    <s v="Saha Satış"/>
    <s v="Yurt İçi"/>
    <s v="Türkiye"/>
    <s v="Merkez"/>
  </r>
  <r>
    <s v="1fb6483b"/>
    <d v="2026-01-09T00:00:00"/>
    <x v="460"/>
    <s v="Q1"/>
    <x v="2"/>
    <x v="0"/>
    <s v="İade"/>
    <s v="EZEL KOZMETİK İTHALAT VE İHRACAT RİCARET VE SANAYİ ANONİM ŞİRKETİ"/>
    <s v="EYS.01.002"/>
    <s v="EnRoute Panorama Mobile Sales &amp; Distribution Module (DDI)"/>
    <s v="Univera - Ezel Kozmetik"/>
    <x v="19"/>
    <s v="Enroute"/>
    <s v="Standart"/>
    <n v="162000"/>
    <s v="TRY"/>
    <n v="1"/>
    <s v="Adet"/>
    <n v="162000"/>
    <s v="TRY"/>
    <s v="-"/>
    <s v="TRY"/>
    <n v="-162000"/>
    <s v="TRY"/>
    <n v="162000"/>
    <s v="TRY"/>
    <n v="1000004489"/>
    <m/>
    <m/>
    <s v="Ezel Kozmetik"/>
    <s v="Yeni Müşteri"/>
    <s v="Yeni Satış"/>
    <s v="Lisans"/>
    <s v="Lisans Satışı"/>
    <s v="Diğer"/>
    <s v="Univera Satış"/>
    <s v="Saha Satış"/>
    <s v="Yurt İçi"/>
    <s v="Türkiye"/>
    <s v="Merkez"/>
  </r>
  <r>
    <s v="1fb6483b"/>
    <d v="2026-01-09T00:00:00"/>
    <x v="460"/>
    <s v="Q1"/>
    <x v="2"/>
    <x v="0"/>
    <s v="İade"/>
    <s v="EZEL KOZMETİK İTHALAT VE İHRACAT RİCARET VE SANAYİ ANONİM ŞİRKETİ"/>
    <s v="EH.03.006"/>
    <s v="EnRoute Panorama - Uzaktan Kurulum ve Eğitim Hizmeti"/>
    <s v="Univera - Ezel Kozmetik"/>
    <x v="19"/>
    <s v="Enroute"/>
    <s v="Enterprise"/>
    <n v="9800"/>
    <s v="TRY"/>
    <n v="10"/>
    <s v="K/Gün"/>
    <n v="98000"/>
    <s v="TRY"/>
    <s v="-"/>
    <s v="TRY"/>
    <n v="-98000"/>
    <s v="TRY"/>
    <n v="98000"/>
    <s v="TRY"/>
    <n v="1000004489"/>
    <m/>
    <m/>
    <s v="Ezel Kozmetik"/>
    <s v="Yeni Müşteri"/>
    <s v="Yeni Satış"/>
    <s v="Hizmet"/>
    <s v="Kurulum ve Eğitim"/>
    <s v="Diğer"/>
    <s v="Univera Satış"/>
    <s v="Saha Satış"/>
    <s v="Yurt İçi"/>
    <s v="Türkiye"/>
    <s v="Merkez"/>
  </r>
  <r>
    <s v="1fb6483b"/>
    <d v="2026-01-09T00:00:00"/>
    <x v="460"/>
    <s v="Q1"/>
    <x v="2"/>
    <x v="0"/>
    <s v="İade"/>
    <s v="EZEL KOZMETİK İTHALAT VE İHRACAT RİCARET VE SANAYİ ANONİM ŞİRKETİ"/>
    <s v="EH.05.002"/>
    <s v="EnRoute Panorama - Rapor Geliştirme Hizmeti"/>
    <s v="Univera - Ezel Kozmetik"/>
    <x v="19"/>
    <s v="Enroute"/>
    <s v="Enterprise"/>
    <n v="17150"/>
    <s v="TRY"/>
    <n v="5"/>
    <s v="K/Gün"/>
    <n v="85750"/>
    <s v="TRY"/>
    <s v="-"/>
    <s v="TRY"/>
    <n v="-85750"/>
    <s v="TRY"/>
    <n v="85750"/>
    <s v="TRY"/>
    <n v="1000004489"/>
    <m/>
    <m/>
    <s v="Ezel Kozmetik"/>
    <s v="Yeni Müşteri"/>
    <s v="Yeni Satış"/>
    <s v="Hizmet"/>
    <s v="Rapor Geliştirme"/>
    <s v="Diğer"/>
    <s v="Univera Satış"/>
    <s v="Saha Satış"/>
    <s v="Yurt İçi"/>
    <s v="Türkiye"/>
    <s v="Merkez"/>
  </r>
  <r>
    <s v="1fb6483b"/>
    <d v="2026-01-09T00:00:00"/>
    <x v="460"/>
    <s v="Q1"/>
    <x v="2"/>
    <x v="0"/>
    <s v="İade"/>
    <s v="EZEL KOZMETİK İTHALAT VE İHRACAT RİCARET VE SANAYİ ANONİM ŞİRKETİ"/>
    <s v="EH.01.001"/>
    <s v="EnRoute Panorama - Proje ve Ürün Yönetimi Danışmanlığı Hizmeti"/>
    <s v="Univera - Ezel Kozmetik"/>
    <x v="19"/>
    <s v="Enroute"/>
    <s v="Enterprise"/>
    <n v="17150"/>
    <s v="TRY"/>
    <n v="-15"/>
    <s v="K/Gün"/>
    <n v="257250"/>
    <s v="TRY"/>
    <s v="-"/>
    <s v="TRY"/>
    <n v="-257250"/>
    <s v="TRY"/>
    <n v="257250"/>
    <s v="TRY"/>
    <n v="1000004489"/>
    <m/>
    <m/>
    <s v="Ezel Kozmetik"/>
    <s v="Yeni Müşteri"/>
    <s v="Yeni Satış"/>
    <s v="Hizmet"/>
    <s v="Proje Yönetimi ve Danışmanlık"/>
    <s v="Diğer"/>
    <s v="Univera Satış"/>
    <s v="Saha Satış"/>
    <s v="Yurt İçi"/>
    <s v="Türkiye"/>
    <s v="Merkez"/>
  </r>
  <r>
    <s v="e473ca05"/>
    <d v="2026-01-11T00:00:00"/>
    <x v="461"/>
    <s v="Q1"/>
    <x v="2"/>
    <x v="0"/>
    <s v="Kapalı"/>
    <s v="POLARİS YAZILIM ÇÖZÜMLERİ VE DANIŞMANLIK HİZMETLERİ LTD.ŞTİ."/>
    <s v="WPH.02.001"/>
    <s v="WebPlus Yazılım Bakımı Hizmeti"/>
    <s v="Univera - Kanal"/>
    <x v="20"/>
    <s v="Enroute"/>
    <s v="Webplus"/>
    <n v="6864"/>
    <s v="TRY"/>
    <n v="1"/>
    <s v="Yıl"/>
    <n v="6864"/>
    <s v="TRY"/>
    <n v="0"/>
    <s v="TRY"/>
    <n v="6864"/>
    <s v="TRY"/>
    <n v="6864"/>
    <s v="TRY"/>
    <n v="1000004045"/>
    <d v="2026-01-11T00:00:00"/>
    <m/>
    <s v="Polaris"/>
    <s v="Mevcut Müşteri"/>
    <s v="Yeni Satış"/>
    <s v="Hizmet"/>
    <s v="Bakım ve Destek Hizmeti"/>
    <s v="Diğer"/>
    <s v="Kanal Satış"/>
    <s v="Polaris"/>
    <s v="Yurt içi"/>
    <s v="Türkiye"/>
    <s v="Merkez"/>
  </r>
  <r>
    <s v="e473ca05"/>
    <d v="2026-01-11T00:00:00"/>
    <x v="461"/>
    <s v="Q1"/>
    <x v="2"/>
    <x v="0"/>
    <s v="Kapalı"/>
    <s v="POLARİS YAZILIM ÇÖZÜMLERİ VE DANIŞMANLIK HİZMETLERİ LTD.ŞTİ."/>
    <s v="WPY.01.007"/>
    <s v="WebPlus E-Dönüşüm Lisansı"/>
    <s v="Univera - Kanal"/>
    <x v="20"/>
    <s v="Enroute"/>
    <s v="Webplus"/>
    <n v="15600"/>
    <s v="TRY"/>
    <n v="1"/>
    <s v="Adet"/>
    <n v="15600"/>
    <s v="TRY"/>
    <n v="3120"/>
    <s v="TRY"/>
    <n v="12480"/>
    <s v="TRY"/>
    <n v="12480"/>
    <s v="TRY"/>
    <n v="1000004045"/>
    <d v="2026-01-11T00:00:00"/>
    <m/>
    <s v="Polaris"/>
    <s v="Mevcut Müşteri"/>
    <s v="Yeni Satış"/>
    <s v="Lisans"/>
    <s v="Lisans Satışı"/>
    <s v="Diğer"/>
    <s v="Kanal Satış"/>
    <s v="Polaris"/>
    <s v="Yurt içi"/>
    <s v="Türkiye"/>
    <s v="Merkez"/>
  </r>
  <r>
    <s v="e473ca05"/>
    <d v="2026-01-11T00:00:00"/>
    <x v="461"/>
    <s v="Q1"/>
    <x v="2"/>
    <x v="0"/>
    <s v="Kapalı"/>
    <s v="POLARİS YAZILIM ÇÖZÜMLERİ VE DANIŞMANLIK HİZMETLERİ LTD.ŞTİ."/>
    <s v="WPY.01.002"/>
    <s v="WebPlus Dağıtım Kanalı Lisansı"/>
    <s v="Univera - Kanal"/>
    <x v="20"/>
    <s v="Enroute"/>
    <s v="Webplus"/>
    <n v="15600"/>
    <s v="TRY"/>
    <n v="1"/>
    <s v="Adet"/>
    <n v="15600"/>
    <s v="TRY"/>
    <n v="3120"/>
    <s v="TRY"/>
    <n v="12480"/>
    <s v="TRY"/>
    <n v="12480"/>
    <s v="TRY"/>
    <n v="1000004045"/>
    <d v="2026-01-11T00:00:00"/>
    <m/>
    <s v="Polaris"/>
    <s v="Mevcut Müşteri"/>
    <s v="Yeni Satış"/>
    <s v="Lisans"/>
    <s v="Lisans Satışı"/>
    <s v="Diğer"/>
    <s v="Kanal Satış"/>
    <s v="Polaris"/>
    <s v="Yurt İçi"/>
    <s v="Türkiye"/>
    <s v="Merkez"/>
  </r>
  <r>
    <s v="8c0050c0"/>
    <d v="2026-01-12T00:00:00"/>
    <x v="462"/>
    <s v="Q1"/>
    <x v="2"/>
    <x v="0"/>
    <s v="Kapalı"/>
    <s v="MİYA OTOMASYON VE BARKOD BILISIM SISTEMLERI SAN TİC. VE L.T.D. STI."/>
    <s v="WPH.02.001"/>
    <s v="WebPlus Yazılım Bakımı Hizmeti"/>
    <s v="Univera - Kanal"/>
    <x v="20"/>
    <s v="Enroute"/>
    <s v="Webplus"/>
    <n v="2002"/>
    <s v="TRY"/>
    <n v="1"/>
    <s v="Yıl"/>
    <n v="2002"/>
    <s v="TRY"/>
    <n v="0"/>
    <s v="TRY"/>
    <n v="2002"/>
    <s v="TRY"/>
    <n v="2002"/>
    <s v="TRY"/>
    <n v="1000004071"/>
    <m/>
    <m/>
    <s v="Miya"/>
    <s v="Mevcut Müşteri"/>
    <s v="Yeni Satış"/>
    <s v="Hizmet"/>
    <s v="Bakım ve Destek Hizmeti"/>
    <s v="Diğer"/>
    <s v="Kanal Satış"/>
    <s v="Miya"/>
    <s v="Yurt içi"/>
    <s v="Türkiye"/>
    <s v="Merkez"/>
  </r>
  <r>
    <s v="a9ac64f9"/>
    <d v="2026-01-12T00:00:00"/>
    <x v="462"/>
    <s v="Q1"/>
    <x v="2"/>
    <x v="0"/>
    <s v="Kapalı"/>
    <s v="MİYA OTOMASYON VE BARKOD BILISIM SISTEMLERI SAN TİC. VE L.T.D. STI."/>
    <s v="WPH.02.001"/>
    <s v="WebPlus Yazılım Bakımı Hizmeti"/>
    <s v="Univera - Kanal"/>
    <x v="20"/>
    <s v="Enroute"/>
    <s v="Webplus"/>
    <n v="1001"/>
    <s v="TRY"/>
    <n v="1"/>
    <s v="Yıl"/>
    <n v="1001"/>
    <s v="TRY"/>
    <n v="0"/>
    <s v="TRY"/>
    <n v="1001"/>
    <s v="TRY"/>
    <n v="1001"/>
    <s v="TRY"/>
    <n v="1000004068"/>
    <m/>
    <m/>
    <s v="Miya"/>
    <s v="Mevcut Müşteri"/>
    <s v="Yeni Satış"/>
    <s v="Hizmet"/>
    <s v="Bakım ve Destek Hizmeti"/>
    <s v="Diğer"/>
    <s v="Kanal Satış"/>
    <s v="Miya"/>
    <s v="Yurt içi"/>
    <s v="Türkiye"/>
    <s v="Merkez"/>
  </r>
  <r>
    <s v="8c0050c0"/>
    <d v="2026-01-12T00:00:00"/>
    <x v="462"/>
    <s v="Q1"/>
    <x v="2"/>
    <x v="0"/>
    <s v="Kapalı"/>
    <s v="MİYA OTOMASYON VE BARKOD BILISIM SISTEMLERI SAN TİC. VE L.T.D. STI."/>
    <s v="WPY.02.001"/>
    <s v="WebPlus (Android) Satış Temsilcisi Lisansı"/>
    <s v="Univera - Kanal"/>
    <x v="20"/>
    <s v="Enroute"/>
    <s v="Webplus"/>
    <n v="4550"/>
    <s v="TRY"/>
    <n v="2"/>
    <s v="Adet"/>
    <n v="9100"/>
    <s v="TRY"/>
    <n v="0"/>
    <s v="TRY"/>
    <n v="9100"/>
    <s v="TRY"/>
    <n v="9100"/>
    <s v="TRY"/>
    <n v="1000004071"/>
    <m/>
    <m/>
    <s v="Miya"/>
    <s v="Mevcut Müşteri"/>
    <s v="Yeni Satış"/>
    <s v="Lisans"/>
    <s v="Lisans Satışı"/>
    <s v="Diğer"/>
    <s v="Kanal Satış"/>
    <s v="Miya"/>
    <s v="Yurt içi"/>
    <s v="Türkiye"/>
    <s v="Merkez"/>
  </r>
  <r>
    <s v="a9ac64f9"/>
    <d v="2026-01-12T00:00:00"/>
    <x v="462"/>
    <s v="Q1"/>
    <x v="2"/>
    <x v="0"/>
    <s v="Kapalı"/>
    <s v="MİYA OTOMASYON VE BARKOD BILISIM SISTEMLERI SAN TİC. VE L.T.D. STI."/>
    <s v="WPY.02.001"/>
    <s v="WebPlus (Android) Satış Temsilcisi Lisansı"/>
    <s v="Univera - Kanal"/>
    <x v="20"/>
    <s v="Enroute"/>
    <s v="Webplus"/>
    <n v="4550"/>
    <s v="TRY"/>
    <n v="1"/>
    <s v="Adet"/>
    <n v="4550"/>
    <s v="TRY"/>
    <n v="0"/>
    <s v="TRY"/>
    <n v="4550"/>
    <s v="TRY"/>
    <n v="4550"/>
    <s v="TRY"/>
    <n v="1000004068"/>
    <m/>
    <m/>
    <s v="Miya"/>
    <s v="Mevcut Müşteri"/>
    <s v="Yeni Satış"/>
    <s v="Lisans"/>
    <s v="Lisans Satışı"/>
    <s v="Diğer"/>
    <s v="Kanal Satış"/>
    <s v="Miya"/>
    <s v="Yurt içi"/>
    <s v="Türkiye"/>
    <s v="Merkez"/>
  </r>
  <r>
    <s v="bdd1461b"/>
    <d v="2026-01-12T00:00:00"/>
    <x v="462"/>
    <s v="Q1"/>
    <x v="2"/>
    <x v="0"/>
    <s v="Kapalı"/>
    <s v="MOVILO ULASIM TEKNOLOJI ANONIM SIRKETI"/>
    <s v="UH.01.002"/>
    <s v="Unidox Kontör"/>
    <s v="Univera Kontör Satışı"/>
    <x v="21"/>
    <s v="E-Dönüşüm"/>
    <s v="Uni-Dox"/>
    <n v="3.95"/>
    <s v="TRY"/>
    <n v="10000"/>
    <s v="Adet"/>
    <n v="39500"/>
    <s v="TRY"/>
    <n v="0"/>
    <s v="TRY"/>
    <n v="39500"/>
    <s v="TRY"/>
    <n v="39500"/>
    <s v="TRY"/>
    <n v="1000004052"/>
    <m/>
    <m/>
    <s v="Movilo"/>
    <s v="Yeni Müşteri"/>
    <s v="Yeni Satış"/>
    <s v="Kontor"/>
    <s v="Kontor Satışı"/>
    <s v="Diğer"/>
    <s v="Univera Satış"/>
    <s v="Saha Satış"/>
    <s v="Yurt İçi"/>
    <s v="Türkiye"/>
    <s v="Merkez"/>
  </r>
  <r>
    <s v="2473a43b"/>
    <d v="2026-01-12T00:00:00"/>
    <x v="462"/>
    <s v="Q1"/>
    <x v="2"/>
    <x v="0"/>
    <s v="Kapalı"/>
    <s v="KOROPLAST TEMİZLİK AMBALAJ ÜRÜNLERİ SAN. VE DIŞ TİC.A.Ş."/>
    <s v="EY.03.001"/>
    <s v="ENROUTE PANORAMA PAAS LİSANSI (KİRALAMA HİZMETİ)"/>
    <s v="Univera - Koroplast"/>
    <x v="19"/>
    <s v="Enroute"/>
    <s v="Enroute"/>
    <n v="123397.25"/>
    <s v="TRY"/>
    <n v="1"/>
    <s v="Adet"/>
    <n v="123397.25"/>
    <s v="TRY"/>
    <n v="0"/>
    <s v="TRY"/>
    <n v="123397.25"/>
    <s v="TRY"/>
    <n v="123397.25"/>
    <s v="TRY"/>
    <n v="1000004050"/>
    <m/>
    <m/>
    <s v="Koroplast"/>
    <s v="Mevcut Müşteri"/>
    <s v="Yenileme"/>
    <s v="Lisans"/>
    <s v="Lisans Kiralama"/>
    <s v="Diğer"/>
    <s v="Univera Satış"/>
    <s v="Saha Satış"/>
    <s v="Yurt İçi"/>
    <s v="Türkiye"/>
    <s v="Merkez"/>
  </r>
  <r>
    <s v="637ec700"/>
    <d v="2026-01-12T00:00:00"/>
    <x v="462"/>
    <s v="Q1"/>
    <x v="2"/>
    <x v="0"/>
    <s v="Kapalı"/>
    <s v="PERNOD RICARD İSTANBUL İÇ VE DIŞ TİC. LTD. ŞTİ"/>
    <s v="EH.06.001"/>
    <s v="EnRoute Panorama - Hosting Hizmeti"/>
    <s v="Univera - Pernod Ricard"/>
    <x v="13"/>
    <s v="Hosting"/>
    <s v="Enroute"/>
    <n v="305232.42"/>
    <s v="TRY"/>
    <n v="1"/>
    <s v="Yıl"/>
    <n v="305232.42"/>
    <s v="TRY"/>
    <n v="0"/>
    <s v="TRY"/>
    <n v="305232.42"/>
    <s v="TRY"/>
    <n v="305232.42"/>
    <s v="TRY"/>
    <n v="1000004047"/>
    <m/>
    <m/>
    <s v="Pernod Ricard"/>
    <s v="Mevcut Müşteri"/>
    <s v="Yenileme"/>
    <s v="Hizmet"/>
    <s v="Hosting"/>
    <s v="Key Account"/>
    <s v="Univera Satış"/>
    <s v="Saha Satış"/>
    <s v="Yurt İçi"/>
    <s v="Türkiye"/>
    <s v="Merkez"/>
  </r>
  <r>
    <s v="1f6bb830"/>
    <d v="2026-01-12T00:00:00"/>
    <x v="462"/>
    <s v="Q1"/>
    <x v="2"/>
    <x v="0"/>
    <s v="Kapalı"/>
    <s v="Tadım Gıda Maddeleri San. ve Tic. A.Ş."/>
    <s v="EH.06.001"/>
    <s v="EnRoute Panorama - Hosting Hizmeti"/>
    <s v="Univera - Tadım"/>
    <x v="19"/>
    <s v="Hosting"/>
    <s v="Enroute"/>
    <n v="215386.26"/>
    <s v="TRY"/>
    <n v="1"/>
    <s v="Yıl"/>
    <n v="215386.26"/>
    <s v="TRY"/>
    <n v="0"/>
    <s v="TRY"/>
    <n v="215386.26"/>
    <s v="TRY"/>
    <n v="215386.26"/>
    <s v="TRY"/>
    <n v="1000004049"/>
    <m/>
    <m/>
    <s v="Tadım"/>
    <s v="Mevcut Müşteri"/>
    <s v="Yenileme"/>
    <s v="Hizmet"/>
    <s v="Hosting"/>
    <s v="Diğer"/>
    <s v="Univera Satış"/>
    <s v="Saha Satış"/>
    <s v="Yurt İçi"/>
    <s v="Türkiye"/>
    <s v="Merkez"/>
  </r>
  <r>
    <s v="9a52ca92"/>
    <d v="2026-01-13T00:00:00"/>
    <x v="463"/>
    <s v="Q1"/>
    <x v="2"/>
    <x v="0"/>
    <s v="Kapalı"/>
    <s v="POLARİS YAZILIM ÇÖZÜMLERİ VE DANIŞMANLIK HİZMETLERİ LTD.ŞTİ."/>
    <s v="WPH.02.001"/>
    <s v="WebPlus Yazılım Bakımı Hizmeti"/>
    <s v="Univera - Kanal"/>
    <x v="20"/>
    <s v="Enroute"/>
    <s v="Webplus"/>
    <n v="25400"/>
    <s v="TRY"/>
    <n v="1"/>
    <s v="Yıl"/>
    <n v="25400"/>
    <s v="TRY"/>
    <n v="0"/>
    <s v="TRY"/>
    <n v="25400"/>
    <s v="TRY"/>
    <n v="25400"/>
    <s v="TRY"/>
    <n v="1000004098"/>
    <m/>
    <m/>
    <s v="Polaris"/>
    <s v="Mevcut Müşteri"/>
    <s v="Yeni Satış"/>
    <s v="Hizmet"/>
    <s v="Bakım ve Destek Hizmeti"/>
    <s v="Diğer"/>
    <s v="Kanal Satış"/>
    <s v="Polaris"/>
    <s v="Yurt İçi"/>
    <s v="Türkiye"/>
    <s v="Merkez"/>
  </r>
  <r>
    <s v="6c1fa804"/>
    <d v="2026-01-12T00:00:00"/>
    <x v="464"/>
    <s v="Q1"/>
    <x v="2"/>
    <x v="0"/>
    <s v="Kapalı"/>
    <s v="MİYA OTOMASYON VE BARKOD BILISIM SISTEMLERI SAN TİC. VE L.T.D. STI."/>
    <s v="SMH.02.001"/>
    <s v="StockMate Yazılım Bakımı Hizmeti"/>
    <s v="Univera - Kanal"/>
    <x v="20"/>
    <s v="Stokbar"/>
    <s v="Stockmate"/>
    <n v="22165"/>
    <s v="TRY"/>
    <n v="1"/>
    <s v="Yıl"/>
    <n v="22165"/>
    <s v="TRY"/>
    <n v="0"/>
    <s v="TRY"/>
    <n v="22165"/>
    <s v="TRY"/>
    <n v="22165"/>
    <s v="TRY"/>
    <n v="1000004083"/>
    <m/>
    <m/>
    <s v="Miya"/>
    <s v="Mevcut Müşteri"/>
    <s v="Yeni Satış"/>
    <s v="Hizmet"/>
    <s v="Bakım ve Destek Hizmeti"/>
    <s v="Diğer"/>
    <s v="Kanal Satış"/>
    <s v="Miya"/>
    <s v="Yurt içi"/>
    <s v="Türkiye"/>
    <s v="Merkez"/>
  </r>
  <r>
    <s v="6c1fa804"/>
    <d v="2026-01-12T00:00:00"/>
    <x v="464"/>
    <s v="Q1"/>
    <x v="2"/>
    <x v="0"/>
    <s v="Kapalı"/>
    <s v="MİYA OTOMASYON VE BARKOD BILISIM SISTEMLERI SAN TİC. VE L.T.D. STI."/>
    <s v="SMY.02.001"/>
    <s v="StockMate Mobile Depo Personeli El Terminali Lisansı"/>
    <s v="Univera - Kanal"/>
    <x v="20"/>
    <s v="Stokbar"/>
    <s v="Stockmate"/>
    <n v="9750"/>
    <s v="TRY"/>
    <n v="5"/>
    <s v="Adet"/>
    <n v="48750"/>
    <s v="TRY"/>
    <n v="0"/>
    <s v="TRY"/>
    <n v="48750"/>
    <s v="TRY"/>
    <n v="48750"/>
    <s v="TRY"/>
    <n v="1000004083"/>
    <m/>
    <m/>
    <s v="Miya"/>
    <s v="Mevcut Müşteri"/>
    <s v="Yeni Satış"/>
    <s v="Lisans"/>
    <s v="Lisans Satışı"/>
    <s v="Diğer"/>
    <s v="Kanal Satış"/>
    <s v="Miya"/>
    <s v="Yurt içi"/>
    <s v="Türkiye"/>
    <s v="Merkez"/>
  </r>
  <r>
    <s v="6c1fa804"/>
    <d v="2026-01-12T00:00:00"/>
    <x v="464"/>
    <s v="Q1"/>
    <x v="2"/>
    <x v="0"/>
    <s v="Kapalı"/>
    <s v="MİYA OTOMASYON VE BARKOD BILISIM SISTEMLERI SAN TİC. VE L.T.D. STI."/>
    <s v="SMY.01.003"/>
    <s v="StockMate Ek Kullanıcı Lisansı (+1)"/>
    <s v="Univera - Kanal"/>
    <x v="20"/>
    <s v="Stokbar"/>
    <s v="Stockmate"/>
    <n v="6500"/>
    <s v="TRY"/>
    <n v="1"/>
    <s v="Adet"/>
    <n v="6500"/>
    <s v="TRY"/>
    <n v="0"/>
    <s v="TRY"/>
    <n v="6500"/>
    <s v="TRY"/>
    <n v="6500"/>
    <s v="TRY"/>
    <n v="1000004083"/>
    <m/>
    <m/>
    <s v="Miya"/>
    <s v="Mevcut Müşteri"/>
    <s v="Yeni Satış"/>
    <s v="Lisans"/>
    <s v="Lisans Satışı"/>
    <s v="Diğer"/>
    <s v="Kanal Satış"/>
    <s v="Miya"/>
    <s v="Yurt içi"/>
    <s v="Türkiye"/>
    <s v="Merkez"/>
  </r>
  <r>
    <s v="6c1fa804"/>
    <d v="2026-01-12T00:00:00"/>
    <x v="464"/>
    <s v="Q1"/>
    <x v="2"/>
    <x v="0"/>
    <s v="Kapalı"/>
    <s v="MİYA OTOMASYON VE BARKOD BILISIM SISTEMLERI SAN TİC. VE L.T.D. STI."/>
    <s v="SMY.01.002"/>
    <s v="StockMate Dağıtım Kanalı / Tesis Lisansı"/>
    <s v="Univera - Kanal"/>
    <x v="20"/>
    <s v="Stokbar"/>
    <s v="Stockmate"/>
    <n v="45500"/>
    <s v="TRY"/>
    <n v="1"/>
    <s v="Adet"/>
    <n v="45500"/>
    <s v="TRY"/>
    <n v="0"/>
    <s v="TRY"/>
    <n v="45500"/>
    <s v="TRY"/>
    <n v="45500"/>
    <s v="TRY"/>
    <n v="1000004083"/>
    <m/>
    <m/>
    <s v="Miya"/>
    <s v="Mevcut Müşteri"/>
    <s v="Yeni Satış"/>
    <s v="Lisans"/>
    <s v="Lisans Satışı"/>
    <s v="Diğer"/>
    <s v="Kanal Satış"/>
    <s v="Miya"/>
    <s v="Yurt içi"/>
    <s v="Türkiye"/>
    <s v="Merkez"/>
  </r>
  <r>
    <s v="d7a2e762"/>
    <d v="2026-01-14T00:00:00"/>
    <x v="464"/>
    <s v="Q1"/>
    <x v="2"/>
    <x v="0"/>
    <s v="Kapalı"/>
    <s v="Mey İçki Sanayi ve Ticaret A.Ş."/>
    <s v="EH.05.002"/>
    <s v="EnRoute Panorama - Rapor Geliştirme Hizmeti"/>
    <s v="Univera - Mey İçki"/>
    <x v="18"/>
    <s v="Enroute"/>
    <s v="Enterprise"/>
    <n v="20825"/>
    <s v="TRY"/>
    <n v="20"/>
    <s v="K/Gün"/>
    <n v="416500"/>
    <s v="TRY"/>
    <n v="249900"/>
    <s v="TRY"/>
    <n v="166600"/>
    <s v="TRY"/>
    <n v="166600"/>
    <s v="TRY"/>
    <n v="1000004112"/>
    <m/>
    <m/>
    <s v="Mey İçki"/>
    <s v="Mevcut Müşteri"/>
    <s v="Yeni Satış"/>
    <s v="Hizmet"/>
    <s v="Rapor Geliştirme"/>
    <s v="Key Account"/>
    <s v="Univera Satış"/>
    <s v="Saha Satış"/>
    <s v="Yurt İçi"/>
    <s v="Türkiye"/>
    <s v="Merkez"/>
  </r>
  <r>
    <s v="d7a2e762"/>
    <d v="2026-01-14T00:00:00"/>
    <x v="464"/>
    <s v="Q1"/>
    <x v="2"/>
    <x v="0"/>
    <s v="Kapalı"/>
    <s v="Mey İçki Sanayi ve Ticaret A.Ş."/>
    <s v="EH.05.002"/>
    <s v="EnRoute Panorama - Rapor Geliştirme Hizmeti"/>
    <s v="Univera - Mey İçki"/>
    <x v="18"/>
    <s v="Enroute"/>
    <s v="Enterprise"/>
    <n v="20825"/>
    <s v="TRY"/>
    <n v="58"/>
    <s v="K/Gün"/>
    <n v="1207850"/>
    <s v="TRY"/>
    <n v="724710"/>
    <s v="TRY"/>
    <n v="483140"/>
    <s v="TRY"/>
    <n v="483140"/>
    <s v="TRY"/>
    <n v="1000004112"/>
    <m/>
    <m/>
    <s v="Mey İçki"/>
    <s v="Mevcut Müşteri"/>
    <s v="Yeni Satış"/>
    <s v="Hizmet"/>
    <s v="Rapor Geliştirme"/>
    <s v="Key Account"/>
    <s v="Univera Satış"/>
    <s v="Saha Satış"/>
    <s v="Yurt İçi"/>
    <s v="Türkiye"/>
    <s v="Merkez"/>
  </r>
  <r>
    <s v="d7a2e762"/>
    <d v="2026-01-14T00:00:00"/>
    <x v="464"/>
    <s v="Q1"/>
    <x v="2"/>
    <x v="0"/>
    <s v="Kapalı"/>
    <s v="Mey İçki Sanayi ve Ticaret A.Ş."/>
    <s v="EH.01.001"/>
    <s v="EnRoute Panorama - Proje ve Ürün Yönetimi Danışmanlığı Hizmeti"/>
    <s v="Univera - Mey İçki"/>
    <x v="18"/>
    <s v="Enroute"/>
    <s v="Enterprise"/>
    <n v="19600"/>
    <s v="TRY"/>
    <n v="25"/>
    <s v="K/Gün"/>
    <n v="490000"/>
    <s v="TRY"/>
    <n v="294000"/>
    <s v="TRY"/>
    <n v="196000"/>
    <s v="TRY"/>
    <n v="196000"/>
    <s v="TRY"/>
    <n v="1000004112"/>
    <m/>
    <m/>
    <s v="Mey İçki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s v="d7a2e762"/>
    <d v="2026-01-14T00:00:00"/>
    <x v="464"/>
    <s v="Q1"/>
    <x v="2"/>
    <x v="0"/>
    <s v="Kapalı"/>
    <s v="Mey İçki Sanayi ve Ticaret A.Ş."/>
    <s v="EH.01.001"/>
    <s v="EnRoute Panorama - Proje ve Ürün Yönetimi Danışmanlığı Hizmeti"/>
    <s v="Univera - Mey İçki"/>
    <x v="18"/>
    <s v="Enroute"/>
    <s v="Enterprise"/>
    <n v="19600"/>
    <s v="TRY"/>
    <n v="10"/>
    <s v="K/Gün"/>
    <n v="196000"/>
    <s v="TRY"/>
    <n v="117600"/>
    <s v="TRY"/>
    <n v="78400"/>
    <s v="TRY"/>
    <n v="78400"/>
    <s v="TRY"/>
    <n v="1000004112"/>
    <m/>
    <m/>
    <s v="Mey İçki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m/>
    <m/>
    <x v="465"/>
    <s v="Q1"/>
    <x v="2"/>
    <x v="0"/>
    <s v="İade"/>
    <s v="ÖZGÖRKEY OTOMOTİV TURİZM GIDA SANAYİ VE TİCARET ANONİM ŞİRKETİ"/>
    <s v="SH.05.001"/>
    <s v="Stokbar Panorama - Yazılım Geliştirme Hizmeti"/>
    <s v="Univera - Özgörkey"/>
    <x v="19"/>
    <s v="Stokbar"/>
    <s v="Standart"/>
    <m/>
    <m/>
    <n v="-20"/>
    <m/>
    <m/>
    <m/>
    <m/>
    <m/>
    <n v="-121492.8"/>
    <m/>
    <m/>
    <m/>
    <n v="1000003822"/>
    <m/>
    <m/>
    <s v="Özgörkey"/>
    <s v="Mevcut Müşteri"/>
    <s v="Yeni Satış"/>
    <s v="Hizmet"/>
    <s v="Yazılım Geliştirme"/>
    <s v="Diğer"/>
    <s v="Univera Satış"/>
    <s v="Saha Satış"/>
    <s v="Yurt İçi"/>
    <s v="Türkiye"/>
    <s v="Merkez"/>
  </r>
  <r>
    <s v="f6977565"/>
    <d v="2026-01-13T00:00:00"/>
    <x v="465"/>
    <s v="Q1"/>
    <x v="2"/>
    <x v="0"/>
    <s v="Kapalı"/>
    <s v="Mey İçki Sanayi ve Ticaret A.Ş."/>
    <s v="EH.01.001"/>
    <s v="EnRoute Panorama - Proje ve Ürün Yönetimi Danışmanlığı Hizmeti"/>
    <s v="Univera - Mey İçki"/>
    <x v="18"/>
    <s v="Enroute"/>
    <s v="Enterprise"/>
    <n v="20825"/>
    <s v="TRY"/>
    <n v="15.5"/>
    <s v="K/Gün"/>
    <n v="322787.5"/>
    <s v="TRY"/>
    <n v="0"/>
    <s v="TRY"/>
    <n v="322787.5"/>
    <s v="TRY"/>
    <n v="322787.5"/>
    <s v="TRY"/>
    <n v="1000004104"/>
    <m/>
    <m/>
    <s v="Mey İçki"/>
    <s v="Mevcut Müşteri"/>
    <s v="Yeni Satış"/>
    <s v="Hizmet"/>
    <s v="Proje Yönetimi ve Danışmanlık"/>
    <s v="Key Account"/>
    <s v="Univera Satış"/>
    <s v="Saha Satış"/>
    <s v="Yurt içi"/>
    <s v="Türkiye"/>
    <s v="Merkez"/>
  </r>
  <r>
    <s v="5fcad49a"/>
    <d v="2026-01-13T00:00:00"/>
    <x v="465"/>
    <s v="Q1"/>
    <x v="2"/>
    <x v="0"/>
    <s v="Kapalı"/>
    <s v="Mey İçki Sanayi ve Ticaret A.Ş."/>
    <s v="EH.06.001"/>
    <s v="EnRoute Panorama - Hosting Hizmeti"/>
    <s v="Univera - Mey İçki"/>
    <x v="18"/>
    <s v="Hosting"/>
    <s v="Enroute"/>
    <n v="9600"/>
    <s v="TRY"/>
    <n v="1"/>
    <s v="Yıl"/>
    <n v="9600"/>
    <s v="TRY"/>
    <n v="0"/>
    <s v="TRY"/>
    <n v="9600"/>
    <s v="TRY"/>
    <n v="9600"/>
    <s v="TRY"/>
    <n v="1000004107"/>
    <m/>
    <m/>
    <s v="Mey İçki"/>
    <s v="Mevcut Müşteri"/>
    <s v="Yenileme"/>
    <s v="Hizmet"/>
    <s v="Hosting"/>
    <s v="Key Account"/>
    <s v="Univera Satış"/>
    <s v="Saha Satış"/>
    <s v="Yurt içi"/>
    <s v="Türkiye"/>
    <s v="Merkez"/>
  </r>
  <r>
    <s v="11180e7c"/>
    <d v="2026-01-16T00:00:00"/>
    <x v="466"/>
    <s v="Q1"/>
    <x v="2"/>
    <x v="0"/>
    <s v="Kapalı"/>
    <s v="Anadolu Motor Üretim ve Paz. A.Ş."/>
    <s v="SH.02.001"/>
    <s v="StokBar Panorama - Yazılım Bakımı Hizmeti"/>
    <s v="Univera - Anadolu Motor"/>
    <x v="18"/>
    <s v="Stokbar"/>
    <s v="Standart"/>
    <n v="201451.74"/>
    <s v="TRY"/>
    <n v="1"/>
    <s v="Yıl"/>
    <n v="201451.74"/>
    <s v="TRY"/>
    <n v="0"/>
    <s v="TRY"/>
    <n v="201451.74"/>
    <s v="TRY"/>
    <n v="201451.74"/>
    <s v="TRY"/>
    <n v="1000004170"/>
    <m/>
    <m/>
    <s v="Anadolu Motor"/>
    <s v="Mevcut Müşteri"/>
    <s v="Yenileme"/>
    <s v="Hizmet"/>
    <s v="Bakım ve Destek Hizmeti"/>
    <s v="Diğer"/>
    <s v="Univera Satış"/>
    <s v="Saha Satış"/>
    <s v="Yurt İçi"/>
    <s v="Türkiye"/>
    <s v="Merkez"/>
  </r>
  <r>
    <s v="11180e7c"/>
    <d v="2026-01-16T00:00:00"/>
    <x v="466"/>
    <s v="Q1"/>
    <x v="2"/>
    <x v="0"/>
    <s v="Kapalı"/>
    <s v="Anadolu Motor Üretim ve Paz. A.Ş."/>
    <s v="SH.03.001"/>
    <s v="StokBar Panorama - Çağrı Merkezi Hizmeti (Tesis)"/>
    <s v="Univera - Anadolu Motor"/>
    <x v="18"/>
    <s v="Stokbar"/>
    <s v="Standart"/>
    <n v="237796.62"/>
    <s v="TRY"/>
    <n v="1"/>
    <s v="Yıl"/>
    <n v="237796.62"/>
    <s v="TRY"/>
    <n v="0"/>
    <s v="TRY"/>
    <n v="237796.62"/>
    <s v="TRY"/>
    <n v="237796.62"/>
    <s v="TRY"/>
    <n v="1000004170"/>
    <m/>
    <m/>
    <s v="Anadolu Motor"/>
    <s v="Mevcut Müşteri"/>
    <s v="Yenileme"/>
    <s v="Hizmet"/>
    <s v="Çağrı Merkezi"/>
    <s v="Diğer"/>
    <s v="Univera Satış"/>
    <s v="Saha Satış"/>
    <s v="Yurt İçi"/>
    <s v="Türkiye"/>
    <s v="Merkez"/>
  </r>
  <r>
    <s v="8eb3407b"/>
    <d v="2026-01-16T00:00:00"/>
    <x v="466"/>
    <s v="Q1"/>
    <x v="2"/>
    <x v="0"/>
    <s v="Kapalı"/>
    <s v="IMPERIAL TOBACCO TÜTÜN ÜRÜNLERİ SATIŞ VE PAZARLAMA A.Ş"/>
    <s v="EH.06.001"/>
    <s v="EnRoute Panorama - Hosting Hizmeti"/>
    <s v="Univera - Imperial Tobacco"/>
    <x v="18"/>
    <s v="Hosting"/>
    <s v="Enroute"/>
    <n v="167200.39000000001"/>
    <s v="TRY"/>
    <n v="1"/>
    <s v="Yıl"/>
    <n v="167200.39000000001"/>
    <s v="TRY"/>
    <n v="0"/>
    <s v="TRY"/>
    <n v="167200.39000000001"/>
    <s v="TRY"/>
    <n v="167200.39000000001"/>
    <s v="TRY"/>
    <n v="1000004173"/>
    <m/>
    <m/>
    <s v="Imperial Tobacco"/>
    <s v="Mevcut Müşteri"/>
    <s v="Yenileme"/>
    <s v="Hizmet"/>
    <s v="Hosting"/>
    <s v="Diğer"/>
    <s v="Univera Satış"/>
    <s v="Saha Satış"/>
    <s v="Yurt içi"/>
    <s v="Türkiye"/>
    <s v="Merkez"/>
  </r>
  <r>
    <s v="d9b16f78"/>
    <d v="2026-01-17T00:00:00"/>
    <x v="467"/>
    <s v="Q1"/>
    <x v="2"/>
    <x v="0"/>
    <s v="Kapalı"/>
    <s v="Panasonic Electric Works Elektrik Sanayi Ve Ticaret Anonim Şirketi"/>
    <s v="SH.03.002"/>
    <s v="StokBar Panorama - Uzman Destek Hizmeti"/>
    <s v="Univera - Panasonic"/>
    <x v="12"/>
    <s v="Stokbar"/>
    <s v="Standart"/>
    <n v="165000"/>
    <s v="TRY"/>
    <n v="1"/>
    <s v="Ay"/>
    <n v="165000"/>
    <s v="TRY"/>
    <n v="0"/>
    <s v="TRY"/>
    <n v="165000"/>
    <s v="TRY"/>
    <n v="165000"/>
    <s v="TRY"/>
    <n v="1000004174"/>
    <m/>
    <m/>
    <s v="Panasonic"/>
    <s v="Mevcut Müşteri"/>
    <s v="Yenileme"/>
    <s v="Hizmet"/>
    <s v="Uzman Destek Hizmeti"/>
    <s v="Diğer"/>
    <s v="Univera Satış"/>
    <s v="Saha Satış"/>
    <s v="Yurt İçi"/>
    <s v="Türkiye"/>
    <s v="Merkez"/>
  </r>
  <r>
    <s v="f48b1669"/>
    <d v="2026-01-19T00:00:00"/>
    <x v="468"/>
    <s v="Q1"/>
    <x v="2"/>
    <x v="0"/>
    <s v="Kapalı"/>
    <s v="KOTİLOGULLARI TEMEL TÜKETİM MAD.PAZ.İÇ Ve DIŞ TİC.LTD.ŞTİ"/>
    <s v="UH.01.002"/>
    <s v="Unidox Kontör"/>
    <s v="Univera - Tadım"/>
    <x v="21"/>
    <s v="E-Dönüşüm"/>
    <s v="Uni-Dox"/>
    <n v="2.125"/>
    <s v="TRY"/>
    <n v="100000"/>
    <s v="Adet"/>
    <n v="212500"/>
    <s v="TRY"/>
    <n v="0"/>
    <s v="TRY"/>
    <n v="212500"/>
    <s v="TRY"/>
    <n v="212500"/>
    <s v="TRY"/>
    <n v="1000004203"/>
    <m/>
    <m/>
    <s v="Tadım"/>
    <s v="Yeni Müşteri"/>
    <s v="Yeni Satış"/>
    <s v="Kontor"/>
    <s v="Kontor Satışı"/>
    <s v="Diğer"/>
    <s v="Univera Satış"/>
    <s v="Saha Satış"/>
    <s v="Yurt İçi"/>
    <s v="Türkiye"/>
    <s v="Dist"/>
  </r>
  <r>
    <s v="c6ea2519"/>
    <d v="2026-01-19T00:00:00"/>
    <x v="468"/>
    <s v="Q1"/>
    <x v="2"/>
    <x v="0"/>
    <s v="Kapalı"/>
    <s v="WEITNAUER DIŞ TİCARET A.Ş"/>
    <s v="EY.04.001"/>
    <s v="EnRoute Panorama - Modül Lisansları Kiralama Hizmeti"/>
    <s v="Univera - Weitnauer"/>
    <x v="12"/>
    <s v="Enroute"/>
    <s v="Enterprise"/>
    <n v="179570.27"/>
    <s v="TRY"/>
    <n v="1"/>
    <s v="Ay"/>
    <n v="179570.27"/>
    <s v="TRY"/>
    <n v="0"/>
    <s v="TRY"/>
    <n v="179570.27"/>
    <s v="TRY"/>
    <n v="179570.27"/>
    <s v="TRY"/>
    <n v="1000004204"/>
    <m/>
    <m/>
    <s v="Weithnauer"/>
    <s v="Mevcut Müşteri"/>
    <s v="Yenileme"/>
    <s v="Lisans"/>
    <s v="Lisans Kiralama"/>
    <s v="Diğer"/>
    <s v="Univera Satış"/>
    <s v="Saha Satış"/>
    <s v="Yurt İçi"/>
    <s v="Türkiye"/>
    <s v="Merkez"/>
  </r>
  <r>
    <s v="49566d88"/>
    <d v="2026-01-19T00:00:00"/>
    <x v="468"/>
    <s v="Q1"/>
    <x v="2"/>
    <x v="0"/>
    <s v="Kapalı"/>
    <s v="ERBAK - ULUDAĞ PAZARLAMA SATIŞ VE DAĞITIM ANONİM ŞİRKETİ"/>
    <s v="EH.06.001"/>
    <s v="EnRoute Panorama - Hosting Hizmeti"/>
    <s v="Univera - Uludağ İçecek"/>
    <x v="19"/>
    <s v="Hosting"/>
    <s v="Enroute"/>
    <n v="109775"/>
    <s v="TRY"/>
    <n v="1"/>
    <s v="Yıl"/>
    <n v="109775"/>
    <s v="TRY"/>
    <n v="0"/>
    <s v="TRY"/>
    <n v="109775"/>
    <s v="TRY"/>
    <n v="109775"/>
    <s v="TRY"/>
    <n v="1000004201"/>
    <m/>
    <m/>
    <s v="Uludağ İçecek"/>
    <s v="Mevcut Müşteri"/>
    <s v="Yenileme"/>
    <s v="Hizmet"/>
    <s v="Hosting"/>
    <s v="Key Account"/>
    <s v="Univera Satış"/>
    <s v="Saha Satış"/>
    <s v="Yurt İçi"/>
    <s v="Türkiye"/>
    <s v="Merkez"/>
  </r>
  <r>
    <s v="2ed23927"/>
    <d v="2026-01-19T00:00:00"/>
    <x v="468"/>
    <s v="Q1"/>
    <x v="2"/>
    <x v="0"/>
    <s v="Kapalı"/>
    <s v="La Lorraine Unlu Mamülleri Tic. San. A.Ş."/>
    <s v="EH.06.001"/>
    <s v="EnRoute Panorama - Hosting Hizmeti"/>
    <s v="Univera - La Lorraine"/>
    <x v="13"/>
    <s v="Hosting"/>
    <s v="Enroute"/>
    <n v="101643.52"/>
    <s v="TRY"/>
    <n v="1"/>
    <s v="Yıl"/>
    <n v="101643.52"/>
    <s v="TRY"/>
    <n v="0"/>
    <s v="TRY"/>
    <n v="101643.52"/>
    <s v="TRY"/>
    <n v="101643.52"/>
    <s v="TRY"/>
    <n v="1000004176"/>
    <m/>
    <m/>
    <s v="La Lorraine"/>
    <s v="Mevcut Müşteri"/>
    <s v="Yenileme"/>
    <s v="Hizmet"/>
    <s v="Hosting"/>
    <s v="Diğer"/>
    <s v="Univera Satış"/>
    <s v="Saha Satış"/>
    <s v="Yurt İçi"/>
    <s v="Türkiye"/>
    <s v="Merkez"/>
  </r>
  <r>
    <n v="825044"/>
    <d v="2026-01-19T00:00:00"/>
    <x v="468"/>
    <s v="Q1"/>
    <x v="2"/>
    <x v="0"/>
    <s v="Kapalı"/>
    <s v="PERRİGO KİŞİSEL BAKIM ÜRÜNLERİ SAN. VE TİC. LTD.ŞTİ"/>
    <s v="EH.06.001"/>
    <s v="EnRoute Panorama - Hosting Hizmeti"/>
    <s v="Univera - Omega Pharma"/>
    <x v="19"/>
    <s v="Hosting"/>
    <s v="Enroute"/>
    <n v="88887.32"/>
    <s v="TRY"/>
    <n v="1"/>
    <s v="Yıl"/>
    <n v="88887.32"/>
    <s v="TRY"/>
    <n v="0"/>
    <s v="TRY"/>
    <n v="88887.32"/>
    <s v="TRY"/>
    <n v="88887.32"/>
    <s v="TRY"/>
    <n v="1000004180"/>
    <m/>
    <m/>
    <s v="Perrigo"/>
    <s v="Mevcut Müşteri"/>
    <s v="Yenileme"/>
    <s v="Hizmet"/>
    <s v="Hosting"/>
    <s v="Diğer"/>
    <s v="Univera Satış"/>
    <s v="Saha Satış"/>
    <s v="Yurt İçi"/>
    <s v="Türkiye"/>
    <s v="Merkez"/>
  </r>
  <r>
    <s v="148fe257"/>
    <d v="2026-01-19T00:00:00"/>
    <x v="469"/>
    <s v="Q1"/>
    <x v="2"/>
    <x v="0"/>
    <s v="Kapalı"/>
    <s v="YUSUF ALDEMİR (ALDEMİR BİLİŞİM HİZMETLERİ VE DANIŞMANLIK)"/>
    <s v="WPH.02.001"/>
    <s v="WebPlus Yazılım Bakımı Hizmeti"/>
    <s v="Univera - Kanal"/>
    <x v="20"/>
    <s v="Enroute"/>
    <s v="Webplus"/>
    <n v="2002"/>
    <s v="TRY"/>
    <n v="1"/>
    <s v="Yıl"/>
    <n v="2002"/>
    <s v="TRY"/>
    <n v="0"/>
    <s v="TRY"/>
    <n v="2002"/>
    <s v="TRY"/>
    <n v="2002"/>
    <s v="TRY"/>
    <n v="1000004207"/>
    <m/>
    <m/>
    <s v="Aldemir Bilişim"/>
    <s v="Mevcut Müşteri"/>
    <s v="Yeni Satış"/>
    <s v="Hizmet"/>
    <s v="Bakım ve Destek Hizmeti"/>
    <s v="Diğer"/>
    <s v="Kanal Satış"/>
    <s v="Aldemir"/>
    <s v="Yurt İçi"/>
    <s v="Türkiye"/>
    <s v="Merkez"/>
  </r>
  <r>
    <s v="148fe257"/>
    <d v="2026-01-19T00:00:00"/>
    <x v="469"/>
    <s v="Q1"/>
    <x v="2"/>
    <x v="0"/>
    <s v="Kapalı"/>
    <s v="YUSUF ALDEMİR (ALDEMİR BİLİŞİM HİZMETLERİ VE DANIŞMANLIK)"/>
    <s v="WPY.02.001"/>
    <s v="WebPlus (Android) Satış Temsilcisi Lisansı"/>
    <s v="Univera - Kanal"/>
    <x v="20"/>
    <s v="Enroute"/>
    <s v="Webplus"/>
    <n v="4550"/>
    <s v="TRY"/>
    <n v="2"/>
    <s v="Adet"/>
    <n v="9100"/>
    <s v="TRY"/>
    <n v="0"/>
    <s v="TRY"/>
    <n v="9100"/>
    <s v="TRY"/>
    <n v="9100"/>
    <s v="TRY"/>
    <n v="1000004207"/>
    <m/>
    <m/>
    <s v="Aldemir Bilişim"/>
    <s v="Mevcut Müşteri"/>
    <s v="Yeni Satış"/>
    <s v="Lisans"/>
    <s v="Lisans Satışı"/>
    <s v="Diğer"/>
    <s v="Kanal Satış"/>
    <s v="Aldemir"/>
    <s v="Yurt İçi"/>
    <s v="Türkiye"/>
    <s v="Merkez"/>
  </r>
  <r>
    <s v="e4c38a65"/>
    <d v="2026-01-20T00:00:00"/>
    <x v="469"/>
    <s v="Q1"/>
    <x v="2"/>
    <x v="0"/>
    <s v="Kapalı"/>
    <s v="GIDA PORT IÇECEK SANAYI TICARET LIMITED SIRKETI"/>
    <s v="UH.01.002"/>
    <s v="Unidox Kontör"/>
    <s v="Univera Kontör Satışı"/>
    <x v="23"/>
    <s v="E-Dönüşüm"/>
    <s v="Uni-Dox"/>
    <n v="3.54"/>
    <s v="TRY"/>
    <n v="10000"/>
    <s v="Adet"/>
    <n v="35400"/>
    <s v="TRY"/>
    <n v="0"/>
    <s v="TRY"/>
    <n v="35400"/>
    <s v="TRY"/>
    <n v="-354214600"/>
    <s v="TRY"/>
    <n v="1000004218"/>
    <m/>
    <m/>
    <s v="Gıda Port"/>
    <s v="Yeni Müşteri"/>
    <s v="Yeni Satış"/>
    <s v="Kontor"/>
    <s v="Kontor Satışı"/>
    <s v="Diğer"/>
    <s v="Univera Satış"/>
    <s v="Saha Satış"/>
    <s v="Yurt İçi"/>
    <s v="Türkiye"/>
    <s v="Merkez"/>
  </r>
  <r>
    <s v="e26f6393"/>
    <d v="2026-01-01T00:00:00"/>
    <x v="469"/>
    <s v="Q1"/>
    <x v="2"/>
    <x v="0"/>
    <s v="Kapalı"/>
    <s v="Shell &amp; Turcas Petrol A.Ş."/>
    <s v="OH.02.001"/>
    <s v="Outsource Yazılım Bakımı Hizmeti"/>
    <s v="Univera - Shell Bee"/>
    <x v="13"/>
    <s v="Enroute"/>
    <s v="Outsource - Hizmet"/>
    <n v="307725"/>
    <s v="TRY"/>
    <n v="1"/>
    <s v="Yıl"/>
    <n v="307725"/>
    <s v="TRY"/>
    <n v="0"/>
    <s v="TRY"/>
    <n v="307725"/>
    <s v="TRY"/>
    <n v="307725"/>
    <s v="TRY"/>
    <n v="1000004215"/>
    <m/>
    <m/>
    <s v="Shell"/>
    <s v="Mevcut Müşteri"/>
    <s v="Yenileme"/>
    <s v="Hizmet"/>
    <s v="Bakım ve Destek Hizmeti"/>
    <s v="Diğer"/>
    <s v="Univera Satış"/>
    <s v="Saha Satış"/>
    <s v="Yurt İçi"/>
    <s v="Türkiye"/>
    <s v="Merkez"/>
  </r>
  <r>
    <s v="2f5d1784"/>
    <d v="2026-01-14T00:00:00"/>
    <x v="469"/>
    <s v="Q1"/>
    <x v="2"/>
    <x v="0"/>
    <s v="Kapalı"/>
    <s v="Mey İçki Sanayi ve Ticaret A.Ş."/>
    <s v="EH.02.001"/>
    <s v="EnRoute Panorama - Yazılım Bakımı, Yaşatma ve Merkezi Destek Hizmeti"/>
    <s v="Univera - Mey İçki"/>
    <x v="18"/>
    <s v="Enroute"/>
    <s v="Enroute"/>
    <n v="368610"/>
    <s v="TRY"/>
    <n v="1"/>
    <s v="Yıl"/>
    <n v="368610"/>
    <s v="TRY"/>
    <n v="0"/>
    <s v="TRY"/>
    <n v="368610"/>
    <s v="TRY"/>
    <n v="368610"/>
    <s v="TRY"/>
    <n v="1000004208"/>
    <m/>
    <m/>
    <s v="Mey İçki"/>
    <s v="Mevcut Müşteri"/>
    <s v="Yenileme"/>
    <s v="Hizmet"/>
    <s v="Bakım ve Destek Hizmeti"/>
    <s v="Key Account"/>
    <s v="Univera Satış"/>
    <s v="Saha Satış"/>
    <s v="Yurt İçi"/>
    <s v="Türkiye"/>
    <s v="Merkez"/>
  </r>
  <r>
    <s v="8946b85d"/>
    <d v="2026-01-20T00:00:00"/>
    <x v="469"/>
    <s v="Q1"/>
    <x v="2"/>
    <x v="0"/>
    <s v="Kapalı"/>
    <s v="Mey İçki Sanayi ve Ticaret A.Ş."/>
    <s v="EH.03.003"/>
    <s v="EnRoute Panorama - Uzman Destek Hizmeti"/>
    <s v="Univera - Mey İçki"/>
    <x v="18"/>
    <s v="Enroute"/>
    <s v="Enterprise"/>
    <n v="180000"/>
    <s v="TRY"/>
    <n v="1"/>
    <s v="Ay"/>
    <n v="180000"/>
    <s v="TRY"/>
    <n v="0"/>
    <s v="TRY"/>
    <n v="180000"/>
    <s v="TRY"/>
    <n v="180000"/>
    <s v="TRY"/>
    <n v="1000004213"/>
    <m/>
    <m/>
    <s v="Mey İçki"/>
    <s v="Mevcut Müşteri"/>
    <s v="Yenileme"/>
    <s v="Hizmet"/>
    <s v="Uzman Destek Hizmeti"/>
    <s v="Key Account"/>
    <s v="Univera Satış"/>
    <s v="Saha Satış"/>
    <s v="Yurt İçi"/>
    <s v="Türkiye"/>
    <s v="Merkez"/>
  </r>
  <r>
    <s v="1cce34f8"/>
    <d v="2026-01-20T00:00:00"/>
    <x v="469"/>
    <s v="Q1"/>
    <x v="2"/>
    <x v="0"/>
    <s v="Kapalı"/>
    <s v="Mey İçki Sanayi ve Ticaret A.Ş."/>
    <s v="EH.06.001"/>
    <s v="EnRoute Panorama - Hosting Hizmeti"/>
    <s v="Univera - Mey İçki"/>
    <x v="18"/>
    <s v="Hosting"/>
    <s v="Enroute"/>
    <n v="389007"/>
    <s v="TRY"/>
    <n v="1"/>
    <s v="Yıl"/>
    <n v="389007"/>
    <s v="TRY"/>
    <n v="0"/>
    <s v="TRY"/>
    <n v="389007"/>
    <s v="TRY"/>
    <n v="389007"/>
    <s v="TRY"/>
    <n v="1000004211"/>
    <m/>
    <m/>
    <s v="Mey İçki"/>
    <s v="Mevcut Müşteri"/>
    <s v="Yenileme"/>
    <s v="Hizmet"/>
    <s v="Hosting"/>
    <s v="Key Account"/>
    <s v="Univera Satış"/>
    <s v="Saha Satış"/>
    <s v="Yurt İçi"/>
    <s v="Türkiye"/>
    <s v="Merkez"/>
  </r>
  <r>
    <s v="71499e4a"/>
    <d v="2026-01-21T00:00:00"/>
    <x v="470"/>
    <s v="Q1"/>
    <x v="2"/>
    <x v="0"/>
    <s v="Kapalı"/>
    <s v="BROWN FORMAN İÇKİ TİC. LTD. ŞTİ."/>
    <s v="EH.02.001"/>
    <s v="EnRoute Panorama - Yazılım Bakımı, Yaşatma ve Merkezi Destek Hizmeti"/>
    <s v="Univera - Brown Forman"/>
    <x v="12"/>
    <s v="Enroute"/>
    <s v="Enterprise"/>
    <n v="50050"/>
    <s v="TRY"/>
    <n v="1"/>
    <s v="Yıl"/>
    <n v="50050"/>
    <s v="TRY"/>
    <n v="0"/>
    <s v="TRY"/>
    <n v="50050"/>
    <s v="TRY"/>
    <n v="50050"/>
    <s v="TRY"/>
    <n v="1000004236"/>
    <m/>
    <m/>
    <s v="Brown Forman"/>
    <s v="Mevcut Müşteri"/>
    <s v="Yeni Satış"/>
    <s v="Hizmet"/>
    <s v="Bakım ve Destek Hizmeti"/>
    <s v="Key Account"/>
    <s v="Univera Satış"/>
    <s v="Saha Satış"/>
    <s v="Yurt İçi"/>
    <s v="Türkiye"/>
    <s v="Merkez"/>
  </r>
  <r>
    <n v="39384985"/>
    <d v="2026-01-21T00:00:00"/>
    <x v="470"/>
    <s v="Q1"/>
    <x v="2"/>
    <x v="0"/>
    <s v="Kapalı"/>
    <s v="OCAKLAR ET VE SÜT ÜRÜNLERİ PAZARLAMA LTD.ŞTİ"/>
    <s v="EH.02.001"/>
    <s v="EnRoute Panorama - Yazılım Bakımı, Yaşatma ve Merkezi Destek Hizmeti"/>
    <s v="Univera - Eruslu Sağlık"/>
    <x v="13"/>
    <s v="Enroute"/>
    <s v="Enterprise"/>
    <n v="3872.88"/>
    <s v="TRY"/>
    <n v="1"/>
    <s v="Yıl"/>
    <n v="3872.88"/>
    <s v="TRY"/>
    <n v="0"/>
    <s v="TRY"/>
    <n v="3872.88"/>
    <s v="TRY"/>
    <n v="3872.88"/>
    <s v="TRY"/>
    <n v="1000004237"/>
    <m/>
    <m/>
    <s v="Eruslu"/>
    <s v="Mevcut Müşteri"/>
    <s v="Yeni Satış"/>
    <s v="Hizmet"/>
    <s v="Bakım ve Destek Hizmeti"/>
    <s v="Diğer"/>
    <s v="Univera Satış"/>
    <s v="Saha Satış"/>
    <s v="Yurt İçi"/>
    <s v="Türkiye"/>
    <s v="Dist"/>
  </r>
  <r>
    <s v="71499e4a"/>
    <d v="2026-01-21T00:00:00"/>
    <x v="470"/>
    <s v="Q1"/>
    <x v="2"/>
    <x v="0"/>
    <s v="Kapalı"/>
    <s v="BROWN FORMAN İÇKİ TİC. LTD. ŞTİ."/>
    <s v="EYS.01.014"/>
    <s v="EnRoute Panorama - Platform Back Office Kullanıcı Lisansı"/>
    <s v="Univera - Brown Forman"/>
    <x v="12"/>
    <s v="Enroute"/>
    <s v="Standart"/>
    <n v="22750"/>
    <s v="TRY"/>
    <n v="10"/>
    <s v="Adet"/>
    <n v="227500"/>
    <s v="TRY"/>
    <n v="0"/>
    <s v="TRY"/>
    <n v="227500"/>
    <s v="TRY"/>
    <n v="227500"/>
    <s v="TRY"/>
    <n v="1000004236"/>
    <m/>
    <m/>
    <s v="Brown Forman"/>
    <s v="Mevcut Müşteri"/>
    <s v="Yeni Satış"/>
    <s v="Lisans"/>
    <s v="Lisans Satışı"/>
    <s v="Key Account"/>
    <s v="Univera Satış"/>
    <s v="Saha Satış"/>
    <s v="Yurt İçi"/>
    <s v="Türkiye"/>
    <s v="Merkez"/>
  </r>
  <r>
    <n v="39384985"/>
    <d v="2026-01-21T00:00:00"/>
    <x v="470"/>
    <s v="Q1"/>
    <x v="2"/>
    <x v="0"/>
    <s v="Kapalı"/>
    <s v="OCAKLAR ET VE SÜT ÜRÜNLERİ PAZARLAMA LTD.ŞTİ"/>
    <s v="EYS.02.011"/>
    <s v="EnRoute Panorama - Panel - Çoklu Proje Birleştirme Mobil Uygulama Lisansı"/>
    <s v="Univera - Eruslu Sağlık"/>
    <x v="13"/>
    <s v="Enroute"/>
    <s v="Standart"/>
    <n v="17604"/>
    <s v="TRY"/>
    <n v="1"/>
    <s v="Adet"/>
    <n v="17604"/>
    <s v="TRY"/>
    <n v="0"/>
    <s v="TRY"/>
    <n v="17604"/>
    <s v="TRY"/>
    <n v="17604"/>
    <s v="TRY"/>
    <n v="1000004237"/>
    <m/>
    <m/>
    <s v="Eruslu"/>
    <s v="Mevcut Müşteri"/>
    <s v="Yeni Satış"/>
    <s v="Lisans"/>
    <s v="Lisans Satışı"/>
    <s v="Diğer"/>
    <s v="Univera Satış"/>
    <s v="Saha Satış"/>
    <s v="Yurt İçi"/>
    <s v="Türkiye"/>
    <s v="Dist"/>
  </r>
  <r>
    <s v="eec79b59"/>
    <d v="2026-01-22T00:00:00"/>
    <x v="471"/>
    <s v="Q1"/>
    <x v="2"/>
    <x v="0"/>
    <s v="Kapalı"/>
    <s v="PERNOD RICARD İSTANBUL İÇ VE DIŞ TİC. LTD. ŞTİ"/>
    <s v="EH.03.003"/>
    <s v="EnRoute Panorama - Uzman Destek Hizmeti"/>
    <s v="Univera - Pernod Ricard"/>
    <x v="13"/>
    <s v="Enroute"/>
    <s v="Enterprise"/>
    <n v="200000"/>
    <s v="TRY"/>
    <n v="1"/>
    <s v="Ay"/>
    <n v="200000"/>
    <s v="TRY"/>
    <n v="0"/>
    <s v="TRY"/>
    <n v="200000"/>
    <s v="TRY"/>
    <n v="200000"/>
    <s v="TRY"/>
    <n v="1000004260"/>
    <m/>
    <m/>
    <s v="Pernod Ricard"/>
    <s v="Mevcut Müşteri"/>
    <s v="Yenileme"/>
    <s v="Hizmet"/>
    <s v="Uzman Destek Hizmeti"/>
    <s v="Key Account"/>
    <s v="Univera Satış"/>
    <s v="Saha Satış"/>
    <s v="Yurt İçi"/>
    <s v="Türkiye"/>
    <s v="Merkez"/>
  </r>
  <r>
    <s v="e925fddf"/>
    <d v="2026-01-22T00:00:00"/>
    <x v="471"/>
    <s v="Q1"/>
    <x v="2"/>
    <x v="0"/>
    <s v="Kapalı"/>
    <s v="Haribo Şekerleme Tic. Ltd. Şti."/>
    <s v="EH.06.001"/>
    <s v="EnRoute Panorama - Hosting Hizmeti"/>
    <s v="Univera - Haribo"/>
    <x v="13"/>
    <s v="Hosting"/>
    <s v="Enroute"/>
    <n v="4403"/>
    <s v="USD"/>
    <n v="3"/>
    <s v="Yıl"/>
    <n v="13209"/>
    <s v="USD"/>
    <n v="0"/>
    <s v="USD"/>
    <n v="571875.73"/>
    <s v="TRY"/>
    <n v="571875.73"/>
    <s v="TRY"/>
    <n v="1000004255"/>
    <m/>
    <m/>
    <s v="Haribo"/>
    <s v="Mevcut Müşteri"/>
    <s v="Yenileme"/>
    <s v="Hizmet"/>
    <s v="Hosting"/>
    <s v="Key Account"/>
    <s v="Univera Satış"/>
    <s v="Saha Satış"/>
    <s v="Yurt İçi"/>
    <s v="Türkiye"/>
    <s v="Merkez"/>
  </r>
  <r>
    <s v="6a99d343"/>
    <d v="2026-01-21T00:00:00"/>
    <x v="472"/>
    <s v="Q1"/>
    <x v="2"/>
    <x v="0"/>
    <s v="Kapalı"/>
    <s v="Erza Gıda A.ş"/>
    <s v="UH.01.002"/>
    <s v="Unidox Kontör"/>
    <s v="Univera Kontör Satışı"/>
    <x v="21"/>
    <s v="E-Dönüşüm"/>
    <s v="Uni-Dox"/>
    <n v="4"/>
    <s v="TRY"/>
    <n v="20000"/>
    <s v="Adet"/>
    <n v="80000"/>
    <s v="TRY"/>
    <n v="0"/>
    <s v="TRY"/>
    <n v="80000"/>
    <s v="TRY"/>
    <n v="80000"/>
    <s v="TRY"/>
    <n v="1000004271"/>
    <m/>
    <m/>
    <s v="Mey İçki"/>
    <s v="Mevcut Müşteri"/>
    <s v="Yeni Satış"/>
    <s v="Kontor"/>
    <s v="Kontor Satışı"/>
    <s v="Diğer"/>
    <s v="Univera Satış"/>
    <s v="Saha Satış"/>
    <s v="Yurt İçi"/>
    <s v="Türkiye"/>
    <s v="Dist"/>
  </r>
  <r>
    <s v="d2d3fb08"/>
    <d v="2026-01-23T00:00:00"/>
    <x v="472"/>
    <s v="Q1"/>
    <x v="2"/>
    <x v="0"/>
    <s v="Kapalı"/>
    <s v="ROYAL CANIN TURKEY EVCİL HAYVAN ÜRÜNLERİ TİC. LTD. ŞTİ."/>
    <s v="EH.02.001"/>
    <s v="EnRoute Panorama - Yazılım Bakımı, Yaşatma ve Merkezi Destek Hizmeti"/>
    <s v="Univera - Royal Canin"/>
    <x v="12"/>
    <s v="Enroute"/>
    <s v="Enterprise"/>
    <n v="4766.67"/>
    <s v="TRY"/>
    <n v="1"/>
    <s v="Yıl"/>
    <n v="4766.67"/>
    <s v="TRY"/>
    <n v="0"/>
    <s v="TRY"/>
    <n v="4766.67"/>
    <s v="TRY"/>
    <n v="4766.67"/>
    <s v="TRY"/>
    <n v="1000004266"/>
    <m/>
    <m/>
    <s v="Royal Canin"/>
    <s v="Mevcut Müşteri"/>
    <s v="Yeni Satış"/>
    <s v="Hizmet"/>
    <s v="Bakım ve Destek Hizmeti"/>
    <s v="Diğer"/>
    <s v="Univera Satış"/>
    <s v="Saha Satış"/>
    <s v="Yurt İçi"/>
    <s v="Türkiye"/>
    <s v="Merkez"/>
  </r>
  <r>
    <s v="702ad9b0"/>
    <d v="2026-01-23T00:00:00"/>
    <x v="472"/>
    <s v="Q1"/>
    <x v="2"/>
    <x v="0"/>
    <s v="Kapalı"/>
    <s v="ABC DETERJAN SANAYİ VE TİCARET ANONİM ŞİRKETİ"/>
    <s v="EH.02.001"/>
    <s v="EnRoute Panorama - Yazılım Bakımı, Yaşatma ve Merkezi Destek Hizmeti"/>
    <s v="Univera - ABC Deterjan"/>
    <x v="12"/>
    <s v="Enroute"/>
    <s v="Enterprise"/>
    <n v="77484"/>
    <s v="TRY"/>
    <n v="1"/>
    <s v="Yıl"/>
    <n v="77484"/>
    <s v="TRY"/>
    <n v="0"/>
    <s v="TRY"/>
    <n v="77484"/>
    <s v="TRY"/>
    <n v="77484"/>
    <s v="TRY"/>
    <n v="1000004268"/>
    <m/>
    <m/>
    <s v="ABC Deterjan"/>
    <s v="Yeni Müşteri"/>
    <s v="Yeni Satış"/>
    <s v="Hizmet"/>
    <s v="Bakım ve Destek Hizmeti"/>
    <s v="Diğer"/>
    <s v="Univera Satış"/>
    <s v="Saha Satış"/>
    <s v="Yurt İçi"/>
    <s v="Türkiye"/>
    <s v="Merkez"/>
  </r>
  <r>
    <s v="702ad9b0"/>
    <d v="2026-01-23T00:00:00"/>
    <x v="472"/>
    <s v="Q1"/>
    <x v="2"/>
    <x v="0"/>
    <s v="Kapalı"/>
    <s v="ABC DETERJAN SANAYİ VE TİCARET ANONİM ŞİRKETİ"/>
    <s v="EH.05.002"/>
    <s v="EnRoute Panorama - Rapor Geliştirme Hizmeti"/>
    <s v="Univera - ABC Deterjan"/>
    <x v="12"/>
    <s v="Enroute"/>
    <s v="Enterprise"/>
    <n v="24500"/>
    <s v="TRY"/>
    <n v="9"/>
    <s v="K/Gün"/>
    <n v="220500"/>
    <s v="TRY"/>
    <n v="44100"/>
    <s v="TRY"/>
    <n v="176400"/>
    <s v="TRY"/>
    <n v="176400"/>
    <s v="TRY"/>
    <n v="1000004268"/>
    <m/>
    <m/>
    <s v="ABC Deterjan"/>
    <s v="Yeni Müşteri"/>
    <s v="Yeni Satış"/>
    <s v="Hizmet"/>
    <s v="Rapor Geliştirme"/>
    <s v="Diğer"/>
    <s v="Univera Satış"/>
    <s v="Saha Satış"/>
    <s v="Yurt İçi"/>
    <s v="Türkiye"/>
    <s v="Merkez"/>
  </r>
  <r>
    <s v="d2d3fb08"/>
    <d v="2026-01-23T00:00:00"/>
    <x v="472"/>
    <s v="Q1"/>
    <x v="2"/>
    <x v="0"/>
    <s v="Kapalı"/>
    <s v="ROYAL CANIN TURKEY EVCİL HAYVAN ÜRÜNLERİ TİC. LTD. ŞTİ."/>
    <s v="EYS.02.033"/>
    <s v="EnRoute Panorama - Mobil Kullanıcı Lisansı"/>
    <s v="Univera - Royal Canin"/>
    <x v="12"/>
    <s v="Enroute"/>
    <s v="Standart"/>
    <n v="10400"/>
    <s v="TRY"/>
    <n v="5"/>
    <s v="Adet"/>
    <n v="52000"/>
    <s v="TRY"/>
    <n v="0"/>
    <s v="TRY"/>
    <n v="52000"/>
    <s v="TRY"/>
    <n v="52000"/>
    <s v="TRY"/>
    <n v="1000004266"/>
    <m/>
    <m/>
    <s v="Royal Canin"/>
    <s v="Mevcut Müşteri"/>
    <s v="Yeni Satış"/>
    <s v="Lisans"/>
    <s v="Lisans Satışı"/>
    <s v="Diğer"/>
    <s v="Univera Satış"/>
    <s v="Saha Satış"/>
    <s v="Yurt İçi"/>
    <s v="Türkiye"/>
    <s v="Merkez"/>
  </r>
  <r>
    <s v="702ad9b0"/>
    <d v="2026-01-23T00:00:00"/>
    <x v="472"/>
    <s v="Q1"/>
    <x v="2"/>
    <x v="0"/>
    <s v="Kapalı"/>
    <s v="ABC DETERJAN SANAYİ VE TİCARET ANONİM ŞİRKETİ"/>
    <s v="EH.01.003"/>
    <s v="EnRoute Panorama - Kurulum ve Eğitim Hizmeti"/>
    <s v="Univera - ABC Deterjan"/>
    <x v="12"/>
    <s v="Enroute"/>
    <s v="Enterprise"/>
    <n v="24500"/>
    <s v="TRY"/>
    <n v="10"/>
    <s v="K/Gün"/>
    <n v="245000"/>
    <s v="TRY"/>
    <n v="49000"/>
    <s v="TRY"/>
    <n v="196000"/>
    <s v="TRY"/>
    <n v="196000"/>
    <s v="TRY"/>
    <n v="1000004268"/>
    <m/>
    <m/>
    <s v="ABC Deterjan"/>
    <s v="Yeni Müşteri"/>
    <s v="Yeni Satış"/>
    <s v="Hizmet"/>
    <s v="Kurulum ve Eğitim"/>
    <s v="Diğer"/>
    <s v="Univera Satış"/>
    <s v="Saha Satış"/>
    <s v="Yurt İçi"/>
    <s v="Türkiye"/>
    <s v="Merkez"/>
  </r>
  <r>
    <s v="702ad9b0"/>
    <d v="2026-01-23T00:00:00"/>
    <x v="472"/>
    <s v="Q1"/>
    <x v="2"/>
    <x v="0"/>
    <s v="Kapalı"/>
    <s v="ABC DETERJAN SANAYİ VE TİCARET ANONİM ŞİRKETİ"/>
    <s v="EH.01.003"/>
    <s v="EnRoute Panorama - Kurulum ve Eğitim Hizmeti"/>
    <s v="Univera - ABC Deterjan"/>
    <x v="12"/>
    <s v="Enroute"/>
    <s v="Enterprise"/>
    <n v="16800"/>
    <s v="TRY"/>
    <n v="35"/>
    <s v="K/Gün"/>
    <n v="588000"/>
    <s v="TRY"/>
    <n v="117600"/>
    <s v="TRY"/>
    <n v="470400"/>
    <s v="TRY"/>
    <n v="470400"/>
    <s v="TRY"/>
    <n v="1000004268"/>
    <m/>
    <m/>
    <s v="ABC Deterjan"/>
    <s v="Yeni Müşteri"/>
    <s v="Yeni Satış"/>
    <s v="Hizmet"/>
    <s v="Kurulum ve Eğitim"/>
    <s v="Diğer"/>
    <s v="Univera Satış"/>
    <s v="Saha Satış"/>
    <s v="Yurt İçi"/>
    <s v="Türkiye"/>
    <s v="Merkez"/>
  </r>
  <r>
    <s v="7b090385"/>
    <d v="2026-01-23T00:00:00"/>
    <x v="472"/>
    <s v="Q1"/>
    <x v="2"/>
    <x v="0"/>
    <s v="Kapalı"/>
    <s v="ABC DETERJAN SANAYİ VE TİCARET ANONİM ŞİRKETİ"/>
    <s v="EH.06.001"/>
    <s v="EnRoute Panorama - Hosting Hizmeti"/>
    <s v="Univera - ABC Deterjan"/>
    <x v="12"/>
    <s v="Hosting"/>
    <s v="Enroute"/>
    <n v="250000"/>
    <s v="TRY"/>
    <n v="1"/>
    <s v="Yıl"/>
    <n v="250000"/>
    <s v="TRY"/>
    <n v="0"/>
    <s v="TRY"/>
    <n v="250000"/>
    <s v="TRY"/>
    <n v="250000"/>
    <s v="TRY"/>
    <n v="1000004267"/>
    <m/>
    <m/>
    <s v="ABC Deterjan"/>
    <s v="Yeni Müşteri"/>
    <s v="Yeni Satış"/>
    <s v="Hizmet"/>
    <s v="Hosting"/>
    <s v="Diğer"/>
    <s v="Univera Satış"/>
    <s v="Saha Satış"/>
    <s v="Yurt İçi"/>
    <s v="Türkiye"/>
    <s v="Merkez"/>
  </r>
  <r>
    <s v="b475783b"/>
    <d v="2026-01-26T00:00:00"/>
    <x v="473"/>
    <s v="Q1"/>
    <x v="2"/>
    <x v="0"/>
    <s v="Kapalı"/>
    <s v="Altıparmak Gıda San. ve Tic. A.Ş."/>
    <s v="EY.03.001"/>
    <s v="ENROUTE PANORAMA PAAS LİSANSI (KİRALAMA HİZMETİ)"/>
    <s v="Univera - Altıparmak-Balparmak"/>
    <x v="18"/>
    <s v="Enroute"/>
    <s v="Standart"/>
    <n v="56364.44"/>
    <s v="TRY"/>
    <n v="1"/>
    <s v="Adet"/>
    <n v="56364.44"/>
    <s v="TRY"/>
    <n v="0"/>
    <s v="TRY"/>
    <n v="56364.44"/>
    <s v="TRY"/>
    <n v="56364.44"/>
    <s v="TRY"/>
    <n v="1000004282"/>
    <m/>
    <m/>
    <s v="Balparmak"/>
    <s v="Mevcut Müşteri"/>
    <s v="Yenileme"/>
    <s v="Lisans"/>
    <s v="Lisans Kiralama"/>
    <s v="Diğer"/>
    <s v="Univera Satış"/>
    <s v="Saha Satış"/>
    <s v="Yurt İçi"/>
    <s v="Türkiye"/>
    <s v="Merkez"/>
  </r>
  <r>
    <s v="7ff0c826"/>
    <d v="2026-01-26T00:00:00"/>
    <x v="473"/>
    <s v="Q1"/>
    <x v="2"/>
    <x v="0"/>
    <s v="Kapalı"/>
    <s v="WEITNAUER DIŞ TİCARET A.Ş"/>
    <s v="EY.04.006"/>
    <s v="EnRoute Panorama - Kullanıcı Lisansları Kiralama Hizmeti"/>
    <s v="Univera - Weitnauer"/>
    <x v="12"/>
    <s v="Enroute"/>
    <s v="Enterprise"/>
    <n v="842.56"/>
    <s v="TRY"/>
    <n v="5"/>
    <s v="Ay"/>
    <n v="4212.8"/>
    <s v="TRY"/>
    <n v="0"/>
    <s v="TRY"/>
    <n v="4212.8"/>
    <s v="TRY"/>
    <n v="4212.8"/>
    <s v="TRY"/>
    <n v="1000004300"/>
    <m/>
    <m/>
    <s v="Weithnauer"/>
    <s v="Mevcut Müşteri"/>
    <s v="Yenileme"/>
    <s v="Lisans"/>
    <s v="Lisans Kiralama"/>
    <s v="Diğer"/>
    <s v="Univera Satış"/>
    <s v="Saha Satış"/>
    <s v="Yurt İçi"/>
    <s v="Türkiye"/>
    <s v="Merkez"/>
  </r>
  <r>
    <s v="f90fad64"/>
    <d v="2026-01-27T00:00:00"/>
    <x v="474"/>
    <s v="Q1"/>
    <x v="2"/>
    <x v="0"/>
    <s v="Kapalı"/>
    <s v="MATRIKS BİLGİSAYAR SİSTEMLERİ LTD.ŞTİ"/>
    <s v="WPH.02.001"/>
    <s v="WebPlus Yazılım Bakımı Hizmeti"/>
    <s v="Univera - Kanal"/>
    <x v="20"/>
    <s v="Enroute"/>
    <s v="Webplus"/>
    <n v="25526"/>
    <s v="TRY"/>
    <n v="1"/>
    <s v="Yıl"/>
    <n v="25526"/>
    <s v="TRY"/>
    <n v="0"/>
    <s v="TRY"/>
    <n v="25526"/>
    <s v="TRY"/>
    <n v="25526"/>
    <s v="TRY"/>
    <n v="1000004311"/>
    <m/>
    <m/>
    <s v="Matriks"/>
    <s v="Mevcut Müşteri"/>
    <s v="Yeni Satış"/>
    <s v="Hizmet"/>
    <s v="Bakım ve Destek Hizmeti"/>
    <s v="Diğer"/>
    <s v="Kanal Satış"/>
    <s v="Matriks"/>
    <s v="Yurt İçi"/>
    <s v="Türkiye"/>
    <s v="Merkez"/>
  </r>
  <r>
    <s v="f90fad64"/>
    <d v="2026-01-27T00:00:00"/>
    <x v="474"/>
    <s v="Q1"/>
    <x v="2"/>
    <x v="0"/>
    <s v="Kapalı"/>
    <s v="MATRIKS BİLGİSAYAR SİSTEMLERİ LTD.ŞTİ"/>
    <s v="WPY.01.007"/>
    <s v="WebPlus E-Dönüşüm Lisansı"/>
    <s v="Univera - Kanal"/>
    <x v="20"/>
    <s v="Enroute"/>
    <s v="Webplus"/>
    <n v="14300"/>
    <s v="TRY"/>
    <n v="1"/>
    <s v="Adet"/>
    <n v="14300"/>
    <s v="TRY"/>
    <n v="0"/>
    <s v="TRY"/>
    <n v="14300"/>
    <s v="TRY"/>
    <n v="14300"/>
    <s v="TRY"/>
    <n v="1000004311"/>
    <m/>
    <m/>
    <s v="Matriks"/>
    <s v="Mevcut Müşteri"/>
    <s v="Yeni Satış"/>
    <s v="Lisans"/>
    <s v="Lisans Satışı"/>
    <s v="Diğer"/>
    <s v="Kanal Satış"/>
    <s v="Matriks"/>
    <s v="Yurt İçi"/>
    <s v="Türkiye"/>
    <s v="Merkez"/>
  </r>
  <r>
    <s v="f90fad64"/>
    <d v="2026-01-27T00:00:00"/>
    <x v="474"/>
    <s v="Q1"/>
    <x v="2"/>
    <x v="0"/>
    <s v="Kapalı"/>
    <s v="MATRIKS BİLGİSAYAR SİSTEMLERİ LTD.ŞTİ"/>
    <s v="WPY.01.005"/>
    <s v="WebPlus Distribution Satış-Dağıtım Yazılımı (Standart)"/>
    <s v="Univera - Kanal"/>
    <x v="20"/>
    <s v="Enroute"/>
    <s v="Webplus"/>
    <n v="52000"/>
    <s v="TRY"/>
    <n v="1"/>
    <s v="Adet"/>
    <n v="52000"/>
    <s v="TRY"/>
    <n v="0"/>
    <s v="TRY"/>
    <n v="52000"/>
    <s v="TRY"/>
    <n v="52000"/>
    <s v="TRY"/>
    <n v="1000004311"/>
    <m/>
    <m/>
    <s v="Matriks"/>
    <s v="Mevcut Müşteri"/>
    <s v="Yeni Satış"/>
    <s v="Lisans"/>
    <s v="Lisans Satışı"/>
    <s v="Diğer"/>
    <s v="Kanal Satış"/>
    <s v="Matriks"/>
    <s v="Yurt İçi"/>
    <s v="Türkiye"/>
    <s v="Merkez"/>
  </r>
  <r>
    <s v="f90fad64"/>
    <d v="2026-01-27T00:00:00"/>
    <x v="474"/>
    <s v="Q1"/>
    <x v="2"/>
    <x v="0"/>
    <s v="Kapalı"/>
    <s v="MATRIKS BİLGİSAYAR SİSTEMLERİ LTD.ŞTİ"/>
    <s v="WPY.02.001"/>
    <s v="WebPlus (Android) Satış Temsilcisi Lisansı"/>
    <s v="Univera - Kanal"/>
    <x v="20"/>
    <s v="Enroute"/>
    <s v="Webplus"/>
    <n v="4550"/>
    <s v="TRY"/>
    <n v="10"/>
    <s v="Adet"/>
    <n v="45500"/>
    <s v="TRY"/>
    <n v="0"/>
    <s v="TRY"/>
    <n v="45500"/>
    <s v="TRY"/>
    <n v="45500"/>
    <s v="TRY"/>
    <n v="1000004311"/>
    <m/>
    <m/>
    <s v="Matriks"/>
    <s v="Mevcut Müşteri"/>
    <s v="Yeni Satış"/>
    <s v="Lisans"/>
    <s v="Lisans Satışı"/>
    <s v="Diğer"/>
    <s v="Kanal Satış"/>
    <s v="Matriks"/>
    <s v="Yurt İçi"/>
    <s v="Türkiye"/>
    <s v="Merkez"/>
  </r>
  <r>
    <s v="f90fad64"/>
    <d v="2026-01-27T00:00:00"/>
    <x v="474"/>
    <s v="Q1"/>
    <x v="2"/>
    <x v="0"/>
    <s v="Kapalı"/>
    <s v="MATRIKS BİLGİSAYAR SİSTEMLERİ LTD.ŞTİ"/>
    <s v="WPY.01.003"/>
    <s v="Web Plus Ek Kullanıcı Lisansı (1 Kullanıcı)"/>
    <s v="Univera - Kanal"/>
    <x v="20"/>
    <s v="Enroute"/>
    <s v="Webplus"/>
    <n v="4225"/>
    <s v="TRY"/>
    <n v="1"/>
    <s v="Adet"/>
    <n v="4225"/>
    <s v="TRY"/>
    <n v="0"/>
    <s v="TRY"/>
    <n v="4225"/>
    <s v="TRY"/>
    <n v="4225"/>
    <s v="TRY"/>
    <n v="1000004311"/>
    <m/>
    <m/>
    <s v="Matriks"/>
    <s v="Mevcut Müşteri"/>
    <s v="Yeni Satış"/>
    <s v="Lisans"/>
    <s v="Lisans Satışı"/>
    <s v="Diğer"/>
    <s v="Kanal Satış"/>
    <s v="Matriks"/>
    <s v="Yurt İçi"/>
    <s v="Türkiye"/>
    <s v="Merkez"/>
  </r>
  <r>
    <s v="d82eefe2"/>
    <d v="2026-01-27T00:00:00"/>
    <x v="474"/>
    <s v="Q1"/>
    <x v="2"/>
    <x v="0"/>
    <s v="Kapalı"/>
    <s v="MİYA OTOMASYON VE BARKOD BILISIM SISTEMLERI SAN TİC. VE L.T.D. STI."/>
    <s v="UH.01.002"/>
    <s v="Unidox Kontör"/>
    <s v="Univera Kontör Satışı"/>
    <x v="20"/>
    <s v="E-Dönüşüm"/>
    <s v="Uni-Dox"/>
    <n v="8.33"/>
    <s v="TRY"/>
    <n v="2000"/>
    <s v="Adet"/>
    <n v="16660"/>
    <s v="TRY"/>
    <n v="4165"/>
    <s v="TRY"/>
    <n v="12495"/>
    <s v="TRY"/>
    <n v="12495"/>
    <s v="TRY"/>
    <n v="1000004329"/>
    <m/>
    <m/>
    <s v="Miya"/>
    <s v="Mevcut Müşteri"/>
    <s v="Yeni Satış"/>
    <s v="Kontor"/>
    <s v="Kontor Satışı"/>
    <s v="Diğer"/>
    <s v="Kanal Satış"/>
    <s v="Miya"/>
    <s v="Yurt İçi"/>
    <s v="Türkiye"/>
    <s v="Merkez"/>
  </r>
  <r>
    <s v="b8d1ed6a"/>
    <d v="2026-01-27T00:00:00"/>
    <x v="474"/>
    <s v="Q1"/>
    <x v="2"/>
    <x v="0"/>
    <s v="Kapalı"/>
    <s v="MİYA OTOMASYON VE BARKOD BILISIM SISTEMLERI SAN TİC. VE L.T.D. STI."/>
    <s v="UH.01.002"/>
    <s v="Unidox Kontör"/>
    <s v="Univera Kontör Satışı"/>
    <x v="20"/>
    <s v="E-Dönüşüm"/>
    <s v="Uni-Dox"/>
    <n v="4.78"/>
    <s v="TRY"/>
    <n v="10000"/>
    <s v="Adet"/>
    <n v="47800"/>
    <s v="TRY"/>
    <n v="11950"/>
    <s v="TRY"/>
    <n v="35850"/>
    <s v="TRY"/>
    <n v="35850"/>
    <s v="TRY"/>
    <n v="1000004326"/>
    <m/>
    <m/>
    <s v="Miya"/>
    <s v="Mevcut Müşteri"/>
    <s v="Yeni Satış"/>
    <s v="Kontor"/>
    <s v="Kontor Satışı"/>
    <s v="Diğer"/>
    <s v="Kanal Satış"/>
    <s v="Miya"/>
    <s v="Yurt İçi"/>
    <s v="Türkiye"/>
    <s v="Merkez"/>
  </r>
  <r>
    <s v="ddfa40e2"/>
    <d v="2026-01-27T00:00:00"/>
    <x v="474"/>
    <s v="Q1"/>
    <x v="2"/>
    <x v="0"/>
    <s v="Kapalı"/>
    <s v="MİYA OTOMASYON VE BARKOD BILISIM SISTEMLERI SAN TİC. VE L.T.D. STI."/>
    <s v="UH.01.002"/>
    <s v="Unidox Kontör"/>
    <s v="Univera Kontör Satışı"/>
    <x v="20"/>
    <s v="E-Dönüşüm"/>
    <s v="Uni-Dox"/>
    <n v="8.3000000000000007"/>
    <s v="TRY"/>
    <n v="2000"/>
    <s v="Adet"/>
    <n v="16600"/>
    <s v="TRY"/>
    <n v="4150"/>
    <s v="TRY"/>
    <n v="12450"/>
    <s v="TRY"/>
    <n v="12450"/>
    <s v="TRY"/>
    <n v="1000004321"/>
    <m/>
    <m/>
    <s v="Miya"/>
    <s v="Mevcut Müşteri"/>
    <s v="Yeni Satış"/>
    <s v="Kontor"/>
    <s v="Kontor Satışı"/>
    <s v="Diğer"/>
    <s v="Kanal Satış"/>
    <s v="Miya"/>
    <s v="Yurt İçi"/>
    <s v="Türkiye"/>
    <s v="Merkez"/>
  </r>
  <r>
    <s v="b85e6bc2"/>
    <d v="2026-01-27T00:00:00"/>
    <x v="474"/>
    <s v="Q1"/>
    <x v="2"/>
    <x v="0"/>
    <s v="Kapalı"/>
    <s v="Loreal Türkiye Kozmetik Tic. ve San. A.Ş."/>
    <s v="EH.02.001"/>
    <s v="EnRoute Panorama - Yazılım Bakımı, Yaşatma ve Merkezi Destek Hizmeti"/>
    <s v="Univera - Loreal Eczane"/>
    <x v="13"/>
    <s v="Enroute"/>
    <s v="Enterprise"/>
    <n v="19019"/>
    <s v="TRY"/>
    <n v="1"/>
    <s v="Yıl"/>
    <n v="19019"/>
    <s v="TRY"/>
    <n v="0"/>
    <s v="TRY"/>
    <n v="19019"/>
    <s v="TRY"/>
    <n v="19019"/>
    <s v="TRY"/>
    <n v="1000004331"/>
    <m/>
    <m/>
    <s v="Loreal"/>
    <s v="Mevcut Müşteri"/>
    <s v="Yeni Satış"/>
    <s v="Hizmet"/>
    <s v="Bakım ve Destek Hizmeti"/>
    <s v="Diğer"/>
    <s v="Univera Satış"/>
    <s v="Saha Satış"/>
    <s v="Yurt İçi"/>
    <s v="Türkiye"/>
    <s v="Merkez"/>
  </r>
  <r>
    <s v="58695cf0"/>
    <d v="2026-01-27T00:00:00"/>
    <x v="474"/>
    <s v="Q1"/>
    <x v="2"/>
    <x v="0"/>
    <s v="Kapalı"/>
    <s v="Loreal Türkiye Kozmetik Tic. ve San. A.Ş."/>
    <s v="EH.02.001"/>
    <s v="EnRoute Panorama - Yazılım Bakımı, Yaşatma ve Merkezi Destek Hizmeti"/>
    <s v="Univera - Loreal Eczane"/>
    <x v="13"/>
    <s v="Enroute"/>
    <s v="Enterprise"/>
    <n v="19019"/>
    <s v="TRY"/>
    <n v="1"/>
    <s v="Yıl"/>
    <n v="19019"/>
    <s v="TRY"/>
    <n v="0"/>
    <s v="TRY"/>
    <n v="19019"/>
    <s v="TRY"/>
    <n v="19019"/>
    <s v="TRY"/>
    <n v="1000004330"/>
    <m/>
    <m/>
    <s v="Loreal"/>
    <s v="Mevcut Müşteri"/>
    <s v="Yeni Satış"/>
    <s v="Hizmet"/>
    <s v="Bakım ve Destek Hizmeti"/>
    <s v="Diğer"/>
    <s v="Univera Satış"/>
    <s v="Saha Satış"/>
    <s v="Yurt İçi"/>
    <s v="Türkiye"/>
    <s v="Merkez"/>
  </r>
  <r>
    <s v="58695cf0"/>
    <d v="2026-01-27T00:00:00"/>
    <x v="474"/>
    <s v="Q1"/>
    <x v="2"/>
    <x v="0"/>
    <s v="Kapalı"/>
    <s v="Loreal Türkiye Kozmetik Tic. ve San. A.Ş."/>
    <s v="EH.01.003"/>
    <s v="EnRoute Panorama - Kurulum ve Eğitim Hizmeti"/>
    <s v="Univera - Loreal"/>
    <x v="13"/>
    <s v="Enroute"/>
    <s v="Enterprise"/>
    <n v="16800"/>
    <s v="TRY"/>
    <n v="1"/>
    <s v="K/Gün"/>
    <n v="16800"/>
    <s v="TRY"/>
    <n v="0"/>
    <s v="TRY"/>
    <n v="16800"/>
    <s v="TRY"/>
    <n v="16800"/>
    <s v="TRY"/>
    <n v="1000004330"/>
    <m/>
    <m/>
    <s v="Loreal"/>
    <s v="Mevcut Müşteri"/>
    <s v="Yeni Satış"/>
    <s v="Hizmet"/>
    <s v="Kurulum ve Eğitim"/>
    <s v="Diğer"/>
    <s v="Univera Satış"/>
    <s v="Saha Satış"/>
    <s v="Yurt İçi"/>
    <s v="Türkiye"/>
    <s v="Merkez"/>
  </r>
  <r>
    <s v="b85e6bc2"/>
    <d v="2026-01-27T00:00:00"/>
    <x v="474"/>
    <s v="Q1"/>
    <x v="2"/>
    <x v="0"/>
    <s v="Kapalı"/>
    <s v="Loreal Türkiye Kozmetik Tic. ve San. A.Ş."/>
    <s v="EH.01.003"/>
    <s v="EnRoute Panorama - Kurulum ve Eğitim Hizmeti"/>
    <s v="Univera - Loreal Eczane"/>
    <x v="13"/>
    <s v="Enroute"/>
    <s v="Enterprise"/>
    <n v="16800"/>
    <s v="TRY"/>
    <n v="1"/>
    <s v="K/Gün"/>
    <n v="16800"/>
    <s v="TRY"/>
    <n v="0"/>
    <s v="TRY"/>
    <n v="16800"/>
    <s v="TRY"/>
    <n v="16800"/>
    <s v="TRY"/>
    <n v="1000004331"/>
    <m/>
    <m/>
    <s v="Loreal"/>
    <s v="Mevcut Müşteri"/>
    <s v="Yeni Satış"/>
    <s v="Hizmet"/>
    <s v="Kurulum ve Eğitim"/>
    <s v="Diğer"/>
    <s v="Univera Satış"/>
    <s v="Saha Satış"/>
    <s v="Yurt İçi"/>
    <s v="Türkiye"/>
    <s v="Merkez"/>
  </r>
  <r>
    <s v="0d8b8212"/>
    <d v="2026-01-27T00:00:00"/>
    <x v="474"/>
    <s v="Q1"/>
    <x v="2"/>
    <x v="0"/>
    <s v="Kapalı"/>
    <s v="BEYAZ KAĞIT VE HİJYENİK TEMİZLİK ÜRÜNLERİ SAN.TİC.A.Ş."/>
    <s v="EH.06.001"/>
    <s v="EnRoute Panorama - Hosting Hizmeti"/>
    <s v="Univera - Beyaz Kağıt"/>
    <x v="13"/>
    <s v="Hosting"/>
    <s v="Enroute"/>
    <n v="40000"/>
    <s v="TRY"/>
    <n v="1"/>
    <s v="Yıl"/>
    <n v="40000"/>
    <s v="TRY"/>
    <n v="0"/>
    <s v="TRY"/>
    <n v="40000"/>
    <s v="TRY"/>
    <n v="40000"/>
    <s v="TRY"/>
    <n v="1000004324"/>
    <m/>
    <m/>
    <s v="Beyaz Kağıt"/>
    <s v="Yeni Müşteri"/>
    <s v="Yeni Satış"/>
    <s v="Hizmet"/>
    <s v="Hosting"/>
    <s v="Diğer"/>
    <s v="Univera Satış"/>
    <s v="Saha Satış"/>
    <s v="Yurt İçi"/>
    <s v="Türkiye"/>
    <s v="Merkez"/>
  </r>
  <r>
    <s v="58695cf0"/>
    <d v="2026-01-27T00:00:00"/>
    <x v="474"/>
    <s v="Q1"/>
    <x v="2"/>
    <x v="0"/>
    <s v="Kapalı"/>
    <s v="Loreal Türkiye Kozmetik Tic. ve San. A.Ş."/>
    <s v="EY.04.012"/>
    <s v="EnRoute Panorama - E-Dönüşüm Modül Lisansı"/>
    <s v="Univera - Loreal Eczane"/>
    <x v="13"/>
    <s v="E-Dönüşüm"/>
    <s v="E-Dönüşüm"/>
    <n v="37700"/>
    <s v="TRY"/>
    <n v="1"/>
    <s v="Adet"/>
    <n v="37700"/>
    <s v="TRY"/>
    <n v="0"/>
    <s v="TRY"/>
    <n v="37700"/>
    <s v="TRY"/>
    <n v="37700"/>
    <s v="TRY"/>
    <n v="1000004330"/>
    <m/>
    <m/>
    <s v="Loreal"/>
    <s v="Mevcut Müşteri"/>
    <s v="Yeni Satış"/>
    <s v="Lisans"/>
    <s v="Lisans Satışı"/>
    <s v="Diğer"/>
    <s v="Univera Satış"/>
    <s v="Saha Satış"/>
    <s v="Yurt İçi"/>
    <s v="Türkiye"/>
    <s v="Merkez"/>
  </r>
  <r>
    <s v="b85e6bc2"/>
    <d v="2026-01-27T00:00:00"/>
    <x v="474"/>
    <s v="Q1"/>
    <x v="2"/>
    <x v="0"/>
    <s v="Kapalı"/>
    <s v="Loreal Türkiye Kozmetik Tic. ve San. A.Ş."/>
    <s v="EY.04.012"/>
    <s v="EnRoute Panorama - E-Dönüşüm Modül Lisansı"/>
    <s v="Univera - Loreal Eczane"/>
    <x v="13"/>
    <s v="Enroute"/>
    <s v="Enterprise"/>
    <n v="37700"/>
    <s v="TRY"/>
    <n v="1"/>
    <s v="Adet"/>
    <n v="37700"/>
    <s v="TRY"/>
    <n v="0"/>
    <s v="TRY"/>
    <n v="37700"/>
    <s v="TRY"/>
    <n v="37700"/>
    <s v="TRY"/>
    <n v="1000004331"/>
    <m/>
    <m/>
    <s v="Loreal"/>
    <s v="Mevcut Müşteri"/>
    <s v="Yeni Satış"/>
    <s v="Lisans"/>
    <s v="Lisans Satışı"/>
    <s v="Diğer"/>
    <s v="Univera Satış"/>
    <s v="Saha Satış"/>
    <s v="Yurt İçi"/>
    <s v="Türkiye"/>
    <s v="Merkez"/>
  </r>
  <r>
    <s v="b85e6bc2"/>
    <d v="2026-01-27T00:00:00"/>
    <x v="474"/>
    <s v="Q1"/>
    <x v="2"/>
    <x v="0"/>
    <s v="Kapalı"/>
    <s v="Loreal Türkiye Kozmetik Tic. ve San. A.Ş."/>
    <s v="EY.01.021"/>
    <s v="EnRoute Panorama - Dağıtım Kanalı (Bayi/Distribütör/Şube) Lisansı"/>
    <s v="Univera - Loreal Eczane"/>
    <x v="13"/>
    <s v="Enroute"/>
    <s v="Enterprise"/>
    <n v="48750"/>
    <s v="TRY"/>
    <n v="1"/>
    <s v="Adet"/>
    <n v="48750"/>
    <s v="TRY"/>
    <n v="0"/>
    <s v="TRY"/>
    <n v="48750"/>
    <s v="TRY"/>
    <n v="48750"/>
    <s v="TRY"/>
    <n v="1000004331"/>
    <m/>
    <m/>
    <s v="Loreal"/>
    <s v="Mevcut Müşteri"/>
    <s v="Yeni Satış"/>
    <s v="Lisans"/>
    <s v="Lisans Satışı"/>
    <s v="Diğer"/>
    <s v="Univera Satış"/>
    <s v="Saha Satış"/>
    <s v="Yurt İçi"/>
    <s v="Türkiye"/>
    <s v="Merkez"/>
  </r>
  <r>
    <s v="58695cf0"/>
    <d v="2026-01-27T00:00:00"/>
    <x v="474"/>
    <s v="Q1"/>
    <x v="2"/>
    <x v="0"/>
    <s v="Kapalı"/>
    <s v="Loreal Türkiye Kozmetik Tic. ve San. A.Ş."/>
    <s v="EY.01.021"/>
    <s v="EnRoute Panorama - Dağıtım Kanalı (Bayi/Distribütör/Şube) Lisansı"/>
    <s v="Univera - Loreal Eczane"/>
    <x v="13"/>
    <s v="Enroute"/>
    <s v="Enterprise"/>
    <n v="48750"/>
    <s v="TRY"/>
    <n v="1"/>
    <s v="Adet"/>
    <n v="48750"/>
    <s v="TRY"/>
    <n v="0"/>
    <s v="TRY"/>
    <n v="48750"/>
    <s v="TRY"/>
    <n v="48750"/>
    <s v="TRY"/>
    <n v="1000004330"/>
    <m/>
    <m/>
    <s v="Loreal"/>
    <s v="Mevcut Müşteri"/>
    <s v="Yeni Satış"/>
    <s v="Lisans"/>
    <s v="Lisans Satışı"/>
    <s v="Diğer"/>
    <s v="Univera Satış"/>
    <s v="Saha Satış"/>
    <s v="Yurt İçi"/>
    <s v="Türkiye"/>
    <s v="Merkez"/>
  </r>
  <r>
    <s v="dfdb3f08"/>
    <d v="2026-01-27T00:00:00"/>
    <x v="475"/>
    <s v="Q1"/>
    <x v="2"/>
    <x v="0"/>
    <s v="Kapalı"/>
    <s v="MİYA OTOMASYON VE BARKOD BILISIM SISTEMLERI SAN TİC. VE L.T.D. STI."/>
    <s v="WPH.02.001"/>
    <s v="WebPlus Yazılım Bakımı Hizmeti"/>
    <s v="Univera - Kanal"/>
    <x v="20"/>
    <s v="Enroute"/>
    <s v="Webplus"/>
    <n v="3432"/>
    <s v="TRY"/>
    <n v="1"/>
    <s v="Yıl"/>
    <n v="3432"/>
    <s v="TRY"/>
    <n v="0"/>
    <s v="TRY"/>
    <n v="3432"/>
    <s v="TRY"/>
    <n v="3432"/>
    <s v="TRY"/>
    <n v="1000004334"/>
    <m/>
    <m/>
    <s v="Miya"/>
    <s v="Mevcut Müşteri"/>
    <s v="Yeni Satış"/>
    <s v="Hizmet"/>
    <s v="Bakım ve Destek Hizmeti"/>
    <s v="Diğer"/>
    <s v="Kanal Satış"/>
    <s v="Miya"/>
    <s v="Yurt İçi"/>
    <s v="Türkiye"/>
    <s v="Merkez"/>
  </r>
  <r>
    <s v="dfdb3f08"/>
    <d v="2026-01-27T00:00:00"/>
    <x v="475"/>
    <s v="Q1"/>
    <x v="2"/>
    <x v="0"/>
    <s v="Kapalı"/>
    <s v="MİYA OTOMASYON VE BARKOD BILISIM SISTEMLERI SAN TİC. VE L.T.D. STI."/>
    <s v="WPY.01.007"/>
    <s v="WebPlus E-Dönüşüm Lisansı"/>
    <s v="Univera - Kanal"/>
    <x v="20"/>
    <s v="Enroute"/>
    <s v="Webplus"/>
    <n v="15600"/>
    <s v="TRY"/>
    <n v="1"/>
    <s v="Adet"/>
    <n v="15600"/>
    <s v="TRY"/>
    <n v="0"/>
    <s v="TRY"/>
    <n v="15600"/>
    <s v="TRY"/>
    <n v="15600"/>
    <s v="TRY"/>
    <n v="1000004334"/>
    <m/>
    <m/>
    <s v="Miya"/>
    <s v="Mevcut Müşteri"/>
    <s v="Yeni Satış"/>
    <s v="Lisans"/>
    <s v="Lisans Satışı"/>
    <s v="Diğer"/>
    <s v="Kanal Satış"/>
    <s v="Miya"/>
    <s v="Yurt İçi"/>
    <s v="Türkiye"/>
    <s v="Merkez"/>
  </r>
  <r>
    <s v="b37c04d1"/>
    <d v="2026-01-28T00:00:00"/>
    <x v="475"/>
    <s v="Q1"/>
    <x v="2"/>
    <x v="0"/>
    <s v="Kapalı"/>
    <s v="Şölen Çikolata Gıda Sanayi Ve Ticaret A. Ş."/>
    <s v="UH.01.002"/>
    <s v="Unidox Kontör"/>
    <s v="Univera Kontör Satışı"/>
    <x v="21"/>
    <s v="E-Dönüşüm"/>
    <s v="Uni-Dox"/>
    <n v="0.83699999999999997"/>
    <s v="TRY"/>
    <n v="1000000"/>
    <s v="Adet"/>
    <n v="837000"/>
    <s v="TRY"/>
    <n v="0"/>
    <s v="TRY"/>
    <n v="837000"/>
    <s v="TRY"/>
    <n v="837000"/>
    <s v="TRY"/>
    <n v="1000004349"/>
    <m/>
    <m/>
    <s v="Şölen"/>
    <s v="Mevcut Müşteri"/>
    <s v="Yeni Satış"/>
    <s v="Kontor"/>
    <s v="Kontor Satışı"/>
    <s v="Key Account"/>
    <s v="Univera Satış"/>
    <s v="Saha Satış"/>
    <s v="Yurt İçi"/>
    <s v="Türkiye"/>
    <s v="Merkez"/>
  </r>
  <r>
    <s v="d4eff83e"/>
    <d v="2026-01-28T00:00:00"/>
    <x v="475"/>
    <s v="Q1"/>
    <x v="2"/>
    <x v="0"/>
    <s v="Kapalı"/>
    <s v="Turk Elektronik Para Anonim Şirketi"/>
    <n v="500001210"/>
    <s v="Hakediş Bedeli"/>
    <s v="Univera - Turk ELektronik Para"/>
    <x v="10"/>
    <s v="Bütünleşik Finans"/>
    <s v="Hakediş"/>
    <n v="334165.05"/>
    <s v="TRY"/>
    <n v="1"/>
    <s v="Adet"/>
    <n v="334165.05"/>
    <s v="TRY"/>
    <n v="0"/>
    <s v="TRY"/>
    <n v="334165.05"/>
    <s v="TRY"/>
    <n v="334165.05"/>
    <s v="TRY"/>
    <n v="1000004348"/>
    <m/>
    <m/>
    <s v="Türk Elektronik Para A.Ş."/>
    <s v="Param Grup"/>
    <s v="Yeni Satış"/>
    <s v="Komisyon"/>
    <s v="Bütünleşik Finans"/>
    <s v="Param Grup"/>
    <s v="Univera Satış"/>
    <s v="Saha Satış"/>
    <s v="Yurt İçi"/>
    <s v="Türkiye"/>
    <s v="Merkez"/>
  </r>
  <r>
    <s v="11a22ec3"/>
    <d v="2026-01-28T00:00:00"/>
    <x v="475"/>
    <s v="Q1"/>
    <x v="2"/>
    <x v="0"/>
    <s v="Kapalı"/>
    <s v="Şölen Çikolata Gıda Sanayi Ve Ticaret A. Ş."/>
    <s v="EH.02.001"/>
    <s v="EnRoute Panorama - Yazılım Bakımı, Yaşatma ve Merkezi Destek Hizmeti"/>
    <s v="Univera - Şölen"/>
    <x v="19"/>
    <s v="Enroute"/>
    <s v="Enterprise"/>
    <n v="914055.24"/>
    <s v="TRY"/>
    <n v="1"/>
    <s v="Yıl"/>
    <n v="914055.24"/>
    <s v="TRY"/>
    <n v="0"/>
    <s v="TRY"/>
    <n v="914055.24"/>
    <s v="TRY"/>
    <n v="914055.24"/>
    <s v="TRY"/>
    <n v="1000004365"/>
    <m/>
    <m/>
    <s v="Şölen"/>
    <s v="Mevcut Müşteri"/>
    <s v="Yenileme"/>
    <s v="Hizmet"/>
    <s v="Bakım ve Destek Hizmeti"/>
    <s v="Key Account"/>
    <s v="Univera Satış"/>
    <s v="Saha Satış"/>
    <s v="Yurt İçi"/>
    <s v="Türkiye"/>
    <s v="Merkez"/>
  </r>
  <r>
    <s v="11a22ec3"/>
    <d v="2026-01-28T00:00:00"/>
    <x v="475"/>
    <s v="Q1"/>
    <x v="2"/>
    <x v="0"/>
    <s v="Kapalı"/>
    <s v="Şölen Çikolata Gıda Sanayi Ve Ticaret A. Ş."/>
    <s v="EH.03.001"/>
    <s v="EnRoute Panorama - Çağrı Merkezi Hizmeti (MSD)"/>
    <s v="Univera - Şölen"/>
    <x v="19"/>
    <s v="Enroute"/>
    <s v="Enterprise"/>
    <n v="15535.72"/>
    <s v="TRY"/>
    <n v="110"/>
    <s v="Yıl"/>
    <n v="1708929.2"/>
    <s v="TRY"/>
    <n v="0"/>
    <s v="TRY"/>
    <n v="1708929.2"/>
    <s v="TRY"/>
    <n v="1708929.2"/>
    <s v="TRY"/>
    <n v="1000004365"/>
    <m/>
    <m/>
    <s v="Şölen"/>
    <s v="Mevcut Müşteri"/>
    <s v="Yenileme"/>
    <s v="Hizmet"/>
    <s v="Çağrı Merkezi"/>
    <s v="Key Account"/>
    <s v="Univera Satış"/>
    <s v="Saha Satış"/>
    <s v="Yurt İçi"/>
    <s v="Türkiye"/>
    <s v="Merkez"/>
  </r>
  <r>
    <s v="66ee3d55"/>
    <d v="2026-01-28T00:00:00"/>
    <x v="475"/>
    <s v="Q1"/>
    <x v="2"/>
    <x v="0"/>
    <s v="Kapalı"/>
    <s v="EDM BİLİŞİM SİSTEMLERİ VE DANIŞMANLIK HİZMETLERİ A.Ş."/>
    <s v="EY.04.014"/>
    <s v="EnRoute - E-Dönüşüm Lisans Komisyonu"/>
    <s v="Univera Kontör Satışı"/>
    <x v="23"/>
    <s v="E-Dönüşüm"/>
    <s v="E-Dönüşüm"/>
    <n v="55853"/>
    <s v="TRY"/>
    <n v="1"/>
    <s v="Adet"/>
    <n v="55853"/>
    <s v="TRY"/>
    <n v="0"/>
    <s v="TRY"/>
    <n v="55853"/>
    <s v="TRY"/>
    <n v="55853"/>
    <s v="TRY"/>
    <n v="1000004339"/>
    <m/>
    <m/>
    <s v="EDM Bilişim"/>
    <s v="Mevcut Müşteri"/>
    <s v="Yeni Satış"/>
    <s v="Komisyon"/>
    <s v="Lisans Satışı"/>
    <s v="Diğer"/>
    <s v="Kanal Satış"/>
    <s v="EDM Bilişim"/>
    <s v="Yurt İçi"/>
    <s v="Türkiye"/>
    <s v="Merkez"/>
  </r>
  <r>
    <s v="3f1b1e3a"/>
    <d v="2026-01-29T00:00:00"/>
    <x v="476"/>
    <s v="Q1"/>
    <x v="2"/>
    <x v="0"/>
    <s v="Kapalı"/>
    <s v="MATRIKS BİLGİSAYAR SİSTEMLERİ LTD.ŞTİ"/>
    <s v="UH.01.002"/>
    <s v="Unidox Kontör"/>
    <s v="Univera Kontör Satışı"/>
    <x v="20"/>
    <s v="E-Dönüşüm"/>
    <s v="Uni-Dox"/>
    <n v="6.17"/>
    <s v="TRY"/>
    <n v="2000"/>
    <s v="Adet"/>
    <n v="12340"/>
    <s v="TRY"/>
    <n v="0"/>
    <s v="TRY"/>
    <n v="12340"/>
    <s v="TRY"/>
    <n v="12340"/>
    <s v="TRY"/>
    <n v="1000004381"/>
    <m/>
    <m/>
    <s v="Matriks"/>
    <s v="Mevcut Müşteri"/>
    <s v="Yeni Satış"/>
    <s v="Kontor"/>
    <s v="Kontor Satışı"/>
    <s v="Diğer"/>
    <s v="Kanal Satış"/>
    <s v="Matriks"/>
    <s v="Yurt İçi"/>
    <s v="Türkiye"/>
    <s v="Merkez"/>
  </r>
  <r>
    <s v="2818ccd2"/>
    <d v="2026-01-29T00:00:00"/>
    <x v="476"/>
    <s v="Q1"/>
    <x v="2"/>
    <x v="0"/>
    <s v="Kapalı"/>
    <s v="ÖZLEM BOSTAN"/>
    <s v="UH.01.002"/>
    <s v="Unidox Kontör"/>
    <s v="Univera Kontör Satışı"/>
    <x v="23"/>
    <s v="E-Dönüşüm"/>
    <s v="Uni-Dox"/>
    <n v="4.3899999999999997"/>
    <s v="TRY"/>
    <n v="25000"/>
    <s v="Adet"/>
    <n v="109750"/>
    <s v="TRY"/>
    <n v="9750"/>
    <s v="TRY"/>
    <n v="100000"/>
    <s v="TRY"/>
    <n v="100000"/>
    <s v="TRY"/>
    <n v="1000004376"/>
    <m/>
    <m/>
    <s v="Özlem Bostan"/>
    <s v="Mevcut Müşteri"/>
    <s v="Yeni Satış"/>
    <s v="Kontor"/>
    <s v="Kontor Satışı"/>
    <s v="Diğer"/>
    <s v="Kanal Satış"/>
    <s v="Özlem Bostan"/>
    <s v="Yurt İçi"/>
    <s v="Türkiye"/>
    <s v="Merkez"/>
  </r>
  <r>
    <s v="6683bf64"/>
    <d v="2026-01-29T00:00:00"/>
    <x v="476"/>
    <s v="Q1"/>
    <x v="2"/>
    <x v="0"/>
    <s v="Kapalı"/>
    <s v="Şölen Çikolata Gıda Sanayi Ve Ticaret A. Ş."/>
    <s v="EH.02.014"/>
    <s v="ENROUTE PANORAMA BUSİNESS ANALYTİCS (QSENSE) KULLANICI LİSANSI BAKIMI"/>
    <s v="Univera - Şölen"/>
    <x v="19"/>
    <s v="Enroute"/>
    <s v="Enterprise"/>
    <n v="16690"/>
    <s v="EUR"/>
    <n v="1"/>
    <s v="Ay"/>
    <n v="16690"/>
    <s v="EUR"/>
    <n v="0"/>
    <s v="EUR"/>
    <n v="868355.67"/>
    <s v="TRY"/>
    <n v="868355.67"/>
    <s v="TRY"/>
    <n v="1000004386"/>
    <m/>
    <m/>
    <s v="Şölen"/>
    <s v="Mevcut Müşteri"/>
    <s v="Yenileme"/>
    <s v="Hizmet"/>
    <s v="Bakım ve Destek Hizmeti"/>
    <s v="Key Account"/>
    <s v="Univera Satış"/>
    <s v="Saha Satış"/>
    <s v="Yurt İçi"/>
    <s v="Türkiye"/>
    <s v="Merkez"/>
  </r>
  <r>
    <s v="d90154ff"/>
    <d v="2026-01-29T00:00:00"/>
    <x v="476"/>
    <s v="Q1"/>
    <x v="2"/>
    <x v="0"/>
    <s v="Kapalı"/>
    <s v="HABAŞ SINAİ VE TIBBİ GAZLAR İSTİHSAL ENDÜSTRİSİ A.Ş."/>
    <s v="CDH.03.001"/>
    <s v="Calldesk Panorama Destek Hizmeti (Çağrı Merkezi)"/>
    <s v="Univera - Habaş"/>
    <x v="12"/>
    <s v="ServiceCore"/>
    <s v="Enterprise"/>
    <n v="12750"/>
    <s v="TRY"/>
    <n v="1"/>
    <s v="Yıl"/>
    <n v="12750"/>
    <s v="TRY"/>
    <n v="0"/>
    <s v="TRY"/>
    <n v="12750"/>
    <s v="TRY"/>
    <n v="12750"/>
    <s v="TRY"/>
    <n v="1000004384"/>
    <m/>
    <m/>
    <s v="Habaş"/>
    <s v="Yeni Müşteri"/>
    <s v="Yeni Satış"/>
    <s v="Hizmet"/>
    <s v="Çağrı Merkezi"/>
    <s v="Diğer"/>
    <s v="Univera Satış"/>
    <s v="Saha Satış"/>
    <s v="Yurt İçi"/>
    <s v="Türkiye"/>
    <s v="Merkez"/>
  </r>
  <r>
    <s v="d90154ff"/>
    <d v="2026-01-29T00:00:00"/>
    <x v="476"/>
    <s v="Q1"/>
    <x v="2"/>
    <x v="0"/>
    <s v="Kapalı"/>
    <s v="HABAŞ SINAİ VE TIBBİ GAZLAR İSTİHSAL ENDÜSTRİSİ A.Ş."/>
    <s v="CDH.01.001"/>
    <s v="Calldesk Panorama - Proje ve Ürün Yönetimi Danışmanlığı Hizmeti"/>
    <s v="Univera - Habaş"/>
    <x v="12"/>
    <s v="ServiceCore"/>
    <s v="Enterprise"/>
    <n v="17900"/>
    <s v="TRY"/>
    <n v="8"/>
    <s v="Gün"/>
    <n v="143200"/>
    <s v="TRY"/>
    <n v="0"/>
    <s v="TRY"/>
    <n v="143200"/>
    <s v="TRY"/>
    <n v="143200"/>
    <s v="TRY"/>
    <n v="1000004384"/>
    <m/>
    <m/>
    <s v="Habaş"/>
    <s v="Yeni Müşteri"/>
    <s v="Yeni Satış"/>
    <s v="Hizmet"/>
    <s v="Proje Yönetimi ve Danışmanlık"/>
    <s v="Diğer"/>
    <s v="Univera Satış"/>
    <s v="Saha Satış"/>
    <s v="Yurt İçi"/>
    <s v="Türkiye"/>
    <s v="Merkez"/>
  </r>
  <r>
    <s v="1548b20e"/>
    <d v="2026-01-30T00:00:00"/>
    <x v="477"/>
    <s v="Q1"/>
    <x v="2"/>
    <x v="0"/>
    <s v="Kapalı"/>
    <s v="Eçözüm Bilgi Teknolojileri A.Ş."/>
    <s v="VY.05.007"/>
    <s v="Varuna CRM (Enterprise) Aylık Kiralama"/>
    <s v="Univera - Varuna"/>
    <x v="10"/>
    <s v="Varuna"/>
    <s v="Varuna"/>
    <n v="2175"/>
    <s v="TRY"/>
    <n v="56"/>
    <s v="Ay"/>
    <n v="121800"/>
    <s v="TRY"/>
    <n v="0"/>
    <s v="TRY"/>
    <n v="121800"/>
    <s v="TRY"/>
    <n v="121800"/>
    <s v="TRY"/>
    <n v="1000004417"/>
    <m/>
    <m/>
    <s v="E Çözüm"/>
    <s v="Param Grup"/>
    <s v="Yenileme"/>
    <s v="Lisans"/>
    <s v="Lisans Kiralama"/>
    <s v="Param Grup"/>
    <s v="Univera Satış"/>
    <s v="Saha Satış"/>
    <s v="Yurt İçi"/>
    <s v="Türkiye"/>
    <s v="Merkez"/>
  </r>
  <r>
    <s v="66ed6984"/>
    <d v="2026-01-30T00:00:00"/>
    <x v="477"/>
    <s v="Q1"/>
    <x v="2"/>
    <x v="0"/>
    <s v="Kapalı"/>
    <s v="TURK ELEKTRONİK PARA ANONİM ŞİRKETİ"/>
    <s v="VY.05.007"/>
    <s v="Varuna CRM (Enterprise) Aylık Kiralama"/>
    <s v="Univera - Varuna"/>
    <x v="10"/>
    <s v="Varuna"/>
    <s v="Varuna"/>
    <n v="2175"/>
    <s v="TRY"/>
    <n v="53"/>
    <s v="Ay"/>
    <n v="115275"/>
    <s v="TRY"/>
    <n v="0"/>
    <s v="TRY"/>
    <n v="115275"/>
    <s v="TRY"/>
    <n v="115275"/>
    <s v="TRY"/>
    <n v="1000004416"/>
    <m/>
    <m/>
    <s v="Türk Elektronik Para A.Ş."/>
    <s v="Param Grup"/>
    <s v="Yenileme"/>
    <s v="Lisans"/>
    <s v="Lisans Kiralama"/>
    <s v="Param Grup"/>
    <s v="Univera Satış"/>
    <s v="Saha Satış"/>
    <s v="Yurt İçi"/>
    <s v="Türkiye"/>
    <s v="Merkez"/>
  </r>
  <r>
    <s v="dd6ed7a0"/>
    <d v="2026-01-30T00:00:00"/>
    <x v="477"/>
    <s v="Q1"/>
    <x v="2"/>
    <x v="0"/>
    <s v="Kapalı"/>
    <s v="TURK ELEKTRONİK PARA ANONİM ŞİRKETİ"/>
    <s v="VY.05.007"/>
    <s v="Varuna CRM (Enterprise) Aylık Kiralama"/>
    <s v="Univera - Varuna"/>
    <x v="10"/>
    <s v="Varuna"/>
    <s v="Varuna"/>
    <n v="2175"/>
    <s v="TRY"/>
    <n v="3"/>
    <s v="Ay"/>
    <n v="6525"/>
    <s v="TRY"/>
    <n v="0"/>
    <s v="TRY"/>
    <n v="6525"/>
    <s v="TRY"/>
    <n v="6525"/>
    <s v="TRY"/>
    <n v="1000004415"/>
    <m/>
    <m/>
    <s v="Türk Elektronik Para A.Ş."/>
    <s v="Param Grup"/>
    <s v="Yenileme"/>
    <s v="Lisans"/>
    <s v="Lisans Kiralama"/>
    <s v="Param Grup"/>
    <s v="Univera Satış"/>
    <s v="Saha Satış"/>
    <s v="Yurt İçi"/>
    <s v="Türkiye"/>
    <s v="Merkez"/>
  </r>
  <r>
    <s v="c53540fa"/>
    <d v="2026-01-30T00:00:00"/>
    <x v="477"/>
    <s v="Q1"/>
    <x v="2"/>
    <x v="0"/>
    <s v="Kapalı"/>
    <s v="TURK ELEKTRONİK PARA ANONİM ŞİRKETİ"/>
    <s v="VY.05.007"/>
    <s v="Varuna CRM (Enterprise) Aylık Kiralama"/>
    <s v="Univera - Varuna"/>
    <x v="10"/>
    <s v="Varuna"/>
    <s v="Varuna"/>
    <n v="2175"/>
    <s v="TRY"/>
    <n v="9"/>
    <s v="Ay"/>
    <n v="19575"/>
    <s v="TRY"/>
    <n v="0"/>
    <s v="TRY"/>
    <n v="19575"/>
    <s v="TRY"/>
    <n v="19575"/>
    <s v="TRY"/>
    <n v="1000004414"/>
    <m/>
    <m/>
    <s v="Türk Elektronik Para A.Ş."/>
    <s v="Param Grup"/>
    <s v="Yenileme"/>
    <s v="Lisans"/>
    <s v="Lisans Kiralama"/>
    <s v="Param Grup"/>
    <s v="Univera Satış"/>
    <s v="Saha Satış"/>
    <s v="Yurt İçi"/>
    <s v="Türkiye"/>
    <s v="Merkez"/>
  </r>
  <r>
    <s v="514c833d"/>
    <d v="2026-01-30T00:00:00"/>
    <x v="477"/>
    <s v="Q1"/>
    <x v="2"/>
    <x v="0"/>
    <s v="Kapalı"/>
    <s v="TURK FİNANSMAN ANONİM ŞİRKETİ"/>
    <s v="VY.05.007"/>
    <s v="Varuna CRM (Enterprise) Aylık Kiralama"/>
    <s v="Univera - Varuna"/>
    <x v="10"/>
    <s v="Varuna"/>
    <s v="Varuna"/>
    <n v="2175"/>
    <s v="TRY"/>
    <n v="7"/>
    <s v="Ay"/>
    <n v="15225"/>
    <s v="TRY"/>
    <n v="0"/>
    <s v="TRY"/>
    <n v="15225"/>
    <s v="TRY"/>
    <n v="15225"/>
    <s v="TRY"/>
    <n v="1000004412"/>
    <m/>
    <m/>
    <s v="Türk Finansman A.Ş."/>
    <s v="Param Grup"/>
    <s v="Yenileme"/>
    <s v="Lisans"/>
    <s v="Lisans Kiralama"/>
    <s v="Param Grup"/>
    <s v="Univera Satış"/>
    <s v="Saha Satış"/>
    <s v="Yurt İçi"/>
    <s v="Türkiye"/>
    <s v="Merkez"/>
  </r>
  <r>
    <s v="fe9e1b6d"/>
    <d v="2026-01-30T00:00:00"/>
    <x v="477"/>
    <s v="Q1"/>
    <x v="2"/>
    <x v="0"/>
    <s v="Kapalı"/>
    <s v="UNİVİS BİLİŞİM DESTEK HİZMETLERİ SANAYİ VE TİCARET ANONİM ŞİRKETİ"/>
    <s v="VY.05.007"/>
    <s v="Varuna CRM (Enterprise) Aylık Kiralama"/>
    <s v="Univera - Varuna"/>
    <x v="10"/>
    <s v="Varuna"/>
    <s v="Varuna"/>
    <n v="2175"/>
    <s v="TRY"/>
    <n v="8"/>
    <s v="Ay"/>
    <n v="17400"/>
    <s v="TRY"/>
    <n v="0"/>
    <s v="TRY"/>
    <n v="17400"/>
    <s v="TRY"/>
    <n v="17400"/>
    <s v="TRY"/>
    <n v="1000004413"/>
    <m/>
    <m/>
    <s v="Univis"/>
    <s v="Param Grup"/>
    <s v="Yenileme"/>
    <s v="Lisans"/>
    <s v="Lisans Kiralama"/>
    <s v="Param Grup"/>
    <s v="Univera Satış"/>
    <s v="Saha Satış"/>
    <s v="Yurt İçi"/>
    <s v="Türkiye"/>
    <s v="Merkez"/>
  </r>
  <r>
    <s v="b56ff487"/>
    <d v="2026-01-30T00:00:00"/>
    <x v="477"/>
    <s v="Q1"/>
    <x v="2"/>
    <x v="0"/>
    <s v="Kapalı"/>
    <s v="PERRİGO KİŞİSEL BAKIM ÜRÜNLERİ SAN. VE TİC. LTD.ŞTİ"/>
    <s v="SH.02.001"/>
    <s v="StokBar Panorama - Yazılım Bakımı Hizmeti"/>
    <s v="Univera - Omega Pharma"/>
    <x v="19"/>
    <s v="Stokbar"/>
    <s v="Standart"/>
    <n v="26400"/>
    <s v="TRY"/>
    <n v="1"/>
    <s v="Yıl"/>
    <n v="26400"/>
    <s v="TRY"/>
    <n v="2640"/>
    <s v="TRY"/>
    <n v="23760"/>
    <s v="TRY"/>
    <n v="23760"/>
    <s v="TRY"/>
    <n v="1000004419"/>
    <m/>
    <m/>
    <s v="Perrigo"/>
    <s v="Mevcut Müşteri"/>
    <s v="Yeni Satış"/>
    <s v="Hizmet"/>
    <s v="Bakım ve Destek Hizmeti"/>
    <s v="Diğer"/>
    <s v="Univera Satış"/>
    <s v="Saha Satış"/>
    <s v="Yurt İçi"/>
    <s v="Türkiye"/>
    <s v="Merkez"/>
  </r>
  <r>
    <s v="b56ff487"/>
    <d v="2026-01-30T00:00:00"/>
    <x v="477"/>
    <s v="Q1"/>
    <x v="2"/>
    <x v="0"/>
    <s v="Kapalı"/>
    <s v="PERRİGO KİŞİSEL BAKIM ÜRÜNLERİ SAN. VE TİC. LTD.ŞTİ"/>
    <s v="SH.01.001"/>
    <s v="StokBar Panorama - Proje ve Ürün Yönetimi Danışmanlığı Hizmeti"/>
    <s v="Univera - Omega Pharma"/>
    <x v="19"/>
    <s v="Stokbar"/>
    <s v="Standart"/>
    <n v="36000"/>
    <s v="TRY"/>
    <n v="2"/>
    <s v="K/Gün"/>
    <n v="72000"/>
    <s v="TRY"/>
    <n v="21600"/>
    <s v="TRY"/>
    <n v="50400"/>
    <s v="TRY"/>
    <n v="50400"/>
    <s v="TRY"/>
    <n v="1000004419"/>
    <m/>
    <m/>
    <s v="Perrigo"/>
    <s v="Mevcut Müşteri"/>
    <s v="Yeni Satış"/>
    <s v="Hizmet"/>
    <s v="Proje Yönetimi ve Danışmanlık"/>
    <s v="Diğer"/>
    <s v="Univera Satış"/>
    <s v="Saha Satış"/>
    <s v="Yurt İçi"/>
    <s v="Türkiye"/>
    <s v="Merkez"/>
  </r>
  <r>
    <s v="b56ff487"/>
    <d v="2026-01-30T00:00:00"/>
    <x v="477"/>
    <s v="Q1"/>
    <x v="2"/>
    <x v="0"/>
    <s v="Kapalı"/>
    <s v="PERRİGO KİŞİSEL BAKIM ÜRÜNLERİ SAN. VE TİC. LTD.ŞTİ"/>
    <s v="SY.01.009"/>
    <s v="Stokbar Panorama - Platform Back Office Kullanıcı Lisansı"/>
    <s v="Univera - Omega Pharma"/>
    <x v="19"/>
    <s v="Stokbar"/>
    <s v="Standart"/>
    <n v="22500"/>
    <s v="TRY"/>
    <n v="2"/>
    <s v="Adet"/>
    <n v="45000"/>
    <s v="TRY"/>
    <n v="18000"/>
    <s v="TRY"/>
    <n v="27000"/>
    <s v="TRY"/>
    <n v="27000"/>
    <s v="TRY"/>
    <n v="1000004419"/>
    <m/>
    <m/>
    <s v="Perrigo"/>
    <s v="Mevcut Müşteri"/>
    <s v="Yeni Satış"/>
    <s v="Lisans"/>
    <s v="Lisans Satışı"/>
    <s v="Diğer"/>
    <s v="Univera Satış"/>
    <s v="Saha Satış"/>
    <s v="Yurt İçi"/>
    <s v="Türkiye"/>
    <s v="Merkez"/>
  </r>
  <r>
    <s v="b56ff487"/>
    <d v="2026-01-30T00:00:00"/>
    <x v="477"/>
    <s v="Q1"/>
    <x v="2"/>
    <x v="0"/>
    <s v="Kapalı"/>
    <s v="PERRİGO KİŞİSEL BAKIM ÜRÜNLERİ SAN. VE TİC. LTD.ŞTİ"/>
    <s v="SY.01.008"/>
    <s v="StokBar Panorama - Depo / Lokasyon Lisansı"/>
    <s v="Univera - Omega Pharma"/>
    <x v="19"/>
    <s v="Stokbar"/>
    <s v="Standart"/>
    <n v="75000"/>
    <s v="TRY"/>
    <n v="1"/>
    <s v="Adet"/>
    <n v="75000"/>
    <s v="TRY"/>
    <n v="30000"/>
    <s v="TRY"/>
    <n v="45000"/>
    <s v="TRY"/>
    <n v="45000"/>
    <s v="TRY"/>
    <n v="1000004419"/>
    <m/>
    <m/>
    <s v="Perrigo"/>
    <s v="Mevcut Müşteri"/>
    <s v="Yeni Satış"/>
    <s v="Lisans"/>
    <s v="Lisans Satışı"/>
    <s v="Diğer"/>
    <s v="Univera Satış"/>
    <s v="Saha Satış"/>
    <s v="Yurt İçi"/>
    <s v="Türkiye"/>
    <s v="Merkez"/>
  </r>
  <r>
    <s v="b56ff487"/>
    <d v="2026-01-30T00:00:00"/>
    <x v="477"/>
    <s v="Q1"/>
    <x v="2"/>
    <x v="0"/>
    <s v="Kapalı"/>
    <s v="PERRİGO KİŞİSEL BAKIM ÜRÜNLERİ SAN. VE TİC. LTD.ŞTİ"/>
    <s v="SH.03.004"/>
    <s v="StokBar Panorama - Çağrı Merkezi Hizmeti (Depo/Lokasyon)"/>
    <s v="Univera - Omega Pharma"/>
    <x v="19"/>
    <s v="Stokbar"/>
    <s v="Standart"/>
    <n v="15000"/>
    <s v="TRY"/>
    <n v="2"/>
    <s v="Yıl"/>
    <n v="30000"/>
    <s v="TRY"/>
    <n v="6000"/>
    <s v="TRY"/>
    <n v="24000"/>
    <s v="TRY"/>
    <n v="24000"/>
    <s v="TRY"/>
    <n v="1000004419"/>
    <m/>
    <m/>
    <s v="Perrigo"/>
    <s v="Mevcut Müşteri"/>
    <s v="Yenileme"/>
    <s v="Hizmet"/>
    <s v="Çağrı Merkezi"/>
    <s v="Diğer"/>
    <s v="Univera Satış"/>
    <s v="Saha Satış"/>
    <s v="Yurt İçi"/>
    <s v="Türkiye"/>
    <s v="Merkez"/>
  </r>
  <r>
    <s v="76fcb7c3"/>
    <d v="2026-01-30T00:00:00"/>
    <x v="477"/>
    <s v="Q1"/>
    <x v="2"/>
    <x v="0"/>
    <s v="Kapalı"/>
    <s v="Sütaş Süt Ürünleri A.Ş."/>
    <s v="QH.02.001"/>
    <s v="Quest Panorama - Yazılım Bakımı, Yaşatma ve Merkezi Destek Hizmeti"/>
    <s v="Univera - Sütaş"/>
    <x v="13"/>
    <s v="Quest"/>
    <s v="Enterprise"/>
    <n v="34422.33"/>
    <s v="TRY"/>
    <n v="1"/>
    <s v="Yıl"/>
    <n v="34422.33"/>
    <s v="TRY"/>
    <n v="0"/>
    <s v="TRY"/>
    <n v="34422.33"/>
    <s v="TRY"/>
    <n v="34422.33"/>
    <s v="TRY"/>
    <n v="1000004409"/>
    <m/>
    <m/>
    <s v="Sütaş"/>
    <s v="Mevcut Müşteri"/>
    <s v="Yenileme"/>
    <s v="Hizmet"/>
    <s v="Bakım ve Destek Hizmeti"/>
    <s v="Diğer"/>
    <s v="Univera Satış"/>
    <s v="Saha Satış"/>
    <s v="Yurt İçi"/>
    <s v="Türkiye"/>
    <s v="Merkez"/>
  </r>
  <r>
    <s v="fa34a49f"/>
    <d v="2026-01-30T00:00:00"/>
    <x v="477"/>
    <s v="Q1"/>
    <x v="2"/>
    <x v="0"/>
    <s v="Kapalı"/>
    <s v="Düzey Tüketim Mallari Sanayi Pazarlama Ve Ticaret Anonim Şirketi"/>
    <s v="EH.02.018"/>
    <s v="ENROUTE PANORAMA WEBCONNECTOR BAKIM HİZM"/>
    <s v="Univera - Düzey Tüketim"/>
    <x v="18"/>
    <s v="Enroute"/>
    <s v="Web Connector"/>
    <n v="8515.41"/>
    <s v="TRY"/>
    <n v="5"/>
    <s v="Adet"/>
    <n v="42577.05"/>
    <s v="TRY"/>
    <n v="0"/>
    <s v="TRY"/>
    <n v="42577.05"/>
    <s v="TRY"/>
    <n v="42577.05"/>
    <s v="TRY"/>
    <n v="1000004424"/>
    <m/>
    <m/>
    <s v="Düzey"/>
    <s v="Mevcut Müşteri"/>
    <s v="Yenileme"/>
    <s v="Hizmet"/>
    <s v="Bakım ve Destek Hizmeti"/>
    <s v="Key Account"/>
    <s v="Univera Satış"/>
    <s v="Saha Satış"/>
    <s v="Yurt İçi"/>
    <s v="Türkiye"/>
    <s v="Merkez"/>
  </r>
  <r>
    <s v="fa34a49f"/>
    <d v="2026-01-30T00:00:00"/>
    <x v="477"/>
    <s v="Q1"/>
    <x v="2"/>
    <x v="0"/>
    <s v="Kapalı"/>
    <s v="Düzey Tüketim Mallari Sanayi Pazarlama Ve Ticaret Anonim Şirketi"/>
    <s v="EH.02.018"/>
    <s v="ENROUTE PANORAMA WEBCONNECTOR BAKIM HİZM"/>
    <s v="Univera - Düzey Tüketim"/>
    <x v="18"/>
    <s v="Enroute"/>
    <s v="Web Connector"/>
    <n v="8515.41"/>
    <s v="TRY"/>
    <n v="5"/>
    <s v="Adet"/>
    <n v="42577.05"/>
    <s v="TRY"/>
    <n v="0"/>
    <s v="TRY"/>
    <n v="-42577.05"/>
    <s v="TRY"/>
    <n v="42577.05"/>
    <s v="TRY"/>
    <n v="1000004424"/>
    <m/>
    <m/>
    <s v="Düzey"/>
    <s v="Mevcut Müşteri"/>
    <s v="Yenileme"/>
    <s v="Hizmet"/>
    <s v="Bakım ve Destek Hizmeti"/>
    <s v="Key Account"/>
    <s v="Univera Satış"/>
    <s v="Saha Satış"/>
    <s v="Yurt İçi"/>
    <s v="Türkiye"/>
    <s v="Merkez"/>
  </r>
  <r>
    <s v="2f731950"/>
    <d v="2026-01-30T00:00:00"/>
    <x v="477"/>
    <s v="Q1"/>
    <x v="2"/>
    <x v="0"/>
    <s v="Kapalı"/>
    <s v="Altıparmak Gıda San. ve Tic. A.Ş."/>
    <s v="EH.02.001"/>
    <s v="EnRoute Panorama - Yazılım Bakımı, Yaşatma ve Merkezi Destek Hizmeti"/>
    <s v="Univera - Altıparmak-Balparmak"/>
    <x v="18"/>
    <s v="Enroute"/>
    <s v="Enterprise"/>
    <n v="151399.56"/>
    <s v="TRY"/>
    <n v="1"/>
    <s v="Yıl"/>
    <n v="151399.56"/>
    <s v="TRY"/>
    <n v="0"/>
    <s v="TRY"/>
    <n v="151399.56"/>
    <s v="TRY"/>
    <n v="151399.56"/>
    <s v="TRY"/>
    <n v="1000004451"/>
    <m/>
    <m/>
    <s v="Balparmak"/>
    <s v="Mevcut Müşteri"/>
    <s v="Yenileme"/>
    <s v="Lisans"/>
    <s v="Lisans Kiralama"/>
    <s v="Diğer"/>
    <s v="Univera Satış"/>
    <s v="Saha Satış"/>
    <s v="Yurt İçi"/>
    <s v="Türkiye"/>
    <s v="Merkez"/>
  </r>
  <r>
    <s v="fa34a49f"/>
    <d v="2026-01-30T00:00:00"/>
    <x v="477"/>
    <s v="Q1"/>
    <x v="2"/>
    <x v="0"/>
    <s v="Kapalı"/>
    <s v="Düzey Tüketim Mallari Sanayi Pazarlama Ve Ticaret Anonim Şirketi"/>
    <s v="EH.02.001"/>
    <s v="EnRoute Panorama - Yazılım Bakımı, Yaşatma ve Merkezi Destek Hizmeti"/>
    <s v="Univera - Düzey Tüketim"/>
    <x v="18"/>
    <s v="Enroute"/>
    <s v="Enterprise"/>
    <n v="1077300"/>
    <s v="TRY"/>
    <n v="1"/>
    <s v="Yıl"/>
    <n v="1077300"/>
    <s v="TRY"/>
    <n v="0"/>
    <s v="TRY"/>
    <n v="1077300"/>
    <s v="TRY"/>
    <n v="1077300"/>
    <s v="TRY"/>
    <n v="1000004424"/>
    <m/>
    <m/>
    <s v="Düzey"/>
    <s v="Mevcut Müşteri"/>
    <s v="Yenileme"/>
    <s v="Hizmet"/>
    <s v="Bakım ve Destek Hizmeti"/>
    <s v="Key Account"/>
    <s v="Univera Satış"/>
    <s v="Saha Satış"/>
    <s v="Yurt İçi"/>
    <s v="Türkiye"/>
    <s v="Merkez"/>
  </r>
  <r>
    <s v="fa34a49f"/>
    <d v="2026-01-30T00:00:00"/>
    <x v="477"/>
    <s v="Q1"/>
    <x v="2"/>
    <x v="0"/>
    <s v="Kapalı"/>
    <s v="Düzey Tüketim Mallari Sanayi Pazarlama Ve Ticaret Anonim Şirketi"/>
    <s v="EH.02.001"/>
    <s v="EnRoute Panorama - Yazılım Bakımı, Yaşatma ve Merkezi Destek Hizmeti"/>
    <s v="Univera - Düzey Tüketim"/>
    <x v="18"/>
    <s v="Enroute"/>
    <s v="Enterprise"/>
    <n v="1915649.76"/>
    <s v="TRY"/>
    <n v="1"/>
    <s v="Yıl"/>
    <n v="1915649.76"/>
    <s v="TRY"/>
    <n v="0"/>
    <s v="TRY"/>
    <n v="1915649.76"/>
    <s v="TRY"/>
    <n v="1915649.76"/>
    <s v="TRY"/>
    <n v="1000004424"/>
    <m/>
    <m/>
    <s v="Düzey"/>
    <s v="Mevcut Müşteri"/>
    <s v="Yenileme"/>
    <s v="Hizmet"/>
    <s v="Bakım ve Destek Hizmeti"/>
    <s v="Key Account"/>
    <s v="Univera Satış"/>
    <s v="Saha Satış"/>
    <s v="Yurt İçi"/>
    <s v="Türkiye"/>
    <s v="Merkez"/>
  </r>
  <r>
    <s v="fa34a49f"/>
    <d v="2026-01-30T00:00:00"/>
    <x v="477"/>
    <s v="Q1"/>
    <x v="2"/>
    <x v="0"/>
    <s v="Kapalı"/>
    <s v="Düzey Tüketim Mallari Sanayi Pazarlama Ve Ticaret Anonim Şirketi"/>
    <s v="EH.02.001"/>
    <s v="EnRoute Panorama - Yazılım Bakımı, Yaşatma ve Merkezi Destek Hizmeti"/>
    <s v="Univera - Düzey Tüketim"/>
    <x v="18"/>
    <s v="Enroute"/>
    <s v="Enterprise"/>
    <n v="173318.39999999999"/>
    <s v="TRY"/>
    <n v="1"/>
    <s v="Yıl"/>
    <n v="173318.39999999999"/>
    <s v="TRY"/>
    <n v="0"/>
    <s v="TRY"/>
    <n v="173318.39999999999"/>
    <s v="TRY"/>
    <n v="173318.39999999999"/>
    <s v="TRY"/>
    <n v="1000004424"/>
    <m/>
    <m/>
    <s v="Düzey"/>
    <s v="Mevcut Müşteri"/>
    <s v="Yenileme"/>
    <s v="Hizmet"/>
    <s v="Bakım ve Destek Hizmeti"/>
    <s v="Key Account"/>
    <s v="Univera Satış"/>
    <s v="Saha Satış"/>
    <s v="Yurt İçi"/>
    <s v="Türkiye"/>
    <s v="Merkez"/>
  </r>
  <r>
    <s v="fa34a49f"/>
    <d v="2026-01-30T00:00:00"/>
    <x v="477"/>
    <s v="Q1"/>
    <x v="2"/>
    <x v="0"/>
    <s v="Kapalı"/>
    <s v="Düzey Tüketim Mallari Sanayi Pazarlama Ve Ticaret Anonim Şirketi"/>
    <s v="EH.02.001"/>
    <s v="EnRoute Panorama - Yazılım Bakımı, Yaşatma ve Merkezi Destek Hizmeti"/>
    <s v="Univera - Düzey Tüketim"/>
    <x v="18"/>
    <s v="Enroute"/>
    <s v="Enterprise"/>
    <n v="1077300"/>
    <s v="TRY"/>
    <n v="1"/>
    <s v="Yıl"/>
    <n v="1077300"/>
    <s v="TRY"/>
    <n v="0"/>
    <s v="TRY"/>
    <n v="-1077300"/>
    <s v="TRY"/>
    <n v="1077300"/>
    <s v="TRY"/>
    <n v="1000004424"/>
    <m/>
    <m/>
    <s v="Düzey"/>
    <s v="Mevcut Müşteri"/>
    <s v="Yenileme"/>
    <s v="Hizmet"/>
    <s v="Bakım ve Destek Hizmeti"/>
    <s v="Key Account"/>
    <s v="Univera Satış"/>
    <s v="Saha Satış"/>
    <s v="Yurt İçi"/>
    <s v="Türkiye"/>
    <s v="Merkez"/>
  </r>
  <r>
    <s v="fa34a49f"/>
    <d v="2026-01-30T00:00:00"/>
    <x v="477"/>
    <s v="Q1"/>
    <x v="2"/>
    <x v="0"/>
    <s v="Kapalı"/>
    <s v="Düzey Tüketim Mallari Sanayi Pazarlama Ve Ticaret Anonim Şirketi"/>
    <s v="EH.02.001"/>
    <s v="EnRoute Panorama - Yazılım Bakımı, Yaşatma ve Merkezi Destek Hizmeti"/>
    <s v="Univera - Düzey Tüketim"/>
    <x v="18"/>
    <s v="Enroute"/>
    <s v="Enterprise"/>
    <n v="1915649.76"/>
    <s v="TRY"/>
    <n v="1"/>
    <s v="Yıl"/>
    <n v="1915649.76"/>
    <s v="TRY"/>
    <n v="0"/>
    <s v="TRY"/>
    <n v="-1915649.76"/>
    <s v="TRY"/>
    <n v="1915649.76"/>
    <s v="TRY"/>
    <n v="1000004424"/>
    <m/>
    <m/>
    <s v="Düzey"/>
    <s v="Mevcut Müşteri"/>
    <s v="Yenileme"/>
    <s v="Hizmet"/>
    <s v="Bakım ve Destek Hizmeti"/>
    <s v="Key Account"/>
    <s v="Univera Satış"/>
    <s v="Saha Satış"/>
    <s v="Yurt İçi"/>
    <s v="Türkiye"/>
    <s v="Merkez"/>
  </r>
  <r>
    <s v="fa34a49f"/>
    <d v="2026-01-30T00:00:00"/>
    <x v="477"/>
    <s v="Q1"/>
    <x v="2"/>
    <x v="0"/>
    <s v="Kapalı"/>
    <s v="Düzey Tüketim Mallari Sanayi Pazarlama Ve Ticaret Anonim Şirketi"/>
    <s v="EH.02.001"/>
    <s v="EnRoute Panorama - Yazılım Bakımı, Yaşatma ve Merkezi Destek Hizmeti"/>
    <s v="Univera - Düzey Tüketim"/>
    <x v="18"/>
    <s v="Enroute"/>
    <s v="Enterprise"/>
    <n v="173318.39999999999"/>
    <s v="TRY"/>
    <n v="1"/>
    <s v="Yıl"/>
    <n v="173318.39999999999"/>
    <s v="TRY"/>
    <n v="0"/>
    <s v="TRY"/>
    <n v="-173318.39999999999"/>
    <s v="TRY"/>
    <n v="173318.39999999999"/>
    <s v="TRY"/>
    <n v="1000004424"/>
    <m/>
    <m/>
    <s v="Düzey"/>
    <s v="Mevcut Müşteri"/>
    <s v="Yenileme"/>
    <s v="Hizmet"/>
    <s v="Bakım ve Destek Hizmeti"/>
    <s v="Key Account"/>
    <s v="Univera Satış"/>
    <s v="Saha Satış"/>
    <s v="Yurt İçi"/>
    <s v="Türkiye"/>
    <s v="Merkez"/>
  </r>
  <r>
    <s v="b85e6bc2"/>
    <d v="2026-01-30T00:00:00"/>
    <x v="477"/>
    <s v="Q1"/>
    <x v="2"/>
    <x v="0"/>
    <s v="Kapalı"/>
    <s v="Loreal Türkiye Kozmetik Tic. ve San. A.Ş."/>
    <s v="EH.02.001"/>
    <s v="EnRoute Panorama - Yazılım Bakımı, Yaşatma ve Merkezi Destek Hizmeti"/>
    <s v="Univera - Loreal Eczane"/>
    <x v="13"/>
    <s v="Enroute"/>
    <s v="Enterprise"/>
    <n v="19019"/>
    <s v="TRY"/>
    <n v="-1"/>
    <s v="Yıl"/>
    <n v="-19019"/>
    <s v="TRY"/>
    <n v="0"/>
    <s v="TRY"/>
    <n v="-19019"/>
    <s v="TRY"/>
    <n v="19019"/>
    <s v="TRY"/>
    <n v="1000004331"/>
    <m/>
    <m/>
    <s v="Loreal"/>
    <s v="Mevcut Müşteri"/>
    <s v="Yeni Satış"/>
    <s v="Hizmet"/>
    <s v="Bakım ve Destek Hizmeti"/>
    <s v="Diğer"/>
    <s v="Univera Satış"/>
    <s v="Saha Satış"/>
    <s v="Yurt İçi"/>
    <s v="Türkiye"/>
    <s v="Merkez"/>
  </r>
  <r>
    <s v="58695cf0"/>
    <d v="2026-01-30T00:00:00"/>
    <x v="477"/>
    <s v="Q1"/>
    <x v="2"/>
    <x v="0"/>
    <s v="Kapalı"/>
    <s v="Loreal Türkiye Kozmetik Tic. ve San. A.Ş."/>
    <s v="EH.02.001"/>
    <s v="EnRoute Panorama - Yazılım Bakımı, Yaşatma ve Merkezi Destek Hizmeti"/>
    <s v="Univera - Loreal Eczane"/>
    <x v="13"/>
    <s v="Enroute"/>
    <s v="Enterprise"/>
    <n v="19019"/>
    <s v="TRY"/>
    <n v="-1"/>
    <s v="Yıl"/>
    <n v="-19019"/>
    <s v="TRY"/>
    <n v="0"/>
    <s v="TRY"/>
    <n v="-19019"/>
    <s v="TRY"/>
    <n v="19019"/>
    <s v="TRY"/>
    <n v="1000004330"/>
    <m/>
    <m/>
    <s v="Loreal"/>
    <s v="Mevcut Müşteri"/>
    <s v="Yeni Satış"/>
    <s v="Hizmet"/>
    <s v="Bakım ve Destek Hizmeti"/>
    <s v="Diğer"/>
    <s v="Univera Satış"/>
    <s v="Saha Satış"/>
    <s v="Yurt İçi"/>
    <s v="Türkiye"/>
    <s v="Merkez"/>
  </r>
  <r>
    <n v="2520000000000"/>
    <d v="2026-01-30T00:00:00"/>
    <x v="477"/>
    <s v="Q1"/>
    <x v="2"/>
    <x v="0"/>
    <s v="Kapalı"/>
    <s v="ROYAL CANIN TURKEY EVCİL HAYVAN ÜRÜNLERİ TİC. LTD. ŞTİ."/>
    <s v="EH.02.001"/>
    <s v="EnRoute Panorama - Yazılım Bakımı, Yaşatma ve Merkezi Destek Hizmeti"/>
    <s v="Univera - Royal Canin"/>
    <x v="12"/>
    <s v="Enroute"/>
    <s v="Enterprise"/>
    <n v="4491.67"/>
    <s v="TRY"/>
    <n v="1"/>
    <s v="Yıl"/>
    <n v="4491.67"/>
    <s v="TRY"/>
    <n v="0"/>
    <s v="TRY"/>
    <n v="4491.67"/>
    <s v="TRY"/>
    <n v="4491.67"/>
    <s v="TRY"/>
    <n v="1000004410"/>
    <m/>
    <m/>
    <s v="Royal Canin"/>
    <s v="Mevcut Müşteri"/>
    <s v="Yeni Satış"/>
    <s v="Hizmet"/>
    <s v="Bakım ve Destek Hizmeti"/>
    <s v="Diğer"/>
    <s v="Univera Satış"/>
    <s v="Saha Satış"/>
    <s v="Yurt İçi"/>
    <s v="Türkiye"/>
    <s v="Merkez"/>
  </r>
  <r>
    <s v="76fcb7c3"/>
    <d v="2026-01-30T00:00:00"/>
    <x v="477"/>
    <s v="Q1"/>
    <x v="2"/>
    <x v="0"/>
    <s v="Kapalı"/>
    <s v="Sütaş Süt Ürünleri A.Ş."/>
    <s v="EH.02.001"/>
    <s v="EnRoute Panorama - Yazılım Bakımı, Yaşatma ve Merkezi Destek Hizmeti"/>
    <s v="Univera - Sütaş"/>
    <x v="13"/>
    <s v="Enroute"/>
    <s v="Enterprise"/>
    <n v="1176192.83"/>
    <s v="TRY"/>
    <n v="1"/>
    <s v="Yıl"/>
    <n v="1176192.83"/>
    <s v="TRY"/>
    <n v="0"/>
    <s v="TRY"/>
    <n v="1176192.83"/>
    <s v="TRY"/>
    <n v="1176192.83"/>
    <s v="TRY"/>
    <n v="1000004409"/>
    <m/>
    <m/>
    <s v="Sütaş"/>
    <s v="Mevcut Müşteri"/>
    <s v="Yenileme"/>
    <s v="Hizmet"/>
    <s v="Bakım ve Destek Hizmeti"/>
    <s v="Diğer"/>
    <s v="Univera Satış"/>
    <s v="Saha Satış"/>
    <s v="Yurt İçi"/>
    <s v="Türkiye"/>
    <s v="Merkez"/>
  </r>
  <r>
    <s v="b56ff487"/>
    <d v="2026-01-30T00:00:00"/>
    <x v="477"/>
    <s v="Q1"/>
    <x v="2"/>
    <x v="0"/>
    <s v="Kapalı"/>
    <s v="PERRİGO KİŞİSEL BAKIM ÜRÜNLERİ SAN. VE TİC. LTD.ŞTİ"/>
    <s v="EH.01.001"/>
    <s v="EnRoute Panorama - Proje ve Ürün Yönetimi Danışmanlığı Hizmeti"/>
    <s v="Univera - Omega Pharma"/>
    <x v="19"/>
    <s v="Enroute"/>
    <s v="Enterprise"/>
    <n v="36000"/>
    <s v="TRY"/>
    <n v="1"/>
    <s v="K/Gün"/>
    <n v="36000"/>
    <s v="TRY"/>
    <n v="10800"/>
    <s v="TRY"/>
    <n v="25200"/>
    <s v="TRY"/>
    <n v="25200"/>
    <s v="TRY"/>
    <n v="1000004419"/>
    <m/>
    <m/>
    <s v="Perrigo"/>
    <s v="Mevcut Müşteri"/>
    <s v="Yeni Satış"/>
    <s v="Hizmet"/>
    <s v="Proje Yönetimi ve Danışmanlık"/>
    <s v="Diğer"/>
    <s v="Univera Satış"/>
    <s v="Saha Satış"/>
    <s v="Yurt İçi"/>
    <s v="Türkiye"/>
    <s v="Merkez"/>
  </r>
  <r>
    <n v="2520000000000"/>
    <d v="2026-01-30T00:00:00"/>
    <x v="477"/>
    <s v="Q1"/>
    <x v="2"/>
    <x v="0"/>
    <s v="Kapalı"/>
    <s v="ROYAL CANIN TURKEY EVCİL HAYVAN ÜRÜNLERİ TİC. LTD. ŞTİ."/>
    <s v="EYS.01.014"/>
    <s v="EnRoute Panorama - Platform Back Office Kullanıcı Lisansı"/>
    <s v="Univera - Royal Canin"/>
    <x v="12"/>
    <s v="Enroute"/>
    <s v="Standart"/>
    <n v="24500"/>
    <s v="TRY"/>
    <n v="2"/>
    <s v="Adet"/>
    <n v="49000"/>
    <s v="TRY"/>
    <n v="0"/>
    <s v="TRY"/>
    <n v="49000"/>
    <s v="TRY"/>
    <n v="49000"/>
    <s v="TRY"/>
    <n v="1000004410"/>
    <m/>
    <m/>
    <s v="Royal Canin"/>
    <s v="Mevcut Müşteri"/>
    <s v="Yeni Satış"/>
    <s v="Lisans"/>
    <s v="Lisans Satışı"/>
    <s v="Diğer"/>
    <s v="Univera Satış"/>
    <s v="Saha Satış"/>
    <s v="Yurt İçi"/>
    <s v="Türkiye"/>
    <s v="Merkez"/>
  </r>
  <r>
    <s v="58695cf0"/>
    <d v="2026-01-30T00:00:00"/>
    <x v="477"/>
    <s v="Q1"/>
    <x v="2"/>
    <x v="0"/>
    <s v="Kapalı"/>
    <s v="Loreal Türkiye Kozmetik Tic. ve San. A.Ş."/>
    <s v="EH.01.003"/>
    <s v="EnRoute Panorama - Kurulum ve Eğitim Hizmeti"/>
    <s v="Univera - Loreal"/>
    <x v="13"/>
    <s v="Enroute"/>
    <s v="Enterprise"/>
    <n v="16800"/>
    <s v="TRY"/>
    <n v="-1"/>
    <s v="K/Gün"/>
    <n v="-16800"/>
    <s v="TRY"/>
    <n v="0"/>
    <s v="TRY"/>
    <n v="-16800"/>
    <s v="TRY"/>
    <n v="16800"/>
    <s v="TRY"/>
    <n v="1000004330"/>
    <m/>
    <m/>
    <s v="Loreal"/>
    <s v="Mevcut Müşteri"/>
    <s v="Yeni Satış"/>
    <s v="Hizmet"/>
    <s v="Kurulum ve Eğitim"/>
    <s v="Diğer"/>
    <s v="Univera Satış"/>
    <s v="Saha Satış"/>
    <s v="Yurt İçi"/>
    <s v="Türkiye"/>
    <s v="Merkez"/>
  </r>
  <r>
    <s v="b85e6bc2"/>
    <d v="2026-01-30T00:00:00"/>
    <x v="477"/>
    <s v="Q1"/>
    <x v="2"/>
    <x v="0"/>
    <s v="Kapalı"/>
    <s v="Loreal Türkiye Kozmetik Tic. ve San. A.Ş."/>
    <s v="EH.01.003"/>
    <s v="EnRoute Panorama - Kurulum ve Eğitim Hizmeti"/>
    <s v="Univera - Loreal Eczane"/>
    <x v="13"/>
    <s v="Enroute"/>
    <s v="Enterprise"/>
    <n v="16800"/>
    <s v="TRY"/>
    <n v="-1"/>
    <s v="K/Gün"/>
    <n v="-16800"/>
    <s v="TRY"/>
    <n v="0"/>
    <s v="TRY"/>
    <n v="-16800"/>
    <s v="TRY"/>
    <n v="16800"/>
    <s v="TRY"/>
    <n v="1000004331"/>
    <m/>
    <m/>
    <s v="Loreal"/>
    <s v="Mevcut Müşteri"/>
    <s v="Yeni Satış"/>
    <s v="Hizmet"/>
    <s v="Kurulum ve Eğitim"/>
    <s v="Diğer"/>
    <s v="Univera Satış"/>
    <s v="Saha Satış"/>
    <s v="Yurt İçi"/>
    <s v="Türkiye"/>
    <s v="Merkez"/>
  </r>
  <r>
    <s v="58695cf0"/>
    <d v="2026-01-30T00:00:00"/>
    <x v="477"/>
    <s v="Q1"/>
    <x v="2"/>
    <x v="0"/>
    <s v="Kapalı"/>
    <s v="Loreal Türkiye Kozmetik Tic. ve San. A.Ş."/>
    <s v="EY.04.012"/>
    <s v="EnRoute Panorama - E-Dönüşüm Modül Lisansı"/>
    <s v="Univera - Loreal Eczane"/>
    <x v="13"/>
    <s v="E-Dönüşüm"/>
    <s v="E-Dönüşüm"/>
    <n v="37700"/>
    <s v="TRY"/>
    <n v="-1"/>
    <s v="Adet"/>
    <n v="-37700"/>
    <s v="TRY"/>
    <n v="0"/>
    <s v="TRY"/>
    <n v="-37700"/>
    <s v="TRY"/>
    <n v="37700"/>
    <s v="TRY"/>
    <n v="1000004330"/>
    <m/>
    <m/>
    <s v="Loreal"/>
    <s v="Mevcut Müşteri"/>
    <s v="Yeni Satış"/>
    <s v="Lisans"/>
    <s v="Lisans Satışı"/>
    <s v="Diğer"/>
    <s v="Univera Satış"/>
    <s v="Saha Satış"/>
    <s v="Yurt İçi"/>
    <s v="Türkiye"/>
    <s v="Merkez"/>
  </r>
  <r>
    <s v="b85e6bc2"/>
    <d v="2026-01-30T00:00:00"/>
    <x v="477"/>
    <s v="Q1"/>
    <x v="2"/>
    <x v="0"/>
    <s v="Kapalı"/>
    <s v="Loreal Türkiye Kozmetik Tic. ve San. A.Ş."/>
    <s v="EY.04.012"/>
    <s v="EnRoute Panorama - E-Dönüşüm Modül Lisansı"/>
    <s v="Univera - Loreal Eczane"/>
    <x v="13"/>
    <s v="Enroute"/>
    <s v="Enterprise"/>
    <n v="37700"/>
    <s v="TRY"/>
    <n v="-1"/>
    <s v="Adet"/>
    <n v="-37700"/>
    <s v="TRY"/>
    <n v="0"/>
    <s v="TRY"/>
    <n v="-37700"/>
    <s v="TRY"/>
    <n v="37700"/>
    <s v="TRY"/>
    <n v="1000004331"/>
    <m/>
    <m/>
    <s v="Loreal"/>
    <s v="Mevcut Müşteri"/>
    <s v="Yeni Satış"/>
    <s v="Lisans"/>
    <s v="Lisans Satışı"/>
    <s v="Diğer"/>
    <s v="Univera Satış"/>
    <s v="Saha Satış"/>
    <s v="Yurt İçi"/>
    <s v="Türkiye"/>
    <s v="Merkez"/>
  </r>
  <r>
    <s v="b85e6bc2"/>
    <d v="2026-01-30T00:00:00"/>
    <x v="477"/>
    <s v="Q1"/>
    <x v="2"/>
    <x v="0"/>
    <s v="Kapalı"/>
    <s v="Loreal Türkiye Kozmetik Tic. ve San. A.Ş."/>
    <s v="EY.01.021"/>
    <s v="EnRoute Panorama - Dağıtım Kanalı (Bayi/Distribütör/Şube) Lisansı"/>
    <s v="Univera - Loreal Eczane"/>
    <x v="13"/>
    <s v="Enroute"/>
    <s v="Enterprise"/>
    <n v="48750"/>
    <s v="TRY"/>
    <n v="-1"/>
    <s v="Adet"/>
    <n v="-48750"/>
    <s v="TRY"/>
    <n v="0"/>
    <s v="TRY"/>
    <n v="-48750"/>
    <s v="TRY"/>
    <n v="48750"/>
    <s v="TRY"/>
    <n v="1000004331"/>
    <m/>
    <m/>
    <s v="Loreal"/>
    <s v="Mevcut Müşteri"/>
    <s v="Yeni Satış"/>
    <s v="Lisans"/>
    <s v="Lisans Satışı"/>
    <s v="Diğer"/>
    <s v="Univera Satış"/>
    <s v="Saha Satış"/>
    <s v="Yurt İçi"/>
    <s v="Türkiye"/>
    <s v="Merkez"/>
  </r>
  <r>
    <s v="58695cf0"/>
    <d v="2026-01-30T00:00:00"/>
    <x v="477"/>
    <s v="Q1"/>
    <x v="2"/>
    <x v="0"/>
    <s v="Kapalı"/>
    <s v="Loreal Türkiye Kozmetik Tic. ve San. A.Ş."/>
    <s v="EY.01.021"/>
    <s v="EnRoute Panorama - Dağıtım Kanalı (Bayi/Distribütör/Şube) Lisansı"/>
    <s v="Univera - Loreal Eczane"/>
    <x v="13"/>
    <s v="Enroute"/>
    <s v="Enterprise"/>
    <n v="48750"/>
    <s v="TRY"/>
    <n v="-1"/>
    <s v="Adet"/>
    <n v="-48750"/>
    <s v="TRY"/>
    <n v="0"/>
    <s v="TRY"/>
    <n v="-48750"/>
    <s v="TRY"/>
    <n v="48750"/>
    <s v="TRY"/>
    <n v="1000004330"/>
    <m/>
    <m/>
    <s v="Loreal"/>
    <s v="Mevcut Müşteri"/>
    <s v="Yeni Satış"/>
    <s v="Lisans"/>
    <s v="Lisans Satışı"/>
    <s v="Diğer"/>
    <s v="Univera Satış"/>
    <s v="Saha Satış"/>
    <s v="Yurt İçi"/>
    <s v="Türkiye"/>
    <s v="Merkez"/>
  </r>
  <r>
    <s v="76fcb7c3"/>
    <d v="2026-01-30T00:00:00"/>
    <x v="477"/>
    <s v="Q1"/>
    <x v="2"/>
    <x v="0"/>
    <s v="Kapalı"/>
    <s v="Sütaş Süt Ürünleri A.Ş."/>
    <s v="EH.03.001"/>
    <s v="EnRoute Panorama - Çağrı Merkezi Hizmeti (MSD)"/>
    <s v="Univera - Sütaş"/>
    <x v="13"/>
    <s v="Enroute"/>
    <s v="Enterprise"/>
    <n v="22948.21"/>
    <s v="TRY"/>
    <n v="1"/>
    <s v="Yıl"/>
    <n v="22948.21"/>
    <s v="TRY"/>
    <n v="0"/>
    <s v="TRY"/>
    <n v="22948.21"/>
    <s v="TRY"/>
    <n v="22948.21"/>
    <s v="TRY"/>
    <n v="1000004409"/>
    <m/>
    <m/>
    <s v="Sütaş"/>
    <s v="Mevcut Müşteri"/>
    <s v="Yenileme"/>
    <s v="Hizmet"/>
    <s v="Çağrı Merkezi"/>
    <s v="Diğer"/>
    <s v="Univera Satış"/>
    <s v="Saha Satış"/>
    <s v="Yurt İçi"/>
    <s v="Türkiye"/>
    <s v="Merkez"/>
  </r>
  <r>
    <s v="fa34a49f"/>
    <d v="2026-01-30T00:00:00"/>
    <x v="477"/>
    <s v="Q1"/>
    <x v="2"/>
    <x v="0"/>
    <s v="Kapalı"/>
    <s v="Düzey Tüketim Mallari Sanayi Pazarlama Ve Ticaret Anonim Şirketi"/>
    <s v="EH.03.008"/>
    <s v="EnRoute Panorama - Çağrı Merkezi Hizmeti (DDI / OutSource)"/>
    <s v="Univera - Düzey Tüketim"/>
    <x v="18"/>
    <s v="Enroute"/>
    <s v="Enterprise"/>
    <n v="13680"/>
    <s v="TRY"/>
    <n v="5"/>
    <s v="Yıl"/>
    <n v="68400"/>
    <s v="TRY"/>
    <n v="0"/>
    <s v="TRY"/>
    <n v="68400"/>
    <s v="TRY"/>
    <n v="68400"/>
    <s v="TRY"/>
    <n v="1000004424"/>
    <m/>
    <m/>
    <s v="Düzey"/>
    <s v="Mevcut Müşteri"/>
    <s v="Yenileme"/>
    <s v="Hizmet"/>
    <s v="Çağrı Merkezi"/>
    <s v="Key Account"/>
    <s v="Univera Satış"/>
    <s v="Saha Satış"/>
    <s v="Yurt İçi"/>
    <s v="Türkiye"/>
    <s v="Merkez"/>
  </r>
  <r>
    <s v="fa34a49f"/>
    <d v="2026-01-30T00:00:00"/>
    <x v="477"/>
    <s v="Q1"/>
    <x v="2"/>
    <x v="0"/>
    <s v="Kapalı"/>
    <s v="Düzey Tüketim Mallari Sanayi Pazarlama Ve Ticaret Anonim Şirketi"/>
    <s v="EH.03.008"/>
    <s v="EnRoute Panorama - Çağrı Merkezi Hizmeti (DDI / OutSource)"/>
    <s v="Univera - Düzey Tüketim"/>
    <x v="18"/>
    <s v="Enroute"/>
    <s v="Enterprise"/>
    <n v="13680"/>
    <s v="TRY"/>
    <n v="5"/>
    <s v="Yıl"/>
    <n v="68400"/>
    <s v="TRY"/>
    <n v="0"/>
    <s v="TRY"/>
    <n v="-68400"/>
    <s v="TRY"/>
    <n v="68400"/>
    <s v="TRY"/>
    <n v="1000004424"/>
    <m/>
    <m/>
    <s v="Düzey"/>
    <s v="Mevcut Müşteri"/>
    <s v="Yenileme"/>
    <s v="Hizmet"/>
    <s v="Çağrı Merkezi"/>
    <s v="Key Account"/>
    <s v="Univera Satış"/>
    <s v="Saha Satış"/>
    <s v="Yurt İçi"/>
    <s v="Türkiye"/>
    <s v="Merkez"/>
  </r>
  <r>
    <s v="76fcb7c3"/>
    <d v="2026-01-30T00:00:00"/>
    <x v="477"/>
    <s v="Q1"/>
    <x v="2"/>
    <x v="0"/>
    <s v="Kapalı"/>
    <s v="Sütaş Süt Ürünleri A.Ş."/>
    <s v="EH.02.009"/>
    <s v="ENROUTE P ASSET TRACKER DEMİRBAŞ YAZ. BH"/>
    <s v="Univera - Sütaş"/>
    <x v="13"/>
    <s v="Enroute"/>
    <s v="Enterprise"/>
    <n v="80641.91"/>
    <s v="TRY"/>
    <n v="1"/>
    <s v="Adet"/>
    <n v="80641.91"/>
    <s v="TRY"/>
    <n v="0"/>
    <s v="TRY"/>
    <n v="80641.91"/>
    <s v="TRY"/>
    <n v="80641.91"/>
    <s v="TRY"/>
    <n v="1000004409"/>
    <m/>
    <m/>
    <s v="Sütaş"/>
    <s v="Mevcut Müşteri"/>
    <s v="Yenileme"/>
    <s v="Hizmet"/>
    <s v="Bakım ve Destek Hizmeti"/>
    <s v="Diğer"/>
    <s v="Univera Satış"/>
    <s v="Saha Satış"/>
    <s v="Yurt İçi"/>
    <s v="Türkiye"/>
    <s v="Merkez"/>
  </r>
  <r>
    <s v="1da8da35"/>
    <d v="2026-02-03T00:00:00"/>
    <x v="478"/>
    <s v="Q1"/>
    <x v="2"/>
    <x v="0"/>
    <s v="Kapalı"/>
    <s v="MATRIKS BİLGİSAYAR SİSTEMLERİ LTD.ŞTİ"/>
    <s v="WPH.02.001"/>
    <s v="WebPlus Yazılım Bakımı Hizmeti"/>
    <s v="Univera - Kanal"/>
    <x v="20"/>
    <s v="Enroute"/>
    <s v="Webplus"/>
    <n v="7464"/>
    <s v="TRY"/>
    <n v="1"/>
    <s v="Yıl"/>
    <n v="7464"/>
    <s v="TRY"/>
    <n v="0"/>
    <s v="TRY"/>
    <n v="7464"/>
    <s v="TRY"/>
    <n v="7464"/>
    <s v="TRY"/>
    <n v="1000004598"/>
    <m/>
    <m/>
    <s v="Matriks"/>
    <s v="Mevcut Müşteri"/>
    <s v="Yeni Satış"/>
    <s v="Hizmet"/>
    <s v="Bakım ve Destek Hizmeti"/>
    <s v="Diğer"/>
    <s v="Kanal Satış"/>
    <s v="Matriks"/>
    <s v="Yurt İçi"/>
    <s v="Türkiye"/>
    <s v="Merkez"/>
  </r>
  <r>
    <s v="524b3a3d"/>
    <d v="2026-02-06T00:00:00"/>
    <x v="478"/>
    <s v="Q1"/>
    <x v="2"/>
    <x v="0"/>
    <s v="Kapalı"/>
    <s v="MATRIKS BİLGİSAYAR SİSTEMLERİ LTD.ŞTİ"/>
    <s v="WPH.02.001"/>
    <s v="WebPlus Yazılım Bakımı Hizmeti"/>
    <s v="Univera - Kanal"/>
    <x v="20"/>
    <s v="Enroute"/>
    <s v="Webplus"/>
    <n v="7464"/>
    <s v="TRY"/>
    <n v="1"/>
    <s v="Yıl"/>
    <n v="7464"/>
    <s v="TRY"/>
    <n v="0"/>
    <s v="TRY"/>
    <n v="7464"/>
    <s v="TRY"/>
    <n v="7464"/>
    <s v="TRY"/>
    <n v="1000004594"/>
    <m/>
    <m/>
    <s v="Matriks"/>
    <s v="Mevcut Müşteri"/>
    <s v="Yeni Satış"/>
    <s v="Hizmet"/>
    <s v="Bakım ve Destek Hizmeti"/>
    <s v="Diğer"/>
    <s v="Kanal Satış"/>
    <s v="Matriks"/>
    <s v="Yurt İçi"/>
    <s v="Türkiye"/>
    <s v="Merkez"/>
  </r>
  <r>
    <s v="723be9cb"/>
    <d v="2026-02-05T00:00:00"/>
    <x v="478"/>
    <s v="Q1"/>
    <x v="2"/>
    <x v="0"/>
    <s v="Kapalı"/>
    <s v="MATRIKS BİLGİSAYAR SİSTEMLERİ LTD.ŞTİ"/>
    <s v="WPH.02.001"/>
    <s v="WebPlus Yazılım Bakımı Hizmeti"/>
    <s v="Univera - Kanal"/>
    <x v="20"/>
    <s v="Enroute"/>
    <s v="Webplus"/>
    <n v="27242"/>
    <s v="TRY"/>
    <n v="1"/>
    <s v="Yıl"/>
    <n v="27242"/>
    <s v="TRY"/>
    <s v="-"/>
    <s v="TRY"/>
    <n v="27242"/>
    <s v="TRY"/>
    <n v="27242"/>
    <s v="TRY"/>
    <n v="1000004537"/>
    <m/>
    <m/>
    <s v="Matriks"/>
    <s v="Mevcut Müşteri"/>
    <s v="Yeni Satış"/>
    <s v="Hizmet"/>
    <s v="Bakım ve Destek Hizmeti"/>
    <s v="Diğer"/>
    <s v="Kanal Satış"/>
    <s v="Matriks"/>
    <s v="Yurt İçi"/>
    <s v="Türkiye"/>
    <s v="Merkez"/>
  </r>
  <r>
    <s v="91329b79"/>
    <d v="2026-02-03T00:00:00"/>
    <x v="478"/>
    <s v="Q1"/>
    <x v="2"/>
    <x v="0"/>
    <s v="Kapalı"/>
    <s v="MİYA OTOMASYON VE BARKOD BILISIM SISTEMLERI SAN TİC. VE L.T.D. STI."/>
    <s v="WPH.02.001"/>
    <s v="WebPlus Yazılım Bakımı Hizmeti"/>
    <s v="Univera - Kanal"/>
    <x v="20"/>
    <s v="Enroute"/>
    <s v="Webplus"/>
    <n v="1375"/>
    <s v="TRY"/>
    <n v="1"/>
    <s v="Yıl"/>
    <n v="1375"/>
    <s v="TRY"/>
    <n v="0"/>
    <s v="TRY"/>
    <n v="1375"/>
    <s v="TRY"/>
    <n v="1375"/>
    <s v="TRY"/>
    <n v="1000004596"/>
    <m/>
    <m/>
    <s v="Miya"/>
    <s v="Mevcut Müşteri"/>
    <s v="Yeni Satış"/>
    <s v="Hizmet"/>
    <s v="Bakım ve Destek Hizmeti"/>
    <s v="Diğer"/>
    <s v="Kanal Satış"/>
    <s v="Miya"/>
    <s v="Yurt İçi"/>
    <s v="Türkiye"/>
    <s v="Merkez"/>
  </r>
  <r>
    <s v="1da8da35"/>
    <d v="2026-02-03T00:00:00"/>
    <x v="478"/>
    <s v="Q1"/>
    <x v="2"/>
    <x v="0"/>
    <s v="Kapalı"/>
    <s v="MATRIKS BİLGİSAYAR SİSTEMLERİ LTD.ŞTİ"/>
    <s v="WPY.01.007"/>
    <s v="WebPlus E-Dönüşüm Lisansı"/>
    <s v="Univera - Kanal"/>
    <x v="20"/>
    <s v="Enroute"/>
    <s v="Webplus"/>
    <n v="11500"/>
    <s v="TRY"/>
    <n v="1"/>
    <s v="Adet"/>
    <n v="11500"/>
    <s v="TRY"/>
    <n v="0"/>
    <s v="TRY"/>
    <n v="11500"/>
    <s v="TRY"/>
    <n v="11500"/>
    <s v="TRY"/>
    <n v="1000004598"/>
    <m/>
    <m/>
    <s v="Matriks"/>
    <s v="Mevcut Müşteri"/>
    <s v="Yeni Satış"/>
    <s v="Lisans"/>
    <s v="Lisans Satışı"/>
    <s v="Diğer"/>
    <s v="Kanal Satış"/>
    <s v="Matriks"/>
    <s v="Yurt İçi"/>
    <s v="Türkiye"/>
    <s v="Merkez"/>
  </r>
  <r>
    <s v="524b3a3d"/>
    <d v="2026-02-06T00:00:00"/>
    <x v="478"/>
    <s v="Q1"/>
    <x v="2"/>
    <x v="0"/>
    <s v="Kapalı"/>
    <s v="MATRIKS BİLGİSAYAR SİSTEMLERİ LTD.ŞTİ"/>
    <s v="WPY.01.007"/>
    <s v="WebPlus E-Dönüşüm Lisansı"/>
    <s v="Univera - Kanal"/>
    <x v="20"/>
    <s v="Enroute"/>
    <s v="Webplus"/>
    <n v="11500"/>
    <s v="TRY"/>
    <n v="1"/>
    <s v="Adet"/>
    <n v="11500"/>
    <s v="TRY"/>
    <n v="0"/>
    <s v="TRY"/>
    <n v="11500"/>
    <s v="TRY"/>
    <n v="11500"/>
    <s v="TRY"/>
    <n v="1000004594"/>
    <m/>
    <m/>
    <s v="Matriks"/>
    <s v="Mevcut Müşteri"/>
    <s v="Yeni Satış"/>
    <s v="Lisans"/>
    <s v="Lisans Satışı"/>
    <s v="Diğer"/>
    <s v="Kanal Satış"/>
    <s v="Matriks"/>
    <s v="Yurt İçi"/>
    <s v="Türkiye"/>
    <s v="Merkez"/>
  </r>
  <r>
    <s v="723be9cb"/>
    <d v="2026-02-05T00:00:00"/>
    <x v="478"/>
    <s v="Q1"/>
    <x v="2"/>
    <x v="0"/>
    <s v="Kapalı"/>
    <s v="MATRIKS BİLGİSAYAR SİSTEMLERİ LTD.ŞTİ"/>
    <s v="WPY.01.007"/>
    <s v="WebPlus E-Dönüşüm Lisansı"/>
    <s v="Univera - Kanal"/>
    <x v="20"/>
    <s v="Enroute"/>
    <s v="Webplus"/>
    <n v="14300"/>
    <s v="TRY"/>
    <n v="1"/>
    <s v="Adet"/>
    <n v="14300"/>
    <s v="TRY"/>
    <s v="-"/>
    <s v="TRY"/>
    <n v="14300"/>
    <s v="TRY"/>
    <n v="14300"/>
    <s v="TRY"/>
    <n v="1000004537"/>
    <m/>
    <m/>
    <s v="Matriks"/>
    <s v="Mevcut Müşteri"/>
    <s v="Yeni Satış"/>
    <s v="Lisans"/>
    <s v="Lisans Satışı"/>
    <s v="Diğer"/>
    <s v="Kanal Satış"/>
    <s v="Matriks"/>
    <s v="Yurt İçi"/>
    <s v="Türkiye"/>
    <s v="Merkez"/>
  </r>
  <r>
    <s v="723be9cb"/>
    <d v="2026-02-05T00:00:00"/>
    <x v="478"/>
    <s v="Q1"/>
    <x v="2"/>
    <x v="0"/>
    <s v="Kapalı"/>
    <s v="MATRIKS BİLGİSAYAR SİSTEMLERİ LTD.ŞTİ"/>
    <s v="WPY.01.005"/>
    <s v="WebPlus Distribution Satış-Dağıtım Yazılımı (Standart)"/>
    <s v="Univera - Kanal"/>
    <x v="20"/>
    <s v="Enroute"/>
    <s v="Webplus"/>
    <n v="52000"/>
    <s v="TRY"/>
    <n v="1"/>
    <s v="Adet"/>
    <n v="52000"/>
    <s v="TRY"/>
    <s v="-"/>
    <s v="TRY"/>
    <n v="52000"/>
    <s v="TRY"/>
    <n v="52000"/>
    <s v="TRY"/>
    <n v="1000004537"/>
    <m/>
    <m/>
    <s v="Matriks"/>
    <s v="Mevcut Müşteri"/>
    <s v="Yeni Satış"/>
    <s v="Lisans"/>
    <s v="Lisans Satışı"/>
    <s v="Diğer"/>
    <s v="Kanal Satış"/>
    <s v="Matriks"/>
    <s v="Yurt İçi"/>
    <s v="Türkiye"/>
    <s v="Merkez"/>
  </r>
  <r>
    <s v="1da8da35"/>
    <d v="2026-02-03T00:00:00"/>
    <x v="478"/>
    <s v="Q1"/>
    <x v="2"/>
    <x v="0"/>
    <s v="Kapalı"/>
    <s v="MATRIKS BİLGİSAYAR SİSTEMLERİ LTD.ŞTİ"/>
    <s v="WPY.01.006"/>
    <s v="WebPlus Distribution Satış-Dağıtım Yazılımı (Light)"/>
    <s v="Univera - Kanal"/>
    <x v="20"/>
    <s v="Enroute"/>
    <s v="Webplus"/>
    <n v="17250"/>
    <s v="TRY"/>
    <n v="1"/>
    <s v="Adet"/>
    <n v="17250"/>
    <s v="TRY"/>
    <n v="0"/>
    <s v="TRY"/>
    <n v="17250"/>
    <s v="TRY"/>
    <n v="17250"/>
    <s v="TRY"/>
    <n v="1000004598"/>
    <m/>
    <m/>
    <s v="Matriks"/>
    <s v="Mevcut Müşteri"/>
    <s v="Yeni Satış"/>
    <s v="Lisans"/>
    <s v="Lisans Satışı"/>
    <s v="Diğer"/>
    <s v="Kanal Satış"/>
    <s v="Matriks"/>
    <s v="Yurt İçi"/>
    <s v="Türkiye"/>
    <s v="Merkez"/>
  </r>
  <r>
    <s v="524b3a3d"/>
    <d v="2026-02-06T00:00:00"/>
    <x v="478"/>
    <s v="Q1"/>
    <x v="2"/>
    <x v="0"/>
    <s v="Kapalı"/>
    <s v="MATRIKS BİLGİSAYAR SİSTEMLERİ LTD.ŞTİ"/>
    <s v="WPY.01.006"/>
    <s v="WebPlus Distribution Satış-Dağıtım Yazılımı (Light)"/>
    <s v="Univera - Kanal"/>
    <x v="20"/>
    <s v="Enroute"/>
    <s v="Webplus"/>
    <n v="17250"/>
    <s v="TRY"/>
    <n v="1"/>
    <s v="Adet"/>
    <n v="17250"/>
    <s v="TRY"/>
    <n v="0"/>
    <s v="TRY"/>
    <n v="17250"/>
    <s v="TRY"/>
    <n v="17250"/>
    <s v="TRY"/>
    <n v="1000004594"/>
    <m/>
    <m/>
    <s v="Matriks"/>
    <s v="Mevcut Müşteri"/>
    <s v="Yeni Satış"/>
    <s v="Lisans"/>
    <s v="Lisans Satışı"/>
    <s v="Diğer"/>
    <s v="Kanal Satış"/>
    <s v="Matriks"/>
    <s v="Yurt İçi"/>
    <s v="Türkiye"/>
    <s v="Merkez"/>
  </r>
  <r>
    <s v="1da8da35"/>
    <d v="2026-02-03T00:00:00"/>
    <x v="478"/>
    <s v="Q1"/>
    <x v="2"/>
    <x v="0"/>
    <s v="Kapalı"/>
    <s v="MATRIKS BİLGİSAYAR SİSTEMLERİ LTD.ŞTİ"/>
    <s v="WPY.02.001"/>
    <s v="WebPlus (Android) Satış Temsilcisi Lisansı"/>
    <s v="Univera - Kanal"/>
    <x v="20"/>
    <s v="Enroute"/>
    <s v="Webplus"/>
    <n v="2587"/>
    <s v="TRY"/>
    <n v="2"/>
    <s v="Adet"/>
    <n v="5174"/>
    <s v="TRY"/>
    <n v="0"/>
    <s v="TRY"/>
    <n v="5175"/>
    <s v="TRY"/>
    <n v="5174"/>
    <s v="TRY"/>
    <n v="1000004598"/>
    <m/>
    <m/>
    <s v="Matriks"/>
    <s v="Mevcut Müşteri"/>
    <s v="Yeni Satış"/>
    <s v="Lisans"/>
    <s v="Lisans Satışı"/>
    <s v="Diğer"/>
    <s v="Kanal Satış"/>
    <s v="Matriks"/>
    <s v="Yurt İçi"/>
    <s v="Türkiye"/>
    <s v="Merkez"/>
  </r>
  <r>
    <s v="524b3a3d"/>
    <d v="2026-02-06T00:00:00"/>
    <x v="478"/>
    <s v="Q1"/>
    <x v="2"/>
    <x v="0"/>
    <s v="Kapalı"/>
    <s v="MATRIKS BİLGİSAYAR SİSTEMLERİ LTD.ŞTİ"/>
    <s v="WPY.02.001"/>
    <s v="WebPlus (Android) Satış Temsilcisi Lisansı"/>
    <s v="Univera - Kanal"/>
    <x v="20"/>
    <s v="Enroute"/>
    <s v="Webplus"/>
    <n v="2588"/>
    <s v="TRY"/>
    <n v="2"/>
    <s v="Adet"/>
    <n v="5176"/>
    <s v="TRY"/>
    <n v="0"/>
    <s v="TRY"/>
    <n v="5176"/>
    <s v="TRY"/>
    <n v="5176"/>
    <s v="TRY"/>
    <n v="1000004594"/>
    <m/>
    <m/>
    <s v="Matriks"/>
    <s v="Mevcut Müşteri"/>
    <s v="Yeni Satış"/>
    <s v="Lisans"/>
    <s v="Lisans Satışı"/>
    <s v="Diğer"/>
    <s v="Kanal Satış"/>
    <s v="Matriks"/>
    <s v="Yurt İçi"/>
    <s v="Türkiye"/>
    <s v="Merkez"/>
  </r>
  <r>
    <s v="723be9cb"/>
    <d v="2026-02-05T00:00:00"/>
    <x v="478"/>
    <s v="Q1"/>
    <x v="2"/>
    <x v="0"/>
    <s v="Kapalı"/>
    <s v="MATRIKS BİLGİSAYAR SİSTEMLERİ LTD.ŞTİ"/>
    <s v="WPY.02.001"/>
    <s v="WebPlus (Android) Satış Temsilcisi Lisansı"/>
    <s v="Univera - Kanal"/>
    <x v="20"/>
    <s v="Enroute"/>
    <s v="Webplus"/>
    <n v="4550"/>
    <s v="TRY"/>
    <n v="8"/>
    <s v="Adet"/>
    <n v="36400"/>
    <s v="TRY"/>
    <s v="-"/>
    <s v="TRY"/>
    <n v="36400"/>
    <s v="TRY"/>
    <n v="36400"/>
    <s v="TRY"/>
    <n v="1000004537"/>
    <m/>
    <m/>
    <s v="Matriks"/>
    <s v="Mevcut Müşteri"/>
    <s v="Yeni Satış"/>
    <s v="Lisans"/>
    <s v="Lisans Satışı"/>
    <s v="Diğer"/>
    <s v="Kanal Satış"/>
    <s v="Matriks"/>
    <s v="Yurt İçi"/>
    <s v="Türkiye"/>
    <s v="Merkez"/>
  </r>
  <r>
    <s v="91329b79"/>
    <d v="2026-02-03T00:00:00"/>
    <x v="478"/>
    <s v="Q1"/>
    <x v="2"/>
    <x v="0"/>
    <s v="Kapalı"/>
    <s v="MİYA OTOMASYON VE BARKOD BILISIM SISTEMLERI SAN TİC. VE L.T.D. STI."/>
    <s v="WPY.02.001"/>
    <s v="WebPlus (Android) Satış Temsilcisi Lisansı"/>
    <s v="Univera - Kanal"/>
    <x v="20"/>
    <s v="Enroute"/>
    <s v="Webplus"/>
    <n v="6250"/>
    <s v="TRY"/>
    <n v="1"/>
    <s v="Adet"/>
    <n v="6250"/>
    <s v="TRY"/>
    <n v="0"/>
    <s v="TRY"/>
    <n v="6250"/>
    <s v="TRY"/>
    <n v="6250"/>
    <s v="TRY"/>
    <n v="1000004596"/>
    <m/>
    <m/>
    <s v="Miya"/>
    <s v="Mevcut Müşteri"/>
    <s v="Yeni Satış"/>
    <s v="Lisans"/>
    <s v="Lisans Satışı"/>
    <s v="Diğer"/>
    <s v="Kanal Satış"/>
    <s v="Miya"/>
    <s v="Yurt İçi"/>
    <s v="Türkiye"/>
    <s v="Merkez"/>
  </r>
  <r>
    <s v="723be9cb"/>
    <d v="2026-02-05T00:00:00"/>
    <x v="478"/>
    <s v="Q1"/>
    <x v="2"/>
    <x v="0"/>
    <s v="Kapalı"/>
    <s v="MATRIKS BİLGİSAYAR SİSTEMLERİ LTD.ŞTİ"/>
    <s v="WPY.01.003"/>
    <s v="Web Plus Ek Kullanıcı Lisansı (1 Kullanıcı)"/>
    <s v="Univera - Kanal"/>
    <x v="20"/>
    <s v="Enroute"/>
    <s v="Webplus"/>
    <n v="4225"/>
    <s v="TRY"/>
    <n v="5"/>
    <s v="Adet"/>
    <n v="21125"/>
    <s v="TRY"/>
    <s v="-"/>
    <s v="TRY"/>
    <n v="21125"/>
    <s v="TRY"/>
    <n v="21125"/>
    <s v="TRY"/>
    <n v="1000004537"/>
    <m/>
    <m/>
    <s v="Matriks"/>
    <s v="Mevcut Müşteri"/>
    <s v="Yeni Satış"/>
    <s v="Lisans"/>
    <s v="Lisans Satışı"/>
    <s v="Diğer"/>
    <s v="Kanal Satış"/>
    <s v="Matriks"/>
    <s v="Yurt İçi"/>
    <s v="Türkiye"/>
    <s v="Merkez"/>
  </r>
  <r>
    <s v="9f174395"/>
    <d v="2026-02-06T00:00:00"/>
    <x v="478"/>
    <s v="Q1"/>
    <x v="2"/>
    <x v="0"/>
    <s v="Kapalı"/>
    <s v="MATRIKS BİLGİSAYAR SİSTEMLERİ LTD.ŞTİ"/>
    <s v="UH.01.002"/>
    <s v="Unidox Kontör"/>
    <s v="Univera Kontör Satışı"/>
    <x v="20"/>
    <s v="E-Dönüşüm"/>
    <s v="Uni-Dox"/>
    <n v="4.3070000000000004"/>
    <s v="TRY"/>
    <n v="5000"/>
    <s v="Adet"/>
    <n v="21535"/>
    <s v="TRY"/>
    <n v="0"/>
    <s v="TRY"/>
    <n v="21550"/>
    <s v="TRY"/>
    <n v="21535"/>
    <s v="TRY"/>
    <n v="1000004595"/>
    <m/>
    <m/>
    <s v="Matriks"/>
    <s v="Mevcut Müşteri"/>
    <s v="Yeni Satış"/>
    <s v="Kontor"/>
    <s v="Kontor Satışı"/>
    <s v="Diğer"/>
    <s v="Kanal Satış"/>
    <s v="Matriks"/>
    <s v="Yurt İçi"/>
    <s v="Türkiye"/>
    <s v="Merkez"/>
  </r>
  <r>
    <s v="70a8ffe7"/>
    <d v="2026-02-06T00:00:00"/>
    <x v="478"/>
    <s v="Q1"/>
    <x v="2"/>
    <x v="1"/>
    <s v="Kapalı"/>
    <s v="MATRIKS BİLGİSAYAR SİSTEMLERİ LTD.ŞTİ"/>
    <s v="UH.01.002"/>
    <s v="Unidox Kontör"/>
    <s v="Univera Kontör Satışı"/>
    <x v="20"/>
    <s v="E-Dönüşüm"/>
    <s v="Uni-Dox"/>
    <n v="5.7"/>
    <s v="TRY"/>
    <n v="5000"/>
    <s v="Adet"/>
    <n v="28700"/>
    <s v="TRY"/>
    <s v="-"/>
    <s v="TRY"/>
    <n v="21525"/>
    <s v="TRY"/>
    <n v="28700"/>
    <s v="TRY"/>
    <n v="1000004573"/>
    <m/>
    <m/>
    <s v="Matriks"/>
    <s v="Mevcut Müşteri"/>
    <s v="Yeni Satış"/>
    <s v="Kontor"/>
    <s v="Kontor Satışı"/>
    <s v="Diğer"/>
    <s v="Kanal Satış"/>
    <s v="Matriks"/>
    <s v="Yurt İçi"/>
    <s v="Türkiye"/>
    <s v="Merkez"/>
  </r>
  <r>
    <s v="75ed3a54"/>
    <d v="2026-02-03T00:00:00"/>
    <x v="478"/>
    <s v="Q1"/>
    <x v="2"/>
    <x v="0"/>
    <s v="Kapalı"/>
    <s v="MİYA OTOMASYON VE BARKOD BILISIM SISTEMLERI SAN TİC. VE L.T.D. STI."/>
    <s v="UH.01.002"/>
    <s v="Unidox Kontör"/>
    <s v="Univera Kontör Satışı"/>
    <x v="20"/>
    <s v="E-Dönüşüm"/>
    <s v="Uni-Dox"/>
    <n v="4.78"/>
    <s v="TRY"/>
    <n v="10000"/>
    <s v="Adet"/>
    <n v="47800"/>
    <s v="TRY"/>
    <n v="11950"/>
    <s v="TRY"/>
    <n v="35850"/>
    <s v="TRY"/>
    <n v="35850"/>
    <s v="TRY"/>
    <n v="1000004597"/>
    <m/>
    <m/>
    <s v="Miya"/>
    <s v="Mevcut Müşteri"/>
    <s v="Yeni Satış"/>
    <s v="Kontor"/>
    <s v="Kontor Satışı"/>
    <s v="Diğer"/>
    <s v="Kanal Satış"/>
    <s v="Miya"/>
    <s v="Yurt İçi"/>
    <s v="Türkiye"/>
    <s v="Merkez"/>
  </r>
  <r>
    <s v="299e7a67"/>
    <d v="2026-02-06T00:00:00"/>
    <x v="478"/>
    <s v="Q1"/>
    <x v="2"/>
    <x v="0"/>
    <s v="Kapalı"/>
    <s v="MİYA OTOMASYON VE BARKOD BILISIM SISTEMLERI SAN TİC. VE L.T.D. STI."/>
    <s v="UH.01.002"/>
    <s v="Unidox Kontör"/>
    <s v="Univera Kontör Satışı"/>
    <x v="20"/>
    <s v="E-Dönüşüm"/>
    <s v="Uni-Dox"/>
    <n v="4.8"/>
    <s v="TRY"/>
    <n v="10000"/>
    <s v="Adet"/>
    <n v="47800"/>
    <s v="TRY"/>
    <n v="11950"/>
    <s v="TRY"/>
    <n v="35850"/>
    <s v="TRY"/>
    <n v="35850"/>
    <s v="TRY"/>
    <n v="1000004574"/>
    <m/>
    <m/>
    <s v="Miya"/>
    <s v="Mevcut Müşteri"/>
    <s v="Yeni Satış"/>
    <s v="Kontor"/>
    <s v="Kontor Satışı"/>
    <s v="Diğer"/>
    <s v="Kanal Satış"/>
    <s v="Miya"/>
    <s v="Yurt İçi"/>
    <s v="Türkiye"/>
    <s v="Merkez"/>
  </r>
  <r>
    <s v="c8c4f76a"/>
    <d v="2026-02-04T00:00:00"/>
    <x v="478"/>
    <s v="Q1"/>
    <x v="2"/>
    <x v="0"/>
    <s v="Kapalı"/>
    <s v="MAGNUM DONDURMA ANONİM ŞİRKETİ"/>
    <s v="SH.02.001"/>
    <s v="StokBar Panorama - Yazılım Bakımı Hizmeti"/>
    <s v="Univera - Unilever"/>
    <x v="13"/>
    <s v="Stokbar"/>
    <s v="Standart"/>
    <n v="184763.31"/>
    <s v="TRY"/>
    <n v="1"/>
    <s v="Yıl"/>
    <n v="184763.31"/>
    <s v="TRY"/>
    <n v="0"/>
    <s v="TRY"/>
    <n v="184763.31"/>
    <s v="TRY"/>
    <n v="184763.31"/>
    <s v="TRY"/>
    <n v="1000004499"/>
    <m/>
    <m/>
    <s v="Unilever"/>
    <s v="Mevcut Müşteri"/>
    <s v="Yenileme"/>
    <s v="Hizmet"/>
    <s v="Bakım ve Destek Hizmeti"/>
    <s v="Key Account"/>
    <s v="Univera Satış"/>
    <s v="Saha Satış"/>
    <s v="Yurt İçi"/>
    <s v="Türkiye"/>
    <s v="Merkez"/>
  </r>
  <r>
    <s v="c8c4f76a"/>
    <d v="2026-02-04T00:00:00"/>
    <x v="478"/>
    <s v="Q1"/>
    <x v="2"/>
    <x v="0"/>
    <s v="Kapalı"/>
    <s v="MAGNUM DONDURMA ANONİM ŞİRKETİ"/>
    <s v="SH.02.001"/>
    <s v="StokBar Panorama - Yazılım Bakımı Hizmeti"/>
    <s v="Univera - Unilever"/>
    <x v="13"/>
    <s v="Stokbar"/>
    <s v="Standart"/>
    <n v="61237.94"/>
    <s v="TRY"/>
    <n v="5"/>
    <s v="Yıl"/>
    <n v="306189.71000000002"/>
    <s v="TRY"/>
    <n v="0"/>
    <s v="TRY"/>
    <n v="306189.71000000002"/>
    <s v="TRY"/>
    <n v="306189.71000000002"/>
    <s v="TRY"/>
    <n v="1000004499"/>
    <m/>
    <m/>
    <s v="Unilever"/>
    <s v="Mevcut Müşteri"/>
    <s v="Yenileme"/>
    <s v="Hizmet"/>
    <s v="Bakım ve Destek Hizmeti"/>
    <s v="Key Account"/>
    <s v="Univera Satış"/>
    <s v="Saha Satış"/>
    <s v="Yurt İçi"/>
    <s v="Türkiye"/>
    <s v="Merkez"/>
  </r>
  <r>
    <s v="c8c4f76a"/>
    <d v="2026-02-04T00:00:00"/>
    <x v="478"/>
    <s v="Q1"/>
    <x v="2"/>
    <x v="0"/>
    <s v="Kapalı"/>
    <s v="MAGNUM DONDURMA ANONİM ŞİRKETİ"/>
    <s v="SH.03.004"/>
    <s v="StokBar Panorama - Çağrı Merkezi Hizmeti (Depo/Lokasyon)"/>
    <s v="Univera - Unilever"/>
    <x v="13"/>
    <s v="Stokbar"/>
    <s v="Standart"/>
    <n v="212220"/>
    <s v="TRY"/>
    <n v="5"/>
    <s v="Yıl"/>
    <n v="1061100"/>
    <s v="TRY"/>
    <n v="0"/>
    <s v="TRY"/>
    <n v="1061100"/>
    <s v="TRY"/>
    <n v="1061100"/>
    <s v="TRY"/>
    <n v="1000004499"/>
    <m/>
    <m/>
    <s v="Unilever"/>
    <s v="Mevcut Müşteri"/>
    <s v="Yenileme"/>
    <s v="Hizmet"/>
    <s v="Çağrı Merkezi"/>
    <s v="Key Account"/>
    <s v="Univera Satış"/>
    <s v="Saha Satış"/>
    <s v="Yurt İçi"/>
    <s v="Türkiye"/>
    <s v="Merkez"/>
  </r>
  <r>
    <s v="976d6b9d"/>
    <d v="2026-02-02T00:00:00"/>
    <x v="478"/>
    <s v="Q1"/>
    <x v="2"/>
    <x v="0"/>
    <s v="Kapalı"/>
    <s v="BROWN FORMAN İÇKİ TİC. LTD. ŞTİ."/>
    <s v="QH.02.001"/>
    <s v="Quest Panorama - Yazılım Bakımı, Yaşatma ve Merkezi Destek Hizmeti"/>
    <s v="Univera - Brown Forman"/>
    <x v="12"/>
    <s v="Quest"/>
    <s v="Enterprise"/>
    <n v="125482.5"/>
    <s v="TRY"/>
    <n v="1"/>
    <s v="Yıl"/>
    <n v="125482.5"/>
    <s v="TRY"/>
    <n v="0"/>
    <s v="TRY"/>
    <n v="125482.5"/>
    <s v="TRY"/>
    <n v="125482.5"/>
    <s v="TRY"/>
    <n v="1000004482"/>
    <m/>
    <m/>
    <s v="Brown Forman"/>
    <s v="Mevcut Müşteri"/>
    <s v="Yeni Satış"/>
    <s v="Hizmet"/>
    <s v="Bakım ve Destek Hizmeti"/>
    <s v="Key Account"/>
    <s v="Univera Satış"/>
    <s v="Saha Satış"/>
    <s v="Yurt İçi"/>
    <s v="Türkiye"/>
    <s v="Merkez"/>
  </r>
  <r>
    <n v="3691085"/>
    <d v="2026-02-06T00:00:00"/>
    <x v="478"/>
    <s v="Q1"/>
    <x v="2"/>
    <x v="0"/>
    <s v="Kapalı"/>
    <s v="Loreal Türkiye Kozmetik Tic. ve San. A.Ş."/>
    <s v="QH.02.001"/>
    <s v="Quest Panorama - Yazılım Bakımı, Yaşatma ve Merkezi Destek Hizmeti"/>
    <s v="Univera - Loreal Eczane"/>
    <x v="13"/>
    <s v="Quest"/>
    <s v="Enterprise"/>
    <n v="125868.75"/>
    <s v="TRY"/>
    <n v="1"/>
    <s v="Yıl"/>
    <n v="125868.75"/>
    <s v="TRY"/>
    <n v="0"/>
    <s v="TRY"/>
    <n v="125868.75"/>
    <s v="TRY"/>
    <n v="125868.75"/>
    <s v="TRY"/>
    <n v="1000004589"/>
    <m/>
    <m/>
    <s v="Loreal"/>
    <s v="Mevcut Müşteri"/>
    <s v="Yenileme"/>
    <s v="Hizmet"/>
    <s v="Bakım ve Destek Hizmeti"/>
    <s v="Diğer"/>
    <s v="Univera Satış"/>
    <s v="Saha Satış"/>
    <s v="Yurt İçi"/>
    <s v="Türkiye"/>
    <s v="Merkez"/>
  </r>
  <r>
    <n v="3691085"/>
    <d v="2026-02-06T00:00:00"/>
    <x v="478"/>
    <s v="Q1"/>
    <x v="2"/>
    <x v="0"/>
    <s v="Kapalı"/>
    <s v="Loreal Türkiye Kozmetik Tic. ve San. A.Ş."/>
    <s v="QH.02.001"/>
    <s v="Quest Panorama - Yazılım Bakımı, Yaşatma ve Merkezi Destek Hizmeti"/>
    <s v="Univera - Loreal Lux"/>
    <x v="13"/>
    <s v="Quest"/>
    <s v="Enterprise"/>
    <n v="266456.42"/>
    <s v="TRY"/>
    <n v="1"/>
    <s v="Yıl"/>
    <n v="266456.42"/>
    <s v="TRY"/>
    <n v="0"/>
    <s v="TRY"/>
    <n v="266456.42"/>
    <s v="TRY"/>
    <n v="266456.42"/>
    <s v="TRY"/>
    <n v="1000004589"/>
    <m/>
    <m/>
    <s v="Loreal"/>
    <s v="Mevcut Müşteri"/>
    <s v="Yenileme"/>
    <s v="Hizmet"/>
    <s v="Bakım ve Destek Hizmeti"/>
    <s v="Diğer"/>
    <s v="Univera Satış"/>
    <s v="Saha Satış"/>
    <s v="Yurt İçi"/>
    <s v="Türkiye"/>
    <s v="Merkez"/>
  </r>
  <r>
    <n v="3691085"/>
    <d v="2026-02-06T00:00:00"/>
    <x v="478"/>
    <s v="Q1"/>
    <x v="2"/>
    <x v="0"/>
    <s v="Kapalı"/>
    <s v="Loreal Türkiye Kozmetik Tic. ve San. A.Ş."/>
    <s v="QH.02.001"/>
    <s v="Quest Panorama - Yazılım Bakımı, Yaşatma ve Merkezi Destek Hizmeti"/>
    <s v="Univera - Loreal Tüketici"/>
    <x v="13"/>
    <s v="Quest"/>
    <s v="Enterprise"/>
    <n v="125868.75"/>
    <s v="TRY"/>
    <n v="1"/>
    <s v="Yıl"/>
    <n v="125868.75"/>
    <s v="TRY"/>
    <n v="0"/>
    <s v="TRY"/>
    <n v="125868.75"/>
    <s v="TRY"/>
    <n v="125868.75"/>
    <s v="TRY"/>
    <n v="1000004589"/>
    <m/>
    <m/>
    <s v="Loreal"/>
    <s v="Mevcut Müşteri"/>
    <s v="Yenileme"/>
    <s v="Hizmet"/>
    <s v="Bakım ve Destek Hizmeti"/>
    <s v="Diğer"/>
    <s v="Univera Satış"/>
    <s v="Saha Satış"/>
    <s v="Yurt İçi"/>
    <s v="Türkiye"/>
    <s v="Merkez"/>
  </r>
  <r>
    <s v="976d6b9d"/>
    <d v="2026-02-02T00:00:00"/>
    <x v="478"/>
    <s v="Q1"/>
    <x v="2"/>
    <x v="0"/>
    <s v="Kapalı"/>
    <s v="BROWN FORMAN İÇKİ TİC. LTD. ŞTİ."/>
    <s v="QY.02.007"/>
    <s v="Quest Panorama - Mobil Kullanıcısı Lisansı"/>
    <s v="Univera - Brown Forman"/>
    <x v="12"/>
    <s v="Quest"/>
    <s v="Enterprise"/>
    <n v="22815"/>
    <s v="TRY"/>
    <n v="25"/>
    <s v="Adet"/>
    <n v="570375"/>
    <s v="TRY"/>
    <n v="0"/>
    <s v="TRY"/>
    <n v="570375"/>
    <s v="TRY"/>
    <n v="570375"/>
    <s v="TRY"/>
    <n v="1000004482"/>
    <m/>
    <m/>
    <s v="Brown Forman"/>
    <s v="Mevcut Müşteri"/>
    <s v="Yeni Satış"/>
    <s v="Lisans"/>
    <s v="Lisans Satışı"/>
    <s v="Key Account"/>
    <s v="Univera Satış"/>
    <s v="Saha Satış"/>
    <s v="Yurt İçi"/>
    <s v="Türkiye"/>
    <s v="Merkez"/>
  </r>
  <r>
    <n v="3691085"/>
    <d v="2026-02-06T00:00:00"/>
    <x v="478"/>
    <s v="Q1"/>
    <x v="2"/>
    <x v="0"/>
    <s v="Kapalı"/>
    <s v="Loreal Türkiye Kozmetik Tic. ve San. A.Ş."/>
    <s v="QH.03.001"/>
    <s v="Quest Panorama - Çağrı Merkezi Hizmeti"/>
    <s v="Univera - Loreal Eczane"/>
    <x v="13"/>
    <s v="Quest"/>
    <s v="Enterprise"/>
    <n v="13761.65"/>
    <s v="TRY"/>
    <n v="1"/>
    <s v="Yıl"/>
    <n v="13761.65"/>
    <s v="TRY"/>
    <n v="0"/>
    <s v="TRY"/>
    <n v="13761.65"/>
    <s v="TRY"/>
    <n v="13761.65"/>
    <s v="TRY"/>
    <n v="1000004589"/>
    <m/>
    <m/>
    <s v="Loreal"/>
    <s v="Mevcut Müşteri"/>
    <s v="Yenileme"/>
    <s v="Hizmet"/>
    <s v="Çağrı Merkezi"/>
    <s v="Diğer"/>
    <s v="Univera Satış"/>
    <s v="Saha Satış"/>
    <s v="Yurt İçi"/>
    <s v="Türkiye"/>
    <s v="Merkez"/>
  </r>
  <r>
    <n v="3691085"/>
    <d v="2026-02-06T00:00:00"/>
    <x v="478"/>
    <s v="Q1"/>
    <x v="2"/>
    <x v="0"/>
    <s v="Kapalı"/>
    <s v="Loreal Türkiye Kozmetik Tic. ve San. A.Ş."/>
    <s v="QH.03.001"/>
    <s v="Quest Panorama - Çağrı Merkezi Hizmeti"/>
    <s v="Univera - Loreal Tüketici"/>
    <x v="13"/>
    <s v="Quest"/>
    <s v="Enterprise"/>
    <n v="13761.65"/>
    <s v="TRY"/>
    <n v="1"/>
    <s v="Yıl"/>
    <n v="13761.65"/>
    <s v="TRY"/>
    <n v="0"/>
    <s v="TRY"/>
    <n v="13761.65"/>
    <s v="TRY"/>
    <n v="13761.65"/>
    <s v="TRY"/>
    <n v="1000004589"/>
    <m/>
    <m/>
    <s v="Loreal"/>
    <s v="Mevcut Müşteri"/>
    <s v="Yenileme"/>
    <s v="Hizmet"/>
    <s v="Çağrı Merkezi"/>
    <s v="Diğer"/>
    <s v="Univera Satış"/>
    <s v="Saha Satış"/>
    <s v="Yurt İçi"/>
    <s v="Türkiye"/>
    <s v="Merkez"/>
  </r>
  <r>
    <s v="06d3f406"/>
    <d v="2026-02-04T00:00:00"/>
    <x v="478"/>
    <s v="Q1"/>
    <x v="2"/>
    <x v="0"/>
    <s v="Kapalı"/>
    <s v="EVYAP SABUN YAĞ GLISERIN SAN. VE TİC.A.Ş."/>
    <s v="EY.04.002 PX"/>
    <s v="EnRoute PX-Fon Bütçe Yön. Mod. Lsns Ent"/>
    <s v="Univera - Evyap"/>
    <x v="12"/>
    <s v="Enroute"/>
    <s v="Enterprise"/>
    <n v="308499"/>
    <s v="TRY"/>
    <n v="1"/>
    <s v="Adet"/>
    <n v="308499"/>
    <s v="TRY"/>
    <n v="0"/>
    <s v="TRY"/>
    <n v="308499"/>
    <s v="TRY"/>
    <n v="308499"/>
    <s v="TRY"/>
    <n v="1000004507"/>
    <m/>
    <m/>
    <s v="Evyap"/>
    <s v="Mevcut Müşteri"/>
    <s v="Yenileme"/>
    <s v="Hizmet"/>
    <s v="Bakım ve Destek Hizmeti"/>
    <s v="Diğer"/>
    <s v="Univera Satış"/>
    <s v="Saha Satış"/>
    <s v="Yurt İçi"/>
    <s v="Türkiye"/>
    <s v="Merkez"/>
  </r>
  <r>
    <s v="5546e02f"/>
    <d v="2026-02-05T00:00:00"/>
    <x v="478"/>
    <s v="Q1"/>
    <x v="2"/>
    <x v="0"/>
    <s v="Kapalı"/>
    <s v="SANİPAK SAĞLIKLI YAŞAM ÜRÜNLERİ SAN VE TİC AŞ"/>
    <s v="EY.04.012 PX"/>
    <s v="EnRoute PX-E-Dönüşüm Modül Lisansı"/>
    <s v="Univera - Eczacıbaşı Profesyonel"/>
    <x v="19"/>
    <s v="Enroute"/>
    <s v="Enterprise"/>
    <n v="8294"/>
    <s v="TRY"/>
    <n v="1"/>
    <s v="Adet"/>
    <n v="8294"/>
    <s v="TRY"/>
    <n v="0"/>
    <s v="TRY"/>
    <n v="8294"/>
    <s v="TRY"/>
    <n v="8294"/>
    <s v="TRY"/>
    <n v="1000004526"/>
    <m/>
    <m/>
    <s v="Eczacıbaşı"/>
    <s v="Mevcut Müşteri"/>
    <s v="Yeni Satış"/>
    <s v="Lisans"/>
    <s v="Lisans Satışı"/>
    <s v="Key Account"/>
    <s v="Univera Satış"/>
    <s v="Saha Satış"/>
    <s v="Yurt İçi"/>
    <s v="Türkiye"/>
    <s v="Merkez"/>
  </r>
  <r>
    <s v="41f1a629"/>
    <d v="2026-02-05T00:00:00"/>
    <x v="478"/>
    <s v="Q1"/>
    <x v="2"/>
    <x v="0"/>
    <s v="Kapalı"/>
    <s v="SANİPAK SAĞLIKLI YAŞAM ÜRÜNLERİ SAN VE TİC AŞ"/>
    <s v="EH.02.018"/>
    <s v="ENROUTE PANORAMA WEBCONNECTOR BAKIM HİZM"/>
    <s v="Univera - Eczacıbaşı Girişim"/>
    <x v="19"/>
    <s v="Enroute"/>
    <s v="Web Connector"/>
    <n v="64810.61"/>
    <s v="TRY"/>
    <n v="3"/>
    <s v="Adet"/>
    <n v="194431.83"/>
    <s v="TRY"/>
    <n v="0"/>
    <s v="TRY"/>
    <n v="194431.83"/>
    <s v="TRY"/>
    <n v="194431.83"/>
    <s v="TRY"/>
    <n v="1000004529"/>
    <m/>
    <m/>
    <s v="Eczacıbaşı"/>
    <s v="Mevcut Müşteri"/>
    <s v="Yenileme"/>
    <s v="Hizmet"/>
    <s v="Bakım ve Destek Hizmeti"/>
    <s v="Key Account"/>
    <s v="Univera Satış"/>
    <s v="Saha Satış"/>
    <s v="Yurt İçi"/>
    <s v="Türkiye"/>
    <s v="Merkez"/>
  </r>
  <r>
    <s v="5546e02f"/>
    <d v="2026-02-05T00:00:00"/>
    <x v="478"/>
    <s v="Q1"/>
    <x v="2"/>
    <x v="0"/>
    <s v="Kapalı"/>
    <s v="SANİPAK SAĞLIKLI YAŞAM ÜRÜNLERİ SAN VE TİC AŞ"/>
    <s v="EH.02.018"/>
    <s v="ENROUTE PANORAMA WEBCONNECTOR BAKIM HİZM"/>
    <s v="Univera - Eczacıbaşı Profesyonel"/>
    <x v="19"/>
    <s v="Enroute"/>
    <s v="Web Connector"/>
    <n v="107617.43"/>
    <s v="TRY"/>
    <n v="5"/>
    <s v="Adet"/>
    <n v="538087.15"/>
    <s v="TRY"/>
    <n v="0"/>
    <s v="TRY"/>
    <n v="538087.15"/>
    <s v="TRY"/>
    <n v="538087.15"/>
    <s v="TRY"/>
    <n v="1000004526"/>
    <m/>
    <m/>
    <s v="Eczacıbaşı"/>
    <s v="Mevcut Müşteri"/>
    <s v="Yenileme"/>
    <s v="Hizmet"/>
    <s v="Bakım ve Destek Hizmeti"/>
    <s v="Key Account"/>
    <s v="Univera Satış"/>
    <s v="Saha Satış"/>
    <s v="Yurt İçi"/>
    <s v="Türkiye"/>
    <s v="Merkez"/>
  </r>
  <r>
    <s v="06d3f406"/>
    <d v="2026-02-04T00:00:00"/>
    <x v="478"/>
    <s v="Q1"/>
    <x v="2"/>
    <x v="0"/>
    <s v="Kapalı"/>
    <s v="EVYAP SABUN YAĞ GLISERIN SAN. VE TİC.A.Ş."/>
    <s v="EH.02.005"/>
    <s v="ENROUTE PANORAMA CHANNEL BALANCE MODULE - BAYİ STOK DENGELEME YAZILIM BAKIMI HİZMETİ"/>
    <s v="Univera - Evyap"/>
    <x v="12"/>
    <s v="Enroute"/>
    <s v="Enterprise"/>
    <n v="388977"/>
    <s v="TRY"/>
    <n v="1"/>
    <s v="Adet"/>
    <n v="388977"/>
    <s v="TRY"/>
    <n v="0"/>
    <s v="TRY"/>
    <n v="388977"/>
    <s v="TRY"/>
    <n v="388977"/>
    <s v="TRY"/>
    <n v="1000004507"/>
    <m/>
    <m/>
    <s v="Evyap"/>
    <s v="Mevcut Müşteri"/>
    <s v="Yenileme"/>
    <s v="Hizmet"/>
    <s v="Bakım ve Destek Hizmeti"/>
    <s v="Diğer"/>
    <s v="Univera Satış"/>
    <s v="Saha Satış"/>
    <s v="Yurt İçi"/>
    <s v="Türkiye"/>
    <s v="Merkez"/>
  </r>
  <r>
    <s v="9e9ec4a0"/>
    <d v="2026-02-06T00:00:00"/>
    <x v="478"/>
    <s v="Q1"/>
    <x v="2"/>
    <x v="0"/>
    <s v="Kapalı"/>
    <s v="Loreal Türkiye Kozmetik Tic. ve San. A.Ş."/>
    <s v="EH.02.014"/>
    <s v="ENROUTE PANORAMA BUSİNESS ANALYTİCS (QSENSE) KULLANICI LİSANSI BAKIMI"/>
    <s v="Univera - Loreal Eczane"/>
    <x v="13"/>
    <s v="Enroute"/>
    <s v="Enterprise"/>
    <n v="3052.96"/>
    <s v="EUR"/>
    <n v="1"/>
    <s v="Ay"/>
    <n v="3052.96"/>
    <s v="EUR"/>
    <n v="0"/>
    <s v="EUR"/>
    <n v="156728.28"/>
    <s v="TRY"/>
    <n v="156728.28"/>
    <s v="TRY"/>
    <n v="1000004588"/>
    <m/>
    <m/>
    <s v="Loreal"/>
    <s v="Mevcut Müşteri"/>
    <s v="Yenileme"/>
    <s v="Hizmet"/>
    <s v="Bakım ve Destek Hizmeti"/>
    <s v="Diğer"/>
    <s v="Univera Satış"/>
    <s v="Saha Satış"/>
    <s v="Yurt İçi"/>
    <s v="Türkiye"/>
    <s v="Merkez"/>
  </r>
  <r>
    <s v="9e9ec4a0"/>
    <d v="2026-02-06T00:00:00"/>
    <x v="478"/>
    <s v="Q1"/>
    <x v="2"/>
    <x v="0"/>
    <s v="Kapalı"/>
    <s v="Loreal Türkiye Kozmetik Tic. ve San. A.Ş."/>
    <s v="EH.02.014"/>
    <s v="ENROUTE PANORAMA BUSİNESS ANALYTİCS (QSENSE) KULLANICI LİSANSI BAKIMI"/>
    <s v="Univera - Loreal Tüketici"/>
    <x v="13"/>
    <s v="Enroute"/>
    <s v="Enterprise"/>
    <n v="3052.96"/>
    <s v="EUR"/>
    <n v="1"/>
    <s v="Ay"/>
    <n v="3052.96"/>
    <s v="EUR"/>
    <n v="0"/>
    <s v="EUR"/>
    <n v="156728.28"/>
    <s v="TRY"/>
    <n v="156728.28"/>
    <s v="TRY"/>
    <n v="1000004588"/>
    <m/>
    <m/>
    <s v="Loreal"/>
    <s v="Mevcut Müşteri"/>
    <s v="Yenileme"/>
    <s v="Hizmet"/>
    <s v="Bakım ve Destek Hizmeti"/>
    <s v="Diğer"/>
    <s v="Univera Satış"/>
    <s v="Saha Satış"/>
    <s v="Yurt İçi"/>
    <s v="Türkiye"/>
    <s v="Merkez"/>
  </r>
  <r>
    <s v="06d3f406"/>
    <d v="2026-02-04T00:00:00"/>
    <x v="478"/>
    <s v="Q1"/>
    <x v="2"/>
    <x v="0"/>
    <s v="Kapalı"/>
    <s v="EVYAP SABUN YAĞ GLISERIN SAN. VE TİC.A.Ş."/>
    <s v="EH.02.001"/>
    <s v="EnRoute Panorama - Yazılım Bakımı, Yaşatma ve Merkezi Destek Hizmeti"/>
    <s v="Univera - Evyap"/>
    <x v="12"/>
    <s v="Enroute"/>
    <s v="Enterprise"/>
    <n v="724302"/>
    <s v="TRY"/>
    <n v="1"/>
    <s v="Yıl"/>
    <n v="724302"/>
    <s v="TRY"/>
    <n v="0"/>
    <s v="TRY"/>
    <n v="724302"/>
    <s v="TRY"/>
    <n v="724302"/>
    <s v="TRY"/>
    <n v="1000004507"/>
    <m/>
    <m/>
    <s v="Evyap"/>
    <s v="Mevcut Müşteri"/>
    <s v="Yenileme"/>
    <s v="Hizmet"/>
    <s v="Bakım ve Destek Hizmeti"/>
    <s v="Diğer"/>
    <s v="Univera Satış"/>
    <s v="Saha Satış"/>
    <s v="Yurt İçi"/>
    <s v="Türkiye"/>
    <s v="Merkez"/>
  </r>
  <r>
    <s v="06d3f406"/>
    <d v="2026-02-04T00:00:00"/>
    <x v="478"/>
    <s v="Q1"/>
    <x v="2"/>
    <x v="0"/>
    <s v="Kapalı"/>
    <s v="EVYAP SABUN YAĞ GLISERIN SAN. VE TİC.A.Ş."/>
    <s v="EH.02.001"/>
    <s v="EnRoute Panorama - Yazılım Bakımı, Yaşatma ve Merkezi Destek Hizmeti"/>
    <s v="Univera - Evyap"/>
    <x v="12"/>
    <s v="Enroute"/>
    <s v="Enterprise"/>
    <n v="214608"/>
    <s v="TRY"/>
    <n v="1"/>
    <s v="Yıl"/>
    <n v="214608"/>
    <s v="TRY"/>
    <n v="0"/>
    <s v="TRY"/>
    <n v="214608"/>
    <s v="TRY"/>
    <n v="214608"/>
    <s v="TRY"/>
    <n v="1000004507"/>
    <m/>
    <m/>
    <s v="Evyap"/>
    <s v="Mevcut Müşteri"/>
    <s v="Yenileme"/>
    <s v="Hizmet"/>
    <s v="Bakım ve Destek Hizmeti"/>
    <s v="Diğer"/>
    <s v="Univera Satış"/>
    <s v="Saha Satış"/>
    <s v="Yurt İçi"/>
    <s v="Türkiye"/>
    <s v="Merkez"/>
  </r>
  <r>
    <s v="9ca1ced1"/>
    <d v="2026-02-06T00:00:00"/>
    <x v="478"/>
    <s v="Q1"/>
    <x v="2"/>
    <x v="0"/>
    <s v="Kapalı"/>
    <s v="Loreal Türkiye Kozmetik Tic. ve San. A.Ş."/>
    <s v="EH.02.001"/>
    <s v="EnRoute Panorama - Yazılım Bakımı, Yaşatma ve Merkezi Destek Hizmeti"/>
    <s v="Univera - Loreal Eczane"/>
    <x v="13"/>
    <s v="Enroute"/>
    <s v="Enterprise"/>
    <n v="537040"/>
    <s v="TRY"/>
    <n v="1"/>
    <s v="Yıl"/>
    <n v="537040"/>
    <s v="TRY"/>
    <n v="0"/>
    <s v="TRY"/>
    <n v="537040"/>
    <s v="TRY"/>
    <n v="537040"/>
    <s v="TRY"/>
    <n v="1000004586"/>
    <m/>
    <m/>
    <s v="Loreal"/>
    <s v="Mevcut Müşteri"/>
    <s v="Yenileme"/>
    <s v="Hizmet"/>
    <s v="Bakım ve Destek Hizmeti"/>
    <s v="Diğer"/>
    <s v="Univera Satış"/>
    <s v="Saha Satış"/>
    <s v="Yurt İçi"/>
    <s v="Türkiye"/>
    <s v="Merkez"/>
  </r>
  <r>
    <s v="9ca1ced1"/>
    <d v="2026-02-06T00:00:00"/>
    <x v="478"/>
    <s v="Q1"/>
    <x v="2"/>
    <x v="0"/>
    <s v="Kapalı"/>
    <s v="Loreal Türkiye Kozmetik Tic. ve San. A.Ş."/>
    <s v="EH.02.001"/>
    <s v="EnRoute Panorama - Yazılım Bakımı, Yaşatma ve Merkezi Destek Hizmeti"/>
    <s v="Univera - Loreal Lux"/>
    <x v="13"/>
    <s v="Enroute"/>
    <s v="Enterprise"/>
    <n v="537040"/>
    <s v="TRY"/>
    <n v="1"/>
    <s v="Yıl"/>
    <n v="537040"/>
    <s v="TRY"/>
    <n v="0"/>
    <s v="TRY"/>
    <n v="537040"/>
    <s v="TRY"/>
    <n v="537040"/>
    <s v="TRY"/>
    <n v="1000004586"/>
    <m/>
    <m/>
    <s v="Loreal"/>
    <s v="Mevcut Müşteri"/>
    <s v="Yenileme"/>
    <s v="Hizmet"/>
    <s v="Bakım ve Destek Hizmeti"/>
    <s v="Diğer"/>
    <s v="Univera Satış"/>
    <s v="Saha Satış"/>
    <s v="Yurt İçi"/>
    <s v="Türkiye"/>
    <s v="Merkez"/>
  </r>
  <r>
    <s v="9ca1ced1"/>
    <d v="2026-02-06T00:00:00"/>
    <x v="478"/>
    <s v="Q1"/>
    <x v="2"/>
    <x v="0"/>
    <s v="Kapalı"/>
    <s v="Loreal Türkiye Kozmetik Tic. ve San. A.Ş."/>
    <s v="EH.02.001"/>
    <s v="EnRoute Panorama - Yazılım Bakımı, Yaşatma ve Merkezi Destek Hizmeti"/>
    <s v="Univera - Loreal Tüketici"/>
    <x v="13"/>
    <s v="Enroute"/>
    <s v="Enterprise"/>
    <n v="537040"/>
    <s v="TRY"/>
    <n v="1"/>
    <s v="Yıl"/>
    <n v="537040"/>
    <s v="TRY"/>
    <n v="0"/>
    <s v="TRY"/>
    <n v="537040"/>
    <s v="TRY"/>
    <n v="537040"/>
    <s v="TRY"/>
    <n v="1000004586"/>
    <m/>
    <m/>
    <s v="Loreal"/>
    <s v="Mevcut Müşteri"/>
    <s v="Yenileme"/>
    <s v="Hizmet"/>
    <s v="Bakım ve Destek Hizmeti"/>
    <s v="Diğer"/>
    <s v="Univera Satış"/>
    <s v="Saha Satış"/>
    <s v="Yurt İçi"/>
    <s v="Türkiye"/>
    <s v="Merkez"/>
  </r>
  <r>
    <s v="6c87590d"/>
    <d v="2026-02-02T00:00:00"/>
    <x v="478"/>
    <s v="Q1"/>
    <x v="2"/>
    <x v="0"/>
    <s v="Kapalı"/>
    <s v="ROYAL CANIN TURKEY EVCİL HAYVAN ÜRÜNLERİ TİC. LTD. ŞTİ."/>
    <s v="EH.02.001"/>
    <s v="EnRoute Panorama - Yazılım Bakımı, Yaşatma ve Merkezi Destek Hizmeti"/>
    <s v="Univera - Royal Canin"/>
    <x v="12"/>
    <s v="Enroute"/>
    <s v="Enterprise"/>
    <n v="5390"/>
    <s v="TRY"/>
    <n v="1"/>
    <s v="Yıl"/>
    <n v="5390"/>
    <s v="TRY"/>
    <n v="0"/>
    <s v="TRY"/>
    <n v="5390"/>
    <s v="TRY"/>
    <n v="5390"/>
    <s v="TRY"/>
    <n v="1000004485"/>
    <m/>
    <m/>
    <s v="Royal Canin"/>
    <s v="Mevcut Müşteri"/>
    <s v="Yeni Satış"/>
    <s v="Hizmet"/>
    <s v="Bakım ve Destek Hizmeti"/>
    <s v="Diğer"/>
    <s v="Univera Satış"/>
    <s v="Saha Satış"/>
    <s v="Yurt İçi"/>
    <s v="Türkiye"/>
    <s v="Merkez"/>
  </r>
  <r>
    <s v="41f1a629"/>
    <d v="2026-02-05T00:00:00"/>
    <x v="478"/>
    <s v="Q1"/>
    <x v="2"/>
    <x v="0"/>
    <s v="Kapalı"/>
    <s v="SANİPAK SAĞLIKLI YAŞAM ÜRÜNLERİ SAN VE TİC AŞ"/>
    <s v="EH.02.001"/>
    <s v="EnRoute Panorama - Yazılım Bakımı, Yaşatma ve Merkezi Destek Hizmeti"/>
    <s v="Univera - Eczacıbaşı Girişim"/>
    <x v="19"/>
    <s v="Enroute"/>
    <s v="Enterprise"/>
    <n v="545792.47"/>
    <s v="TRY"/>
    <n v="1"/>
    <s v="Yıl"/>
    <n v="545792.47"/>
    <s v="TRY"/>
    <n v="0"/>
    <s v="TRY"/>
    <n v="545792.47"/>
    <s v="TRY"/>
    <n v="545792.47"/>
    <s v="TRY"/>
    <n v="1000004529"/>
    <m/>
    <m/>
    <s v="Eczacıbaşı"/>
    <s v="Mevcut Müşteri"/>
    <s v="Yenileme"/>
    <s v="Hizmet"/>
    <s v="Bakım ve Destek Hizmeti"/>
    <s v="Key Account"/>
    <s v="Univera Satış"/>
    <s v="Saha Satış"/>
    <s v="Yurt İçi"/>
    <s v="Türkiye"/>
    <s v="Merkez"/>
  </r>
  <r>
    <s v="5546e02f"/>
    <d v="2026-02-05T00:00:00"/>
    <x v="478"/>
    <s v="Q1"/>
    <x v="2"/>
    <x v="0"/>
    <s v="Kapalı"/>
    <s v="SANİPAK SAĞLIKLI YAŞAM ÜRÜNLERİ SAN VE TİC AŞ"/>
    <s v="EH.02.001"/>
    <s v="EnRoute Panorama - Yazılım Bakımı, Yaşatma ve Merkezi Destek Hizmeti"/>
    <s v="Univera - Eczacıbaşı Profesyonel"/>
    <x v="19"/>
    <s v="Enroute"/>
    <s v="Enterprise"/>
    <n v="263906.52"/>
    <s v="TRY"/>
    <n v="1"/>
    <s v="Yıl"/>
    <n v="263906.52"/>
    <s v="TRY"/>
    <n v="0"/>
    <s v="TRY"/>
    <n v="263906.52"/>
    <s v="TRY"/>
    <n v="263906.52"/>
    <s v="TRY"/>
    <n v="1000004526"/>
    <m/>
    <m/>
    <s v="Eczacıbaşı"/>
    <s v="Mevcut Müşteri"/>
    <s v="Yenileme"/>
    <s v="Hizmet"/>
    <s v="Bakım ve Destek Hizmeti"/>
    <s v="Key Account"/>
    <s v="Univera Satış"/>
    <s v="Saha Satış"/>
    <s v="Yurt İçi"/>
    <s v="Türkiye"/>
    <s v="Merkez"/>
  </r>
  <r>
    <n v="26677659"/>
    <d v="2026-02-02T00:00:00"/>
    <x v="478"/>
    <s v="Q1"/>
    <x v="2"/>
    <x v="0"/>
    <s v="Kapalı"/>
    <s v="Şenpiliç Gıda Sanayi A.Ş."/>
    <s v="EH.02.001"/>
    <s v="EnRoute Panorama - Yazılım Bakımı, Yaşatma ve Merkezi Destek Hizmeti"/>
    <s v="Univera - Şen Piliç"/>
    <x v="19"/>
    <s v="Enroute"/>
    <s v="Enterprise"/>
    <n v="2115669.54"/>
    <s v="TRY"/>
    <n v="1"/>
    <s v="Yıl"/>
    <n v="2115669.54"/>
    <s v="TRY"/>
    <n v="0"/>
    <s v="TRY"/>
    <n v="2115669.54"/>
    <s v="TRY"/>
    <n v="2115669.54"/>
    <s v="TRY"/>
    <n v="1000004452"/>
    <d v="2026-01-31T00:00:00"/>
    <m/>
    <s v="Şen Piliç"/>
    <s v="Mevcut Müşteri"/>
    <s v="Yenileme"/>
    <s v="Hizmet"/>
    <s v="Bakım ve Destek Hizmeti"/>
    <s v="Key Account"/>
    <s v="Univera Satış"/>
    <s v="Saha Satış"/>
    <s v="Yurt İçi"/>
    <s v="Türkiye"/>
    <s v="Merkez"/>
  </r>
  <r>
    <s v="17c7c0ea"/>
    <d v="2026-01-31T00:00:00"/>
    <x v="478"/>
    <s v="Q1"/>
    <x v="2"/>
    <x v="0"/>
    <s v="Kapalı"/>
    <s v="TURKIYE SISE VE CAM FABRIKALARI A.S."/>
    <s v="EH.02.001"/>
    <s v="EnRoute Panorama - Yazılım Bakımı, Yaşatma ve Merkezi Destek Hizmeti"/>
    <s v="Univera - Paşabahçe"/>
    <x v="18"/>
    <s v="Enroute"/>
    <s v="Enterprise"/>
    <n v="55173"/>
    <s v="TRY"/>
    <n v="1"/>
    <s v="Yıl"/>
    <n v="55173"/>
    <s v="TRY"/>
    <n v="0"/>
    <s v="TRY"/>
    <n v="55173"/>
    <s v="TRY"/>
    <n v="55173"/>
    <s v="TRY"/>
    <n v="1000004580"/>
    <m/>
    <m/>
    <s v="Şişecam"/>
    <s v="Mevcut Müşteri"/>
    <s v="Yenileme"/>
    <s v="Hizmet"/>
    <s v="Bakım ve Destek Hizmeti"/>
    <s v="Diğer"/>
    <s v="Univera Satış"/>
    <s v="Saha Satış"/>
    <s v="Yurt İçi"/>
    <s v="Türkiye"/>
    <s v="Merkez"/>
  </r>
  <r>
    <s v="0a4dc00f"/>
    <d v="2026-01-30T00:00:00"/>
    <x v="478"/>
    <s v="Q1"/>
    <x v="2"/>
    <x v="0"/>
    <s v="Kapalı"/>
    <s v="ESFA LOJİSTİK VE DİJİTAL MAĞZACILIK A.Ş"/>
    <s v="EH.01.001"/>
    <s v="EnRoute Panorama - Proje ve Ürün Yönetimi Danışmanlığı Hizmeti"/>
    <s v="Univera - Kent Gıda"/>
    <x v="12"/>
    <s v="Enroute"/>
    <s v="Enterprise"/>
    <n v="24500"/>
    <s v="TRY"/>
    <n v="3"/>
    <s v="K/Gün"/>
    <n v="73500"/>
    <s v="TRY"/>
    <n v="11025"/>
    <s v="TRY"/>
    <n v="62475"/>
    <s v="TRY"/>
    <n v="62475"/>
    <s v="TRY"/>
    <n v="1000004480"/>
    <m/>
    <m/>
    <s v="Mondelez"/>
    <s v="Mevcut Müşteri"/>
    <s v="Yeni Satış"/>
    <s v="Hizmet"/>
    <s v="Proje Yönetimi ve Danışmanlık"/>
    <s v="Key Account"/>
    <s v="Univera Satış"/>
    <s v="Saha Satış"/>
    <s v="Yurt İçi"/>
    <s v="Türkiye"/>
    <s v="Dist"/>
  </r>
  <r>
    <s v="6c87590d"/>
    <d v="2026-02-02T00:00:00"/>
    <x v="478"/>
    <s v="Q1"/>
    <x v="2"/>
    <x v="0"/>
    <s v="Kapalı"/>
    <s v="ROYAL CANIN TURKEY EVCİL HAYVAN ÜRÜNLERİ TİC. LTD. ŞTİ."/>
    <s v="EYS.01.014"/>
    <s v="EnRoute Panorama - Platform Back Office Kullanıcı Lisansı"/>
    <s v="Univera - Royal Canin"/>
    <x v="12"/>
    <s v="Enroute"/>
    <s v="Standart"/>
    <n v="24500"/>
    <s v="TRY"/>
    <n v="3"/>
    <s v="Adet"/>
    <n v="73500"/>
    <s v="TRY"/>
    <n v="0"/>
    <s v="TRY"/>
    <n v="73500"/>
    <s v="TRY"/>
    <n v="73500"/>
    <s v="TRY"/>
    <n v="1000004485"/>
    <m/>
    <m/>
    <s v="Royal Canin"/>
    <s v="Mevcut Müşteri"/>
    <s v="Yeni Satış"/>
    <s v="Lisans"/>
    <s v="Lisans Satışı"/>
    <s v="Diğer"/>
    <s v="Univera Satış"/>
    <s v="Saha Satış"/>
    <s v="Yurt İçi"/>
    <s v="Türkiye"/>
    <s v="Merkez"/>
  </r>
  <r>
    <s v="5546e02f"/>
    <d v="2026-02-05T00:00:00"/>
    <x v="478"/>
    <s v="Q1"/>
    <x v="2"/>
    <x v="0"/>
    <s v="Kapalı"/>
    <s v="SANİPAK SAĞLIKLI YAŞAM ÜRÜNLERİ SAN VE TİC AŞ"/>
    <s v="EYS.02.033"/>
    <s v="EnRoute Panorama - Mobil Kullanıcı Lisansı"/>
    <s v="Univera - Eczacıbaşı Profesyonel"/>
    <x v="19"/>
    <s v="Enroute"/>
    <s v="Standart"/>
    <n v="2645.5"/>
    <s v="TRY"/>
    <n v="3"/>
    <s v="Adet"/>
    <n v="7936.5"/>
    <s v="TRY"/>
    <n v="0"/>
    <s v="TRY"/>
    <n v="7936.5"/>
    <s v="TRY"/>
    <n v="7936.5"/>
    <s v="TRY"/>
    <n v="1000004526"/>
    <m/>
    <m/>
    <s v="Eczacıbaşı"/>
    <s v="Mevcut Müşteri"/>
    <s v="Yeni Satış"/>
    <s v="Lisans"/>
    <s v="Lisans Satışı"/>
    <s v="Key Account"/>
    <s v="Univera Satış"/>
    <s v="Saha Satış"/>
    <s v="Yurt İçi"/>
    <s v="Türkiye"/>
    <s v="Merkez"/>
  </r>
  <r>
    <s v="0a72dc22"/>
    <d v="2026-02-05T00:00:00"/>
    <x v="478"/>
    <s v="Q1"/>
    <x v="2"/>
    <x v="0"/>
    <s v="Kapalı"/>
    <s v="SANİPAK SAĞLIKLI YAŞAM ÜRÜNLERİ SAN VE TİC AŞ"/>
    <s v="EH.01.003"/>
    <s v="EnRoute Panorama - Kurulum ve Eğitim Hizmeti"/>
    <s v="Univera - Eczacıbaşı Profesyonel"/>
    <x v="19"/>
    <s v="Enroute"/>
    <s v="Enterprise"/>
    <n v="25200"/>
    <s v="TRY"/>
    <n v="1"/>
    <s v="K/Gün"/>
    <n v="25200"/>
    <s v="TRY"/>
    <n v="0"/>
    <s v="TRY"/>
    <n v="25200"/>
    <s v="TRY"/>
    <n v="25200"/>
    <s v="TRY"/>
    <n v="1000004534"/>
    <m/>
    <m/>
    <s v="Eczacıbaşı"/>
    <s v="Mevcut Müşteri"/>
    <s v="Yeni Satış"/>
    <s v="Hizmet"/>
    <s v="Kurulum ve Eğitim"/>
    <s v="Key Account"/>
    <s v="Univera Satış"/>
    <s v="Saha Satış"/>
    <s v="Yurt İçi"/>
    <s v="Türkiye"/>
    <s v="Merkez"/>
  </r>
  <r>
    <s v="cba73667"/>
    <d v="2026-02-06T00:00:00"/>
    <x v="478"/>
    <s v="Q1"/>
    <x v="2"/>
    <x v="0"/>
    <s v="Kapalı"/>
    <s v="Loreal Türkiye Kozmetik Tic. ve San. A.Ş."/>
    <s v="EH.06.001"/>
    <s v="EnRoute Panorama - Hosting Hizmeti"/>
    <s v="Univera - Loreal"/>
    <x v="13"/>
    <s v="Hosting"/>
    <s v="Enroute"/>
    <n v="215833.33"/>
    <s v="TRY"/>
    <n v="3"/>
    <s v="Yıl"/>
    <n v="647500"/>
    <s v="TRY"/>
    <n v="0"/>
    <s v="TRY"/>
    <n v="647500"/>
    <s v="TRY"/>
    <n v="647500"/>
    <s v="TRY"/>
    <n v="1000004592"/>
    <m/>
    <m/>
    <s v="Loreal"/>
    <s v="Mevcut Müşteri"/>
    <s v="Yenileme"/>
    <s v="Hizmet"/>
    <s v="Hosting"/>
    <s v="Diğer"/>
    <s v="Univera Satış"/>
    <s v="Saha Satış"/>
    <s v="Yurt İçi"/>
    <s v="Türkiye"/>
    <s v="Merkez"/>
  </r>
  <r>
    <s v="41f1a629"/>
    <d v="2026-02-05T00:00:00"/>
    <x v="478"/>
    <s v="Q1"/>
    <x v="2"/>
    <x v="0"/>
    <s v="Kapalı"/>
    <s v="SANİPAK SAĞLIKLI YAŞAM ÜRÜNLERİ SAN VE TİC AŞ"/>
    <s v="EY.01.025"/>
    <s v="EnRoute Panorama - Dağıtım Kanalı &quot;Web Connector&quot; Web Service Lisansı"/>
    <s v="Univera - Eczacıbaşı Girişim"/>
    <x v="19"/>
    <s v="Enroute"/>
    <s v="Enterprise"/>
    <n v="12397"/>
    <s v="TRY"/>
    <n v="2"/>
    <s v="Adet"/>
    <n v="24794"/>
    <s v="TRY"/>
    <n v="0"/>
    <s v="TRY"/>
    <n v="24794"/>
    <s v="TRY"/>
    <n v="24794"/>
    <s v="TRY"/>
    <n v="1000004529"/>
    <m/>
    <m/>
    <s v="Eczacıbaşı"/>
    <s v="Mevcut Müşteri"/>
    <s v="Yeni Satış"/>
    <s v="Lisans"/>
    <s v="Lisans Satışı"/>
    <s v="Key Account"/>
    <s v="Univera Satış"/>
    <s v="Saha Satış"/>
    <s v="Yurt İçi"/>
    <s v="Türkiye"/>
    <s v="Merkez"/>
  </r>
  <r>
    <s v="5546e02f"/>
    <d v="2026-02-05T00:00:00"/>
    <x v="478"/>
    <s v="Q1"/>
    <x v="2"/>
    <x v="0"/>
    <s v="Kapalı"/>
    <s v="SANİPAK SAĞLIKLI YAŞAM ÜRÜNLERİ SAN VE TİC AŞ"/>
    <s v="EYS.01.025"/>
    <s v="EnRoute Panorama - Dağıtım Kanalı &quot;Web Connector&quot; Web Service Lisansı"/>
    <s v="Univera - Eczacıbaşı Profesyonel"/>
    <x v="19"/>
    <s v="Enroute"/>
    <s v="Standart"/>
    <n v="14014"/>
    <s v="TRY"/>
    <n v="1"/>
    <s v="Adet"/>
    <n v="14014"/>
    <s v="TRY"/>
    <n v="0"/>
    <s v="TRY"/>
    <n v="14014"/>
    <s v="TRY"/>
    <n v="14014"/>
    <s v="TRY"/>
    <n v="1000004526"/>
    <m/>
    <m/>
    <s v="Eczacıbaşı"/>
    <s v="Mevcut Müşteri"/>
    <s v="Yeni Satış"/>
    <s v="Lisans"/>
    <s v="Lisans Satışı"/>
    <s v="Key Account"/>
    <s v="Univera Satış"/>
    <s v="Saha Satış"/>
    <s v="Yurt İçi"/>
    <s v="Türkiye"/>
    <s v="Merkez"/>
  </r>
  <r>
    <s v="0a4dc00f"/>
    <d v="2026-01-30T00:00:00"/>
    <x v="478"/>
    <s v="Q1"/>
    <x v="2"/>
    <x v="0"/>
    <s v="Kapalı"/>
    <s v="ESFA LOJİSTİK VE DİJİTAL MAĞZACILIK A.Ş"/>
    <s v="EY.01.011"/>
    <s v="EnRoute Panorama - Dağıtım Kanalı &quot;Web Connector&quot; 3rd Party Entegrarasyon Uygulama Lisansı"/>
    <s v="Univera - Kent Gıda"/>
    <x v="12"/>
    <s v="Enroute"/>
    <s v="Enterprise"/>
    <n v="32500"/>
    <s v="TRY"/>
    <n v="1"/>
    <s v="Adet"/>
    <n v="32500"/>
    <s v="TRY"/>
    <n v="1625"/>
    <s v="TRY"/>
    <n v="30875"/>
    <s v="TRY"/>
    <n v="30875"/>
    <s v="TRY"/>
    <n v="1000004480"/>
    <m/>
    <m/>
    <s v="Mondelez"/>
    <s v="Mevcut Müşteri"/>
    <s v="Yeni Satış"/>
    <s v="Lisans"/>
    <s v="Lisans Satışı"/>
    <s v="Key Account"/>
    <s v="Univera Satış"/>
    <s v="Saha Satış"/>
    <s v="Yurt İçi"/>
    <s v="Türkiye"/>
    <s v="Dist"/>
  </r>
  <r>
    <s v="06d3f406"/>
    <d v="2026-02-04T00:00:00"/>
    <x v="478"/>
    <s v="Q1"/>
    <x v="2"/>
    <x v="0"/>
    <s v="Kapalı"/>
    <s v="EVYAP SABUN YAĞ GLISERIN SAN. VE TİC.A.Ş."/>
    <s v="EH.03.001"/>
    <s v="EnRoute Panorama - Çağrı Merkezi Hizmeti (MSD)"/>
    <s v="Univera - Evyap"/>
    <x v="12"/>
    <s v="Enroute"/>
    <s v="Enterprise"/>
    <n v="17146.740000000002"/>
    <s v="TRY"/>
    <n v="35"/>
    <s v="Yıl"/>
    <n v="600135.9"/>
    <s v="TRY"/>
    <n v="0"/>
    <s v="TRY"/>
    <n v="600135.9"/>
    <s v="TRY"/>
    <n v="0"/>
    <s v="TRY"/>
    <n v="1000004507"/>
    <m/>
    <m/>
    <s v="Evyap"/>
    <s v="Mevcut Müşteri"/>
    <s v="Yenileme"/>
    <s v="Hizmet"/>
    <s v="Çağrı Merkezi"/>
    <s v="Diğer"/>
    <s v="Univera Satış"/>
    <s v="Saha Satış"/>
    <s v="Yurt İçi"/>
    <s v="Türkiye"/>
    <s v="Merkez"/>
  </r>
  <r>
    <s v="3bb374a0"/>
    <d v="2026-02-06T00:00:00"/>
    <x v="478"/>
    <s v="Q1"/>
    <x v="2"/>
    <x v="0"/>
    <s v="Kapalı"/>
    <s v="Loreal Türkiye Kozmetik Tic. ve San. A.Ş."/>
    <s v="EH.03.001"/>
    <s v="EnRoute Panorama - Çağrı Merkezi Hizmeti (MSD)"/>
    <s v="Univera - Loreal Eczane"/>
    <x v="13"/>
    <s v="Enroute"/>
    <s v="Enterprise"/>
    <n v="402780"/>
    <s v="TRY"/>
    <n v="1"/>
    <s v="Yıl"/>
    <n v="402780"/>
    <s v="TRY"/>
    <n v="0"/>
    <s v="TRY"/>
    <n v="402780"/>
    <s v="TRY"/>
    <n v="402780"/>
    <s v="TRY"/>
    <n v="1000004587"/>
    <m/>
    <m/>
    <s v="Loreal"/>
    <s v="Mevcut Müşteri"/>
    <s v="Yenileme"/>
    <s v="Hizmet"/>
    <s v="Çağrı Merkezi"/>
    <s v="Diğer"/>
    <s v="Univera Satış"/>
    <s v="Saha Satış"/>
    <s v="Yurt İçi"/>
    <s v="Türkiye"/>
    <s v="Merkez"/>
  </r>
  <r>
    <s v="3bb374a0"/>
    <d v="2026-02-06T00:00:00"/>
    <x v="478"/>
    <s v="Q1"/>
    <x v="2"/>
    <x v="0"/>
    <s v="Kapalı"/>
    <s v="Loreal Türkiye Kozmetik Tic. ve San. A.Ş."/>
    <s v="EH.03.001"/>
    <s v="EnRoute Panorama - Çağrı Merkezi Hizmeti (MSD)"/>
    <s v="Univera - Loreal Kuaför"/>
    <x v="13"/>
    <s v="Enroute"/>
    <s v="Enterprise"/>
    <n v="402780"/>
    <s v="TRY"/>
    <n v="1"/>
    <s v="Yıl"/>
    <n v="402780"/>
    <s v="TRY"/>
    <n v="0"/>
    <s v="TRY"/>
    <n v="402780"/>
    <s v="TRY"/>
    <n v="402780"/>
    <s v="TRY"/>
    <n v="1000004587"/>
    <m/>
    <m/>
    <s v="Loreal"/>
    <s v="Mevcut Müşteri"/>
    <s v="Yenileme"/>
    <s v="Hizmet"/>
    <s v="Çağrı Merkezi"/>
    <s v="Diğer"/>
    <s v="Univera Satış"/>
    <s v="Saha Satış"/>
    <s v="Yurt İçi"/>
    <s v="Türkiye"/>
    <s v="Merkez"/>
  </r>
  <r>
    <s v="3bb374a0"/>
    <d v="2026-02-06T00:00:00"/>
    <x v="478"/>
    <s v="Q1"/>
    <x v="2"/>
    <x v="0"/>
    <s v="Kapalı"/>
    <s v="Loreal Türkiye Kozmetik Tic. ve San. A.Ş."/>
    <s v="EH.03.001"/>
    <s v="EnRoute Panorama - Çağrı Merkezi Hizmeti (MSD)"/>
    <s v="Univera - Loreal Kuaför"/>
    <x v="13"/>
    <s v="Enroute"/>
    <s v="Enterprise"/>
    <n v="402780"/>
    <s v="TRY"/>
    <n v="1"/>
    <s v="Yıl"/>
    <n v="402780"/>
    <s v="TRY"/>
    <n v="0"/>
    <s v="TRY"/>
    <n v="402780"/>
    <s v="TRY"/>
    <n v="402780"/>
    <s v="TRY"/>
    <n v="1000004587"/>
    <m/>
    <m/>
    <s v="Loreal"/>
    <s v="Mevcut Müşteri"/>
    <s v="Yenileme"/>
    <s v="Hizmet"/>
    <s v="Çağrı Merkezi"/>
    <s v="Diğer"/>
    <s v="Univera Satış"/>
    <s v="Saha Satış"/>
    <s v="Yurt İçi"/>
    <s v="Türkiye"/>
    <s v="Merkez"/>
  </r>
  <r>
    <s v="41f1a629"/>
    <d v="2026-02-05T00:00:00"/>
    <x v="478"/>
    <s v="Q1"/>
    <x v="2"/>
    <x v="0"/>
    <s v="Kapalı"/>
    <s v="SANİPAK SAĞLIKLI YAŞAM ÜRÜNLERİ SAN VE TİC AŞ"/>
    <s v="EH.03.001"/>
    <s v="EnRoute Panorama - Çağrı Merkezi Hizmeti (MSD)"/>
    <s v="Univera - Eczacıbaşı Girişim"/>
    <x v="19"/>
    <s v="Enroute"/>
    <s v="Enterprise"/>
    <n v="14831.15"/>
    <s v="TRY"/>
    <n v="14"/>
    <s v="Yıl"/>
    <n v="207636.1"/>
    <s v="TRY"/>
    <n v="0"/>
    <s v="TRY"/>
    <n v="207636.1"/>
    <s v="TRY"/>
    <n v="207636.1"/>
    <s v="TRY"/>
    <n v="1000004529"/>
    <m/>
    <m/>
    <s v="Eczacıbaşı"/>
    <s v="Mevcut Müşteri"/>
    <s v="Yenileme"/>
    <s v="Hizmet"/>
    <s v="Çağrı Merkezi"/>
    <s v="Key Account"/>
    <s v="Univera Satış"/>
    <s v="Saha Satış"/>
    <s v="Yurt İçi"/>
    <s v="Türkiye"/>
    <s v="Merkez"/>
  </r>
  <r>
    <s v="5546e02f"/>
    <d v="2026-02-05T00:00:00"/>
    <x v="478"/>
    <s v="Q1"/>
    <x v="2"/>
    <x v="0"/>
    <s v="Kapalı"/>
    <s v="SANİPAK SAĞLIKLI YAŞAM ÜRÜNLERİ SAN VE TİC AŞ"/>
    <s v="EH.03.001"/>
    <s v="EnRoute Panorama - Çağrı Merkezi Hizmeti (MSD)"/>
    <s v="Univera - Eczacıbaşı Profesyonel"/>
    <x v="19"/>
    <s v="Enroute"/>
    <s v="Enterprise"/>
    <n v="25075.32"/>
    <s v="TRY"/>
    <n v="13"/>
    <s v="Yıl"/>
    <n v="325979.15999999997"/>
    <s v="TRY"/>
    <n v="0"/>
    <s v="TRY"/>
    <n v="325979.15999999997"/>
    <s v="TRY"/>
    <n v="325979.15999999997"/>
    <s v="TRY"/>
    <n v="1000004526"/>
    <m/>
    <m/>
    <s v="Eczacıbaşı"/>
    <s v="Mevcut Müşteri"/>
    <s v="Yenileme"/>
    <s v="Hizmet"/>
    <s v="Çağrı Merkezi"/>
    <s v="Key Account"/>
    <s v="Univera Satış"/>
    <s v="Saha Satış"/>
    <s v="Yurt İçi"/>
    <s v="Türkiye"/>
    <s v="Merkez"/>
  </r>
  <r>
    <n v="26677659"/>
    <d v="2026-02-02T00:00:00"/>
    <x v="478"/>
    <s v="Q1"/>
    <x v="2"/>
    <x v="0"/>
    <s v="Kapalı"/>
    <s v="Şenpiliç Gıda Sanayi A.Ş."/>
    <s v="EH.03.001"/>
    <s v="EnRoute Panorama - Çağrı Merkezi Hizmeti (MSD)"/>
    <s v="Univera - Şen Piliç"/>
    <x v="19"/>
    <s v="Enroute"/>
    <s v="Enterprise"/>
    <n v="12478"/>
    <s v="TRY"/>
    <n v="119"/>
    <s v="Yıl"/>
    <n v="1484882"/>
    <s v="TRY"/>
    <n v="0"/>
    <s v="TRY"/>
    <n v="1484882"/>
    <s v="TRY"/>
    <n v="1484882"/>
    <s v="TRY"/>
    <n v="1000004452"/>
    <d v="2026-01-31T00:00:00"/>
    <m/>
    <s v="Şen Piliç"/>
    <s v="Mevcut Müşteri"/>
    <s v="Yenileme"/>
    <s v="Hizmet"/>
    <s v="Çağrı Merkezi"/>
    <s v="Key Account"/>
    <s v="Univera Satış"/>
    <s v="Saha Satış"/>
    <s v="Yurt İçi"/>
    <s v="Türkiye"/>
    <s v="Merkez"/>
  </r>
  <r>
    <s v="41f1a629"/>
    <d v="2026-02-05T00:00:00"/>
    <x v="478"/>
    <s v="Q1"/>
    <x v="2"/>
    <x v="0"/>
    <s v="Kapalı"/>
    <s v="SANİPAK SAĞLIKLI YAŞAM ÜRÜNLERİ SAN VE TİC AŞ"/>
    <s v="EH.03.008"/>
    <s v="EnRoute Panorama - Çağrı Merkezi Hizmeti (DDI / OutSource)"/>
    <s v="Univera - Eczacıbaşı Girişim"/>
    <x v="19"/>
    <s v="Enroute"/>
    <s v="Enterprise"/>
    <n v="40736.68"/>
    <s v="TRY"/>
    <n v="6"/>
    <s v="Yıl"/>
    <n v="244420.08"/>
    <s v="TRY"/>
    <n v="0"/>
    <s v="TRY"/>
    <n v="244420.08"/>
    <s v="TRY"/>
    <n v="244420.08"/>
    <s v="TRY"/>
    <n v="1000004529"/>
    <m/>
    <m/>
    <s v="Eczacıbaşı"/>
    <s v="Mevcut Müşteri"/>
    <s v="Yenileme"/>
    <s v="Hizmet"/>
    <s v="Çağrı Merkezi"/>
    <s v="Key Account"/>
    <s v="Univera Satış"/>
    <s v="Saha Satış"/>
    <s v="Yurt İçi"/>
    <s v="Türkiye"/>
    <s v="Merkez"/>
  </r>
  <r>
    <s v="5546e02f"/>
    <d v="2026-02-05T00:00:00"/>
    <x v="478"/>
    <s v="Q1"/>
    <x v="2"/>
    <x v="0"/>
    <s v="Kapalı"/>
    <s v="SANİPAK SAĞLIKLI YAŞAM ÜRÜNLERİ SAN VE TİC AŞ"/>
    <s v="EH.03.008"/>
    <s v="EnRoute Panorama - Çağrı Merkezi Hizmeti (DDI / OutSource)"/>
    <s v="Univera - Eczacıbaşı Profesyonel"/>
    <x v="19"/>
    <s v="Enroute"/>
    <s v="Enterprise"/>
    <n v="12053.01"/>
    <s v="TRY"/>
    <n v="10"/>
    <s v="Yıl"/>
    <n v="120530.1"/>
    <s v="TRY"/>
    <n v="0"/>
    <s v="TRY"/>
    <n v="120530.1"/>
    <s v="TRY"/>
    <n v="120530.1"/>
    <s v="TRY"/>
    <n v="1000004526"/>
    <m/>
    <m/>
    <s v="Eczacıbaşı"/>
    <s v="Mevcut Müşteri"/>
    <s v="Yenileme"/>
    <s v="Hizmet"/>
    <s v="Çağrı Merkezi"/>
    <s v="Key Account"/>
    <s v="Univera Satış"/>
    <s v="Saha Satış"/>
    <s v="Yurt İçi"/>
    <s v="Türkiye"/>
    <s v="Merkez"/>
  </r>
  <r>
    <s v="ee8ddeb7"/>
    <d v="2026-02-02T00:00:00"/>
    <x v="479"/>
    <s v="Q1"/>
    <x v="2"/>
    <x v="1"/>
    <s v="Kapalı"/>
    <s v="Shell &amp; Turcas Petrol A.Ş."/>
    <s v="OH.02.001"/>
    <s v="Outsource Yazılım Bakımı Hizmeti"/>
    <s v="Univera - Shell Bee"/>
    <x v="13"/>
    <s v="Enroute"/>
    <s v="Outsource - Hizmet"/>
    <n v="307725"/>
    <s v="TRY"/>
    <n v="1"/>
    <s v="Yıl"/>
    <n v="307725"/>
    <s v="TRY"/>
    <s v="-"/>
    <s v="TRY"/>
    <n v="307725"/>
    <s v="TRY"/>
    <n v="307725"/>
    <s v="TRY"/>
    <n v="1000004442"/>
    <m/>
    <m/>
    <s v="Shell"/>
    <s v="Mevcut Müşteri"/>
    <s v="Yenileme"/>
    <s v="Hizmet"/>
    <s v="Bakım ve Destek Hizmeti"/>
    <s v="Diğer"/>
    <s v="Univera Satış"/>
    <s v="Saha Satış"/>
    <s v="Yurt İçi"/>
    <s v="Türkiye"/>
    <s v="Merkez"/>
  </r>
  <r>
    <s v="bc8b4d20"/>
    <d v="2026-02-02T00:00:00"/>
    <x v="479"/>
    <s v="Q1"/>
    <x v="2"/>
    <x v="1"/>
    <s v="Kapalı"/>
    <s v="KOROPLAST TEMİZLİK AMBALAJ ÜRÜNLERİ SAN. VE DIŞ TİC.A.Ş."/>
    <s v="EY.03.001"/>
    <s v="ENROUTE PANORAMA PAAS LİSANSI (KİRALAMA HİZMETİ)"/>
    <s v="Univera - Koroplast"/>
    <x v="19"/>
    <s v="Enroute"/>
    <s v="Enterprise"/>
    <n v="123397.3"/>
    <s v="TRY"/>
    <n v="1"/>
    <s v="Adet"/>
    <n v="123397.3"/>
    <s v="TRY"/>
    <s v="-"/>
    <s v="TRY"/>
    <n v="123397.25"/>
    <s v="TRY"/>
    <n v="123397.3"/>
    <s v="TRY"/>
    <n v="1000004447"/>
    <m/>
    <m/>
    <s v="Koroplast"/>
    <s v="Mevcut Müşteri"/>
    <s v="Yenileme"/>
    <s v="Lisans"/>
    <s v="Lisans Kiralama"/>
    <s v="Diğer"/>
    <s v="Univera Satış"/>
    <s v="Saha Satış"/>
    <s v="Yurt İçi"/>
    <s v="Türkiye"/>
    <s v="Merkez"/>
  </r>
  <r>
    <s v="6ed296a4"/>
    <d v="2026-02-02T00:00:00"/>
    <x v="479"/>
    <s v="Q1"/>
    <x v="2"/>
    <x v="1"/>
    <s v="Kapalı"/>
    <s v="PERNOD RICARD İSTANBUL İÇ VE DIŞ TİC. LTD. ŞTİ"/>
    <s v="EH.03.003"/>
    <s v="EnRoute Panorama - Uzman Destek Hizmeti"/>
    <s v="Univera - Pernod Ricard"/>
    <x v="13"/>
    <s v="Enroute"/>
    <s v="Enterprise"/>
    <n v="200000"/>
    <s v="TRY"/>
    <n v="1"/>
    <s v="Ay"/>
    <n v="200000"/>
    <s v="TRY"/>
    <s v="-"/>
    <s v="TRY"/>
    <n v="200000"/>
    <s v="TRY"/>
    <n v="200000"/>
    <s v="TRY"/>
    <n v="1000004440"/>
    <m/>
    <m/>
    <s v="Pernod Ricard"/>
    <s v="Mevcut Müşteri"/>
    <s v="Yenileme"/>
    <s v="Hizmet"/>
    <s v="Uzman Destek Hizmeti"/>
    <s v="Key Account"/>
    <s v="Univera Satış"/>
    <s v="Saha Satış"/>
    <s v="Yurt İçi"/>
    <s v="Türkiye"/>
    <s v="Merkez"/>
  </r>
  <r>
    <s v="412985dd"/>
    <d v="2026-02-02T00:00:00"/>
    <x v="479"/>
    <s v="Q1"/>
    <x v="2"/>
    <x v="1"/>
    <s v="Kapalı"/>
    <s v="La Lorraine Unlu Mamülleri Tic. San. A.Ş."/>
    <s v="EH.06.001"/>
    <s v="EnRoute Panorama - Hosting Hizmeti"/>
    <s v="Univera - La Lorraine"/>
    <x v="13"/>
    <s v="Hosting"/>
    <s v="Enroute"/>
    <n v="101643.5"/>
    <s v="TRY"/>
    <n v="1"/>
    <s v="Yıl"/>
    <n v="101643.5"/>
    <s v="TRY"/>
    <s v="-"/>
    <s v="TRY"/>
    <n v="101643.52"/>
    <s v="TRY"/>
    <n v="101643.5"/>
    <s v="TRY"/>
    <n v="1000004448"/>
    <m/>
    <m/>
    <s v="La Lorraine"/>
    <s v="Mevcut Müşteri"/>
    <s v="Yenileme"/>
    <s v="Hizmet"/>
    <s v="Hosting"/>
    <s v="Diğer"/>
    <s v="Univera Satış"/>
    <s v="Saha Satış"/>
    <s v="Yurt İçi"/>
    <s v="Türkiye"/>
    <s v="Merkez"/>
  </r>
  <r>
    <s v="8c8acc7b"/>
    <d v="2026-02-02T00:00:00"/>
    <x v="479"/>
    <s v="Q1"/>
    <x v="2"/>
    <x v="1"/>
    <s v="Kapalı"/>
    <s v="PERNOD RICARD İSTANBUL İÇ VE DIŞ TİC. LTD. ŞTİ"/>
    <s v="EH.06.001"/>
    <s v="EnRoute Panorama - Hosting Hizmeti"/>
    <s v="Univera - Pernod Ricard"/>
    <x v="13"/>
    <s v="Hosting"/>
    <s v="Enroute"/>
    <n v="305232.40000000002"/>
    <s v="TRY"/>
    <n v="1"/>
    <s v="Yıl"/>
    <n v="305232.40000000002"/>
    <s v="TRY"/>
    <s v="-"/>
    <s v="TRY"/>
    <n v="305232.42"/>
    <s v="TRY"/>
    <n v="305232.40000000002"/>
    <s v="TRY"/>
    <n v="1000004441"/>
    <m/>
    <m/>
    <s v="Pernod Ricard"/>
    <s v="Mevcut Müşteri"/>
    <s v="Yenileme"/>
    <s v="Hizmet"/>
    <s v="Hosting"/>
    <s v="Key Account"/>
    <s v="Univera Satış"/>
    <s v="Saha Satış"/>
    <s v="Yurt İçi"/>
    <s v="Türkiye"/>
    <s v="Merkez"/>
  </r>
  <r>
    <n v="9770777"/>
    <d v="2026-02-02T00:00:00"/>
    <x v="479"/>
    <s v="Q1"/>
    <x v="2"/>
    <x v="1"/>
    <s v="Kapalı"/>
    <s v="PERRİGO KİŞİSEL BAKIM ÜRÜNLERİ SAN. VE TİC. LTD.ŞTİ"/>
    <s v="EH.06.001"/>
    <s v="EnRoute Panorama - Hosting Hizmeti"/>
    <s v="Univera - Omega Pharma"/>
    <x v="19"/>
    <s v="Hosting"/>
    <s v="Enroute"/>
    <n v="88887.3"/>
    <s v="TRY"/>
    <n v="1"/>
    <s v="Yıl"/>
    <n v="88887.3"/>
    <s v="TRY"/>
    <s v="-"/>
    <s v="TRY"/>
    <n v="88887.32"/>
    <s v="TRY"/>
    <n v="88887.3"/>
    <s v="TRY"/>
    <n v="1000004446"/>
    <m/>
    <m/>
    <s v="Perrigo"/>
    <s v="Mevcut Müşteri"/>
    <s v="Yenileme"/>
    <s v="Hizmet"/>
    <s v="Hosting"/>
    <s v="Diğer"/>
    <s v="Univera Satış"/>
    <s v="Saha Satış"/>
    <s v="Yurt İçi"/>
    <s v="Türkiye"/>
    <s v="Merkez"/>
  </r>
  <r>
    <s v="73f7749e"/>
    <d v="2026-02-02T00:00:00"/>
    <x v="479"/>
    <s v="Q1"/>
    <x v="2"/>
    <x v="1"/>
    <s v="Kapalı"/>
    <s v="WEITNAUER DIŞ TİCARET A.Ş"/>
    <s v="EH.06.001"/>
    <s v="EnRoute Panorama - Hosting Hizmeti"/>
    <s v="Univera - Weitnauer"/>
    <x v="12"/>
    <s v="Hosting"/>
    <s v="Enroute"/>
    <n v="53431.8"/>
    <s v="TRY"/>
    <n v="1"/>
    <s v="Yıl"/>
    <n v="53431.8"/>
    <s v="TRY"/>
    <s v="-"/>
    <s v="TRY"/>
    <n v="53431.79"/>
    <s v="TRY"/>
    <n v="53431.8"/>
    <s v="TRY"/>
    <n v="1000004445"/>
    <m/>
    <m/>
    <s v="Weithnauer"/>
    <s v="Mevcut Müşteri"/>
    <s v="Yeni Satış"/>
    <s v="Hizmet"/>
    <s v="Hosting"/>
    <s v="Diğer"/>
    <s v="Univera Satış"/>
    <s v="Saha Satış"/>
    <s v="Yurt İçi"/>
    <s v="Türkiye"/>
    <s v="Merkez"/>
  </r>
  <r>
    <s v="0de24a97"/>
    <d v="2026-02-03T00:00:00"/>
    <x v="480"/>
    <s v="Q1"/>
    <x v="2"/>
    <x v="1"/>
    <s v="Kapalı"/>
    <s v="WEITNAUER DIŞ TİCARET A.Ş"/>
    <s v="EH.02.001"/>
    <s v="EnRoute Panorama - Yazılım Bakımı, Yaşatma ve Merkezi Destek Hizmeti"/>
    <s v="Univera - Weitnauer"/>
    <x v="12"/>
    <s v="Enroute"/>
    <s v="Enroute"/>
    <n v="179570.27"/>
    <s v="TRY"/>
    <n v="1"/>
    <s v="Yıl"/>
    <n v="179570.27"/>
    <s v="TRY"/>
    <n v="0"/>
    <s v="TRY"/>
    <n v="179570.27"/>
    <s v="TRY"/>
    <n v="179570.27"/>
    <s v="TRY"/>
    <n v="1000004444"/>
    <m/>
    <m/>
    <s v="Weithnauer"/>
    <s v="Mevcut Müşteri"/>
    <s v="Yenileme"/>
    <s v="Lisans"/>
    <s v="Lisans Kiralama"/>
    <s v="Diğer"/>
    <s v="Univera Satış"/>
    <s v="Saha Satış"/>
    <s v="Yurt İçi"/>
    <s v="Türkiye"/>
    <s v="Merkez"/>
  </r>
  <r>
    <s v="7ec53049"/>
    <d v="2026-02-03T00:00:00"/>
    <x v="480"/>
    <s v="Q1"/>
    <x v="2"/>
    <x v="1"/>
    <s v="Kapalı"/>
    <s v="BEYAZ KAĞIT VE HİJYENİK TEMİZLİK ÜRÜNLERİ SAN.TİC.A.Ş."/>
    <s v="EH.06.001"/>
    <s v="EnRoute Panorama - Hosting Hizmeti"/>
    <s v="Univera - Beyaz Kağıt"/>
    <x v="13"/>
    <s v="Hosting"/>
    <s v="Enroute"/>
    <n v="40000"/>
    <s v="TRY"/>
    <n v="1"/>
    <s v="Yıl"/>
    <n v="40000"/>
    <s v="TRY"/>
    <n v="0"/>
    <s v="TRY"/>
    <n v="40000"/>
    <s v="TRY"/>
    <n v="40000"/>
    <s v="TRY"/>
    <n v="1000004443"/>
    <m/>
    <m/>
    <s v="Beyaz Kağıt"/>
    <s v="Yeni Müşteri"/>
    <s v="Yeni Satış"/>
    <s v="Hizmet"/>
    <s v="Hosting"/>
    <s v="Diğer"/>
    <s v="Univera Satış"/>
    <s v="Saha Satış"/>
    <s v="Yurt İçi"/>
    <s v="Türkiye"/>
    <s v="Merkez"/>
  </r>
  <r>
    <s v="1fb6483b"/>
    <d v="2026-02-04T00:00:00"/>
    <x v="481"/>
    <s v="Q1"/>
    <x v="2"/>
    <x v="1"/>
    <s v="Kapalı"/>
    <s v="EZEL KOZMETİK İTHALAT VE İHRACAT RİCARET VE SANAYİ ANONİM ŞİRKETİ"/>
    <s v="EYS.01.021 PX"/>
    <s v="EnRoute PX-DağtmKnalı Bayi/Distr./Şub Ls"/>
    <s v="Univera - Ezel Kozmetik"/>
    <x v="19"/>
    <s v="Enroute"/>
    <s v="Standart"/>
    <n v="13000"/>
    <s v="TRY"/>
    <n v="10"/>
    <s v="Adet"/>
    <n v="130000"/>
    <s v="TRY"/>
    <s v="-"/>
    <s v="TRY"/>
    <n v="130000"/>
    <s v="TRY"/>
    <n v="130000"/>
    <s v="TRY"/>
    <n v="1000004489"/>
    <m/>
    <m/>
    <s v="Ezel Kozmetik"/>
    <s v="Yeni Müşteri"/>
    <s v="Yeni Satış"/>
    <s v="Lisans"/>
    <s v="Lisans Satışı"/>
    <s v="Diğer"/>
    <s v="Univera Satış"/>
    <s v="Saha Satış"/>
    <s v="Yurt İçi"/>
    <s v="Türkiye"/>
    <s v="Merkez"/>
  </r>
  <r>
    <s v="1fb6483b"/>
    <d v="2026-02-04T00:00:00"/>
    <x v="481"/>
    <s v="Q1"/>
    <x v="2"/>
    <x v="1"/>
    <s v="Kapalı"/>
    <s v="EZEL KOZMETİK İTHALAT VE İHRACAT RİCARET VE SANAYİ ANONİM ŞİRKETİ"/>
    <s v="EYS.01.014 PX"/>
    <s v="EnRoute PX Panorama - Platform Back Office"/>
    <s v="Univera - Ezel Kozmetik"/>
    <x v="19"/>
    <s v="Enroute"/>
    <s v="Enroute"/>
    <n v="7000"/>
    <s v="TRY"/>
    <n v="13"/>
    <s v="Adet"/>
    <n v="91000"/>
    <s v="TRY"/>
    <s v="-"/>
    <s v="TRY"/>
    <n v="91000"/>
    <s v="TRY"/>
    <n v="91000"/>
    <s v="TRY"/>
    <n v="1000004489"/>
    <m/>
    <m/>
    <s v="Ezel Kozmetik"/>
    <s v="Yeni Müşteri"/>
    <s v="Yeni Satış"/>
    <s v="Lisans"/>
    <s v="Lisans Satışı"/>
    <s v="Diğer"/>
    <s v="Univera Satış"/>
    <s v="Saha Satış"/>
    <s v="Yurt İçi"/>
    <s v="Türkiye"/>
    <s v="Merkez"/>
  </r>
  <r>
    <s v="1fb6483b"/>
    <d v="2026-02-04T00:00:00"/>
    <x v="481"/>
    <s v="Q1"/>
    <x v="2"/>
    <x v="1"/>
    <s v="Kapalı"/>
    <s v="EZEL KOZMETİK İTHALAT VE İHRACAT RİCARET VE SANAYİ ANONİM ŞİRKETİ"/>
    <s v="EYS.02.033 PX"/>
    <s v="EnRoute PX Panorama - Mobil Kullanıcı Ls"/>
    <s v="Univera - Ezel Kozmetik"/>
    <x v="19"/>
    <s v="Enroute"/>
    <s v="Enroute"/>
    <n v="3520"/>
    <s v="TRY"/>
    <n v="8"/>
    <s v="Adet"/>
    <n v="26400"/>
    <s v="TRY"/>
    <s v="-"/>
    <s v="TRY"/>
    <n v="26400"/>
    <s v="TRY"/>
    <n v="26400"/>
    <s v="TRY"/>
    <n v="1000004489"/>
    <m/>
    <m/>
    <s v="Ezel Kozmetik"/>
    <s v="Yeni Müşteri"/>
    <s v="Yeni Satış"/>
    <s v="Lisans"/>
    <s v="Lisans Satışı"/>
    <s v="Diğer"/>
    <s v="Univera Satış"/>
    <s v="Saha Satış"/>
    <s v="Yurt İçi"/>
    <s v="Türkiye"/>
    <s v="Merkez"/>
  </r>
  <r>
    <s v="1fb6483b"/>
    <d v="2026-02-04T00:00:00"/>
    <x v="481"/>
    <s v="Q1"/>
    <x v="2"/>
    <x v="1"/>
    <s v="Kapalı"/>
    <s v="EZEL KOZMETİK İTHALAT VE İHRACAT RİCARET VE SANAYİ ANONİM ŞİRKETİ"/>
    <s v="EYS.01.002"/>
    <s v="EnRoute Panorama Mobile Sales &amp; Distribution Module (DDI)"/>
    <s v="Univera - Ezel Kozmetik"/>
    <x v="19"/>
    <s v="Enroute"/>
    <s v="Standart"/>
    <n v="162000"/>
    <s v="TRY"/>
    <n v="1"/>
    <s v="Adet"/>
    <n v="162000"/>
    <s v="TRY"/>
    <s v="-"/>
    <s v="TRY"/>
    <n v="162000"/>
    <s v="TRY"/>
    <n v="162000"/>
    <s v="TRY"/>
    <n v="1000004489"/>
    <m/>
    <m/>
    <s v="Ezel Kozmetik"/>
    <s v="Yeni Müşteri"/>
    <s v="Yeni Satış"/>
    <s v="Lisans"/>
    <s v="Lisans Satışı"/>
    <s v="Diğer"/>
    <s v="Univera Satış"/>
    <s v="Saha Satış"/>
    <s v="Yurt İçi"/>
    <s v="Türkiye"/>
    <s v="Merkez"/>
  </r>
  <r>
    <s v="1fb6483b"/>
    <d v="2026-02-04T00:00:00"/>
    <x v="481"/>
    <s v="Q1"/>
    <x v="2"/>
    <x v="1"/>
    <s v="Kapalı"/>
    <s v="EZEL KOZMETİK İTHALAT VE İHRACAT RİCARET VE SANAYİ ANONİM ŞİRKETİ"/>
    <s v="EH.03.006"/>
    <s v="EnRoute Panorama - Uzaktan Kurulum ve Eğitim Hizmeti"/>
    <s v="Univera - Ezel Kozmetik"/>
    <x v="19"/>
    <s v="Enroute"/>
    <s v="Enterprise"/>
    <n v="9800"/>
    <s v="TRY"/>
    <n v="10"/>
    <s v="K/Gün"/>
    <n v="98000"/>
    <s v="TRY"/>
    <s v="-"/>
    <s v="TRY"/>
    <n v="98000"/>
    <s v="TRY"/>
    <n v="98000"/>
    <s v="TRY"/>
    <n v="1000004489"/>
    <m/>
    <m/>
    <s v="Ezel Kozmetik"/>
    <s v="Yeni Müşteri"/>
    <s v="Yeni Satış"/>
    <s v="Hizmet"/>
    <s v="Kurulum ve Eğitim"/>
    <s v="Diğer"/>
    <s v="Univera Satış"/>
    <s v="Saha Satış"/>
    <s v="Yurt İçi"/>
    <s v="Türkiye"/>
    <s v="Merkez"/>
  </r>
  <r>
    <s v="1fb6483b"/>
    <d v="2026-02-04T00:00:00"/>
    <x v="481"/>
    <s v="Q1"/>
    <x v="2"/>
    <x v="1"/>
    <s v="Kapalı"/>
    <s v="EZEL KOZMETİK İTHALAT VE İHRACAT RİCARET VE SANAYİ ANONİM ŞİRKETİ"/>
    <s v="EH.05.002"/>
    <s v="EnRoute Panorama - Rapor Geliştirme Hizmeti"/>
    <s v="Univera - Ezel Kozmetik"/>
    <x v="19"/>
    <s v="Enroute"/>
    <s v="Enterprise"/>
    <n v="17150"/>
    <s v="TRY"/>
    <n v="5"/>
    <s v="K/Gün"/>
    <n v="85750"/>
    <s v="TRY"/>
    <s v="-"/>
    <s v="TRY"/>
    <n v="85750"/>
    <s v="TRY"/>
    <n v="85750"/>
    <s v="TRY"/>
    <n v="1000004489"/>
    <m/>
    <m/>
    <s v="Ezel Kozmetik"/>
    <s v="Yeni Müşteri"/>
    <s v="Yeni Satış"/>
    <s v="Hizmet"/>
    <s v="Rapor Geliştirme"/>
    <s v="Diğer"/>
    <s v="Univera Satış"/>
    <s v="Saha Satış"/>
    <s v="Yurt İçi"/>
    <s v="Türkiye"/>
    <s v="Merkez"/>
  </r>
  <r>
    <s v="1fb6483b"/>
    <d v="2026-02-04T00:00:00"/>
    <x v="481"/>
    <s v="Q1"/>
    <x v="2"/>
    <x v="1"/>
    <s v="Kapalı"/>
    <s v="EZEL KOZMETİK İTHALAT VE İHRACAT RİCARET VE SANAYİ ANONİM ŞİRKETİ"/>
    <s v="EH.01.001"/>
    <s v="EnRoute Panorama - Proje ve Ürün Yönetimi Danışmanlığı Hizmeti"/>
    <s v="Univera - Ezel Kozmetik"/>
    <x v="19"/>
    <s v="Enroute"/>
    <s v="Enterprise"/>
    <n v="17150"/>
    <s v="TRY"/>
    <n v="15"/>
    <s v="K/Gün"/>
    <n v="257250"/>
    <s v="TRY"/>
    <s v="-"/>
    <s v="TRY"/>
    <n v="257250"/>
    <s v="TRY"/>
    <n v="257250"/>
    <s v="TRY"/>
    <n v="1000004489"/>
    <m/>
    <m/>
    <s v="Ezel Kozmetik"/>
    <s v="Yeni Müşteri"/>
    <s v="Yeni Satış"/>
    <s v="Hizmet"/>
    <s v="Proje Yönetimi ve Danışmanlık"/>
    <s v="Diğer"/>
    <s v="Univera Satış"/>
    <s v="Saha Satış"/>
    <s v="Yurt İçi"/>
    <s v="Türkiye"/>
    <s v="Merkez"/>
  </r>
  <r>
    <s v="38f236e9"/>
    <d v="2026-02-05T00:00:00"/>
    <x v="482"/>
    <s v="Q1"/>
    <x v="2"/>
    <x v="1"/>
    <s v="Kapalı"/>
    <s v="ERVİN MEŞRUBAT SAN. VE TİC. LTD. ŞTİ."/>
    <s v="EH.02.001"/>
    <s v="EnRoute Panorama - Yazılım Bakımı, Yaşatma ve Merkezi Destek Hizmeti"/>
    <s v="Univera - Haribo"/>
    <x v="13"/>
    <s v="Enroute"/>
    <s v="Enterprise"/>
    <n v="13227.5"/>
    <s v="TRY"/>
    <n v="1"/>
    <s v="Yıl"/>
    <n v="13227.5"/>
    <s v="TRY"/>
    <s v="-"/>
    <s v="TRY"/>
    <n v="13227.5"/>
    <s v="TRY"/>
    <n v="13227.5"/>
    <s v="TRY"/>
    <n v="1000004517"/>
    <m/>
    <m/>
    <s v="Haribo"/>
    <s v="Mevcut Müşteri"/>
    <s v="Yeni Satış"/>
    <s v="Hizmet"/>
    <s v="Bakım ve Destek Hizmeti"/>
    <s v="Key Account"/>
    <s v="Univera Satış"/>
    <s v="Saha Satış"/>
    <s v="Yurt İçi"/>
    <s v="Türkiye"/>
    <s v="Dist"/>
  </r>
  <r>
    <s v="38f236e9"/>
    <d v="2026-02-05T00:00:00"/>
    <x v="482"/>
    <s v="Q1"/>
    <x v="2"/>
    <x v="1"/>
    <s v="Kapalı"/>
    <s v="ERVİN MEŞRUBAT SAN. VE TİC. LTD. ŞTİ."/>
    <s v="EY.02.011"/>
    <s v="EnRoute Panorama - Panel - Çoklu Proje Birleştirme Mobil Uygulama Lisansı"/>
    <s v="Univera - Haribo"/>
    <x v="13"/>
    <s v="Enroute"/>
    <s v="Enroute"/>
    <n v="12025"/>
    <s v="TRY"/>
    <n v="6"/>
    <s v="Adet"/>
    <n v="72150"/>
    <s v="TRY"/>
    <s v="-"/>
    <s v="TRY"/>
    <n v="72150"/>
    <s v="TRY"/>
    <n v="72150"/>
    <s v="TRY"/>
    <n v="1000004517"/>
    <m/>
    <m/>
    <s v="Haribo"/>
    <s v="Mevcut Müşteri"/>
    <s v="Yeni Satış"/>
    <s v="Lisans"/>
    <s v="Lisans Satışı"/>
    <s v="Key Account"/>
    <s v="Univera Satış"/>
    <s v="Saha Satış"/>
    <s v="Yurt İçi"/>
    <s v="Türkiye"/>
    <s v="Dist"/>
  </r>
  <r>
    <s v="91329b79"/>
    <d v="2026-02-03T00:00:00"/>
    <x v="483"/>
    <s v="Q1"/>
    <x v="2"/>
    <x v="1"/>
    <s v="Kapalı"/>
    <s v="MİYA OTOMASYON VE BARKOD BILISIM SISTEMLERI SAN TİC. VE L.T.D. STI."/>
    <s v="WPH.02.001"/>
    <s v="WebPlus Yazılım Bakımı Hizmeti"/>
    <s v="Univera - Kanal"/>
    <x v="20"/>
    <s v="Enroute"/>
    <s v="Webplus"/>
    <n v="1375"/>
    <s v="TRY"/>
    <n v="-1"/>
    <s v="Yıl"/>
    <n v="-1375"/>
    <s v="TRY"/>
    <n v="0"/>
    <s v="TRY"/>
    <n v="-1375"/>
    <s v="TRY"/>
    <n v="-1375"/>
    <s v="TRY"/>
    <n v="1000004596"/>
    <m/>
    <m/>
    <s v="Miya"/>
    <s v="Mevcut Müşteri"/>
    <s v="Yeni Satış"/>
    <s v="Hizmet"/>
    <s v="Bakım ve Destek Hizmeti"/>
    <s v="Diğer"/>
    <s v="Kanal Satış"/>
    <s v="Miya"/>
    <s v="Yurt İçi"/>
    <s v="Türkiye"/>
    <s v="Merkez"/>
  </r>
  <r>
    <s v="91329b79"/>
    <d v="2026-02-03T00:00:00"/>
    <x v="483"/>
    <s v="Q1"/>
    <x v="2"/>
    <x v="1"/>
    <s v="Kapalı"/>
    <s v="MİYA OTOMASYON VE BARKOD BILISIM SISTEMLERI SAN TİC. VE L.T.D. STI."/>
    <s v="WPY.02.001"/>
    <s v="WebPlus (Android) Satış Temsilcisi Lisansı"/>
    <s v="Univera - Kanal"/>
    <x v="20"/>
    <s v="Enroute"/>
    <s v="Webplus"/>
    <n v="6250"/>
    <s v="TRY"/>
    <n v="-1"/>
    <s v="Adet"/>
    <n v="-6250"/>
    <s v="TRY"/>
    <n v="0"/>
    <s v="TRY"/>
    <n v="-6250"/>
    <s v="TRY"/>
    <n v="-6250"/>
    <s v="TRY"/>
    <n v="1000004596"/>
    <m/>
    <m/>
    <s v="Miya"/>
    <s v="Mevcut Müşteri"/>
    <s v="Yeni Satış"/>
    <s v="Lisans"/>
    <s v="Lisans Satışı"/>
    <s v="Diğer"/>
    <s v="Kanal Satış"/>
    <s v="Miya"/>
    <s v="Yurt İçi"/>
    <s v="Türkiye"/>
    <s v="Merkez"/>
  </r>
  <r>
    <s v="9ef53783"/>
    <d v="2026-02-10T00:00:00"/>
    <x v="484"/>
    <s v="Q1"/>
    <x v="2"/>
    <x v="1"/>
    <s v="Kapalı"/>
    <s v="MİYA OTOMASYON VE BARKOD BILISIM SISTEMLERI SAN TİC. VE L.T.D. STI."/>
    <s v="WPH.02.001"/>
    <s v="WebPlus Yazılım Bakımı Hizmeti"/>
    <s v="Univera - Kanal"/>
    <x v="20"/>
    <s v="Enroute"/>
    <s v="Webplus"/>
    <n v="72501"/>
    <s v="TRY"/>
    <n v="1"/>
    <s v="Yıl"/>
    <n v="72501"/>
    <s v="TRY"/>
    <n v="0"/>
    <s v="TRY"/>
    <n v="72501"/>
    <s v="TRY"/>
    <n v="0"/>
    <s v="TRY"/>
    <n v="1000004631"/>
    <m/>
    <m/>
    <s v="Miya"/>
    <s v="Mevcut Müşteri"/>
    <s v="Yeni Satış"/>
    <s v="Hizmet"/>
    <s v="Bakım ve Destek Hizmeti"/>
    <s v="Diğer"/>
    <s v="Kanal Satış"/>
    <s v="Miya"/>
    <s v="Yurt İçi"/>
    <s v="Türkiye"/>
    <s v="Merkez"/>
  </r>
  <r>
    <s v="9ef53783"/>
    <d v="2026-02-10T00:00:00"/>
    <x v="484"/>
    <s v="Q1"/>
    <x v="2"/>
    <x v="1"/>
    <s v="Kapalı"/>
    <s v="MİYA OTOMASYON VE BARKOD BILISIM SISTEMLERI SAN TİC. VE L.T.D. STI."/>
    <s v="WPY.01.007"/>
    <s v="WebPlus E-Dönüşüm Lisansı"/>
    <s v="Univera - Kanal"/>
    <x v="20"/>
    <s v="Enroute"/>
    <s v="Webplus"/>
    <n v="15600"/>
    <s v="TRY"/>
    <n v="5"/>
    <s v="Adet"/>
    <n v="78000"/>
    <s v="TRY"/>
    <n v="23400"/>
    <s v="TRY"/>
    <n v="54600"/>
    <s v="TRY"/>
    <n v="54600"/>
    <s v="TRY"/>
    <n v="1000004631"/>
    <m/>
    <m/>
    <s v="Miya"/>
    <s v="Mevcut Müşteri"/>
    <s v="Yeni Satış"/>
    <s v="Lisans"/>
    <s v="Lisans Satışı"/>
    <s v="Diğer"/>
    <s v="Kanal Satış"/>
    <s v="Miya"/>
    <s v="Yurt İçi"/>
    <s v="Türkiye"/>
    <s v="Merkez"/>
  </r>
  <r>
    <s v="9ef53783"/>
    <d v="2026-02-10T00:00:00"/>
    <x v="484"/>
    <s v="Q1"/>
    <x v="2"/>
    <x v="1"/>
    <s v="Kapalı"/>
    <s v="MİYA OTOMASYON VE BARKOD BILISIM SISTEMLERI SAN TİC. VE L.T.D. STI."/>
    <s v="WPY.01.001"/>
    <s v="WebPlus Distribution Satış-Dağıtım Yazılımı (Enterprise)"/>
    <s v="Univera - Kanal"/>
    <x v="20"/>
    <s v="Enroute"/>
    <s v="Webplus"/>
    <n v="81250"/>
    <s v="TRY"/>
    <n v="1"/>
    <s v="Adet"/>
    <n v="81250"/>
    <s v="TRY"/>
    <n v="24375"/>
    <s v="TRY"/>
    <n v="56875"/>
    <s v="TRY"/>
    <n v="56875"/>
    <s v="TRY"/>
    <n v="1000004631"/>
    <m/>
    <m/>
    <s v="Miya"/>
    <s v="Mevcut Müşteri"/>
    <s v="Yeni Satış"/>
    <s v="Lisans"/>
    <s v="Lisans Satışı"/>
    <s v="Diğer"/>
    <s v="Kanal Satış"/>
    <s v="Miya"/>
    <s v="Yurt İçi"/>
    <s v="Türkiye"/>
    <s v="Merkez"/>
  </r>
  <r>
    <s v="9ef53783"/>
    <d v="2026-02-10T00:00:00"/>
    <x v="484"/>
    <s v="Q1"/>
    <x v="2"/>
    <x v="1"/>
    <s v="Kapalı"/>
    <s v="MİYA OTOMASYON VE BARKOD BILISIM SISTEMLERI SAN TİC. VE L.T.D. STI."/>
    <s v="WPY.01.002"/>
    <s v="WebPlus Dağıtım Kanalı Lisansı"/>
    <s v="Univera - Kanal"/>
    <x v="20"/>
    <s v="Enroute"/>
    <s v="Webplus"/>
    <n v="15600"/>
    <s v="TRY"/>
    <n v="5"/>
    <s v="Adet"/>
    <n v="78000"/>
    <s v="TRY"/>
    <n v="23400"/>
    <s v="TRY"/>
    <n v="54600"/>
    <s v="TRY"/>
    <n v="54600"/>
    <s v="TRY"/>
    <n v="1000004631"/>
    <m/>
    <m/>
    <s v="Miya"/>
    <s v="Mevcut Müşteri"/>
    <s v="Yeni Satış"/>
    <s v="Lisans"/>
    <s v="Lisans Satışı"/>
    <s v="Diğer"/>
    <s v="Kanal Satış"/>
    <s v="Miya"/>
    <s v="Yurt İçi"/>
    <s v="Türkiye"/>
    <s v="Merkez"/>
  </r>
  <r>
    <s v="9ef53783"/>
    <d v="2026-02-10T00:00:00"/>
    <x v="484"/>
    <s v="Q1"/>
    <x v="2"/>
    <x v="1"/>
    <s v="Kapalı"/>
    <s v="MİYA OTOMASYON VE BARKOD BILISIM SISTEMLERI SAN TİC. VE L.T.D. STI."/>
    <s v="WPY.02.001"/>
    <s v="WebPlus (Android) Satış Temsilcisi Lisansı"/>
    <s v="Univera - Kanal"/>
    <x v="20"/>
    <s v="Enroute"/>
    <s v="Webplus"/>
    <n v="4550"/>
    <s v="TRY"/>
    <n v="15"/>
    <s v="Adet"/>
    <n v="68250"/>
    <s v="TRY"/>
    <n v="20475"/>
    <s v="TRY"/>
    <n v="47775"/>
    <s v="TRY"/>
    <n v="47775"/>
    <s v="TRY"/>
    <n v="1000004631"/>
    <m/>
    <m/>
    <s v="Miya"/>
    <s v="Mevcut Müşteri"/>
    <s v="Yeni Satış"/>
    <s v="Lisans"/>
    <s v="Lisans Satışı"/>
    <s v="Diğer"/>
    <s v="Kanal Satış"/>
    <s v="Miya"/>
    <s v="Yurt İçi"/>
    <s v="Türkiye"/>
    <s v="Merkez"/>
  </r>
  <r>
    <s v="9ef53783"/>
    <d v="2026-02-10T00:00:00"/>
    <x v="484"/>
    <s v="Q1"/>
    <x v="2"/>
    <x v="1"/>
    <s v="Kapalı"/>
    <s v="MİYA OTOMASYON VE BARKOD BILISIM SISTEMLERI SAN TİC. VE L.T.D. STI."/>
    <s v="WPY.01.004"/>
    <s v="Web Plus Ek Kullanıcı Lisansı (5 Kullanıcı)"/>
    <s v="Univera - Kanal"/>
    <x v="20"/>
    <s v="Enroute"/>
    <s v="Webplus"/>
    <n v="24050"/>
    <s v="TRY"/>
    <n v="1"/>
    <s v="Adet"/>
    <n v="24050"/>
    <s v="TRY"/>
    <n v="7215"/>
    <s v="TRY"/>
    <n v="16835"/>
    <s v="TRY"/>
    <n v="16835"/>
    <s v="TRY"/>
    <n v="1000004631"/>
    <m/>
    <m/>
    <s v="Miya"/>
    <s v="Mevcut Müşteri"/>
    <s v="Yeni Satış"/>
    <s v="Lisans"/>
    <s v="Lisans Satışı"/>
    <s v="Diğer"/>
    <s v="Kanal Satış"/>
    <s v="Miya"/>
    <s v="Yurt İçi"/>
    <s v="Türkiye"/>
    <s v="Merkez"/>
  </r>
  <r>
    <s v="9ff24c3e"/>
    <d v="2026-02-10T00:00:00"/>
    <x v="484"/>
    <s v="Q1"/>
    <x v="2"/>
    <x v="1"/>
    <s v="Kapalı"/>
    <s v="MİYA OTOMASYON VE BARKOD BILISIM SISTEMLERI SAN TİC. VE L.T.D. STI."/>
    <s v="UH.01.002"/>
    <s v="Unidox Kontör"/>
    <s v="Univera Kontör Satışı"/>
    <x v="20"/>
    <s v="E-Dönüşüm"/>
    <s v="Uni-Dox"/>
    <n v="7.1"/>
    <s v="TRY"/>
    <n v="2000"/>
    <s v="Adet"/>
    <n v="14170"/>
    <s v="TRY"/>
    <n v="3542"/>
    <s v="TRY"/>
    <n v="10627.5"/>
    <s v="TRY"/>
    <n v="10627.5"/>
    <s v="TRY"/>
    <n v="1000004627"/>
    <m/>
    <m/>
    <s v="Miya"/>
    <s v="Mevcut Müşteri"/>
    <s v="Yeni Satış"/>
    <s v="Kontor"/>
    <s v="Kontor Satışı"/>
    <s v="Diğer"/>
    <s v="Kanal Satış"/>
    <s v="Miya"/>
    <s v="Yurt İçi"/>
    <s v="Türkiye"/>
    <s v="Merkez"/>
  </r>
  <r>
    <s v="4fbe1fe1"/>
    <d v="2026-02-10T00:00:00"/>
    <x v="484"/>
    <s v="Q1"/>
    <x v="2"/>
    <x v="1"/>
    <s v="Kapalı"/>
    <s v="RED BULL GIDA DAĞITIM VE PAZARLAMA TİCARET LTD. ŞTİ"/>
    <s v="EYS.02.033 PX"/>
    <s v="EnRoute PX Panorama - Mobil Kullanıcı Ls"/>
    <s v="Univera - Redbull"/>
    <x v="12"/>
    <s v="Enroute"/>
    <s v="Enroute"/>
    <n v="15632.5"/>
    <s v="TRY"/>
    <n v="2"/>
    <s v="Adet"/>
    <n v="31265"/>
    <s v="TRY"/>
    <s v="-"/>
    <s v="TRY"/>
    <n v="31265"/>
    <s v="TRY"/>
    <n v="31265"/>
    <s v="TRY"/>
    <n v="1000004626"/>
    <m/>
    <m/>
    <s v="Redbull"/>
    <s v="Mevcut Müşteri"/>
    <s v="Yeni Satış"/>
    <s v="Lisans"/>
    <s v="Lisans Satışı"/>
    <s v="Diğer"/>
    <s v="Univera Satış"/>
    <s v="Saha Satış"/>
    <s v="Yurt İçi"/>
    <s v="Türkiye"/>
    <s v="Merkez"/>
  </r>
  <r>
    <s v="107d7c65"/>
    <d v="2026-02-10T00:00:00"/>
    <x v="484"/>
    <s v="Q1"/>
    <x v="2"/>
    <x v="1"/>
    <s v="Kapalı"/>
    <s v="Öztürk Toptan"/>
    <s v="EH.03.006"/>
    <s v="EnRoute Panorama - Uzaktan Kurulum ve Eğitim Hizmeti"/>
    <s v="Univera - Çaytaş"/>
    <x v="12"/>
    <s v="Enroute"/>
    <s v="Enterprise"/>
    <n v="12600"/>
    <s v="TRY"/>
    <n v="1"/>
    <s v="K/Gün"/>
    <n v="12600"/>
    <s v="TRY"/>
    <s v="-"/>
    <s v="TRY"/>
    <n v="12600"/>
    <s v="TRY"/>
    <n v="12600"/>
    <s v="TRY"/>
    <n v="1000004629"/>
    <m/>
    <m/>
    <s v="Çaykur"/>
    <s v="Mevcut Müşteri"/>
    <s v="Yeni Satış"/>
    <s v="Hizmet"/>
    <s v="Kurulum ve Eğitim"/>
    <s v="Diğer"/>
    <s v="Univera Satış"/>
    <s v="Saha Satış"/>
    <s v="Yurt İçi"/>
    <s v="Türkiye"/>
    <s v="Dist"/>
  </r>
  <r>
    <s v="aa517248"/>
    <d v="2026-02-11T00:00:00"/>
    <x v="485"/>
    <s v="Q1"/>
    <x v="2"/>
    <x v="1"/>
    <s v="Kapalı"/>
    <s v="Nestle Turkiye Gida San A.S."/>
    <s v="EH.05.001"/>
    <s v="EnRoute Panorama - Yazılım Geliştirme Hizmeti"/>
    <s v="Univera - Nestle Professional"/>
    <x v="12"/>
    <s v="Enroute"/>
    <s v="Enterprise"/>
    <n v="17150"/>
    <s v="TRY"/>
    <n v="45"/>
    <s v="K/Gün"/>
    <n v="776037.5"/>
    <s v="TRY"/>
    <s v="-"/>
    <s v="TRY"/>
    <n v="776037.5"/>
    <s v="TRY"/>
    <n v="776037.5"/>
    <s v="TRY"/>
    <n v="1000004645"/>
    <m/>
    <m/>
    <s v="Nestle"/>
    <s v="Mevcut Müşteri"/>
    <s v="Yeni Satış"/>
    <s v="Hizmet"/>
    <s v="Yazılım Geliştirme"/>
    <s v="Key Account"/>
    <s v="Univera Satış"/>
    <s v="Saha Satış"/>
    <s v="Yurt İçi"/>
    <s v="Türkiye"/>
    <s v="Merkez"/>
  </r>
  <r>
    <s v="c3108234"/>
    <d v="2026-02-11T00:00:00"/>
    <x v="485"/>
    <s v="Q1"/>
    <x v="2"/>
    <x v="1"/>
    <s v="Kapalı"/>
    <s v="SANİPAK SAĞLIKLI YAŞAM ÜRÜNLERİ SAN VE TİC AŞ"/>
    <s v="EH.02.001"/>
    <s v="EnRoute Panorama - Yazılım Bakımı, Yaşatma ve Merkezi Destek Hizmeti"/>
    <s v="Univera - Eczacıbaşı Profesyonel"/>
    <x v="19"/>
    <s v="Enroute"/>
    <s v="Enterprise"/>
    <n v="6121.6"/>
    <s v="TRY"/>
    <n v="1"/>
    <s v="Yıl"/>
    <n v="6121.6"/>
    <s v="TRY"/>
    <s v="-"/>
    <s v="TRY"/>
    <n v="6121.59"/>
    <s v="TRY"/>
    <n v="6121.6"/>
    <s v="TRY"/>
    <n v="1000004635"/>
    <m/>
    <m/>
    <s v="Eczacıbaşı"/>
    <s v="Mevcut Müşteri"/>
    <s v="Yeni Satış"/>
    <s v="Hizmet"/>
    <s v="Bakım ve Destek Hizmeti"/>
    <s v="Key Account"/>
    <s v="Univera Satış"/>
    <s v="Saha Satış"/>
    <s v="Yurt İçi"/>
    <s v="Türkiye"/>
    <s v="Merkez"/>
  </r>
  <r>
    <s v="aa517248"/>
    <d v="2026-02-11T00:00:00"/>
    <x v="485"/>
    <s v="Q1"/>
    <x v="2"/>
    <x v="1"/>
    <s v="Kapalı"/>
    <s v="Nestle Turkiye Gida San A.S."/>
    <s v="EH.01.001"/>
    <s v="EnRoute Panorama - Proje ve Ürün Yönetimi Danışmanlığı Hizmeti"/>
    <s v="Univera - Nestle Professional"/>
    <x v="12"/>
    <s v="Enroute"/>
    <s v="Enterprise"/>
    <n v="11760"/>
    <s v="TRY"/>
    <n v="8"/>
    <s v="K/Gün"/>
    <n v="94080"/>
    <s v="TRY"/>
    <s v="-"/>
    <s v="TRY"/>
    <n v="94080"/>
    <s v="TRY"/>
    <n v="94080"/>
    <s v="TRY"/>
    <n v="1000004645"/>
    <m/>
    <m/>
    <s v="Nestle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s v="c3108234"/>
    <d v="2026-02-11T00:00:00"/>
    <x v="485"/>
    <s v="Q1"/>
    <x v="2"/>
    <x v="1"/>
    <s v="Kapalı"/>
    <s v="SANİPAK SAĞLIKLI YAŞAM ÜRÜNLERİ SAN VE TİC AŞ"/>
    <s v="EY.01.014"/>
    <s v="EnRoute Panorama - Platform Back Office Kullanıcı Lisansı"/>
    <s v="Univera - Eczacıbaşı Profesyonel"/>
    <x v="19"/>
    <s v="Enroute"/>
    <s v="Enterprise"/>
    <n v="38000"/>
    <s v="TRY"/>
    <n v="1"/>
    <s v="Adet"/>
    <n v="38000"/>
    <s v="TRY"/>
    <n v="7600"/>
    <s v="TRY"/>
    <n v="30400"/>
    <s v="TRY"/>
    <n v="30400"/>
    <s v="TRY"/>
    <n v="1000004635"/>
    <m/>
    <m/>
    <s v="Eczacıbaşı"/>
    <s v="Mevcut Müşteri"/>
    <s v="Yeni Satış"/>
    <s v="Lisans"/>
    <s v="Lisans Satışı"/>
    <s v="Key Account"/>
    <s v="Univera Satış"/>
    <s v="Saha Satış"/>
    <s v="Yurt İçi"/>
    <s v="Türkiye"/>
    <s v="Merkez"/>
  </r>
  <r>
    <s v="92dd1406"/>
    <d v="2026-02-11T00:00:00"/>
    <x v="486"/>
    <s v="Q1"/>
    <x v="2"/>
    <x v="1"/>
    <s v="Kapalı"/>
    <s v="ALİ SERGEN KART"/>
    <s v="WPH.02.001"/>
    <s v="WebPlus Yazılım Bakımı Hizmeti"/>
    <s v="Univera - Kanal"/>
    <x v="20"/>
    <s v="Enroute"/>
    <s v="Webplus"/>
    <n v="8412"/>
    <s v="TRY"/>
    <n v="1"/>
    <s v="Yıl"/>
    <n v="8412"/>
    <s v="TRY"/>
    <n v="0"/>
    <s v="TRY"/>
    <n v="8412"/>
    <s v="TRY"/>
    <n v="8412"/>
    <s v="TRY"/>
    <n v="1000004646"/>
    <m/>
    <m/>
    <s v="Ali Sergen Kart"/>
    <s v="Mevcut Müşteri"/>
    <s v="Yeni Satış"/>
    <s v="Hizmet"/>
    <s v="Bakım ve Destek Hizmeti"/>
    <s v="Diğer"/>
    <s v="Kanal Satış"/>
    <s v="Ali Sergen Kart"/>
    <s v="Yurt İçi"/>
    <s v="Türkiye"/>
    <s v="Merkez"/>
  </r>
  <r>
    <s v="92dd1406"/>
    <d v="2026-02-11T00:00:00"/>
    <x v="486"/>
    <s v="Q1"/>
    <x v="2"/>
    <x v="1"/>
    <s v="Kapalı"/>
    <s v="ALİ SERGEN KART"/>
    <s v="WPY.01.007"/>
    <s v="WebPlus E-Dönüşüm Lisansı"/>
    <s v="Univera - Kanal"/>
    <x v="20"/>
    <s v="Enroute"/>
    <s v="Webplus"/>
    <n v="11500"/>
    <s v="TRY"/>
    <n v="1"/>
    <s v="Adet"/>
    <n v="11500"/>
    <s v="TRY"/>
    <n v="1150"/>
    <s v="TRY"/>
    <n v="10350"/>
    <s v="TRY"/>
    <n v="10350"/>
    <s v="TRY"/>
    <n v="1000004646"/>
    <m/>
    <m/>
    <s v="Ali Sergen Kart"/>
    <s v="Mevcut Müşteri"/>
    <s v="Yeni Satış"/>
    <s v="Lisans"/>
    <s v="Lisans Satışı"/>
    <s v="Diğer"/>
    <s v="Kanal Satış"/>
    <s v="Ali Sergen Kart"/>
    <s v="Yurt İçi"/>
    <s v="Türkiye"/>
    <s v="Merkez"/>
  </r>
  <r>
    <s v="92dd1406"/>
    <d v="2026-02-11T00:00:00"/>
    <x v="486"/>
    <s v="Q1"/>
    <x v="2"/>
    <x v="1"/>
    <s v="Kapalı"/>
    <s v="ALİ SERGEN KART"/>
    <s v="WPY.01.006"/>
    <s v="WebPlus Distribution Satış-Dağıtım Yazılımı (Light)"/>
    <s v="Univera - Kanal"/>
    <x v="20"/>
    <s v="Enroute"/>
    <s v="Webplus"/>
    <n v="17250"/>
    <s v="TRY"/>
    <n v="1"/>
    <s v="Adet"/>
    <n v="17250"/>
    <s v="TRY"/>
    <n v="1725"/>
    <s v="TRY"/>
    <n v="15525"/>
    <s v="TRY"/>
    <n v="15525"/>
    <s v="TRY"/>
    <n v="1000004646"/>
    <m/>
    <m/>
    <s v="Ali Sergen Kart"/>
    <s v="Mevcut Müşteri"/>
    <s v="Yeni Satış"/>
    <s v="Lisans"/>
    <s v="Lisans Satışı"/>
    <s v="Diğer"/>
    <s v="Kanal Satış"/>
    <s v="Ali Sergen Kart"/>
    <s v="Yurt İçi"/>
    <s v="Türkiye"/>
    <s v="Merkez"/>
  </r>
  <r>
    <s v="92dd1406"/>
    <d v="2026-02-11T00:00:00"/>
    <x v="486"/>
    <s v="Q1"/>
    <x v="2"/>
    <x v="1"/>
    <s v="Kapalı"/>
    <s v="ALİ SERGEN KART"/>
    <s v="WPY.02.001"/>
    <s v="WebPlus (Android) Satış Temsilcisi Lisansı"/>
    <s v="Univera - Kanal"/>
    <x v="20"/>
    <s v="Enroute"/>
    <s v="Webplus"/>
    <n v="2588"/>
    <s v="TRY"/>
    <n v="3"/>
    <s v="Adet"/>
    <n v="7764"/>
    <s v="TRY"/>
    <n v="776"/>
    <s v="TRY"/>
    <n v="6987.6"/>
    <s v="TRY"/>
    <n v="6987.6"/>
    <s v="TRY"/>
    <n v="1000004646"/>
    <m/>
    <m/>
    <s v="Ali Sergen Kart"/>
    <s v="Mevcut Müşteri"/>
    <s v="Yeni Satış"/>
    <s v="Lisans"/>
    <s v="Lisans Satışı"/>
    <s v="Diğer"/>
    <s v="Kanal Satış"/>
    <s v="Ali Sergen Kart"/>
    <s v="Yurt İçi"/>
    <s v="Türkiye"/>
    <s v="Merkez"/>
  </r>
  <r>
    <s v="92dd1406"/>
    <d v="2026-02-11T00:00:00"/>
    <x v="486"/>
    <s v="Q1"/>
    <x v="2"/>
    <x v="1"/>
    <s v="Kapalı"/>
    <s v="ALİ SERGEN KART"/>
    <s v="WPY.01.003"/>
    <s v="Web Plus Ek Kullanıcı Lisansı (1 Kullanıcı)"/>
    <s v="Univera - Kanal"/>
    <x v="20"/>
    <s v="Enroute"/>
    <s v="Webplus"/>
    <n v="1725"/>
    <s v="TRY"/>
    <n v="1"/>
    <s v="Adet"/>
    <n v="1725"/>
    <s v="TRY"/>
    <n v="172"/>
    <s v="TRY"/>
    <n v="1552.5"/>
    <s v="TRY"/>
    <n v="1552.5"/>
    <s v="TRY"/>
    <n v="1000004646"/>
    <m/>
    <m/>
    <s v="Ali Sergen Kart"/>
    <s v="Mevcut Müşteri"/>
    <s v="Yeni Satış"/>
    <s v="Lisans"/>
    <s v="Lisans Satışı"/>
    <s v="Diğer"/>
    <s v="Kanal Satış"/>
    <s v="Ali Sergen Kart"/>
    <s v="Yurt İçi"/>
    <s v="Türkiye"/>
    <s v="Merkez"/>
  </r>
  <r>
    <s v="5b1ef3d4"/>
    <d v="2026-02-12T00:00:00"/>
    <x v="486"/>
    <s v="Q1"/>
    <x v="2"/>
    <x v="1"/>
    <s v="Kapalı"/>
    <s v="RED BULL GIDA DAĞITIM VE PAZARLAMA TİCARET LTD. ŞTİ"/>
    <s v="EYS.02.033 PX"/>
    <s v="EnRoute PX Panorama - Mobil Kullanıcı Ls"/>
    <s v="Univera - Redbull"/>
    <x v="12"/>
    <s v="Enroute"/>
    <s v="Enterprise"/>
    <n v="15632.5"/>
    <s v="TRY"/>
    <n v="2"/>
    <s v="Adet"/>
    <n v="31265"/>
    <s v="TRY"/>
    <s v="-"/>
    <s v="TRY"/>
    <n v="31265"/>
    <s v="TRY"/>
    <n v="31265"/>
    <s v="TRY"/>
    <n v="1000004650"/>
    <m/>
    <m/>
    <s v="Redbull"/>
    <s v="Mevcut Müşteri"/>
    <s v="Yeni Satış"/>
    <s v="Lisans"/>
    <s v="Lisans Satışı"/>
    <s v="Diğer"/>
    <s v="Univera Satış"/>
    <s v="Saha Satış"/>
    <s v="Yurt İçi"/>
    <s v="Türkiye"/>
    <s v="Merkez"/>
  </r>
  <r>
    <s v="7b451002"/>
    <d v="2026-02-12T00:00:00"/>
    <x v="486"/>
    <s v="Q1"/>
    <x v="2"/>
    <x v="1"/>
    <s v="Kapalı"/>
    <s v="MARS GIDA ÜRÜNLERİ TİC. LTD.ŞTİ."/>
    <s v="EH.02.001"/>
    <s v="EnRoute Panorama - Yazılım Bakımı, Yaşatma ve Merkezi Destek Hizmeti"/>
    <s v="Univera - Mars Gıda"/>
    <x v="12"/>
    <s v="Enroute"/>
    <s v="Enterprise"/>
    <n v="51811.199999999997"/>
    <s v="TRY"/>
    <n v="4"/>
    <s v="Yıl"/>
    <n v="207244.79999999999"/>
    <s v="TRY"/>
    <s v="-"/>
    <s v="TRY"/>
    <n v="207244.79999999999"/>
    <s v="TRY"/>
    <n v="207244.79999999999"/>
    <s v="TRY"/>
    <n v="1000004671"/>
    <m/>
    <m/>
    <s v="Mars Gıda"/>
    <s v="Mevcut Müşteri"/>
    <s v="Yenileme"/>
    <s v="Hizmet"/>
    <s v="Bakım ve Destek Hizmeti"/>
    <s v="Diğer"/>
    <s v="Univera Satış"/>
    <s v="Saha Satış"/>
    <s v="Yurt İçi"/>
    <s v="Türkiye"/>
    <s v="Merkez"/>
  </r>
  <r>
    <s v="039700eb"/>
    <d v="2026-02-12T00:00:00"/>
    <x v="486"/>
    <s v="Q1"/>
    <x v="2"/>
    <x v="1"/>
    <s v="Kapalı"/>
    <s v="MARS GIDA ÜRÜNLERİ TİC. LTD.ŞTİ."/>
    <s v="EH.02.001"/>
    <s v="EnRoute Panorama - Yazılım Bakımı, Yaşatma ve Merkezi Destek Hizmeti"/>
    <s v="Univera - Mars Gıda"/>
    <x v="12"/>
    <s v="Enroute"/>
    <s v="Enterprise"/>
    <n v="38138.800000000003"/>
    <s v="TRY"/>
    <n v="4"/>
    <s v="Yıl"/>
    <n v="152555.20000000001"/>
    <s v="TRY"/>
    <s v="-"/>
    <s v="TRY"/>
    <n v="152555.20000000001"/>
    <s v="TRY"/>
    <n v="152555.20000000001"/>
    <s v="TRY"/>
    <n v="1000004670"/>
    <m/>
    <m/>
    <s v="Mars Gıda"/>
    <s v="Mevcut Müşteri"/>
    <s v="Yenileme"/>
    <s v="Hizmet"/>
    <s v="Bakım ve Destek Hizmeti"/>
    <s v="Diğer"/>
    <s v="Univera Satış"/>
    <s v="Saha Satış"/>
    <s v="Yurt İçi"/>
    <s v="Türkiye"/>
    <s v="Merkez"/>
  </r>
  <r>
    <s v="5ee5a0f7"/>
    <d v="2026-02-12T00:00:00"/>
    <x v="486"/>
    <s v="Q1"/>
    <x v="2"/>
    <x v="1"/>
    <s v="Kapalı"/>
    <s v="MARS GIDA ÜRÜNLERİ TİC. LTD.ŞTİ."/>
    <s v="EH.06.001"/>
    <s v="EnRoute Panorama - Hosting Hizmeti"/>
    <s v="Univera - Mars Gıda"/>
    <x v="12"/>
    <s v="Hosting"/>
    <s v="Enroute"/>
    <n v="52992"/>
    <s v="TRY"/>
    <n v="12"/>
    <s v="Yıl"/>
    <n v="635904"/>
    <s v="TRY"/>
    <s v="-"/>
    <s v="TRY"/>
    <n v="635904"/>
    <s v="TRY"/>
    <n v="635904"/>
    <s v="TRY"/>
    <n v="1000004669"/>
    <m/>
    <m/>
    <s v="Mars Gıda"/>
    <s v="Mevcut Müşteri"/>
    <s v="Yenileme"/>
    <s v="Hizmet"/>
    <s v="Hosting"/>
    <s v="Diğer"/>
    <s v="Univera Satış"/>
    <s v="Saha Satış"/>
    <s v="Yurt İçi"/>
    <s v="Türkiye"/>
    <s v="Merkez"/>
  </r>
  <r>
    <s v="7e2bf7d8"/>
    <d v="2026-02-12T00:00:00"/>
    <x v="486"/>
    <s v="Q1"/>
    <x v="2"/>
    <x v="1"/>
    <s v="Kapalı"/>
    <s v="MARS GIDA ÜRÜNLERİ TİC. LTD.ŞTİ."/>
    <s v="EH.06.001"/>
    <s v="EnRoute Panorama - Hosting Hizmeti"/>
    <s v="Univera - Mars Gıda"/>
    <x v="12"/>
    <s v="Hosting"/>
    <s v="Enroute"/>
    <n v="39008"/>
    <s v="TRY"/>
    <n v="12"/>
    <s v="Yıl"/>
    <n v="468096"/>
    <s v="TRY"/>
    <s v="-"/>
    <s v="TRY"/>
    <n v="468096"/>
    <s v="TRY"/>
    <n v="468096"/>
    <s v="TRY"/>
    <n v="1000004668"/>
    <m/>
    <m/>
    <s v="Mars Gıda"/>
    <s v="Mevcut Müşteri"/>
    <s v="Yenileme"/>
    <s v="Hizmet"/>
    <s v="Hosting"/>
    <s v="Diğer"/>
    <s v="Univera Satış"/>
    <s v="Saha Satış"/>
    <s v="Yurt İçi"/>
    <s v="Türkiye"/>
    <s v="Merkez"/>
  </r>
  <r>
    <s v="7b451002"/>
    <d v="2026-02-12T00:00:00"/>
    <x v="486"/>
    <s v="Q1"/>
    <x v="2"/>
    <x v="1"/>
    <s v="Kapalı"/>
    <s v="MARS GIDA ÜRÜNLERİ TİC. LTD.ŞTİ."/>
    <s v="EH.03.001"/>
    <s v="EnRoute Panorama - Çağrı Merkezi Hizmeti (MSD)"/>
    <s v="Univera - Mars Gıda"/>
    <x v="12"/>
    <s v="Enroute"/>
    <s v="Enterprise"/>
    <n v="49081"/>
    <s v="TRY"/>
    <n v="2"/>
    <s v="Yıl"/>
    <n v="98161.9"/>
    <s v="TRY"/>
    <s v="-"/>
    <s v="TRY"/>
    <n v="98161.919999999998"/>
    <s v="TRY"/>
    <n v="98161.9"/>
    <s v="TRY"/>
    <n v="1000004671"/>
    <m/>
    <m/>
    <s v="Mars Gıda"/>
    <s v="Mevcut Müşteri"/>
    <s v="Yenileme"/>
    <s v="Hizmet"/>
    <s v="Çağrı Merkezi"/>
    <s v="Diğer"/>
    <s v="Univera Satış"/>
    <s v="Saha Satış"/>
    <s v="Yurt İçi"/>
    <s v="Türkiye"/>
    <s v="Merkez"/>
  </r>
  <r>
    <s v="039700eb"/>
    <d v="2026-02-12T00:00:00"/>
    <x v="486"/>
    <s v="Q1"/>
    <x v="2"/>
    <x v="1"/>
    <s v="Kapalı"/>
    <s v="MARS GIDA ÜRÜNLERİ TİC. LTD.ŞTİ."/>
    <s v="EH.03.001"/>
    <s v="EnRoute Panorama - Çağrı Merkezi Hizmeti (MSD)"/>
    <s v="Univera - Mars Gıda"/>
    <x v="12"/>
    <s v="Enroute"/>
    <s v="Enterprise"/>
    <n v="36129"/>
    <s v="TRY"/>
    <n v="2"/>
    <s v="Yıl"/>
    <n v="72258.100000000006"/>
    <s v="TRY"/>
    <s v="-"/>
    <s v="TRY"/>
    <n v="72258.080000000002"/>
    <s v="TRY"/>
    <n v="72258.100000000006"/>
    <s v="TRY"/>
    <n v="1000004670"/>
    <m/>
    <m/>
    <s v="Mars Gıda"/>
    <s v="Mevcut Müşteri"/>
    <s v="Yenileme"/>
    <s v="Hizmet"/>
    <s v="Çağrı Merkezi"/>
    <s v="Diğer"/>
    <s v="Univera Satış"/>
    <s v="Saha Satış"/>
    <s v="Yurt İçi"/>
    <s v="Türkiye"/>
    <s v="Merkez"/>
  </r>
  <r>
    <s v="70385f6e"/>
    <d v="2026-02-13T00:00:00"/>
    <x v="487"/>
    <s v="Q1"/>
    <x v="2"/>
    <x v="1"/>
    <s v="Kapalı"/>
    <s v="Mey İçki Sanayi ve Ticaret A.Ş."/>
    <s v="EH.03.003"/>
    <s v="EnRoute Panorama - Uzman Destek Hizmeti"/>
    <s v="Univera - Mey İçki"/>
    <x v="18"/>
    <s v="Enroute"/>
    <s v="Enterprise"/>
    <n v="180000"/>
    <s v="TRY"/>
    <n v="1"/>
    <s v="Ay"/>
    <n v="180000"/>
    <s v="TRY"/>
    <s v="-"/>
    <s v="TRY"/>
    <n v="180000"/>
    <s v="TRY"/>
    <n v="180000"/>
    <s v="TRY"/>
    <n v="1000004678"/>
    <m/>
    <m/>
    <s v="Mey İçki"/>
    <s v="Mevcut Müşteri"/>
    <s v="Yenileme"/>
    <s v="Hizmet"/>
    <s v="Uzman Destek Hizmeti"/>
    <s v="Key Account"/>
    <s v="Univera Satış"/>
    <s v="Saha Satış"/>
    <s v="Yurt İçi"/>
    <s v="Türkiye"/>
    <s v="Merkez"/>
  </r>
  <r>
    <s v="d534622c"/>
    <d v="2026-02-16T00:00:00"/>
    <x v="487"/>
    <s v="Q1"/>
    <x v="2"/>
    <x v="1"/>
    <s v="Kapalı"/>
    <s v="IMPERIAL TOBACCO TÜTÜN ÜRÜNLERİ SATIŞ VE PAZARLAMA A.Ş"/>
    <s v="EH.06.001"/>
    <s v="EnRoute Panorama - Hosting Hizmeti"/>
    <s v="Univera - Imperial Tobacco"/>
    <x v="18"/>
    <s v="Hosting"/>
    <s v="Enroute"/>
    <n v="167200.4"/>
    <s v="TRY"/>
    <n v="1"/>
    <s v="Yıl"/>
    <n v="167200.4"/>
    <s v="TRY"/>
    <s v="-"/>
    <s v="TRY"/>
    <n v="167200.39000000001"/>
    <s v="TRY"/>
    <n v="167200.4"/>
    <s v="TRY"/>
    <n v="1000004675"/>
    <m/>
    <m/>
    <s v="Imperial Tobacco"/>
    <s v="Mevcut Müşteri"/>
    <s v="Yenileme"/>
    <s v="Hizmet"/>
    <s v="Hosting"/>
    <s v="Diğer"/>
    <s v="Univera Satış"/>
    <s v="Saha Satış"/>
    <s v="Yurt İçi"/>
    <s v="Türkiye"/>
    <s v="Merkez"/>
  </r>
  <r>
    <n v="45091326"/>
    <d v="2026-02-13T00:00:00"/>
    <x v="487"/>
    <s v="Q1"/>
    <x v="2"/>
    <x v="1"/>
    <s v="Kapalı"/>
    <s v="Mey İçki Sanayi ve Ticaret A.Ş."/>
    <s v="EH.06.001"/>
    <s v="EnRoute Panorama - Hosting Hizmeti"/>
    <s v="Univera - Mey İçki"/>
    <x v="18"/>
    <s v="Hosting"/>
    <s v="Enroute"/>
    <n v="9600"/>
    <s v="TRY"/>
    <n v="1"/>
    <s v="Yıl"/>
    <n v="9600"/>
    <s v="TRY"/>
    <s v="-"/>
    <s v="TRY"/>
    <n v="9600"/>
    <s v="TRY"/>
    <n v="9600"/>
    <s v="TRY"/>
    <n v="1000004679"/>
    <m/>
    <m/>
    <s v="Mey İçki"/>
    <s v="Mevcut Müşteri"/>
    <s v="Yenileme"/>
    <s v="Hizmet"/>
    <s v="Hosting"/>
    <s v="Key Account"/>
    <s v="Univera Satış"/>
    <s v="Saha Satış"/>
    <s v="Yurt İçi"/>
    <s v="Türkiye"/>
    <s v="Merkez"/>
  </r>
  <r>
    <s v="ddbacf0a"/>
    <d v="2026-02-13T00:00:00"/>
    <x v="487"/>
    <s v="Q1"/>
    <x v="2"/>
    <x v="1"/>
    <s v="Kapalı"/>
    <s v="Mey İçki Sanayi ve Ticaret A.Ş."/>
    <s v="EH.06.001"/>
    <s v="EnRoute Panorama - Hosting Hizmeti"/>
    <s v="Univera - Mey İçki"/>
    <x v="18"/>
    <s v="Hosting"/>
    <s v="Enroute"/>
    <n v="389007"/>
    <s v="TRY"/>
    <n v="1"/>
    <s v="Yıl"/>
    <n v="389007"/>
    <s v="TRY"/>
    <s v="-"/>
    <s v="TRY"/>
    <n v="389007"/>
    <s v="TRY"/>
    <n v="389007"/>
    <s v="TRY"/>
    <n v="1000004676"/>
    <m/>
    <m/>
    <s v="Mey İçki"/>
    <s v="Mevcut Müşteri"/>
    <s v="Yenileme"/>
    <s v="Hizmet"/>
    <s v="Hosting"/>
    <s v="Key Account"/>
    <s v="Univera Satış"/>
    <s v="Saha Satış"/>
    <s v="Yurt İçi"/>
    <s v="Türkiye"/>
    <s v="Merkez"/>
  </r>
  <r>
    <s v="251e9a50"/>
    <d v="2026-02-16T00:00:00"/>
    <x v="488"/>
    <s v="Q1"/>
    <x v="2"/>
    <x v="1"/>
    <s v="Kapalı"/>
    <s v="Nurol Makina ve Sanayi A.Ş."/>
    <s v="CDH.02.001"/>
    <s v="Calldesk Panorama - Yazılım Bakımı Hizmeti"/>
    <s v="Univera - Nurol Makina"/>
    <x v="13"/>
    <s v="ServiceCore"/>
    <s v="Enterprise"/>
    <n v="13128.6"/>
    <s v="TRY"/>
    <n v="46"/>
    <s v="Yıl"/>
    <n v="603917"/>
    <s v="TRY"/>
    <s v="-"/>
    <s v="TRY"/>
    <n v="603916.98"/>
    <s v="TRY"/>
    <n v="603917"/>
    <s v="TRY"/>
    <n v="1000004705"/>
    <m/>
    <m/>
    <s v="Nurol Makina"/>
    <s v="Mevcut Müşteri"/>
    <s v="Yenileme"/>
    <s v="Hizmet"/>
    <s v="Bakım ve Destek Hizmeti"/>
    <s v="Diğer"/>
    <s v="Univera Satış"/>
    <s v="Saha Satış"/>
    <s v="Yurt İçi"/>
    <s v="Türkiye"/>
    <s v="Merkez"/>
  </r>
  <r>
    <s v="38c95b2e"/>
    <d v="2026-02-12T00:00:00"/>
    <x v="489"/>
    <s v="Q1"/>
    <x v="2"/>
    <x v="1"/>
    <s v="Kapalı"/>
    <s v="POLARİS YAZILIM ÇÖZÜMLERİ VE DANIŞMANLIK HİZMETLERİ LTD.ŞTİ."/>
    <s v="WPH.02.001"/>
    <s v="WebPlus Yazılım Bakımı Hizmeti"/>
    <s v="Univera - Kanal"/>
    <x v="20"/>
    <s v="Enroute"/>
    <s v="Webplus"/>
    <n v="3146"/>
    <s v="TRY"/>
    <n v="1"/>
    <s v="Yıl"/>
    <n v="3146"/>
    <s v="TRY"/>
    <n v="0"/>
    <s v="TRY"/>
    <n v="3146"/>
    <s v="TRY"/>
    <n v="0"/>
    <s v="TRY"/>
    <n v="1000004674"/>
    <m/>
    <m/>
    <s v="Polaris"/>
    <s v="Mevcut Müşteri"/>
    <s v="Yeni Satış"/>
    <s v="Hizmet"/>
    <s v="Bakım ve Destek Hizmeti"/>
    <s v="Diğer"/>
    <s v="Kanal Satış"/>
    <s v="Polaris"/>
    <s v="Yurt İçi"/>
    <s v="Türkiye"/>
    <s v="Merkez"/>
  </r>
  <r>
    <s v="38c95b2e"/>
    <d v="2026-02-12T00:00:00"/>
    <x v="489"/>
    <s v="Q1"/>
    <x v="2"/>
    <x v="1"/>
    <s v="Kapalı"/>
    <s v="POLARİS YAZILIM ÇÖZÜMLERİ VE DANIŞMANLIK HİZMETLERİ LTD.ŞTİ."/>
    <s v="WPY.01.007"/>
    <s v="WebPlus E-Dönüşüm Lisansı"/>
    <s v="Univera - Kanal"/>
    <x v="20"/>
    <s v="Enroute"/>
    <s v="Webplus"/>
    <n v="14300"/>
    <s v="TRY"/>
    <n v="1"/>
    <s v="Adet"/>
    <n v="14300"/>
    <s v="TRY"/>
    <n v="2860"/>
    <s v="TRY"/>
    <n v="11440"/>
    <s v="TRY"/>
    <n v="11440"/>
    <s v="TRY"/>
    <n v="1000004674"/>
    <m/>
    <m/>
    <s v="Polaris"/>
    <s v="Mevcut Müşteri"/>
    <s v="Yeni Satış"/>
    <s v="Lisans"/>
    <s v="Lisans Satışı"/>
    <s v="Diğer"/>
    <s v="Kanal Satış"/>
    <s v="Polaris"/>
    <s v="Yurt İçi"/>
    <s v="Türkiye"/>
    <s v="Merkez"/>
  </r>
  <r>
    <n v="3691085"/>
    <d v="2026-02-17T00:00:00"/>
    <x v="489"/>
    <s v="Q1"/>
    <x v="2"/>
    <x v="1"/>
    <s v="İade"/>
    <s v="Loreal Türkiye Kozmetik Tic. ve San. A.Ş."/>
    <s v="QH.02.001"/>
    <s v="Quest Panorama - Yazılım Bakımı, Yaşatma ve Merkezi Destek Hizmeti"/>
    <s v="Univera - Loreal Eczane"/>
    <x v="13"/>
    <s v="Quest"/>
    <s v="Enterprise"/>
    <n v="125868.8"/>
    <s v="TRY"/>
    <n v="-1"/>
    <s v="Yıl"/>
    <n v="-125868.8"/>
    <s v="TRY"/>
    <s v="-"/>
    <s v="TRY"/>
    <n v="-125868.8"/>
    <s v="TRY"/>
    <n v="-125868.8"/>
    <s v="TRY"/>
    <n v="1000004589"/>
    <m/>
    <m/>
    <s v="Loreal"/>
    <s v="Mevcut Müşteri"/>
    <s v="Yenileme"/>
    <s v="Hizmet"/>
    <s v="Bakım ve Destek Hizmeti"/>
    <s v="Diğer"/>
    <s v="Univera Satış"/>
    <s v="Saha Satış"/>
    <s v="Yurt İçi"/>
    <s v="Türkiye"/>
    <s v="Merkez"/>
  </r>
  <r>
    <n v="3691085"/>
    <d v="2026-02-17T00:00:00"/>
    <x v="489"/>
    <s v="Q1"/>
    <x v="2"/>
    <x v="1"/>
    <s v="İade"/>
    <s v="Loreal Türkiye Kozmetik Tic. ve San. A.Ş."/>
    <s v="QH.02.001"/>
    <s v="Quest Panorama - Yazılım Bakımı, Yaşatma ve Merkezi Destek Hizmeti"/>
    <s v="Univera - Loreal Lux"/>
    <x v="13"/>
    <s v="Quest"/>
    <s v="Enterprise"/>
    <n v="266456.40000000002"/>
    <s v="TRY"/>
    <n v="-1"/>
    <s v="Yıl"/>
    <n v="-266456.40000000002"/>
    <s v="TRY"/>
    <s v="-"/>
    <s v="TRY"/>
    <n v="-266456.40000000002"/>
    <s v="TRY"/>
    <n v="-266456.40000000002"/>
    <s v="TRY"/>
    <n v="1000004589"/>
    <m/>
    <m/>
    <s v="Loreal"/>
    <s v="Mevcut Müşteri"/>
    <s v="Yenileme"/>
    <s v="Hizmet"/>
    <s v="Bakım ve Destek Hizmeti"/>
    <s v="Diğer"/>
    <s v="Univera Satış"/>
    <s v="Saha Satış"/>
    <s v="Yurt İçi"/>
    <s v="Türkiye"/>
    <s v="Merkez"/>
  </r>
  <r>
    <n v="3691085"/>
    <d v="2026-02-17T00:00:00"/>
    <x v="489"/>
    <s v="Q1"/>
    <x v="2"/>
    <x v="1"/>
    <s v="İade"/>
    <s v="Loreal Türkiye Kozmetik Tic. ve San. A.Ş."/>
    <s v="QH.02.001"/>
    <s v="Quest Panorama - Yazılım Bakımı, Yaşatma ve Merkezi Destek Hizmeti"/>
    <s v="Univera - Loreal Tüketici"/>
    <x v="13"/>
    <s v="Quest"/>
    <s v="Enterprise"/>
    <n v="125868.8"/>
    <s v="TRY"/>
    <n v="-1"/>
    <s v="Yıl"/>
    <n v="-125868.8"/>
    <s v="TRY"/>
    <s v="-"/>
    <s v="TRY"/>
    <n v="-125868.8"/>
    <s v="TRY"/>
    <n v="-125868.8"/>
    <s v="TRY"/>
    <n v="1000004589"/>
    <m/>
    <m/>
    <s v="Loreal"/>
    <s v="Mevcut Müşteri"/>
    <s v="Yenileme"/>
    <s v="Hizmet"/>
    <s v="Bakım ve Destek Hizmeti"/>
    <s v="Diğer"/>
    <s v="Univera Satış"/>
    <s v="Saha Satış"/>
    <s v="Yurt İçi"/>
    <s v="Türkiye"/>
    <s v="Merkez"/>
  </r>
  <r>
    <n v="3691085"/>
    <d v="2026-02-17T00:00:00"/>
    <x v="489"/>
    <s v="Q1"/>
    <x v="2"/>
    <x v="1"/>
    <s v="İade"/>
    <s v="Loreal Türkiye Kozmetik Tic. ve San. A.Ş."/>
    <s v="QH.03.001"/>
    <s v="Quest Panorama - Çağrı Merkezi Hizmeti"/>
    <s v="Univera - Loreal Eczane"/>
    <x v="13"/>
    <s v="Quest"/>
    <s v="Enterprise"/>
    <n v="13761.7"/>
    <s v="TRY"/>
    <n v="-1"/>
    <s v="Yıl"/>
    <n v="-13761.7"/>
    <s v="TRY"/>
    <s v="-"/>
    <s v="TRY"/>
    <n v="-13761.7"/>
    <s v="TRY"/>
    <n v="-13761.7"/>
    <s v="TRY"/>
    <n v="1000004589"/>
    <m/>
    <m/>
    <s v="Loreal"/>
    <s v="Mevcut Müşteri"/>
    <s v="Yenileme"/>
    <s v="Hizmet"/>
    <s v="Çağrı Merkezi"/>
    <s v="Diğer"/>
    <s v="Univera Satış"/>
    <s v="Saha Satış"/>
    <s v="Yurt İçi"/>
    <s v="Türkiye"/>
    <s v="Merkez"/>
  </r>
  <r>
    <n v="3691085"/>
    <d v="2026-02-17T00:00:00"/>
    <x v="489"/>
    <s v="Q1"/>
    <x v="2"/>
    <x v="1"/>
    <s v="İade"/>
    <s v="Loreal Türkiye Kozmetik Tic. ve San. A.Ş."/>
    <s v="QH.03.001"/>
    <s v="Quest Panorama - Çağrı Merkezi Hizmeti"/>
    <s v="Univera - Loreal Tüketici"/>
    <x v="13"/>
    <s v="Quest"/>
    <s v="Enterprise"/>
    <n v="13761.7"/>
    <s v="TRY"/>
    <n v="-1"/>
    <s v="Yıl"/>
    <n v="-13761.7"/>
    <s v="TRY"/>
    <s v="-"/>
    <s v="TRY"/>
    <n v="-13761.7"/>
    <s v="TRY"/>
    <n v="-13761.7"/>
    <s v="TRY"/>
    <n v="1000004589"/>
    <m/>
    <m/>
    <s v="Loreal"/>
    <s v="Mevcut Müşteri"/>
    <s v="Yenileme"/>
    <s v="Hizmet"/>
    <s v="Çağrı Merkezi"/>
    <s v="Diğer"/>
    <s v="Univera Satış"/>
    <s v="Saha Satış"/>
    <s v="Yurt İçi"/>
    <s v="Türkiye"/>
    <s v="Merkez"/>
  </r>
  <r>
    <s v="2f3c7288"/>
    <d v="2026-02-17T00:00:00"/>
    <x v="489"/>
    <s v="Q1"/>
    <x v="2"/>
    <x v="1"/>
    <s v="Kapalı"/>
    <s v="Altıparmak Gıda San. ve Tic. A.Ş."/>
    <s v="EY.03.001"/>
    <s v="ENROUTE PANORAMA PAAS LİSANSI (KİRALAMA HİZMETİ)"/>
    <s v="Univera - Altıparmak-Balparmak"/>
    <x v="18"/>
    <s v="Enroute"/>
    <s v="Enterprise"/>
    <n v="151399.6"/>
    <s v="TRY"/>
    <n v="1"/>
    <s v="Adet"/>
    <n v="151399.6"/>
    <s v="TRY"/>
    <s v="-"/>
    <s v="TRY"/>
    <n v="151399.56"/>
    <s v="TRY"/>
    <n v="151399.6"/>
    <s v="TRY"/>
    <n v="1000004712"/>
    <m/>
    <m/>
    <s v="Balparmak"/>
    <s v="Mevcut Müşteri"/>
    <s v="Yenileme"/>
    <s v="Lisans"/>
    <s v="Lisans Kiralama"/>
    <s v="Diğer"/>
    <s v="Univera Satış"/>
    <s v="Saha Satış"/>
    <s v="Yurt İçi"/>
    <s v="Türkiye"/>
    <s v="Merkez"/>
  </r>
  <r>
    <s v="9e9ec4a0"/>
    <d v="2026-02-17T00:00:00"/>
    <x v="489"/>
    <s v="Q1"/>
    <x v="2"/>
    <x v="1"/>
    <s v="İade"/>
    <s v="Loreal Türkiye Kozmetik Tic. ve San. A.Ş."/>
    <s v="EH.02.014"/>
    <s v="ENROUTE PANORAMA BUSİNESS ANALYTİCS (QSENSE) KULLANICI LİSANSI BAKIMI"/>
    <s v="Univera - Loreal Eczane"/>
    <x v="13"/>
    <s v="Enroute"/>
    <s v="Enterprise"/>
    <n v="3053"/>
    <s v="EUR"/>
    <n v="-1"/>
    <s v="Ay"/>
    <n v="-3053"/>
    <s v="EUR"/>
    <s v="-"/>
    <s v="EUR"/>
    <n v="-156728.28"/>
    <s v="TRY"/>
    <n v="-3053"/>
    <s v="TRY"/>
    <n v="1000004588"/>
    <m/>
    <m/>
    <s v="Loreal"/>
    <s v="Mevcut Müşteri"/>
    <s v="Yenileme"/>
    <s v="Hizmet"/>
    <s v="Bakım ve Destek Hizmeti"/>
    <s v="Diğer"/>
    <s v="Univera Satış"/>
    <s v="Saha Satış"/>
    <s v="Yurt İçi"/>
    <s v="Türkiye"/>
    <s v="Merkez"/>
  </r>
  <r>
    <s v="9e9ec4a0"/>
    <d v="2026-02-17T00:00:00"/>
    <x v="489"/>
    <s v="Q1"/>
    <x v="2"/>
    <x v="1"/>
    <s v="İade"/>
    <s v="Loreal Türkiye Kozmetik Tic. ve San. A.Ş."/>
    <s v="EH.02.014"/>
    <s v="ENROUTE PANORAMA BUSİNESS ANALYTİCS (QSENSE) KULLANICI LİSANSI BAKIMI"/>
    <s v="Univera - Loreal Tüketici"/>
    <x v="13"/>
    <s v="Enroute"/>
    <s v="Enterprise"/>
    <n v="3053"/>
    <s v="EUR"/>
    <n v="-1"/>
    <s v="Ay"/>
    <n v="-3053"/>
    <s v="EUR"/>
    <s v="-"/>
    <s v="EUR"/>
    <n v="-156728.28"/>
    <s v="TRY"/>
    <n v="-3053"/>
    <s v="TRY"/>
    <n v="1000004588"/>
    <m/>
    <m/>
    <s v="Loreal"/>
    <s v="Mevcut Müşteri"/>
    <s v="Yenileme"/>
    <s v="Hizmet"/>
    <s v="Bakım ve Destek Hizmeti"/>
    <s v="Diğer"/>
    <s v="Univera Satış"/>
    <s v="Saha Satış"/>
    <s v="Yurt İçi"/>
    <s v="Türkiye"/>
    <s v="Merkez"/>
  </r>
  <r>
    <s v="9ca1ced1"/>
    <d v="2026-02-17T00:00:00"/>
    <x v="489"/>
    <s v="Q1"/>
    <x v="2"/>
    <x v="1"/>
    <s v="İade"/>
    <s v="Loreal Türkiye Kozmetik Tic. ve San. A.Ş."/>
    <s v="EH.02.001"/>
    <s v="EnRoute Panorama - Yazılım Bakımı, Yaşatma ve Merkezi Destek Hizmeti"/>
    <s v="Univera - Loreal Eczane"/>
    <x v="13"/>
    <s v="Enroute"/>
    <s v="Enterprise"/>
    <n v="537040"/>
    <s v="TRY"/>
    <n v="-1"/>
    <s v="Yıl"/>
    <n v="-537040"/>
    <s v="TRY"/>
    <s v="-"/>
    <s v="TRY"/>
    <n v="-537040"/>
    <s v="TRY"/>
    <n v="-537040"/>
    <s v="TRY"/>
    <n v="1000004586"/>
    <m/>
    <m/>
    <s v="Loreal"/>
    <s v="Mevcut Müşteri"/>
    <s v="Yenileme"/>
    <s v="Hizmet"/>
    <s v="Bakım ve Destek Hizmeti"/>
    <s v="Diğer"/>
    <s v="Univera Satış"/>
    <s v="Saha Satış"/>
    <s v="Yurt İçi"/>
    <s v="Türkiye"/>
    <s v="Merkez"/>
  </r>
  <r>
    <s v="9ca1ced1"/>
    <d v="2026-02-17T00:00:00"/>
    <x v="489"/>
    <s v="Q1"/>
    <x v="2"/>
    <x v="1"/>
    <s v="İade"/>
    <s v="Loreal Türkiye Kozmetik Tic. ve San. A.Ş."/>
    <s v="EH.02.001"/>
    <s v="EnRoute Panorama - Yazılım Bakımı, Yaşatma ve Merkezi Destek Hizmeti"/>
    <s v="Univera - Loreal Lux"/>
    <x v="13"/>
    <s v="Enroute"/>
    <s v="Enterprise"/>
    <n v="537040"/>
    <s v="TRY"/>
    <n v="-1"/>
    <s v="Yıl"/>
    <n v="-537040"/>
    <s v="TRY"/>
    <s v="-"/>
    <s v="TRY"/>
    <n v="-537040"/>
    <s v="TRY"/>
    <n v="-537040"/>
    <s v="TRY"/>
    <n v="1000004586"/>
    <m/>
    <m/>
    <s v="Loreal"/>
    <s v="Mevcut Müşteri"/>
    <s v="Yenileme"/>
    <s v="Hizmet"/>
    <s v="Bakım ve Destek Hizmeti"/>
    <s v="Diğer"/>
    <s v="Univera Satış"/>
    <s v="Saha Satış"/>
    <s v="Yurt İçi"/>
    <s v="Türkiye"/>
    <s v="Merkez"/>
  </r>
  <r>
    <s v="9ca1ced1"/>
    <d v="2026-02-17T00:00:00"/>
    <x v="489"/>
    <s v="Q1"/>
    <x v="2"/>
    <x v="1"/>
    <s v="İade"/>
    <s v="Loreal Türkiye Kozmetik Tic. ve San. A.Ş."/>
    <s v="EH.02.001"/>
    <s v="EnRoute Panorama - Yazılım Bakımı, Yaşatma ve Merkezi Destek Hizmeti"/>
    <s v="Univera - Loreal Tüketici"/>
    <x v="13"/>
    <s v="Enroute"/>
    <s v="Enterprise"/>
    <n v="537040"/>
    <s v="TRY"/>
    <n v="-1"/>
    <s v="Yıl"/>
    <n v="-537040"/>
    <s v="TRY"/>
    <s v="-"/>
    <s v="TRY"/>
    <n v="-537040"/>
    <s v="TRY"/>
    <n v="-537040"/>
    <s v="TRY"/>
    <n v="1000004586"/>
    <m/>
    <m/>
    <s v="Loreal"/>
    <s v="Mevcut Müşteri"/>
    <s v="Yenileme"/>
    <s v="Hizmet"/>
    <s v="Bakım ve Destek Hizmeti"/>
    <s v="Diğer"/>
    <s v="Univera Satış"/>
    <s v="Saha Satış"/>
    <s v="Yurt İçi"/>
    <s v="Türkiye"/>
    <s v="Merkez"/>
  </r>
  <r>
    <s v="adffeb08"/>
    <d v="2026-02-17T00:00:00"/>
    <x v="489"/>
    <s v="Q1"/>
    <x v="2"/>
    <x v="1"/>
    <s v="Kapalı"/>
    <s v="TURKIYE SISE VE CAM FABRIKALARI A.S."/>
    <s v="EH.02.001"/>
    <s v="EnRoute Panorama - Yazılım Bakımı, Yaşatma ve Merkezi Destek Hizmeti"/>
    <s v="Univera - Trakya Cam"/>
    <x v="18"/>
    <s v="Enroute"/>
    <s v="Enterprise"/>
    <n v="187701"/>
    <s v="TRY"/>
    <n v="1"/>
    <s v="Yıl"/>
    <n v="187701"/>
    <s v="TRY"/>
    <s v="-"/>
    <s v="TRY"/>
    <n v="187701"/>
    <s v="TRY"/>
    <n v="187701"/>
    <s v="TRY"/>
    <n v="1000004723"/>
    <m/>
    <m/>
    <s v="Şişecam"/>
    <s v="Mevcut Müşteri"/>
    <s v="Yenileme"/>
    <s v="Hizmet"/>
    <s v="Bakım ve Destek Hizmeti"/>
    <s v="Diğer"/>
    <s v="Univera Satış"/>
    <s v="Saha Satış"/>
    <s v="Yurt İçi"/>
    <s v="Türkiye"/>
    <s v="Merkez"/>
  </r>
  <r>
    <s v="cba73667"/>
    <d v="2026-02-17T00:00:00"/>
    <x v="489"/>
    <s v="Q1"/>
    <x v="2"/>
    <x v="1"/>
    <s v="İade"/>
    <s v="Loreal Türkiye Kozmetik Tic. ve San. A.Ş."/>
    <s v="EH.06.001"/>
    <s v="EnRoute Panorama - Hosting Hizmeti"/>
    <s v="Univera - Loreal"/>
    <x v="13"/>
    <s v="Hosting"/>
    <s v="Enroute"/>
    <n v="215833.3"/>
    <s v="TRY"/>
    <n v="-3"/>
    <s v="Yıl"/>
    <n v="-647500"/>
    <s v="TRY"/>
    <s v="-"/>
    <s v="TRY"/>
    <n v="-647500"/>
    <s v="TRY"/>
    <n v="-647500"/>
    <s v="TRY"/>
    <n v="1000004592"/>
    <m/>
    <m/>
    <s v="Loreal"/>
    <s v="Mevcut Müşteri"/>
    <s v="Yenileme"/>
    <s v="Hizmet"/>
    <s v="Hosting"/>
    <s v="Diğer"/>
    <s v="Univera Satış"/>
    <s v="Saha Satış"/>
    <s v="Yurt İçi"/>
    <s v="Türkiye"/>
    <s v="Merkez"/>
  </r>
  <r>
    <s v="3bb374a0"/>
    <d v="2026-02-17T00:00:00"/>
    <x v="489"/>
    <s v="Q1"/>
    <x v="2"/>
    <x v="1"/>
    <s v="İade"/>
    <s v="Loreal Türkiye Kozmetik Tic. ve San. A.Ş."/>
    <s v="EH.03.001"/>
    <s v="EnRoute Panorama - Çağrı Merkezi Hizmeti (MSD)"/>
    <s v="Univera - Loreal Eczane"/>
    <x v="13"/>
    <s v="Enroute"/>
    <s v="Enterprise"/>
    <n v="402780"/>
    <s v="TRY"/>
    <n v="-1"/>
    <s v="Yıl"/>
    <n v="-402780"/>
    <s v="TRY"/>
    <s v="-"/>
    <s v="TRY"/>
    <n v="-402780"/>
    <s v="TRY"/>
    <n v="-402780"/>
    <s v="TRY"/>
    <n v="1000004587"/>
    <m/>
    <m/>
    <s v="Loreal"/>
    <s v="Mevcut Müşteri"/>
    <s v="Yenileme"/>
    <s v="Hizmet"/>
    <s v="Çağrı Merkezi"/>
    <s v="Diğer"/>
    <s v="Univera Satış"/>
    <s v="Saha Satış"/>
    <s v="Yurt İçi"/>
    <s v="Türkiye"/>
    <s v="Merkez"/>
  </r>
  <r>
    <s v="3bb374a0"/>
    <d v="2026-02-17T00:00:00"/>
    <x v="489"/>
    <s v="Q1"/>
    <x v="2"/>
    <x v="1"/>
    <s v="İade"/>
    <s v="Loreal Türkiye Kozmetik Tic. ve San. A.Ş."/>
    <s v="EH.03.001"/>
    <s v="EnRoute Panorama - Çağrı Merkezi Hizmeti (MSD)"/>
    <s v="Univera - Loreal Kuaför"/>
    <x v="13"/>
    <s v="Enroute"/>
    <s v="Enterprise"/>
    <n v="402780"/>
    <s v="TRY"/>
    <n v="-1"/>
    <s v="Yıl"/>
    <n v="-402780"/>
    <s v="TRY"/>
    <s v="-"/>
    <s v="TRY"/>
    <n v="-402780"/>
    <s v="TRY"/>
    <n v="-402780"/>
    <s v="TRY"/>
    <n v="1000004587"/>
    <m/>
    <m/>
    <s v="Loreal"/>
    <s v="Mevcut Müşteri"/>
    <s v="Yenileme"/>
    <s v="Hizmet"/>
    <s v="Çağrı Merkezi"/>
    <s v="Diğer"/>
    <s v="Univera Satış"/>
    <s v="Saha Satış"/>
    <s v="Yurt İçi"/>
    <s v="Türkiye"/>
    <s v="Merkez"/>
  </r>
  <r>
    <s v="3bb374a0"/>
    <d v="2026-02-17T00:00:00"/>
    <x v="489"/>
    <s v="Q1"/>
    <x v="2"/>
    <x v="1"/>
    <s v="İade"/>
    <s v="Loreal Türkiye Kozmetik Tic. ve San. A.Ş."/>
    <s v="EH.03.001"/>
    <s v="EnRoute Panorama - Çağrı Merkezi Hizmeti (MSD)"/>
    <s v="Univera - Loreal Kuaför"/>
    <x v="13"/>
    <s v="Enroute"/>
    <s v="Enterprise"/>
    <n v="402780"/>
    <s v="TRY"/>
    <n v="-1"/>
    <s v="Yıl"/>
    <n v="-402780"/>
    <s v="TRY"/>
    <s v="-"/>
    <s v="TRY"/>
    <n v="-402780"/>
    <s v="TRY"/>
    <n v="-402780"/>
    <s v="TRY"/>
    <n v="1000004587"/>
    <m/>
    <m/>
    <s v="Loreal"/>
    <s v="Mevcut Müşteri"/>
    <s v="Yenileme"/>
    <s v="Hizmet"/>
    <s v="Çağrı Merkezi"/>
    <s v="Diğer"/>
    <s v="Univera Satış"/>
    <s v="Saha Satış"/>
    <s v="Yurt İçi"/>
    <s v="Türkiye"/>
    <s v="Merkez"/>
  </r>
  <r>
    <s v="06a1343d"/>
    <d v="2026-02-18T00:00:00"/>
    <x v="490"/>
    <s v="Q1"/>
    <x v="2"/>
    <x v="1"/>
    <s v="Kapalı"/>
    <s v="POLARİS YAZILIM ÇÖZÜMLERİ VE DANIŞMANLIK HİZMETLERİ LTD.ŞTİ."/>
    <s v="WPY.01.007"/>
    <s v="WebPlus E-Dönüşüm Lisansı"/>
    <s v="Univera - Kanal"/>
    <x v="20"/>
    <s v="Enroute"/>
    <s v="Webplus"/>
    <n v="660"/>
    <s v="TRY"/>
    <n v="1"/>
    <s v="Adet"/>
    <n v="660"/>
    <s v="TRY"/>
    <s v="-"/>
    <s v="TRY"/>
    <n v="660"/>
    <s v="TRY"/>
    <n v="660"/>
    <s v="TRY"/>
    <n v="1000004737"/>
    <m/>
    <m/>
    <s v="Polaris"/>
    <s v="Mevcut Müşteri"/>
    <s v="Yeni Satış"/>
    <s v="Lisans"/>
    <s v="Lisans Satışı"/>
    <s v="Diğer"/>
    <s v="Kanal Satış"/>
    <s v="Polaris"/>
    <s v="Yurt İçi"/>
    <s v="Türkiye"/>
    <s v="Merkez"/>
  </r>
  <r>
    <s v="06a1343d"/>
    <d v="2026-02-18T00:00:00"/>
    <x v="490"/>
    <s v="Q1"/>
    <x v="2"/>
    <x v="1"/>
    <s v="Kapalı"/>
    <s v="POLARİS YAZILIM ÇÖZÜMLERİ VE DANIŞMANLIK HİZMETLERİ LTD.ŞTİ."/>
    <s v="WPY.01.005"/>
    <s v="WebPlus Distribution Satış-Dağıtım Yazılımı (Standart)"/>
    <s v="Univera - Kanal"/>
    <x v="20"/>
    <s v="Enroute"/>
    <s v="Webplus"/>
    <n v="2400"/>
    <s v="TRY"/>
    <n v="1"/>
    <s v="Adet"/>
    <n v="2400"/>
    <s v="TRY"/>
    <s v="-"/>
    <s v="TRY"/>
    <n v="2400"/>
    <s v="TRY"/>
    <n v="2400"/>
    <s v="TRY"/>
    <n v="1000004737"/>
    <m/>
    <m/>
    <s v="Polaris"/>
    <s v="Mevcut Müşteri"/>
    <s v="Yeni Satış"/>
    <s v="Lisans"/>
    <s v="Lisans Satışı"/>
    <s v="Diğer"/>
    <s v="Kanal Satış"/>
    <s v="Polaris"/>
    <s v="Yurt İçi"/>
    <s v="Türkiye"/>
    <s v="Merkez"/>
  </r>
  <r>
    <s v="06a1343d"/>
    <d v="2026-02-18T00:00:00"/>
    <x v="490"/>
    <s v="Q1"/>
    <x v="2"/>
    <x v="1"/>
    <s v="Kapalı"/>
    <s v="POLARİS YAZILIM ÇÖZÜMLERİ VE DANIŞMANLIK HİZMETLERİ LTD.ŞTİ."/>
    <s v="WPY.02.001"/>
    <s v="WebPlus (Android) Satış Temsilcisi Lisansı"/>
    <s v="Univera - Kanal"/>
    <x v="20"/>
    <s v="Enroute"/>
    <s v="Webplus"/>
    <n v="210"/>
    <s v="TRY"/>
    <n v="6"/>
    <s v="Adet"/>
    <n v="1260"/>
    <s v="TRY"/>
    <s v="-"/>
    <s v="TRY"/>
    <n v="1260"/>
    <s v="TRY"/>
    <n v="1260"/>
    <s v="TRY"/>
    <n v="1000004737"/>
    <m/>
    <m/>
    <s v="Polaris"/>
    <s v="Mevcut Müşteri"/>
    <s v="Yeni Satış"/>
    <s v="Lisans"/>
    <s v="Lisans Satışı"/>
    <s v="Diğer"/>
    <s v="Kanal Satış"/>
    <s v="Polaris"/>
    <s v="Yurt İçi"/>
    <s v="Türkiye"/>
    <s v="Merkez"/>
  </r>
  <r>
    <s v="06a1343d"/>
    <d v="2026-02-18T00:00:00"/>
    <x v="490"/>
    <s v="Q1"/>
    <x v="2"/>
    <x v="1"/>
    <s v="Kapalı"/>
    <s v="POLARİS YAZILIM ÇÖZÜMLERİ VE DANIŞMANLIK HİZMETLERİ LTD.ŞTİ."/>
    <s v="WPY.01.003"/>
    <s v="Web Plus Ek Kullanıcı Lisansı (1 Kullanıcı)"/>
    <s v="Univera - Kanal"/>
    <x v="20"/>
    <s v="Enroute"/>
    <s v="Webplus"/>
    <n v="200"/>
    <s v="TRY"/>
    <n v="2"/>
    <s v="Adet"/>
    <n v="400"/>
    <s v="TRY"/>
    <s v="-"/>
    <s v="TRY"/>
    <n v="400"/>
    <s v="TRY"/>
    <n v="400"/>
    <s v="TRY"/>
    <n v="1000004737"/>
    <m/>
    <m/>
    <s v="Polaris"/>
    <s v="Mevcut Müşteri"/>
    <s v="Yeni Satış"/>
    <s v="Lisans"/>
    <s v="Lisans Satışı"/>
    <s v="Diğer"/>
    <s v="Kanal Satış"/>
    <s v="Polaris"/>
    <s v="Yurt İçi"/>
    <s v="Türkiye"/>
    <s v="Merkez"/>
  </r>
  <r>
    <s v="314fbf4d"/>
    <d v="2026-02-18T00:00:00"/>
    <x v="490"/>
    <s v="Q1"/>
    <x v="2"/>
    <x v="1"/>
    <s v="Kapalı"/>
    <s v="WAGNER KABLO A.Ş."/>
    <s v="SH.02.001"/>
    <s v="StokBar Panorama - Yazılım Bakımı Hizmeti"/>
    <s v="Univera - Wagner Kablo"/>
    <x v="12"/>
    <s v="Stokbar"/>
    <s v="Standart"/>
    <n v="57200"/>
    <s v="TRY"/>
    <n v="1"/>
    <s v="Yıl"/>
    <n v="57200"/>
    <s v="TRY"/>
    <s v="-"/>
    <s v="TRY"/>
    <n v="57200"/>
    <s v="TRY"/>
    <n v="57200"/>
    <s v="TRY"/>
    <n v="1000004745"/>
    <m/>
    <m/>
    <s v="Wagner"/>
    <s v="Mevcut Müşteri"/>
    <s v="Yeni Satış"/>
    <s v="Hizmet"/>
    <s v="Bakım ve Destek Hizmeti"/>
    <s v="Diğer"/>
    <s v="Univera Satış"/>
    <s v="Saha Satış"/>
    <s v="Yurt İçi"/>
    <s v="Türkiye"/>
    <s v="Merkez"/>
  </r>
  <r>
    <s v="314fbf4d"/>
    <d v="2026-02-18T00:00:00"/>
    <x v="490"/>
    <s v="Q1"/>
    <x v="2"/>
    <x v="1"/>
    <s v="Kapalı"/>
    <s v="WAGNER KABLO A.Ş."/>
    <s v="SY.01.007"/>
    <s v="StokBar Panorama - Tesis Lisansı"/>
    <s v="Univera - Wagner Kablo"/>
    <x v="12"/>
    <s v="Stokbar"/>
    <s v="Standart"/>
    <n v="260000"/>
    <s v="TRY"/>
    <n v="1"/>
    <s v="Adet"/>
    <n v="260000"/>
    <s v="TRY"/>
    <n v="39000"/>
    <s v="TRY"/>
    <n v="221000"/>
    <s v="TRY"/>
    <n v="221000"/>
    <s v="TRY"/>
    <n v="1000004745"/>
    <m/>
    <m/>
    <s v="Wagner"/>
    <s v="Mevcut Müşteri"/>
    <s v="Yeni Satış"/>
    <s v="Lisans"/>
    <s v="Lisans Satışı"/>
    <s v="Diğer"/>
    <s v="Univera Satış"/>
    <s v="Saha Satış"/>
    <s v="Yurt İçi"/>
    <s v="Türkiye"/>
    <s v="Merkez"/>
  </r>
  <r>
    <s v="e1d9b028"/>
    <d v="2026-02-18T00:00:00"/>
    <x v="490"/>
    <s v="Q1"/>
    <x v="2"/>
    <x v="1"/>
    <s v="Kapalı"/>
    <s v="Loreal Türkiye Kozmetik Tic. ve San. A.Ş."/>
    <s v="EH.02.001"/>
    <s v="EnRoute Panorama - Yazılım Bakımı, Yaşatma ve Merkezi Destek Hizmeti"/>
    <s v="Univera - Loreal"/>
    <x v="13"/>
    <s v="Enroute"/>
    <s v="Enterprise"/>
    <n v="19019"/>
    <s v="TRY"/>
    <n v="2"/>
    <s v="Yıl"/>
    <n v="38038"/>
    <s v="TRY"/>
    <s v="-"/>
    <s v="TRY"/>
    <n v="38038"/>
    <s v="TRY"/>
    <n v="38038"/>
    <s v="TRY"/>
    <n v="1000004732"/>
    <m/>
    <m/>
    <s v="Loreal"/>
    <s v="Mevcut Müşteri"/>
    <s v="Yeni Satış"/>
    <s v="Hizmet"/>
    <s v="Bakım ve Destek Hizmeti"/>
    <s v="Diğer"/>
    <s v="Univera Satış"/>
    <s v="Saha Satış"/>
    <s v="Yurt İçi"/>
    <s v="Türkiye"/>
    <s v="Merkez"/>
  </r>
  <r>
    <s v="41135f00"/>
    <d v="2026-02-18T00:00:00"/>
    <x v="490"/>
    <s v="Q1"/>
    <x v="2"/>
    <x v="1"/>
    <s v="Kapalı"/>
    <s v="Loreal Türkiye Kozmetik Tic. ve San. A.Ş."/>
    <s v="EH.02.001"/>
    <s v="EnRoute Panorama - Yazılım Bakımı, Yaşatma ve Merkezi Destek Hizmeti"/>
    <s v="Univera - Loreal"/>
    <x v="13"/>
    <s v="Enroute"/>
    <s v="Enterprise"/>
    <n v="19019"/>
    <s v="TRY"/>
    <n v="1"/>
    <s v="Yıl"/>
    <n v="19019"/>
    <s v="TRY"/>
    <s v="-"/>
    <s v="TRY"/>
    <n v="19019"/>
    <s v="TRY"/>
    <n v="19019"/>
    <s v="TRY"/>
    <n v="1000004731"/>
    <m/>
    <m/>
    <s v="Loreal"/>
    <s v="Mevcut Müşteri"/>
    <s v="Yeni Satış"/>
    <s v="Hizmet"/>
    <s v="Bakım ve Destek Hizmeti"/>
    <s v="Diğer"/>
    <s v="Univera Satış"/>
    <s v="Saha Satış"/>
    <s v="Yurt İçi"/>
    <s v="Türkiye"/>
    <s v="Merkez"/>
  </r>
  <r>
    <s v="41135f00"/>
    <d v="2026-02-18T00:00:00"/>
    <x v="490"/>
    <s v="Q1"/>
    <x v="2"/>
    <x v="1"/>
    <s v="Kapalı"/>
    <s v="Loreal Türkiye Kozmetik Tic. ve San. A.Ş."/>
    <s v="EH.02.001"/>
    <s v="EnRoute Panorama - Yazılım Bakımı, Yaşatma ve Merkezi Destek Hizmeti"/>
    <s v="Univera - Loreal"/>
    <x v="13"/>
    <s v="Enroute"/>
    <s v="Enterprise"/>
    <n v="19019"/>
    <s v="TRY"/>
    <n v="1"/>
    <s v="Yıl"/>
    <n v="19019"/>
    <s v="TRY"/>
    <s v="-"/>
    <s v="TRY"/>
    <n v="19019"/>
    <s v="TRY"/>
    <n v="19019"/>
    <s v="TRY"/>
    <n v="1000004731"/>
    <m/>
    <m/>
    <s v="Loreal"/>
    <s v="Mevcut Müşteri"/>
    <s v="Yeni Satış"/>
    <s v="Hizmet"/>
    <s v="Bakım ve Destek Hizmeti"/>
    <s v="Diğer"/>
    <s v="Univera Satış"/>
    <s v="Saha Satış"/>
    <s v="Yurt İçi"/>
    <s v="Türkiye"/>
    <s v="Merkez"/>
  </r>
  <r>
    <s v="e1d9b028"/>
    <d v="2026-02-18T00:00:00"/>
    <x v="490"/>
    <s v="Q1"/>
    <x v="2"/>
    <x v="1"/>
    <s v="Kapalı"/>
    <s v="Loreal Türkiye Kozmetik Tic. ve San. A.Ş."/>
    <s v="EH.01.003"/>
    <s v="EnRoute Panorama - Kurulum ve Eğitim Hizmeti"/>
    <s v="Univera - Loreal"/>
    <x v="13"/>
    <s v="Enroute"/>
    <s v="Enterprise"/>
    <n v="16800"/>
    <s v="TRY"/>
    <n v="2"/>
    <s v="K/Gün"/>
    <n v="33600"/>
    <s v="TRY"/>
    <s v="-"/>
    <s v="TRY"/>
    <n v="33600"/>
    <s v="TRY"/>
    <n v="33600"/>
    <s v="TRY"/>
    <n v="1000004732"/>
    <m/>
    <m/>
    <s v="Loreal"/>
    <s v="Mevcut Müşteri"/>
    <s v="Yeni Satış"/>
    <s v="Hizmet"/>
    <s v="Kurulum ve Eğitim"/>
    <s v="Diğer"/>
    <s v="Univera Satış"/>
    <s v="Saha Satış"/>
    <s v="Yurt İçi"/>
    <s v="Türkiye"/>
    <s v="Merkez"/>
  </r>
  <r>
    <s v="41135f00"/>
    <d v="2026-02-18T00:00:00"/>
    <x v="490"/>
    <s v="Q1"/>
    <x v="2"/>
    <x v="1"/>
    <s v="Kapalı"/>
    <s v="Loreal Türkiye Kozmetik Tic. ve San. A.Ş."/>
    <s v="EH.01.003"/>
    <s v="EnRoute Panorama - Kurulum ve Eğitim Hizmeti"/>
    <s v="Univera - Loreal"/>
    <x v="13"/>
    <s v="Enroute"/>
    <s v="Enterprise"/>
    <n v="16800"/>
    <s v="TRY"/>
    <n v="2"/>
    <s v="K/Gün"/>
    <n v="33600"/>
    <s v="TRY"/>
    <s v="-"/>
    <s v="TRY"/>
    <n v="33600"/>
    <s v="TRY"/>
    <n v="33600"/>
    <s v="TRY"/>
    <n v="1000004731"/>
    <m/>
    <m/>
    <s v="Loreal"/>
    <s v="Mevcut Müşteri"/>
    <s v="Yeni Satış"/>
    <s v="Hizmet"/>
    <s v="Kurulum ve Eğitim"/>
    <s v="Diğer"/>
    <s v="Univera Satış"/>
    <s v="Saha Satış"/>
    <s v="Yurt İçi"/>
    <s v="Türkiye"/>
    <s v="Merkez"/>
  </r>
  <r>
    <s v="e1d9b028"/>
    <d v="2026-02-18T00:00:00"/>
    <x v="490"/>
    <s v="Q1"/>
    <x v="2"/>
    <x v="1"/>
    <s v="Kapalı"/>
    <s v="Loreal Türkiye Kozmetik Tic. ve San. A.Ş."/>
    <s v="EY.04.012"/>
    <s v="EnRoute Panorama - E-Dönüşüm Modül Lisansı"/>
    <s v="Univera - Loreal"/>
    <x v="13"/>
    <s v="E-Dönüşüm"/>
    <s v="E-Dönüşüm"/>
    <n v="37700"/>
    <s v="TRY"/>
    <n v="2"/>
    <s v="Adet"/>
    <n v="75400"/>
    <s v="TRY"/>
    <s v="-"/>
    <s v="TRY"/>
    <n v="75400"/>
    <s v="TRY"/>
    <n v="75400"/>
    <s v="TRY"/>
    <n v="1000004732"/>
    <m/>
    <m/>
    <s v="Loreal"/>
    <s v="Mevcut Müşteri"/>
    <s v="Yeni Satış"/>
    <s v="Lisans"/>
    <s v="Lisans Satışı"/>
    <s v="Diğer"/>
    <s v="Univera Satış"/>
    <s v="Saha Satış"/>
    <s v="Yurt İçi"/>
    <s v="Türkiye"/>
    <s v="Merkez"/>
  </r>
  <r>
    <s v="41135f00"/>
    <d v="2026-02-18T00:00:00"/>
    <x v="490"/>
    <s v="Q1"/>
    <x v="2"/>
    <x v="1"/>
    <s v="Kapalı"/>
    <s v="Loreal Türkiye Kozmetik Tic. ve San. A.Ş."/>
    <s v="EY.04.012"/>
    <s v="EnRoute Panorama - E-Dönüşüm Modül Lisansı"/>
    <s v="Univera - Loreal"/>
    <x v="13"/>
    <s v="E-Dönüşüm"/>
    <s v="E-Dönüşüm"/>
    <n v="37700"/>
    <s v="TRY"/>
    <n v="2"/>
    <s v="Adet"/>
    <n v="75400"/>
    <s v="TRY"/>
    <s v="-"/>
    <s v="TRY"/>
    <n v="75400"/>
    <s v="TRY"/>
    <n v="75400"/>
    <s v="TRY"/>
    <n v="1000004731"/>
    <m/>
    <m/>
    <s v="Loreal"/>
    <s v="Mevcut Müşteri"/>
    <s v="Yeni Satış"/>
    <s v="Lisans"/>
    <s v="Lisans Satışı"/>
    <s v="Diğer"/>
    <s v="Univera Satış"/>
    <s v="Saha Satış"/>
    <s v="Yurt İçi"/>
    <s v="Türkiye"/>
    <s v="Merkez"/>
  </r>
  <r>
    <s v="e1d9b028"/>
    <d v="2026-02-18T00:00:00"/>
    <x v="490"/>
    <s v="Q1"/>
    <x v="2"/>
    <x v="1"/>
    <s v="Kapalı"/>
    <s v="Loreal Türkiye Kozmetik Tic. ve San. A.Ş."/>
    <s v="EY.01.021"/>
    <s v="EnRoute Panorama - Dağıtım Kanalı (Bayi/Distribütör/Şube) Lisansı"/>
    <s v="Univera - Loreal"/>
    <x v="13"/>
    <s v="Enroute"/>
    <s v="Enterprise"/>
    <n v="48750"/>
    <s v="TRY"/>
    <n v="2"/>
    <s v="Adet"/>
    <n v="97500"/>
    <s v="TRY"/>
    <s v="-"/>
    <s v="TRY"/>
    <n v="97500"/>
    <s v="TRY"/>
    <n v="97500"/>
    <s v="TRY"/>
    <n v="1000004732"/>
    <m/>
    <m/>
    <s v="Loreal"/>
    <s v="Mevcut Müşteri"/>
    <s v="Yeni Satış"/>
    <s v="Lisans"/>
    <s v="Lisans Satışı"/>
    <s v="Diğer"/>
    <s v="Univera Satış"/>
    <s v="Saha Satış"/>
    <s v="Yurt İçi"/>
    <s v="Türkiye"/>
    <s v="Merkez"/>
  </r>
  <r>
    <s v="41135f00"/>
    <d v="2026-02-18T00:00:00"/>
    <x v="490"/>
    <s v="Q1"/>
    <x v="2"/>
    <x v="1"/>
    <s v="Kapalı"/>
    <s v="Loreal Türkiye Kozmetik Tic. ve San. A.Ş."/>
    <s v="EY.01.021"/>
    <s v="EnRoute Panorama - Dağıtım Kanalı (Bayi/Distribütör/Şube) Lisansı"/>
    <s v="Univera - Loreal"/>
    <x v="13"/>
    <s v="Enroute"/>
    <s v="Enterprise"/>
    <n v="48750"/>
    <s v="TRY"/>
    <n v="2"/>
    <s v="Adet"/>
    <n v="97500"/>
    <s v="TRY"/>
    <s v="-"/>
    <s v="TRY"/>
    <n v="97500"/>
    <s v="TRY"/>
    <n v="97500"/>
    <s v="TRY"/>
    <n v="1000004731"/>
    <m/>
    <m/>
    <s v="Loreal"/>
    <s v="Mevcut Müşteri"/>
    <s v="Yeni Satış"/>
    <s v="Lisans"/>
    <s v="Lisans Satışı"/>
    <s v="Diğer"/>
    <s v="Univera Satış"/>
    <s v="Saha Satış"/>
    <s v="Yurt İçi"/>
    <s v="Türkiye"/>
    <s v="Merkez"/>
  </r>
  <r>
    <s v="febf0879"/>
    <d v="2026-02-19T00:00:00"/>
    <x v="491"/>
    <s v="Q1"/>
    <x v="2"/>
    <x v="1"/>
    <s v="Kapalı"/>
    <s v="OMAK TEKNOLOJİ MÜHENDİSLİK ENERJİ VE DIŞ TİCARET LİMİTED ŞİRKETİ"/>
    <s v="VY.04.006"/>
    <s v="Varuna SSH (Enterprise) - Teknisyen Yıllık Kiralama"/>
    <s v="Univera - Omak Mühendislik"/>
    <x v="18"/>
    <s v="Varuna"/>
    <s v="Enterprise"/>
    <n v="420"/>
    <s v="USD"/>
    <n v="10"/>
    <s v="Adet"/>
    <n v="4200"/>
    <s v="USD"/>
    <s v="-"/>
    <s v="USD"/>
    <n v="183764.28"/>
    <s v="TRY"/>
    <n v="183764.3"/>
    <s v="TRY"/>
    <n v="1000004760"/>
    <m/>
    <m/>
    <s v="Omak"/>
    <s v="Mevcut Müşteri"/>
    <s v="Yenileme"/>
    <s v="Lisans"/>
    <s v="Lisans Kiralama"/>
    <s v="Diğer"/>
    <s v="Univera Satış"/>
    <s v="Saha Satış"/>
    <s v="Yurt İçi"/>
    <s v="Türkiye"/>
    <s v="Merkez"/>
  </r>
  <r>
    <s v="b2c78301"/>
    <d v="2026-02-19T00:00:00"/>
    <x v="491"/>
    <s v="Q1"/>
    <x v="2"/>
    <x v="1"/>
    <s v="Kapalı"/>
    <s v="Üçyol Dayanıklı Tüketim Malları Tekstil Ve Dış Tic.A.Ş. - Newal"/>
    <s v="EH.05.001"/>
    <s v="EnRoute Panorama - Yazılım Geliştirme Hizmeti"/>
    <s v="Univera - Newal Irak"/>
    <x v="18"/>
    <s v="Enroute"/>
    <s v="Enroute"/>
    <n v="690"/>
    <s v="USD"/>
    <n v="2"/>
    <s v="K/Gün"/>
    <n v="1380"/>
    <s v="USD"/>
    <n v="207"/>
    <s v="USD"/>
    <n v="51322.74"/>
    <s v="TRY"/>
    <n v="51322.7"/>
    <s v="TRY"/>
    <n v="1000004775"/>
    <m/>
    <m/>
    <s v="Newal"/>
    <s v="Mevcut Müşteri"/>
    <s v="Yeni Satış"/>
    <s v="Hizmet"/>
    <s v="Yazılım Geliştirme"/>
    <s v="Diğer"/>
    <s v="Univera Satış"/>
    <s v="Saha Satış"/>
    <s v="Yurt İçi"/>
    <s v="Türkiye"/>
    <s v="Merkez"/>
  </r>
  <r>
    <s v="b2c78301"/>
    <d v="2026-02-19T00:00:00"/>
    <x v="491"/>
    <s v="Q1"/>
    <x v="2"/>
    <x v="1"/>
    <s v="Kapalı"/>
    <s v="Üçyol Dayanıklı Tüketim Malları Tekstil Ve Dış Tic.A.Ş. - Newal"/>
    <s v="EH.01.001"/>
    <s v="EnRoute Panorama - Proje ve Ürün Yönetimi Danışmanlığı Hizmeti"/>
    <s v="Univera - Newal Irak"/>
    <x v="18"/>
    <s v="Enroute"/>
    <s v="Enroute"/>
    <n v="690"/>
    <s v="USD"/>
    <n v="4"/>
    <s v="K/Gün"/>
    <n v="2415"/>
    <s v="USD"/>
    <n v="838"/>
    <s v="USD"/>
    <n v="68999.11"/>
    <s v="TRY"/>
    <n v="68999.100000000006"/>
    <s v="TRY"/>
    <n v="1000004775"/>
    <m/>
    <m/>
    <s v="Newal"/>
    <s v="Mevcut Müşteri"/>
    <s v="Yeni Satış"/>
    <s v="Hizmet"/>
    <s v="Proje Yönetimi ve Danışmanlık"/>
    <s v="Diğer"/>
    <s v="Univera Satış"/>
    <s v="Saha Satış"/>
    <s v="Yurt İçi"/>
    <s v="Türkiye"/>
    <s v="Merkez"/>
  </r>
  <r>
    <s v="3f1b1e3a"/>
    <d v="2026-01-29T00:00:00"/>
    <x v="492"/>
    <s v="Q1"/>
    <x v="2"/>
    <x v="1"/>
    <s v="İade"/>
    <s v="MATRIKS BİLGİSAYAR SİSTEMLERİ LTD.ŞTİ"/>
    <s v="UH.01.002"/>
    <s v="Unidox Kontör"/>
    <s v="Univera Kontör Satışı"/>
    <x v="20"/>
    <s v="E-Dönüşüm"/>
    <s v="Uni-Dox"/>
    <n v="6.17"/>
    <s v="TRY"/>
    <n v="-2000"/>
    <s v="Adet"/>
    <n v="-12340"/>
    <s v="TRY"/>
    <n v="0"/>
    <s v="TRY"/>
    <n v="-12340"/>
    <s v="TRY"/>
    <n v="-12340"/>
    <s v="TRY"/>
    <n v="1000004381"/>
    <m/>
    <m/>
    <s v="Matriks"/>
    <s v="Mevcut Müşteri"/>
    <s v="Yeni Satış"/>
    <s v="Kontor"/>
    <s v="Kontor Satışı"/>
    <s v="Diğer"/>
    <s v="Kanal Satış"/>
    <s v="Matriks"/>
    <s v="Yurt İçi"/>
    <s v="Türkiye"/>
    <s v="Merkez"/>
  </r>
  <r>
    <s v="b4c80529"/>
    <d v="2026-02-20T00:00:00"/>
    <x v="492"/>
    <s v="Q1"/>
    <x v="2"/>
    <x v="1"/>
    <s v="Kapalı"/>
    <s v="NİVEA BEİERSDORF TURKEY KOZMETİK SANAYİ VE TİCARET ANONİM ŞİRKETİ"/>
    <s v="EH.02.001"/>
    <s v="EnRoute Panorama - Yazılım Bakımı, Yaşatma ve Merkezi Destek Hizmeti"/>
    <s v="Univera - Nivea Beiersdorf"/>
    <x v="18"/>
    <s v="Enroute"/>
    <s v="Enroute"/>
    <n v="700000"/>
    <s v="TRY"/>
    <n v="1"/>
    <s v="Yıl"/>
    <n v="700000"/>
    <s v="TRY"/>
    <s v="-"/>
    <s v="TRY"/>
    <n v="700000"/>
    <s v="TRY"/>
    <n v="700000"/>
    <s v="TRY"/>
    <n v="1000004779"/>
    <m/>
    <m/>
    <s v="Nivea"/>
    <s v="Mevcut Müşteri"/>
    <s v="Yenileme"/>
    <s v="Hizmet"/>
    <s v="Bakım ve Destek Hizmeti"/>
    <s v="Diğer"/>
    <s v="Univera Satış"/>
    <s v="Saha Satış"/>
    <s v="Yurt İçi"/>
    <s v="Türkiye"/>
    <s v="Merkez"/>
  </r>
  <r>
    <s v="e21de5f5"/>
    <d v="2026-02-20T00:00:00"/>
    <x v="492"/>
    <s v="Q1"/>
    <x v="2"/>
    <x v="1"/>
    <s v="Kapalı"/>
    <s v="NİVEA BEİERSDORF TURKEY KOZMETİK SANAYİ VE TİCARET ANONİM ŞİRKETİ"/>
    <s v="EH.06.001"/>
    <s v="EnRoute Panorama - Hosting Hizmeti"/>
    <s v="Univera - Nivea Beiersdorf"/>
    <x v="18"/>
    <s v="Hosting"/>
    <s v="Enroute"/>
    <n v="110250"/>
    <s v="TRY"/>
    <n v="12"/>
    <s v="Yıl"/>
    <n v="1323000"/>
    <s v="TRY"/>
    <s v="-"/>
    <s v="TRY"/>
    <n v="1323000"/>
    <s v="TRY"/>
    <n v="1323000"/>
    <s v="TRY"/>
    <n v="1000004778"/>
    <m/>
    <m/>
    <s v="Nivea"/>
    <s v="Mevcut Müşteri"/>
    <s v="Yenileme"/>
    <s v="Hizmet"/>
    <s v="Hosting"/>
    <s v="Diğer"/>
    <s v="Univera Satış"/>
    <s v="Saha Satış"/>
    <s v="Yurt İçi"/>
    <s v="Türkiye"/>
    <s v="Merkez"/>
  </r>
  <r>
    <s v="b4c80529"/>
    <d v="2026-02-20T00:00:00"/>
    <x v="492"/>
    <s v="Q1"/>
    <x v="2"/>
    <x v="1"/>
    <s v="Kapalı"/>
    <s v="NİVEA BEİERSDORF TURKEY KOZMETİK SANAYİ VE TİCARET ANONİM ŞİRKETİ"/>
    <s v="EH.03.001"/>
    <s v="EnRoute Panorama - Çağrı Merkezi Hizmeti (MSD)"/>
    <s v="Univera - Nivea Beiersdorf"/>
    <x v="18"/>
    <s v="Enroute"/>
    <s v="Enroute"/>
    <n v="23470.6"/>
    <s v="TRY"/>
    <n v="17"/>
    <s v="Yıl"/>
    <n v="399000"/>
    <s v="TRY"/>
    <s v="-"/>
    <s v="TRY"/>
    <n v="399000"/>
    <s v="TRY"/>
    <n v="399000"/>
    <s v="TRY"/>
    <n v="1000004779"/>
    <m/>
    <m/>
    <s v="Nivea"/>
    <s v="Mevcut Müşteri"/>
    <s v="Yenileme"/>
    <s v="Hizmet"/>
    <s v="Çağrı Merkezi"/>
    <s v="Diğer"/>
    <s v="Univera Satış"/>
    <s v="Saha Satış"/>
    <s v="Yurt İçi"/>
    <s v="Türkiye"/>
    <s v="Merkez"/>
  </r>
  <r>
    <s v="347e2b0b"/>
    <d v="2026-02-16T00:00:00"/>
    <x v="493"/>
    <s v="Q1"/>
    <x v="2"/>
    <x v="1"/>
    <s v="Kapalı"/>
    <s v="Panasonic Electric Works Elektrik Sanayi Ve Ticaret Anonim Şirketi"/>
    <s v="SH.03.002"/>
    <s v="StokBar Panorama - Uzman Destek Hizmeti"/>
    <s v="Univera - Panasonic"/>
    <x v="12"/>
    <s v="Stokbar"/>
    <s v="Stokbar"/>
    <n v="165000"/>
    <s v="TRY"/>
    <n v="1"/>
    <s v="Ay"/>
    <n v="165000"/>
    <s v="TRY"/>
    <n v="0"/>
    <s v="TRY"/>
    <n v="165000"/>
    <s v="TRY"/>
    <n v="165000"/>
    <s v="TRY"/>
    <n v="1000004711"/>
    <m/>
    <m/>
    <s v="Panasonic"/>
    <s v="Mevcut Müşteri"/>
    <s v="Yenileme"/>
    <s v="Hizmet"/>
    <s v="Uzman Destek Hizmeti"/>
    <s v="Diğer"/>
    <s v="Univera Satış"/>
    <s v="Saha Satış"/>
    <s v="Yurt İçi"/>
    <s v="Türkiye"/>
    <s v="Merkez"/>
  </r>
  <r>
    <s v="f11857f8"/>
    <d v="2026-02-18T00:00:00"/>
    <x v="493"/>
    <s v="Q1"/>
    <x v="2"/>
    <x v="1"/>
    <s v="Kapalı"/>
    <s v="DARDANEL DAĞITIM A.Ş."/>
    <s v="EH.03.006"/>
    <s v="EnRoute Panorama - Uzaktan Kurulum ve Eğitim Hizmeti"/>
    <s v="Univera - Dardanel"/>
    <x v="12"/>
    <s v="Enroute"/>
    <s v="Enroute"/>
    <n v="14000"/>
    <s v="TRY"/>
    <n v="1"/>
    <s v="K/Gün"/>
    <n v="14000"/>
    <s v="TRY"/>
    <n v="2800"/>
    <s v="TRY"/>
    <n v="11200"/>
    <s v="TRY"/>
    <n v="11200"/>
    <s v="TRY"/>
    <n v="1000004752"/>
    <m/>
    <m/>
    <s v="Dardanel"/>
    <s v="Mevcut Müşteri"/>
    <s v="Yeni Satış"/>
    <s v="Hizmet"/>
    <s v="Kurulum ve Eğitim"/>
    <s v="Diğer"/>
    <s v="Univera Satış"/>
    <s v="Saha Satış"/>
    <s v="Yurt İçi"/>
    <s v="Türkiye"/>
    <s v="Merkez"/>
  </r>
  <r>
    <s v="ee00f3c5"/>
    <d v="2026-02-23T00:00:00"/>
    <x v="494"/>
    <s v="Q1"/>
    <x v="2"/>
    <x v="1"/>
    <s v="Kapalı"/>
    <s v="MİYA OTOMASYON VE BARKOD BILISIM SISTEMLERI SAN TİC. VE L.T.D. STI."/>
    <s v="WPH.03.001"/>
    <s v="WEBPLUS HOSTİNG HİZMETİ"/>
    <s v="Univera - Kanal"/>
    <x v="21"/>
    <s v="Hosting"/>
    <s v="Webplus"/>
    <n v="3015.11"/>
    <s v="TRY"/>
    <n v="1"/>
    <s v="Adet"/>
    <n v="3015.11"/>
    <s v="TRY"/>
    <n v="0"/>
    <s v="TRY"/>
    <n v="3015.11"/>
    <s v="TRY"/>
    <n v="3015.11"/>
    <s v="TRY"/>
    <n v="1000004822"/>
    <m/>
    <m/>
    <s v="Miya"/>
    <s v="Mevcut Müşteri"/>
    <s v="Yenileme"/>
    <s v="Hizmet"/>
    <s v="Hosting"/>
    <s v="Diğer"/>
    <s v="Kanal Satış"/>
    <s v="Miya"/>
    <s v="Yurt İçi"/>
    <s v="Türkiye"/>
    <s v="Merkez"/>
  </r>
  <r>
    <s v="d28e611f"/>
    <d v="2026-02-23T00:00:00"/>
    <x v="494"/>
    <s v="Q1"/>
    <x v="2"/>
    <x v="1"/>
    <s v="Kapalı"/>
    <s v="MİYA OTOMASYON VE BARKOD BILISIM SISTEMLERI SAN TİC. VE L.T.D. STI."/>
    <s v="WPH.03.001"/>
    <s v="WEBPLUS HOSTİNG HİZMETİ"/>
    <s v="Univera - Kanal"/>
    <x v="21"/>
    <s v="Hosting"/>
    <s v="Webplus"/>
    <n v="3634"/>
    <s v="TRY"/>
    <n v="1"/>
    <s v="Adet"/>
    <n v="3634"/>
    <s v="TRY"/>
    <n v="0"/>
    <s v="TRY"/>
    <n v="3634"/>
    <s v="TRY"/>
    <n v="3634"/>
    <s v="TRY"/>
    <n v="1000004821"/>
    <m/>
    <m/>
    <s v="Miya"/>
    <s v="Mevcut Müşteri"/>
    <s v="Yenileme"/>
    <s v="Hizmet"/>
    <s v="Hosting"/>
    <s v="Diğer"/>
    <s v="Kanal Satış"/>
    <s v="Miya"/>
    <s v="Yurt İçi"/>
    <s v="Türkiye"/>
    <s v="Merkez"/>
  </r>
  <r>
    <s v="dd3addcc"/>
    <d v="2026-02-23T00:00:00"/>
    <x v="494"/>
    <s v="Q1"/>
    <x v="2"/>
    <x v="1"/>
    <s v="Kapalı"/>
    <s v="MİYA OTOMASYON VE BARKOD BILISIM SISTEMLERI SAN TİC. VE L.T.D. STI."/>
    <s v="WPH.03.001"/>
    <s v="WEBPLUS HOSTİNG HİZMETİ"/>
    <s v="Univera - Kanal"/>
    <x v="21"/>
    <s v="Hosting"/>
    <s v="Webplus"/>
    <n v="7010"/>
    <s v="TRY"/>
    <n v="1"/>
    <s v="Adet"/>
    <n v="7010"/>
    <s v="TRY"/>
    <n v="0"/>
    <s v="TRY"/>
    <n v="7010"/>
    <s v="TRY"/>
    <n v="7010"/>
    <s v="TRY"/>
    <n v="1000004820"/>
    <m/>
    <m/>
    <s v="Miya"/>
    <s v="Mevcut Müşteri"/>
    <s v="Yenileme"/>
    <s v="Hizmet"/>
    <s v="Hosting"/>
    <s v="Diğer"/>
    <s v="Kanal Satış"/>
    <s v="Miya"/>
    <s v="Yurt İçi"/>
    <s v="Türkiye"/>
    <s v="Merkez"/>
  </r>
  <r>
    <s v="80770fc9"/>
    <d v="2026-02-23T00:00:00"/>
    <x v="494"/>
    <s v="Q1"/>
    <x v="2"/>
    <x v="1"/>
    <s v="Kapalı"/>
    <s v="MİYA OTOMASYON VE BARKOD BILISIM SISTEMLERI SAN TİC. VE L.T.D. STI."/>
    <s v="WPH.03.001"/>
    <s v="WEBPLUS HOSTİNG HİZMETİ"/>
    <s v="Univera - Kanal"/>
    <x v="21"/>
    <s v="Hosting"/>
    <s v="Webplus"/>
    <n v="3774"/>
    <s v="TRY"/>
    <n v="1"/>
    <s v="Adet"/>
    <n v="3774"/>
    <s v="TRY"/>
    <n v="0"/>
    <s v="TRY"/>
    <n v="3774"/>
    <s v="TRY"/>
    <n v="3774"/>
    <s v="TRY"/>
    <n v="1000004819"/>
    <m/>
    <m/>
    <s v="Miya"/>
    <s v="Mevcut Müşteri"/>
    <s v="Yenileme"/>
    <s v="Hizmet"/>
    <s v="Hosting"/>
    <s v="Diğer"/>
    <s v="Kanal Satış"/>
    <s v="Miya"/>
    <s v="Yurt İçi"/>
    <s v="Türkiye"/>
    <s v="Merkez"/>
  </r>
  <r>
    <s v="5f80eaf4"/>
    <d v="2026-02-23T00:00:00"/>
    <x v="494"/>
    <s v="Q1"/>
    <x v="2"/>
    <x v="1"/>
    <s v="Kapalı"/>
    <s v="MİYA OTOMASYON VE BARKOD BILISIM SISTEMLERI SAN TİC. VE L.T.D. STI."/>
    <s v="WPH.03.001"/>
    <s v="WEBPLUS HOSTİNG HİZMETİ"/>
    <s v="Univera - Kanal"/>
    <x v="21"/>
    <s v="Hosting"/>
    <s v="Webplus"/>
    <n v="3774"/>
    <s v="TRY"/>
    <n v="1"/>
    <s v="Adet"/>
    <n v="3774"/>
    <s v="TRY"/>
    <n v="0"/>
    <s v="TRY"/>
    <n v="3774"/>
    <s v="TRY"/>
    <n v="3774"/>
    <s v="TRY"/>
    <n v="1000004818"/>
    <m/>
    <m/>
    <s v="Miya"/>
    <s v="Mevcut Müşteri"/>
    <s v="Yenileme"/>
    <s v="Hizmet"/>
    <s v="Hosting"/>
    <s v="Diğer"/>
    <s v="Kanal Satış"/>
    <s v="Miya"/>
    <s v="Yurt İçi"/>
    <s v="Türkiye"/>
    <s v="Merkez"/>
  </r>
  <r>
    <s v="9779e522"/>
    <d v="2026-02-23T00:00:00"/>
    <x v="494"/>
    <s v="Q1"/>
    <x v="2"/>
    <x v="1"/>
    <s v="Kapalı"/>
    <s v="MİYA OTOMASYON VE BARKOD BILISIM SISTEMLERI SAN TİC. VE L.T.D. STI."/>
    <s v="WPH.03.001"/>
    <s v="WEBPLUS HOSTİNG HİZMETİ"/>
    <s v="Univera - Kanal"/>
    <x v="21"/>
    <s v="Hosting"/>
    <s v="Webplus"/>
    <n v="3774"/>
    <s v="TRY"/>
    <n v="1"/>
    <s v="Adet"/>
    <n v="3774"/>
    <s v="TRY"/>
    <n v="0"/>
    <s v="TRY"/>
    <n v="3774"/>
    <s v="TRY"/>
    <n v="3774"/>
    <s v="TRY"/>
    <n v="1000004817"/>
    <m/>
    <m/>
    <s v="Miya"/>
    <s v="Mevcut Müşteri"/>
    <s v="Yenileme"/>
    <s v="Hizmet"/>
    <s v="Hosting"/>
    <s v="Diğer"/>
    <s v="Kanal Satış"/>
    <s v="Miya"/>
    <s v="Yurt İçi"/>
    <s v="Türkiye"/>
    <s v="Merkez"/>
  </r>
  <r>
    <s v="4b8cd23d"/>
    <d v="2026-02-23T00:00:00"/>
    <x v="494"/>
    <s v="Q1"/>
    <x v="2"/>
    <x v="1"/>
    <s v="Kapalı"/>
    <s v="MİYA OTOMASYON VE BARKOD BILISIM SISTEMLERI SAN TİC. VE L.T.D. STI."/>
    <s v="WPH.03.001"/>
    <s v="WEBPLUS HOSTİNG HİZMETİ"/>
    <s v="Univera - Kanal"/>
    <x v="21"/>
    <s v="Hosting"/>
    <s v="Webplus"/>
    <n v="3774"/>
    <s v="TRY"/>
    <n v="1"/>
    <s v="Adet"/>
    <n v="3774"/>
    <s v="TRY"/>
    <n v="0"/>
    <s v="TRY"/>
    <n v="3774"/>
    <s v="TRY"/>
    <n v="3774"/>
    <s v="TRY"/>
    <n v="1000004816"/>
    <m/>
    <m/>
    <s v="Miya"/>
    <s v="Mevcut Müşteri"/>
    <s v="Yenileme"/>
    <s v="Hizmet"/>
    <s v="Hosting"/>
    <s v="Diğer"/>
    <s v="Kanal Satış"/>
    <s v="Miya"/>
    <s v="Yurt İçi"/>
    <s v="Türkiye"/>
    <s v="Merkez"/>
  </r>
  <r>
    <s v="3405f634"/>
    <d v="2026-02-23T00:00:00"/>
    <x v="494"/>
    <s v="Q1"/>
    <x v="2"/>
    <x v="1"/>
    <s v="Kapalı"/>
    <s v="MİYA OTOMASYON VE BARKOD BILISIM SISTEMLERI SAN TİC. VE L.T.D. STI."/>
    <s v="WPH.03.001"/>
    <s v="WEBPLUS HOSTİNG HİZMETİ"/>
    <s v="Univera - Kanal"/>
    <x v="21"/>
    <s v="Hosting"/>
    <s v="Webplus"/>
    <n v="2597.0100000000002"/>
    <s v="TRY"/>
    <n v="1"/>
    <s v="Adet"/>
    <n v="2597.0100000000002"/>
    <s v="TRY"/>
    <n v="0"/>
    <s v="TRY"/>
    <n v="2597.0100000000002"/>
    <s v="TRY"/>
    <n v="2597.0100000000002"/>
    <s v="TRY"/>
    <n v="1000004815"/>
    <m/>
    <m/>
    <s v="Miya"/>
    <s v="Mevcut Müşteri"/>
    <s v="Yenileme"/>
    <s v="Hizmet"/>
    <s v="Hosting"/>
    <s v="Diğer"/>
    <s v="Kanal Satış"/>
    <s v="Miya"/>
    <s v="Yurt İçi"/>
    <s v="Türkiye"/>
    <s v="Merkez"/>
  </r>
  <r>
    <s v="4bf9e713"/>
    <d v="2026-02-23T00:00:00"/>
    <x v="494"/>
    <s v="Q1"/>
    <x v="2"/>
    <x v="1"/>
    <s v="Kapalı"/>
    <s v="MİYA OTOMASYON VE BARKOD BILISIM SISTEMLERI SAN TİC. VE L.T.D. STI."/>
    <s v="WPH.03.001"/>
    <s v="WEBPLUS HOSTİNG HİZMETİ"/>
    <s v="Univera - Kanal"/>
    <x v="21"/>
    <s v="Hosting"/>
    <s v="Webplus"/>
    <n v="4890"/>
    <s v="TRY"/>
    <n v="1"/>
    <s v="Adet"/>
    <n v="4890"/>
    <s v="TRY"/>
    <n v="0"/>
    <s v="TRY"/>
    <n v="4890"/>
    <s v="TRY"/>
    <n v="4890"/>
    <s v="TRY"/>
    <n v="1000004814"/>
    <m/>
    <m/>
    <s v="Miya"/>
    <s v="Mevcut Müşteri"/>
    <s v="Yenileme"/>
    <s v="Hizmet"/>
    <s v="Hosting"/>
    <s v="Diğer"/>
    <s v="Kanal Satış"/>
    <s v="Miya"/>
    <s v="Yurt İçi"/>
    <s v="Türkiye"/>
    <s v="Merkez"/>
  </r>
  <r>
    <s v="7c985e0f"/>
    <d v="2026-02-23T00:00:00"/>
    <x v="494"/>
    <s v="Q1"/>
    <x v="2"/>
    <x v="1"/>
    <s v="Kapalı"/>
    <s v="MİYA OTOMASYON VE BARKOD BILISIM SISTEMLERI SAN TİC. VE L.T.D. STI."/>
    <s v="WPH.03.001"/>
    <s v="WEBPLUS HOSTİNG HİZMETİ"/>
    <s v="Univera - Kanal"/>
    <x v="21"/>
    <s v="Hosting"/>
    <s v="Webplus"/>
    <n v="3774.01"/>
    <s v="TRY"/>
    <n v="1"/>
    <s v="Adet"/>
    <n v="3774.01"/>
    <s v="TRY"/>
    <n v="0"/>
    <s v="TRY"/>
    <n v="3774.01"/>
    <s v="TRY"/>
    <n v="3774.01"/>
    <s v="TRY"/>
    <n v="1000004813"/>
    <m/>
    <m/>
    <s v="Miya"/>
    <s v="Mevcut Müşteri"/>
    <s v="Yenileme"/>
    <s v="Hizmet"/>
    <s v="Hosting"/>
    <s v="Diğer"/>
    <s v="Kanal Satış"/>
    <s v="Miya"/>
    <s v="Yurt İçi"/>
    <s v="Türkiye"/>
    <s v="Merkez"/>
  </r>
  <r>
    <s v="6cbc808b"/>
    <d v="2026-02-23T00:00:00"/>
    <x v="494"/>
    <s v="Q1"/>
    <x v="2"/>
    <x v="1"/>
    <s v="Kapalı"/>
    <s v="MİYA OTOMASYON VE BARKOD BILISIM SISTEMLERI SAN TİC. VE L.T.D. STI."/>
    <s v="WPH.03.001"/>
    <s v="WEBPLUS HOSTİNG HİZMETİ"/>
    <s v="Univera - Kanal"/>
    <x v="21"/>
    <s v="Hosting"/>
    <s v="Webplus"/>
    <n v="4890"/>
    <s v="TRY"/>
    <n v="1"/>
    <s v="Adet"/>
    <n v="4890"/>
    <s v="TRY"/>
    <n v="0"/>
    <s v="TRY"/>
    <n v="4890"/>
    <s v="TRY"/>
    <n v="4890"/>
    <s v="TRY"/>
    <n v="1000004812"/>
    <m/>
    <m/>
    <s v="Miya"/>
    <s v="Mevcut Müşteri"/>
    <s v="Yenileme"/>
    <s v="Hizmet"/>
    <s v="Hosting"/>
    <s v="Diğer"/>
    <s v="Kanal Satış"/>
    <s v="Miya"/>
    <s v="Yurt İçi"/>
    <s v="Türkiye"/>
    <s v="Merkez"/>
  </r>
  <r>
    <s v="e118d792"/>
    <d v="2026-02-23T00:00:00"/>
    <x v="494"/>
    <s v="Q1"/>
    <x v="2"/>
    <x v="1"/>
    <s v="Kapalı"/>
    <s v="MİYA OTOMASYON VE BARKOD BILISIM SISTEMLERI SAN TİC. VE L.T.D. STI."/>
    <s v="WPH.03.001"/>
    <s v="WEBPLUS HOSTİNG HİZMETİ"/>
    <s v="Univera - Kanal"/>
    <x v="21"/>
    <s v="Hosting"/>
    <s v="Webplus"/>
    <n v="3774"/>
    <s v="TRY"/>
    <n v="1"/>
    <s v="Adet"/>
    <n v="3774"/>
    <s v="TRY"/>
    <n v="0"/>
    <s v="TRY"/>
    <n v="3774"/>
    <s v="TRY"/>
    <n v="3774"/>
    <s v="TRY"/>
    <n v="1000004811"/>
    <m/>
    <m/>
    <s v="Miya"/>
    <s v="Mevcut Müşteri"/>
    <s v="Yenileme"/>
    <s v="Hizmet"/>
    <s v="Hosting"/>
    <s v="Diğer"/>
    <s v="Kanal Satış"/>
    <s v="Miya"/>
    <s v="Yurt İçi"/>
    <s v="Türkiye"/>
    <s v="Merkez"/>
  </r>
  <r>
    <s v="de7a63aa"/>
    <d v="2026-02-23T00:00:00"/>
    <x v="494"/>
    <s v="Q1"/>
    <x v="2"/>
    <x v="1"/>
    <s v="Kapalı"/>
    <s v="MİYA OTOMASYON VE BARKOD BILISIM SISTEMLERI SAN TİC. VE L.T.D. STI."/>
    <s v="WPH.03.001"/>
    <s v="WEBPLUS HOSTİNG HİZMETİ"/>
    <s v="Univera - Kanal"/>
    <x v="21"/>
    <s v="Hosting"/>
    <s v="Webplus"/>
    <n v="3774"/>
    <s v="TRY"/>
    <n v="1"/>
    <s v="Adet"/>
    <n v="3774"/>
    <s v="TRY"/>
    <n v="0"/>
    <s v="TRY"/>
    <n v="3774"/>
    <s v="TRY"/>
    <n v="3774"/>
    <s v="TRY"/>
    <n v="1000004810"/>
    <m/>
    <m/>
    <s v="Miya"/>
    <s v="Mevcut Müşteri"/>
    <s v="Yenileme"/>
    <s v="Hizmet"/>
    <s v="Hosting"/>
    <s v="Diğer"/>
    <s v="Kanal Satış"/>
    <s v="Miya"/>
    <s v="Yurt İçi"/>
    <s v="Türkiye"/>
    <s v="Merkez"/>
  </r>
  <r>
    <s v="df701558"/>
    <d v="2026-02-23T00:00:00"/>
    <x v="494"/>
    <s v="Q1"/>
    <x v="2"/>
    <x v="1"/>
    <s v="Kapalı"/>
    <s v="MİYA OTOMASYON VE BARKOD BILISIM SISTEMLERI SAN TİC. VE L.T.D. STI."/>
    <s v="WPH.03.001"/>
    <s v="WEBPLUS HOSTİNG HİZMETİ"/>
    <s v="Univera - Kanal"/>
    <x v="21"/>
    <s v="Hosting"/>
    <s v="Webplus"/>
    <n v="2969.57"/>
    <s v="TRY"/>
    <n v="1"/>
    <s v="Adet"/>
    <n v="2969.57"/>
    <s v="TRY"/>
    <n v="0"/>
    <s v="TRY"/>
    <n v="2969.57"/>
    <s v="TRY"/>
    <n v="2969.57"/>
    <s v="TRY"/>
    <n v="1000004809"/>
    <m/>
    <m/>
    <s v="Miya"/>
    <s v="Mevcut Müşteri"/>
    <s v="Yenileme"/>
    <s v="Hizmet"/>
    <s v="Hosting"/>
    <s v="Diğer"/>
    <s v="Kanal Satış"/>
    <s v="Miya"/>
    <s v="Yurt İçi"/>
    <s v="Türkiye"/>
    <s v="Merkez"/>
  </r>
  <r>
    <s v="00f365ee"/>
    <d v="2026-02-23T00:00:00"/>
    <x v="494"/>
    <s v="Q1"/>
    <x v="2"/>
    <x v="1"/>
    <s v="Kapalı"/>
    <s v="MİYA OTOMASYON VE BARKOD BILISIM SISTEMLERI SAN TİC. VE L.T.D. STI."/>
    <s v="WPH.03.001"/>
    <s v="WEBPLUS HOSTİNG HİZMETİ"/>
    <s v="Univera - Kanal"/>
    <x v="21"/>
    <s v="Hosting"/>
    <s v="Webplus"/>
    <n v="2984.73"/>
    <s v="TRY"/>
    <n v="1"/>
    <s v="Adet"/>
    <n v="2984.73"/>
    <s v="TRY"/>
    <n v="0"/>
    <s v="TRY"/>
    <n v="2984.73"/>
    <s v="TRY"/>
    <n v="2984.73"/>
    <s v="TRY"/>
    <n v="1000004808"/>
    <m/>
    <m/>
    <s v="Miya"/>
    <s v="Mevcut Müşteri"/>
    <s v="Yenileme"/>
    <s v="Hizmet"/>
    <s v="Hosting"/>
    <s v="Diğer"/>
    <s v="Kanal Satış"/>
    <s v="Miya"/>
    <s v="Yurt İçi"/>
    <s v="Türkiye"/>
    <s v="Merkez"/>
  </r>
  <r>
    <s v="65e52279"/>
    <d v="2026-02-23T00:00:00"/>
    <x v="494"/>
    <s v="Q1"/>
    <x v="2"/>
    <x v="1"/>
    <s v="Kapalı"/>
    <s v="MİYA OTOMASYON VE BARKOD BILISIM SISTEMLERI SAN TİC. VE L.T.D. STI."/>
    <s v="WPH.03.001"/>
    <s v="WEBPLUS HOSTİNG HİZMETİ"/>
    <s v="Univera - Kanal"/>
    <x v="21"/>
    <s v="Hosting"/>
    <s v="Webplus"/>
    <n v="4013.48"/>
    <s v="TRY"/>
    <n v="1"/>
    <s v="Adet"/>
    <n v="4013.48"/>
    <s v="TRY"/>
    <n v="0"/>
    <s v="TRY"/>
    <n v="4013.48"/>
    <s v="TRY"/>
    <n v="4013.48"/>
    <s v="TRY"/>
    <n v="1000004806"/>
    <m/>
    <m/>
    <s v="Miya"/>
    <s v="Mevcut Müşteri"/>
    <s v="Yenileme"/>
    <s v="Hizmet"/>
    <s v="Hosting"/>
    <s v="Diğer"/>
    <s v="Kanal Satış"/>
    <s v="Miya"/>
    <s v="Yurt İçi"/>
    <s v="Türkiye"/>
    <s v="Merkez"/>
  </r>
  <r>
    <s v="3af4a449"/>
    <d v="2026-02-21T00:00:00"/>
    <x v="494"/>
    <s v="Q1"/>
    <x v="2"/>
    <x v="1"/>
    <s v="Kapalı"/>
    <s v="MATRIKS BİLGİSAYAR SİSTEMLERİ LTD.ŞTİ"/>
    <s v="WPY.01.003"/>
    <s v="Web Plus Ek Kullanıcı Lisansı (1 Kullanıcı)"/>
    <s v="Univera - Kanal"/>
    <x v="20"/>
    <s v="Enroute"/>
    <s v="Webplus"/>
    <n v="2328"/>
    <s v="TRY"/>
    <n v="1"/>
    <s v="Adet"/>
    <n v="2328"/>
    <s v="TRY"/>
    <n v="0"/>
    <s v="TRY"/>
    <n v="2328"/>
    <s v="TRY"/>
    <n v="2328"/>
    <s v="TRY"/>
    <n v="1000004798"/>
    <m/>
    <m/>
    <s v="Matriks"/>
    <s v="Mevcut Müşteri"/>
    <s v="Yeni Satış"/>
    <s v="Lisans"/>
    <s v="Lisans Satışı"/>
    <s v="Diğer"/>
    <s v="Kanal Satış"/>
    <s v="Matriks"/>
    <s v="Yurt İçi"/>
    <s v="Türkiye"/>
    <s v="Merkez"/>
  </r>
  <r>
    <s v="ed34fc0c"/>
    <d v="2026-02-21T00:00:00"/>
    <x v="494"/>
    <s v="Q1"/>
    <x v="2"/>
    <x v="1"/>
    <s v="Kapalı"/>
    <s v="MİYA OTOMASYON VE BARKOD BILISIM SISTEMLERI SAN TİC. VE L.T.D. STI."/>
    <s v="UH.01.002"/>
    <s v="Unidox Kontör"/>
    <s v="Univera Kontör Satışı"/>
    <x v="20"/>
    <s v="E-Dönüşüm"/>
    <s v="Unidox"/>
    <n v="8.34"/>
    <s v="TRY"/>
    <n v="2000"/>
    <s v="Adet"/>
    <n v="16672"/>
    <s v="TRY"/>
    <n v="4168"/>
    <s v="TRY"/>
    <n v="12504"/>
    <s v="TRY"/>
    <n v="12504"/>
    <s v="TRY"/>
    <n v="1000004801"/>
    <m/>
    <m/>
    <s v="Miya"/>
    <s v="Mevcut Müşteri"/>
    <s v="Yeni Satış"/>
    <s v="Kontor"/>
    <s v="Kontor Satışı"/>
    <s v="Diğer"/>
    <s v="Kanal Satış"/>
    <s v="Miya"/>
    <s v="Yurt İçi"/>
    <s v="Türkiye"/>
    <s v="Merkez"/>
  </r>
  <r>
    <s v="5a43d1d6"/>
    <d v="2026-02-21T00:00:00"/>
    <x v="494"/>
    <s v="Q1"/>
    <x v="2"/>
    <x v="1"/>
    <s v="Kapalı"/>
    <s v="MİYA OTOMASYON VE BARKOD BILISIM SISTEMLERI SAN TİC. VE L.T.D. STI."/>
    <s v="UH.01.002"/>
    <s v="Unidox Kontör"/>
    <s v="Univera Kontör Satışı"/>
    <x v="20"/>
    <s v="E-Dönüşüm"/>
    <s v="Unidox"/>
    <n v="8.34"/>
    <s v="TRY"/>
    <n v="2000"/>
    <s v="Adet"/>
    <n v="16672"/>
    <s v="TRY"/>
    <n v="4168"/>
    <s v="TRY"/>
    <n v="12504"/>
    <s v="TRY"/>
    <n v="12504"/>
    <s v="TRY"/>
    <n v="1000004799"/>
    <m/>
    <m/>
    <s v="Miya"/>
    <s v="Mevcut Müşteri"/>
    <s v="Yeni Satış"/>
    <s v="Kontor"/>
    <s v="Kontor Satışı"/>
    <s v="Diğer"/>
    <s v="Kanal Satış"/>
    <s v="Miya"/>
    <s v="Yurt İçi"/>
    <s v="Türkiye"/>
    <s v="Merkez"/>
  </r>
  <r>
    <s v="cfebf5c8"/>
    <d v="2026-02-21T00:00:00"/>
    <x v="494"/>
    <s v="Q1"/>
    <x v="2"/>
    <x v="1"/>
    <s v="Kapalı"/>
    <s v="MİYA OTOMASYON VE BARKOD BILISIM SISTEMLERI SAN TİC. VE L.T.D. STI."/>
    <s v="SMH.02.001"/>
    <s v="StockMate Yazılım Bakımı Hizmeti"/>
    <s v="Univera - Kanal"/>
    <x v="20"/>
    <s v="Stokbar"/>
    <s v="Stokmate"/>
    <n v="8687"/>
    <s v="TRY"/>
    <n v="1"/>
    <s v="Yıl"/>
    <n v="8687"/>
    <s v="TRY"/>
    <n v="0"/>
    <s v="TRY"/>
    <n v="8687"/>
    <s v="TRY"/>
    <n v="8687"/>
    <s v="TRY"/>
    <n v="1000004800"/>
    <m/>
    <m/>
    <s v="Miya"/>
    <s v="Mevcut Müşteri"/>
    <s v="Yeni Satış"/>
    <s v="Hizmet"/>
    <s v="Bakım ve Destek Hizmeti"/>
    <s v="Diğer"/>
    <s v="Kanal Satış"/>
    <s v="Miya"/>
    <s v="Yurt İçi"/>
    <s v="Türkiye"/>
    <s v="Merkez"/>
  </r>
  <r>
    <s v="cfebf5c8"/>
    <d v="2026-02-21T00:00:00"/>
    <x v="494"/>
    <s v="Q1"/>
    <x v="2"/>
    <x v="1"/>
    <s v="Kapalı"/>
    <s v="MİYA OTOMASYON VE BARKOD BILISIM SISTEMLERI SAN TİC. VE L.T.D. STI."/>
    <s v="SMY.02.001"/>
    <s v="StockMate Mobile Depo Personeli El Terminali Lisansı"/>
    <s v="Univera - Kanal"/>
    <x v="20"/>
    <s v="Stokbar"/>
    <s v="Stokmate"/>
    <n v="13162"/>
    <s v="TRY"/>
    <n v="3"/>
    <s v="Adet"/>
    <n v="39486"/>
    <s v="TRY"/>
    <n v="0"/>
    <s v="TRY"/>
    <n v="39486"/>
    <s v="TRY"/>
    <n v="39486"/>
    <s v="TRY"/>
    <n v="1000004800"/>
    <m/>
    <m/>
    <s v="Miya"/>
    <s v="Mevcut Müşteri"/>
    <s v="Yeni Satış"/>
    <s v="Lisans"/>
    <s v="Lisans Satışı"/>
    <s v="Diğer"/>
    <s v="Kanal Satış"/>
    <s v="Miya"/>
    <s v="Yurt İçi"/>
    <s v="Türkiye"/>
    <s v="Merkez"/>
  </r>
  <r>
    <n v="3691085"/>
    <d v="2026-02-23T00:00:00"/>
    <x v="494"/>
    <s v="Q1"/>
    <x v="2"/>
    <x v="1"/>
    <s v="Kapalı"/>
    <s v="Loreal Türkiye Kozmetik Tic. ve San. A.Ş."/>
    <s v="QH.02.001"/>
    <s v="Quest Panorama - Yazılım Bakımı, Yaşatma ve Merkezi Destek Hizmeti"/>
    <s v="Univera - Loreal Eczane"/>
    <x v="13"/>
    <s v="Quest"/>
    <s v="Enterprise"/>
    <n v="125868.8"/>
    <s v="TRY"/>
    <n v="1"/>
    <s v="Yıl"/>
    <n v="125868.8"/>
    <s v="TRY"/>
    <s v="-"/>
    <s v="TRY"/>
    <n v="125868.8"/>
    <s v="TRY"/>
    <n v="-125868.8"/>
    <s v="TRY"/>
    <n v="1000004589"/>
    <m/>
    <m/>
    <s v="Loreal"/>
    <s v="Mevcut Müşteri"/>
    <s v="Yenileme"/>
    <s v="Hizmet"/>
    <s v="Bakım ve Destek Hizmeti"/>
    <s v="Diğer"/>
    <s v="Univera Satış"/>
    <s v="Saha Satış"/>
    <s v="Yurt İçi"/>
    <s v="Türkiye"/>
    <s v="Merkez"/>
  </r>
  <r>
    <n v="3691085"/>
    <d v="2026-02-23T00:00:00"/>
    <x v="494"/>
    <s v="Q1"/>
    <x v="2"/>
    <x v="1"/>
    <s v="Kapalı"/>
    <s v="Loreal Türkiye Kozmetik Tic. ve San. A.Ş."/>
    <s v="QH.02.001"/>
    <s v="Quest Panorama - Yazılım Bakımı, Yaşatma ve Merkezi Destek Hizmeti"/>
    <s v="Univera - Loreal Lux"/>
    <x v="13"/>
    <s v="Quest"/>
    <s v="Enterprise"/>
    <n v="266456.40000000002"/>
    <s v="TRY"/>
    <n v="1"/>
    <s v="Yıl"/>
    <n v="266456.40000000002"/>
    <s v="TRY"/>
    <s v="-"/>
    <s v="TRY"/>
    <n v="266456.40000000002"/>
    <s v="TRY"/>
    <n v="-266456.40000000002"/>
    <s v="TRY"/>
    <n v="1000004589"/>
    <m/>
    <m/>
    <s v="Loreal"/>
    <s v="Mevcut Müşteri"/>
    <s v="Yenileme"/>
    <s v="Hizmet"/>
    <s v="Bakım ve Destek Hizmeti"/>
    <s v="Diğer"/>
    <s v="Univera Satış"/>
    <s v="Saha Satış"/>
    <s v="Yurt İçi"/>
    <s v="Türkiye"/>
    <s v="Merkez"/>
  </r>
  <r>
    <n v="3691085"/>
    <d v="2026-02-23T00:00:00"/>
    <x v="494"/>
    <s v="Q1"/>
    <x v="2"/>
    <x v="1"/>
    <s v="Kapalı"/>
    <s v="Loreal Türkiye Kozmetik Tic. ve San. A.Ş."/>
    <s v="QH.02.001"/>
    <s v="Quest Panorama - Yazılım Bakımı, Yaşatma ve Merkezi Destek Hizmeti"/>
    <s v="Univera - Loreal Tüketici"/>
    <x v="13"/>
    <s v="Quest"/>
    <s v="Enterprise"/>
    <n v="125868.8"/>
    <s v="TRY"/>
    <n v="1"/>
    <s v="Yıl"/>
    <n v="125868.8"/>
    <s v="TRY"/>
    <s v="-"/>
    <s v="TRY"/>
    <n v="125868.8"/>
    <s v="TRY"/>
    <n v="-125868.8"/>
    <s v="TRY"/>
    <n v="1000004589"/>
    <m/>
    <m/>
    <s v="Loreal"/>
    <s v="Mevcut Müşteri"/>
    <s v="Yenileme"/>
    <s v="Hizmet"/>
    <s v="Bakım ve Destek Hizmeti"/>
    <s v="Diğer"/>
    <s v="Univera Satış"/>
    <s v="Saha Satış"/>
    <s v="Yurt İçi"/>
    <s v="Türkiye"/>
    <s v="Merkez"/>
  </r>
  <r>
    <n v="3691085"/>
    <d v="2026-02-23T00:00:00"/>
    <x v="494"/>
    <s v="Q1"/>
    <x v="2"/>
    <x v="1"/>
    <s v="Kapalı"/>
    <s v="Loreal Türkiye Kozmetik Tic. ve San. A.Ş."/>
    <s v="QH.03.001"/>
    <s v="Quest Panorama - Çağrı Merkezi Hizmeti"/>
    <s v="Univera - Loreal Eczane"/>
    <x v="13"/>
    <s v="Quest"/>
    <s v="Enterprise"/>
    <n v="13761.7"/>
    <s v="TRY"/>
    <n v="1"/>
    <s v="Yıl"/>
    <n v="13761.7"/>
    <s v="TRY"/>
    <s v="-"/>
    <s v="TRY"/>
    <n v="13761.7"/>
    <s v="TRY"/>
    <n v="-13761.7"/>
    <s v="TRY"/>
    <n v="1000004589"/>
    <m/>
    <m/>
    <s v="Loreal"/>
    <s v="Mevcut Müşteri"/>
    <s v="Yenileme"/>
    <s v="Hizmet"/>
    <s v="Çağrı Merkezi"/>
    <s v="Diğer"/>
    <s v="Univera Satış"/>
    <s v="Saha Satış"/>
    <s v="Yurt İçi"/>
    <s v="Türkiye"/>
    <s v="Merkez"/>
  </r>
  <r>
    <n v="3691085"/>
    <d v="2026-02-23T00:00:00"/>
    <x v="494"/>
    <s v="Q1"/>
    <x v="2"/>
    <x v="1"/>
    <s v="Kapalı"/>
    <s v="Loreal Türkiye Kozmetik Tic. ve San. A.Ş."/>
    <s v="QH.03.001"/>
    <s v="Quest Panorama - Çağrı Merkezi Hizmeti"/>
    <s v="Univera - Loreal Tüketici"/>
    <x v="13"/>
    <s v="Quest"/>
    <s v="Enterprise"/>
    <n v="13761.7"/>
    <s v="TRY"/>
    <n v="1"/>
    <s v="Yıl"/>
    <n v="13761.7"/>
    <s v="TRY"/>
    <s v="-"/>
    <s v="TRY"/>
    <n v="13761.7"/>
    <s v="TRY"/>
    <n v="-13761.7"/>
    <s v="TRY"/>
    <n v="1000004589"/>
    <m/>
    <m/>
    <s v="Loreal"/>
    <s v="Mevcut Müşteri"/>
    <s v="Yenileme"/>
    <s v="Hizmet"/>
    <s v="Çağrı Merkezi"/>
    <s v="Diğer"/>
    <s v="Univera Satış"/>
    <s v="Saha Satış"/>
    <s v="Yurt İçi"/>
    <s v="Türkiye"/>
    <s v="Merkez"/>
  </r>
  <r>
    <s v="f2f3acd0"/>
    <d v="2026-02-24T00:00:00"/>
    <x v="494"/>
    <s v="Q1"/>
    <x v="2"/>
    <x v="1"/>
    <s v="Kapalı"/>
    <s v="ERVİN MEŞRUBAT SAN. VE TİC. LTD. ŞTİ."/>
    <s v="EY.02.011 PX"/>
    <s v="EnRoute PX-Panel Çok PrjBir. MobUy Lsn E"/>
    <s v="Univera - Haribo"/>
    <x v="12"/>
    <s v="Enroute"/>
    <s v="Enroute"/>
    <n v="12025"/>
    <s v="TRY"/>
    <n v="49"/>
    <s v="Adet"/>
    <n v="589225"/>
    <s v="TRY"/>
    <n v="58922"/>
    <s v="TRY"/>
    <n v="530302.5"/>
    <s v="TRY"/>
    <n v="530302.5"/>
    <s v="TRY"/>
    <n v="1000004834"/>
    <m/>
    <m/>
    <s v="Haribo"/>
    <s v="Mevcut Müşteri"/>
    <s v="Yeni Satış"/>
    <s v="Lisans"/>
    <s v="Lisans Satışı"/>
    <s v="Key Account"/>
    <s v="Univera Satış"/>
    <s v="Saha Satış"/>
    <s v="Yurt İçi"/>
    <s v="Türkiye"/>
    <s v="Dist"/>
  </r>
  <r>
    <s v="f2f3acd0"/>
    <d v="2026-02-24T00:00:00"/>
    <x v="494"/>
    <s v="Q1"/>
    <x v="2"/>
    <x v="1"/>
    <s v="Kapalı"/>
    <s v="ERVİN MEŞRUBAT SAN. VE TİC. LTD. ŞTİ."/>
    <s v="EY.02.011 PX"/>
    <s v="EnRoute PX-Panel Çok PrjBir. MobUy Lsn E"/>
    <s v="Univera - Haribo"/>
    <x v="12"/>
    <s v="Enroute"/>
    <s v="Enroute"/>
    <n v="12025"/>
    <s v="TRY"/>
    <n v="49"/>
    <s v="Adet"/>
    <n v="589225"/>
    <s v="TRY"/>
    <n v="58922"/>
    <s v="TRY"/>
    <n v="530302.5"/>
    <s v="TRY"/>
    <n v="530302.5"/>
    <s v="TRY"/>
    <n v="1000004834"/>
    <m/>
    <m/>
    <s v="Haribo"/>
    <s v="Mevcut Müşteri"/>
    <s v="Yeni Satış"/>
    <s v="Lisans"/>
    <s v="Lisans Satışı"/>
    <s v="Key Account"/>
    <s v="Univera Satış"/>
    <s v="Saha Satış"/>
    <s v="Yurt İçi"/>
    <s v="Türkiye"/>
    <s v="Dist"/>
  </r>
  <r>
    <s v="9e9ec4a0"/>
    <d v="2026-02-23T00:00:00"/>
    <x v="494"/>
    <s v="Q1"/>
    <x v="2"/>
    <x v="1"/>
    <s v="Kapalı"/>
    <s v="Loreal Türkiye Kozmetik Tic. ve San. A.Ş."/>
    <s v="EH.02.014"/>
    <s v="ENROUTE PANORAMA BUSİNESS ANALYTİCS (QSENSE) KULLANICI LİSANSI BAKIMI"/>
    <s v="Univera - Loreal Eczane"/>
    <x v="13"/>
    <s v="Enroute"/>
    <s v="Enterprise"/>
    <n v="3053"/>
    <s v="EUR"/>
    <n v="1"/>
    <s v="Ay"/>
    <n v="3053"/>
    <s v="EUR"/>
    <s v="-"/>
    <s v="EUR"/>
    <n v="156728.28"/>
    <s v="TRY"/>
    <n v="-3053"/>
    <s v="TRY"/>
    <n v="1000004588"/>
    <m/>
    <m/>
    <s v="Loreal"/>
    <s v="Mevcut Müşteri"/>
    <s v="Yenileme"/>
    <s v="Hizmet"/>
    <s v="Bakım ve Destek Hizmeti"/>
    <s v="Diğer"/>
    <s v="Univera Satış"/>
    <s v="Saha Satış"/>
    <s v="Yurt İçi"/>
    <s v="Türkiye"/>
    <s v="Merkez"/>
  </r>
  <r>
    <s v="9e9ec4a0"/>
    <d v="2026-02-23T00:00:00"/>
    <x v="494"/>
    <s v="Q1"/>
    <x v="2"/>
    <x v="1"/>
    <s v="Kapalı"/>
    <s v="Loreal Türkiye Kozmetik Tic. ve San. A.Ş."/>
    <s v="EH.02.014"/>
    <s v="ENROUTE PANORAMA BUSİNESS ANALYTİCS (QSENSE) KULLANICI LİSANSI BAKIMI"/>
    <s v="Univera - Loreal Tüketici"/>
    <x v="13"/>
    <s v="Enroute"/>
    <s v="Enterprise"/>
    <n v="3053"/>
    <s v="EUR"/>
    <n v="1"/>
    <s v="Ay"/>
    <n v="3053"/>
    <s v="EUR"/>
    <s v="-"/>
    <s v="EUR"/>
    <n v="156728.28"/>
    <s v="TRY"/>
    <n v="-3053"/>
    <s v="TRY"/>
    <n v="1000004588"/>
    <m/>
    <m/>
    <s v="Loreal"/>
    <s v="Mevcut Müşteri"/>
    <s v="Yenileme"/>
    <s v="Hizmet"/>
    <s v="Bakım ve Destek Hizmeti"/>
    <s v="Diğer"/>
    <s v="Univera Satış"/>
    <s v="Saha Satış"/>
    <s v="Yurt İçi"/>
    <s v="Türkiye"/>
    <s v="Merkez"/>
  </r>
  <r>
    <s v="128422a7"/>
    <d v="2025-11-14T00:00:00"/>
    <x v="494"/>
    <s v="Q1"/>
    <x v="2"/>
    <x v="1"/>
    <s v="İptal"/>
    <s v="EFES KAZAKHSTAN JSC FE"/>
    <s v="EH.05.001"/>
    <s v="EnRoute Panorama - Yazılım Geliştirme Hizmeti"/>
    <s v="Univera - Efes Kazakistan"/>
    <x v="19"/>
    <s v="Enroute"/>
    <s v="Enroute"/>
    <n v="400"/>
    <s v="USD"/>
    <n v="-4.18"/>
    <s v="K/Gün"/>
    <n v="1672"/>
    <s v="USD"/>
    <n v="0"/>
    <s v="USD"/>
    <n v="-70745.33"/>
    <s v="TRY"/>
    <n v="70745.33"/>
    <s v="TRY"/>
    <n v="1000002556"/>
    <m/>
    <m/>
    <s v="Efes International"/>
    <s v="Mevcut Müşteri"/>
    <s v="Yeni Satış"/>
    <s v="Hizmet"/>
    <s v="Yazılım Geliştirme"/>
    <s v="Diğer"/>
    <s v="Univera Satış"/>
    <s v="Saha Satış"/>
    <s v="Yurt Dışı"/>
    <s v="Kazakistan"/>
    <s v="Merkez"/>
  </r>
  <r>
    <s v="55ca85e0"/>
    <d v="2025-11-14T00:00:00"/>
    <x v="494"/>
    <s v="Q1"/>
    <x v="2"/>
    <x v="1"/>
    <s v="İptal"/>
    <s v="EFES KAZAKHSTAN JSC FE"/>
    <s v="EH.05.001"/>
    <s v="EnRoute Panorama - Yazılım Geliştirme Hizmeti"/>
    <s v="Univera - Efes Kazakistan"/>
    <x v="19"/>
    <s v="Enroute"/>
    <s v="Enroute"/>
    <n v="400"/>
    <s v="USD"/>
    <n v="-9.19"/>
    <s v="K/Gün"/>
    <n v="3676"/>
    <s v="USD"/>
    <n v="0"/>
    <s v="USD"/>
    <n v="-155538.18"/>
    <s v="TRY"/>
    <n v="155538.18"/>
    <s v="TRY"/>
    <n v="1000002555"/>
    <m/>
    <m/>
    <s v="Efes International"/>
    <s v="Mevcut Müşteri"/>
    <s v="Yeni Satış"/>
    <s v="Hizmet"/>
    <s v="Yazılım Geliştirme"/>
    <s v="Diğer"/>
    <s v="Univera Satış"/>
    <s v="Saha Satış"/>
    <s v="Yurt Dışı"/>
    <s v="Kazakistan"/>
    <s v="Merkez"/>
  </r>
  <r>
    <s v="46f2a035"/>
    <d v="2025-11-14T00:00:00"/>
    <x v="494"/>
    <s v="Q1"/>
    <x v="2"/>
    <x v="1"/>
    <s v="İptal"/>
    <s v="EFES KAZAKHSTAN JSC FE"/>
    <s v="EH.05.001"/>
    <s v="EnRoute Panorama - Yazılım Geliştirme Hizmeti"/>
    <s v="Univera - Efes Kazakistan"/>
    <x v="19"/>
    <s v="Enroute"/>
    <s v="Enroute"/>
    <n v="400"/>
    <s v="USD"/>
    <n v="-16.829999999999998"/>
    <s v="K/Gün"/>
    <n v="6732"/>
    <s v="USD"/>
    <n v="0"/>
    <s v="USD"/>
    <n v="-284843.03999999998"/>
    <s v="TRY"/>
    <n v="284843.03999999998"/>
    <s v="TRY"/>
    <n v="1000002557"/>
    <m/>
    <m/>
    <s v="Efes International"/>
    <s v="Mevcut Müşteri"/>
    <s v="Yeni Satış"/>
    <s v="Hizmet"/>
    <s v="Yazılım Geliştirme"/>
    <s v="Diğer"/>
    <s v="Univera Satış"/>
    <s v="Saha Satış"/>
    <s v="Yurt Dışı"/>
    <s v="Kazakistan"/>
    <s v="Merkez"/>
  </r>
  <r>
    <s v="f129de69"/>
    <d v="2025-11-14T00:00:00"/>
    <x v="494"/>
    <s v="Q1"/>
    <x v="2"/>
    <x v="1"/>
    <s v="İptal"/>
    <s v="EFES KAZAKHSTAN JSC FE"/>
    <s v="EH.05.001"/>
    <s v="EnRoute Panorama - Yazılım Geliştirme Hizmeti"/>
    <s v="Univera - Efes Kazakistan"/>
    <x v="19"/>
    <s v="Enroute"/>
    <s v="Enroute"/>
    <n v="400"/>
    <s v="USD"/>
    <n v="-4"/>
    <s v="K/Gün"/>
    <n v="1600"/>
    <s v="USD"/>
    <n v="0"/>
    <s v="USD"/>
    <n v="-67698.880000000005"/>
    <s v="TRY"/>
    <n v="67698.880000000005"/>
    <s v="TRY"/>
    <n v="1000002554"/>
    <m/>
    <m/>
    <s v="Efes International"/>
    <s v="Mevcut Müşteri"/>
    <s v="Yeni Satış"/>
    <s v="Hizmet"/>
    <s v="Yazılım Geliştirme"/>
    <s v="Diğer"/>
    <s v="Univera Satış"/>
    <s v="Saha Satış"/>
    <s v="Yurt Dışı"/>
    <s v="Kazakistan"/>
    <s v="Merkez"/>
  </r>
  <r>
    <s v="bfd4fb98"/>
    <d v="2025-12-09T00:00:00"/>
    <x v="494"/>
    <s v="Q1"/>
    <x v="2"/>
    <x v="1"/>
    <s v="İptal"/>
    <s v="EFES KAZAKHSTAN JSC FE"/>
    <s v="EH.05.001"/>
    <s v="EnRoute Panorama - Yazılım Geliştirme Hizmeti"/>
    <s v="Univera - Efes Kazakistan"/>
    <x v="19"/>
    <s v="Enroute"/>
    <s v="Enroute"/>
    <n v="400"/>
    <s v="USD"/>
    <n v="-4"/>
    <s v="K/Gün"/>
    <n v="1600"/>
    <s v="USD"/>
    <n v="0"/>
    <s v="USD"/>
    <n v="-68182.240000000005"/>
    <s v="TRY"/>
    <n v="68182.240000000005"/>
    <s v="TRY"/>
    <n v="1000003183"/>
    <m/>
    <m/>
    <s v="Efes International"/>
    <s v="Mevcut Müşteri"/>
    <s v="Yeni Satış"/>
    <s v="Hizmet"/>
    <s v="Yazılım Geliştirme"/>
    <s v="Diğer"/>
    <s v="Univera Satış"/>
    <s v="Saha Satış"/>
    <s v="Yurt Dışı"/>
    <s v="Kazakistan"/>
    <s v="Merkez"/>
  </r>
  <r>
    <s v="9fa84882"/>
    <d v="2026-02-16T00:00:00"/>
    <x v="494"/>
    <s v="Q1"/>
    <x v="2"/>
    <x v="1"/>
    <s v="Kapalı"/>
    <s v="EFES KAZAKHSTAN JSC FE"/>
    <s v="EH.05.001"/>
    <s v="EnRoute Panorama - Yazılım Geliştirme Hizmeti"/>
    <s v="Univera - Efes Kazakistan"/>
    <x v="19"/>
    <s v="Enroute"/>
    <s v="Enroute"/>
    <n v="565"/>
    <s v="USD"/>
    <n v="4"/>
    <s v="K/Gün"/>
    <n v="2260"/>
    <s v="USD"/>
    <n v="0"/>
    <s v="USD"/>
    <n v="98946.64"/>
    <s v="TRY"/>
    <n v="98946.64"/>
    <s v="TRY"/>
    <n v="1000004837"/>
    <m/>
    <m/>
    <s v="Efes International"/>
    <s v="Mevcut Müşteri"/>
    <s v="Yeni Satış"/>
    <s v="Hizmet"/>
    <s v="Yazılım Geliştirme"/>
    <s v="Diğer"/>
    <s v="Univera Satış"/>
    <s v="Saha Satış"/>
    <s v="Yurt Dışı"/>
    <s v="Kazakistan"/>
    <s v="Merkez"/>
  </r>
  <r>
    <s v="710c9b08"/>
    <d v="2026-02-16T00:00:00"/>
    <x v="494"/>
    <s v="Q1"/>
    <x v="2"/>
    <x v="1"/>
    <s v="Kapalı"/>
    <s v="EFES KAZAKHSTAN JSC FE"/>
    <s v="EH.05.001"/>
    <s v="EnRoute Panorama - Yazılım Geliştirme Hizmeti"/>
    <s v="Univera - Efes Kazakistan"/>
    <x v="19"/>
    <s v="Enroute"/>
    <s v="Enroute"/>
    <n v="565"/>
    <s v="USD"/>
    <n v="4"/>
    <s v="K/Gün"/>
    <n v="2260"/>
    <s v="USD"/>
    <n v="0"/>
    <s v="USD"/>
    <n v="98946.64"/>
    <s v="TRY"/>
    <n v="98946.64"/>
    <s v="TRY"/>
    <n v="1000004835"/>
    <m/>
    <m/>
    <s v="Efes International"/>
    <s v="Mevcut Müşteri"/>
    <s v="Yeni Satış"/>
    <s v="Hizmet"/>
    <s v="Yazılım Geliştirme"/>
    <s v="Diğer"/>
    <s v="Univera Satış"/>
    <s v="Saha Satış"/>
    <s v="Yurt Dışı"/>
    <s v="Kazakistan"/>
    <s v="Merkez"/>
  </r>
  <r>
    <s v="6a2c3f41"/>
    <d v="2026-02-16T00:00:00"/>
    <x v="494"/>
    <s v="Q1"/>
    <x v="2"/>
    <x v="1"/>
    <s v="Kapalı"/>
    <s v="EFES KAZAKHSTAN JSC FE"/>
    <s v="EH.05.001"/>
    <s v="EnRoute Panorama - Yazılım Geliştirme Hizmeti"/>
    <s v="Univera - Efes Kazakistan"/>
    <x v="19"/>
    <s v="Enroute"/>
    <s v="Enroute"/>
    <n v="565"/>
    <s v="USD"/>
    <n v="9.19"/>
    <s v="K/Gün"/>
    <n v="5192.3500000000004"/>
    <s v="USD"/>
    <n v="0"/>
    <s v="USD"/>
    <n v="227329.91"/>
    <s v="TRY"/>
    <n v="227329.91"/>
    <s v="TRY"/>
    <n v="1000004833"/>
    <m/>
    <m/>
    <s v="Efes International"/>
    <s v="Mevcut Müşteri"/>
    <s v="Yeni Satış"/>
    <s v="Hizmet"/>
    <s v="Yazılım Geliştirme"/>
    <s v="Diğer"/>
    <s v="Univera Satış"/>
    <s v="Saha Satış"/>
    <s v="Yurt Dışı"/>
    <s v="Kazakistan"/>
    <s v="Merkez"/>
  </r>
  <r>
    <s v="5e17c9e2"/>
    <d v="2026-02-16T00:00:00"/>
    <x v="494"/>
    <s v="Q1"/>
    <x v="2"/>
    <x v="1"/>
    <s v="Kapalı"/>
    <s v="EFES KAZAKHSTAN JSC FE"/>
    <s v="EH.05.001"/>
    <s v="EnRoute Panorama - Yazılım Geliştirme Hizmeti"/>
    <s v="Univera - Efes Kazakistan"/>
    <x v="19"/>
    <s v="Enroute"/>
    <s v="Enroute"/>
    <n v="565"/>
    <s v="USD"/>
    <n v="4.18"/>
    <s v="K/Gün"/>
    <n v="2361.6999999999998"/>
    <s v="USD"/>
    <n v="0"/>
    <s v="USD"/>
    <n v="103399.24"/>
    <s v="TRY"/>
    <n v="103399.24"/>
    <s v="TRY"/>
    <n v="1000004831"/>
    <m/>
    <m/>
    <s v="Efes International"/>
    <s v="Mevcut Müşteri"/>
    <s v="Yeni Satış"/>
    <s v="Hizmet"/>
    <s v="Yazılım Geliştirme"/>
    <s v="Diğer"/>
    <s v="Univera Satış"/>
    <s v="Saha Satış"/>
    <s v="Yurt Dışı"/>
    <s v="Kazakistan"/>
    <s v="Merkez"/>
  </r>
  <r>
    <s v="41dbca8a"/>
    <d v="2026-02-16T00:00:00"/>
    <x v="494"/>
    <s v="Q1"/>
    <x v="2"/>
    <x v="1"/>
    <s v="Kapalı"/>
    <s v="EFES KAZAKHSTAN JSC FE"/>
    <s v="EH.05.001"/>
    <s v="EnRoute Panorama - Yazılım Geliştirme Hizmeti"/>
    <s v="Univera - Efes Kazakistan"/>
    <x v="19"/>
    <s v="Enroute"/>
    <s v="Enroute"/>
    <n v="565"/>
    <s v="USD"/>
    <n v="16.829999999999998"/>
    <s v="K/Gün"/>
    <n v="9508.9500000000007"/>
    <s v="USD"/>
    <n v="0"/>
    <s v="USD"/>
    <n v="416318"/>
    <s v="TRY"/>
    <n v="416318"/>
    <s v="TRY"/>
    <n v="1000004824"/>
    <m/>
    <m/>
    <s v="Efes International"/>
    <s v="Mevcut Müşteri"/>
    <s v="Yeni Satış"/>
    <s v="Hizmet"/>
    <s v="Yazılım Geliştirme"/>
    <s v="Diğer"/>
    <s v="Univera Satış"/>
    <s v="Saha Satış"/>
    <s v="Yurt Dışı"/>
    <s v="Kazakistan"/>
    <s v="Merkez"/>
  </r>
  <r>
    <s v="f2f3acd0"/>
    <d v="2026-02-24T00:00:00"/>
    <x v="494"/>
    <s v="Q1"/>
    <x v="2"/>
    <x v="1"/>
    <s v="Kapalı"/>
    <s v="ERVİN MEŞRUBAT SAN. VE TİC. LTD. ŞTİ."/>
    <s v="EH.02.001"/>
    <s v="EnRoute Panorama - Yazılım Bakımı, Yaşatma ve Merkezi Destek Hizmeti"/>
    <s v="Univera - Haribo"/>
    <x v="12"/>
    <s v="Enroute"/>
    <s v="Enroute"/>
    <n v="29000"/>
    <s v="TRY"/>
    <n v="1"/>
    <s v="Yıl"/>
    <n v="29000"/>
    <s v="TRY"/>
    <n v="0"/>
    <s v="TRY"/>
    <n v="29000"/>
    <s v="TRY"/>
    <n v="29000"/>
    <s v="TRY"/>
    <n v="1000004834"/>
    <m/>
    <m/>
    <s v="Haribo"/>
    <s v="Mevcut Müşteri"/>
    <s v="Yeni Satış"/>
    <s v="Hizmet"/>
    <s v="Bakım ve Destek Hizmeti"/>
    <s v="Key Account"/>
    <s v="Univera Satış"/>
    <s v="Saha Satış"/>
    <s v="Yurt İçi"/>
    <s v="Türkiye"/>
    <s v="Dist"/>
  </r>
  <r>
    <s v="f2f3acd0"/>
    <d v="2026-02-24T00:00:00"/>
    <x v="494"/>
    <s v="Q1"/>
    <x v="2"/>
    <x v="1"/>
    <s v="Kapalı"/>
    <s v="ERVİN MEŞRUBAT SAN. VE TİC. LTD. ŞTİ."/>
    <s v="EH.02.001"/>
    <s v="EnRoute Panorama - Yazılım Bakımı, Yaşatma ve Merkezi Destek Hizmeti"/>
    <s v="Univera - Haribo"/>
    <x v="12"/>
    <s v="Enroute"/>
    <s v="Enroute"/>
    <n v="29000"/>
    <s v="TRY"/>
    <n v="1"/>
    <s v="Yıl"/>
    <n v="29000"/>
    <s v="TRY"/>
    <n v="0"/>
    <s v="TRY"/>
    <n v="29000"/>
    <s v="TRY"/>
    <n v="29000"/>
    <s v="TRY"/>
    <n v="1000004834"/>
    <m/>
    <m/>
    <s v="Haribo"/>
    <s v="Mevcut Müşteri"/>
    <s v="Yeni Satış"/>
    <s v="Hizmet"/>
    <s v="Bakım ve Destek Hizmeti"/>
    <s v="Key Account"/>
    <s v="Univera Satış"/>
    <s v="Saha Satış"/>
    <s v="Yurt İçi"/>
    <s v="Türkiye"/>
    <s v="Dist"/>
  </r>
  <r>
    <s v="9ca1ced1"/>
    <d v="2026-02-23T00:00:00"/>
    <x v="494"/>
    <s v="Q1"/>
    <x v="2"/>
    <x v="1"/>
    <s v="Kapalı"/>
    <s v="Loreal Türkiye Kozmetik Tic. ve San. A.Ş."/>
    <s v="EH.02.001"/>
    <s v="EnRoute Panorama - Yazılım Bakımı, Yaşatma ve Merkezi Destek Hizmeti"/>
    <s v="Univera - Loreal Eczane"/>
    <x v="13"/>
    <s v="Enroute"/>
    <s v="Enterprise"/>
    <n v="537040"/>
    <s v="TRY"/>
    <n v="1"/>
    <s v="Yıl"/>
    <n v="537040"/>
    <s v="TRY"/>
    <s v="-"/>
    <s v="TRY"/>
    <n v="537040"/>
    <s v="TRY"/>
    <n v="-537040"/>
    <s v="TRY"/>
    <n v="1000004586"/>
    <m/>
    <m/>
    <s v="Loreal"/>
    <s v="Mevcut Müşteri"/>
    <s v="Yenileme"/>
    <s v="Hizmet"/>
    <s v="Bakım ve Destek Hizmeti"/>
    <s v="Diğer"/>
    <s v="Univera Satış"/>
    <s v="Saha Satış"/>
    <s v="Yurt İçi"/>
    <s v="Türkiye"/>
    <s v="Merkez"/>
  </r>
  <r>
    <s v="9ca1ced1"/>
    <d v="2026-02-23T00:00:00"/>
    <x v="494"/>
    <s v="Q1"/>
    <x v="2"/>
    <x v="1"/>
    <s v="Kapalı"/>
    <s v="Loreal Türkiye Kozmetik Tic. ve San. A.Ş."/>
    <s v="EH.02.001"/>
    <s v="EnRoute Panorama - Yazılım Bakımı, Yaşatma ve Merkezi Destek Hizmeti"/>
    <s v="Univera - Loreal Lux"/>
    <x v="13"/>
    <s v="Enroute"/>
    <s v="Enterprise"/>
    <n v="537040"/>
    <s v="TRY"/>
    <n v="1"/>
    <s v="Yıl"/>
    <n v="537040"/>
    <s v="TRY"/>
    <s v="-"/>
    <s v="TRY"/>
    <n v="537040"/>
    <s v="TRY"/>
    <n v="-537040"/>
    <s v="TRY"/>
    <n v="1000004586"/>
    <m/>
    <m/>
    <s v="Loreal"/>
    <s v="Mevcut Müşteri"/>
    <s v="Yenileme"/>
    <s v="Hizmet"/>
    <s v="Bakım ve Destek Hizmeti"/>
    <s v="Diğer"/>
    <s v="Univera Satış"/>
    <s v="Saha Satış"/>
    <s v="Yurt İçi"/>
    <s v="Türkiye"/>
    <s v="Merkez"/>
  </r>
  <r>
    <s v="9ca1ced1"/>
    <d v="2026-02-23T00:00:00"/>
    <x v="494"/>
    <s v="Q1"/>
    <x v="2"/>
    <x v="1"/>
    <s v="Kapalı"/>
    <s v="Loreal Türkiye Kozmetik Tic. ve San. A.Ş."/>
    <s v="EH.02.001"/>
    <s v="EnRoute Panorama - Yazılım Bakımı, Yaşatma ve Merkezi Destek Hizmeti"/>
    <s v="Univera - Loreal Tüketici"/>
    <x v="13"/>
    <s v="Enroute"/>
    <s v="Enterprise"/>
    <n v="537040"/>
    <s v="TRY"/>
    <n v="1"/>
    <s v="Yıl"/>
    <n v="537040"/>
    <s v="TRY"/>
    <s v="-"/>
    <s v="TRY"/>
    <n v="537040"/>
    <s v="TRY"/>
    <n v="-537040"/>
    <s v="TRY"/>
    <n v="1000004586"/>
    <m/>
    <m/>
    <s v="Loreal"/>
    <s v="Mevcut Müşteri"/>
    <s v="Yenileme"/>
    <s v="Hizmet"/>
    <s v="Bakım ve Destek Hizmeti"/>
    <s v="Diğer"/>
    <s v="Univera Satış"/>
    <s v="Saha Satış"/>
    <s v="Yurt İçi"/>
    <s v="Türkiye"/>
    <s v="Merkez"/>
  </r>
  <r>
    <s v="6c87590d"/>
    <d v="2026-02-02T00:00:00"/>
    <x v="494"/>
    <s v="Q1"/>
    <x v="2"/>
    <x v="0"/>
    <s v="İade"/>
    <s v="ROYAL CANIN TURKEY EVCİL HAYVAN ÜRÜNLERİ TİC. LTD. ŞTİ."/>
    <s v="EH.02.001"/>
    <s v="EnRoute Panorama - Yazılım Bakımı, Yaşatma ve Merkezi Destek Hizmeti"/>
    <s v="Univera - Royal Canin"/>
    <x v="12"/>
    <s v="Enroute"/>
    <s v="Enterprise"/>
    <n v="5390"/>
    <s v="TRY"/>
    <n v="-1"/>
    <s v="Yıl"/>
    <n v="-5390"/>
    <s v="TRY"/>
    <n v="0"/>
    <s v="TRY"/>
    <n v="-5390"/>
    <s v="TRY"/>
    <n v="-5390"/>
    <s v="TRY"/>
    <n v="1000004485"/>
    <m/>
    <m/>
    <s v="Royal Canin"/>
    <s v="Mevcut Müşteri"/>
    <s v="Yeni Satış"/>
    <s v="Hizmet"/>
    <s v="Bakım ve Destek Hizmeti"/>
    <s v="Diğer"/>
    <s v="Univera Satış"/>
    <s v="Saha Satış"/>
    <s v="Yurt İçi"/>
    <s v="Türkiye"/>
    <s v="Merkez"/>
  </r>
  <r>
    <s v="3e7d9b7b"/>
    <d v="2026-02-24T00:00:00"/>
    <x v="494"/>
    <s v="Q1"/>
    <x v="2"/>
    <x v="1"/>
    <s v="Kapalı"/>
    <s v="Şenpiliç Gıda Sanayi A.Ş."/>
    <s v="EH.02.001"/>
    <s v="EnRoute Panorama - Yazılım Bakımı, Yaşatma ve Merkezi Destek Hizmeti"/>
    <s v="Univera - Şen Piliç"/>
    <x v="19"/>
    <s v="Enroute"/>
    <s v="Enroute"/>
    <n v="980638.71999999997"/>
    <s v="TRY"/>
    <n v="1"/>
    <s v="Yıl"/>
    <n v="980638.71999999997"/>
    <s v="TRY"/>
    <n v="0"/>
    <s v="TRY"/>
    <n v="980638.71999999997"/>
    <s v="TRY"/>
    <n v="980638.71999999997"/>
    <s v="TRY"/>
    <n v="1000004850"/>
    <m/>
    <m/>
    <s v="Şen Piliç"/>
    <s v="Mevcut Müşteri"/>
    <s v="Yeni Satış"/>
    <s v="Hizmet"/>
    <s v="Bakım ve Destek Hizmeti"/>
    <s v="Key Account"/>
    <s v="Univera Satış"/>
    <s v="Saha Satış"/>
    <s v="Yurt İçi"/>
    <s v="Türkiye"/>
    <s v="Merkez"/>
  </r>
  <r>
    <s v="17a36ca9"/>
    <d v="2026-02-23T00:00:00"/>
    <x v="494"/>
    <s v="Q1"/>
    <x v="2"/>
    <x v="1"/>
    <s v="Kapalı"/>
    <s v="BROWN FORMAN İÇKİ TİC. LTD. ŞTİ."/>
    <s v="EH.03.003"/>
    <s v="EnRoute Panorama - Uzman Destek Hizmeti"/>
    <s v="Univera - Brown Forman"/>
    <x v="12"/>
    <s v="Enroute"/>
    <s v="Enroute"/>
    <n v="182000"/>
    <s v="TRY"/>
    <n v="3"/>
    <s v="Ay"/>
    <n v="546000"/>
    <s v="TRY"/>
    <n v="0"/>
    <s v="TRY"/>
    <n v="546000"/>
    <s v="TRY"/>
    <n v="546000"/>
    <s v="TRY"/>
    <n v="1000004823"/>
    <m/>
    <m/>
    <s v="Brown Forman"/>
    <s v="Mevcut Müşteri"/>
    <s v="Yenileme"/>
    <s v="Hizmet"/>
    <s v="Uzman Destek Hizmeti"/>
    <s v="Key Account"/>
    <s v="Univera Satış"/>
    <s v="Saha Satış"/>
    <s v="Yurt İçi"/>
    <s v="Türkiye"/>
    <s v="Merkez"/>
  </r>
  <r>
    <s v="e4656d49"/>
    <d v="2025-12-19T00:00:00"/>
    <x v="494"/>
    <s v="Q1"/>
    <x v="2"/>
    <x v="1"/>
    <s v="İptal"/>
    <s v="EFES KAZAKHSTAN JSC FE"/>
    <s v="EH.05.002"/>
    <s v="EnRoute Panorama - Rapor Geliştirme Hizmeti"/>
    <s v="Univera - Efes Kazakistan"/>
    <x v="19"/>
    <s v="Enroute"/>
    <s v="Enroute"/>
    <n v="400"/>
    <s v="USD"/>
    <n v="-0.5"/>
    <s v="K/Gün"/>
    <n v="200"/>
    <s v="USD"/>
    <n v="0"/>
    <s v="USD"/>
    <n v="-8559.9"/>
    <s v="TRY"/>
    <n v="8559.9"/>
    <s v="TRY"/>
    <n v="1000003439"/>
    <m/>
    <m/>
    <s v="Efes International"/>
    <s v="Mevcut Müşteri"/>
    <s v="Yeni Satış"/>
    <s v="Hizmet"/>
    <s v="Rapor Geliştirme"/>
    <s v="Diğer"/>
    <s v="Univera Satış"/>
    <s v="Saha Satış"/>
    <s v="Yurt Dışı"/>
    <s v="Kazakistan"/>
    <s v="Merkez"/>
  </r>
  <r>
    <s v="e4656d49"/>
    <d v="2025-12-19T00:00:00"/>
    <x v="494"/>
    <s v="Q1"/>
    <x v="2"/>
    <x v="1"/>
    <s v="İptal"/>
    <s v="EFES KAZAKHSTAN JSC FE"/>
    <s v="EH.05.002"/>
    <s v="EnRoute Panorama - Rapor Geliştirme Hizmeti"/>
    <s v="Univera - Efes Kazakistan"/>
    <x v="19"/>
    <s v="Enroute"/>
    <s v="Enroute"/>
    <n v="400"/>
    <s v="USD"/>
    <n v="-0.5"/>
    <s v="K/Gün"/>
    <n v="200"/>
    <s v="USD"/>
    <n v="0"/>
    <s v="USD"/>
    <n v="-8559.9"/>
    <s v="TRY"/>
    <n v="8559.9"/>
    <s v="TRY"/>
    <n v="1000003439"/>
    <m/>
    <m/>
    <s v="Efes International"/>
    <s v="Mevcut Müşteri"/>
    <s v="Yeni Satış"/>
    <s v="Hizmet"/>
    <s v="Rapor Geliştirme"/>
    <s v="Diğer"/>
    <s v="Univera Satış"/>
    <s v="Saha Satış"/>
    <s v="Yurt Dışı"/>
    <s v="Kazakistan"/>
    <s v="Merkez"/>
  </r>
  <r>
    <s v="5be931b0"/>
    <d v="2026-02-16T00:00:00"/>
    <x v="494"/>
    <s v="Q1"/>
    <x v="2"/>
    <x v="1"/>
    <s v="Kapalı"/>
    <s v="EFES KAZAKHSTAN JSC FE"/>
    <s v="EH.05.002"/>
    <s v="EnRoute Panorama - Rapor Geliştirme Hizmeti"/>
    <s v="Univera - Efes Kazakistan"/>
    <x v="19"/>
    <s v="Enroute"/>
    <s v="Enroute"/>
    <n v="565"/>
    <s v="USD"/>
    <n v="0.5"/>
    <s v="K/Gün"/>
    <n v="282.5"/>
    <s v="USD"/>
    <n v="0"/>
    <s v="USD"/>
    <n v="12368.33"/>
    <s v="TRY"/>
    <n v="12368.33"/>
    <s v="TRY"/>
    <n v="1000004830"/>
    <m/>
    <m/>
    <s v="Efes International"/>
    <s v="Mevcut Müşteri"/>
    <s v="Yeni Satış"/>
    <s v="Hizmet"/>
    <s v="Rapor Geliştirme"/>
    <s v="Diğer"/>
    <s v="Univera Satış"/>
    <s v="Saha Satış"/>
    <s v="Yurt Dışı"/>
    <s v="Kazakistan"/>
    <s v="Merkez"/>
  </r>
  <r>
    <s v="128422a7"/>
    <d v="2025-11-14T00:00:00"/>
    <x v="494"/>
    <s v="Q1"/>
    <x v="2"/>
    <x v="1"/>
    <s v="İptal"/>
    <s v="EFES KAZAKHSTAN JSC FE"/>
    <s v="EH.01.001"/>
    <s v="EnRoute Panorama - Proje ve Ürün Yönetimi Danışmanlığı Hizmeti"/>
    <s v="Univera - Efes Kazakistan"/>
    <x v="19"/>
    <s v="Enroute"/>
    <s v="Enroute"/>
    <n v="400"/>
    <s v="USD"/>
    <n v="-1"/>
    <s v="K/Gün"/>
    <n v="400"/>
    <s v="USD"/>
    <n v="0"/>
    <s v="USD"/>
    <n v="-16924.72"/>
    <s v="TRY"/>
    <n v="16924.72"/>
    <s v="TRY"/>
    <n v="1000002556"/>
    <m/>
    <m/>
    <s v="Efes International"/>
    <s v="Mevcut Müşteri"/>
    <s v="Yeni Satış"/>
    <s v="Hizmet"/>
    <s v="Proje Yönetimi ve Danışmanlık"/>
    <s v="Diğer"/>
    <s v="Univera Satış"/>
    <s v="Saha Satış"/>
    <s v="Yurt Dışı"/>
    <s v="Kazakistan"/>
    <s v="Merkez"/>
  </r>
  <r>
    <s v="55ca85e0"/>
    <d v="2025-11-14T00:00:00"/>
    <x v="494"/>
    <s v="Q1"/>
    <x v="2"/>
    <x v="1"/>
    <s v="İptal"/>
    <s v="EFES KAZAKHSTAN JSC FE"/>
    <s v="EH.01.001"/>
    <s v="EnRoute Panorama - Proje ve Ürün Yönetimi Danışmanlığı Hizmeti"/>
    <s v="Univera - Efes Kazakistan"/>
    <x v="19"/>
    <s v="Enroute"/>
    <s v="Enroute"/>
    <n v="400"/>
    <s v="USD"/>
    <n v="-1"/>
    <s v="K/Gün"/>
    <n v="400"/>
    <s v="USD"/>
    <n v="0"/>
    <s v="USD"/>
    <n v="-16924.72"/>
    <s v="TRY"/>
    <n v="16924.72"/>
    <s v="TRY"/>
    <n v="1000002555"/>
    <m/>
    <m/>
    <s v="Efes International"/>
    <s v="Mevcut Müşteri"/>
    <s v="Yeni Satış"/>
    <s v="Hizmet"/>
    <s v="Proje Yönetimi ve Danışmanlık"/>
    <s v="Diğer"/>
    <s v="Univera Satış"/>
    <s v="Saha Satış"/>
    <s v="Yurt Dışı"/>
    <s v="Kazakistan"/>
    <s v="Merkez"/>
  </r>
  <r>
    <s v="46f2a035"/>
    <d v="2025-11-14T00:00:00"/>
    <x v="494"/>
    <s v="Q1"/>
    <x v="2"/>
    <x v="1"/>
    <s v="İptal"/>
    <s v="EFES KAZAKHSTAN JSC FE"/>
    <s v="EH.01.001"/>
    <s v="EnRoute Panorama - Proje ve Ürün Yönetimi Danışmanlığı Hizmeti"/>
    <s v="Univera - Efes Kazakistan"/>
    <x v="19"/>
    <s v="Enroute"/>
    <s v="Enroute"/>
    <n v="400"/>
    <s v="USD"/>
    <n v="-1"/>
    <s v="K/Gün"/>
    <n v="400"/>
    <s v="USD"/>
    <n v="0"/>
    <s v="USD"/>
    <n v="-16924.72"/>
    <s v="TRY"/>
    <n v="16924.72"/>
    <s v="TRY"/>
    <n v="1000002557"/>
    <m/>
    <m/>
    <s v="Efes International"/>
    <s v="Mevcut Müşteri"/>
    <s v="Yeni Satış"/>
    <s v="Hizmet"/>
    <s v="Proje Yönetimi ve Danışmanlık"/>
    <s v="Diğer"/>
    <s v="Univera Satış"/>
    <s v="Saha Satış"/>
    <s v="Yurt Dışı"/>
    <s v="Kazakistan"/>
    <s v="Merkez"/>
  </r>
  <r>
    <s v="f129de69"/>
    <d v="2025-11-14T00:00:00"/>
    <x v="494"/>
    <s v="Q1"/>
    <x v="2"/>
    <x v="1"/>
    <s v="İptal"/>
    <s v="EFES KAZAKHSTAN JSC FE"/>
    <s v="EH.01.001"/>
    <s v="EnRoute Panorama - Proje ve Ürün Yönetimi Danışmanlığı Hizmeti"/>
    <s v="Univera - Efes Kazakistan"/>
    <x v="19"/>
    <s v="Enroute"/>
    <s v="Enroute"/>
    <n v="400"/>
    <s v="USD"/>
    <n v="-2"/>
    <s v="K/Gün"/>
    <n v="800"/>
    <s v="USD"/>
    <n v="0"/>
    <s v="USD"/>
    <n v="-33849.440000000002"/>
    <s v="TRY"/>
    <n v="33849.440000000002"/>
    <s v="TRY"/>
    <n v="1000002554"/>
    <m/>
    <m/>
    <s v="Efes International"/>
    <s v="Mevcut Müşteri"/>
    <s v="Yeni Satış"/>
    <s v="Hizmet"/>
    <s v="Proje Yönetimi ve Danışmanlık"/>
    <s v="Diğer"/>
    <s v="Univera Satış"/>
    <s v="Saha Satış"/>
    <s v="Yurt Dışı"/>
    <s v="Kazakistan"/>
    <s v="Merkez"/>
  </r>
  <r>
    <s v="bfd4fb98"/>
    <d v="2025-12-09T00:00:00"/>
    <x v="494"/>
    <s v="Q1"/>
    <x v="2"/>
    <x v="1"/>
    <s v="İptal"/>
    <s v="EFES KAZAKHSTAN JSC FE"/>
    <s v="EH.01.001"/>
    <s v="EnRoute Panorama - Proje ve Ürün Yönetimi Danışmanlığı Hizmeti"/>
    <s v="Univera - Efes Kazakistan"/>
    <x v="19"/>
    <s v="Enroute"/>
    <s v="Enroute"/>
    <n v="400"/>
    <s v="USD"/>
    <n v="-2"/>
    <s v="K/Gün"/>
    <n v="800"/>
    <s v="USD"/>
    <n v="0"/>
    <s v="USD"/>
    <n v="-34091.120000000003"/>
    <s v="TRY"/>
    <n v="34091.120000000003"/>
    <s v="TRY"/>
    <n v="1000003183"/>
    <m/>
    <m/>
    <s v="Efes International"/>
    <s v="Mevcut Müşteri"/>
    <s v="Yeni Satış"/>
    <s v="Hizmet"/>
    <s v="Proje Yönetimi ve Danışmanlık"/>
    <s v="Diğer"/>
    <s v="Univera Satış"/>
    <s v="Saha Satış"/>
    <s v="Yurt Dışı"/>
    <s v="Kazakistan"/>
    <s v="Merkez"/>
  </r>
  <r>
    <s v="9fa84882"/>
    <d v="2026-02-16T00:00:00"/>
    <x v="494"/>
    <s v="Q1"/>
    <x v="2"/>
    <x v="1"/>
    <s v="Kapalı"/>
    <s v="EFES KAZAKHSTAN JSC FE"/>
    <s v="EH.01.001"/>
    <s v="EnRoute Panorama - Proje ve Ürün Yönetimi Danışmanlığı Hizmeti"/>
    <s v="Univera - Efes Kazakistan"/>
    <x v="19"/>
    <s v="Enroute"/>
    <s v="Enroute"/>
    <n v="610"/>
    <s v="USD"/>
    <n v="2"/>
    <s v="K/Gün"/>
    <n v="1220"/>
    <s v="USD"/>
    <n v="0"/>
    <s v="USD"/>
    <n v="53413.67"/>
    <s v="TRY"/>
    <n v="53413.67"/>
    <s v="TRY"/>
    <n v="1000004837"/>
    <m/>
    <m/>
    <s v="Efes International"/>
    <s v="Mevcut Müşteri"/>
    <s v="Yeni Satış"/>
    <s v="Hizmet"/>
    <s v="Proje Yönetimi ve Danışmanlık"/>
    <s v="Diğer"/>
    <s v="Univera Satış"/>
    <s v="Saha Satış"/>
    <s v="Yurt Dışı"/>
    <s v="Kazakistan"/>
    <s v="Merkez"/>
  </r>
  <r>
    <s v="710c9b08"/>
    <d v="2026-02-16T00:00:00"/>
    <x v="494"/>
    <s v="Q1"/>
    <x v="2"/>
    <x v="1"/>
    <s v="Kapalı"/>
    <s v="EFES KAZAKHSTAN JSC FE"/>
    <s v="EH.01.001"/>
    <s v="EnRoute Panorama - Proje ve Ürün Yönetimi Danışmanlığı Hizmeti"/>
    <s v="Univera - Efes Kazakistan"/>
    <x v="19"/>
    <s v="Enroute"/>
    <s v="Enroute"/>
    <n v="610"/>
    <s v="USD"/>
    <n v="2"/>
    <s v="K/Gün"/>
    <n v="1220"/>
    <s v="USD"/>
    <n v="0"/>
    <s v="USD"/>
    <n v="53413.67"/>
    <s v="TRY"/>
    <n v="53413.67"/>
    <s v="TRY"/>
    <n v="1000004835"/>
    <m/>
    <m/>
    <s v="Efes International"/>
    <s v="Mevcut Müşteri"/>
    <s v="Yeni Satış"/>
    <s v="Hizmet"/>
    <s v="Proje Yönetimi ve Danışmanlık"/>
    <s v="Diğer"/>
    <s v="Univera Satış"/>
    <s v="Saha Satış"/>
    <s v="Yurt Dışı"/>
    <s v="Kazakistan"/>
    <s v="Merkez"/>
  </r>
  <r>
    <s v="6a2c3f41"/>
    <d v="2026-02-16T00:00:00"/>
    <x v="494"/>
    <s v="Q1"/>
    <x v="2"/>
    <x v="1"/>
    <s v="Kapalı"/>
    <s v="EFES KAZAKHSTAN JSC FE"/>
    <s v="EH.01.001"/>
    <s v="EnRoute Panorama - Proje ve Ürün Yönetimi Danışmanlığı Hizmeti"/>
    <s v="Univera - Efes Kazakistan"/>
    <x v="19"/>
    <s v="Enroute"/>
    <s v="Enroute"/>
    <n v="610"/>
    <s v="USD"/>
    <n v="1"/>
    <s v="K/Gün"/>
    <n v="610"/>
    <s v="USD"/>
    <n v="0"/>
    <s v="USD"/>
    <n v="26706.84"/>
    <s v="TRY"/>
    <n v="26706.84"/>
    <s v="TRY"/>
    <n v="1000004833"/>
    <m/>
    <m/>
    <s v="Efes International"/>
    <s v="Mevcut Müşteri"/>
    <s v="Yeni Satış"/>
    <s v="Hizmet"/>
    <s v="Proje Yönetimi ve Danışmanlık"/>
    <s v="Diğer"/>
    <s v="Univera Satış"/>
    <s v="Saha Satış"/>
    <s v="Yurt Dışı"/>
    <s v="Kazakistan"/>
    <s v="Merkez"/>
  </r>
  <r>
    <s v="5e17c9e2"/>
    <d v="2026-02-16T00:00:00"/>
    <x v="494"/>
    <s v="Q1"/>
    <x v="2"/>
    <x v="1"/>
    <s v="Kapalı"/>
    <s v="EFES KAZAKHSTAN JSC FE"/>
    <s v="EH.01.001"/>
    <s v="EnRoute Panorama - Proje ve Ürün Yönetimi Danışmanlığı Hizmeti"/>
    <s v="Univera - Efes Kazakistan"/>
    <x v="19"/>
    <s v="Enroute"/>
    <s v="Enroute"/>
    <n v="610"/>
    <s v="USD"/>
    <n v="1"/>
    <s v="K/Gün"/>
    <n v="610"/>
    <s v="USD"/>
    <n v="0"/>
    <s v="USD"/>
    <n v="26706.84"/>
    <s v="TRY"/>
    <n v="26706.84"/>
    <s v="TRY"/>
    <n v="1000004831"/>
    <m/>
    <m/>
    <s v="Efes International"/>
    <s v="Mevcut Müşteri"/>
    <s v="Yeni Satış"/>
    <s v="Hizmet"/>
    <s v="Proje Yönetimi ve Danışmanlık"/>
    <s v="Diğer"/>
    <s v="Univera Satış"/>
    <s v="Saha Satış"/>
    <s v="Yurt Dışı"/>
    <s v="Kazakistan"/>
    <s v="Merkez"/>
  </r>
  <r>
    <s v="41dbca8a"/>
    <d v="2026-02-16T00:00:00"/>
    <x v="494"/>
    <s v="Q1"/>
    <x v="2"/>
    <x v="1"/>
    <s v="Kapalı"/>
    <s v="EFES KAZAKHSTAN JSC FE"/>
    <s v="EH.01.001"/>
    <s v="EnRoute Panorama - Proje ve Ürün Yönetimi Danışmanlığı Hizmeti"/>
    <s v="Univera - Efes Kazakistan"/>
    <x v="19"/>
    <s v="Enroute"/>
    <s v="Enroute"/>
    <n v="610"/>
    <s v="USD"/>
    <n v="1"/>
    <s v="K/Gün"/>
    <n v="610"/>
    <s v="USD"/>
    <n v="0"/>
    <s v="USD"/>
    <n v="26706.84"/>
    <s v="TRY"/>
    <n v="26706.84"/>
    <s v="TRY"/>
    <n v="1000004824"/>
    <m/>
    <m/>
    <s v="Efes International"/>
    <s v="Mevcut Müşteri"/>
    <s v="Yeni Satış"/>
    <s v="Hizmet"/>
    <s v="Proje Yönetimi ve Danışmanlık"/>
    <s v="Diğer"/>
    <s v="Univera Satış"/>
    <s v="Saha Satış"/>
    <s v="Yurt Dışı"/>
    <s v="Kazakistan"/>
    <s v="Merkez"/>
  </r>
  <r>
    <s v="6c87590d"/>
    <d v="2026-02-02T00:00:00"/>
    <x v="494"/>
    <s v="Q1"/>
    <x v="2"/>
    <x v="0"/>
    <s v="İade"/>
    <s v="ROYAL CANIN TURKEY EVCİL HAYVAN ÜRÜNLERİ TİC. LTD. ŞTİ."/>
    <s v="EYS.01.014"/>
    <s v="EnRoute Panorama - Platform Back Office Kullanıcı Lisansı"/>
    <s v="Univera - Royal Canin"/>
    <x v="12"/>
    <s v="Enroute"/>
    <s v="Standart"/>
    <n v="24500"/>
    <s v="TRY"/>
    <n v="-3"/>
    <s v="Adet"/>
    <n v="-73500"/>
    <s v="TRY"/>
    <n v="0"/>
    <s v="TRY"/>
    <n v="-73500"/>
    <s v="TRY"/>
    <n v="-73500"/>
    <s v="TRY"/>
    <n v="1000004485"/>
    <m/>
    <m/>
    <s v="Royal Canin"/>
    <s v="Mevcut Müşteri"/>
    <s v="Yeni Satış"/>
    <s v="Lisans"/>
    <s v="Lisans Satışı"/>
    <s v="Diğer"/>
    <s v="Univera Satış"/>
    <s v="Saha Satış"/>
    <s v="Yurt İçi"/>
    <s v="Türkiye"/>
    <s v="Merkez"/>
  </r>
  <r>
    <s v="cba73667"/>
    <d v="2026-02-23T00:00:00"/>
    <x v="494"/>
    <s v="Q1"/>
    <x v="2"/>
    <x v="1"/>
    <s v="Kapalı"/>
    <s v="Loreal Türkiye Kozmetik Tic. ve San. A.Ş."/>
    <s v="EH.06.001"/>
    <s v="EnRoute Panorama - Hosting Hizmeti"/>
    <s v="Univera - Loreal"/>
    <x v="13"/>
    <s v="Hosting"/>
    <s v="Enroute"/>
    <n v="215833.3"/>
    <s v="TRY"/>
    <n v="3"/>
    <s v="Yıl"/>
    <n v="647500"/>
    <s v="TRY"/>
    <s v="-"/>
    <s v="TRY"/>
    <n v="647500"/>
    <s v="TRY"/>
    <n v="-647500"/>
    <s v="TRY"/>
    <n v="1000004592"/>
    <m/>
    <m/>
    <s v="Loreal"/>
    <s v="Mevcut Müşteri"/>
    <s v="Yenileme"/>
    <s v="Hizmet"/>
    <s v="Hosting"/>
    <s v="Diğer"/>
    <s v="Univera Satış"/>
    <s v="Saha Satış"/>
    <s v="Yurt İçi"/>
    <s v="Türkiye"/>
    <s v="Merkez"/>
  </r>
  <r>
    <s v="3bb374a0"/>
    <d v="2026-02-23T00:00:00"/>
    <x v="494"/>
    <s v="Q1"/>
    <x v="2"/>
    <x v="1"/>
    <s v="Kapalı"/>
    <s v="Loreal Türkiye Kozmetik Tic. ve San. A.Ş."/>
    <s v="EH.03.001"/>
    <s v="EnRoute Panorama - Çağrı Merkezi Hizmeti (MSD)"/>
    <s v="Univera - Loreal Eczane"/>
    <x v="13"/>
    <s v="Enroute"/>
    <s v="Enterprise"/>
    <n v="402780"/>
    <s v="TRY"/>
    <n v="1"/>
    <s v="Yıl"/>
    <n v="402780"/>
    <s v="TRY"/>
    <s v="-"/>
    <s v="TRY"/>
    <n v="402780"/>
    <s v="TRY"/>
    <n v="-402780"/>
    <s v="TRY"/>
    <n v="1000004587"/>
    <m/>
    <m/>
    <s v="Loreal"/>
    <s v="Mevcut Müşteri"/>
    <s v="Yenileme"/>
    <s v="Hizmet"/>
    <s v="Çağrı Merkezi"/>
    <s v="Diğer"/>
    <s v="Univera Satış"/>
    <s v="Saha Satış"/>
    <s v="Yurt İçi"/>
    <s v="Türkiye"/>
    <s v="Merkez"/>
  </r>
  <r>
    <s v="3bb374a0"/>
    <d v="2026-02-23T00:00:00"/>
    <x v="494"/>
    <s v="Q1"/>
    <x v="2"/>
    <x v="1"/>
    <s v="Kapalı"/>
    <s v="Loreal Türkiye Kozmetik Tic. ve San. A.Ş."/>
    <s v="EH.03.001"/>
    <s v="EnRoute Panorama - Çağrı Merkezi Hizmeti (MSD)"/>
    <s v="Univera - Loreal Kuaför"/>
    <x v="13"/>
    <s v="Enroute"/>
    <s v="Enterprise"/>
    <n v="402780"/>
    <s v="TRY"/>
    <n v="1"/>
    <s v="Yıl"/>
    <n v="402780"/>
    <s v="TRY"/>
    <s v="-"/>
    <s v="TRY"/>
    <n v="402780"/>
    <s v="TRY"/>
    <n v="-402780"/>
    <s v="TRY"/>
    <n v="1000004587"/>
    <m/>
    <m/>
    <s v="Loreal"/>
    <s v="Mevcut Müşteri"/>
    <s v="Yenileme"/>
    <s v="Hizmet"/>
    <s v="Çağrı Merkezi"/>
    <s v="Diğer"/>
    <s v="Univera Satış"/>
    <s v="Saha Satış"/>
    <s v="Yurt İçi"/>
    <s v="Türkiye"/>
    <s v="Merkez"/>
  </r>
  <r>
    <s v="3bb374a0"/>
    <d v="2026-02-23T00:00:00"/>
    <x v="494"/>
    <s v="Q1"/>
    <x v="2"/>
    <x v="1"/>
    <s v="Kapalı"/>
    <s v="Loreal Türkiye Kozmetik Tic. ve San. A.Ş."/>
    <s v="EH.03.001"/>
    <s v="EnRoute Panorama - Çağrı Merkezi Hizmeti (MSD)"/>
    <s v="Univera - Loreal Kuaför"/>
    <x v="13"/>
    <s v="Enroute"/>
    <s v="Enterprise"/>
    <n v="402780"/>
    <s v="TRY"/>
    <n v="1"/>
    <s v="Yıl"/>
    <n v="402780"/>
    <s v="TRY"/>
    <s v="-"/>
    <s v="TRY"/>
    <n v="402780"/>
    <s v="TRY"/>
    <n v="-402780"/>
    <s v="TRY"/>
    <n v="1000004587"/>
    <m/>
    <m/>
    <s v="Loreal"/>
    <s v="Mevcut Müşteri"/>
    <s v="Yenileme"/>
    <s v="Hizmet"/>
    <s v="Çağrı Merkezi"/>
    <s v="Diğer"/>
    <s v="Univera Satış"/>
    <s v="Saha Satış"/>
    <s v="Yurt İçi"/>
    <s v="Türkiye"/>
    <s v="Merkez"/>
  </r>
  <r>
    <s v="3e7d9b7b"/>
    <d v="2026-02-24T00:00:00"/>
    <x v="494"/>
    <s v="Q1"/>
    <x v="2"/>
    <x v="1"/>
    <s v="Kapalı"/>
    <s v="Şenpiliç Gıda Sanayi A.Ş."/>
    <s v="EH.03.001"/>
    <s v="EnRoute Panorama - Çağrı Merkezi Hizmeti (MSD)"/>
    <s v="Univera - Şen Piliç"/>
    <x v="19"/>
    <s v="Enroute"/>
    <s v="Enroute"/>
    <n v="496000.5"/>
    <s v="TRY"/>
    <n v="1"/>
    <s v="Yıl"/>
    <n v="496000.5"/>
    <s v="TRY"/>
    <n v="0"/>
    <s v="TRY"/>
    <n v="496000.5"/>
    <s v="TRY"/>
    <n v="496000.5"/>
    <s v="TRY"/>
    <n v="1000004850"/>
    <m/>
    <m/>
    <s v="Şen Piliç"/>
    <s v="Mevcut Müşteri"/>
    <s v="Yeni Satış"/>
    <s v="Hizmet"/>
    <s v="Çağrı Merkezi"/>
    <s v="Key Account"/>
    <s v="Univera Satış"/>
    <s v="Saha Satış"/>
    <s v="Yurt İçi"/>
    <s v="Türkiye"/>
    <s v="Merkez"/>
  </r>
  <r>
    <s v="127ab497"/>
    <d v="2026-02-25T00:00:00"/>
    <x v="495"/>
    <s v="Q1"/>
    <x v="2"/>
    <x v="1"/>
    <s v="Kapalı"/>
    <s v="DOĞUŞ ÇAY VE GIDA MADD.ÜRT.PAZ.İTH.İHR.A.Ş"/>
    <s v="QH.02.001"/>
    <s v="Quest Panorama - Yazılım Bakımı, Yaşatma ve Merkezi Destek Hizmeti"/>
    <s v="Univera - Doğuş Çay"/>
    <x v="12"/>
    <s v="Quest"/>
    <s v="Quest"/>
    <n v="796435"/>
    <s v="TRY"/>
    <n v="1"/>
    <s v="Yıl"/>
    <n v="796435"/>
    <s v="TRY"/>
    <n v="0"/>
    <s v="TRY"/>
    <n v="796435"/>
    <s v="TRY"/>
    <n v="796435"/>
    <s v="TRY"/>
    <n v="1000004886"/>
    <m/>
    <m/>
    <s v="Doğuş Çay"/>
    <s v="Mevcut Müşteri"/>
    <s v="Yenileme"/>
    <s v="Hizmet"/>
    <s v="Bakım ve Destek Hizmeti"/>
    <s v="Key Account"/>
    <s v="Univera Satış"/>
    <s v="Saha Satış"/>
    <s v="Yurt İçi"/>
    <s v="Türkiye"/>
    <s v="Merkez"/>
  </r>
  <r>
    <s v="1a81086a"/>
    <d v="2026-02-24T00:00:00"/>
    <x v="495"/>
    <s v="Q1"/>
    <x v="2"/>
    <x v="1"/>
    <s v="Kapalı"/>
    <s v="Haleon Tüketici Sağlığı A.Ş."/>
    <s v="EH.02.018"/>
    <s v="ENROUTE PANORAMA WEBCONNECTOR BAKIM HİZM"/>
    <s v="Univera - Haleon"/>
    <x v="18"/>
    <s v="Enroute"/>
    <s v="Web Connector"/>
    <n v="62210.38"/>
    <s v="TRY"/>
    <n v="1"/>
    <s v="Adet"/>
    <n v="62210.38"/>
    <s v="TRY"/>
    <n v="0"/>
    <s v="TRY"/>
    <n v="62210.38"/>
    <s v="TRY"/>
    <n v="62210.38"/>
    <s v="TRY"/>
    <n v="1000004859"/>
    <m/>
    <m/>
    <s v="GSK - Haleon"/>
    <s v="Mevcut Müşteri"/>
    <s v="Yenileme"/>
    <s v="Hizmet"/>
    <s v="Bakım ve Destek Hizmeti"/>
    <s v="Diğer"/>
    <s v="Univera Satış"/>
    <s v="Saha Satış"/>
    <s v="Yurt İçi"/>
    <s v="Türkiye"/>
    <s v="Merkez"/>
  </r>
  <r>
    <s v="7c28514f"/>
    <d v="2026-02-19T00:00:00"/>
    <x v="495"/>
    <s v="Q1"/>
    <x v="2"/>
    <x v="1"/>
    <s v="Kapalı"/>
    <s v="Altıparmak Gıda San. ve Tic. A.Ş."/>
    <s v="EY.03.001"/>
    <s v="ENROUTE PANORAMA PAAS LİSANSI (KİRALAMA HİZMETİ)"/>
    <s v="Univera - Altıparmak-Balparmak"/>
    <x v="18"/>
    <s v="Enroute"/>
    <s v="Enroute"/>
    <n v="56364.44"/>
    <s v="TRY"/>
    <n v="1"/>
    <s v="Adet"/>
    <n v="56364.44"/>
    <s v="TRY"/>
    <n v="0"/>
    <s v="TRY"/>
    <n v="56364.44"/>
    <s v="TRY"/>
    <n v="56364.44"/>
    <s v="TRY"/>
    <n v="1000004864"/>
    <m/>
    <m/>
    <s v="Balparmak"/>
    <s v="Mevcut Müşteri"/>
    <s v="Yenileme"/>
    <s v="Lisans"/>
    <s v="Lisans Kiralama"/>
    <s v="Diğer"/>
    <s v="Univera Satış"/>
    <s v="Saha Satış"/>
    <s v="Yurt İçi"/>
    <s v="Türkiye"/>
    <s v="Merkez"/>
  </r>
  <r>
    <s v="1a81086a"/>
    <d v="2026-02-24T00:00:00"/>
    <x v="495"/>
    <s v="Q1"/>
    <x v="2"/>
    <x v="1"/>
    <s v="Kapalı"/>
    <s v="Haleon Tüketici Sağlığı A.Ş."/>
    <s v="EH.02.004"/>
    <s v="EnRoute Panorama FundManager Module - Fon ve Bütçe Yönetimi Yazılım Bakımı Hizmeti"/>
    <s v="Univera - Haleon"/>
    <x v="18"/>
    <s v="Enroute"/>
    <s v="Enroute"/>
    <n v="48440.75"/>
    <s v="TRY"/>
    <n v="1"/>
    <s v="Adet"/>
    <n v="48440.75"/>
    <s v="TRY"/>
    <n v="0"/>
    <s v="TRY"/>
    <n v="48440.75"/>
    <s v="TRY"/>
    <n v="48440.75"/>
    <s v="TRY"/>
    <n v="1000004859"/>
    <m/>
    <m/>
    <s v="GSK - Haleon"/>
    <s v="Mevcut Müşteri"/>
    <s v="Yenileme"/>
    <s v="Hizmet"/>
    <s v="Bakım ve Destek Hizmeti"/>
    <s v="Diğer"/>
    <s v="Univera Satış"/>
    <s v="Saha Satış"/>
    <s v="Yurt İçi"/>
    <s v="Türkiye"/>
    <s v="Merkez"/>
  </r>
  <r>
    <s v="1a81086a"/>
    <d v="2026-02-24T00:00:00"/>
    <x v="495"/>
    <s v="Q1"/>
    <x v="2"/>
    <x v="1"/>
    <s v="Kapalı"/>
    <s v="Haleon Tüketici Sağlığı A.Ş."/>
    <s v="EH.02.001"/>
    <s v="EnRoute Panorama - Yazılım Bakımı, Yaşatma ve Merkezi Destek Hizmeti"/>
    <s v="Univera - Haleon"/>
    <x v="18"/>
    <s v="Enroute"/>
    <s v="Enroute"/>
    <n v="168831.04"/>
    <s v="TRY"/>
    <n v="1"/>
    <s v="Yıl"/>
    <n v="168831.04"/>
    <s v="TRY"/>
    <n v="0"/>
    <s v="TRY"/>
    <n v="168831.04"/>
    <s v="TRY"/>
    <n v="168831.04"/>
    <s v="TRY"/>
    <n v="1000004859"/>
    <m/>
    <m/>
    <s v="GSK - Haleon"/>
    <s v="Mevcut Müşteri"/>
    <s v="Yenileme"/>
    <s v="Hizmet"/>
    <s v="Bakım ve Destek Hizmeti"/>
    <s v="Diğer"/>
    <s v="Univera Satış"/>
    <s v="Saha Satış"/>
    <s v="Yurt İçi"/>
    <s v="Türkiye"/>
    <s v="Merkez"/>
  </r>
  <r>
    <s v="1a81086a"/>
    <d v="2026-02-24T00:00:00"/>
    <x v="495"/>
    <s v="Q1"/>
    <x v="2"/>
    <x v="1"/>
    <s v="Kapalı"/>
    <s v="Haleon Tüketici Sağlığı A.Ş."/>
    <s v="EH.03.006"/>
    <s v="EnRoute Panorama - Uzaktan Kurulum ve Eğitim Hizmeti"/>
    <s v="Univera - Haleon"/>
    <x v="18"/>
    <s v="Enroute"/>
    <s v="Enroute"/>
    <n v="14000"/>
    <s v="TRY"/>
    <n v="1"/>
    <s v="K/Gün"/>
    <n v="14000"/>
    <s v="TRY"/>
    <n v="0"/>
    <s v="TRY"/>
    <n v="14000"/>
    <s v="TRY"/>
    <n v="14000"/>
    <s v="TRY"/>
    <n v="1000004859"/>
    <m/>
    <m/>
    <s v="GSK - Haleon"/>
    <s v="Mevcut Müşteri"/>
    <s v="Yeni Satış"/>
    <s v="Hizmet"/>
    <s v="Kurulum ve Eğitim"/>
    <s v="Diğer"/>
    <s v="Univera Satış"/>
    <s v="Saha Satış"/>
    <s v="Yurt İçi"/>
    <s v="Türkiye"/>
    <s v="Merkez"/>
  </r>
  <r>
    <s v="649d4057"/>
    <d v="2026-02-25T00:00:00"/>
    <x v="495"/>
    <s v="Q1"/>
    <x v="2"/>
    <x v="1"/>
    <s v="Kapalı"/>
    <s v="DARDANEL DAĞITIM A.Ş."/>
    <s v="EH.06.001"/>
    <s v="EnRoute Panorama - Hosting Hizmeti"/>
    <s v="Univera - Dardanel"/>
    <x v="12"/>
    <s v="Hosting"/>
    <s v="Enroute"/>
    <n v="112060.16"/>
    <s v="TRY"/>
    <n v="1"/>
    <s v="Yıl"/>
    <n v="112060.16"/>
    <s v="TRY"/>
    <n v="0"/>
    <s v="TRY"/>
    <n v="112060.16"/>
    <s v="TRY"/>
    <n v="112060.16"/>
    <s v="TRY"/>
    <n v="1000004867"/>
    <m/>
    <m/>
    <s v="Dardanel"/>
    <s v="Mevcut Müşteri"/>
    <s v="Yenileme"/>
    <s v="Hizmet"/>
    <s v="Hosting"/>
    <s v="Diğer"/>
    <s v="Univera Satış"/>
    <s v="Saha Satış"/>
    <s v="Yurt İçi"/>
    <s v="Türkiye"/>
    <s v="Merkez"/>
  </r>
  <r>
    <s v="42efb717"/>
    <d v="2026-02-24T00:00:00"/>
    <x v="495"/>
    <s v="Q1"/>
    <x v="2"/>
    <x v="1"/>
    <s v="Kapalı"/>
    <s v="Haleon Tüketici Sağlığı A.Ş."/>
    <s v="EH.06.001"/>
    <s v="EnRoute Panorama - Hosting Hizmeti"/>
    <s v="Univera - Haleon"/>
    <x v="18"/>
    <s v="Hosting"/>
    <s v="Enroute"/>
    <n v="664559.84"/>
    <s v="TRY"/>
    <n v="1"/>
    <s v="Yıl"/>
    <n v="664559.84"/>
    <s v="TRY"/>
    <n v="0"/>
    <s v="TRY"/>
    <n v="664559.84"/>
    <s v="TRY"/>
    <n v="664559.84"/>
    <s v="TRY"/>
    <n v="1000004858"/>
    <m/>
    <m/>
    <s v="GSK - Haleon"/>
    <s v="Mevcut Müşteri"/>
    <s v="Yenileme"/>
    <s v="Hizmet"/>
    <s v="Hosting"/>
    <s v="Diğer"/>
    <s v="Univera Satış"/>
    <s v="Saha Satış"/>
    <s v="Yurt İçi"/>
    <s v="Türkiye"/>
    <s v="Merkez"/>
  </r>
  <r>
    <s v="84ae6044"/>
    <d v="2026-02-25T00:00:00"/>
    <x v="495"/>
    <s v="Q1"/>
    <x v="2"/>
    <x v="1"/>
    <s v="Kapalı"/>
    <s v="TCHIBO KAHVE MAMÜLLERİ DAĞ. VE PAZ. TİC. LTD. ŞTİ."/>
    <s v="EH.06.001"/>
    <s v="EnRoute Panorama - Hosting Hizmeti"/>
    <s v="Univera - Tchibo"/>
    <x v="12"/>
    <s v="Hosting"/>
    <s v="Enroute"/>
    <n v="99169.53"/>
    <s v="TRY"/>
    <n v="1"/>
    <s v="Yıl"/>
    <n v="99169.53"/>
    <s v="TRY"/>
    <n v="0"/>
    <s v="TRY"/>
    <n v="99169.53"/>
    <s v="TRY"/>
    <n v="99169.53"/>
    <s v="TRY"/>
    <n v="1000004869"/>
    <m/>
    <m/>
    <s v="Tchibo"/>
    <s v="Mevcut Müşteri"/>
    <s v="Yenileme"/>
    <s v="Hizmet"/>
    <s v="Hosting"/>
    <s v="Diğer"/>
    <s v="Univera Satış"/>
    <s v="Saha Satış"/>
    <s v="Yurt İçi"/>
    <s v="Türkiye"/>
    <s v="Merkez"/>
  </r>
  <r>
    <s v="1a81086a"/>
    <d v="2026-02-24T00:00:00"/>
    <x v="495"/>
    <s v="Q1"/>
    <x v="2"/>
    <x v="1"/>
    <s v="Kapalı"/>
    <s v="Haleon Tüketici Sağlığı A.Ş."/>
    <s v="EH.03.001"/>
    <s v="EnRoute Panorama - Çağrı Merkezi Hizmeti (MSD)"/>
    <s v="Univera - Haleon"/>
    <x v="18"/>
    <s v="Enroute"/>
    <s v="Enroute"/>
    <n v="23386.94"/>
    <s v="TRY"/>
    <n v="26"/>
    <s v="Yıl"/>
    <n v="608060.43999999994"/>
    <s v="TRY"/>
    <n v="0"/>
    <s v="TRY"/>
    <n v="608060.43999999994"/>
    <s v="TRY"/>
    <n v="608060.43999999994"/>
    <s v="TRY"/>
    <n v="1000004859"/>
    <m/>
    <m/>
    <s v="GSK - Haleon"/>
    <s v="Mevcut Müşteri"/>
    <s v="Yenileme"/>
    <s v="Hizmet"/>
    <s v="Çağrı Merkezi"/>
    <s v="Diğer"/>
    <s v="Univera Satış"/>
    <s v="Saha Satış"/>
    <s v="Yurt İçi"/>
    <s v="Türkiye"/>
    <s v="Merkez"/>
  </r>
  <r>
    <s v="c5cbd710"/>
    <d v="2026-02-26T00:00:00"/>
    <x v="496"/>
    <s v="Q1"/>
    <x v="2"/>
    <x v="1"/>
    <s v="Kapalı"/>
    <s v="Websis Yazılım ve Bilgisayar"/>
    <s v="UH.01.002"/>
    <s v="Unidox Kontör"/>
    <s v="Univera Kontör Satışı"/>
    <x v="21"/>
    <s v="E-Dönüşüm"/>
    <s v="Unidox"/>
    <n v="7.92"/>
    <s v="TRY"/>
    <n v="2000"/>
    <s v="Adet"/>
    <n v="15838"/>
    <s v="TRY"/>
    <n v="0"/>
    <s v="TRY"/>
    <n v="15838"/>
    <s v="TRY"/>
    <n v="-33330162"/>
    <s v="TRY"/>
    <n v="1000004908"/>
    <m/>
    <m/>
    <s v="Websis"/>
    <s v="Mevcut Müşteri"/>
    <s v="Yeni Satış"/>
    <s v="Kontor"/>
    <s v="Kontor Satışı"/>
    <s v="Diğer"/>
    <s v="Kanal Satış"/>
    <s v="Websis"/>
    <s v="Yurt İçi"/>
    <s v="Türkiye"/>
    <s v="Merkez"/>
  </r>
  <r>
    <s v="671ebfa6"/>
    <d v="2026-02-26T00:00:00"/>
    <x v="496"/>
    <s v="Q1"/>
    <x v="2"/>
    <x v="1"/>
    <s v="Kapalı"/>
    <s v="Bh Gıda Ve Tüketim Malları Turzim Tic Ltd Şti"/>
    <s v="UH.01.002"/>
    <s v="Unidox Kontör"/>
    <s v="Univera Kontör Satışı"/>
    <x v="23"/>
    <s v="E-Dönüşüm"/>
    <s v="Unidox"/>
    <n v="2.25"/>
    <s v="TRY"/>
    <n v="250000"/>
    <s v="Adet"/>
    <n v="562500"/>
    <s v="TRY"/>
    <n v="0"/>
    <s v="TRY"/>
    <n v="562500"/>
    <s v="TRY"/>
    <n v="562500"/>
    <s v="TRY"/>
    <n v="1000004917"/>
    <m/>
    <m/>
    <s v="BH Gıda"/>
    <s v="Yeni Müşteri"/>
    <s v="Yeni Satış"/>
    <s v="Kontor"/>
    <s v="Kontor Satışı"/>
    <s v="Diğer"/>
    <s v="Univera Satış"/>
    <s v="Saha Satış"/>
    <s v="Yurt İçi"/>
    <s v="Türkiye"/>
    <s v="Merkez"/>
  </r>
  <r>
    <s v="30c914bf"/>
    <d v="2026-02-26T00:00:00"/>
    <x v="496"/>
    <s v="Q1"/>
    <x v="2"/>
    <x v="1"/>
    <s v="Kapalı"/>
    <s v="UMRE İNŞAAT TARIM HAYVANCILIK TAŞIMACILIK MEDİKAL GIDA TEMİZLİK İTHALAT İHRACAT SAN.VE TİC.LTD.ŞTİ."/>
    <s v="UH.01.002"/>
    <s v="Unidox Kontör"/>
    <s v="Univera Kontör Satışı"/>
    <x v="23"/>
    <s v="E-Dönüşüm"/>
    <s v="Unidox"/>
    <n v="6.76"/>
    <s v="TRY"/>
    <n v="5000"/>
    <s v="Adet"/>
    <n v="33800"/>
    <s v="TRY"/>
    <n v="3800"/>
    <s v="TRY"/>
    <n v="30000"/>
    <s v="TRY"/>
    <n v="30000"/>
    <s v="TRY"/>
    <n v="1000004915"/>
    <m/>
    <m/>
    <s v="Umre İnşaat"/>
    <s v="Yeni Müşteri"/>
    <s v="Yeni Satış"/>
    <s v="Kontor"/>
    <s v="Kontor Satışı"/>
    <s v="Diğer"/>
    <s v="Univera Satış"/>
    <s v="Saha Satış"/>
    <s v="Yurt İçi"/>
    <s v="Türkiye"/>
    <s v="Merkez"/>
  </r>
  <r>
    <s v="374a4c2f"/>
    <d v="2026-02-26T00:00:00"/>
    <x v="496"/>
    <s v="Q1"/>
    <x v="2"/>
    <x v="1"/>
    <s v="Kapalı"/>
    <s v="İNCİ PAZARLAMA DAĞ.İNŞAAT TİC. A.Ş"/>
    <s v="EY.04.012 PX"/>
    <s v="EnRoute PX-E-Dönüşüm Modül Lisansı"/>
    <s v="Univera - Redbull"/>
    <x v="12"/>
    <s v="Enroute"/>
    <s v="Enroute"/>
    <n v="49000"/>
    <s v="TRY"/>
    <n v="1"/>
    <s v="Adet"/>
    <n v="49000"/>
    <s v="TRY"/>
    <n v="0"/>
    <s v="TRY"/>
    <n v="49000"/>
    <s v="TRY"/>
    <n v="49000"/>
    <s v="TRY"/>
    <n v="1000004906"/>
    <m/>
    <m/>
    <s v="Red Bull"/>
    <s v="Mevcut Müşteri"/>
    <s v="Yeni Satış"/>
    <s v="Lisans"/>
    <s v="Lisans Satışı"/>
    <s v="Diğer"/>
    <s v="Univera Satış"/>
    <s v="Saha Satış"/>
    <s v="Yurt İçi"/>
    <s v="Türkiye"/>
    <s v="Dist"/>
  </r>
  <r>
    <s v="5ccbf5fa"/>
    <d v="2026-02-26T00:00:00"/>
    <x v="496"/>
    <s v="Q1"/>
    <x v="2"/>
    <x v="1"/>
    <s v="Kapalı"/>
    <s v="RECKITT BENCKİSER TEMİZLİK MALZEMESİ SAN. VE TİC. A.Ş."/>
    <s v="EH.02.018"/>
    <s v="ENROUTE PANORAMA WEBCONNECTOR BAKIM HİZM"/>
    <s v="Univera - Reckitt Benckiser"/>
    <x v="19"/>
    <s v="Enroute"/>
    <s v="Web Connector"/>
    <n v="46746.42"/>
    <s v="TRY"/>
    <n v="1"/>
    <s v="Adet"/>
    <n v="46746.42"/>
    <s v="TRY"/>
    <n v="0"/>
    <s v="TRY"/>
    <n v="46746.42"/>
    <s v="TRY"/>
    <n v="46746.42"/>
    <s v="TRY"/>
    <n v="1000004901"/>
    <m/>
    <m/>
    <s v="R. Benckiser"/>
    <s v="Mevcut Müşteri"/>
    <s v="Yenileme"/>
    <s v="Hizmet"/>
    <s v="Bakım ve Destek Hizmeti"/>
    <s v="Diğer"/>
    <s v="Univera Satış"/>
    <s v="Saha Satış"/>
    <s v="Yurt İçi"/>
    <s v="Türkiye"/>
    <s v="Merkez"/>
  </r>
  <r>
    <s v="5ccbf5fa"/>
    <d v="2026-02-26T00:00:00"/>
    <x v="496"/>
    <s v="Q1"/>
    <x v="2"/>
    <x v="1"/>
    <s v="Kapalı"/>
    <s v="RECKITT BENCKİSER TEMİZLİK MALZEMESİ SAN. VE TİC. A.Ş."/>
    <s v="EH.02.018"/>
    <s v="ENROUTE PANORAMA WEBCONNECTOR BAKIM HİZM"/>
    <s v="Univera - Reckitt Benckiser"/>
    <x v="19"/>
    <s v="Enroute"/>
    <s v="Web Connector"/>
    <n v="60116.76"/>
    <s v="TRY"/>
    <n v="1"/>
    <s v="Adet"/>
    <n v="60116.76"/>
    <s v="TRY"/>
    <n v="0"/>
    <s v="TRY"/>
    <n v="60116.76"/>
    <s v="TRY"/>
    <n v="60116.76"/>
    <s v="TRY"/>
    <n v="1000004901"/>
    <m/>
    <m/>
    <s v="R. Benckiser"/>
    <s v="Mevcut Müşteri"/>
    <s v="Yenileme"/>
    <s v="Hizmet"/>
    <s v="Bakım ve Destek Hizmeti"/>
    <s v="Diğer"/>
    <s v="Univera Satış"/>
    <s v="Saha Satış"/>
    <s v="Yurt İçi"/>
    <s v="Türkiye"/>
    <s v="Merkez"/>
  </r>
  <r>
    <s v="676d1a4e"/>
    <d v="2026-02-26T00:00:00"/>
    <x v="496"/>
    <s v="Q1"/>
    <x v="2"/>
    <x v="1"/>
    <s v="Kapalı"/>
    <s v="SANİPAK SAĞLIKLI YAŞAM ÜRÜNLERİ SAN VE TİC AŞ"/>
    <s v="EH.02.018"/>
    <s v="ENROUTE PANORAMA WEBCONNECTOR BAKIM HİZM"/>
    <s v="Univera - Eczacıbaşı Girişim"/>
    <x v="19"/>
    <s v="Enroute"/>
    <s v="Web Connector"/>
    <n v="66651.240000000005"/>
    <s v="TRY"/>
    <n v="1"/>
    <s v="Adet"/>
    <n v="66651.240000000005"/>
    <s v="TRY"/>
    <n v="0"/>
    <s v="TRY"/>
    <n v="66651.240000000005"/>
    <s v="TRY"/>
    <n v="66651.240000000005"/>
    <s v="TRY"/>
    <n v="1000004910"/>
    <m/>
    <m/>
    <s v="Eczacıbaşı"/>
    <s v="Mevcut Müşteri"/>
    <s v="Yenileme"/>
    <s v="Hizmet"/>
    <s v="Bakım ve Destek Hizmeti"/>
    <s v="Key Account"/>
    <s v="Univera Satış"/>
    <s v="Saha Satış"/>
    <s v="Yurt İçi"/>
    <s v="Türkiye"/>
    <s v="Merkez"/>
  </r>
  <r>
    <s v="83bb847d"/>
    <d v="2026-02-26T00:00:00"/>
    <x v="496"/>
    <s v="Q1"/>
    <x v="2"/>
    <x v="1"/>
    <s v="Kapalı"/>
    <s v="SANİPAK SAĞLIKLI YAŞAM ÜRÜNLERİ SAN VE TİC AŞ"/>
    <s v="EH.02.018"/>
    <s v="ENROUTE PANORAMA WEBCONNECTOR BAKIM HİZM"/>
    <s v="Univera - Eczacıbaşı Profesyonel"/>
    <x v="19"/>
    <s v="Enroute"/>
    <s v="Web Connector"/>
    <n v="4804"/>
    <s v="TRY"/>
    <n v="1"/>
    <s v="Adet"/>
    <n v="4804"/>
    <s v="TRY"/>
    <n v="0"/>
    <s v="TRY"/>
    <n v="4804"/>
    <s v="TRY"/>
    <n v="4804"/>
    <s v="TRY"/>
    <n v="1000004911"/>
    <m/>
    <m/>
    <s v="Eczacıbaşı"/>
    <s v="Mevcut Müşteri"/>
    <s v="Yenileme"/>
    <s v="Hizmet"/>
    <s v="Bakım ve Destek Hizmeti"/>
    <s v="Key Account"/>
    <s v="Univera Satış"/>
    <s v="Saha Satış"/>
    <s v="Yurt İçi"/>
    <s v="Türkiye"/>
    <s v="Merkez"/>
  </r>
  <r>
    <s v="374a4c2f"/>
    <d v="2026-02-26T00:00:00"/>
    <x v="496"/>
    <s v="Q1"/>
    <x v="2"/>
    <x v="1"/>
    <s v="Kapalı"/>
    <s v="İNCİ PAZARLAMA DAĞ.İNŞAAT TİC. A.Ş"/>
    <s v="EH.02.001"/>
    <s v="EnRoute Panorama - Yazılım Bakımı, Yaşatma ve Merkezi Destek Hizmeti"/>
    <s v="Univera - Redbull"/>
    <x v="12"/>
    <s v="Enroute"/>
    <s v="Enroute"/>
    <n v="10700"/>
    <s v="TRY"/>
    <n v="1"/>
    <s v="Yıl"/>
    <n v="10700"/>
    <s v="TRY"/>
    <n v="0"/>
    <s v="TRY"/>
    <n v="10700"/>
    <s v="TRY"/>
    <n v="10700"/>
    <s v="TRY"/>
    <n v="1000004906"/>
    <m/>
    <m/>
    <s v="Red Bull"/>
    <s v="Mevcut Müşteri"/>
    <s v="Yeni Satış"/>
    <s v="Hizmet"/>
    <s v="Bakım ve Destek Hizmeti"/>
    <s v="Diğer"/>
    <s v="Univera Satış"/>
    <s v="Saha Satış"/>
    <s v="Yurt İçi"/>
    <s v="Türkiye"/>
    <s v="Dist"/>
  </r>
  <r>
    <s v="5ccbf5fa"/>
    <d v="2026-02-26T00:00:00"/>
    <x v="496"/>
    <s v="Q1"/>
    <x v="2"/>
    <x v="1"/>
    <s v="Kapalı"/>
    <s v="RECKITT BENCKİSER TEMİZLİK MALZEMESİ SAN. VE TİC. A.Ş."/>
    <s v="EH.02.001"/>
    <s v="EnRoute Panorama - Yazılım Bakımı, Yaşatma ve Merkezi Destek Hizmeti"/>
    <s v="Univera - Reckitt Benckiser"/>
    <x v="19"/>
    <s v="Enroute"/>
    <s v="Enroute"/>
    <n v="297390.63"/>
    <s v="TRY"/>
    <n v="1"/>
    <s v="Yıl"/>
    <n v="297390.63"/>
    <s v="TRY"/>
    <n v="0"/>
    <s v="TRY"/>
    <n v="297390.63"/>
    <s v="TRY"/>
    <n v="297390.63"/>
    <s v="TRY"/>
    <n v="1000004901"/>
    <m/>
    <m/>
    <s v="R. Benckiser"/>
    <s v="Mevcut Müşteri"/>
    <s v="Yenileme"/>
    <s v="Hizmet"/>
    <s v="Bakım ve Destek Hizmeti"/>
    <s v="Diğer"/>
    <s v="Univera Satış"/>
    <s v="Saha Satış"/>
    <s v="Yurt İçi"/>
    <s v="Türkiye"/>
    <s v="Merkez"/>
  </r>
  <r>
    <s v="676d1a4e"/>
    <d v="2026-02-26T00:00:00"/>
    <x v="496"/>
    <s v="Q1"/>
    <x v="2"/>
    <x v="1"/>
    <s v="Kapalı"/>
    <s v="SANİPAK SAĞLIKLI YAŞAM ÜRÜNLERİ SAN VE TİC AŞ"/>
    <s v="EH.02.001"/>
    <s v="EnRoute Panorama - Yazılım Bakımı, Yaşatma ve Merkezi Destek Hizmeti"/>
    <s v="Univera - Eczacıbaşı Girişim"/>
    <x v="19"/>
    <s v="Enroute"/>
    <s v="Enroute"/>
    <n v="187097.66"/>
    <s v="TRY"/>
    <n v="1"/>
    <s v="Yıl"/>
    <n v="187097.66"/>
    <s v="TRY"/>
    <n v="0"/>
    <s v="TRY"/>
    <n v="187097.66"/>
    <s v="TRY"/>
    <n v="187097.66"/>
    <s v="TRY"/>
    <n v="1000004910"/>
    <m/>
    <m/>
    <s v="Eczacıbaşı"/>
    <s v="Mevcut Müşteri"/>
    <s v="Yenileme"/>
    <s v="Hizmet"/>
    <s v="Bakım ve Destek Hizmeti"/>
    <s v="Key Account"/>
    <s v="Univera Satış"/>
    <s v="Saha Satış"/>
    <s v="Yurt İçi"/>
    <s v="Türkiye"/>
    <s v="Merkez"/>
  </r>
  <r>
    <s v="83bb847d"/>
    <d v="2026-02-26T00:00:00"/>
    <x v="496"/>
    <s v="Q1"/>
    <x v="2"/>
    <x v="1"/>
    <s v="Kapalı"/>
    <s v="SANİPAK SAĞLIKLI YAŞAM ÜRÜNLERİ SAN VE TİC AŞ"/>
    <s v="EH.02.001"/>
    <s v="EnRoute Panorama - Yazılım Bakımı, Yaşatma ve Merkezi Destek Hizmeti"/>
    <s v="Univera - Eczacıbaşı Profesyonel"/>
    <x v="19"/>
    <s v="Enroute"/>
    <s v="Enroute"/>
    <n v="90467.16"/>
    <s v="TRY"/>
    <n v="1"/>
    <s v="Yıl"/>
    <n v="90467.16"/>
    <s v="TRY"/>
    <n v="0"/>
    <s v="TRY"/>
    <n v="90467.16"/>
    <s v="TRY"/>
    <n v="90467.16"/>
    <s v="TRY"/>
    <n v="1000004911"/>
    <m/>
    <m/>
    <s v="Eczacıbaşı"/>
    <s v="Mevcut Müşteri"/>
    <s v="Yenileme"/>
    <s v="Hizmet"/>
    <s v="Bakım ve Destek Hizmeti"/>
    <s v="Key Account"/>
    <s v="Univera Satış"/>
    <s v="Saha Satış"/>
    <s v="Yurt İçi"/>
    <s v="Türkiye"/>
    <s v="Merkez"/>
  </r>
  <r>
    <s v="83bb847d"/>
    <d v="2026-02-26T00:00:00"/>
    <x v="496"/>
    <s v="Q1"/>
    <x v="2"/>
    <x v="1"/>
    <s v="Kapalı"/>
    <s v="SANİPAK SAĞLIKLI YAŞAM ÜRÜNLERİ SAN VE TİC AŞ"/>
    <s v="EYS.02.033"/>
    <s v="EnRoute Panorama - Mobil Kullanıcı Lisansı"/>
    <s v="Univera - Eczacıbaşı Profesyonel"/>
    <x v="19"/>
    <s v="Enroute"/>
    <s v="Enroute"/>
    <n v="2720.64"/>
    <s v="TRY"/>
    <n v="1"/>
    <s v="Adet"/>
    <n v="2720.64"/>
    <s v="TRY"/>
    <n v="0"/>
    <s v="TRY"/>
    <n v="2720.64"/>
    <s v="TRY"/>
    <n v="2720.64"/>
    <s v="TRY"/>
    <n v="1000004911"/>
    <m/>
    <m/>
    <s v="Eczacıbaşı"/>
    <s v="Mevcut Müşteri"/>
    <s v="Yenileme"/>
    <s v="Lisans"/>
    <s v="Lisans Satışı"/>
    <s v="Key Account"/>
    <s v="Univera Satış"/>
    <s v="Saha Satış"/>
    <s v="Yurt İçi"/>
    <s v="Türkiye"/>
    <s v="Merkez"/>
  </r>
  <r>
    <s v="83bb847d"/>
    <d v="2026-02-26T00:00:00"/>
    <x v="496"/>
    <s v="Q1"/>
    <x v="2"/>
    <x v="1"/>
    <s v="Kapalı"/>
    <s v="SANİPAK SAĞLIKLI YAŞAM ÜRÜNLERİ SAN VE TİC AŞ"/>
    <s v="EY.04.012"/>
    <s v="EnRoute Panorama - E-Dönüşüm Modül Lisansı"/>
    <s v="Univera - Eczacıbaşı Profesyonel"/>
    <x v="19"/>
    <s v="Enroute"/>
    <s v="Enroute"/>
    <n v="2843.18"/>
    <s v="TRY"/>
    <n v="1"/>
    <s v="Adet"/>
    <n v="2843.18"/>
    <s v="TRY"/>
    <n v="0"/>
    <s v="TRY"/>
    <n v="2843.18"/>
    <s v="TRY"/>
    <n v="2843.18"/>
    <s v="TRY"/>
    <n v="1000004911"/>
    <m/>
    <m/>
    <s v="Eczacıbaşı"/>
    <s v="Mevcut Müşteri"/>
    <s v="Yenileme"/>
    <s v="Lisans"/>
    <s v="Lisans Satışı"/>
    <s v="Key Account"/>
    <s v="Univera Satış"/>
    <s v="Saha Satış"/>
    <s v="Yurt İçi"/>
    <s v="Türkiye"/>
    <s v="Merkez"/>
  </r>
  <r>
    <s v="676d1a4e"/>
    <d v="2026-02-26T00:00:00"/>
    <x v="496"/>
    <s v="Q1"/>
    <x v="2"/>
    <x v="1"/>
    <s v="Kapalı"/>
    <s v="SANİPAK SAĞLIKLI YAŞAM ÜRÜNLERİ SAN VE TİC AŞ"/>
    <s v="EY.01.025"/>
    <s v="EnRoute Panorama - Dağıtım Kanalı &quot;Web Connector&quot; Web Service Lisansı"/>
    <s v="Univera - Eczacıbaşı Girişim"/>
    <x v="19"/>
    <s v="Enroute"/>
    <s v="Web Connector"/>
    <n v="8499.3799999999992"/>
    <s v="TRY"/>
    <n v="1"/>
    <s v="Adet"/>
    <n v="8499.3799999999992"/>
    <s v="TRY"/>
    <n v="0"/>
    <s v="TRY"/>
    <n v="8499.3799999999992"/>
    <s v="TRY"/>
    <n v="8499.3799999999992"/>
    <s v="TRY"/>
    <n v="1000004910"/>
    <m/>
    <m/>
    <s v="Eczacıbaşı"/>
    <s v="Mevcut Müşteri"/>
    <s v="Yenileme"/>
    <s v="Lisans"/>
    <s v="Lisans Satışı"/>
    <s v="Key Account"/>
    <s v="Univera Satış"/>
    <s v="Saha Satış"/>
    <s v="Yurt İçi"/>
    <s v="Türkiye"/>
    <s v="Merkez"/>
  </r>
  <r>
    <s v="83bb847d"/>
    <d v="2026-02-26T00:00:00"/>
    <x v="496"/>
    <s v="Q1"/>
    <x v="2"/>
    <x v="1"/>
    <s v="Kapalı"/>
    <s v="SANİPAK SAĞLIKLI YAŞAM ÜRÜNLERİ SAN VE TİC AŞ"/>
    <s v="EYS.01.025"/>
    <s v="EnRoute Panorama - Dağıtım Kanalı &quot;Web Connector&quot; Web Service Lisansı"/>
    <s v="Univera - Eczacıbaşı Profesyonel"/>
    <x v="19"/>
    <s v="Enroute"/>
    <s v="Web Connector"/>
    <n v="184456.3"/>
    <s v="TRY"/>
    <n v="1"/>
    <s v="Adet"/>
    <n v="184456.3"/>
    <s v="TRY"/>
    <n v="0"/>
    <s v="TRY"/>
    <n v="184456.3"/>
    <s v="TRY"/>
    <n v="184456.3"/>
    <s v="TRY"/>
    <n v="1000004911"/>
    <m/>
    <m/>
    <s v="Eczacıbaşı"/>
    <s v="Mevcut Müşteri"/>
    <s v="Yenileme"/>
    <s v="Lisans"/>
    <s v="Lisans Satışı"/>
    <s v="Key Account"/>
    <s v="Univera Satış"/>
    <s v="Saha Satış"/>
    <s v="Yurt İçi"/>
    <s v="Türkiye"/>
    <s v="Merkez"/>
  </r>
  <r>
    <s v="5ccbf5fa"/>
    <d v="2026-02-26T00:00:00"/>
    <x v="496"/>
    <s v="Q1"/>
    <x v="2"/>
    <x v="1"/>
    <s v="Kapalı"/>
    <s v="RECKITT BENCKİSER TEMİZLİK MALZEMESİ SAN. VE TİC. A.Ş."/>
    <s v="EH.03.001"/>
    <s v="EnRoute Panorama - Çağrı Merkezi Hizmeti (MSD)"/>
    <s v="Univera - Reckitt Benckiser"/>
    <x v="19"/>
    <s v="Enroute"/>
    <s v="Enroute"/>
    <n v="30565.58"/>
    <s v="TRY"/>
    <n v="19"/>
    <s v="Yıl"/>
    <n v="580746.07999999996"/>
    <s v="TRY"/>
    <n v="0"/>
    <s v="TRY"/>
    <n v="580746.07999999996"/>
    <s v="TRY"/>
    <n v="580746.07999999996"/>
    <s v="TRY"/>
    <n v="1000004901"/>
    <m/>
    <m/>
    <s v="R. Benckiser"/>
    <s v="Mevcut Müşteri"/>
    <s v="Yenileme"/>
    <s v="Hizmet"/>
    <s v="Çağrı Merkezi"/>
    <s v="Diğer"/>
    <s v="Univera Satış"/>
    <s v="Saha Satış"/>
    <s v="Yurt İçi"/>
    <s v="Türkiye"/>
    <s v="Merkez"/>
  </r>
  <r>
    <s v="676d1a4e"/>
    <d v="2026-02-26T00:00:00"/>
    <x v="496"/>
    <s v="Q1"/>
    <x v="2"/>
    <x v="1"/>
    <s v="Kapalı"/>
    <s v="SANİPAK SAĞLIKLI YAŞAM ÜRÜNLERİ SAN VE TİC AŞ"/>
    <s v="EH.03.001"/>
    <s v="EnRoute Panorama - Çağrı Merkezi Hizmeti (MSD)"/>
    <s v="Univera - Eczacıbaşı Girişim"/>
    <x v="19"/>
    <s v="Enroute"/>
    <s v="Enroute"/>
    <n v="71177.679999999993"/>
    <s v="TRY"/>
    <n v="1"/>
    <s v="Yıl"/>
    <n v="71177.679999999993"/>
    <s v="TRY"/>
    <n v="0"/>
    <s v="TRY"/>
    <n v="71177.679999999993"/>
    <s v="TRY"/>
    <n v="71177.679999999993"/>
    <s v="TRY"/>
    <n v="1000004910"/>
    <m/>
    <m/>
    <s v="Eczacıbaşı"/>
    <s v="Mevcut Müşteri"/>
    <s v="Yenileme"/>
    <s v="Hizmet"/>
    <s v="Çağrı Merkezi"/>
    <s v="Key Account"/>
    <s v="Univera Satış"/>
    <s v="Saha Satış"/>
    <s v="Yurt İçi"/>
    <s v="Türkiye"/>
    <s v="Merkez"/>
  </r>
  <r>
    <s v="83bb847d"/>
    <d v="2026-02-26T00:00:00"/>
    <x v="496"/>
    <s v="Q1"/>
    <x v="2"/>
    <x v="1"/>
    <s v="Kapalı"/>
    <s v="SANİPAK SAĞLIKLI YAŞAM ÜRÜNLERİ SAN VE TİC AŞ"/>
    <s v="EH.03.001"/>
    <s v="EnRoute Panorama - Çağrı Merkezi Hizmeti (MSD)"/>
    <s v="Univera - Eczacıbaşı Profesyonel"/>
    <x v="19"/>
    <s v="Enroute"/>
    <s v="Enroute"/>
    <n v="111745.66"/>
    <s v="TRY"/>
    <n v="1"/>
    <s v="Yıl"/>
    <n v="111745.66"/>
    <s v="TRY"/>
    <n v="0"/>
    <s v="TRY"/>
    <n v="111745.66"/>
    <s v="TRY"/>
    <n v="111745.66"/>
    <s v="TRY"/>
    <n v="1000004911"/>
    <m/>
    <m/>
    <s v="Eczacıbaşı"/>
    <s v="Mevcut Müşteri"/>
    <s v="Yenileme"/>
    <s v="Hizmet"/>
    <s v="Çağrı Merkezi"/>
    <s v="Key Account"/>
    <s v="Univera Satış"/>
    <s v="Saha Satış"/>
    <s v="Yurt İçi"/>
    <s v="Türkiye"/>
    <s v="Merkez"/>
  </r>
  <r>
    <s v="676d1a4e"/>
    <d v="2026-02-26T00:00:00"/>
    <x v="496"/>
    <s v="Q1"/>
    <x v="2"/>
    <x v="1"/>
    <s v="Kapalı"/>
    <s v="SANİPAK SAĞLIKLI YAŞAM ÜRÜNLERİ SAN VE TİC AŞ"/>
    <s v="EH.03.008"/>
    <s v="EnRoute Panorama - Çağrı Merkezi Hizmeti (DDI / OutSource)"/>
    <s v="Univera - Eczacıbaşı Girişim"/>
    <x v="19"/>
    <s v="Enroute"/>
    <s v="Enroute"/>
    <n v="83787.179999999993"/>
    <s v="TRY"/>
    <n v="1"/>
    <s v="Yıl"/>
    <n v="83787.179999999993"/>
    <s v="TRY"/>
    <n v="0"/>
    <s v="TRY"/>
    <n v="83787.179999999993"/>
    <s v="TRY"/>
    <n v="79987.179999999993"/>
    <s v="TRY"/>
    <n v="1000004910"/>
    <m/>
    <m/>
    <s v="Eczacıbaşı"/>
    <s v="Mevcut Müşteri"/>
    <s v="Yenileme"/>
    <s v="Hizmet"/>
    <s v="Çağrı Merkezi"/>
    <s v="Key Account"/>
    <s v="Univera Satış"/>
    <s v="Saha Satış"/>
    <s v="Yurt İçi"/>
    <s v="Türkiye"/>
    <s v="Merkez"/>
  </r>
  <r>
    <s v="83bb847d"/>
    <d v="2026-02-26T00:00:00"/>
    <x v="496"/>
    <s v="Q1"/>
    <x v="2"/>
    <x v="1"/>
    <s v="Kapalı"/>
    <s v="SANİPAK SAĞLIKLI YAŞAM ÜRÜNLERİ SAN VE TİC AŞ"/>
    <s v="EH.03.008"/>
    <s v="EnRoute Panorama - Çağrı Merkezi Hizmeti (DDI / OutSource)"/>
    <s v="Univera - Eczacıbaşı Profesyonel"/>
    <x v="19"/>
    <s v="Enroute"/>
    <s v="Enroute"/>
    <n v="41317.699999999997"/>
    <s v="TRY"/>
    <n v="1"/>
    <s v="Yıl"/>
    <n v="41317.699999999997"/>
    <s v="TRY"/>
    <n v="0"/>
    <s v="TRY"/>
    <n v="41317.699999999997"/>
    <s v="TRY"/>
    <n v="37517.699999999997"/>
    <s v="TRY"/>
    <n v="1000004911"/>
    <m/>
    <m/>
    <s v="Eczacıbaşı"/>
    <s v="Mevcut Müşteri"/>
    <s v="Yenileme"/>
    <s v="Hizmet"/>
    <s v="Çağrı Merkezi"/>
    <s v="Key Account"/>
    <s v="Univera Satış"/>
    <s v="Saha Satış"/>
    <s v="Yurt İçi"/>
    <s v="Türkiye"/>
    <s v="Merkez"/>
  </r>
  <r>
    <s v="2062e46c"/>
    <d v="2026-03-02T00:00:00"/>
    <x v="497"/>
    <s v="Q1"/>
    <x v="2"/>
    <x v="1"/>
    <s v="Kapalı"/>
    <s v="MATRIKS BİLGİSAYAR SİSTEMLERİ LTD.ŞTİ"/>
    <s v="WPH.02.001"/>
    <s v="WebPlus Yazılım Bakımı Hizmeti"/>
    <s v="Univera - Kanal"/>
    <x v="20"/>
    <s v="Enroute"/>
    <s v="Webplus"/>
    <n v="10626"/>
    <s v="TRY"/>
    <n v="1"/>
    <s v="Yıl"/>
    <n v="10626"/>
    <s v="TRY"/>
    <n v="0"/>
    <s v="TRY"/>
    <n v="10626"/>
    <s v="TRY"/>
    <n v="0"/>
    <s v="TRY"/>
    <n v="1000004956"/>
    <m/>
    <m/>
    <s v="Matriks"/>
    <s v="Mevcut Müşteri"/>
    <s v="Yeni Satış"/>
    <s v="Hizmet"/>
    <s v="Bakım ve Destek Hizmeti"/>
    <s v="Diğer"/>
    <s v="Kanal Satış"/>
    <s v="Matriks"/>
    <s v="Yurt İçi"/>
    <s v="Türkiye"/>
    <s v="Merkez"/>
  </r>
  <r>
    <s v="cc180807"/>
    <d v="2026-02-27T00:00:00"/>
    <x v="497"/>
    <s v="Q1"/>
    <x v="2"/>
    <x v="1"/>
    <s v="Kapalı"/>
    <s v="MİYA OTOMASYON VE BARKOD BILISIM SISTEMLERI SAN TİC. VE L.T.D. STI."/>
    <s v="WPH.02.001"/>
    <s v="WebPlus Yazılım Bakımı Hizmeti"/>
    <s v="Univera - Kanal"/>
    <x v="20"/>
    <s v="Enroute"/>
    <s v="Webplus"/>
    <n v="4250"/>
    <s v="TRY"/>
    <n v="1"/>
    <s v="Yıl"/>
    <n v="4250"/>
    <s v="TRY"/>
    <n v="0"/>
    <s v="TRY"/>
    <n v="4250"/>
    <s v="TRY"/>
    <n v="4250"/>
    <s v="TRY"/>
    <n v="1000004950"/>
    <m/>
    <m/>
    <s v="Miya"/>
    <s v="Mevcut Müşteri"/>
    <s v="Yenileme"/>
    <s v="Hizmet"/>
    <s v="Bakım ve Destek Hizmeti"/>
    <s v="Diğer"/>
    <s v="Kanal Satış"/>
    <s v="Miya"/>
    <s v="Yurt İçi"/>
    <s v="Türkiye"/>
    <s v="Merkez"/>
  </r>
  <r>
    <s v="69ba2e2a"/>
    <d v="2026-02-27T00:00:00"/>
    <x v="497"/>
    <s v="Q1"/>
    <x v="2"/>
    <x v="1"/>
    <s v="Kapalı"/>
    <s v="MİYA OTOMASYON VE BARKOD BILISIM SISTEMLERI SAN TİC. VE L.T.D. STI."/>
    <s v="WPH.02.001"/>
    <s v="WebPlus Yazılım Bakımı Hizmeti"/>
    <s v="Univera - Kanal"/>
    <x v="20"/>
    <s v="Enroute"/>
    <s v="Webplus"/>
    <n v="8050"/>
    <s v="TRY"/>
    <n v="1"/>
    <s v="Yıl"/>
    <n v="8050"/>
    <s v="TRY"/>
    <n v="0"/>
    <s v="TRY"/>
    <n v="8050"/>
    <s v="TRY"/>
    <n v="8050"/>
    <s v="TRY"/>
    <n v="1000004946"/>
    <m/>
    <m/>
    <s v="Miya"/>
    <s v="Mevcut Müşteri"/>
    <s v="Yeni Satış"/>
    <s v="Hizmet"/>
    <s v="Bakım ve Destek Hizmeti"/>
    <s v="Diğer"/>
    <s v="Kanal Satış"/>
    <s v="Miya"/>
    <s v="Yurt İçi"/>
    <s v="Türkiye"/>
    <s v="Merkez"/>
  </r>
  <r>
    <s v="5c6707a8"/>
    <d v="2026-02-27T00:00:00"/>
    <x v="497"/>
    <s v="Q1"/>
    <x v="2"/>
    <x v="1"/>
    <s v="Kapalı"/>
    <s v="MİYA OTOMASYON VE BARKOD BILISIM SISTEMLERI SAN TİC. VE L.T.D. STI."/>
    <s v="WPH.02.001"/>
    <s v="WebPlus Yazılım Bakımı Hizmeti"/>
    <s v="Univera - Kanal"/>
    <x v="20"/>
    <s v="Enroute"/>
    <s v="Webplus"/>
    <n v="3850"/>
    <s v="TRY"/>
    <n v="1"/>
    <s v="Yıl"/>
    <n v="3850"/>
    <s v="TRY"/>
    <n v="0"/>
    <s v="TRY"/>
    <n v="3850"/>
    <s v="TRY"/>
    <n v="3850"/>
    <s v="TRY"/>
    <n v="1000004949"/>
    <m/>
    <m/>
    <s v="Miya"/>
    <s v="Mevcut Müşteri"/>
    <s v="Yeni Satış"/>
    <s v="Hizmet"/>
    <s v="Bakım ve Destek Hizmeti"/>
    <s v="Diğer"/>
    <s v="Kanal Satış"/>
    <s v="Miya"/>
    <s v="Yurt İçi"/>
    <s v="Türkiye"/>
    <s v="Merkez"/>
  </r>
  <r>
    <s v="bd652edd"/>
    <d v="2026-02-27T00:00:00"/>
    <x v="497"/>
    <s v="Q1"/>
    <x v="2"/>
    <x v="1"/>
    <s v="Kapalı"/>
    <s v="MİYA OTOMASYON VE BARKOD BILISIM SISTEMLERI SAN TİC. VE L.T.D. STI."/>
    <s v="WPH.02.001"/>
    <s v="WebPlus Yazılım Bakımı Hizmeti"/>
    <s v="Univera - Kanal"/>
    <x v="20"/>
    <s v="Enroute"/>
    <s v="Webplus"/>
    <n v="9500"/>
    <s v="TRY"/>
    <n v="1"/>
    <s v="Yıl"/>
    <n v="9500"/>
    <s v="TRY"/>
    <n v="0"/>
    <s v="TRY"/>
    <n v="9500"/>
    <s v="TRY"/>
    <n v="9500"/>
    <s v="TRY"/>
    <n v="1000004948"/>
    <m/>
    <m/>
    <s v="Miya"/>
    <s v="Mevcut Müşteri"/>
    <s v="Yeni Satış"/>
    <s v="Hizmet"/>
    <s v="Bakım ve Destek Hizmeti"/>
    <s v="Diğer"/>
    <s v="Kanal Satış"/>
    <s v="Miya"/>
    <s v="Yurt İçi"/>
    <s v="Türkiye"/>
    <s v="Merkez"/>
  </r>
  <r>
    <n v="70618564"/>
    <d v="2026-03-02T00:00:00"/>
    <x v="497"/>
    <s v="Q1"/>
    <x v="2"/>
    <x v="1"/>
    <s v="Kapalı"/>
    <s v="MİYA OTOMASYON VE BARKOD BILISIM SISTEMLERI SAN TİC. VE L.T.D. STI."/>
    <s v="WPH.02.001"/>
    <s v="WebPlus Yazılım Bakımı Hizmeti"/>
    <s v="Univera - Kanal"/>
    <x v="20"/>
    <s v="Enroute"/>
    <s v="Webplus"/>
    <n v="22935"/>
    <s v="TRY"/>
    <n v="1"/>
    <s v="Yıl"/>
    <n v="22935"/>
    <s v="TRY"/>
    <n v="0"/>
    <s v="TRY"/>
    <n v="22935"/>
    <s v="TRY"/>
    <n v="22935"/>
    <s v="TRY"/>
    <n v="1000004951"/>
    <m/>
    <m/>
    <s v="Miya"/>
    <s v="Mevcut Müşteri"/>
    <s v="Yenileme"/>
    <s v="Hizmet"/>
    <s v="Bakım ve Destek Hizmeti"/>
    <s v="Diğer"/>
    <s v="Kanal Satış"/>
    <s v="Miya"/>
    <s v="Yurt İçi"/>
    <s v="Türkiye"/>
    <s v="Merkez"/>
  </r>
  <r>
    <s v="fc1cccdf"/>
    <d v="2026-02-27T00:00:00"/>
    <x v="497"/>
    <s v="Q1"/>
    <x v="2"/>
    <x v="1"/>
    <s v="Kapalı"/>
    <s v="MİYA OTOMASYON VE BARKOD BILISIM SISTEMLERI SAN TİC. VE L.T.D. STI."/>
    <s v="WPH.02.001"/>
    <s v="WebPlus Yazılım Bakımı Hizmeti"/>
    <s v="Univera - Kanal"/>
    <x v="20"/>
    <s v="Enroute"/>
    <s v="Webplus"/>
    <n v="2465"/>
    <s v="TRY"/>
    <n v="1"/>
    <s v="Yıl"/>
    <n v="2465"/>
    <s v="TRY"/>
    <n v="0"/>
    <s v="TRY"/>
    <n v="2465"/>
    <s v="TRY"/>
    <n v="2465"/>
    <s v="TRY"/>
    <n v="1000004952"/>
    <m/>
    <m/>
    <s v="Miya"/>
    <s v="Mevcut Müşteri"/>
    <s v="Yenileme"/>
    <s v="Hizmet"/>
    <s v="Bakım ve Destek Hizmeti"/>
    <s v="Diğer"/>
    <s v="Kanal Satış"/>
    <s v="Miya"/>
    <s v="Yurt İçi"/>
    <s v="Türkiye"/>
    <s v="Merkez"/>
  </r>
  <r>
    <s v="2062e46c"/>
    <d v="2026-03-02T00:00:00"/>
    <x v="497"/>
    <s v="Q1"/>
    <x v="2"/>
    <x v="1"/>
    <s v="Kapalı"/>
    <s v="MATRIKS BİLGİSAYAR SİSTEMLERİ LTD.ŞTİ"/>
    <s v="WPY.01.007"/>
    <s v="WebPlus E-Dönüşüm Lisansı"/>
    <s v="Univera - Kanal"/>
    <x v="20"/>
    <s v="Enroute"/>
    <s v="Webplus"/>
    <n v="17250"/>
    <s v="TRY"/>
    <n v="1"/>
    <s v="Adet"/>
    <n v="17250"/>
    <s v="TRY"/>
    <n v="3450"/>
    <s v="TRY"/>
    <n v="13800"/>
    <s v="TRY"/>
    <n v="13800"/>
    <s v="TRY"/>
    <n v="1000004956"/>
    <m/>
    <m/>
    <s v="Matriks"/>
    <s v="Mevcut Müşteri"/>
    <s v="Yeni Satış"/>
    <s v="Lisans"/>
    <s v="Lisans Satışı"/>
    <s v="Diğer"/>
    <s v="Kanal Satış"/>
    <s v="Matriks"/>
    <s v="Yurt İçi"/>
    <s v="Türkiye"/>
    <s v="Merkez"/>
  </r>
  <r>
    <s v="2062e46c"/>
    <d v="2026-03-02T00:00:00"/>
    <x v="497"/>
    <s v="Q1"/>
    <x v="2"/>
    <x v="1"/>
    <s v="Kapalı"/>
    <s v="MATRIKS BİLGİSAYAR SİSTEMLERİ LTD.ŞTİ"/>
    <s v="WPY.01.006"/>
    <s v="WebPlus Distribution Satış-Dağıtım Yazılımı (Light)"/>
    <s v="Univera - Kanal"/>
    <x v="20"/>
    <s v="Enroute"/>
    <s v="Webplus"/>
    <n v="25875"/>
    <s v="TRY"/>
    <n v="1"/>
    <s v="Adet"/>
    <n v="25875"/>
    <s v="TRY"/>
    <n v="5175"/>
    <s v="TRY"/>
    <n v="20700"/>
    <s v="TRY"/>
    <n v="20700"/>
    <s v="TRY"/>
    <n v="1000004956"/>
    <m/>
    <m/>
    <s v="Matriks"/>
    <s v="Mevcut Müşteri"/>
    <s v="Yenileme"/>
    <s v="Hizmet"/>
    <s v="Bakım ve Destek Hizmeti"/>
    <s v="Diğer"/>
    <s v="Kanal Satış"/>
    <s v="Matriks"/>
    <s v="Yurt İçi"/>
    <s v="Türkiye"/>
    <s v="Merkez"/>
  </r>
  <r>
    <s v="2062e46c"/>
    <d v="2026-03-02T00:00:00"/>
    <x v="497"/>
    <s v="Q1"/>
    <x v="2"/>
    <x v="1"/>
    <s v="Kapalı"/>
    <s v="MATRIKS BİLGİSAYAR SİSTEMLERİ LTD.ŞTİ"/>
    <s v="WPY.01.003"/>
    <s v="Web Plus Ek Kullanıcı Lisansı (1 Kullanıcı)"/>
    <s v="Univera - Kanal"/>
    <x v="20"/>
    <s v="Enroute"/>
    <s v="Webplus"/>
    <n v="2588"/>
    <s v="TRY"/>
    <n v="2"/>
    <s v="Adet"/>
    <n v="5176"/>
    <s v="TRY"/>
    <n v="1035"/>
    <s v="TRY"/>
    <n v="4140.8"/>
    <s v="TRY"/>
    <n v="4140.8"/>
    <s v="TRY"/>
    <n v="1000004956"/>
    <m/>
    <m/>
    <s v="Matriks"/>
    <s v="Mevcut Müşteri"/>
    <s v="Yeni Satış"/>
    <s v="Lisans"/>
    <s v="Lisans Satışı"/>
    <s v="Diğer"/>
    <s v="Kanal Satış"/>
    <s v="Matriks"/>
    <s v="Yurt İçi"/>
    <s v="Türkiye"/>
    <s v="Merkez"/>
  </r>
  <r>
    <s v="ebaeae1b"/>
    <d v="2026-03-02T00:00:00"/>
    <x v="497"/>
    <s v="Q1"/>
    <x v="2"/>
    <x v="1"/>
    <s v="Kapalı"/>
    <s v="MATRIKS BİLGİSAYAR SİSTEMLERİ LTD.ŞTİ"/>
    <s v="UH.01.002"/>
    <s v="Unidox Kontör"/>
    <s v="Univera - Kanal"/>
    <x v="20"/>
    <s v="E-Dönüşüm"/>
    <s v="Unidox"/>
    <n v="6.67"/>
    <s v="TRY"/>
    <n v="2000"/>
    <s v="Adet"/>
    <n v="13338"/>
    <s v="TRY"/>
    <n v="3334"/>
    <s v="TRY"/>
    <n v="10003.5"/>
    <s v="TRY"/>
    <n v="10003.5"/>
    <s v="TRY"/>
    <n v="1000004957"/>
    <m/>
    <m/>
    <s v="Matriks"/>
    <s v="Mevcut Müşteri"/>
    <s v="Yeni Satış"/>
    <s v="Kontor"/>
    <s v="Kontor Satışı"/>
    <s v="Diğer"/>
    <s v="Kanal Satış"/>
    <s v="Matriks"/>
    <s v="Yurt İçi"/>
    <s v="Türkiye"/>
    <s v="Merkez"/>
  </r>
  <r>
    <s v="a05aff8b"/>
    <d v="2026-02-27T00:00:00"/>
    <x v="497"/>
    <s v="Q1"/>
    <x v="2"/>
    <x v="1"/>
    <s v="Kapalı"/>
    <s v="POLARİS YAZILIM ÇÖZÜMLERİ VE DANIŞMANLIK HİZMETLERİ LTD.ŞTİ."/>
    <s v="UH.01.002"/>
    <s v="Unidox Kontör"/>
    <s v="Univera Kontör Satışı"/>
    <x v="20"/>
    <s v="E-Dönüşüm"/>
    <s v="Unidox"/>
    <n v="3.46"/>
    <s v="TRY"/>
    <n v="10000"/>
    <s v="Adet"/>
    <n v="34550"/>
    <s v="TRY"/>
    <n v="8638"/>
    <s v="TRY"/>
    <n v="25912.5"/>
    <s v="TRY"/>
    <n v="25912.5"/>
    <s v="TRY"/>
    <n v="1000004923"/>
    <m/>
    <m/>
    <s v="Polaris"/>
    <s v="Mevcut Müşteri"/>
    <s v="Yeni Satış"/>
    <s v="Kontor"/>
    <s v="Kontor Satışı"/>
    <s v="Diğer"/>
    <s v="Kanal Satış"/>
    <s v="Polaris"/>
    <s v="Yurt İçi"/>
    <s v="Türkiye"/>
    <s v="Merkez"/>
  </r>
  <r>
    <s v="e7a30b0c"/>
    <d v="2026-03-02T00:00:00"/>
    <x v="497"/>
    <s v="Q1"/>
    <x v="2"/>
    <x v="1"/>
    <s v="Kapalı"/>
    <s v="BABALI GIDA LIMITED SIRKETI"/>
    <s v="UH.01.002"/>
    <s v="Unidox Kontör"/>
    <s v="Univera Kontör Satışı"/>
    <x v="23"/>
    <s v="E-Dönüşüm"/>
    <s v="Unidox"/>
    <n v="4.78"/>
    <s v="TRY"/>
    <n v="10000"/>
    <s v="Adet"/>
    <n v="47800"/>
    <s v="TRY"/>
    <n v="12300"/>
    <s v="TRY"/>
    <n v="35500"/>
    <s v="TRY"/>
    <n v="35500"/>
    <s v="TRY"/>
    <n v="1000004959"/>
    <m/>
    <m/>
    <s v="Babalı Gıda"/>
    <s v="Yeni Müşteri"/>
    <s v="Yeni Satış"/>
    <s v="Kontor"/>
    <s v="Kontor Satışı"/>
    <s v="Diğer"/>
    <s v="Univera Satış"/>
    <s v="Saha Satış"/>
    <s v="Yurt İçi"/>
    <s v="Türkiye"/>
    <s v="Merkez"/>
  </r>
  <r>
    <s v="83e969a9"/>
    <d v="2026-03-02T00:00:00"/>
    <x v="497"/>
    <s v="Q1"/>
    <x v="2"/>
    <x v="1"/>
    <s v="Kapalı"/>
    <s v="ERTUĞ GIDA PAZARLAMA LOJİSTİK SANAYİ VE T,CARET LİMİTED ŞİRKETİ"/>
    <s v="UH.01.002"/>
    <s v="Unidox Kontör"/>
    <s v="Univera - Imperial Tobacco"/>
    <x v="6"/>
    <s v="E-Dönüşüm"/>
    <s v="Unidox"/>
    <n v="1.6875"/>
    <m/>
    <n v="10000"/>
    <m/>
    <n v="16875"/>
    <m/>
    <n v="0"/>
    <m/>
    <n v="16875"/>
    <m/>
    <n v="0"/>
    <n v="0"/>
    <s v="UNI240000000280"/>
    <m/>
    <m/>
    <s v="Imperial Tobacco"/>
    <s v="Yeni Müşteri"/>
    <s v="Yeni Satış"/>
    <s v="Kontor"/>
    <s v="Kontor Satışı"/>
    <s v="Diğer"/>
    <s v="Univera Satış"/>
    <s v="Saha Satış"/>
    <s v="Yurt İçi"/>
    <s v="Türkiye"/>
    <s v="Dist"/>
  </r>
  <r>
    <s v="01cea6a6"/>
    <d v="2026-02-27T00:00:00"/>
    <x v="497"/>
    <s v="Q1"/>
    <x v="2"/>
    <x v="1"/>
    <s v="Kapalı"/>
    <s v="RECKITT BENCKİSER EV ve HİJYEN ÜRÜNLERİ A.Ş."/>
    <s v="EH.02.018"/>
    <s v="ENROUTE PANORAMA WEBCONNECTOR BAKIM HİZM"/>
    <s v="Univera - Reckitt Benckiser"/>
    <x v="19"/>
    <s v="Enroute"/>
    <s v="Web Connector"/>
    <n v="46746.45"/>
    <s v="TRY"/>
    <n v="1"/>
    <s v="Adet"/>
    <n v="46746.45"/>
    <s v="TRY"/>
    <n v="0"/>
    <s v="TRY"/>
    <n v="46746.45"/>
    <s v="TRY"/>
    <n v="46746.45"/>
    <s v="TRY"/>
    <n v="1000004940"/>
    <m/>
    <m/>
    <s v="R. Benckiser"/>
    <s v="Mevcut Müşteri"/>
    <s v="Yenileme"/>
    <s v="Hizmet"/>
    <s v="Bakım ve Destek Hizmeti"/>
    <s v="Diğer"/>
    <s v="Univera Satış"/>
    <s v="Saha Satış"/>
    <s v="Yurt İçi"/>
    <s v="Türkiye"/>
    <s v="Merkez"/>
  </r>
  <r>
    <s v="01cea6a6"/>
    <d v="2026-02-27T00:00:00"/>
    <x v="497"/>
    <s v="Q1"/>
    <x v="2"/>
    <x v="1"/>
    <s v="Kapalı"/>
    <s v="RECKITT BENCKİSER EV ve HİJYEN ÜRÜNLERİ A.Ş."/>
    <s v="EH.02.018"/>
    <s v="ENROUTE PANORAMA WEBCONNECTOR BAKIM HİZM"/>
    <s v="Univera - Reckitt Benckiser"/>
    <x v="19"/>
    <s v="Enroute"/>
    <s v="Web Connector"/>
    <n v="60116.76"/>
    <s v="TRY"/>
    <n v="1"/>
    <s v="Adet"/>
    <n v="60116.76"/>
    <s v="TRY"/>
    <n v="0"/>
    <s v="TRY"/>
    <n v="60116.76"/>
    <s v="TRY"/>
    <n v="60116.76"/>
    <s v="TRY"/>
    <n v="1000004940"/>
    <m/>
    <m/>
    <s v="R. Benckiser"/>
    <s v="Mevcut Müşteri"/>
    <s v="Yenileme"/>
    <s v="Hizmet"/>
    <s v="Bakım ve Destek Hizmeti"/>
    <s v="Diğer"/>
    <s v="Univera Satış"/>
    <s v="Saha Satış"/>
    <s v="Yurt İçi"/>
    <s v="Türkiye"/>
    <s v="Merkez"/>
  </r>
  <r>
    <s v="daee4499"/>
    <d v="2026-02-27T00:00:00"/>
    <x v="497"/>
    <s v="Q1"/>
    <x v="2"/>
    <x v="1"/>
    <s v="Kapalı"/>
    <s v="RECKITT BENCKİSER EV ve HİJYEN ÜRÜNLERİ A.Ş."/>
    <s v="EH.02.013"/>
    <s v="EnRoute Panorama Business Analytics (QSENSE) Site Lisansı Bakımı"/>
    <s v="Univera - Reckitt Benckiser"/>
    <x v="19"/>
    <s v="Enroute"/>
    <s v="Enroute"/>
    <n v="2200"/>
    <s v="EUR"/>
    <n v="1"/>
    <s v="Adet"/>
    <n v="2200"/>
    <s v="EUR"/>
    <n v="0"/>
    <s v="EUR"/>
    <n v="113971.22"/>
    <s v="TRY"/>
    <n v="113971.22"/>
    <s v="TRY"/>
    <n v="1000004942"/>
    <m/>
    <m/>
    <s v="R. Benckiser"/>
    <s v="Mevcut Müşteri"/>
    <s v="Yenileme"/>
    <s v="Hizmet"/>
    <s v="Bakım ve Destek Hizmeti"/>
    <s v="Diğer"/>
    <s v="Univera Satış"/>
    <s v="Saha Satış"/>
    <s v="Yurt İçi"/>
    <s v="Türkiye"/>
    <s v="Merkez"/>
  </r>
  <r>
    <s v="279cd029"/>
    <d v="2026-03-02T00:00:00"/>
    <x v="497"/>
    <s v="Q1"/>
    <x v="2"/>
    <x v="1"/>
    <s v="Kapalı"/>
    <s v="Üçyol Dayanıklı Tüketim Malları Tekstil Ve Dış Tic.A.Ş. - Newal"/>
    <s v="EH.05.001"/>
    <s v="EnRoute Panorama - Yazılım Geliştirme Hizmeti"/>
    <s v="Univera - Newal Irak"/>
    <x v="18"/>
    <s v="Enroute"/>
    <s v="Enroute"/>
    <n v="690"/>
    <s v="USD"/>
    <n v="2"/>
    <s v="K/Gün"/>
    <n v="1380"/>
    <s v="USD"/>
    <n v="207"/>
    <s v="USD"/>
    <n v="51473.120000000003"/>
    <s v="TRY"/>
    <n v="-817382.56"/>
    <s v="TRY"/>
    <n v="1000004953"/>
    <m/>
    <m/>
    <s v="Newal"/>
    <s v="Mevcut Müşteri"/>
    <s v="Yeni Satış"/>
    <s v="Hizmet"/>
    <s v="Yazılım Geliştirme"/>
    <s v="Diğer"/>
    <s v="Univera Satış"/>
    <s v="Saha Satış"/>
    <s v="Yurt İçi"/>
    <s v="Türkiye"/>
    <s v="Merkez"/>
  </r>
  <r>
    <s v="01cea6a6"/>
    <d v="2026-02-27T00:00:00"/>
    <x v="497"/>
    <s v="Q1"/>
    <x v="2"/>
    <x v="1"/>
    <s v="Kapalı"/>
    <s v="RECKITT BENCKİSER EV ve HİJYEN ÜRÜNLERİ A.Ş."/>
    <s v="EH.02.001"/>
    <s v="EnRoute Panorama - Yazılım Bakımı, Yaşatma ve Merkezi Destek Hizmeti"/>
    <s v="Univera - Reckitt Benckiser"/>
    <x v="19"/>
    <s v="Enroute"/>
    <s v="Enroute"/>
    <n v="297389.63"/>
    <s v="TRY"/>
    <n v="1"/>
    <s v="Yıl"/>
    <n v="297389.63"/>
    <s v="TRY"/>
    <n v="0"/>
    <s v="TRY"/>
    <n v="297389.63"/>
    <s v="TRY"/>
    <n v="297389.63"/>
    <s v="TRY"/>
    <n v="1000004940"/>
    <m/>
    <m/>
    <s v="R. Benckiser"/>
    <s v="Mevcut Müşteri"/>
    <s v="Yenileme"/>
    <s v="Hizmet"/>
    <s v="Bakım ve Destek Hizmeti"/>
    <s v="Diğer"/>
    <s v="Univera Satış"/>
    <s v="Saha Satış"/>
    <s v="Yurt İçi"/>
    <s v="Türkiye"/>
    <s v="Merkez"/>
  </r>
  <r>
    <s v="bf41995a"/>
    <d v="2026-02-27T00:00:00"/>
    <x v="497"/>
    <s v="Q1"/>
    <x v="2"/>
    <x v="1"/>
    <s v="Kapalı"/>
    <s v="Loreal Türkiye Kozmetik Tic. ve San. A.Ş."/>
    <s v="EH.05.002"/>
    <s v="EnRoute Panorama - Rapor Geliştirme Hizmeti"/>
    <s v="Univera - Loreal"/>
    <x v="13"/>
    <s v="Enroute"/>
    <s v="Enroute"/>
    <n v="24500"/>
    <s v="TRY"/>
    <n v="3"/>
    <s v="K/Gün"/>
    <n v="73500"/>
    <s v="TRY"/>
    <n v="0"/>
    <s v="TRY"/>
    <n v="73500"/>
    <s v="TRY"/>
    <n v="73500"/>
    <s v="TRY"/>
    <n v="1000004928"/>
    <m/>
    <m/>
    <s v="Loreal"/>
    <s v="Mevcut Müşteri"/>
    <s v="Yeni Satış"/>
    <s v="Hizmet"/>
    <s v="Rapor Geliştirme"/>
    <s v="Diğer"/>
    <s v="Univera Satış"/>
    <s v="Saha Satış"/>
    <s v="Yurt İçi"/>
    <s v="Türkiye"/>
    <s v="Merkez"/>
  </r>
  <r>
    <s v="8538787a"/>
    <d v="2026-02-27T00:00:00"/>
    <x v="497"/>
    <s v="Q1"/>
    <x v="2"/>
    <x v="1"/>
    <s v="Kapalı"/>
    <s v="Mey İçki Sanayi ve Ticaret A.Ş."/>
    <s v="EH.05.002"/>
    <s v="EnRoute Panorama - Rapor Geliştirme Hizmeti"/>
    <s v="Univera - Mey İçki"/>
    <x v="18"/>
    <s v="Enroute"/>
    <s v="Enroute"/>
    <n v="23750"/>
    <s v="TRY"/>
    <n v="2"/>
    <s v="K/Gün"/>
    <n v="47500"/>
    <s v="TRY"/>
    <n v="0"/>
    <s v="TRY"/>
    <n v="47500"/>
    <s v="TRY"/>
    <n v="47500"/>
    <s v="TRY"/>
    <n v="1000004939"/>
    <m/>
    <m/>
    <s v="Mey İçki"/>
    <s v="Mevcut Müşteri"/>
    <s v="Yeni Satış"/>
    <s v="Hizmet"/>
    <s v="Rapor Geliştirme"/>
    <s v="Key Account"/>
    <s v="Univera Satış"/>
    <s v="Saha Satış"/>
    <s v="Yurt İçi"/>
    <s v="Türkiye"/>
    <s v="Merkez"/>
  </r>
  <r>
    <s v="bf41995a"/>
    <d v="2026-02-27T00:00:00"/>
    <x v="497"/>
    <s v="Q1"/>
    <x v="2"/>
    <x v="1"/>
    <s v="Kapalı"/>
    <s v="Loreal Türkiye Kozmetik Tic. ve San. A.Ş."/>
    <s v="EH.01.001"/>
    <s v="EnRoute Panorama - Proje ve Ürün Yönetimi Danışmanlığı Hizmeti"/>
    <s v="Univera - Loreal"/>
    <x v="13"/>
    <s v="Enroute"/>
    <s v="Enroute"/>
    <n v="24500"/>
    <s v="TRY"/>
    <n v="1"/>
    <s v="K/Gün"/>
    <n v="24500"/>
    <s v="TRY"/>
    <n v="0"/>
    <s v="TRY"/>
    <n v="24500"/>
    <s v="TRY"/>
    <n v="24500"/>
    <s v="TRY"/>
    <n v="1000004928"/>
    <m/>
    <m/>
    <s v="Loreal"/>
    <s v="Mevcut Müşteri"/>
    <s v="Yeni Satış"/>
    <s v="Hizmet"/>
    <s v="Proje Yönetimi ve Danışmanlık"/>
    <s v="Diğer"/>
    <s v="Univera Satış"/>
    <s v="Saha Satış"/>
    <s v="Yurt İçi"/>
    <s v="Türkiye"/>
    <s v="Merkez"/>
  </r>
  <r>
    <s v="8538787a"/>
    <d v="2026-02-27T00:00:00"/>
    <x v="497"/>
    <s v="Q1"/>
    <x v="2"/>
    <x v="1"/>
    <s v="Kapalı"/>
    <s v="Mey İçki Sanayi ve Ticaret A.Ş."/>
    <s v="EH.01.001"/>
    <s v="EnRoute Panorama - Proje ve Ürün Yönetimi Danışmanlığı Hizmeti"/>
    <s v="Univera - Mey İçki"/>
    <x v="18"/>
    <s v="Enroute"/>
    <s v="Enroute"/>
    <n v="22500"/>
    <s v="TRY"/>
    <n v="8.5"/>
    <s v="K/Gün"/>
    <n v="191250"/>
    <s v="TRY"/>
    <n v="0"/>
    <s v="TRY"/>
    <n v="191250"/>
    <s v="TRY"/>
    <n v="191250"/>
    <s v="TRY"/>
    <n v="1000004939"/>
    <m/>
    <m/>
    <s v="Mey İçki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s v="279cd029"/>
    <d v="2026-02-27T00:00:00"/>
    <x v="497"/>
    <s v="Q1"/>
    <x v="2"/>
    <x v="1"/>
    <s v="Kapalı"/>
    <s v="Üçyol Dayanıklı Tüketim Malları Tekstil Ve Dış Tic.A.Ş. - Newal"/>
    <s v="EH.01.001"/>
    <s v="EnRoute Panorama - Proje ve Ürün Yönetimi Danışmanlığı Hizmeti"/>
    <s v="Univera - Newal Irak"/>
    <x v="18"/>
    <s v="Enroute"/>
    <s v="Enroute"/>
    <n v="690"/>
    <s v="USD"/>
    <n v="3.5"/>
    <s v="K/Gün"/>
    <n v="2415"/>
    <s v="USD"/>
    <n v="838"/>
    <s v="USD"/>
    <n v="69201.279999999999"/>
    <s v="TRY"/>
    <n v="69201.279999999999"/>
    <s v="TRY"/>
    <n v="1000004953"/>
    <m/>
    <m/>
    <s v="Newal"/>
    <s v="Mevcut Müşteri"/>
    <s v="Yeni Satış"/>
    <s v="Hizmet"/>
    <s v="Proje Yönetimi ve Danışmanlık"/>
    <s v="Diğer"/>
    <s v="Univera Satış"/>
    <s v="Saha Satış"/>
    <s v="Yurt İçi"/>
    <s v="Türkiye"/>
    <s v="Merkez"/>
  </r>
  <r>
    <s v="01cea6a6"/>
    <d v="2026-02-27T00:00:00"/>
    <x v="497"/>
    <s v="Q1"/>
    <x v="2"/>
    <x v="1"/>
    <s v="Kapalı"/>
    <s v="RECKITT BENCKİSER EV ve HİJYEN ÜRÜNLERİ A.Ş."/>
    <s v="EH.03.001"/>
    <s v="EnRoute Panorama - Çağrı Merkezi Hizmeti (MSD)"/>
    <s v="Univera - Reckitt Benckiser"/>
    <x v="19"/>
    <s v="Enroute"/>
    <s v="Enroute"/>
    <n v="30565.599999999999"/>
    <s v="TRY"/>
    <n v="19"/>
    <s v="Yıl"/>
    <n v="580746.4"/>
    <s v="TRY"/>
    <n v="0"/>
    <s v="TRY"/>
    <n v="580746.4"/>
    <s v="TRY"/>
    <n v="580746.4"/>
    <s v="TRY"/>
    <n v="1000004940"/>
    <m/>
    <m/>
    <s v="R. Benckiser"/>
    <s v="Mevcut Müşteri"/>
    <s v="Yenileme"/>
    <s v="Hizmet"/>
    <s v="Çağrı Merkezi"/>
    <s v="Diğer"/>
    <s v="Univera Satış"/>
    <s v="Saha Satış"/>
    <s v="Yurt İçi"/>
    <s v="Türkiye"/>
    <s v="Merkez"/>
  </r>
  <r>
    <s v="48a91fb1"/>
    <d v="2026-03-03T00:00:00"/>
    <x v="498"/>
    <s v="Q1"/>
    <x v="2"/>
    <x v="1"/>
    <s v="Kapalı"/>
    <s v="Eçözüm Bilgi Teknolojileri A.Ş."/>
    <s v="VY.05.007"/>
    <s v="Varuna CRM (Enterprise) Aylık Kiralama"/>
    <s v="Univera - Varuna"/>
    <x v="10"/>
    <s v="Varuna"/>
    <s v="Enterprise"/>
    <n v="2175"/>
    <s v="TRY"/>
    <n v="56"/>
    <s v="Ay"/>
    <n v="121800"/>
    <s v="TRY"/>
    <n v="0"/>
    <s v="TRY"/>
    <n v="121800"/>
    <s v="TRY"/>
    <n v="121800"/>
    <s v="TRY"/>
    <n v="1000005013"/>
    <m/>
    <m/>
    <s v="E Çözüm"/>
    <s v="Param Grup"/>
    <s v="Yenileme"/>
    <s v="Lisans"/>
    <s v="Lisans Kiralama"/>
    <s v="Param Grup"/>
    <s v="Univera Satış"/>
    <s v="Saha Satış"/>
    <s v="Yurt İçi"/>
    <s v="Türkiye"/>
    <s v="Merkez"/>
  </r>
  <r>
    <s v="48a91fb1"/>
    <d v="2026-03-03T00:00:00"/>
    <x v="498"/>
    <s v="Q1"/>
    <x v="2"/>
    <x v="1"/>
    <s v="İade"/>
    <s v="Eçözüm Bilgi Teknolojileri A.Ş."/>
    <s v="VY.05.007"/>
    <s v="Varuna CRM (Enterprise) Aylık Kiralama"/>
    <s v="Univera - Varuna"/>
    <x v="10"/>
    <s v="Varuna"/>
    <s v="Enterprise"/>
    <n v="2175"/>
    <s v="TRY"/>
    <n v="-56"/>
    <s v="Ay"/>
    <n v="-121800"/>
    <s v="TRY"/>
    <n v="0"/>
    <s v="TRY"/>
    <n v="-121800"/>
    <s v="TRY"/>
    <n v="-121800"/>
    <s v="TRY"/>
    <n v="1000005013"/>
    <m/>
    <m/>
    <s v="E Çözüm"/>
    <s v="Param Grup"/>
    <s v="Yenileme"/>
    <s v="Lisans"/>
    <s v="Lisans Kiralama"/>
    <s v="Param Grup"/>
    <s v="Univera Satış"/>
    <s v="Saha Satış"/>
    <s v="Yurt İçi"/>
    <s v="Türkiye"/>
    <s v="Merkez"/>
  </r>
  <r>
    <s v="89fe2270"/>
    <d v="2026-03-04T00:00:00"/>
    <x v="498"/>
    <s v="Q1"/>
    <x v="2"/>
    <x v="1"/>
    <s v="Kapalı"/>
    <s v="Eçözüm Bilgi Teknolojileri A.Ş."/>
    <s v="VY.05.007"/>
    <s v="Varuna CRM (Enterprise) Aylık Kiralama"/>
    <s v="Univera - Varuna"/>
    <x v="10"/>
    <s v="Varuna"/>
    <s v="Enterprise"/>
    <n v="2175"/>
    <s v="TRY"/>
    <n v="45"/>
    <s v="Ay"/>
    <n v="97875"/>
    <s v="TRY"/>
    <n v="0"/>
    <s v="TRY"/>
    <n v="97875"/>
    <s v="TRY"/>
    <n v="97875"/>
    <s v="TRY"/>
    <n v="1000005024"/>
    <m/>
    <m/>
    <s v="E Çözüm"/>
    <s v="Param Grup"/>
    <s v="Yenileme"/>
    <s v="Lisans"/>
    <s v="Lisans Kiralama"/>
    <s v="Param Grup"/>
    <s v="Univera Satış"/>
    <s v="Saha Satış"/>
    <s v="Yurt İçi"/>
    <s v="Türkiye"/>
    <s v="Merkez"/>
  </r>
  <r>
    <s v="3bcd0ea3"/>
    <d v="2026-03-04T00:00:00"/>
    <x v="498"/>
    <s v="Q1"/>
    <x v="2"/>
    <x v="1"/>
    <s v="Kapalı"/>
    <s v="TURK ELEKTRONİK PARA ANONİM ŞİRKETİ"/>
    <s v="VY.05.007"/>
    <s v="Varuna CRM (Enterprise) Aylık Kiralama"/>
    <s v="Univera - Varuna"/>
    <x v="10"/>
    <s v="Varuna"/>
    <s v="Enterprise"/>
    <n v="2795"/>
    <s v="TRY"/>
    <n v="9"/>
    <s v="Ay"/>
    <n v="25155"/>
    <s v="TRY"/>
    <n v="0"/>
    <s v="TRY"/>
    <n v="25155"/>
    <s v="TRY"/>
    <n v="25155"/>
    <s v="TRY"/>
    <n v="1000005028"/>
    <m/>
    <m/>
    <s v="Türk Elektronik Para A.Ş."/>
    <s v="Param Grup"/>
    <s v="Yenileme"/>
    <s v="Lisans"/>
    <s v="Lisans Kiralama"/>
    <s v="Param Grup"/>
    <s v="Univera Satış"/>
    <s v="Saha Satış"/>
    <s v="Yurt İçi"/>
    <s v="Türkiye"/>
    <s v="Merkez"/>
  </r>
  <r>
    <s v="0cce4ec7"/>
    <d v="2026-03-04T00:00:00"/>
    <x v="498"/>
    <s v="Q1"/>
    <x v="2"/>
    <x v="1"/>
    <s v="Kapalı"/>
    <s v="TURK ELEKTRONİK PARA ANONİM ŞİRKETİ"/>
    <s v="VY.05.007"/>
    <s v="Varuna CRM (Enterprise) Aylık Kiralama"/>
    <s v="Univera - Varuna"/>
    <x v="10"/>
    <s v="Varuna"/>
    <s v="Enterprise"/>
    <n v="2795"/>
    <s v="TRY"/>
    <n v="5"/>
    <s v="Ay"/>
    <n v="13975"/>
    <s v="TRY"/>
    <n v="0"/>
    <s v="TRY"/>
    <n v="13975"/>
    <s v="TRY"/>
    <n v="13975"/>
    <s v="TRY"/>
    <n v="1000005026"/>
    <m/>
    <m/>
    <s v="Türk Elektronik Para A.Ş."/>
    <s v="Param Grup"/>
    <s v="Yenileme"/>
    <s v="Lisans"/>
    <s v="Lisans Kiralama"/>
    <s v="Param Grup"/>
    <s v="Univera Satış"/>
    <s v="Saha Satış"/>
    <s v="Yurt İçi"/>
    <s v="Türkiye"/>
    <s v="Merkez"/>
  </r>
  <r>
    <s v="d1450206"/>
    <d v="2026-03-04T00:00:00"/>
    <x v="498"/>
    <s v="Q1"/>
    <x v="2"/>
    <x v="1"/>
    <s v="Kapalı"/>
    <s v="TURK ELEKTRONİK PARA ANONİM ŞİRKETİ"/>
    <s v="VY.05.007"/>
    <s v="Varuna CRM (Enterprise) Aylık Kiralama"/>
    <s v="Univera - Varuna"/>
    <x v="22"/>
    <s v="Varuna"/>
    <s v="Enterprise"/>
    <n v="2795"/>
    <s v="TRY"/>
    <n v="46"/>
    <s v="Ay"/>
    <n v="128570"/>
    <s v="TRY"/>
    <n v="0"/>
    <s v="TRY"/>
    <n v="128570"/>
    <s v="TRY"/>
    <n v="128570"/>
    <s v="TRY"/>
    <n v="1000005025"/>
    <m/>
    <m/>
    <s v="Türk Elektronik Para A.Ş."/>
    <s v="Param Grup"/>
    <s v="Yenileme"/>
    <s v="Lisans"/>
    <s v="Lisans Kiralama"/>
    <s v="Param Grup"/>
    <s v="Univera Satış"/>
    <s v="Saha Satış"/>
    <s v="Yurt İçi"/>
    <s v="Türkiye"/>
    <s v="Merkez"/>
  </r>
  <r>
    <s v="0746d355"/>
    <d v="2026-03-04T00:00:00"/>
    <x v="498"/>
    <s v="Q1"/>
    <x v="2"/>
    <x v="1"/>
    <s v="Kapalı"/>
    <s v="TURK FİNANSMAN ANONİM ŞİRKETİ"/>
    <s v="VY.05.007"/>
    <s v="Varuna CRM (Enterprise) Aylık Kiralama"/>
    <s v="Univera - Varuna"/>
    <x v="10"/>
    <s v="Varuna"/>
    <s v="Enterprise"/>
    <n v="2795"/>
    <s v="TRY"/>
    <n v="7"/>
    <s v="Ay"/>
    <n v="19565"/>
    <s v="TRY"/>
    <n v="0"/>
    <s v="TRY"/>
    <n v="19565"/>
    <s v="TRY"/>
    <n v="19565"/>
    <s v="TRY"/>
    <n v="1000005032"/>
    <m/>
    <m/>
    <s v="Türk Finansman A.Ş."/>
    <s v="Param Grup"/>
    <s v="Yenileme"/>
    <s v="Lisans"/>
    <s v="Lisans Kiralama"/>
    <s v="Param Grup"/>
    <s v="Univera Satış"/>
    <s v="Saha Satış"/>
    <s v="Yurt İçi"/>
    <s v="Türkiye"/>
    <s v="Merkez"/>
  </r>
  <r>
    <s v="c03f16d2"/>
    <d v="2026-03-04T00:00:00"/>
    <x v="498"/>
    <s v="Q1"/>
    <x v="2"/>
    <x v="1"/>
    <s v="Kapalı"/>
    <s v="UNİVİS BİLİŞİM DESTEK HİZMETLERİ SANAYİ VE TİCARET ANONİM ŞİRKETİ"/>
    <s v="VY.05.007"/>
    <s v="Varuna CRM (Enterprise) Aylık Kiralama"/>
    <s v="Univera - Varuna"/>
    <x v="10"/>
    <s v="Varuna"/>
    <s v="Enterprise"/>
    <n v="2795"/>
    <s v="TRY"/>
    <n v="8"/>
    <s v="Ay"/>
    <n v="22360"/>
    <s v="TRY"/>
    <n v="0"/>
    <s v="TRY"/>
    <n v="22360"/>
    <s v="TRY"/>
    <n v="22360"/>
    <s v="TRY"/>
    <n v="1000005030"/>
    <m/>
    <m/>
    <s v="Univis"/>
    <s v="Param Grup"/>
    <s v="Yenileme"/>
    <s v="Lisans"/>
    <s v="Lisans Kiralama"/>
    <s v="Param Grup"/>
    <s v="Univera Satış"/>
    <s v="Saha Satış"/>
    <s v="Yurt İçi"/>
    <s v="Türkiye"/>
    <s v="Merkez"/>
  </r>
  <r>
    <s v="71577bc4"/>
    <d v="2026-03-04T00:00:00"/>
    <x v="498"/>
    <s v="Q1"/>
    <x v="2"/>
    <x v="1"/>
    <s v="Kapalı"/>
    <s v="MATRIKS BİLGİSAYAR SİSTEMLERİ LTD.ŞTİ"/>
    <s v="UH.01.002"/>
    <s v="Unidox Kontör"/>
    <s v="Univera - Kanal"/>
    <x v="20"/>
    <s v="E-Dönüşüm"/>
    <s v="Unidox"/>
    <n v="3.29"/>
    <s v="TRY"/>
    <n v="25000"/>
    <s v="Adet"/>
    <n v="82250"/>
    <s v="TRY"/>
    <n v="20562"/>
    <s v="TRY"/>
    <n v="61687.5"/>
    <s v="TRY"/>
    <n v="61687.5"/>
    <s v="TRY"/>
    <n v="1000005059"/>
    <m/>
    <m/>
    <s v="Matriks"/>
    <s v="Mevcut Müşteri"/>
    <s v="Yeni Satış"/>
    <s v="Kontor"/>
    <s v="Kontor Satışı"/>
    <s v="Diğer"/>
    <s v="Kanal Satış"/>
    <s v="Matriks"/>
    <s v="Yurt İçi"/>
    <s v="Türkiye"/>
    <s v="Merkez"/>
  </r>
  <r>
    <s v="62d8fb6b"/>
    <d v="2026-03-05T00:00:00"/>
    <x v="498"/>
    <s v="Q1"/>
    <x v="2"/>
    <x v="1"/>
    <s v="Kapalı"/>
    <s v="MİYA OTOMASYON VE BARKOD BILISIM SISTEMLERI SAN TİC. VE L.T.D. STI."/>
    <s v="UH.01.002"/>
    <s v="Unidox Kontör"/>
    <s v="Univera Kontör Satışı"/>
    <x v="20"/>
    <s v="E-Dönüşüm"/>
    <s v="Unidox"/>
    <n v="4.3"/>
    <s v="TRY"/>
    <n v="10000"/>
    <s v="Adet"/>
    <n v="43000"/>
    <s v="TRY"/>
    <n v="10750"/>
    <s v="TRY"/>
    <n v="32250"/>
    <s v="TRY"/>
    <n v="32250"/>
    <s v="TRY"/>
    <n v="1000005080"/>
    <m/>
    <m/>
    <s v="Miya"/>
    <s v="Mevcut Müşteri"/>
    <s v="Yeni Satış"/>
    <s v="Kontor"/>
    <s v="Kontor Satışı"/>
    <s v="Diğer"/>
    <s v="Kanal Satış"/>
    <s v="Miya"/>
    <s v="Yurt İçi"/>
    <s v="Türkiye"/>
    <s v="Merkez"/>
  </r>
  <r>
    <s v="fe7ef109"/>
    <d v="2026-03-10T00:00:00"/>
    <x v="498"/>
    <s v="Q1"/>
    <x v="2"/>
    <x v="1"/>
    <s v="Kapalı"/>
    <s v="Panasonic Electric Works Elektrik Sanayi Ve Ticaret Anonim Şirketi"/>
    <s v="SH.02.001"/>
    <s v="StokBar Panorama - Yazılım Bakımı Hizmeti"/>
    <s v="Univera - Panasonic"/>
    <x v="12"/>
    <s v="Stokbar"/>
    <s v="Stokbar"/>
    <n v="1111594.25"/>
    <s v="TRY"/>
    <n v="1"/>
    <s v="Yıl"/>
    <n v="1111594.25"/>
    <s v="TRY"/>
    <n v="0"/>
    <s v="TRY"/>
    <n v="1111594.25"/>
    <s v="TRY"/>
    <n v="1111594.25"/>
    <s v="TRY"/>
    <n v="1000005147"/>
    <m/>
    <m/>
    <s v="Panasonic"/>
    <s v="Mevcut Müşteri"/>
    <s v="Yenileme"/>
    <s v="Hizmet"/>
    <s v="Bakım ve Destek Hizmeti"/>
    <s v="Diğer"/>
    <s v="Univera Satış"/>
    <s v="Saha Satış"/>
    <s v="Yurt İçi"/>
    <s v="Türkiye"/>
    <s v="Merkez"/>
  </r>
  <r>
    <s v="2025 Aralık ft iadesi"/>
    <d v="2026-02-28T00:00:00"/>
    <x v="498"/>
    <s v="Q1"/>
    <x v="2"/>
    <x v="1"/>
    <s v="İade"/>
    <s v="ERBAK - ULUDAĞ PAZARLAMA SATIŞ VE DAĞITIM ANONİM ŞİRKETİ"/>
    <s v="QH.02.001"/>
    <s v="Quest Panorama - Yazılım Bakımı, Yaşatma ve Merkezi Destek Hizmeti"/>
    <s v="Univera - Uludağ İçecek"/>
    <x v="19"/>
    <s v="Quest"/>
    <s v="Enterprise"/>
    <n v="94418.32"/>
    <s v="TRY"/>
    <n v="-1"/>
    <s v="Yıl"/>
    <n v="94418.32"/>
    <s v="TRY"/>
    <n v="0"/>
    <s v="TRY"/>
    <n v="-94418.32"/>
    <s v="TRY"/>
    <n v="94418.32"/>
    <s v="TRY"/>
    <n v="1000003994"/>
    <m/>
    <m/>
    <s v="Uludağ İçecek"/>
    <s v="Mevcut Müşteri"/>
    <s v="Yenileme"/>
    <s v="Hizmet"/>
    <s v="Bakım ve Destek Hizmeti"/>
    <s v="Key Account"/>
    <s v="Univera Satış"/>
    <s v="Saha Satış"/>
    <s v="Yurt İçi"/>
    <s v="Türkiye"/>
    <s v="Merkez"/>
  </r>
  <r>
    <s v="2025 Aralık ft iadesi"/>
    <d v="2026-02-28T00:00:00"/>
    <x v="498"/>
    <s v="Q1"/>
    <x v="2"/>
    <x v="1"/>
    <s v="İade"/>
    <s v="ERBAK - ULUDAĞ PAZARLAMA SATIŞ VE DAĞITIM ANONİM ŞİRKETİ"/>
    <s v="QH.02.001"/>
    <s v="Quest Panorama - Yazılım Bakımı, Yaşatma ve Merkezi Destek Hizmeti"/>
    <s v="Univera - Uludağ İçecek"/>
    <x v="19"/>
    <s v="Quest"/>
    <s v="Enterprise"/>
    <n v="94313.279999999999"/>
    <s v="TRY"/>
    <n v="-1"/>
    <s v="Yıl"/>
    <n v="94313.279999999999"/>
    <s v="TRY"/>
    <n v="0"/>
    <s v="TRY"/>
    <n v="-94313.279999999999"/>
    <s v="TRY"/>
    <n v="94313.279999999999"/>
    <s v="TRY"/>
    <n v="1000003994"/>
    <m/>
    <m/>
    <s v="Uludağ İçecek"/>
    <s v="Mevcut Müşteri"/>
    <s v="Yenileme"/>
    <s v="Hizmet"/>
    <s v="Bakım ve Destek Hizmeti"/>
    <s v="Key Account"/>
    <s v="Univera Satış"/>
    <s v="Saha Satış"/>
    <s v="Yurt İçi"/>
    <s v="Türkiye"/>
    <s v="Merkez"/>
  </r>
  <r>
    <s v="5685f0e1"/>
    <d v="2026-03-10T00:00:00"/>
    <x v="498"/>
    <s v="Q1"/>
    <x v="2"/>
    <x v="1"/>
    <s v="Kapalı"/>
    <s v="KENT GIDA MADDELERİ SAN VE TİC.AŞ."/>
    <s v="QH.02.001"/>
    <s v="Quest Panorama - Yazılım Bakımı, Yaşatma ve Merkezi Destek Hizmeti"/>
    <s v="Univera - Kent Gıda"/>
    <x v="12"/>
    <s v="Quest"/>
    <s v="Quest"/>
    <n v="1119923.57"/>
    <s v="TRY"/>
    <n v="1"/>
    <s v="Yıl"/>
    <n v="1119923.57"/>
    <s v="TRY"/>
    <n v="0"/>
    <s v="TRY"/>
    <n v="1119923.57"/>
    <s v="TRY"/>
    <n v="1119923.57"/>
    <s v="TRY"/>
    <n v="1000005142"/>
    <m/>
    <m/>
    <s v="Mondelez"/>
    <s v="Mevcut Müşteri"/>
    <s v="Yenileme"/>
    <s v="Hizmet"/>
    <s v="Bakım ve Destek Hizmeti"/>
    <s v="Key Account"/>
    <s v="Univera Satış"/>
    <s v="Saha Satış"/>
    <s v="Yurt İçi"/>
    <s v="Türkiye"/>
    <s v="Merkez"/>
  </r>
  <r>
    <s v="0c532856"/>
    <d v="2026-02-28T00:00:00"/>
    <x v="498"/>
    <s v="Q1"/>
    <x v="2"/>
    <x v="1"/>
    <s v="Kapalı"/>
    <s v="Turk Elektronik Para Anonim Şirketi"/>
    <n v="500001210"/>
    <s v="Hakediş Bedeli"/>
    <s v="Univera - Türk Elektronik Para"/>
    <x v="10"/>
    <s v="Bütünleşik Finans"/>
    <s v="Hakediş"/>
    <n v="170676.8"/>
    <s v="TRY"/>
    <n v="1"/>
    <s v="Adet"/>
    <n v="170676.8"/>
    <s v="TRY"/>
    <n v="0"/>
    <s v="TRY"/>
    <n v="170676.8"/>
    <s v="TRY"/>
    <n v="170676.8"/>
    <s v="TRY"/>
    <n v="1000005011"/>
    <m/>
    <m/>
    <s v="Türk Elektronik Para A.Ş."/>
    <s v="Param Grup"/>
    <s v="Yeni Satış"/>
    <s v="Komisyon"/>
    <s v="Bütünleşik Finans"/>
    <s v="Param Grup"/>
    <s v="Univera Satış"/>
    <s v="Saha Satış"/>
    <s v="Yurt İçi"/>
    <s v="Türkiye"/>
    <s v="Merkez"/>
  </r>
  <r>
    <s v="2025 Aralık ft iadesi"/>
    <d v="2026-02-28T00:00:00"/>
    <x v="498"/>
    <s v="Q1"/>
    <x v="2"/>
    <x v="1"/>
    <s v="Kapalı"/>
    <s v="ERBAK - ULUDAĞ PAZARLAMA SATIŞ VE DAĞITIM ANONİM ŞİRKETİ"/>
    <s v="EH.02.004"/>
    <s v="EnRoute Panorama FundManager Module - Fon ve Bütçe Yönetimi Yazılım Bakımı Hizmeti"/>
    <s v="Univera - Uludağ İçecek"/>
    <x v="19"/>
    <s v="Enroute"/>
    <s v="Enroute"/>
    <n v="67117"/>
    <s v="TRY"/>
    <n v="-1"/>
    <s v="Adet"/>
    <n v="67117"/>
    <s v="TRY"/>
    <n v="0"/>
    <s v="TRY"/>
    <n v="-67117"/>
    <s v="TRY"/>
    <n v="67117"/>
    <s v="TRY"/>
    <n v="1000003994"/>
    <m/>
    <m/>
    <s v="Uludağ İçecek"/>
    <s v="Mevcut Müşteri"/>
    <s v="Yenileme"/>
    <s v="Hizmet"/>
    <s v="Bakım ve Destek Hizmeti"/>
    <s v="Key Account"/>
    <s v="Univera Satış"/>
    <s v="Saha Satış"/>
    <s v="Yurt İçi"/>
    <s v="Türkiye"/>
    <s v="Merkez"/>
  </r>
  <r>
    <s v="6c0300f7"/>
    <d v="2026-03-10T00:00:00"/>
    <x v="498"/>
    <s v="Q1"/>
    <x v="2"/>
    <x v="1"/>
    <s v="Kapalı"/>
    <s v="Danone Tikveşli Gıda ve İçecek San.Ve Tic.A.Ş."/>
    <s v="EH.02.001"/>
    <s v="EnRoute Panorama - Yazılım Bakımı, Yaşatma ve Merkezi Destek Hizmeti"/>
    <s v="Univera - Danone Tikveşli"/>
    <x v="12"/>
    <s v="Enroute"/>
    <s v="Enroute"/>
    <n v="1735171.67"/>
    <s v="TRY"/>
    <n v="1"/>
    <s v="Yıl"/>
    <n v="1735171.67"/>
    <s v="TRY"/>
    <n v="0"/>
    <s v="TRY"/>
    <n v="1735171.67"/>
    <s v="TRY"/>
    <n v="1735171.67"/>
    <s v="TRY"/>
    <n v="1000005158"/>
    <m/>
    <m/>
    <s v="Danone"/>
    <s v="Mevcut Müşteri"/>
    <s v="Yenileme"/>
    <s v="Hizmet"/>
    <s v="Bakım ve Destek Hizmeti"/>
    <s v="Key Account"/>
    <s v="Univera Satış"/>
    <s v="Saha Satış"/>
    <s v="Yurt İçi"/>
    <s v="Türkiye"/>
    <s v="Merkez"/>
  </r>
  <r>
    <s v="2025 Aralık ft iadesi"/>
    <d v="2026-02-28T00:00:00"/>
    <x v="498"/>
    <s v="Q1"/>
    <x v="2"/>
    <x v="1"/>
    <s v="Kapalı"/>
    <s v="ERBAK - ULUDAĞ PAZARLAMA SATIŞ VE DAĞITIM ANONİM ŞİRKETİ"/>
    <s v="EH.02.001"/>
    <s v="EnRoute Panorama - Yazılım Bakımı, Yaşatma ve Merkezi Destek Hizmeti"/>
    <s v="Univera - Uludağ İçecek"/>
    <x v="19"/>
    <s v="Enroute"/>
    <s v="Enterprise"/>
    <n v="23938.41"/>
    <s v="TRY"/>
    <n v="-11"/>
    <s v="Yıl"/>
    <n v="263322.51"/>
    <s v="TRY"/>
    <n v="0"/>
    <s v="TRY"/>
    <n v="-263322.51"/>
    <s v="TRY"/>
    <n v="263322.51"/>
    <s v="TRY"/>
    <n v="1000003994"/>
    <m/>
    <m/>
    <s v="Uludağ İçecek"/>
    <s v="Mevcut Müşteri"/>
    <s v="Yenileme"/>
    <s v="Hizmet"/>
    <s v="Bakım ve Destek Hizmeti"/>
    <s v="Key Account"/>
    <s v="Univera Satış"/>
    <s v="Saha Satış"/>
    <s v="Yurt İçi"/>
    <s v="Türkiye"/>
    <s v="Merkez"/>
  </r>
  <r>
    <s v="2025 Aralık ft iadesi"/>
    <d v="2026-02-28T00:00:00"/>
    <x v="498"/>
    <s v="Q1"/>
    <x v="2"/>
    <x v="1"/>
    <s v="Kapalı"/>
    <s v="ERBAK - ULUDAĞ PAZARLAMA SATIŞ VE DAĞITIM ANONİM ŞİRKETİ"/>
    <s v="EH.02.001"/>
    <s v="EnRoute Panorama - Yazılım Bakımı, Yaşatma ve Merkezi Destek Hizmeti"/>
    <s v="Univera - Uludağ İçecek"/>
    <x v="19"/>
    <s v="Enroute"/>
    <s v="Enterprise"/>
    <n v="716604.35"/>
    <s v="TRY"/>
    <n v="-1"/>
    <s v="Yıl"/>
    <n v="716604.35"/>
    <s v="TRY"/>
    <n v="0"/>
    <s v="TRY"/>
    <n v="-716604.35"/>
    <s v="TRY"/>
    <n v="716604.35"/>
    <s v="TRY"/>
    <n v="1000003994"/>
    <m/>
    <m/>
    <s v="Uludağ İçecek"/>
    <s v="Mevcut Müşteri"/>
    <s v="Yenileme"/>
    <s v="Hizmet"/>
    <s v="Bakım ve Destek Hizmeti"/>
    <s v="Key Account"/>
    <s v="Univera Satış"/>
    <s v="Saha Satış"/>
    <s v="Yurt İçi"/>
    <s v="Türkiye"/>
    <s v="Merkez"/>
  </r>
  <r>
    <s v="2025 Aralık ft iadesi"/>
    <d v="2026-02-28T00:00:00"/>
    <x v="498"/>
    <s v="Q1"/>
    <x v="2"/>
    <x v="1"/>
    <s v="Kapalı"/>
    <s v="ERBAK - ULUDAĞ PAZARLAMA SATIŞ VE DAĞITIM ANONİM ŞİRKETİ"/>
    <s v="EH.02.001"/>
    <s v="EnRoute Panorama - Yazılım Bakımı, Yaşatma ve Merkezi Destek Hizmeti"/>
    <s v="Univera - Uludağ İçecek"/>
    <x v="19"/>
    <s v="Enroute"/>
    <s v="Enterprise"/>
    <n v="83896.25"/>
    <s v="TRY"/>
    <n v="-1"/>
    <s v="Yıl"/>
    <n v="83896.25"/>
    <s v="TRY"/>
    <n v="0"/>
    <s v="TRY"/>
    <n v="-83896.25"/>
    <s v="TRY"/>
    <n v="83896.25"/>
    <s v="TRY"/>
    <n v="1000003994"/>
    <m/>
    <m/>
    <s v="Uludağ İçecek"/>
    <s v="Mevcut Müşteri"/>
    <s v="Yenileme"/>
    <s v="Hizmet"/>
    <s v="Bakım ve Destek Hizmeti"/>
    <s v="Key Account"/>
    <s v="Univera Satış"/>
    <s v="Saha Satış"/>
    <s v="Yurt İçi"/>
    <s v="Türkiye"/>
    <s v="Merkez"/>
  </r>
  <r>
    <s v="5685f0e1"/>
    <d v="2026-03-10T00:00:00"/>
    <x v="498"/>
    <s v="Q1"/>
    <x v="2"/>
    <x v="1"/>
    <s v="Kapalı"/>
    <s v="KENT GIDA MADDELERİ SAN VE TİC.AŞ."/>
    <s v="EH.02.001"/>
    <s v="EnRoute Panorama - Yazılım Bakımı, Yaşatma ve Merkezi Destek Hizmeti"/>
    <s v="Univera - Kent Gıda"/>
    <x v="12"/>
    <s v="Enroute"/>
    <s v="Enroute"/>
    <n v="1086473.2"/>
    <s v="TRY"/>
    <n v="1"/>
    <s v="Yıl"/>
    <n v="1086473.2"/>
    <s v="TRY"/>
    <n v="0"/>
    <s v="TRY"/>
    <n v="1086473.2"/>
    <s v="TRY"/>
    <n v="1086473.2"/>
    <s v="TRY"/>
    <n v="1000005142"/>
    <m/>
    <m/>
    <s v="Mondelez"/>
    <s v="Mevcut Müşteri"/>
    <s v="Yenileme"/>
    <s v="Hizmet"/>
    <s v="Bakım ve Destek Hizmeti"/>
    <s v="Key Account"/>
    <s v="Univera Satış"/>
    <s v="Saha Satış"/>
    <s v="Yurt İçi"/>
    <s v="Türkiye"/>
    <s v="Merkez"/>
  </r>
  <r>
    <s v="5685f0e1"/>
    <d v="2026-03-10T00:00:00"/>
    <x v="498"/>
    <s v="Q1"/>
    <x v="2"/>
    <x v="1"/>
    <s v="Kapalı"/>
    <s v="KENT GIDA MADDELERİ SAN VE TİC.AŞ."/>
    <s v="EH.02.001"/>
    <s v="EnRoute Panorama - Yazılım Bakımı, Yaşatma ve Merkezi Destek Hizmeti"/>
    <s v="Univera - Kent Gıda"/>
    <x v="12"/>
    <s v="Enroute"/>
    <s v="Enroute"/>
    <n v="1191"/>
    <s v="TRY"/>
    <n v="1"/>
    <s v="Yıl"/>
    <n v="1191"/>
    <s v="TRY"/>
    <n v="0"/>
    <s v="TRY"/>
    <n v="1191"/>
    <s v="TRY"/>
    <n v="1191"/>
    <s v="TRY"/>
    <n v="1000005142"/>
    <m/>
    <m/>
    <s v="Mondelez"/>
    <s v="Mevcut Müşteri"/>
    <s v="Yenileme"/>
    <s v="Hizmet"/>
    <s v="Bakım ve Destek Hizmeti"/>
    <s v="Key Account"/>
    <s v="Univera Satış"/>
    <s v="Saha Satış"/>
    <s v="Yurt İçi"/>
    <s v="Türkiye"/>
    <s v="Merkez"/>
  </r>
  <r>
    <s v="d145da73"/>
    <d v="2026-03-06T00:00:00"/>
    <x v="498"/>
    <s v="Q1"/>
    <x v="2"/>
    <x v="1"/>
    <s v="Kapalı"/>
    <s v="KÜRESEL TEDARİK VE TİCARET ANONİM ŞİRKETİ"/>
    <s v="EH.02.001"/>
    <s v="EnRoute Panorama - Yazılım Bakımı, Yaşatma ve Merkezi Destek Hizmeti"/>
    <s v="Univera - Küresel Tedarik"/>
    <x v="19"/>
    <s v="Enroute"/>
    <s v="Enroute"/>
    <n v="694444.44"/>
    <s v="TRY"/>
    <n v="1"/>
    <s v="Yıl"/>
    <n v="694444.44"/>
    <s v="TRY"/>
    <n v="0"/>
    <s v="TRY"/>
    <n v="694444.44"/>
    <s v="TRY"/>
    <n v="694444.44"/>
    <s v="TRY"/>
    <n v="1000005095"/>
    <m/>
    <m/>
    <s v="Küresel Tedarik"/>
    <s v="Mevcut Müşteri"/>
    <s v="Yenileme"/>
    <s v="Hizmet"/>
    <s v="Bakım ve Destek Hizmeti"/>
    <s v="Diğer"/>
    <s v="Univera Satış"/>
    <s v="Saha Satış"/>
    <s v="Yurt İçi"/>
    <s v="Türkiye"/>
    <s v="Merkez"/>
  </r>
  <r>
    <s v="1d28baae"/>
    <d v="2026-02-28T00:00:00"/>
    <x v="498"/>
    <s v="Q1"/>
    <x v="2"/>
    <x v="1"/>
    <s v="Kapalı"/>
    <s v="RED BULL GIDA DAĞITIM VE PAZARLAMA TİCARET LTD. ŞTİ"/>
    <s v="EH.02.001"/>
    <s v="EnRoute Panorama - Yazılım Bakımı, Yaşatma ve Merkezi Destek Hizmeti"/>
    <s v="Univera - Redbull"/>
    <x v="12"/>
    <s v="Enroute"/>
    <s v="Enroute"/>
    <n v="18752.599999999999"/>
    <s v="TRY"/>
    <n v="75"/>
    <s v="Yıl"/>
    <n v="1406445"/>
    <s v="TRY"/>
    <n v="0"/>
    <s v="TRY"/>
    <n v="1406445"/>
    <s v="TRY"/>
    <n v="1406445"/>
    <s v="TRY"/>
    <n v="1000005008"/>
    <m/>
    <m/>
    <s v="Redbull"/>
    <s v="Mevcut Müşteri"/>
    <s v="Yenileme"/>
    <s v="Hizmet"/>
    <s v="Bakım ve Destek Hizmeti"/>
    <s v="Diğer"/>
    <s v="Univera Satış"/>
    <s v="Saha Satış"/>
    <s v="Yurt İçi"/>
    <s v="Türkiye"/>
    <s v="Merkez"/>
  </r>
  <r>
    <s v="1947b7db"/>
    <d v="2026-03-10T00:00:00"/>
    <x v="498"/>
    <s v="Q1"/>
    <x v="2"/>
    <x v="1"/>
    <s v="Kapalı"/>
    <s v="Sırmagrup İçecek San. ve Tic. A.Ş"/>
    <s v="EH.02.001"/>
    <s v="EnRoute Panorama - Yazılım Bakımı, Yaşatma ve Merkezi Destek Hizmeti"/>
    <s v="Univera - Danone Waters"/>
    <x v="12"/>
    <s v="Enroute"/>
    <s v="Enroute"/>
    <n v="648305.81999999995"/>
    <s v="TRY"/>
    <n v="1"/>
    <s v="Yıl"/>
    <n v="648305.81999999995"/>
    <s v="TRY"/>
    <n v="0"/>
    <s v="TRY"/>
    <n v="648305.81999999995"/>
    <s v="TRY"/>
    <n v="648305.81999999995"/>
    <s v="TRY"/>
    <n v="1000005159"/>
    <m/>
    <m/>
    <s v="Danone"/>
    <s v="Mevcut Müşteri"/>
    <s v="Yenileme"/>
    <s v="Hizmet"/>
    <s v="Bakım ve Destek Hizmeti"/>
    <s v="Key Account"/>
    <s v="Univera Satış"/>
    <s v="Saha Satış"/>
    <s v="Yurt İçi"/>
    <s v="Türkiye"/>
    <s v="Merkez"/>
  </r>
  <r>
    <s v="be8884ba"/>
    <d v="2026-02-28T00:00:00"/>
    <x v="498"/>
    <s v="Q1"/>
    <x v="2"/>
    <x v="1"/>
    <s v="Kapalı"/>
    <s v="Şölen Çikolata Gıda Sanayi Ve Ticaret A. Ş."/>
    <s v="EH.02.001"/>
    <s v="EnRoute Panorama - Yazılım Bakımı, Yaşatma ve Merkezi Destek Hizmeti"/>
    <s v="Univera - Şölen"/>
    <x v="19"/>
    <s v="Enroute"/>
    <s v="Enroute"/>
    <n v="200385.9"/>
    <s v="TRY"/>
    <n v="1"/>
    <s v="Yıl"/>
    <n v="200385.9"/>
    <s v="TRY"/>
    <n v="0"/>
    <s v="TRY"/>
    <n v="200385.9"/>
    <s v="TRY"/>
    <n v="200385.9"/>
    <s v="TRY"/>
    <n v="1000005054"/>
    <m/>
    <m/>
    <s v="Şölen"/>
    <s v="Mevcut Müşteri"/>
    <s v="Yenileme"/>
    <s v="Hizmet"/>
    <s v="Bakım ve Destek Hizmeti"/>
    <s v="Key Account"/>
    <s v="Univera Satış"/>
    <s v="Saha Satış"/>
    <s v="Yurt İçi"/>
    <s v="Türkiye"/>
    <s v="Merkez"/>
  </r>
  <r>
    <s v="86cf9c82"/>
    <d v="2026-02-28T00:00:00"/>
    <x v="498"/>
    <s v="Q1"/>
    <x v="2"/>
    <x v="1"/>
    <s v="Kapalı"/>
    <s v="Şölen Çikolata Gıda Sanayi Ve Ticaret A. Ş."/>
    <s v="EH.02.001"/>
    <s v="EnRoute Panorama - Yazılım Bakımı, Yaşatma ve Merkezi Destek Hizmeti"/>
    <s v="Univera - Şölen"/>
    <x v="19"/>
    <s v="Enroute"/>
    <s v="Enroute"/>
    <n v="413422.4"/>
    <s v="TRY"/>
    <n v="1"/>
    <s v="Yıl"/>
    <n v="413422.4"/>
    <s v="TRY"/>
    <n v="0"/>
    <s v="TRY"/>
    <n v="413422.4"/>
    <s v="TRY"/>
    <n v="413422.4"/>
    <s v="TRY"/>
    <n v="1000005056"/>
    <m/>
    <m/>
    <s v="Şölen"/>
    <s v="Mevcut Müşteri"/>
    <s v="Yenileme"/>
    <s v="Hizmet"/>
    <s v="Bakım ve Destek Hizmeti"/>
    <s v="Key Account"/>
    <s v="Univera Satış"/>
    <s v="Saha Satış"/>
    <s v="Yurt İçi"/>
    <s v="Türkiye"/>
    <s v="Merkez"/>
  </r>
  <r>
    <s v="be8884ba"/>
    <d v="2026-02-28T00:00:00"/>
    <x v="498"/>
    <s v="Q1"/>
    <x v="2"/>
    <x v="1"/>
    <s v="Kapalı"/>
    <s v="Şölen Çikolata Gıda Sanayi Ve Ticaret A. Ş."/>
    <s v="EH.02.001"/>
    <s v="EnRoute Panorama - Yazılım Bakımı, Yaşatma ve Merkezi Destek Hizmeti"/>
    <s v="Univera - Şölen"/>
    <x v="19"/>
    <s v="Enroute"/>
    <s v="Enroute"/>
    <n v="557869.49"/>
    <s v="TRY"/>
    <n v="1"/>
    <s v="Yıl"/>
    <n v="557869.49"/>
    <s v="TRY"/>
    <n v="0"/>
    <s v="TRY"/>
    <n v="557869.49"/>
    <s v="TRY"/>
    <n v="557869.49"/>
    <s v="TRY"/>
    <n v="1000005054"/>
    <m/>
    <m/>
    <s v="Şölen"/>
    <s v="Mevcut Müşteri"/>
    <s v="Yenileme"/>
    <s v="Hizmet"/>
    <s v="Bakım ve Destek Hizmeti"/>
    <s v="Key Account"/>
    <s v="Univera Satış"/>
    <s v="Saha Satış"/>
    <s v="Yurt İçi"/>
    <s v="Türkiye"/>
    <s v="Merkez"/>
  </r>
  <r>
    <s v="86cf9c82"/>
    <d v="2026-02-28T00:00:00"/>
    <x v="498"/>
    <s v="Q1"/>
    <x v="2"/>
    <x v="1"/>
    <s v="Kapalı"/>
    <s v="Şölen Çikolata Gıda Sanayi Ve Ticaret A. Ş."/>
    <s v="EH.02.001"/>
    <s v="EnRoute Panorama - Yazılım Bakımı, Yaşatma ve Merkezi Destek Hizmeti"/>
    <s v="Univera - Şölen"/>
    <x v="19"/>
    <s v="Enroute"/>
    <s v="Enroute"/>
    <n v="148494"/>
    <s v="TRY"/>
    <n v="1"/>
    <s v="Yıl"/>
    <n v="148494"/>
    <s v="TRY"/>
    <n v="0"/>
    <s v="TRY"/>
    <n v="148494"/>
    <s v="TRY"/>
    <n v="148494"/>
    <s v="TRY"/>
    <n v="1000005056"/>
    <m/>
    <m/>
    <s v="Şölen"/>
    <s v="Mevcut Müşteri"/>
    <s v="Yenileme"/>
    <s v="Hizmet"/>
    <s v="Bakım ve Destek Hizmeti"/>
    <s v="Key Account"/>
    <s v="Univera Satış"/>
    <s v="Saha Satış"/>
    <s v="Yurt İçi"/>
    <s v="Türkiye"/>
    <s v="Merkez"/>
  </r>
  <r>
    <s v="0dbddb6c"/>
    <d v="2026-03-10T00:00:00"/>
    <x v="498"/>
    <s v="Q1"/>
    <x v="2"/>
    <x v="1"/>
    <s v="Kapalı"/>
    <s v="KENT GIDA MADDELERİ SAN VE TİC.AŞ."/>
    <s v="EH.06.001"/>
    <s v="EnRoute Panorama - Hosting Hizmeti"/>
    <s v="Univera - Kent Gıda"/>
    <x v="12"/>
    <s v="Hosting"/>
    <s v="Enroute"/>
    <n v="187173.38"/>
    <s v="TRY"/>
    <n v="1"/>
    <s v="Yıl"/>
    <n v="187173.38"/>
    <s v="TRY"/>
    <n v="0"/>
    <s v="TRY"/>
    <n v="187173.38"/>
    <s v="TRY"/>
    <n v="187173.38"/>
    <s v="TRY"/>
    <n v="1000005146"/>
    <m/>
    <m/>
    <s v="Mondelez"/>
    <s v="Mevcut Müşteri"/>
    <s v="Yenileme"/>
    <s v="Hizmet"/>
    <s v="Hosting"/>
    <s v="Key Account"/>
    <s v="Univera Satış"/>
    <s v="Saha Satış"/>
    <s v="Yurt İçi"/>
    <s v="Türkiye"/>
    <s v="Merkez"/>
  </r>
  <r>
    <s v="56bca7d8"/>
    <d v="2026-03-10T00:00:00"/>
    <x v="498"/>
    <s v="Q1"/>
    <x v="2"/>
    <x v="1"/>
    <s v="Kapalı"/>
    <s v="KENT GIDA MADDELERİ SAN VE TİC.AŞ."/>
    <s v="EH.06.001"/>
    <s v="EnRoute Panorama - Hosting Hizmeti"/>
    <s v="Univera - Kent Gıda"/>
    <x v="12"/>
    <s v="Hosting"/>
    <s v="Enroute"/>
    <n v="187173.38"/>
    <s v="TRY"/>
    <n v="1"/>
    <s v="Yıl"/>
    <n v="187173.38"/>
    <s v="TRY"/>
    <n v="0"/>
    <s v="TRY"/>
    <n v="187173.38"/>
    <s v="TRY"/>
    <n v="187173.38"/>
    <s v="TRY"/>
    <n v="1000005145"/>
    <m/>
    <m/>
    <s v="Mondelez"/>
    <s v="Mevcut Müşteri"/>
    <s v="Yenileme"/>
    <s v="Hizmet"/>
    <s v="Hosting"/>
    <s v="Key Account"/>
    <s v="Univera Satış"/>
    <s v="Saha Satış"/>
    <s v="Yurt İçi"/>
    <s v="Türkiye"/>
    <s v="Merkez"/>
  </r>
  <r>
    <s v="132c8577"/>
    <d v="2026-03-10T00:00:00"/>
    <x v="498"/>
    <s v="Q1"/>
    <x v="2"/>
    <x v="1"/>
    <s v="Kapalı"/>
    <s v="KENT GIDA MADDELERİ SAN VE TİC.AŞ."/>
    <s v="EH.06.001"/>
    <s v="EnRoute Panorama - Hosting Hizmeti"/>
    <s v="Univera - Kent Gıda"/>
    <x v="12"/>
    <s v="Hosting"/>
    <s v="Enroute"/>
    <n v="187173.38"/>
    <s v="TRY"/>
    <n v="1"/>
    <s v="Yıl"/>
    <n v="187173.38"/>
    <s v="TRY"/>
    <n v="0"/>
    <s v="TRY"/>
    <n v="187173.38"/>
    <s v="TRY"/>
    <n v="187173.38"/>
    <s v="TRY"/>
    <n v="1000005144"/>
    <m/>
    <m/>
    <s v="Mondelez"/>
    <s v="Mevcut Müşteri"/>
    <s v="Yenileme"/>
    <s v="Hizmet"/>
    <s v="Hosting"/>
    <s v="Key Account"/>
    <s v="Univera Satış"/>
    <s v="Saha Satış"/>
    <s v="Yurt İçi"/>
    <s v="Türkiye"/>
    <s v="Merkez"/>
  </r>
  <r>
    <s v="d5294c34"/>
    <d v="2026-02-28T00:00:00"/>
    <x v="498"/>
    <s v="Q1"/>
    <x v="2"/>
    <x v="1"/>
    <s v="Kapalı"/>
    <s v="RED BULL GIDA DAĞITIM VE PAZARLAMA TİCARET LTD. ŞTİ"/>
    <s v="EH.06.001"/>
    <s v="EnRoute Panorama - Hosting Hizmeti"/>
    <s v="Univera - Redbull"/>
    <x v="12"/>
    <s v="Hosting"/>
    <s v="Enroute"/>
    <n v="165717.42000000001"/>
    <s v="TRY"/>
    <n v="12"/>
    <s v="Yıl"/>
    <n v="1988609.04"/>
    <s v="TRY"/>
    <n v="0"/>
    <s v="TRY"/>
    <n v="1988609.04"/>
    <s v="TRY"/>
    <n v="1988609.04"/>
    <s v="TRY"/>
    <n v="1000005009"/>
    <m/>
    <m/>
    <s v="Redbull"/>
    <s v="Mevcut Müşteri"/>
    <s v="Yenileme"/>
    <s v="Hizmet"/>
    <s v="Hosting"/>
    <s v="Diğer"/>
    <s v="Univera Satış"/>
    <s v="Saha Satış"/>
    <s v="Yurt İçi"/>
    <s v="Türkiye"/>
    <s v="Merkez"/>
  </r>
  <r>
    <s v="6c0300f7"/>
    <d v="2026-03-10T00:00:00"/>
    <x v="498"/>
    <s v="Q1"/>
    <x v="2"/>
    <x v="1"/>
    <s v="Kapalı"/>
    <s v="Danone Tikveşli Gıda ve İçecek San.Ve Tic.A.Ş."/>
    <s v="EH.03.001"/>
    <s v="EnRoute Panorama - Çağrı Merkezi Hizmeti (MSD)"/>
    <s v="Univera - Danone Tikveşli"/>
    <x v="12"/>
    <s v="Enroute"/>
    <s v="Enroute"/>
    <n v="11466.28"/>
    <s v="TRY"/>
    <n v="83"/>
    <s v="Yıl"/>
    <n v="951701.24"/>
    <s v="TRY"/>
    <n v="0"/>
    <s v="TRY"/>
    <n v="951701.24"/>
    <s v="TRY"/>
    <n v="951701.24"/>
    <s v="TRY"/>
    <n v="1000005158"/>
    <m/>
    <m/>
    <s v="Danone"/>
    <s v="Mevcut Müşteri"/>
    <s v="Yenileme"/>
    <s v="Hizmet"/>
    <s v="Çağrı Merkezi"/>
    <s v="Key Account"/>
    <s v="Univera Satış"/>
    <s v="Saha Satış"/>
    <s v="Yurt İçi"/>
    <s v="Türkiye"/>
    <s v="Merkez"/>
  </r>
  <r>
    <s v="5685f0e1"/>
    <d v="2026-03-10T00:00:00"/>
    <x v="498"/>
    <s v="Q1"/>
    <x v="2"/>
    <x v="1"/>
    <s v="Kapalı"/>
    <s v="KENT GIDA MADDELERİ SAN VE TİC.AŞ."/>
    <s v="EH.03.001"/>
    <s v="EnRoute Panorama - Çağrı Merkezi Hizmeti (MSD)"/>
    <s v="Univera - Kent Gıda"/>
    <x v="12"/>
    <s v="Enroute"/>
    <s v="Enroute"/>
    <n v="50400"/>
    <s v="TRY"/>
    <n v="1"/>
    <s v="Yıl"/>
    <n v="50400"/>
    <s v="TRY"/>
    <n v="0"/>
    <s v="TRY"/>
    <n v="50400"/>
    <s v="TRY"/>
    <n v="50400"/>
    <s v="TRY"/>
    <n v="1000005142"/>
    <m/>
    <m/>
    <s v="Mondelez"/>
    <s v="Mevcut Müşteri"/>
    <s v="Yenileme"/>
    <s v="Hizmet"/>
    <s v="Çağrı Merkezi"/>
    <s v="Key Account"/>
    <s v="Univera Satış"/>
    <s v="Saha Satış"/>
    <s v="Yurt İçi"/>
    <s v="Türkiye"/>
    <s v="Merkez"/>
  </r>
  <r>
    <s v="5685f0e1"/>
    <d v="2026-03-10T00:00:00"/>
    <x v="498"/>
    <s v="Q1"/>
    <x v="2"/>
    <x v="1"/>
    <s v="Kapalı"/>
    <s v="KENT GIDA MADDELERİ SAN VE TİC.AŞ."/>
    <s v="EH.03.001"/>
    <s v="EnRoute Panorama - Çağrı Merkezi Hizmeti (MSD)"/>
    <s v="Univera - Kent Gıda"/>
    <x v="12"/>
    <s v="Enroute"/>
    <s v="Enroute"/>
    <n v="34604.97"/>
    <s v="TRY"/>
    <n v="36"/>
    <s v="Yıl"/>
    <n v="1245778.92"/>
    <s v="TRY"/>
    <n v="0"/>
    <s v="TRY"/>
    <n v="1245778.92"/>
    <s v="TRY"/>
    <n v="1245778.92"/>
    <s v="TRY"/>
    <n v="1000005142"/>
    <m/>
    <m/>
    <s v="Mondelez"/>
    <s v="Mevcut Müşteri"/>
    <s v="Yenileme"/>
    <s v="Hizmet"/>
    <s v="Çağrı Merkezi"/>
    <s v="Key Account"/>
    <s v="Univera Satış"/>
    <s v="Saha Satış"/>
    <s v="Yurt İçi"/>
    <s v="Türkiye"/>
    <s v="Merkez"/>
  </r>
  <r>
    <s v="d145da73"/>
    <d v="2026-03-06T00:00:00"/>
    <x v="498"/>
    <s v="Q1"/>
    <x v="2"/>
    <x v="1"/>
    <s v="Kapalı"/>
    <s v="KÜRESEL TEDARİK VE TİCARET ANONİM ŞİRKETİ"/>
    <s v="EH.03.001"/>
    <s v="EnRoute Panorama - Çağrı Merkezi Hizmeti (MSD)"/>
    <s v="Univera - Küresel Tedarik"/>
    <x v="19"/>
    <s v="Enroute"/>
    <s v="Enroute"/>
    <n v="18518.52"/>
    <s v="TRY"/>
    <n v="3"/>
    <s v="Yıl"/>
    <n v="55555.56"/>
    <s v="TRY"/>
    <n v="0"/>
    <s v="TRY"/>
    <n v="55555.56"/>
    <s v="TRY"/>
    <n v="55555.56"/>
    <s v="TRY"/>
    <n v="1000005095"/>
    <m/>
    <m/>
    <s v="Küresel Tedarik"/>
    <s v="Mevcut Müşteri"/>
    <s v="Yenileme"/>
    <s v="Hizmet"/>
    <s v="Çağrı Merkezi"/>
    <s v="Diğer"/>
    <s v="Univera Satış"/>
    <s v="Saha Satış"/>
    <s v="Yurt İçi"/>
    <s v="Türkiye"/>
    <s v="Merkez"/>
  </r>
  <r>
    <s v="1d28baae"/>
    <d v="2026-02-28T00:00:00"/>
    <x v="498"/>
    <s v="Q1"/>
    <x v="2"/>
    <x v="1"/>
    <s v="Kapalı"/>
    <s v="RED BULL GIDA DAĞITIM VE PAZARLAMA TİCARET LTD. ŞTİ"/>
    <s v="EH.03.001"/>
    <s v="EnRoute Panorama - Çağrı Merkezi Hizmeti (MSD)"/>
    <s v="Univera - Redbull"/>
    <x v="12"/>
    <s v="Enroute"/>
    <s v="Enroute"/>
    <n v="21910.71"/>
    <s v="TRY"/>
    <n v="75"/>
    <s v="Yıl"/>
    <n v="1643303.25"/>
    <s v="TRY"/>
    <n v="0"/>
    <s v="TRY"/>
    <n v="1643303.25"/>
    <s v="TRY"/>
    <n v="1643303.25"/>
    <s v="TRY"/>
    <n v="1000005008"/>
    <m/>
    <m/>
    <s v="Redbull"/>
    <s v="Mevcut Müşteri"/>
    <s v="Yenileme"/>
    <s v="Hizmet"/>
    <s v="Çağrı Merkezi"/>
    <s v="Diğer"/>
    <s v="Univera Satış"/>
    <s v="Saha Satış"/>
    <s v="Yurt İçi"/>
    <s v="Türkiye"/>
    <s v="Merkez"/>
  </r>
  <r>
    <s v="1947b7db"/>
    <d v="2026-03-10T00:00:00"/>
    <x v="498"/>
    <s v="Q1"/>
    <x v="2"/>
    <x v="1"/>
    <s v="Kapalı"/>
    <s v="Sırmagrup İçecek San. ve Tic. A.Ş"/>
    <s v="EH.03.001"/>
    <s v="EnRoute Panorama - Çağrı Merkezi Hizmeti (MSD)"/>
    <s v="Univera - Danone Waters"/>
    <x v="12"/>
    <s v="Enroute"/>
    <s v="Enroute"/>
    <n v="14423.6"/>
    <s v="TRY"/>
    <n v="106"/>
    <s v="Yıl"/>
    <n v="1528901.6"/>
    <s v="TRY"/>
    <n v="0"/>
    <s v="TRY"/>
    <n v="1528901.6"/>
    <s v="TRY"/>
    <n v="1528901.6"/>
    <s v="TRY"/>
    <n v="1000005159"/>
    <m/>
    <m/>
    <s v="Danone"/>
    <s v="Mevcut Müşteri"/>
    <s v="Yenileme"/>
    <s v="Hizmet"/>
    <s v="Çağrı Merkezi"/>
    <s v="Key Account"/>
    <s v="Univera Satış"/>
    <s v="Saha Satış"/>
    <s v="Yurt İçi"/>
    <s v="Türkiye"/>
    <s v="Merkez"/>
  </r>
  <r>
    <s v="1d28baae"/>
    <d v="2026-02-28T00:00:00"/>
    <x v="498"/>
    <s v="Q1"/>
    <x v="2"/>
    <x v="1"/>
    <s v="Kapalı"/>
    <s v="RED BULL GIDA DAĞITIM VE PAZARLAMA TİCARET LTD. ŞTİ"/>
    <s v="EY.04.007"/>
    <s v="EnRoute Panorama - Asset Tracker - Demirbaş Takip Modül Lisansı"/>
    <s v="Univera - Redbull"/>
    <x v="12"/>
    <s v="Enroute"/>
    <s v="Enroute"/>
    <n v="200727.65"/>
    <s v="TRY"/>
    <n v="1"/>
    <s v="Adet"/>
    <n v="200727.65"/>
    <s v="TRY"/>
    <n v="0"/>
    <s v="TRY"/>
    <n v="200727.65"/>
    <s v="TRY"/>
    <n v="200727.65"/>
    <s v="TRY"/>
    <n v="1000005008"/>
    <m/>
    <m/>
    <s v="Redbull"/>
    <s v="Mevcut Müşteri"/>
    <s v="Yenileme"/>
    <s v="Lisans"/>
    <s v="Lisans Satışı"/>
    <s v="Diğer"/>
    <s v="Univera Satış"/>
    <s v="Saha Satış"/>
    <s v="Yurt İçi"/>
    <s v="Türkiye"/>
    <s v="Merkez"/>
  </r>
  <r>
    <s v="2025 Aralık ft iadesi"/>
    <d v="2026-02-28T00:00:00"/>
    <x v="498"/>
    <s v="Q1"/>
    <x v="2"/>
    <x v="1"/>
    <s v="Kapalı"/>
    <s v="ERBAK - ULUDAĞ PAZARLAMA SATIŞ VE DAĞITIM ANONİM ŞİRKETİ"/>
    <s v="EH.02.009"/>
    <s v="ENROUTE P ASSET TRACKER DEMİRBAŞ YAZ. BH"/>
    <s v="Univera - Uludağ İçecek"/>
    <x v="19"/>
    <s v="Enroute"/>
    <s v="Enterprise"/>
    <n v="72153.990000000005"/>
    <s v="TRY"/>
    <n v="-1"/>
    <s v="Adet"/>
    <n v="72153.990000000005"/>
    <s v="TRY"/>
    <n v="0"/>
    <s v="TRY"/>
    <n v="-72153.990000000005"/>
    <s v="TRY"/>
    <n v="72153.990000000005"/>
    <s v="TRY"/>
    <n v="1000003994"/>
    <m/>
    <m/>
    <s v="Uludağ İçecek"/>
    <s v="Mevcut Müşteri"/>
    <s v="Yenileme"/>
    <s v="Hizmet"/>
    <s v="Bakım ve Destek Hizmeti"/>
    <s v="Key Account"/>
    <s v="Univera Satış"/>
    <s v="Saha Satış"/>
    <s v="Yurt İçi"/>
    <s v="Türkiye"/>
    <s v="Merkez"/>
  </r>
  <r>
    <s v="c66b0331"/>
    <d v="2026-02-28T00:00:00"/>
    <x v="498"/>
    <s v="Q1"/>
    <x v="2"/>
    <x v="1"/>
    <s v="Kapalı"/>
    <s v="EDM BİLİŞİM SİSTEMLERİ VE DANIŞMANLIK HİZMETLERİ A.Ş."/>
    <s v="EY.04.014"/>
    <s v="EnRoute - E-Dönüşüm Lisans Komisyonu"/>
    <s v="Univera Kontör Satışı"/>
    <x v="23"/>
    <s v="E-Dönüşüm"/>
    <s v="E-Dönüşüm"/>
    <n v="9912"/>
    <s v="TRY"/>
    <n v="1"/>
    <s v="Adet"/>
    <n v="9912"/>
    <s v="TRY"/>
    <n v="0"/>
    <s v="TRY"/>
    <n v="9912"/>
    <s v="TRY"/>
    <n v="9912"/>
    <s v="TRY"/>
    <n v="1000005010"/>
    <m/>
    <m/>
    <s v="EDM Bilişim"/>
    <s v="Mevcut Müşteri"/>
    <s v="Yeni Satış"/>
    <s v="Komisyon"/>
    <s v="Lisans Satışı"/>
    <s v="Diğer"/>
    <s v="Kanal Satış"/>
    <s v="EDM Bilişim"/>
    <s v="Yurt İçi"/>
    <s v="Türkiye"/>
    <s v="Merkez"/>
  </r>
  <r>
    <s v="1d28baae"/>
    <d v="2026-02-28T00:00:00"/>
    <x v="498"/>
    <s v="Q1"/>
    <x v="2"/>
    <x v="1"/>
    <s v="Kapalı"/>
    <s v="RED BULL GIDA DAĞITIM VE PAZARLAMA TİCARET LTD. ŞTİ"/>
    <s v="CDH.02.001"/>
    <s v="Calldesk Panorama - Yazılım Bakımı Hizmeti"/>
    <s v="Univera - Redbull"/>
    <x v="12"/>
    <s v="ServiceCore"/>
    <s v="ServiceCore"/>
    <n v="120337.12"/>
    <s v="TRY"/>
    <n v="1"/>
    <s v="Yıl"/>
    <n v="120337.12"/>
    <s v="TRY"/>
    <n v="0"/>
    <s v="TRY"/>
    <n v="120337.12"/>
    <s v="TRY"/>
    <n v="120337.12"/>
    <s v="TRY"/>
    <n v="1000005008"/>
    <m/>
    <m/>
    <s v="Redbull"/>
    <s v="Mevcut Müşteri"/>
    <s v="Yenileme"/>
    <s v="Hizmet"/>
    <s v="Bakım ve Destek Hizmeti"/>
    <s v="Diğer"/>
    <s v="Univera Satış"/>
    <s v="Saha Satış"/>
    <s v="Yurt İçi"/>
    <s v="Türkiye"/>
    <s v="Merkez"/>
  </r>
  <r>
    <s v="316c68d6"/>
    <d v="2025-12-03T00:00:00"/>
    <x v="499"/>
    <s v="Q1"/>
    <x v="2"/>
    <x v="2"/>
    <s v="Kapalı"/>
    <s v="RECKITT BENCKİSER TEMİZLİK MALZEMESİ SAN. VE TİC. A.Ş."/>
    <s v="EH.02.014"/>
    <s v="ENROUTE PANORAMA BUSİNESS ANALYTİCS (QSENSE) KULLANICI LİSANSI BAKIMI"/>
    <s v="Univera - Reckitt Benckiser"/>
    <x v="19"/>
    <s v="Enroute"/>
    <s v="QLIK"/>
    <n v="98780.6"/>
    <s v="TRY"/>
    <n v="-1"/>
    <s v="Ay"/>
    <n v="-98780.6"/>
    <s v="TRY"/>
    <n v="0"/>
    <s v="TRY"/>
    <n v="-98780.6"/>
    <s v="TRY"/>
    <n v="-98780.6"/>
    <s v="TRY"/>
    <n v="1000003004"/>
    <m/>
    <m/>
    <s v="R. Benckiser"/>
    <s v="Mevcut Müşteri"/>
    <s v="Yenileme"/>
    <s v="Hizmet"/>
    <s v="Bakım ve Destek Hizmeti"/>
    <s v="Diğer"/>
    <s v="Univera Satış"/>
    <s v="Saha Satış"/>
    <s v="Yurt İçi"/>
    <s v="Türkiye"/>
    <s v="Merkez"/>
  </r>
  <r>
    <s v="5f2aca4a"/>
    <d v="2026-03-02T00:00:00"/>
    <x v="500"/>
    <s v="Q1"/>
    <x v="2"/>
    <x v="2"/>
    <s v="Kapalı"/>
    <s v="Karacasulu Gıda ve Tarım Ürünleri San. ve Tic. Ltd. Şti."/>
    <s v="UH.01.002"/>
    <s v="Unidox Kontör"/>
    <s v="Univera Kontör Satışı"/>
    <x v="23"/>
    <s v="E-Dönüşüm"/>
    <s v="Unidox"/>
    <n v="4.78"/>
    <s v="TRY"/>
    <n v="10000"/>
    <s v="Adet"/>
    <n v="47800"/>
    <s v="TRY"/>
    <n v="7800"/>
    <s v="TRY"/>
    <n v="40000"/>
    <s v="TRY"/>
    <n v="40000"/>
    <s v="TRY"/>
    <n v="1000004972"/>
    <m/>
    <m/>
    <s v="Karacasulu Gıda"/>
    <s v="Yeni Müşteri"/>
    <s v="Yeni Satış"/>
    <s v="Kontor"/>
    <s v="Kontor Satışı"/>
    <s v="Diğer"/>
    <s v="Univera Satış"/>
    <s v="Saha Satış"/>
    <s v="Yurt İçi"/>
    <s v="Türkiye"/>
    <s v="Merkez"/>
  </r>
  <r>
    <s v="316c68d6"/>
    <d v="2026-03-02T00:00:00"/>
    <x v="500"/>
    <s v="Q1"/>
    <x v="2"/>
    <x v="2"/>
    <s v="Kapalı"/>
    <s v="RECKITT BENCKİSER TEMİZLİK MALZEMESİ SAN. VE TİC. A.Ş."/>
    <s v="EH.02.014"/>
    <s v="ENROUTE PANORAMA BUSİNESS ANALYTİCS (QSENSE) KULLANICI LİSANSI BAKIMI"/>
    <s v="Univera - Reckitt Benckiser"/>
    <x v="19"/>
    <s v="Enroute"/>
    <s v="QLIK"/>
    <n v="98780.6"/>
    <s v="TRY"/>
    <n v="1"/>
    <s v="Ay"/>
    <n v="98780.6"/>
    <s v="TRY"/>
    <n v="0"/>
    <s v="TRY"/>
    <n v="98780.6"/>
    <s v="TRY"/>
    <n v="98780.6"/>
    <s v="TRY"/>
    <n v="1000004970"/>
    <m/>
    <m/>
    <s v="R. Benckiser"/>
    <s v="Mevcut Müşteri"/>
    <s v="Yenileme"/>
    <s v="Hizmet"/>
    <s v="Bakım ve Destek Hizmeti"/>
    <s v="Diğer"/>
    <s v="Univera Satış"/>
    <s v="Saha Satış"/>
    <s v="Yurt İçi"/>
    <s v="Türkiye"/>
    <s v="Merkez"/>
  </r>
  <r>
    <s v="245bf9e3"/>
    <d v="2026-03-02T00:00:00"/>
    <x v="500"/>
    <s v="Q1"/>
    <x v="2"/>
    <x v="2"/>
    <s v="Kapalı"/>
    <s v="KOROPLAST TEMİZLİK AMBALAJ ÜRÜNLERİ SAN. VE DIŞ TİC.A.Ş."/>
    <s v="EH.03.006"/>
    <s v="EnRoute Panorama - Uzaktan Kurulum ve Eğitim Hizmeti"/>
    <s v="Univera - Koroplast"/>
    <x v="19"/>
    <s v="Enroute"/>
    <s v="Enroute"/>
    <n v="10500"/>
    <s v="TRY"/>
    <n v="1"/>
    <s v="K/Gün"/>
    <n v="10500"/>
    <s v="TRY"/>
    <n v="0"/>
    <s v="TRY"/>
    <n v="10500"/>
    <s v="TRY"/>
    <n v="10500"/>
    <s v="TRY"/>
    <n v="1000004976"/>
    <m/>
    <m/>
    <s v="Koroplast"/>
    <s v="Mevcut Müşteri"/>
    <s v="Yeni Satış"/>
    <s v="Hizmet"/>
    <s v="Kurulum ve Eğitim"/>
    <s v="Diğer"/>
    <s v="Univera Satış"/>
    <s v="Saha Satış"/>
    <s v="Yurt İçi"/>
    <s v="Türkiye"/>
    <s v="Merkez"/>
  </r>
  <r>
    <s v="81d75c37"/>
    <d v="2026-02-25T00:00:00"/>
    <x v="500"/>
    <s v="Q1"/>
    <x v="2"/>
    <x v="2"/>
    <s v="Kapalı"/>
    <s v="Aykanlar Gıda San. ve Tic. A.Ş"/>
    <s v="EH.03.006"/>
    <s v="EnRoute Panorama - Uzaktan Kurulum ve Eğitim Hizmeti"/>
    <s v="Univera - Koroplast"/>
    <x v="19"/>
    <s v="Enroute"/>
    <s v="Enroute"/>
    <n v="10500"/>
    <s v="TRY"/>
    <n v="1"/>
    <s v="K/Gün"/>
    <n v="10500"/>
    <s v="TRY"/>
    <n v="0"/>
    <s v="TRY"/>
    <n v="10500"/>
    <s v="TRY"/>
    <n v="10500"/>
    <s v="TRY"/>
    <n v="1000004975"/>
    <m/>
    <m/>
    <s v="Koroplast"/>
    <s v="Yeni Müşteri"/>
    <s v="Yeni Satış"/>
    <s v="Hizmet"/>
    <s v="Kurulum ve Eğitim"/>
    <s v="Diğer"/>
    <s v="Univera Satış"/>
    <s v="Saha Satış"/>
    <s v="Yurt İçi"/>
    <s v="Türkiye"/>
    <s v="Merkez"/>
  </r>
  <r>
    <s v="9f0556a5"/>
    <d v="2026-03-03T00:00:00"/>
    <x v="501"/>
    <s v="Q1"/>
    <x v="2"/>
    <x v="2"/>
    <s v="Kapalı"/>
    <s v="Shell &amp; Turcas Petrol A.Ş."/>
    <s v="OH.02.002"/>
    <s v="Outsource Donanım Bakımı Hizmeti"/>
    <s v="Univera - Shell Bee"/>
    <x v="13"/>
    <s v="Enroute"/>
    <s v="Outsource - Hizmet"/>
    <n v="307725"/>
    <s v="TRY"/>
    <n v="1"/>
    <s v="Yıl"/>
    <n v="307725"/>
    <s v="TRY"/>
    <n v="0"/>
    <s v="TRY"/>
    <n v="307725"/>
    <s v="TRY"/>
    <n v="307725"/>
    <s v="TRY"/>
    <n v="1000004991"/>
    <m/>
    <m/>
    <s v="Shell"/>
    <s v="Mevcut Müşteri"/>
    <s v="Yenileme"/>
    <s v="Hizmet"/>
    <s v="Bakım ve Destek Hizmeti"/>
    <s v="Diğer"/>
    <s v="Univera Satış"/>
    <s v="Saha Satış"/>
    <s v="Yurt İçi"/>
    <s v="Türkiye"/>
    <s v="Merkez"/>
  </r>
  <r>
    <s v="add46208"/>
    <d v="2026-03-03T00:00:00"/>
    <x v="501"/>
    <s v="Q1"/>
    <x v="2"/>
    <x v="2"/>
    <s v="Kapalı"/>
    <s v="KOROPLAST TEMİZLİK AMBALAJ ÜRÜNLERİ SAN. VE DIŞ TİC.A.Ş."/>
    <s v="EY.03.001"/>
    <s v="ENROUTE PANORAMA PAAS LİSANSI (KİRALAMA HİZMETİ)"/>
    <s v="Univera - Koroplast"/>
    <x v="19"/>
    <s v="Enroute"/>
    <s v="Enroute"/>
    <n v="123397.25"/>
    <s v="TRY"/>
    <n v="1"/>
    <s v="Adet"/>
    <n v="123397.25"/>
    <s v="TRY"/>
    <n v="0"/>
    <s v="TRY"/>
    <n v="123397.25"/>
    <s v="TRY"/>
    <n v="123397.25"/>
    <s v="TRY"/>
    <n v="1000004993"/>
    <m/>
    <m/>
    <s v="Koroplast"/>
    <s v="Mevcut Müşteri"/>
    <s v="Yenileme"/>
    <s v="Lisans"/>
    <s v="Lisans Kiralama"/>
    <s v="Diğer"/>
    <s v="Univera Satış"/>
    <s v="Saha Satış"/>
    <s v="Yurt İçi"/>
    <s v="Türkiye"/>
    <s v="Merkez"/>
  </r>
  <r>
    <s v="f017042c"/>
    <d v="2026-03-03T00:00:00"/>
    <x v="501"/>
    <s v="Q1"/>
    <x v="2"/>
    <x v="2"/>
    <s v="Kapalı"/>
    <s v="KOROPLAST TEMİZLİK AMBALAJ ÜRÜNLERİ SAN. VE DIŞ TİC.A.Ş."/>
    <s v="EH.05.001"/>
    <s v="EnRoute Panorama - Yazılım Geliştirme Hizmeti"/>
    <s v="Univera - Koroplast"/>
    <x v="19"/>
    <s v="Enroute"/>
    <s v="Enroute"/>
    <n v="24500"/>
    <s v="TRY"/>
    <n v="0.5"/>
    <s v="K/Gün"/>
    <n v="12250"/>
    <s v="TRY"/>
    <n v="0"/>
    <s v="TRY"/>
    <n v="12250"/>
    <s v="TRY"/>
    <n v="12250"/>
    <s v="TRY"/>
    <n v="1000005007"/>
    <m/>
    <m/>
    <s v="Koroplast"/>
    <s v="Mevcut Müşteri"/>
    <s v="Yeni Satış"/>
    <s v="Hizmet"/>
    <s v="Yazılım Geliştirme"/>
    <s v="Diğer"/>
    <s v="Univera Satış"/>
    <s v="Saha Satış"/>
    <s v="Yurt İçi"/>
    <s v="Türkiye"/>
    <s v="Merkez"/>
  </r>
  <r>
    <s v="ad9d5b2a"/>
    <d v="2026-03-03T00:00:00"/>
    <x v="501"/>
    <s v="Q1"/>
    <x v="2"/>
    <x v="2"/>
    <s v="Kapalı"/>
    <s v="PERNOD RICARD İSTANBUL İÇ VE DIŞ TİC. LTD. ŞTİ"/>
    <s v="EH.03.003"/>
    <s v="EnRoute Panorama - Uzman Destek Hizmeti"/>
    <s v="Univera - Pernod Ricard"/>
    <x v="13"/>
    <s v="Enroute"/>
    <s v="Enroute"/>
    <n v="200000"/>
    <s v="TRY"/>
    <n v="1"/>
    <s v="Ay"/>
    <n v="200000"/>
    <s v="TRY"/>
    <n v="0"/>
    <s v="TRY"/>
    <n v="200000"/>
    <s v="TRY"/>
    <n v="200000"/>
    <s v="TRY"/>
    <n v="1000004990"/>
    <m/>
    <m/>
    <s v="Pernod Ricard"/>
    <s v="Mevcut Müşteri"/>
    <s v="Yenileme"/>
    <s v="Hizmet"/>
    <s v="Uzman Destek Hizmeti"/>
    <s v="Key Account"/>
    <s v="Univera Satış"/>
    <s v="Saha Satış"/>
    <s v="Yurt İçi"/>
    <s v="Türkiye"/>
    <s v="Merkez"/>
  </r>
  <r>
    <s v="e9e93bfb"/>
    <d v="2026-03-03T00:00:00"/>
    <x v="501"/>
    <s v="Q1"/>
    <x v="2"/>
    <x v="2"/>
    <s v="Kapalı"/>
    <s v="EFES KAZAKHSTAN JSC FE"/>
    <s v="EYS.02.033"/>
    <s v="EnRoute Panorama - Mobil Kullanıcı Lisansı"/>
    <s v="Univera - Efes Kazakistan"/>
    <x v="19"/>
    <s v="Enroute"/>
    <s v="Enroute"/>
    <n v="350"/>
    <s v="USD"/>
    <n v="20"/>
    <s v="Adet"/>
    <n v="7000"/>
    <s v="USD"/>
    <n v="0"/>
    <s v="USD"/>
    <n v="308210"/>
    <s v="TRY"/>
    <n v="308210"/>
    <s v="TRY"/>
    <n v="1000004984"/>
    <m/>
    <m/>
    <s v="Efes International"/>
    <s v="Mevcut Müşteri"/>
    <s v="Yeni Satış"/>
    <s v="Lisans"/>
    <s v="Lisans Satışı"/>
    <s v="Diğer"/>
    <s v="Univera Satış"/>
    <s v="Saha Satış"/>
    <s v="Yurt Dışı"/>
    <s v="Kazakistan"/>
    <s v="Merkez"/>
  </r>
  <r>
    <s v="ef57deea"/>
    <d v="2026-03-03T00:00:00"/>
    <x v="501"/>
    <s v="Q1"/>
    <x v="2"/>
    <x v="2"/>
    <s v="Kapalı"/>
    <s v="DARDANEL DAĞITIM A.Ş."/>
    <s v="EH.06.001"/>
    <s v="EnRoute Panorama - Hosting Hizmeti"/>
    <s v="Univera - Dardanel"/>
    <x v="12"/>
    <s v="Hosting"/>
    <s v="Enroute"/>
    <n v="112060.16"/>
    <s v="TRY"/>
    <n v="1"/>
    <s v="Yıl"/>
    <n v="112060.16"/>
    <s v="TRY"/>
    <n v="0"/>
    <s v="TRY"/>
    <n v="112060.16"/>
    <s v="TRY"/>
    <n v="112060.16"/>
    <s v="TRY"/>
    <n v="1000004994"/>
    <m/>
    <m/>
    <s v="Dardanel"/>
    <s v="Mevcut Müşteri"/>
    <s v="Yenileme"/>
    <s v="Hizmet"/>
    <s v="Hosting"/>
    <s v="Diğer"/>
    <s v="Univera Satış"/>
    <s v="Saha Satış"/>
    <s v="Yurt İçi"/>
    <s v="Türkiye"/>
    <s v="Merkez"/>
  </r>
  <r>
    <s v="604b7059"/>
    <d v="2026-03-03T00:00:00"/>
    <x v="501"/>
    <s v="Q1"/>
    <x v="2"/>
    <x v="2"/>
    <s v="Kapalı"/>
    <s v="La Lorraine Unlu Mamülleri Tic. San. A.Ş."/>
    <s v="EH.06.001"/>
    <s v="EnRoute Panorama - Hosting Hizmeti"/>
    <s v="Univera - La Lorraine"/>
    <x v="13"/>
    <s v="Hosting"/>
    <s v="Enroute"/>
    <n v="101643.52"/>
    <s v="TRY"/>
    <n v="1"/>
    <s v="Yıl"/>
    <n v="101643.52"/>
    <s v="TRY"/>
    <n v="0"/>
    <s v="TRY"/>
    <n v="101643.52"/>
    <s v="TRY"/>
    <n v="101643.52"/>
    <s v="TRY"/>
    <n v="1000004992"/>
    <m/>
    <m/>
    <s v="La Lorraine"/>
    <s v="Mevcut Müşteri"/>
    <s v="Yenileme"/>
    <s v="Hizmet"/>
    <s v="Hosting"/>
    <s v="Diğer"/>
    <s v="Univera Satış"/>
    <s v="Saha Satış"/>
    <s v="Yurt İçi"/>
    <s v="Türkiye"/>
    <s v="Merkez"/>
  </r>
  <r>
    <s v="0cfc83c8"/>
    <d v="2026-03-03T00:00:00"/>
    <x v="501"/>
    <s v="Q1"/>
    <x v="2"/>
    <x v="2"/>
    <s v="Kapalı"/>
    <s v="PERNOD RICARD İSTANBUL İÇ VE DIŞ TİC. LTD. ŞTİ"/>
    <s v="EH.06.001"/>
    <s v="EnRoute Panorama - Hosting Hizmeti"/>
    <s v="Univera - Pernod Ricard"/>
    <x v="13"/>
    <s v="Hosting"/>
    <s v="Enroute"/>
    <n v="305232.42"/>
    <s v="TRY"/>
    <n v="1"/>
    <s v="Yıl"/>
    <n v="305232.42"/>
    <s v="TRY"/>
    <n v="0"/>
    <s v="TRY"/>
    <n v="305232.42"/>
    <s v="TRY"/>
    <n v="305232.42"/>
    <s v="TRY"/>
    <n v="1000004989"/>
    <m/>
    <m/>
    <s v="Pernod Ricard"/>
    <s v="Mevcut Müşteri"/>
    <s v="Yenileme"/>
    <s v="Hizmet"/>
    <s v="Hosting"/>
    <s v="Key Account"/>
    <s v="Univera Satış"/>
    <s v="Saha Satış"/>
    <s v="Yurt İçi"/>
    <s v="Türkiye"/>
    <s v="Merkez"/>
  </r>
  <r>
    <s v="0035889c"/>
    <d v="2026-03-03T00:00:00"/>
    <x v="501"/>
    <s v="Q1"/>
    <x v="2"/>
    <x v="2"/>
    <s v="Kapalı"/>
    <s v="PERRİGO KİŞİSEL BAKIM ÜRÜNLERİ SAN. VE TİC. LTD.ŞTİ"/>
    <s v="EH.06.001"/>
    <s v="EnRoute Panorama - Hosting Hizmeti"/>
    <s v="Univera - Omega Pharma"/>
    <x v="19"/>
    <s v="Hosting"/>
    <s v="Enroute"/>
    <n v="88887.32"/>
    <s v="TRY"/>
    <n v="1"/>
    <s v="Yıl"/>
    <n v="88887.32"/>
    <s v="TRY"/>
    <n v="0"/>
    <s v="TRY"/>
    <n v="88887.32"/>
    <s v="TRY"/>
    <n v="88887.32"/>
    <s v="TRY"/>
    <n v="1000004995"/>
    <m/>
    <m/>
    <s v="Perrigo"/>
    <s v="Mevcut Müşteri"/>
    <s v="Yenileme"/>
    <s v="Hizmet"/>
    <s v="Hosting"/>
    <s v="Diğer"/>
    <s v="Univera Satış"/>
    <s v="Saha Satış"/>
    <s v="Yurt İçi"/>
    <s v="Türkiye"/>
    <s v="Merkez"/>
  </r>
  <r>
    <s v="be7b8497"/>
    <d v="2026-03-03T00:00:00"/>
    <x v="501"/>
    <s v="Q1"/>
    <x v="2"/>
    <x v="2"/>
    <s v="Kapalı"/>
    <s v="BEYAZ KAĞIT VE HİJYENİK TEMİZLİK ÜRÜNLERİ SAN.TİC.A.Ş."/>
    <s v="EH.06.001"/>
    <s v="EnRoute Panorama - Hosting Hizmeti"/>
    <s v="Univera - Beyaz Kağıt"/>
    <x v="13"/>
    <s v="Hosting"/>
    <s v="Enroute"/>
    <n v="40000"/>
    <s v="TRY"/>
    <n v="1"/>
    <s v="Yıl"/>
    <n v="40000"/>
    <s v="TRY"/>
    <n v="0"/>
    <s v="TRY"/>
    <n v="40000"/>
    <s v="TRY"/>
    <n v="40000"/>
    <s v="TRY"/>
    <n v="1000004996"/>
    <m/>
    <m/>
    <s v="Beyaz Kağıt"/>
    <s v="Yeni Müşteri"/>
    <s v="Yeni Satış"/>
    <s v="Hizmet"/>
    <s v="Hosting"/>
    <s v="Diğer"/>
    <s v="Univera Satış"/>
    <s v="Saha Satış"/>
    <s v="Yurt İçi"/>
    <s v="Türkiye"/>
    <s v="Merkez"/>
  </r>
  <r>
    <s v="71577bc4"/>
    <d v="2026-03-04T00:00:00"/>
    <x v="502"/>
    <s v="Q1"/>
    <x v="2"/>
    <x v="2"/>
    <s v="Kapalı"/>
    <s v="MATRIKS BİLGİSAYAR SİSTEMLERİ LTD.ŞTİ"/>
    <s v="UH.01.002"/>
    <s v="Unidox Kontör"/>
    <s v="Univera - Kanal"/>
    <x v="20"/>
    <s v="E-Dönüşüm"/>
    <s v="Unidox"/>
    <n v="3.29"/>
    <s v="TRY"/>
    <n v="25000"/>
    <s v="Adet"/>
    <n v="82250"/>
    <s v="TRY"/>
    <n v="20562"/>
    <s v="TRY"/>
    <n v="61687.5"/>
    <s v="TRY"/>
    <n v="61687.5"/>
    <s v="TRY"/>
    <n v="1000005059"/>
    <m/>
    <m/>
    <s v="Matriks"/>
    <s v="Mevcut Müşteri"/>
    <s v="Yeni Satış"/>
    <s v="Kontor"/>
    <s v="Kontor Satışı"/>
    <s v="Diğer"/>
    <s v="Kanal Satış"/>
    <s v="Matriks"/>
    <s v="Yurt İçi"/>
    <s v="Türkiye"/>
    <s v="Merkez"/>
  </r>
  <r>
    <s v="c0b70490"/>
    <d v="2026-03-04T00:00:00"/>
    <x v="502"/>
    <s v="Q1"/>
    <x v="2"/>
    <x v="2"/>
    <s v="Kapalı"/>
    <s v="Websis Yazılım ve Bilgisayar"/>
    <s v="UH.01.002"/>
    <s v="Unidox Kontör"/>
    <s v="Univera - Kanal"/>
    <x v="20"/>
    <s v="E-Dönüşüm"/>
    <s v="Unidox"/>
    <n v="9.5"/>
    <s v="TRY"/>
    <n v="2000"/>
    <s v="Adet"/>
    <n v="19004"/>
    <s v="TRY"/>
    <n v="4751"/>
    <s v="TRY"/>
    <n v="14253"/>
    <s v="TRY"/>
    <n v="14253"/>
    <s v="TRY"/>
    <n v="1000005066"/>
    <m/>
    <m/>
    <s v="Websis"/>
    <s v="Mevcut Müşteri"/>
    <s v="Yeni Satış"/>
    <s v="Kontor"/>
    <s v="Kontor Satışı"/>
    <s v="Diğer"/>
    <s v="Kanal Satış"/>
    <s v="Websis"/>
    <s v="Yurt İçi"/>
    <s v="Türkiye"/>
    <s v="Merkez"/>
  </r>
  <r>
    <s v="b731689b"/>
    <d v="2026-03-04T00:00:00"/>
    <x v="502"/>
    <s v="Q1"/>
    <x v="2"/>
    <x v="2"/>
    <s v="Kapalı"/>
    <s v="GER-PA GIDA PAZARLAMA TAAHHÜT TİCARET VE SANAYİ LİMİTED ŞİRKETİ"/>
    <s v="UH.01.002"/>
    <s v="Unidox Kontör"/>
    <s v="Univera Kontör Satışı"/>
    <x v="23"/>
    <s v="E-Dönüşüm"/>
    <s v="Unidox"/>
    <n v="8.34"/>
    <s v="TRY"/>
    <n v="1000"/>
    <s v="Adet"/>
    <n v="8340"/>
    <s v="TRY"/>
    <n v="0"/>
    <s v="TRY"/>
    <n v="8340"/>
    <s v="TRY"/>
    <n v="8340"/>
    <s v="TRY"/>
    <n v="1000005057"/>
    <m/>
    <m/>
    <s v="Ger-Pa"/>
    <s v="Yeni Müşteri"/>
    <s v="Yeni Satış"/>
    <s v="Kontor"/>
    <s v="Kontor Satışı"/>
    <s v="Diğer"/>
    <s v="Univera Satış"/>
    <s v="Saha Satış"/>
    <s v="Yurt İçi"/>
    <s v="Türkiye"/>
    <s v="Merkez"/>
  </r>
  <r>
    <s v="66f1a358"/>
    <d v="2026-03-04T00:00:00"/>
    <x v="502"/>
    <s v="Q1"/>
    <x v="2"/>
    <x v="2"/>
    <s v="Kapalı"/>
    <s v="ÖZGÖRKEY OTOMOTİV TURİZM GIDA SANAYİ VE TİCARET ANONİM ŞİRKETİ"/>
    <s v="SH.05.001"/>
    <s v="StokBar Panorama - Yazılım Geliştirme Hizmeti"/>
    <s v="Univera - Özgörkey"/>
    <x v="19"/>
    <s v="Stokbar"/>
    <s v="Stokbar"/>
    <n v="6074.64"/>
    <s v="TRY"/>
    <n v="20"/>
    <s v="K/Gün"/>
    <n v="121492.8"/>
    <s v="TRY"/>
    <n v="0"/>
    <s v="TRY"/>
    <n v="121492.8"/>
    <s v="TRY"/>
    <n v="121492.8"/>
    <s v="TRY"/>
    <n v="1000005065"/>
    <m/>
    <m/>
    <s v="Özgörkey"/>
    <s v="Mevcut Müşteri"/>
    <s v="Yeni Satış"/>
    <s v="Hizmet"/>
    <s v="Yazılım Geliştirme"/>
    <s v="Diğer"/>
    <s v="Univera Satış"/>
    <s v="Saha Satış"/>
    <s v="Yurt İçi"/>
    <s v="Türkiye"/>
    <s v="Merkez"/>
  </r>
  <r>
    <s v="b9e8deab"/>
    <d v="2026-03-04T00:00:00"/>
    <x v="502"/>
    <s v="Q1"/>
    <x v="2"/>
    <x v="2"/>
    <s v="Kapalı"/>
    <s v="Mey İçki Sanayi ve Ticaret A.Ş."/>
    <s v="EH.03.003"/>
    <s v="EnRoute Panorama - Uzman Destek Hizmeti"/>
    <s v="Univera - Mey İçki"/>
    <x v="18"/>
    <s v="Enroute"/>
    <s v="Enroute"/>
    <n v="180000"/>
    <s v="TRY"/>
    <n v="1"/>
    <s v="Ay"/>
    <n v="180000"/>
    <s v="TRY"/>
    <n v="0"/>
    <s v="TRY"/>
    <n v="180000"/>
    <s v="TRY"/>
    <n v="180000"/>
    <s v="TRY"/>
    <n v="1000005050"/>
    <m/>
    <m/>
    <s v="Mey İçki"/>
    <s v="Mevcut Müşteri"/>
    <s v="Yenileme"/>
    <s v="Hizmet"/>
    <s v="Uzman Destek Hizmeti"/>
    <s v="Key Account"/>
    <s v="Univera Satış"/>
    <s v="Saha Satış"/>
    <s v="Yurt İçi"/>
    <s v="Türkiye"/>
    <s v="Merkez"/>
  </r>
  <r>
    <s v="7fc1a7aa"/>
    <d v="2026-03-04T00:00:00"/>
    <x v="502"/>
    <s v="Q1"/>
    <x v="2"/>
    <x v="2"/>
    <s v="Kapalı"/>
    <s v="RA PAZARLAMA LTD. ŞTİ"/>
    <s v="EH.03.006"/>
    <s v="EnRoute Panorama - Uzaktan Kurulum ve Eğitim Hizmeti"/>
    <s v="Univera - Hobby-Ra Pazarlama"/>
    <x v="19"/>
    <s v="Enroute"/>
    <s v="Enroute"/>
    <n v="10956.6"/>
    <s v="TRY"/>
    <n v="2"/>
    <s v="K/Gün"/>
    <n v="21913.200000000001"/>
    <s v="TRY"/>
    <n v="0"/>
    <s v="TRY"/>
    <n v="21913.200000000001"/>
    <s v="TRY"/>
    <n v="21913.200000000001"/>
    <s v="TRY"/>
    <n v="1000005063"/>
    <m/>
    <m/>
    <s v="Hobby"/>
    <s v="Mevcut Müşteri"/>
    <s v="Yeni Satış"/>
    <s v="Hizmet"/>
    <s v="Kurulum ve Eğitim"/>
    <s v="Diğer"/>
    <s v="Univera Satış"/>
    <s v="Saha Satış"/>
    <s v="Yurt İçi"/>
    <s v="Türkiye"/>
    <s v="Merkez"/>
  </r>
  <r>
    <s v="f2d3e939"/>
    <d v="2026-03-04T00:00:00"/>
    <x v="502"/>
    <s v="Q1"/>
    <x v="2"/>
    <x v="2"/>
    <s v="Kapalı"/>
    <s v="Mey İçki Sanayi ve Ticaret A.Ş."/>
    <s v="EH.06.001"/>
    <s v="EnRoute Panorama - Hosting Hizmeti"/>
    <s v="Univera - Mey İçki"/>
    <x v="13"/>
    <s v="Hosting"/>
    <s v="Enroute"/>
    <n v="389007"/>
    <s v="TRY"/>
    <n v="1"/>
    <s v="Yıl"/>
    <n v="389007"/>
    <s v="TRY"/>
    <n v="0"/>
    <s v="TRY"/>
    <n v="389007"/>
    <s v="TRY"/>
    <n v="389007"/>
    <s v="TRY"/>
    <n v="1000005051"/>
    <m/>
    <m/>
    <s v="Mey İçki"/>
    <s v="Mevcut Müşteri"/>
    <s v="Yenileme"/>
    <s v="Hizmet"/>
    <s v="Hosting"/>
    <s v="Key Account"/>
    <s v="Univera Satış"/>
    <s v="Saha Satış"/>
    <s v="Yurt İçi"/>
    <s v="Türkiye"/>
    <s v="Merkez"/>
  </r>
  <r>
    <s v="96d026d4"/>
    <d v="2026-03-05T00:00:00"/>
    <x v="503"/>
    <s v="Q1"/>
    <x v="2"/>
    <x v="2"/>
    <s v="Kapalı"/>
    <s v="Erza Gıda A.ş"/>
    <s v="UH.01.002"/>
    <s v="Unidox Kontör"/>
    <s v="Univera Kontör Satışı"/>
    <x v="23"/>
    <s v="E-Dönüşüm"/>
    <s v="Unidox"/>
    <n v="6.76"/>
    <s v="TRY"/>
    <n v="5000"/>
    <s v="Adet"/>
    <n v="33800"/>
    <s v="TRY"/>
    <n v="6300"/>
    <s v="TRY"/>
    <n v="27500"/>
    <s v="TRY"/>
    <n v="27500"/>
    <s v="TRY"/>
    <n v="1000005078"/>
    <m/>
    <m/>
    <s v="Mey İçki"/>
    <s v="Mevcut Müşteri"/>
    <s v="Yeni Satış"/>
    <s v="Kontor"/>
    <s v="Kontor Satışı"/>
    <s v="Diğer"/>
    <s v="Kanal Satış"/>
    <s v="Erza Gıda"/>
    <s v="Yurt İçi"/>
    <s v="Türkiye"/>
    <s v="Dist"/>
  </r>
  <r>
    <s v="c4ea752b"/>
    <d v="2026-03-05T00:00:00"/>
    <x v="503"/>
    <s v="Q1"/>
    <x v="2"/>
    <x v="2"/>
    <s v="Kapalı"/>
    <s v="Websis Yazılım ve Bilgisayar"/>
    <s v="UH.01.002"/>
    <s v="Unidox Kontör"/>
    <s v="Univera Kontör Satışı"/>
    <x v="20"/>
    <s v="E-Dönüşüm"/>
    <s v="Unidox"/>
    <n v="9.5"/>
    <s v="TRY"/>
    <n v="2000"/>
    <s v="Adet"/>
    <n v="19000"/>
    <s v="TRY"/>
    <n v="4750"/>
    <s v="TRY"/>
    <n v="14250"/>
    <s v="TRY"/>
    <n v="14250"/>
    <s v="TRY"/>
    <n v="1000005076"/>
    <m/>
    <m/>
    <s v="Websis"/>
    <s v="Mevcut Müşteri"/>
    <s v="Yeni Satış"/>
    <s v="Kontor"/>
    <s v="Kontor Satışı"/>
    <s v="Diğer"/>
    <s v="Kanal Satış"/>
    <s v="Websis"/>
    <s v="Yurt İçi"/>
    <s v="Türkiye"/>
    <s v="Merkez"/>
  </r>
  <r>
    <s v="28aae597"/>
    <d v="2026-03-06T00:00:00"/>
    <x v="504"/>
    <s v="Q1"/>
    <x v="2"/>
    <x v="2"/>
    <s v="Kapalı"/>
    <s v="POLARİS YAZILIM ÇÖZÜMLERİ VE DANIŞMANLIK HİZMETLERİ LTD.ŞTİ."/>
    <s v="UH.01.002"/>
    <s v="Unidox Kontör"/>
    <s v="Univera Kontör Satışı"/>
    <x v="20"/>
    <s v="E-Dönüşüm"/>
    <s v="Unidox"/>
    <n v="3.4590000000000001"/>
    <s v="TRY"/>
    <n v="10000"/>
    <s v="Adet"/>
    <n v="34590"/>
    <s v="TRY"/>
    <n v="8648"/>
    <s v="TRY"/>
    <n v="25942.5"/>
    <s v="TRY"/>
    <n v="25942.5"/>
    <s v="TRY"/>
    <n v="1000005096"/>
    <m/>
    <m/>
    <s v="Polaris"/>
    <s v="Mevcut Müşteri"/>
    <s v="Yeni Satış"/>
    <s v="Kontor"/>
    <s v="Kontor Satışı"/>
    <s v="Diğer"/>
    <s v="Kanal Satış"/>
    <s v="Polaris"/>
    <s v="Yurt İçi"/>
    <s v="Türkiye"/>
    <s v="Merkez"/>
  </r>
  <r>
    <s v="7733897a"/>
    <d v="2026-03-10T00:00:00"/>
    <x v="505"/>
    <s v="Q1"/>
    <x v="2"/>
    <x v="2"/>
    <s v="Kapalı"/>
    <s v="Loreal Türkiye Kozmetik Tic. ve San. A.Ş."/>
    <s v="EH.02.001"/>
    <s v="EnRoute Panorama - Yazılım Bakımı, Yaşatma ve Merkezi Destek Hizmeti"/>
    <s v="Univera - Loreal"/>
    <x v="13"/>
    <s v="Enroute"/>
    <s v="Enroute"/>
    <n v="19019"/>
    <s v="TRY"/>
    <n v="2"/>
    <s v="Yıl"/>
    <n v="38038"/>
    <s v="TRY"/>
    <n v="0"/>
    <s v="TRY"/>
    <n v="38038"/>
    <s v="TRY"/>
    <n v="38038"/>
    <s v="TRY"/>
    <n v="1000005151"/>
    <m/>
    <s v="UNB2026000000064"/>
    <s v="Loreal"/>
    <s v="Mevcut Müşteri"/>
    <s v="Yeni Satış"/>
    <s v="Hizmet"/>
    <s v="Bakım ve Destek Hizmeti"/>
    <s v="Diğer"/>
    <s v="Univera Satış"/>
    <s v="Saha Satış"/>
    <s v="Yurt İçi"/>
    <s v="Türkiye"/>
    <s v="Merkez"/>
  </r>
  <r>
    <s v="7733897a"/>
    <d v="2026-03-10T00:00:00"/>
    <x v="505"/>
    <s v="Q1"/>
    <x v="2"/>
    <x v="2"/>
    <s v="Kapalı"/>
    <s v="Loreal Türkiye Kozmetik Tic. ve San. A.Ş."/>
    <s v="EH.01.003"/>
    <s v="EnRoute Panorama - Kurulum ve Eğitim Hizmeti"/>
    <s v="Univera - Loreal"/>
    <x v="13"/>
    <s v="Enroute"/>
    <s v="Enroute"/>
    <n v="16800"/>
    <s v="TRY"/>
    <n v="2"/>
    <s v="K/Gün"/>
    <n v="33600"/>
    <s v="TRY"/>
    <n v="0"/>
    <s v="TRY"/>
    <n v="33600"/>
    <s v="TRY"/>
    <n v="33600"/>
    <s v="TRY"/>
    <n v="1000005151"/>
    <m/>
    <s v="UNB2026000000064"/>
    <s v="Loreal"/>
    <s v="Mevcut Müşteri"/>
    <s v="Yeni Satış"/>
    <s v="Hizmet"/>
    <s v="Kurulum ve Eğitim"/>
    <s v="Diğer"/>
    <s v="Univera Satış"/>
    <s v="Saha Satış"/>
    <s v="Yurt İçi"/>
    <s v="Türkiye"/>
    <s v="Merkez"/>
  </r>
  <r>
    <s v="7733897a"/>
    <d v="2026-03-10T00:00:00"/>
    <x v="505"/>
    <s v="Q1"/>
    <x v="2"/>
    <x v="2"/>
    <s v="Kapalı"/>
    <s v="Loreal Türkiye Kozmetik Tic. ve San. A.Ş."/>
    <s v="EY.04.012"/>
    <s v="EnRoute Panorama - E-Dönüşüm Modül Lisansı"/>
    <s v="Univera - Loreal"/>
    <x v="13"/>
    <s v="E-Dönüşüm"/>
    <s v="E-Dönüşüm"/>
    <n v="37700"/>
    <s v="TRY"/>
    <n v="2"/>
    <s v="Adet"/>
    <n v="75400"/>
    <s v="TRY"/>
    <n v="0"/>
    <s v="TRY"/>
    <n v="75400"/>
    <s v="TRY"/>
    <n v="75400"/>
    <s v="TRY"/>
    <n v="1000005151"/>
    <m/>
    <s v="UNB2026000000064"/>
    <s v="Loreal"/>
    <s v="Mevcut Müşteri"/>
    <s v="Yeni Satış"/>
    <s v="Lisans"/>
    <s v="Lisans Satışı"/>
    <s v="Diğer"/>
    <s v="Univera Satış"/>
    <s v="Saha Satış"/>
    <s v="Yurt İçi"/>
    <s v="Türkiye"/>
    <s v="Merkez"/>
  </r>
  <r>
    <s v="7733897a"/>
    <d v="2026-03-10T00:00:00"/>
    <x v="505"/>
    <s v="Q1"/>
    <x v="2"/>
    <x v="2"/>
    <s v="Kapalı"/>
    <s v="Loreal Türkiye Kozmetik Tic. ve San. A.Ş."/>
    <s v="EY.01.021"/>
    <s v="EnRoute Panorama - Dağıtım Kanalı (Bayi/Distribütör/Şube) Lisansı"/>
    <s v="Univera - Loreal"/>
    <x v="13"/>
    <s v="Enroute"/>
    <s v="Enroute"/>
    <n v="48750"/>
    <s v="TRY"/>
    <n v="2"/>
    <s v="Adet"/>
    <n v="97500"/>
    <s v="TRY"/>
    <n v="0"/>
    <s v="TRY"/>
    <n v="97500"/>
    <s v="TRY"/>
    <n v="97500"/>
    <s v="TRY"/>
    <n v="1000005151"/>
    <m/>
    <s v="UNB2026000000064"/>
    <s v="Loreal"/>
    <s v="Mevcut Müşteri"/>
    <s v="Yeni Satış"/>
    <s v="Lisans"/>
    <s v="Lisans Satışı"/>
    <s v="Diğer"/>
    <s v="Univera Satış"/>
    <s v="Saha Satış"/>
    <s v="Yurt İçi"/>
    <s v="Türkiye"/>
    <s v="Merkez"/>
  </r>
  <r>
    <s v="09400a91"/>
    <d v="2026-03-12T00:00:00"/>
    <x v="506"/>
    <s v="Q1"/>
    <x v="2"/>
    <x v="2"/>
    <s v="Kapalı"/>
    <s v="MİYA OTOMASYON VE BARKOD BILISIM SISTEMLERI SAN TİC. VE L.T.D. STI."/>
    <s v="UH.01.002"/>
    <s v="Unidox Kontör"/>
    <s v="Univera Kontör Satışı"/>
    <x v="20"/>
    <s v="E-Dönüşüm"/>
    <s v="Unidox"/>
    <n v="8.3360000000000003"/>
    <s v="TRY"/>
    <n v="2000"/>
    <s v="Adet"/>
    <n v="16672"/>
    <s v="TRY"/>
    <n v="4168"/>
    <s v="TRY"/>
    <n v="12504"/>
    <s v="TRY"/>
    <n v="12504"/>
    <s v="TRY"/>
    <n v="1000005199"/>
    <m/>
    <s v="UNE2026000000115"/>
    <s v="Miya"/>
    <s v="Mevcut Müşteri"/>
    <s v="Yeni Satış"/>
    <s v="Kontor"/>
    <s v="Kontor Satışı"/>
    <s v="Diğer"/>
    <s v="Kanal Satış"/>
    <s v="Miya"/>
    <s v="Yurt İçi"/>
    <s v="Türkiye"/>
    <s v="Merkez"/>
  </r>
  <r>
    <s v="e2381836"/>
    <d v="2026-03-12T00:00:00"/>
    <x v="506"/>
    <s v="Q1"/>
    <x v="2"/>
    <x v="2"/>
    <s v="Kapalı"/>
    <s v="MİYA OTOMASYON VE BARKOD BILISIM SISTEMLERI SAN TİC. VE L.T.D. STI."/>
    <s v="UH.01.002"/>
    <s v="Unidox Kontör"/>
    <s v="Univera Kontör Satışı"/>
    <x v="20"/>
    <s v="E-Dönüşüm"/>
    <s v="Unidox"/>
    <n v="2.125"/>
    <s v="TRY"/>
    <n v="100000"/>
    <s v="Adet"/>
    <n v="212500"/>
    <s v="TRY"/>
    <n v="53125"/>
    <s v="TRY"/>
    <n v="159375"/>
    <s v="TRY"/>
    <n v="159375"/>
    <s v="TRY"/>
    <n v="1000005197"/>
    <m/>
    <s v="UNE2026000000116"/>
    <s v="Miya"/>
    <s v="Mevcut Müşteri"/>
    <s v="Yeni Satış"/>
    <s v="Kontor"/>
    <s v="Kontor Satışı"/>
    <s v="Diğer"/>
    <s v="Kanal Satış"/>
    <s v="Miya"/>
    <s v="Yurt İçi"/>
    <s v="Türkiye"/>
    <s v="Merkez"/>
  </r>
  <r>
    <s v="28aae597"/>
    <d v="2026-03-06T00:00:00"/>
    <x v="506"/>
    <s v="Q1"/>
    <x v="2"/>
    <x v="2"/>
    <s v="Kapalı"/>
    <s v="POLARİS YAZILIM ÇÖZÜMLERİ VE DANIŞMANLIK HİZMETLERİ LTD.ŞTİ."/>
    <s v="UH.01.002"/>
    <s v="Unidox Kontör"/>
    <s v="Univera Kontör Satışı"/>
    <x v="20"/>
    <s v="E-Dönüşüm"/>
    <s v="Unidox"/>
    <n v="3.4590000000000001"/>
    <s v="TRY"/>
    <n v="10000"/>
    <s v="Adet"/>
    <n v="34590"/>
    <s v="TRY"/>
    <n v="8648"/>
    <s v="TRY"/>
    <n v="25942.5"/>
    <s v="TRY"/>
    <n v="25942.5"/>
    <s v="TRY"/>
    <n v="1000005096"/>
    <m/>
    <s v="UNE2026000000114"/>
    <s v="Polaris"/>
    <s v="Mevcut Müşteri"/>
    <s v="Yeni Satış"/>
    <s v="Kontor"/>
    <s v="Kontor Satışı"/>
    <s v="Diğer"/>
    <s v="Kanal Satış"/>
    <s v="Polaris"/>
    <s v="Yurt İçi"/>
    <s v="Türkiye"/>
    <s v="Merkez"/>
  </r>
  <r>
    <s v="da05376d"/>
    <d v="2026-03-12T00:00:00"/>
    <x v="506"/>
    <s v="Q1"/>
    <x v="2"/>
    <x v="2"/>
    <s v="Kapalı"/>
    <s v="K4 BOTANİK AKSESUAR VE GIDA SANAYİ TİCARET LİMİTED ŞİRKETİ"/>
    <s v="UH.01.002"/>
    <s v="Unidox Kontör"/>
    <s v="Univera Kontör Satışı"/>
    <x v="23"/>
    <s v="E-Dönüşüm"/>
    <s v="Unidox"/>
    <n v="4.78"/>
    <s v="TRY"/>
    <n v="10000"/>
    <s v="Adet"/>
    <n v="47800"/>
    <s v="TRY"/>
    <n v="27800"/>
    <s v="TRY"/>
    <n v="20000"/>
    <s v="TRY"/>
    <n v="20000"/>
    <s v="TRY"/>
    <n v="1000005183"/>
    <m/>
    <s v="UNE2026000000117"/>
    <s v="K4 Botanik"/>
    <s v="Yeni Müşteri"/>
    <s v="Yeni Satış"/>
    <s v="Kontor"/>
    <s v="Kontor Satışı"/>
    <s v="Diğer"/>
    <s v="Univera Satış"/>
    <s v="Saha Satış"/>
    <s v="Yurt İçi"/>
    <s v="Türkiye"/>
    <s v="Merkez"/>
  </r>
  <r>
    <s v="d2e81895"/>
    <d v="2026-03-13T00:00:00"/>
    <x v="507"/>
    <s v="Q1"/>
    <x v="2"/>
    <x v="2"/>
    <s v="Kapalı"/>
    <s v="Hayat Kimya San.A.Ş"/>
    <s v="EH.01.001"/>
    <s v="EnRoute Panorama - Proje ve Ürün Yönetimi Danışmanlığı Hizmeti"/>
    <s v="Univera - Hayat Kimya"/>
    <x v="19"/>
    <s v="Enroute"/>
    <s v="Enroute"/>
    <n v="36750"/>
    <s v="TRY"/>
    <n v="1"/>
    <s v="K/Gün"/>
    <n v="36750"/>
    <s v="TRY"/>
    <n v="7350"/>
    <s v="TRY"/>
    <n v="29400"/>
    <s v="TRY"/>
    <n v="29400"/>
    <s v="TRY"/>
    <n v="1000005205"/>
    <m/>
    <m/>
    <s v="Hayat Kimya"/>
    <s v="Mevcut Müşteri"/>
    <s v="Yeni Satış"/>
    <s v="Hizmet"/>
    <s v="Proje Yönetimi ve Danışmanlık"/>
    <s v="Key Account"/>
    <s v="Univera Satış"/>
    <s v="Saha Satış"/>
    <s v="Yurt İçi"/>
    <s v="Türkiye"/>
    <s v="Merkez"/>
  </r>
  <r>
    <s v="d2e81895"/>
    <d v="2026-03-13T00:00:00"/>
    <x v="507"/>
    <s v="Q1"/>
    <x v="2"/>
    <x v="2"/>
    <s v="Kapalı"/>
    <s v="Hayat Kimya San.A.Ş"/>
    <s v="EH.01.003"/>
    <s v="EnRoute Panorama - Kurulum ve Eğitim Hizmeti"/>
    <s v="Univera - Hayat Kimya"/>
    <x v="19"/>
    <s v="Enroute"/>
    <s v="Enroute"/>
    <n v="25200"/>
    <s v="TRY"/>
    <n v="0.5"/>
    <s v="K/Gün"/>
    <n v="12600"/>
    <s v="TRY"/>
    <n v="2520"/>
    <s v="TRY"/>
    <n v="10080"/>
    <s v="TRY"/>
    <n v="10080"/>
    <s v="TRY"/>
    <n v="1000005205"/>
    <m/>
    <m/>
    <s v="Hayat Kimya"/>
    <s v="Mevcut Müşteri"/>
    <s v="Yeni Satış"/>
    <s v="Hizmet"/>
    <s v="Kurulum ve Eğitim"/>
    <s v="Key Account"/>
    <s v="Univera Satış"/>
    <s v="Saha Satış"/>
    <s v="Yurt İçi"/>
    <s v="Türkiye"/>
    <s v="Merkez"/>
  </r>
  <r>
    <s v="cf0aa0bf"/>
    <d v="2026-03-16T00:00:00"/>
    <x v="508"/>
    <s v="Q1"/>
    <x v="2"/>
    <x v="2"/>
    <s v="Kapalı"/>
    <s v="Panasonic Electric Works Elektrik Sanayi Ve Ticaret Anonim Şirketi"/>
    <s v="SH.03.002"/>
    <s v="StokBar Panorama - Uzman Destek Hizmeti"/>
    <s v="Univera - Panasonic"/>
    <x v="12"/>
    <s v="Stokbar"/>
    <s v="Stokbar"/>
    <n v="165000"/>
    <s v="TRY"/>
    <n v="1"/>
    <s v="Ay"/>
    <n v="165000"/>
    <s v="TRY"/>
    <n v="0"/>
    <s v="TRY"/>
    <n v="165000"/>
    <s v="TRY"/>
    <n v="165000"/>
    <s v="TRY"/>
    <n v="1000005233"/>
    <m/>
    <m/>
    <s v="Panasonic"/>
    <s v="Mevcut Müşteri"/>
    <s v="Yenileme"/>
    <s v="Hizmet"/>
    <s v="Uzman Destek Hizmeti"/>
    <s v="Diğer"/>
    <s v="Univera Satış"/>
    <s v="Saha Satış"/>
    <s v="Yurt İçi"/>
    <s v="Türkiye"/>
    <s v="Merkez"/>
  </r>
  <r>
    <s v="13cdfc9d"/>
    <d v="2026-03-03T00:00:00"/>
    <x v="508"/>
    <s v="Q1"/>
    <x v="2"/>
    <x v="2"/>
    <s v="Kapalı"/>
    <s v="WEITNAUER DIŞ TİCARET A.Ş"/>
    <s v="EY.04.006 PX"/>
    <s v="EnRoute PX-Kull Lsns Kira Hiz Ent"/>
    <s v="Univera - Weitnauer"/>
    <x v="12"/>
    <s v="Enroute"/>
    <s v="Enroute"/>
    <n v="842.56"/>
    <s v="TRY"/>
    <n v="4"/>
    <s v="Adet"/>
    <n v="3370.24"/>
    <s v="TRY"/>
    <n v="0"/>
    <s v="TRY"/>
    <n v="3370.24"/>
    <s v="TRY"/>
    <n v="3370.24"/>
    <s v="TRY"/>
    <n v="1000005237"/>
    <m/>
    <m/>
    <s v="Weithnauer"/>
    <s v="Mevcut Müşteri"/>
    <s v="Yenileme"/>
    <s v="Lisans"/>
    <s v="Lisans Kiralama"/>
    <s v="Diğer"/>
    <s v="Univera Satış"/>
    <s v="Saha Satış"/>
    <s v="Yurt İçi"/>
    <s v="Türkiye"/>
    <s v="Merkez"/>
  </r>
  <r>
    <s v="2209868d"/>
    <d v="2026-03-16T00:00:00"/>
    <x v="508"/>
    <s v="Q1"/>
    <x v="2"/>
    <x v="2"/>
    <s v="Kapalı"/>
    <s v="Altıparmak Gıda San. ve Tic. A.Ş."/>
    <s v="EY.03.001"/>
    <s v="ENROUTE PANORAMA PAAS LİSANSI (KİRALAMA HİZMETİ)"/>
    <s v="Univera - Altıparmak-Balparmak"/>
    <x v="18"/>
    <s v="Enroute"/>
    <s v="Enroute"/>
    <n v="151392.81"/>
    <s v="TRY"/>
    <n v="1"/>
    <s v="Adet"/>
    <n v="151392.81"/>
    <s v="TRY"/>
    <n v="0"/>
    <s v="TRY"/>
    <n v="151392.81"/>
    <s v="TRY"/>
    <n v="151392.81"/>
    <s v="TRY"/>
    <n v="1000005234"/>
    <m/>
    <m/>
    <s v="Balparmak"/>
    <s v="Mevcut Müşteri"/>
    <s v="Yenileme"/>
    <s v="Hizmet"/>
    <s v="Lisans Kiralama"/>
    <s v="Diğer"/>
    <s v="Univera Satış"/>
    <s v="Saha Satış"/>
    <s v="Yurt İçi"/>
    <s v="Türkiye"/>
    <s v="Merkez"/>
  </r>
  <r>
    <s v="13cdfc9d"/>
    <d v="2026-03-03T00:00:00"/>
    <x v="508"/>
    <s v="Q1"/>
    <x v="2"/>
    <x v="2"/>
    <s v="Kapalı"/>
    <s v="WEITNAUER DIŞ TİCARET A.Ş"/>
    <s v="EH.02.001"/>
    <s v="EnRoute Panorama - Yazılım Bakımı, Yaşatma ve Merkezi Destek Hizmeti"/>
    <s v="Univera - Weitnauer"/>
    <x v="12"/>
    <s v="Enroute"/>
    <s v="Enroute"/>
    <n v="179570.27"/>
    <s v="TRY"/>
    <n v="1"/>
    <s v="Yıl"/>
    <n v="179570.27"/>
    <s v="TRY"/>
    <n v="0"/>
    <s v="TRY"/>
    <n v="179570.27"/>
    <s v="TRY"/>
    <n v="179570.27"/>
    <s v="TRY"/>
    <n v="1000005237"/>
    <m/>
    <m/>
    <s v="Weithnauer"/>
    <s v="Mevcut Müşteri"/>
    <s v="Yenileme"/>
    <s v="Lisans"/>
    <s v="Lisans Kiralama"/>
    <s v="Diğer"/>
    <s v="Univera Satış"/>
    <s v="Saha Satış"/>
    <s v="Yurt İçi"/>
    <s v="Türkiye"/>
    <s v="Merkez"/>
  </r>
  <r>
    <s v="8b8ac849"/>
    <d v="2026-03-16T00:00:00"/>
    <x v="508"/>
    <s v="Q1"/>
    <x v="2"/>
    <x v="2"/>
    <s v="Kapalı"/>
    <s v="IMPERIAL TOBACCO TÜTÜN ÜRÜNLERİ SATIŞ VE PAZARLAMA A.Ş"/>
    <s v="EH.06.001"/>
    <s v="EnRoute Panorama - Hosting Hizmeti"/>
    <s v="Univera - Imperial Tobacco"/>
    <x v="18"/>
    <s v="Enroute"/>
    <s v="Enroute"/>
    <n v="167200.39000000001"/>
    <s v="TRY"/>
    <n v="1"/>
    <s v="Yıl"/>
    <n v="167200.39000000001"/>
    <s v="TRY"/>
    <n v="0"/>
    <s v="TRY"/>
    <n v="167200.39000000001"/>
    <s v="TRY"/>
    <n v="167200.39000000001"/>
    <s v="TRY"/>
    <n v="1000005235"/>
    <m/>
    <m/>
    <s v="Imperial Tobacco"/>
    <s v="Mevcut Müşteri"/>
    <s v="Yenileme"/>
    <s v="Hizmet"/>
    <s v="Hosting"/>
    <s v="Diğer"/>
    <s v="Univera Satış"/>
    <s v="Saha Satış"/>
    <s v="Yurt İçi"/>
    <s v="Türkiye"/>
    <s v="Merkez"/>
  </r>
  <r>
    <n v="15486694"/>
    <d v="2026-03-02T00:00:00"/>
    <x v="508"/>
    <s v="Q1"/>
    <x v="2"/>
    <x v="2"/>
    <s v="Kapalı"/>
    <s v="WEITNAUER DIŞ TİCARET A.Ş"/>
    <s v="EH.06.001"/>
    <s v="EnRoute Panorama - Hosting Hizmeti"/>
    <s v="Univera - Weitnauer"/>
    <x v="12"/>
    <s v="Enroute"/>
    <s v="Enroute"/>
    <n v="53431.79"/>
    <s v="TRY"/>
    <n v="1"/>
    <s v="Yıl"/>
    <n v="53431.79"/>
    <s v="TRY"/>
    <n v="0"/>
    <s v="TRY"/>
    <n v="53431.79"/>
    <s v="TRY"/>
    <n v="53431.79"/>
    <s v="TRY"/>
    <n v="1000005236"/>
    <m/>
    <m/>
    <s v="Weithnauer"/>
    <s v="Mevcut Müşteri"/>
    <s v="Yeni Satış"/>
    <s v="Hizmet"/>
    <s v="Hosting"/>
    <s v="Diğer"/>
    <s v="Univera Satış"/>
    <s v="Saha Satış"/>
    <s v="Yurt İçi"/>
    <s v="Türkiye"/>
    <s v="Merkez"/>
  </r>
  <r>
    <s v="a81d6ab2"/>
    <d v="2026-03-17T00:00:00"/>
    <x v="509"/>
    <s v="Q1"/>
    <x v="2"/>
    <x v="2"/>
    <s v="Kapalı"/>
    <s v="ERBAK - ULUDAĞ PAZARLAMA SATIŞ VE DAĞITIM ANONİM ŞİRKETİ/SANAL POS"/>
    <s v="EH.06.001"/>
    <s v="EnRoute Panorama - Hosting Hizmeti"/>
    <s v="Univera - Uludağ İçecek"/>
    <x v="13"/>
    <s v="Enroute"/>
    <s v="Enroute"/>
    <n v="109775"/>
    <s v="TRY"/>
    <n v="1"/>
    <s v="Yıl"/>
    <n v="109775"/>
    <s v="TRY"/>
    <n v="0"/>
    <s v="TRY"/>
    <n v="109775"/>
    <s v="TRY"/>
    <n v="109775"/>
    <s v="TRY"/>
    <n v="1000005257"/>
    <d v="2026-03-17T00:00:00"/>
    <s v="UNE2026000000119"/>
    <s v="Uludağ İçecek"/>
    <s v="Mevcut Müşteri"/>
    <s v="Yenileme"/>
    <s v="Hizmet"/>
    <s v="Hosting"/>
    <s v="Key Account"/>
    <s v="Univera Satış"/>
    <s v="Saha Satış"/>
    <s v="Yurt İçi"/>
    <s v="Türkiye"/>
    <s v="Merkez"/>
  </r>
  <r>
    <s v="0d9754f5"/>
    <d v="2026-03-18T00:00:00"/>
    <x v="510"/>
    <s v="Q1"/>
    <x v="2"/>
    <x v="2"/>
    <s v="Kapalı"/>
    <s v="Erza Gıda A.ş"/>
    <s v="UH.01.002"/>
    <s v="Unidox Kontör"/>
    <s v="Univera Kontör Satışı"/>
    <x v="23"/>
    <s v="E-Dönüşüm"/>
    <s v="Unidox"/>
    <n v="6.76"/>
    <s v="TRY"/>
    <n v="5000"/>
    <s v="Adet"/>
    <n v="33800"/>
    <s v="TRY"/>
    <n v="6300"/>
    <s v="TRY"/>
    <n v="27500"/>
    <s v="TRY"/>
    <n v="27500"/>
    <s v="TRY"/>
    <n v="1000005278"/>
    <m/>
    <m/>
    <s v="Mey İçki"/>
    <s v="Mevcut Müşteri"/>
    <s v="Yeni Satış"/>
    <s v="Kontor"/>
    <s v="Kontor Satışı"/>
    <s v="Diğer"/>
    <s v="Univera Satış"/>
    <s v="Saha Satış"/>
    <s v="Yurt İçi"/>
    <s v="Türkiye"/>
    <s v="Dist"/>
  </r>
  <r>
    <s v="2b805c99"/>
    <d v="2026-03-18T00:00:00"/>
    <x v="510"/>
    <s v="Q1"/>
    <x v="2"/>
    <x v="2"/>
    <s v="Kapalı"/>
    <s v="Arko Grup İnş San tic"/>
    <s v="UH.01.002"/>
    <s v="Unidox Kontör"/>
    <s v="Univera Kontör Satışı"/>
    <x v="23"/>
    <s v="E-Dönüşüm"/>
    <s v="Unidox"/>
    <n v="6.76"/>
    <s v="TRY"/>
    <n v="5000"/>
    <s v="Adet"/>
    <n v="33800"/>
    <s v="TRY"/>
    <n v="8800"/>
    <s v="TRY"/>
    <n v="25000"/>
    <s v="TRY"/>
    <n v="25000"/>
    <s v="TRY"/>
    <n v="1000005274"/>
    <m/>
    <m/>
    <s v="Arko Grup"/>
    <s v="Yeni Müşteri"/>
    <s v="Yeni Satış"/>
    <s v="Kontor"/>
    <s v="Kontor Satışı"/>
    <s v="Diğer"/>
    <s v="Univera Satış"/>
    <s v="Saha Satış"/>
    <s v="Yurt İçi"/>
    <s v="Türkiye"/>
    <s v="Merkez"/>
  </r>
  <r>
    <s v="aebd2456"/>
    <d v="2026-03-18T00:00:00"/>
    <x v="510"/>
    <s v="Q1"/>
    <x v="2"/>
    <x v="2"/>
    <s v="Kapalı"/>
    <s v="BORA GIDA PAZARLAMA - BORA TEMEL"/>
    <s v="UH.01.002"/>
    <s v="Unidox Kontör"/>
    <s v="Univera Kontör Satışı"/>
    <x v="23"/>
    <s v="E-Dönüşüm"/>
    <s v="Unidox"/>
    <n v="4.78"/>
    <s v="TRY"/>
    <n v="10000"/>
    <s v="Adet"/>
    <n v="47800"/>
    <s v="TRY"/>
    <n v="16730"/>
    <s v="TRY"/>
    <n v="31070"/>
    <s v="TRY"/>
    <n v="31070"/>
    <s v="TRY"/>
    <n v="1000005277"/>
    <m/>
    <m/>
    <s v="Bora Gıda"/>
    <s v="Yeni Müşteri"/>
    <s v="Yeni Satış"/>
    <s v="Kontor"/>
    <s v="Kontor Satışı"/>
    <s v="Diğer"/>
    <s v="Univera Satış"/>
    <s v="Saha Satış"/>
    <s v="Yurt İçi"/>
    <s v="Türkiye"/>
    <s v="Merkez"/>
  </r>
  <r>
    <s v="f3aa9dff"/>
    <d v="2026-03-18T00:00:00"/>
    <x v="510"/>
    <s v="Q1"/>
    <x v="2"/>
    <x v="2"/>
    <s v="Kapalı"/>
    <s v="MOTORBURDA SATIS VE PAZARLAMA ANONIM SIRKETI"/>
    <s v="UH.01.002"/>
    <s v="Unidox Kontör"/>
    <s v="Univera Kontör Satışı"/>
    <x v="23"/>
    <s v="E-Dönüşüm"/>
    <s v="Unidox"/>
    <n v="4.78"/>
    <s v="TRY"/>
    <n v="10000"/>
    <s v="Adet"/>
    <n v="47800"/>
    <s v="TRY"/>
    <n v="0"/>
    <s v="TRY"/>
    <n v="47800"/>
    <s v="TRY"/>
    <n v="47800"/>
    <s v="TRY"/>
    <n v="1000005272"/>
    <m/>
    <m/>
    <s v="Motorburda"/>
    <s v="Yeni Müşteri"/>
    <s v="Yeni Satış"/>
    <s v="Kontor"/>
    <s v="Kontor Satışı"/>
    <s v="Diğer"/>
    <s v="Univera Satış"/>
    <s v="Saha Satış"/>
    <s v="Yurt İçi"/>
    <s v="Türkiye"/>
    <s v="Merkez"/>
  </r>
  <r>
    <s v="ac6c2522"/>
    <d v="2026-03-18T00:00:00"/>
    <x v="510"/>
    <s v="Q1"/>
    <x v="2"/>
    <x v="2"/>
    <s v="Kapalı"/>
    <s v="EMİNOĞLU SBV MERMER İNŞ. TUR.SAN.VE TİC.A.Ş."/>
    <s v="SH.02.001"/>
    <s v="StokBar Panorama - Yazılım Bakımı Hizmeti"/>
    <s v="Univera - Eminoglu Mermercilik"/>
    <x v="19"/>
    <s v="Stokbar"/>
    <s v="Stokbar"/>
    <n v="470383.2"/>
    <s v="TRY"/>
    <n v="1"/>
    <s v="Yıl"/>
    <n v="470383.2"/>
    <s v="TRY"/>
    <n v="0"/>
    <s v="TRY"/>
    <n v="470383.2"/>
    <s v="TRY"/>
    <n v="470383.2"/>
    <s v="TRY"/>
    <n v="1000005279"/>
    <m/>
    <m/>
    <s v="Eminoğlu"/>
    <s v="Mevcut Müşteri"/>
    <s v="Yenileme"/>
    <s v="Hizmet"/>
    <s v="Bakım ve Destek Hizmeti"/>
    <s v="Diğer"/>
    <s v="Univera Satış"/>
    <s v="Saha Satış"/>
    <s v="Yurt İçi"/>
    <s v="Türkiye"/>
    <s v="Merkez"/>
  </r>
  <r>
    <s v="ac6c2522"/>
    <d v="2026-03-18T00:00:00"/>
    <x v="510"/>
    <s v="Q1"/>
    <x v="2"/>
    <x v="2"/>
    <s v="Kapalı"/>
    <s v="EMİNOĞLU SBV MERMER İNŞ. TUR.SAN.VE TİC.A.Ş."/>
    <s v="SH.03.004"/>
    <s v="StokBar Panorama - Çağrı Merkezi Hizmeti (Depo/Lokasyon)"/>
    <s v="Univera - Eminoglu Mermercilik"/>
    <x v="19"/>
    <s v="Stokbar"/>
    <s v="Stokbar"/>
    <n v="71416.800000000003"/>
    <s v="TRY"/>
    <n v="1"/>
    <s v="Yıl"/>
    <n v="71416.800000000003"/>
    <s v="TRY"/>
    <n v="0"/>
    <s v="TRY"/>
    <n v="71416.800000000003"/>
    <s v="TRY"/>
    <n v="71416.800000000003"/>
    <s v="TRY"/>
    <n v="1000005279"/>
    <m/>
    <m/>
    <s v="Eminoğlu"/>
    <s v="Mevcut Müşteri"/>
    <s v="Yenileme"/>
    <s v="Hizmet"/>
    <s v="Çağrı Merkezi"/>
    <s v="Diğer"/>
    <s v="Univera Satış"/>
    <s v="Saha Satış"/>
    <s v="Yurt İçi"/>
    <s v="Türkiye"/>
    <s v="Merkez"/>
  </r>
  <r>
    <s v="6953b2b9"/>
    <d v="2026-03-18T00:00:00"/>
    <x v="510"/>
    <s v="Q1"/>
    <x v="2"/>
    <x v="2"/>
    <s v="Kapalı"/>
    <s v="TURKIYE SISE VE CAM FABRIKALARI A.S."/>
    <s v="EH.02.001"/>
    <s v="EnRoute Panorama - Yazılım Bakımı, Yaşatma ve Merkezi Destek Hizmeti"/>
    <s v="Univera - Paşabahçe"/>
    <x v="18"/>
    <s v="Enroute"/>
    <s v="Enroute"/>
    <n v="55174"/>
    <s v="TRY"/>
    <n v="1"/>
    <s v="Yıl"/>
    <n v="55174"/>
    <s v="TRY"/>
    <n v="0"/>
    <s v="TRY"/>
    <n v="55174"/>
    <s v="TRY"/>
    <n v="55174"/>
    <s v="TRY"/>
    <n v="1000005262"/>
    <m/>
    <m/>
    <s v="Şişecam"/>
    <s v="Mevcut Müşteri"/>
    <s v="Yenileme"/>
    <s v="Hizmet"/>
    <s v="Bakım ve Destek Hizmeti"/>
    <s v="Diğer"/>
    <s v="Univera Satış"/>
    <s v="Saha Satış"/>
    <s v="Yurt İçi"/>
    <s v="Türkiye"/>
    <s v="Merkez"/>
  </r>
  <r>
    <s v="99bfbbd8"/>
    <d v="2026-03-18T00:00:00"/>
    <x v="510"/>
    <s v="Q1"/>
    <x v="2"/>
    <x v="2"/>
    <s v="Kapalı"/>
    <s v="TURKIYE SISE VE CAM FABRIKALARI A.S."/>
    <s v="EH.02.001"/>
    <s v="EnRoute Panorama - Yazılım Bakımı, Yaşatma ve Merkezi Destek Hizmeti"/>
    <s v="Univera - Trakya Cam"/>
    <x v="18"/>
    <s v="Enroute"/>
    <s v="Enroute"/>
    <n v="187701"/>
    <s v="TRY"/>
    <n v="1"/>
    <s v="Yıl"/>
    <n v="187701"/>
    <s v="TRY"/>
    <n v="0"/>
    <s v="TRY"/>
    <n v="187701"/>
    <s v="TRY"/>
    <n v="187701"/>
    <s v="TRY"/>
    <n v="1000005263"/>
    <m/>
    <m/>
    <s v="Şişecam"/>
    <s v="Mevcut Müşteri"/>
    <s v="Yenileme"/>
    <s v="Hizmet"/>
    <s v="Bakım ve Destek Hizmeti"/>
    <s v="Diğer"/>
    <s v="Univera Satış"/>
    <s v="Saha Satış"/>
    <s v="Yurt İçi"/>
    <s v="Türkiye"/>
    <s v="Merkez"/>
  </r>
  <r>
    <s v="dfd9281a"/>
    <d v="2026-03-20T00:00:00"/>
    <x v="511"/>
    <s v="Q1"/>
    <x v="2"/>
    <x v="2"/>
    <s v="Kapalı"/>
    <s v="MATRIKS BİLGİSAYAR SİSTEMLERİ LTD.ŞTİ"/>
    <s v="WPH.02.001"/>
    <s v="WebPlus Yazılım Bakımı Hizmeti"/>
    <s v="Univera - Kanal"/>
    <x v="20"/>
    <s v="Enroute"/>
    <s v="Webplus"/>
    <n v="12334"/>
    <s v="TRY"/>
    <n v="1"/>
    <s v="Yıl"/>
    <n v="12334"/>
    <s v="TRY"/>
    <n v="0"/>
    <s v="TRY"/>
    <n v="12334"/>
    <s v="TRY"/>
    <n v="12334"/>
    <s v="TRY"/>
    <n v="1000005280"/>
    <m/>
    <m/>
    <s v="Matriks"/>
    <s v="Mevcut Müşteri"/>
    <s v="Yeni Satış"/>
    <s v="Hizmet"/>
    <s v="Bakım ve Destek Hizmeti"/>
    <s v="Diğer"/>
    <s v="Kanal Satış"/>
    <s v="Matriks"/>
    <s v="Yurt İçi"/>
    <s v="Türkiye"/>
    <s v="Merkez"/>
  </r>
  <r>
    <s v="cc8af1aa"/>
    <d v="2026-03-20T00:00:00"/>
    <x v="511"/>
    <s v="Q1"/>
    <x v="2"/>
    <x v="2"/>
    <s v="Kapalı"/>
    <s v="MİYA OTOMASYON VE BARKOD BILISIM SISTEMLERI SAN TİC. VE L.T.D. STI."/>
    <s v="WPH.03.001"/>
    <s v="WEBPLUS HOSTİNG HİZMETİ"/>
    <s v="Univera - Kanal"/>
    <x v="20"/>
    <s v="Enroute"/>
    <s v="Webplus"/>
    <n v="3015.11"/>
    <s v="TRY"/>
    <n v="1"/>
    <s v="Adet"/>
    <n v="3015.11"/>
    <s v="TRY"/>
    <n v="0"/>
    <s v="TRY"/>
    <n v="3015.11"/>
    <s v="TRY"/>
    <n v="3015.11"/>
    <s v="TRY"/>
    <n v="1000005281"/>
    <m/>
    <m/>
    <s v="Miya"/>
    <s v="Mevcut Müşteri"/>
    <s v="Yenileme"/>
    <s v="Hizmet"/>
    <s v="Hosting"/>
    <s v="Diğer"/>
    <s v="Kanal Satış"/>
    <s v="Miya"/>
    <s v="Yurt İçi"/>
    <s v="Türkiye"/>
    <s v="Merkez"/>
  </r>
  <r>
    <s v="dfd9281a"/>
    <d v="2026-03-20T00:00:00"/>
    <x v="511"/>
    <s v="Q1"/>
    <x v="2"/>
    <x v="2"/>
    <s v="Kapalı"/>
    <s v="MATRIKS BİLGİSAYAR SİSTEMLERİ LTD.ŞTİ"/>
    <s v="WPY.01.007"/>
    <s v="WebPlus E-Dönüşüm Lisansı"/>
    <s v="Univera - Kanal"/>
    <x v="20"/>
    <s v="Enroute"/>
    <s v="Webplus"/>
    <n v="17250"/>
    <s v="TRY"/>
    <n v="1"/>
    <s v="Adet"/>
    <n v="17250"/>
    <s v="TRY"/>
    <n v="1725"/>
    <s v="TRY"/>
    <n v="15525"/>
    <s v="TRY"/>
    <n v="15525"/>
    <s v="TRY"/>
    <n v="1000005280"/>
    <m/>
    <m/>
    <s v="Matriks"/>
    <s v="Mevcut Müşteri"/>
    <s v="Yeni Satış"/>
    <s v="Lisans"/>
    <s v="Lisans Satışı"/>
    <s v="Diğer"/>
    <s v="Kanal Satış"/>
    <s v="Matriks"/>
    <s v="Yurt İçi"/>
    <s v="Türkiye"/>
    <s v="Merkez"/>
  </r>
  <r>
    <s v="dfd9281a"/>
    <d v="2026-03-20T00:00:00"/>
    <x v="511"/>
    <s v="Q1"/>
    <x v="2"/>
    <x v="2"/>
    <s v="Kapalı"/>
    <s v="MATRIKS BİLGİSAYAR SİSTEMLERİ LTD.ŞTİ"/>
    <s v="WPY.01.006"/>
    <s v="WebPlus Distribution Satış-Dağıtım Yazılımı (Light)"/>
    <s v="Univera - Kanal"/>
    <x v="20"/>
    <s v="Enroute"/>
    <s v="Webplus"/>
    <n v="25875"/>
    <s v="TRY"/>
    <n v="1"/>
    <s v="Adet"/>
    <n v="25875"/>
    <s v="TRY"/>
    <n v="2588"/>
    <s v="TRY"/>
    <n v="23287.5"/>
    <s v="TRY"/>
    <n v="23287.5"/>
    <s v="TRY"/>
    <n v="1000005280"/>
    <m/>
    <m/>
    <s v="Matriks"/>
    <s v="Mevcut Müşteri"/>
    <s v="Yeni Satış"/>
    <s v="Lisans"/>
    <s v="Lisans Satışı"/>
    <s v="Diğer"/>
    <s v="Kanal Satış"/>
    <s v="Matriks"/>
    <s v="Yurt İçi"/>
    <s v="Türkiye"/>
    <s v="Merkez"/>
  </r>
  <r>
    <s v="dfd9281a"/>
    <d v="2026-03-20T00:00:00"/>
    <x v="511"/>
    <s v="Q1"/>
    <x v="2"/>
    <x v="2"/>
    <s v="Kapalı"/>
    <s v="MATRIKS BİLGİSAYAR SİSTEMLERİ LTD.ŞTİ"/>
    <s v="WPY.02.001"/>
    <s v="WebPlus (Android) Satış Temsilcisi Lisansı"/>
    <s v="Univera - Kanal"/>
    <x v="20"/>
    <s v="Enroute"/>
    <s v="Webplus"/>
    <n v="3881"/>
    <s v="TRY"/>
    <n v="2"/>
    <s v="Adet"/>
    <n v="7762"/>
    <s v="TRY"/>
    <n v="776"/>
    <s v="TRY"/>
    <n v="6985.8"/>
    <s v="TRY"/>
    <n v="6985.8"/>
    <s v="TRY"/>
    <n v="1000005280"/>
    <m/>
    <m/>
    <s v="Matriks"/>
    <s v="Mevcut Müşteri"/>
    <s v="Yeni Satış"/>
    <s v="Lisans"/>
    <s v="Lisans Satışı"/>
    <s v="Diğer"/>
    <s v="Kanal Satış"/>
    <s v="Matriks"/>
    <s v="Yurt İçi"/>
    <s v="Türkiye"/>
    <s v="Merkez"/>
  </r>
  <r>
    <s v="dfd9281a"/>
    <d v="2026-03-20T00:00:00"/>
    <x v="511"/>
    <s v="Q1"/>
    <x v="2"/>
    <x v="2"/>
    <s v="Kapalı"/>
    <s v="MATRIKS BİLGİSAYAR SİSTEMLERİ LTD.ŞTİ"/>
    <s v="WPY.01.003"/>
    <s v="Web Plus Ek Kullanıcı Lisansı (1 Kullanıcı)"/>
    <s v="Univera - Kanal"/>
    <x v="20"/>
    <s v="Enroute"/>
    <s v="Webplus"/>
    <n v="2588"/>
    <s v="TRY"/>
    <n v="2"/>
    <s v="Adet"/>
    <n v="5176"/>
    <s v="TRY"/>
    <n v="518"/>
    <s v="TRY"/>
    <n v="4658.3999999999996"/>
    <s v="TRY"/>
    <n v="4658.3999999999996"/>
    <s v="TRY"/>
    <n v="1000005280"/>
    <m/>
    <m/>
    <s v="Matriks"/>
    <s v="Mevcut Müşteri"/>
    <s v="Yeni Satış"/>
    <s v="Lisans"/>
    <s v="Lisans Satışı"/>
    <s v="Diğer"/>
    <s v="Kanal Satış"/>
    <s v="Matriks"/>
    <s v="Yurt İçi"/>
    <s v="Türkiye"/>
    <s v="Merkez"/>
  </r>
  <r>
    <s v="6e255a0e"/>
    <d v="2026-03-20T00:00:00"/>
    <x v="512"/>
    <s v="Q1"/>
    <x v="2"/>
    <x v="2"/>
    <s v="Kapalı"/>
    <s v="MİYA OTOMASYON VE BARKOD BILISIM SISTEMLERI SAN TİC. VE L.T.D. STI."/>
    <s v="WPH.03.001"/>
    <s v="WEBPLUS HOSTİNG HİZMETİ"/>
    <s v="Univera - Kanal"/>
    <x v="20"/>
    <s v="Enroute"/>
    <s v="Webplus"/>
    <n v="3774"/>
    <s v="TRY"/>
    <n v="1"/>
    <s v="Adet"/>
    <n v="3774"/>
    <s v="TRY"/>
    <n v="0"/>
    <s v="TRY"/>
    <n v="3774"/>
    <s v="TRY"/>
    <n v="3774"/>
    <s v="TRY"/>
    <n v="1000005286"/>
    <m/>
    <m/>
    <s v="Miya"/>
    <s v="Mevcut Müşteri"/>
    <s v="Yenileme"/>
    <s v="Hizmet"/>
    <s v="Hosting"/>
    <s v="Diğer"/>
    <s v="Kanal Satış"/>
    <s v="Miya"/>
    <s v="Yurt İçi"/>
    <s v="Türkiye"/>
    <s v="Merkez"/>
  </r>
  <r>
    <s v="dd5c0ca8"/>
    <d v="2026-03-20T00:00:00"/>
    <x v="512"/>
    <s v="Q1"/>
    <x v="2"/>
    <x v="2"/>
    <s v="Kapalı"/>
    <s v="MİYA OTOMASYON VE BARKOD BILISIM SISTEMLERI SAN TİC. VE L.T.D. STI."/>
    <s v="WPH.03.001"/>
    <s v="WEBPLUS HOSTİNG HİZMETİ"/>
    <s v="Univera - Kanal"/>
    <x v="20"/>
    <s v="Enroute"/>
    <s v="Webplus"/>
    <n v="2969.57"/>
    <s v="TRY"/>
    <n v="1"/>
    <s v="Adet"/>
    <n v="2969.57"/>
    <s v="TRY"/>
    <n v="0"/>
    <s v="TRY"/>
    <n v="2969.57"/>
    <s v="TRY"/>
    <n v="2969.57"/>
    <s v="TRY"/>
    <n v="1000005294"/>
    <m/>
    <m/>
    <s v="Miya"/>
    <s v="Mevcut Müşteri"/>
    <s v="Yenileme"/>
    <s v="Hizmet"/>
    <s v="Hosting"/>
    <s v="Diğer"/>
    <s v="Kanal Satış"/>
    <s v="Miya"/>
    <s v="Yurt İçi"/>
    <s v="Türkiye"/>
    <s v="Merkez"/>
  </r>
  <r>
    <s v="cacbbf66"/>
    <d v="2026-03-20T00:00:00"/>
    <x v="512"/>
    <s v="Q1"/>
    <x v="2"/>
    <x v="2"/>
    <s v="Kapalı"/>
    <s v="MİYA OTOMASYON VE BARKOD BILISIM SISTEMLERI SAN TİC. VE L.T.D. STI."/>
    <s v="WPH.03.001"/>
    <s v="WEBPLUS HOSTİNG HİZMETİ"/>
    <s v="Univera - Kanal"/>
    <x v="20"/>
    <s v="Enroute"/>
    <s v="Webplus"/>
    <n v="3774"/>
    <s v="TRY"/>
    <n v="1"/>
    <s v="Adet"/>
    <n v="3774"/>
    <s v="TRY"/>
    <n v="0"/>
    <s v="TRY"/>
    <n v="3774"/>
    <s v="TRY"/>
    <n v="3774"/>
    <s v="TRY"/>
    <n v="1000005287"/>
    <m/>
    <m/>
    <s v="Miya"/>
    <s v="Mevcut Müşteri"/>
    <s v="Yenileme"/>
    <s v="Hizmet"/>
    <s v="Hosting"/>
    <s v="Diğer"/>
    <s v="Kanal Satış"/>
    <s v="Miya"/>
    <s v="Yurt İçi"/>
    <s v="Türkiye"/>
    <s v="Merkez"/>
  </r>
  <r>
    <s v="88783a98"/>
    <d v="2026-03-20T00:00:00"/>
    <x v="512"/>
    <s v="Q1"/>
    <x v="2"/>
    <x v="2"/>
    <s v="Kapalı"/>
    <s v="MİYA OTOMASYON VE BARKOD BILISIM SISTEMLERI SAN TİC. VE L.T.D. STI."/>
    <s v="WPH.03.001"/>
    <s v="WEBPLUS HOSTİNG HİZMETİ"/>
    <s v="Univera - Kanal"/>
    <x v="20"/>
    <s v="Enroute"/>
    <s v="Webplus"/>
    <n v="3774"/>
    <s v="TRY"/>
    <n v="1"/>
    <s v="Adet"/>
    <n v="3774"/>
    <s v="TRY"/>
    <n v="0"/>
    <s v="TRY"/>
    <n v="3774"/>
    <s v="TRY"/>
    <n v="3774"/>
    <s v="TRY"/>
    <n v="1000005292"/>
    <m/>
    <m/>
    <s v="Miya"/>
    <s v="Mevcut Müşteri"/>
    <s v="Yenileme"/>
    <s v="Hizmet"/>
    <s v="Hosting"/>
    <s v="Diğer"/>
    <s v="Kanal Satış"/>
    <s v="Miya"/>
    <s v="Yurt İçi"/>
    <s v="Türkiye"/>
    <s v="Merkez"/>
  </r>
  <r>
    <s v="9246cc53"/>
    <d v="2026-03-20T00:00:00"/>
    <x v="512"/>
    <s v="Q1"/>
    <x v="2"/>
    <x v="2"/>
    <s v="Kapalı"/>
    <s v="MİYA OTOMASYON VE BARKOD BILISIM SISTEMLERI SAN TİC. VE L.T.D. STI."/>
    <s v="WPH.03.001"/>
    <s v="WEBPLUS HOSTİNG HİZMETİ"/>
    <s v="Univera - Kanal"/>
    <x v="20"/>
    <s v="Enroute"/>
    <s v="Webplus"/>
    <n v="4890"/>
    <s v="TRY"/>
    <n v="1"/>
    <s v="Adet"/>
    <n v="4890"/>
    <s v="TRY"/>
    <n v="0"/>
    <s v="TRY"/>
    <n v="4890"/>
    <s v="TRY"/>
    <n v="4890"/>
    <s v="TRY"/>
    <n v="1000005291"/>
    <m/>
    <m/>
    <s v="Miya"/>
    <s v="Mevcut Müşteri"/>
    <s v="Yenileme"/>
    <s v="Hizmet"/>
    <s v="Hosting"/>
    <s v="Diğer"/>
    <s v="Kanal Satış"/>
    <s v="Miya"/>
    <s v="Yurt İçi"/>
    <s v="Türkiye"/>
    <s v="Merkez"/>
  </r>
  <r>
    <s v="24c86d77"/>
    <d v="2026-03-20T00:00:00"/>
    <x v="512"/>
    <s v="Q1"/>
    <x v="2"/>
    <x v="2"/>
    <s v="Kapalı"/>
    <s v="MİYA OTOMASYON VE BARKOD BILISIM SISTEMLERI SAN TİC. VE L.T.D. STI."/>
    <s v="WPH.03.001"/>
    <s v="WEBPLUS HOSTİNG HİZMETİ"/>
    <s v="Univera - Kanal"/>
    <x v="20"/>
    <s v="Enroute"/>
    <s v="Webplus"/>
    <n v="4890"/>
    <s v="TRY"/>
    <n v="1"/>
    <s v="Adet"/>
    <n v="4890"/>
    <s v="TRY"/>
    <n v="0"/>
    <s v="TRY"/>
    <n v="4890"/>
    <s v="TRY"/>
    <n v="4890"/>
    <s v="TRY"/>
    <n v="1000005289"/>
    <m/>
    <m/>
    <s v="Miya"/>
    <s v="Mevcut Müşteri"/>
    <s v="Yenileme"/>
    <s v="Hizmet"/>
    <s v="Hosting"/>
    <s v="Diğer"/>
    <s v="Kanal Satış"/>
    <s v="Miya"/>
    <s v="Yurt İçi"/>
    <s v="Türkiye"/>
    <s v="Merkez"/>
  </r>
  <r>
    <s v="b06475ba"/>
    <d v="2026-03-20T00:00:00"/>
    <x v="512"/>
    <s v="Q1"/>
    <x v="2"/>
    <x v="2"/>
    <s v="Kapalı"/>
    <s v="MİYA OTOMASYON VE BARKOD BILISIM SISTEMLERI SAN TİC. VE L.T.D. STI."/>
    <s v="WPH.03.001"/>
    <s v="WEBPLUS HOSTİNG HİZMETİ"/>
    <s v="Univera - Kanal"/>
    <x v="20"/>
    <s v="Enroute"/>
    <s v="Webplus"/>
    <n v="4016"/>
    <s v="TRY"/>
    <n v="1"/>
    <s v="Adet"/>
    <n v="4016"/>
    <s v="TRY"/>
    <n v="0"/>
    <s v="TRY"/>
    <n v="4016"/>
    <s v="TRY"/>
    <n v="4016"/>
    <s v="TRY"/>
    <n v="1000005288"/>
    <m/>
    <m/>
    <s v="Miya"/>
    <s v="Mevcut Müşteri"/>
    <s v="Yenileme"/>
    <s v="Hizmet"/>
    <s v="Hosting"/>
    <s v="Diğer"/>
    <s v="Kanal Satış"/>
    <s v="Miya"/>
    <s v="Yurt İçi"/>
    <s v="Türkiye"/>
    <s v="Merkez"/>
  </r>
  <r>
    <s v="bc6fba1d"/>
    <d v="2026-03-20T00:00:00"/>
    <x v="512"/>
    <s v="Q1"/>
    <x v="2"/>
    <x v="2"/>
    <s v="Kapalı"/>
    <s v="MİYA OTOMASYON VE BARKOD BILISIM SISTEMLERI SAN TİC. VE L.T.D. STI."/>
    <s v="WPH.03.001"/>
    <s v="WEBPLUS HOSTİNG HİZMETİ"/>
    <s v="Univera - Kanal"/>
    <x v="20"/>
    <s v="Enroute"/>
    <s v="Webplus"/>
    <n v="2984.73"/>
    <s v="TRY"/>
    <n v="1"/>
    <s v="Adet"/>
    <n v="2984.73"/>
    <s v="TRY"/>
    <n v="0"/>
    <s v="TRY"/>
    <n v="2984.73"/>
    <s v="TRY"/>
    <n v="2984.73"/>
    <s v="TRY"/>
    <n v="1000005295"/>
    <m/>
    <m/>
    <s v="Miya"/>
    <s v="Mevcut Müşteri"/>
    <s v="Yenileme"/>
    <s v="Hizmet"/>
    <s v="Hosting"/>
    <s v="Diğer"/>
    <s v="Kanal Satış"/>
    <s v="Miya"/>
    <s v="Yurt İçi"/>
    <s v="Türkiye"/>
    <s v="Merkez"/>
  </r>
  <r>
    <s v="76458be6"/>
    <d v="2026-03-20T00:00:00"/>
    <x v="512"/>
    <s v="Q1"/>
    <x v="2"/>
    <x v="2"/>
    <s v="Kapalı"/>
    <s v="MİYA OTOMASYON VE BARKOD BILISIM SISTEMLERI SAN TİC. VE L.T.D. STI."/>
    <s v="WPH.03.001"/>
    <s v="WEBPLUS HOSTİNG HİZMETİ"/>
    <s v="Univera - Kanal"/>
    <x v="20"/>
    <s v="Enroute"/>
    <s v="Webplus"/>
    <n v="4013.48"/>
    <s v="TRY"/>
    <n v="1"/>
    <s v="Adet"/>
    <n v="4013.48"/>
    <s v="TRY"/>
    <n v="0"/>
    <s v="TRY"/>
    <n v="4013.48"/>
    <s v="TRY"/>
    <n v="4013.48"/>
    <s v="TRY"/>
    <n v="1000005296"/>
    <m/>
    <m/>
    <s v="Miya"/>
    <s v="Mevcut Müşteri"/>
    <s v="Yenileme"/>
    <s v="Hizmet"/>
    <s v="Hosting"/>
    <s v="Diğer"/>
    <s v="Kanal Satış"/>
    <s v="Miya"/>
    <s v="Yurt İçi"/>
    <s v="Türkiye"/>
    <s v="Merkez"/>
  </r>
  <r>
    <s v="ac28da38"/>
    <d v="2026-03-20T00:00:00"/>
    <x v="512"/>
    <s v="Q1"/>
    <x v="2"/>
    <x v="2"/>
    <s v="Kapalı"/>
    <s v="MİYA OTOMASYON VE BARKOD BILISIM SISTEMLERI SAN TİC. VE L.T.D. STI."/>
    <s v="WPH.03.001"/>
    <s v="WEBPLUS HOSTİNG HİZMETİ"/>
    <s v="Univera - Kanal"/>
    <x v="20"/>
    <s v="Enroute"/>
    <s v="Webplus"/>
    <n v="3774"/>
    <s v="TRY"/>
    <n v="1"/>
    <s v="Adet"/>
    <n v="3774"/>
    <s v="TRY"/>
    <n v="0"/>
    <s v="TRY"/>
    <n v="3774"/>
    <s v="TRY"/>
    <n v="3774"/>
    <s v="TRY"/>
    <n v="1000005284"/>
    <m/>
    <m/>
    <s v="Miya"/>
    <s v="Mevcut Müşteri"/>
    <s v="Yenileme"/>
    <s v="Hizmet"/>
    <s v="Hosting"/>
    <s v="Diğer"/>
    <s v="Kanal Satış"/>
    <s v="Miya"/>
    <s v="Yurt İçi"/>
    <s v="Türkiye"/>
    <s v="Merkez"/>
  </r>
  <r>
    <s v="5f82365e"/>
    <d v="2026-03-20T00:00:00"/>
    <x v="512"/>
    <s v="Q1"/>
    <x v="2"/>
    <x v="2"/>
    <s v="Kapalı"/>
    <s v="MİYA OTOMASYON VE BARKOD BILISIM SISTEMLERI SAN TİC. VE L.T.D. STI."/>
    <s v="WPH.03.001"/>
    <s v="WEBPLUS HOSTİNG HİZMETİ"/>
    <s v="Univera - Kanal"/>
    <x v="20"/>
    <s v="Enroute"/>
    <s v="Webplus"/>
    <n v="3774"/>
    <s v="TRY"/>
    <n v="1"/>
    <s v="Adet"/>
    <n v="3774"/>
    <s v="TRY"/>
    <n v="0"/>
    <s v="TRY"/>
    <n v="3774"/>
    <s v="TRY"/>
    <n v="3774"/>
    <s v="TRY"/>
    <n v="1000005285"/>
    <m/>
    <m/>
    <s v="Miya"/>
    <s v="Mevcut Müşteri"/>
    <s v="Yenileme"/>
    <s v="Hizmet"/>
    <s v="Hosting"/>
    <s v="Diğer"/>
    <s v="Kanal Satış"/>
    <s v="Miya"/>
    <s v="Yurt İçi"/>
    <s v="Türkiye"/>
    <s v="Merkez"/>
  </r>
  <r>
    <s v="48a22624"/>
    <d v="2026-03-20T00:00:00"/>
    <x v="512"/>
    <s v="Q1"/>
    <x v="2"/>
    <x v="2"/>
    <s v="Kapalı"/>
    <s v="MİYA OTOMASYON VE BARKOD BILISIM SISTEMLERI SAN TİC. VE L.T.D. STI."/>
    <s v="WPH.03.001"/>
    <s v="WEBPLUS HOSTİNG HİZMETİ"/>
    <s v="Univera - Kanal"/>
    <x v="20"/>
    <s v="Enroute"/>
    <s v="Webplus"/>
    <n v="3634"/>
    <s v="TRY"/>
    <n v="1"/>
    <s v="Adet"/>
    <n v="3634"/>
    <s v="TRY"/>
    <n v="0"/>
    <s v="TRY"/>
    <n v="3634"/>
    <s v="TRY"/>
    <n v="3634"/>
    <s v="TRY"/>
    <n v="1000005282"/>
    <m/>
    <m/>
    <s v="Miya"/>
    <s v="Mevcut Müşteri"/>
    <s v="Yenileme"/>
    <s v="Hizmet"/>
    <s v="Hosting"/>
    <s v="Diğer"/>
    <s v="Kanal Satış"/>
    <s v="Miya"/>
    <s v="Yurt İçi"/>
    <s v="Türkiye"/>
    <s v="Merkez"/>
  </r>
  <r>
    <s v="85b10a64"/>
    <d v="2026-03-20T00:00:00"/>
    <x v="512"/>
    <s v="Q1"/>
    <x v="2"/>
    <x v="2"/>
    <s v="Kapalı"/>
    <s v="MİYA OTOMASYON VE BARKOD BILISIM SISTEMLERI SAN TİC. VE L.T.D. STI."/>
    <s v="WPH.03.001"/>
    <s v="WEBPLUS HOSTİNG HİZMETİ"/>
    <s v="Univera - Kanal"/>
    <x v="20"/>
    <s v="Enroute"/>
    <s v="Webplus"/>
    <n v="3774"/>
    <s v="TRY"/>
    <n v="1"/>
    <s v="Adet"/>
    <n v="3774"/>
    <s v="TRY"/>
    <n v="0"/>
    <s v="TRY"/>
    <n v="3774"/>
    <s v="TRY"/>
    <n v="3774"/>
    <s v="TRY"/>
    <n v="1000005290"/>
    <m/>
    <m/>
    <s v="Miya"/>
    <s v="Mevcut Müşteri"/>
    <s v="Yenileme"/>
    <s v="Hizmet"/>
    <s v="Hosting"/>
    <s v="Diğer"/>
    <s v="Kanal Satış"/>
    <s v="Miya"/>
    <s v="Yurt İçi"/>
    <s v="Türkiye"/>
    <s v="Merkez"/>
  </r>
  <r>
    <s v="655787a1"/>
    <d v="2026-03-20T00:00:00"/>
    <x v="512"/>
    <s v="Q1"/>
    <x v="2"/>
    <x v="2"/>
    <s v="Kapalı"/>
    <s v="MİYA OTOMASYON VE BARKOD BILISIM SISTEMLERI SAN TİC. VE L.T.D. STI."/>
    <s v="WPH.03.001"/>
    <s v="WEBPLUS HOSTİNG HİZMETİ"/>
    <s v="Univera - Kanal"/>
    <x v="20"/>
    <s v="Enroute"/>
    <s v="Webplus"/>
    <n v="3774"/>
    <s v="TRY"/>
    <n v="1"/>
    <s v="Adet"/>
    <n v="3774"/>
    <s v="TRY"/>
    <n v="0"/>
    <s v="TRY"/>
    <n v="3774"/>
    <s v="TRY"/>
    <n v="3774"/>
    <s v="TRY"/>
    <n v="1000005293"/>
    <m/>
    <m/>
    <s v="Miya"/>
    <s v="Mevcut Müşteri"/>
    <s v="Yenileme"/>
    <s v="Hizmet"/>
    <s v="Hosting"/>
    <s v="Diğer"/>
    <s v="Kanal Satış"/>
    <s v="Miya"/>
    <s v="Yurt İçi"/>
    <s v="Türkiye"/>
    <s v="Merkez"/>
  </r>
  <r>
    <s v="45769ac2"/>
    <d v="2026-03-20T00:00:00"/>
    <x v="512"/>
    <s v="Q1"/>
    <x v="2"/>
    <x v="2"/>
    <s v="Kapalı"/>
    <s v="MİYA OTOMASYON VE BARKOD BILISIM SISTEMLERI SAN TİC. VE L.T.D. STI."/>
    <s v="WPH.03.001"/>
    <s v="WEBPLUS HOSTİNG HİZMETİ"/>
    <s v="Univera - Kanal"/>
    <x v="20"/>
    <s v="Enroute"/>
    <s v="Webplus"/>
    <n v="7010"/>
    <s v="TRY"/>
    <n v="1"/>
    <s v="Adet"/>
    <n v="7010"/>
    <s v="TRY"/>
    <n v="0"/>
    <s v="TRY"/>
    <n v="7010"/>
    <s v="TRY"/>
    <n v="7010"/>
    <s v="TRY"/>
    <n v="1000005283"/>
    <m/>
    <m/>
    <s v="Miya"/>
    <s v="Mevcut Müşteri"/>
    <s v="Yenileme"/>
    <s v="Hizmet"/>
    <s v="Hosting"/>
    <s v="Diğer"/>
    <s v="Kanal Satış"/>
    <s v="Miya"/>
    <s v="Yurt İçi"/>
    <s v="Türkiye"/>
    <s v="Merkez"/>
  </r>
  <r>
    <s v="d5087bab"/>
    <d v="2026-03-20T00:00:00"/>
    <x v="512"/>
    <s v="Q1"/>
    <x v="2"/>
    <x v="2"/>
    <s v="Kapalı"/>
    <s v="ALİ SERGEN KART"/>
    <s v="WPY.02.001"/>
    <s v="WebPlus (Android) Satış Temsilcisi Lisansı"/>
    <s v="Univera - Kanal"/>
    <x v="20"/>
    <s v="Enroute"/>
    <s v="Webplus"/>
    <n v="3881"/>
    <s v="TRY"/>
    <n v="1"/>
    <s v="Adet"/>
    <n v="3881"/>
    <s v="TRY"/>
    <n v="776"/>
    <s v="TRY"/>
    <n v="3104.8"/>
    <s v="TRY"/>
    <n v="3104.8"/>
    <s v="TRY"/>
    <n v="1000005297"/>
    <m/>
    <m/>
    <s v="Ali Sergen Kart"/>
    <s v="Mevcut Müşteri"/>
    <s v="Yenileme"/>
    <s v="Lisans"/>
    <s v="Lisans Satışı"/>
    <s v="Diğer"/>
    <s v="Kanal Satış"/>
    <s v="Ali Sergen Kart"/>
    <s v="Yurt İçi"/>
    <s v="Türkiye"/>
    <s v="Merkez"/>
  </r>
  <r>
    <s v="d1670be8"/>
    <d v="2026-03-20T00:00:00"/>
    <x v="512"/>
    <s v="Q1"/>
    <x v="2"/>
    <x v="2"/>
    <s v="Kapalı"/>
    <s v="MATRIKS BİLGİSAYAR SİSTEMLERİ LTD.ŞTİ"/>
    <s v="WPY.01.003"/>
    <s v="Web Plus Ek Kullanıcı Lisansı (1 Kullanıcı)"/>
    <s v="Univera - Kanal"/>
    <x v="20"/>
    <s v="Enroute"/>
    <s v="Webplus"/>
    <n v="2588"/>
    <s v="TRY"/>
    <n v="1"/>
    <s v="Adet"/>
    <n v="2588"/>
    <s v="TRY"/>
    <n v="0"/>
    <s v="TRY"/>
    <n v="2588"/>
    <s v="TRY"/>
    <n v="2588"/>
    <s v="TRY"/>
    <n v="1000005298"/>
    <m/>
    <m/>
    <s v="Matriks"/>
    <s v="Mevcut Müşteri"/>
    <s v="Yeni Satış"/>
    <s v="Lisans"/>
    <s v="Lisans Satışı"/>
    <s v="Diğer"/>
    <s v="Kanal Satış"/>
    <s v="Matriks"/>
    <s v="Yurt İçi"/>
    <s v="Türkiye"/>
    <s v="Merkez"/>
  </r>
  <r>
    <s v="e749f2f5"/>
    <d v="2026-03-23T00:00:00"/>
    <x v="512"/>
    <s v="Q1"/>
    <x v="2"/>
    <x v="2"/>
    <s v="Kapalı"/>
    <s v="ÇAYTAŞ GIDA PAZARLAMA VE REKLAM HİZMETLERİ SANAYİ VE TİCARET ANONİM ŞİRKETİ"/>
    <s v="SH.01.001"/>
    <s v="StokBar Panorama - Proje ve Ürün Yönetimi Danışmanlığı Hizmeti"/>
    <s v="Univera - Çaykur"/>
    <x v="12"/>
    <s v="Stokbar"/>
    <s v="Stokbar"/>
    <n v="24500"/>
    <s v="TRY"/>
    <n v="45.46"/>
    <s v="K/Gün"/>
    <n v="1113770"/>
    <s v="TRY"/>
    <n v="222754"/>
    <s v="TRY"/>
    <n v="891016"/>
    <s v="TRY"/>
    <n v="891016"/>
    <s v="TRY"/>
    <n v="1000005309"/>
    <m/>
    <m/>
    <s v="Çaykur"/>
    <s v="Mevcut Müşteri"/>
    <s v="Yeni Satış"/>
    <s v="Hizmet"/>
    <s v="Proje Yönetimi ve Danışmanlık"/>
    <s v="Diğer"/>
    <s v="Univera Satış"/>
    <s v="Saha Satış"/>
    <s v="Yurt İçi"/>
    <s v="Türkiye"/>
    <s v="Merkez"/>
  </r>
  <r>
    <s v="96328f75"/>
    <d v="2026-03-23T00:00:00"/>
    <x v="512"/>
    <s v="Q1"/>
    <x v="2"/>
    <x v="2"/>
    <s v="Kapalı"/>
    <s v="Mey İçki Sanayi ve Ticaret A.Ş."/>
    <s v="QH.01.001"/>
    <s v="Quest Panorama - Proje ve Ürün Yönetimi Danışmanlığı Hizmeti"/>
    <s v="Univera - Mey İçki"/>
    <x v="13"/>
    <s v="Quest"/>
    <s v="Quest"/>
    <n v="22500"/>
    <s v="TRY"/>
    <n v="3"/>
    <s v="K/Gün"/>
    <n v="67500"/>
    <s v="TRY"/>
    <n v="0"/>
    <s v="TRY"/>
    <n v="67500"/>
    <s v="TRY"/>
    <n v="67500"/>
    <s v="TRY"/>
    <n v="1000005307"/>
    <m/>
    <m/>
    <s v="Mey İçki"/>
    <s v="Mevcut Müşteri"/>
    <s v="Yeni Satış"/>
    <s v="Hizmet"/>
    <s v="Bakım ve Destek Hizmeti"/>
    <s v="Diğer"/>
    <s v="Univera Satış"/>
    <s v="Saha Satış"/>
    <s v="Yurt İçi"/>
    <s v="Türkiye"/>
    <s v="Merkez"/>
  </r>
  <r>
    <s v="021855b3"/>
    <d v="2026-03-23T00:00:00"/>
    <x v="512"/>
    <s v="Q1"/>
    <x v="2"/>
    <x v="2"/>
    <s v="Kapalı"/>
    <s v="Mey İçki Sanayi ve Ticaret A.Ş."/>
    <s v="QH.01.001"/>
    <s v="Quest Panorama - Proje ve Ürün Yönetimi Danışmanlığı Hizmeti"/>
    <s v="Univera - Mey İçki"/>
    <x v="13"/>
    <s v="Quest"/>
    <s v="Quest"/>
    <n v="22500"/>
    <s v="TRY"/>
    <n v="2"/>
    <s v="K/Gün"/>
    <n v="45000"/>
    <s v="TRY"/>
    <n v="0"/>
    <s v="TRY"/>
    <n v="45000"/>
    <s v="TRY"/>
    <n v="45000"/>
    <s v="TRY"/>
    <n v="1000005308"/>
    <m/>
    <m/>
    <s v="Mey İçki"/>
    <s v="Mevcut Müşteri"/>
    <s v="Yeni Satış"/>
    <s v="Hizmet"/>
    <s v="Bakım ve Destek Hizmeti"/>
    <s v="Diğer"/>
    <s v="Univera Satış"/>
    <s v="Saha Satış"/>
    <s v="Yurt İçi"/>
    <s v="Türkiye"/>
    <s v="Merkez"/>
  </r>
  <r>
    <s v="3b9fd9d3"/>
    <d v="2026-03-24T00:00:00"/>
    <x v="513"/>
    <s v="Q1"/>
    <x v="2"/>
    <x v="2"/>
    <s v="Kapalı"/>
    <s v="JTI Tütün Ürünleri Pazarlama A.Ş."/>
    <s v="QH.03.005"/>
    <s v="Quest Panorama - Kullanıcı Lisansları Kiralama Hizmeti (Enterprise)"/>
    <s v="Univera - JTI"/>
    <x v="13"/>
    <s v="Quest"/>
    <s v="Quest"/>
    <n v="2230740"/>
    <s v="TRY"/>
    <n v="1"/>
    <s v="Adet"/>
    <n v="2230740"/>
    <s v="TRY"/>
    <n v="0"/>
    <s v="TRY"/>
    <n v="2230740"/>
    <s v="TRY"/>
    <n v="2230740"/>
    <s v="TRY"/>
    <n v="1000005319"/>
    <m/>
    <m/>
    <s v="JTI"/>
    <s v="Mevcut Müşteri"/>
    <s v="Yenileme"/>
    <s v="Hizmet"/>
    <s v="Lisans Kiralama"/>
    <s v="Key Account"/>
    <s v="Univera Satış"/>
    <s v="Saha Satış"/>
    <s v="Yurt İçi"/>
    <s v="Türkiye"/>
    <s v="Merkez"/>
  </r>
  <r>
    <s v="9247e4cf"/>
    <d v="2026-03-24T00:00:00"/>
    <x v="513"/>
    <s v="Q1"/>
    <x v="2"/>
    <x v="2"/>
    <s v="Kapalı"/>
    <s v="JTI Tütün Ürünleri Pazarlama A.Ş."/>
    <s v="QH.03.001"/>
    <s v="Quest Panorama - Çağrı Merkezi Hizmeti"/>
    <s v="Univera - JTI"/>
    <x v="13"/>
    <s v="Quest"/>
    <s v="Quest"/>
    <n v="597780"/>
    <s v="TRY"/>
    <n v="1"/>
    <s v="Yıl"/>
    <n v="597780"/>
    <s v="TRY"/>
    <n v="0"/>
    <s v="TRY"/>
    <n v="597780"/>
    <s v="TRY"/>
    <n v="597780"/>
    <s v="TRY"/>
    <n v="1000005320"/>
    <m/>
    <m/>
    <s v="JTI"/>
    <s v="Mevcut Müşteri"/>
    <s v="Yenileme"/>
    <s v="Hizmet"/>
    <s v="Çağrı Merkezi"/>
    <s v="Key Account"/>
    <s v="Univera Satış"/>
    <s v="Saha Satış"/>
    <s v="Yurt İçi"/>
    <s v="Türkiye"/>
    <s v="Merkez"/>
  </r>
  <r>
    <s v="33aa0137"/>
    <d v="2026-03-24T00:00:00"/>
    <x v="513"/>
    <s v="Q1"/>
    <x v="2"/>
    <x v="2"/>
    <s v="Kapalı"/>
    <s v="JTI Tütün Ürünleri Pazarlama A.Ş."/>
    <s v="QH.03.001"/>
    <s v="Quest Panorama - Çağrı Merkezi Hizmeti"/>
    <s v="Univera - JTI"/>
    <x v="13"/>
    <s v="Quest"/>
    <s v="Quest"/>
    <n v="160380"/>
    <s v="TRY"/>
    <n v="1"/>
    <s v="Yıl"/>
    <n v="160380"/>
    <s v="TRY"/>
    <n v="0"/>
    <s v="TRY"/>
    <n v="160380"/>
    <s v="TRY"/>
    <n v="160380"/>
    <s v="TRY"/>
    <n v="1000005325"/>
    <m/>
    <m/>
    <s v="JTI"/>
    <s v="Mevcut Müşteri"/>
    <s v="Yenileme"/>
    <s v="Hizmet"/>
    <s v="Çağrı Merkezi"/>
    <s v="Key Account"/>
    <s v="Univera Satış"/>
    <s v="Saha Satış"/>
    <s v="Yurt İçi"/>
    <s v="Türkiye"/>
    <s v="Merkez"/>
  </r>
  <r>
    <s v="9f3aa008"/>
    <d v="2026-03-24T00:00:00"/>
    <x v="513"/>
    <s v="Q1"/>
    <x v="2"/>
    <x v="2"/>
    <s v="Kapalı"/>
    <s v="JTI Tütün Ürünleri Pazarlama A.Ş."/>
    <s v="EH.02.001"/>
    <s v="EnRoute Panorama - Yazılım Bakımı, Yaşatma ve Merkezi Destek Hizmeti"/>
    <s v="Univera - JTI"/>
    <x v="13"/>
    <s v="Enroute"/>
    <s v="Enroute"/>
    <n v="1273874.3999999999"/>
    <s v="TRY"/>
    <n v="1"/>
    <s v="Yıl"/>
    <n v="1273874.3999999999"/>
    <s v="TRY"/>
    <n v="0"/>
    <s v="TRY"/>
    <n v="1273874.3999999999"/>
    <s v="TRY"/>
    <n v="1273874.3999999999"/>
    <s v="TRY"/>
    <n v="1000005323"/>
    <m/>
    <m/>
    <s v="JTI"/>
    <s v="Mevcut Müşteri"/>
    <s v="Yenileme"/>
    <s v="Hizmet"/>
    <s v="Bakım ve Destek Hizmeti"/>
    <s v="Key Account"/>
    <s v="Univera Satış"/>
    <s v="Saha Satış"/>
    <s v="Yurt İçi"/>
    <s v="Türkiye"/>
    <s v="Merkez"/>
  </r>
  <r>
    <s v="fa796d4c"/>
    <d v="2026-03-24T00:00:00"/>
    <x v="513"/>
    <s v="Q1"/>
    <x v="2"/>
    <x v="2"/>
    <s v="Kapalı"/>
    <s v="JTI Tütün Ürünleri Pazarlama A.Ş."/>
    <s v="EH.03.003"/>
    <s v="EnRoute Panorama - Uzman Destek Hizmeti"/>
    <s v="Univera - JTI"/>
    <x v="13"/>
    <s v="Enroute"/>
    <s v="Enroute"/>
    <n v="188325"/>
    <s v="TRY"/>
    <n v="12"/>
    <s v="Ay"/>
    <n v="2259900"/>
    <s v="TRY"/>
    <n v="0"/>
    <s v="TRY"/>
    <n v="2259900"/>
    <s v="TRY"/>
    <n v="2259900"/>
    <s v="TRY"/>
    <n v="1000005318"/>
    <m/>
    <m/>
    <s v="JTI"/>
    <s v="Mevcut Müşteri"/>
    <s v="Yenileme"/>
    <s v="Hizmet"/>
    <s v="Uzman Destek Hizmeti"/>
    <s v="Key Account"/>
    <s v="Univera Satış"/>
    <s v="Saha Satış"/>
    <s v="Yurt İçi"/>
    <s v="Türkiye"/>
    <s v="Merkez"/>
  </r>
  <r>
    <s v="e244463e"/>
    <d v="2026-03-24T00:00:00"/>
    <x v="513"/>
    <s v="Q1"/>
    <x v="2"/>
    <x v="2"/>
    <s v="Kapalı"/>
    <s v="TCHIBO KAHVE MAMÜLLERİ DAĞ. VE PAZ. TİC. LTD. ŞTİ."/>
    <s v="EH.06.001"/>
    <s v="EnRoute Panorama - Hosting Hizmeti"/>
    <s v="Univera - Tchibo"/>
    <x v="13"/>
    <s v="Enroute"/>
    <s v="Enroute"/>
    <n v="12603.81"/>
    <s v="TRY"/>
    <n v="1"/>
    <s v="Yıl"/>
    <n v="12603.81"/>
    <s v="TRY"/>
    <n v="0"/>
    <s v="TRY"/>
    <n v="12603.81"/>
    <s v="TRY"/>
    <n v="12603.81"/>
    <s v="TRY"/>
    <n v="1000005329"/>
    <m/>
    <m/>
    <s v="Tchibo"/>
    <s v="Mevcut Müşteri"/>
    <s v="Yenileme"/>
    <s v="Hizmet"/>
    <s v="Hosting"/>
    <s v="Diğer"/>
    <s v="Univera Satış"/>
    <s v="Saha Satış"/>
    <s v="Yurt İçi"/>
    <s v="Türkiye"/>
    <s v="Merkez"/>
  </r>
  <r>
    <s v="4f632387"/>
    <d v="2026-03-24T00:00:00"/>
    <x v="513"/>
    <s v="Q1"/>
    <x v="2"/>
    <x v="2"/>
    <s v="Kapalı"/>
    <s v="TCHIBO KAHVE MAMÜLLERİ DAĞ. VE PAZ. TİC. LTD. ŞTİ."/>
    <s v="EH.06.001"/>
    <s v="EnRoute Panorama - Hosting Hizmeti"/>
    <s v="Univera - Tchibo"/>
    <x v="12"/>
    <s v="Enroute"/>
    <s v="Enroute"/>
    <n v="1564.92"/>
    <s v="USD"/>
    <n v="1"/>
    <s v="Yıl"/>
    <n v="1564.92"/>
    <s v="USD"/>
    <n v="0"/>
    <s v="USD"/>
    <n v="69362.259999999995"/>
    <s v="TRY"/>
    <n v="69362.259999999995"/>
    <s v="TRY"/>
    <n v="1000005330"/>
    <m/>
    <m/>
    <s v="Tchibo"/>
    <s v="Mevcut Müşteri"/>
    <s v="Yenileme"/>
    <s v="Hizmet"/>
    <s v="Hosting"/>
    <s v="Diğer"/>
    <s v="Univera Satış"/>
    <s v="Saha Satış"/>
    <s v="Yurt İçi"/>
    <s v="Türkiye"/>
    <s v="Merkez"/>
  </r>
  <r>
    <s v="782a215a"/>
    <d v="2026-03-24T00:00:00"/>
    <x v="513"/>
    <s v="Q1"/>
    <x v="2"/>
    <x v="2"/>
    <s v="Kapalı"/>
    <s v="TCHIBO KAHVE MAMÜLLERİ DAĞ. VE PAZ. TİC. LTD. ŞTİ."/>
    <s v="EH.06.001"/>
    <s v="EnRoute Panorama - Hosting Hizmeti"/>
    <s v="Univera - Tchibo"/>
    <x v="12"/>
    <s v="Enroute"/>
    <s v="Enroute"/>
    <n v="99169.53"/>
    <s v="TRY"/>
    <n v="1"/>
    <s v="Yıl"/>
    <n v="99169.53"/>
    <s v="TRY"/>
    <n v="0"/>
    <s v="TRY"/>
    <n v="99169.53"/>
    <s v="TRY"/>
    <n v="99169.53"/>
    <s v="TRY"/>
    <n v="1000005331"/>
    <m/>
    <m/>
    <s v="Tchibo"/>
    <s v="Mevcut Müşteri"/>
    <s v="Yenileme"/>
    <s v="Hizmet"/>
    <s v="Hosting"/>
    <s v="Diğer"/>
    <s v="Univera Satış"/>
    <s v="Saha Satış"/>
    <s v="Yurt İçi"/>
    <s v="Türkiye"/>
    <s v="Merkez"/>
  </r>
  <r>
    <s v="683c97b8"/>
    <d v="2026-03-24T00:00:00"/>
    <x v="513"/>
    <s v="Q1"/>
    <x v="2"/>
    <x v="2"/>
    <s v="Kapalı"/>
    <s v="JTI Tütün Ürünleri Pazarlama A.Ş."/>
    <s v="EH.03.001"/>
    <s v="EnRoute Panorama - Çağrı Merkezi Hizmeti (MSD)"/>
    <s v="Univera - JTI"/>
    <x v="13"/>
    <s v="Enroute"/>
    <s v="Enroute"/>
    <n v="554040"/>
    <s v="TRY"/>
    <n v="1"/>
    <s v="Yıl"/>
    <n v="554040"/>
    <s v="TRY"/>
    <n v="0"/>
    <s v="TRY"/>
    <n v="554040"/>
    <s v="TRY"/>
    <n v="554040"/>
    <s v="TRY"/>
    <n v="1000005321"/>
    <m/>
    <m/>
    <s v="JTI"/>
    <s v="Mevcut Müşteri"/>
    <s v="Yenileme"/>
    <s v="Hizmet"/>
    <s v="Çağrı Merkezi"/>
    <s v="Key Account"/>
    <s v="Univera Satış"/>
    <s v="Saha Satış"/>
    <s v="Yurt İçi"/>
    <s v="Türkiye"/>
    <s v="Merkez"/>
  </r>
  <r>
    <s v="d37c1e6c"/>
    <d v="2026-03-24T00:00:00"/>
    <x v="513"/>
    <s v="Q1"/>
    <x v="2"/>
    <x v="2"/>
    <s v="Kapalı"/>
    <s v="EDM BİLİŞİM SİSTEMLERİ VE DANIŞMANLIK HİZMETLERİ A.Ş."/>
    <s v="EY.04.014"/>
    <s v="EnRoute - E-Dönüşüm Lisans Komisyonu"/>
    <s v="Univera - Kanal"/>
    <x v="23"/>
    <s v="E-Dönüşüm"/>
    <s v="E-Dönüşüm"/>
    <n v="85116"/>
    <s v="TRY"/>
    <n v="1"/>
    <s v="Adet"/>
    <n v="85116"/>
    <s v="TRY"/>
    <n v="0"/>
    <s v="TRY"/>
    <n v="85116"/>
    <s v="TRY"/>
    <n v="85116"/>
    <s v="TRY"/>
    <n v="1000005336"/>
    <m/>
    <m/>
    <s v="EDM Bilişim"/>
    <s v="Mevcut Müşteri"/>
    <s v="Yeni Satış"/>
    <s v="Komisyon"/>
    <s v="Lisans Satışı"/>
    <s v="Diğer"/>
    <s v="Kanal Satış"/>
    <s v="EDM Bilişim"/>
    <s v="Yurt İçi"/>
    <s v="Türkiye"/>
    <s v="Merkez"/>
  </r>
  <r>
    <s v="ecfdd663"/>
    <d v="2026-03-25T00:00:00"/>
    <x v="514"/>
    <s v="Q1"/>
    <x v="2"/>
    <x v="2"/>
    <s v="Kapalı"/>
    <s v="PARAM MERKEZİ YÖNETİM DESTEK HİZMETLERİ ANONİM ŞİRKETİ"/>
    <s v="VH.01.002"/>
    <s v="Varuna SSH Yazılım Geliştirme Hizmeti"/>
    <s v="Univera - Varuna"/>
    <x v="22"/>
    <s v="Varuna"/>
    <s v="Enterprise"/>
    <n v="500"/>
    <s v="USD"/>
    <n v="4.2"/>
    <s v="Adet"/>
    <n v="2100"/>
    <s v="USD"/>
    <n v="0"/>
    <s v="USD"/>
    <n v="93121.14"/>
    <s v="TRY"/>
    <n v="93121.14"/>
    <s v="TRY"/>
    <n v="1000005353"/>
    <m/>
    <m/>
    <s v="Param Merkezi Yönetim A.Ş."/>
    <s v="Param Grup"/>
    <s v="Yeni Satış"/>
    <s v="Hizmet"/>
    <s v="Yazılım Geliştirme"/>
    <s v="Param Grup"/>
    <s v="Univera Satış"/>
    <s v="Saha Satış"/>
    <s v="Yurt İçi"/>
    <s v="Türkiye"/>
    <s v="Merkez"/>
  </r>
  <r>
    <s v="1a493d35"/>
    <d v="2026-03-25T00:00:00"/>
    <x v="514"/>
    <s v="Q1"/>
    <x v="2"/>
    <x v="2"/>
    <s v="Kapalı"/>
    <s v="TURK ELEKTRONİK PARA ANONİM ŞİRKETİ"/>
    <s v="VH.01.002"/>
    <s v="Varuna SSH Yazılım Geliştirme Hizmeti"/>
    <s v="Univera - Varuna"/>
    <x v="22"/>
    <s v="Varuna"/>
    <s v="Enterprise"/>
    <n v="500"/>
    <s v="USD"/>
    <n v="16.3"/>
    <s v="Adet"/>
    <n v="8150"/>
    <s v="USD"/>
    <n v="0"/>
    <s v="USD"/>
    <n v="361398.71"/>
    <s v="TRY"/>
    <n v="361398.71"/>
    <s v="TRY"/>
    <n v="1000005354"/>
    <m/>
    <m/>
    <s v="Türk Elektronik Para A.Ş."/>
    <s v="Param Grup"/>
    <s v="Yeni Satış"/>
    <s v="Hizmet"/>
    <s v="Yazılım Geliştirme"/>
    <s v="Param Grup"/>
    <s v="Univera Satış"/>
    <s v="Saha Satış"/>
    <s v="Yurt İçi"/>
    <s v="Türkiye"/>
    <s v="Merkez"/>
  </r>
  <r>
    <s v="7cba33aa"/>
    <d v="2026-03-25T00:00:00"/>
    <x v="514"/>
    <s v="Q1"/>
    <x v="2"/>
    <x v="2"/>
    <s v="Kapalı"/>
    <s v="Eçözüm Bilgi Teknolojileri A.Ş."/>
    <s v="VH.01.001"/>
    <s v="Varuna SSH Proje Yönetim Hizmeti"/>
    <s v="Univera - Varuna"/>
    <x v="22"/>
    <s v="Varuna"/>
    <s v="Enterprise"/>
    <n v="550"/>
    <s v="USD"/>
    <n v="1.5"/>
    <s v="Adet"/>
    <n v="825"/>
    <s v="USD"/>
    <n v="0"/>
    <s v="USD"/>
    <n v="36583.31"/>
    <s v="TRY"/>
    <n v="36583.31"/>
    <s v="TRY"/>
    <n v="1000005355"/>
    <m/>
    <m/>
    <s v="E Çözüm"/>
    <s v="Param Grup"/>
    <s v="Yeni Satış"/>
    <s v="Hizmet"/>
    <s v="Proje Yönetimi ve Danışmanlık"/>
    <s v="Param Grup"/>
    <s v="Univera Satış"/>
    <s v="Saha Satış"/>
    <s v="Yurt İçi"/>
    <s v="Türkiye"/>
    <s v="Merkez"/>
  </r>
  <r>
    <s v="752c5da2"/>
    <d v="2026-03-25T00:00:00"/>
    <x v="514"/>
    <s v="Q1"/>
    <x v="2"/>
    <x v="2"/>
    <s v="Kapalı"/>
    <s v="MİYA OTOMASYON VE BARKOD BILISIM SISTEMLERI SAN TİC. VE L.T.D. STI."/>
    <s v="UH.01.002"/>
    <s v="Unidox Kontör"/>
    <s v="Univera Kontör Satışı"/>
    <x v="20"/>
    <s v="E-Dönüşüm"/>
    <s v="Unidox"/>
    <n v="8.3360000000000003"/>
    <s v="TRY"/>
    <n v="2000"/>
    <s v="Adet"/>
    <n v="16672"/>
    <s v="TRY"/>
    <n v="0"/>
    <s v="TRY"/>
    <n v="16672"/>
    <s v="TRY"/>
    <n v="16672"/>
    <s v="TRY"/>
    <n v="1000005356"/>
    <m/>
    <m/>
    <s v="Miya"/>
    <s v="Mevcut Müşteri"/>
    <s v="Yeni Satış"/>
    <s v="Kontor"/>
    <s v="Kontor Satışı"/>
    <s v="Diğer"/>
    <s v="Kanal Satış"/>
    <s v="Miya"/>
    <s v="Yurt İçi"/>
    <s v="Türkiye"/>
    <s v="Merkez"/>
  </r>
  <r>
    <s v="8895f416"/>
    <d v="2026-03-25T00:00:00"/>
    <x v="514"/>
    <s v="Q1"/>
    <x v="2"/>
    <x v="2"/>
    <s v="Kapalı"/>
    <s v="EFES KAZAKHSTAN JSC FE"/>
    <s v="QH.02.001"/>
    <s v="Quest Panorama - Yazılım Bakımı, Yaşatma ve Merkezi Destek Hizmeti"/>
    <s v="Univera - Efes Kazakistan"/>
    <x v="19"/>
    <s v="Quest"/>
    <s v="Quest"/>
    <n v="2561.5300000000002"/>
    <s v="USD"/>
    <n v="1"/>
    <s v="Yıl"/>
    <n v="2561.5300000000002"/>
    <s v="USD"/>
    <n v="0"/>
    <s v="USD"/>
    <n v="113757.29"/>
    <s v="TRY"/>
    <n v="113757.29"/>
    <s v="TRY"/>
    <n v="1000005352"/>
    <m/>
    <m/>
    <s v="Efes International"/>
    <s v="Mevcut Müşteri"/>
    <s v="Yenileme"/>
    <s v="Hizmet"/>
    <s v="Bakım ve Destek Hizmeti"/>
    <s v="Diğer"/>
    <s v="Univera Satış"/>
    <s v="Saha Satış"/>
    <s v="Yurt Dışı"/>
    <s v="Kazakistan"/>
    <s v="Merkez"/>
  </r>
  <r>
    <s v="8895f416"/>
    <d v="2026-03-25T00:00:00"/>
    <x v="514"/>
    <s v="Q1"/>
    <x v="2"/>
    <x v="2"/>
    <s v="Kapalı"/>
    <s v="EFES KAZAKHSTAN JSC FE"/>
    <s v="EH.02.001"/>
    <s v="EnRoute Panorama - Yazılım Bakımı, Yaşatma ve Merkezi Destek Hizmeti"/>
    <s v="Univera - Efes Kazakistan"/>
    <x v="19"/>
    <s v="Enroute"/>
    <s v="Enroute"/>
    <n v="7308.59"/>
    <s v="USD"/>
    <n v="1"/>
    <s v="Yıl"/>
    <n v="7308.59"/>
    <s v="USD"/>
    <n v="0"/>
    <s v="USD"/>
    <n v="324573.75"/>
    <s v="TRY"/>
    <n v="324573.75"/>
    <s v="TRY"/>
    <n v="1000005352"/>
    <m/>
    <m/>
    <s v="Efes International"/>
    <s v="Mevcut Müşteri"/>
    <s v="Yenileme"/>
    <s v="Hizmet"/>
    <s v="Bakım ve Destek Hizmeti"/>
    <s v="Diğer"/>
    <s v="Univera Satış"/>
    <s v="Saha Satış"/>
    <s v="Yurt Dışı"/>
    <s v="Kazakistan"/>
    <s v="Merkez"/>
  </r>
  <r>
    <s v="1effc27e"/>
    <d v="2026-03-25T00:00:00"/>
    <x v="514"/>
    <s v="Q1"/>
    <x v="2"/>
    <x v="2"/>
    <s v="Kapalı"/>
    <s v="RECKITT BENCKİSER EV ve HİJYEN ÜRÜNLERİ A.Ş."/>
    <s v="EH.06.001"/>
    <s v="EnRoute Panorama - Hosting Hizmeti"/>
    <s v="Univera - Reckitt Benckiser"/>
    <x v="19"/>
    <s v="Enroute"/>
    <s v="Enroute"/>
    <n v="62079.53"/>
    <s v="TRY"/>
    <n v="12"/>
    <s v="Yıl"/>
    <n v="744954.36"/>
    <s v="TRY"/>
    <n v="0"/>
    <s v="TRY"/>
    <n v="744954.36"/>
    <s v="TRY"/>
    <n v="744954.36"/>
    <s v="TRY"/>
    <n v="1000005345"/>
    <m/>
    <m/>
    <s v="R. Benckiser"/>
    <s v="Mevcut Müşteri"/>
    <s v="Yenileme"/>
    <s v="Hizmet"/>
    <s v="Hosting"/>
    <s v="Diğer"/>
    <s v="Univera Satış"/>
    <s v="Saha Satış"/>
    <s v="Yurt İçi"/>
    <s v="Türkiye"/>
    <s v="Merkez"/>
  </r>
  <r>
    <s v="d2014244"/>
    <d v="2026-03-25T00:00:00"/>
    <x v="514"/>
    <s v="Q1"/>
    <x v="2"/>
    <x v="2"/>
    <s v="Kapalı"/>
    <s v="RECKITT BENCKİSER TEMİZLİK MALZEMESİ SAN. VE TİC. A.Ş."/>
    <s v="EH.06.001"/>
    <s v="EnRoute Panorama - Hosting Hizmeti"/>
    <s v="Univera - Reckitt Benckiser"/>
    <x v="19"/>
    <s v="Enroute"/>
    <s v="Enroute"/>
    <n v="37438.339999999997"/>
    <s v="TRY"/>
    <n v="12"/>
    <s v="Yıl"/>
    <n v="449260.08"/>
    <s v="TRY"/>
    <n v="0"/>
    <s v="TRY"/>
    <n v="449260.08"/>
    <s v="TRY"/>
    <n v="449260.08"/>
    <s v="TRY"/>
    <n v="1000005346"/>
    <m/>
    <m/>
    <s v="R. Benckiser"/>
    <s v="Mevcut Müşteri"/>
    <s v="Yenileme"/>
    <s v="Hizmet"/>
    <s v="Hosting"/>
    <s v="Diğer"/>
    <s v="Univera Satış"/>
    <s v="Saha Satış"/>
    <s v="Yurt İçi"/>
    <s v="Türkiye"/>
    <s v="Merkez"/>
  </r>
  <r>
    <s v="8895f416"/>
    <d v="2026-03-25T00:00:00"/>
    <x v="514"/>
    <s v="Q1"/>
    <x v="2"/>
    <x v="2"/>
    <s v="Kapalı"/>
    <s v="EFES KAZAKHSTAN JSC FE"/>
    <s v="EH.03.001"/>
    <s v="EnRoute Panorama - Çağrı Merkezi Hizmeti (MSD)"/>
    <s v="Univera - Efes Kazakistan"/>
    <x v="19"/>
    <s v="Enroute"/>
    <s v="Enroute"/>
    <n v="411.25"/>
    <s v="USD"/>
    <n v="23"/>
    <s v="Yıl"/>
    <n v="9458.75"/>
    <s v="USD"/>
    <n v="0"/>
    <s v="USD"/>
    <n v="420062.14"/>
    <s v="TRY"/>
    <n v="420062.14"/>
    <s v="TRY"/>
    <n v="1000005352"/>
    <m/>
    <m/>
    <s v="Efes International"/>
    <s v="Mevcut Müşteri"/>
    <s v="Yenileme"/>
    <s v="Hizmet"/>
    <s v="Çağrı Merkezi"/>
    <s v="Diğer"/>
    <s v="Univera Satış"/>
    <s v="Saha Satış"/>
    <s v="Yurt Dışı"/>
    <s v="Kazakistan"/>
    <s v="Merkez"/>
  </r>
  <r>
    <s v="fde310de"/>
    <d v="2026-03-26T00:00:00"/>
    <x v="515"/>
    <s v="Q1"/>
    <x v="2"/>
    <x v="2"/>
    <s v="Kapalı"/>
    <s v="TURK ELEKTRONİK PARA ANONİM ŞİRKETİ"/>
    <s v="VY.05.007"/>
    <s v="Varuna CRM (Enterprise) Aylık Kiralama"/>
    <s v="Univera - Varuna"/>
    <x v="10"/>
    <s v="Varuna"/>
    <s v="Varuna"/>
    <n v="2795"/>
    <s v="TRY"/>
    <n v="14"/>
    <s v="Ay"/>
    <n v="39130"/>
    <s v="TRY"/>
    <n v="0"/>
    <s v="TRY"/>
    <n v="39130"/>
    <s v="TRY"/>
    <n v="39130"/>
    <s v="TRY"/>
    <n v="1000005406"/>
    <m/>
    <m/>
    <s v="Türk Elektronik Para A.Ş."/>
    <s v="Mevcut Müşteri"/>
    <s v="Yenileme"/>
    <s v="Hizmet"/>
    <s v="Lisans Kiralama"/>
    <s v="Param Grup"/>
    <s v="Univera Satış"/>
    <s v="Saha Satış"/>
    <s v="Yurt İçi"/>
    <s v="Türkiye"/>
    <s v="Merkez"/>
  </r>
  <r>
    <s v="ac1eda6d"/>
    <d v="2026-03-26T00:00:00"/>
    <x v="515"/>
    <s v="Q1"/>
    <x v="2"/>
    <x v="2"/>
    <s v="Kapalı"/>
    <s v="TURK ELEKTRONİK PARA ANONİM ŞİRKETİ"/>
    <s v="VY.05.007"/>
    <s v="Varuna CRM (Enterprise) Aylık Kiralama"/>
    <s v="Univera - Varuna"/>
    <x v="22"/>
    <s v="Varuna"/>
    <s v="Varuna"/>
    <n v="2795"/>
    <s v="TRY"/>
    <n v="46"/>
    <s v="Ay"/>
    <n v="128570"/>
    <s v="TRY"/>
    <n v="0"/>
    <s v="TRY"/>
    <n v="128570"/>
    <s v="TRY"/>
    <n v="128570"/>
    <s v="TRY"/>
    <n v="1000005401"/>
    <m/>
    <m/>
    <s v="Türk Elektronik Para A.Ş."/>
    <s v="Mevcut Müşteri"/>
    <s v="Yenileme"/>
    <s v="Hizmet"/>
    <s v="Lisans Kiralama"/>
    <s v="Param Grup"/>
    <s v="Univera Satış"/>
    <s v="Saha Satış"/>
    <s v="Yurt İçi"/>
    <s v="Türkiye"/>
    <s v="Merkez"/>
  </r>
  <r>
    <s v="79808f74"/>
    <d v="2026-03-26T00:00:00"/>
    <x v="515"/>
    <s v="Q1"/>
    <x v="2"/>
    <x v="2"/>
    <s v="Kapalı"/>
    <s v="Eçözüm Bilgi Teknolojileri A.Ş."/>
    <s v="VY.05.007"/>
    <s v="Varuna CRM (Enterprise) Aylık Kiralama"/>
    <s v="Univera - Varuna"/>
    <x v="10"/>
    <s v="Varuna"/>
    <s v="Varuna"/>
    <n v="2175"/>
    <s v="TRY"/>
    <n v="40"/>
    <s v="Ay"/>
    <n v="87000"/>
    <s v="TRY"/>
    <n v="0"/>
    <s v="TRY"/>
    <n v="87000"/>
    <s v="TRY"/>
    <n v="87000"/>
    <s v="TRY"/>
    <n v="1000005402"/>
    <m/>
    <m/>
    <s v="E Çözüm"/>
    <s v="Param Grup"/>
    <s v="Yenileme"/>
    <s v="Hizmet"/>
    <s v="Lisans Kiralama"/>
    <s v="Param Grup"/>
    <s v="Univera Satış"/>
    <s v="Saha Satış"/>
    <s v="Yurt İçi"/>
    <s v="Türkiye"/>
    <s v="Merkez"/>
  </r>
  <r>
    <s v="2a502cb3"/>
    <d v="2026-03-26T00:00:00"/>
    <x v="515"/>
    <s v="Q1"/>
    <x v="2"/>
    <x v="2"/>
    <s v="Kapalı"/>
    <s v="TURK ELEKTRONİK PARA ANONİM ŞİRKETİ"/>
    <s v="VY.05.007"/>
    <s v="Varuna CRM (Enterprise) Aylık Kiralama"/>
    <s v="Univera - Varuna"/>
    <x v="10"/>
    <s v="Varuna"/>
    <s v="Varuna"/>
    <n v="2795"/>
    <s v="TRY"/>
    <n v="3"/>
    <s v="Ay"/>
    <n v="8385"/>
    <s v="TRY"/>
    <n v="0"/>
    <s v="TRY"/>
    <n v="8385"/>
    <s v="TRY"/>
    <n v="8385"/>
    <s v="TRY"/>
    <n v="1000005405"/>
    <m/>
    <m/>
    <s v="Türk Elektronik Para A.Ş."/>
    <s v="Param Grup"/>
    <s v="Yenileme"/>
    <s v="Hizmet"/>
    <s v="Lisans Kiralama"/>
    <s v="Param Grup"/>
    <s v="Univera Satış"/>
    <s v="Saha Satış"/>
    <s v="Yurt İçi"/>
    <s v="Türkiye"/>
    <s v="Merkez"/>
  </r>
  <r>
    <s v="46234cd8"/>
    <d v="2026-03-26T00:00:00"/>
    <x v="515"/>
    <s v="Q1"/>
    <x v="2"/>
    <x v="2"/>
    <s v="Kapalı"/>
    <s v="TURK ELEKTRONİK PARA ANONİM ŞİRKETİ"/>
    <s v="VY.05.007"/>
    <s v="Varuna CRM (Enterprise) Aylık Kiralama"/>
    <s v="Univera - Varuna"/>
    <x v="10"/>
    <s v="Varuna"/>
    <s v="Varuna"/>
    <n v="2795"/>
    <s v="TRY"/>
    <n v="45"/>
    <s v="Ay"/>
    <n v="125775"/>
    <s v="TRY"/>
    <n v="0"/>
    <s v="TRY"/>
    <n v="125775"/>
    <s v="TRY"/>
    <n v="125775"/>
    <s v="TRY"/>
    <n v="1000005403"/>
    <m/>
    <m/>
    <s v="Türk Elektronik Para A.Ş."/>
    <s v="Param Grup"/>
    <s v="Yenileme"/>
    <s v="Hizmet"/>
    <s v="Lisans Kiralama"/>
    <s v="Param Grup"/>
    <s v="Univera Satış"/>
    <s v="Saha Satış"/>
    <s v="Yurt İçi"/>
    <s v="Türkiye"/>
    <s v="Merkez"/>
  </r>
  <r>
    <s v="8e3cfc5b"/>
    <d v="2026-03-26T00:00:00"/>
    <x v="515"/>
    <s v="Q1"/>
    <x v="2"/>
    <x v="2"/>
    <s v="Kapalı"/>
    <s v="TURK FİNANSMAN ANONİM ŞİRKETİ"/>
    <s v="VY.05.007"/>
    <s v="Varuna CRM (Enterprise) Aylık Kiralama"/>
    <s v="Univera - Varuna"/>
    <x v="10"/>
    <s v="Varuna"/>
    <s v="Varuna"/>
    <n v="2795"/>
    <s v="TRY"/>
    <n v="8"/>
    <s v="Ay"/>
    <n v="22360"/>
    <s v="TRY"/>
    <n v="0"/>
    <s v="TRY"/>
    <n v="22360"/>
    <s v="TRY"/>
    <n v="22360"/>
    <s v="TRY"/>
    <n v="1000005404"/>
    <m/>
    <m/>
    <s v="Türk Finansman A.Ş."/>
    <s v="Param Grup"/>
    <s v="Yenileme"/>
    <s v="Hizmet"/>
    <s v="Lisans Kiralama"/>
    <s v="Param Grup"/>
    <s v="Univera Satış"/>
    <s v="Saha Satış"/>
    <s v="Yurt İçi"/>
    <s v="Türkiye"/>
    <s v="Merkez"/>
  </r>
  <r>
    <s v="01a51802"/>
    <d v="2026-03-26T00:00:00"/>
    <x v="515"/>
    <s v="Q1"/>
    <x v="2"/>
    <x v="2"/>
    <s v="Kapalı"/>
    <s v="DARDANEL DAĞITIM A.Ş."/>
    <s v="EH.02.001"/>
    <s v="EnRoute Panorama - Yazılım Bakımı, Yaşatma ve Merkezi Destek Hizmeti"/>
    <s v="Univera - Dardanel"/>
    <x v="12"/>
    <s v="Enroute"/>
    <s v="Enroute"/>
    <n v="945000"/>
    <s v="TRY"/>
    <n v="1"/>
    <s v="Yıl"/>
    <n v="945000"/>
    <s v="TRY"/>
    <n v="0"/>
    <s v="TRY"/>
    <n v="945000"/>
    <s v="TRY"/>
    <n v="945000"/>
    <s v="TRY"/>
    <n v="1000005398"/>
    <m/>
    <m/>
    <s v="Dardanel"/>
    <s v="Mevcut Müşteri"/>
    <s v="Yenileme"/>
    <s v="Hizmet"/>
    <s v="Bakım ve Destek Hizmeti"/>
    <s v="Diğer"/>
    <s v="Univera Satış"/>
    <s v="Saha Satış"/>
    <s v="Yurt İçi"/>
    <s v="Türkiye"/>
    <s v="Merkez"/>
  </r>
  <r>
    <s v="4e882155"/>
    <d v="2026-03-26T00:00:00"/>
    <x v="515"/>
    <s v="Q1"/>
    <x v="2"/>
    <x v="2"/>
    <s v="Kapalı"/>
    <s v="AĞAÇLI OTOMOTİV GIDA TİCARET VE SANAYİ ANONİM ŞİRKETİ"/>
    <s v="EH.06.001"/>
    <s v="EnRoute Panorama - Hosting Hizmeti"/>
    <s v="Univera - JTI"/>
    <x v="13"/>
    <s v="Enroute"/>
    <s v="Enroute"/>
    <n v="286.75"/>
    <s v="USD"/>
    <n v="15"/>
    <s v="Yıl"/>
    <n v="4301.25"/>
    <s v="USD"/>
    <n v="0"/>
    <s v="USD"/>
    <n v="190775.49"/>
    <s v="TRY"/>
    <n v="190775.49"/>
    <s v="TRY"/>
    <n v="1000005363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s v="a4354111"/>
    <d v="2026-03-26T00:00:00"/>
    <x v="515"/>
    <s v="Q1"/>
    <x v="2"/>
    <x v="2"/>
    <s v="Kapalı"/>
    <s v="ALTUN TEMİZLİK TÜTÜN ÜRÜNLERİ PAZARLAMA A .Ş"/>
    <s v="EH.06.001"/>
    <s v="EnRoute Panorama - Hosting Hizmeti"/>
    <s v="Univera - JTI"/>
    <x v="13"/>
    <s v="Enroute"/>
    <s v="Enroute"/>
    <n v="286.75"/>
    <s v="USD"/>
    <n v="1"/>
    <s v="Yıl"/>
    <n v="286.75"/>
    <s v="USD"/>
    <n v="0"/>
    <s v="USD"/>
    <n v="12718.37"/>
    <s v="TRY"/>
    <n v="12718.37"/>
    <s v="TRY"/>
    <n v="1000005371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s v="31435d62"/>
    <d v="2026-03-26T00:00:00"/>
    <x v="515"/>
    <s v="Q1"/>
    <x v="2"/>
    <x v="2"/>
    <s v="Kapalı"/>
    <s v="ARME DAĞITIM PAZARLAMA SANAYİ VE TİC. A.Ş."/>
    <s v="EH.06.001"/>
    <s v="EnRoute Panorama - Hosting Hizmeti"/>
    <s v="Univera - JTI"/>
    <x v="13"/>
    <s v="Enroute"/>
    <s v="Enroute"/>
    <n v="286.75"/>
    <s v="USD"/>
    <n v="1"/>
    <s v="Yıl"/>
    <n v="286.75"/>
    <s v="USD"/>
    <n v="0"/>
    <s v="USD"/>
    <n v="12718.37"/>
    <s v="TRY"/>
    <n v="12718.37"/>
    <s v="TRY"/>
    <n v="1000005372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s v="5f16964d"/>
    <d v="2026-03-26T00:00:00"/>
    <x v="515"/>
    <s v="Q1"/>
    <x v="2"/>
    <x v="2"/>
    <s v="Kapalı"/>
    <s v="AYDIN ÜNLÜER TUR.GIDA TİC. VE SAN. A.Ş."/>
    <s v="EH.06.001"/>
    <s v="EnRoute Panorama - Hosting Hizmeti"/>
    <s v="Univera - JTI"/>
    <x v="13"/>
    <s v="Enroute"/>
    <s v="Enroute"/>
    <n v="286.75"/>
    <s v="USD"/>
    <n v="3"/>
    <s v="Yıl"/>
    <n v="860.25"/>
    <s v="USD"/>
    <n v="0"/>
    <s v="USD"/>
    <n v="38155.1"/>
    <s v="TRY"/>
    <n v="38155.1"/>
    <s v="TRY"/>
    <n v="1000005374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s v="78c4d004"/>
    <d v="2026-03-26T00:00:00"/>
    <x v="515"/>
    <s v="Q1"/>
    <x v="2"/>
    <x v="2"/>
    <s v="Kapalı"/>
    <s v="BAMS GIDA ITRİYAT VE TEKSTİL TİC. VE SAN. LTD. ŞTİ."/>
    <s v="EH.06.001"/>
    <s v="EnRoute Panorama - Hosting Hizmeti"/>
    <s v="Univera - JTI"/>
    <x v="13"/>
    <s v="Enroute"/>
    <s v="Enroute"/>
    <n v="286.75"/>
    <s v="USD"/>
    <n v="2"/>
    <s v="Yıl"/>
    <n v="573.5"/>
    <s v="USD"/>
    <n v="0"/>
    <s v="USD"/>
    <n v="25436.73"/>
    <s v="TRY"/>
    <n v="25436.73"/>
    <s v="TRY"/>
    <n v="1000005375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s v="3ca44664"/>
    <d v="2026-03-26T00:00:00"/>
    <x v="515"/>
    <s v="Q1"/>
    <x v="2"/>
    <x v="2"/>
    <s v="Kapalı"/>
    <s v="BAYRAKTAR SATIS VE DAGITIM ANONIM SIRKETI"/>
    <s v="EH.06.001"/>
    <s v="EnRoute Panorama - Hosting Hizmeti"/>
    <s v="Univera - JTI"/>
    <x v="13"/>
    <s v="Enroute"/>
    <s v="Enroute"/>
    <n v="286.75"/>
    <s v="USD"/>
    <n v="2"/>
    <s v="Yıl"/>
    <n v="573.5"/>
    <s v="USD"/>
    <n v="0"/>
    <s v="USD"/>
    <n v="25436.73"/>
    <s v="TRY"/>
    <n v="25436.73"/>
    <s v="TRY"/>
    <n v="1000005376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s v="e1daf139"/>
    <d v="2026-03-26T00:00:00"/>
    <x v="515"/>
    <s v="Q1"/>
    <x v="2"/>
    <x v="2"/>
    <s v="Kapalı"/>
    <s v="BESLER GIDA PAZ. SAN. VE TİC. A.Ş."/>
    <s v="EH.06.001"/>
    <s v="EnRoute Panorama - Hosting Hizmeti"/>
    <s v="Univera - JTI"/>
    <x v="13"/>
    <s v="Enroute"/>
    <s v="Enroute"/>
    <n v="286.75"/>
    <s v="USD"/>
    <n v="1"/>
    <s v="Yıl"/>
    <n v="286.75"/>
    <s v="USD"/>
    <n v="0"/>
    <s v="USD"/>
    <n v="12718.37"/>
    <s v="TRY"/>
    <n v="12718.37"/>
    <s v="TRY"/>
    <n v="1000005377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s v="38ca9b1f"/>
    <d v="2026-03-26T00:00:00"/>
    <x v="515"/>
    <s v="Q1"/>
    <x v="2"/>
    <x v="2"/>
    <s v="Kapalı"/>
    <s v="BUĞRA MÜH. VE İNŞ. MALZ. İML. İTH. İHR. TİC. SAN. LTD. ŞTİ."/>
    <s v="EH.06.001"/>
    <s v="EnRoute Panorama - Hosting Hizmeti"/>
    <s v="Univera - JTI"/>
    <x v="13"/>
    <s v="Enroute"/>
    <s v="Enroute"/>
    <n v="286.75"/>
    <s v="USD"/>
    <n v="1"/>
    <s v="Yıl"/>
    <n v="286.75"/>
    <s v="USD"/>
    <n v="0"/>
    <s v="USD"/>
    <n v="12718.37"/>
    <s v="TRY"/>
    <n v="12718.37"/>
    <s v="TRY"/>
    <n v="1000005378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s v="9f139f0e"/>
    <d v="2026-03-26T00:00:00"/>
    <x v="515"/>
    <s v="Q1"/>
    <x v="2"/>
    <x v="2"/>
    <s v="Kapalı"/>
    <s v="BURAY TÜTÜN MAMUL. MEŞR. PAZ. VE DAĞ. TİC. LTD. ŞTİ."/>
    <s v="EH.06.001"/>
    <s v="EnRoute Panorama - Hosting Hizmeti"/>
    <s v="Univera - JTI"/>
    <x v="13"/>
    <s v="Enroute"/>
    <s v="Enroute"/>
    <n v="286.75"/>
    <s v="USD"/>
    <n v="1"/>
    <s v="Yıl"/>
    <n v="286.75"/>
    <s v="USD"/>
    <n v="0"/>
    <s v="USD"/>
    <n v="12718.37"/>
    <s v="TRY"/>
    <n v="12718.37"/>
    <s v="TRY"/>
    <n v="1000005397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s v="971e8045"/>
    <d v="2026-03-26T00:00:00"/>
    <x v="515"/>
    <s v="Q1"/>
    <x v="2"/>
    <x v="2"/>
    <s v="Kapalı"/>
    <s v="CAN TÜTÜN MAMULLERİ İNŞAAT VE SANAYİ TİCARET A.Ş."/>
    <s v="EH.06.001"/>
    <s v="EnRoute Panorama - Hosting Hizmeti"/>
    <s v="Univera - JTI"/>
    <x v="13"/>
    <s v="Enroute"/>
    <s v="Enroute"/>
    <n v="286.75"/>
    <s v="USD"/>
    <n v="1"/>
    <s v="Yıl"/>
    <n v="286.75"/>
    <s v="USD"/>
    <n v="0"/>
    <s v="USD"/>
    <n v="12718.37"/>
    <s v="TRY"/>
    <n v="12718.37"/>
    <s v="TRY"/>
    <n v="1000005380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n v="70750853"/>
    <d v="2026-03-26T00:00:00"/>
    <x v="515"/>
    <s v="Q1"/>
    <x v="2"/>
    <x v="2"/>
    <s v="Kapalı"/>
    <s v="ÇELİKKOL TURİZM GIDA MAD.SAN VE TİC. LTD. ŞTİ."/>
    <s v="EH.06.001"/>
    <s v="EnRoute Panorama - Hosting Hizmeti"/>
    <s v="Univera - JTI"/>
    <x v="13"/>
    <s v="Enroute"/>
    <s v="Enroute"/>
    <n v="286.75"/>
    <s v="USD"/>
    <n v="1"/>
    <s v="Yıl"/>
    <n v="286.75"/>
    <s v="USD"/>
    <n v="0"/>
    <s v="USD"/>
    <n v="12718.37"/>
    <s v="TRY"/>
    <n v="12718.37"/>
    <s v="TRY"/>
    <n v="1000005381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s v="352e0869"/>
    <d v="2026-03-26T00:00:00"/>
    <x v="515"/>
    <s v="Q1"/>
    <x v="2"/>
    <x v="2"/>
    <s v="Kapalı"/>
    <s v="DOYURAN GIDA A.Ş."/>
    <s v="EH.06.001"/>
    <s v="EnRoute Panorama - Hosting Hizmeti"/>
    <s v="Univera - JTI"/>
    <x v="13"/>
    <s v="Enroute"/>
    <s v="Enroute"/>
    <n v="286.75"/>
    <s v="TRY"/>
    <n v="1"/>
    <s v="Yıl"/>
    <n v="286.75"/>
    <s v="TRY"/>
    <n v="0"/>
    <s v="TRY"/>
    <n v="286.75"/>
    <s v="TRY"/>
    <n v="286.75"/>
    <s v="TRY"/>
    <n v="1000005364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s v="ecb96d9c"/>
    <d v="2026-03-26T00:00:00"/>
    <x v="515"/>
    <s v="Q1"/>
    <x v="2"/>
    <x v="2"/>
    <s v="Kapalı"/>
    <s v="DÜNYA MEŞRUBAT GIDA İNŞ.TURİZM PAZ. SAN. VE TİC. LTD. ŞTİ."/>
    <s v="EH.06.001"/>
    <s v="EnRoute Panorama - Hosting Hizmeti"/>
    <s v="Univera - JTI"/>
    <x v="13"/>
    <s v="Enroute"/>
    <s v="Enroute"/>
    <n v="286.75"/>
    <s v="USD"/>
    <n v="5"/>
    <s v="Yıl"/>
    <n v="1433.75"/>
    <s v="USD"/>
    <n v="0"/>
    <s v="USD"/>
    <n v="63591.83"/>
    <s v="TRY"/>
    <n v="63591.83"/>
    <s v="TRY"/>
    <n v="1000005399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s v="113cac05"/>
    <d v="2026-03-26T00:00:00"/>
    <x v="515"/>
    <s v="Q1"/>
    <x v="2"/>
    <x v="2"/>
    <s v="Kapalı"/>
    <s v="FLAŞ TURİZM İNŞAAT TAAHHÜT TİC. LTD. ŞTİ."/>
    <s v="EH.06.001"/>
    <s v="EnRoute Panorama - Hosting Hizmeti"/>
    <s v="Univera - JTI"/>
    <x v="13"/>
    <s v="Enroute"/>
    <s v="Enroute"/>
    <n v="286.75"/>
    <s v="USD"/>
    <n v="2"/>
    <s v="Yıl"/>
    <n v="573.5"/>
    <s v="USD"/>
    <n v="0"/>
    <s v="USD"/>
    <n v="25436.73"/>
    <s v="TRY"/>
    <n v="25436.73"/>
    <s v="TRY"/>
    <n v="1000005383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s v="0793a138"/>
    <d v="2026-03-26T00:00:00"/>
    <x v="515"/>
    <s v="Q1"/>
    <x v="2"/>
    <x v="2"/>
    <s v="Kapalı"/>
    <s v="KALPAKÇIOĞLU GIDA SAN. VE TİC. LTD. ŞTİ."/>
    <s v="EH.06.001"/>
    <s v="EnRoute Panorama - Hosting Hizmeti"/>
    <s v="Univera - JTI"/>
    <x v="13"/>
    <s v="Enroute"/>
    <s v="Enroute"/>
    <n v="286.75"/>
    <s v="USD"/>
    <n v="2"/>
    <s v="Yıl"/>
    <n v="573.5"/>
    <s v="USD"/>
    <n v="0"/>
    <s v="USD"/>
    <n v="25436.73"/>
    <s v="TRY"/>
    <n v="25436.73"/>
    <s v="TRY"/>
    <n v="1000005382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s v="9534dc34"/>
    <d v="2026-03-26T00:00:00"/>
    <x v="515"/>
    <s v="Q1"/>
    <x v="2"/>
    <x v="2"/>
    <s v="Kapalı"/>
    <s v="KILKIŞLI MEŞ. TEK. MAM. GIDA MAD. SAN. TİC. LTD. ŞTİ."/>
    <s v="EH.06.001"/>
    <s v="EnRoute Panorama - Hosting Hizmeti"/>
    <s v="Univera - JTI"/>
    <x v="13"/>
    <s v="Enroute"/>
    <s v="Enroute"/>
    <n v="286.75"/>
    <s v="USD"/>
    <n v="1"/>
    <s v="Yıl"/>
    <n v="286.75"/>
    <s v="USD"/>
    <n v="0"/>
    <s v="USD"/>
    <n v="12718.37"/>
    <s v="TRY"/>
    <n v="12718.37"/>
    <s v="TRY"/>
    <n v="1000005366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s v="a0db430f"/>
    <d v="2026-03-26T00:00:00"/>
    <x v="515"/>
    <s v="Q1"/>
    <x v="2"/>
    <x v="2"/>
    <s v="Kapalı"/>
    <s v="KOPUZ GIDA TİC. A.Ş."/>
    <s v="EH.06.001"/>
    <s v="EnRoute Panorama - Hosting Hizmeti"/>
    <s v="Univera - JTI"/>
    <x v="13"/>
    <s v="Enroute"/>
    <s v="Enroute"/>
    <n v="286.75"/>
    <s v="USD"/>
    <n v="11"/>
    <s v="Yıl"/>
    <n v="3154.25"/>
    <s v="USD"/>
    <n v="0"/>
    <s v="USD"/>
    <n v="139902.03"/>
    <s v="TRY"/>
    <n v="139902.03"/>
    <s v="TRY"/>
    <n v="1000005384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s v="ef8170a6"/>
    <d v="2026-03-26T00:00:00"/>
    <x v="515"/>
    <s v="Q1"/>
    <x v="2"/>
    <x v="2"/>
    <s v="Kapalı"/>
    <s v="ONGUN EMGİN GIDA DAĞ. PAZ. TUR.SAN. TİC. LTD. ŞTİ."/>
    <s v="EH.06.001"/>
    <s v="EnRoute Panorama - Hosting Hizmeti"/>
    <s v="Univera - JTI"/>
    <x v="13"/>
    <s v="Enroute"/>
    <s v="Enroute"/>
    <n v="286.75"/>
    <s v="USD"/>
    <n v="7"/>
    <s v="Yıl"/>
    <n v="2007.25"/>
    <s v="USD"/>
    <n v="0"/>
    <s v="USD"/>
    <n v="89028.56"/>
    <s v="TRY"/>
    <n v="89028.56"/>
    <s v="TRY"/>
    <n v="1000005367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s v="19d38fae"/>
    <d v="2026-03-26T00:00:00"/>
    <x v="515"/>
    <s v="Q1"/>
    <x v="2"/>
    <x v="2"/>
    <s v="Kapalı"/>
    <s v="ÖZCİHAN GIDA İNŞAAT TARIM NAKLİYE ENERJİ TURİZM MAD. PAZ. VE SAN. LTD. ŞTİ."/>
    <s v="EH.06.001"/>
    <s v="EnRoute Panorama - Hosting Hizmeti"/>
    <s v="Univera - JTI"/>
    <x v="13"/>
    <s v="Enroute"/>
    <s v="Enroute"/>
    <n v="286.75"/>
    <s v="USD"/>
    <n v="2"/>
    <s v="Yıl"/>
    <n v="573.5"/>
    <s v="USD"/>
    <n v="0"/>
    <s v="USD"/>
    <n v="25436.73"/>
    <s v="TRY"/>
    <n v="25436.73"/>
    <s v="TRY"/>
    <n v="1000005386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s v="69bb1909"/>
    <d v="2026-03-26T00:00:00"/>
    <x v="515"/>
    <s v="Q1"/>
    <x v="2"/>
    <x v="2"/>
    <s v="Kapalı"/>
    <s v="Özçelik Meşrubat ve Gıda Mad.Tic.Paz.A.Ş."/>
    <s v="EH.06.001"/>
    <s v="EnRoute Panorama - Hosting Hizmeti"/>
    <s v="Univera - JTI"/>
    <x v="13"/>
    <s v="Enroute"/>
    <s v="Enroute"/>
    <n v="286.75"/>
    <s v="USD"/>
    <n v="6"/>
    <s v="Yıl"/>
    <n v="1720.5"/>
    <s v="USD"/>
    <n v="0"/>
    <s v="USD"/>
    <n v="76310.2"/>
    <s v="TRY"/>
    <n v="76310.2"/>
    <s v="TRY"/>
    <n v="1000005368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s v="f1ac641c"/>
    <d v="2026-03-26T00:00:00"/>
    <x v="515"/>
    <s v="Q1"/>
    <x v="2"/>
    <x v="2"/>
    <s v="Kapalı"/>
    <s v="ÖZERLER TİCARET İLHAN ÖZER"/>
    <s v="EH.06.001"/>
    <s v="EnRoute Panorama - Hosting Hizmeti"/>
    <s v="Univera - JTI"/>
    <x v="13"/>
    <s v="Enroute"/>
    <s v="Enroute"/>
    <n v="286.75"/>
    <s v="USD"/>
    <n v="4"/>
    <s v="Yıl"/>
    <n v="1147"/>
    <s v="USD"/>
    <n v="0"/>
    <s v="USD"/>
    <n v="50873.46"/>
    <s v="TRY"/>
    <n v="50873.46"/>
    <s v="TRY"/>
    <n v="1000005387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s v="f141d0d2"/>
    <d v="2026-03-26T00:00:00"/>
    <x v="515"/>
    <s v="Q1"/>
    <x v="2"/>
    <x v="2"/>
    <s v="Kapalı"/>
    <s v="PRAMİT GIDA LOJİSTİK TİCARET TİC. A.Ş."/>
    <s v="EH.06.001"/>
    <s v="EnRoute Panorama - Hosting Hizmeti"/>
    <s v="Univera - JTI"/>
    <x v="13"/>
    <s v="Enroute"/>
    <s v="Enroute"/>
    <n v="286.75"/>
    <s v="USD"/>
    <n v="2"/>
    <s v="Yıl"/>
    <n v="573.5"/>
    <s v="USD"/>
    <n v="0"/>
    <s v="USD"/>
    <n v="25436.73"/>
    <s v="TRY"/>
    <n v="25436.73"/>
    <s v="TRY"/>
    <n v="1000005369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s v="b86fa703"/>
    <d v="2026-03-26T00:00:00"/>
    <x v="515"/>
    <s v="Q1"/>
    <x v="2"/>
    <x v="2"/>
    <s v="Kapalı"/>
    <s v="SAĞIROĞLU TÜTÜN ÜRÜNLERİ ve İNŞAAT TAAHHÜT SAN.TİC.LTD.ŞTİ."/>
    <s v="EH.06.001"/>
    <s v="EnRoute Panorama - Hosting Hizmeti"/>
    <s v="Univera - JTI"/>
    <x v="13"/>
    <s v="Enroute"/>
    <s v="Enroute"/>
    <n v="286.75"/>
    <s v="USD"/>
    <n v="1"/>
    <s v="Yıl"/>
    <n v="286.75"/>
    <s v="USD"/>
    <n v="0"/>
    <s v="USD"/>
    <n v="12718.37"/>
    <s v="TRY"/>
    <n v="12718.37"/>
    <s v="TRY"/>
    <n v="1000005391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s v="06ec59a7"/>
    <d v="2026-03-26T00:00:00"/>
    <x v="515"/>
    <s v="Q1"/>
    <x v="2"/>
    <x v="2"/>
    <s v="Kapalı"/>
    <s v="SAMİ EMGİN DAĞ. PAZ. TUR. TEKS. İNŞ. SAN. TİC. LTD. ŞTİ."/>
    <s v="EH.06.001"/>
    <s v="EnRoute Panorama - Hosting Hizmeti"/>
    <s v="Univera - JTI"/>
    <x v="13"/>
    <s v="Enroute"/>
    <s v="Enroute"/>
    <n v="286.75"/>
    <s v="USD"/>
    <n v="2"/>
    <s v="Yıl"/>
    <n v="573.5"/>
    <s v="USD"/>
    <n v="0"/>
    <s v="USD"/>
    <n v="25436.73"/>
    <s v="TRY"/>
    <n v="25436.73"/>
    <s v="TRY"/>
    <n v="1000005389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s v="ee02af0c"/>
    <d v="2026-03-26T00:00:00"/>
    <x v="515"/>
    <s v="Q1"/>
    <x v="2"/>
    <x v="2"/>
    <s v="Kapalı"/>
    <s v="SEYDİM DAĞ.PAZ.A.Ş."/>
    <s v="EH.06.001"/>
    <s v="EnRoute Panorama - Hosting Hizmeti"/>
    <s v="Univera - JTI"/>
    <x v="24"/>
    <s v="Enroute"/>
    <s v="Enroute"/>
    <n v="286.75"/>
    <s v="USD"/>
    <n v="1"/>
    <s v="Yıl"/>
    <n v="286.75"/>
    <s v="USD"/>
    <n v="0"/>
    <s v="USD"/>
    <n v="12718.37"/>
    <s v="TRY"/>
    <n v="12718.37"/>
    <s v="TRY"/>
    <n v="1000005390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s v="1250a738"/>
    <d v="2026-03-26T00:00:00"/>
    <x v="515"/>
    <s v="Q1"/>
    <x v="2"/>
    <x v="2"/>
    <s v="Kapalı"/>
    <s v="SEYPA GIDA İHTİYAÇ MAD.ÜRETİM.DAĞ.VE TİC. A.Ş."/>
    <s v="EH.06.001"/>
    <s v="EnRoute Panorama - Hosting Hizmeti"/>
    <s v="Univera - JTI"/>
    <x v="13"/>
    <s v="Enroute"/>
    <s v="Enroute"/>
    <n v="286.75"/>
    <s v="TRY"/>
    <n v="2"/>
    <s v="Yıl"/>
    <n v="573.5"/>
    <s v="TRY"/>
    <n v="0"/>
    <s v="TRY"/>
    <n v="573.5"/>
    <s v="TRY"/>
    <n v="573.5"/>
    <s v="TRY"/>
    <n v="1000005392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s v="f8dded16"/>
    <d v="2026-03-26T00:00:00"/>
    <x v="515"/>
    <s v="Q1"/>
    <x v="2"/>
    <x v="2"/>
    <s v="Kapalı"/>
    <s v="SSG DAYANIKLI TÜKETİM MAD. GIDA ÜRÜNLERİ PAZ. SAN. TİC. LTD. ŞTİ."/>
    <s v="EH.06.001"/>
    <s v="EnRoute Panorama - Hosting Hizmeti"/>
    <s v="Univera - JTI"/>
    <x v="13"/>
    <s v="Enroute"/>
    <s v="Enroute"/>
    <n v="286.75"/>
    <s v="USD"/>
    <n v="2"/>
    <s v="Yıl"/>
    <n v="573.5"/>
    <s v="USD"/>
    <n v="0"/>
    <s v="USD"/>
    <n v="25436.73"/>
    <s v="TRY"/>
    <n v="25436.73"/>
    <s v="TRY"/>
    <n v="1000005393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s v="ff220ebe"/>
    <d v="2026-03-26T00:00:00"/>
    <x v="515"/>
    <s v="Q1"/>
    <x v="2"/>
    <x v="2"/>
    <s v="Kapalı"/>
    <s v="ŞEKERCİ GIDA TEMİZLİK ÜRÜN. PAZ. VE DAĞ. LTD. ŞTİ."/>
    <s v="EH.06.001"/>
    <s v="EnRoute Panorama - Hosting Hizmeti"/>
    <s v="Univera - JTI"/>
    <x v="13"/>
    <s v="Enroute"/>
    <s v="Enroute"/>
    <n v="286.75"/>
    <s v="USD"/>
    <n v="10"/>
    <s v="Yıl"/>
    <n v="2867.5"/>
    <s v="USD"/>
    <n v="0"/>
    <s v="USD"/>
    <n v="127183.66"/>
    <s v="TRY"/>
    <n v="127183.66"/>
    <s v="TRY"/>
    <n v="1000005394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s v="b0ff052c"/>
    <d v="2026-03-26T00:00:00"/>
    <x v="515"/>
    <s v="Q1"/>
    <x v="2"/>
    <x v="2"/>
    <s v="Kapalı"/>
    <s v="YILDIRIMLAR GRUP İHTİYAÇ VE GIDA MAD. TURİZM A.Ş"/>
    <s v="EH.06.001"/>
    <s v="EnRoute Panorama - Hosting Hizmeti"/>
    <s v="Univera - JTI"/>
    <x v="13"/>
    <s v="Enroute"/>
    <s v="Enroute"/>
    <n v="286.75"/>
    <s v="USD"/>
    <n v="2"/>
    <s v="Yıl"/>
    <n v="573.5"/>
    <s v="USD"/>
    <n v="0"/>
    <s v="USD"/>
    <n v="25436.73"/>
    <s v="TRY"/>
    <n v="25436.73"/>
    <s v="TRY"/>
    <n v="1000005370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s v="2e41ad39"/>
    <d v="2026-03-26T00:00:00"/>
    <x v="515"/>
    <s v="Q1"/>
    <x v="2"/>
    <x v="2"/>
    <s v="Kapalı"/>
    <s v="YUSUF BEKTAŞ GIDA VE İHTİYAÇ MAD. İLETİŞİM NAKLİYE TİC.VE SAN.LTD.ŞTİ."/>
    <s v="EH.06.001"/>
    <s v="EnRoute Panorama - Hosting Hizmeti"/>
    <s v="Univera - JTI"/>
    <x v="13"/>
    <s v="Enroute"/>
    <s v="Enroute"/>
    <n v="286.75"/>
    <s v="USD"/>
    <n v="7"/>
    <s v="Yıl"/>
    <n v="2007.25"/>
    <s v="USD"/>
    <n v="0"/>
    <s v="USD"/>
    <n v="89028.56"/>
    <s v="TRY"/>
    <n v="89028.56"/>
    <s v="TRY"/>
    <n v="1000005396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s v="c48c223a"/>
    <d v="2026-03-26T00:00:00"/>
    <x v="515"/>
    <s v="Q1"/>
    <x v="2"/>
    <x v="2"/>
    <s v="Kapalı"/>
    <s v="ZÜMRÜT TEKEL ÜRÜNLERİ GIDA PAZ.İNŞ.TAAH.SAN.VE.TİC.LTD ŞTİ"/>
    <s v="EH.06.001"/>
    <s v="EnRoute Panorama - Hosting Hizmeti"/>
    <s v="Univera - JTI"/>
    <x v="13"/>
    <s v="Enroute"/>
    <s v="Enroute"/>
    <n v="286.75"/>
    <s v="USD"/>
    <n v="1"/>
    <s v="Yıl"/>
    <n v="286.75"/>
    <s v="USD"/>
    <n v="0"/>
    <s v="USD"/>
    <n v="12718.37"/>
    <s v="TRY"/>
    <n v="12718.37"/>
    <s v="TRY"/>
    <n v="1000005395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s v="4e882155"/>
    <d v="2026-03-26T00:00:00"/>
    <x v="515"/>
    <s v="Q1"/>
    <x v="2"/>
    <x v="2"/>
    <s v="Kapalı"/>
    <s v="AĞAÇLI OTOMOTİV GIDA TİCARET VE SANAYİ ANONİM ŞİRKETİ"/>
    <s v="EH.03.001"/>
    <s v="EnRoute Panorama - Çağrı Merkezi Hizmeti (MSD)"/>
    <s v="Univera - JTI"/>
    <x v="13"/>
    <s v="Enroute"/>
    <s v="Enroute"/>
    <n v="25649.45"/>
    <s v="TRY"/>
    <n v="15"/>
    <s v="Yıl"/>
    <n v="384741.75"/>
    <s v="TRY"/>
    <n v="0"/>
    <s v="TRY"/>
    <n v="384741.75"/>
    <s v="TRY"/>
    <n v="384741.75"/>
    <s v="TRY"/>
    <n v="1000005363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s v="a4354111"/>
    <d v="2026-03-26T00:00:00"/>
    <x v="515"/>
    <s v="Q1"/>
    <x v="2"/>
    <x v="2"/>
    <s v="Kapalı"/>
    <s v="ALTUN TEMİZLİK TÜTÜN ÜRÜNLERİ PAZARLAMA A .Ş"/>
    <s v="EH.03.001"/>
    <s v="EnRoute Panorama - Çağrı Merkezi Hizmeti (MSD)"/>
    <s v="Univera - JTI"/>
    <x v="13"/>
    <s v="Enroute"/>
    <s v="Enroute"/>
    <n v="25649.4"/>
    <s v="TRY"/>
    <n v="1"/>
    <s v="Yıl"/>
    <n v="25649.4"/>
    <s v="TRY"/>
    <n v="0"/>
    <s v="TRY"/>
    <n v="25649.4"/>
    <s v="TRY"/>
    <n v="25649.4"/>
    <s v="TRY"/>
    <n v="1000005371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s v="31435d62"/>
    <d v="2026-03-26T00:00:00"/>
    <x v="515"/>
    <s v="Q1"/>
    <x v="2"/>
    <x v="2"/>
    <s v="Kapalı"/>
    <s v="ARME DAĞITIM PAZARLAMA SANAYİ VE TİC. A.Ş."/>
    <s v="EH.03.001"/>
    <s v="EnRoute Panorama - Çağrı Merkezi Hizmeti (MSD)"/>
    <s v="Univera - JTI"/>
    <x v="13"/>
    <s v="Enroute"/>
    <s v="Enroute"/>
    <n v="25649.4"/>
    <s v="TRY"/>
    <n v="1"/>
    <s v="Yıl"/>
    <n v="25649.4"/>
    <s v="TRY"/>
    <n v="0"/>
    <s v="TRY"/>
    <n v="25649.4"/>
    <s v="TRY"/>
    <n v="25649.4"/>
    <s v="TRY"/>
    <n v="1000005372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s v="5f16964d"/>
    <d v="2026-03-26T00:00:00"/>
    <x v="515"/>
    <s v="Q1"/>
    <x v="2"/>
    <x v="2"/>
    <s v="Kapalı"/>
    <s v="AYDIN ÜNLÜER TUR.GIDA TİC. VE SAN. A.Ş."/>
    <s v="EH.03.001"/>
    <s v="EnRoute Panorama - Çağrı Merkezi Hizmeti (MSD)"/>
    <s v="Univera - JTI"/>
    <x v="13"/>
    <s v="Enroute"/>
    <s v="Enroute"/>
    <n v="25649.4"/>
    <s v="TRY"/>
    <n v="3"/>
    <s v="Yıl"/>
    <n v="76948.2"/>
    <s v="TRY"/>
    <n v="0"/>
    <s v="TRY"/>
    <n v="76948.2"/>
    <s v="TRY"/>
    <n v="76948.2"/>
    <s v="TRY"/>
    <n v="1000005374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s v="78c4d004"/>
    <d v="2026-03-26T00:00:00"/>
    <x v="515"/>
    <s v="Q1"/>
    <x v="2"/>
    <x v="2"/>
    <s v="Kapalı"/>
    <s v="BAMS GIDA ITRİYAT VE TEKSTİL TİC. VE SAN. LTD. ŞTİ."/>
    <s v="EH.03.001"/>
    <s v="EnRoute Panorama - Çağrı Merkezi Hizmeti (MSD)"/>
    <s v="Univera - JTI"/>
    <x v="13"/>
    <s v="Enroute"/>
    <s v="Enroute"/>
    <n v="25649.4"/>
    <s v="TRY"/>
    <n v="2"/>
    <s v="Yıl"/>
    <n v="51298.8"/>
    <s v="TRY"/>
    <n v="0"/>
    <s v="TRY"/>
    <n v="51298.8"/>
    <s v="TRY"/>
    <n v="51298.8"/>
    <s v="TRY"/>
    <n v="1000005375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s v="3ca44664"/>
    <d v="2026-03-26T00:00:00"/>
    <x v="515"/>
    <s v="Q1"/>
    <x v="2"/>
    <x v="2"/>
    <s v="Kapalı"/>
    <s v="BAYRAKTAR SATIS VE DAGITIM ANONIM SIRKETI"/>
    <s v="EH.03.001"/>
    <s v="EnRoute Panorama - Çağrı Merkezi Hizmeti (MSD)"/>
    <s v="Univera - JTI"/>
    <x v="13"/>
    <s v="Enroute"/>
    <s v="Enroute"/>
    <n v="25649.4"/>
    <s v="TRY"/>
    <n v="2"/>
    <s v="Yıl"/>
    <n v="51298.8"/>
    <s v="TRY"/>
    <n v="0"/>
    <s v="TRY"/>
    <n v="51298.8"/>
    <s v="TRY"/>
    <n v="51298.8"/>
    <s v="TRY"/>
    <n v="1000005376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s v="e1daf139"/>
    <d v="2026-03-26T00:00:00"/>
    <x v="515"/>
    <s v="Q1"/>
    <x v="2"/>
    <x v="2"/>
    <s v="Kapalı"/>
    <s v="BESLER GIDA PAZ. SAN. VE TİC. A.Ş."/>
    <s v="EH.03.001"/>
    <s v="EnRoute Panorama - Çağrı Merkezi Hizmeti (MSD)"/>
    <s v="Univera - JTI"/>
    <x v="13"/>
    <s v="Enroute"/>
    <s v="Enroute"/>
    <n v="25649.4"/>
    <s v="TRY"/>
    <n v="1"/>
    <s v="Yıl"/>
    <n v="25649.4"/>
    <s v="TRY"/>
    <n v="0"/>
    <s v="TRY"/>
    <n v="25649.4"/>
    <s v="TRY"/>
    <n v="25649.4"/>
    <s v="TRY"/>
    <n v="1000005377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s v="38ca9b1f"/>
    <d v="2026-03-26T00:00:00"/>
    <x v="515"/>
    <s v="Q1"/>
    <x v="2"/>
    <x v="2"/>
    <s v="Kapalı"/>
    <s v="BUĞRA MÜH. VE İNŞ. MALZ. İML. İTH. İHR. TİC. SAN. LTD. ŞTİ."/>
    <s v="EH.03.001"/>
    <s v="EnRoute Panorama - Çağrı Merkezi Hizmeti (MSD)"/>
    <s v="Univera - JTI"/>
    <x v="13"/>
    <s v="Enroute"/>
    <s v="Enroute"/>
    <n v="25649.4"/>
    <s v="TRY"/>
    <n v="1"/>
    <s v="Yıl"/>
    <n v="25649.4"/>
    <s v="TRY"/>
    <n v="0"/>
    <s v="TRY"/>
    <n v="25649.4"/>
    <s v="TRY"/>
    <n v="25649.4"/>
    <s v="TRY"/>
    <n v="1000005378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s v="9f139f0e"/>
    <d v="2026-03-26T00:00:00"/>
    <x v="515"/>
    <s v="Q1"/>
    <x v="2"/>
    <x v="2"/>
    <s v="Kapalı"/>
    <s v="BURAY TÜTÜN MAMUL. MEŞR. PAZ. VE DAĞ. TİC. LTD. ŞTİ."/>
    <s v="EH.03.001"/>
    <s v="EnRoute Panorama - Çağrı Merkezi Hizmeti (MSD)"/>
    <s v="Univera - JTI"/>
    <x v="13"/>
    <s v="Enroute"/>
    <s v="Enroute"/>
    <n v="25649.4"/>
    <s v="TRY"/>
    <n v="1"/>
    <s v="Yıl"/>
    <n v="25649.4"/>
    <s v="TRY"/>
    <n v="0"/>
    <s v="TRY"/>
    <n v="25649.4"/>
    <s v="TRY"/>
    <n v="25649.4"/>
    <s v="TRY"/>
    <n v="1000005397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s v="971e8045"/>
    <d v="2026-03-26T00:00:00"/>
    <x v="515"/>
    <s v="Q1"/>
    <x v="2"/>
    <x v="2"/>
    <s v="Kapalı"/>
    <s v="CAN TÜTÜN MAMULLERİ İNŞAAT VE SANAYİ TİCARET A.Ş."/>
    <s v="EH.03.001"/>
    <s v="EnRoute Panorama - Çağrı Merkezi Hizmeti (MSD)"/>
    <s v="Univera - JTI"/>
    <x v="13"/>
    <s v="Enroute"/>
    <s v="Enroute"/>
    <n v="25649.4"/>
    <s v="TRY"/>
    <n v="1"/>
    <s v="Yıl"/>
    <n v="25649.4"/>
    <s v="TRY"/>
    <n v="0"/>
    <s v="TRY"/>
    <n v="25649.4"/>
    <s v="TRY"/>
    <n v="25649.4"/>
    <s v="TRY"/>
    <n v="1000005380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n v="70750853"/>
    <d v="2026-03-26T00:00:00"/>
    <x v="515"/>
    <s v="Q1"/>
    <x v="2"/>
    <x v="2"/>
    <s v="Kapalı"/>
    <s v="ÇELİKKOL TURİZM GIDA MAD.SAN VE TİC. LTD. ŞTİ."/>
    <s v="EH.03.001"/>
    <s v="EnRoute Panorama - Çağrı Merkezi Hizmeti (MSD)"/>
    <s v="Univera - JTI"/>
    <x v="13"/>
    <s v="Enroute"/>
    <s v="Enroute"/>
    <n v="25649.4"/>
    <s v="TRY"/>
    <n v="1"/>
    <s v="Yıl"/>
    <n v="25649.4"/>
    <s v="TRY"/>
    <n v="0"/>
    <s v="TRY"/>
    <n v="25649.4"/>
    <s v="TRY"/>
    <n v="25649.4"/>
    <s v="TRY"/>
    <n v="1000005381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s v="01a51802"/>
    <d v="2026-03-26T00:00:00"/>
    <x v="515"/>
    <s v="Q1"/>
    <x v="2"/>
    <x v="2"/>
    <s v="Kapalı"/>
    <s v="DARDANEL DAĞITIM A.Ş."/>
    <s v="EH.03.001"/>
    <s v="EnRoute Panorama - Çağrı Merkezi Hizmeti (MSD)"/>
    <s v="Univera - Dardanel"/>
    <x v="12"/>
    <s v="Enroute"/>
    <s v="Enroute"/>
    <n v="23711.94"/>
    <s v="TRY"/>
    <n v="59"/>
    <s v="Yıl"/>
    <n v="1399004.46"/>
    <s v="TRY"/>
    <n v="0"/>
    <s v="TRY"/>
    <n v="1399004.46"/>
    <s v="TRY"/>
    <n v="1399004.46"/>
    <s v="TRY"/>
    <n v="1000005398"/>
    <m/>
    <m/>
    <s v="Dardanel"/>
    <s v="Mevcut Müşteri"/>
    <s v="Yenileme"/>
    <s v="Hizmet"/>
    <s v="Çağrı Merkezi"/>
    <s v="Diğer"/>
    <s v="Univera Satış"/>
    <s v="Saha Satış"/>
    <s v="Yurt İçi"/>
    <s v="Türkiye"/>
    <s v="Merkez"/>
  </r>
  <r>
    <s v="352e0869"/>
    <d v="2026-03-26T00:00:00"/>
    <x v="515"/>
    <s v="Q1"/>
    <x v="2"/>
    <x v="2"/>
    <s v="Kapalı"/>
    <s v="DOYURAN GIDA A.Ş."/>
    <s v="EH.03.001"/>
    <s v="EnRoute Panorama - Çağrı Merkezi Hizmeti (MSD)"/>
    <s v="Univera - JTI"/>
    <x v="13"/>
    <s v="Enroute"/>
    <s v="Enroute"/>
    <n v="25649.4"/>
    <s v="TRY"/>
    <n v="1"/>
    <s v="Yıl"/>
    <n v="25649.4"/>
    <s v="TRY"/>
    <n v="0"/>
    <s v="TRY"/>
    <n v="25649.4"/>
    <s v="TRY"/>
    <n v="25649.4"/>
    <s v="TRY"/>
    <n v="1000005364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s v="ecb96d9c"/>
    <d v="2026-03-26T00:00:00"/>
    <x v="515"/>
    <s v="Q1"/>
    <x v="2"/>
    <x v="2"/>
    <s v="Kapalı"/>
    <s v="DÜNYA MEŞRUBAT GIDA İNŞ.TURİZM PAZ. SAN. VE TİC. LTD. ŞTİ."/>
    <s v="EH.03.001"/>
    <s v="EnRoute Panorama - Çağrı Merkezi Hizmeti (MSD)"/>
    <s v="Univera - JTI"/>
    <x v="13"/>
    <s v="Enroute"/>
    <s v="Enroute"/>
    <n v="25649.4"/>
    <s v="TRY"/>
    <n v="5"/>
    <s v="Yıl"/>
    <n v="128247"/>
    <s v="TRY"/>
    <n v="0"/>
    <s v="TRY"/>
    <n v="128247"/>
    <s v="TRY"/>
    <n v="128247"/>
    <s v="TRY"/>
    <n v="1000005399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s v="113cac05"/>
    <d v="2026-03-26T00:00:00"/>
    <x v="515"/>
    <s v="Q1"/>
    <x v="2"/>
    <x v="2"/>
    <s v="Kapalı"/>
    <s v="FLAŞ TURİZM İNŞAAT TAAHHÜT TİC. LTD. ŞTİ."/>
    <s v="EH.03.001"/>
    <s v="EnRoute Panorama - Çağrı Merkezi Hizmeti (MSD)"/>
    <s v="Univera - JTI"/>
    <x v="13"/>
    <s v="Enroute"/>
    <s v="Enroute"/>
    <n v="25649.4"/>
    <s v="TRY"/>
    <n v="2"/>
    <s v="Yıl"/>
    <n v="51298.8"/>
    <s v="TRY"/>
    <n v="0"/>
    <s v="TRY"/>
    <n v="51298.8"/>
    <s v="TRY"/>
    <n v="51298.8"/>
    <s v="TRY"/>
    <n v="1000005383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s v="0793a138"/>
    <d v="2026-03-26T00:00:00"/>
    <x v="515"/>
    <s v="Q1"/>
    <x v="2"/>
    <x v="2"/>
    <s v="Kapalı"/>
    <s v="KALPAKÇIOĞLU GIDA SAN. VE TİC. LTD. ŞTİ."/>
    <s v="EH.03.001"/>
    <s v="EnRoute Panorama - Çağrı Merkezi Hizmeti (MSD)"/>
    <s v="Univera - JTI"/>
    <x v="13"/>
    <s v="Enroute"/>
    <s v="Enroute"/>
    <n v="25649.4"/>
    <s v="TRY"/>
    <n v="2"/>
    <s v="Yıl"/>
    <n v="51298.8"/>
    <s v="TRY"/>
    <n v="0"/>
    <s v="TRY"/>
    <n v="51298.8"/>
    <s v="TRY"/>
    <n v="51298.8"/>
    <s v="TRY"/>
    <n v="1000005382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s v="9534dc34"/>
    <d v="2026-03-26T00:00:00"/>
    <x v="515"/>
    <s v="Q1"/>
    <x v="2"/>
    <x v="2"/>
    <s v="Kapalı"/>
    <s v="KILKIŞLI MEŞ. TEK. MAM. GIDA MAD. SAN. TİC. LTD. ŞTİ."/>
    <s v="EH.03.001"/>
    <s v="EnRoute Panorama - Çağrı Merkezi Hizmeti (MSD)"/>
    <s v="Univera - JTI"/>
    <x v="13"/>
    <s v="Enroute"/>
    <s v="Enroute"/>
    <n v="25649.4"/>
    <s v="TRY"/>
    <n v="1"/>
    <s v="Yıl"/>
    <n v="25649.4"/>
    <s v="TRY"/>
    <n v="0"/>
    <s v="TRY"/>
    <n v="25649.4"/>
    <s v="TRY"/>
    <n v="25649.4"/>
    <s v="TRY"/>
    <n v="1000005366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s v="a0db430f"/>
    <d v="2026-03-26T00:00:00"/>
    <x v="515"/>
    <s v="Q1"/>
    <x v="2"/>
    <x v="2"/>
    <s v="Kapalı"/>
    <s v="KOPUZ GIDA TİC. A.Ş."/>
    <s v="EH.03.001"/>
    <s v="EnRoute Panorama - Çağrı Merkezi Hizmeti (MSD)"/>
    <s v="Univera - JTI"/>
    <x v="13"/>
    <s v="Enroute"/>
    <s v="Enroute"/>
    <n v="25649.4"/>
    <s v="TRY"/>
    <n v="11"/>
    <s v="Yıl"/>
    <n v="282143.40000000002"/>
    <s v="TRY"/>
    <n v="0"/>
    <s v="TRY"/>
    <n v="282143.40000000002"/>
    <s v="TRY"/>
    <n v="282143.40000000002"/>
    <s v="TRY"/>
    <n v="1000005384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s v="ef8170a6"/>
    <d v="2026-03-26T00:00:00"/>
    <x v="515"/>
    <s v="Q1"/>
    <x v="2"/>
    <x v="2"/>
    <s v="Kapalı"/>
    <s v="ONGUN EMGİN GIDA DAĞ. PAZ. TUR.SAN. TİC. LTD. ŞTİ."/>
    <s v="EH.03.001"/>
    <s v="EnRoute Panorama - Çağrı Merkezi Hizmeti (MSD)"/>
    <s v="Univera - JTI"/>
    <x v="13"/>
    <s v="Enroute"/>
    <s v="Enroute"/>
    <n v="25649.4"/>
    <s v="TRY"/>
    <n v="7"/>
    <s v="Yıl"/>
    <n v="179545.8"/>
    <s v="TRY"/>
    <n v="0"/>
    <s v="TRY"/>
    <n v="179545.8"/>
    <s v="TRY"/>
    <n v="179545.8"/>
    <s v="TRY"/>
    <n v="1000005367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s v="19d38fae"/>
    <d v="2026-03-26T00:00:00"/>
    <x v="515"/>
    <s v="Q1"/>
    <x v="2"/>
    <x v="2"/>
    <s v="Kapalı"/>
    <s v="ÖZCİHAN GIDA İNŞAAT TARIM NAKLİYE ENERJİ TURİZM MAD. PAZ. VE SAN. LTD. ŞTİ."/>
    <s v="EH.03.001"/>
    <s v="EnRoute Panorama - Çağrı Merkezi Hizmeti (MSD)"/>
    <s v="Univera - JTI"/>
    <x v="13"/>
    <s v="Enroute"/>
    <s v="Enroute"/>
    <n v="25649.4"/>
    <s v="TRY"/>
    <n v="2"/>
    <s v="Yıl"/>
    <n v="51298.8"/>
    <s v="TRY"/>
    <n v="0"/>
    <s v="TRY"/>
    <n v="51298.8"/>
    <s v="TRY"/>
    <n v="51298.8"/>
    <s v="TRY"/>
    <n v="1000005386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s v="69bb1909"/>
    <d v="2026-03-26T00:00:00"/>
    <x v="515"/>
    <s v="Q1"/>
    <x v="2"/>
    <x v="2"/>
    <s v="Kapalı"/>
    <s v="Özçelik Meşrubat ve Gıda Mad.Tic.Paz.A.Ş."/>
    <s v="EH.03.001"/>
    <s v="EnRoute Panorama - Çağrı Merkezi Hizmeti (MSD)"/>
    <s v="Univera - JTI"/>
    <x v="13"/>
    <s v="Enroute"/>
    <s v="Enroute"/>
    <n v="25649.4"/>
    <s v="TRY"/>
    <n v="6"/>
    <s v="Yıl"/>
    <n v="153896.4"/>
    <s v="TRY"/>
    <n v="0"/>
    <s v="TRY"/>
    <n v="153896.4"/>
    <s v="TRY"/>
    <n v="153896.4"/>
    <s v="TRY"/>
    <n v="1000005368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s v="f1ac641c"/>
    <d v="2026-03-26T00:00:00"/>
    <x v="515"/>
    <s v="Q1"/>
    <x v="2"/>
    <x v="2"/>
    <s v="Kapalı"/>
    <s v="ÖZERLER TİCARET İLHAN ÖZER"/>
    <s v="EH.03.001"/>
    <s v="EnRoute Panorama - Çağrı Merkezi Hizmeti (MSD)"/>
    <s v="Univera - JTI"/>
    <x v="13"/>
    <s v="Enroute"/>
    <s v="Enroute"/>
    <n v="25649.4"/>
    <s v="TRY"/>
    <n v="4"/>
    <s v="Yıl"/>
    <n v="102597.6"/>
    <s v="TRY"/>
    <n v="0"/>
    <s v="TRY"/>
    <n v="102597.6"/>
    <s v="TRY"/>
    <n v="102597.6"/>
    <s v="TRY"/>
    <n v="1000005387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s v="f141d0d2"/>
    <d v="2026-03-26T00:00:00"/>
    <x v="515"/>
    <s v="Q1"/>
    <x v="2"/>
    <x v="2"/>
    <s v="Kapalı"/>
    <s v="PRAMİT GIDA LOJİSTİK TİCARET TİC. A.Ş."/>
    <s v="EH.03.001"/>
    <s v="EnRoute Panorama - Çağrı Merkezi Hizmeti (MSD)"/>
    <s v="Univera - JTI"/>
    <x v="13"/>
    <s v="Enroute"/>
    <s v="Enroute"/>
    <n v="25649.4"/>
    <s v="TRY"/>
    <n v="2"/>
    <s v="Yıl"/>
    <n v="51298.8"/>
    <s v="TRY"/>
    <n v="0"/>
    <s v="TRY"/>
    <n v="51298.8"/>
    <s v="TRY"/>
    <n v="51298.8"/>
    <s v="TRY"/>
    <n v="1000005369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s v="b86fa703"/>
    <d v="2026-03-26T00:00:00"/>
    <x v="515"/>
    <s v="Q1"/>
    <x v="2"/>
    <x v="2"/>
    <s v="Kapalı"/>
    <s v="SAĞIROĞLU TÜTÜN ÜRÜNLERİ ve İNŞAAT TAAHHÜT SAN.TİC.LTD.ŞTİ."/>
    <s v="EH.03.001"/>
    <s v="EnRoute Panorama - Çağrı Merkezi Hizmeti (MSD)"/>
    <s v="Univera - JTI"/>
    <x v="13"/>
    <s v="Enroute"/>
    <s v="Enroute"/>
    <n v="25649.4"/>
    <s v="TRY"/>
    <n v="1"/>
    <s v="Yıl"/>
    <n v="25649.4"/>
    <s v="TRY"/>
    <n v="0"/>
    <s v="TRY"/>
    <n v="25649.4"/>
    <s v="TRY"/>
    <n v="25649.4"/>
    <s v="TRY"/>
    <n v="1000005391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s v="06ec59a7"/>
    <d v="2026-03-26T00:00:00"/>
    <x v="515"/>
    <s v="Q1"/>
    <x v="2"/>
    <x v="2"/>
    <s v="Kapalı"/>
    <s v="SAMİ EMGİN DAĞ. PAZ. TUR. TEKS. İNŞ. SAN. TİC. LTD. ŞTİ."/>
    <s v="EH.03.001"/>
    <s v="EnRoute Panorama - Çağrı Merkezi Hizmeti (MSD)"/>
    <s v="Univera - JTI"/>
    <x v="13"/>
    <s v="Enroute"/>
    <s v="Enroute"/>
    <n v="25649.4"/>
    <s v="TRY"/>
    <n v="2"/>
    <s v="Yıl"/>
    <n v="51298.8"/>
    <s v="TRY"/>
    <n v="0"/>
    <s v="TRY"/>
    <n v="51298.8"/>
    <s v="TRY"/>
    <n v="51298.8"/>
    <s v="TRY"/>
    <n v="1000005389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s v="ee02af0c"/>
    <d v="2026-03-26T00:00:00"/>
    <x v="515"/>
    <s v="Q1"/>
    <x v="2"/>
    <x v="2"/>
    <s v="Kapalı"/>
    <s v="SEYDİM DAĞ.PAZ.A.Ş."/>
    <s v="EH.03.001"/>
    <s v="EnRoute Panorama - Çağrı Merkezi Hizmeti (MSD)"/>
    <s v="Univera - JTI"/>
    <x v="24"/>
    <s v="Enroute"/>
    <s v="Enroute"/>
    <n v="25649.4"/>
    <s v="TRY"/>
    <n v="1"/>
    <s v="Yıl"/>
    <n v="25649.4"/>
    <s v="TRY"/>
    <n v="0"/>
    <s v="TRY"/>
    <n v="25649.4"/>
    <s v="TRY"/>
    <n v="25649.4"/>
    <s v="TRY"/>
    <n v="1000005390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s v="1250a738"/>
    <d v="2026-03-26T00:00:00"/>
    <x v="515"/>
    <s v="Q1"/>
    <x v="2"/>
    <x v="2"/>
    <s v="Kapalı"/>
    <s v="SEYPA GIDA İHTİYAÇ MAD.ÜRETİM.DAĞ.VE TİC. A.Ş."/>
    <s v="EH.03.001"/>
    <s v="EnRoute Panorama - Çağrı Merkezi Hizmeti (MSD)"/>
    <s v="Univera - JTI"/>
    <x v="13"/>
    <s v="Enroute"/>
    <s v="Enroute"/>
    <n v="25649.4"/>
    <s v="TRY"/>
    <n v="2"/>
    <s v="Yıl"/>
    <n v="51298.8"/>
    <s v="TRY"/>
    <n v="0"/>
    <s v="TRY"/>
    <n v="51298.8"/>
    <s v="TRY"/>
    <n v="51298.8"/>
    <s v="TRY"/>
    <n v="1000005392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s v="f8dded16"/>
    <d v="2026-03-26T00:00:00"/>
    <x v="515"/>
    <s v="Q1"/>
    <x v="2"/>
    <x v="2"/>
    <s v="Kapalı"/>
    <s v="SSG DAYANIKLI TÜKETİM MAD. GIDA ÜRÜNLERİ PAZ. SAN. TİC. LTD. ŞTİ."/>
    <s v="EH.03.001"/>
    <s v="EnRoute Panorama - Çağrı Merkezi Hizmeti (MSD)"/>
    <s v="Univera - JTI"/>
    <x v="13"/>
    <s v="Enroute"/>
    <s v="Enroute"/>
    <n v="25649.4"/>
    <s v="TRY"/>
    <n v="2"/>
    <s v="Yıl"/>
    <n v="51298.8"/>
    <s v="TRY"/>
    <n v="0"/>
    <s v="TRY"/>
    <n v="51298.8"/>
    <s v="TRY"/>
    <n v="51298.8"/>
    <s v="TRY"/>
    <n v="1000005393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s v="ff220ebe"/>
    <d v="2026-03-26T00:00:00"/>
    <x v="515"/>
    <s v="Q1"/>
    <x v="2"/>
    <x v="2"/>
    <s v="Kapalı"/>
    <s v="ŞEKERCİ GIDA TEMİZLİK ÜRÜN. PAZ. VE DAĞ. LTD. ŞTİ."/>
    <s v="EH.03.001"/>
    <s v="EnRoute Panorama - Çağrı Merkezi Hizmeti (MSD)"/>
    <s v="Univera - JTI"/>
    <x v="13"/>
    <s v="Enroute"/>
    <s v="Enroute"/>
    <n v="25649.4"/>
    <s v="TRY"/>
    <n v="10"/>
    <s v="Yıl"/>
    <n v="256494"/>
    <s v="TRY"/>
    <n v="0"/>
    <s v="TRY"/>
    <n v="256494"/>
    <s v="TRY"/>
    <n v="256494"/>
    <s v="TRY"/>
    <n v="1000005394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s v="b0ff052c"/>
    <d v="2026-03-26T00:00:00"/>
    <x v="515"/>
    <s v="Q1"/>
    <x v="2"/>
    <x v="2"/>
    <s v="Kapalı"/>
    <s v="YILDIRIMLAR GRUP İHTİYAÇ VE GIDA MAD. TURİZM A.Ş"/>
    <s v="EH.03.001"/>
    <s v="EnRoute Panorama - Çağrı Merkezi Hizmeti (MSD)"/>
    <s v="Univera - JTI"/>
    <x v="13"/>
    <s v="Enroute"/>
    <s v="Enroute"/>
    <n v="25649.4"/>
    <s v="TRY"/>
    <n v="2"/>
    <s v="Yıl"/>
    <n v="51298.8"/>
    <s v="TRY"/>
    <n v="0"/>
    <s v="TRY"/>
    <n v="51298.8"/>
    <s v="TRY"/>
    <n v="51298.8"/>
    <s v="TRY"/>
    <n v="1000005370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s v="2e41ad39"/>
    <d v="2026-03-26T00:00:00"/>
    <x v="515"/>
    <s v="Q1"/>
    <x v="2"/>
    <x v="2"/>
    <s v="Kapalı"/>
    <s v="YUSUF BEKTAŞ GIDA VE İHTİYAÇ MAD. İLETİŞİM NAKLİYE TİC.VE SAN.LTD.ŞTİ."/>
    <s v="EH.03.001"/>
    <s v="EnRoute Panorama - Çağrı Merkezi Hizmeti (MSD)"/>
    <s v="Univera - JTI"/>
    <x v="13"/>
    <s v="Enroute"/>
    <s v="Enroute"/>
    <n v="25649.4"/>
    <s v="TRY"/>
    <n v="7"/>
    <s v="Yıl"/>
    <n v="179545.8"/>
    <s v="TRY"/>
    <n v="0"/>
    <s v="TRY"/>
    <n v="179545.8"/>
    <s v="TRY"/>
    <n v="179545.8"/>
    <s v="TRY"/>
    <n v="1000005396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s v="c48c223a"/>
    <d v="2026-03-26T00:00:00"/>
    <x v="515"/>
    <s v="Q1"/>
    <x v="2"/>
    <x v="2"/>
    <s v="Kapalı"/>
    <s v="ZÜMRÜT TEKEL ÜRÜNLERİ GIDA PAZ.İNŞ.TAAH.SAN.VE.TİC.LTD ŞTİ"/>
    <s v="EH.03.001"/>
    <s v="EnRoute Panorama - Çağrı Merkezi Hizmeti (MSD)"/>
    <s v="Univera - JTI"/>
    <x v="13"/>
    <s v="Enroute"/>
    <s v="Enroute"/>
    <n v="25649.4"/>
    <s v="TRY"/>
    <n v="1"/>
    <s v="Yıl"/>
    <n v="25649.4"/>
    <s v="TRY"/>
    <n v="0"/>
    <s v="TRY"/>
    <n v="25649.4"/>
    <s v="TRY"/>
    <n v="25649.4"/>
    <s v="TRY"/>
    <n v="1000005395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s v="d746c0a0"/>
    <d v="2026-03-27T00:00:00"/>
    <x v="516"/>
    <s v="Q1"/>
    <x v="2"/>
    <x v="2"/>
    <s v="Kapalı"/>
    <s v="FURKAN MEŞRUBAT VE GIDA PAZARLAMA"/>
    <s v="UH.01.002"/>
    <s v="Unidox Kontör"/>
    <s v="Univera Kontör Satışı"/>
    <x v="23"/>
    <s v="E-Dönüşüm"/>
    <s v="Unidox"/>
    <n v="8.34"/>
    <s v="TRY"/>
    <n v="2000"/>
    <s v="Adet"/>
    <n v="16680"/>
    <s v="TRY"/>
    <n v="9"/>
    <s v="TRY"/>
    <n v="16671"/>
    <s v="TRY"/>
    <n v="16671"/>
    <s v="TRY"/>
    <n v="1000005413"/>
    <m/>
    <m/>
    <s v="Furkan Meşrubat"/>
    <s v="Mevcut Müşteri"/>
    <s v="Yeni Satış"/>
    <s v="Kontor"/>
    <s v="Kontor Satışı"/>
    <s v="Diğer"/>
    <s v="Kanal Satış"/>
    <s v="Kanal Satış"/>
    <s v="Yurt İçi"/>
    <s v="Türkiye"/>
    <s v="Merkez"/>
  </r>
  <r>
    <s v="f7b299b0"/>
    <d v="2026-03-27T00:00:00"/>
    <x v="516"/>
    <s v="Q1"/>
    <x v="2"/>
    <x v="2"/>
    <s v="Kapalı"/>
    <s v="EFES VITANTA MOLDOVA BREWERY S.A"/>
    <s v="QH.02.001"/>
    <s v="Quest Panorama - Yazılım Bakımı, Yaşatma ve Merkezi Destek Hizmeti"/>
    <s v="Univera - Efes Moldova"/>
    <x v="19"/>
    <s v="Quest"/>
    <s v="Quest"/>
    <n v="2052"/>
    <s v="USD"/>
    <n v="1"/>
    <s v="Yıl"/>
    <n v="2052"/>
    <s v="USD"/>
    <n v="0"/>
    <s v="USD"/>
    <n v="91013.38"/>
    <s v="TRY"/>
    <n v="91013.38"/>
    <s v="TRY"/>
    <n v="1000005421"/>
    <m/>
    <m/>
    <s v="Efes International"/>
    <s v="Mevcut Müşteri"/>
    <s v="Yenileme"/>
    <s v="Hizmet"/>
    <s v="Bakım ve Destek Hizmeti"/>
    <s v="Diğer"/>
    <s v="Univera Satış"/>
    <s v="Saha Satış"/>
    <s v="Yurt Dışı"/>
    <s v="Moldova"/>
    <s v="Merkez"/>
  </r>
  <r>
    <s v="f7b299b0"/>
    <d v="2026-03-27T00:00:00"/>
    <x v="516"/>
    <s v="Q1"/>
    <x v="2"/>
    <x v="2"/>
    <s v="Kapalı"/>
    <s v="EFES VITANTA MOLDOVA BREWERY S.A"/>
    <s v="EH.02.001"/>
    <s v="EnRoute Panorama - Yazılım Bakımı, Yaşatma ve Merkezi Destek Hizmeti"/>
    <s v="Univera - Efes Moldova"/>
    <x v="19"/>
    <s v="Enroute"/>
    <s v="Enroute"/>
    <n v="3811.85"/>
    <s v="USD"/>
    <n v="1"/>
    <s v="Yıl"/>
    <n v="3811.85"/>
    <s v="USD"/>
    <n v="0"/>
    <s v="USD"/>
    <n v="169068.89"/>
    <s v="TRY"/>
    <n v="169068.89"/>
    <s v="TRY"/>
    <n v="1000005421"/>
    <m/>
    <m/>
    <s v="Efes International"/>
    <s v="Mevcut Müşteri"/>
    <s v="Yenileme"/>
    <s v="Hizmet"/>
    <s v="Bakım ve Destek Hizmeti"/>
    <s v="Diğer"/>
    <s v="Univera Satış"/>
    <s v="Saha Satış"/>
    <s v="Yurt Dışı"/>
    <s v="Moldova"/>
    <s v="Merkez"/>
  </r>
  <r>
    <n v="29406395"/>
    <d v="2026-03-27T00:00:00"/>
    <x v="516"/>
    <s v="Q1"/>
    <x v="2"/>
    <x v="2"/>
    <s v="Kapalı"/>
    <s v="KARADENİZ KARDEŞLER GIDA SAN.VE TİC. A.Ş."/>
    <n v="500001765"/>
    <s v="EnRoute Pan.Dağıtım Kan.(Bayi/Şb) Lis PX"/>
    <s v="Univera - Kebir Süt"/>
    <x v="13"/>
    <s v="Enroute"/>
    <s v="Enroute"/>
    <n v="63375"/>
    <s v="TRY"/>
    <n v="1"/>
    <s v="Adet"/>
    <n v="63375"/>
    <s v="TRY"/>
    <n v="0"/>
    <s v="TRY"/>
    <n v="63375"/>
    <s v="TRY"/>
    <n v="63375"/>
    <s v="TRY"/>
    <n v="1000005418"/>
    <m/>
    <m/>
    <s v="Kebir Süt"/>
    <s v="Mevcut Müşteri"/>
    <s v="Yeni Satış"/>
    <s v="Lisans"/>
    <s v="Lisans Satışı"/>
    <s v="Diğer"/>
    <s v="Univera Satış"/>
    <s v="Saha Satış"/>
    <s v="Yurt İçi"/>
    <s v="Türkiye"/>
    <s v="Merkez"/>
  </r>
  <r>
    <s v="305c3107"/>
    <d v="2026-03-30T00:00:00"/>
    <x v="517"/>
    <s v="Q1"/>
    <x v="2"/>
    <x v="2"/>
    <s v="Kapalı"/>
    <s v="MATRIKS BİLGİSAYAR SİSTEMLERİ LTD.ŞTİ"/>
    <s v="WPH.02.001"/>
    <s v="WebPlus Yazılım Bakımı Hizmeti"/>
    <s v="Univera - Kanal"/>
    <x v="21"/>
    <s v="Enroute"/>
    <s v="Webplus"/>
    <n v="13000"/>
    <s v="TRY"/>
    <n v="1"/>
    <s v="Yıl"/>
    <n v="13000"/>
    <s v="TRY"/>
    <n v="0"/>
    <s v="TRY"/>
    <n v="13000"/>
    <s v="TRY"/>
    <n v="13000"/>
    <s v="TRY"/>
    <n v="1000005432"/>
    <m/>
    <m/>
    <s v="Matriks"/>
    <s v="Mevcut Müşteri"/>
    <s v="Yenileme"/>
    <s v="Hizmet"/>
    <s v="Bakım ve Destek Hizmeti"/>
    <s v="Diğer"/>
    <s v="Kanal Satış"/>
    <s v="Matriks"/>
    <s v="Yurt İçi"/>
    <s v="Türkiye"/>
    <s v="Merkez"/>
  </r>
  <r>
    <s v="77028b21"/>
    <d v="2026-03-30T00:00:00"/>
    <x v="517"/>
    <s v="Q1"/>
    <x v="2"/>
    <x v="2"/>
    <s v="Kapalı"/>
    <s v="POLARİS YAZILIM ÇÖZÜMLERİ VE DANIŞMANLIK HİZMETLERİ LTD.ŞTİ."/>
    <s v="WPY.02.001"/>
    <s v="WebPlus (Android) Satış Temsilcisi Lisansı"/>
    <s v="Univera - Kanal"/>
    <x v="21"/>
    <s v="Enroute"/>
    <s v="Webplus"/>
    <n v="6825"/>
    <s v="TRY"/>
    <n v="1"/>
    <s v="Adet"/>
    <n v="6825"/>
    <s v="TRY"/>
    <n v="1024"/>
    <s v="TRY"/>
    <n v="5801.25"/>
    <s v="TRY"/>
    <n v="5801.25"/>
    <s v="TRY"/>
    <n v="1000005435"/>
    <m/>
    <m/>
    <s v="Polaris"/>
    <s v="Mevcut Müşteri"/>
    <s v="Yeni Satış"/>
    <s v="Lisans"/>
    <s v="Lisans Satışı"/>
    <s v="Diğer"/>
    <s v="Kanal Satış"/>
    <s v="Polaris"/>
    <s v="Yurt İçi"/>
    <s v="Türkiye"/>
    <s v="Merkez"/>
  </r>
  <r>
    <s v="f4bb4e26"/>
    <d v="2026-03-30T00:00:00"/>
    <x v="517"/>
    <s v="Q1"/>
    <x v="2"/>
    <x v="2"/>
    <s v="Kapalı"/>
    <s v="TURK ELEKTRONİK PARA ANONİM ŞİRKETİ"/>
    <s v="VY.05.007"/>
    <s v="Varuna CRM (Enterprise) Aylık Kiralama"/>
    <s v="Univera - Varuna"/>
    <x v="22"/>
    <s v="Varuna"/>
    <s v="Varuna"/>
    <n v="2795"/>
    <s v="TRY"/>
    <n v="46"/>
    <s v="Ay"/>
    <n v="128570"/>
    <s v="TRY"/>
    <n v="0"/>
    <s v="TRY"/>
    <n v="128570"/>
    <s v="TRY"/>
    <n v="128570"/>
    <s v="TRY"/>
    <n v="1000005459"/>
    <m/>
    <m/>
    <s v="Türk Elektronik Para A.Ş."/>
    <s v="Param Grup"/>
    <s v="Yenileme"/>
    <s v="Lisans"/>
    <s v="Lisans Kiralama"/>
    <s v="Param Grup"/>
    <s v="Univera Satış"/>
    <s v="Saha Satış"/>
    <s v="Yurt İçi"/>
    <s v="Türkiye"/>
    <s v="Merkez"/>
  </r>
  <r>
    <s v="1f1e39c2"/>
    <d v="2026-03-30T00:00:00"/>
    <x v="517"/>
    <s v="Q1"/>
    <x v="2"/>
    <x v="2"/>
    <s v="Kapalı"/>
    <s v="AYSANLAR GIDA OTOMOTİV TOPRAK MAHSULLERİ SANAYİ VE TİCARET LİMİTED ŞİRKETİ"/>
    <s v="UH.01.002"/>
    <s v="Unidox Kontör"/>
    <s v="Univera Kontör Satışı"/>
    <x v="23"/>
    <s v="E-Dönüşüm"/>
    <s v="Unidox"/>
    <n v="4.3899999999999997"/>
    <s v="TRY"/>
    <n v="25000"/>
    <s v="Adet"/>
    <n v="109750"/>
    <s v="TRY"/>
    <n v="38453"/>
    <s v="TRY"/>
    <n v="71297"/>
    <s v="TRY"/>
    <n v="71297"/>
    <s v="TRY"/>
    <n v="1000005434"/>
    <m/>
    <m/>
    <s v="Aysanlar Gıda"/>
    <s v="Mevcut Müşteri"/>
    <s v="Yeni Satış"/>
    <s v="Kontor"/>
    <s v="Kontor Satışı"/>
    <s v="Diğer"/>
    <s v="Univera Satış"/>
    <s v="Saha Satış"/>
    <s v="Yurt İçi"/>
    <s v="Türkiye"/>
    <s v="Merkez"/>
  </r>
  <r>
    <s v="35ce1124"/>
    <d v="2026-03-30T00:00:00"/>
    <x v="517"/>
    <s v="Q1"/>
    <x v="2"/>
    <x v="2"/>
    <s v="Kapalı"/>
    <s v="ÖZBİLGİÇLER GIDA İHT.MAD.MEŞR.SAN.VE TİC.LTD.ŞTİ."/>
    <s v="UH.01.002"/>
    <s v="Unidox Kontör"/>
    <s v="Univera Kontör Satışı"/>
    <x v="23"/>
    <s v="E-Dönüşüm"/>
    <s v="Unidox"/>
    <n v="4.3899999999999997"/>
    <s v="TRY"/>
    <n v="25000"/>
    <s v="Adet"/>
    <n v="109750"/>
    <s v="TRY"/>
    <n v="24750"/>
    <s v="TRY"/>
    <n v="85000"/>
    <s v="TRY"/>
    <n v="85000"/>
    <s v="TRY"/>
    <n v="1000005437"/>
    <m/>
    <m/>
    <s v="Özbilgiçler"/>
    <s v="Mevcut Müşteri"/>
    <s v="Yeni Satış"/>
    <s v="Kontor"/>
    <s v="Kontor Satışı"/>
    <s v="Diğer"/>
    <s v="Univera Satış"/>
    <s v="Saha Satış"/>
    <s v="Yurt İçi"/>
    <s v="Türkiye"/>
    <s v="Dist"/>
  </r>
  <r>
    <s v="dfa73716"/>
    <d v="2026-03-30T00:00:00"/>
    <x v="517"/>
    <s v="Q1"/>
    <x v="2"/>
    <x v="2"/>
    <s v="Kapalı"/>
    <s v="Websis Yazılım ve Bilgisayar"/>
    <s v="UH.01.002"/>
    <s v="Unidox Kontör"/>
    <s v="Univera - Kanal"/>
    <x v="21"/>
    <s v="E-Dönüşüm"/>
    <s v="Unidox"/>
    <n v="5.9390000000000001"/>
    <s v="TRY"/>
    <n v="2000"/>
    <s v="Adet"/>
    <n v="11878"/>
    <s v="TRY"/>
    <n v="0"/>
    <s v="TRY"/>
    <n v="11878"/>
    <s v="TRY"/>
    <n v="11878"/>
    <s v="TRY"/>
    <n v="1000005442"/>
    <m/>
    <m/>
    <s v="Websis"/>
    <s v="Mevcut Müşteri"/>
    <s v="Yeni Satış"/>
    <s v="Kontor"/>
    <s v="Kontor Satışı"/>
    <s v="Diğer"/>
    <s v="Univera Satış"/>
    <s v="Saha Satış"/>
    <s v="Yurt İçi"/>
    <s v="Türkiye"/>
    <s v="Merkez"/>
  </r>
  <r>
    <s v="8024eac3"/>
    <d v="2026-03-30T00:00:00"/>
    <x v="517"/>
    <s v="Q1"/>
    <x v="2"/>
    <x v="2"/>
    <s v="Kapalı"/>
    <s v="JTI Tütün Ürünleri Pazarlama A.Ş."/>
    <s v="QH.02.001"/>
    <s v="Quest Panorama - Yazılım Bakımı, Yaşatma ve Merkezi Destek Hizmeti"/>
    <s v="Univera - JTI"/>
    <x v="13"/>
    <s v="Quest"/>
    <s v="Quest"/>
    <n v="323011.69"/>
    <s v="TRY"/>
    <n v="1"/>
    <s v="Yıl"/>
    <n v="323011.69"/>
    <s v="TRY"/>
    <n v="0"/>
    <s v="TRY"/>
    <n v="323011.69"/>
    <s v="TRY"/>
    <n v="323011.69"/>
    <s v="TRY"/>
    <n v="1000005461"/>
    <m/>
    <m/>
    <s v="JTI"/>
    <s v="Mevcut Müşteri"/>
    <s v="Yenileme"/>
    <s v="Hizmet"/>
    <s v="Bakım ve Destek Hizmeti"/>
    <s v="Key Account"/>
    <s v="Univera Satış"/>
    <s v="Saha Satış"/>
    <s v="Yurt İçi"/>
    <s v="Türkiye"/>
    <s v="Merkez"/>
  </r>
  <r>
    <s v="f63decaa"/>
    <d v="2026-03-30T00:00:00"/>
    <x v="517"/>
    <s v="Q1"/>
    <x v="2"/>
    <x v="2"/>
    <s v="Kapalı"/>
    <s v="JTI Tütün Ürünleri Pazarlama A.Ş."/>
    <s v="QH.02.001"/>
    <s v="Quest Panorama - Yazılım Bakımı, Yaşatma ve Merkezi Destek Hizmeti"/>
    <s v="Univera - JTI"/>
    <x v="13"/>
    <s v="Quest"/>
    <s v="Quest"/>
    <n v="462462.94"/>
    <s v="TRY"/>
    <n v="1"/>
    <s v="Yıl"/>
    <n v="462462.94"/>
    <s v="TRY"/>
    <n v="0"/>
    <s v="TRY"/>
    <n v="462462.94"/>
    <s v="TRY"/>
    <n v="462462.94"/>
    <s v="TRY"/>
    <n v="1000005462"/>
    <m/>
    <m/>
    <s v="JTI"/>
    <s v="Mevcut Müşteri"/>
    <s v="Yenileme"/>
    <s v="Hizmet"/>
    <s v="Bakım ve Destek Hizmeti"/>
    <s v="Key Account"/>
    <s v="Univera Satış"/>
    <s v="Saha Satış"/>
    <s v="Yurt İçi"/>
    <s v="Türkiye"/>
    <s v="Merkez"/>
  </r>
  <r>
    <s v="056d4ebc"/>
    <d v="2026-03-30T00:00:00"/>
    <x v="517"/>
    <s v="Q1"/>
    <x v="2"/>
    <x v="2"/>
    <s v="Kapalı"/>
    <s v="BROWN FORMAN İÇKİ TİC. LTD. ŞTİ."/>
    <s v="QH.07.002"/>
    <s v="Quest Panorama - PY Rapor Geliştirme Hizmeti"/>
    <s v="Univera - Brown Forman"/>
    <x v="13"/>
    <s v="Quest"/>
    <s v="Quest"/>
    <n v="24500"/>
    <s v="TRY"/>
    <n v="1"/>
    <s v="K/Gün"/>
    <n v="24500"/>
    <s v="TRY"/>
    <n v="0"/>
    <s v="TRY"/>
    <n v="24500"/>
    <s v="TRY"/>
    <n v="24500"/>
    <s v="TRY"/>
    <n v="1000005455"/>
    <m/>
    <m/>
    <s v="Brown Forman"/>
    <s v="Mevcut Müşteri"/>
    <s v="Yeni Satış"/>
    <s v="Hizmet"/>
    <s v="Rapor Geliştirme"/>
    <s v="Key Account"/>
    <s v="Univera Satış"/>
    <s v="Saha Satış"/>
    <s v="Yurt İçi"/>
    <s v="Türkiye"/>
    <s v="Merkez"/>
  </r>
  <r>
    <s v="02adf22a"/>
    <d v="2026-03-30T00:00:00"/>
    <x v="517"/>
    <s v="Q1"/>
    <x v="2"/>
    <x v="2"/>
    <s v="Kapalı"/>
    <s v="ROYAL CANIN TURKEY EVCİL HAYVAN ÜRÜNLERİ TİC. LTD. ŞTİ."/>
    <s v="EYS.01.014 PX"/>
    <s v="EnRoute PX Panorama - Platform Back Office"/>
    <s v="Univera - Royal Canin"/>
    <x v="12"/>
    <s v="Enroute"/>
    <s v="Enroute"/>
    <n v="32955"/>
    <s v="TRY"/>
    <n v="2"/>
    <s v="Adet"/>
    <n v="65910"/>
    <s v="TRY"/>
    <n v="0"/>
    <s v="TRY"/>
    <n v="65910"/>
    <s v="TRY"/>
    <n v="65910"/>
    <s v="TRY"/>
    <n v="1000005443"/>
    <m/>
    <m/>
    <s v="Royal canin"/>
    <s v="Mevcut Müşteri"/>
    <s v="Yeni Satış"/>
    <s v="Lisans"/>
    <s v="Lisans Satışı"/>
    <s v="Diğer"/>
    <s v="Univera Satış"/>
    <s v="Saha Satış"/>
    <s v="Yurt İçi"/>
    <s v="Türkiye"/>
    <s v="Merkez"/>
  </r>
  <r>
    <s v="e44e2a75"/>
    <d v="2026-03-30T00:00:00"/>
    <x v="517"/>
    <s v="Q1"/>
    <x v="2"/>
    <x v="2"/>
    <s v="Kapalı"/>
    <s v="JTI Tütün Ürünleri Pazarlama A.Ş."/>
    <s v="EH.02.013"/>
    <s v="EnRoute Panorama Business Analytics (QSENSE) Site Lisansı Bakımı"/>
    <s v="Univera - JTI"/>
    <x v="13"/>
    <s v="Enroute"/>
    <s v="Enroute"/>
    <n v="21479.62"/>
    <s v="EUR"/>
    <n v="1"/>
    <s v="Adet"/>
    <n v="21479.62"/>
    <s v="EUR"/>
    <n v="0"/>
    <s v="EUR"/>
    <n v="1097756.79"/>
    <s v="TRY"/>
    <n v="1097756.79"/>
    <s v="TRY"/>
    <n v="1000005463"/>
    <m/>
    <m/>
    <s v="JTI"/>
    <s v="Mevcut Müşteri"/>
    <s v="Yenileme"/>
    <s v="Hizmet"/>
    <s v="Bakım ve Destek Hizmeti"/>
    <s v="Key Account"/>
    <s v="Univera Satış"/>
    <s v="Saha Satış"/>
    <s v="Yurt İçi"/>
    <s v="Türkiye"/>
    <s v="Merkez"/>
  </r>
  <r>
    <s v="02adf22a"/>
    <d v="2026-03-30T00:00:00"/>
    <x v="517"/>
    <s v="Q1"/>
    <x v="2"/>
    <x v="2"/>
    <s v="Kapalı"/>
    <s v="ROYAL CANIN TURKEY EVCİL HAYVAN ÜRÜNLERİ TİC. LTD. ŞTİ."/>
    <s v="EH.02.001"/>
    <s v="EnRoute Panorama - Yazılım Bakımı, Yaşatma ve Merkezi Destek Hizmeti"/>
    <s v="Univera - Royal Canin"/>
    <x v="12"/>
    <s v="Enroute"/>
    <s v="Enroute"/>
    <n v="7250.1"/>
    <s v="TRY"/>
    <n v="1"/>
    <s v="Yıl"/>
    <n v="7250.1"/>
    <s v="TRY"/>
    <n v="0"/>
    <s v="TRY"/>
    <n v="7250.1"/>
    <s v="TRY"/>
    <n v="7250.1"/>
    <s v="TRY"/>
    <n v="1000005443"/>
    <m/>
    <m/>
    <s v="Royal Canin"/>
    <s v="Mevcut Müşteri"/>
    <s v="Yeni Satış"/>
    <s v="Hizmet"/>
    <s v="Bakım ve Destek Hizmeti"/>
    <s v="Diğer"/>
    <s v="Univera Satış"/>
    <s v="Saha Satış"/>
    <s v="Yurt İçi"/>
    <s v="Türkiye"/>
    <s v="Merkez"/>
  </r>
  <r>
    <s v="efad29bc"/>
    <d v="2026-03-30T00:00:00"/>
    <x v="517"/>
    <s v="Q1"/>
    <x v="2"/>
    <x v="2"/>
    <s v="Kapalı"/>
    <s v="BMC Otomotiv Sanayi ve Ticaret A. Ş."/>
    <s v="EH.03.003"/>
    <s v="EnRoute Panorama - Uzman Destek Hizmeti"/>
    <s v="Univera - BMC"/>
    <x v="13"/>
    <s v="Enroute"/>
    <s v="Enroute"/>
    <n v="158000"/>
    <s v="TRY"/>
    <n v="3"/>
    <s v="Ay"/>
    <n v="474000"/>
    <s v="TRY"/>
    <n v="0"/>
    <s v="TRY"/>
    <n v="474000"/>
    <s v="TRY"/>
    <n v="474000"/>
    <s v="TRY"/>
    <n v="1000005452"/>
    <m/>
    <m/>
    <s v="BMC"/>
    <s v="Mevcut Müşteri"/>
    <s v="Yenileme"/>
    <s v="Hizmet"/>
    <s v="Uzman Destek Hizmeti"/>
    <s v="Key Account"/>
    <s v="Univera Satış"/>
    <s v="Saha Satış"/>
    <s v="Yurt İçi"/>
    <s v="Türkiye"/>
    <s v="Merkez"/>
  </r>
  <r>
    <s v="887d35a8"/>
    <d v="2026-03-30T00:00:00"/>
    <x v="517"/>
    <s v="Q1"/>
    <x v="2"/>
    <x v="2"/>
    <s v="Kapalı"/>
    <s v="LOGO YAZILIM SAN. VE TİC. A.Ş."/>
    <s v="EY.04.014"/>
    <s v="EnRoute - E-Dönüşüm Lisans Komisyonu"/>
    <s v="Univera - Logo Yazılım"/>
    <x v="23"/>
    <s v="E-Dönüşüm"/>
    <s v="E-Dönüşüm"/>
    <n v="486872"/>
    <s v="TRY"/>
    <n v="1"/>
    <s v="Adet"/>
    <n v="486872"/>
    <s v="TRY"/>
    <n v="0"/>
    <s v="TRY"/>
    <n v="486872"/>
    <s v="TRY"/>
    <n v="486872"/>
    <s v="TRY"/>
    <n v="1000005447"/>
    <m/>
    <m/>
    <s v="Logo"/>
    <s v="Mevcut Müşteri"/>
    <s v="Yeni Satış"/>
    <s v="Komisyon"/>
    <s v="E-Dönüşüm"/>
    <s v="Diğer"/>
    <s v="Univera Satış"/>
    <s v="Saha Satış"/>
    <s v="Yurt İçi"/>
    <s v="Türkiye"/>
    <s v="Merkez"/>
  </r>
  <r>
    <s v="9dd8e349"/>
    <d v="2026-03-30T00:00:00"/>
    <x v="517"/>
    <s v="Q1"/>
    <x v="2"/>
    <x v="2"/>
    <s v="Kapalı"/>
    <s v="K Rides Motosiklet Ve Bisiklet San. Ve Tic. A.Ş."/>
    <s v="CDH.02.001"/>
    <s v="Calldesk Panorama - Yazılım Bakımı Hizmeti"/>
    <s v="Univera - K Rides"/>
    <x v="19"/>
    <s v="ServiceCore"/>
    <s v="ServiceCore"/>
    <n v="365594"/>
    <s v="TRY"/>
    <n v="1"/>
    <s v="Yıl"/>
    <n v="365594"/>
    <s v="TRY"/>
    <n v="73119"/>
    <s v="TRY"/>
    <n v="292475.2"/>
    <s v="TRY"/>
    <n v="292475.2"/>
    <s v="TRY"/>
    <n v="1000005465"/>
    <m/>
    <m/>
    <s v="K Rides"/>
    <s v="Mevcut Müşteri"/>
    <s v="Yeni Satış"/>
    <s v="Hizmet"/>
    <s v="Bakım ve Destek Hizmeti"/>
    <s v="Diğer"/>
    <s v="Univera Satış"/>
    <s v="Saha Satış"/>
    <s v="Yurt İçi"/>
    <s v="Türkiye"/>
    <s v="Merkez"/>
  </r>
  <r>
    <s v="9dd8e349"/>
    <d v="2026-03-30T00:00:00"/>
    <x v="517"/>
    <s v="Q1"/>
    <x v="2"/>
    <x v="2"/>
    <s v="Kapalı"/>
    <s v="K Rides Motosiklet Ve Bisiklet San. Ve Tic. A.Ş."/>
    <s v="CDH.01.001"/>
    <s v="Calldesk Panorama - Proje ve Ürün Yönetimi Danışmanlığı Hizmeti"/>
    <s v="Univera - K Rides"/>
    <x v="19"/>
    <s v="ServiceCore"/>
    <s v="ServiceCore"/>
    <n v="17500"/>
    <s v="TRY"/>
    <n v="15"/>
    <s v="Gün"/>
    <n v="262500"/>
    <s v="TRY"/>
    <n v="78750"/>
    <s v="TRY"/>
    <n v="183750"/>
    <s v="TRY"/>
    <n v="183750"/>
    <s v="TRY"/>
    <n v="1000005465"/>
    <m/>
    <m/>
    <s v="K Rides"/>
    <s v="Mevcut Müşteri"/>
    <s v="Yeni Satış"/>
    <s v="Hizmet"/>
    <s v="Proje Yönetimi ve Danışmanlık"/>
    <s v="Diğer"/>
    <s v="Univera Satış"/>
    <s v="Saha Satış"/>
    <s v="Yurt İçi"/>
    <s v="Türkiye"/>
    <s v="Merkez"/>
  </r>
  <r>
    <s v="9dd8e349"/>
    <d v="2026-03-30T00:00:00"/>
    <x v="517"/>
    <s v="Q1"/>
    <x v="2"/>
    <x v="2"/>
    <s v="Kapalı"/>
    <s v="K Rides Motosiklet Ve Bisiklet San. Ve Tic. A.Ş."/>
    <s v="CDH.01.003"/>
    <s v="Calldesk Panorama - Kurulum ve Eğitim Hizmeti"/>
    <s v="Univera - K Rides"/>
    <x v="19"/>
    <s v="ServiceCore"/>
    <s v="ServiceCore"/>
    <n v="8400"/>
    <s v="TRY"/>
    <n v="8"/>
    <s v="Gün"/>
    <n v="67200"/>
    <s v="TRY"/>
    <n v="0"/>
    <s v="TRY"/>
    <n v="67200"/>
    <s v="TRY"/>
    <n v="67200"/>
    <s v="TRY"/>
    <n v="1000005465"/>
    <m/>
    <m/>
    <s v="K Rides"/>
    <s v="Mevcut Müşteri"/>
    <s v="Yeni Satış"/>
    <s v="Hizmet"/>
    <s v="Kurulum ve Eğitim"/>
    <s v="Diğer"/>
    <s v="Univera Satış"/>
    <s v="Saha Satış"/>
    <s v="Yurt İçi"/>
    <s v="Türkiye"/>
    <s v="Merkez"/>
  </r>
  <r>
    <s v="6ad6e167"/>
    <d v="2026-03-31T00:00:00"/>
    <x v="518"/>
    <s v="Q1"/>
    <x v="2"/>
    <x v="2"/>
    <s v="Kapalı"/>
    <s v="MİYA OTOMASYON VE BARKOD BILISIM SISTEMLERI SAN TİC. VE L.T.D. STI."/>
    <s v="WPH.02.001"/>
    <s v="WebPlus Yazılım Bakımı Hizmeti"/>
    <s v="Univera - Kanal"/>
    <x v="20"/>
    <s v="Enroute"/>
    <s v="Webplus"/>
    <n v="15175"/>
    <s v="TRY"/>
    <n v="1"/>
    <s v="Yıl"/>
    <n v="15175"/>
    <s v="TRY"/>
    <n v="0"/>
    <s v="TRY"/>
    <n v="15175"/>
    <s v="TRY"/>
    <n v="15175"/>
    <s v="TRY"/>
    <n v="1000005499"/>
    <m/>
    <m/>
    <s v="Miya"/>
    <s v="Mevcut Müşteri"/>
    <s v="Yenileme"/>
    <s v="Hizmet"/>
    <s v="Bakım ve Destek Hizmeti"/>
    <s v="Diğer"/>
    <s v="Kanal Satış"/>
    <s v="Miya"/>
    <s v="Yurt İçi"/>
    <s v="Türkiye"/>
    <s v="Merkez"/>
  </r>
  <r>
    <s v="b029217d"/>
    <d v="2026-03-31T00:00:00"/>
    <x v="518"/>
    <s v="Q1"/>
    <x v="2"/>
    <x v="2"/>
    <s v="Kapalı"/>
    <s v="MİYA OTOMASYON VE BARKOD BILISIM SISTEMLERI SAN TİC. VE L.T.D. STI."/>
    <s v="WPH.02.001"/>
    <s v="WebPlus Yazılım Bakımı Hizmeti"/>
    <s v="Univera - Kanal"/>
    <x v="20"/>
    <s v="Enroute"/>
    <s v="Webplus"/>
    <n v="9500"/>
    <s v="TRY"/>
    <n v="-1"/>
    <s v="Yıl"/>
    <n v="9500"/>
    <s v="TRY"/>
    <n v="0"/>
    <s v="TRY"/>
    <n v="-9500"/>
    <s v="TRY"/>
    <n v="9500"/>
    <s v="TRY"/>
    <n v="1000005491"/>
    <m/>
    <m/>
    <s v="Miya"/>
    <s v="Mevcut Müşteri"/>
    <s v="Yenileme"/>
    <s v="Hizmet"/>
    <s v="Bakım ve Destek Hizmeti"/>
    <s v="Diğer"/>
    <s v="Kanal Satış"/>
    <s v="Miya"/>
    <s v="Yurt İçi"/>
    <s v="Türkiye"/>
    <s v="Merkez"/>
  </r>
  <r>
    <s v="a0fdca44"/>
    <d v="2026-03-31T00:00:00"/>
    <x v="518"/>
    <s v="Q1"/>
    <x v="2"/>
    <x v="2"/>
    <s v="Kapalı"/>
    <s v="MİYA OTOMASYON VE BARKOD BILISIM SISTEMLERI SAN TİC. VE L.T.D. STI."/>
    <s v="WPH.02.001"/>
    <s v="WebPlus Yazılım Bakımı Hizmeti"/>
    <s v="Univera - Kanal"/>
    <x v="20"/>
    <s v="Enroute"/>
    <s v="Webplus"/>
    <n v="15175"/>
    <s v="TRY"/>
    <n v="1"/>
    <s v="Yıl"/>
    <n v="15175"/>
    <s v="TRY"/>
    <n v="0"/>
    <s v="TRY"/>
    <n v="15175"/>
    <s v="TRY"/>
    <n v="15175"/>
    <s v="TRY"/>
    <n v="1000005504"/>
    <m/>
    <m/>
    <s v="Miya"/>
    <s v="Mevcut Müşteri"/>
    <s v="Yenileme"/>
    <s v="Hizmet"/>
    <s v="Bakım ve Destek Hizmeti"/>
    <s v="Diğer"/>
    <s v="Kanal Satış"/>
    <s v="Miya"/>
    <s v="Yurt İçi"/>
    <s v="Türkiye"/>
    <s v="Merkez"/>
  </r>
  <r>
    <s v="8fc80660"/>
    <d v="2026-03-31T00:00:00"/>
    <x v="518"/>
    <s v="Q1"/>
    <x v="2"/>
    <x v="2"/>
    <s v="Kapalı"/>
    <s v="MİYA OTOMASYON VE BARKOD BILISIM SISTEMLERI SAN TİC. VE L.T.D. STI."/>
    <s v="WPH.02.001"/>
    <s v="WebPlus Yazılım Bakımı Hizmeti"/>
    <s v="Univera - Kanal"/>
    <x v="20"/>
    <s v="Enroute"/>
    <s v="Webplus"/>
    <n v="4250"/>
    <s v="TRY"/>
    <n v="1"/>
    <s v="Yıl"/>
    <n v="4250"/>
    <s v="TRY"/>
    <n v="0"/>
    <s v="TRY"/>
    <n v="4250"/>
    <s v="TRY"/>
    <n v="4250"/>
    <s v="TRY"/>
    <n v="1000005508"/>
    <m/>
    <m/>
    <s v="Miya"/>
    <s v="Mevcut Müşteri"/>
    <s v="Yenileme"/>
    <s v="Hizmet"/>
    <s v="Bakım ve Destek Hizmeti"/>
    <s v="Diğer"/>
    <s v="Kanal Satış"/>
    <s v="Miya"/>
    <s v="Yurt İçi"/>
    <s v="Türkiye"/>
    <s v="Merkez"/>
  </r>
  <r>
    <s v="abe02234"/>
    <d v="2026-03-31T00:00:00"/>
    <x v="518"/>
    <s v="Q1"/>
    <x v="2"/>
    <x v="2"/>
    <s v="Kapalı"/>
    <s v="MİYA OTOMASYON VE BARKOD BILISIM SISTEMLERI SAN TİC. VE L.T.D. STI."/>
    <s v="WPH.02.001"/>
    <s v="WebPlus Yazılım Bakımı Hizmeti"/>
    <s v="Univera - Kanal"/>
    <x v="20"/>
    <s v="Enroute"/>
    <s v="Webplus"/>
    <n v="2465"/>
    <s v="TRY"/>
    <n v="-1"/>
    <s v="Yıl"/>
    <n v="2465"/>
    <s v="TRY"/>
    <n v="0"/>
    <s v="TRY"/>
    <n v="-2465"/>
    <s v="TRY"/>
    <n v="2465"/>
    <s v="TRY"/>
    <n v="1000005494"/>
    <m/>
    <m/>
    <s v="Miya"/>
    <s v="Mevcut Müşteri"/>
    <s v="Yenileme"/>
    <s v="Hizmet"/>
    <s v="Bakım ve Destek Hizmeti"/>
    <s v="Diğer"/>
    <s v="Kanal Satış"/>
    <s v="Miya"/>
    <s v="Yurt İçi"/>
    <s v="Türkiye"/>
    <s v="Merkez"/>
  </r>
  <r>
    <s v="9f81c7ea"/>
    <d v="2026-03-31T00:00:00"/>
    <x v="518"/>
    <s v="Q1"/>
    <x v="2"/>
    <x v="2"/>
    <s v="İptal"/>
    <s v="MİYA OTOMASYON VE BARKOD BILISIM SISTEMLERI SAN TİC. VE L.T.D. STI."/>
    <s v="WPH.02.001"/>
    <s v="WebPlus Yazılım Bakımı Hizmeti"/>
    <s v="Univera - Kanal"/>
    <x v="20"/>
    <s v="Enroute"/>
    <s v="Webplus"/>
    <n v="22935"/>
    <s v="TRY"/>
    <n v="-1"/>
    <s v="Yıl"/>
    <n v="22935"/>
    <s v="TRY"/>
    <n v="0"/>
    <s v="TRY"/>
    <n v="-22935"/>
    <s v="TRY"/>
    <n v="22935"/>
    <s v="TRY"/>
    <n v="1000005488"/>
    <m/>
    <m/>
    <s v="Miya"/>
    <s v="Mevcut Müşteri"/>
    <s v="Yenileme"/>
    <s v="Hizmet"/>
    <s v="Bakım ve Destek Hizmeti"/>
    <s v="Diğer"/>
    <s v="Kanal Satış"/>
    <s v="Miya"/>
    <s v="Yurt İçi"/>
    <s v="Türkiye"/>
    <s v="Merkez"/>
  </r>
  <r>
    <s v="5494dfbe"/>
    <d v="2026-03-31T00:00:00"/>
    <x v="518"/>
    <s v="Q1"/>
    <x v="2"/>
    <x v="2"/>
    <s v="Kapalı"/>
    <s v="MİYA OTOMASYON VE BARKOD BILISIM SISTEMLERI SAN TİC. VE L.T.D. STI."/>
    <s v="WPH.02.001"/>
    <s v="WebPlus Yazılım Bakımı Hizmeti"/>
    <s v="Univera - Kanal"/>
    <x v="20"/>
    <s v="Enroute"/>
    <s v="Webplus"/>
    <n v="4250"/>
    <s v="TRY"/>
    <n v="1"/>
    <s v="Yıl"/>
    <n v="4250"/>
    <s v="TRY"/>
    <n v="0"/>
    <s v="TRY"/>
    <n v="4250"/>
    <s v="TRY"/>
    <n v="4250"/>
    <s v="TRY"/>
    <n v="1000005497"/>
    <m/>
    <m/>
    <s v="Miya"/>
    <s v="Mevcut Müşteri"/>
    <s v="Yenileme"/>
    <s v="Hizmet"/>
    <s v="Bakım ve Destek Hizmeti"/>
    <s v="Diğer"/>
    <s v="Kanal Satış"/>
    <s v="Miya"/>
    <s v="Yurt İçi"/>
    <s v="Türkiye"/>
    <s v="Merkez"/>
  </r>
  <r>
    <s v="7cca46b0"/>
    <d v="2026-03-31T00:00:00"/>
    <x v="518"/>
    <s v="Q1"/>
    <x v="2"/>
    <x v="2"/>
    <s v="Kapalı"/>
    <s v="MİYA OTOMASYON VE BARKOD BILISIM SISTEMLERI SAN TİC. VE L.T.D. STI."/>
    <s v="WPH.02.001"/>
    <s v="WebPlus Yazılım Bakımı Hizmeti"/>
    <s v="Univera - Kanal"/>
    <x v="20"/>
    <s v="Enroute"/>
    <s v="Webplus"/>
    <n v="15175"/>
    <s v="TRY"/>
    <n v="1"/>
    <s v="Yıl"/>
    <n v="15175"/>
    <s v="TRY"/>
    <n v="0"/>
    <s v="TRY"/>
    <n v="15175"/>
    <s v="TRY"/>
    <n v="15175"/>
    <s v="TRY"/>
    <n v="1000005500"/>
    <m/>
    <m/>
    <s v="Miya"/>
    <s v="Mevcut Müşteri"/>
    <s v="Yenileme"/>
    <s v="Hizmet"/>
    <s v="Bakım ve Destek Hizmeti"/>
    <s v="Diğer"/>
    <s v="Kanal Satış"/>
    <s v="Miya"/>
    <s v="Yurt İçi"/>
    <s v="Türkiye"/>
    <s v="Merkez"/>
  </r>
  <r>
    <s v="61f90364"/>
    <d v="2026-03-31T00:00:00"/>
    <x v="518"/>
    <s v="Q1"/>
    <x v="2"/>
    <x v="2"/>
    <s v="İptal"/>
    <s v="MİYA OTOMASYON VE BARKOD BILISIM SISTEMLERI SAN TİC. VE L.T.D. STI."/>
    <s v="WPH.02.001"/>
    <s v="WebPlus Yazılım Bakımı Hizmeti"/>
    <s v="Univera - Kanal"/>
    <x v="20"/>
    <s v="Enroute"/>
    <s v="Webplus"/>
    <n v="3850"/>
    <s v="TRY"/>
    <n v="-1"/>
    <s v="Yıl"/>
    <n v="3850"/>
    <s v="TRY"/>
    <n v="0"/>
    <s v="TRY"/>
    <n v="-3850"/>
    <s v="TRY"/>
    <n v="3850"/>
    <s v="TRY"/>
    <n v="1000005496"/>
    <m/>
    <m/>
    <s v="Miya"/>
    <s v="Mevcut Müşteri"/>
    <s v="Yenileme"/>
    <s v="Hizmet"/>
    <s v="Bakım ve Destek Hizmeti"/>
    <s v="Diğer"/>
    <s v="Kanal Satış"/>
    <s v="Miya"/>
    <s v="Yurt İçi"/>
    <s v="Türkiye"/>
    <s v="Merkez"/>
  </r>
  <r>
    <s v="a15b9008"/>
    <d v="2026-03-31T00:00:00"/>
    <x v="518"/>
    <s v="Q1"/>
    <x v="2"/>
    <x v="2"/>
    <s v="Kapalı"/>
    <s v="MİYA OTOMASYON VE BARKOD BILISIM SISTEMLERI SAN TİC. VE L.T.D. STI."/>
    <s v="WPH.02.001"/>
    <s v="WebPlus Yazılım Bakımı Hizmeti"/>
    <s v="Univera - Kanal"/>
    <x v="20"/>
    <s v="Enroute"/>
    <s v="Webplus"/>
    <n v="9480"/>
    <s v="TRY"/>
    <n v="1"/>
    <s v="Yıl"/>
    <n v="9480"/>
    <s v="TRY"/>
    <n v="0"/>
    <s v="TRY"/>
    <n v="9480"/>
    <s v="TRY"/>
    <n v="9480"/>
    <s v="TRY"/>
    <n v="1000005507"/>
    <m/>
    <m/>
    <s v="Miya"/>
    <s v="Mevcut Müşteri"/>
    <s v="Yenileme"/>
    <s v="Hizmet"/>
    <s v="Bakım ve Destek Hizmeti"/>
    <s v="Diğer"/>
    <s v="Kanal Satış"/>
    <s v="Miya"/>
    <s v="Yurt İçi"/>
    <s v="Türkiye"/>
    <s v="Merkez"/>
  </r>
  <r>
    <s v="8b9ae191"/>
    <d v="2026-03-31T00:00:00"/>
    <x v="518"/>
    <s v="Q1"/>
    <x v="2"/>
    <x v="2"/>
    <s v="Kapalı"/>
    <s v="POLARİS YAZILIM ÇÖZÜMLERİ VE DANIŞMANLIK HİZMETLERİ LTD.ŞTİ."/>
    <s v="WPH.02.001"/>
    <s v="WebPlus Yazılım Bakımı Hizmeti"/>
    <s v="Univera - Kanal"/>
    <x v="21"/>
    <s v="Enroute"/>
    <s v="Webplus"/>
    <n v="4720"/>
    <s v="TRY"/>
    <n v="2"/>
    <s v="Yıl"/>
    <n v="9440"/>
    <s v="TRY"/>
    <n v="0"/>
    <s v="TRY"/>
    <n v="9440"/>
    <s v="TRY"/>
    <n v="9440"/>
    <s v="TRY"/>
    <n v="1000005473"/>
    <m/>
    <m/>
    <s v="Polaris"/>
    <s v="Mevcut Müşteri"/>
    <s v="Yeni Satış"/>
    <s v="Hizmet"/>
    <s v="Bakım ve Destek Hizmeti"/>
    <s v="Diğer"/>
    <s v="Kanal Satış"/>
    <s v="Polaris"/>
    <s v="Yurt İçi"/>
    <s v="Türkiye"/>
    <s v="Merkez"/>
  </r>
  <r>
    <s v="53a9c8c6"/>
    <d v="2026-03-31T00:00:00"/>
    <x v="518"/>
    <s v="Q1"/>
    <x v="2"/>
    <x v="2"/>
    <s v="İptal"/>
    <s v="MİYA OTOMASYON VE BARKOD BILISIM SISTEMLERI SAN TİC. VE L.T.D. STI."/>
    <s v="WPH.02.001"/>
    <s v="WebPlus Yazılım Bakımı Hizmeti"/>
    <s v="Univera - Kanal"/>
    <x v="20"/>
    <s v="Enroute"/>
    <s v="Webplus"/>
    <n v="68426"/>
    <s v="TRY"/>
    <n v="-1"/>
    <s v="Yıl"/>
    <n v="68426"/>
    <s v="TRY"/>
    <n v="0"/>
    <s v="TRY"/>
    <n v="-68426"/>
    <s v="TRY"/>
    <n v="68426"/>
    <s v="TRY"/>
    <n v="1000005513"/>
    <m/>
    <m/>
    <s v="Miya"/>
    <s v="Mevcut Müşteri"/>
    <s v="Yeni Satış"/>
    <s v="Hizmet"/>
    <s v="Bakım ve Destek Hizmeti"/>
    <s v="Diğer"/>
    <s v="Kanal Satış"/>
    <s v="Miya"/>
    <s v="Yurt İçi"/>
    <s v="Türkiye"/>
    <s v="Merkez"/>
  </r>
  <r>
    <s v="ce0ae9c7"/>
    <d v="2026-03-31T00:00:00"/>
    <x v="518"/>
    <s v="Q1"/>
    <x v="2"/>
    <x v="2"/>
    <s v="Kapalı"/>
    <s v="MİYA OTOMASYON VE BARKOD BILISIM SISTEMLERI SAN TİC. VE L.T.D. STI."/>
    <s v="WPH.02.001"/>
    <s v="WebPlus Yazılım Bakımı Hizmeti"/>
    <s v="Univera - Kanal"/>
    <x v="20"/>
    <s v="Enroute"/>
    <s v="Webplus"/>
    <n v="15175"/>
    <s v="TRY"/>
    <n v="1"/>
    <s v="Yıl"/>
    <n v="15175"/>
    <s v="TRY"/>
    <n v="0"/>
    <s v="TRY"/>
    <n v="15175"/>
    <s v="TRY"/>
    <n v="15175"/>
    <s v="TRY"/>
    <n v="1000005506"/>
    <m/>
    <m/>
    <s v="Miya"/>
    <s v="Mevcut Müşteri"/>
    <s v="Yenileme"/>
    <s v="Hizmet"/>
    <s v="Bakım ve Destek Hizmeti"/>
    <s v="Diğer"/>
    <s v="Kanal Satış"/>
    <s v="Miya"/>
    <s v="Yurt İçi"/>
    <s v="Türkiye"/>
    <s v="Merkez"/>
  </r>
  <r>
    <s v="0567f4ec"/>
    <d v="2026-03-31T00:00:00"/>
    <x v="518"/>
    <s v="Q1"/>
    <x v="2"/>
    <x v="2"/>
    <s v="Kapalı"/>
    <s v="MİYA OTOMASYON VE BARKOD BILISIM SISTEMLERI SAN TİC. VE L.T.D. STI."/>
    <s v="WPH.02.001"/>
    <s v="WebPlus Yazılım Bakımı Hizmeti"/>
    <s v="Univera - Kanal"/>
    <x v="20"/>
    <s v="Enroute"/>
    <s v="Webplus"/>
    <n v="8975"/>
    <s v="TRY"/>
    <n v="1"/>
    <s v="Yıl"/>
    <n v="8975"/>
    <s v="TRY"/>
    <n v="0"/>
    <s v="TRY"/>
    <n v="8975"/>
    <s v="TRY"/>
    <n v="8975"/>
    <s v="TRY"/>
    <n v="1000005509"/>
    <m/>
    <m/>
    <s v="Miya"/>
    <s v="Mevcut Müşteri"/>
    <s v="Yenileme"/>
    <s v="Hizmet"/>
    <s v="Bakım ve Destek Hizmeti"/>
    <s v="Diğer"/>
    <s v="Kanal Satış"/>
    <s v="Miya"/>
    <s v="Yurt İçi"/>
    <s v="Türkiye"/>
    <s v="Merkez"/>
  </r>
  <r>
    <s v="88f469ca"/>
    <d v="2026-03-31T00:00:00"/>
    <x v="518"/>
    <s v="Q1"/>
    <x v="2"/>
    <x v="2"/>
    <s v="İptal"/>
    <s v="MİYA OTOMASYON VE BARKOD BILISIM SISTEMLERI SAN TİC. VE L.T.D. STI."/>
    <s v="WPH.02.001"/>
    <s v="WebPlus Yazılım Bakımı Hizmeti"/>
    <s v="Univera - Kanal"/>
    <x v="20"/>
    <s v="Enroute"/>
    <s v="Webplus"/>
    <n v="8050"/>
    <s v="TRY"/>
    <n v="-1"/>
    <s v="Yıl"/>
    <n v="8050"/>
    <s v="TRY"/>
    <n v="0"/>
    <s v="TRY"/>
    <n v="-8050"/>
    <s v="TRY"/>
    <n v="8050"/>
    <s v="TRY"/>
    <n v="1000005489"/>
    <m/>
    <m/>
    <s v="Miya"/>
    <s v="Mevcut Müşteri"/>
    <s v="Yenileme"/>
    <s v="Hizmet"/>
    <s v="Bakım ve Destek Hizmeti"/>
    <s v="Diğer"/>
    <s v="Kanal Satış"/>
    <s v="Miya"/>
    <s v="Yurt İçi"/>
    <s v="Türkiye"/>
    <s v="Merkez"/>
  </r>
  <r>
    <n v="84182886"/>
    <d v="2026-03-31T00:00:00"/>
    <x v="518"/>
    <s v="Q1"/>
    <x v="2"/>
    <x v="2"/>
    <s v="Kapalı"/>
    <s v="MİYA OTOMASYON VE BARKOD BILISIM SISTEMLERI SAN TİC. VE L.T.D. STI."/>
    <s v="WPH.02.001"/>
    <s v="WebPlus Yazılım Bakımı Hizmeti"/>
    <s v="Univera - Kanal"/>
    <x v="20"/>
    <s v="Enroute"/>
    <s v="Webplus"/>
    <n v="15175"/>
    <s v="TRY"/>
    <n v="1"/>
    <s v="Yıl"/>
    <n v="15175"/>
    <s v="TRY"/>
    <n v="0"/>
    <s v="TRY"/>
    <n v="15175"/>
    <s v="TRY"/>
    <n v="15175"/>
    <s v="TRY"/>
    <n v="1000005503"/>
    <m/>
    <m/>
    <s v="Miya"/>
    <s v="Mevcut Müşteri"/>
    <s v="Yenileme"/>
    <s v="Hizmet"/>
    <s v="Bakım ve Destek Hizmeti"/>
    <s v="Diğer"/>
    <s v="Kanal Satış"/>
    <s v="Miya"/>
    <s v="Yurt İçi"/>
    <s v="Türkiye"/>
    <s v="Merkez"/>
  </r>
  <r>
    <s v="a76df006"/>
    <d v="2026-03-31T00:00:00"/>
    <x v="518"/>
    <s v="Q1"/>
    <x v="2"/>
    <x v="2"/>
    <s v="Kapalı"/>
    <s v="MİYA OTOMASYON VE BARKOD BILISIM SISTEMLERI SAN TİC. VE L.T.D. STI."/>
    <s v="WPH.02.001"/>
    <s v="WebPlus Yazılım Bakımı Hizmeti"/>
    <s v="Univera - Kanal"/>
    <x v="20"/>
    <s v="Enroute"/>
    <s v="Webplus"/>
    <n v="15175"/>
    <s v="TRY"/>
    <n v="1"/>
    <s v="Yıl"/>
    <n v="15175"/>
    <s v="TRY"/>
    <n v="0"/>
    <s v="TRY"/>
    <n v="15175"/>
    <s v="TRY"/>
    <n v="15175"/>
    <s v="TRY"/>
    <n v="1000005498"/>
    <m/>
    <m/>
    <s v="Miya"/>
    <s v="Mevcut Müşteri"/>
    <s v="Yenileme"/>
    <s v="Hizmet"/>
    <s v="Bakım ve Destek Hizmeti"/>
    <s v="Diğer"/>
    <s v="Kanal Satış"/>
    <s v="Miya"/>
    <s v="Yurt İçi"/>
    <s v="Türkiye"/>
    <s v="Merkez"/>
  </r>
  <r>
    <s v="854393de"/>
    <d v="2026-03-31T00:00:00"/>
    <x v="518"/>
    <s v="Q1"/>
    <x v="2"/>
    <x v="2"/>
    <s v="Kapalı"/>
    <s v="MİYA OTOMASYON VE BARKOD BILISIM SISTEMLERI SAN TİC. VE L.T.D. STI."/>
    <s v="WPH.02.001"/>
    <s v="WebPlus Yazılım Bakımı Hizmeti"/>
    <s v="Univera - Kanal"/>
    <x v="20"/>
    <s v="Enroute"/>
    <s v="Webplus"/>
    <n v="15175"/>
    <s v="TRY"/>
    <n v="1"/>
    <s v="Yıl"/>
    <n v="15175"/>
    <s v="TRY"/>
    <n v="0"/>
    <s v="TRY"/>
    <n v="15175"/>
    <s v="TRY"/>
    <n v="15175"/>
    <s v="TRY"/>
    <n v="1000005501"/>
    <m/>
    <m/>
    <s v="Miya"/>
    <s v="Mevcut Müşteri"/>
    <s v="Yenileme"/>
    <s v="Hizmet"/>
    <s v="Bakım ve Destek Hizmeti"/>
    <s v="Diğer"/>
    <s v="Kanal Satış"/>
    <s v="Miya"/>
    <s v="Yurt İçi"/>
    <s v="Türkiye"/>
    <s v="Merkez"/>
  </r>
  <r>
    <s v="54a2f913"/>
    <d v="2026-04-01T00:00:00"/>
    <x v="518"/>
    <s v="Q1"/>
    <x v="2"/>
    <x v="2"/>
    <s v="Kapalı"/>
    <s v="MİYA OTOMASYON VE BARKOD BILISIM SISTEMLERI SAN TİC. VE L.T.D. STI."/>
    <s v="WPH.02.001"/>
    <s v="WebPlus Yazılım Bakımı Hizmeti"/>
    <s v="Univera - Kanal"/>
    <x v="20"/>
    <s v="Enroute"/>
    <s v="Webplus"/>
    <n v="69927"/>
    <s v="TRY"/>
    <n v="1"/>
    <s v="Yıl"/>
    <n v="69927"/>
    <s v="TRY"/>
    <n v="0"/>
    <s v="TRY"/>
    <n v="69927"/>
    <s v="TRY"/>
    <n v="69927"/>
    <s v="TRY"/>
    <n v="1000005531"/>
    <m/>
    <m/>
    <s v="Miya"/>
    <s v="Mevcut Müşteri"/>
    <s v="Yeni Satış"/>
    <s v="Hizmet"/>
    <s v="Bakım ve Destek Hizmeti"/>
    <s v="Diğer"/>
    <s v="Kanal Satış"/>
    <s v="Miya"/>
    <s v="Yurt İçi"/>
    <s v="Türkiye"/>
    <s v="Merkez"/>
  </r>
  <r>
    <s v="c6a62a84"/>
    <d v="2026-04-01T00:00:00"/>
    <x v="518"/>
    <s v="Q1"/>
    <x v="2"/>
    <x v="2"/>
    <s v="Kapalı"/>
    <s v="MATRIKS BİLGİSAYAR SİSTEMLERİ LTD.ŞTİ"/>
    <s v="WPH.02.001"/>
    <s v="WebPlus Yazılım Bakımı Hizmeti"/>
    <s v="Univera - Kanal"/>
    <x v="21"/>
    <s v="Enroute"/>
    <s v="Webplus"/>
    <n v="52704.959999999999"/>
    <s v="TRY"/>
    <n v="1"/>
    <s v="Yıl"/>
    <n v="52704.959999999999"/>
    <s v="TRY"/>
    <n v="0"/>
    <s v="TRY"/>
    <n v="52704.959999999999"/>
    <s v="TRY"/>
    <n v="0"/>
    <s v="TRY"/>
    <n v="1000005534"/>
    <m/>
    <m/>
    <s v="Matriks"/>
    <s v="Mevcut Müşteri"/>
    <s v="Yeni Satış"/>
    <s v="Hizmet"/>
    <s v="Bakım ve Destek Hizmeti"/>
    <s v="Diğer"/>
    <s v="Kanal Satış"/>
    <s v="Matriks"/>
    <s v="Yurt İçi"/>
    <s v="Türkiye"/>
    <s v="Merkez"/>
  </r>
  <r>
    <s v="53a9c8c6"/>
    <d v="2026-03-31T00:00:00"/>
    <x v="518"/>
    <s v="Q1"/>
    <x v="2"/>
    <x v="2"/>
    <s v="İptal"/>
    <s v="MİYA OTOMASYON VE BARKOD BILISIM SISTEMLERI SAN TİC. VE L.T.D. STI."/>
    <s v="WPY.01.007"/>
    <s v="WebPlus E-Dönüşüm Lisansı"/>
    <s v="Univera - Kanal"/>
    <x v="20"/>
    <s v="Enroute"/>
    <s v="Webplus"/>
    <n v="23400"/>
    <s v="TRY"/>
    <n v="-1"/>
    <s v="Adet"/>
    <n v="23400"/>
    <s v="TRY"/>
    <n v="10530"/>
    <s v="TRY"/>
    <n v="-12870"/>
    <s v="TRY"/>
    <n v="12870"/>
    <s v="TRY"/>
    <n v="1000005513"/>
    <m/>
    <m/>
    <s v="Miya"/>
    <s v="Mevcut Müşteri"/>
    <s v="Yenileme"/>
    <s v="Hizmet"/>
    <s v="Bakım ve Destek Hizmeti"/>
    <s v="Diğer"/>
    <s v="Kanal Satış"/>
    <s v="Miya"/>
    <s v="Yurt İçi"/>
    <s v="Türkiye"/>
    <s v="Merkez"/>
  </r>
  <r>
    <s v="54a2f913"/>
    <d v="2026-04-01T00:00:00"/>
    <x v="518"/>
    <s v="Q1"/>
    <x v="2"/>
    <x v="2"/>
    <s v="Kapalı"/>
    <s v="MİYA OTOMASYON VE BARKOD BILISIM SISTEMLERI SAN TİC. VE L.T.D. STI."/>
    <s v="WPY.01.007"/>
    <s v="WebPlus E-Dönüşüm Lisansı"/>
    <s v="Univera - Kanal"/>
    <x v="20"/>
    <s v="Enroute"/>
    <s v="Webplus"/>
    <n v="23400"/>
    <s v="TRY"/>
    <n v="1"/>
    <s v="Adet"/>
    <n v="23400"/>
    <s v="TRY"/>
    <n v="10998"/>
    <s v="TRY"/>
    <n v="12402"/>
    <s v="TRY"/>
    <n v="12402"/>
    <s v="TRY"/>
    <n v="1000005531"/>
    <m/>
    <m/>
    <s v="Miya"/>
    <s v="Mevcut Müşteri"/>
    <s v="Yeni Satış"/>
    <s v="Lisans"/>
    <s v="Lisans Satışı"/>
    <s v="Diğer"/>
    <s v="Kanal Satış"/>
    <s v="Miya"/>
    <s v="Yurt İçi"/>
    <s v="Türkiye"/>
    <s v="Merkez"/>
  </r>
  <r>
    <s v="c6a62a84"/>
    <d v="2026-04-01T00:00:00"/>
    <x v="518"/>
    <s v="Q1"/>
    <x v="2"/>
    <x v="2"/>
    <s v="Kapalı"/>
    <s v="MATRIKS BİLGİSAYAR SİSTEMLERİ LTD.ŞTİ"/>
    <s v="WPY.01.007"/>
    <s v="WebPlus E-Dönüşüm Lisansı"/>
    <s v="Univera - Kanal"/>
    <x v="21"/>
    <s v="Enroute"/>
    <s v="Webplus"/>
    <n v="21060"/>
    <s v="TRY"/>
    <n v="2"/>
    <s v="Adet"/>
    <n v="42120"/>
    <s v="TRY"/>
    <n v="18954"/>
    <s v="TRY"/>
    <n v="23166"/>
    <s v="TRY"/>
    <n v="23166"/>
    <s v="TRY"/>
    <n v="1000005534"/>
    <m/>
    <m/>
    <s v="Matriks"/>
    <s v="Mevcut Müşteri"/>
    <s v="Yeni Satış"/>
    <s v="Lisans"/>
    <s v="Lisans Satışı"/>
    <s v="Diğer"/>
    <s v="Kanal Satış"/>
    <s v="Matriks"/>
    <s v="Yurt İçi"/>
    <s v="Türkiye"/>
    <s v="Merkez"/>
  </r>
  <r>
    <s v="53a9c8c6"/>
    <d v="2026-03-31T00:00:00"/>
    <x v="518"/>
    <s v="Q1"/>
    <x v="2"/>
    <x v="2"/>
    <s v="İptal"/>
    <s v="MİYA OTOMASYON VE BARKOD BILISIM SISTEMLERI SAN TİC. VE L.T.D. STI."/>
    <s v="WPY.01.001"/>
    <s v="WebPlus Distribution Satış-Dağıtım Yazılımı (Enterprise)"/>
    <s v="Univera - Kanal"/>
    <x v="20"/>
    <s v="Enroute"/>
    <s v="Webplus"/>
    <n v="121875"/>
    <s v="TRY"/>
    <n v="-1"/>
    <s v="Adet"/>
    <n v="121875"/>
    <s v="TRY"/>
    <n v="54844"/>
    <s v="TRY"/>
    <n v="-67031.25"/>
    <s v="TRY"/>
    <n v="67031.25"/>
    <s v="TRY"/>
    <n v="1000005513"/>
    <m/>
    <m/>
    <s v="Miya"/>
    <s v="Mevcut Müşteri"/>
    <s v="Yeni Satış"/>
    <s v="Lisans"/>
    <s v="Lisans Satışı"/>
    <s v="Diğer"/>
    <s v="Kanal Satış"/>
    <s v="Miya"/>
    <s v="Yurt İçi"/>
    <s v="Türkiye"/>
    <s v="Merkez"/>
  </r>
  <r>
    <s v="c6a62a84"/>
    <d v="2026-04-01T00:00:00"/>
    <x v="518"/>
    <s v="Q1"/>
    <x v="2"/>
    <x v="2"/>
    <s v="Kapalı"/>
    <s v="MATRIKS BİLGİSAYAR SİSTEMLERİ LTD.ŞTİ"/>
    <s v="WPY.01.001"/>
    <s v="WebPlus Distribution Satış-Dağıtım Yazılımı (Enterprise)"/>
    <s v="Univera - Kanal"/>
    <x v="21"/>
    <s v="Enroute"/>
    <s v="Webplus"/>
    <n v="63756.2"/>
    <s v="TRY"/>
    <n v="1"/>
    <s v="Adet"/>
    <n v="63756.2"/>
    <s v="TRY"/>
    <n v="19127"/>
    <s v="TRY"/>
    <n v="44629.34"/>
    <s v="TRY"/>
    <n v="44629.34"/>
    <s v="TRY"/>
    <n v="1000005534"/>
    <m/>
    <m/>
    <s v="Matriks"/>
    <s v="Mevcut Müşteri"/>
    <s v="Yeni Satış"/>
    <s v="Lisans"/>
    <s v="Lisans Satışı"/>
    <s v="Diğer"/>
    <s v="Kanal Satış"/>
    <s v="Matriks"/>
    <s v="Yurt İçi"/>
    <s v="Türkiye"/>
    <s v="Merkez"/>
  </r>
  <r>
    <s v="54a2f913"/>
    <d v="2026-04-01T00:00:00"/>
    <x v="518"/>
    <s v="Q1"/>
    <x v="2"/>
    <x v="2"/>
    <s v="Kapalı"/>
    <s v="MİYA OTOMASYON VE BARKOD BILISIM SISTEMLERI SAN TİC. VE L.T.D. STI."/>
    <s v="WPY.01.001"/>
    <s v="WebPlus Distribution Satış-Dağıtım Yazılımı (Enterprise)"/>
    <s v="Univera - Kanal"/>
    <x v="20"/>
    <s v="Enroute"/>
    <s v="Webplus"/>
    <n v="121875"/>
    <s v="TRY"/>
    <n v="1"/>
    <s v="Adet"/>
    <n v="121875"/>
    <s v="TRY"/>
    <n v="57281"/>
    <s v="TRY"/>
    <n v="64593.75"/>
    <s v="TRY"/>
    <n v="64593.75"/>
    <s v="TRY"/>
    <n v="1000005531"/>
    <m/>
    <m/>
    <s v="Miya"/>
    <s v="Mevcut Müşteri"/>
    <s v="Yeni Satış"/>
    <s v="Lisans"/>
    <s v="Lisans Satışı"/>
    <s v="Diğer"/>
    <s v="Kanal Satış"/>
    <s v="Miya"/>
    <s v="Yurt İçi"/>
    <s v="Türkiye"/>
    <s v="Merkez"/>
  </r>
  <r>
    <s v="c6a62a84"/>
    <d v="2026-04-01T00:00:00"/>
    <x v="518"/>
    <s v="Q1"/>
    <x v="2"/>
    <x v="2"/>
    <s v="Kapalı"/>
    <s v="MATRIKS BİLGİSAYAR SİSTEMLERİ LTD.ŞTİ"/>
    <s v="WPY.01.001"/>
    <s v="WebPlus Distribution Satış-Dağıtım Yazılımı (Enterprise)"/>
    <s v="Univera - Kanal"/>
    <x v="21"/>
    <s v="Enroute"/>
    <s v="Webplus"/>
    <n v="21060"/>
    <s v="TRY"/>
    <n v="2"/>
    <s v="Adet"/>
    <n v="42120"/>
    <s v="TRY"/>
    <n v="13057"/>
    <s v="TRY"/>
    <n v="29062.799999999999"/>
    <s v="TRY"/>
    <n v="29062.799999999999"/>
    <s v="TRY"/>
    <n v="1000005534"/>
    <m/>
    <m/>
    <s v="Matriks"/>
    <s v="Mevcut Müşteri"/>
    <s v="Yeni Satış"/>
    <s v="Lisans"/>
    <s v="Lisans Satışı"/>
    <s v="Diğer"/>
    <s v="Kanal Satış"/>
    <s v="Matriks"/>
    <s v="Yurt İçi"/>
    <s v="Türkiye"/>
    <s v="Merkez"/>
  </r>
  <r>
    <s v="53a9c8c6"/>
    <d v="2026-03-31T00:00:00"/>
    <x v="518"/>
    <s v="Q1"/>
    <x v="2"/>
    <x v="2"/>
    <s v="Kapalı"/>
    <s v="MİYA OTOMASYON VE BARKOD BILISIM SISTEMLERI SAN TİC. VE L.T.D. STI."/>
    <s v="WPY.02.002"/>
    <s v="WebPlus DeliveryMan (Dağıtıcı) El Terminali Lisansı - Android"/>
    <s v="Univera - Kanal"/>
    <x v="20"/>
    <s v="Enroute"/>
    <s v="Webplus"/>
    <n v="6825"/>
    <s v="TRY"/>
    <n v="-9"/>
    <s v="Adet"/>
    <n v="61425"/>
    <s v="TRY"/>
    <n v="27641"/>
    <s v="TRY"/>
    <n v="-33783.75"/>
    <s v="TRY"/>
    <n v="33783.75"/>
    <s v="TRY"/>
    <n v="1000005513"/>
    <m/>
    <m/>
    <s v="Miya"/>
    <s v="Mevcut Müşteri"/>
    <s v="Yeni Satış"/>
    <s v="Lisans"/>
    <s v="Lisans Satışı"/>
    <s v="Diğer"/>
    <s v="Kanal Satış"/>
    <s v="Miya"/>
    <s v="Yurt İçi"/>
    <s v="Türkiye"/>
    <s v="Merkez"/>
  </r>
  <r>
    <s v="54a2f913"/>
    <d v="2026-04-01T00:00:00"/>
    <x v="518"/>
    <s v="Q1"/>
    <x v="2"/>
    <x v="2"/>
    <s v="Kapalı"/>
    <s v="MİYA OTOMASYON VE BARKOD BILISIM SISTEMLERI SAN TİC. VE L.T.D. STI."/>
    <s v="WPY.02.002"/>
    <s v="WebPlus DeliveryMan (Dağıtıcı) El Terminali Lisansı - Android"/>
    <s v="Univera - Kanal"/>
    <x v="20"/>
    <s v="Enroute"/>
    <s v="Webplus"/>
    <n v="6825"/>
    <s v="TRY"/>
    <n v="9"/>
    <s v="Adet"/>
    <n v="61425"/>
    <s v="TRY"/>
    <n v="28870"/>
    <s v="TRY"/>
    <n v="32555.25"/>
    <s v="TRY"/>
    <n v="32555.25"/>
    <s v="TRY"/>
    <n v="1000005531"/>
    <m/>
    <m/>
    <s v="Miya"/>
    <s v="Mevcut Müşteri"/>
    <s v="Yeni Satış"/>
    <s v="Lisans"/>
    <s v="Lisans Satışı"/>
    <s v="Diğer"/>
    <s v="Kanal Satış"/>
    <s v="Miya"/>
    <s v="Yurt İçi"/>
    <s v="Türkiye"/>
    <s v="Merkez"/>
  </r>
  <r>
    <s v="5d797517"/>
    <d v="2026-03-31T00:00:00"/>
    <x v="518"/>
    <s v="Q1"/>
    <x v="2"/>
    <x v="2"/>
    <s v="Kapalı"/>
    <s v="POLARİS YAZILIM ÇÖZÜMLERİ VE DANIŞMANLIK HİZMETLERİ LTD.ŞTİ."/>
    <s v="WPY.02.001"/>
    <s v="WebPlus (Android) Satış Temsilcisi Lisansı"/>
    <s v="Univera - Kanal"/>
    <x v="21"/>
    <s v="Enroute"/>
    <s v="Webplus"/>
    <n v="6825"/>
    <s v="TRY"/>
    <n v="2"/>
    <s v="Adet"/>
    <n v="13650"/>
    <s v="TRY"/>
    <n v="0"/>
    <s v="TRY"/>
    <n v="12285"/>
    <s v="TRY"/>
    <n v="13650"/>
    <s v="TRY"/>
    <n v="1000005472"/>
    <m/>
    <m/>
    <s v="Polaris"/>
    <s v="Mevcut Müşteri"/>
    <s v="Yeni Satış"/>
    <s v="Lisans"/>
    <s v="Lisans Satışı"/>
    <s v="Diğer"/>
    <s v="Kanal Satış"/>
    <s v="Polaris"/>
    <s v="Yurt İçi"/>
    <s v="Türkiye"/>
    <s v="Merkez"/>
  </r>
  <r>
    <s v="53a9c8c6"/>
    <d v="2026-03-31T00:00:00"/>
    <x v="518"/>
    <s v="Q1"/>
    <x v="2"/>
    <x v="2"/>
    <s v="İptal"/>
    <s v="MİYA OTOMASYON VE BARKOD BILISIM SISTEMLERI SAN TİC. VE L.T.D. STI."/>
    <s v="WPY.02.001"/>
    <s v="WebPlus (Android) Satış Temsilcisi Lisansı"/>
    <s v="Univera - Kanal"/>
    <x v="20"/>
    <s v="Enroute"/>
    <s v="Webplus"/>
    <n v="6825"/>
    <s v="TRY"/>
    <n v="-10"/>
    <s v="Adet"/>
    <n v="68250"/>
    <s v="TRY"/>
    <n v="30712"/>
    <s v="TRY"/>
    <n v="-37537.5"/>
    <s v="TRY"/>
    <n v="37537.5"/>
    <s v="TRY"/>
    <n v="1000005513"/>
    <m/>
    <m/>
    <s v="Miya"/>
    <s v="Mevcut Müşteri"/>
    <s v="Yeni Satış"/>
    <s v="Lisans"/>
    <s v="Lisans Satışı"/>
    <s v="Diğer"/>
    <s v="Kanal Satış"/>
    <s v="Miya"/>
    <s v="Yurt İçi"/>
    <s v="Türkiye"/>
    <s v="Merkez"/>
  </r>
  <r>
    <s v="54a2f913"/>
    <d v="2026-04-01T00:00:00"/>
    <x v="518"/>
    <s v="Q1"/>
    <x v="2"/>
    <x v="2"/>
    <s v="Kapalı"/>
    <s v="MİYA OTOMASYON VE BARKOD BILISIM SISTEMLERI SAN TİC. VE L.T.D. STI."/>
    <s v="WPY.02.001"/>
    <s v="WebPlus (Android) Satış Temsilcisi Lisansı"/>
    <s v="Univera - Kanal"/>
    <x v="20"/>
    <s v="Enroute"/>
    <s v="Webplus"/>
    <n v="6825"/>
    <s v="TRY"/>
    <n v="11"/>
    <s v="Adet"/>
    <n v="75075"/>
    <s v="TRY"/>
    <n v="35285"/>
    <s v="TRY"/>
    <n v="39789.75"/>
    <s v="TRY"/>
    <n v="39789.75"/>
    <s v="TRY"/>
    <n v="1000005531"/>
    <m/>
    <m/>
    <s v="Miya"/>
    <s v="Mevcut Müşteri"/>
    <s v="Yeni Satış"/>
    <s v="Lisans"/>
    <s v="Lisans Satışı"/>
    <s v="Diğer"/>
    <s v="Kanal Satış"/>
    <s v="Miya"/>
    <s v="Yurt İçi"/>
    <s v="Türkiye"/>
    <s v="Merkez"/>
  </r>
  <r>
    <s v="c6a62a84"/>
    <d v="2026-04-01T00:00:00"/>
    <x v="518"/>
    <s v="Q1"/>
    <x v="2"/>
    <x v="2"/>
    <s v="Kapalı"/>
    <s v="MATRIKS BİLGİSAYAR SİSTEMLERİ LTD.ŞTİ"/>
    <s v="WPY.02.001"/>
    <s v="WebPlus (Android) Satış Temsilcisi Lisansı"/>
    <s v="Univera - Kanal"/>
    <x v="21"/>
    <s v="Enroute"/>
    <s v="Webplus"/>
    <n v="6143"/>
    <s v="TRY"/>
    <n v="20"/>
    <s v="Adet"/>
    <n v="122860"/>
    <s v="TRY"/>
    <n v="55656"/>
    <s v="TRY"/>
    <n v="67204.42"/>
    <s v="TRY"/>
    <n v="67204.42"/>
    <s v="TRY"/>
    <n v="1000005534"/>
    <m/>
    <m/>
    <s v="Matriks"/>
    <s v="Mevcut Müşteri"/>
    <s v="Yeni Satış"/>
    <s v="Lisans"/>
    <s v="Lisans Satışı"/>
    <s v="Diğer"/>
    <s v="Kanal Satış"/>
    <s v="Matriks"/>
    <s v="Yurt İçi"/>
    <s v="Türkiye"/>
    <s v="Merkez"/>
  </r>
  <r>
    <s v="53a9c8c6"/>
    <d v="2026-03-31T00:00:00"/>
    <x v="518"/>
    <s v="Q1"/>
    <x v="2"/>
    <x v="2"/>
    <s v="Kapalı"/>
    <s v="MİYA OTOMASYON VE BARKOD BILISIM SISTEMLERI SAN TİC. VE L.T.D. STI."/>
    <s v="WPY.01.004"/>
    <s v="Web Plus Ek Kullanıcı Lisansı (5 Kullanıcı)"/>
    <s v="Univera - Kanal"/>
    <x v="20"/>
    <s v="Enroute"/>
    <s v="Webplus"/>
    <n v="36075"/>
    <s v="TRY"/>
    <n v="-1"/>
    <s v="Adet"/>
    <n v="36075"/>
    <s v="TRY"/>
    <n v="16234"/>
    <s v="TRY"/>
    <n v="-19841.25"/>
    <s v="TRY"/>
    <n v="19841.25"/>
    <s v="TRY"/>
    <n v="1000005513"/>
    <m/>
    <m/>
    <s v="Miya"/>
    <s v="Mevcut Müşteri"/>
    <s v="Yeni Satış"/>
    <s v="Lisans"/>
    <s v="Lisans Satışı"/>
    <s v="Diğer"/>
    <s v="Kanal Satış"/>
    <s v="Miya"/>
    <s v="Yurt İçi"/>
    <s v="Türkiye"/>
    <s v="Merkez"/>
  </r>
  <r>
    <s v="54a2f913"/>
    <d v="2026-04-01T00:00:00"/>
    <x v="518"/>
    <s v="Q1"/>
    <x v="2"/>
    <x v="2"/>
    <s v="Kapalı"/>
    <s v="MİYA OTOMASYON VE BARKOD BILISIM SISTEMLERI SAN TİC. VE L.T.D. STI."/>
    <s v="WPY.01.004"/>
    <s v="Web Plus Ek Kullanıcı Lisansı (5 Kullanıcı)"/>
    <s v="Univera - Kanal"/>
    <x v="20"/>
    <s v="Enroute"/>
    <s v="Webplus"/>
    <n v="36075"/>
    <s v="TRY"/>
    <n v="1"/>
    <s v="Adet"/>
    <n v="36075"/>
    <s v="TRY"/>
    <n v="16955"/>
    <s v="TRY"/>
    <n v="19119.75"/>
    <s v="TRY"/>
    <n v="19119.75"/>
    <s v="TRY"/>
    <n v="1000005531"/>
    <m/>
    <m/>
    <s v="Miya"/>
    <s v="Mevcut Müşteri"/>
    <s v="Yeni Satış"/>
    <s v="Lisans"/>
    <s v="Lisans Satışı"/>
    <s v="Diğer"/>
    <s v="Kanal Satış"/>
    <s v="Miya"/>
    <s v="Yurt İçi"/>
    <s v="Türkiye"/>
    <s v="Merkez"/>
  </r>
  <r>
    <s v="c6a62a84"/>
    <d v="2026-04-01T00:00:00"/>
    <x v="518"/>
    <s v="Q1"/>
    <x v="2"/>
    <x v="2"/>
    <s v="Kapalı"/>
    <s v="MATRIKS BİLGİSAYAR SİSTEMLERİ LTD.ŞTİ"/>
    <s v="WPY.01.004 PX"/>
    <s v="Web Pls PX Ek Kull Lsnsı(5 Kull)"/>
    <s v="Univera - Kanal"/>
    <x v="21"/>
    <s v="Enroute"/>
    <s v="Webplus"/>
    <n v="32468"/>
    <s v="TRY"/>
    <n v="1"/>
    <s v="Adet"/>
    <n v="32468"/>
    <s v="TRY"/>
    <n v="14611"/>
    <s v="TRY"/>
    <n v="17857.400000000001"/>
    <s v="TRY"/>
    <n v="17857.400000000001"/>
    <s v="TRY"/>
    <n v="1000005534"/>
    <m/>
    <m/>
    <s v="Matriks"/>
    <s v="Mevcut Müşteri"/>
    <s v="Yeni Satış"/>
    <s v="Lisans"/>
    <s v="Lisans Satışı"/>
    <s v="Diğer"/>
    <s v="Kanal Satış"/>
    <s v="Matriks"/>
    <s v="Yurt İçi"/>
    <s v="Türkiye"/>
    <s v="Merkez"/>
  </r>
  <r>
    <s v="1ddd0c21"/>
    <d v="2026-03-31T00:00:00"/>
    <x v="518"/>
    <s v="Q1"/>
    <x v="2"/>
    <x v="2"/>
    <s v="Kapalı"/>
    <s v="HAKAN ŞAHİNER"/>
    <s v="UH.01.002"/>
    <s v="Unidox Kontör"/>
    <s v="Univera Kontör Satışı"/>
    <x v="23"/>
    <s v="E-Dönüşüm"/>
    <s v="Unidox"/>
    <n v="8.36"/>
    <s v="TRY"/>
    <n v="2000"/>
    <s v="Adet"/>
    <n v="16720"/>
    <s v="TRY"/>
    <n v="5720"/>
    <s v="TRY"/>
    <n v="11000"/>
    <s v="TRY"/>
    <n v="11000"/>
    <s v="TRY"/>
    <n v="1000005511"/>
    <m/>
    <m/>
    <s v="Hakan Şahiner"/>
    <s v="Yeni Müşteri"/>
    <s v="Yeni Satış"/>
    <s v="Kontor"/>
    <s v="Kontor Satışı"/>
    <s v="Diğer"/>
    <s v="Univera Satış"/>
    <s v="Saha Satış"/>
    <s v="Yurt İçi"/>
    <s v="Türkiye"/>
    <s v="Merkez"/>
  </r>
  <r>
    <s v="700bddd1"/>
    <d v="2026-04-01T00:00:00"/>
    <x v="518"/>
    <s v="Q1"/>
    <x v="2"/>
    <x v="2"/>
    <s v="Kapalı"/>
    <s v="ÖZAVCILAR GIDA TEMIZLIK LIMITED SIRKETI"/>
    <s v="UH.01.002"/>
    <s v="Unidox Kontör"/>
    <s v="Univera Kontör Satışı"/>
    <x v="23"/>
    <s v="E-Dönüşüm"/>
    <s v="Unidox"/>
    <n v="8.34"/>
    <s v="TRY"/>
    <n v="1000"/>
    <s v="Adet"/>
    <n v="8340"/>
    <s v="TRY"/>
    <n v="3340"/>
    <s v="TRY"/>
    <n v="5000"/>
    <s v="TRY"/>
    <n v="5000"/>
    <s v="TRY"/>
    <n v="1000005533"/>
    <m/>
    <m/>
    <s v="Özavcılar Gıda"/>
    <s v="Yeni Müşteri"/>
    <s v="Yeni Satış"/>
    <s v="Kontor"/>
    <s v="Kontor Satışı"/>
    <s v="Diğer"/>
    <s v="Univera Satış"/>
    <s v="Saha Satış"/>
    <s v="Yurt İçi"/>
    <s v="Türkiye"/>
    <s v="Merkez"/>
  </r>
  <r>
    <s v="57ea6110"/>
    <d v="2026-04-01T00:00:00"/>
    <x v="518"/>
    <s v="Q1"/>
    <x v="2"/>
    <x v="2"/>
    <s v="Kapalı"/>
    <s v="RAUF BAYDAK"/>
    <s v="UH.01.002"/>
    <s v="Unidox Kontör"/>
    <s v="Univera Kontör Satışı"/>
    <x v="23"/>
    <s v="E-Dönüşüm"/>
    <s v="Unidox"/>
    <n v="8.34"/>
    <s v="TRY"/>
    <n v="2000"/>
    <s v="Adet"/>
    <n v="16680"/>
    <s v="TRY"/>
    <n v="10"/>
    <s v="TRY"/>
    <n v="16670"/>
    <s v="TRY"/>
    <n v="16670"/>
    <s v="TRY"/>
    <n v="1000005535"/>
    <m/>
    <m/>
    <s v="Rauf Bayrak"/>
    <s v="Yeni Müşteri"/>
    <s v="Yeni Satış"/>
    <s v="Kontor"/>
    <s v="Kontor Satışı"/>
    <s v="Diğer"/>
    <s v="Univera Satış"/>
    <s v="Saha Satış"/>
    <s v="Yurt İçi"/>
    <s v="Türkiye"/>
    <s v="Merkez"/>
  </r>
  <r>
    <s v="81d3296f"/>
    <d v="2026-03-31T00:00:00"/>
    <x v="518"/>
    <s v="Q1"/>
    <x v="2"/>
    <x v="2"/>
    <s v="Kapalı"/>
    <s v="LEVENT KİMYA SAN. VE TİC. A.Ş."/>
    <s v="EH.02.001"/>
    <s v="EnRoute Panorama - Yazılım Bakımı, Yaşatma ve Merkezi Destek Hizmeti"/>
    <s v="Univera - Levent Kimya"/>
    <x v="19"/>
    <s v="Enroute"/>
    <s v="Enroute"/>
    <n v="1080000"/>
    <s v="TRY"/>
    <n v="1"/>
    <s v="Yıl"/>
    <n v="1080000"/>
    <s v="TRY"/>
    <n v="0"/>
    <s v="TRY"/>
    <n v="1080000"/>
    <s v="TRY"/>
    <n v="1080000"/>
    <s v="TRY"/>
    <n v="1000005484"/>
    <m/>
    <m/>
    <s v="Levent Kimya"/>
    <s v="Mevcut Müşteri"/>
    <s v="Yenileme"/>
    <s v="Hizmet"/>
    <s v="Bakım ve Destek Hizmeti"/>
    <s v="Diğer"/>
    <s v="Univera Satış"/>
    <s v="Saha Satış"/>
    <s v="Yurt İçi"/>
    <s v="Türkiye"/>
    <s v="Merkez"/>
  </r>
  <r>
    <s v="ca92c504"/>
    <d v="2026-03-31T00:00:00"/>
    <x v="518"/>
    <s v="Q1"/>
    <x v="2"/>
    <x v="2"/>
    <s v="Kapalı"/>
    <s v="MATRIKS BİLGİSAYAR SİSTEMLERİ LTD.ŞTİ"/>
    <s v="EYS.02.011"/>
    <s v="EnRoute Panorama - Panel - Çoklu Proje Birleştirme Mobil Uygulama Lisansı"/>
    <s v="Univera - Kanal"/>
    <x v="21"/>
    <s v="Enroute"/>
    <s v="Enroute"/>
    <n v="7000"/>
    <s v="TRY"/>
    <n v="7"/>
    <s v="Adet"/>
    <n v="49000"/>
    <s v="TRY"/>
    <n v="0"/>
    <s v="TRY"/>
    <n v="49000"/>
    <s v="TRY"/>
    <n v="49000"/>
    <s v="TRY"/>
    <n v="1000005512"/>
    <m/>
    <m/>
    <s v="Matriks"/>
    <s v="Mevcut Müşteri"/>
    <s v="Yeni Satış"/>
    <s v="Lisans"/>
    <s v="Lisans Satışı"/>
    <s v="Diğer"/>
    <s v="Kanal Satış"/>
    <s v="Matriks"/>
    <s v="Yurt İçi"/>
    <s v="Türkiye"/>
    <s v="Merkez"/>
  </r>
  <r>
    <s v="baa35a43"/>
    <d v="2026-03-31T00:00:00"/>
    <x v="518"/>
    <s v="Q1"/>
    <x v="2"/>
    <x v="2"/>
    <s v="Kapalı"/>
    <s v="JTI Tütün Ürünleri Pazarlama A.Ş."/>
    <s v="EH.06.001"/>
    <s v="EnRoute Panorama - Hosting Hizmeti"/>
    <s v="Univera - JTI"/>
    <x v="13"/>
    <s v="Enroute"/>
    <s v="Enroute"/>
    <n v="5743126.5"/>
    <s v="TRY"/>
    <n v="1"/>
    <s v="Yıl"/>
    <n v="5743126.5"/>
    <s v="TRY"/>
    <n v="0"/>
    <s v="TRY"/>
    <n v="5743126.5"/>
    <s v="TRY"/>
    <n v="5743126.5"/>
    <s v="TRY"/>
    <n v="1000005478"/>
    <m/>
    <m/>
    <s v="JTI"/>
    <s v="Mevcut Müşteri"/>
    <s v="Yenileme"/>
    <s v="Hizmet"/>
    <s v="Hosting"/>
    <s v="Key Account"/>
    <s v="Univera Satış"/>
    <s v="Saha Satış"/>
    <s v="Yurt İçi"/>
    <s v="Türkiye"/>
    <s v="Merkez"/>
  </r>
  <r>
    <s v="e100b54b"/>
    <d v="2026-03-31T00:00:00"/>
    <x v="518"/>
    <s v="Q1"/>
    <x v="2"/>
    <x v="2"/>
    <s v="Kapalı"/>
    <s v="SAĞIROĞLU TÜTÜN ÜRÜN. İNŞ.TAAH. SAN. VE TİC. LTD. ŞTİ."/>
    <s v="EH.06.001"/>
    <s v="EnRoute Panorama - Hosting Hizmeti"/>
    <s v="Univera - JTI"/>
    <x v="13"/>
    <s v="Enroute"/>
    <s v="Enroute"/>
    <n v="286.75"/>
    <s v="USD"/>
    <n v="1"/>
    <s v="Yıl"/>
    <n v="286.75"/>
    <s v="USD"/>
    <n v="0"/>
    <s v="USD"/>
    <n v="12750.08"/>
    <s v="TRY"/>
    <n v="12750.08"/>
    <s v="TRY"/>
    <n v="1000005505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s v="0a4d7a8b"/>
    <d v="2026-03-31T00:00:00"/>
    <x v="518"/>
    <s v="Q1"/>
    <x v="2"/>
    <x v="2"/>
    <s v="Kapalı"/>
    <s v="ÇELİKKOL TURİZM GIDA MAD.SAN VE TİC. LTD. ŞTİ."/>
    <s v="EH.06.001"/>
    <s v="EnRoute Panorama - Hosting Hizmeti"/>
    <s v="Univera - JTI"/>
    <x v="13"/>
    <s v="Enroute"/>
    <s v="Enroute"/>
    <n v="286.75"/>
    <s v="USD"/>
    <n v="1"/>
    <s v="Yıl"/>
    <n v="286.75"/>
    <s v="USD"/>
    <n v="0"/>
    <s v="USD"/>
    <n v="12750.08"/>
    <s v="TRY"/>
    <n v="12750.08"/>
    <s v="TRY"/>
    <n v="1000005502"/>
    <m/>
    <m/>
    <s v="JTI"/>
    <s v="Mevcut Müşteri"/>
    <s v="Yenileme"/>
    <s v="Hizmet"/>
    <s v="Hosting"/>
    <s v="Key Account"/>
    <s v="Univera Satış"/>
    <s v="Saha Satış"/>
    <s v="Yurt İçi"/>
    <s v="Türkiye"/>
    <s v="Dist"/>
  </r>
  <r>
    <s v="e100b54b"/>
    <d v="2026-03-31T00:00:00"/>
    <x v="518"/>
    <s v="Q1"/>
    <x v="2"/>
    <x v="2"/>
    <s v="Kapalı"/>
    <s v="SAĞIROĞLU TÜTÜN ÜRÜN. İNŞ.TAAH. SAN. VE TİC. LTD. ŞTİ."/>
    <s v="EH.03.001"/>
    <s v="EnRoute Panorama - Çağrı Merkezi Hizmeti (MSD)"/>
    <s v="Univera - JTI"/>
    <x v="13"/>
    <s v="Enroute"/>
    <s v="Enroute"/>
    <n v="25649.4"/>
    <s v="TRY"/>
    <n v="1"/>
    <s v="Yıl"/>
    <n v="25649.4"/>
    <s v="TRY"/>
    <n v="0"/>
    <s v="TRY"/>
    <n v="25649.4"/>
    <s v="TRY"/>
    <n v="25649.4"/>
    <s v="TRY"/>
    <n v="1000005505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s v="0a4d7a8b"/>
    <d v="2026-03-31T00:00:00"/>
    <x v="518"/>
    <s v="Q1"/>
    <x v="2"/>
    <x v="2"/>
    <s v="Kapalı"/>
    <s v="ÇELİKKOL TURİZM GIDA MAD.SAN VE TİC. LTD. ŞTİ."/>
    <s v="EH.03.001"/>
    <s v="EnRoute Panorama - Çağrı Merkezi Hizmeti (MSD)"/>
    <s v="Univera - JTI"/>
    <x v="13"/>
    <s v="Enroute"/>
    <s v="Enroute"/>
    <n v="25649.4"/>
    <s v="TRY"/>
    <n v="1"/>
    <s v="Yıl"/>
    <n v="25649.4"/>
    <s v="TRY"/>
    <n v="0"/>
    <s v="TRY"/>
    <n v="25649.4"/>
    <s v="TRY"/>
    <n v="25649.4"/>
    <s v="TRY"/>
    <n v="1000005502"/>
    <m/>
    <m/>
    <s v="JTI"/>
    <s v="Mevcut Müşteri"/>
    <s v="Yenileme"/>
    <s v="Hizmet"/>
    <s v="Çağrı Merkezi"/>
    <s v="Key Account"/>
    <s v="Univera Satış"/>
    <s v="Saha Satış"/>
    <s v="Yurt İçi"/>
    <s v="Türkiye"/>
    <s v="Dist"/>
  </r>
  <r>
    <s v="81d3296f"/>
    <d v="2026-03-31T00:00:00"/>
    <x v="518"/>
    <s v="Q1"/>
    <x v="2"/>
    <x v="2"/>
    <s v="Kapalı"/>
    <s v="LEVENT KİMYA SAN. VE TİC. A.Ş."/>
    <s v="EH.03.001"/>
    <s v="EnRoute Panorama - Çağrı Merkezi Hizmeti (MSD)"/>
    <s v="Univera - Levent Kimya"/>
    <x v="19"/>
    <s v="Enroute"/>
    <s v="Enroute"/>
    <n v="15727.5"/>
    <s v="TRY"/>
    <n v="30"/>
    <s v="Yıl"/>
    <n v="471825"/>
    <s v="TRY"/>
    <n v="0"/>
    <s v="TRY"/>
    <n v="471825"/>
    <s v="TRY"/>
    <n v="471825"/>
    <s v="TRY"/>
    <n v="1000005484"/>
    <m/>
    <m/>
    <s v="Levent Kimya"/>
    <s v="Mevcut Müşteri"/>
    <s v="Yenileme"/>
    <s v="Hizmet"/>
    <s v="Çağrı Merkezi"/>
    <s v="Diğer"/>
    <s v="Univera Satış"/>
    <s v="Saha Satış"/>
    <s v="Yurt İçi"/>
    <s v="Türkiye"/>
    <s v="Merkez"/>
  </r>
  <r>
    <m/>
    <m/>
    <x v="519"/>
    <m/>
    <x v="3"/>
    <x v="12"/>
    <m/>
    <m/>
    <m/>
    <m/>
    <m/>
    <x v="25"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91">
  <r>
    <s v="Q1"/>
    <x v="0"/>
    <x v="0"/>
    <m/>
    <s v="KOROPLAST TEMIZLIK AMBALAJ ÜRÜNLERI SAN. VE DIS TIC.A.S."/>
    <s v="EY.03.001"/>
    <s v="Enroute Panorama PaaS Lisansi (Kiralama Hizmeti )"/>
    <s v="Univera - Koroplast"/>
    <x v="0"/>
    <x v="0"/>
    <m/>
    <m/>
    <m/>
    <n v="1"/>
    <m/>
    <n v="61812.03"/>
    <m/>
    <n v="0"/>
    <m/>
    <n v="61812.03"/>
    <m/>
    <n v="0"/>
    <n v="0"/>
    <s v="UNI240000000016"/>
    <m/>
    <m/>
    <x v="0"/>
    <x v="0"/>
    <x v="0"/>
    <x v="0"/>
    <x v="0"/>
    <x v="0"/>
    <s v="Univera Satış"/>
    <s v="Saha Satış"/>
    <s v="Yurt İçi"/>
    <s v="Türkiye"/>
  </r>
  <r>
    <s v="Q1"/>
    <x v="0"/>
    <x v="0"/>
    <m/>
    <s v="ÖZÇELIK YAPI MALZEMELERI INSAAT SANAYI TIC. LTD. STI"/>
    <s v="EY.04.012"/>
    <s v="EnRoute Panorama E-Dönüsüm  Modül Lisansi (Enterprise)"/>
    <s v="Univera - Çaykur"/>
    <x v="1"/>
    <x v="0"/>
    <m/>
    <m/>
    <m/>
    <n v="1"/>
    <m/>
    <n v="15991"/>
    <m/>
    <n v="3198.2"/>
    <m/>
    <n v="12792.8"/>
    <m/>
    <n v="0"/>
    <n v="0"/>
    <s v="UNI240000000019"/>
    <m/>
    <m/>
    <x v="1"/>
    <x v="0"/>
    <x v="1"/>
    <x v="0"/>
    <x v="1"/>
    <x v="0"/>
    <s v="Univera Satış"/>
    <s v="Saha Satış"/>
    <s v="Yurt İçi"/>
    <s v="Türkiye"/>
  </r>
  <r>
    <s v="Q1"/>
    <x v="0"/>
    <x v="0"/>
    <m/>
    <s v="RED BULL GIDA DAGITIM VE PAZARLAMA TICARET LTD. STI"/>
    <s v="EH.05.002"/>
    <s v="EnRoute Panorama - Rapor Gelistirme Hizmeti"/>
    <s v="Univera - Redbull"/>
    <x v="2"/>
    <x v="0"/>
    <m/>
    <m/>
    <m/>
    <n v="1"/>
    <m/>
    <n v="6804"/>
    <m/>
    <n v="0"/>
    <m/>
    <n v="6804"/>
    <m/>
    <n v="0"/>
    <n v="0"/>
    <s v="UNI240000000010"/>
    <m/>
    <m/>
    <x v="2"/>
    <x v="0"/>
    <x v="1"/>
    <x v="1"/>
    <x v="2"/>
    <x v="0"/>
    <s v="Univera Satış"/>
    <s v="Saha Satış"/>
    <s v="Yurt İçi"/>
    <s v="Türkiye"/>
  </r>
  <r>
    <s v="Q1"/>
    <x v="0"/>
    <x v="0"/>
    <m/>
    <s v="MİYA OTOMASYON VE BARKOD BILISIM SISTEMLERI SAN TİC. VE L.T.D. STI."/>
    <s v="EY.02.011"/>
    <s v="EnRoute Panorama - Panel - Çoklu Proje Birlestirme Mobil Uygulama Lisansi (Enterprise)"/>
    <s v="Univera - Kanal"/>
    <x v="3"/>
    <x v="0"/>
    <m/>
    <m/>
    <m/>
    <n v="14"/>
    <m/>
    <n v="42770"/>
    <m/>
    <n v="0"/>
    <m/>
    <n v="42770"/>
    <m/>
    <n v="0"/>
    <n v="0"/>
    <s v="UNI240000000021"/>
    <m/>
    <m/>
    <x v="3"/>
    <x v="0"/>
    <x v="1"/>
    <x v="0"/>
    <x v="1"/>
    <x v="0"/>
    <s v="Kanal Satış"/>
    <s v="Miya"/>
    <s v="Yurt İçi"/>
    <s v="Türkiye"/>
  </r>
  <r>
    <s v="Q1"/>
    <x v="0"/>
    <x v="0"/>
    <m/>
    <s v="DARDANEL DAGITIM A.S."/>
    <s v="EH.06.001"/>
    <s v="EnRoute Panorama - Hosting Hizmeti"/>
    <s v="Univera - Dardanel"/>
    <x v="2"/>
    <x v="1"/>
    <m/>
    <m/>
    <m/>
    <n v="1"/>
    <m/>
    <n v="27222.53"/>
    <m/>
    <n v="0"/>
    <m/>
    <n v="27222.53"/>
    <m/>
    <n v="0"/>
    <n v="0"/>
    <s v="UNI240000000006"/>
    <m/>
    <m/>
    <x v="4"/>
    <x v="0"/>
    <x v="0"/>
    <x v="1"/>
    <x v="3"/>
    <x v="0"/>
    <s v="Univera Satış"/>
    <s v="Saha Satış"/>
    <s v="Yurt İçi"/>
    <s v="Türkiye"/>
  </r>
  <r>
    <s v="Q1"/>
    <x v="0"/>
    <x v="0"/>
    <m/>
    <s v="Haribo SEKERLEME SAN. TIC.LTD. STI."/>
    <s v="EH.06.001"/>
    <s v="EnRoute Panorama - Hosting Hizmeti"/>
    <s v="Univera - Haribo"/>
    <x v="2"/>
    <x v="1"/>
    <m/>
    <m/>
    <m/>
    <n v="1"/>
    <m/>
    <n v="317835.40783799998"/>
    <m/>
    <n v="-2.1619999999999999E-3"/>
    <m/>
    <n v="317835.40999999997"/>
    <m/>
    <n v="0"/>
    <n v="0"/>
    <s v="UNI240000000004"/>
    <m/>
    <m/>
    <x v="5"/>
    <x v="0"/>
    <x v="0"/>
    <x v="1"/>
    <x v="3"/>
    <x v="1"/>
    <s v="Univera Satış"/>
    <s v="Saha Satış"/>
    <s v="Yurt İçi"/>
    <s v="Türkiye"/>
  </r>
  <r>
    <s v="Q1"/>
    <x v="0"/>
    <x v="0"/>
    <m/>
    <s v="Haribo SEKERLEME SAN. TIC.LTD. STI."/>
    <s v="EH.06.001"/>
    <s v="EnRoute Panorama - Hosting Hizmeti"/>
    <s v="Univera - Haribo"/>
    <x v="2"/>
    <x v="1"/>
    <m/>
    <m/>
    <m/>
    <n v="1"/>
    <m/>
    <n v="5750.8035"/>
    <m/>
    <n v="3.5000000000000001E-3"/>
    <m/>
    <n v="5750.8"/>
    <m/>
    <n v="0"/>
    <n v="0"/>
    <s v="UNI240000000004"/>
    <m/>
    <m/>
    <x v="5"/>
    <x v="0"/>
    <x v="0"/>
    <x v="1"/>
    <x v="3"/>
    <x v="1"/>
    <s v="Univera Satış"/>
    <s v="Saha Satış"/>
    <s v="Yurt İçi"/>
    <s v="Türkiye"/>
  </r>
  <r>
    <s v="Q1"/>
    <x v="0"/>
    <x v="0"/>
    <m/>
    <s v="LA LORRAINE UNLU MAMÜLLER SAN. VE TIC. A.S."/>
    <s v="EH.06.001"/>
    <s v="EnRoute Panorama - Hosting Hizmeti"/>
    <s v="Univera - La Lorraine"/>
    <x v="2"/>
    <x v="1"/>
    <m/>
    <m/>
    <m/>
    <n v="1"/>
    <m/>
    <n v="49922.577727000004"/>
    <m/>
    <n v="-2.2729999999999998E-3"/>
    <m/>
    <n v="49922.58"/>
    <m/>
    <n v="0"/>
    <n v="0"/>
    <s v="UNI240000000007"/>
    <m/>
    <m/>
    <x v="6"/>
    <x v="0"/>
    <x v="0"/>
    <x v="1"/>
    <x v="3"/>
    <x v="0"/>
    <s v="Univera Satış"/>
    <s v="Saha Satış"/>
    <s v="Yurt İçi"/>
    <s v="Türkiye"/>
  </r>
  <r>
    <s v="Q1"/>
    <x v="0"/>
    <x v="0"/>
    <m/>
    <s v="Mey İçki Sanayi ve Ticaret A.Ş."/>
    <s v="EH.06.001"/>
    <s v="EnRoute Panorama - Hosting Hizmeti"/>
    <s v="Univera - Mey İçki"/>
    <x v="2"/>
    <x v="1"/>
    <m/>
    <m/>
    <m/>
    <n v="1"/>
    <m/>
    <n v="162661"/>
    <m/>
    <n v="0"/>
    <m/>
    <n v="162661"/>
    <m/>
    <n v="0"/>
    <n v="0"/>
    <s v="UNI240000000002"/>
    <m/>
    <m/>
    <x v="7"/>
    <x v="0"/>
    <x v="0"/>
    <x v="1"/>
    <x v="3"/>
    <x v="1"/>
    <s v="Univera Satış"/>
    <s v="Saha Satış"/>
    <s v="Yurt İçi"/>
    <s v="Türkiye"/>
  </r>
  <r>
    <s v="Q1"/>
    <x v="0"/>
    <x v="0"/>
    <m/>
    <s v="OF ÇAYSAN TARIM ÜRÜN. ENTEGRE TES. SAN VE TIC. AS."/>
    <s v="EH.06.001"/>
    <s v="EnRoute Panorama - Hosting Hizmeti"/>
    <s v="Univera - Ofçaysan"/>
    <x v="2"/>
    <x v="1"/>
    <m/>
    <m/>
    <m/>
    <n v="1"/>
    <m/>
    <n v="18610.779778"/>
    <m/>
    <n v="-2.22E-4"/>
    <m/>
    <n v="18610.78"/>
    <m/>
    <n v="0"/>
    <n v="0"/>
    <s v="UNI240000000001"/>
    <m/>
    <m/>
    <x v="8"/>
    <x v="0"/>
    <x v="0"/>
    <x v="1"/>
    <x v="3"/>
    <x v="0"/>
    <s v="Univera Satış"/>
    <s v="Saha Satış"/>
    <s v="Yurt İçi"/>
    <s v="Türkiye"/>
  </r>
  <r>
    <s v="Q1"/>
    <x v="0"/>
    <x v="0"/>
    <m/>
    <s v="PERRIGO KISISEL BAKIM ÜRÜNLERI SAN. VE TIC. LTD.STI"/>
    <s v="EH.06.001"/>
    <s v="EnRoute Panorama - Hosting Hizmeti"/>
    <s v="Univera - Omega Pharma"/>
    <x v="2"/>
    <x v="1"/>
    <m/>
    <m/>
    <m/>
    <n v="1"/>
    <m/>
    <n v="26494.38"/>
    <m/>
    <n v="0"/>
    <m/>
    <n v="26494.38"/>
    <m/>
    <n v="0"/>
    <n v="0"/>
    <s v="UNI240000000008"/>
    <m/>
    <m/>
    <x v="9"/>
    <x v="0"/>
    <x v="0"/>
    <x v="1"/>
    <x v="3"/>
    <x v="0"/>
    <s v="Univera Satış"/>
    <s v="Saha Satış"/>
    <s v="Yurt İçi"/>
    <s v="Türkiye"/>
  </r>
  <r>
    <s v="Q1"/>
    <x v="0"/>
    <x v="0"/>
    <m/>
    <s v="TADIM GIDA MADDELERI SAN.VE TIC.AS."/>
    <s v="EH.06.001"/>
    <s v="EnRoute Panorama - Hosting Hizmeti"/>
    <s v="Univera - Tadım"/>
    <x v="2"/>
    <x v="1"/>
    <m/>
    <m/>
    <m/>
    <n v="1"/>
    <m/>
    <n v="65000"/>
    <m/>
    <n v="0"/>
    <m/>
    <n v="65000"/>
    <m/>
    <n v="0"/>
    <n v="0"/>
    <s v="UNI240000000005"/>
    <m/>
    <m/>
    <x v="10"/>
    <x v="0"/>
    <x v="0"/>
    <x v="1"/>
    <x v="3"/>
    <x v="0"/>
    <s v="Univera Satış"/>
    <s v="Saha Satış"/>
    <s v="Yurt İçi"/>
    <s v="Türkiye"/>
  </r>
  <r>
    <s v="Q1"/>
    <x v="0"/>
    <x v="0"/>
    <m/>
    <s v="TADIM GMBH"/>
    <s v="EH.06.001"/>
    <s v="EnRoute Panorama - Hosting Hizmeti"/>
    <s v="Univera - Tadım Export"/>
    <x v="4"/>
    <x v="1"/>
    <m/>
    <m/>
    <m/>
    <n v="1"/>
    <m/>
    <n v="29525.976480000001"/>
    <m/>
    <n v="-3.5200000000000001E-3"/>
    <m/>
    <n v="29525.98"/>
    <m/>
    <n v="0"/>
    <n v="0"/>
    <s v="ENV240000000001"/>
    <m/>
    <m/>
    <x v="10"/>
    <x v="0"/>
    <x v="0"/>
    <x v="1"/>
    <x v="3"/>
    <x v="0"/>
    <s v="Univera Satış"/>
    <s v="Saha Satış"/>
    <s v="Yurt İçi"/>
    <s v="Türkiye"/>
  </r>
  <r>
    <s v="Q1"/>
    <x v="0"/>
    <x v="0"/>
    <m/>
    <s v="MİYA OTOMASYON VE BARKOD BILISIM SISTEMLERI SAN TİC. VE L.T.D. STI."/>
    <s v="EY.04.012"/>
    <s v="EnRoute Panorama E-Dönüsüm  Modül Lisansi (Enterprise)"/>
    <s v="Univera - Kanal"/>
    <x v="3"/>
    <x v="0"/>
    <m/>
    <m/>
    <m/>
    <n v="1"/>
    <m/>
    <n v="6160"/>
    <m/>
    <n v="0"/>
    <m/>
    <n v="6160"/>
    <m/>
    <n v="0"/>
    <n v="0"/>
    <s v="UNI240000000021"/>
    <m/>
    <m/>
    <x v="3"/>
    <x v="0"/>
    <x v="1"/>
    <x v="0"/>
    <x v="1"/>
    <x v="0"/>
    <s v="Kanal Satış"/>
    <s v="Miya"/>
    <s v="Yurt İçi"/>
    <s v="Türkiye"/>
  </r>
  <r>
    <s v="Q1"/>
    <x v="0"/>
    <x v="0"/>
    <m/>
    <s v="MATRIKS BİLGİSAYAR SİSTEMLERİ LTD.ŞTİ"/>
    <s v="WPH.02.001"/>
    <s v="WebPlus Yazilim Bakimi Hizmeti"/>
    <s v="Univera - Kanal"/>
    <x v="5"/>
    <x v="0"/>
    <s v="Webplus"/>
    <m/>
    <m/>
    <n v="1"/>
    <m/>
    <n v="1925.49"/>
    <m/>
    <n v="0"/>
    <m/>
    <n v="1925.49"/>
    <m/>
    <n v="0"/>
    <n v="0"/>
    <s v="UNI240000000015"/>
    <m/>
    <m/>
    <x v="11"/>
    <x v="0"/>
    <x v="0"/>
    <x v="1"/>
    <x v="4"/>
    <x v="0"/>
    <s v="Kanal Satış"/>
    <s v="Matriks"/>
    <s v="Yurt İçi"/>
    <s v="Türkiye"/>
  </r>
  <r>
    <s v="Q1"/>
    <x v="0"/>
    <x v="0"/>
    <m/>
    <s v="MİYA OTOMASYON VE BARKOD BILISIM SISTEMLERI SAN TİC. VE L.T.D. STI."/>
    <s v="WPH.02.001"/>
    <s v="WebPlus Yazilim Bakimi Hizmeti"/>
    <s v="Univera - Kanal"/>
    <x v="3"/>
    <x v="0"/>
    <s v="Webplus"/>
    <m/>
    <m/>
    <n v="1"/>
    <m/>
    <n v="1875"/>
    <m/>
    <n v="0"/>
    <m/>
    <n v="1875"/>
    <m/>
    <n v="0"/>
    <n v="0"/>
    <s v="UNI240000000023"/>
    <m/>
    <m/>
    <x v="3"/>
    <x v="0"/>
    <x v="0"/>
    <x v="1"/>
    <x v="4"/>
    <x v="0"/>
    <s v="Kanal Satış"/>
    <s v="Miya"/>
    <s v="Yurt İçi"/>
    <s v="Türkiye"/>
  </r>
  <r>
    <s v="Q1"/>
    <x v="0"/>
    <x v="0"/>
    <m/>
    <s v="MİYA OTOMASYON VE BARKOD BILISIM SISTEMLERI SAN TİC. VE L.T.D. STI."/>
    <s v="WPH.02.001"/>
    <s v="WebPlus Yazilim Bakimi Hizmeti"/>
    <s v="Univera - Kanal"/>
    <x v="3"/>
    <x v="0"/>
    <s v="Webplus"/>
    <m/>
    <m/>
    <n v="1"/>
    <m/>
    <n v="1117"/>
    <m/>
    <n v="0"/>
    <m/>
    <n v="1117"/>
    <m/>
    <n v="0"/>
    <n v="0"/>
    <s v="UNI240000000023"/>
    <m/>
    <m/>
    <x v="3"/>
    <x v="0"/>
    <x v="0"/>
    <x v="1"/>
    <x v="4"/>
    <x v="0"/>
    <s v="Kanal Satış"/>
    <s v="Miya"/>
    <s v="Yurt İçi"/>
    <s v="Türkiye"/>
  </r>
  <r>
    <s v="Q1"/>
    <x v="0"/>
    <x v="0"/>
    <m/>
    <s v="MİYA OTOMASYON VE BARKOD BILISIM SISTEMLERI SAN TİC. VE L.T.D. STI."/>
    <s v="WPY.04.007"/>
    <s v="WebPlus Panorama - Dafitim Kanali &quot;Web Connector&quot;  3rd Party Entegrasyon Uygulama Lisansi"/>
    <s v="Univera - Kanal"/>
    <x v="3"/>
    <x v="0"/>
    <s v="Webplus"/>
    <m/>
    <m/>
    <n v="1"/>
    <m/>
    <n v="5023"/>
    <m/>
    <n v="0"/>
    <m/>
    <n v="5023"/>
    <m/>
    <n v="0"/>
    <n v="0"/>
    <s v="UNI240000000022"/>
    <m/>
    <m/>
    <x v="3"/>
    <x v="0"/>
    <x v="1"/>
    <x v="0"/>
    <x v="1"/>
    <x v="0"/>
    <s v="Kanal Satış"/>
    <s v="Miya"/>
    <s v="Yurt İçi"/>
    <s v="Türkiye"/>
  </r>
  <r>
    <s v="Q1"/>
    <x v="0"/>
    <x v="0"/>
    <m/>
    <s v="MİYA OTOMASYON VE BARKOD BILISIM SISTEMLERI SAN TİC. VE L.T.D. STI."/>
    <s v="WPY.01.003"/>
    <s v="WEBPLUS EK KULLANICI LISANSI +1"/>
    <s v="Univera - Kanal"/>
    <x v="3"/>
    <x v="0"/>
    <s v="Webplus"/>
    <m/>
    <m/>
    <n v="1"/>
    <m/>
    <n v="678"/>
    <m/>
    <n v="101.7"/>
    <m/>
    <n v="576.29999999999995"/>
    <m/>
    <n v="0"/>
    <n v="0"/>
    <s v="UNI240000000023"/>
    <m/>
    <m/>
    <x v="3"/>
    <x v="0"/>
    <x v="1"/>
    <x v="0"/>
    <x v="1"/>
    <x v="0"/>
    <s v="Kanal Satış"/>
    <s v="Miya"/>
    <s v="Yurt İçi"/>
    <s v="Türkiye"/>
  </r>
  <r>
    <s v="Q1"/>
    <x v="0"/>
    <x v="0"/>
    <m/>
    <s v="MATRIKS BİLGİSAYAR SİSTEMLERİ LTD.ŞTİ"/>
    <s v="WPY.01.007"/>
    <s v="WEBPLUS E-DÖNÜSÜM MODÜL LISANSI"/>
    <s v="Univera - Kanal"/>
    <x v="5"/>
    <x v="0"/>
    <s v="Webplus"/>
    <m/>
    <m/>
    <n v="1"/>
    <m/>
    <n v="1774.5"/>
    <m/>
    <n v="0"/>
    <m/>
    <n v="1774.5"/>
    <m/>
    <n v="0"/>
    <n v="0"/>
    <s v="UNI240000000015"/>
    <m/>
    <m/>
    <x v="11"/>
    <x v="0"/>
    <x v="1"/>
    <x v="0"/>
    <x v="1"/>
    <x v="0"/>
    <s v="Kanal Satış"/>
    <s v="Matriks"/>
    <s v="Yurt İçi"/>
    <s v="Türkiye"/>
  </r>
  <r>
    <s v="Q1"/>
    <x v="0"/>
    <x v="0"/>
    <m/>
    <s v="MİYA OTOMASYON VE BARKOD BILISIM SISTEMLERI SAN TİC. VE L.T.D. STI."/>
    <s v="WPY.01.007"/>
    <s v="WEBPLUS E-DÖNÜSÜM MODÜL LISANSI"/>
    <s v="Univera - Kanal"/>
    <x v="3"/>
    <x v="0"/>
    <s v="Webplus"/>
    <m/>
    <m/>
    <n v="1"/>
    <m/>
    <n v="6160"/>
    <m/>
    <n v="2156"/>
    <m/>
    <n v="4004"/>
    <m/>
    <n v="0"/>
    <n v="0"/>
    <s v="UNI240000000020"/>
    <m/>
    <m/>
    <x v="3"/>
    <x v="0"/>
    <x v="1"/>
    <x v="0"/>
    <x v="1"/>
    <x v="0"/>
    <s v="Kanal Satış"/>
    <s v="Miya"/>
    <s v="Yurt İçi"/>
    <s v="Türkiye"/>
  </r>
  <r>
    <s v="Q1"/>
    <x v="0"/>
    <x v="0"/>
    <m/>
    <s v="MİYA OTOMASYON VE BARKOD BILISIM SISTEMLERI SAN TİC. VE L.T.D. STI."/>
    <s v="WPY.01.007"/>
    <s v="WEBPLUS E-DÖNÜSÜM MODÜL LISANSI"/>
    <s v="Univera - Kanal"/>
    <x v="3"/>
    <x v="0"/>
    <s v="Webplus"/>
    <m/>
    <m/>
    <n v="1"/>
    <m/>
    <n v="1774.5"/>
    <m/>
    <n v="0"/>
    <m/>
    <n v="1774.5"/>
    <m/>
    <n v="0"/>
    <n v="0"/>
    <s v="UNI240000000023"/>
    <m/>
    <m/>
    <x v="3"/>
    <x v="0"/>
    <x v="1"/>
    <x v="0"/>
    <x v="1"/>
    <x v="0"/>
    <s v="Kanal Satış"/>
    <s v="Miya"/>
    <s v="Yurt İçi"/>
    <s v="Türkiye"/>
  </r>
  <r>
    <s v="Q1"/>
    <x v="0"/>
    <x v="0"/>
    <m/>
    <s v="MATRIKS BİLGİSAYAR SİSTEMLERİ LTD.ŞTİ"/>
    <s v="WPY.01.006"/>
    <s v="WEBPLUS DISTRIBUTION SATIS-DAGITIM YAZILIMI (Light)"/>
    <s v="Univera - Kanal"/>
    <x v="5"/>
    <x v="0"/>
    <s v="Webplus"/>
    <m/>
    <m/>
    <n v="1"/>
    <m/>
    <n v="6000"/>
    <m/>
    <n v="0"/>
    <m/>
    <n v="6000"/>
    <m/>
    <n v="0"/>
    <n v="0"/>
    <s v="UNI240000000015"/>
    <m/>
    <m/>
    <x v="11"/>
    <x v="0"/>
    <x v="1"/>
    <x v="0"/>
    <x v="1"/>
    <x v="0"/>
    <s v="Kanal Satış"/>
    <s v="Matriks"/>
    <s v="Yurt İçi"/>
    <s v="Türkiye"/>
  </r>
  <r>
    <s v="Q1"/>
    <x v="0"/>
    <x v="0"/>
    <m/>
    <s v="MİYA OTOMASYON VE BARKOD BILISIM SISTEMLERI SAN TİC. VE L.T.D. STI."/>
    <s v="WPY.01.006"/>
    <s v="WEBPLUS DISTRIBUTION SATIS-DAGITIM YAZILIMI (Light)"/>
    <s v="Univera - Kanal"/>
    <x v="3"/>
    <x v="0"/>
    <s v="Webplus"/>
    <m/>
    <m/>
    <n v="1"/>
    <m/>
    <n v="6000"/>
    <m/>
    <n v="0"/>
    <m/>
    <n v="6000"/>
    <m/>
    <n v="0"/>
    <n v="0"/>
    <s v="UNI240000000023"/>
    <m/>
    <m/>
    <x v="3"/>
    <x v="0"/>
    <x v="1"/>
    <x v="0"/>
    <x v="1"/>
    <x v="0"/>
    <s v="Kanal Satış"/>
    <s v="Miya"/>
    <s v="Yurt İçi"/>
    <s v="Türkiye"/>
  </r>
  <r>
    <s v="Q1"/>
    <x v="0"/>
    <x v="0"/>
    <m/>
    <s v="MİYA OTOMASYON VE BARKOD BILISIM SISTEMLERI SAN TİC. VE L.T.D. STI."/>
    <s v="WPY.01.002"/>
    <s v="WebPlus Dagitim Kanali Lisansi"/>
    <s v="Univera - Kanal"/>
    <x v="3"/>
    <x v="0"/>
    <s v="Webplus"/>
    <m/>
    <m/>
    <n v="1"/>
    <m/>
    <n v="6392.02"/>
    <m/>
    <n v="2237.21"/>
    <m/>
    <n v="4154.8100000000004"/>
    <m/>
    <n v="0"/>
    <n v="0"/>
    <s v="UNI240000000020"/>
    <m/>
    <m/>
    <x v="3"/>
    <x v="0"/>
    <x v="1"/>
    <x v="0"/>
    <x v="1"/>
    <x v="0"/>
    <s v="Kanal Satış"/>
    <s v="Miya"/>
    <s v="Yurt İçi"/>
    <s v="Türkiye"/>
  </r>
  <r>
    <s v="Q1"/>
    <x v="0"/>
    <x v="0"/>
    <m/>
    <s v="MATRIKS BİLGİSAYAR SİSTEMLERİ LTD.ŞTİ"/>
    <s v="WPY.02.001"/>
    <s v="WEBPLUS (Android) SATIS TEMSILCISI LISANSI"/>
    <s v="Univera - Kanal"/>
    <x v="5"/>
    <x v="0"/>
    <s v="Webplus"/>
    <m/>
    <m/>
    <n v="1"/>
    <m/>
    <n v="880"/>
    <m/>
    <n v="0"/>
    <m/>
    <n v="880"/>
    <m/>
    <n v="0"/>
    <n v="0"/>
    <s v="UNI240000000015"/>
    <m/>
    <m/>
    <x v="11"/>
    <x v="0"/>
    <x v="1"/>
    <x v="0"/>
    <x v="1"/>
    <x v="0"/>
    <s v="Kanal Satış"/>
    <s v="Matriks"/>
    <s v="Yurt İçi"/>
    <s v="Türkiye"/>
  </r>
  <r>
    <s v="Q1"/>
    <x v="0"/>
    <x v="0"/>
    <m/>
    <s v="MİYA OTOMASYON VE BARKOD BILISIM SISTEMLERI SAN TİC. VE L.T.D. STI."/>
    <s v="WPY.02.001"/>
    <s v="WEBPLUS (Android) SATIS TEMSILCISI LISANSI"/>
    <s v="Univera - Kanal"/>
    <x v="3"/>
    <x v="0"/>
    <s v="Webplus"/>
    <m/>
    <m/>
    <n v="4"/>
    <m/>
    <n v="4400"/>
    <m/>
    <n v="660"/>
    <m/>
    <n v="3740"/>
    <m/>
    <n v="0"/>
    <n v="0"/>
    <s v="UNI240000000023"/>
    <m/>
    <m/>
    <x v="3"/>
    <x v="0"/>
    <x v="1"/>
    <x v="0"/>
    <x v="1"/>
    <x v="0"/>
    <s v="Kanal Satış"/>
    <s v="Miya"/>
    <s v="Yurt İçi"/>
    <s v="Türkiye"/>
  </r>
  <r>
    <s v="Q1"/>
    <x v="0"/>
    <x v="0"/>
    <m/>
    <s v="MİYA OTOMASYON VE BARKOD BILISIM SISTEMLERI SAN TİC. VE L.T.D. STI."/>
    <s v="WPY.02.001"/>
    <s v="WEBPLUS (Android) SATIS TEMSILCISI LISANSI"/>
    <s v="Univera - Kanal"/>
    <x v="3"/>
    <x v="0"/>
    <s v="Webplus"/>
    <m/>
    <m/>
    <n v="1"/>
    <m/>
    <n v="880"/>
    <m/>
    <n v="0"/>
    <m/>
    <n v="880"/>
    <m/>
    <n v="0"/>
    <n v="0"/>
    <s v="UNI240000000023"/>
    <m/>
    <m/>
    <x v="3"/>
    <x v="0"/>
    <x v="1"/>
    <x v="0"/>
    <x v="1"/>
    <x v="0"/>
    <s v="Kanal Satış"/>
    <s v="Miya"/>
    <s v="Yurt İçi"/>
    <s v="Türkiye"/>
  </r>
  <r>
    <s v="Q1"/>
    <x v="0"/>
    <x v="0"/>
    <m/>
    <s v="ALFA GRUP GIDA INSAAT IMALAT ITHALAT IHRACAT SAN. VE TIC. LTD. STI."/>
    <s v="UH.01.002"/>
    <s v="UNIDOX KONTÖR HIZMETI"/>
    <s v="Univera - Nestle Waters"/>
    <x v="6"/>
    <x v="2"/>
    <s v="Unidox"/>
    <m/>
    <m/>
    <n v="10000"/>
    <m/>
    <n v="16000"/>
    <m/>
    <n v="0"/>
    <m/>
    <n v="16000"/>
    <m/>
    <n v="0"/>
    <n v="0"/>
    <s v="UNI240000000017"/>
    <m/>
    <m/>
    <x v="12"/>
    <x v="0"/>
    <x v="1"/>
    <x v="2"/>
    <x v="5"/>
    <x v="1"/>
    <s v="Kanal Satış"/>
    <s v="Saha Satış"/>
    <s v="Yurt İçi"/>
    <s v="Türkiye"/>
  </r>
  <r>
    <s v="Q1"/>
    <x v="0"/>
    <x v="0"/>
    <m/>
    <s v="MATRIKS BİLGİSAYAR SİSTEMLERİ LTD.ŞTİ"/>
    <s v="UH.01.002"/>
    <s v="UNIDOX KONTÖR HIZMETI"/>
    <s v="Univera - Kanal"/>
    <x v="5"/>
    <x v="2"/>
    <s v="Unidox"/>
    <m/>
    <m/>
    <n v="1000"/>
    <m/>
    <n v="100"/>
    <m/>
    <n v="0"/>
    <m/>
    <n v="100"/>
    <m/>
    <n v="0"/>
    <n v="0"/>
    <s v="UNI240000000015"/>
    <m/>
    <m/>
    <x v="11"/>
    <x v="0"/>
    <x v="1"/>
    <x v="2"/>
    <x v="5"/>
    <x v="0"/>
    <s v="Kanal Satış"/>
    <s v="Matriks"/>
    <s v="Yurt İçi"/>
    <s v="Türkiye"/>
  </r>
  <r>
    <s v="Q1"/>
    <x v="0"/>
    <x v="0"/>
    <m/>
    <s v="MİYA OTOMASYON VE BARKOD BILISIM SISTEMLERI SAN TİC. VE L.T.D. STI."/>
    <s v="UH.01.002"/>
    <s v="UNIDOX KONTÖR HIZMETI"/>
    <s v="Univera - Kanal"/>
    <x v="3"/>
    <x v="2"/>
    <s v="Unidox"/>
    <m/>
    <m/>
    <n v="1000"/>
    <m/>
    <n v="100"/>
    <m/>
    <n v="0"/>
    <m/>
    <n v="100"/>
    <m/>
    <n v="0"/>
    <n v="0"/>
    <s v="UNI240000000023"/>
    <m/>
    <m/>
    <x v="3"/>
    <x v="0"/>
    <x v="1"/>
    <x v="2"/>
    <x v="5"/>
    <x v="0"/>
    <s v="Kanal Satış"/>
    <s v="Miya"/>
    <s v="Yurt İçi"/>
    <s v="Türkiye"/>
  </r>
  <r>
    <s v="Q1"/>
    <x v="0"/>
    <x v="0"/>
    <m/>
    <s v="MS DIRILIS PAZARLAMA TARIM TEMIZLIK INSAAT SANAYI VE TIC.LTD.STI."/>
    <s v="UH.01.002"/>
    <s v="UNIDOX KONTÖR HIZMETI"/>
    <s v="Univera Doğuş Çay Projesi"/>
    <x v="6"/>
    <x v="2"/>
    <s v="Unidox"/>
    <m/>
    <m/>
    <n v="2000"/>
    <m/>
    <n v="4500"/>
    <m/>
    <n v="0"/>
    <m/>
    <n v="4500"/>
    <m/>
    <n v="0"/>
    <n v="0"/>
    <s v="UNI240000000013"/>
    <m/>
    <m/>
    <x v="13"/>
    <x v="0"/>
    <x v="1"/>
    <x v="2"/>
    <x v="5"/>
    <x v="1"/>
    <s v="Kanal Satış"/>
    <s v="Saha Satış"/>
    <s v="Yurt İçi"/>
    <s v="Türkiye"/>
  </r>
  <r>
    <s v="Q1"/>
    <x v="0"/>
    <x v="0"/>
    <m/>
    <s v="ÖZÇELIK YAPI MALZEMELERI INSAAT SANAYI TIC. LTD. STI"/>
    <s v="UH.01.002"/>
    <s v="UNIDOX KONTÖR HIZMETI"/>
    <s v="Univera - Çaykur"/>
    <x v="6"/>
    <x v="2"/>
    <s v="Unidox"/>
    <m/>
    <m/>
    <n v="5000"/>
    <m/>
    <n v="6831.5"/>
    <m/>
    <n v="0"/>
    <m/>
    <n v="6831.5"/>
    <m/>
    <n v="0"/>
    <n v="0"/>
    <s v="UNI240000000012"/>
    <m/>
    <m/>
    <x v="1"/>
    <x v="0"/>
    <x v="1"/>
    <x v="2"/>
    <x v="5"/>
    <x v="0"/>
    <s v="Kanal Satış"/>
    <s v="Saha Satış"/>
    <s v="Yurt İçi"/>
    <s v="Türkiye"/>
  </r>
  <r>
    <s v="Q1"/>
    <x v="0"/>
    <x v="0"/>
    <m/>
    <s v="TEZIL TICARET-AYKUT TEZIL"/>
    <s v="UH.01.002"/>
    <s v="UNIDOX KONTÖR HIZMETI"/>
    <s v="Univera - Tadım"/>
    <x v="6"/>
    <x v="2"/>
    <s v="Unidox"/>
    <m/>
    <m/>
    <n v="10000"/>
    <m/>
    <n v="11500"/>
    <m/>
    <n v="0"/>
    <m/>
    <n v="11500"/>
    <m/>
    <n v="0"/>
    <n v="0"/>
    <s v="UNI240000000011"/>
    <m/>
    <m/>
    <x v="10"/>
    <x v="0"/>
    <x v="1"/>
    <x v="2"/>
    <x v="5"/>
    <x v="0"/>
    <s v="Kanal Satış"/>
    <s v="Saha Satış"/>
    <s v="Yurt İçi"/>
    <s v="Türkiye"/>
  </r>
  <r>
    <s v="Q1"/>
    <x v="0"/>
    <x v="0"/>
    <m/>
    <s v="TURKUAZ TRADE LLC"/>
    <s v="OH.02.001"/>
    <s v="Outsource Yazilim Bakimi Hizmeti"/>
    <s v="Univera - Turkuaz Kazakistan"/>
    <x v="4"/>
    <x v="0"/>
    <s v="Outsource - Hizmet"/>
    <m/>
    <m/>
    <n v="1"/>
    <m/>
    <n v="105175.52009999999"/>
    <m/>
    <n v="1E-4"/>
    <m/>
    <n v="105175.52"/>
    <m/>
    <n v="0"/>
    <n v="0"/>
    <s v="ENV240000000003"/>
    <m/>
    <m/>
    <x v="14"/>
    <x v="0"/>
    <x v="0"/>
    <x v="1"/>
    <x v="4"/>
    <x v="0"/>
    <s v="Univera Satış"/>
    <s v="Saha Satış"/>
    <s v="Yurt Dışı"/>
    <s v="Kırgızistan"/>
  </r>
  <r>
    <s v="Q1"/>
    <x v="0"/>
    <x v="0"/>
    <m/>
    <s v="TURKUAZ TRADE LLC"/>
    <s v="OH.02.001"/>
    <s v="Outsource Yazilim Bakimi Hizmeti"/>
    <s v="Univera - Turkuaz Kazakistan"/>
    <x v="4"/>
    <x v="0"/>
    <s v="Outsource - Hizmet"/>
    <m/>
    <m/>
    <n v="1"/>
    <m/>
    <n v="98719.733699999997"/>
    <m/>
    <n v="3.7000000000000002E-3"/>
    <m/>
    <n v="98719.73"/>
    <m/>
    <n v="0"/>
    <n v="0"/>
    <s v="ENV240000000002"/>
    <m/>
    <m/>
    <x v="14"/>
    <x v="0"/>
    <x v="0"/>
    <x v="1"/>
    <x v="4"/>
    <x v="0"/>
    <s v="Univera Satış"/>
    <s v="Saha Satış"/>
    <s v="Yurt Dışı"/>
    <s v="Kırgızistan"/>
  </r>
  <r>
    <s v="Q1"/>
    <x v="0"/>
    <x v="0"/>
    <m/>
    <s v="KARASU KÖSEOGLU GIDA VE MES. PAZ. LTD. STI."/>
    <s v="EY.01.010"/>
    <s v="ENROUTE PANORAMA WEB CONNECTOR LISANSI"/>
    <s v="Univera - Sarper İçecek"/>
    <x v="1"/>
    <x v="0"/>
    <m/>
    <m/>
    <m/>
    <n v="1"/>
    <m/>
    <n v="13607"/>
    <m/>
    <n v="0"/>
    <m/>
    <n v="13607"/>
    <m/>
    <n v="0"/>
    <n v="0"/>
    <s v="UNI240000000030"/>
    <m/>
    <m/>
    <x v="15"/>
    <x v="0"/>
    <x v="1"/>
    <x v="0"/>
    <x v="1"/>
    <x v="0"/>
    <s v="Univera Satış"/>
    <s v="Saha Satış"/>
    <s v="Yurt İçi"/>
    <s v="Türkiye"/>
  </r>
  <r>
    <s v="Q1"/>
    <x v="0"/>
    <x v="0"/>
    <m/>
    <s v="MARS GIDA ÜRÜNLERI TIC. LTD.STI."/>
    <s v="EH.02.014"/>
    <s v="ENROUTE PANORAMA BUSINESS ANALYTICS  (QSENSE) KULLANICI LISANSI BAKIMI"/>
    <s v="Univera - Mars Gıda"/>
    <x v="2"/>
    <x v="0"/>
    <m/>
    <m/>
    <m/>
    <n v="1"/>
    <m/>
    <n v="36040.18"/>
    <m/>
    <n v="0"/>
    <m/>
    <n v="36040.18"/>
    <m/>
    <n v="0"/>
    <n v="0"/>
    <s v="UNI240000000033"/>
    <m/>
    <m/>
    <x v="16"/>
    <x v="0"/>
    <x v="0"/>
    <x v="1"/>
    <x v="4"/>
    <x v="0"/>
    <s v="Univera Satış"/>
    <s v="Saha Satış"/>
    <s v="Yurt İçi"/>
    <s v="Türkiye"/>
  </r>
  <r>
    <s v="Q1"/>
    <x v="0"/>
    <x v="0"/>
    <m/>
    <s v="MARS GIDA ÜRÜNLERI TIC. LTD.STI."/>
    <s v="EH.02.001"/>
    <s v="EnRoute Panorama - Yazilim Bakimi, Yasatma ve Merkezi Destek Hizmeti"/>
    <s v="Univera - Mars Gıda"/>
    <x v="2"/>
    <x v="0"/>
    <m/>
    <m/>
    <m/>
    <n v="1"/>
    <m/>
    <n v="367240.14"/>
    <m/>
    <n v="0"/>
    <m/>
    <n v="367240.14"/>
    <m/>
    <n v="0"/>
    <n v="0"/>
    <s v="UNI240000000032"/>
    <m/>
    <m/>
    <x v="16"/>
    <x v="0"/>
    <x v="0"/>
    <x v="1"/>
    <x v="4"/>
    <x v="0"/>
    <s v="Univera Satış"/>
    <s v="Saha Satış"/>
    <s v="Yurt İçi"/>
    <s v="Türkiye"/>
  </r>
  <r>
    <s v="Q1"/>
    <x v="0"/>
    <x v="0"/>
    <m/>
    <s v="DARDANEL DAGITIM A.S."/>
    <s v="EH.03.006"/>
    <s v="EnRoute Panorama - Uzaktan Kurulum ve Efitim Hizmeti"/>
    <s v="Univera - Dardanel"/>
    <x v="7"/>
    <x v="0"/>
    <m/>
    <m/>
    <m/>
    <n v="2"/>
    <m/>
    <n v="4320"/>
    <m/>
    <n v="0"/>
    <m/>
    <n v="4320"/>
    <m/>
    <n v="0"/>
    <n v="0"/>
    <s v="UNI240000000029"/>
    <m/>
    <m/>
    <x v="4"/>
    <x v="0"/>
    <x v="1"/>
    <x v="1"/>
    <x v="6"/>
    <x v="0"/>
    <s v="Univera Satış"/>
    <s v="Saha Satış"/>
    <s v="Yurt İçi"/>
    <s v="Türkiye"/>
  </r>
  <r>
    <s v="Q1"/>
    <x v="0"/>
    <x v="0"/>
    <m/>
    <s v="KARASU KÖSEOGLU GIDA VE MES. PAZ. LTD. STI."/>
    <s v="EH.01.001"/>
    <s v="EnRoute Panorama - Proje Yönetim Hizmeti"/>
    <s v="Univera - Sarper İçecek"/>
    <x v="1"/>
    <x v="0"/>
    <m/>
    <n v="7938"/>
    <m/>
    <n v="3"/>
    <m/>
    <n v="23814"/>
    <m/>
    <n v="0"/>
    <m/>
    <n v="23814"/>
    <m/>
    <n v="0"/>
    <n v="0"/>
    <s v="UNI240000000030"/>
    <m/>
    <m/>
    <x v="15"/>
    <x v="0"/>
    <x v="1"/>
    <x v="1"/>
    <x v="7"/>
    <x v="0"/>
    <s v="Univera Satış"/>
    <s v="Saha Satış"/>
    <s v="Yurt İçi"/>
    <s v="Türkiye"/>
  </r>
  <r>
    <s v="Q1"/>
    <x v="0"/>
    <x v="0"/>
    <m/>
    <s v="RED BULL GIDA DAGITIM VE PAZARLAMA TICARET LTD. STI"/>
    <s v="EY.01.014"/>
    <s v="EnRoute Panorama - Platform Back Office Kullanici Lisansi (Enterprise)"/>
    <s v="Univera - Redbull"/>
    <x v="0"/>
    <x v="0"/>
    <m/>
    <m/>
    <m/>
    <n v="1"/>
    <m/>
    <n v="10745"/>
    <m/>
    <n v="0"/>
    <m/>
    <n v="10745"/>
    <m/>
    <n v="0"/>
    <n v="0"/>
    <s v="UNI240000000024"/>
    <m/>
    <m/>
    <x v="2"/>
    <x v="0"/>
    <x v="1"/>
    <x v="0"/>
    <x v="1"/>
    <x v="0"/>
    <s v="Univera Satış"/>
    <s v="Saha Satış"/>
    <s v="Yurt İçi"/>
    <s v="Türkiye"/>
  </r>
  <r>
    <s v="Q1"/>
    <x v="0"/>
    <x v="0"/>
    <m/>
    <s v="ALDEMIR BILISIM HIZ. VE DANISMANLIK - ARZU ALDEMIR"/>
    <s v="WPY.01.004"/>
    <s v="WEBPLUS EK KULLANICI LISANSI +5"/>
    <s v="Univera - Kanal"/>
    <x v="5"/>
    <x v="0"/>
    <s v="Webplus"/>
    <m/>
    <m/>
    <n v="1"/>
    <m/>
    <n v="10046.4"/>
    <m/>
    <n v="2009.28"/>
    <m/>
    <n v="8037.12"/>
    <m/>
    <n v="0"/>
    <n v="0"/>
    <s v="UNI240000000025"/>
    <m/>
    <m/>
    <x v="17"/>
    <x v="0"/>
    <x v="1"/>
    <x v="0"/>
    <x v="1"/>
    <x v="0"/>
    <s v="Kanal Satış"/>
    <s v="Aldemir"/>
    <s v="Yurt İçi"/>
    <s v="Türkiye"/>
  </r>
  <r>
    <s v="Q1"/>
    <x v="0"/>
    <x v="0"/>
    <m/>
    <s v="ALDEMIR BILISIM HIZ. VE DANISMANLIK - ARZU ALDEMIR"/>
    <s v="WPY.01.004"/>
    <s v="WEBPLUS EK KULLANICI LISANSI +5"/>
    <s v="Univera - Kanal"/>
    <x v="5"/>
    <x v="0"/>
    <s v="Webplus"/>
    <m/>
    <m/>
    <n v="1"/>
    <m/>
    <n v="10046.4"/>
    <m/>
    <n v="2009.28"/>
    <m/>
    <n v="8037.12"/>
    <m/>
    <n v="0"/>
    <n v="0"/>
    <s v="UNI240000000026"/>
    <m/>
    <m/>
    <x v="17"/>
    <x v="0"/>
    <x v="1"/>
    <x v="0"/>
    <x v="1"/>
    <x v="0"/>
    <s v="Kanal Satış"/>
    <s v="Aldemir"/>
    <s v="Yurt İçi"/>
    <s v="Türkiye"/>
  </r>
  <r>
    <s v="Q1"/>
    <x v="0"/>
    <x v="0"/>
    <m/>
    <s v="MİYA OTOMASYON VE BARKOD BILISIM SISTEMLERI SAN TİC. VE L.T.D. STI."/>
    <s v="WPY.02.001"/>
    <s v="WEBPLUS (Android) SATIS TEMSILCISI LISANSI"/>
    <s v="Univera - Kanal"/>
    <x v="3"/>
    <x v="0"/>
    <s v="Webplus"/>
    <m/>
    <m/>
    <n v="14"/>
    <m/>
    <n v="28129.919999999998"/>
    <m/>
    <n v="0"/>
    <m/>
    <n v="28129.919999999998"/>
    <m/>
    <n v="0"/>
    <n v="0"/>
    <s v="UNI240000000035"/>
    <m/>
    <m/>
    <x v="3"/>
    <x v="0"/>
    <x v="1"/>
    <x v="0"/>
    <x v="1"/>
    <x v="0"/>
    <s v="Kanal Satış"/>
    <s v="Miya"/>
    <s v="Yurt İçi"/>
    <s v="Türkiye"/>
  </r>
  <r>
    <s v="Q1"/>
    <x v="0"/>
    <x v="0"/>
    <m/>
    <s v="MİYA OTOMASYON VE BARKOD BILISIM SISTEMLERI SAN TİC. VE L.T.D. STI."/>
    <s v="WPY.02.001"/>
    <s v="WEBPLUS (Android) SATIS TEMSILCISI LISANSI"/>
    <s v="Univera - Kanal"/>
    <x v="3"/>
    <x v="0"/>
    <s v="Webplus"/>
    <m/>
    <m/>
    <n v="1"/>
    <m/>
    <n v="2009"/>
    <m/>
    <n v="0"/>
    <m/>
    <n v="2009"/>
    <m/>
    <n v="0"/>
    <n v="0"/>
    <s v="UNI240000000027"/>
    <m/>
    <m/>
    <x v="3"/>
    <x v="0"/>
    <x v="1"/>
    <x v="0"/>
    <x v="1"/>
    <x v="0"/>
    <s v="Kanal Satış"/>
    <s v="Miya"/>
    <s v="Yurt İçi"/>
    <s v="Türkiye"/>
  </r>
  <r>
    <s v="Q1"/>
    <x v="0"/>
    <x v="0"/>
    <m/>
    <s v="JT INTERNATIONAL SA"/>
    <s v="QH.02.001"/>
    <s v="Quest Panorama - Yazilim Bakimi, Yasatma ve Merkezi Destek Hizmeti"/>
    <s v="Univera - JTI İran"/>
    <x v="2"/>
    <x v="3"/>
    <m/>
    <n v="57683.62"/>
    <m/>
    <n v="1"/>
    <m/>
    <n v="57683.618642000001"/>
    <m/>
    <n v="-1.358E-3"/>
    <m/>
    <n v="57683.62"/>
    <m/>
    <n v="0"/>
    <n v="0"/>
    <s v="ENV240000000004"/>
    <m/>
    <m/>
    <x v="18"/>
    <x v="0"/>
    <x v="0"/>
    <x v="1"/>
    <x v="4"/>
    <x v="1"/>
    <s v="Univera Satış"/>
    <s v="Saha Satış"/>
    <s v="Yurt İçi"/>
    <s v="Türkiye"/>
  </r>
  <r>
    <s v="Q1"/>
    <x v="0"/>
    <x v="0"/>
    <m/>
    <s v="JT INTERNATIONAL SA"/>
    <s v="QH.08.001"/>
    <s v="Quest Panorama - Hosting Hizmeti"/>
    <s v="Univera - JTI İran"/>
    <x v="4"/>
    <x v="1"/>
    <m/>
    <n v="118834.3"/>
    <m/>
    <n v="1"/>
    <m/>
    <n v="118834.3026"/>
    <m/>
    <n v="2.5999999999999999E-3"/>
    <m/>
    <n v="118834.3"/>
    <m/>
    <n v="0"/>
    <n v="0"/>
    <s v="ENV240000000005"/>
    <m/>
    <m/>
    <x v="18"/>
    <x v="0"/>
    <x v="0"/>
    <x v="1"/>
    <x v="3"/>
    <x v="1"/>
    <s v="Univera Satış"/>
    <s v="Saha Satış"/>
    <s v="Yurt İçi"/>
    <s v="Türkiye"/>
  </r>
  <r>
    <s v="Q1"/>
    <x v="0"/>
    <x v="0"/>
    <m/>
    <s v="JT INTERNATIONAL SA"/>
    <s v="QH.08.001"/>
    <s v="Quest Panorama - Hosting Hizmeti"/>
    <s v="Univera - JTI İran"/>
    <x v="4"/>
    <x v="1"/>
    <m/>
    <n v="17725.22"/>
    <m/>
    <n v="1"/>
    <m/>
    <n v="17725.215800000002"/>
    <m/>
    <n v="-4.1999999999999997E-3"/>
    <m/>
    <n v="17725.22"/>
    <m/>
    <n v="0"/>
    <n v="0"/>
    <s v="ENV240000000005"/>
    <m/>
    <m/>
    <x v="18"/>
    <x v="0"/>
    <x v="0"/>
    <x v="1"/>
    <x v="3"/>
    <x v="1"/>
    <s v="Univera Satış"/>
    <s v="Saha Satış"/>
    <s v="Yurt İçi"/>
    <s v="Türkiye"/>
  </r>
  <r>
    <s v="Q1"/>
    <x v="0"/>
    <x v="0"/>
    <m/>
    <s v="KOROPLAST TEMIZLIK AMBALAJ ÜRÜNLERI SAN. VE DIS TIC.A.S."/>
    <s v="EH.01.005"/>
    <s v="Enroute Panorama Online Egitim"/>
    <s v="Univera - Koroplast"/>
    <x v="2"/>
    <x v="0"/>
    <m/>
    <n v="605.80000000000007"/>
    <m/>
    <n v="6"/>
    <m/>
    <n v="3634.8"/>
    <m/>
    <n v="0"/>
    <m/>
    <n v="3634.8"/>
    <m/>
    <n v="0"/>
    <n v="0"/>
    <s v="UNI240000000036"/>
    <m/>
    <m/>
    <x v="0"/>
    <x v="0"/>
    <x v="1"/>
    <x v="0"/>
    <x v="1"/>
    <x v="0"/>
    <s v="Univera Satış"/>
    <s v="Saha Satış"/>
    <s v="Yurt İçi"/>
    <s v="Türkiye"/>
  </r>
  <r>
    <s v="Q1"/>
    <x v="0"/>
    <x v="0"/>
    <m/>
    <s v="ILHANLAR GIDA TIC. A.S"/>
    <s v="EY.04.012"/>
    <s v="EnRoute Panorama E-Dönüsüm  Modül Lisansi (Enterprise)"/>
    <s v="Univera - Hayat Kimya"/>
    <x v="8"/>
    <x v="0"/>
    <m/>
    <n v="13592.35"/>
    <m/>
    <n v="1"/>
    <m/>
    <n v="15991"/>
    <m/>
    <n v="2398.65"/>
    <m/>
    <n v="13592.35"/>
    <m/>
    <n v="0"/>
    <n v="0"/>
    <s v="UNI240000000048"/>
    <m/>
    <m/>
    <x v="19"/>
    <x v="0"/>
    <x v="1"/>
    <x v="0"/>
    <x v="1"/>
    <x v="0"/>
    <s v="Univera Satış"/>
    <s v="Saha Satış"/>
    <s v="Yurt İçi"/>
    <s v="Türkiye"/>
  </r>
  <r>
    <s v="Q1"/>
    <x v="0"/>
    <x v="0"/>
    <m/>
    <s v="MESÇI TOPTAN VE PERAKENDE GIDA SAN. TIC. LTD. STI. ADANA SUBESI"/>
    <s v="EY.04.012"/>
    <s v="EnRoute Panorama E-Dönüsüm  Modül Lisansi (Enterprise)"/>
    <s v="Univera - Hayat Kimya"/>
    <x v="8"/>
    <x v="0"/>
    <m/>
    <n v="13592.35"/>
    <m/>
    <n v="1"/>
    <m/>
    <n v="15991"/>
    <m/>
    <n v="2398.65"/>
    <m/>
    <n v="13592.35"/>
    <m/>
    <n v="0"/>
    <n v="0"/>
    <s v="UNI240000000049"/>
    <m/>
    <m/>
    <x v="19"/>
    <x v="0"/>
    <x v="1"/>
    <x v="0"/>
    <x v="1"/>
    <x v="0"/>
    <s v="Univera Satış"/>
    <s v="Saha Satış"/>
    <s v="Yurt İçi"/>
    <s v="Türkiye"/>
  </r>
  <r>
    <s v="Q1"/>
    <x v="0"/>
    <x v="0"/>
    <m/>
    <s v="FLLC EFESTRADE BY"/>
    <s v="EH.02.001"/>
    <s v="EnRoute Panorama - Yazilim Bakimi, Yasatma ve Merkezi Destek Hizmeti"/>
    <s v="Univera - Efes Belarus"/>
    <x v="2"/>
    <x v="0"/>
    <m/>
    <n v="397986.05"/>
    <m/>
    <n v="1"/>
    <m/>
    <n v="397986.04514499998"/>
    <m/>
    <n v="-4.8549999999999999E-3"/>
    <m/>
    <n v="397986.05"/>
    <m/>
    <n v="0"/>
    <n v="0"/>
    <s v="ENV240000000010"/>
    <m/>
    <m/>
    <x v="20"/>
    <x v="0"/>
    <x v="0"/>
    <x v="1"/>
    <x v="4"/>
    <x v="0"/>
    <s v="Univera Satış"/>
    <s v="Saha Satış"/>
    <s v="Yurt Dışı"/>
    <s v="Belarus"/>
  </r>
  <r>
    <s v="Q1"/>
    <x v="0"/>
    <x v="0"/>
    <m/>
    <s v="DARDANEL DAGITIM A.S."/>
    <s v="EH.03.006"/>
    <s v="EnRoute Panorama - Uzaktan Kurulum ve Efitim Hizmeti"/>
    <s v="Univera - Dardanel"/>
    <x v="7"/>
    <x v="0"/>
    <m/>
    <m/>
    <m/>
    <n v="2"/>
    <m/>
    <n v="4320"/>
    <m/>
    <n v="0"/>
    <m/>
    <n v="4320"/>
    <m/>
    <n v="0"/>
    <n v="0"/>
    <s v="UNI240000000029"/>
    <m/>
    <m/>
    <x v="4"/>
    <x v="0"/>
    <x v="1"/>
    <x v="1"/>
    <x v="6"/>
    <x v="0"/>
    <s v="Univera Satış"/>
    <s v="Saha Satış"/>
    <s v="Yurt İçi"/>
    <s v="Türkiye"/>
  </r>
  <r>
    <s v="Q1"/>
    <x v="0"/>
    <x v="0"/>
    <m/>
    <s v="ERBAK-ULUDAG PAZARLAMA SATIS VE DAGITIM A.S."/>
    <s v="EH.03.006"/>
    <s v="EnRoute Panorama - Uzaktan Kurulum ve Efitim Hizmeti"/>
    <s v="Univera - Uludağ İçecek"/>
    <x v="1"/>
    <x v="0"/>
    <m/>
    <n v="3780"/>
    <m/>
    <n v="1"/>
    <m/>
    <n v="3780"/>
    <m/>
    <n v="0"/>
    <m/>
    <n v="3780"/>
    <m/>
    <n v="0"/>
    <n v="0"/>
    <s v="UNI240000000047"/>
    <m/>
    <m/>
    <x v="21"/>
    <x v="0"/>
    <x v="1"/>
    <x v="1"/>
    <x v="6"/>
    <x v="0"/>
    <s v="Univera Satış"/>
    <s v="Saha Satış"/>
    <s v="Yurt İçi"/>
    <s v="Türkiye"/>
  </r>
  <r>
    <s v="Q1"/>
    <x v="0"/>
    <x v="0"/>
    <m/>
    <s v="ILHANLAR GIDA TIC. A.S"/>
    <s v="EH.03.006"/>
    <s v="EnRoute Panorama - Uzaktan Kurulum ve Efitim Hizmeti"/>
    <s v="Univera - Hayat Kimya"/>
    <x v="8"/>
    <x v="0"/>
    <m/>
    <n v="3780"/>
    <m/>
    <n v="1"/>
    <m/>
    <n v="3780"/>
    <m/>
    <n v="0"/>
    <m/>
    <n v="3780"/>
    <m/>
    <n v="0"/>
    <n v="0"/>
    <s v="UNI240000000048"/>
    <m/>
    <m/>
    <x v="19"/>
    <x v="0"/>
    <x v="1"/>
    <x v="1"/>
    <x v="6"/>
    <x v="0"/>
    <s v="Univera Satış"/>
    <s v="Saha Satış"/>
    <s v="Yurt İçi"/>
    <s v="Türkiye"/>
  </r>
  <r>
    <s v="Q1"/>
    <x v="0"/>
    <x v="0"/>
    <m/>
    <s v="MESÇI TOPTAN VE PERAKENDE GIDA SAN. TIC. LTD. STI. ADANA SUBESI"/>
    <s v="EH.03.006"/>
    <s v="EnRoute Panorama - Uzaktan Kurulum ve Efitim Hizmeti"/>
    <s v="Univera - Hayat Kimya"/>
    <x v="8"/>
    <x v="0"/>
    <m/>
    <n v="3780"/>
    <m/>
    <n v="1"/>
    <m/>
    <n v="3780"/>
    <m/>
    <n v="0"/>
    <m/>
    <n v="3780"/>
    <m/>
    <n v="0"/>
    <n v="0"/>
    <s v="UNI240000000049"/>
    <m/>
    <m/>
    <x v="19"/>
    <x v="0"/>
    <x v="1"/>
    <x v="1"/>
    <x v="6"/>
    <x v="0"/>
    <s v="Univera Satış"/>
    <s v="Saha Satış"/>
    <s v="Yurt İçi"/>
    <s v="Türkiye"/>
  </r>
  <r>
    <s v="Q1"/>
    <x v="0"/>
    <x v="0"/>
    <m/>
    <s v="FLLC EFESTRADE BY"/>
    <s v="EH.05.002"/>
    <s v="EnRoute Panorama - Rapor Gelistirme Hizmeti"/>
    <s v="Univera - Efes Belarus"/>
    <x v="4"/>
    <x v="0"/>
    <m/>
    <n v="11237.8125"/>
    <m/>
    <n v="4"/>
    <m/>
    <n v="44951.25"/>
    <m/>
    <n v="0"/>
    <m/>
    <n v="44951.25"/>
    <m/>
    <n v="0"/>
    <n v="0"/>
    <s v="ENV240000000009"/>
    <m/>
    <m/>
    <x v="20"/>
    <x v="0"/>
    <x v="1"/>
    <x v="1"/>
    <x v="2"/>
    <x v="0"/>
    <s v="Univera Satış"/>
    <s v="Saha Satış"/>
    <s v="Yurt Dışı"/>
    <s v="Belarus"/>
  </r>
  <r>
    <s v="Q1"/>
    <x v="0"/>
    <x v="0"/>
    <m/>
    <s v="FLLC EFESTRADE BY"/>
    <s v="EH.01.001"/>
    <s v="EnRoute Panorama - Proje Yönetim Hizmeti"/>
    <s v="Univera - Efes Belarus"/>
    <x v="4"/>
    <x v="0"/>
    <m/>
    <n v="11987"/>
    <m/>
    <n v="1"/>
    <m/>
    <n v="11987"/>
    <m/>
    <n v="0"/>
    <m/>
    <n v="11987"/>
    <m/>
    <n v="0"/>
    <n v="0"/>
    <s v="ENV240000000009"/>
    <m/>
    <m/>
    <x v="20"/>
    <x v="0"/>
    <x v="1"/>
    <x v="1"/>
    <x v="7"/>
    <x v="0"/>
    <s v="Univera Satış"/>
    <s v="Saha Satış"/>
    <s v="Yurt Dışı"/>
    <s v="Belarus"/>
  </r>
  <r>
    <s v="Q1"/>
    <x v="0"/>
    <x v="0"/>
    <m/>
    <s v="BULAN TICARET - TUNÇ BULAN"/>
    <s v="EY.02.011"/>
    <s v="EnRoute Panorama - Panel - Çoklu Proje Birlestirme Mobil Uygulama Lisansi (Enterprise)"/>
    <s v="Univera - Sarper İçecek"/>
    <x v="1"/>
    <x v="0"/>
    <m/>
    <m/>
    <m/>
    <n v="5"/>
    <m/>
    <n v="23660"/>
    <m/>
    <n v="0"/>
    <m/>
    <n v="23660"/>
    <m/>
    <n v="0"/>
    <n v="0"/>
    <s v="UNI240000000043"/>
    <m/>
    <m/>
    <x v="15"/>
    <x v="0"/>
    <x v="1"/>
    <x v="0"/>
    <x v="1"/>
    <x v="0"/>
    <s v="Univera Satış"/>
    <s v="Saha Satış"/>
    <s v="Yurt İçi"/>
    <s v="Türkiye"/>
  </r>
  <r>
    <s v="Q1"/>
    <x v="0"/>
    <x v="0"/>
    <m/>
    <s v="JT INTERNATIONAL SA"/>
    <s v="EH.06.001"/>
    <s v="EnRoute Panorama - Hosting Hizmeti"/>
    <s v="Univera - JTI İran"/>
    <x v="4"/>
    <x v="1"/>
    <m/>
    <n v="118801.54"/>
    <m/>
    <n v="1"/>
    <m/>
    <n v="118801.53879999999"/>
    <m/>
    <n v="-1.1999999999999999E-3"/>
    <m/>
    <n v="118801.54"/>
    <m/>
    <n v="0"/>
    <n v="0"/>
    <s v="ENV240000000005"/>
    <m/>
    <m/>
    <x v="18"/>
    <x v="0"/>
    <x v="0"/>
    <x v="1"/>
    <x v="3"/>
    <x v="1"/>
    <s v="Univera Satış"/>
    <s v="Saha Satış"/>
    <s v="Yurt İçi"/>
    <s v="Türkiye"/>
  </r>
  <r>
    <s v="Q1"/>
    <x v="0"/>
    <x v="0"/>
    <m/>
    <s v="JT INTERNATIONAL SA"/>
    <s v="EH.06.001"/>
    <s v="EnRoute Panorama - Hosting Hizmeti"/>
    <s v="Univera - JTI İran"/>
    <x v="4"/>
    <x v="1"/>
    <m/>
    <n v="40648.74"/>
    <m/>
    <n v="1"/>
    <m/>
    <n v="40648.736107999997"/>
    <m/>
    <n v="-3.8920000000000001E-3"/>
    <m/>
    <n v="40648.74"/>
    <m/>
    <n v="0"/>
    <n v="0"/>
    <s v="ENV240000000006"/>
    <m/>
    <m/>
    <x v="18"/>
    <x v="0"/>
    <x v="0"/>
    <x v="1"/>
    <x v="3"/>
    <x v="1"/>
    <s v="Univera Satış"/>
    <s v="Saha Satış"/>
    <s v="Yurt İçi"/>
    <s v="Türkiye"/>
  </r>
  <r>
    <s v="Q1"/>
    <x v="0"/>
    <x v="0"/>
    <m/>
    <s v="JT INTERNATIONAL SA"/>
    <s v="EH.06.001"/>
    <s v="EnRoute Panorama - Hosting Hizmeti"/>
    <s v="Univera - JTI İran"/>
    <x v="4"/>
    <x v="1"/>
    <m/>
    <n v="17725.22"/>
    <m/>
    <n v="1"/>
    <m/>
    <n v="17725.215800000002"/>
    <m/>
    <n v="-4.1999999999999997E-3"/>
    <m/>
    <n v="17725.22"/>
    <m/>
    <n v="0"/>
    <n v="0"/>
    <s v="ENV240000000005"/>
    <m/>
    <m/>
    <x v="18"/>
    <x v="0"/>
    <x v="0"/>
    <x v="1"/>
    <x v="3"/>
    <x v="1"/>
    <s v="Univera Satış"/>
    <s v="Saha Satış"/>
    <s v="Yurt İçi"/>
    <s v="Türkiye"/>
  </r>
  <r>
    <s v="Q1"/>
    <x v="0"/>
    <x v="0"/>
    <m/>
    <s v="MARS GIDA ÜRÜNLERI TIC. LTD.STI."/>
    <s v="EH.06.001"/>
    <s v="EnRoute Panorama - Hosting Hizmeti"/>
    <s v="Univera - Mars Gıda"/>
    <x v="2"/>
    <x v="1"/>
    <m/>
    <n v="559577.56000000006"/>
    <m/>
    <n v="1"/>
    <m/>
    <n v="559577.55564000004"/>
    <m/>
    <n v="-4.3600000000000002E-3"/>
    <m/>
    <n v="559577.56000000006"/>
    <m/>
    <n v="0"/>
    <n v="0"/>
    <s v="UNI240000000034"/>
    <m/>
    <m/>
    <x v="16"/>
    <x v="0"/>
    <x v="0"/>
    <x v="1"/>
    <x v="3"/>
    <x v="0"/>
    <s v="Univera Satış"/>
    <s v="Saha Satış"/>
    <s v="Yurt İçi"/>
    <s v="Türkiye"/>
  </r>
  <r>
    <s v="Q1"/>
    <x v="0"/>
    <x v="0"/>
    <m/>
    <s v="LEANK BUSİNESS SOLUTİONS LTD."/>
    <s v="WPY.01.004"/>
    <s v="WEBPLUS EK KULLANICI LISANSI +5"/>
    <s v="Univera - Kanal"/>
    <x v="5"/>
    <x v="0"/>
    <s v="Webplus"/>
    <n v="9041.76"/>
    <m/>
    <n v="1"/>
    <m/>
    <n v="10046.4"/>
    <m/>
    <n v="1004.64"/>
    <m/>
    <n v="9041.76"/>
    <m/>
    <n v="0"/>
    <n v="0"/>
    <s v="ENV240000000008"/>
    <m/>
    <m/>
    <x v="22"/>
    <x v="0"/>
    <x v="1"/>
    <x v="0"/>
    <x v="1"/>
    <x v="0"/>
    <s v="Kanal Satış"/>
    <s v="Saha Satış"/>
    <s v="Yurt İçi"/>
    <s v="Türkiye"/>
  </r>
  <r>
    <s v="Q1"/>
    <x v="0"/>
    <x v="0"/>
    <m/>
    <s v="DOGUS ÇAY VE GIDA MADD.ÜRT.PAZ.ITH.IHR.A.S"/>
    <s v="SH.01.001"/>
    <s v="StokBar Panorama - Proje Yönetim Hizmeti"/>
    <s v="Univera Doğuş Çay Projesi"/>
    <x v="2"/>
    <x v="4"/>
    <s v="Stokbar"/>
    <n v="7938"/>
    <m/>
    <n v="1"/>
    <m/>
    <n v="7938"/>
    <m/>
    <n v="0"/>
    <m/>
    <n v="7938"/>
    <m/>
    <n v="0"/>
    <n v="0"/>
    <s v="UNI240000000039"/>
    <m/>
    <m/>
    <x v="13"/>
    <x v="0"/>
    <x v="1"/>
    <x v="1"/>
    <x v="7"/>
    <x v="1"/>
    <s v="Univera Satış"/>
    <s v="Saha Satış"/>
    <s v="Yurt İçi"/>
    <s v="Türkiye"/>
  </r>
  <r>
    <s v="Q1"/>
    <x v="0"/>
    <x v="0"/>
    <m/>
    <s v="JTI TÜTÜN ÜRÜNLERI SANAYI A.S"/>
    <s v="SH.01.001"/>
    <s v="StokBar Panorama - Proje Yönetim Hizmeti"/>
    <s v="Univera - JTI"/>
    <x v="2"/>
    <x v="4"/>
    <s v="Stokbar"/>
    <n v="3264.9700000000003"/>
    <m/>
    <n v="5"/>
    <m/>
    <n v="16324.85"/>
    <m/>
    <n v="0"/>
    <m/>
    <n v="16324.85"/>
    <m/>
    <n v="0"/>
    <n v="0"/>
    <s v="UNI240000000040"/>
    <m/>
    <m/>
    <x v="18"/>
    <x v="0"/>
    <x v="1"/>
    <x v="1"/>
    <x v="7"/>
    <x v="1"/>
    <s v="Univera Satış"/>
    <s v="Saha Satış"/>
    <s v="Yurt İçi"/>
    <s v="Türkiye"/>
  </r>
  <r>
    <s v="Q1"/>
    <x v="0"/>
    <x v="0"/>
    <m/>
    <s v="TAVUK DÜNYASI GIDA SANAYI VE TICARET A.S."/>
    <s v="SH.01.001"/>
    <s v="StokBar Panorama - Proje Yönetim Hizmeti"/>
    <s v="Univera - Tavuk Dünyası"/>
    <x v="2"/>
    <x v="4"/>
    <s v="Stokbar"/>
    <n v="3271"/>
    <m/>
    <n v="2"/>
    <m/>
    <n v="6542"/>
    <m/>
    <n v="0"/>
    <m/>
    <n v="6542"/>
    <m/>
    <n v="0"/>
    <n v="0"/>
    <s v="UNI240000000037"/>
    <m/>
    <m/>
    <x v="23"/>
    <x v="0"/>
    <x v="1"/>
    <x v="1"/>
    <x v="7"/>
    <x v="0"/>
    <s v="Univera Satış"/>
    <s v="Saha Satış"/>
    <s v="Yurt İçi"/>
    <s v="Türkiye"/>
  </r>
  <r>
    <s v="Q1"/>
    <x v="0"/>
    <x v="0"/>
    <m/>
    <s v="TAVUK DÜNYASI GIDA SANAYI VE TICARET A.S."/>
    <s v="SH.01.001"/>
    <s v="StokBar Panorama - Proje Yönetim Hizmeti"/>
    <s v="Univera - Tavuk Dünyası"/>
    <x v="2"/>
    <x v="4"/>
    <s v="Stokbar"/>
    <n v="3271"/>
    <m/>
    <n v="1"/>
    <m/>
    <n v="3271"/>
    <m/>
    <n v="0"/>
    <m/>
    <n v="3271"/>
    <m/>
    <n v="0"/>
    <n v="0"/>
    <s v="UNI240000000038"/>
    <m/>
    <m/>
    <x v="23"/>
    <x v="0"/>
    <x v="1"/>
    <x v="1"/>
    <x v="7"/>
    <x v="0"/>
    <s v="Univera Satış"/>
    <s v="Saha Satış"/>
    <s v="Yurt İçi"/>
    <s v="Türkiye"/>
  </r>
  <r>
    <s v="Q1"/>
    <x v="0"/>
    <x v="0"/>
    <m/>
    <s v="Murr Elektronik San. Ve Tic. Ltd. Şti."/>
    <s v="SY.02.002"/>
    <s v="Stokbar Panorama - Mobil (Android) Kullanici Lisansi (Enterprise)"/>
    <s v="Univera - Murr Elektronik"/>
    <x v="9"/>
    <x v="4"/>
    <s v="Stokbar"/>
    <n v="4765.95"/>
    <m/>
    <n v="1"/>
    <m/>
    <n v="5607"/>
    <m/>
    <n v="841.05"/>
    <m/>
    <n v="4765.95"/>
    <m/>
    <n v="0"/>
    <n v="0"/>
    <s v="UNI240000000046"/>
    <m/>
    <m/>
    <x v="24"/>
    <x v="0"/>
    <x v="1"/>
    <x v="0"/>
    <x v="1"/>
    <x v="0"/>
    <s v="Univera Satış"/>
    <s v="Saha Satış"/>
    <s v="Yurt İçi"/>
    <s v="Türkiye"/>
  </r>
  <r>
    <s v="Q1"/>
    <x v="0"/>
    <x v="0"/>
    <m/>
    <s v="LEANK BUSİNESS SOLUTİONS LTD."/>
    <s v="QMY.02.001"/>
    <s v="QUESTMATE EL TERMINALI LISANSI - ANDROID"/>
    <s v="Univera - Kanal"/>
    <x v="5"/>
    <x v="3"/>
    <m/>
    <n v="2260.8000000000002"/>
    <m/>
    <n v="2"/>
    <m/>
    <n v="5024"/>
    <m/>
    <n v="502.4"/>
    <m/>
    <n v="4521.6000000000004"/>
    <m/>
    <n v="0"/>
    <n v="0"/>
    <s v="ENV240000000007"/>
    <m/>
    <m/>
    <x v="22"/>
    <x v="0"/>
    <x v="1"/>
    <x v="0"/>
    <x v="1"/>
    <x v="0"/>
    <s v="Kanal Satış"/>
    <s v="Leank"/>
    <s v="Yurt İçi"/>
    <s v="Türkiye"/>
  </r>
  <r>
    <s v="Q1"/>
    <x v="0"/>
    <x v="0"/>
    <m/>
    <s v="DURU ITR.DEPOSU SAN VE TIC. A.S."/>
    <s v="EY.01.010"/>
    <s v="ENROUTE PANORAMA WEB CONNECTOR LISANSI"/>
    <s v="Univera - Henkel"/>
    <x v="7"/>
    <x v="0"/>
    <m/>
    <n v="10885.6"/>
    <m/>
    <n v="1"/>
    <m/>
    <n v="13607"/>
    <m/>
    <n v="2721.4"/>
    <m/>
    <n v="10885.6"/>
    <m/>
    <n v="0"/>
    <n v="0"/>
    <s v="UNI240000000061"/>
    <m/>
    <m/>
    <x v="25"/>
    <x v="0"/>
    <x v="1"/>
    <x v="0"/>
    <x v="1"/>
    <x v="0"/>
    <s v="Univera Satış"/>
    <s v="Saha Satış"/>
    <s v="Yurt İçi"/>
    <s v="Türkiye"/>
  </r>
  <r>
    <s v="Q1"/>
    <x v="0"/>
    <x v="0"/>
    <m/>
    <s v="TADIM GIDA MADDELERI SAN.VE TIC.AS."/>
    <s v="EH.02.009"/>
    <s v="Enroute Panorama Asset Tracker - Demirbas Modülü Yazilim Bakimi Hizmeti "/>
    <s v="Univera - Tadım"/>
    <x v="2"/>
    <x v="0"/>
    <m/>
    <n v="18466.080000000002"/>
    <m/>
    <n v="1"/>
    <m/>
    <n v="18466.080000000002"/>
    <m/>
    <n v="0"/>
    <m/>
    <n v="18466.080000000002"/>
    <m/>
    <n v="0"/>
    <n v="0"/>
    <s v="UNI240000000088"/>
    <m/>
    <m/>
    <x v="10"/>
    <x v="0"/>
    <x v="0"/>
    <x v="1"/>
    <x v="4"/>
    <x v="0"/>
    <s v="Univera Satış"/>
    <s v="Saha Satış"/>
    <s v="Yurt İçi"/>
    <s v="Türkiye"/>
  </r>
  <r>
    <s v="Q1"/>
    <x v="0"/>
    <x v="0"/>
    <m/>
    <s v="ÇAYKUR ÇAY ISLETMELERI GENEL MÜDÜRLÜGÜ"/>
    <s v="EH.02.001"/>
    <s v="EnRoute Panorama - Yazilim Bakimi, Yasatma ve Merkezi Destek Hizmeti"/>
    <s v="Univera - Çaykur"/>
    <x v="2"/>
    <x v="0"/>
    <m/>
    <n v="22645.759999999998"/>
    <m/>
    <n v="1"/>
    <m/>
    <n v="22645.759999999998"/>
    <m/>
    <n v="0"/>
    <m/>
    <n v="22645.759999999998"/>
    <m/>
    <n v="0"/>
    <n v="0"/>
    <s v="UNI240000000087"/>
    <m/>
    <m/>
    <x v="1"/>
    <x v="0"/>
    <x v="0"/>
    <x v="1"/>
    <x v="4"/>
    <x v="0"/>
    <s v="Univera Satış"/>
    <s v="Saha Satış"/>
    <s v="Yurt İçi"/>
    <s v="Türkiye"/>
  </r>
  <r>
    <s v="Q1"/>
    <x v="0"/>
    <x v="0"/>
    <m/>
    <s v="EFES PAZARLAMA VE DAGITIM TIC.A.S"/>
    <s v="EH.02.001"/>
    <s v="EnRoute Panorama - Yazilim Bakimi, Yasatma ve Merkezi Destek Hizmeti"/>
    <s v="Univera - Efes Türkiye"/>
    <x v="2"/>
    <x v="0"/>
    <m/>
    <n v="481930.29"/>
    <m/>
    <n v="1"/>
    <m/>
    <n v="481930.29"/>
    <m/>
    <n v="0"/>
    <m/>
    <n v="481930.29"/>
    <m/>
    <n v="0"/>
    <n v="0"/>
    <s v="UNI240000000051"/>
    <m/>
    <m/>
    <x v="26"/>
    <x v="0"/>
    <x v="0"/>
    <x v="1"/>
    <x v="4"/>
    <x v="0"/>
    <s v="Univera Satış"/>
    <s v="Saha Satış"/>
    <s v="Yurt İçi"/>
    <s v="Türkiye"/>
  </r>
  <r>
    <s v="Q1"/>
    <x v="0"/>
    <x v="0"/>
    <m/>
    <s v="EFES PAZARLAMA VE DAGITIM TIC.A.S"/>
    <s v="EH.02.001"/>
    <s v="EnRoute Panorama - Yazilim Bakimi, Yasatma ve Merkezi Destek Hizmeti"/>
    <s v="Univera - Efes Türkiye"/>
    <x v="2"/>
    <x v="0"/>
    <m/>
    <n v="6002.42"/>
    <m/>
    <n v="1"/>
    <m/>
    <n v="6002.42"/>
    <m/>
    <n v="0"/>
    <m/>
    <n v="6002.42"/>
    <m/>
    <n v="0"/>
    <n v="0"/>
    <s v="UNI240000000053"/>
    <m/>
    <m/>
    <x v="26"/>
    <x v="0"/>
    <x v="0"/>
    <x v="1"/>
    <x v="4"/>
    <x v="0"/>
    <s v="Univera Satış"/>
    <s v="Saha Satış"/>
    <s v="Yurt İçi"/>
    <s v="Türkiye"/>
  </r>
  <r>
    <s v="Q1"/>
    <x v="0"/>
    <x v="0"/>
    <m/>
    <s v="KÜRESEL TEDARIK VE TICARET ANONIM SIRKETI"/>
    <s v="EH.02.001"/>
    <s v="EnRoute Panorama - Yazilim Bakimi, Yasatma ve Merkezi Destek Hizmeti"/>
    <s v="Univera - Küresel Tedarik"/>
    <x v="2"/>
    <x v="0"/>
    <m/>
    <n v="218388.06"/>
    <m/>
    <n v="1"/>
    <m/>
    <n v="218388.06"/>
    <m/>
    <n v="0"/>
    <m/>
    <n v="218388.06"/>
    <m/>
    <n v="0"/>
    <n v="0"/>
    <s v="UNI240000000079"/>
    <m/>
    <m/>
    <x v="27"/>
    <x v="0"/>
    <x v="0"/>
    <x v="1"/>
    <x v="4"/>
    <x v="0"/>
    <s v="Univera Satış"/>
    <s v="Saha Satış"/>
    <s v="Yurt İçi"/>
    <s v="Türkiye"/>
  </r>
  <r>
    <s v="Q1"/>
    <x v="0"/>
    <x v="0"/>
    <m/>
    <s v="TADIM GIDA MADDELERI SAN.VE TIC.AS."/>
    <s v="EH.02.001"/>
    <s v="EnRoute Panorama - Yazilim Bakimi, Yasatma ve Merkezi Destek Hizmeti"/>
    <s v="Univera - Tadım"/>
    <x v="2"/>
    <x v="0"/>
    <m/>
    <n v="532135.55000000005"/>
    <m/>
    <n v="1"/>
    <m/>
    <n v="532135.55000000005"/>
    <m/>
    <n v="0"/>
    <m/>
    <n v="532135.55000000005"/>
    <m/>
    <n v="0"/>
    <n v="0"/>
    <s v="UNI240000000088"/>
    <m/>
    <m/>
    <x v="10"/>
    <x v="0"/>
    <x v="0"/>
    <x v="1"/>
    <x v="4"/>
    <x v="0"/>
    <s v="Univera Satış"/>
    <s v="Saha Satış"/>
    <s v="Yurt İçi"/>
    <s v="Türkiye"/>
  </r>
  <r>
    <s v="Q1"/>
    <x v="0"/>
    <x v="0"/>
    <m/>
    <s v="ÇAYKUR ÇAY ISLETMELERI GENEL MÜDÜRLÜGÜ"/>
    <s v="EH.03.003"/>
    <s v="EnRoute Panorama - Uzman Destek Hizmeti"/>
    <s v="Univera - Çaykur"/>
    <x v="2"/>
    <x v="0"/>
    <m/>
    <n v="43274.61"/>
    <m/>
    <n v="1"/>
    <m/>
    <n v="43274.61"/>
    <m/>
    <n v="0"/>
    <m/>
    <n v="43274.61"/>
    <m/>
    <n v="0"/>
    <n v="0"/>
    <s v="UNI240000000087"/>
    <m/>
    <m/>
    <x v="1"/>
    <x v="0"/>
    <x v="0"/>
    <x v="1"/>
    <x v="3"/>
    <x v="0"/>
    <s v="Univera Satış"/>
    <s v="Saha Satış"/>
    <s v="Yurt İçi"/>
    <s v="Türkiye"/>
  </r>
  <r>
    <s v="Q1"/>
    <x v="0"/>
    <x v="0"/>
    <m/>
    <s v="EKSILIOGLU  GIDA VE TEM ÜRÜN DAG PAZ  SAN ve TIC LTD. STI"/>
    <s v="EH.03.006"/>
    <s v="EnRoute Panorama - Uzaktan Kurulum ve Efitim Hizmeti"/>
    <s v="Univera - Reckitt Benckiser"/>
    <x v="0"/>
    <x v="0"/>
    <m/>
    <n v="3780"/>
    <m/>
    <n v="2"/>
    <m/>
    <n v="7560"/>
    <m/>
    <n v="0"/>
    <m/>
    <n v="7560"/>
    <m/>
    <n v="0"/>
    <n v="0"/>
    <s v="UNI240000000071"/>
    <m/>
    <m/>
    <x v="28"/>
    <x v="0"/>
    <x v="1"/>
    <x v="1"/>
    <x v="6"/>
    <x v="0"/>
    <s v="Univera Satış"/>
    <s v="Saha Satış"/>
    <s v="Yurt İçi"/>
    <s v="Türkiye"/>
  </r>
  <r>
    <s v="Q1"/>
    <x v="0"/>
    <x v="0"/>
    <m/>
    <s v="BURDA BEBEK SAN. VE TIC.A.S"/>
    <s v="EH.05.002"/>
    <s v="EnRoute Panorama - Rapor Gelistirme Hizmeti"/>
    <s v="Univera - Burda Bebek"/>
    <x v="2"/>
    <x v="0"/>
    <m/>
    <n v="5783.4"/>
    <m/>
    <n v="2"/>
    <m/>
    <n v="11566.8"/>
    <m/>
    <n v="0"/>
    <m/>
    <n v="11566.8"/>
    <m/>
    <n v="0"/>
    <n v="0"/>
    <s v="UNI240000000062"/>
    <m/>
    <m/>
    <x v="29"/>
    <x v="0"/>
    <x v="1"/>
    <x v="1"/>
    <x v="2"/>
    <x v="0"/>
    <s v="Univera Satış"/>
    <s v="Saha Satış"/>
    <s v="Yurt İçi"/>
    <s v="Türkiye"/>
  </r>
  <r>
    <s v="Q1"/>
    <x v="0"/>
    <x v="0"/>
    <m/>
    <s v="KUZEY GIDA MAD.TUR.TIC.LTD.STI."/>
    <s v="EY.02.011"/>
    <s v="EnRoute Panorama - Panel - Çoklu Proje Birlestirme Mobil Uygulama Lisansi (Enterprise)"/>
    <s v="Univera - Sarper İçecek"/>
    <x v="1"/>
    <x v="0"/>
    <m/>
    <n v="4022.2"/>
    <m/>
    <n v="4"/>
    <m/>
    <n v="18928"/>
    <m/>
    <n v="2839.2"/>
    <m/>
    <n v="16088.8"/>
    <m/>
    <n v="0"/>
    <n v="0"/>
    <s v="UNI240000000075"/>
    <m/>
    <m/>
    <x v="15"/>
    <x v="0"/>
    <x v="1"/>
    <x v="0"/>
    <x v="1"/>
    <x v="0"/>
    <s v="Univera Satış"/>
    <s v="Saha Satış"/>
    <s v="Yurt İçi"/>
    <s v="Türkiye"/>
  </r>
  <r>
    <s v="Q1"/>
    <x v="0"/>
    <x v="0"/>
    <m/>
    <s v="RED BULL GIDA DAGITIM VE PAZARLAMA TICARET LTD. STI"/>
    <s v="EY.02.033"/>
    <s v="EnRoute Panorama - Mobil Kullanici Lisansi (Enterprise)"/>
    <s v="Univera - Redbull"/>
    <x v="0"/>
    <x v="0"/>
    <m/>
    <n v="5103"/>
    <m/>
    <n v="1"/>
    <m/>
    <n v="5103"/>
    <m/>
    <n v="0"/>
    <m/>
    <n v="5103"/>
    <m/>
    <n v="0"/>
    <n v="0"/>
    <s v="UNI240000000077"/>
    <m/>
    <m/>
    <x v="2"/>
    <x v="0"/>
    <x v="1"/>
    <x v="0"/>
    <x v="1"/>
    <x v="0"/>
    <s v="Univera Satış"/>
    <s v="Saha Satış"/>
    <s v="Yurt İçi"/>
    <s v="Türkiye"/>
  </r>
  <r>
    <s v="Q1"/>
    <x v="0"/>
    <x v="0"/>
    <m/>
    <s v="ÇAYKUR ÇAY ISLETMELERI GENEL MÜDÜRLÜGÜ"/>
    <s v="EH.03.001"/>
    <s v="EnRoute Panorama - Çafri Merkezi Hizmeti  (MSD)"/>
    <s v="Univera - Çaykur"/>
    <x v="2"/>
    <x v="0"/>
    <m/>
    <n v="49106.12"/>
    <m/>
    <n v="1"/>
    <m/>
    <n v="49106.12"/>
    <m/>
    <n v="0"/>
    <m/>
    <n v="49106.12"/>
    <m/>
    <n v="0"/>
    <n v="0"/>
    <s v="UNI240000000087"/>
    <m/>
    <m/>
    <x v="1"/>
    <x v="0"/>
    <x v="0"/>
    <x v="1"/>
    <x v="8"/>
    <x v="0"/>
    <s v="Univera Satış"/>
    <s v="Saha Satış"/>
    <s v="Yurt İçi"/>
    <s v="Türkiye"/>
  </r>
  <r>
    <s v="Q1"/>
    <x v="0"/>
    <x v="0"/>
    <m/>
    <s v="EFES PAZARLAMA VE DAGITIM TIC.A.S"/>
    <s v="EH.03.001"/>
    <s v="EnRoute Panorama - Çafri Merkezi Hizmeti  (MSD)"/>
    <s v="Univera - Efes Türkiye"/>
    <x v="2"/>
    <x v="0"/>
    <m/>
    <n v="16440"/>
    <m/>
    <n v="100"/>
    <m/>
    <n v="1644000"/>
    <m/>
    <n v="0"/>
    <m/>
    <n v="1644000"/>
    <m/>
    <n v="0"/>
    <n v="0"/>
    <s v="UNI240000000052"/>
    <m/>
    <m/>
    <x v="26"/>
    <x v="0"/>
    <x v="0"/>
    <x v="1"/>
    <x v="8"/>
    <x v="0"/>
    <s v="Univera Satış"/>
    <s v="Saha Satış"/>
    <s v="Yurt İçi"/>
    <s v="Türkiye"/>
  </r>
  <r>
    <s v="Q1"/>
    <x v="0"/>
    <x v="0"/>
    <m/>
    <s v="KÜRESEL TEDARIK VE TICARET ANONIM SIRKETI"/>
    <s v="EH.03.001"/>
    <s v="EnRoute Panorama - Çafri Merkezi Hizmeti  (MSD)"/>
    <s v="Univera - Küresel Tedarik"/>
    <x v="2"/>
    <x v="0"/>
    <m/>
    <n v="14206.5"/>
    <m/>
    <n v="1"/>
    <m/>
    <n v="14206.5"/>
    <m/>
    <n v="0"/>
    <m/>
    <n v="14206.5"/>
    <m/>
    <n v="0"/>
    <n v="0"/>
    <s v="UNI240000000079"/>
    <m/>
    <m/>
    <x v="27"/>
    <x v="0"/>
    <x v="0"/>
    <x v="1"/>
    <x v="8"/>
    <x v="0"/>
    <s v="Univera Satış"/>
    <s v="Saha Satış"/>
    <s v="Yurt İçi"/>
    <s v="Türkiye"/>
  </r>
  <r>
    <s v="Q1"/>
    <x v="0"/>
    <x v="0"/>
    <m/>
    <s v="TADIM GIDA MADDELERI SAN.VE TIC.AS."/>
    <s v="EH.03.001"/>
    <s v="EnRoute Panorama - Çafri Merkezi Hizmeti  (MSD)"/>
    <s v="Univera - Tadım"/>
    <x v="2"/>
    <x v="0"/>
    <m/>
    <n v="9587.68"/>
    <m/>
    <n v="84"/>
    <m/>
    <n v="805365.12"/>
    <m/>
    <n v="0"/>
    <m/>
    <n v="805365.12"/>
    <m/>
    <n v="0"/>
    <n v="0"/>
    <s v="UNI240000000088"/>
    <m/>
    <m/>
    <x v="10"/>
    <x v="0"/>
    <x v="0"/>
    <x v="1"/>
    <x v="8"/>
    <x v="0"/>
    <s v="Univera Satış"/>
    <s v="Saha Satış"/>
    <s v="Yurt İçi"/>
    <s v="Türkiye"/>
  </r>
  <r>
    <s v="Q1"/>
    <x v="0"/>
    <x v="0"/>
    <m/>
    <s v="TADIM GIDA MADDELERI SAN.VE TIC.AS."/>
    <s v="EY.02.010"/>
    <s v="Enroute Panorama Field Agent Satis Sefi El Terminali Uygulamasi"/>
    <s v="Univera - Tadım"/>
    <x v="2"/>
    <x v="0"/>
    <m/>
    <n v="8918.5300000000007"/>
    <m/>
    <n v="1"/>
    <m/>
    <n v="8918.5300000000007"/>
    <m/>
    <n v="0"/>
    <m/>
    <n v="8918.5300000000007"/>
    <m/>
    <n v="0"/>
    <n v="0"/>
    <s v="UNI240000000088"/>
    <m/>
    <m/>
    <x v="10"/>
    <x v="0"/>
    <x v="1"/>
    <x v="0"/>
    <x v="1"/>
    <x v="0"/>
    <s v="Univera Satış"/>
    <s v="Saha Satış"/>
    <s v="Yurt İçi"/>
    <s v="Türkiye"/>
  </r>
  <r>
    <s v="Q1"/>
    <x v="0"/>
    <x v="0"/>
    <m/>
    <s v="MATRIKS BİLGİSAYAR SİSTEMLERİ LTD.ŞTİ"/>
    <s v="EY.02.011"/>
    <s v="EnRoute Panorama - Panel - Çoklu Proje Birlestirme Mobil Uygulama Lisansi (Enterprise)"/>
    <s v="Univera - Kanal"/>
    <x v="5"/>
    <x v="0"/>
    <m/>
    <n v="3549"/>
    <m/>
    <n v="3"/>
    <m/>
    <n v="10647"/>
    <m/>
    <n v="0"/>
    <m/>
    <n v="10647"/>
    <m/>
    <n v="0"/>
    <n v="0"/>
    <s v="UNI240000000083"/>
    <m/>
    <m/>
    <x v="11"/>
    <x v="0"/>
    <x v="1"/>
    <x v="0"/>
    <x v="1"/>
    <x v="0"/>
    <s v="Kanal Satış"/>
    <s v="Matriks"/>
    <s v="Yurt İçi"/>
    <s v="Türkiye"/>
  </r>
  <r>
    <s v="Q1"/>
    <x v="0"/>
    <x v="0"/>
    <m/>
    <s v="BROWN FORMAN İÇKİ TİC. LTD. ŞTİ."/>
    <s v="EH.06.001"/>
    <s v="EnRoute Panorama - Hosting Hizmeti"/>
    <s v="Univera - Brown Forman"/>
    <x v="2"/>
    <x v="1"/>
    <m/>
    <n v="56656.842499999999"/>
    <m/>
    <n v="12"/>
    <m/>
    <n v="679882.10855999996"/>
    <m/>
    <n v="-1.4400000000000001E-3"/>
    <m/>
    <n v="679882.11"/>
    <m/>
    <n v="0"/>
    <n v="0"/>
    <s v="UNI240000000050"/>
    <m/>
    <m/>
    <x v="30"/>
    <x v="0"/>
    <x v="0"/>
    <x v="1"/>
    <x v="3"/>
    <x v="1"/>
    <s v="Univera Satış"/>
    <s v="Saha Satış"/>
    <s v="Yurt İçi"/>
    <s v="Türkiye"/>
  </r>
  <r>
    <s v="Q1"/>
    <x v="0"/>
    <x v="0"/>
    <m/>
    <s v="ÇAYKUR ÇAY ISLETMELERI GENEL MÜDÜRLÜGÜ"/>
    <s v="EH.03.001"/>
    <s v="EnRoute Panorama - Çafri Merkezi Hizmeti  (MSD)"/>
    <s v="Univera - Çaykur"/>
    <x v="2"/>
    <x v="0"/>
    <m/>
    <n v="4875.59"/>
    <m/>
    <n v="1"/>
    <m/>
    <n v="4875.59"/>
    <m/>
    <n v="0"/>
    <m/>
    <n v="4875.59"/>
    <m/>
    <n v="0"/>
    <n v="0"/>
    <s v="UNI240000000087"/>
    <m/>
    <m/>
    <x v="1"/>
    <x v="0"/>
    <x v="0"/>
    <x v="1"/>
    <x v="8"/>
    <x v="0"/>
    <s v="Univera Satış"/>
    <s v="Saha Satış"/>
    <s v="Yurt İçi"/>
    <s v="Türkiye"/>
  </r>
  <r>
    <s v="Q1"/>
    <x v="0"/>
    <x v="0"/>
    <m/>
    <s v="POLARİS YAZILIM ÇÖZÜMLERİ VE DANIŞMANLIK HİZMETLERİ LTD.ŞTİ."/>
    <s v="SMY.02.001"/>
    <s v="STOCKMATE MOBILE DEPO PERSONELI EL TERMINALI LISANSI"/>
    <s v="Univera - Kanal"/>
    <x v="5"/>
    <x v="4"/>
    <s v="Stockmate"/>
    <n v="2893.6"/>
    <m/>
    <n v="4"/>
    <m/>
    <n v="14468"/>
    <m/>
    <n v="2893.6"/>
    <m/>
    <n v="11574.4"/>
    <m/>
    <n v="0"/>
    <n v="0"/>
    <s v="UNI240000000054"/>
    <m/>
    <m/>
    <x v="31"/>
    <x v="0"/>
    <x v="1"/>
    <x v="0"/>
    <x v="1"/>
    <x v="0"/>
    <s v="Kanal Satış"/>
    <s v="Polaris"/>
    <s v="Yurt İçi"/>
    <s v="Türkiye"/>
  </r>
  <r>
    <s v="Q1"/>
    <x v="0"/>
    <x v="0"/>
    <m/>
    <s v="ÇAYKUR ÇAY ISLETMELERI GENEL MÜDÜRLÜGÜ"/>
    <s v="EH.02.014"/>
    <s v="ENROUTE PANORAMA BUSINESS ANALYTICS  (QSENSE) KULLANICI LISANSI BAKIMI"/>
    <s v="Univera - Çaykur"/>
    <x v="2"/>
    <x v="0"/>
    <m/>
    <n v="2055.64"/>
    <m/>
    <n v="1"/>
    <m/>
    <n v="2055.64"/>
    <m/>
    <n v="0"/>
    <m/>
    <n v="2055.64"/>
    <m/>
    <n v="0"/>
    <n v="0"/>
    <s v="UNI240000000087"/>
    <m/>
    <m/>
    <x v="1"/>
    <x v="0"/>
    <x v="0"/>
    <x v="1"/>
    <x v="4"/>
    <x v="0"/>
    <s v="Univera Satış"/>
    <s v="Saha Satış"/>
    <s v="Yurt İçi"/>
    <s v="Türkiye"/>
  </r>
  <r>
    <s v="Q1"/>
    <x v="0"/>
    <x v="0"/>
    <m/>
    <s v="MİYA OTOMASYON VE BARKOD BILISIM SISTEMLERI SAN TİC. VE L.T.D. STI."/>
    <s v="WPY.02.001"/>
    <s v="WEBPLUS (Android) SATIS TEMSILCISI LISANSI"/>
    <s v="Univera - Kanal"/>
    <x v="3"/>
    <x v="0"/>
    <s v="Webplus"/>
    <n v="2009.28"/>
    <m/>
    <n v="10"/>
    <m/>
    <n v="20092.8"/>
    <m/>
    <n v="0"/>
    <m/>
    <n v="20092.8"/>
    <m/>
    <n v="0"/>
    <n v="0"/>
    <s v="UNI240000000058"/>
    <m/>
    <m/>
    <x v="3"/>
    <x v="0"/>
    <x v="1"/>
    <x v="0"/>
    <x v="1"/>
    <x v="0"/>
    <s v="Kanal Satış"/>
    <s v="Miya"/>
    <s v="Yurt İçi"/>
    <s v="Türkiye"/>
  </r>
  <r>
    <s v="Q1"/>
    <x v="0"/>
    <x v="0"/>
    <m/>
    <s v="ALDEMIR BILISIM HIZ. VE DANISMANLIK - ARZU ALDEMIR"/>
    <s v="UH.01.002"/>
    <s v="Unidox Kontör"/>
    <s v="Univera - Kanal"/>
    <x v="5"/>
    <x v="2"/>
    <s v="Unidox"/>
    <n v="0.57840000000000003"/>
    <m/>
    <n v="10000"/>
    <m/>
    <n v="9640"/>
    <m/>
    <n v="3856"/>
    <m/>
    <n v="5784"/>
    <m/>
    <n v="0"/>
    <n v="0"/>
    <s v="UNI240000000059"/>
    <m/>
    <m/>
    <x v="17"/>
    <x v="0"/>
    <x v="1"/>
    <x v="2"/>
    <x v="5"/>
    <x v="0"/>
    <s v="Kanal Satış"/>
    <s v="Aldemir"/>
    <s v="Yurt İçi"/>
    <s v="Türkiye"/>
  </r>
  <r>
    <s v="Q1"/>
    <x v="0"/>
    <x v="0"/>
    <m/>
    <s v="EGE BES KARDESLER GIDA PAZARLAMA TIC.LTD.STI"/>
    <s v="UH.01.002"/>
    <s v="UNIDOX KONTÖR HIZMETI"/>
    <s v="Univera - Şölen"/>
    <x v="6"/>
    <x v="2"/>
    <s v="Unidox"/>
    <n v="1.6073999999999999"/>
    <m/>
    <n v="10000"/>
    <m/>
    <n v="16074"/>
    <m/>
    <n v="0"/>
    <m/>
    <n v="16074"/>
    <m/>
    <n v="0"/>
    <n v="0"/>
    <s v="UNI240000000060"/>
    <m/>
    <m/>
    <x v="32"/>
    <x v="0"/>
    <x v="1"/>
    <x v="2"/>
    <x v="5"/>
    <x v="1"/>
    <s v="Kanal Satış"/>
    <s v="Saha Satış"/>
    <s v="Yurt İçi"/>
    <s v="Türkiye"/>
  </r>
  <r>
    <s v="Q1"/>
    <x v="0"/>
    <x v="0"/>
    <m/>
    <s v="RECKITT BENCKISER EV ve HIJYEN ÜRÜNLERI A.S."/>
    <s v="EH.03.001"/>
    <s v="EnRoute Panorama - Çağrı Merkezi Hizmeti (MSD)"/>
    <s v="Univera - Reckitt Benckiser"/>
    <x v="2"/>
    <x v="0"/>
    <m/>
    <n v="14205.580000000002"/>
    <m/>
    <n v="19"/>
    <m/>
    <n v="269906.02"/>
    <m/>
    <n v="0"/>
    <m/>
    <n v="269906.02"/>
    <m/>
    <n v="0"/>
    <n v="0"/>
    <s v="UNI240000000100"/>
    <m/>
    <m/>
    <x v="28"/>
    <x v="0"/>
    <x v="0"/>
    <x v="1"/>
    <x v="8"/>
    <x v="0"/>
    <s v="Univera Satış"/>
    <s v="Saha Satış"/>
    <s v="Yurt İçi"/>
    <s v="Türkiye"/>
  </r>
  <r>
    <s v="Q1"/>
    <x v="0"/>
    <x v="0"/>
    <m/>
    <s v="MIZAH TICARET- EBRU AVCI"/>
    <s v="UH.01.002"/>
    <s v="UNIDOX KONTÖR HIZMETI"/>
    <s v="Univera Doğuş Çay Projesi"/>
    <x v="6"/>
    <x v="2"/>
    <s v="Unidox"/>
    <n v="1.6073999999999999"/>
    <m/>
    <n v="10000"/>
    <m/>
    <n v="16074"/>
    <m/>
    <n v="0"/>
    <m/>
    <n v="16074"/>
    <m/>
    <n v="0"/>
    <n v="0"/>
    <s v="ENV240000000011"/>
    <m/>
    <m/>
    <x v="13"/>
    <x v="0"/>
    <x v="1"/>
    <x v="2"/>
    <x v="5"/>
    <x v="1"/>
    <s v="Kanal Satış"/>
    <s v="Saha Satış"/>
    <s v="Yurt İçi"/>
    <s v="Türkiye"/>
  </r>
  <r>
    <s v="Q1"/>
    <x v="0"/>
    <x v="0"/>
    <m/>
    <s v="Lomisi JSC Efes Gürcistan "/>
    <s v="EH.02.001"/>
    <s v="EnRoute Panorama - Yazilim Bakimi, Yasatma ve Merkezi Destek Hizmeti"/>
    <s v="Univera - Efes Gürcistan"/>
    <x v="2"/>
    <x v="0"/>
    <m/>
    <n v="142671.03"/>
    <m/>
    <n v="1"/>
    <m/>
    <n v="142671.02849999999"/>
    <m/>
    <n v="-1.5E-3"/>
    <m/>
    <n v="142671.03"/>
    <m/>
    <n v="0"/>
    <n v="0"/>
    <s v="ENV240000000014"/>
    <m/>
    <m/>
    <x v="20"/>
    <x v="0"/>
    <x v="0"/>
    <x v="1"/>
    <x v="4"/>
    <x v="0"/>
    <s v="Univera Satış"/>
    <s v="Saha Satış"/>
    <s v="Yurt Dışı"/>
    <s v="Gürcistan"/>
  </r>
  <r>
    <s v="Q1"/>
    <x v="0"/>
    <x v="0"/>
    <m/>
    <s v="RECKITT BENCKISER TEMIZLIK MALZEMESI SAN. VE TIC. A.S."/>
    <s v="EH.03.001"/>
    <s v="EnRoute Panorama - Çağrı Merkezi Hizmeti (MSD)"/>
    <s v="Univera - Reckitt Benckiser"/>
    <x v="2"/>
    <x v="0"/>
    <m/>
    <n v="14205.58"/>
    <m/>
    <n v="16"/>
    <m/>
    <n v="227289.28"/>
    <m/>
    <n v="0"/>
    <m/>
    <n v="227289.28"/>
    <m/>
    <n v="0"/>
    <n v="0"/>
    <s v="UNI240000000099"/>
    <m/>
    <m/>
    <x v="28"/>
    <x v="0"/>
    <x v="0"/>
    <x v="1"/>
    <x v="8"/>
    <x v="0"/>
    <s v="Univera Satış"/>
    <s v="Saha Satış"/>
    <s v="Yurt İçi"/>
    <s v="Türkiye"/>
  </r>
  <r>
    <s v="Q1"/>
    <x v="0"/>
    <x v="0"/>
    <m/>
    <s v="Lomisi JSC Efes Gürcistan "/>
    <s v="EH.03.001"/>
    <s v="EnRoute Panorama - Çafri Merkezi Hizmeti  (MSD)"/>
    <s v="Univera - Efes Gürcistan"/>
    <x v="2"/>
    <x v="0"/>
    <m/>
    <n v="8343.3352941176472"/>
    <m/>
    <n v="17"/>
    <m/>
    <n v="141836.69500000001"/>
    <m/>
    <n v="-5.0000000000000001E-3"/>
    <m/>
    <n v="141836.70000000001"/>
    <m/>
    <n v="0"/>
    <n v="0"/>
    <s v="ENV240000000014"/>
    <m/>
    <m/>
    <x v="20"/>
    <x v="0"/>
    <x v="0"/>
    <x v="1"/>
    <x v="8"/>
    <x v="0"/>
    <s v="Univera Satış"/>
    <s v="Saha Satış"/>
    <s v="Yurt Dışı"/>
    <s v="Gürcistan"/>
  </r>
  <r>
    <s v="Q1"/>
    <x v="0"/>
    <x v="0"/>
    <m/>
    <s v="ALDEMIR BILISIM HIZ. VE DANISMANLIK - ARZU ALDEMIR"/>
    <s v="WPH.02.001"/>
    <s v="WebPlus Yazilim Bakimi Hizmeti"/>
    <s v="Univera - Kanal"/>
    <x v="3"/>
    <x v="0"/>
    <s v="Webplus"/>
    <n v="3697"/>
    <m/>
    <n v="1"/>
    <m/>
    <n v="3697"/>
    <m/>
    <n v="0"/>
    <m/>
    <n v="3697"/>
    <m/>
    <n v="0"/>
    <n v="0"/>
    <s v="UNI240000000066"/>
    <m/>
    <m/>
    <x v="33"/>
    <x v="0"/>
    <x v="0"/>
    <x v="1"/>
    <x v="4"/>
    <x v="0"/>
    <s v="Kanal Satış"/>
    <s v="Aldemir"/>
    <s v="Yurt İçi"/>
    <s v="Türkiye"/>
  </r>
  <r>
    <s v="Q1"/>
    <x v="0"/>
    <x v="0"/>
    <m/>
    <s v="ALDEMIR BILISIM HIZ. VE DANISMANLIK - ARZU ALDEMIR"/>
    <s v="WPH.02.001"/>
    <s v="WebPlus Yazilim Bakimi Hizmeti"/>
    <s v="Univera - Kanal"/>
    <x v="3"/>
    <x v="0"/>
    <s v="Webplus"/>
    <n v="1657"/>
    <m/>
    <n v="2"/>
    <m/>
    <n v="3314"/>
    <m/>
    <n v="0"/>
    <m/>
    <n v="3314"/>
    <m/>
    <n v="0"/>
    <n v="0"/>
    <s v="UNI240000000066"/>
    <m/>
    <m/>
    <x v="33"/>
    <x v="0"/>
    <x v="0"/>
    <x v="1"/>
    <x v="4"/>
    <x v="0"/>
    <s v="Kanal Satış"/>
    <s v="Aldemir"/>
    <s v="Yurt İçi"/>
    <s v="Türkiye"/>
  </r>
  <r>
    <s v="Q1"/>
    <x v="0"/>
    <x v="0"/>
    <m/>
    <s v="MATRIKS BİLGİSAYAR SİSTEMLERİ LTD.ŞTİ"/>
    <s v="WPY.02.001"/>
    <s v="WEBPLUS (Android) SATIS TEMSILCISI LISANSI"/>
    <s v="Univera - Kanal"/>
    <x v="5"/>
    <x v="0"/>
    <s v="Webplus"/>
    <n v="880"/>
    <m/>
    <n v="1"/>
    <m/>
    <n v="1100"/>
    <m/>
    <n v="220"/>
    <m/>
    <n v="880"/>
    <m/>
    <n v="0"/>
    <n v="0"/>
    <s v="UNI240000000068"/>
    <m/>
    <m/>
    <x v="11"/>
    <x v="0"/>
    <x v="1"/>
    <x v="0"/>
    <x v="1"/>
    <x v="0"/>
    <s v="Kanal Satış"/>
    <s v="Matriks"/>
    <s v="Yurt İçi"/>
    <s v="Türkiye"/>
  </r>
  <r>
    <s v="Q1"/>
    <x v="0"/>
    <x v="0"/>
    <m/>
    <s v="PERNOD RICARD ISTANBUL IÇ VE DIS TIC. LTD. STI"/>
    <s v="EH.06.001"/>
    <s v="EnRoute Panorama - Hosting Hizmeti"/>
    <s v="Univera - Pernod Ricard"/>
    <x v="2"/>
    <x v="1"/>
    <m/>
    <n v="86331.57"/>
    <m/>
    <n v="1"/>
    <m/>
    <n v="86331.57"/>
    <m/>
    <n v="0"/>
    <m/>
    <n v="86331.57"/>
    <m/>
    <n v="0"/>
    <n v="0"/>
    <s v="UNI240000000067"/>
    <m/>
    <m/>
    <x v="34"/>
    <x v="0"/>
    <x v="0"/>
    <x v="1"/>
    <x v="3"/>
    <x v="1"/>
    <s v="Univera Satış"/>
    <s v="Saha Satış"/>
    <s v="Yurt İçi"/>
    <s v="Türkiye"/>
  </r>
  <r>
    <s v="Q1"/>
    <x v="0"/>
    <x v="0"/>
    <m/>
    <s v="MİYA OTOMASYON VE BARKOD BILISIM SISTEMLERI SAN TİC. VE L.T.D. STI."/>
    <s v="UH.01.002"/>
    <s v="UNIDOX KONTÖR HIZMETI"/>
    <s v="Univera - Kanal"/>
    <x v="3"/>
    <x v="2"/>
    <s v="Unidox"/>
    <n v="1.718"/>
    <m/>
    <n v="5000"/>
    <m/>
    <n v="8590"/>
    <m/>
    <n v="0"/>
    <m/>
    <n v="8590"/>
    <m/>
    <n v="0"/>
    <n v="0"/>
    <s v="UNI240000000072"/>
    <m/>
    <m/>
    <x v="3"/>
    <x v="0"/>
    <x v="1"/>
    <x v="2"/>
    <x v="5"/>
    <x v="0"/>
    <s v="Kanal Satış"/>
    <s v="Miya"/>
    <s v="Yurt İçi"/>
    <s v="Türkiye"/>
  </r>
  <r>
    <s v="Q1"/>
    <x v="0"/>
    <x v="0"/>
    <m/>
    <s v="MİYA OTOMASYON VE BARKOD BILISIM SISTEMLERI SAN TİC. VE L.T.D. STI."/>
    <s v="UH.01.002"/>
    <s v="UNIDOX KONTÖR HIZMETI"/>
    <s v="Univera - Kanal"/>
    <x v="3"/>
    <x v="2"/>
    <s v="Unidox"/>
    <n v="2.1"/>
    <m/>
    <n v="2000"/>
    <m/>
    <n v="4200"/>
    <m/>
    <n v="0"/>
    <m/>
    <n v="4200"/>
    <m/>
    <n v="0"/>
    <n v="0"/>
    <s v="UNI240000000073"/>
    <m/>
    <m/>
    <x v="3"/>
    <x v="0"/>
    <x v="1"/>
    <x v="2"/>
    <x v="5"/>
    <x v="0"/>
    <s v="Kanal Satış"/>
    <s v="Miya"/>
    <s v="Yurt İçi"/>
    <s v="Türkiye"/>
  </r>
  <r>
    <s v="Q1"/>
    <x v="0"/>
    <x v="0"/>
    <m/>
    <s v="DOLUCA SARAPÇILIK VE PAZARLAMA AS."/>
    <s v="UH.01.002"/>
    <s v="UNIDOX KONTÖR HIZMETI"/>
    <s v="Univera - Brown Forman"/>
    <x v="6"/>
    <x v="2"/>
    <s v="Unidox"/>
    <n v="1.1573"/>
    <m/>
    <n v="25000"/>
    <m/>
    <n v="28932.5"/>
    <m/>
    <n v="0"/>
    <m/>
    <n v="28932.5"/>
    <m/>
    <n v="0"/>
    <n v="0"/>
    <s v="UNI240000000074"/>
    <m/>
    <m/>
    <x v="30"/>
    <x v="0"/>
    <x v="1"/>
    <x v="2"/>
    <x v="5"/>
    <x v="0"/>
    <s v="Univera Satış"/>
    <s v="Saha Satış"/>
    <s v="Yurt İçi"/>
    <s v="Türkiye"/>
  </r>
  <r>
    <s v="Q1"/>
    <x v="0"/>
    <x v="0"/>
    <m/>
    <s v="RECKITT BENCKISER EV ve HIJYEN ÜRÜNLERI A.S."/>
    <s v="EH.02.001"/>
    <s v="EnRoute Panorama - Yazilim Bakimi, Yasatma ve Merkezi Destek Hizmeti"/>
    <s v="Univera - Reckitt Benckiser"/>
    <x v="2"/>
    <x v="0"/>
    <m/>
    <n v="138214.51"/>
    <m/>
    <n v="1"/>
    <m/>
    <n v="138214.51"/>
    <m/>
    <n v="0"/>
    <m/>
    <n v="138214.51"/>
    <m/>
    <n v="0"/>
    <n v="0"/>
    <s v="UNI240000000100"/>
    <m/>
    <m/>
    <x v="28"/>
    <x v="0"/>
    <x v="0"/>
    <x v="1"/>
    <x v="4"/>
    <x v="0"/>
    <s v="Univera Satış"/>
    <s v="Saha Satış"/>
    <s v="Yurt İçi"/>
    <s v="Türkiye"/>
  </r>
  <r>
    <s v="Q1"/>
    <x v="0"/>
    <x v="0"/>
    <m/>
    <s v="RECKITT BENCKISER TEMIZLIK MALZEMESI SAN. VE TIC. A.S."/>
    <s v="EH.02.001"/>
    <s v="EnRoute Panorama - Yazilim Bakimi, Yasatma ve Merkezi Destek Hizmeti"/>
    <s v="Univera - Reckitt Benckiser"/>
    <x v="2"/>
    <x v="0"/>
    <m/>
    <n v="138214.51"/>
    <m/>
    <n v="1"/>
    <m/>
    <n v="138214.51"/>
    <m/>
    <n v="0"/>
    <m/>
    <n v="138214.51"/>
    <m/>
    <n v="0"/>
    <n v="0"/>
    <s v="UNI240000000099"/>
    <m/>
    <m/>
    <x v="28"/>
    <x v="0"/>
    <x v="0"/>
    <x v="1"/>
    <x v="4"/>
    <x v="0"/>
    <s v="Univera Satış"/>
    <s v="Saha Satış"/>
    <s v="Yurt İçi"/>
    <s v="Türkiye"/>
  </r>
  <r>
    <s v="Q1"/>
    <x v="0"/>
    <x v="0"/>
    <m/>
    <s v="PANASONIC ELEKTRIC WORKS ELEKTRIK SAN.VE TIC. A.S."/>
    <s v="SY.06.001"/>
    <s v="STOKBAR PANORAMA YAZILIM GELISTIRME HIZMETI"/>
    <s v="Univera - Panasonic"/>
    <x v="0"/>
    <x v="4"/>
    <s v="Stokbar"/>
    <n v="4556.25"/>
    <m/>
    <n v="148"/>
    <m/>
    <n v="899100"/>
    <m/>
    <n v="224775"/>
    <m/>
    <n v="674325"/>
    <m/>
    <n v="0"/>
    <n v="0"/>
    <s v="UNI240000000076"/>
    <m/>
    <m/>
    <x v="35"/>
    <x v="0"/>
    <x v="1"/>
    <x v="1"/>
    <x v="9"/>
    <x v="0"/>
    <s v="Univera Satış"/>
    <s v="Saha Satış"/>
    <s v="Yurt İçi"/>
    <s v="Türkiye"/>
  </r>
  <r>
    <s v="Q1"/>
    <x v="0"/>
    <x v="0"/>
    <m/>
    <s v="SEBA ASC"/>
    <s v="EH.02.001"/>
    <s v="EnRoute Panorama - Yazilim Bakimi, Yasatma ve Merkezi Destek Hizmeti"/>
    <s v="Univera - Seba ASC"/>
    <x v="2"/>
    <x v="0"/>
    <m/>
    <n v="75848.5"/>
    <m/>
    <n v="1"/>
    <m/>
    <n v="75848.5"/>
    <m/>
    <n v="0"/>
    <m/>
    <n v="75848.5"/>
    <m/>
    <n v="0"/>
    <n v="0"/>
    <s v="ENV240000000013"/>
    <m/>
    <m/>
    <x v="36"/>
    <x v="0"/>
    <x v="0"/>
    <x v="1"/>
    <x v="4"/>
    <x v="0"/>
    <s v="Univera Satış"/>
    <s v="Saha Satış"/>
    <s v="Yurt İçi"/>
    <s v="Türkiye"/>
  </r>
  <r>
    <s v="Q1"/>
    <x v="0"/>
    <x v="0"/>
    <m/>
    <s v="MİYA OTOMASYON VE BARKOD BILISIM SISTEMLERI SAN TİC. VE L.T.D. STI."/>
    <s v="WPH.02.001"/>
    <s v="WebPlus Yazilim Bakimi Hizmeti"/>
    <s v="Univera - Kanal"/>
    <x v="3"/>
    <x v="0"/>
    <s v="Webplus"/>
    <n v="3983"/>
    <m/>
    <n v="1"/>
    <m/>
    <n v="3983"/>
    <m/>
    <n v="0"/>
    <m/>
    <n v="3983"/>
    <m/>
    <n v="0"/>
    <n v="0"/>
    <s v="UNI240000000078"/>
    <m/>
    <m/>
    <x v="3"/>
    <x v="0"/>
    <x v="0"/>
    <x v="1"/>
    <x v="4"/>
    <x v="0"/>
    <s v="Kanal Satış"/>
    <s v="Miya"/>
    <s v="Yurt İçi"/>
    <s v="Türkiye"/>
  </r>
  <r>
    <s v="Q1"/>
    <x v="0"/>
    <x v="0"/>
    <m/>
    <s v="MİYA OTOMASYON VE BARKOD BILISIM SISTEMLERI SAN TİC. VE L.T.D. STI."/>
    <s v="WPH.02.001"/>
    <s v="WebPlus Yazilim Bakimi Hizmeti"/>
    <s v="Univera - Kanal"/>
    <x v="3"/>
    <x v="0"/>
    <s v="Webplus"/>
    <n v="3217.94"/>
    <m/>
    <n v="1"/>
    <m/>
    <n v="3217.94"/>
    <m/>
    <n v="0"/>
    <m/>
    <n v="3217.94"/>
    <m/>
    <n v="0"/>
    <n v="0"/>
    <s v="UNI240000000078"/>
    <m/>
    <m/>
    <x v="3"/>
    <x v="0"/>
    <x v="0"/>
    <x v="1"/>
    <x v="4"/>
    <x v="0"/>
    <s v="Kanal Satış"/>
    <s v="Miya"/>
    <s v="Yurt İçi"/>
    <s v="Türkiye"/>
  </r>
  <r>
    <s v="Q1"/>
    <x v="0"/>
    <x v="0"/>
    <m/>
    <s v="MİYA OTOMASYON VE BARKOD BILISIM SISTEMLERI SAN TİC. VE L.T.D. STI."/>
    <s v="WPY.01.003"/>
    <s v="WEBPLUS EK KULLANICI LISANSI +1"/>
    <s v="Univera - Kanal"/>
    <x v="3"/>
    <x v="0"/>
    <s v="Webplus"/>
    <n v="1720"/>
    <m/>
    <n v="5"/>
    <m/>
    <n v="8600"/>
    <m/>
    <n v="0"/>
    <m/>
    <n v="8600"/>
    <m/>
    <n v="0"/>
    <n v="0"/>
    <s v="UNI240000000078"/>
    <m/>
    <m/>
    <x v="3"/>
    <x v="0"/>
    <x v="1"/>
    <x v="0"/>
    <x v="1"/>
    <x v="0"/>
    <s v="Kanal Satış"/>
    <s v="Miya"/>
    <s v="Yurt İçi"/>
    <s v="Türkiye"/>
  </r>
  <r>
    <s v="Q1"/>
    <x v="0"/>
    <x v="0"/>
    <m/>
    <s v="MİYA OTOMASYON VE BARKOD BILISIM SISTEMLERI SAN TİC. VE L.T.D. STI."/>
    <s v="WPY.01.007"/>
    <s v="WEBPLUS E-DÖNÜSÜM MODÜL LISANSI"/>
    <s v="Univera - Kanal"/>
    <x v="3"/>
    <x v="0"/>
    <s v="Webplus"/>
    <n v="2650"/>
    <m/>
    <n v="1"/>
    <m/>
    <n v="2650"/>
    <m/>
    <n v="0"/>
    <m/>
    <n v="2650"/>
    <m/>
    <n v="0"/>
    <n v="0"/>
    <s v="UNI240000000078"/>
    <m/>
    <m/>
    <x v="3"/>
    <x v="0"/>
    <x v="1"/>
    <x v="0"/>
    <x v="1"/>
    <x v="0"/>
    <s v="Kanal Satış"/>
    <s v="Miya"/>
    <s v="Yurt İçi"/>
    <s v="Türkiye"/>
  </r>
  <r>
    <s v="Q1"/>
    <x v="0"/>
    <x v="0"/>
    <m/>
    <s v="MİYA OTOMASYON VE BARKOD BILISIM SISTEMLERI SAN TİC. VE L.T.D. STI."/>
    <s v="WPY.01.005"/>
    <s v="WEBPLUS DISTRIBUTION SATIS-DAGITIM YAZILIMI (Standart)"/>
    <s v="Univera - Kanal"/>
    <x v="3"/>
    <x v="0"/>
    <s v="Webplus"/>
    <n v="16002"/>
    <m/>
    <n v="1"/>
    <m/>
    <n v="16002"/>
    <m/>
    <n v="0"/>
    <m/>
    <n v="16002"/>
    <m/>
    <n v="0"/>
    <n v="0"/>
    <s v="UNI240000000078"/>
    <m/>
    <m/>
    <x v="3"/>
    <x v="0"/>
    <x v="1"/>
    <x v="0"/>
    <x v="1"/>
    <x v="0"/>
    <s v="Kanal Satış"/>
    <s v="Miya"/>
    <s v="Yurt İçi"/>
    <s v="Türkiye"/>
  </r>
  <r>
    <s v="Q1"/>
    <x v="0"/>
    <x v="0"/>
    <m/>
    <s v="MİYA OTOMASYON VE BARKOD BILISIM SISTEMLERI SAN TİC. VE L.T.D. STI."/>
    <s v="WPY.02.001"/>
    <s v="WEBPLUS (Android) SATIS TEMSILCISI LISANSI"/>
    <s v="Univera - Kanal"/>
    <x v="3"/>
    <x v="0"/>
    <s v="Webplus"/>
    <n v="2009"/>
    <m/>
    <n v="3"/>
    <m/>
    <n v="6027"/>
    <m/>
    <n v="0"/>
    <m/>
    <n v="6027"/>
    <m/>
    <n v="0"/>
    <n v="0"/>
    <s v="UNI240000000078"/>
    <m/>
    <m/>
    <x v="3"/>
    <x v="0"/>
    <x v="1"/>
    <x v="0"/>
    <x v="1"/>
    <x v="0"/>
    <s v="Kanal Satış"/>
    <s v="Miya"/>
    <s v="Yurt İçi"/>
    <s v="Türkiye"/>
  </r>
  <r>
    <s v="Q1"/>
    <x v="0"/>
    <x v="0"/>
    <m/>
    <s v="MİYA OTOMASYON VE BARKOD BILISIM SISTEMLERI SAN TİC. VE L.T.D. STI."/>
    <s v="WPY.02.001"/>
    <s v="WEBPLUS (Android) SATIS TEMSILCISI LISANSI"/>
    <s v="Univera - Kanal"/>
    <x v="3"/>
    <x v="0"/>
    <s v="Webplus"/>
    <n v="37"/>
    <m/>
    <n v="1"/>
    <m/>
    <n v="37"/>
    <m/>
    <n v="0"/>
    <m/>
    <n v="37"/>
    <m/>
    <n v="0"/>
    <n v="0"/>
    <s v="UNI240000000078"/>
    <m/>
    <m/>
    <x v="3"/>
    <x v="0"/>
    <x v="1"/>
    <x v="0"/>
    <x v="1"/>
    <x v="0"/>
    <s v="Kanal Satış"/>
    <s v="Miya"/>
    <s v="Yurt İçi"/>
    <s v="Türkiye"/>
  </r>
  <r>
    <s v="Q1"/>
    <x v="0"/>
    <x v="0"/>
    <m/>
    <s v="MİYA OTOMASYON VE BARKOD BILISIM SISTEMLERI SAN TİC. VE L.T.D. STI."/>
    <s v="UH.01.002"/>
    <s v="UNIDOX KONTÖR HIZMETI"/>
    <s v="Univera - Kanal"/>
    <x v="3"/>
    <x v="2"/>
    <s v="Unidox"/>
    <n v="0.01"/>
    <m/>
    <n v="1000"/>
    <m/>
    <n v="10"/>
    <m/>
    <n v="0"/>
    <m/>
    <n v="10"/>
    <m/>
    <n v="0"/>
    <n v="0"/>
    <s v="UNI240000000078"/>
    <m/>
    <m/>
    <x v="3"/>
    <x v="0"/>
    <x v="1"/>
    <x v="2"/>
    <x v="5"/>
    <x v="0"/>
    <s v="Kanal Satış"/>
    <s v="Miya"/>
    <s v="Yurt İçi"/>
    <s v="Türkiye"/>
  </r>
  <r>
    <s v="Q1"/>
    <x v="0"/>
    <x v="0"/>
    <m/>
    <s v="RECKITT BENCKISER EV ve HIJYEN ÜRÜNLERI A.S."/>
    <s v="EH.02.018"/>
    <s v="EnRoute Panorama  WebConnector Bakim Hizmeti"/>
    <s v="Univera - Reckitt Benckiser"/>
    <x v="2"/>
    <x v="0"/>
    <s v="Web Connector"/>
    <n v="21725.75"/>
    <m/>
    <n v="1"/>
    <m/>
    <n v="21725.75"/>
    <m/>
    <n v="0"/>
    <m/>
    <n v="21725.75"/>
    <m/>
    <n v="0"/>
    <n v="0"/>
    <s v="UNI240000000100"/>
    <m/>
    <m/>
    <x v="28"/>
    <x v="0"/>
    <x v="0"/>
    <x v="1"/>
    <x v="4"/>
    <x v="0"/>
    <s v="Univera Satış"/>
    <s v="Saha Satış"/>
    <s v="Yurt İçi"/>
    <s v="Türkiye"/>
  </r>
  <r>
    <s v="Q1"/>
    <x v="0"/>
    <x v="0"/>
    <m/>
    <s v="RECKITT BENCKISER TEMIZLIK MALZEMESI SAN. VE TIC. A.S."/>
    <s v="EH.02.018"/>
    <s v="EnRoute Panorama  WebConnector Bakim Hizmeti"/>
    <s v="Univera - Reckitt Benckiser"/>
    <x v="2"/>
    <x v="0"/>
    <s v="Web Connector"/>
    <n v="21725.75"/>
    <m/>
    <n v="1"/>
    <m/>
    <n v="21725.75"/>
    <m/>
    <n v="0"/>
    <m/>
    <n v="21725.75"/>
    <m/>
    <n v="0"/>
    <n v="0"/>
    <s v="UNI240000000099"/>
    <m/>
    <m/>
    <x v="28"/>
    <x v="0"/>
    <x v="0"/>
    <x v="1"/>
    <x v="4"/>
    <x v="0"/>
    <s v="Univera Satış"/>
    <s v="Saha Satış"/>
    <s v="Yurt İçi"/>
    <s v="Türkiye"/>
  </r>
  <r>
    <s v="Q1"/>
    <x v="0"/>
    <x v="0"/>
    <m/>
    <s v="RECKITT BENCKISER EV ve HIJYEN ÜRÜNLERI A.S."/>
    <s v="EH.03.001"/>
    <s v="EnRoute Panorama - Çağrı Merkezi Hizmeti (MSD)"/>
    <s v="Univera - Reckitt Benckiser"/>
    <x v="2"/>
    <x v="0"/>
    <m/>
    <n v="33644.81"/>
    <m/>
    <n v="1"/>
    <m/>
    <n v="33644.81"/>
    <m/>
    <n v="0"/>
    <m/>
    <n v="33644.81"/>
    <m/>
    <n v="0"/>
    <n v="0"/>
    <s v="UNI240000000100"/>
    <m/>
    <m/>
    <x v="28"/>
    <x v="0"/>
    <x v="0"/>
    <x v="1"/>
    <x v="8"/>
    <x v="0"/>
    <s v="Univera Satış"/>
    <s v="Saha Satış"/>
    <s v="Yurt İçi"/>
    <s v="Türkiye"/>
  </r>
  <r>
    <s v="Q1"/>
    <x v="0"/>
    <x v="0"/>
    <m/>
    <s v="MATRIKS BİLGİSAYAR SİSTEMLERİ LTD.ŞTİ"/>
    <s v="WPH.02.001"/>
    <s v="WebPlus Yazilim Bakimi Hizmeti"/>
    <s v="Univera - Kanal"/>
    <x v="5"/>
    <x v="0"/>
    <s v="Webplus"/>
    <n v="2432.5"/>
    <m/>
    <n v="1"/>
    <m/>
    <n v="2432.5"/>
    <m/>
    <n v="0"/>
    <m/>
    <n v="2432.5"/>
    <m/>
    <n v="0"/>
    <n v="0"/>
    <s v="UNI240000000082"/>
    <m/>
    <m/>
    <x v="11"/>
    <x v="0"/>
    <x v="0"/>
    <x v="1"/>
    <x v="4"/>
    <x v="0"/>
    <s v="Kanal Satış"/>
    <s v="Matriks"/>
    <s v="Yurt İçi"/>
    <s v="Türkiye"/>
  </r>
  <r>
    <s v="Q1"/>
    <x v="0"/>
    <x v="0"/>
    <m/>
    <s v="MATRIKS BİLGİSAYAR SİSTEMLERİ LTD.ŞTİ"/>
    <s v="WPY.01.003"/>
    <s v="WEBPLUS EK KULLANICI LISANSI +1"/>
    <s v="Univera - Kanal"/>
    <x v="5"/>
    <x v="0"/>
    <s v="Webplus"/>
    <n v="542.4"/>
    <m/>
    <n v="1"/>
    <m/>
    <n v="678"/>
    <m/>
    <n v="135.6"/>
    <m/>
    <n v="542.4"/>
    <m/>
    <n v="0"/>
    <n v="0"/>
    <s v="UNI240000000082"/>
    <m/>
    <m/>
    <x v="11"/>
    <x v="0"/>
    <x v="1"/>
    <x v="0"/>
    <x v="1"/>
    <x v="0"/>
    <s v="Kanal Satış"/>
    <s v="Matriks"/>
    <s v="Yurt İçi"/>
    <s v="Türkiye"/>
  </r>
  <r>
    <s v="Q1"/>
    <x v="0"/>
    <x v="0"/>
    <m/>
    <s v="MİYA OTOMASYON VE BARKOD BILISIM SISTEMLERI SAN TİC. VE L.T.D. STI."/>
    <s v="WPY.01.003"/>
    <s v="WEBPLUS EK KULLANICI LISANSI +1"/>
    <s v="Univera - Kanal"/>
    <x v="3"/>
    <x v="0"/>
    <s v="Webplus"/>
    <n v="1720"/>
    <m/>
    <n v="2"/>
    <m/>
    <n v="3440"/>
    <m/>
    <n v="0"/>
    <m/>
    <n v="3440"/>
    <m/>
    <n v="0"/>
    <n v="0"/>
    <s v="UNI240000000092"/>
    <m/>
    <m/>
    <x v="3"/>
    <x v="0"/>
    <x v="1"/>
    <x v="0"/>
    <x v="1"/>
    <x v="0"/>
    <s v="Kanal Satış"/>
    <s v="Miya"/>
    <s v="Yurt İçi"/>
    <s v="Türkiye"/>
  </r>
  <r>
    <s v="Q1"/>
    <x v="0"/>
    <x v="0"/>
    <m/>
    <s v="MİYA OTOMASYON VE BARKOD BILISIM SISTEMLERI SAN TİC. VE L.T.D. STI."/>
    <s v="WPY.01.003"/>
    <s v="WEBPLUS EK KULLANICI LISANSI +1"/>
    <s v="Univera - Kanal"/>
    <x v="3"/>
    <x v="0"/>
    <s v="Webplus"/>
    <n v="1720"/>
    <m/>
    <n v="1"/>
    <m/>
    <n v="1720"/>
    <m/>
    <n v="0"/>
    <m/>
    <n v="1720"/>
    <m/>
    <n v="0"/>
    <n v="0"/>
    <s v="UNI240000000084"/>
    <m/>
    <m/>
    <x v="3"/>
    <x v="0"/>
    <x v="1"/>
    <x v="0"/>
    <x v="1"/>
    <x v="0"/>
    <s v="Kanal Satış"/>
    <s v="Miya"/>
    <s v="Yurt İçi"/>
    <s v="Türkiye"/>
  </r>
  <r>
    <s v="Q1"/>
    <x v="0"/>
    <x v="0"/>
    <m/>
    <s v="MATRIKS BİLGİSAYAR SİSTEMLERİ LTD.ŞTİ"/>
    <s v="WPY.01.007"/>
    <s v="WEBPLUS E-DÖNÜSÜM MODÜL LISANSI"/>
    <s v="Univera - Kanal"/>
    <x v="5"/>
    <x v="0"/>
    <s v="Webplus"/>
    <n v="1774.5"/>
    <m/>
    <n v="1"/>
    <m/>
    <n v="1774.5"/>
    <m/>
    <n v="0"/>
    <m/>
    <n v="1774.5"/>
    <m/>
    <n v="0"/>
    <n v="0"/>
    <s v="UNI240000000082"/>
    <m/>
    <m/>
    <x v="11"/>
    <x v="0"/>
    <x v="1"/>
    <x v="0"/>
    <x v="1"/>
    <x v="0"/>
    <s v="Kanal Satış"/>
    <s v="Matriks"/>
    <s v="Yurt İçi"/>
    <s v="Türkiye"/>
  </r>
  <r>
    <s v="Q1"/>
    <x v="0"/>
    <x v="0"/>
    <m/>
    <s v="MATRIKS BİLGİSAYAR SİSTEMLERİ LTD.ŞTİ"/>
    <s v="WPY.01.006"/>
    <s v="WEBPLUS DISTRIBUTION SATIS-DAGITIM YAZILIMI (Light)"/>
    <s v="Univera - Kanal"/>
    <x v="5"/>
    <x v="0"/>
    <s v="Webplus"/>
    <n v="6100"/>
    <m/>
    <n v="1"/>
    <m/>
    <n v="6100"/>
    <m/>
    <n v="0"/>
    <m/>
    <n v="6100"/>
    <m/>
    <n v="0"/>
    <n v="0"/>
    <s v="UNI240000000082"/>
    <m/>
    <m/>
    <x v="11"/>
    <x v="0"/>
    <x v="1"/>
    <x v="0"/>
    <x v="1"/>
    <x v="0"/>
    <s v="Kanal Satış"/>
    <s v="Matriks"/>
    <s v="Yurt İçi"/>
    <s v="Türkiye"/>
  </r>
  <r>
    <s v="Q1"/>
    <x v="0"/>
    <x v="0"/>
    <m/>
    <s v="MATRIKS BİLGİSAYAR SİSTEMLERİ LTD.ŞTİ"/>
    <s v="WPY.02.001"/>
    <s v="WEBPLUS (Android) SATIS TEMSILCISI LISANSI"/>
    <s v="Univera - Kanal"/>
    <x v="5"/>
    <x v="0"/>
    <s v="Webplus"/>
    <n v="880"/>
    <m/>
    <n v="2"/>
    <m/>
    <n v="2200"/>
    <m/>
    <n v="440"/>
    <m/>
    <n v="1760"/>
    <m/>
    <n v="0"/>
    <n v="0"/>
    <s v="UNI240000000082"/>
    <m/>
    <m/>
    <x v="11"/>
    <x v="0"/>
    <x v="1"/>
    <x v="0"/>
    <x v="1"/>
    <x v="0"/>
    <s v="Kanal Satış"/>
    <s v="Matriks"/>
    <s v="Yurt İçi"/>
    <s v="Türkiye"/>
  </r>
  <r>
    <s v="Q1"/>
    <x v="0"/>
    <x v="0"/>
    <m/>
    <s v="MATRIKS BİLGİSAYAR SİSTEMLERİ LTD.ŞTİ"/>
    <s v="WPY.02.001"/>
    <s v="WEBPLUS (Android) SATIS TEMSILCISI LISANSI"/>
    <s v="Univera - Kanal"/>
    <x v="5"/>
    <x v="0"/>
    <s v="Webplus"/>
    <n v="880"/>
    <m/>
    <n v="1"/>
    <m/>
    <n v="880"/>
    <m/>
    <n v="0"/>
    <m/>
    <n v="880"/>
    <m/>
    <n v="0"/>
    <n v="0"/>
    <s v="UNI240000000082"/>
    <m/>
    <m/>
    <x v="11"/>
    <x v="0"/>
    <x v="1"/>
    <x v="0"/>
    <x v="1"/>
    <x v="0"/>
    <s v="Kanal Satış"/>
    <s v="Matriks"/>
    <s v="Yurt İçi"/>
    <s v="Türkiye"/>
  </r>
  <r>
    <s v="Q1"/>
    <x v="0"/>
    <x v="0"/>
    <m/>
    <s v="MİYA OTOMASYON VE BARKOD BILISIM SISTEMLERI SAN TİC. VE L.T.D. STI."/>
    <s v="WPY.02.001"/>
    <s v="WEBPLUS (Android) SATIS TEMSILCISI LISANSI"/>
    <s v="Univera - Kanal"/>
    <x v="3"/>
    <x v="0"/>
    <s v="Webplus"/>
    <n v="2009"/>
    <m/>
    <n v="2"/>
    <m/>
    <n v="4018"/>
    <m/>
    <n v="0"/>
    <m/>
    <n v="4018"/>
    <m/>
    <n v="0"/>
    <n v="0"/>
    <s v="UNI240000000092"/>
    <m/>
    <m/>
    <x v="3"/>
    <x v="0"/>
    <x v="1"/>
    <x v="0"/>
    <x v="1"/>
    <x v="0"/>
    <s v="Kanal Satış"/>
    <s v="Miya"/>
    <s v="Yurt İçi"/>
    <s v="Türkiye"/>
  </r>
  <r>
    <s v="Q1"/>
    <x v="0"/>
    <x v="0"/>
    <m/>
    <s v="PAK-SEL TASIMACILIK YAKIT GIDA TEMIZLIK INSAAT SANAYI VE TICARET LIMITED SIRKETI"/>
    <s v="UH.01.002"/>
    <s v="UNIDOX KONTÖR HIZMETI"/>
    <s v="Univera Doğuş Çay Projesi"/>
    <x v="6"/>
    <x v="2"/>
    <s v="Unidox"/>
    <n v="2.81"/>
    <m/>
    <n v="2000"/>
    <m/>
    <n v="5620"/>
    <m/>
    <n v="0"/>
    <m/>
    <n v="5620"/>
    <m/>
    <n v="0"/>
    <n v="0"/>
    <s v="UNI240000000085"/>
    <m/>
    <m/>
    <x v="13"/>
    <x v="0"/>
    <x v="1"/>
    <x v="2"/>
    <x v="5"/>
    <x v="1"/>
    <s v="Kanal Satış"/>
    <s v="Saha Satış"/>
    <s v="Yurt İçi"/>
    <s v="Türkiye"/>
  </r>
  <r>
    <s v="Q1"/>
    <x v="0"/>
    <x v="0"/>
    <m/>
    <s v="PAK-SEL TASIMACILIK YAKIT GIDA TEMIZLIK INSAAT SANAYI VE TICARET LIMITED SIRKETI"/>
    <s v="UH.01.002"/>
    <s v="UNIDOX KONTÖR HIZMETI"/>
    <s v="Univera Doğuş Çay Projesi"/>
    <x v="6"/>
    <x v="2"/>
    <s v="Unidox"/>
    <n v="1E-3"/>
    <m/>
    <n v="10000"/>
    <m/>
    <n v="10"/>
    <m/>
    <n v="0"/>
    <m/>
    <n v="10"/>
    <m/>
    <n v="0"/>
    <n v="0"/>
    <s v="UNI240000000085"/>
    <m/>
    <m/>
    <x v="13"/>
    <x v="0"/>
    <x v="1"/>
    <x v="2"/>
    <x v="5"/>
    <x v="1"/>
    <s v="Kanal Satış"/>
    <s v="Saha Satış"/>
    <s v="Yurt İçi"/>
    <s v="Türkiye"/>
  </r>
  <r>
    <s v="Q1"/>
    <x v="0"/>
    <x v="0"/>
    <m/>
    <s v="BALIKESIR ELEKTROMEKANIK SANAYI TESISLERI AS."/>
    <s v="SY.02.004"/>
    <s v="Stokbar Panorama Android Mobile Lisansi (25 - 50 Kullanici)"/>
    <s v="Univera - Best Elektromekanik"/>
    <x v="9"/>
    <x v="4"/>
    <s v="Stokbar"/>
    <n v="2530"/>
    <m/>
    <n v="35"/>
    <m/>
    <n v="88550"/>
    <m/>
    <n v="0"/>
    <m/>
    <n v="88550"/>
    <m/>
    <n v="0"/>
    <n v="0"/>
    <s v="UNI240000000090"/>
    <m/>
    <m/>
    <x v="37"/>
    <x v="0"/>
    <x v="1"/>
    <x v="0"/>
    <x v="1"/>
    <x v="0"/>
    <s v="Univera Satış"/>
    <s v="Saha Satış"/>
    <s v="Yurt İçi"/>
    <s v="Türkiye"/>
  </r>
  <r>
    <s v="Q1"/>
    <x v="0"/>
    <x v="0"/>
    <m/>
    <s v="AZTEK TEKNOLOJI ÜRÜNLERI TIC. A.S"/>
    <s v="SH.02.001"/>
    <s v="StokBar Panorama - Yazilim Bakimi Hizmeti"/>
    <s v="Univera - Aztek - Solgar"/>
    <x v="2"/>
    <x v="4"/>
    <s v="Stokbar"/>
    <n v="70000"/>
    <m/>
    <n v="1"/>
    <m/>
    <n v="70000"/>
    <m/>
    <n v="0"/>
    <m/>
    <n v="70000"/>
    <m/>
    <n v="0"/>
    <n v="0"/>
    <s v="UNI240000000093"/>
    <m/>
    <m/>
    <x v="38"/>
    <x v="0"/>
    <x v="0"/>
    <x v="1"/>
    <x v="4"/>
    <x v="0"/>
    <s v="Univera Satış"/>
    <s v="Saha Satış"/>
    <s v="Yurt İçi"/>
    <s v="Türkiye"/>
  </r>
  <r>
    <s v="Q1"/>
    <x v="0"/>
    <x v="0"/>
    <m/>
    <s v="SOLGAR VITAMIN VE SAGLIK ÜRÜNLERI SAN VE TIC A.S."/>
    <s v="SH.02.001"/>
    <s v="StokBar Panorama - Yazilim Bakimi Hizmeti"/>
    <s v="Univera - Aztek - Solgar"/>
    <x v="2"/>
    <x v="4"/>
    <s v="Stokbar"/>
    <n v="70000"/>
    <m/>
    <n v="1"/>
    <m/>
    <n v="70000"/>
    <m/>
    <n v="0"/>
    <m/>
    <n v="70000"/>
    <m/>
    <n v="0"/>
    <n v="0"/>
    <s v="UNI240000000094"/>
    <m/>
    <m/>
    <x v="38"/>
    <x v="0"/>
    <x v="0"/>
    <x v="1"/>
    <x v="4"/>
    <x v="0"/>
    <s v="Univera Satış"/>
    <s v="Saha Satış"/>
    <s v="Yurt İçi"/>
    <s v="Türkiye"/>
  </r>
  <r>
    <s v="Q1"/>
    <x v="0"/>
    <x v="0"/>
    <m/>
    <s v="BALIKESIR ELEKTROMEKANIK SANAYI TESISLERI AS."/>
    <s v="SY.01.011"/>
    <s v="Stokbar Panorama - Platform Back Office Kullanici Lisansi (10 - 25 Kullanici)"/>
    <s v="Univera - Best Elektromekanik"/>
    <x v="9"/>
    <x v="4"/>
    <s v="Stokbar"/>
    <n v="5452"/>
    <m/>
    <n v="30"/>
    <m/>
    <n v="163560"/>
    <m/>
    <n v="0"/>
    <m/>
    <n v="163560"/>
    <m/>
    <n v="0"/>
    <n v="0"/>
    <s v="UNI240000000089"/>
    <m/>
    <m/>
    <x v="37"/>
    <x v="0"/>
    <x v="1"/>
    <x v="0"/>
    <x v="1"/>
    <x v="0"/>
    <s v="Univera Satış"/>
    <s v="Saha Satış"/>
    <s v="Yurt İçi"/>
    <s v="Türkiye"/>
  </r>
  <r>
    <s v="Q1"/>
    <x v="0"/>
    <x v="0"/>
    <m/>
    <s v="BALIKESIR ELEKTROMEKANIK SANAYI TESISLERI AS."/>
    <s v="SY.01.011"/>
    <s v="Stokbar Panorama - Platform Back Office Kullanici Lisansi (10 - 25 Kullanici)"/>
    <s v="Univera - Best Elektromekanik"/>
    <x v="9"/>
    <x v="4"/>
    <s v="Stokbar"/>
    <n v="5452"/>
    <m/>
    <n v="15"/>
    <m/>
    <n v="81780"/>
    <m/>
    <n v="0"/>
    <m/>
    <n v="81780"/>
    <m/>
    <n v="0"/>
    <n v="0"/>
    <s v="UNI240000000090"/>
    <m/>
    <m/>
    <x v="37"/>
    <x v="0"/>
    <x v="1"/>
    <x v="0"/>
    <x v="1"/>
    <x v="0"/>
    <s v="Univera Satış"/>
    <s v="Saha Satış"/>
    <s v="Yurt İçi"/>
    <s v="Türkiye"/>
  </r>
  <r>
    <s v="Q1"/>
    <x v="0"/>
    <x v="0"/>
    <m/>
    <s v="ÇAYKUR ÇAY ISLETMELERI GENEL MÜDÜRLÜGÜ"/>
    <s v="QH.02.001"/>
    <s v="Quest Panorama - Yazilim Bakimi, Yasatma ve Merkezi Destek Hizmeti"/>
    <s v="Univera - Çaykur"/>
    <x v="2"/>
    <x v="3"/>
    <m/>
    <n v="2125.4699999999998"/>
    <m/>
    <n v="1"/>
    <m/>
    <n v="2125.4699999999998"/>
    <m/>
    <n v="0"/>
    <m/>
    <n v="2125.4699999999998"/>
    <m/>
    <n v="0"/>
    <n v="0"/>
    <s v="UNI240000000087"/>
    <m/>
    <m/>
    <x v="1"/>
    <x v="0"/>
    <x v="0"/>
    <x v="1"/>
    <x v="4"/>
    <x v="0"/>
    <s v="Univera Satış"/>
    <s v="Saha Satış"/>
    <s v="Yurt İçi"/>
    <s v="Türkiye"/>
  </r>
  <r>
    <s v="Q1"/>
    <x v="0"/>
    <x v="0"/>
    <m/>
    <s v="TADIM GIDA MADDELERI SAN.VE TIC.AS."/>
    <s v="QH.02.001"/>
    <s v="Quest Panorama - Yazilim Bakimi, Yasatma ve Merkezi Destek Hizmeti"/>
    <s v="Univera - Tadım"/>
    <x v="2"/>
    <x v="3"/>
    <m/>
    <n v="23802.69"/>
    <m/>
    <n v="1"/>
    <m/>
    <n v="23802.69"/>
    <m/>
    <n v="0"/>
    <m/>
    <n v="23802.69"/>
    <m/>
    <n v="0"/>
    <n v="0"/>
    <s v="UNI240000000088"/>
    <m/>
    <m/>
    <x v="10"/>
    <x v="0"/>
    <x v="0"/>
    <x v="1"/>
    <x v="4"/>
    <x v="0"/>
    <s v="Univera Satış"/>
    <s v="Saha Satış"/>
    <s v="Yurt İçi"/>
    <s v="Türkiye"/>
  </r>
  <r>
    <s v="Q1"/>
    <x v="0"/>
    <x v="0"/>
    <m/>
    <s v="ENERJISA ENERJI ÜRETIM A.S."/>
    <s v="QH.08.001"/>
    <s v="Quest Panorama - Hosting Hizmeti"/>
    <s v="Univera - Enerjisa"/>
    <x v="2"/>
    <x v="1"/>
    <m/>
    <n v="20404.05"/>
    <m/>
    <n v="1"/>
    <m/>
    <n v="20404.05012"/>
    <m/>
    <n v="1.2E-4"/>
    <m/>
    <n v="20404.05"/>
    <m/>
    <n v="0"/>
    <n v="0"/>
    <s v="UNI240000000086"/>
    <m/>
    <m/>
    <x v="39"/>
    <x v="0"/>
    <x v="0"/>
    <x v="1"/>
    <x v="3"/>
    <x v="0"/>
    <s v="Univera Satış"/>
    <s v="Saha Satış"/>
    <s v="Yurt İçi"/>
    <s v="Türkiye"/>
  </r>
  <r>
    <s v="Q1"/>
    <x v="0"/>
    <x v="0"/>
    <m/>
    <s v="ÇAYKUR ÇAY ISLETMELERI GENEL MÜDÜRLÜGÜ"/>
    <s v="QH.03.001"/>
    <s v="Quest Panorama  - Çafri Merkezi Hizmeti"/>
    <s v="Univera - Çaykur"/>
    <x v="2"/>
    <x v="3"/>
    <m/>
    <n v="8972.9699999999993"/>
    <m/>
    <n v="1"/>
    <m/>
    <n v="8972.9699999999993"/>
    <m/>
    <n v="0"/>
    <m/>
    <n v="8972.9699999999993"/>
    <m/>
    <n v="0"/>
    <n v="0"/>
    <s v="UNI240000000087"/>
    <m/>
    <m/>
    <x v="1"/>
    <x v="0"/>
    <x v="0"/>
    <x v="1"/>
    <x v="3"/>
    <x v="0"/>
    <s v="Univera Satış"/>
    <s v="Saha Satış"/>
    <s v="Yurt İçi"/>
    <s v="Türkiye"/>
  </r>
  <r>
    <s v="Q1"/>
    <x v="0"/>
    <x v="0"/>
    <m/>
    <s v="TADIM GIDA MADDELERI SAN.VE TIC.AS."/>
    <s v="QH.03.001"/>
    <s v="Quest Panorama  - Çafri Merkezi Hizmeti"/>
    <s v="Univera - Tadım"/>
    <x v="2"/>
    <x v="3"/>
    <m/>
    <n v="51395.64"/>
    <m/>
    <n v="1"/>
    <m/>
    <n v="51395.64"/>
    <m/>
    <n v="0"/>
    <m/>
    <n v="51395.64"/>
    <m/>
    <n v="0"/>
    <n v="0"/>
    <s v="UNI240000000088"/>
    <m/>
    <m/>
    <x v="10"/>
    <x v="0"/>
    <x v="0"/>
    <x v="1"/>
    <x v="3"/>
    <x v="0"/>
    <s v="Univera Satış"/>
    <s v="Saha Satış"/>
    <s v="Yurt İçi"/>
    <s v="Türkiye"/>
  </r>
  <r>
    <s v="Q1"/>
    <x v="0"/>
    <x v="1"/>
    <m/>
    <s v="EFES KAZAKHSTAN JSC FE"/>
    <s v="EY.01.016"/>
    <s v="ENROUTE PANORAMA PLATFORM EK KULLANICI LISANSI (10 - 25 KULLANICI)"/>
    <s v="Univera - Efes Kazakistan"/>
    <x v="4"/>
    <x v="0"/>
    <m/>
    <n v="3034.9700000000003"/>
    <m/>
    <n v="15"/>
    <m/>
    <n v="45524.55"/>
    <m/>
    <n v="0"/>
    <m/>
    <n v="45524.55"/>
    <m/>
    <n v="0"/>
    <n v="0"/>
    <s v="ENV240000000017"/>
    <m/>
    <m/>
    <x v="20"/>
    <x v="0"/>
    <x v="1"/>
    <x v="0"/>
    <x v="1"/>
    <x v="0"/>
    <s v="Univera Satış"/>
    <s v="Saha Satış"/>
    <s v="Yurt Dışı"/>
    <s v="Kazakistan"/>
  </r>
  <r>
    <s v="Q1"/>
    <x v="0"/>
    <x v="1"/>
    <m/>
    <s v="KOROPLAST TEMIZLIK AMBALAJ ÜRÜNLERI SAN. VE DIS TIC.A.S."/>
    <s v="EY.03.001"/>
    <s v="Enroute Panorama PaaS Lisansi (Kiralama Hizmeti )"/>
    <s v="Univera - Koroplast"/>
    <x v="0"/>
    <x v="0"/>
    <m/>
    <n v="61812.03"/>
    <m/>
    <n v="1"/>
    <m/>
    <n v="61812.03"/>
    <m/>
    <n v="0"/>
    <m/>
    <n v="61812.03"/>
    <m/>
    <n v="0"/>
    <n v="0"/>
    <s v="UNI240000000131"/>
    <m/>
    <m/>
    <x v="0"/>
    <x v="0"/>
    <x v="0"/>
    <x v="0"/>
    <x v="0"/>
    <x v="0"/>
    <s v="Univera Satış"/>
    <s v="Saha Satış"/>
    <s v="Yurt İçi"/>
    <s v="Türkiye"/>
  </r>
  <r>
    <s v="Q1"/>
    <x v="0"/>
    <x v="0"/>
    <m/>
    <s v="EFES VITANTA MOLDOVA BREWERY S.A"/>
    <s v="EH.02.001"/>
    <s v="EnRoute Panorama - Yazilim Bakimi, Yasatma ve Merkezi Destek Hizmeti"/>
    <s v="Univera - Efes Moldova"/>
    <x v="2"/>
    <x v="0"/>
    <m/>
    <n v="21363.05"/>
    <m/>
    <n v="1"/>
    <m/>
    <n v="21363.047234000001"/>
    <m/>
    <n v="-2.7659999999999998E-3"/>
    <m/>
    <n v="21363.05"/>
    <m/>
    <n v="0"/>
    <n v="0"/>
    <s v="ENV240000000015"/>
    <m/>
    <m/>
    <x v="20"/>
    <x v="0"/>
    <x v="0"/>
    <x v="1"/>
    <x v="4"/>
    <x v="0"/>
    <s v="Univera Satış"/>
    <s v="Saha Satış"/>
    <s v="Yurt Dışı"/>
    <s v="Moldova"/>
  </r>
  <r>
    <s v="Q1"/>
    <x v="0"/>
    <x v="0"/>
    <m/>
    <s v="RECKITT BENCKISER TEMIZLIK MALZEMESI SAN. VE TIC. A.S."/>
    <s v="EH.02.001"/>
    <s v="EnRoute Panorama - Yazilim Bakimi, Yasatma ve Merkezi Destek Hizmeti"/>
    <s v="Univera - Reckitt Benckiser"/>
    <x v="2"/>
    <x v="0"/>
    <m/>
    <n v="18556.25"/>
    <m/>
    <n v="1"/>
    <m/>
    <n v="18556.25"/>
    <m/>
    <n v="0"/>
    <m/>
    <n v="18556.25"/>
    <m/>
    <n v="0"/>
    <n v="0"/>
    <s v="UNI240000000099"/>
    <m/>
    <m/>
    <x v="28"/>
    <x v="0"/>
    <x v="0"/>
    <x v="1"/>
    <x v="4"/>
    <x v="0"/>
    <s v="Univera Satış"/>
    <s v="Saha Satış"/>
    <s v="Yurt İçi"/>
    <s v="Türkiye"/>
  </r>
  <r>
    <s v="Q1"/>
    <x v="0"/>
    <x v="0"/>
    <m/>
    <s v="ROYAL CANIN TURKEY EVCIL HAYVAN ÜRÜNLERI TIC. LTD. STI."/>
    <s v="EH.01.001"/>
    <s v="EnRoute Panorama - Proje Yönetim Hizmeti"/>
    <s v="Univera - Royal Canin"/>
    <x v="7"/>
    <x v="0"/>
    <m/>
    <n v="7938"/>
    <m/>
    <n v="1"/>
    <m/>
    <n v="7938"/>
    <m/>
    <n v="0"/>
    <m/>
    <n v="7938"/>
    <m/>
    <n v="0"/>
    <n v="0"/>
    <s v="UNI240000000104"/>
    <m/>
    <m/>
    <x v="40"/>
    <x v="0"/>
    <x v="1"/>
    <x v="1"/>
    <x v="7"/>
    <x v="0"/>
    <s v="Univera Satış"/>
    <s v="Saha Satış"/>
    <s v="Yurt İçi"/>
    <s v="Türkiye"/>
  </r>
  <r>
    <s v="Q1"/>
    <x v="0"/>
    <x v="1"/>
    <m/>
    <s v="DARDANEL DAGITIM A.S."/>
    <s v="EY.01.014"/>
    <s v="EnRoute Panorama - Platform Back Office Kullanici Lisansi (Enterprise)"/>
    <s v="Univera - Dardanel"/>
    <x v="7"/>
    <x v="0"/>
    <m/>
    <n v="8596"/>
    <m/>
    <n v="3"/>
    <m/>
    <n v="32235"/>
    <m/>
    <n v="6447"/>
    <m/>
    <n v="25788"/>
    <m/>
    <n v="0"/>
    <n v="0"/>
    <s v="UNI240000000132"/>
    <m/>
    <m/>
    <x v="4"/>
    <x v="0"/>
    <x v="1"/>
    <x v="0"/>
    <x v="1"/>
    <x v="0"/>
    <s v="Univera Satış"/>
    <s v="Saha Satış"/>
    <s v="Yurt İçi"/>
    <s v="Türkiye"/>
  </r>
  <r>
    <s v="Q1"/>
    <x v="0"/>
    <x v="0"/>
    <m/>
    <s v="RED BULL GIDA DAGITIM VE PAZARLAMA TICARET LTD. STI"/>
    <s v="EY.01.014"/>
    <s v="EnRoute Panorama - Platform Back Office Kullanici Lisansi (Enterprise)"/>
    <s v="Univera - Redbull"/>
    <x v="0"/>
    <x v="0"/>
    <m/>
    <n v="10745"/>
    <m/>
    <n v="1"/>
    <m/>
    <n v="10745"/>
    <m/>
    <n v="0"/>
    <m/>
    <n v="10745"/>
    <m/>
    <n v="0"/>
    <n v="0"/>
    <s v="UNI240000000105"/>
    <m/>
    <m/>
    <x v="2"/>
    <x v="0"/>
    <x v="1"/>
    <x v="0"/>
    <x v="1"/>
    <x v="0"/>
    <s v="Univera Satış"/>
    <s v="Saha Satış"/>
    <s v="Yurt İçi"/>
    <s v="Türkiye"/>
  </r>
  <r>
    <s v="Q1"/>
    <x v="0"/>
    <x v="0"/>
    <m/>
    <s v="RED BULL GIDA DAGITIM VE PAZARLAMA TICARET LTD. STI"/>
    <s v="EY.02.033"/>
    <s v="EnRoute Panorama - Mobil Kullanici Lisansi (Enterprise)"/>
    <s v="Univera - Redbull"/>
    <x v="0"/>
    <x v="0"/>
    <m/>
    <n v="5103"/>
    <m/>
    <n v="5"/>
    <m/>
    <n v="25515"/>
    <m/>
    <n v="0"/>
    <m/>
    <n v="25515"/>
    <m/>
    <n v="0"/>
    <n v="0"/>
    <s v="UNI240000000108"/>
    <m/>
    <m/>
    <x v="2"/>
    <x v="0"/>
    <x v="1"/>
    <x v="0"/>
    <x v="1"/>
    <x v="0"/>
    <s v="Univera Satış"/>
    <s v="Saha Satış"/>
    <s v="Yurt İçi"/>
    <s v="Türkiye"/>
  </r>
  <r>
    <s v="Q1"/>
    <x v="0"/>
    <x v="1"/>
    <m/>
    <s v="RED BULL GIDA DAGITIM VE PAZARLAMA TICARET LTD. STI"/>
    <s v="EY.02.033"/>
    <s v="EnRoute Panorama - Mobil Kullanici Lisansi (Enterprise)"/>
    <s v="Univera - Redbull"/>
    <x v="0"/>
    <x v="0"/>
    <m/>
    <n v="5103"/>
    <m/>
    <n v="3"/>
    <m/>
    <n v="15309"/>
    <m/>
    <n v="0"/>
    <m/>
    <n v="15309"/>
    <m/>
    <n v="0"/>
    <n v="0"/>
    <s v="UNI240000000124"/>
    <m/>
    <m/>
    <x v="2"/>
    <x v="0"/>
    <x v="1"/>
    <x v="0"/>
    <x v="1"/>
    <x v="0"/>
    <s v="Univera Satış"/>
    <s v="Saha Satış"/>
    <s v="Yurt İçi"/>
    <s v="Türkiye"/>
  </r>
  <r>
    <s v="Q1"/>
    <x v="0"/>
    <x v="0"/>
    <m/>
    <s v="EFES VITANTA MOLDOVA BREWERY S.A"/>
    <s v="EH.03.001"/>
    <s v="EnRoute Panorama - Çafri Merkezi Hizmeti  (MSD)"/>
    <s v="Univera - Efes Moldova"/>
    <x v="2"/>
    <x v="0"/>
    <m/>
    <n v="27931.11"/>
    <m/>
    <n v="1"/>
    <m/>
    <n v="27931.108"/>
    <m/>
    <n v="-2E-3"/>
    <m/>
    <n v="27931.11"/>
    <m/>
    <n v="0"/>
    <n v="0"/>
    <s v="ENV240000000015"/>
    <m/>
    <m/>
    <x v="20"/>
    <x v="0"/>
    <x v="0"/>
    <x v="1"/>
    <x v="8"/>
    <x v="0"/>
    <s v="Univera Satış"/>
    <s v="Saha Satış"/>
    <s v="Yurt Dışı"/>
    <s v="Moldova"/>
  </r>
  <r>
    <s v="Q1"/>
    <x v="0"/>
    <x v="0"/>
    <m/>
    <s v="DOGAN TREND OTOMOTIV TICARET HIZMET VE TEKNOLOJI A.S."/>
    <s v="CDH.02.001"/>
    <s v="Calldesk Panorama Yazilim Bakimi Hizmeti "/>
    <s v="Univera - Suzuki"/>
    <x v="10"/>
    <x v="5"/>
    <m/>
    <n v="18093.080000000002"/>
    <m/>
    <n v="1"/>
    <m/>
    <n v="18093.080000000002"/>
    <m/>
    <n v="0"/>
    <m/>
    <n v="18093.080000000002"/>
    <m/>
    <n v="0"/>
    <n v="0"/>
    <s v="UNI240000000091"/>
    <m/>
    <m/>
    <x v="41"/>
    <x v="0"/>
    <x v="0"/>
    <x v="1"/>
    <x v="4"/>
    <x v="1"/>
    <s v="Univera Satış"/>
    <s v="Saha Satış"/>
    <s v="Yurt İçi"/>
    <s v="Türkiye"/>
  </r>
  <r>
    <s v="Q1"/>
    <x v="0"/>
    <x v="0"/>
    <m/>
    <s v="DOGAN TREND OTOMOTIV TICARET HIZMET VE TEKNOLOJI A.S."/>
    <s v="CDY.01.010"/>
    <s v="CALLDESK PANORAMA PLATFORM EK KULLANICI LISANSI (5-10 Kullanici)"/>
    <s v="Univera - Suzuki"/>
    <x v="10"/>
    <x v="5"/>
    <m/>
    <n v="6853.44"/>
    <m/>
    <n v="12"/>
    <m/>
    <n v="82241.279999999999"/>
    <m/>
    <n v="0"/>
    <m/>
    <n v="82241.279999999999"/>
    <m/>
    <n v="0"/>
    <n v="0"/>
    <s v="UNI240000000091"/>
    <m/>
    <m/>
    <x v="41"/>
    <x v="0"/>
    <x v="1"/>
    <x v="0"/>
    <x v="1"/>
    <x v="1"/>
    <s v="Univera Satış"/>
    <s v="Saha Satış"/>
    <s v="Yurt İçi"/>
    <s v="Türkiye"/>
  </r>
  <r>
    <s v="Q1"/>
    <x v="0"/>
    <x v="0"/>
    <m/>
    <s v="GÖNÜL GIDA VE NAKLIYE GIDA IMALATI TOPTAN PAZ. VE NAKLIYE -ATILA GÖNÜL"/>
    <s v="UH.01.002"/>
    <s v="UNIDOX KONTÖR HIZMETI"/>
    <s v="Univera - Uludağ İçecek"/>
    <x v="6"/>
    <x v="2"/>
    <s v="Unidox"/>
    <n v="2.8125"/>
    <m/>
    <n v="2000"/>
    <m/>
    <n v="5625"/>
    <m/>
    <n v="0"/>
    <m/>
    <n v="5625"/>
    <m/>
    <n v="0"/>
    <n v="0"/>
    <s v="UNI240000000096"/>
    <m/>
    <m/>
    <x v="42"/>
    <x v="0"/>
    <x v="1"/>
    <x v="2"/>
    <x v="5"/>
    <x v="0"/>
    <s v="Kanal Satış"/>
    <s v="Saha Satış"/>
    <s v="Yurt İçi"/>
    <s v="Türkiye"/>
  </r>
  <r>
    <s v="Q1"/>
    <x v="0"/>
    <x v="0"/>
    <m/>
    <s v="HORIZON HIZLI TÜKETIM ÜRÜNLERI ÜRETIM PAZ. SATIS VE TIC. A.S."/>
    <s v="QH.02.001"/>
    <s v="Quest Panorama - Yazilim Bakimi, Yasatma ve Merkezi Destek Hizmeti"/>
    <s v="Univera - Ülker"/>
    <x v="2"/>
    <x v="3"/>
    <m/>
    <n v="34252.65"/>
    <m/>
    <n v="6"/>
    <m/>
    <n v="205515.9"/>
    <m/>
    <n v="0"/>
    <m/>
    <n v="205515.9"/>
    <m/>
    <n v="0"/>
    <n v="0"/>
    <s v="UNI240000000095"/>
    <m/>
    <m/>
    <x v="43"/>
    <x v="0"/>
    <x v="0"/>
    <x v="1"/>
    <x v="4"/>
    <x v="0"/>
    <s v="Univera Satış"/>
    <s v="Saha Satış"/>
    <s v="Yurt İçi"/>
    <s v="Türkiye"/>
  </r>
  <r>
    <s v="Q1"/>
    <x v="0"/>
    <x v="0"/>
    <m/>
    <s v="Lomisi JSC Efes Gürcistan "/>
    <s v="QH.02.001"/>
    <s v="Quest Panorama - Yazilim Bakimi, Yasatma ve Merkezi Destek Hizmeti"/>
    <s v="Univera - Efes Gürcistan"/>
    <x v="2"/>
    <x v="3"/>
    <m/>
    <n v="49935.01"/>
    <m/>
    <n v="1"/>
    <m/>
    <n v="49935.011672000001"/>
    <m/>
    <n v="1.6720000000000001E-3"/>
    <m/>
    <n v="49935.01"/>
    <m/>
    <n v="0"/>
    <n v="0"/>
    <s v="ENV240000000014"/>
    <m/>
    <m/>
    <x v="20"/>
    <x v="0"/>
    <x v="0"/>
    <x v="1"/>
    <x v="4"/>
    <x v="0"/>
    <s v="Univera Satış"/>
    <s v="Saha Satış"/>
    <s v="Yurt Dışı"/>
    <s v="Gürcistan"/>
  </r>
  <r>
    <s v="Q1"/>
    <x v="0"/>
    <x v="1"/>
    <m/>
    <s v="DARDANEL DAGITIM A.S."/>
    <s v="EY.01.015"/>
    <s v="EnRoute Panorama Platform Ek Kullanici Lisansi  (5 - 10 Kullanici)"/>
    <s v="Univera - Dardanel"/>
    <x v="7"/>
    <x v="0"/>
    <m/>
    <n v="7676"/>
    <m/>
    <n v="6"/>
    <m/>
    <n v="57570"/>
    <m/>
    <n v="11514"/>
    <m/>
    <n v="46056"/>
    <m/>
    <n v="0"/>
    <n v="0"/>
    <s v="UNI240000000143"/>
    <m/>
    <m/>
    <x v="4"/>
    <x v="0"/>
    <x v="1"/>
    <x v="0"/>
    <x v="1"/>
    <x v="0"/>
    <s v="Univera Satış"/>
    <s v="Saha Satış"/>
    <s v="Yurt İçi"/>
    <s v="Türkiye"/>
  </r>
  <r>
    <s v="Q1"/>
    <x v="0"/>
    <x v="1"/>
    <m/>
    <s v="BAHTIYAR HISAR - BILCOM BILGISAYAR"/>
    <s v="EY.04.012"/>
    <s v="EnRoute Panorama E-Dönüsüm  Modül Lisansi (Enterprise)"/>
    <s v="Univera - Kanal"/>
    <x v="6"/>
    <x v="0"/>
    <m/>
    <n v="14000"/>
    <m/>
    <n v="1"/>
    <m/>
    <n v="14000"/>
    <m/>
    <n v="0"/>
    <m/>
    <n v="14000"/>
    <m/>
    <n v="0"/>
    <n v="0"/>
    <s v="UNI240000000146"/>
    <m/>
    <m/>
    <x v="44"/>
    <x v="0"/>
    <x v="1"/>
    <x v="0"/>
    <x v="1"/>
    <x v="0"/>
    <s v="Kanal Satış"/>
    <s v="Saha Satış"/>
    <s v="Yurt İçi"/>
    <s v="Türkiye"/>
  </r>
  <r>
    <s v="Q1"/>
    <x v="0"/>
    <x v="1"/>
    <m/>
    <s v="ILKADIM GG PAZ. GIDA TIC. LTD. STI."/>
    <s v="EY.04.012"/>
    <s v="EnRoute Panorama E-Dönüsüm  Modül Lisansi (Enterprise)"/>
    <s v="Univera - La Lorraine"/>
    <x v="7"/>
    <x v="0"/>
    <m/>
    <n v="14391.9"/>
    <m/>
    <n v="1"/>
    <m/>
    <n v="15991"/>
    <m/>
    <n v="1599.1"/>
    <m/>
    <n v="14391.9"/>
    <m/>
    <n v="0"/>
    <n v="0"/>
    <s v="UNI240000000138"/>
    <m/>
    <m/>
    <x v="6"/>
    <x v="0"/>
    <x v="1"/>
    <x v="0"/>
    <x v="1"/>
    <x v="0"/>
    <s v="Univera Satış"/>
    <s v="Saha Satış"/>
    <s v="Yurt İçi"/>
    <s v="Türkiye"/>
  </r>
  <r>
    <s v="Q1"/>
    <x v="0"/>
    <x v="1"/>
    <m/>
    <s v="DARDANEL DAGITIM A.S."/>
    <s v="EH.02.001"/>
    <s v="EnRoute Panorama - Yazilim Bakimi, Yasatma ve Merkezi Destek Hizmeti"/>
    <s v="Univera - Dardanel"/>
    <x v="7"/>
    <x v="0"/>
    <m/>
    <n v="56072"/>
    <m/>
    <n v="1"/>
    <m/>
    <n v="56072"/>
    <m/>
    <n v="0"/>
    <m/>
    <n v="56072"/>
    <m/>
    <n v="0"/>
    <n v="0"/>
    <s v="UNI240000000143"/>
    <m/>
    <m/>
    <x v="4"/>
    <x v="0"/>
    <x v="0"/>
    <x v="1"/>
    <x v="4"/>
    <x v="0"/>
    <s v="Univera Satış"/>
    <s v="Saha Satış"/>
    <s v="Yurt İçi"/>
    <s v="Türkiye"/>
  </r>
  <r>
    <s v="Q1"/>
    <x v="0"/>
    <x v="1"/>
    <m/>
    <s v="EKSILIOGLU  GIDA VE TEM ÜRÜN DAG PAZ  SAN ve TIC LTD. STI"/>
    <s v="EH.05.002"/>
    <s v="EnRoute Panorama - Rapor Gelistirme Hizmeti"/>
    <s v="Univera - Reckitt Benckiser"/>
    <x v="0"/>
    <x v="0"/>
    <m/>
    <n v="6804"/>
    <m/>
    <n v="1"/>
    <m/>
    <n v="6804"/>
    <m/>
    <n v="0"/>
    <m/>
    <n v="6804"/>
    <m/>
    <n v="0"/>
    <n v="0"/>
    <s v="UNI240000000129"/>
    <m/>
    <m/>
    <x v="28"/>
    <x v="0"/>
    <x v="1"/>
    <x v="1"/>
    <x v="2"/>
    <x v="0"/>
    <s v="Univera Satış"/>
    <s v="Saha Satış"/>
    <s v="Yurt İçi"/>
    <s v="Türkiye"/>
  </r>
  <r>
    <s v="Q1"/>
    <x v="0"/>
    <x v="1"/>
    <m/>
    <s v="YÖNTEM KOZMETIK A.S."/>
    <s v="EH.01.001"/>
    <s v="EnRoute Panorama - Proje Yönetim Hizmeti"/>
    <s v="Univera - Mars Gıda"/>
    <x v="7"/>
    <x v="0"/>
    <m/>
    <n v="7144.2"/>
    <m/>
    <n v="5"/>
    <m/>
    <n v="39690"/>
    <m/>
    <n v="3969"/>
    <m/>
    <n v="35721"/>
    <m/>
    <n v="0"/>
    <n v="0"/>
    <s v="UNI240000000145"/>
    <m/>
    <m/>
    <x v="16"/>
    <x v="0"/>
    <x v="1"/>
    <x v="1"/>
    <x v="7"/>
    <x v="0"/>
    <s v="Univera Satış"/>
    <s v="Saha Satış"/>
    <s v="Yurt İçi"/>
    <s v="Türkiye"/>
  </r>
  <r>
    <s v="Q1"/>
    <x v="0"/>
    <x v="1"/>
    <m/>
    <s v="RED BULL GIDA DAGITIM VE PAZARLAMA TICARET LTD. STI"/>
    <s v="EY.01.014"/>
    <s v="EnRoute Panorama - Platform Back Office Kullanici Lisansi (Enterprise)"/>
    <s v="Univera - Redbull"/>
    <x v="0"/>
    <x v="0"/>
    <m/>
    <n v="10745"/>
    <m/>
    <n v="1"/>
    <m/>
    <n v="10745"/>
    <m/>
    <n v="0"/>
    <m/>
    <n v="10745"/>
    <m/>
    <n v="0"/>
    <n v="0"/>
    <s v="UNI240000000142"/>
    <m/>
    <m/>
    <x v="2"/>
    <x v="0"/>
    <x v="1"/>
    <x v="0"/>
    <x v="1"/>
    <x v="0"/>
    <s v="Univera Satış"/>
    <s v="Saha Satış"/>
    <s v="Yurt İçi"/>
    <s v="Türkiye"/>
  </r>
  <r>
    <s v="Q1"/>
    <x v="0"/>
    <x v="1"/>
    <m/>
    <s v="MATRIKS BİLGİSAYAR SİSTEMLERİ LTD.ŞTİ"/>
    <s v="EY.02.011"/>
    <s v="EnRoute Panorama - Panel - Çoklu Proje Birlestirme Mobil Uygulama Lisansi (Enterprise)"/>
    <s v="Univera - Kanal"/>
    <x v="5"/>
    <x v="0"/>
    <m/>
    <n v="3549"/>
    <m/>
    <n v="2"/>
    <m/>
    <n v="7098"/>
    <m/>
    <n v="0"/>
    <m/>
    <n v="7098"/>
    <m/>
    <n v="0"/>
    <n v="0"/>
    <s v="UNI240000000141"/>
    <m/>
    <m/>
    <x v="11"/>
    <x v="0"/>
    <x v="1"/>
    <x v="0"/>
    <x v="1"/>
    <x v="0"/>
    <s v="Kanal Satış"/>
    <s v="Matriks"/>
    <s v="Yurt İçi"/>
    <s v="Türkiye"/>
  </r>
  <r>
    <s v="Q1"/>
    <x v="0"/>
    <x v="0"/>
    <m/>
    <s v="MİYA OTOMASYON VE BARKOD BILISIM SISTEMLERI SAN TİC. VE L.T.D. STI."/>
    <s v="EH.06.001"/>
    <s v="EnRoute Panorama - Hosting Hizmeti"/>
    <s v="Univera - Kanal"/>
    <x v="3"/>
    <x v="1"/>
    <m/>
    <n v="5890.61"/>
    <m/>
    <n v="1"/>
    <m/>
    <n v="5890.61"/>
    <m/>
    <n v="0"/>
    <m/>
    <n v="5890.61"/>
    <m/>
    <n v="0"/>
    <n v="0"/>
    <s v="UNI240000000098"/>
    <m/>
    <m/>
    <x v="3"/>
    <x v="0"/>
    <x v="0"/>
    <x v="1"/>
    <x v="3"/>
    <x v="0"/>
    <s v="Kanal Satış"/>
    <s v="Miya"/>
    <s v="Yurt İçi"/>
    <s v="Türkiye"/>
  </r>
  <r>
    <s v="Q1"/>
    <x v="0"/>
    <x v="0"/>
    <m/>
    <s v="MİYA OTOMASYON VE BARKOD BILISIM SISTEMLERI SAN TİC. VE L.T.D. STI."/>
    <s v="EH.06.001"/>
    <s v="EnRoute Panorama - Hosting Hizmeti"/>
    <s v="Univera - Kanal"/>
    <x v="3"/>
    <x v="1"/>
    <m/>
    <n v="1850.49"/>
    <m/>
    <n v="1"/>
    <m/>
    <n v="1850.49"/>
    <m/>
    <n v="0"/>
    <m/>
    <n v="1850.49"/>
    <m/>
    <n v="0"/>
    <n v="0"/>
    <s v="UNI240000000098"/>
    <m/>
    <m/>
    <x v="3"/>
    <x v="0"/>
    <x v="0"/>
    <x v="1"/>
    <x v="3"/>
    <x v="0"/>
    <s v="Kanal Satış"/>
    <s v="Miya"/>
    <s v="Yurt İçi"/>
    <s v="Türkiye"/>
  </r>
  <r>
    <s v="Q1"/>
    <x v="0"/>
    <x v="0"/>
    <m/>
    <s v="MİYA OTOMASYON VE BARKOD BILISIM SISTEMLERI SAN TİC. VE L.T.D. STI."/>
    <s v="EH.06.001"/>
    <s v="EnRoute Panorama - Hosting Hizmeti"/>
    <s v="Univera - Kanal"/>
    <x v="3"/>
    <x v="1"/>
    <m/>
    <n v="1850.49"/>
    <m/>
    <n v="1"/>
    <m/>
    <n v="1850.49"/>
    <m/>
    <n v="0"/>
    <m/>
    <n v="1850.49"/>
    <m/>
    <n v="0"/>
    <n v="0"/>
    <s v="UNI240000000098"/>
    <m/>
    <m/>
    <x v="3"/>
    <x v="0"/>
    <x v="0"/>
    <x v="1"/>
    <x v="3"/>
    <x v="0"/>
    <s v="Kanal Satış"/>
    <s v="Miya"/>
    <s v="Yurt İçi"/>
    <s v="Türkiye"/>
  </r>
  <r>
    <s v="Q1"/>
    <x v="0"/>
    <x v="0"/>
    <m/>
    <s v="MİYA OTOMASYON VE BARKOD BILISIM SISTEMLERI SAN TİC. VE L.T.D. STI."/>
    <s v="EH.06.001"/>
    <s v="EnRoute Panorama - Hosting Hizmeti"/>
    <s v="Univera - Kanal"/>
    <x v="3"/>
    <x v="1"/>
    <m/>
    <n v="1849"/>
    <m/>
    <n v="1"/>
    <m/>
    <n v="1849"/>
    <m/>
    <n v="0"/>
    <m/>
    <n v="1849"/>
    <m/>
    <n v="0"/>
    <n v="0"/>
    <s v="UNI240000000098"/>
    <m/>
    <m/>
    <x v="3"/>
    <x v="0"/>
    <x v="0"/>
    <x v="1"/>
    <x v="3"/>
    <x v="0"/>
    <s v="Kanal Satış"/>
    <s v="Miya"/>
    <s v="Yurt İçi"/>
    <s v="Türkiye"/>
  </r>
  <r>
    <s v="Q1"/>
    <x v="0"/>
    <x v="0"/>
    <m/>
    <s v="MİYA OTOMASYON VE BARKOD BILISIM SISTEMLERI SAN TİC. VE L.T.D. STI."/>
    <s v="EH.06.001"/>
    <s v="EnRoute Panorama - Hosting Hizmeti"/>
    <s v="Univera - Kanal"/>
    <x v="3"/>
    <x v="1"/>
    <m/>
    <n v="1030.6099999999999"/>
    <m/>
    <n v="1"/>
    <m/>
    <n v="1030.6099999999999"/>
    <m/>
    <n v="0"/>
    <m/>
    <n v="1030.6099999999999"/>
    <m/>
    <n v="0"/>
    <n v="0"/>
    <s v="UNI240000000098"/>
    <m/>
    <m/>
    <x v="3"/>
    <x v="0"/>
    <x v="0"/>
    <x v="1"/>
    <x v="3"/>
    <x v="0"/>
    <s v="Kanal Satış"/>
    <s v="Miya"/>
    <s v="Yurt İçi"/>
    <s v="Türkiye"/>
  </r>
  <r>
    <s v="Q1"/>
    <x v="0"/>
    <x v="0"/>
    <m/>
    <s v="RECKITT BENCKISER EV ve HIJYEN ÜRÜNLERI A.S."/>
    <s v="EH.06.001"/>
    <s v="EnRoute Panorama - Hosting Hizmeti"/>
    <s v="Univera - Reckitt Benckiser"/>
    <x v="2"/>
    <x v="1"/>
    <m/>
    <n v="30714.15"/>
    <m/>
    <n v="2"/>
    <m/>
    <n v="61428.3"/>
    <m/>
    <n v="0"/>
    <m/>
    <n v="61428.3"/>
    <m/>
    <n v="0"/>
    <n v="0"/>
    <s v="UNI240000000102"/>
    <m/>
    <m/>
    <x v="28"/>
    <x v="0"/>
    <x v="0"/>
    <x v="1"/>
    <x v="3"/>
    <x v="0"/>
    <s v="Univera Satış"/>
    <s v="Saha Satış"/>
    <s v="Yurt İçi"/>
    <s v="Türkiye"/>
  </r>
  <r>
    <s v="Q1"/>
    <x v="0"/>
    <x v="0"/>
    <m/>
    <s v="RECKITT BENCKISER TEMIZLIK MALZEMESI SAN. VE TIC. A.S."/>
    <s v="EH.06.001"/>
    <s v="EnRoute Panorama - Hosting Hizmeti"/>
    <s v="Univera - Reckitt Benckiser"/>
    <x v="2"/>
    <x v="1"/>
    <m/>
    <n v="18534.330000000002"/>
    <m/>
    <n v="2"/>
    <m/>
    <n v="37068.660000000003"/>
    <m/>
    <n v="0"/>
    <m/>
    <n v="37068.660000000003"/>
    <m/>
    <n v="0"/>
    <n v="0"/>
    <s v="UNI240000000101"/>
    <m/>
    <m/>
    <x v="28"/>
    <x v="0"/>
    <x v="0"/>
    <x v="1"/>
    <x v="3"/>
    <x v="0"/>
    <s v="Univera Satış"/>
    <s v="Saha Satış"/>
    <s v="Yurt İçi"/>
    <s v="Türkiye"/>
  </r>
  <r>
    <s v="Q1"/>
    <x v="0"/>
    <x v="1"/>
    <m/>
    <s v="BAHTIYAR HISAR - BILCOM BILGISAYAR"/>
    <s v="EH.03.011"/>
    <s v="Enroute Panorama - E-Dönüsüm Modülü Kurulum Hizmeti"/>
    <s v="Univera - Kanal"/>
    <x v="6"/>
    <x v="0"/>
    <m/>
    <n v="3500"/>
    <m/>
    <n v="1"/>
    <m/>
    <n v="3500"/>
    <m/>
    <n v="0"/>
    <m/>
    <n v="3500"/>
    <m/>
    <n v="0"/>
    <n v="0"/>
    <s v="UNI240000000146"/>
    <m/>
    <m/>
    <x v="44"/>
    <x v="0"/>
    <x v="1"/>
    <x v="1"/>
    <x v="6"/>
    <x v="0"/>
    <s v="Kanal Satış"/>
    <s v="Saha Satış"/>
    <s v="Yurt İçi"/>
    <s v="Türkiye"/>
  </r>
  <r>
    <s v="Q1"/>
    <x v="0"/>
    <x v="1"/>
    <m/>
    <s v="DARDANEL DAGITIM A.S."/>
    <s v="EY.01.021"/>
    <s v="EnRoute Panorama - Dafitim Kanali (Bayi/Distribütör/Sube) Lisansi (Enterprise)"/>
    <s v="Univera - Dardanel"/>
    <x v="7"/>
    <x v="0"/>
    <m/>
    <n v="15784"/>
    <m/>
    <n v="1"/>
    <m/>
    <n v="19730"/>
    <m/>
    <n v="3946"/>
    <m/>
    <n v="15784"/>
    <m/>
    <n v="0"/>
    <n v="0"/>
    <s v="UNI240000000132"/>
    <m/>
    <m/>
    <x v="4"/>
    <x v="0"/>
    <x v="1"/>
    <x v="0"/>
    <x v="1"/>
    <x v="0"/>
    <s v="Univera Satış"/>
    <s v="Saha Satış"/>
    <s v="Yurt İçi"/>
    <s v="Türkiye"/>
  </r>
  <r>
    <s v="Q1"/>
    <x v="0"/>
    <x v="1"/>
    <m/>
    <s v="DARDANEL DAGITIM A.S."/>
    <s v="EY.01.021"/>
    <s v="EnRoute Panorama - Dafitim Kanali (Bayi/Distribütör/Sube) Lisansi (Enterprise)"/>
    <s v="Univera - Dardanel"/>
    <x v="7"/>
    <x v="0"/>
    <m/>
    <n v="15784"/>
    <m/>
    <n v="10"/>
    <m/>
    <n v="197300"/>
    <m/>
    <n v="39460"/>
    <m/>
    <n v="157840"/>
    <m/>
    <n v="0"/>
    <n v="0"/>
    <s v="UNI240000000143"/>
    <m/>
    <m/>
    <x v="4"/>
    <x v="0"/>
    <x v="1"/>
    <x v="0"/>
    <x v="1"/>
    <x v="0"/>
    <s v="Univera Satış"/>
    <s v="Saha Satış"/>
    <s v="Yurt İçi"/>
    <s v="Türkiye"/>
  </r>
  <r>
    <s v="Q1"/>
    <x v="0"/>
    <x v="1"/>
    <m/>
    <s v="ILKADIM GG PAZ. GIDA TIC. LTD. STI."/>
    <s v="EY.01.021"/>
    <s v="EnRoute Panorama - Dafitim Kanali (Bayi/Distribütör/Sube) Lisansi (Enterprise)"/>
    <s v="Univera - La Lorraine"/>
    <x v="7"/>
    <x v="0"/>
    <m/>
    <n v="17757"/>
    <m/>
    <n v="1"/>
    <m/>
    <n v="19730"/>
    <m/>
    <n v="1973"/>
    <m/>
    <n v="17757"/>
    <m/>
    <n v="0"/>
    <n v="0"/>
    <s v="UNI240000000138"/>
    <m/>
    <m/>
    <x v="6"/>
    <x v="0"/>
    <x v="1"/>
    <x v="0"/>
    <x v="1"/>
    <x v="0"/>
    <s v="Univera Satış"/>
    <s v="Saha Satış"/>
    <s v="Yurt İçi"/>
    <s v="Türkiye"/>
  </r>
  <r>
    <s v="Q1"/>
    <x v="0"/>
    <x v="0"/>
    <m/>
    <s v="EFES VITANTA MOLDOVA BREWERY S.A"/>
    <s v="QH.02.001"/>
    <s v="Quest Panorama - Yazilim Bakimi, Yasatma ve Merkezi Destek Hizmeti"/>
    <s v="Univera - Efes Moldova"/>
    <x v="2"/>
    <x v="3"/>
    <m/>
    <n v="11416.54"/>
    <m/>
    <n v="1"/>
    <m/>
    <n v="11416.536796"/>
    <m/>
    <n v="-3.2039999999999998E-3"/>
    <m/>
    <n v="11416.54"/>
    <m/>
    <n v="0"/>
    <n v="0"/>
    <s v="ENV240000000015"/>
    <m/>
    <m/>
    <x v="20"/>
    <x v="0"/>
    <x v="0"/>
    <x v="1"/>
    <x v="4"/>
    <x v="0"/>
    <s v="Univera Satış"/>
    <s v="Saha Satış"/>
    <s v="Yurt Dışı"/>
    <s v="Moldova"/>
  </r>
  <r>
    <s v="Q1"/>
    <x v="0"/>
    <x v="0"/>
    <m/>
    <s v="FHP EV IÇI KULLANIM ARAÇLARI SAN VE TIC . A.S"/>
    <s v="QH.08.001"/>
    <s v="Quest Panorama - Hosting Hizmeti"/>
    <s v="Univera - Vileda"/>
    <x v="2"/>
    <x v="1"/>
    <m/>
    <n v="11969.39"/>
    <m/>
    <n v="1"/>
    <m/>
    <n v="11969.390574999999"/>
    <m/>
    <n v="5.7499999999999999E-4"/>
    <m/>
    <n v="11969.39"/>
    <m/>
    <n v="0"/>
    <n v="0"/>
    <s v="UNI240000000111"/>
    <m/>
    <m/>
    <x v="45"/>
    <x v="0"/>
    <x v="0"/>
    <x v="1"/>
    <x v="3"/>
    <x v="0"/>
    <s v="Univera Satış"/>
    <s v="Saha Satış"/>
    <s v="Yurt İçi"/>
    <s v="Türkiye"/>
  </r>
  <r>
    <s v="Q1"/>
    <x v="0"/>
    <x v="1"/>
    <m/>
    <s v="TÜRK HENKEL KIMYA SAN TIC. A.S."/>
    <s v="EY.06.001"/>
    <s v="EnRoute Panorama - Yazilim Gelistirme Hizmeti"/>
    <s v="Univera - Schwarzkoph Henkel"/>
    <x v="7"/>
    <x v="0"/>
    <m/>
    <n v="1837.9965277777778"/>
    <m/>
    <n v="8.64"/>
    <m/>
    <n v="22686.134399999999"/>
    <m/>
    <n v="6805.8444"/>
    <m/>
    <n v="15880.29"/>
    <m/>
    <n v="0"/>
    <n v="0"/>
    <s v="UNI240000000150"/>
    <m/>
    <m/>
    <x v="25"/>
    <x v="0"/>
    <x v="1"/>
    <x v="1"/>
    <x v="9"/>
    <x v="0"/>
    <s v="Univera Satış"/>
    <s v="Saha Satış"/>
    <s v="Yurt İçi"/>
    <s v="Türkiye"/>
  </r>
  <r>
    <s v="Q1"/>
    <x v="0"/>
    <x v="1"/>
    <m/>
    <s v="Lomisi JSC Efes Gürcistan "/>
    <s v="EH.02.001"/>
    <s v="EnRoute Panorama - Yazilim Bakimi, Yasatma ve Merkezi Destek Hizmeti"/>
    <s v="Univera - Efes Gürcistan"/>
    <x v="4"/>
    <x v="0"/>
    <m/>
    <n v="4037.97"/>
    <m/>
    <n v="1"/>
    <m/>
    <n v="4037.9724000000001"/>
    <m/>
    <n v="2.3999999999999998E-3"/>
    <m/>
    <n v="4037.97"/>
    <m/>
    <n v="0"/>
    <n v="0"/>
    <s v="ENV240000000022"/>
    <m/>
    <m/>
    <x v="20"/>
    <x v="0"/>
    <x v="0"/>
    <x v="1"/>
    <x v="4"/>
    <x v="0"/>
    <s v="Univera Satış"/>
    <s v="Saha Satış"/>
    <s v="Yurt Dışı"/>
    <s v="Gürcistan"/>
  </r>
  <r>
    <s v="Q1"/>
    <x v="0"/>
    <x v="1"/>
    <m/>
    <s v="ILKADIM GG PAZ. GIDA TIC. LTD. STI."/>
    <s v="EH.03.006"/>
    <s v="EnRoute Panorama - Uzaktan Kurulum ve Efitim Hizmeti"/>
    <s v="Univera - La Lorraine"/>
    <x v="7"/>
    <x v="0"/>
    <m/>
    <n v="3402"/>
    <m/>
    <n v="1"/>
    <m/>
    <n v="3780"/>
    <m/>
    <n v="378"/>
    <m/>
    <n v="3402"/>
    <m/>
    <n v="0"/>
    <n v="0"/>
    <s v="UNI240000000138"/>
    <m/>
    <m/>
    <x v="6"/>
    <x v="0"/>
    <x v="1"/>
    <x v="1"/>
    <x v="6"/>
    <x v="0"/>
    <s v="Univera Satış"/>
    <s v="Saha Satış"/>
    <s v="Yurt İçi"/>
    <s v="Türkiye"/>
  </r>
  <r>
    <s v="Q1"/>
    <x v="0"/>
    <x v="1"/>
    <m/>
    <s v="TÜRK HENKEL KIMYA SAN TIC. A.S."/>
    <s v="EH.01.001"/>
    <s v="EnRoute Panorama - Proje Yönetim Hizmeti"/>
    <s v="Univera - Schwarzkoph Henkel"/>
    <x v="7"/>
    <x v="0"/>
    <m/>
    <n v="1488"/>
    <m/>
    <n v="1"/>
    <m/>
    <n v="2125.71"/>
    <m/>
    <n v="637.71"/>
    <m/>
    <n v="1488"/>
    <m/>
    <n v="0"/>
    <n v="0"/>
    <s v="UNI240000000150"/>
    <m/>
    <m/>
    <x v="25"/>
    <x v="0"/>
    <x v="1"/>
    <x v="1"/>
    <x v="7"/>
    <x v="0"/>
    <s v="Univera Satış"/>
    <s v="Saha Satış"/>
    <s v="Yurt İçi"/>
    <s v="Türkiye"/>
  </r>
  <r>
    <s v="Q1"/>
    <x v="0"/>
    <x v="1"/>
    <m/>
    <s v="Lomisi JSC Efes Gürcistan "/>
    <s v="EY.01.014"/>
    <s v="EnRoute Panorama - Platform Back Office Kullanici Lisansi (Enterprise)"/>
    <s v="Univera - Efes Gürcistan"/>
    <x v="4"/>
    <x v="0"/>
    <m/>
    <n v="3059.07"/>
    <m/>
    <n v="8"/>
    <m/>
    <n v="24472.560000000001"/>
    <m/>
    <n v="0"/>
    <m/>
    <n v="24472.560000000001"/>
    <m/>
    <n v="0"/>
    <n v="0"/>
    <s v="ENV240000000022"/>
    <m/>
    <m/>
    <x v="20"/>
    <x v="0"/>
    <x v="1"/>
    <x v="0"/>
    <x v="1"/>
    <x v="0"/>
    <s v="Univera Satış"/>
    <s v="Saha Satış"/>
    <s v="Yurt Dışı"/>
    <s v="Gürcistan"/>
  </r>
  <r>
    <s v="Q1"/>
    <x v="0"/>
    <x v="1"/>
    <m/>
    <s v="KOROPLAST TEMIZLIK AMBALAJ ÜRÜNLERI SAN. VE DIS TIC.A.S."/>
    <s v="EH.01.003"/>
    <s v="EnRoute Panorama - Kurulum ve Efitim Hizmeti"/>
    <s v="Univera - Koroplast"/>
    <x v="0"/>
    <x v="0"/>
    <m/>
    <n v="4694"/>
    <m/>
    <n v="2"/>
    <m/>
    <n v="9388"/>
    <m/>
    <n v="0"/>
    <m/>
    <n v="9388"/>
    <m/>
    <n v="0"/>
    <n v="0"/>
    <s v="UNI240000000156"/>
    <m/>
    <m/>
    <x v="0"/>
    <x v="0"/>
    <x v="1"/>
    <x v="1"/>
    <x v="6"/>
    <x v="0"/>
    <s v="Univera Satış"/>
    <s v="Saha Satış"/>
    <s v="Yurt İçi"/>
    <s v="Türkiye"/>
  </r>
  <r>
    <s v="Q1"/>
    <x v="0"/>
    <x v="1"/>
    <m/>
    <s v="KOROPLAST TEMIZLIK AMBALAJ ÜRÜNLERI SAN. VE DIS TIC.A.S."/>
    <s v="EY.03.003"/>
    <s v="EnRoute Panorama - Dafitim Kanali (Bayi/Distribütör/Sube) Kiralama (31+ Dist.)"/>
    <s v="Univera - Koroplast"/>
    <x v="0"/>
    <x v="0"/>
    <m/>
    <n v="1012.2399999999999"/>
    <m/>
    <n v="3"/>
    <m/>
    <n v="3036.72"/>
    <m/>
    <n v="0"/>
    <m/>
    <n v="3036.72"/>
    <m/>
    <n v="0"/>
    <n v="0"/>
    <s v="UNI240000000156"/>
    <m/>
    <m/>
    <x v="0"/>
    <x v="0"/>
    <x v="0"/>
    <x v="0"/>
    <x v="0"/>
    <x v="0"/>
    <s v="Univera Satış"/>
    <s v="Saha Satış"/>
    <s v="Yurt İçi"/>
    <s v="Türkiye"/>
  </r>
  <r>
    <s v="Q1"/>
    <x v="0"/>
    <x v="1"/>
    <m/>
    <s v="ALDEMIR BILISIM HIZ. VE DANISMANLIK - ARZU ALDEMIR"/>
    <s v="WPH.02.001"/>
    <s v="WebPlus Yazilim Bakimi Hizmeti"/>
    <s v="Univera - Kanal"/>
    <x v="5"/>
    <x v="0"/>
    <s v="Webplus"/>
    <n v="3846"/>
    <m/>
    <n v="1"/>
    <m/>
    <n v="3846"/>
    <m/>
    <n v="0"/>
    <m/>
    <n v="3846"/>
    <m/>
    <n v="0"/>
    <n v="0"/>
    <s v="UNI240000000112"/>
    <m/>
    <m/>
    <x v="33"/>
    <x v="0"/>
    <x v="0"/>
    <x v="1"/>
    <x v="4"/>
    <x v="0"/>
    <s v="Kanal Satış"/>
    <s v="Aldemir"/>
    <s v="Yurt İçi"/>
    <s v="Türkiye"/>
  </r>
  <r>
    <s v="Q1"/>
    <x v="0"/>
    <x v="1"/>
    <m/>
    <s v="ALDEMIR BILISIM HIZ. VE DANISMANLIK - ARZU ALDEMIR"/>
    <s v="WPH.02.001"/>
    <s v="WebPlus Yazilim Bakimi Hizmeti"/>
    <s v="Univera - Kanal"/>
    <x v="5"/>
    <x v="0"/>
    <s v="Webplus"/>
    <n v="3846"/>
    <m/>
    <n v="1"/>
    <m/>
    <n v="3846"/>
    <m/>
    <n v="0"/>
    <m/>
    <n v="3846"/>
    <m/>
    <n v="0"/>
    <n v="0"/>
    <s v="UNI240000000125"/>
    <m/>
    <m/>
    <x v="33"/>
    <x v="0"/>
    <x v="0"/>
    <x v="1"/>
    <x v="4"/>
    <x v="0"/>
    <s v="Kanal Satış"/>
    <s v="Aldemir"/>
    <s v="Yurt İçi"/>
    <s v="Türkiye"/>
  </r>
  <r>
    <s v="Q1"/>
    <x v="0"/>
    <x v="1"/>
    <m/>
    <s v="ALDEMIR BILISIM HIZ. VE DANISMANLIK - ARZU ALDEMIR"/>
    <s v="WPH.02.001"/>
    <s v="WebPlus Yazilim Bakimi Hizmeti"/>
    <s v="Univera - Kanal"/>
    <x v="5"/>
    <x v="0"/>
    <s v="Webplus"/>
    <n v="1105"/>
    <m/>
    <n v="1"/>
    <m/>
    <n v="1105"/>
    <m/>
    <n v="0"/>
    <m/>
    <n v="1105"/>
    <m/>
    <n v="0"/>
    <n v="0"/>
    <s v="UNI240000000115"/>
    <m/>
    <m/>
    <x v="33"/>
    <x v="0"/>
    <x v="0"/>
    <x v="1"/>
    <x v="4"/>
    <x v="0"/>
    <s v="Kanal Satış"/>
    <s v="Aldemir"/>
    <s v="Yurt İçi"/>
    <s v="Türkiye"/>
  </r>
  <r>
    <s v="Q1"/>
    <x v="0"/>
    <x v="1"/>
    <m/>
    <s v="ALDEMIR BILISIM HIZ. VE DANISMANLIK - ARZU ALDEMIR"/>
    <s v="WPY.04.007"/>
    <s v="WebPlus Panorama - Dafitim Kanali &quot;Web Connector&quot;  3rd Party Entegrasyon Uygulama Lisansi"/>
    <s v="Univera - Kanal"/>
    <x v="5"/>
    <x v="0"/>
    <s v="Webplus"/>
    <n v="4018.56"/>
    <m/>
    <n v="1"/>
    <m/>
    <n v="5023.2"/>
    <m/>
    <n v="1004.64"/>
    <m/>
    <n v="4018.56"/>
    <m/>
    <n v="0"/>
    <n v="0"/>
    <s v="UNI240000000115"/>
    <m/>
    <m/>
    <x v="17"/>
    <x v="0"/>
    <x v="1"/>
    <x v="0"/>
    <x v="1"/>
    <x v="0"/>
    <s v="Kanal Satış"/>
    <s v="Aldemir"/>
    <s v="Yurt İçi"/>
    <s v="Türkiye"/>
  </r>
  <r>
    <s v="Q1"/>
    <x v="0"/>
    <x v="1"/>
    <m/>
    <s v="ALDEMIR BILISIM HIZ. VE DANISMANLIK - ARZU ALDEMIR"/>
    <s v="WPY.01.003"/>
    <s v="WEBPLUS EK KULLANICI LISANSI +1"/>
    <s v="Univera - Kanal"/>
    <x v="5"/>
    <x v="0"/>
    <s v="Webplus"/>
    <n v="542.4"/>
    <m/>
    <n v="1"/>
    <m/>
    <n v="678"/>
    <m/>
    <n v="135.6"/>
    <m/>
    <n v="542.4"/>
    <m/>
    <n v="0"/>
    <n v="0"/>
    <s v="UNI240000000112"/>
    <m/>
    <m/>
    <x v="17"/>
    <x v="0"/>
    <x v="1"/>
    <x v="0"/>
    <x v="1"/>
    <x v="0"/>
    <s v="Kanal Satış"/>
    <s v="Aldemir"/>
    <s v="Yurt İçi"/>
    <s v="Türkiye"/>
  </r>
  <r>
    <s v="Q1"/>
    <x v="0"/>
    <x v="1"/>
    <m/>
    <s v="ALDEMIR BILISIM HIZ. VE DANISMANLIK - ARZU ALDEMIR"/>
    <s v="WPY.01.003"/>
    <s v="WEBPLUS EK KULLANICI LISANSI +1"/>
    <s v="Univera - Kanal"/>
    <x v="5"/>
    <x v="0"/>
    <s v="Webplus"/>
    <n v="542.4"/>
    <m/>
    <n v="1"/>
    <m/>
    <n v="678"/>
    <m/>
    <n v="135.6"/>
    <m/>
    <n v="542.4"/>
    <m/>
    <n v="0"/>
    <n v="0"/>
    <s v="UNI240000000125"/>
    <m/>
    <m/>
    <x v="17"/>
    <x v="0"/>
    <x v="1"/>
    <x v="0"/>
    <x v="1"/>
    <x v="0"/>
    <s v="Kanal Satış"/>
    <s v="Aldemir"/>
    <s v="Yurt İçi"/>
    <s v="Türkiye"/>
  </r>
  <r>
    <s v="Q1"/>
    <x v="0"/>
    <x v="1"/>
    <m/>
    <s v="MATRIKS BİLGİSAYAR SİSTEMLERİ LTD.ŞTİ"/>
    <s v="WPY.01.003"/>
    <s v="WEBPLUS EK KULLANICI LISANSI +1"/>
    <s v="Univera - Kanal"/>
    <x v="5"/>
    <x v="0"/>
    <s v="Webplus"/>
    <n v="1720"/>
    <m/>
    <n v="1"/>
    <m/>
    <n v="1720"/>
    <m/>
    <n v="0"/>
    <m/>
    <n v="1720"/>
    <m/>
    <n v="0"/>
    <n v="0"/>
    <s v="UNI240000000113"/>
    <m/>
    <m/>
    <x v="11"/>
    <x v="0"/>
    <x v="1"/>
    <x v="0"/>
    <x v="1"/>
    <x v="0"/>
    <s v="Kanal Satış"/>
    <s v="Matriks"/>
    <s v="Yurt İçi"/>
    <s v="Türkiye"/>
  </r>
  <r>
    <s v="Q1"/>
    <x v="0"/>
    <x v="1"/>
    <m/>
    <s v="ALDEMIR BILISIM HIZ. VE DANISMANLIK - ARZU ALDEMIR"/>
    <s v="WPY.01.007"/>
    <s v="WEBPLUS E-DÖNÜSÜM MODÜL LISANSI"/>
    <s v="Univera - Kanal"/>
    <x v="5"/>
    <x v="0"/>
    <s v="Webplus"/>
    <n v="4928"/>
    <m/>
    <n v="1"/>
    <m/>
    <n v="6160"/>
    <m/>
    <n v="1232"/>
    <m/>
    <n v="4928"/>
    <m/>
    <n v="0"/>
    <n v="0"/>
    <s v="UNI240000000112"/>
    <m/>
    <m/>
    <x v="17"/>
    <x v="0"/>
    <x v="1"/>
    <x v="0"/>
    <x v="1"/>
    <x v="0"/>
    <s v="Kanal Satış"/>
    <s v="Aldemir"/>
    <s v="Yurt İçi"/>
    <s v="Türkiye"/>
  </r>
  <r>
    <s v="Q1"/>
    <x v="0"/>
    <x v="1"/>
    <m/>
    <s v="ALDEMIR BILISIM HIZ. VE DANISMANLIK - ARZU ALDEMIR"/>
    <s v="WPY.01.007"/>
    <s v="WEBPLUS E-DÖNÜSÜM MODÜL LISANSI"/>
    <s v="Univera - Kanal"/>
    <x v="5"/>
    <x v="0"/>
    <s v="Webplus"/>
    <n v="4928"/>
    <m/>
    <n v="1"/>
    <m/>
    <n v="6160"/>
    <m/>
    <n v="1232"/>
    <m/>
    <n v="4928"/>
    <m/>
    <n v="0"/>
    <n v="0"/>
    <s v="UNI240000000125"/>
    <m/>
    <m/>
    <x v="17"/>
    <x v="0"/>
    <x v="1"/>
    <x v="0"/>
    <x v="1"/>
    <x v="0"/>
    <s v="Kanal Satış"/>
    <s v="Aldemir"/>
    <s v="Yurt İçi"/>
    <s v="Türkiye"/>
  </r>
  <r>
    <s v="Q1"/>
    <x v="0"/>
    <x v="1"/>
    <m/>
    <s v="ALDEMIR BILISIM HIZ. VE DANISMANLIK - ARZU ALDEMIR"/>
    <s v="WPY.01.006"/>
    <s v="WEBPLUS DISTRIBUTION SATIS-DAGITIM YAZILIMI (Light)"/>
    <s v="Univera - Kanal"/>
    <x v="5"/>
    <x v="0"/>
    <s v="Webplus"/>
    <n v="6754.4"/>
    <m/>
    <n v="1"/>
    <m/>
    <n v="8443"/>
    <m/>
    <n v="1688.6"/>
    <m/>
    <n v="6754.4"/>
    <m/>
    <n v="0"/>
    <n v="0"/>
    <s v="UNI240000000112"/>
    <m/>
    <m/>
    <x v="17"/>
    <x v="0"/>
    <x v="1"/>
    <x v="0"/>
    <x v="1"/>
    <x v="0"/>
    <s v="Kanal Satış"/>
    <s v="Aldemir"/>
    <s v="Yurt İçi"/>
    <s v="Türkiye"/>
  </r>
  <r>
    <s v="Q1"/>
    <x v="0"/>
    <x v="1"/>
    <m/>
    <s v="ALDEMIR BILISIM HIZ. VE DANISMANLIK - ARZU ALDEMIR"/>
    <s v="WPY.01.006"/>
    <s v="WEBPLUS DISTRIBUTION SATIS-DAGITIM YAZILIMI (Light)"/>
    <s v="Univera - Kanal"/>
    <x v="5"/>
    <x v="0"/>
    <s v="Webplus"/>
    <n v="6754.4"/>
    <m/>
    <n v="1"/>
    <m/>
    <n v="8443"/>
    <m/>
    <n v="1688.6"/>
    <m/>
    <n v="6754.4"/>
    <m/>
    <n v="0"/>
    <n v="0"/>
    <s v="UNI240000000125"/>
    <m/>
    <m/>
    <x v="17"/>
    <x v="0"/>
    <x v="1"/>
    <x v="0"/>
    <x v="1"/>
    <x v="0"/>
    <s v="Kanal Satış"/>
    <s v="Aldemir"/>
    <s v="Yurt İçi"/>
    <s v="Türkiye"/>
  </r>
  <r>
    <s v="Q1"/>
    <x v="0"/>
    <x v="1"/>
    <m/>
    <s v="ALDEMIR BILISIM HIZ. VE DANISMANLIK - ARZU ALDEMIR"/>
    <s v="WPY.02.001"/>
    <s v="WEBPLUS (Android) SATIS TEMSILCISI LISANSI"/>
    <s v="Univera - Kanal"/>
    <x v="5"/>
    <x v="0"/>
    <s v="Webplus"/>
    <n v="880"/>
    <m/>
    <n v="2"/>
    <m/>
    <n v="2200"/>
    <m/>
    <n v="440"/>
    <m/>
    <n v="1760"/>
    <m/>
    <n v="0"/>
    <n v="0"/>
    <s v="UNI240000000112"/>
    <m/>
    <m/>
    <x v="17"/>
    <x v="0"/>
    <x v="1"/>
    <x v="0"/>
    <x v="1"/>
    <x v="0"/>
    <s v="Kanal Satış"/>
    <s v="Aldemir"/>
    <s v="Yurt İçi"/>
    <s v="Türkiye"/>
  </r>
  <r>
    <s v="Q1"/>
    <x v="0"/>
    <x v="1"/>
    <m/>
    <s v="ALDEMIR BILISIM HIZ. VE DANISMANLIK - ARZU ALDEMIR"/>
    <s v="WPY.02.001"/>
    <s v="WEBPLUS (Android) SATIS TEMSILCISI LISANSI"/>
    <s v="Univera - Kanal"/>
    <x v="5"/>
    <x v="0"/>
    <s v="Webplus"/>
    <n v="880"/>
    <m/>
    <n v="2"/>
    <m/>
    <n v="2200"/>
    <m/>
    <n v="440"/>
    <m/>
    <n v="1760"/>
    <m/>
    <n v="0"/>
    <n v="0"/>
    <s v="UNI240000000125"/>
    <m/>
    <m/>
    <x v="17"/>
    <x v="0"/>
    <x v="1"/>
    <x v="0"/>
    <x v="1"/>
    <x v="0"/>
    <s v="Kanal Satış"/>
    <s v="Aldemir"/>
    <s v="Yurt İçi"/>
    <s v="Türkiye"/>
  </r>
  <r>
    <s v="Q1"/>
    <x v="0"/>
    <x v="1"/>
    <m/>
    <s v="ENERJISA ENERJI ÜRETIM A.S."/>
    <s v="QH.08.001"/>
    <s v="Quest Panorama - Hosting Hizmeti"/>
    <s v="Univera - Enerjisa"/>
    <x v="2"/>
    <x v="1"/>
    <m/>
    <n v="20445.080000000002"/>
    <m/>
    <n v="1"/>
    <m/>
    <n v="20445.075405"/>
    <m/>
    <n v="-4.5950000000000001E-3"/>
    <m/>
    <n v="20445.080000000002"/>
    <m/>
    <n v="0"/>
    <n v="0"/>
    <s v="UNI240000000119"/>
    <m/>
    <m/>
    <x v="39"/>
    <x v="0"/>
    <x v="0"/>
    <x v="1"/>
    <x v="3"/>
    <x v="0"/>
    <s v="Univera Satış"/>
    <s v="Saha Satış"/>
    <s v="Yurt İçi"/>
    <s v="Türkiye"/>
  </r>
  <r>
    <s v="Q1"/>
    <x v="0"/>
    <x v="1"/>
    <m/>
    <s v="FHP EV IÇI KULLANIM ARAÇLARI SAN VE TIC . A.S"/>
    <s v="QH.08.001"/>
    <s v="Quest Panorama - Hosting Hizmeti"/>
    <s v="Univera - Vileda"/>
    <x v="2"/>
    <x v="1"/>
    <m/>
    <n v="11965.37"/>
    <m/>
    <n v="1"/>
    <m/>
    <n v="11965.369225"/>
    <m/>
    <n v="-7.7499999999999997E-4"/>
    <m/>
    <n v="11965.37"/>
    <m/>
    <n v="0"/>
    <n v="0"/>
    <s v="UNI240000000126"/>
    <m/>
    <m/>
    <x v="45"/>
    <x v="0"/>
    <x v="0"/>
    <x v="1"/>
    <x v="3"/>
    <x v="0"/>
    <s v="Univera Satış"/>
    <s v="Saha Satış"/>
    <s v="Yurt İçi"/>
    <s v="Türkiye"/>
  </r>
  <r>
    <s v="Q1"/>
    <x v="0"/>
    <x v="1"/>
    <m/>
    <s v="KORKMAZ TICARET – HÜSEYIN KORKMAZ TOPTAN BIRA MESRUBAT"/>
    <s v="EY.01.010"/>
    <s v="ENROUTE PANORAMA WEB CONNECTOR LISANSI"/>
    <s v="Univera - Uludağ İçecek"/>
    <x v="1"/>
    <x v="0"/>
    <m/>
    <n v="11565.95"/>
    <m/>
    <n v="1"/>
    <m/>
    <n v="13607"/>
    <m/>
    <n v="2041.05"/>
    <m/>
    <n v="11565.95"/>
    <m/>
    <n v="0"/>
    <n v="0"/>
    <s v="UNI240000000167"/>
    <m/>
    <m/>
    <x v="21"/>
    <x v="0"/>
    <x v="1"/>
    <x v="0"/>
    <x v="1"/>
    <x v="0"/>
    <s v="Univera Satış"/>
    <s v="Saha Satış"/>
    <s v="Yurt İçi"/>
    <s v="Türkiye"/>
  </r>
  <r>
    <s v="Q1"/>
    <x v="0"/>
    <x v="1"/>
    <m/>
    <s v="DARDANEL DAGITIM A.S."/>
    <s v="EH.03.006"/>
    <s v="EnRoute Panorama - Uzaktan Kurulum ve Efitim Hizmeti"/>
    <s v="Univera - Dardanel"/>
    <x v="7"/>
    <x v="0"/>
    <m/>
    <n v="3000"/>
    <m/>
    <n v="1"/>
    <m/>
    <n v="3000"/>
    <m/>
    <n v="0"/>
    <m/>
    <n v="3000"/>
    <m/>
    <n v="0"/>
    <n v="0"/>
    <s v="UNI240000000160"/>
    <m/>
    <m/>
    <x v="4"/>
    <x v="0"/>
    <x v="1"/>
    <x v="1"/>
    <x v="6"/>
    <x v="0"/>
    <s v="Univera Satış"/>
    <s v="Saha Satış"/>
    <s v="Yurt İçi"/>
    <s v="Türkiye"/>
  </r>
  <r>
    <s v="Q1"/>
    <x v="0"/>
    <x v="1"/>
    <m/>
    <s v="ERVIN MESRUBAT SAN. VE TIC. LTD. STI."/>
    <s v="EH.05.002"/>
    <s v="EnRoute Panorama - Rapor Gelistirme Hizmeti"/>
    <s v="Univera - Haribo"/>
    <x v="7"/>
    <x v="0"/>
    <m/>
    <n v="5442.88"/>
    <m/>
    <n v="2"/>
    <m/>
    <n v="10885.76"/>
    <m/>
    <n v="0"/>
    <m/>
    <n v="10885.76"/>
    <m/>
    <n v="0"/>
    <n v="0"/>
    <s v="UNI240000000159"/>
    <m/>
    <m/>
    <x v="5"/>
    <x v="0"/>
    <x v="1"/>
    <x v="1"/>
    <x v="2"/>
    <x v="0"/>
    <s v="Univera Satış"/>
    <s v="Saha Satış"/>
    <s v="Yurt İçi"/>
    <s v="Türkiye"/>
  </r>
  <r>
    <s v="Q1"/>
    <x v="0"/>
    <x v="1"/>
    <m/>
    <s v="KOROPLAST TEMIZLIK AMBALAJ ÜRÜNLERI SAN. VE DIS TIC.A.S."/>
    <s v="EY.03.005"/>
    <s v="EnRoute Panorama - Kullanici (Mobil, Back Office) Kiralama (51-150 Kullanici)"/>
    <s v="Univera - Koroplast"/>
    <x v="0"/>
    <x v="0"/>
    <m/>
    <n v="85.26"/>
    <m/>
    <n v="3"/>
    <m/>
    <n v="255.78"/>
    <m/>
    <n v="0"/>
    <m/>
    <n v="255.78"/>
    <m/>
    <n v="0"/>
    <n v="0"/>
    <s v="UNI240000000156"/>
    <m/>
    <m/>
    <x v="0"/>
    <x v="0"/>
    <x v="0"/>
    <x v="0"/>
    <x v="0"/>
    <x v="0"/>
    <s v="Univera Satış"/>
    <s v="Saha Satış"/>
    <s v="Yurt İçi"/>
    <s v="Türkiye"/>
  </r>
  <r>
    <s v="Q1"/>
    <x v="0"/>
    <x v="1"/>
    <m/>
    <s v="Haribo SEKERLEME SAN. TIC.LTD. STI."/>
    <s v="EH.06.001"/>
    <s v="EnRoute Panorama - Hosting Hizmeti"/>
    <s v="Univera - Haribo"/>
    <x v="2"/>
    <x v="1"/>
    <m/>
    <n v="5918.19"/>
    <m/>
    <n v="1"/>
    <m/>
    <n v="5918.1914999999999"/>
    <m/>
    <n v="1.5E-3"/>
    <m/>
    <n v="5918.19"/>
    <m/>
    <n v="0"/>
    <n v="0"/>
    <s v="UNI240000000121"/>
    <m/>
    <m/>
    <x v="5"/>
    <x v="0"/>
    <x v="0"/>
    <x v="1"/>
    <x v="3"/>
    <x v="1"/>
    <s v="Univera Satış"/>
    <s v="Saha Satış"/>
    <s v="Yurt İçi"/>
    <s v="Türkiye"/>
  </r>
  <r>
    <s v="Q1"/>
    <x v="0"/>
    <x v="1"/>
    <m/>
    <s v="LA LORRAINE UNLU MAMÜLLER SAN. VE TIC. A.S."/>
    <s v="EH.06.001"/>
    <s v="EnRoute Panorama - Hosting Hizmeti"/>
    <s v="Univera - La Lorraine"/>
    <x v="2"/>
    <x v="1"/>
    <m/>
    <n v="51375.67"/>
    <m/>
    <n v="1"/>
    <m/>
    <n v="51375.668662999997"/>
    <m/>
    <n v="-1.3370000000000001E-3"/>
    <m/>
    <n v="51375.67"/>
    <m/>
    <n v="0"/>
    <n v="0"/>
    <s v="UNI240000000118"/>
    <m/>
    <m/>
    <x v="6"/>
    <x v="0"/>
    <x v="0"/>
    <x v="1"/>
    <x v="3"/>
    <x v="0"/>
    <s v="Univera Satış"/>
    <s v="Saha Satış"/>
    <s v="Yurt İçi"/>
    <s v="Türkiye"/>
  </r>
  <r>
    <s v="Q1"/>
    <x v="0"/>
    <x v="1"/>
    <m/>
    <s v="Mey İçki Sanayi ve Ticaret A.Ş."/>
    <s v="EH.06.001"/>
    <s v="EnRoute Panorama - Hosting Hizmeti"/>
    <s v="Univera - Mey İçki"/>
    <x v="2"/>
    <x v="1"/>
    <m/>
    <n v="162661"/>
    <m/>
    <n v="1"/>
    <m/>
    <n v="162661"/>
    <m/>
    <n v="0"/>
    <m/>
    <n v="162661"/>
    <m/>
    <n v="0"/>
    <n v="0"/>
    <s v="UNI240000000122"/>
    <m/>
    <m/>
    <x v="7"/>
    <x v="0"/>
    <x v="0"/>
    <x v="1"/>
    <x v="3"/>
    <x v="1"/>
    <s v="Univera Satış"/>
    <s v="Saha Satış"/>
    <s v="Yurt İçi"/>
    <s v="Türkiye"/>
  </r>
  <r>
    <s v="Q1"/>
    <x v="0"/>
    <x v="1"/>
    <m/>
    <s v="PERNOD RICARD ISTANBUL IÇ VE DIS TIC. LTD. STI"/>
    <s v="EH.06.001"/>
    <s v="EnRoute Panorama - Hosting Hizmeti"/>
    <s v="Univera - Pernod Ricard"/>
    <x v="2"/>
    <x v="1"/>
    <m/>
    <n v="86331.57"/>
    <m/>
    <n v="1"/>
    <m/>
    <n v="86331.57"/>
    <m/>
    <n v="0"/>
    <m/>
    <n v="86331.57"/>
    <m/>
    <n v="0"/>
    <n v="0"/>
    <s v="UNI240000000117"/>
    <m/>
    <m/>
    <x v="34"/>
    <x v="0"/>
    <x v="0"/>
    <x v="1"/>
    <x v="3"/>
    <x v="1"/>
    <s v="Univera Satış"/>
    <s v="Saha Satış"/>
    <s v="Yurt İçi"/>
    <s v="Türkiye"/>
  </r>
  <r>
    <s v="Q1"/>
    <x v="0"/>
    <x v="1"/>
    <m/>
    <s v="PERRIGO KISISEL BAKIM ÜRÜNLERI SAN. VE TIC. LTD.STI"/>
    <s v="EH.06.001"/>
    <s v="EnRoute Panorama - Hosting Hizmeti"/>
    <s v="Univera - Omega Pharma"/>
    <x v="2"/>
    <x v="1"/>
    <m/>
    <n v="27265.68"/>
    <m/>
    <n v="1"/>
    <m/>
    <n v="27265.68"/>
    <m/>
    <n v="0"/>
    <m/>
    <n v="27265.68"/>
    <m/>
    <n v="0"/>
    <n v="0"/>
    <s v="UNI240000000120"/>
    <m/>
    <m/>
    <x v="9"/>
    <x v="0"/>
    <x v="0"/>
    <x v="1"/>
    <x v="3"/>
    <x v="0"/>
    <s v="Univera Satış"/>
    <s v="Saha Satış"/>
    <s v="Yurt İçi"/>
    <s v="Türkiye"/>
  </r>
  <r>
    <s v="Q1"/>
    <x v="0"/>
    <x v="1"/>
    <m/>
    <s v="TADIM GIDA MADDELERI SAN.VE TIC.AS."/>
    <s v="EH.06.001"/>
    <s v="EnRoute Panorama - Hosting Hizmeti"/>
    <s v="Univera - Tadım"/>
    <x v="2"/>
    <x v="1"/>
    <m/>
    <n v="65000"/>
    <m/>
    <n v="1"/>
    <m/>
    <n v="65000"/>
    <m/>
    <n v="0"/>
    <m/>
    <n v="65000"/>
    <m/>
    <n v="0"/>
    <n v="0"/>
    <s v="UNI240000000123"/>
    <m/>
    <m/>
    <x v="10"/>
    <x v="0"/>
    <x v="0"/>
    <x v="1"/>
    <x v="3"/>
    <x v="0"/>
    <s v="Univera Satış"/>
    <s v="Saha Satış"/>
    <s v="Yurt İçi"/>
    <s v="Türkiye"/>
  </r>
  <r>
    <s v="Q1"/>
    <x v="0"/>
    <x v="1"/>
    <m/>
    <s v="TADIM GMBH"/>
    <s v="EH.06.001"/>
    <s v="EnRoute Panorama - Hosting Hizmeti"/>
    <s v="Univera - Tadım Export"/>
    <x v="4"/>
    <x v="1"/>
    <m/>
    <n v="29720.42"/>
    <m/>
    <n v="1"/>
    <m/>
    <n v="29720.418000000001"/>
    <m/>
    <n v="-2E-3"/>
    <m/>
    <n v="29720.42"/>
    <m/>
    <n v="0"/>
    <n v="0"/>
    <s v="ENV240000000016"/>
    <m/>
    <m/>
    <x v="10"/>
    <x v="0"/>
    <x v="0"/>
    <x v="1"/>
    <x v="3"/>
    <x v="0"/>
    <s v="Univera Satış"/>
    <s v="Saha Satış"/>
    <s v="Yurt İçi"/>
    <s v="Türkiye"/>
  </r>
  <r>
    <s v="Q1"/>
    <x v="0"/>
    <x v="1"/>
    <m/>
    <s v="EDM BİLİŞİM SİSTEMLERİ VE DANIŞMANLIK HizmetLERİ A.Ş."/>
    <s v="EY.04.014"/>
    <s v="EnRoute - E-Dönüşüm Lisans Komisyonu"/>
    <s v="Univera - Kanal"/>
    <x v="6"/>
    <x v="2"/>
    <s v="E-Dönüşüm"/>
    <n v="22383.5"/>
    <m/>
    <n v="1"/>
    <m/>
    <n v="22383.5"/>
    <m/>
    <n v="0"/>
    <m/>
    <n v="22383.5"/>
    <m/>
    <n v="0"/>
    <n v="0"/>
    <s v="UNI240000000162"/>
    <m/>
    <m/>
    <x v="46"/>
    <x v="0"/>
    <x v="1"/>
    <x v="3"/>
    <x v="10"/>
    <x v="0"/>
    <s v="Kanal Satış"/>
    <s v="EDM Bilişim"/>
    <s v="Yurt İçi"/>
    <s v="Türkiye"/>
  </r>
  <r>
    <s v="Q1"/>
    <x v="0"/>
    <x v="1"/>
    <m/>
    <s v="ALİ SERGEN KART"/>
    <s v="WPH.02.001"/>
    <s v="WebPlus Yazilim Bakimi Hizmeti"/>
    <s v="Univera - Kanal"/>
    <x v="5"/>
    <x v="0"/>
    <s v="Webplus"/>
    <n v="3217"/>
    <m/>
    <n v="1"/>
    <m/>
    <n v="3217"/>
    <m/>
    <n v="0"/>
    <m/>
    <n v="3217"/>
    <m/>
    <n v="0"/>
    <n v="0"/>
    <s v="ENV240000000018"/>
    <m/>
    <m/>
    <x v="47"/>
    <x v="0"/>
    <x v="0"/>
    <x v="1"/>
    <x v="4"/>
    <x v="0"/>
    <s v="Kanal Satış"/>
    <s v="Ali Sergen Kart"/>
    <s v="Yurt İçi"/>
    <s v="Türkiye"/>
  </r>
  <r>
    <s v="Q1"/>
    <x v="0"/>
    <x v="1"/>
    <m/>
    <s v="ALİ SERGEN KART"/>
    <s v="WPY.01.003"/>
    <s v="WEBPLUS EK KULLANICI LISANSI +1"/>
    <s v="Univera - Kanal"/>
    <x v="5"/>
    <x v="0"/>
    <s v="Webplus"/>
    <n v="542.4"/>
    <m/>
    <n v="1"/>
    <m/>
    <n v="678"/>
    <m/>
    <n v="135.6"/>
    <m/>
    <n v="542.4"/>
    <m/>
    <n v="0"/>
    <n v="0"/>
    <s v="ENV240000000018"/>
    <m/>
    <m/>
    <x v="47"/>
    <x v="0"/>
    <x v="1"/>
    <x v="0"/>
    <x v="1"/>
    <x v="0"/>
    <s v="Kanal Satış"/>
    <s v="Ali Sergen Kart"/>
    <s v="Yurt İçi"/>
    <s v="Türkiye"/>
  </r>
  <r>
    <s v="Q1"/>
    <x v="0"/>
    <x v="1"/>
    <m/>
    <s v="ALİ SERGEN KART"/>
    <s v="WPY.01.006"/>
    <s v="WEBPLUS DISTRIBUTION SATIS-DAGITIM YAZILIMI (Light)"/>
    <s v="Univera - Kanal"/>
    <x v="5"/>
    <x v="0"/>
    <s v="Webplus"/>
    <n v="6754.4"/>
    <m/>
    <n v="1"/>
    <m/>
    <n v="8443"/>
    <m/>
    <n v="1688.6"/>
    <m/>
    <n v="6754.4"/>
    <m/>
    <n v="0"/>
    <n v="0"/>
    <s v="ENV240000000018"/>
    <m/>
    <m/>
    <x v="47"/>
    <x v="0"/>
    <x v="1"/>
    <x v="0"/>
    <x v="1"/>
    <x v="0"/>
    <s v="Kanal Satış"/>
    <s v="Ali Sergen Kart"/>
    <s v="Yurt İçi"/>
    <s v="Türkiye"/>
  </r>
  <r>
    <s v="Q1"/>
    <x v="0"/>
    <x v="1"/>
    <m/>
    <s v="ALİ SERGEN KART"/>
    <s v="WPY.02.001"/>
    <s v="WEBPLUS (Android) SATIS TEMSILCISI LISANSI"/>
    <s v="Univera - Kanal"/>
    <x v="5"/>
    <x v="0"/>
    <s v="Webplus"/>
    <n v="880"/>
    <m/>
    <n v="5"/>
    <m/>
    <n v="5500"/>
    <m/>
    <n v="1100"/>
    <m/>
    <n v="4400"/>
    <m/>
    <n v="0"/>
    <n v="0"/>
    <s v="ENV240000000018"/>
    <m/>
    <m/>
    <x v="47"/>
    <x v="0"/>
    <x v="1"/>
    <x v="0"/>
    <x v="1"/>
    <x v="0"/>
    <s v="Kanal Satış"/>
    <s v="Ali Sergen Kart"/>
    <s v="Yurt İçi"/>
    <s v="Türkiye"/>
  </r>
  <r>
    <s v="Q1"/>
    <x v="0"/>
    <x v="1"/>
    <m/>
    <s v="PANASONIC ELEKTRIC WORKS ELEKTRIK SAN.VE TIC. A.S."/>
    <s v="SH.01.001"/>
    <s v="StokBar Panorama - Proje Yönetim Hizmeti"/>
    <s v="Univera - Panasonic"/>
    <x v="0"/>
    <x v="4"/>
    <s v="Stokbar"/>
    <n v="498872"/>
    <m/>
    <n v="1"/>
    <m/>
    <n v="498872"/>
    <m/>
    <n v="0"/>
    <m/>
    <n v="498872"/>
    <m/>
    <n v="0"/>
    <n v="0"/>
    <s v="UNI240000000127"/>
    <m/>
    <m/>
    <x v="35"/>
    <x v="0"/>
    <x v="1"/>
    <x v="1"/>
    <x v="7"/>
    <x v="0"/>
    <s v="Univera Satış"/>
    <s v="Saha Satış"/>
    <s v="Yurt İçi"/>
    <s v="Türkiye"/>
  </r>
  <r>
    <s v="Q1"/>
    <x v="0"/>
    <x v="1"/>
    <m/>
    <s v="ERBAK-ULUDAG PAZARLAMA SATIS VE DAGITIM A.S."/>
    <s v="QH.02.001"/>
    <s v="Quest Panorama - Yazilim Bakimi, Yasatma ve Merkezi Destek Hizmeti"/>
    <s v="Univera - Uludağ İçecek"/>
    <x v="2"/>
    <x v="3"/>
    <m/>
    <n v="71420"/>
    <m/>
    <n v="1"/>
    <m/>
    <n v="71420"/>
    <m/>
    <n v="0"/>
    <m/>
    <n v="71420"/>
    <m/>
    <n v="0"/>
    <n v="0"/>
    <s v="UNI240000000130"/>
    <m/>
    <m/>
    <x v="21"/>
    <x v="0"/>
    <x v="0"/>
    <x v="1"/>
    <x v="4"/>
    <x v="0"/>
    <s v="Univera Satış"/>
    <s v="Saha Satış"/>
    <s v="Yurt İçi"/>
    <s v="Türkiye"/>
  </r>
  <r>
    <s v="Q1"/>
    <x v="0"/>
    <x v="1"/>
    <m/>
    <s v="AROMA BURSA MEYVE SULARI VE GIDA SAN. A.S."/>
    <s v="EH.02.001"/>
    <s v="EnRoute Panorama - Yazilim Bakimi, Yasatma ve Merkezi Destek Hizmeti"/>
    <s v="Univera - Aroma"/>
    <x v="2"/>
    <x v="0"/>
    <m/>
    <n v="615820.59"/>
    <m/>
    <n v="1"/>
    <m/>
    <n v="615820.59"/>
    <m/>
    <n v="0"/>
    <m/>
    <n v="615820.59"/>
    <m/>
    <n v="0"/>
    <n v="0"/>
    <s v="UNI240000000174"/>
    <m/>
    <m/>
    <x v="48"/>
    <x v="0"/>
    <x v="0"/>
    <x v="1"/>
    <x v="4"/>
    <x v="0"/>
    <s v="Univera Satış"/>
    <s v="Saha Satış"/>
    <s v="Yurt İçi"/>
    <s v="Türkiye"/>
  </r>
  <r>
    <s v="Q1"/>
    <x v="0"/>
    <x v="1"/>
    <m/>
    <s v="HEN GIDA PAZARLAMA VE DAGITIM TICARET ANONIM SIRKETI"/>
    <s v="EH.03.006"/>
    <s v="EnRoute Panorama - Uzaktan Kurulum ve Efitim Hizmeti"/>
    <s v="Univera - Henkel"/>
    <x v="7"/>
    <x v="0"/>
    <m/>
    <n v="3780"/>
    <m/>
    <n v="2"/>
    <m/>
    <n v="7560"/>
    <m/>
    <n v="0"/>
    <m/>
    <n v="7560"/>
    <m/>
    <n v="0"/>
    <n v="0"/>
    <s v="UNI240000000166"/>
    <m/>
    <m/>
    <x v="25"/>
    <x v="1"/>
    <x v="1"/>
    <x v="1"/>
    <x v="6"/>
    <x v="0"/>
    <s v="Univera Satış"/>
    <s v="Saha Satış"/>
    <s v="Yurt İçi"/>
    <s v="Türkiye"/>
  </r>
  <r>
    <s v="Q1"/>
    <x v="0"/>
    <x v="1"/>
    <m/>
    <s v="RED BULL GIDA DAGITIM VE PAZARLAMA TICARET LTD. STI"/>
    <s v="EY.01.014"/>
    <s v="EnRoute Panorama - Platform Back Office Kullanici Lisansi (Enterprise)"/>
    <s v="Univera - Redbull"/>
    <x v="0"/>
    <x v="0"/>
    <m/>
    <n v="10745"/>
    <m/>
    <n v="1"/>
    <m/>
    <n v="10745"/>
    <m/>
    <n v="0"/>
    <m/>
    <n v="10745"/>
    <m/>
    <n v="0"/>
    <n v="0"/>
    <s v="UNI240000000168"/>
    <m/>
    <m/>
    <x v="2"/>
    <x v="0"/>
    <x v="1"/>
    <x v="0"/>
    <x v="1"/>
    <x v="0"/>
    <s v="Univera Satış"/>
    <s v="Saha Satış"/>
    <s v="Yurt İçi"/>
    <s v="Türkiye"/>
  </r>
  <r>
    <s v="Q1"/>
    <x v="0"/>
    <x v="1"/>
    <m/>
    <s v="TADIM GIDA MADDELERI SAN.VE TIC.AS."/>
    <s v="EH.06.001"/>
    <s v="EnRoute Panorama - Hosting Hizmeti"/>
    <s v="Univera - Tadım"/>
    <x v="7"/>
    <x v="1"/>
    <m/>
    <n v="7443.52"/>
    <m/>
    <n v="1"/>
    <m/>
    <n v="7443.52"/>
    <m/>
    <n v="0"/>
    <m/>
    <n v="7443.52"/>
    <m/>
    <n v="0"/>
    <n v="0"/>
    <s v="UNI240000000133"/>
    <m/>
    <m/>
    <x v="10"/>
    <x v="0"/>
    <x v="0"/>
    <x v="1"/>
    <x v="3"/>
    <x v="0"/>
    <s v="Univera Satış"/>
    <s v="Saha Satış"/>
    <s v="Yurt İçi"/>
    <s v="Türkiye"/>
  </r>
  <r>
    <s v="Q1"/>
    <x v="0"/>
    <x v="1"/>
    <m/>
    <s v="AROMA BURSA MEYVE SULARI VE GIDA SAN. A.S."/>
    <s v="EH.03.008"/>
    <s v="EnRoute Panorama - Çafri Merkezi Hizmeti (DDI / OutSource)"/>
    <s v="Univera - Aroma"/>
    <x v="2"/>
    <x v="0"/>
    <m/>
    <n v="7726.5"/>
    <m/>
    <n v="37"/>
    <m/>
    <n v="285880.5"/>
    <m/>
    <n v="0"/>
    <m/>
    <n v="285880.5"/>
    <m/>
    <n v="0"/>
    <n v="0"/>
    <s v="UNI240000000174"/>
    <m/>
    <m/>
    <x v="48"/>
    <x v="0"/>
    <x v="0"/>
    <x v="1"/>
    <x v="8"/>
    <x v="0"/>
    <s v="Univera Satış"/>
    <s v="Saha Satış"/>
    <s v="Yurt İçi"/>
    <s v="Türkiye"/>
  </r>
  <r>
    <s v="Q1"/>
    <x v="0"/>
    <x v="1"/>
    <m/>
    <s v="AROMA BURSA MEYVE SULARI VE GIDA SAN. A.S."/>
    <s v="EH.03.001"/>
    <s v="EnRoute Panorama - Çafri Merkezi Hizmeti  (MSD)"/>
    <s v="Univera - Aroma"/>
    <x v="2"/>
    <x v="0"/>
    <m/>
    <n v="13180.5"/>
    <m/>
    <n v="3"/>
    <m/>
    <n v="39541.5"/>
    <m/>
    <n v="0"/>
    <m/>
    <n v="39541.5"/>
    <m/>
    <n v="0"/>
    <n v="0"/>
    <s v="UNI240000000174"/>
    <m/>
    <m/>
    <x v="48"/>
    <x v="0"/>
    <x v="0"/>
    <x v="1"/>
    <x v="8"/>
    <x v="0"/>
    <s v="Univera Satış"/>
    <s v="Saha Satış"/>
    <s v="Yurt İçi"/>
    <s v="Türkiye"/>
  </r>
  <r>
    <s v="Q1"/>
    <x v="0"/>
    <x v="1"/>
    <m/>
    <s v="GENÇ TÜTÜN MAMÜLLERI PAZ. SAN. VE TIC. LTD STI."/>
    <s v="UH.01.002"/>
    <s v="UNIDOX KONTÖR HIZMETI"/>
    <s v="Univera - Imperial Tobacco"/>
    <x v="6"/>
    <x v="2"/>
    <s v="Unidox"/>
    <n v="1.2"/>
    <m/>
    <n v="25000"/>
    <m/>
    <n v="30000"/>
    <m/>
    <n v="0"/>
    <m/>
    <n v="30000"/>
    <m/>
    <n v="0"/>
    <n v="0"/>
    <s v="UNI240000000135"/>
    <m/>
    <m/>
    <x v="49"/>
    <x v="0"/>
    <x v="1"/>
    <x v="2"/>
    <x v="5"/>
    <x v="0"/>
    <s v="Univera Satış"/>
    <s v="Saha Satış"/>
    <s v="Yurt İçi"/>
    <s v="Türkiye"/>
  </r>
  <r>
    <s v="Q1"/>
    <x v="0"/>
    <x v="1"/>
    <m/>
    <s v="YÖNTEM KOZMETIK A.S."/>
    <s v="EH.03.006"/>
    <s v="EnRoute Panorama - Uzaktan Kurulum ve Efitim Hizmeti"/>
    <s v="Univera - Mars Gıda"/>
    <x v="7"/>
    <x v="0"/>
    <m/>
    <n v="3402"/>
    <m/>
    <n v="2"/>
    <m/>
    <n v="7560"/>
    <m/>
    <n v="756"/>
    <m/>
    <n v="6804"/>
    <m/>
    <n v="0"/>
    <n v="0"/>
    <s v="UNI240000000171"/>
    <m/>
    <m/>
    <x v="16"/>
    <x v="0"/>
    <x v="1"/>
    <x v="1"/>
    <x v="6"/>
    <x v="0"/>
    <s v="Univera Satış"/>
    <s v="Saha Satış"/>
    <s v="Yurt İçi"/>
    <s v="Türkiye"/>
  </r>
  <r>
    <s v="Q1"/>
    <x v="0"/>
    <x v="1"/>
    <m/>
    <s v="EVYAP SABUN YAG GLISERIN SAN. VE TIC.A.S."/>
    <s v="EH.05.002"/>
    <s v="EnRoute Panorama - Rapor Gelistirme Hizmeti"/>
    <s v="Univera - Evyap"/>
    <x v="0"/>
    <x v="0"/>
    <m/>
    <n v="6804"/>
    <m/>
    <n v="1"/>
    <m/>
    <n v="6804"/>
    <m/>
    <n v="0"/>
    <m/>
    <n v="6804"/>
    <m/>
    <n v="0"/>
    <n v="0"/>
    <s v="UNI240000000183"/>
    <m/>
    <m/>
    <x v="50"/>
    <x v="0"/>
    <x v="1"/>
    <x v="1"/>
    <x v="2"/>
    <x v="0"/>
    <s v="Univera Satış"/>
    <s v="Saha Satış"/>
    <s v="Yurt İçi"/>
    <s v="Türkiye"/>
  </r>
  <r>
    <s v="Q1"/>
    <x v="0"/>
    <x v="1"/>
    <m/>
    <s v="RED BULL GIDA DAGITIM VE PAZARLAMA TICARET LTD. STI"/>
    <s v="EY.01.014"/>
    <s v="EnRoute Panorama - Platform Back Office Kullanici Lisansi (Enterprise)"/>
    <s v="Univera - Redbull"/>
    <x v="0"/>
    <x v="0"/>
    <m/>
    <n v="10745"/>
    <m/>
    <n v="2"/>
    <m/>
    <n v="21490"/>
    <m/>
    <n v="0"/>
    <m/>
    <n v="21490"/>
    <m/>
    <n v="0"/>
    <n v="0"/>
    <s v="UNI240000000184"/>
    <m/>
    <m/>
    <x v="2"/>
    <x v="0"/>
    <x v="1"/>
    <x v="0"/>
    <x v="1"/>
    <x v="0"/>
    <s v="Univera Satış"/>
    <s v="Saha Satış"/>
    <s v="Yurt İçi"/>
    <s v="Türkiye"/>
  </r>
  <r>
    <s v="Q1"/>
    <x v="0"/>
    <x v="1"/>
    <m/>
    <s v="MATRIKS BİLGİSAYAR SİSTEMLERİ LTD.ŞTİ"/>
    <s v="WPY.01.003"/>
    <s v="WEBPLUS EK KULLANICI LISANSI +1"/>
    <s v="Univera - Kanal"/>
    <x v="5"/>
    <x v="0"/>
    <s v="Webplus"/>
    <n v="2632.16"/>
    <m/>
    <n v="2"/>
    <m/>
    <n v="5264.32"/>
    <m/>
    <n v="0"/>
    <m/>
    <n v="5264.32"/>
    <m/>
    <n v="0"/>
    <n v="0"/>
    <s v="UNI240000000140"/>
    <m/>
    <m/>
    <x v="11"/>
    <x v="0"/>
    <x v="1"/>
    <x v="0"/>
    <x v="1"/>
    <x v="0"/>
    <s v="Kanal Satış"/>
    <s v="Matriks"/>
    <s v="Yurt İçi"/>
    <s v="Türkiye"/>
  </r>
  <r>
    <s v="Q1"/>
    <x v="0"/>
    <x v="1"/>
    <m/>
    <s v="MATRIKS BİLGİSAYAR SİSTEMLERİ LTD.ŞTİ"/>
    <s v="WPY.01.007"/>
    <s v="WEBPLUS E-DÖNÜSÜM MODÜL LISANSI"/>
    <s v="Univera - Kanal"/>
    <x v="5"/>
    <x v="0"/>
    <s v="Webplus"/>
    <n v="6160"/>
    <m/>
    <n v="1"/>
    <m/>
    <n v="6160"/>
    <m/>
    <n v="0"/>
    <m/>
    <n v="6160"/>
    <m/>
    <n v="0"/>
    <n v="0"/>
    <s v="UNI240000000140"/>
    <m/>
    <m/>
    <x v="11"/>
    <x v="0"/>
    <x v="1"/>
    <x v="0"/>
    <x v="1"/>
    <x v="0"/>
    <s v="Kanal Satış"/>
    <s v="Matriks"/>
    <s v="Yurt İçi"/>
    <s v="Türkiye"/>
  </r>
  <r>
    <s v="Q1"/>
    <x v="0"/>
    <x v="1"/>
    <m/>
    <s v="MATRIKS BİLGİSAYAR SİSTEMLERİ LTD.ŞTİ"/>
    <s v="WPY.01.002"/>
    <s v="WebPlus Dagitim Kanali Lisansi"/>
    <s v="Univera - Kanal"/>
    <x v="5"/>
    <x v="0"/>
    <s v="Webplus"/>
    <n v="6392.02"/>
    <m/>
    <n v="1"/>
    <m/>
    <n v="6392.02"/>
    <m/>
    <n v="0"/>
    <m/>
    <n v="6392.02"/>
    <m/>
    <n v="0"/>
    <n v="0"/>
    <s v="UNI240000000140"/>
    <m/>
    <m/>
    <x v="11"/>
    <x v="0"/>
    <x v="1"/>
    <x v="0"/>
    <x v="1"/>
    <x v="0"/>
    <s v="Kanal Satış"/>
    <s v="Matriks"/>
    <s v="Yurt İçi"/>
    <s v="Türkiye"/>
  </r>
  <r>
    <s v="Q1"/>
    <x v="0"/>
    <x v="1"/>
    <m/>
    <s v="MATRIKS BİLGİSAYAR SİSTEMLERİ LTD.ŞTİ"/>
    <s v="WPY.02.001"/>
    <s v="WEBPLUS (Android) SATIS TEMSILCISI LISANSI"/>
    <s v="Univera - Kanal"/>
    <x v="5"/>
    <x v="0"/>
    <s v="Webplus"/>
    <n v="2009.28"/>
    <m/>
    <n v="5"/>
    <m/>
    <n v="10046.4"/>
    <m/>
    <n v="0"/>
    <m/>
    <n v="10046.4"/>
    <m/>
    <n v="0"/>
    <n v="0"/>
    <s v="UNI240000000140"/>
    <m/>
    <m/>
    <x v="11"/>
    <x v="0"/>
    <x v="1"/>
    <x v="0"/>
    <x v="1"/>
    <x v="0"/>
    <s v="Kanal Satış"/>
    <s v="Matriks"/>
    <s v="Yurt İçi"/>
    <s v="Türkiye"/>
  </r>
  <r>
    <s v="Q1"/>
    <x v="0"/>
    <x v="1"/>
    <m/>
    <s v="MATRIKS BİLGİSAYAR SİSTEMLERİ LTD.ŞTİ"/>
    <s v="WPY.02.001"/>
    <s v="WEBPLUS (Android) SATIS TEMSILCISI LISANSI"/>
    <s v="Univera - Kanal"/>
    <x v="5"/>
    <x v="0"/>
    <s v="Webplus"/>
    <n v="1100"/>
    <m/>
    <n v="2"/>
    <m/>
    <n v="2200"/>
    <m/>
    <n v="0"/>
    <m/>
    <n v="2200"/>
    <m/>
    <n v="0"/>
    <n v="0"/>
    <s v="UNI240000000139"/>
    <m/>
    <m/>
    <x v="11"/>
    <x v="0"/>
    <x v="1"/>
    <x v="0"/>
    <x v="1"/>
    <x v="0"/>
    <s v="Kanal Satış"/>
    <s v="Matriks"/>
    <s v="Yurt İçi"/>
    <s v="Türkiye"/>
  </r>
  <r>
    <s v="Q1"/>
    <x v="0"/>
    <x v="1"/>
    <m/>
    <s v="MATRIKS BİLGİSAYAR SİSTEMLERİ LTD.ŞTİ"/>
    <s v="UH.01.002"/>
    <s v="UNIDOX KONTÖR HIZMETI"/>
    <s v="Univera - Kanal"/>
    <x v="5"/>
    <x v="2"/>
    <s v="Unidox"/>
    <n v="0.81399999999999995"/>
    <m/>
    <n v="50000"/>
    <m/>
    <n v="40700"/>
    <m/>
    <n v="0"/>
    <m/>
    <n v="40700"/>
    <m/>
    <n v="0"/>
    <n v="0"/>
    <s v="UNI240000000139"/>
    <m/>
    <m/>
    <x v="11"/>
    <x v="0"/>
    <x v="1"/>
    <x v="2"/>
    <x v="5"/>
    <x v="0"/>
    <s v="Kanal Satış"/>
    <s v="Matriks"/>
    <s v="Yurt İçi"/>
    <s v="Türkiye"/>
  </r>
  <r>
    <s v="Q1"/>
    <x v="0"/>
    <x v="1"/>
    <m/>
    <s v="BAHTIYAR HISAR - BILCOM BILGISAYAR"/>
    <s v="UH.01.002"/>
    <s v="UNIDOX KONTÖR HIZMETI"/>
    <s v="Univera - Kanal"/>
    <x v="6"/>
    <x v="2"/>
    <s v="Unidox"/>
    <n v="1.2"/>
    <m/>
    <n v="10000"/>
    <m/>
    <n v="12000"/>
    <m/>
    <n v="0"/>
    <m/>
    <n v="12000"/>
    <m/>
    <n v="0"/>
    <n v="0"/>
    <s v="UNI240000000146"/>
    <m/>
    <m/>
    <x v="44"/>
    <x v="0"/>
    <x v="1"/>
    <x v="2"/>
    <x v="5"/>
    <x v="0"/>
    <s v="Kanal Satış"/>
    <s v="Saha Satış"/>
    <s v="Yurt İçi"/>
    <s v="Türkiye"/>
  </r>
  <r>
    <s v="Q1"/>
    <x v="0"/>
    <x v="1"/>
    <m/>
    <s v="JT INTERNATIONAL SA"/>
    <s v="QH.02.001"/>
    <s v="Quest Panorama - Yazilim Bakimi, Yasatma ve Merkezi Destek Hizmeti"/>
    <s v="Univera - JTI İran"/>
    <x v="2"/>
    <x v="3"/>
    <m/>
    <n v="57860.56"/>
    <m/>
    <n v="1"/>
    <m/>
    <n v="57860.557936999998"/>
    <m/>
    <n v="-2.0630000000000002E-3"/>
    <m/>
    <n v="57860.56"/>
    <m/>
    <n v="0"/>
    <n v="0"/>
    <s v="ENV240000000019"/>
    <m/>
    <m/>
    <x v="18"/>
    <x v="0"/>
    <x v="0"/>
    <x v="1"/>
    <x v="4"/>
    <x v="1"/>
    <s v="Univera Satış"/>
    <s v="Saha Satış"/>
    <s v="Yurt İçi"/>
    <s v="Türkiye"/>
  </r>
  <r>
    <s v="Q1"/>
    <x v="0"/>
    <x v="1"/>
    <m/>
    <s v="ROYAL CANIN TURKEY EVCIL HAYVAN ÜRÜNLERI TIC. LTD. STI."/>
    <s v="QH.01.001"/>
    <s v="Quest Panorama - Proje Yönetim Hizmeti"/>
    <s v="Univera - Royal Canin"/>
    <x v="7"/>
    <x v="3"/>
    <m/>
    <n v="7938"/>
    <m/>
    <n v="13"/>
    <m/>
    <n v="103194"/>
    <m/>
    <n v="0"/>
    <m/>
    <n v="103194"/>
    <m/>
    <n v="0"/>
    <n v="0"/>
    <s v="UNI240000000144"/>
    <m/>
    <m/>
    <x v="40"/>
    <x v="0"/>
    <x v="1"/>
    <x v="1"/>
    <x v="7"/>
    <x v="0"/>
    <s v="Univera Satış"/>
    <s v="Saha Satış"/>
    <s v="Yurt İçi"/>
    <s v="Türkiye"/>
  </r>
  <r>
    <s v="Q1"/>
    <x v="0"/>
    <x v="1"/>
    <m/>
    <s v="JT INTERNATIONAL SA"/>
    <s v="QH.08.001"/>
    <s v="Quest Panorama - Hosting Hizmeti"/>
    <s v="Univera - JTI İran"/>
    <x v="4"/>
    <x v="1"/>
    <m/>
    <n v="119198.82"/>
    <m/>
    <n v="1"/>
    <m/>
    <n v="119198.8161"/>
    <m/>
    <n v="-3.8999999999999998E-3"/>
    <m/>
    <n v="119198.82"/>
    <m/>
    <n v="0"/>
    <n v="0"/>
    <s v="ENV240000000020"/>
    <m/>
    <m/>
    <x v="18"/>
    <x v="0"/>
    <x v="0"/>
    <x v="1"/>
    <x v="3"/>
    <x v="1"/>
    <s v="Univera Satış"/>
    <s v="Saha Satış"/>
    <s v="Yurt İçi"/>
    <s v="Türkiye"/>
  </r>
  <r>
    <s v="Q1"/>
    <x v="0"/>
    <x v="1"/>
    <m/>
    <s v="JT INTERNATIONAL SA"/>
    <s v="QH.08.001"/>
    <s v="Quest Panorama - Hosting Hizmeti"/>
    <s v="Univera - JTI İran"/>
    <x v="4"/>
    <x v="1"/>
    <m/>
    <n v="17779.59"/>
    <m/>
    <n v="1"/>
    <m/>
    <n v="17779.586299999999"/>
    <m/>
    <n v="-3.7000000000000002E-3"/>
    <m/>
    <n v="17779.59"/>
    <m/>
    <n v="0"/>
    <n v="0"/>
    <s v="ENV240000000020"/>
    <m/>
    <m/>
    <x v="18"/>
    <x v="0"/>
    <x v="0"/>
    <x v="1"/>
    <x v="3"/>
    <x v="1"/>
    <s v="Univera Satış"/>
    <s v="Saha Satış"/>
    <s v="Yurt İçi"/>
    <s v="Türkiye"/>
  </r>
  <r>
    <s v="Q1"/>
    <x v="0"/>
    <x v="1"/>
    <m/>
    <s v="ERBAK-ULUDAG PAZARLAMA SATIS VE DAGITIM A.S."/>
    <s v="EY.01.010"/>
    <s v="ENROUTE PANORAMA WEB CONNECTOR LISANSI"/>
    <s v="Univera - Uludağ İçecek"/>
    <x v="1"/>
    <x v="0"/>
    <m/>
    <n v="11565.95"/>
    <m/>
    <n v="1"/>
    <m/>
    <n v="13607"/>
    <m/>
    <n v="2041.05"/>
    <m/>
    <n v="11565.95"/>
    <m/>
    <n v="0"/>
    <n v="0"/>
    <s v="UNI240000000195"/>
    <m/>
    <m/>
    <x v="21"/>
    <x v="0"/>
    <x v="1"/>
    <x v="0"/>
    <x v="1"/>
    <x v="0"/>
    <s v="Univera Satış"/>
    <s v="Saha Satış"/>
    <s v="Yurt İçi"/>
    <s v="Türkiye"/>
  </r>
  <r>
    <s v="Q1"/>
    <x v="0"/>
    <x v="1"/>
    <m/>
    <s v="ANADOLU MOTOR ÜRETIM VE PAZARLAMA A.S"/>
    <s v="EH.02.014"/>
    <s v="ENROUTE PANORAMA BUSINESS ANALYTICS  (QSENSE) KULLANICI LISANSI BAKIMI"/>
    <s v="Univera - Anadolu Motor"/>
    <x v="2"/>
    <x v="0"/>
    <m/>
    <n v="68710.720000000001"/>
    <m/>
    <n v="1"/>
    <m/>
    <n v="68710.720000000001"/>
    <m/>
    <n v="0"/>
    <m/>
    <n v="68710.720000000001"/>
    <m/>
    <n v="0"/>
    <n v="0"/>
    <s v="UNI240000000185"/>
    <m/>
    <m/>
    <x v="51"/>
    <x v="0"/>
    <x v="0"/>
    <x v="1"/>
    <x v="4"/>
    <x v="0"/>
    <s v="Univera Satış"/>
    <s v="Saha Satış"/>
    <s v="Yurt İçi"/>
    <s v="Türkiye"/>
  </r>
  <r>
    <s v="Q1"/>
    <x v="0"/>
    <x v="1"/>
    <m/>
    <s v="RED BULL GIDA DAGITIM VE PAZARLAMA TICARET LTD. STI"/>
    <s v="EH.02.009"/>
    <s v="Enroute Panorama Asset Tracker - Demirbas Modülü Yazilim Bakimi Hizmeti "/>
    <s v="Univera - Redbull"/>
    <x v="2"/>
    <x v="0"/>
    <m/>
    <n v="32842.43"/>
    <m/>
    <n v="1"/>
    <m/>
    <n v="32842.43"/>
    <m/>
    <n v="0"/>
    <m/>
    <n v="32842.43"/>
    <m/>
    <n v="0"/>
    <n v="0"/>
    <s v="UNI240000000203"/>
    <m/>
    <m/>
    <x v="2"/>
    <x v="0"/>
    <x v="0"/>
    <x v="1"/>
    <x v="4"/>
    <x v="0"/>
    <s v="Univera Satış"/>
    <s v="Saha Satış"/>
    <s v="Yurt İçi"/>
    <s v="Türkiye"/>
  </r>
  <r>
    <s v="Q1"/>
    <x v="0"/>
    <x v="1"/>
    <m/>
    <s v="EVYAP SABUN YAG GLISERIN SAN. VE TIC.A.S."/>
    <s v="EH.02.001"/>
    <s v="EnRoute Panorama - Yazilim Bakimi, Yasatma ve Merkezi Destek Hizmeti"/>
    <s v="Univera - Evyap"/>
    <x v="0"/>
    <x v="0"/>
    <m/>
    <n v="4990"/>
    <m/>
    <n v="1"/>
    <m/>
    <n v="4990"/>
    <m/>
    <n v="0"/>
    <m/>
    <n v="4990"/>
    <m/>
    <n v="0"/>
    <n v="0"/>
    <s v="UNI240000000183"/>
    <m/>
    <m/>
    <x v="50"/>
    <x v="0"/>
    <x v="0"/>
    <x v="1"/>
    <x v="4"/>
    <x v="0"/>
    <s v="Univera Satış"/>
    <s v="Saha Satış"/>
    <s v="Yurt İçi"/>
    <s v="Türkiye"/>
  </r>
  <r>
    <s v="Q1"/>
    <x v="0"/>
    <x v="1"/>
    <m/>
    <s v="LEVENT KIMYA SAN. VE TIC. A.S."/>
    <s v="EH.02.001"/>
    <s v="EnRoute Panorama - Yazilim Bakimi, Yasatma ve Merkezi Destek Hizmeti"/>
    <s v="Univera - Levent Kimya"/>
    <x v="2"/>
    <x v="0"/>
    <m/>
    <n v="548415.31999999995"/>
    <m/>
    <n v="1"/>
    <m/>
    <n v="548415.31999999995"/>
    <m/>
    <n v="0"/>
    <m/>
    <n v="548415.31999999995"/>
    <m/>
    <n v="0"/>
    <n v="0"/>
    <s v="UNI240000000196"/>
    <m/>
    <m/>
    <x v="52"/>
    <x v="0"/>
    <x v="0"/>
    <x v="1"/>
    <x v="4"/>
    <x v="0"/>
    <s v="Univera Satış"/>
    <s v="Saha Satış"/>
    <s v="Yurt İçi"/>
    <s v="Türkiye"/>
  </r>
  <r>
    <s v="Q1"/>
    <x v="0"/>
    <x v="1"/>
    <m/>
    <s v="RED BULL GIDA DAGITIM VE PAZARLAMA TICARET LTD. STI"/>
    <s v="EH.02.001"/>
    <s v="EnRoute Panorama - Yazilim Bakimi, Yasatma ve Merkezi Destek Hizmeti"/>
    <s v="Univera - Redbull"/>
    <x v="2"/>
    <x v="0"/>
    <m/>
    <n v="94826.02"/>
    <m/>
    <n v="1"/>
    <m/>
    <n v="94826.02"/>
    <m/>
    <n v="0"/>
    <m/>
    <n v="94826.02"/>
    <m/>
    <n v="0"/>
    <n v="0"/>
    <s v="UNI240000000203"/>
    <m/>
    <m/>
    <x v="2"/>
    <x v="0"/>
    <x v="0"/>
    <x v="1"/>
    <x v="4"/>
    <x v="0"/>
    <s v="Univera Satış"/>
    <s v="Saha Satış"/>
    <s v="Yurt İçi"/>
    <s v="Türkiye"/>
  </r>
  <r>
    <s v="Q1"/>
    <x v="0"/>
    <x v="1"/>
    <m/>
    <s v="RED BULL GIDA DAGITIM VE PAZARLAMA TICARET LTD. STI"/>
    <s v="EY.01.014"/>
    <s v="EnRoute Panorama - Platform Back Office Kullanici Lisansi (Enterprise)"/>
    <s v="Univera - Redbull"/>
    <x v="0"/>
    <x v="0"/>
    <m/>
    <n v="10745"/>
    <m/>
    <n v="1"/>
    <m/>
    <n v="10745"/>
    <m/>
    <n v="0"/>
    <m/>
    <n v="10745"/>
    <m/>
    <n v="0"/>
    <n v="0"/>
    <s v="UNI240000000194"/>
    <m/>
    <m/>
    <x v="2"/>
    <x v="0"/>
    <x v="1"/>
    <x v="0"/>
    <x v="1"/>
    <x v="0"/>
    <s v="Univera Satış"/>
    <s v="Saha Satış"/>
    <s v="Yurt İçi"/>
    <s v="Türkiye"/>
  </r>
  <r>
    <s v="Q1"/>
    <x v="0"/>
    <x v="1"/>
    <m/>
    <s v="KOROPLAST TEMIZLIK AMBALAJ ÜRÜNLERI SAN. VE DIS TIC.A.S."/>
    <s v="EH.01.003"/>
    <s v="EnRoute Panorama - Kurulum ve Efitim Hizmeti"/>
    <s v="Univera - Koroplast"/>
    <x v="0"/>
    <x v="0"/>
    <m/>
    <n v="3478"/>
    <m/>
    <n v="1"/>
    <m/>
    <n v="3478"/>
    <m/>
    <n v="0"/>
    <m/>
    <n v="3478"/>
    <m/>
    <n v="0"/>
    <n v="0"/>
    <s v="UNI240000000206"/>
    <m/>
    <m/>
    <x v="0"/>
    <x v="0"/>
    <x v="1"/>
    <x v="1"/>
    <x v="6"/>
    <x v="0"/>
    <s v="Univera Satış"/>
    <s v="Saha Satış"/>
    <s v="Yurt İçi"/>
    <s v="Türkiye"/>
  </r>
  <r>
    <s v="Q1"/>
    <x v="0"/>
    <x v="1"/>
    <m/>
    <s v="KOROPLAST TEMIZLIK AMBALAJ ÜRÜNLERI SAN. VE DIS TIC.A.S."/>
    <s v="EY.03.005"/>
    <s v="EnRoute Panorama - Kullanici (Mobil, Back Office) Kiralama (51-150 Kullanici)"/>
    <s v="Univera - Koroplast"/>
    <x v="0"/>
    <x v="0"/>
    <m/>
    <n v="85.26"/>
    <m/>
    <n v="1"/>
    <m/>
    <n v="85.26"/>
    <m/>
    <n v="0"/>
    <m/>
    <n v="85.26"/>
    <m/>
    <n v="0"/>
    <n v="0"/>
    <s v="UNI240000000206"/>
    <m/>
    <m/>
    <x v="0"/>
    <x v="0"/>
    <x v="0"/>
    <x v="0"/>
    <x v="0"/>
    <x v="0"/>
    <s v="Univera Satış"/>
    <s v="Saha Satış"/>
    <s v="Yurt İçi"/>
    <s v="Türkiye"/>
  </r>
  <r>
    <s v="Q1"/>
    <x v="0"/>
    <x v="1"/>
    <m/>
    <s v="JT INTERNATIONAL SA"/>
    <s v="EH.06.001"/>
    <s v="EnRoute Panorama - Hosting Hizmeti"/>
    <s v="Univera - JTI İran"/>
    <x v="4"/>
    <x v="1"/>
    <m/>
    <n v="119165.95"/>
    <m/>
    <n v="1"/>
    <m/>
    <n v="119165.9518"/>
    <m/>
    <n v="1.8E-3"/>
    <m/>
    <n v="119165.95"/>
    <m/>
    <n v="0"/>
    <n v="0"/>
    <s v="ENV240000000020"/>
    <m/>
    <m/>
    <x v="18"/>
    <x v="0"/>
    <x v="0"/>
    <x v="1"/>
    <x v="3"/>
    <x v="1"/>
    <s v="Univera Satış"/>
    <s v="Saha Satış"/>
    <s v="Yurt İçi"/>
    <s v="Türkiye"/>
  </r>
  <r>
    <s v="Q1"/>
    <x v="0"/>
    <x v="1"/>
    <m/>
    <s v="JT INTERNATIONAL SA"/>
    <s v="EH.06.001"/>
    <s v="EnRoute Panorama - Hosting Hizmeti"/>
    <s v="Univera - JTI İran"/>
    <x v="4"/>
    <x v="1"/>
    <m/>
    <n v="40773.42"/>
    <m/>
    <n v="1"/>
    <m/>
    <n v="40773.422438000001"/>
    <m/>
    <n v="2.4380000000000001E-3"/>
    <m/>
    <n v="40773.42"/>
    <m/>
    <n v="0"/>
    <n v="0"/>
    <s v="ENV240000000021"/>
    <m/>
    <m/>
    <x v="18"/>
    <x v="0"/>
    <x v="0"/>
    <x v="1"/>
    <x v="3"/>
    <x v="1"/>
    <s v="Univera Satış"/>
    <s v="Saha Satış"/>
    <s v="Yurt İçi"/>
    <s v="Türkiye"/>
  </r>
  <r>
    <s v="Q1"/>
    <x v="0"/>
    <x v="1"/>
    <m/>
    <s v="JT INTERNATIONAL SA"/>
    <s v="EH.06.001"/>
    <s v="EnRoute Panorama - Hosting Hizmeti"/>
    <s v="Univera - JTI İran"/>
    <x v="4"/>
    <x v="1"/>
    <m/>
    <n v="17779.59"/>
    <m/>
    <n v="1"/>
    <m/>
    <n v="17779.586299999999"/>
    <m/>
    <n v="-3.7000000000000002E-3"/>
    <m/>
    <n v="17779.59"/>
    <m/>
    <n v="0"/>
    <n v="0"/>
    <s v="ENV240000000020"/>
    <m/>
    <m/>
    <x v="18"/>
    <x v="0"/>
    <x v="0"/>
    <x v="1"/>
    <x v="3"/>
    <x v="1"/>
    <s v="Univera Satış"/>
    <s v="Saha Satış"/>
    <s v="Yurt İçi"/>
    <s v="Türkiye"/>
  </r>
  <r>
    <s v="Q1"/>
    <x v="0"/>
    <x v="1"/>
    <m/>
    <s v="KOROPLAST TEMIZLIK AMBALAJ ÜRÜNLERI SAN. VE DIS TIC.A.S."/>
    <s v="EY.03.003"/>
    <s v="EnRoute Panorama - Dafitim Kanali (Bayi/Distribütör/Sube) Kiralama (31+ Dist.)"/>
    <s v="Univera - Koroplast"/>
    <x v="0"/>
    <x v="0"/>
    <m/>
    <n v="1012.24"/>
    <m/>
    <n v="1"/>
    <m/>
    <n v="1012.24"/>
    <m/>
    <n v="0"/>
    <m/>
    <n v="1012.24"/>
    <m/>
    <n v="0"/>
    <n v="0"/>
    <s v="UNI240000000206"/>
    <m/>
    <m/>
    <x v="0"/>
    <x v="0"/>
    <x v="0"/>
    <x v="0"/>
    <x v="0"/>
    <x v="0"/>
    <s v="Univera Satış"/>
    <s v="Saha Satış"/>
    <s v="Yurt İçi"/>
    <s v="Türkiye"/>
  </r>
  <r>
    <s v="Q1"/>
    <x v="0"/>
    <x v="1"/>
    <m/>
    <s v="LEVENT KIMYA SAN. VE TIC. A.S."/>
    <s v="EH.03.001"/>
    <s v="EnRoute Panorama - Çafri Merkezi Hizmeti  (MSD)"/>
    <s v="Univera - Levent Kimya"/>
    <x v="2"/>
    <x v="0"/>
    <m/>
    <n v="7593.73"/>
    <m/>
    <n v="30"/>
    <m/>
    <n v="227811.9"/>
    <m/>
    <n v="0"/>
    <m/>
    <n v="227811.9"/>
    <m/>
    <n v="0"/>
    <n v="0"/>
    <s v="UNI240000000196"/>
    <m/>
    <m/>
    <x v="52"/>
    <x v="0"/>
    <x v="0"/>
    <x v="1"/>
    <x v="8"/>
    <x v="0"/>
    <s v="Univera Satış"/>
    <s v="Saha Satış"/>
    <s v="Yurt İçi"/>
    <s v="Türkiye"/>
  </r>
  <r>
    <s v="Q1"/>
    <x v="0"/>
    <x v="1"/>
    <m/>
    <s v="RED BULL GIDA DAGITIM VE PAZARLAMA TICARET LTD. STI"/>
    <s v="EH.03.001"/>
    <s v="EnRoute Panorama - Çafri Merkezi Hizmeti  (MSD)"/>
    <s v="Univera - Redbull"/>
    <x v="2"/>
    <x v="0"/>
    <m/>
    <n v="389582.64"/>
    <m/>
    <n v="1"/>
    <m/>
    <n v="389582.64"/>
    <m/>
    <n v="0"/>
    <m/>
    <n v="389582.64"/>
    <m/>
    <n v="0"/>
    <n v="0"/>
    <s v="UNI240000000203"/>
    <m/>
    <m/>
    <x v="2"/>
    <x v="0"/>
    <x v="0"/>
    <x v="1"/>
    <x v="8"/>
    <x v="0"/>
    <s v="Univera Satış"/>
    <s v="Saha Satış"/>
    <s v="Yurt İçi"/>
    <s v="Türkiye"/>
  </r>
  <r>
    <s v="Q1"/>
    <x v="0"/>
    <x v="1"/>
    <m/>
    <s v="ÖZKAN TICARET ERHAN ÖZKAN"/>
    <s v="UH.01.002"/>
    <s v="UNIDOX KONTÖR HIZMETI"/>
    <s v="Univera Doğuş Çay Projesi"/>
    <x v="6"/>
    <x v="2"/>
    <s v="Unidox"/>
    <n v="1.06"/>
    <m/>
    <n v="50000"/>
    <m/>
    <n v="53000"/>
    <m/>
    <n v="0"/>
    <m/>
    <n v="53000"/>
    <m/>
    <n v="0"/>
    <n v="0"/>
    <s v="UNI240000000147"/>
    <m/>
    <m/>
    <x v="13"/>
    <x v="0"/>
    <x v="1"/>
    <x v="2"/>
    <x v="5"/>
    <x v="1"/>
    <s v="Kanal Satış"/>
    <s v="Saha Satış"/>
    <s v="Yurt İçi"/>
    <s v="Türkiye"/>
  </r>
  <r>
    <s v="Q1"/>
    <x v="0"/>
    <x v="1"/>
    <m/>
    <s v="ROYAL CANIN TURKEY EVCIL HAYVAN ÜRÜNLERI TIC. LTD. STI."/>
    <s v="QH.01.001"/>
    <s v="Quest Panorama - Proje Yönetim Hizmeti"/>
    <s v="Univera - Royal Canin"/>
    <x v="7"/>
    <x v="3"/>
    <m/>
    <n v="5501.2683333333334"/>
    <m/>
    <n v="12"/>
    <m/>
    <n v="66015.216"/>
    <m/>
    <n v="-4.0000000000000001E-3"/>
    <m/>
    <n v="66015.22"/>
    <m/>
    <n v="0"/>
    <n v="0"/>
    <s v="UNI240000000151"/>
    <m/>
    <m/>
    <x v="40"/>
    <x v="0"/>
    <x v="1"/>
    <x v="1"/>
    <x v="7"/>
    <x v="0"/>
    <s v="Univera Satış"/>
    <s v="Saha Satış"/>
    <s v="Yurt İçi"/>
    <s v="Türkiye"/>
  </r>
  <r>
    <s v="Q1"/>
    <x v="0"/>
    <x v="1"/>
    <m/>
    <s v="KENT GIDA MADDELERI SAN VE TIC.AS."/>
    <s v="EH.02.001"/>
    <s v="EnRoute Panorama - Yazilim Bakimi, Yasatma ve Merkezi Destek Hizmeti"/>
    <s v="Univera - Kent Gıda"/>
    <x v="2"/>
    <x v="0"/>
    <m/>
    <n v="382749"/>
    <m/>
    <n v="1"/>
    <m/>
    <n v="382749"/>
    <m/>
    <n v="0"/>
    <m/>
    <n v="382749"/>
    <m/>
    <n v="0"/>
    <n v="0"/>
    <s v="UNI240000000211"/>
    <m/>
    <m/>
    <x v="53"/>
    <x v="0"/>
    <x v="0"/>
    <x v="1"/>
    <x v="4"/>
    <x v="0"/>
    <s v="Univera Satış"/>
    <s v="Saha Satış"/>
    <s v="Yurt İçi"/>
    <s v="Türkiye"/>
  </r>
  <r>
    <s v="Q1"/>
    <x v="0"/>
    <x v="1"/>
    <m/>
    <s v="KENT GIDA MADDELERI SAN VE TIC.AS."/>
    <s v="EH.02.001"/>
    <s v="EnRoute Panorama - Yazilim Bakimi, Yasatma ve Merkezi Destek Hizmeti"/>
    <s v="Univera - Kent Gıda"/>
    <x v="2"/>
    <x v="0"/>
    <m/>
    <n v="142957"/>
    <m/>
    <n v="1"/>
    <m/>
    <n v="142957"/>
    <m/>
    <n v="0"/>
    <m/>
    <n v="142957"/>
    <m/>
    <n v="0"/>
    <n v="0"/>
    <s v="UNI240000000211"/>
    <m/>
    <m/>
    <x v="53"/>
    <x v="0"/>
    <x v="0"/>
    <x v="1"/>
    <x v="4"/>
    <x v="0"/>
    <s v="Univera Satış"/>
    <s v="Saha Satış"/>
    <s v="Yurt İçi"/>
    <s v="Türkiye"/>
  </r>
  <r>
    <s v="Q1"/>
    <x v="0"/>
    <x v="1"/>
    <m/>
    <s v="KENT GIDA MADDELERI SAN VE TIC.AS."/>
    <s v="EH.03.001"/>
    <s v="EnRoute Panorama - Çafri Merkezi Hizmeti  (MSD)"/>
    <s v="Univera - Kent Gıda"/>
    <x v="2"/>
    <x v="0"/>
    <m/>
    <n v="16342.109999999999"/>
    <m/>
    <n v="36"/>
    <m/>
    <n v="588315.96"/>
    <m/>
    <n v="0"/>
    <m/>
    <n v="588315.96"/>
    <m/>
    <n v="0"/>
    <n v="0"/>
    <s v="UNI240000000211"/>
    <m/>
    <m/>
    <x v="53"/>
    <x v="0"/>
    <x v="0"/>
    <x v="1"/>
    <x v="8"/>
    <x v="0"/>
    <s v="Univera Satış"/>
    <s v="Saha Satış"/>
    <s v="Yurt İçi"/>
    <s v="Türkiye"/>
  </r>
  <r>
    <s v="Q1"/>
    <x v="0"/>
    <x v="1"/>
    <m/>
    <s v="MATRIKS BİLGİSAYAR SİSTEMLERİ LTD.ŞTİ"/>
    <s v="WPY.01.003"/>
    <s v="WEBPLUS EK KULLANICI LISANSI +1"/>
    <s v="Univera - Kanal"/>
    <x v="5"/>
    <x v="0"/>
    <s v="Webplus"/>
    <n v="678"/>
    <m/>
    <n v="1"/>
    <m/>
    <n v="678"/>
    <m/>
    <n v="0"/>
    <m/>
    <n v="678"/>
    <m/>
    <n v="0"/>
    <n v="0"/>
    <s v="UNI240000000153"/>
    <m/>
    <m/>
    <x v="11"/>
    <x v="0"/>
    <x v="1"/>
    <x v="0"/>
    <x v="1"/>
    <x v="0"/>
    <s v="Kanal Satış"/>
    <s v="Matriks"/>
    <s v="Yurt İçi"/>
    <s v="Türkiye"/>
  </r>
  <r>
    <s v="Q1"/>
    <x v="0"/>
    <x v="1"/>
    <m/>
    <s v="MATRIKS BİLGİSAYAR SİSTEMLERİ LTD.ŞTİ"/>
    <s v="UH.01.002"/>
    <s v="UNIDOX KONTÖR HIZMETI"/>
    <s v="Univera - Kanal"/>
    <x v="5"/>
    <x v="2"/>
    <s v="Unidox"/>
    <n v="1.2050000000000001"/>
    <m/>
    <n v="10000"/>
    <m/>
    <n v="12050"/>
    <m/>
    <n v="0"/>
    <m/>
    <n v="12050"/>
    <m/>
    <n v="0"/>
    <n v="0"/>
    <s v="UNI240000000152"/>
    <m/>
    <m/>
    <x v="11"/>
    <x v="0"/>
    <x v="1"/>
    <x v="2"/>
    <x v="5"/>
    <x v="0"/>
    <s v="Kanal Satış"/>
    <s v="Matriks"/>
    <s v="Yurt İçi"/>
    <s v="Türkiye"/>
  </r>
  <r>
    <s v="Q1"/>
    <x v="0"/>
    <x v="1"/>
    <m/>
    <s v="ROYAL CANIN TURKEY EVCIL HAYVAN ÜRÜNLERI TIC. LTD. STI."/>
    <s v="QH.01.014"/>
    <s v="Quest Panorama - Q-Capture - Nöral Af Kategori Kullanim Bedeli (Enterprise)"/>
    <s v="Univera - Royal Canin"/>
    <x v="7"/>
    <x v="3"/>
    <m/>
    <n v="47720.244166666671"/>
    <m/>
    <n v="12"/>
    <m/>
    <n v="572642.92799999996"/>
    <m/>
    <n v="-2E-3"/>
    <m/>
    <n v="572642.93000000005"/>
    <m/>
    <n v="0"/>
    <n v="0"/>
    <s v="UNI240000000154"/>
    <m/>
    <m/>
    <x v="40"/>
    <x v="0"/>
    <x v="1"/>
    <x v="0"/>
    <x v="1"/>
    <x v="0"/>
    <s v="Univera Satış"/>
    <s v="Saha Satış"/>
    <s v="Yurt İçi"/>
    <s v="Türkiye"/>
  </r>
  <r>
    <s v="Q1"/>
    <x v="0"/>
    <x v="1"/>
    <m/>
    <s v="MİYA OTOMASYON VE BARKOD BILISIM SISTEMLERI SAN TİC. VE L.T.D. STI."/>
    <s v="WPY.01.003"/>
    <s v="WEBPLUS EK KULLANICI LISANSI +1"/>
    <s v="Univera - Kanal"/>
    <x v="5"/>
    <x v="0"/>
    <s v="Webplus"/>
    <n v="2632.16"/>
    <m/>
    <n v="1"/>
    <m/>
    <n v="2632.16"/>
    <m/>
    <n v="0"/>
    <m/>
    <n v="2632.16"/>
    <m/>
    <n v="0"/>
    <n v="0"/>
    <s v="UNI240000000157"/>
    <m/>
    <m/>
    <x v="3"/>
    <x v="0"/>
    <x v="1"/>
    <x v="0"/>
    <x v="1"/>
    <x v="0"/>
    <s v="Kanal Satış"/>
    <s v="Miya"/>
    <s v="Yurt İçi"/>
    <s v="Türkiye"/>
  </r>
  <r>
    <s v="Q1"/>
    <x v="0"/>
    <x v="1"/>
    <m/>
    <s v="MİYA OTOMASYON VE BARKOD BILISIM SISTEMLERI SAN TİC. VE L.T.D. STI."/>
    <s v="UH.01.002"/>
    <s v="UNIDOX KONTÖR HIZMETI"/>
    <s v="Univera - Kanal"/>
    <x v="5"/>
    <x v="2"/>
    <s v="Unidox"/>
    <n v="2.11"/>
    <m/>
    <n v="2000"/>
    <m/>
    <n v="4220"/>
    <m/>
    <n v="0"/>
    <m/>
    <n v="4220"/>
    <m/>
    <n v="0"/>
    <n v="0"/>
    <s v="UNI240000000158"/>
    <m/>
    <m/>
    <x v="3"/>
    <x v="0"/>
    <x v="1"/>
    <x v="2"/>
    <x v="5"/>
    <x v="0"/>
    <s v="Kanal Satış"/>
    <s v="Miya"/>
    <s v="Yurt İçi"/>
    <s v="Türkiye"/>
  </r>
  <r>
    <s v="Q1"/>
    <x v="0"/>
    <x v="1"/>
    <m/>
    <s v="MİYA OTOMASYON VE BARKOD BILISIM SISTEMLERI SAN TİC. VE L.T.D. STI."/>
    <s v="UH.01.002"/>
    <s v="UNIDOX KONTÖR HIZMETI"/>
    <s v="Univera - Kanal"/>
    <x v="5"/>
    <x v="2"/>
    <s v="Unidox"/>
    <n v="0.01"/>
    <m/>
    <n v="11500"/>
    <m/>
    <n v="115"/>
    <m/>
    <n v="0"/>
    <m/>
    <n v="115"/>
    <m/>
    <n v="0"/>
    <n v="0"/>
    <s v="UNI240000000158"/>
    <m/>
    <m/>
    <x v="3"/>
    <x v="0"/>
    <x v="1"/>
    <x v="2"/>
    <x v="5"/>
    <x v="0"/>
    <s v="Kanal Satış"/>
    <s v="Miya"/>
    <s v="Yurt İçi"/>
    <s v="Türkiye"/>
  </r>
  <r>
    <s v="Q1"/>
    <x v="0"/>
    <x v="1"/>
    <m/>
    <s v="YADO GIDA ÜRÜNLERI SAN. TIC. A.S"/>
    <s v="EY.04.012"/>
    <s v="EnRoute Panorama E-Dönüsüm  Modül Lisansi (Enterprise)"/>
    <s v="Univera - La Lorraine"/>
    <x v="7"/>
    <x v="0"/>
    <m/>
    <n v="15991"/>
    <m/>
    <n v="1"/>
    <m/>
    <n v="15991"/>
    <m/>
    <n v="0"/>
    <m/>
    <n v="15991"/>
    <m/>
    <n v="0"/>
    <n v="0"/>
    <s v="UNI240000000216"/>
    <m/>
    <m/>
    <x v="6"/>
    <x v="0"/>
    <x v="1"/>
    <x v="0"/>
    <x v="1"/>
    <x v="0"/>
    <s v="Univera Satış"/>
    <s v="Saha Satış"/>
    <s v="Yurt İçi"/>
    <s v="Türkiye"/>
  </r>
  <r>
    <s v="Q1"/>
    <x v="0"/>
    <x v="1"/>
    <m/>
    <s v="KOROPLAST TEMIZLIK AMBALAJ ÜRÜNLERI SAN. VE DIS TIC.A.S."/>
    <s v="EH.03.006"/>
    <s v="EnRoute Panorama - Uzaktan Kurulum ve Efitim Hizmeti"/>
    <s v="Univera - Koroplast"/>
    <x v="0"/>
    <x v="0"/>
    <m/>
    <n v="3780"/>
    <m/>
    <n v="2"/>
    <m/>
    <n v="7560"/>
    <m/>
    <n v="0"/>
    <m/>
    <n v="7560"/>
    <m/>
    <n v="0"/>
    <n v="0"/>
    <s v="UNI240000000215"/>
    <m/>
    <m/>
    <x v="0"/>
    <x v="0"/>
    <x v="1"/>
    <x v="1"/>
    <x v="6"/>
    <x v="0"/>
    <s v="Univera Satış"/>
    <s v="Saha Satış"/>
    <s v="Yurt İçi"/>
    <s v="Türkiye"/>
  </r>
  <r>
    <s v="Q1"/>
    <x v="0"/>
    <x v="1"/>
    <m/>
    <s v="RED BULL GIDA DAGITIM VE PAZARLAMA TICARET LTD. STI"/>
    <s v="EY.01.014"/>
    <s v="EnRoute Panorama - Platform Back Office Kullanici Lisansi (Enterprise)"/>
    <s v="Univera - Redbull"/>
    <x v="0"/>
    <x v="0"/>
    <m/>
    <n v="10745"/>
    <m/>
    <n v="1"/>
    <m/>
    <n v="10745"/>
    <m/>
    <n v="0"/>
    <m/>
    <n v="10745"/>
    <m/>
    <n v="0"/>
    <n v="0"/>
    <s v="UNI240000000213"/>
    <m/>
    <m/>
    <x v="2"/>
    <x v="0"/>
    <x v="1"/>
    <x v="0"/>
    <x v="1"/>
    <x v="0"/>
    <s v="Univera Satış"/>
    <s v="Saha Satış"/>
    <s v="Yurt İçi"/>
    <s v="Türkiye"/>
  </r>
  <r>
    <s v="Q1"/>
    <x v="0"/>
    <x v="1"/>
    <m/>
    <s v="BULAN TICARET - TUNÇ BULAN"/>
    <s v="EY.02.011"/>
    <s v="EnRoute Panorama - Panel - Çoklu Proje Birlestirme Mobil Uygulama Lisansi (Enterprise)"/>
    <s v="Univera - Sarper İçecek"/>
    <x v="1"/>
    <x v="0"/>
    <m/>
    <n v="4732"/>
    <m/>
    <n v="2"/>
    <m/>
    <n v="9464"/>
    <m/>
    <n v="0"/>
    <m/>
    <n v="9464"/>
    <m/>
    <n v="0"/>
    <n v="0"/>
    <s v="UNI240000000212"/>
    <m/>
    <m/>
    <x v="15"/>
    <x v="0"/>
    <x v="1"/>
    <x v="0"/>
    <x v="1"/>
    <x v="0"/>
    <s v="Univera Satış"/>
    <s v="Saha Satış"/>
    <s v="Yurt İçi"/>
    <s v="Türkiye"/>
  </r>
  <r>
    <s v="Q1"/>
    <x v="0"/>
    <x v="1"/>
    <m/>
    <s v="RED BULL GIDA DAGITIM VE PAZARLAMA TICARET LTD. STI"/>
    <s v="EY.02.033"/>
    <s v="EnRoute Panorama - Mobil Kullanici Lisansi (Enterprise)"/>
    <s v="Univera - Redbull"/>
    <x v="0"/>
    <x v="0"/>
    <m/>
    <n v="5103"/>
    <m/>
    <n v="2"/>
    <m/>
    <n v="10206"/>
    <m/>
    <n v="0"/>
    <m/>
    <n v="10206"/>
    <m/>
    <n v="0"/>
    <n v="0"/>
    <s v="UNI240000000213"/>
    <m/>
    <m/>
    <x v="2"/>
    <x v="0"/>
    <x v="1"/>
    <x v="0"/>
    <x v="1"/>
    <x v="0"/>
    <s v="Univera Satış"/>
    <s v="Saha Satış"/>
    <s v="Yurt İçi"/>
    <s v="Türkiye"/>
  </r>
  <r>
    <s v="Q1"/>
    <x v="0"/>
    <x v="1"/>
    <m/>
    <s v="ALDEMIR BILISIM HIZ. VE DANISMANLIK - ARZU ALDEMIR"/>
    <s v="WPH.02.001"/>
    <s v="WebPlus Yazilim Bakimi Hizmeti"/>
    <s v="Univera - Kanal"/>
    <x v="5"/>
    <x v="0"/>
    <s v="Webplus"/>
    <n v="2761"/>
    <m/>
    <n v="1"/>
    <m/>
    <n v="2761"/>
    <m/>
    <n v="0"/>
    <m/>
    <n v="2761"/>
    <m/>
    <n v="0"/>
    <n v="0"/>
    <s v="UNI240000000161"/>
    <m/>
    <m/>
    <x v="33"/>
    <x v="0"/>
    <x v="0"/>
    <x v="1"/>
    <x v="4"/>
    <x v="0"/>
    <s v="Kanal Satış"/>
    <s v="Aldemir"/>
    <s v="Yurt İçi"/>
    <s v="Türkiye"/>
  </r>
  <r>
    <s v="Q1"/>
    <x v="0"/>
    <x v="1"/>
    <m/>
    <s v="ALDEMIR BILISIM HIZ. VE DANISMANLIK - ARZU ALDEMIR"/>
    <s v="WPY.01.007"/>
    <s v="WEBPLUS E-DÖNÜSÜM MODÜL LISANSI"/>
    <s v="Univera - Kanal"/>
    <x v="5"/>
    <x v="0"/>
    <s v="Webplus"/>
    <n v="4928"/>
    <m/>
    <n v="1"/>
    <m/>
    <n v="6160"/>
    <m/>
    <n v="1232"/>
    <m/>
    <n v="4928"/>
    <m/>
    <n v="0"/>
    <n v="0"/>
    <s v="UNI240000000161"/>
    <m/>
    <m/>
    <x v="17"/>
    <x v="0"/>
    <x v="1"/>
    <x v="0"/>
    <x v="1"/>
    <x v="0"/>
    <s v="Kanal Satış"/>
    <s v="Aldemir"/>
    <s v="Yurt İçi"/>
    <s v="Türkiye"/>
  </r>
  <r>
    <s v="Q1"/>
    <x v="0"/>
    <x v="1"/>
    <m/>
    <s v="ALDEMIR BILISIM HIZ. VE DANISMANLIK - ARZU ALDEMIR"/>
    <s v="WPY.01.002"/>
    <s v="WebPlus Dagitim Kanali Lisansi"/>
    <s v="Univera - Kanal"/>
    <x v="5"/>
    <x v="0"/>
    <s v="Webplus"/>
    <n v="5113.62"/>
    <m/>
    <n v="1"/>
    <m/>
    <n v="6392.02"/>
    <m/>
    <n v="1278.4000000000001"/>
    <m/>
    <n v="5113.62"/>
    <m/>
    <n v="0"/>
    <n v="0"/>
    <s v="UNI240000000161"/>
    <m/>
    <m/>
    <x v="17"/>
    <x v="0"/>
    <x v="1"/>
    <x v="0"/>
    <x v="1"/>
    <x v="0"/>
    <s v="Kanal Satış"/>
    <s v="Aldemir"/>
    <s v="Yurt İçi"/>
    <s v="Türkiye"/>
  </r>
  <r>
    <s v="Q1"/>
    <x v="0"/>
    <x v="1"/>
    <m/>
    <s v="YÖNTEM KOZMETIK A.S."/>
    <s v="EH.01.005"/>
    <s v="Enroute Panorama Online Egitim"/>
    <s v="Univera - Mars Gıda"/>
    <x v="7"/>
    <x v="0"/>
    <m/>
    <n v="605.80000000000007"/>
    <m/>
    <n v="3"/>
    <m/>
    <n v="1817.4"/>
    <m/>
    <n v="0"/>
    <m/>
    <n v="1817.4"/>
    <m/>
    <n v="0"/>
    <n v="0"/>
    <s v="UNI240000000226"/>
    <m/>
    <m/>
    <x v="16"/>
    <x v="0"/>
    <x v="1"/>
    <x v="0"/>
    <x v="1"/>
    <x v="0"/>
    <s v="Univera Satış"/>
    <s v="Saha Satış"/>
    <s v="Yurt İçi"/>
    <s v="Türkiye"/>
  </r>
  <r>
    <s v="Q1"/>
    <x v="0"/>
    <x v="1"/>
    <m/>
    <s v="DARDANEL DAGITIM A.S."/>
    <s v="EH.02.001"/>
    <s v="EnRoute Panorama - Yazilim Bakimi, Yasatma ve Merkezi Destek Hizmeti"/>
    <s v="Univera - Dardanel"/>
    <x v="2"/>
    <x v="0"/>
    <m/>
    <n v="244220.61"/>
    <m/>
    <n v="1"/>
    <m/>
    <n v="244220.61"/>
    <m/>
    <n v="0"/>
    <m/>
    <n v="244220.61"/>
    <m/>
    <n v="0"/>
    <n v="0"/>
    <s v="UNI240000000227"/>
    <m/>
    <m/>
    <x v="4"/>
    <x v="0"/>
    <x v="0"/>
    <x v="1"/>
    <x v="4"/>
    <x v="0"/>
    <s v="Univera Satış"/>
    <s v="Saha Satış"/>
    <s v="Yurt İçi"/>
    <s v="Türkiye"/>
  </r>
  <r>
    <s v="Q1"/>
    <x v="0"/>
    <x v="1"/>
    <m/>
    <s v="Lomisi JSC Efes Gürcistan "/>
    <s v="EH.01.001"/>
    <s v="EnRoute Panorama - Proje Yönetim Hizmeti"/>
    <s v="Univera - Efes Gürcistan"/>
    <x v="4"/>
    <x v="0"/>
    <m/>
    <n v="12451.88"/>
    <m/>
    <n v="11"/>
    <m/>
    <n v="136970.68"/>
    <m/>
    <n v="0"/>
    <m/>
    <n v="136970.68"/>
    <m/>
    <n v="0"/>
    <n v="0"/>
    <s v="ENV240000000026"/>
    <m/>
    <m/>
    <x v="20"/>
    <x v="0"/>
    <x v="1"/>
    <x v="1"/>
    <x v="7"/>
    <x v="0"/>
    <s v="Univera Satış"/>
    <s v="Saha Satış"/>
    <s v="Yurt Dışı"/>
    <s v="Gürcistan"/>
  </r>
  <r>
    <s v="Q1"/>
    <x v="0"/>
    <x v="1"/>
    <m/>
    <s v="RED BULL GIDA DAGITIM VE PAZARLAMA TICARET LTD. STI"/>
    <s v="EY.01.014"/>
    <s v="EnRoute Panorama - Platform Back Office Kullanici Lisansi (Enterprise)"/>
    <s v="Univera - Redbull"/>
    <x v="0"/>
    <x v="0"/>
    <m/>
    <n v="10745"/>
    <m/>
    <n v="1"/>
    <m/>
    <n v="10745"/>
    <m/>
    <n v="0"/>
    <m/>
    <n v="10745"/>
    <m/>
    <n v="0"/>
    <n v="0"/>
    <s v="UNI240000000220"/>
    <m/>
    <m/>
    <x v="2"/>
    <x v="0"/>
    <x v="1"/>
    <x v="0"/>
    <x v="1"/>
    <x v="0"/>
    <s v="Univera Satış"/>
    <s v="Saha Satış"/>
    <s v="Yurt İçi"/>
    <s v="Türkiye"/>
  </r>
  <r>
    <s v="Q1"/>
    <x v="0"/>
    <x v="1"/>
    <m/>
    <s v="KENT GIDA MADDELERI SAN VE TIC.AS."/>
    <s v="EH.06.001"/>
    <s v="EnRoute Panorama - Hosting Hizmeti"/>
    <s v="Univera - Kent Gıda"/>
    <x v="2"/>
    <x v="1"/>
    <m/>
    <n v="346913.18"/>
    <m/>
    <n v="2"/>
    <m/>
    <n v="693826.35546400002"/>
    <m/>
    <n v="-4.5360000000000001E-3"/>
    <m/>
    <n v="693826.36"/>
    <m/>
    <n v="0"/>
    <n v="0"/>
    <s v="UNI240000000163"/>
    <m/>
    <m/>
    <x v="53"/>
    <x v="0"/>
    <x v="0"/>
    <x v="1"/>
    <x v="3"/>
    <x v="0"/>
    <s v="Univera Satış"/>
    <s v="Saha Satış"/>
    <s v="Yurt İçi"/>
    <s v="Türkiye"/>
  </r>
  <r>
    <s v="Q1"/>
    <x v="0"/>
    <x v="1"/>
    <m/>
    <s v="ERBAK-ULUDAG PAZARLAMA SATIS VE DAGITIM A.S."/>
    <s v="EY.01.021"/>
    <s v="EnRoute Panorama - Dafitim Kanali (Bayi/Distribütör/Sube) Lisansi (Enterprise)"/>
    <s v="Univera - Uludağ İçecek"/>
    <x v="1"/>
    <x v="0"/>
    <m/>
    <n v="11435.22"/>
    <m/>
    <n v="2"/>
    <m/>
    <n v="22870.44"/>
    <m/>
    <n v="0"/>
    <m/>
    <n v="22870.44"/>
    <m/>
    <n v="0"/>
    <n v="0"/>
    <s v="UNI240000000230"/>
    <m/>
    <m/>
    <x v="21"/>
    <x v="0"/>
    <x v="1"/>
    <x v="0"/>
    <x v="1"/>
    <x v="0"/>
    <s v="Univera Satış"/>
    <s v="Saha Satış"/>
    <s v="Yurt İçi"/>
    <s v="Türkiye"/>
  </r>
  <r>
    <s v="Q1"/>
    <x v="0"/>
    <x v="1"/>
    <m/>
    <s v="DARDANEL DAGITIM A.S."/>
    <s v="EH.03.001"/>
    <s v="EnRoute Panorama - Çafri Merkezi Hizmeti  (MSD)"/>
    <s v="Univera - Dardanel"/>
    <x v="2"/>
    <x v="0"/>
    <m/>
    <n v="10710"/>
    <m/>
    <n v="54"/>
    <m/>
    <n v="578340"/>
    <m/>
    <n v="0"/>
    <m/>
    <n v="578340"/>
    <m/>
    <n v="0"/>
    <n v="0"/>
    <s v="UNI240000000227"/>
    <m/>
    <m/>
    <x v="4"/>
    <x v="0"/>
    <x v="0"/>
    <x v="1"/>
    <x v="8"/>
    <x v="0"/>
    <s v="Univera Satış"/>
    <s v="Saha Satış"/>
    <s v="Yurt İçi"/>
    <s v="Türkiye"/>
  </r>
  <r>
    <s v="Q1"/>
    <x v="0"/>
    <x v="1"/>
    <m/>
    <s v="EFES VITANTA MOLDOVA BREWERY S.A"/>
    <s v="EH.03.001"/>
    <s v="EnRoute Panorama - Çafri Merkezi Hizmeti  (MSD)"/>
    <s v="Univera - Efes Moldova"/>
    <x v="2"/>
    <x v="0"/>
    <m/>
    <n v="28682.01"/>
    <m/>
    <n v="1"/>
    <m/>
    <n v="28682.011999999999"/>
    <m/>
    <n v="2E-3"/>
    <m/>
    <n v="28682.01"/>
    <m/>
    <n v="0"/>
    <n v="0"/>
    <s v="ENV240000000028"/>
    <m/>
    <m/>
    <x v="20"/>
    <x v="0"/>
    <x v="0"/>
    <x v="1"/>
    <x v="8"/>
    <x v="0"/>
    <s v="Univera Satış"/>
    <s v="Saha Satış"/>
    <s v="Yurt Dışı"/>
    <s v="Moldova"/>
  </r>
  <r>
    <s v="Q1"/>
    <x v="0"/>
    <x v="1"/>
    <m/>
    <s v="ÇELIKLER GIDA OTO. NAK. TICARET SAN. LTD. STI."/>
    <s v="UH.01.002"/>
    <s v="UNIDOX KONTÖR HIZMETI"/>
    <s v="Univera - Efes Türkiye"/>
    <x v="6"/>
    <x v="2"/>
    <s v="Unidox"/>
    <n v="2.8125"/>
    <m/>
    <n v="2000"/>
    <m/>
    <n v="5625"/>
    <m/>
    <n v="0"/>
    <m/>
    <n v="5625"/>
    <m/>
    <n v="0"/>
    <n v="0"/>
    <s v="UNI240000000165"/>
    <m/>
    <m/>
    <x v="26"/>
    <x v="0"/>
    <x v="1"/>
    <x v="2"/>
    <x v="5"/>
    <x v="0"/>
    <s v="Univera Satış"/>
    <s v="Saha Satış"/>
    <s v="Yurt İçi"/>
    <s v="Türkiye"/>
  </r>
  <r>
    <s v="Q1"/>
    <x v="0"/>
    <x v="1"/>
    <m/>
    <s v="EFES VITANTA MOLDOVA BREWERY S.A"/>
    <s v="EH.02.001"/>
    <s v="EnRoute Panorama - Yazilim Bakimi, Yasatma ve Merkezi Destek Hizmeti"/>
    <s v="Univera - Efes Moldova"/>
    <x v="2"/>
    <x v="0"/>
    <m/>
    <n v="21937.37"/>
    <m/>
    <n v="1"/>
    <m/>
    <n v="21937.374526"/>
    <m/>
    <n v="4.5259999999999996E-3"/>
    <m/>
    <n v="21937.37"/>
    <m/>
    <n v="0"/>
    <n v="0"/>
    <s v="ENV240000000028"/>
    <m/>
    <m/>
    <x v="20"/>
    <x v="0"/>
    <x v="0"/>
    <x v="1"/>
    <x v="4"/>
    <x v="0"/>
    <s v="Univera Satış"/>
    <s v="Saha Satış"/>
    <s v="Yurt Dışı"/>
    <s v="Moldova"/>
  </r>
  <r>
    <s v="Q1"/>
    <x v="0"/>
    <x v="2"/>
    <m/>
    <s v="ERBAK-ULUDAG PAZARLAMA SATIS VE DAGITIM A.S."/>
    <s v="EH.02.001"/>
    <s v="EnRoute Panorama - Yazilim Bakimi, Yasatma ve Merkezi Destek Hizmeti"/>
    <s v="Univera - Uludağ İçecek"/>
    <x v="2"/>
    <x v="0"/>
    <m/>
    <n v="542060.78"/>
    <m/>
    <n v="1"/>
    <m/>
    <n v="542060.78"/>
    <m/>
    <n v="0"/>
    <m/>
    <n v="542060.78"/>
    <m/>
    <n v="0"/>
    <n v="0"/>
    <s v="UNI240000000263"/>
    <m/>
    <m/>
    <x v="21"/>
    <x v="1"/>
    <x v="0"/>
    <x v="1"/>
    <x v="4"/>
    <x v="0"/>
    <s v="Univera Satış"/>
    <s v="Saha Satış"/>
    <s v="Yurt İçi"/>
    <s v="Türkiye"/>
  </r>
  <r>
    <s v="Q1"/>
    <x v="0"/>
    <x v="2"/>
    <m/>
    <s v="Eczacibasi Tüketim Ürünleri San. Tic. A.S."/>
    <s v="EH.02.018"/>
    <s v="EnRoute Panorama  WebConnector Bakim Hizmeti"/>
    <s v="Univera - Eczacıbaşı Profesyonel"/>
    <x v="2"/>
    <x v="0"/>
    <s v="Web Connector"/>
    <n v="33522.730000000003"/>
    <m/>
    <n v="3"/>
    <m/>
    <n v="100568.19"/>
    <m/>
    <n v="0"/>
    <m/>
    <n v="100568.19"/>
    <m/>
    <n v="0"/>
    <n v="0"/>
    <s v="UNI240000000272"/>
    <m/>
    <m/>
    <x v="54"/>
    <x v="0"/>
    <x v="0"/>
    <x v="1"/>
    <x v="4"/>
    <x v="0"/>
    <s v="Univera Satış"/>
    <s v="Saha Satış"/>
    <s v="Yurt İçi"/>
    <s v="Türkiye"/>
  </r>
  <r>
    <s v="Q1"/>
    <x v="0"/>
    <x v="1"/>
    <m/>
    <s v="RED BULL GIDA DAGITIM VE PAZARLAMA TICARET LTD. STI"/>
    <s v="EY.02.033"/>
    <s v="EnRoute Panorama - Mobil Kullanici Lisansi (Enterprise)"/>
    <s v="Univera - Redbull"/>
    <x v="0"/>
    <x v="0"/>
    <m/>
    <n v="5103"/>
    <m/>
    <n v="1"/>
    <m/>
    <n v="5103"/>
    <m/>
    <n v="0"/>
    <m/>
    <n v="5103"/>
    <m/>
    <n v="0"/>
    <n v="0"/>
    <s v="UNI240000000233"/>
    <m/>
    <m/>
    <x v="2"/>
    <x v="0"/>
    <x v="1"/>
    <x v="0"/>
    <x v="1"/>
    <x v="0"/>
    <s v="Univera Satış"/>
    <s v="Saha Satış"/>
    <s v="Yurt İçi"/>
    <s v="Türkiye"/>
  </r>
  <r>
    <s v="Q1"/>
    <x v="0"/>
    <x v="2"/>
    <m/>
    <s v="LEVENT KIMYA SAN. VE TIC. A.S."/>
    <s v="EH.01.003"/>
    <s v="EnRoute Panorama - Kurulum ve Efitim Hizmeti"/>
    <s v="Univera - Levent Kimya"/>
    <x v="7"/>
    <x v="0"/>
    <m/>
    <n v="26316.95"/>
    <m/>
    <n v="1"/>
    <m/>
    <n v="26316.95"/>
    <m/>
    <n v="0"/>
    <m/>
    <n v="26316.95"/>
    <m/>
    <n v="0"/>
    <n v="0"/>
    <s v="UNI240000000249"/>
    <m/>
    <m/>
    <x v="52"/>
    <x v="0"/>
    <x v="1"/>
    <x v="1"/>
    <x v="6"/>
    <x v="0"/>
    <s v="Univera Satış"/>
    <s v="Saha Satış"/>
    <s v="Yurt İçi"/>
    <s v="Türkiye"/>
  </r>
  <r>
    <s v="Q1"/>
    <x v="0"/>
    <x v="2"/>
    <m/>
    <s v="Eczacibasi Tüketim Ürünleri San. Tic. A.S."/>
    <s v="EH.03.001"/>
    <s v="EnRoute Panorama - Çafri Merkezi Hizmeti  (MSD)"/>
    <s v="Univera - Eczacıbaşı Girişim"/>
    <x v="2"/>
    <x v="0"/>
    <m/>
    <n v="12558.92"/>
    <m/>
    <n v="16"/>
    <m/>
    <n v="200942.72"/>
    <m/>
    <n v="0"/>
    <m/>
    <n v="200942.72"/>
    <m/>
    <n v="0"/>
    <n v="0"/>
    <s v="UNI240000000271"/>
    <m/>
    <m/>
    <x v="54"/>
    <x v="0"/>
    <x v="0"/>
    <x v="1"/>
    <x v="8"/>
    <x v="0"/>
    <s v="Univera Satış"/>
    <s v="Saha Satış"/>
    <s v="Yurt İçi"/>
    <s v="Türkiye"/>
  </r>
  <r>
    <s v="Q1"/>
    <x v="0"/>
    <x v="2"/>
    <m/>
    <s v="Eczacibasi Tüketim Ürünleri San. Tic. A.S."/>
    <s v="EH.03.001"/>
    <s v="EnRoute Panorama - Çafri Merkezi Hizmeti  (MSD)"/>
    <s v="Univera - Eczacıbaşı Profesyonel"/>
    <x v="2"/>
    <x v="0"/>
    <m/>
    <n v="12558.92"/>
    <m/>
    <n v="7"/>
    <m/>
    <n v="87912.44"/>
    <m/>
    <n v="0"/>
    <m/>
    <n v="87912.44"/>
    <m/>
    <n v="0"/>
    <n v="0"/>
    <s v="UNI240000000272"/>
    <m/>
    <m/>
    <x v="54"/>
    <x v="0"/>
    <x v="0"/>
    <x v="1"/>
    <x v="8"/>
    <x v="0"/>
    <s v="Univera Satış"/>
    <s v="Saha Satış"/>
    <s v="Yurt İçi"/>
    <s v="Türkiye"/>
  </r>
  <r>
    <s v="Q1"/>
    <x v="0"/>
    <x v="1"/>
    <m/>
    <s v="ASI GIDA OTOMOTIV INSAAT VE TURIZM SANAYI TICARET LIMITED SIRKETI."/>
    <s v="UH.01.002"/>
    <s v="UNIDOX KONTÖR HIZMETI"/>
    <s v="Univera - Dardanel"/>
    <x v="6"/>
    <x v="2"/>
    <s v="Unidox"/>
    <n v="1.5"/>
    <m/>
    <n v="10000"/>
    <m/>
    <n v="15000"/>
    <m/>
    <n v="0"/>
    <m/>
    <n v="15000"/>
    <m/>
    <n v="0"/>
    <n v="0"/>
    <s v="UNI240000000179"/>
    <m/>
    <m/>
    <x v="4"/>
    <x v="0"/>
    <x v="1"/>
    <x v="2"/>
    <x v="5"/>
    <x v="0"/>
    <s v="Kanal Satış"/>
    <s v="Saha Satış"/>
    <s v="Yurt İçi"/>
    <s v="Türkiye"/>
  </r>
  <r>
    <s v="Q1"/>
    <x v="0"/>
    <x v="1"/>
    <m/>
    <s v="MATRIKS BİLGİSAYAR SİSTEMLERİ LTD.ŞTİ"/>
    <s v="UH.01.002"/>
    <s v="UNIDOX KONTÖR HIZMETI"/>
    <s v="Univera - Kanal"/>
    <x v="5"/>
    <x v="2"/>
    <s v="Unidox"/>
    <n v="1.2050000000000001"/>
    <m/>
    <n v="10000"/>
    <m/>
    <n v="12050"/>
    <m/>
    <n v="0"/>
    <m/>
    <n v="12050"/>
    <m/>
    <n v="0"/>
    <n v="0"/>
    <s v="UNI240000000172"/>
    <m/>
    <m/>
    <x v="11"/>
    <x v="0"/>
    <x v="1"/>
    <x v="2"/>
    <x v="5"/>
    <x v="0"/>
    <s v="Kanal Satış"/>
    <s v="Matriks"/>
    <s v="Yurt İçi"/>
    <s v="Türkiye"/>
  </r>
  <r>
    <s v="Q1"/>
    <x v="0"/>
    <x v="1"/>
    <m/>
    <s v="DOGUS ÇAY VE GIDA MADD.ÜRT.PAZ.ITH.IHR.A.S"/>
    <s v="SH.02.001"/>
    <s v="StokBar Panorama - Yazilim Bakimi Hizmeti"/>
    <s v="Univera Doğuş Çay Projesi"/>
    <x v="2"/>
    <x v="4"/>
    <s v="Stokbar"/>
    <n v="320837.28000000003"/>
    <m/>
    <n v="1"/>
    <m/>
    <n v="320837.28000000003"/>
    <m/>
    <n v="0"/>
    <m/>
    <n v="320837.28000000003"/>
    <m/>
    <n v="0"/>
    <n v="0"/>
    <s v="UNI240000000177"/>
    <m/>
    <m/>
    <x v="13"/>
    <x v="0"/>
    <x v="0"/>
    <x v="1"/>
    <x v="4"/>
    <x v="1"/>
    <s v="Univera Satış"/>
    <s v="Saha Satış"/>
    <s v="Yurt İçi"/>
    <s v="Türkiye"/>
  </r>
  <r>
    <s v="Q1"/>
    <x v="0"/>
    <x v="1"/>
    <m/>
    <s v="TAVUK DÜNYASI GIDA SANAYI VE TICARET A.S."/>
    <s v="SH.02.001"/>
    <s v="StokBar Panorama - Yazilim Bakimi Hizmeti"/>
    <s v="Univera - Tavuk Dünyası"/>
    <x v="2"/>
    <x v="4"/>
    <s v="Stokbar"/>
    <n v="113671.97"/>
    <m/>
    <n v="1"/>
    <m/>
    <n v="113671.97"/>
    <m/>
    <n v="0"/>
    <m/>
    <n v="113671.97"/>
    <m/>
    <n v="0"/>
    <n v="0"/>
    <s v="UNI240000000178"/>
    <m/>
    <m/>
    <x v="23"/>
    <x v="0"/>
    <x v="0"/>
    <x v="1"/>
    <x v="4"/>
    <x v="0"/>
    <s v="Univera Satış"/>
    <s v="Saha Satış"/>
    <s v="Yurt İçi"/>
    <s v="Türkiye"/>
  </r>
  <r>
    <s v="Q1"/>
    <x v="0"/>
    <x v="1"/>
    <m/>
    <s v="TAVUK DÜNYASI GIDA SANAYI VE TICARET A.S."/>
    <s v="SH.02.001"/>
    <s v="StokBar Panorama - Yazilim Bakimi Hizmeti"/>
    <s v="Univera - Tavuk Dünyası"/>
    <x v="2"/>
    <x v="4"/>
    <s v="Stokbar"/>
    <n v="31882.45"/>
    <m/>
    <n v="1"/>
    <m/>
    <n v="31882.45"/>
    <m/>
    <n v="0"/>
    <m/>
    <n v="31882.45"/>
    <m/>
    <n v="0"/>
    <n v="0"/>
    <s v="UNI240000000178"/>
    <m/>
    <m/>
    <x v="23"/>
    <x v="0"/>
    <x v="0"/>
    <x v="1"/>
    <x v="4"/>
    <x v="0"/>
    <s v="Univera Satış"/>
    <s v="Saha Satış"/>
    <s v="Yurt İçi"/>
    <s v="Türkiye"/>
  </r>
  <r>
    <s v="Q1"/>
    <x v="0"/>
    <x v="1"/>
    <m/>
    <s v="DOGUS ÇAY VE GIDA MADD.ÜRT.PAZ.ITH.IHR.A.S"/>
    <s v="SH.03.004"/>
    <s v="StokBar Panorama - Çafri Merkezi Hizmeti (Depo/Lokasyon)"/>
    <s v="Univera Doğuş Çay Projesi"/>
    <x v="2"/>
    <x v="4"/>
    <s v="Stokbar"/>
    <n v="91667.82"/>
    <m/>
    <n v="2"/>
    <m/>
    <n v="183335.64"/>
    <m/>
    <n v="0"/>
    <m/>
    <n v="183335.64"/>
    <m/>
    <n v="0"/>
    <n v="0"/>
    <s v="UNI240000000177"/>
    <m/>
    <m/>
    <x v="13"/>
    <x v="0"/>
    <x v="0"/>
    <x v="1"/>
    <x v="3"/>
    <x v="1"/>
    <s v="Univera Satış"/>
    <s v="Saha Satış"/>
    <s v="Yurt İçi"/>
    <s v="Türkiye"/>
  </r>
  <r>
    <s v="Q1"/>
    <x v="0"/>
    <x v="1"/>
    <m/>
    <s v="DOGUS ÇAY VE GIDA MADD.ÜRT.PAZ.ITH.IHR.A.S"/>
    <s v="SH.03.004"/>
    <s v="StokBar Panorama - Çafri Merkezi Hizmeti (Depo/Lokasyon)"/>
    <s v="Univera Doğuş Çay Projesi"/>
    <x v="2"/>
    <x v="4"/>
    <s v="Stokbar"/>
    <n v="24449.510000000002"/>
    <m/>
    <n v="7"/>
    <m/>
    <n v="171146.57"/>
    <m/>
    <n v="0"/>
    <m/>
    <n v="171146.57"/>
    <m/>
    <n v="0"/>
    <n v="0"/>
    <s v="UNI240000000177"/>
    <m/>
    <m/>
    <x v="13"/>
    <x v="0"/>
    <x v="0"/>
    <x v="1"/>
    <x v="3"/>
    <x v="1"/>
    <s v="Univera Satış"/>
    <s v="Saha Satış"/>
    <s v="Yurt İçi"/>
    <s v="Türkiye"/>
  </r>
  <r>
    <s v="Q1"/>
    <x v="0"/>
    <x v="1"/>
    <m/>
    <s v="DOGUS ÇAY VE GIDA MADD.ÜRT.PAZ.ITH.IHR.A.S"/>
    <s v="SH.03.004"/>
    <s v="StokBar Panorama - Çafri Merkezi Hizmeti (Depo/Lokasyon)"/>
    <s v="Univera Doğuş Çay Projesi"/>
    <x v="2"/>
    <x v="4"/>
    <s v="Stokbar"/>
    <n v="81512.639999999999"/>
    <m/>
    <n v="2"/>
    <m/>
    <n v="163025.28"/>
    <m/>
    <n v="0"/>
    <m/>
    <n v="163025.28"/>
    <m/>
    <n v="0"/>
    <n v="0"/>
    <s v="UNI240000000177"/>
    <m/>
    <m/>
    <x v="13"/>
    <x v="0"/>
    <x v="0"/>
    <x v="1"/>
    <x v="3"/>
    <x v="1"/>
    <s v="Univera Satış"/>
    <s v="Saha Satış"/>
    <s v="Yurt İçi"/>
    <s v="Türkiye"/>
  </r>
  <r>
    <s v="Q1"/>
    <x v="0"/>
    <x v="1"/>
    <m/>
    <s v="DOGUS ÇAY VE GIDA MADD.ÜRT.PAZ.ITH.IHR.A.S"/>
    <s v="SH.03.004"/>
    <s v="StokBar Panorama - Çafri Merkezi Hizmeti (Depo/Lokasyon)"/>
    <s v="Univera Doğuş Çay Projesi"/>
    <x v="2"/>
    <x v="4"/>
    <s v="Stokbar"/>
    <n v="45284.800000000003"/>
    <m/>
    <n v="2"/>
    <m/>
    <n v="90569.600000000006"/>
    <m/>
    <n v="0"/>
    <m/>
    <n v="90569.600000000006"/>
    <m/>
    <n v="0"/>
    <n v="0"/>
    <s v="UNI240000000177"/>
    <m/>
    <m/>
    <x v="13"/>
    <x v="0"/>
    <x v="0"/>
    <x v="1"/>
    <x v="3"/>
    <x v="1"/>
    <s v="Univera Satış"/>
    <s v="Saha Satış"/>
    <s v="Yurt İçi"/>
    <s v="Türkiye"/>
  </r>
  <r>
    <s v="Q1"/>
    <x v="0"/>
    <x v="1"/>
    <m/>
    <s v="TAVUK DÜNYASI GIDA SANAYI VE TICARET A.S."/>
    <s v="SH.03.004"/>
    <s v="StokBar Panorama - Çafri Merkezi Hizmeti (Depo/Lokasyon)"/>
    <s v="Univera - Tavuk Dünyası"/>
    <x v="2"/>
    <x v="4"/>
    <s v="Stokbar"/>
    <n v="37341.599999999999"/>
    <m/>
    <n v="1"/>
    <m/>
    <n v="37341.599999999999"/>
    <m/>
    <n v="0"/>
    <m/>
    <n v="37341.599999999999"/>
    <m/>
    <n v="0"/>
    <n v="0"/>
    <s v="UNI240000000178"/>
    <m/>
    <m/>
    <x v="23"/>
    <x v="0"/>
    <x v="0"/>
    <x v="1"/>
    <x v="3"/>
    <x v="0"/>
    <s v="Univera Satış"/>
    <s v="Saha Satış"/>
    <s v="Yurt İçi"/>
    <s v="Türkiye"/>
  </r>
  <r>
    <s v="Q1"/>
    <x v="0"/>
    <x v="1"/>
    <m/>
    <s v="DOGUS ÇAY VE GIDA MADD.ÜRT.PAZ.ITH.IHR.A.S"/>
    <s v="LH.02.001"/>
    <s v="LOJITEK PANORAMA BAKIM VE DESTEK HIZMETI"/>
    <s v="Univera Doğuş Çay Projesi"/>
    <x v="2"/>
    <x v="4"/>
    <s v="Lojitek"/>
    <n v="268293.34999999998"/>
    <m/>
    <n v="1"/>
    <m/>
    <n v="268293.34999999998"/>
    <m/>
    <n v="0"/>
    <m/>
    <n v="268293.34999999998"/>
    <m/>
    <n v="0"/>
    <n v="0"/>
    <s v="UNI240000000176"/>
    <m/>
    <m/>
    <x v="13"/>
    <x v="0"/>
    <x v="0"/>
    <x v="1"/>
    <x v="4"/>
    <x v="1"/>
    <s v="Univera Satış"/>
    <s v="Saha Satış"/>
    <s v="Yurt İçi"/>
    <s v="Türkiye"/>
  </r>
  <r>
    <s v="Q1"/>
    <x v="0"/>
    <x v="1"/>
    <m/>
    <s v="OF ÇAYSAN TARIM ÜRÜN. ENTEGRE TES. SAN VE TIC. AS."/>
    <s v="LH.02.001"/>
    <s v="LOJITEK PANORAMA BAKIM VE DESTEK HIZMETI"/>
    <s v="Univera - Ofçaysan"/>
    <x v="2"/>
    <x v="4"/>
    <s v="Lojitek"/>
    <n v="122161.57"/>
    <m/>
    <n v="1"/>
    <m/>
    <n v="122161.57"/>
    <m/>
    <n v="0"/>
    <m/>
    <n v="122161.57"/>
    <m/>
    <n v="0"/>
    <n v="0"/>
    <s v="UNI240000000173"/>
    <m/>
    <m/>
    <x v="8"/>
    <x v="0"/>
    <x v="0"/>
    <x v="1"/>
    <x v="4"/>
    <x v="0"/>
    <s v="Univera Satış"/>
    <s v="Saha Satış"/>
    <s v="Yurt İçi"/>
    <s v="Türkiye"/>
  </r>
  <r>
    <s v="Q1"/>
    <x v="0"/>
    <x v="2"/>
    <m/>
    <s v="KOROPLAST TEMIZLIK AMBALAJ ÜRÜNLERI SAN. VE DIS TIC.A.S."/>
    <s v="EY.03.001"/>
    <s v="Enroute Panorama PaaS Lisansi (Kiralama Hizmeti )"/>
    <s v="Univera - Koroplast"/>
    <x v="0"/>
    <x v="0"/>
    <m/>
    <n v="66202.429999999993"/>
    <m/>
    <n v="1"/>
    <m/>
    <n v="66202.429999999993"/>
    <m/>
    <n v="0"/>
    <m/>
    <n v="66202.429999999993"/>
    <m/>
    <n v="0"/>
    <n v="0"/>
    <s v="UNI240000000265"/>
    <m/>
    <m/>
    <x v="0"/>
    <x v="0"/>
    <x v="0"/>
    <x v="0"/>
    <x v="0"/>
    <x v="0"/>
    <s v="Univera Satış"/>
    <s v="Saha Satış"/>
    <s v="Yurt İçi"/>
    <s v="Türkiye"/>
  </r>
  <r>
    <s v="Q1"/>
    <x v="0"/>
    <x v="2"/>
    <m/>
    <s v="Eczacibasi Tüketim Ürünleri San. Tic. A.S."/>
    <s v="EH.02.001"/>
    <s v="EnRoute Panorama - Yazilim Bakimi, Yasatma ve Merkezi Destek Hizmeti"/>
    <s v="Univera - Eczacıbaşı Tüketim"/>
    <x v="2"/>
    <x v="0"/>
    <m/>
    <n v="82206.64"/>
    <m/>
    <n v="1"/>
    <m/>
    <n v="82206.64"/>
    <m/>
    <n v="0"/>
    <m/>
    <n v="82206.64"/>
    <m/>
    <n v="0"/>
    <n v="0"/>
    <s v="UNI240000000271"/>
    <m/>
    <m/>
    <x v="54"/>
    <x v="0"/>
    <x v="0"/>
    <x v="1"/>
    <x v="4"/>
    <x v="0"/>
    <s v="Univera Satış"/>
    <s v="Saha Satış"/>
    <s v="Yurt İçi"/>
    <s v="Türkiye"/>
  </r>
  <r>
    <s v="Q1"/>
    <x v="0"/>
    <x v="2"/>
    <m/>
    <s v="Eczacibasi Tüketim Ürünleri San. Tic. A.S."/>
    <s v="EH.02.001"/>
    <s v="EnRoute Panorama - Yazilim Bakimi, Yasatma ve Merkezi Destek Hizmeti"/>
    <s v="Univera - Eczacıbaşı Tüketim"/>
    <x v="2"/>
    <x v="0"/>
    <m/>
    <n v="82206.64"/>
    <m/>
    <n v="1"/>
    <m/>
    <n v="82206.64"/>
    <m/>
    <n v="0"/>
    <m/>
    <n v="82206.64"/>
    <m/>
    <n v="0"/>
    <n v="0"/>
    <s v="UNI240000000272"/>
    <m/>
    <m/>
    <x v="54"/>
    <x v="0"/>
    <x v="0"/>
    <x v="1"/>
    <x v="4"/>
    <x v="0"/>
    <s v="Univera Satış"/>
    <s v="Saha Satış"/>
    <s v="Yurt İçi"/>
    <s v="Türkiye"/>
  </r>
  <r>
    <s v="Q1"/>
    <x v="0"/>
    <x v="2"/>
    <m/>
    <s v="Eczacibasi Tüketim Ürünleri San. Tic. A.S."/>
    <s v="EH.02.018"/>
    <s v="EnRoute Panorama  WebConnector Bakim Hizmeti"/>
    <s v="Univera - Eczacıbaşı Tüketim"/>
    <x v="2"/>
    <x v="0"/>
    <s v="Web Connector"/>
    <n v="33522.730000000003"/>
    <m/>
    <n v="2"/>
    <m/>
    <n v="67045.460000000006"/>
    <m/>
    <n v="0"/>
    <m/>
    <n v="67045.460000000006"/>
    <m/>
    <n v="0"/>
    <n v="0"/>
    <s v="UNI240000000271"/>
    <m/>
    <m/>
    <x v="54"/>
    <x v="0"/>
    <x v="0"/>
    <x v="1"/>
    <x v="4"/>
    <x v="0"/>
    <s v="Univera Satış"/>
    <s v="Saha Satış"/>
    <s v="Yurt İçi"/>
    <s v="Türkiye"/>
  </r>
  <r>
    <s v="Q1"/>
    <x v="0"/>
    <x v="2"/>
    <m/>
    <s v="Eczacibasi Tüketim Ürünleri San. Tic. A.S."/>
    <s v="EH.03.008"/>
    <s v="EnRoute Panorama - Çafri Merkezi Hizmeti (DDI / OutSource)"/>
    <s v="Univera - Eczacıbaşı Tüketim"/>
    <x v="2"/>
    <x v="0"/>
    <m/>
    <n v="8623.89"/>
    <m/>
    <n v="10"/>
    <m/>
    <n v="86238.9"/>
    <m/>
    <n v="0"/>
    <m/>
    <n v="86238.9"/>
    <m/>
    <n v="0"/>
    <n v="0"/>
    <s v="UNI240000000272"/>
    <m/>
    <m/>
    <x v="54"/>
    <x v="0"/>
    <x v="0"/>
    <x v="1"/>
    <x v="8"/>
    <x v="0"/>
    <s v="Univera Satış"/>
    <s v="Saha Satış"/>
    <s v="Yurt İçi"/>
    <s v="Türkiye"/>
  </r>
  <r>
    <s v="Q1"/>
    <x v="0"/>
    <x v="1"/>
    <m/>
    <s v="NESTLE TÜRKIYE GIDA SANAYI A.S."/>
    <s v="SH.01.001"/>
    <s v="StokBar Panorama - Proje Yönetim Hizmeti"/>
    <s v="Univera - Nestle Retail"/>
    <x v="0"/>
    <x v="4"/>
    <s v="Stokbar"/>
    <n v="6668"/>
    <m/>
    <n v="20"/>
    <m/>
    <n v="133360"/>
    <m/>
    <n v="0"/>
    <m/>
    <n v="133360"/>
    <m/>
    <n v="0"/>
    <n v="0"/>
    <s v="UNI240000000182"/>
    <m/>
    <m/>
    <x v="12"/>
    <x v="0"/>
    <x v="1"/>
    <x v="1"/>
    <x v="7"/>
    <x v="1"/>
    <s v="Univera Satış"/>
    <s v="Saha Satış"/>
    <s v="Yurt İçi"/>
    <s v="Türkiye"/>
  </r>
  <r>
    <s v="Q1"/>
    <x v="0"/>
    <x v="2"/>
    <m/>
    <s v="ERBAK-ULUDAG PAZARLAMA SATIS VE DAGITIM A.S."/>
    <s v="EH.02.004"/>
    <s v="Enroute Panorama FundManager Module - Fon ve Bütçe Yönetimi Yazilim Bakimi Hizmeti "/>
    <s v="Univera - Uludağ İçecek"/>
    <x v="2"/>
    <x v="0"/>
    <m/>
    <n v="50769.29"/>
    <m/>
    <n v="1"/>
    <m/>
    <n v="50769.29"/>
    <m/>
    <n v="0"/>
    <m/>
    <n v="50769.29"/>
    <m/>
    <n v="0"/>
    <n v="0"/>
    <s v="UNI240000000263"/>
    <m/>
    <m/>
    <x v="21"/>
    <x v="0"/>
    <x v="0"/>
    <x v="1"/>
    <x v="4"/>
    <x v="0"/>
    <s v="Univera Satış"/>
    <s v="Saha Satış"/>
    <s v="Yurt İçi"/>
    <s v="Türkiye"/>
  </r>
  <r>
    <s v="Q1"/>
    <x v="0"/>
    <x v="2"/>
    <m/>
    <s v="ERBAK-ULUDAG PAZARLAMA SATIS VE DAGITIM A.S."/>
    <s v="EH.02.009"/>
    <s v="Enroute Panorama Asset Tracker - Demirbas Modülü Yazilim Bakimi Hizmeti "/>
    <s v="Univera - Uludağ İçecek"/>
    <x v="2"/>
    <x v="0"/>
    <m/>
    <n v="54579.42"/>
    <m/>
    <n v="1"/>
    <m/>
    <n v="54579.42"/>
    <m/>
    <n v="0"/>
    <m/>
    <n v="54579.42"/>
    <m/>
    <n v="0"/>
    <n v="0"/>
    <s v="UNI240000000263"/>
    <m/>
    <m/>
    <x v="21"/>
    <x v="1"/>
    <x v="0"/>
    <x v="1"/>
    <x v="4"/>
    <x v="0"/>
    <s v="Univera Satış"/>
    <s v="Saha Satış"/>
    <s v="Yurt İçi"/>
    <s v="Türkiye"/>
  </r>
  <r>
    <s v="Q1"/>
    <x v="0"/>
    <x v="2"/>
    <m/>
    <s v="Eczacibasi Tüketim Ürünleri San. Tic. A.S."/>
    <s v="EH.02.001"/>
    <s v="EnRoute Panorama - Yazilim Bakimi, Yasatma ve Merkezi Destek Hizmeti"/>
    <s v="Univera - Eczacıbaşı Tüketim"/>
    <x v="2"/>
    <x v="0"/>
    <m/>
    <n v="56916.19"/>
    <m/>
    <n v="1"/>
    <m/>
    <n v="56916.19"/>
    <m/>
    <n v="0"/>
    <m/>
    <n v="56916.19"/>
    <m/>
    <n v="0"/>
    <n v="0"/>
    <s v="UNI240000000271"/>
    <m/>
    <m/>
    <x v="54"/>
    <x v="0"/>
    <x v="0"/>
    <x v="1"/>
    <x v="4"/>
    <x v="0"/>
    <s v="Univera Satış"/>
    <s v="Saha Satış"/>
    <s v="Yurt İçi"/>
    <s v="Türkiye"/>
  </r>
  <r>
    <s v="Q1"/>
    <x v="0"/>
    <x v="2"/>
    <m/>
    <s v="ERBAK-ULUDAG PAZARLAMA SATIS VE DAGITIM A.S."/>
    <s v="EH.02.001"/>
    <s v="EnRoute Panorama - Yazilim Bakimi, Yasatma ve Merkezi Destek Hizmeti"/>
    <s v="Univera - Uludağ İçecek"/>
    <x v="2"/>
    <x v="0"/>
    <m/>
    <n v="63461.61"/>
    <m/>
    <n v="1"/>
    <m/>
    <n v="63461.61"/>
    <m/>
    <n v="0"/>
    <m/>
    <n v="63461.61"/>
    <m/>
    <n v="0"/>
    <n v="0"/>
    <s v="UNI240000000263"/>
    <m/>
    <m/>
    <x v="21"/>
    <x v="1"/>
    <x v="0"/>
    <x v="1"/>
    <x v="4"/>
    <x v="0"/>
    <s v="Univera Satış"/>
    <s v="Saha Satış"/>
    <s v="Yurt İçi"/>
    <s v="Türkiye"/>
  </r>
  <r>
    <s v="Q1"/>
    <x v="0"/>
    <x v="2"/>
    <m/>
    <s v="Eczacibasi Tüketim Ürünleri San. Tic. A.S."/>
    <s v="EH.03.008"/>
    <s v="EnRoute Panorama - Çafri Merkezi Hizmeti (DDI / OutSource)"/>
    <s v="Univera - Eczacıbaşı Tüketim"/>
    <x v="2"/>
    <x v="0"/>
    <m/>
    <n v="8623.89"/>
    <m/>
    <n v="4"/>
    <m/>
    <n v="34495.56"/>
    <m/>
    <n v="0"/>
    <m/>
    <n v="34495.56"/>
    <m/>
    <n v="0"/>
    <n v="0"/>
    <s v="UNI240000000271"/>
    <m/>
    <m/>
    <x v="54"/>
    <x v="0"/>
    <x v="0"/>
    <x v="1"/>
    <x v="8"/>
    <x v="0"/>
    <s v="Univera Satış"/>
    <s v="Saha Satış"/>
    <s v="Yurt İçi"/>
    <s v="Türkiye"/>
  </r>
  <r>
    <s v="Q1"/>
    <x v="0"/>
    <x v="1"/>
    <m/>
    <s v="MİYA OTOMASYON VE BARKOD BILISIM SISTEMLERI SAN TİC. VE L.T.D. STI."/>
    <s v="WPH.02.001"/>
    <s v="WebPlus Yazilim Bakimi Hizmeti"/>
    <s v="Univera - Kanal"/>
    <x v="5"/>
    <x v="0"/>
    <s v="Webplus"/>
    <n v="16989"/>
    <m/>
    <n v="1"/>
    <m/>
    <n v="16989"/>
    <m/>
    <n v="0"/>
    <m/>
    <n v="16989"/>
    <m/>
    <n v="0"/>
    <n v="0"/>
    <s v="UNI240000000186"/>
    <m/>
    <m/>
    <x v="13"/>
    <x v="0"/>
    <x v="0"/>
    <x v="1"/>
    <x v="4"/>
    <x v="0"/>
    <s v="Kanal Satış"/>
    <s v="Saha Satış"/>
    <s v="Yurt İçi"/>
    <s v="Türkiye"/>
  </r>
  <r>
    <s v="Q1"/>
    <x v="0"/>
    <x v="1"/>
    <m/>
    <s v="MİYA OTOMASYON VE BARKOD BILISIM SISTEMLERI SAN TİC. VE L.T.D. STI."/>
    <s v="WPY.01.003"/>
    <s v="WEBPLUS EK KULLANICI LISANSI +1"/>
    <s v="Univera - Kanal"/>
    <x v="5"/>
    <x v="0"/>
    <s v="Webplus"/>
    <n v="2329.46"/>
    <m/>
    <n v="2"/>
    <m/>
    <n v="5264.32"/>
    <m/>
    <n v="605.4"/>
    <m/>
    <n v="4658.92"/>
    <m/>
    <n v="0"/>
    <n v="0"/>
    <s v="UNI240000000186"/>
    <m/>
    <m/>
    <x v="13"/>
    <x v="0"/>
    <x v="1"/>
    <x v="0"/>
    <x v="1"/>
    <x v="0"/>
    <s v="Kanal Satış"/>
    <s v="Saha Satış"/>
    <s v="Yurt İçi"/>
    <s v="Türkiye"/>
  </r>
  <r>
    <s v="Q1"/>
    <x v="0"/>
    <x v="1"/>
    <m/>
    <s v="MİYA OTOMASYON VE BARKOD BILISIM SISTEMLERI SAN TİC. VE L.T.D. STI."/>
    <s v="WPY.01.007"/>
    <s v="WEBPLUS E-DÖNÜSÜM MODÜL LISANSI"/>
    <s v="Univera - Kanal"/>
    <x v="5"/>
    <x v="0"/>
    <s v="Webplus"/>
    <n v="4928"/>
    <m/>
    <n v="2"/>
    <m/>
    <n v="12320"/>
    <m/>
    <n v="2464"/>
    <m/>
    <n v="9856"/>
    <m/>
    <n v="0"/>
    <n v="0"/>
    <s v="UNI240000000186"/>
    <m/>
    <m/>
    <x v="13"/>
    <x v="0"/>
    <x v="1"/>
    <x v="0"/>
    <x v="1"/>
    <x v="0"/>
    <s v="Kanal Satış"/>
    <s v="Saha Satış"/>
    <s v="Yurt İçi"/>
    <s v="Türkiye"/>
  </r>
  <r>
    <s v="Q1"/>
    <x v="0"/>
    <x v="1"/>
    <m/>
    <s v="MİYA OTOMASYON VE BARKOD BILISIM SISTEMLERI SAN TİC. VE L.T.D. STI."/>
    <s v="WPY.01.001"/>
    <s v="WEBPLUS DISTRIBUTION SATIS-DAGITIM YAZILIMI (Enterprise)"/>
    <s v="Univera - Kanal"/>
    <x v="5"/>
    <x v="0"/>
    <s v="Webplus"/>
    <n v="26522.5"/>
    <m/>
    <n v="1"/>
    <m/>
    <n v="33153.120000000003"/>
    <m/>
    <n v="6630.62"/>
    <m/>
    <n v="26522.5"/>
    <m/>
    <n v="0"/>
    <n v="0"/>
    <s v="UNI240000000186"/>
    <m/>
    <m/>
    <x v="13"/>
    <x v="0"/>
    <x v="1"/>
    <x v="0"/>
    <x v="1"/>
    <x v="0"/>
    <s v="Kanal Satış"/>
    <s v="Saha Satış"/>
    <s v="Yurt İçi"/>
    <s v="Türkiye"/>
  </r>
  <r>
    <s v="Q1"/>
    <x v="0"/>
    <x v="1"/>
    <m/>
    <s v="MİYA OTOMASYON VE BARKOD BILISIM SISTEMLERI SAN TİC. VE L.T.D. STI."/>
    <s v="WPY.01.002"/>
    <s v="WebPlus Dagitim Kanali Lisansi"/>
    <s v="Univera - Kanal"/>
    <x v="5"/>
    <x v="0"/>
    <s v="Webplus"/>
    <n v="5113.62"/>
    <m/>
    <n v="1"/>
    <m/>
    <n v="6392.02"/>
    <m/>
    <n v="1278.4000000000001"/>
    <m/>
    <n v="5113.62"/>
    <m/>
    <n v="0"/>
    <n v="0"/>
    <s v="UNI240000000186"/>
    <m/>
    <m/>
    <x v="13"/>
    <x v="0"/>
    <x v="1"/>
    <x v="0"/>
    <x v="1"/>
    <x v="0"/>
    <s v="Kanal Satış"/>
    <s v="Saha Satış"/>
    <s v="Yurt İçi"/>
    <s v="Türkiye"/>
  </r>
  <r>
    <s v="Q1"/>
    <x v="0"/>
    <x v="1"/>
    <m/>
    <s v="MİYA OTOMASYON VE BARKOD BILISIM SISTEMLERI SAN TİC. VE L.T.D. STI."/>
    <s v="WPY.02.001"/>
    <s v="WEBPLUS (Android) SATIS TEMSILCISI LISANSI"/>
    <s v="Univera - Kanal"/>
    <x v="5"/>
    <x v="0"/>
    <s v="Webplus"/>
    <n v="1607.424"/>
    <m/>
    <n v="10"/>
    <m/>
    <n v="20092.8"/>
    <m/>
    <n v="4018.56"/>
    <m/>
    <n v="16074.24"/>
    <m/>
    <n v="0"/>
    <n v="0"/>
    <s v="UNI240000000186"/>
    <m/>
    <m/>
    <x v="13"/>
    <x v="0"/>
    <x v="1"/>
    <x v="0"/>
    <x v="1"/>
    <x v="0"/>
    <s v="Kanal Satış"/>
    <s v="Saha Satış"/>
    <s v="Yurt İçi"/>
    <s v="Türkiye"/>
  </r>
  <r>
    <s v="Q1"/>
    <x v="0"/>
    <x v="1"/>
    <m/>
    <s v="HEN GIDA PAZARLAMA VE DAGITIM TICARET ANONIM SIRKETI"/>
    <s v="UH.01.002"/>
    <s v="UNIDOX KONTÖR HIZMETI"/>
    <s v="Univera Doğuş Çay Projesi"/>
    <x v="6"/>
    <x v="2"/>
    <s v="Unidox"/>
    <n v="1.6073999999999999"/>
    <m/>
    <n v="10000"/>
    <m/>
    <n v="16074"/>
    <m/>
    <n v="0"/>
    <m/>
    <n v="16074"/>
    <m/>
    <n v="0"/>
    <n v="0"/>
    <s v="UNI240000000188"/>
    <m/>
    <m/>
    <x v="13"/>
    <x v="0"/>
    <x v="1"/>
    <x v="2"/>
    <x v="5"/>
    <x v="0"/>
    <s v="Kanal Satış"/>
    <s v="Saha Satış"/>
    <s v="Yurt İçi"/>
    <s v="Türkiye"/>
  </r>
  <r>
    <s v="Q1"/>
    <x v="0"/>
    <x v="1"/>
    <m/>
    <s v="YAYLA BAL ARICILIK HIZMETLERI-KEMAL ELINÇ"/>
    <s v="UH.01.002"/>
    <s v="UNIDOX KONTÖR HIZMETI"/>
    <s v="Univera Doğuş Çay Projesi"/>
    <x v="6"/>
    <x v="2"/>
    <s v="Unidox"/>
    <n v="3.9"/>
    <m/>
    <n v="2000"/>
    <m/>
    <n v="7800"/>
    <m/>
    <n v="0"/>
    <m/>
    <n v="7800"/>
    <m/>
    <n v="0"/>
    <n v="0"/>
    <s v="ENV240000000023"/>
    <m/>
    <m/>
    <x v="13"/>
    <x v="0"/>
    <x v="1"/>
    <x v="2"/>
    <x v="5"/>
    <x v="1"/>
    <s v="Kanal Satış"/>
    <s v="Saha Satış"/>
    <s v="Yurt İçi"/>
    <s v="Türkiye"/>
  </r>
  <r>
    <s v="Q1"/>
    <x v="0"/>
    <x v="2"/>
    <m/>
    <s v="MERT MERVE GIDA LTD. STI"/>
    <s v="EH.03.006"/>
    <s v="EnRoute Panorama - Uzaktan Kurulum ve Efitim Hizmeti"/>
    <s v="Univera Doğuş Çay Projesi"/>
    <x v="0"/>
    <x v="0"/>
    <m/>
    <n v="3780"/>
    <m/>
    <n v="1"/>
    <m/>
    <n v="3780"/>
    <m/>
    <n v="0"/>
    <m/>
    <n v="3780"/>
    <m/>
    <n v="0"/>
    <n v="0"/>
    <s v="UNI240000000267"/>
    <m/>
    <m/>
    <x v="13"/>
    <x v="0"/>
    <x v="1"/>
    <x v="1"/>
    <x v="6"/>
    <x v="0"/>
    <s v="Univera Satış"/>
    <s v="Saha Satış"/>
    <s v="Yurt İçi"/>
    <s v="Türkiye"/>
  </r>
  <r>
    <s v="Q1"/>
    <x v="0"/>
    <x v="2"/>
    <m/>
    <s v="RED BULL GIDA DAGITIM VE PAZARLAMA TICARET LTD. STI"/>
    <s v="EY.01.014"/>
    <s v="EnRoute Panorama - Platform Back Office Kullanici Lisansi (Enterprise)"/>
    <s v="Univera - Redbull"/>
    <x v="0"/>
    <x v="0"/>
    <m/>
    <n v="10745"/>
    <m/>
    <n v="2"/>
    <m/>
    <n v="21490"/>
    <m/>
    <n v="0"/>
    <m/>
    <n v="21490"/>
    <m/>
    <n v="0"/>
    <n v="0"/>
    <s v="UNI240000000270"/>
    <m/>
    <m/>
    <x v="2"/>
    <x v="0"/>
    <x v="1"/>
    <x v="0"/>
    <x v="1"/>
    <x v="0"/>
    <s v="Univera Satış"/>
    <s v="Saha Satış"/>
    <s v="Yurt İçi"/>
    <s v="Türkiye"/>
  </r>
  <r>
    <s v="Q1"/>
    <x v="0"/>
    <x v="1"/>
    <m/>
    <s v="SES GIDA VE TEKEL MAD. DAG. TIC. SAN. LTD. STI."/>
    <s v="UH.01.002"/>
    <s v="UNIDOX KONTÖR HIZMETI"/>
    <s v="Univera Doğuş Çay Projesi"/>
    <x v="6"/>
    <x v="2"/>
    <s v="Unidox"/>
    <n v="2"/>
    <m/>
    <n v="5000"/>
    <m/>
    <n v="10000"/>
    <m/>
    <n v="0"/>
    <m/>
    <n v="10000"/>
    <m/>
    <n v="0"/>
    <n v="0"/>
    <s v="UNI240000000190"/>
    <m/>
    <m/>
    <x v="13"/>
    <x v="0"/>
    <x v="1"/>
    <x v="2"/>
    <x v="5"/>
    <x v="0"/>
    <s v="Kanal Satış"/>
    <s v="Saha Satış"/>
    <s v="Yurt İçi"/>
    <s v="Türkiye"/>
  </r>
  <r>
    <s v="Q1"/>
    <x v="0"/>
    <x v="1"/>
    <m/>
    <s v="TURK FINANSMAN ANONIM SIRKETI"/>
    <s v="UH.01.002"/>
    <s v="UNIDOX KONTÖR HIZMETI"/>
    <s v="Univera Doğuş Çay Projesi"/>
    <x v="6"/>
    <x v="2"/>
    <s v="Unidox"/>
    <n v="1.9690000000000001"/>
    <m/>
    <n v="2000"/>
    <m/>
    <n v="3938"/>
    <m/>
    <n v="0"/>
    <m/>
    <n v="3938"/>
    <m/>
    <n v="0"/>
    <n v="0"/>
    <s v="ENV240000000024"/>
    <m/>
    <m/>
    <x v="55"/>
    <x v="2"/>
    <x v="1"/>
    <x v="2"/>
    <x v="5"/>
    <x v="0"/>
    <s v="Univera Satış"/>
    <s v="Saha Satış"/>
    <s v="Yurt İçi"/>
    <s v="Türkiye"/>
  </r>
  <r>
    <s v="Q1"/>
    <x v="0"/>
    <x v="1"/>
    <m/>
    <s v="SERHAN GIDA MURAT BARDAKKAYA"/>
    <s v="UH.01.002"/>
    <s v="UNIDOX KONTÖR HIZMETI"/>
    <s v="Univera Doğuş Çay Projesi"/>
    <x v="6"/>
    <x v="2"/>
    <s v="Unidox"/>
    <n v="1.6"/>
    <m/>
    <n v="10000"/>
    <m/>
    <n v="16000"/>
    <m/>
    <n v="0"/>
    <m/>
    <n v="16000"/>
    <m/>
    <n v="0"/>
    <n v="0"/>
    <s v="UNI240000000192"/>
    <m/>
    <m/>
    <x v="13"/>
    <x v="0"/>
    <x v="1"/>
    <x v="2"/>
    <x v="5"/>
    <x v="1"/>
    <s v="Kanal Satış"/>
    <s v="Saha Satış"/>
    <s v="Yurt İçi"/>
    <s v="Türkiye"/>
  </r>
  <r>
    <s v="Q1"/>
    <x v="0"/>
    <x v="2"/>
    <m/>
    <s v="KIYMAK GIDA LOJISTIK SANAYI TICARET LIMITED SIRKETI"/>
    <s v="EY.04.012"/>
    <s v="EnRoute Panorama E-Dönüsüm  Modül Lisansi (Enterprise)"/>
    <s v="Univera - Hayat Kimya"/>
    <x v="1"/>
    <x v="0"/>
    <m/>
    <n v="17390.25"/>
    <m/>
    <n v="1"/>
    <m/>
    <n v="23187"/>
    <m/>
    <n v="5796.75"/>
    <m/>
    <n v="17390.25"/>
    <m/>
    <n v="0"/>
    <n v="0"/>
    <s v="UNI240000000276"/>
    <m/>
    <m/>
    <x v="19"/>
    <x v="0"/>
    <x v="1"/>
    <x v="0"/>
    <x v="1"/>
    <x v="0"/>
    <s v="Univera Satış"/>
    <s v="Saha Satış"/>
    <s v="Yurt İçi"/>
    <s v="Türkiye"/>
  </r>
  <r>
    <s v="Q1"/>
    <x v="0"/>
    <x v="2"/>
    <m/>
    <s v="PERRIGO KISISEL BAKIM ÜRÜNLERI SAN. VE TIC. LTD.STI"/>
    <s v="EY.04.012"/>
    <s v="EnRoute Panorama E-Dönüsüm  Modül Lisansi (Enterprise)"/>
    <s v="Univera - Omega Pharma"/>
    <x v="7"/>
    <x v="0"/>
    <m/>
    <n v="15991"/>
    <m/>
    <n v="2"/>
    <m/>
    <n v="31982"/>
    <m/>
    <n v="0"/>
    <m/>
    <n v="31982"/>
    <m/>
    <n v="0"/>
    <n v="0"/>
    <s v="UNI240000000277"/>
    <m/>
    <m/>
    <x v="9"/>
    <x v="0"/>
    <x v="1"/>
    <x v="0"/>
    <x v="1"/>
    <x v="0"/>
    <s v="Univera Satış"/>
    <s v="Saha Satış"/>
    <s v="Yurt İçi"/>
    <s v="Türkiye"/>
  </r>
  <r>
    <s v="Q1"/>
    <x v="0"/>
    <x v="2"/>
    <m/>
    <s v="PERRIGO KISISEL BAKIM ÜRÜNLERI SAN. VE TIC. LTD.STI"/>
    <s v="EH.03.006"/>
    <s v="EnRoute Panorama - Uzaktan Kurulum ve Efitim Hizmeti"/>
    <s v="Univera - Omega Pharma"/>
    <x v="7"/>
    <x v="0"/>
    <m/>
    <n v="3780"/>
    <m/>
    <n v="2"/>
    <m/>
    <n v="7560"/>
    <m/>
    <n v="0"/>
    <m/>
    <n v="7560"/>
    <m/>
    <n v="0"/>
    <n v="0"/>
    <s v="UNI240000000277"/>
    <m/>
    <m/>
    <x v="9"/>
    <x v="0"/>
    <x v="1"/>
    <x v="1"/>
    <x v="6"/>
    <x v="0"/>
    <s v="Univera Satış"/>
    <s v="Saha Satış"/>
    <s v="Yurt İçi"/>
    <s v="Türkiye"/>
  </r>
  <r>
    <s v="Q1"/>
    <x v="0"/>
    <x v="2"/>
    <m/>
    <s v="EFES PAZARLAMA VE DAGITIM TIC.A.S"/>
    <s v="EH.01.001"/>
    <s v="EnRoute Panorama - Proje Yönetim Hizmeti"/>
    <s v="Univera - Efes Türkiye"/>
    <x v="1"/>
    <x v="0"/>
    <m/>
    <n v="7938"/>
    <m/>
    <n v="2"/>
    <m/>
    <n v="15876"/>
    <m/>
    <n v="0"/>
    <m/>
    <n v="15876"/>
    <m/>
    <n v="0"/>
    <n v="0"/>
    <s v="UNI240000000274"/>
    <m/>
    <m/>
    <x v="26"/>
    <x v="0"/>
    <x v="1"/>
    <x v="1"/>
    <x v="7"/>
    <x v="0"/>
    <s v="Univera Satış"/>
    <s v="Saha Satış"/>
    <s v="Yurt İçi"/>
    <s v="Türkiye"/>
  </r>
  <r>
    <s v="Q1"/>
    <x v="0"/>
    <x v="2"/>
    <m/>
    <s v="KIYMAK GIDA LOJISTIK SANAYI TICARET LIMITED SIRKETI"/>
    <s v="EH.01.001"/>
    <s v="EnRoute Panorama - Proje Yönetim Hizmeti"/>
    <s v="Univera - Hayat Kimya"/>
    <x v="1"/>
    <x v="0"/>
    <m/>
    <n v="8574.2000000000007"/>
    <m/>
    <n v="1"/>
    <m/>
    <n v="11509"/>
    <m/>
    <n v="2934.8"/>
    <m/>
    <n v="8574.2000000000007"/>
    <m/>
    <n v="0"/>
    <n v="0"/>
    <s v="UNI240000000276"/>
    <m/>
    <m/>
    <x v="19"/>
    <x v="0"/>
    <x v="1"/>
    <x v="1"/>
    <x v="7"/>
    <x v="0"/>
    <s v="Univera Satış"/>
    <s v="Saha Satış"/>
    <s v="Yurt İçi"/>
    <s v="Türkiye"/>
  </r>
  <r>
    <s v="Q1"/>
    <x v="0"/>
    <x v="2"/>
    <m/>
    <s v="EDM BİLİŞİM SİSTEMLERİ VE DANIŞMANLIK HizmetLERİ A.Ş."/>
    <s v="EY.04.014"/>
    <s v="EnRoute - E-Dönüşüm Lisans Komisyonu"/>
    <s v="Univera - Kanal"/>
    <x v="6"/>
    <x v="2"/>
    <s v="E-Dönüşüm"/>
    <n v="38589.25"/>
    <m/>
    <n v="1"/>
    <m/>
    <n v="38589.25"/>
    <m/>
    <n v="0"/>
    <m/>
    <n v="38589.25"/>
    <m/>
    <n v="0"/>
    <n v="0"/>
    <s v="UNI240000000279"/>
    <m/>
    <m/>
    <x v="46"/>
    <x v="0"/>
    <x v="1"/>
    <x v="3"/>
    <x v="10"/>
    <x v="0"/>
    <s v="Kanal Satış"/>
    <s v="EDM Bilişim"/>
    <s v="Yurt İçi"/>
    <s v="Türkiye"/>
  </r>
  <r>
    <s v="Q1"/>
    <x v="0"/>
    <x v="1"/>
    <m/>
    <s v="ALDEMIR BILISIM HIZ. VE DANISMANLIK - ARZU ALDEMIR"/>
    <s v="WPH.02.001"/>
    <s v="WebPlus Yazilim Bakimi Hizmeti"/>
    <s v="Univera - Kanal"/>
    <x v="5"/>
    <x v="0"/>
    <s v="Webplus"/>
    <n v="1105"/>
    <m/>
    <n v="1"/>
    <m/>
    <n v="1105"/>
    <m/>
    <n v="0"/>
    <m/>
    <n v="1105"/>
    <m/>
    <n v="0"/>
    <n v="0"/>
    <s v="UNI240000000202"/>
    <m/>
    <m/>
    <x v="33"/>
    <x v="0"/>
    <x v="0"/>
    <x v="1"/>
    <x v="4"/>
    <x v="0"/>
    <s v="Kanal Satış"/>
    <s v="Aldemir"/>
    <s v="Yurt İçi"/>
    <s v="Türkiye"/>
  </r>
  <r>
    <s v="Q1"/>
    <x v="0"/>
    <x v="1"/>
    <m/>
    <s v="ALDEMIR BILISIM HIZ. VE DANISMANLIK - ARZU ALDEMIR"/>
    <s v="UH.01.002"/>
    <s v="UNIDOX KONTÖR HIZMETI"/>
    <s v="Univera - Kanal"/>
    <x v="5"/>
    <x v="2"/>
    <s v="Unidox"/>
    <n v="0.67200000000000004"/>
    <m/>
    <n v="10000"/>
    <m/>
    <n v="9600"/>
    <m/>
    <n v="2880"/>
    <m/>
    <n v="6720"/>
    <m/>
    <n v="0"/>
    <n v="0"/>
    <s v="UNI240000000199"/>
    <m/>
    <m/>
    <x v="17"/>
    <x v="0"/>
    <x v="1"/>
    <x v="2"/>
    <x v="5"/>
    <x v="0"/>
    <s v="Kanal Satış"/>
    <s v="Aldemir"/>
    <s v="Yurt İçi"/>
    <s v="Türkiye"/>
  </r>
  <r>
    <s v="Q1"/>
    <x v="0"/>
    <x v="1"/>
    <m/>
    <s v="SAROGLU TURIZM TICARET VE SANAYI A.S."/>
    <s v="UH.01.002"/>
    <s v="UNIDOX KONTÖR HIZMETI"/>
    <s v="Univera - Efes Türkiye"/>
    <x v="6"/>
    <x v="2"/>
    <s v="Unidox"/>
    <n v="2.7258"/>
    <m/>
    <n v="5000"/>
    <m/>
    <n v="13629"/>
    <m/>
    <n v="0"/>
    <m/>
    <n v="13629"/>
    <m/>
    <n v="0"/>
    <n v="0"/>
    <s v="UNI240000000201"/>
    <m/>
    <m/>
    <x v="26"/>
    <x v="0"/>
    <x v="1"/>
    <x v="2"/>
    <x v="5"/>
    <x v="0"/>
    <s v="Univera Satış"/>
    <s v="Saha Satış"/>
    <s v="Yurt İçi"/>
    <s v="Türkiye"/>
  </r>
  <r>
    <s v="Q1"/>
    <x v="0"/>
    <x v="1"/>
    <m/>
    <s v="TURCAN EGLENCE TURIZM VE REKLAM ISL. TIC. LTD. STI."/>
    <s v="UH.01.002"/>
    <s v="UNIDOX KONTÖR HIZMETI"/>
    <s v="Univera - Suzuki"/>
    <x v="6"/>
    <x v="2"/>
    <s v="Unidox"/>
    <n v="3.3475000000000001"/>
    <m/>
    <n v="2000"/>
    <m/>
    <n v="6695"/>
    <m/>
    <n v="0"/>
    <m/>
    <n v="6695"/>
    <m/>
    <n v="0"/>
    <n v="0"/>
    <s v="UNI240000000200"/>
    <m/>
    <m/>
    <x v="41"/>
    <x v="0"/>
    <x v="1"/>
    <x v="2"/>
    <x v="5"/>
    <x v="1"/>
    <s v="Kanal Satış"/>
    <s v="Saha Satış"/>
    <s v="Yurt İçi"/>
    <s v="Türkiye"/>
  </r>
  <r>
    <s v="Q1"/>
    <x v="0"/>
    <x v="1"/>
    <m/>
    <s v="RED BULL GIDA DAGITIM VE PAZARLAMA TICARET LTD. STI"/>
    <s v="QH.02.001"/>
    <s v="Quest Panorama - Yazilim Bakimi, Yasatma ve Merkezi Destek Hizmeti"/>
    <s v="Univera - Redbull"/>
    <x v="2"/>
    <x v="3"/>
    <m/>
    <n v="15721.4"/>
    <m/>
    <n v="1"/>
    <m/>
    <n v="15721.4"/>
    <m/>
    <n v="0"/>
    <m/>
    <n v="15721.4"/>
    <m/>
    <n v="0"/>
    <n v="0"/>
    <s v="UNI240000000203"/>
    <m/>
    <m/>
    <x v="2"/>
    <x v="0"/>
    <x v="0"/>
    <x v="1"/>
    <x v="4"/>
    <x v="0"/>
    <s v="Univera Satış"/>
    <s v="Saha Satış"/>
    <s v="Yurt İçi"/>
    <s v="Türkiye"/>
  </r>
  <r>
    <s v="Q1"/>
    <x v="0"/>
    <x v="2"/>
    <m/>
    <s v="ASI GIDA OTOMOTIV INSAAT VE TURIZM SANAYI TICARET LIMITED SIRKETI."/>
    <s v="EY.04.012"/>
    <s v="EnRoute Panorama E-Dönüsüm  Modül Lisansi (Enterprise)"/>
    <s v="Univera - Dardanel"/>
    <x v="7"/>
    <x v="0"/>
    <m/>
    <n v="11001.81"/>
    <m/>
    <n v="1"/>
    <m/>
    <n v="15991"/>
    <m/>
    <n v="4989.1899999999996"/>
    <m/>
    <n v="11001.81"/>
    <m/>
    <n v="0"/>
    <n v="0"/>
    <s v="UNI240000000281"/>
    <m/>
    <m/>
    <x v="4"/>
    <x v="0"/>
    <x v="1"/>
    <x v="0"/>
    <x v="1"/>
    <x v="0"/>
    <s v="Univera Satış"/>
    <s v="Saha Satış"/>
    <s v="Yurt İçi"/>
    <s v="Türkiye"/>
  </r>
  <r>
    <s v="Q1"/>
    <x v="0"/>
    <x v="2"/>
    <m/>
    <s v="BUNGE GIDA SAN. VE TIC. A.S."/>
    <s v="EH.02.001"/>
    <s v="EnRoute Panorama - Yazilim Bakimi, Yasatma ve Merkezi Destek Hizmeti"/>
    <s v="Univera - Ana Gıda"/>
    <x v="2"/>
    <x v="0"/>
    <m/>
    <n v="226374.03"/>
    <m/>
    <n v="1"/>
    <m/>
    <n v="226374.03"/>
    <m/>
    <n v="0"/>
    <m/>
    <n v="226374.03"/>
    <m/>
    <n v="0"/>
    <n v="0"/>
    <s v="UNI240000000284"/>
    <m/>
    <m/>
    <x v="56"/>
    <x v="0"/>
    <x v="0"/>
    <x v="1"/>
    <x v="4"/>
    <x v="0"/>
    <s v="Univera Satış"/>
    <s v="Saha Satış"/>
    <s v="Yurt İçi"/>
    <s v="Türkiye"/>
  </r>
  <r>
    <s v="Q1"/>
    <x v="0"/>
    <x v="2"/>
    <m/>
    <s v="BUNGE GIDA SAN. VE TIC. A.S."/>
    <s v="EH.03.001"/>
    <s v="EnRoute Panorama - Çafri Merkezi Hizmeti  (MSD)"/>
    <s v="Univera - Ana Gıda"/>
    <x v="2"/>
    <x v="0"/>
    <m/>
    <n v="5533.59"/>
    <m/>
    <n v="31"/>
    <m/>
    <n v="171541.29"/>
    <m/>
    <n v="0"/>
    <m/>
    <n v="171541.29"/>
    <m/>
    <n v="0"/>
    <n v="0"/>
    <s v="UNI240000000284"/>
    <m/>
    <m/>
    <x v="56"/>
    <x v="0"/>
    <x v="0"/>
    <x v="1"/>
    <x v="8"/>
    <x v="0"/>
    <s v="Univera Satış"/>
    <s v="Saha Satış"/>
    <s v="Yurt İçi"/>
    <s v="Türkiye"/>
  </r>
  <r>
    <s v="Q1"/>
    <x v="0"/>
    <x v="1"/>
    <m/>
    <s v="POLARİS YAZILIM ÇÖZÜMLERİ VE DANIŞMANLIK HİZMETLERİ LTD.ŞTİ."/>
    <s v="WPY.01.003"/>
    <s v="WEBPLUS EK KULLANICI LISANSI +1"/>
    <s v="Univera - Kanal"/>
    <x v="5"/>
    <x v="0"/>
    <s v="Webplus"/>
    <n v="2947.84"/>
    <m/>
    <n v="2"/>
    <m/>
    <n v="7369.6"/>
    <m/>
    <n v="1473.92"/>
    <m/>
    <n v="5895.68"/>
    <m/>
    <n v="0"/>
    <n v="0"/>
    <s v="UNI240000000204"/>
    <m/>
    <m/>
    <x v="31"/>
    <x v="0"/>
    <x v="1"/>
    <x v="0"/>
    <x v="1"/>
    <x v="0"/>
    <s v="Kanal Satış"/>
    <s v="Polaris"/>
    <s v="Yurt İçi"/>
    <s v="Türkiye"/>
  </r>
  <r>
    <s v="Q1"/>
    <x v="0"/>
    <x v="1"/>
    <m/>
    <s v="MATRIKS BİLGİSAYAR SİSTEMLERİ LTD.ŞTİ"/>
    <s v="UH.01.002"/>
    <s v="UNIDOX KONTÖR HIZMETI"/>
    <s v="Univera - Kanal"/>
    <x v="5"/>
    <x v="2"/>
    <s v="Unidox"/>
    <n v="0.9"/>
    <m/>
    <n v="25000"/>
    <m/>
    <n v="22500"/>
    <m/>
    <n v="0"/>
    <m/>
    <n v="22500"/>
    <m/>
    <n v="0"/>
    <n v="0"/>
    <s v="UNI240000000205"/>
    <m/>
    <m/>
    <x v="11"/>
    <x v="0"/>
    <x v="1"/>
    <x v="2"/>
    <x v="5"/>
    <x v="0"/>
    <s v="Kanal Satış"/>
    <s v="Matriks"/>
    <s v="Yurt İçi"/>
    <s v="Türkiye"/>
  </r>
  <r>
    <s v="Q1"/>
    <x v="0"/>
    <x v="1"/>
    <m/>
    <s v="PANASONIC ELEKTRIC WORKS ELEKTRIK SAN.VE TIC. A.S."/>
    <s v="SH.03.002"/>
    <s v="StokBar Panorama - Uzman Destek Hizmeti"/>
    <s v="Univera - Panasonic"/>
    <x v="0"/>
    <x v="4"/>
    <s v="Stokbar"/>
    <n v="97500"/>
    <m/>
    <n v="1"/>
    <m/>
    <n v="97500"/>
    <m/>
    <n v="0"/>
    <m/>
    <n v="97500"/>
    <m/>
    <n v="0"/>
    <n v="0"/>
    <s v="UNI240000000208"/>
    <m/>
    <m/>
    <x v="35"/>
    <x v="0"/>
    <x v="0"/>
    <x v="1"/>
    <x v="3"/>
    <x v="0"/>
    <s v="Univera Satış"/>
    <s v="Saha Satış"/>
    <s v="Yurt İçi"/>
    <s v="Türkiye"/>
  </r>
  <r>
    <s v="Q1"/>
    <x v="0"/>
    <x v="1"/>
    <m/>
    <s v="THY DO&amp;CO IKRAM HIZMETLERI A.S."/>
    <s v="SH.01.001"/>
    <s v="StokBar Panorama - Proje Yönetim Hizmeti"/>
    <s v="Univera - Turkish Do&amp;Co"/>
    <x v="0"/>
    <x v="4"/>
    <s v="Stokbar"/>
    <n v="9525"/>
    <m/>
    <n v="3"/>
    <m/>
    <n v="28575"/>
    <m/>
    <n v="0"/>
    <m/>
    <n v="28575"/>
    <m/>
    <n v="0"/>
    <n v="0"/>
    <s v="UNI240000000207"/>
    <m/>
    <m/>
    <x v="57"/>
    <x v="0"/>
    <x v="1"/>
    <x v="1"/>
    <x v="7"/>
    <x v="0"/>
    <s v="Univera Satış"/>
    <s v="Saha Satış"/>
    <s v="Yurt İçi"/>
    <s v="Türkiye"/>
  </r>
  <r>
    <s v="Q1"/>
    <x v="0"/>
    <x v="2"/>
    <m/>
    <s v="ANADOLU MOTOR ÜRETIM VE PAZARLAMA A.S"/>
    <s v="EH.02.001"/>
    <s v="EnRoute Panorama - Yazilim Bakimi, Yasatma ve Merkezi Destek Hizmeti"/>
    <s v="Univera - Anadolu Motor"/>
    <x v="2"/>
    <x v="0"/>
    <m/>
    <n v="543772.11"/>
    <m/>
    <n v="1"/>
    <m/>
    <n v="543772.11"/>
    <m/>
    <n v="0"/>
    <m/>
    <n v="543772.11"/>
    <m/>
    <n v="0"/>
    <n v="0"/>
    <s v="UNI240000000292"/>
    <m/>
    <m/>
    <x v="51"/>
    <x v="0"/>
    <x v="0"/>
    <x v="1"/>
    <x v="4"/>
    <x v="0"/>
    <s v="Univera Satış"/>
    <s v="Saha Satış"/>
    <s v="Yurt İçi"/>
    <s v="Türkiye"/>
  </r>
  <r>
    <s v="Q1"/>
    <x v="0"/>
    <x v="2"/>
    <m/>
    <s v="SGS TRADE YATIRIM VE SAN. LTD. STI"/>
    <s v="EH.03.006"/>
    <s v="EnRoute Panorama - Uzaktan Kurulum ve Efitim Hizmeti"/>
    <s v="Univera - Henkel"/>
    <x v="7"/>
    <x v="0"/>
    <m/>
    <n v="3780"/>
    <m/>
    <n v="1"/>
    <m/>
    <n v="3780"/>
    <m/>
    <n v="0"/>
    <m/>
    <n v="3780"/>
    <m/>
    <n v="0"/>
    <n v="0"/>
    <s v="UNI240000000285"/>
    <m/>
    <m/>
    <x v="25"/>
    <x v="0"/>
    <x v="1"/>
    <x v="1"/>
    <x v="6"/>
    <x v="0"/>
    <s v="Univera Satış"/>
    <s v="Saha Satış"/>
    <s v="Yurt İçi"/>
    <s v="Türkiye"/>
  </r>
  <r>
    <s v="Q1"/>
    <x v="0"/>
    <x v="2"/>
    <m/>
    <s v="EVYAP SABUN YAG GLISERIN SAN. VE TIC.A.S."/>
    <s v="EH.03.001"/>
    <s v="EnRoute Panorama - Çafri Merkezi Hizmeti  (MSD)"/>
    <s v="Univera - Evyap"/>
    <x v="2"/>
    <x v="0"/>
    <m/>
    <n v="9830.8700000000008"/>
    <m/>
    <n v="32"/>
    <m/>
    <n v="314587.84000000003"/>
    <m/>
    <n v="0"/>
    <m/>
    <n v="314587.84000000003"/>
    <m/>
    <n v="0"/>
    <n v="0"/>
    <s v="UNI240000000291"/>
    <m/>
    <m/>
    <x v="50"/>
    <x v="0"/>
    <x v="0"/>
    <x v="1"/>
    <x v="8"/>
    <x v="0"/>
    <s v="Univera Satış"/>
    <s v="Saha Satış"/>
    <s v="Yurt İçi"/>
    <s v="Türkiye"/>
  </r>
  <r>
    <s v="Q1"/>
    <x v="0"/>
    <x v="1"/>
    <m/>
    <s v="ROYAL CANIN TURKEY EVCIL HAYVAN ÜRÜNLERI TIC. LTD. STI."/>
    <s v="QH.01.014"/>
    <s v="Quest Panorama - Q-Capture - Nöral Af Kategori Kullanim Bedeli (Enterprise)"/>
    <s v="Univera - Royal Canin"/>
    <x v="7"/>
    <x v="3"/>
    <m/>
    <n v="47720.24"/>
    <m/>
    <n v="-12"/>
    <m/>
    <n v="0"/>
    <m/>
    <n v="0"/>
    <m/>
    <n v="-572642.88"/>
    <m/>
    <n v="12"/>
    <n v="572642.88"/>
    <s v="FT0202400003894"/>
    <m/>
    <m/>
    <x v="40"/>
    <x v="0"/>
    <x v="1"/>
    <x v="0"/>
    <x v="1"/>
    <x v="0"/>
    <s v="Univera Satış"/>
    <s v="Saha Satış"/>
    <s v="Yurt İçi"/>
    <s v="Türkiye"/>
  </r>
  <r>
    <s v="Q1"/>
    <x v="0"/>
    <x v="1"/>
    <s v="İptal"/>
    <s v="ROYAL CANIN TURKEY EVCIL HAYVAN ÜRÜNLERI TIC. LTD. STI."/>
    <s v="QH.01.001"/>
    <s v="Quest Panorama - Proje Yönetim Hizmeti"/>
    <s v="Univera - Royal Canin"/>
    <x v="7"/>
    <x v="3"/>
    <m/>
    <n v="5501.27"/>
    <s v="TRY"/>
    <n v="-12"/>
    <m/>
    <n v="0"/>
    <m/>
    <n v="0"/>
    <m/>
    <n v="-66015.240000000005"/>
    <m/>
    <n v="12"/>
    <n v="66015.240000000005"/>
    <s v="FT0202400003895"/>
    <m/>
    <m/>
    <x v="40"/>
    <x v="0"/>
    <x v="1"/>
    <x v="1"/>
    <x v="7"/>
    <x v="0"/>
    <s v="Univera Satış"/>
    <s v="Saha Satış"/>
    <s v="Yurt İçi"/>
    <s v="Türkiye"/>
  </r>
  <r>
    <s v="Q1"/>
    <x v="0"/>
    <x v="1"/>
    <m/>
    <s v="BROWN FORMAN İÇKİ TİC. LTD. ŞTİ."/>
    <s v="EH.06.001"/>
    <s v="EnRoute Panorama - Hosting Hizmeti"/>
    <s v="Univera - Brown Forman"/>
    <x v="2"/>
    <x v="1"/>
    <m/>
    <n v="2983.5466666666666"/>
    <m/>
    <n v="12"/>
    <m/>
    <n v="35802.561600000001"/>
    <m/>
    <n v="1.6000000000000001E-3"/>
    <m/>
    <n v="35802.559999999998"/>
    <m/>
    <n v="0"/>
    <n v="0"/>
    <s v="UNI240000000209"/>
    <m/>
    <m/>
    <x v="30"/>
    <x v="0"/>
    <x v="0"/>
    <x v="1"/>
    <x v="3"/>
    <x v="1"/>
    <s v="Univera Satış"/>
    <s v="Saha Satış"/>
    <s v="Yurt İçi"/>
    <s v="Türkiye"/>
  </r>
  <r>
    <s v="Q1"/>
    <x v="0"/>
    <x v="1"/>
    <m/>
    <s v="POLARİS YAZILIM ÇÖZÜMLERİ VE DANIŞMANLIK HİZMETLERİ LTD.ŞTİ."/>
    <s v="UH.01.002"/>
    <s v="UNIDOX KONTÖR HIZMETI"/>
    <s v="Univera - Kanal"/>
    <x v="5"/>
    <x v="2"/>
    <s v="Unidox"/>
    <n v="1.6870000000000001"/>
    <m/>
    <n v="10000"/>
    <m/>
    <n v="16870"/>
    <m/>
    <n v="0"/>
    <m/>
    <n v="16870"/>
    <m/>
    <n v="0"/>
    <n v="0"/>
    <s v="UNI240000000210"/>
    <m/>
    <m/>
    <x v="31"/>
    <x v="0"/>
    <x v="1"/>
    <x v="2"/>
    <x v="5"/>
    <x v="0"/>
    <s v="Kanal Satış"/>
    <s v="Polaris"/>
    <s v="Yurt İçi"/>
    <s v="Türkiye"/>
  </r>
  <r>
    <s v="Q1"/>
    <x v="0"/>
    <x v="2"/>
    <m/>
    <s v="EVYAP SABUN YAG GLISERIN SAN. VE TIC.A.S."/>
    <s v="EH.02.005"/>
    <s v="Enroute Panorama Channel Balance Module - Bayi Stok Dengeleme Yazilim Bakimi Hizmeti "/>
    <s v="Univera - Evyap"/>
    <x v="2"/>
    <x v="0"/>
    <m/>
    <n v="98609.26"/>
    <m/>
    <n v="1"/>
    <m/>
    <n v="98609.26"/>
    <m/>
    <n v="0"/>
    <m/>
    <n v="98609.26"/>
    <m/>
    <n v="0"/>
    <n v="0"/>
    <s v="UNI240000000291"/>
    <m/>
    <m/>
    <x v="50"/>
    <x v="0"/>
    <x v="0"/>
    <x v="1"/>
    <x v="4"/>
    <x v="0"/>
    <s v="Univera Satış"/>
    <s v="Saha Satış"/>
    <s v="Yurt İçi"/>
    <s v="Türkiye"/>
  </r>
  <r>
    <s v="Q1"/>
    <x v="0"/>
    <x v="2"/>
    <m/>
    <s v="ANADOLU MOTOR ÜRETIM VE PAZARLAMA A.S"/>
    <s v="EH.02.001"/>
    <s v="EnRoute Panorama - Yazilim Bakimi, Yasatma ve Merkezi Destek Hizmeti"/>
    <s v="Univera - Anadolu Motor"/>
    <x v="2"/>
    <x v="0"/>
    <m/>
    <n v="118499.44"/>
    <m/>
    <n v="1"/>
    <m/>
    <n v="118499.44"/>
    <m/>
    <n v="0"/>
    <m/>
    <n v="118499.44"/>
    <m/>
    <n v="0"/>
    <n v="0"/>
    <s v="UNI240000000292"/>
    <m/>
    <m/>
    <x v="51"/>
    <x v="0"/>
    <x v="0"/>
    <x v="1"/>
    <x v="4"/>
    <x v="0"/>
    <s v="Univera Satış"/>
    <s v="Saha Satış"/>
    <s v="Yurt İçi"/>
    <s v="Türkiye"/>
  </r>
  <r>
    <s v="Q1"/>
    <x v="0"/>
    <x v="2"/>
    <m/>
    <s v="EVYAP SABUN YAG GLISERIN SAN. VE TIC.A.S."/>
    <s v="EH.02.001"/>
    <s v="EnRoute Panorama - Yazilim Bakimi, Yasatma ve Merkezi Destek Hizmeti"/>
    <s v="Univera - Evyap"/>
    <x v="2"/>
    <x v="0"/>
    <m/>
    <n v="177500.24"/>
    <m/>
    <n v="1"/>
    <m/>
    <n v="177500.24"/>
    <m/>
    <n v="0"/>
    <m/>
    <n v="177500.24"/>
    <m/>
    <n v="0"/>
    <n v="0"/>
    <s v="UNI240000000291"/>
    <m/>
    <m/>
    <x v="50"/>
    <x v="0"/>
    <x v="0"/>
    <x v="1"/>
    <x v="4"/>
    <x v="0"/>
    <s v="Univera Satış"/>
    <s v="Saha Satış"/>
    <s v="Yurt İçi"/>
    <s v="Türkiye"/>
  </r>
  <r>
    <s v="Q1"/>
    <x v="0"/>
    <x v="2"/>
    <m/>
    <s v="ANADOLU MOTOR ÜRETIM VE PAZARLAMA A.S"/>
    <s v="EH.03.003"/>
    <s v="EnRoute Panorama - Uzman Destek Hizmeti"/>
    <s v="Univera - Anadolu Motor"/>
    <x v="2"/>
    <x v="0"/>
    <m/>
    <n v="91000"/>
    <m/>
    <n v="3"/>
    <m/>
    <n v="273000"/>
    <m/>
    <n v="0"/>
    <m/>
    <n v="273000"/>
    <m/>
    <n v="0"/>
    <n v="0"/>
    <s v="UNI240000000293"/>
    <m/>
    <m/>
    <x v="51"/>
    <x v="0"/>
    <x v="0"/>
    <x v="1"/>
    <x v="3"/>
    <x v="0"/>
    <s v="Univera Satış"/>
    <s v="Saha Satış"/>
    <s v="Yurt İçi"/>
    <s v="Türkiye"/>
  </r>
  <r>
    <s v="Q1"/>
    <x v="0"/>
    <x v="1"/>
    <m/>
    <s v="ROYAL CANIN TURKEY EVCIL HAYVAN ÜRÜNLERI TIC. LTD. STI."/>
    <s v="QH.01.014"/>
    <s v="Quest Panorama - Q-Capture - Nöral Af Kategori Kullanim Bedeli (Enterprise)"/>
    <s v="Univera - Royal Canin"/>
    <x v="7"/>
    <x v="3"/>
    <m/>
    <n v="48516"/>
    <m/>
    <n v="12"/>
    <m/>
    <n v="582192"/>
    <m/>
    <n v="0"/>
    <m/>
    <n v="582192"/>
    <m/>
    <n v="0"/>
    <n v="0"/>
    <s v="UNI240000000218"/>
    <m/>
    <m/>
    <x v="40"/>
    <x v="0"/>
    <x v="1"/>
    <x v="0"/>
    <x v="1"/>
    <x v="0"/>
    <s v="Univera Satış"/>
    <s v="Saha Satış"/>
    <s v="Yurt İçi"/>
    <s v="Türkiye"/>
  </r>
  <r>
    <s v="Q1"/>
    <x v="0"/>
    <x v="1"/>
    <m/>
    <s v="ROYAL CANIN TURKEY EVCIL HAYVAN ÜRÜNLERI TIC. LTD. STI."/>
    <s v="QH.01.001"/>
    <s v="Quest Panorama - Proje Yönetim Hizmeti"/>
    <s v="Univera - Royal Canin"/>
    <x v="7"/>
    <x v="3"/>
    <m/>
    <n v="5603.34"/>
    <m/>
    <n v="12"/>
    <m/>
    <n v="67240.08"/>
    <m/>
    <n v="0"/>
    <m/>
    <n v="67240.08"/>
    <m/>
    <n v="0"/>
    <n v="0"/>
    <s v="UNI240000000219"/>
    <m/>
    <m/>
    <x v="40"/>
    <x v="0"/>
    <x v="1"/>
    <x v="1"/>
    <x v="7"/>
    <x v="0"/>
    <s v="Univera Satış"/>
    <s v="Saha Satış"/>
    <s v="Yurt İçi"/>
    <s v="Türkiye"/>
  </r>
  <r>
    <s v="Q1"/>
    <x v="0"/>
    <x v="2"/>
    <m/>
    <s v="EVYAP SABUN YAG GLISERIN SAN. VE TIC.A.S."/>
    <s v="EH.02.004"/>
    <s v="Enroute Panorama FundManager Module - Fon ve Bütçe Yönetimi Yazilim Bakimi Hizmeti "/>
    <s v="Univera - Evyap"/>
    <x v="2"/>
    <x v="0"/>
    <m/>
    <n v="77511.839999999997"/>
    <m/>
    <n v="1"/>
    <m/>
    <n v="77511.839999999997"/>
    <m/>
    <n v="0"/>
    <m/>
    <n v="77511.839999999997"/>
    <m/>
    <n v="0"/>
    <n v="0"/>
    <s v="UNI240000000291"/>
    <m/>
    <m/>
    <x v="50"/>
    <x v="0"/>
    <x v="0"/>
    <x v="1"/>
    <x v="4"/>
    <x v="0"/>
    <s v="Univera Satış"/>
    <s v="Saha Satış"/>
    <s v="Yurt İçi"/>
    <s v="Türkiye"/>
  </r>
  <r>
    <s v="Q1"/>
    <x v="0"/>
    <x v="2"/>
    <m/>
    <s v="EVYAP SABUN YAG GLISERIN SAN. VE TIC.A.S."/>
    <s v="EH.02.001"/>
    <s v="EnRoute Panorama - Yazilim Bakimi, Yasatma ve Merkezi Destek Hizmeti"/>
    <s v="Univera - Evyap"/>
    <x v="2"/>
    <x v="0"/>
    <m/>
    <n v="54000"/>
    <m/>
    <n v="1"/>
    <m/>
    <n v="54000"/>
    <m/>
    <n v="0"/>
    <m/>
    <n v="54000"/>
    <m/>
    <n v="0"/>
    <n v="0"/>
    <s v="UNI240000000291"/>
    <m/>
    <m/>
    <x v="50"/>
    <x v="0"/>
    <x v="0"/>
    <x v="1"/>
    <x v="4"/>
    <x v="0"/>
    <s v="Univera Satış"/>
    <s v="Saha Satış"/>
    <s v="Yurt İçi"/>
    <s v="Türkiye"/>
  </r>
  <r>
    <s v="Q1"/>
    <x v="0"/>
    <x v="2"/>
    <m/>
    <s v="RED BULL GIDA DAGITIM VE PAZARLAMA TICARET LTD. STI"/>
    <s v="EH.05.002"/>
    <s v="EnRoute Panorama - Rapor Gelistirme Hizmeti"/>
    <s v="Univera - Redbull"/>
    <x v="0"/>
    <x v="0"/>
    <m/>
    <n v="6804"/>
    <m/>
    <n v="2"/>
    <m/>
    <n v="13608"/>
    <m/>
    <n v="0"/>
    <m/>
    <n v="13608"/>
    <m/>
    <n v="0"/>
    <n v="0"/>
    <s v="UNI240000000289"/>
    <m/>
    <m/>
    <x v="2"/>
    <x v="0"/>
    <x v="1"/>
    <x v="1"/>
    <x v="2"/>
    <x v="0"/>
    <s v="Univera Satış"/>
    <s v="Saha Satış"/>
    <s v="Yurt İçi"/>
    <s v="Türkiye"/>
  </r>
  <r>
    <s v="Q1"/>
    <x v="0"/>
    <x v="2"/>
    <m/>
    <s v="RED BULL GIDA DAGITIM VE PAZARLAMA TICARET LTD. STI"/>
    <s v="EY.01.014"/>
    <s v="EnRoute Panorama - Platform Back Office Kullanici Lisansi (Enterprise)"/>
    <s v="Univera - Redbull"/>
    <x v="0"/>
    <x v="0"/>
    <m/>
    <n v="10745"/>
    <m/>
    <n v="4"/>
    <m/>
    <n v="42980"/>
    <m/>
    <n v="0"/>
    <m/>
    <n v="42980"/>
    <m/>
    <n v="0"/>
    <n v="0"/>
    <s v="UNI240000000297"/>
    <m/>
    <m/>
    <x v="2"/>
    <x v="0"/>
    <x v="1"/>
    <x v="0"/>
    <x v="1"/>
    <x v="0"/>
    <s v="Univera Satış"/>
    <s v="Saha Satış"/>
    <s v="Yurt İçi"/>
    <s v="Türkiye"/>
  </r>
  <r>
    <s v="Q1"/>
    <x v="0"/>
    <x v="2"/>
    <m/>
    <s v="RED BULL GIDA DAGITIM VE PAZARLAMA TICARET LTD. STI"/>
    <s v="EY.01.014"/>
    <s v="EnRoute Panorama - Platform Back Office Kullanici Lisansi (Enterprise)"/>
    <s v="Univera - Redbull"/>
    <x v="0"/>
    <x v="0"/>
    <m/>
    <n v="10745"/>
    <m/>
    <n v="1"/>
    <m/>
    <n v="10745"/>
    <m/>
    <n v="0"/>
    <m/>
    <n v="10745"/>
    <m/>
    <n v="0"/>
    <n v="0"/>
    <s v="UNI240000000290"/>
    <m/>
    <m/>
    <x v="2"/>
    <x v="0"/>
    <x v="1"/>
    <x v="0"/>
    <x v="1"/>
    <x v="0"/>
    <s v="Univera Satış"/>
    <s v="Saha Satış"/>
    <s v="Yurt İçi"/>
    <s v="Türkiye"/>
  </r>
  <r>
    <s v="Q1"/>
    <x v="0"/>
    <x v="2"/>
    <m/>
    <s v="RED BULL GIDA DAGITIM VE PAZARLAMA TICARET LTD. STI"/>
    <s v="EY.02.033"/>
    <s v="EnRoute Panorama - Mobil Kullanici Lisansi (Enterprise)"/>
    <s v="Univera - Redbull"/>
    <x v="0"/>
    <x v="0"/>
    <m/>
    <n v="5103"/>
    <m/>
    <n v="5"/>
    <m/>
    <n v="25515"/>
    <m/>
    <n v="0"/>
    <m/>
    <n v="25515"/>
    <m/>
    <n v="0"/>
    <n v="0"/>
    <s v="UNI240000000297"/>
    <m/>
    <m/>
    <x v="2"/>
    <x v="0"/>
    <x v="1"/>
    <x v="0"/>
    <x v="1"/>
    <x v="0"/>
    <s v="Univera Satış"/>
    <s v="Saha Satış"/>
    <s v="Yurt İçi"/>
    <s v="Türkiye"/>
  </r>
  <r>
    <s v="Q1"/>
    <x v="0"/>
    <x v="1"/>
    <m/>
    <s v="TADIM GIDA MADDELERI SAN.VE TIC.AS."/>
    <s v="EH.06.001"/>
    <s v="EnRoute Panorama - Hosting Hizmeti"/>
    <s v="Univera - Tadım"/>
    <x v="7"/>
    <x v="1"/>
    <m/>
    <n v="7443.52"/>
    <m/>
    <n v="1"/>
    <m/>
    <n v="7443.52"/>
    <m/>
    <n v="0"/>
    <m/>
    <n v="7443.52"/>
    <m/>
    <n v="0"/>
    <n v="0"/>
    <s v="UNI240000000214"/>
    <m/>
    <m/>
    <x v="10"/>
    <x v="0"/>
    <x v="0"/>
    <x v="1"/>
    <x v="3"/>
    <x v="0"/>
    <s v="Univera Satış"/>
    <s v="Saha Satış"/>
    <s v="Yurt İçi"/>
    <s v="Türkiye"/>
  </r>
  <r>
    <s v="Q1"/>
    <x v="0"/>
    <x v="1"/>
    <m/>
    <s v="MATRIKS BİLGİSAYAR SİSTEMLERİ LTD.ŞTİ"/>
    <s v="WPH.02.001"/>
    <s v="WebPlus Yazilim Bakimi Hizmeti"/>
    <s v="Univera - Kanal"/>
    <x v="5"/>
    <x v="0"/>
    <s v="Webplus"/>
    <n v="5120"/>
    <m/>
    <n v="1"/>
    <m/>
    <n v="5120"/>
    <m/>
    <n v="0"/>
    <m/>
    <n v="5120"/>
    <m/>
    <n v="0"/>
    <n v="0"/>
    <s v="UNI240000000223"/>
    <m/>
    <m/>
    <x v="11"/>
    <x v="0"/>
    <x v="0"/>
    <x v="1"/>
    <x v="4"/>
    <x v="0"/>
    <s v="Kanal Satış"/>
    <s v="Matriks"/>
    <s v="Yurt İçi"/>
    <s v="Türkiye"/>
  </r>
  <r>
    <s v="Q1"/>
    <x v="0"/>
    <x v="1"/>
    <m/>
    <s v="MATRIKS BİLGİSAYAR SİSTEMLERİ LTD.ŞTİ"/>
    <s v="WPY.01.007"/>
    <s v="WEBPLUS E-DÖNÜSÜM MODÜL LISANSI"/>
    <s v="Univera - Kanal"/>
    <x v="5"/>
    <x v="0"/>
    <s v="Webplus"/>
    <n v="6406.4"/>
    <m/>
    <n v="1"/>
    <m/>
    <n v="8008"/>
    <m/>
    <n v="1601.6"/>
    <m/>
    <n v="6406.4"/>
    <m/>
    <n v="0"/>
    <n v="0"/>
    <s v="UNI240000000223"/>
    <m/>
    <m/>
    <x v="11"/>
    <x v="0"/>
    <x v="1"/>
    <x v="0"/>
    <x v="1"/>
    <x v="0"/>
    <s v="Kanal Satış"/>
    <s v="Matriks"/>
    <s v="Yurt İçi"/>
    <s v="Türkiye"/>
  </r>
  <r>
    <s v="Q1"/>
    <x v="0"/>
    <x v="1"/>
    <m/>
    <s v="MATRIKS BİLGİSAYAR SİSTEMLERİ LTD.ŞTİ"/>
    <s v="WPY.01.006"/>
    <s v="WEBPLUS DISTRIBUTION SATIS-DAGITIM YAZILIMI (Light)"/>
    <s v="Univera - Kanal"/>
    <x v="5"/>
    <x v="0"/>
    <s v="Webplus"/>
    <n v="8780.7999999999993"/>
    <m/>
    <n v="1"/>
    <m/>
    <n v="10976"/>
    <m/>
    <n v="2195.1999999999998"/>
    <m/>
    <n v="8780.7999999999993"/>
    <m/>
    <n v="0"/>
    <n v="0"/>
    <s v="UNI240000000223"/>
    <m/>
    <m/>
    <x v="11"/>
    <x v="0"/>
    <x v="1"/>
    <x v="0"/>
    <x v="1"/>
    <x v="0"/>
    <s v="Kanal Satış"/>
    <s v="Matriks"/>
    <s v="Yurt İçi"/>
    <s v="Türkiye"/>
  </r>
  <r>
    <s v="Q1"/>
    <x v="0"/>
    <x v="1"/>
    <m/>
    <s v="MATRIKS BİLGİSAYAR SİSTEMLERİ LTD.ŞTİ"/>
    <s v="WPY.02.001"/>
    <s v="WEBPLUS (Android) SATIS TEMSILCISI LISANSI"/>
    <s v="Univera - Kanal"/>
    <x v="5"/>
    <x v="0"/>
    <s v="Webplus"/>
    <n v="1144"/>
    <m/>
    <n v="3"/>
    <m/>
    <n v="4290"/>
    <m/>
    <n v="858"/>
    <m/>
    <n v="3432"/>
    <m/>
    <n v="0"/>
    <n v="0"/>
    <s v="UNI240000000223"/>
    <m/>
    <m/>
    <x v="11"/>
    <x v="0"/>
    <x v="1"/>
    <x v="0"/>
    <x v="1"/>
    <x v="0"/>
    <s v="Kanal Satış"/>
    <s v="Matriks"/>
    <s v="Yurt İçi"/>
    <s v="Türkiye"/>
  </r>
  <r>
    <s v="Q1"/>
    <x v="0"/>
    <x v="1"/>
    <m/>
    <s v="MİYA OTOMASYON VE BARKOD BILISIM SISTEMLERI SAN TİC. VE L.T.D. STI."/>
    <s v="UH.01.002"/>
    <s v="UNIDOX KONTÖR HIZMETI"/>
    <s v="Univera - Kanal"/>
    <x v="5"/>
    <x v="2"/>
    <s v="Unidox"/>
    <n v="2.95"/>
    <m/>
    <n v="2000"/>
    <m/>
    <n v="5900"/>
    <m/>
    <n v="0"/>
    <m/>
    <n v="5900"/>
    <m/>
    <n v="0"/>
    <n v="0"/>
    <s v="UNI240000000221"/>
    <m/>
    <m/>
    <x v="3"/>
    <x v="0"/>
    <x v="1"/>
    <x v="2"/>
    <x v="5"/>
    <x v="0"/>
    <s v="Kanal Satış"/>
    <s v="Miya"/>
    <s v="Yurt İçi"/>
    <s v="Türkiye"/>
  </r>
  <r>
    <s v="Q1"/>
    <x v="0"/>
    <x v="1"/>
    <m/>
    <s v="YS IÇECEK DAGITIM PERAKENDE PAZARLAMA SANAYI VE TICARET AS."/>
    <s v="UH.01.002"/>
    <s v="UNIDOX KONTÖR HIZMETI"/>
    <s v="Univera - Danone Waters"/>
    <x v="6"/>
    <x v="2"/>
    <s v="Unidox"/>
    <n v="2.25"/>
    <m/>
    <n v="10000"/>
    <m/>
    <n v="22500"/>
    <m/>
    <n v="0"/>
    <m/>
    <n v="22500"/>
    <m/>
    <n v="0"/>
    <n v="0"/>
    <s v="UNI240000000224"/>
    <m/>
    <m/>
    <x v="58"/>
    <x v="0"/>
    <x v="1"/>
    <x v="2"/>
    <x v="5"/>
    <x v="0"/>
    <s v="Kanal Satış"/>
    <s v="Saha Satış"/>
    <s v="Yurt İçi"/>
    <s v="Türkiye"/>
  </r>
  <r>
    <s v="Q1"/>
    <x v="0"/>
    <x v="1"/>
    <m/>
    <s v="TPI ARIZONA, LLC"/>
    <s v="SH.02.001"/>
    <s v="StokBar Panorama - Yazilim Bakimi Hizmeti"/>
    <s v="Univera - TPI Composite"/>
    <x v="2"/>
    <x v="4"/>
    <s v="Stokbar"/>
    <n v="401458.26"/>
    <m/>
    <n v="1"/>
    <m/>
    <n v="401458.26140700001"/>
    <m/>
    <n v="1.407E-3"/>
    <m/>
    <n v="401458.26"/>
    <m/>
    <n v="0"/>
    <n v="0"/>
    <s v="ENV240000000025"/>
    <m/>
    <m/>
    <x v="59"/>
    <x v="0"/>
    <x v="0"/>
    <x v="1"/>
    <x v="4"/>
    <x v="0"/>
    <s v="Univera Satış"/>
    <s v="Saha Satış"/>
    <s v="Yurt Dışı"/>
    <s v="ABD"/>
  </r>
  <r>
    <s v="Q1"/>
    <x v="0"/>
    <x v="2"/>
    <m/>
    <s v="BEYLERBEYI IÇECEK PAZARLAMA A.S"/>
    <s v="EY.03.001"/>
    <s v="Enroute Panorama PaaS Lisansi (Kiralama Hizmeti )"/>
    <s v="Univera - Sarper İçecek"/>
    <x v="1"/>
    <x v="0"/>
    <m/>
    <n v="1862.4"/>
    <m/>
    <n v="60"/>
    <m/>
    <n v="111744"/>
    <m/>
    <n v="0"/>
    <m/>
    <n v="111744"/>
    <m/>
    <n v="0"/>
    <n v="0"/>
    <s v="UNI240000000311"/>
    <m/>
    <m/>
    <x v="60"/>
    <x v="0"/>
    <x v="0"/>
    <x v="0"/>
    <x v="0"/>
    <x v="0"/>
    <s v="Univera Satış"/>
    <s v="Saha Satış"/>
    <s v="Yurt İçi"/>
    <s v="Türkiye"/>
  </r>
  <r>
    <s v="Q1"/>
    <x v="0"/>
    <x v="2"/>
    <m/>
    <s v="EVYAP SABUN YAG GLISERIN SAN. VE TIC.A.S."/>
    <s v="EY.06.001"/>
    <s v="EnRoute Panorama - Yazilim Gelistirme Hizmeti"/>
    <s v="Univera - Evyap"/>
    <x v="0"/>
    <x v="0"/>
    <m/>
    <n v="8181.4398148148139"/>
    <m/>
    <n v="8.64"/>
    <m/>
    <n v="95523.839999999997"/>
    <m/>
    <n v="24836.2"/>
    <m/>
    <n v="70687.64"/>
    <m/>
    <n v="0"/>
    <n v="0"/>
    <s v="UNI240000000308"/>
    <m/>
    <m/>
    <x v="50"/>
    <x v="0"/>
    <x v="1"/>
    <x v="1"/>
    <x v="9"/>
    <x v="0"/>
    <s v="Univera Satış"/>
    <s v="Saha Satış"/>
    <s v="Yurt İçi"/>
    <s v="Türkiye"/>
  </r>
  <r>
    <s v="Q1"/>
    <x v="0"/>
    <x v="2"/>
    <m/>
    <s v="EVYAP SABUN YAG GLISERIN SAN. VE TIC.A.S."/>
    <s v="EH.01.001"/>
    <s v="EnRoute Panorama - Proje Yönetim Hizmeti"/>
    <s v="Univera - Evyap"/>
    <x v="0"/>
    <x v="0"/>
    <m/>
    <n v="7636.06"/>
    <m/>
    <n v="2"/>
    <m/>
    <n v="20638"/>
    <m/>
    <n v="5365.88"/>
    <m/>
    <n v="15272.12"/>
    <m/>
    <n v="0"/>
    <n v="0"/>
    <s v="UNI240000000308"/>
    <m/>
    <m/>
    <x v="50"/>
    <x v="0"/>
    <x v="1"/>
    <x v="1"/>
    <x v="7"/>
    <x v="0"/>
    <s v="Univera Satış"/>
    <s v="Saha Satış"/>
    <s v="Yurt İçi"/>
    <s v="Türkiye"/>
  </r>
  <r>
    <s v="Q1"/>
    <x v="0"/>
    <x v="2"/>
    <m/>
    <s v="RED BULL GIDA DAGITIM VE PAZARLAMA TICARET LTD. STI"/>
    <s v="EY.02.033"/>
    <s v="EnRoute Panorama - Mobil Kullanici Lisansi (Enterprise)"/>
    <s v="Univera - Redbull"/>
    <x v="0"/>
    <x v="0"/>
    <m/>
    <n v="5103"/>
    <m/>
    <n v="1"/>
    <m/>
    <n v="5103"/>
    <m/>
    <n v="0"/>
    <m/>
    <n v="5103"/>
    <m/>
    <n v="0"/>
    <n v="0"/>
    <s v="UNI240000000294"/>
    <m/>
    <m/>
    <x v="2"/>
    <x v="0"/>
    <x v="1"/>
    <x v="0"/>
    <x v="1"/>
    <x v="0"/>
    <s v="Univera Satış"/>
    <s v="Saha Satış"/>
    <s v="Yurt İçi"/>
    <s v="Türkiye"/>
  </r>
  <r>
    <s v="Q1"/>
    <x v="0"/>
    <x v="1"/>
    <m/>
    <s v="DARDANEL DAGITIM A.S."/>
    <s v="EH.06.001"/>
    <s v="EnRoute Panorama - Hosting Hizmeti"/>
    <s v="Univera - Dardanel"/>
    <x v="2"/>
    <x v="1"/>
    <m/>
    <n v="44917.17"/>
    <m/>
    <n v="1"/>
    <m/>
    <n v="44917.17"/>
    <m/>
    <n v="0"/>
    <m/>
    <n v="44917.17"/>
    <m/>
    <n v="0"/>
    <n v="0"/>
    <s v="UNI240000000225"/>
    <m/>
    <m/>
    <x v="4"/>
    <x v="0"/>
    <x v="0"/>
    <x v="1"/>
    <x v="3"/>
    <x v="0"/>
    <s v="Univera Satış"/>
    <s v="Saha Satış"/>
    <s v="Yurt İçi"/>
    <s v="Türkiye"/>
  </r>
  <r>
    <s v="Q1"/>
    <x v="0"/>
    <x v="2"/>
    <m/>
    <s v="GÜRBÜZ KARA BOYA INS.INS. MLZ. GIDA.TIC.VE SAN.LTD.STI"/>
    <s v="EYS.01.021"/>
    <s v="EnRoute Panorama - Dafitim Kanali (Bayi/Distribütör/Sube) Lisansi Standart"/>
    <s v="Univera - Marshall"/>
    <x v="0"/>
    <x v="0"/>
    <m/>
    <n v="20520"/>
    <m/>
    <n v="1"/>
    <m/>
    <n v="25650"/>
    <m/>
    <n v="5130"/>
    <m/>
    <n v="20520"/>
    <m/>
    <n v="0"/>
    <n v="0"/>
    <s v="UNI240000000305"/>
    <m/>
    <m/>
    <x v="61"/>
    <x v="0"/>
    <x v="1"/>
    <x v="0"/>
    <x v="1"/>
    <x v="0"/>
    <s v="Univera Satış"/>
    <s v="Saha Satış"/>
    <s v="Yurt İçi"/>
    <s v="Türkiye"/>
  </r>
  <r>
    <s v="Q1"/>
    <x v="0"/>
    <x v="1"/>
    <m/>
    <s v="NUROL MAKINA VE SANAYI A.S."/>
    <s v="CDH.02.001"/>
    <s v="Calldesk Panorama Yazilim Bakimi Hizmeti "/>
    <s v="Univera - Nurol Makina"/>
    <x v="2"/>
    <x v="5"/>
    <m/>
    <n v="184938.14"/>
    <m/>
    <n v="1"/>
    <m/>
    <n v="184938.14"/>
    <m/>
    <n v="0"/>
    <m/>
    <n v="184938.14"/>
    <m/>
    <n v="0"/>
    <n v="0"/>
    <s v="UNI240000000222"/>
    <m/>
    <m/>
    <x v="62"/>
    <x v="0"/>
    <x v="0"/>
    <x v="1"/>
    <x v="4"/>
    <x v="0"/>
    <s v="Univera Satış"/>
    <s v="Saha Satış"/>
    <s v="Yurt İçi"/>
    <s v="Türkiye"/>
  </r>
  <r>
    <s v="Q1"/>
    <x v="0"/>
    <x v="1"/>
    <m/>
    <s v="NUROL MAKINA VE SANAYI A.S."/>
    <s v="CDH.03.001"/>
    <s v="Calldesk Panorama Destek Hizmeti (Çafri Merkezi) "/>
    <s v="Univera - Nurol Makina"/>
    <x v="2"/>
    <x v="5"/>
    <m/>
    <n v="4362.54"/>
    <m/>
    <n v="14"/>
    <m/>
    <n v="61075.56"/>
    <m/>
    <n v="0"/>
    <m/>
    <n v="61075.56"/>
    <m/>
    <n v="0"/>
    <n v="0"/>
    <s v="UNI240000000222"/>
    <m/>
    <m/>
    <x v="62"/>
    <x v="0"/>
    <x v="0"/>
    <x v="1"/>
    <x v="8"/>
    <x v="0"/>
    <s v="Univera Satış"/>
    <s v="Saha Satış"/>
    <s v="Yurt İçi"/>
    <s v="Türkiye"/>
  </r>
  <r>
    <s v="Q1"/>
    <x v="0"/>
    <x v="1"/>
    <m/>
    <s v="NUROL MAKINA VE SANAYI A.S."/>
    <s v="CDH.03.001"/>
    <s v="Calldesk Panorama Destek Hizmeti (Çafri Merkezi) "/>
    <s v="Univera - Nurol Makina"/>
    <x v="2"/>
    <x v="5"/>
    <m/>
    <n v="3999"/>
    <m/>
    <n v="1"/>
    <m/>
    <n v="3999"/>
    <m/>
    <n v="0"/>
    <m/>
    <n v="3999"/>
    <m/>
    <n v="0"/>
    <n v="0"/>
    <s v="UNI240000000222"/>
    <m/>
    <m/>
    <x v="62"/>
    <x v="0"/>
    <x v="0"/>
    <x v="1"/>
    <x v="8"/>
    <x v="0"/>
    <s v="Univera Satış"/>
    <s v="Saha Satış"/>
    <s v="Yurt İçi"/>
    <s v="Türkiye"/>
  </r>
  <r>
    <s v="Q1"/>
    <x v="0"/>
    <x v="1"/>
    <m/>
    <s v="MİYA OTOMASYON VE BARKOD BILISIM SISTEMLERI SAN TİC. VE L.T.D. STI."/>
    <s v="UH.01.002"/>
    <s v="UNIDOX KONTÖR HIZMETI"/>
    <s v="Univera - Kanal"/>
    <x v="5"/>
    <x v="2"/>
    <s v="Unidox"/>
    <n v="0.56200000000000006"/>
    <m/>
    <n v="100000"/>
    <m/>
    <n v="56200"/>
    <m/>
    <n v="0"/>
    <m/>
    <n v="56200"/>
    <m/>
    <n v="0"/>
    <n v="0"/>
    <s v="UNI240000000235"/>
    <m/>
    <m/>
    <x v="3"/>
    <x v="0"/>
    <x v="1"/>
    <x v="2"/>
    <x v="5"/>
    <x v="0"/>
    <s v="Kanal Satış"/>
    <s v="Miya"/>
    <s v="Yurt İçi"/>
    <s v="Türkiye"/>
  </r>
  <r>
    <s v="Q1"/>
    <x v="0"/>
    <x v="1"/>
    <m/>
    <s v="SEÇKIN GROUP GIDA SANAYI TICARET LIMITED SIRKET"/>
    <s v="UH.01.002"/>
    <s v="UNIDOX KONTÖR HIZMETI"/>
    <s v="Univera - Nestle Retail"/>
    <x v="6"/>
    <x v="2"/>
    <s v="Unidox"/>
    <n v="2.6"/>
    <m/>
    <n v="5000"/>
    <m/>
    <n v="13000"/>
    <m/>
    <n v="0"/>
    <m/>
    <n v="13000"/>
    <m/>
    <n v="0"/>
    <n v="0"/>
    <s v="ENV240000000027"/>
    <m/>
    <m/>
    <x v="12"/>
    <x v="0"/>
    <x v="1"/>
    <x v="2"/>
    <x v="5"/>
    <x v="1"/>
    <s v="Kanal Satış"/>
    <s v="Saha Satış"/>
    <s v="Yurt İçi"/>
    <s v="Türkiye"/>
  </r>
  <r>
    <s v="Q1"/>
    <x v="0"/>
    <x v="1"/>
    <m/>
    <s v="SUNAOGLU GIDA TARIM HAYV. PAZ. SAN. INS. SAN. TIC. LTD. STI."/>
    <s v="UH.01.002"/>
    <s v="UNIDOX KONTÖR HIZMETI"/>
    <s v="Univera - Kebir Süt"/>
    <x v="6"/>
    <x v="2"/>
    <s v="Unidox"/>
    <n v="1.4"/>
    <m/>
    <n v="25000"/>
    <m/>
    <n v="35000"/>
    <m/>
    <n v="0"/>
    <m/>
    <n v="35000"/>
    <m/>
    <n v="0"/>
    <n v="0"/>
    <s v="UNI240000000232"/>
    <m/>
    <m/>
    <x v="63"/>
    <x v="0"/>
    <x v="1"/>
    <x v="2"/>
    <x v="5"/>
    <x v="0"/>
    <s v="Kanal Satış"/>
    <s v="Saha Satış"/>
    <s v="Yurt İçi"/>
    <s v="Türkiye"/>
  </r>
  <r>
    <s v="Q1"/>
    <x v="0"/>
    <x v="1"/>
    <m/>
    <s v="BALAKAN DAGITIM GIDA PETROL TASIMACILIK IÇECEK TURIZM SAN TIC.AS."/>
    <s v="UH.01.002"/>
    <s v="UNIDOX KONTÖR HIZMETI"/>
    <s v="Univera - Uludağ İçecek"/>
    <x v="6"/>
    <x v="2"/>
    <s v="Unidox"/>
    <n v="1.8332999999999999"/>
    <m/>
    <n v="10000"/>
    <m/>
    <n v="18333"/>
    <m/>
    <n v="0"/>
    <m/>
    <n v="18333"/>
    <m/>
    <n v="0"/>
    <n v="0"/>
    <s v="UNI240000000228"/>
    <m/>
    <m/>
    <x v="21"/>
    <x v="0"/>
    <x v="1"/>
    <x v="2"/>
    <x v="5"/>
    <x v="0"/>
    <s v="Univera Satış"/>
    <s v="Saha Satış"/>
    <s v="Yurt İçi"/>
    <s v="Türkiye"/>
  </r>
  <r>
    <s v="Q1"/>
    <x v="0"/>
    <x v="1"/>
    <m/>
    <s v="KOÇAK TÜTÜN GIDA PAZARLAMA-KÜRSAT KOÇAK"/>
    <s v="UH.01.002"/>
    <s v="UNIDOX KONTÖR HIZMETI"/>
    <s v="Univera - Imperial Tobacco"/>
    <x v="6"/>
    <x v="2"/>
    <s v="Unidox"/>
    <n v="1.5666"/>
    <m/>
    <n v="25000"/>
    <m/>
    <n v="39165"/>
    <m/>
    <n v="0"/>
    <m/>
    <n v="39165"/>
    <m/>
    <n v="0"/>
    <n v="0"/>
    <s v="UNI240000000231"/>
    <m/>
    <m/>
    <x v="49"/>
    <x v="0"/>
    <x v="1"/>
    <x v="2"/>
    <x v="5"/>
    <x v="0"/>
    <s v="Univera Satış"/>
    <s v="Saha Satış"/>
    <s v="Yurt İçi"/>
    <s v="Türkiye"/>
  </r>
  <r>
    <s v="Q1"/>
    <x v="0"/>
    <x v="1"/>
    <m/>
    <s v="PANASONIC ELEKTRIC WORKS ELEKTRIK SAN.VE TIC. A.S."/>
    <s v="SH.03.002"/>
    <s v="StokBar Panorama - Uzman Destek Hizmeti"/>
    <s v="Univera - Panasonic"/>
    <x v="0"/>
    <x v="4"/>
    <s v="Stokbar"/>
    <n v="97500"/>
    <m/>
    <n v="6"/>
    <m/>
    <n v="585000"/>
    <m/>
    <n v="0"/>
    <m/>
    <n v="585000"/>
    <m/>
    <n v="0"/>
    <n v="0"/>
    <s v="UNI240000000246"/>
    <m/>
    <m/>
    <x v="35"/>
    <x v="0"/>
    <x v="0"/>
    <x v="1"/>
    <x v="3"/>
    <x v="0"/>
    <s v="Univera Satış"/>
    <s v="Saha Satış"/>
    <s v="Yurt İçi"/>
    <s v="Türkiye"/>
  </r>
  <r>
    <s v="Q1"/>
    <x v="0"/>
    <x v="1"/>
    <m/>
    <s v="PANASONIC ELEKTRIC WORKS ELEKTRIK SAN.VE TIC. A.S."/>
    <s v="SH.03.002"/>
    <s v="StokBar Panorama - Uzman Destek Hizmeti"/>
    <s v="Univera - Panasonic"/>
    <x v="0"/>
    <x v="4"/>
    <s v="Stokbar"/>
    <n v="97500"/>
    <m/>
    <n v="-1"/>
    <m/>
    <n v="0"/>
    <m/>
    <n v="0"/>
    <m/>
    <n v="-97500"/>
    <m/>
    <n v="1"/>
    <n v="97500"/>
    <s v="PLK202400000054"/>
    <m/>
    <m/>
    <x v="35"/>
    <x v="0"/>
    <x v="0"/>
    <x v="1"/>
    <x v="3"/>
    <x v="0"/>
    <s v="Univera Satış"/>
    <s v="Saha Satış"/>
    <s v="Yurt İçi"/>
    <s v="Türkiye"/>
  </r>
  <r>
    <s v="Q1"/>
    <x v="0"/>
    <x v="1"/>
    <m/>
    <s v="PANASONIC ELEKTRIC WORKS ELEKTRIK SAN.VE TIC. A.S."/>
    <s v="SH.03.002"/>
    <s v="StokBar Panorama - Uzman Destek Hizmeti"/>
    <s v="Univera - Panasonic"/>
    <x v="0"/>
    <x v="4"/>
    <s v="Stokbar"/>
    <n v="97500"/>
    <m/>
    <n v="-6"/>
    <m/>
    <n v="0"/>
    <m/>
    <n v="0"/>
    <m/>
    <n v="-585000"/>
    <m/>
    <n v="6"/>
    <n v="585000"/>
    <s v="PLK202400000055"/>
    <m/>
    <m/>
    <x v="35"/>
    <x v="0"/>
    <x v="0"/>
    <x v="1"/>
    <x v="3"/>
    <x v="0"/>
    <s v="Univera Satış"/>
    <s v="Saha Satış"/>
    <s v="Yurt İçi"/>
    <s v="Türkiye"/>
  </r>
  <r>
    <s v="Q1"/>
    <x v="0"/>
    <x v="1"/>
    <m/>
    <s v="EFES VITANTA MOLDOVA BREWERY S.A"/>
    <s v="QH.02.001"/>
    <s v="Quest Panorama - Yazilim Bakimi, Yasatma ve Merkezi Destek Hizmeti"/>
    <s v="Univera - Efes Moldova"/>
    <x v="2"/>
    <x v="3"/>
    <m/>
    <n v="11723.46"/>
    <m/>
    <n v="1"/>
    <m/>
    <n v="11723.460644000001"/>
    <m/>
    <n v="6.4400000000000004E-4"/>
    <m/>
    <n v="11723.46"/>
    <m/>
    <n v="0"/>
    <n v="0"/>
    <s v="ENV240000000028"/>
    <m/>
    <m/>
    <x v="20"/>
    <x v="0"/>
    <x v="0"/>
    <x v="1"/>
    <x v="4"/>
    <x v="0"/>
    <s v="Univera Satış"/>
    <s v="Saha Satış"/>
    <s v="Yurt Dışı"/>
    <s v="Moldova"/>
  </r>
  <r>
    <s v="Q1"/>
    <x v="0"/>
    <x v="2"/>
    <m/>
    <s v="Eczacibasi Tüketim Ürünleri San. Tic. A.S."/>
    <s v="EY.04.012"/>
    <s v="EnRoute Panorama E-Dönüsüm  Modül Lisansi (Enterprise)"/>
    <s v="Univera - Eczacıbaşı Girişim"/>
    <x v="0"/>
    <x v="0"/>
    <m/>
    <n v="15591.75"/>
    <m/>
    <n v="2"/>
    <m/>
    <n v="31183.5"/>
    <m/>
    <n v="0"/>
    <m/>
    <n v="31183.5"/>
    <m/>
    <n v="0"/>
    <n v="0"/>
    <s v="UNI240000000312"/>
    <m/>
    <m/>
    <x v="54"/>
    <x v="0"/>
    <x v="1"/>
    <x v="0"/>
    <x v="1"/>
    <x v="0"/>
    <s v="Univera Satış"/>
    <s v="Saha Satış"/>
    <s v="Yurt İçi"/>
    <s v="Türkiye"/>
  </r>
  <r>
    <s v="Q1"/>
    <x v="0"/>
    <x v="2"/>
    <m/>
    <s v="GLAXOSMITHKLINE TUKETICI SAGLIGI ANONIM SIRKETI"/>
    <s v="EH.02.001"/>
    <s v="EnRoute Panorama - Yazilim Bakimi, Yasatma ve Merkezi Destek Hizmeti"/>
    <s v="Univera - GSK"/>
    <x v="2"/>
    <x v="0"/>
    <m/>
    <n v="78162.52"/>
    <m/>
    <n v="1"/>
    <m/>
    <n v="78162.52"/>
    <m/>
    <n v="0"/>
    <m/>
    <n v="78162.52"/>
    <m/>
    <n v="0"/>
    <n v="0"/>
    <s v="UNI240000000315"/>
    <m/>
    <m/>
    <x v="64"/>
    <x v="0"/>
    <x v="0"/>
    <x v="1"/>
    <x v="4"/>
    <x v="0"/>
    <s v="Univera Satış"/>
    <s v="Saha Satış"/>
    <s v="Yurt İçi"/>
    <s v="Türkiye"/>
  </r>
  <r>
    <s v="Q1"/>
    <x v="0"/>
    <x v="2"/>
    <m/>
    <s v="Eczacibasi Tüketim Ürünleri San. Tic. A.S."/>
    <s v="EH.03.006"/>
    <s v="EnRoute Panorama - Uzaktan Kurulum ve Efitim Hizmeti"/>
    <s v="Univera - Eczacıbaşı Girişim"/>
    <x v="0"/>
    <x v="0"/>
    <m/>
    <n v="4110.75"/>
    <m/>
    <n v="3"/>
    <m/>
    <n v="12332.25"/>
    <m/>
    <n v="0"/>
    <m/>
    <n v="12332.25"/>
    <m/>
    <n v="0"/>
    <n v="0"/>
    <s v="UNI240000000312"/>
    <m/>
    <m/>
    <x v="54"/>
    <x v="0"/>
    <x v="1"/>
    <x v="1"/>
    <x v="6"/>
    <x v="0"/>
    <s v="Univera Satış"/>
    <s v="Saha Satış"/>
    <s v="Yurt İçi"/>
    <s v="Türkiye"/>
  </r>
  <r>
    <s v="Q1"/>
    <x v="0"/>
    <x v="2"/>
    <m/>
    <s v="BEYLERBEYI IÇECEK PAZARLAMA A.S"/>
    <s v="EH.01.001"/>
    <s v="EnRoute Panorama - Proje Yönetim Hizmeti"/>
    <s v="Univera - Sarper İçecek"/>
    <x v="1"/>
    <x v="0"/>
    <m/>
    <n v="4252.25"/>
    <m/>
    <n v="15"/>
    <m/>
    <n v="63783.75"/>
    <m/>
    <n v="0"/>
    <m/>
    <n v="63783.75"/>
    <m/>
    <n v="0"/>
    <n v="0"/>
    <s v="UNI240000000311"/>
    <m/>
    <m/>
    <x v="60"/>
    <x v="0"/>
    <x v="1"/>
    <x v="1"/>
    <x v="7"/>
    <x v="0"/>
    <s v="Univera Satış"/>
    <s v="Saha Satış"/>
    <s v="Yurt İçi"/>
    <s v="Türkiye"/>
  </r>
  <r>
    <s v="Q1"/>
    <x v="0"/>
    <x v="1"/>
    <m/>
    <s v="MİYA OTOMASYON VE BARKOD BILISIM SISTEMLERI SAN TİC. VE L.T.D. STI."/>
    <s v="EH.06.001"/>
    <s v="EnRoute Panorama - Hosting Hizmeti"/>
    <s v="Univera - Kanal"/>
    <x v="5"/>
    <x v="1"/>
    <m/>
    <n v="5890.61"/>
    <m/>
    <n v="1"/>
    <m/>
    <n v="5890.61"/>
    <m/>
    <n v="0"/>
    <m/>
    <n v="5890.61"/>
    <m/>
    <n v="0"/>
    <n v="0"/>
    <s v="UNI240000000236"/>
    <m/>
    <m/>
    <x v="3"/>
    <x v="0"/>
    <x v="0"/>
    <x v="1"/>
    <x v="3"/>
    <x v="0"/>
    <s v="Kanal Satış"/>
    <s v="Miya"/>
    <s v="Yurt İçi"/>
    <s v="Türkiye"/>
  </r>
  <r>
    <s v="Q1"/>
    <x v="0"/>
    <x v="1"/>
    <m/>
    <s v="MİYA OTOMASYON VE BARKOD BILISIM SISTEMLERI SAN TİC. VE L.T.D. STI."/>
    <s v="EH.06.001"/>
    <s v="EnRoute Panorama - Hosting Hizmeti"/>
    <s v="Univera - Kanal"/>
    <x v="5"/>
    <x v="1"/>
    <m/>
    <n v="1850.49"/>
    <m/>
    <n v="1"/>
    <m/>
    <n v="1850.49"/>
    <m/>
    <n v="0"/>
    <m/>
    <n v="1850.49"/>
    <m/>
    <n v="0"/>
    <n v="0"/>
    <s v="UNI240000000236"/>
    <m/>
    <m/>
    <x v="3"/>
    <x v="0"/>
    <x v="0"/>
    <x v="1"/>
    <x v="3"/>
    <x v="0"/>
    <s v="Kanal Satış"/>
    <s v="Miya"/>
    <s v="Yurt İçi"/>
    <s v="Türkiye"/>
  </r>
  <r>
    <s v="Q1"/>
    <x v="0"/>
    <x v="1"/>
    <m/>
    <s v="MİYA OTOMASYON VE BARKOD BILISIM SISTEMLERI SAN TİC. VE L.T.D. STI."/>
    <s v="EH.06.001"/>
    <s v="EnRoute Panorama - Hosting Hizmeti"/>
    <s v="Univera - Kanal"/>
    <x v="5"/>
    <x v="1"/>
    <m/>
    <n v="1850.49"/>
    <m/>
    <n v="1"/>
    <m/>
    <n v="1850.49"/>
    <m/>
    <n v="0"/>
    <m/>
    <n v="1850.49"/>
    <m/>
    <n v="0"/>
    <n v="0"/>
    <s v="UNI240000000236"/>
    <m/>
    <m/>
    <x v="3"/>
    <x v="0"/>
    <x v="0"/>
    <x v="1"/>
    <x v="3"/>
    <x v="0"/>
    <s v="Kanal Satış"/>
    <s v="Miya"/>
    <s v="Yurt İçi"/>
    <s v="Türkiye"/>
  </r>
  <r>
    <s v="Q1"/>
    <x v="0"/>
    <x v="1"/>
    <m/>
    <s v="MİYA OTOMASYON VE BARKOD BILISIM SISTEMLERI SAN TİC. VE L.T.D. STI."/>
    <s v="EH.06.001"/>
    <s v="EnRoute Panorama - Hosting Hizmeti"/>
    <s v="Univera - Kanal"/>
    <x v="5"/>
    <x v="1"/>
    <m/>
    <n v="1850"/>
    <m/>
    <n v="1"/>
    <m/>
    <n v="1850"/>
    <m/>
    <n v="0"/>
    <m/>
    <n v="1850"/>
    <m/>
    <n v="0"/>
    <n v="0"/>
    <s v="UNI240000000236"/>
    <m/>
    <m/>
    <x v="3"/>
    <x v="0"/>
    <x v="0"/>
    <x v="1"/>
    <x v="3"/>
    <x v="0"/>
    <s v="Kanal Satış"/>
    <s v="Miya"/>
    <s v="Yurt İçi"/>
    <s v="Türkiye"/>
  </r>
  <r>
    <s v="Q1"/>
    <x v="0"/>
    <x v="1"/>
    <m/>
    <s v="MİYA OTOMASYON VE BARKOD BILISIM SISTEMLERI SAN TİC. VE L.T.D. STI."/>
    <s v="EH.06.001"/>
    <s v="EnRoute Panorama - Hosting Hizmeti"/>
    <s v="Univera - Kanal"/>
    <x v="5"/>
    <x v="1"/>
    <m/>
    <n v="1849"/>
    <m/>
    <n v="1"/>
    <m/>
    <n v="1849"/>
    <m/>
    <n v="0"/>
    <m/>
    <n v="1849"/>
    <m/>
    <n v="0"/>
    <n v="0"/>
    <s v="UNI240000000236"/>
    <m/>
    <m/>
    <x v="31"/>
    <x v="0"/>
    <x v="0"/>
    <x v="1"/>
    <x v="3"/>
    <x v="0"/>
    <s v="Kanal Satış"/>
    <s v="Polaris"/>
    <s v="Yurt İçi"/>
    <s v="Türkiye"/>
  </r>
  <r>
    <s v="Q1"/>
    <x v="0"/>
    <x v="2"/>
    <m/>
    <s v="GLAXOSMITHKLINE TUKETICI SAGLIGI ANONIM SIRKETI"/>
    <s v="EH.03.001"/>
    <s v="EnRoute Panorama - Çafri Merkezi Hizmeti  (MSD)"/>
    <s v="Univera - GSK"/>
    <x v="2"/>
    <x v="0"/>
    <m/>
    <n v="10827.29"/>
    <m/>
    <n v="22"/>
    <m/>
    <n v="238200.38"/>
    <m/>
    <n v="0"/>
    <m/>
    <n v="238200.38"/>
    <m/>
    <n v="0"/>
    <n v="0"/>
    <s v="UNI240000000315"/>
    <m/>
    <m/>
    <x v="64"/>
    <x v="0"/>
    <x v="0"/>
    <x v="1"/>
    <x v="8"/>
    <x v="0"/>
    <s v="Univera Satış"/>
    <s v="Saha Satış"/>
    <s v="Yurt İçi"/>
    <s v="Türkiye"/>
  </r>
  <r>
    <s v="Q1"/>
    <x v="0"/>
    <x v="2"/>
    <m/>
    <s v="TAVUK DÜNYASI GIDA SANAYI VE TICARET A.S."/>
    <s v="SH.01.001"/>
    <s v="StokBar Panorama - Proje Yönetim Hizmeti"/>
    <s v="Univera - Tavuk Dünyası"/>
    <x v="1"/>
    <x v="4"/>
    <s v="Stokbar"/>
    <n v="5233.5249999999996"/>
    <m/>
    <n v="2"/>
    <m/>
    <n v="15876"/>
    <m/>
    <n v="5408.95"/>
    <m/>
    <n v="10467.049999999999"/>
    <m/>
    <n v="0"/>
    <n v="0"/>
    <s v="UNI240000000247"/>
    <m/>
    <m/>
    <x v="23"/>
    <x v="0"/>
    <x v="1"/>
    <x v="1"/>
    <x v="7"/>
    <x v="0"/>
    <s v="Univera Satış"/>
    <s v="Saha Satış"/>
    <s v="Yurt İçi"/>
    <s v="Türkiye"/>
  </r>
  <r>
    <s v="Q1"/>
    <x v="0"/>
    <x v="2"/>
    <m/>
    <s v="LOREAL TÜRKIYE SAN VE TIC. A.S."/>
    <s v="QY.02.013"/>
    <s v="QUEST PANORAMA IOS MOBILE LISANSI (50-150 Kullanici)"/>
    <s v="Univera - Loreal Lux"/>
    <x v="7"/>
    <x v="3"/>
    <m/>
    <n v="4761.386428571429"/>
    <m/>
    <n v="42"/>
    <m/>
    <n v="307658.82"/>
    <m/>
    <n v="107680.59"/>
    <m/>
    <n v="199978.23"/>
    <m/>
    <n v="0"/>
    <n v="0"/>
    <s v="UNI240000000248"/>
    <m/>
    <m/>
    <x v="65"/>
    <x v="0"/>
    <x v="1"/>
    <x v="0"/>
    <x v="1"/>
    <x v="0"/>
    <s v="Univera Satış"/>
    <s v="Saha Satış"/>
    <s v="Yurt İçi"/>
    <s v="Türkiye"/>
  </r>
  <r>
    <s v="Q1"/>
    <x v="0"/>
    <x v="2"/>
    <m/>
    <s v="JT INTERNATIONAL SA"/>
    <s v="QH.02.001"/>
    <s v="Quest Panorama - Yazilim Bakimi, Yasatma ve Merkezi Destek Hizmeti"/>
    <s v="Univera - JTI İran"/>
    <x v="2"/>
    <x v="3"/>
    <m/>
    <n v="59559.7"/>
    <m/>
    <n v="1"/>
    <m/>
    <n v="59559.703346000002"/>
    <m/>
    <n v="3.346E-3"/>
    <m/>
    <n v="59559.7"/>
    <m/>
    <n v="0"/>
    <n v="0"/>
    <s v="ENV240000000029"/>
    <m/>
    <m/>
    <x v="18"/>
    <x v="0"/>
    <x v="0"/>
    <x v="1"/>
    <x v="4"/>
    <x v="1"/>
    <s v="Univera Satış"/>
    <s v="Saha Satış"/>
    <s v="Yurt İçi"/>
    <s v="Türkiye"/>
  </r>
  <r>
    <s v="Q1"/>
    <x v="0"/>
    <x v="2"/>
    <m/>
    <s v="LOREAL TÜRKIYE SAN VE TIC. A.S."/>
    <s v="QY.01.001"/>
    <s v="Quest Panorama - Veri Toplama &amp; Mobil Ekip Yönetimi Çözüm Lisansi (Enterprise)"/>
    <s v="Univera - Loreal Lux"/>
    <x v="7"/>
    <x v="3"/>
    <m/>
    <n v="200479.3"/>
    <m/>
    <n v="1"/>
    <m/>
    <n v="308429.7"/>
    <m/>
    <n v="107950.39999999999"/>
    <m/>
    <n v="200479.3"/>
    <m/>
    <n v="0"/>
    <n v="0"/>
    <s v="UNI240000000248"/>
    <m/>
    <m/>
    <x v="65"/>
    <x v="0"/>
    <x v="1"/>
    <x v="0"/>
    <x v="1"/>
    <x v="0"/>
    <s v="Univera Satış"/>
    <s v="Saha Satış"/>
    <s v="Yurt İçi"/>
    <s v="Türkiye"/>
  </r>
  <r>
    <s v="Q1"/>
    <x v="0"/>
    <x v="2"/>
    <m/>
    <s v="ENERJISA ENERJI ÜRETIM A.S."/>
    <s v="QH.08.001"/>
    <s v="Quest Panorama - Hosting Hizmeti"/>
    <s v="Univera - Enerjisa"/>
    <x v="2"/>
    <x v="1"/>
    <m/>
    <n v="21028.59"/>
    <m/>
    <n v="1"/>
    <m/>
    <n v="21028.591035000001"/>
    <m/>
    <n v="1.0349999999999999E-3"/>
    <m/>
    <n v="21028.59"/>
    <m/>
    <n v="0"/>
    <n v="0"/>
    <s v="UNI240000000251"/>
    <m/>
    <m/>
    <x v="39"/>
    <x v="0"/>
    <x v="0"/>
    <x v="1"/>
    <x v="3"/>
    <x v="0"/>
    <s v="Univera Satış"/>
    <s v="Saha Satış"/>
    <s v="Yurt İçi"/>
    <s v="Türkiye"/>
  </r>
  <r>
    <s v="Q1"/>
    <x v="0"/>
    <x v="2"/>
    <m/>
    <s v="FHP EV IÇI KULLANIM ARAÇLARI SAN VE TIC . A.S"/>
    <s v="QH.08.001"/>
    <s v="Quest Panorama - Hosting Hizmeti"/>
    <s v="Univera - Vileda"/>
    <x v="2"/>
    <x v="1"/>
    <m/>
    <n v="12306.87"/>
    <m/>
    <n v="1"/>
    <m/>
    <n v="12306.868575"/>
    <m/>
    <n v="-1.4250000000000001E-3"/>
    <m/>
    <n v="12306.87"/>
    <m/>
    <n v="0"/>
    <n v="0"/>
    <s v="UNI240000000257"/>
    <m/>
    <m/>
    <x v="45"/>
    <x v="0"/>
    <x v="0"/>
    <x v="1"/>
    <x v="3"/>
    <x v="0"/>
    <s v="Univera Satış"/>
    <s v="Saha Satış"/>
    <s v="Yurt İçi"/>
    <s v="Türkiye"/>
  </r>
  <r>
    <s v="Q1"/>
    <x v="0"/>
    <x v="2"/>
    <m/>
    <s v="JT INTERNATIONAL SA"/>
    <s v="QH.08.001"/>
    <s v="Quest Panorama - Hosting Hizmeti"/>
    <s v="Univera - JTI İran"/>
    <x v="4"/>
    <x v="1"/>
    <m/>
    <n v="122699.23"/>
    <m/>
    <n v="1"/>
    <m/>
    <n v="122699.2338"/>
    <m/>
    <n v="3.8E-3"/>
    <m/>
    <n v="122699.23"/>
    <m/>
    <n v="0"/>
    <n v="0"/>
    <s v="ENV240000000030"/>
    <m/>
    <m/>
    <x v="18"/>
    <x v="0"/>
    <x v="0"/>
    <x v="1"/>
    <x v="3"/>
    <x v="1"/>
    <s v="Univera Satış"/>
    <s v="Saha Satış"/>
    <s v="Yurt İçi"/>
    <s v="Türkiye"/>
  </r>
  <r>
    <s v="Q1"/>
    <x v="0"/>
    <x v="2"/>
    <m/>
    <s v="JT INTERNATIONAL SA"/>
    <s v="QH.08.001"/>
    <s v="Quest Panorama - Hosting Hizmeti"/>
    <s v="Univera - JTI İran"/>
    <x v="4"/>
    <x v="1"/>
    <m/>
    <n v="18301.71"/>
    <m/>
    <n v="1"/>
    <m/>
    <n v="18301.705399999999"/>
    <m/>
    <n v="-4.5999999999999999E-3"/>
    <m/>
    <n v="18301.71"/>
    <m/>
    <n v="0"/>
    <n v="0"/>
    <s v="ENV240000000030"/>
    <m/>
    <m/>
    <x v="18"/>
    <x v="0"/>
    <x v="0"/>
    <x v="1"/>
    <x v="3"/>
    <x v="1"/>
    <s v="Univera Satış"/>
    <s v="Saha Satış"/>
    <s v="Yurt İçi"/>
    <s v="Türkiye"/>
  </r>
  <r>
    <s v="Q1"/>
    <x v="0"/>
    <x v="2"/>
    <m/>
    <s v="GLAXOSMITHKLINE TUKETICI SAGLIGI ANONIM SIRKETI"/>
    <s v="EH.02.004"/>
    <s v="Enroute Panorama FundManager Module - Fon ve Bütçe Yönetimi Yazilim Bakimi Hizmeti "/>
    <s v="Univera - GSK"/>
    <x v="2"/>
    <x v="0"/>
    <m/>
    <n v="22426.27"/>
    <m/>
    <n v="1"/>
    <m/>
    <n v="22426.27"/>
    <m/>
    <n v="0"/>
    <m/>
    <n v="22426.27"/>
    <m/>
    <n v="0"/>
    <n v="0"/>
    <s v="UNI240000000315"/>
    <m/>
    <m/>
    <x v="64"/>
    <x v="0"/>
    <x v="0"/>
    <x v="1"/>
    <x v="4"/>
    <x v="0"/>
    <s v="Univera Satış"/>
    <s v="Saha Satış"/>
    <s v="Yurt İçi"/>
    <s v="Türkiye"/>
  </r>
  <r>
    <s v="Q1"/>
    <x v="0"/>
    <x v="2"/>
    <m/>
    <s v="LEVENT KIMYA SAN. VE TIC. A.S."/>
    <s v="EY.06.001"/>
    <s v="EnRoute Panorama - Yazilim Gelistirme Hizmeti"/>
    <s v="Univera - Levent Kimya"/>
    <x v="7"/>
    <x v="0"/>
    <m/>
    <n v="11098.367999999999"/>
    <m/>
    <n v="5"/>
    <m/>
    <n v="61657.599999999999"/>
    <m/>
    <n v="6165.76"/>
    <m/>
    <n v="55491.839999999997"/>
    <m/>
    <n v="0"/>
    <n v="0"/>
    <s v="UNI240000000330"/>
    <m/>
    <m/>
    <x v="52"/>
    <x v="0"/>
    <x v="1"/>
    <x v="1"/>
    <x v="9"/>
    <x v="0"/>
    <s v="Univera Satış"/>
    <s v="Saha Satış"/>
    <s v="Yurt İçi"/>
    <s v="Türkiye"/>
  </r>
  <r>
    <s v="Q1"/>
    <x v="0"/>
    <x v="2"/>
    <m/>
    <s v="DOGADAN GIDA ÜRÜNLERI SANAYI VE PAZARLAMA A.S."/>
    <s v="EH.02.001"/>
    <s v="EnRoute Panorama - Yazilim Bakimi, Yasatma ve Merkezi Destek Hizmeti"/>
    <s v="Univera - Doğadan"/>
    <x v="2"/>
    <x v="0"/>
    <m/>
    <n v="76084.350000000006"/>
    <m/>
    <n v="1"/>
    <m/>
    <n v="76084.350000000006"/>
    <m/>
    <n v="0"/>
    <m/>
    <n v="76084.350000000006"/>
    <m/>
    <n v="0"/>
    <n v="0"/>
    <s v="UNI240000000324"/>
    <m/>
    <m/>
    <x v="66"/>
    <x v="0"/>
    <x v="0"/>
    <x v="1"/>
    <x v="4"/>
    <x v="0"/>
    <s v="Univera Satış"/>
    <s v="Saha Satış"/>
    <s v="Yurt İçi"/>
    <s v="Türkiye"/>
  </r>
  <r>
    <s v="Q1"/>
    <x v="0"/>
    <x v="2"/>
    <m/>
    <s v="LEVENT KIMYA SAN. VE TIC. A.S."/>
    <s v="EH.01.003"/>
    <s v="EnRoute Panorama - Kurulum ve Efitim Hizmeti"/>
    <s v="Univera - Levent Kimya"/>
    <x v="7"/>
    <x v="0"/>
    <m/>
    <n v="8459.02"/>
    <m/>
    <n v="1"/>
    <m/>
    <n v="9398.91"/>
    <m/>
    <n v="939.89"/>
    <m/>
    <n v="8459.02"/>
    <m/>
    <n v="0"/>
    <n v="0"/>
    <s v="UNI240000000330"/>
    <m/>
    <m/>
    <x v="52"/>
    <x v="0"/>
    <x v="1"/>
    <x v="1"/>
    <x v="6"/>
    <x v="0"/>
    <s v="Univera Satış"/>
    <s v="Saha Satış"/>
    <s v="Yurt İçi"/>
    <s v="Türkiye"/>
  </r>
  <r>
    <s v="Q1"/>
    <x v="0"/>
    <x v="2"/>
    <m/>
    <s v="DARDANEL DAGITIM A.S."/>
    <s v="EH.06.001"/>
    <s v="EnRoute Panorama - Hosting Hizmeti"/>
    <s v="Univera - Dardanel"/>
    <x v="2"/>
    <x v="1"/>
    <m/>
    <n v="44917.17"/>
    <m/>
    <n v="1"/>
    <m/>
    <n v="44917.17"/>
    <m/>
    <n v="0"/>
    <m/>
    <n v="44917.17"/>
    <m/>
    <n v="0"/>
    <n v="0"/>
    <s v="UNI240000000253"/>
    <m/>
    <m/>
    <x v="4"/>
    <x v="0"/>
    <x v="0"/>
    <x v="1"/>
    <x v="3"/>
    <x v="0"/>
    <s v="Univera Satış"/>
    <s v="Saha Satış"/>
    <s v="Yurt İçi"/>
    <s v="Türkiye"/>
  </r>
  <r>
    <s v="Q1"/>
    <x v="0"/>
    <x v="2"/>
    <m/>
    <s v="JT INTERNATIONAL SA"/>
    <s v="EH.06.001"/>
    <s v="EnRoute Panorama - Hosting Hizmeti"/>
    <s v="Univera - JTI İran"/>
    <x v="4"/>
    <x v="1"/>
    <m/>
    <n v="122665.4"/>
    <m/>
    <n v="1"/>
    <m/>
    <n v="122665.4044"/>
    <m/>
    <n v="4.4000000000000003E-3"/>
    <m/>
    <n v="122665.4"/>
    <m/>
    <n v="0"/>
    <n v="0"/>
    <s v="ENV240000000030"/>
    <m/>
    <m/>
    <x v="18"/>
    <x v="0"/>
    <x v="0"/>
    <x v="1"/>
    <x v="3"/>
    <x v="1"/>
    <s v="Univera Satış"/>
    <s v="Saha Satış"/>
    <s v="Yurt İçi"/>
    <s v="Türkiye"/>
  </r>
  <r>
    <s v="Q1"/>
    <x v="0"/>
    <x v="2"/>
    <m/>
    <s v="JT INTERNATIONAL SA"/>
    <s v="EH.06.001"/>
    <s v="EnRoute Panorama - Hosting Hizmeti"/>
    <s v="Univera - JTI İran"/>
    <x v="4"/>
    <x v="1"/>
    <m/>
    <n v="41970.78"/>
    <m/>
    <n v="1"/>
    <m/>
    <n v="41970.783404000002"/>
    <m/>
    <n v="3.4039999999999999E-3"/>
    <m/>
    <n v="41970.78"/>
    <m/>
    <n v="0"/>
    <n v="0"/>
    <s v="ENV240000000031"/>
    <m/>
    <m/>
    <x v="18"/>
    <x v="0"/>
    <x v="0"/>
    <x v="1"/>
    <x v="3"/>
    <x v="1"/>
    <s v="Univera Satış"/>
    <s v="Saha Satış"/>
    <s v="Yurt İçi"/>
    <s v="Türkiye"/>
  </r>
  <r>
    <s v="Q1"/>
    <x v="0"/>
    <x v="2"/>
    <m/>
    <s v="JT INTERNATIONAL SA"/>
    <s v="EH.06.001"/>
    <s v="EnRoute Panorama - Hosting Hizmeti"/>
    <s v="Univera - JTI İran"/>
    <x v="4"/>
    <x v="1"/>
    <m/>
    <n v="18301.71"/>
    <m/>
    <n v="1"/>
    <m/>
    <n v="18301.705399999999"/>
    <m/>
    <n v="-4.5999999999999999E-3"/>
    <m/>
    <n v="18301.71"/>
    <m/>
    <n v="0"/>
    <n v="0"/>
    <s v="ENV240000000030"/>
    <m/>
    <m/>
    <x v="18"/>
    <x v="0"/>
    <x v="0"/>
    <x v="1"/>
    <x v="3"/>
    <x v="1"/>
    <s v="Univera Satış"/>
    <s v="Saha Satış"/>
    <s v="Yurt İçi"/>
    <s v="Türkiye"/>
  </r>
  <r>
    <s v="Q1"/>
    <x v="0"/>
    <x v="2"/>
    <m/>
    <s v="KENT GIDA MADDELERI SAN VE TIC.AS."/>
    <s v="EH.06.001"/>
    <s v="EnRoute Panorama - Hosting Hizmeti"/>
    <s v="Univera - Kent Gıda"/>
    <x v="2"/>
    <x v="1"/>
    <m/>
    <n v="353253.8"/>
    <m/>
    <n v="1"/>
    <m/>
    <n v="353253.795873"/>
    <m/>
    <n v="-4.1269999999999996E-3"/>
    <m/>
    <n v="353253.8"/>
    <m/>
    <n v="0"/>
    <n v="0"/>
    <s v="UNI240000000252"/>
    <m/>
    <m/>
    <x v="53"/>
    <x v="0"/>
    <x v="0"/>
    <x v="1"/>
    <x v="3"/>
    <x v="0"/>
    <s v="Univera Satış"/>
    <s v="Saha Satış"/>
    <s v="Yurt İçi"/>
    <s v="Türkiye"/>
  </r>
  <r>
    <s v="Q1"/>
    <x v="0"/>
    <x v="2"/>
    <m/>
    <s v="LA LORRAINE UNLU MAMÜLLER SAN. VE TIC. A.S."/>
    <s v="EH.06.001"/>
    <s v="EnRoute Panorama - Hosting Hizmeti"/>
    <s v="Univera - La Lorraine"/>
    <x v="2"/>
    <x v="1"/>
    <m/>
    <n v="52841.96"/>
    <m/>
    <n v="1"/>
    <m/>
    <n v="52841.963361000002"/>
    <m/>
    <n v="3.3609999999999998E-3"/>
    <m/>
    <n v="52841.96"/>
    <m/>
    <n v="0"/>
    <n v="0"/>
    <s v="UNI240000000255"/>
    <m/>
    <m/>
    <x v="6"/>
    <x v="0"/>
    <x v="0"/>
    <x v="1"/>
    <x v="3"/>
    <x v="0"/>
    <s v="Univera Satış"/>
    <s v="Saha Satış"/>
    <s v="Yurt İçi"/>
    <s v="Türkiye"/>
  </r>
  <r>
    <s v="Q1"/>
    <x v="0"/>
    <x v="2"/>
    <m/>
    <s v="Mey İçki Sanayi ve Ticaret A.Ş."/>
    <s v="EH.06.001"/>
    <s v="EnRoute Panorama - Hosting Hizmeti"/>
    <s v="Univera - Mey İçki"/>
    <x v="2"/>
    <x v="1"/>
    <m/>
    <n v="162661"/>
    <m/>
    <n v="1"/>
    <m/>
    <n v="162661"/>
    <m/>
    <n v="0"/>
    <m/>
    <n v="162661"/>
    <m/>
    <n v="0"/>
    <n v="0"/>
    <s v="UNI240000000259"/>
    <m/>
    <m/>
    <x v="7"/>
    <x v="0"/>
    <x v="0"/>
    <x v="1"/>
    <x v="3"/>
    <x v="1"/>
    <s v="Univera Satış"/>
    <s v="Saha Satış"/>
    <s v="Yurt İçi"/>
    <s v="Türkiye"/>
  </r>
  <r>
    <s v="Q1"/>
    <x v="0"/>
    <x v="2"/>
    <m/>
    <s v="PERRIGO KISISEL BAKIM ÜRÜNLERI SAN. VE TIC. LTD.STI"/>
    <s v="EH.06.001"/>
    <s v="EnRoute Panorama - Hosting Hizmeti"/>
    <s v="Univera - Omega Pharma"/>
    <x v="2"/>
    <x v="1"/>
    <m/>
    <n v="28094.31"/>
    <m/>
    <n v="1"/>
    <m/>
    <n v="28094.31"/>
    <m/>
    <n v="0"/>
    <m/>
    <n v="28094.31"/>
    <m/>
    <n v="0"/>
    <n v="0"/>
    <s v="UNI240000000250"/>
    <m/>
    <m/>
    <x v="9"/>
    <x v="0"/>
    <x v="0"/>
    <x v="1"/>
    <x v="3"/>
    <x v="0"/>
    <s v="Univera Satış"/>
    <s v="Saha Satış"/>
    <s v="Yurt İçi"/>
    <s v="Türkiye"/>
  </r>
  <r>
    <s v="Q1"/>
    <x v="0"/>
    <x v="2"/>
    <m/>
    <s v="TADIM GIDA MADDELERI SAN.VE TIC.AS."/>
    <s v="EH.06.001"/>
    <s v="EnRoute Panorama - Hosting Hizmeti"/>
    <s v="Univera - Tadım"/>
    <x v="2"/>
    <x v="1"/>
    <m/>
    <n v="65000"/>
    <m/>
    <n v="1"/>
    <m/>
    <n v="65000"/>
    <m/>
    <n v="0"/>
    <m/>
    <n v="65000"/>
    <m/>
    <n v="0"/>
    <n v="0"/>
    <s v="UNI240000000258"/>
    <m/>
    <m/>
    <x v="10"/>
    <x v="0"/>
    <x v="0"/>
    <x v="1"/>
    <x v="3"/>
    <x v="0"/>
    <s v="Univera Satış"/>
    <s v="Saha Satış"/>
    <s v="Yurt İçi"/>
    <s v="Türkiye"/>
  </r>
  <r>
    <s v="Q1"/>
    <x v="0"/>
    <x v="2"/>
    <m/>
    <s v="GLAXOSMITHKLINE TUKETICI SAGLIGI ANONIM SIRKETI"/>
    <s v="EH.03.008"/>
    <s v="EnRoute Panorama - Çafri Merkezi Hizmeti (DDI / OutSource)"/>
    <s v="Univera - GSK"/>
    <x v="2"/>
    <x v="0"/>
    <m/>
    <n v="9960.91"/>
    <m/>
    <n v="1"/>
    <m/>
    <n v="9960.91"/>
    <m/>
    <n v="0"/>
    <m/>
    <n v="9960.91"/>
    <m/>
    <n v="0"/>
    <n v="0"/>
    <s v="UNI240000000315"/>
    <m/>
    <m/>
    <x v="64"/>
    <x v="0"/>
    <x v="0"/>
    <x v="1"/>
    <x v="8"/>
    <x v="0"/>
    <s v="Univera Satış"/>
    <s v="Saha Satış"/>
    <s v="Yurt İçi"/>
    <s v="Türkiye"/>
  </r>
  <r>
    <s v="Q1"/>
    <x v="0"/>
    <x v="2"/>
    <m/>
    <s v="GLAXOSMITHKLINE TUKETICI SAGLIGI ANONIM SIRKETI"/>
    <s v="EH.03.001"/>
    <s v="EnRoute Panorama - Çafri Merkezi Hizmeti  (MSD)"/>
    <s v="Univera - GSK"/>
    <x v="2"/>
    <x v="0"/>
    <m/>
    <n v="28801.1"/>
    <m/>
    <n v="1"/>
    <m/>
    <n v="28801.1"/>
    <m/>
    <n v="0"/>
    <m/>
    <n v="28801.1"/>
    <m/>
    <n v="0"/>
    <n v="0"/>
    <s v="UNI240000000315"/>
    <m/>
    <m/>
    <x v="64"/>
    <x v="0"/>
    <x v="0"/>
    <x v="1"/>
    <x v="8"/>
    <x v="0"/>
    <s v="Univera Satış"/>
    <s v="Saha Satış"/>
    <s v="Yurt İçi"/>
    <s v="Türkiye"/>
  </r>
  <r>
    <s v="Q1"/>
    <x v="0"/>
    <x v="2"/>
    <m/>
    <s v="POLARİS YAZILIM ÇÖZÜMLERİ VE DANIŞMANLIK HİZMETLERİ LTD.ŞTİ."/>
    <s v="WPH.02.001"/>
    <s v="WebPlus Yazilim Bakimi Hizmeti"/>
    <s v="Univera - Kanal"/>
    <x v="5"/>
    <x v="0"/>
    <s v="Webplus"/>
    <n v="27702.52"/>
    <m/>
    <n v="1"/>
    <m/>
    <n v="27702.52"/>
    <m/>
    <n v="0"/>
    <m/>
    <n v="27702.52"/>
    <m/>
    <n v="0"/>
    <n v="0"/>
    <s v="UNI240000000264"/>
    <m/>
    <m/>
    <x v="31"/>
    <x v="0"/>
    <x v="0"/>
    <x v="1"/>
    <x v="4"/>
    <x v="0"/>
    <s v="Kanal Satış"/>
    <s v="Polaris"/>
    <s v="Yurt İçi"/>
    <s v="Türkiye"/>
  </r>
  <r>
    <s v="Q1"/>
    <x v="0"/>
    <x v="2"/>
    <m/>
    <s v="POLARİS YAZILIM ÇÖZÜMLERİ VE DANIŞMANLIK HİZMETLERİ LTD.ŞTİ."/>
    <s v="WPY.04.007"/>
    <s v="WebPlus Panorama - Dafitim Kanali &quot;Web Connector&quot;  3rd Party Entegrasyon Uygulama Lisansi"/>
    <s v="Univera - Kanal"/>
    <x v="5"/>
    <x v="0"/>
    <s v="Webplus"/>
    <n v="5670"/>
    <m/>
    <n v="9"/>
    <m/>
    <n v="63787.5"/>
    <m/>
    <n v="12757.5"/>
    <m/>
    <n v="51030"/>
    <m/>
    <n v="0"/>
    <n v="0"/>
    <s v="UNI240000000264"/>
    <m/>
    <m/>
    <x v="31"/>
    <x v="0"/>
    <x v="1"/>
    <x v="0"/>
    <x v="1"/>
    <x v="0"/>
    <s v="Kanal Satış"/>
    <s v="Polaris"/>
    <s v="Yurt İçi"/>
    <s v="Türkiye"/>
  </r>
  <r>
    <s v="Q1"/>
    <x v="0"/>
    <x v="2"/>
    <m/>
    <s v="POLARİS YAZILIM ÇÖZÜMLERİ VE DANIŞMANLIK HİZMETLERİ LTD.ŞTİ."/>
    <s v="WPY.04.007"/>
    <s v="WebPlus Panorama - Dafitim Kanali &quot;Web Connector&quot;  3rd Party Entegrasyon Uygulama Lisansi"/>
    <s v="Univera - Kanal"/>
    <x v="5"/>
    <x v="0"/>
    <s v="Webplus"/>
    <n v="4018.56"/>
    <m/>
    <n v="1"/>
    <m/>
    <n v="5023.2"/>
    <m/>
    <n v="1004.64"/>
    <m/>
    <n v="4018.56"/>
    <m/>
    <n v="0"/>
    <n v="0"/>
    <s v="UNI240000000264"/>
    <m/>
    <m/>
    <x v="31"/>
    <x v="0"/>
    <x v="1"/>
    <x v="0"/>
    <x v="1"/>
    <x v="0"/>
    <s v="Kanal Satış"/>
    <s v="Polaris"/>
    <s v="Yurt İçi"/>
    <s v="Türkiye"/>
  </r>
  <r>
    <s v="Q1"/>
    <x v="0"/>
    <x v="2"/>
    <m/>
    <s v="POLARİS YAZILIM ÇÖZÜMLERİ VE DANIŞMANLIK HİZMETLERİ LTD.ŞTİ."/>
    <s v="WPY.01.004"/>
    <s v="WEBPLUS EK KULLANICI LISANSI +5"/>
    <s v="Univera - Kanal"/>
    <x v="5"/>
    <x v="0"/>
    <s v="Webplus"/>
    <n v="8037.12"/>
    <m/>
    <n v="2"/>
    <m/>
    <n v="20092.8"/>
    <m/>
    <n v="4018.56"/>
    <m/>
    <n v="16074.24"/>
    <m/>
    <n v="0"/>
    <n v="0"/>
    <s v="UNI240000000264"/>
    <m/>
    <m/>
    <x v="31"/>
    <x v="0"/>
    <x v="1"/>
    <x v="0"/>
    <x v="1"/>
    <x v="0"/>
    <s v="Kanal Satış"/>
    <s v="Polaris"/>
    <s v="Yurt İçi"/>
    <s v="Türkiye"/>
  </r>
  <r>
    <s v="Q1"/>
    <x v="0"/>
    <x v="2"/>
    <m/>
    <s v="POLARİS YAZILIM ÇÖZÜMLERİ VE DANIŞMANLIK HİZMETLERİ LTD.ŞTİ."/>
    <s v="WPY.01.001"/>
    <s v="WEBPLUS DISTRIBUTION SATIS-DAGITIM YAZILIMI (Enterprise)"/>
    <s v="Univera - Kanal"/>
    <x v="5"/>
    <x v="0"/>
    <s v="Webplus"/>
    <n v="26522.5"/>
    <m/>
    <n v="1"/>
    <m/>
    <n v="33153.120000000003"/>
    <m/>
    <n v="6630.62"/>
    <m/>
    <n v="26522.5"/>
    <m/>
    <n v="0"/>
    <n v="0"/>
    <s v="UNI240000000264"/>
    <m/>
    <m/>
    <x v="31"/>
    <x v="0"/>
    <x v="1"/>
    <x v="0"/>
    <x v="1"/>
    <x v="0"/>
    <s v="Kanal Satış"/>
    <s v="Polaris"/>
    <s v="Yurt İçi"/>
    <s v="Türkiye"/>
  </r>
  <r>
    <s v="Q1"/>
    <x v="0"/>
    <x v="2"/>
    <m/>
    <s v="POLARİS YAZILIM ÇÖZÜMLERİ VE DANIŞMANLIK HİZMETLERİ LTD.ŞTİ."/>
    <s v="WPY.01.002"/>
    <s v="WebPlus Dagitim Kanali Lisansi"/>
    <s v="Univera - Kanal"/>
    <x v="5"/>
    <x v="0"/>
    <s v="Webplus"/>
    <n v="5113.61625"/>
    <m/>
    <n v="8"/>
    <m/>
    <n v="51136.160000000003"/>
    <m/>
    <n v="10227.23"/>
    <m/>
    <n v="40908.93"/>
    <m/>
    <n v="0"/>
    <n v="0"/>
    <s v="UNI240000000264"/>
    <m/>
    <m/>
    <x v="31"/>
    <x v="0"/>
    <x v="1"/>
    <x v="0"/>
    <x v="1"/>
    <x v="0"/>
    <s v="Kanal Satış"/>
    <s v="Polaris"/>
    <s v="Yurt İçi"/>
    <s v="Türkiye"/>
  </r>
  <r>
    <s v="Q1"/>
    <x v="0"/>
    <x v="2"/>
    <m/>
    <s v="PANASONIC ELEKTRIC WORKS ELEKTRIK SAN.VE TIC. A.S."/>
    <s v="SH.03.002"/>
    <s v="StokBar Panorama - Uzman Destek Hizmeti"/>
    <s v="Univera - Panasonic"/>
    <x v="0"/>
    <x v="4"/>
    <s v="Stokbar"/>
    <n v="97500"/>
    <m/>
    <n v="1"/>
    <m/>
    <n v="97500"/>
    <m/>
    <n v="0"/>
    <m/>
    <n v="97500"/>
    <m/>
    <n v="0"/>
    <n v="0"/>
    <s v="UNI240000000266"/>
    <m/>
    <m/>
    <x v="35"/>
    <x v="0"/>
    <x v="0"/>
    <x v="1"/>
    <x v="3"/>
    <x v="0"/>
    <s v="Univera Satış"/>
    <s v="Saha Satış"/>
    <s v="Yurt İçi"/>
    <s v="Türkiye"/>
  </r>
  <r>
    <s v="Q1"/>
    <x v="0"/>
    <x v="2"/>
    <m/>
    <s v="POLARİS YAZILIM ÇÖZÜMLERİ VE DANIŞMANLIK HİZMETLERİ LTD.ŞTİ."/>
    <s v="OH.02.001"/>
    <s v="Outsource Yazilim Bakimi Hizmeti"/>
    <s v="Univera - Kanal"/>
    <x v="5"/>
    <x v="0"/>
    <s v="Outsource - Hizmet"/>
    <n v="10208"/>
    <m/>
    <n v="1"/>
    <m/>
    <n v="10208"/>
    <m/>
    <n v="0"/>
    <m/>
    <n v="10208"/>
    <m/>
    <n v="0"/>
    <n v="0"/>
    <s v="UNI240000000264"/>
    <m/>
    <m/>
    <x v="31"/>
    <x v="0"/>
    <x v="0"/>
    <x v="1"/>
    <x v="4"/>
    <x v="0"/>
    <s v="Kanal Satış"/>
    <s v="Polaris"/>
    <s v="Yurt İçi"/>
    <s v="Türkiye"/>
  </r>
  <r>
    <s v="Q1"/>
    <x v="0"/>
    <x v="2"/>
    <m/>
    <s v="POLARİS YAZILIM ÇÖZÜMLERİ VE DANIŞMANLIK HİZMETLERİ LTD.ŞTİ."/>
    <s v="OH.01.004"/>
    <s v="Outsource Kurulus ve Egitim Hizmeti "/>
    <s v="Univera - Kanal"/>
    <x v="5"/>
    <x v="0"/>
    <s v="Outsource - Hizmet"/>
    <n v="2362.5"/>
    <m/>
    <n v="9"/>
    <m/>
    <n v="21262.5"/>
    <m/>
    <n v="0"/>
    <m/>
    <n v="21262.5"/>
    <m/>
    <n v="0"/>
    <n v="0"/>
    <s v="UNI240000000264"/>
    <m/>
    <m/>
    <x v="31"/>
    <x v="0"/>
    <x v="1"/>
    <x v="1"/>
    <x v="3"/>
    <x v="0"/>
    <s v="Kanal Satış"/>
    <s v="Polaris"/>
    <s v="Yurt İçi"/>
    <s v="Türkiye"/>
  </r>
  <r>
    <s v="Q1"/>
    <x v="0"/>
    <x v="2"/>
    <m/>
    <s v="LOREAL TÜRKIYE SAN VE TIC. A.S."/>
    <s v="EY.01.015"/>
    <s v="EnRoute Panorama Platform Ek Kullanici Lisansi  (5 - 10 Kullanici)"/>
    <s v="Univera - Loreal Eczane"/>
    <x v="7"/>
    <x v="0"/>
    <m/>
    <n v="8635.3379999999997"/>
    <m/>
    <n v="10"/>
    <m/>
    <n v="95948.2"/>
    <m/>
    <n v="9594.82"/>
    <m/>
    <n v="86353.38"/>
    <m/>
    <n v="0"/>
    <n v="0"/>
    <s v="UNI240000000366"/>
    <m/>
    <m/>
    <x v="65"/>
    <x v="0"/>
    <x v="1"/>
    <x v="0"/>
    <x v="1"/>
    <x v="0"/>
    <s v="Univera Satış"/>
    <s v="Saha Satış"/>
    <s v="Yurt İçi"/>
    <s v="Türkiye"/>
  </r>
  <r>
    <s v="Q1"/>
    <x v="0"/>
    <x v="2"/>
    <m/>
    <s v="ALTIPARMAK GIDA SAN. VE TIC. AS."/>
    <s v="EY.03.001"/>
    <s v="Enroute Panorama PaaS Lisansi (Kiralama Hizmeti )"/>
    <s v="Univera - Altıparmak-Balparmak"/>
    <x v="7"/>
    <x v="0"/>
    <m/>
    <n v="72576"/>
    <m/>
    <n v="3"/>
    <m/>
    <n v="217728"/>
    <m/>
    <n v="0"/>
    <m/>
    <n v="217728"/>
    <m/>
    <n v="0"/>
    <n v="0"/>
    <s v="UNI240000000333"/>
    <m/>
    <m/>
    <x v="67"/>
    <x v="0"/>
    <x v="0"/>
    <x v="0"/>
    <x v="0"/>
    <x v="0"/>
    <s v="Univera Satış"/>
    <s v="Saha Satış"/>
    <s v="Yurt İçi"/>
    <s v="Türkiye"/>
  </r>
  <r>
    <s v="Q1"/>
    <x v="0"/>
    <x v="2"/>
    <m/>
    <s v="ERBAK-ULUDAG PAZARLAMA SATIS VE DAGITIM A.S."/>
    <s v="EY.04.012"/>
    <s v="EnRoute Panorama E-Dönüsüm  Modül Lisansi (Enterprise)"/>
    <s v="Univera - Uludağ İçecek"/>
    <x v="1"/>
    <x v="0"/>
    <m/>
    <n v="7938"/>
    <m/>
    <n v="1"/>
    <m/>
    <n v="7938"/>
    <m/>
    <n v="0"/>
    <m/>
    <n v="7938"/>
    <m/>
    <n v="0"/>
    <n v="0"/>
    <s v="UNI240000000361"/>
    <m/>
    <m/>
    <x v="21"/>
    <x v="0"/>
    <x v="1"/>
    <x v="0"/>
    <x v="1"/>
    <x v="0"/>
    <s v="Univera Satış"/>
    <s v="Saha Satış"/>
    <s v="Yurt İçi"/>
    <s v="Türkiye"/>
  </r>
  <r>
    <s v="Q1"/>
    <x v="0"/>
    <x v="2"/>
    <m/>
    <s v="LOREAL TÜRKIYE SAN VE TIC. A.S."/>
    <s v="EH.02.014"/>
    <s v="ENROUTE PANORAMA BUSINESS ANALYTICS  (QSENSE) KULLANICI LISANSI BAKIMI"/>
    <s v="Univera - Loreal Tüketici"/>
    <x v="2"/>
    <x v="0"/>
    <m/>
    <n v="101445.46"/>
    <m/>
    <n v="1"/>
    <m/>
    <n v="101445.46"/>
    <m/>
    <n v="0"/>
    <m/>
    <n v="101445.46"/>
    <m/>
    <n v="0"/>
    <n v="0"/>
    <s v="UNI240000000373"/>
    <m/>
    <m/>
    <x v="65"/>
    <x v="0"/>
    <x v="0"/>
    <x v="1"/>
    <x v="4"/>
    <x v="0"/>
    <s v="Univera Satış"/>
    <s v="Saha Satış"/>
    <s v="Yurt İçi"/>
    <s v="Türkiye"/>
  </r>
  <r>
    <s v="Q1"/>
    <x v="0"/>
    <x v="2"/>
    <m/>
    <s v="KENT GIDA MADDELERI SAN VE TIC.AS."/>
    <s v="EY.06.001"/>
    <s v="EnRoute Panorama - Yazilim Gelistirme Hizmeti"/>
    <s v="Univera - Kent Gıda"/>
    <x v="0"/>
    <x v="0"/>
    <m/>
    <n v="8504.5"/>
    <m/>
    <n v="74.64"/>
    <m/>
    <n v="634775.88"/>
    <m/>
    <n v="0"/>
    <m/>
    <n v="634775.88"/>
    <m/>
    <n v="0"/>
    <n v="0"/>
    <s v="UNI240000000360"/>
    <m/>
    <m/>
    <x v="53"/>
    <x v="0"/>
    <x v="1"/>
    <x v="1"/>
    <x v="9"/>
    <x v="1"/>
    <s v="Univera Satış"/>
    <s v="Saha Satış"/>
    <s v="Yurt İçi"/>
    <s v="Türkiye"/>
  </r>
  <r>
    <s v="Q1"/>
    <x v="0"/>
    <x v="2"/>
    <m/>
    <s v="LOREAL TÜRKIYE SAN VE TIC. A.S."/>
    <s v="EH.02.001"/>
    <s v="EnRoute Panorama - Yazilim Bakimi, Yasatma ve Merkezi Destek Hizmeti"/>
    <s v="Univera - Loreal Eczane"/>
    <x v="2"/>
    <x v="0"/>
    <m/>
    <n v="74259.48"/>
    <m/>
    <n v="1"/>
    <m/>
    <n v="74259.48"/>
    <m/>
    <n v="0"/>
    <m/>
    <n v="74259.48"/>
    <m/>
    <n v="0"/>
    <n v="0"/>
    <s v="UNI240000000369"/>
    <m/>
    <m/>
    <x v="65"/>
    <x v="0"/>
    <x v="0"/>
    <x v="1"/>
    <x v="4"/>
    <x v="0"/>
    <s v="Univera Satış"/>
    <s v="Saha Satış"/>
    <s v="Yurt İçi"/>
    <s v="Türkiye"/>
  </r>
  <r>
    <s v="Q1"/>
    <x v="0"/>
    <x v="2"/>
    <m/>
    <s v="LOREAL TÜRKIYE SAN VE TIC. A.S."/>
    <s v="EH.02.001"/>
    <s v="EnRoute Panorama - Yazilim Bakimi, Yasatma ve Merkezi Destek Hizmeti"/>
    <s v="Univera - Loreal Kuaför"/>
    <x v="2"/>
    <x v="0"/>
    <m/>
    <n v="54828.81"/>
    <m/>
    <n v="1"/>
    <m/>
    <n v="54828.81"/>
    <m/>
    <n v="0"/>
    <m/>
    <n v="54828.81"/>
    <m/>
    <n v="0"/>
    <n v="0"/>
    <s v="UNI240000000370"/>
    <m/>
    <m/>
    <x v="65"/>
    <x v="0"/>
    <x v="0"/>
    <x v="1"/>
    <x v="4"/>
    <x v="0"/>
    <s v="Univera Satış"/>
    <s v="Saha Satış"/>
    <s v="Yurt İçi"/>
    <s v="Türkiye"/>
  </r>
  <r>
    <s v="Q1"/>
    <x v="0"/>
    <x v="2"/>
    <m/>
    <s v="LOREAL TÜRKIYE SAN VE TIC. A.S."/>
    <s v="EH.02.001"/>
    <s v="EnRoute Panorama - Yazilim Bakimi, Yasatma ve Merkezi Destek Hizmeti"/>
    <s v="Univera - Loreal Tüketici"/>
    <x v="2"/>
    <x v="0"/>
    <m/>
    <n v="133466.46"/>
    <m/>
    <n v="1"/>
    <m/>
    <n v="133466.46"/>
    <m/>
    <n v="0"/>
    <m/>
    <n v="133466.46"/>
    <m/>
    <n v="0"/>
    <n v="0"/>
    <s v="UNI240000000368"/>
    <m/>
    <m/>
    <x v="65"/>
    <x v="0"/>
    <x v="0"/>
    <x v="1"/>
    <x v="4"/>
    <x v="0"/>
    <s v="Univera Satış"/>
    <s v="Saha Satış"/>
    <s v="Yurt İçi"/>
    <s v="Türkiye"/>
  </r>
  <r>
    <s v="Q1"/>
    <x v="0"/>
    <x v="2"/>
    <m/>
    <s v="TÜRK HENKEL KIMYA SAN TIC. A.S."/>
    <s v="EH.02.001"/>
    <s v="EnRoute Panorama - Yazilim Bakimi, Yasatma ve Merkezi Destek Hizmeti"/>
    <s v="Univera - Schwarzkoph Henkel"/>
    <x v="2"/>
    <x v="0"/>
    <m/>
    <n v="214081.53"/>
    <m/>
    <n v="1"/>
    <m/>
    <n v="214081.53"/>
    <m/>
    <n v="0"/>
    <m/>
    <n v="214081.53"/>
    <m/>
    <n v="0"/>
    <n v="0"/>
    <s v="UNI240000000349"/>
    <m/>
    <m/>
    <x v="25"/>
    <x v="0"/>
    <x v="0"/>
    <x v="1"/>
    <x v="4"/>
    <x v="0"/>
    <s v="Univera Satış"/>
    <s v="Saha Satış"/>
    <s v="Yurt İçi"/>
    <s v="Türkiye"/>
  </r>
  <r>
    <s v="Q1"/>
    <x v="0"/>
    <x v="2"/>
    <m/>
    <s v="DURU OTO KIRALAMA NAKLIYE VE OFIS HIZMETLERI TIC. A.S."/>
    <s v="EH.02.018"/>
    <s v="EnRoute Panorama  WebConnector Bakim Hizmeti"/>
    <s v="Univera - Evyap"/>
    <x v="2"/>
    <x v="0"/>
    <s v="Web Connector"/>
    <n v="22122.764999999999"/>
    <m/>
    <n v="2"/>
    <m/>
    <n v="44245.532800000001"/>
    <m/>
    <n v="2.8E-3"/>
    <m/>
    <n v="44245.53"/>
    <m/>
    <n v="0"/>
    <n v="0"/>
    <s v="UNI240000000356"/>
    <m/>
    <m/>
    <x v="50"/>
    <x v="0"/>
    <x v="0"/>
    <x v="1"/>
    <x v="4"/>
    <x v="0"/>
    <s v="Univera Satış"/>
    <s v="Saha Satış"/>
    <s v="Yurt İçi"/>
    <s v="Türkiye"/>
  </r>
  <r>
    <s v="Q1"/>
    <x v="0"/>
    <x v="2"/>
    <m/>
    <s v="DARDANEL DAGITIM A.S."/>
    <s v="EH.03.006"/>
    <s v="EnRoute Panorama - Uzaktan Kurulum ve Efitim Hizmeti"/>
    <s v="Univera - Dardanel"/>
    <x v="7"/>
    <x v="0"/>
    <m/>
    <n v="4384.8"/>
    <m/>
    <n v="6"/>
    <m/>
    <n v="32886"/>
    <m/>
    <n v="6577.2"/>
    <m/>
    <n v="26308.799999999999"/>
    <m/>
    <n v="0"/>
    <n v="0"/>
    <s v="UNI240000000340"/>
    <m/>
    <m/>
    <x v="4"/>
    <x v="0"/>
    <x v="1"/>
    <x v="1"/>
    <x v="6"/>
    <x v="0"/>
    <s v="Univera Satış"/>
    <s v="Saha Satış"/>
    <s v="Yurt İçi"/>
    <s v="Türkiye"/>
  </r>
  <r>
    <s v="Q1"/>
    <x v="0"/>
    <x v="2"/>
    <m/>
    <s v="RA PAZARLAMA LTD.STI"/>
    <s v="EH.03.006"/>
    <s v="EnRoute Panorama - Uzaktan Kurulum ve Efitim Hizmeti"/>
    <s v="Univera - Hobby-Ra Pazarlama"/>
    <x v="7"/>
    <x v="0"/>
    <m/>
    <n v="3645"/>
    <m/>
    <n v="2"/>
    <m/>
    <n v="7290"/>
    <m/>
    <n v="0"/>
    <m/>
    <n v="7290"/>
    <m/>
    <n v="0"/>
    <n v="0"/>
    <s v="UNI240000000341"/>
    <m/>
    <m/>
    <x v="68"/>
    <x v="0"/>
    <x v="1"/>
    <x v="1"/>
    <x v="6"/>
    <x v="0"/>
    <s v="Univera Satış"/>
    <s v="Saha Satış"/>
    <s v="Yurt İçi"/>
    <s v="Türkiye"/>
  </r>
  <r>
    <s v="Q1"/>
    <x v="0"/>
    <x v="2"/>
    <m/>
    <s v="KENT GIDA MADDELERI SAN VE TIC.AS."/>
    <s v="EH.01.001"/>
    <s v="EnRoute Panorama - Proje Yönetim Hizmeti"/>
    <s v="Univera - Kent Gıda"/>
    <x v="0"/>
    <x v="0"/>
    <m/>
    <n v="7937.53"/>
    <m/>
    <n v="4"/>
    <m/>
    <n v="31750.12"/>
    <m/>
    <n v="0"/>
    <m/>
    <n v="31750.12"/>
    <m/>
    <n v="0"/>
    <n v="0"/>
    <s v="UNI240000000360"/>
    <m/>
    <m/>
    <x v="53"/>
    <x v="0"/>
    <x v="1"/>
    <x v="1"/>
    <x v="7"/>
    <x v="1"/>
    <s v="Univera Satış"/>
    <s v="Saha Satış"/>
    <s v="Yurt İçi"/>
    <s v="Türkiye"/>
  </r>
  <r>
    <s v="Q1"/>
    <x v="0"/>
    <x v="2"/>
    <m/>
    <s v="LOREAL TÜRKIYE SAN VE TIC. A.S."/>
    <s v="EYS.01.014"/>
    <s v="EnRoute Panorama - Platform Back Office Kullanici Lisansi (Standart)"/>
    <s v="Univera - Loreal Tüketici"/>
    <x v="7"/>
    <x v="0"/>
    <m/>
    <n v="4605.5119999999997"/>
    <m/>
    <n v="30"/>
    <m/>
    <n v="172706.7"/>
    <m/>
    <n v="34541.339999999997"/>
    <m/>
    <n v="138165.35999999999"/>
    <m/>
    <n v="0"/>
    <n v="0"/>
    <s v="UNI240000000367"/>
    <m/>
    <m/>
    <x v="65"/>
    <x v="0"/>
    <x v="1"/>
    <x v="0"/>
    <x v="1"/>
    <x v="0"/>
    <s v="Univera Satış"/>
    <s v="Saha Satış"/>
    <s v="Yurt İçi"/>
    <s v="Türkiye"/>
  </r>
  <r>
    <s v="Q1"/>
    <x v="0"/>
    <x v="2"/>
    <m/>
    <s v="ERBAK-ULUDAG PAZARLAMA SATIS VE DAGITIM A.S."/>
    <s v="EY.02.033"/>
    <s v="EnRoute Panorama - Mobil Kullanici Lisansi (Enterprise)"/>
    <s v="Univera - Uludağ İçecek"/>
    <x v="1"/>
    <x v="0"/>
    <m/>
    <n v="3257.1"/>
    <m/>
    <n v="20"/>
    <m/>
    <n v="65142"/>
    <m/>
    <n v="0"/>
    <m/>
    <n v="65142"/>
    <m/>
    <n v="0"/>
    <n v="0"/>
    <s v="UNI240000000361"/>
    <m/>
    <m/>
    <x v="21"/>
    <x v="0"/>
    <x v="1"/>
    <x v="0"/>
    <x v="1"/>
    <x v="0"/>
    <s v="Univera Satış"/>
    <s v="Saha Satış"/>
    <s v="Yurt İçi"/>
    <s v="Türkiye"/>
  </r>
  <r>
    <s v="Q1"/>
    <x v="0"/>
    <x v="2"/>
    <m/>
    <s v="Haribo SEKERLEME SAN. TIC.LTD. STI."/>
    <s v="EH.06.001"/>
    <s v="EnRoute Panorama - Hosting Hizmeti"/>
    <s v="Univera - Haribo"/>
    <x v="2"/>
    <x v="1"/>
    <m/>
    <n v="12665.6"/>
    <m/>
    <n v="1.5"/>
    <m/>
    <n v="18998.402708000001"/>
    <m/>
    <n v="2.7079999999999999E-3"/>
    <m/>
    <n v="18998.400000000001"/>
    <m/>
    <n v="0"/>
    <n v="0"/>
    <s v="UNI240000000268"/>
    <m/>
    <m/>
    <x v="5"/>
    <x v="0"/>
    <x v="0"/>
    <x v="1"/>
    <x v="3"/>
    <x v="1"/>
    <s v="Univera Satış"/>
    <s v="Saha Satış"/>
    <s v="Yurt İçi"/>
    <s v="Türkiye"/>
  </r>
  <r>
    <s v="Q1"/>
    <x v="0"/>
    <x v="2"/>
    <m/>
    <s v="Haribo SEKERLEME SAN. TIC.LTD. STI."/>
    <s v="EH.06.001"/>
    <s v="EnRoute Panorama - Hosting Hizmeti"/>
    <s v="Univera - Haribo"/>
    <x v="2"/>
    <x v="1"/>
    <m/>
    <n v="6102.62"/>
    <m/>
    <n v="1"/>
    <m/>
    <n v="6102.6225000000004"/>
    <m/>
    <n v="2.5000000000000001E-3"/>
    <m/>
    <n v="6102.62"/>
    <m/>
    <n v="0"/>
    <n v="0"/>
    <s v="UNI240000000268"/>
    <m/>
    <m/>
    <x v="5"/>
    <x v="0"/>
    <x v="0"/>
    <x v="1"/>
    <x v="3"/>
    <x v="1"/>
    <s v="Univera Satış"/>
    <s v="Saha Satış"/>
    <s v="Yurt İçi"/>
    <s v="Türkiye"/>
  </r>
  <r>
    <s v="Q1"/>
    <x v="0"/>
    <x v="2"/>
    <m/>
    <s v="Eczacibasi Tüketim Ürünleri San. Tic. A.S."/>
    <s v="EY.01.021"/>
    <s v="EnRoute Panorama - Dafitim Kanali (Bayi/Distribütör/Sube) Lisansi (Enterprise)"/>
    <s v="Univera - Eczacıbaşı Girişim"/>
    <x v="0"/>
    <x v="0"/>
    <m/>
    <n v="22887"/>
    <m/>
    <n v="1"/>
    <m/>
    <n v="22887"/>
    <m/>
    <n v="0"/>
    <m/>
    <n v="22887"/>
    <m/>
    <n v="0"/>
    <n v="0"/>
    <s v="UNI240000000344"/>
    <m/>
    <m/>
    <x v="54"/>
    <x v="0"/>
    <x v="1"/>
    <x v="0"/>
    <x v="1"/>
    <x v="0"/>
    <s v="Univera Satış"/>
    <s v="Saha Satış"/>
    <s v="Yurt İçi"/>
    <s v="Türkiye"/>
  </r>
  <r>
    <s v="Q1"/>
    <x v="0"/>
    <x v="2"/>
    <m/>
    <s v="LOREAL TÜRKIYE SAN VE TIC. A.S."/>
    <s v="EH.03.001"/>
    <s v="EnRoute Panorama - Çafri Merkezi Hizmeti  (MSD)"/>
    <s v="Univera - Loreal Eczane"/>
    <x v="2"/>
    <x v="0"/>
    <m/>
    <n v="10333.780000000001"/>
    <m/>
    <n v="4"/>
    <m/>
    <n v="41335.120000000003"/>
    <m/>
    <n v="0"/>
    <m/>
    <n v="41335.120000000003"/>
    <m/>
    <n v="0"/>
    <n v="0"/>
    <s v="UNI240000000369"/>
    <m/>
    <m/>
    <x v="65"/>
    <x v="0"/>
    <x v="0"/>
    <x v="1"/>
    <x v="8"/>
    <x v="0"/>
    <s v="Univera Satış"/>
    <s v="Saha Satış"/>
    <s v="Yurt İçi"/>
    <s v="Türkiye"/>
  </r>
  <r>
    <s v="Q1"/>
    <x v="0"/>
    <x v="2"/>
    <m/>
    <s v="LOREAL TÜRKIYE SAN VE TIC. A.S."/>
    <s v="EH.03.001"/>
    <s v="EnRoute Panorama - Çafri Merkezi Hizmeti  (MSD)"/>
    <s v="Univera - Loreal Tüketici"/>
    <x v="2"/>
    <x v="0"/>
    <m/>
    <n v="8539.4600000000009"/>
    <m/>
    <n v="28"/>
    <m/>
    <n v="239104.88"/>
    <m/>
    <n v="0"/>
    <m/>
    <n v="239104.88"/>
    <m/>
    <n v="0"/>
    <n v="0"/>
    <s v="UNI240000000368"/>
    <m/>
    <m/>
    <x v="65"/>
    <x v="0"/>
    <x v="0"/>
    <x v="1"/>
    <x v="8"/>
    <x v="0"/>
    <s v="Univera Satış"/>
    <s v="Saha Satış"/>
    <s v="Yurt İçi"/>
    <s v="Türkiye"/>
  </r>
  <r>
    <s v="Q1"/>
    <x v="0"/>
    <x v="2"/>
    <m/>
    <s v="LOREAL TÜRKIYE SAN VE TIC. A.S."/>
    <s v="EH.03.001"/>
    <s v="EnRoute Panorama - Çafri Merkezi Hizmeti  (MSD)"/>
    <s v="Univera - Loreal Tüketici"/>
    <x v="2"/>
    <x v="0"/>
    <m/>
    <n v="41335.089999999997"/>
    <m/>
    <n v="1"/>
    <m/>
    <n v="41335.089999999997"/>
    <m/>
    <n v="0"/>
    <m/>
    <n v="41335.089999999997"/>
    <m/>
    <n v="0"/>
    <n v="0"/>
    <s v="UNI240000000368"/>
    <m/>
    <m/>
    <x v="65"/>
    <x v="0"/>
    <x v="0"/>
    <x v="1"/>
    <x v="8"/>
    <x v="0"/>
    <s v="Univera Satış"/>
    <s v="Saha Satış"/>
    <s v="Yurt İçi"/>
    <s v="Türkiye"/>
  </r>
  <r>
    <s v="Q1"/>
    <x v="0"/>
    <x v="2"/>
    <m/>
    <s v="TÜRK HENKEL KIMYA SAN TIC. A.S."/>
    <s v="EH.03.001"/>
    <s v="EnRoute Panorama - Çafri Merkezi Hizmeti  (MSD)"/>
    <s v="Univera - Schwarzkoph Henkel"/>
    <x v="2"/>
    <x v="0"/>
    <m/>
    <n v="13643.38"/>
    <m/>
    <n v="3"/>
    <m/>
    <n v="40930.14"/>
    <m/>
    <n v="0"/>
    <m/>
    <n v="40930.14"/>
    <m/>
    <n v="0"/>
    <n v="0"/>
    <s v="UNI240000000349"/>
    <m/>
    <m/>
    <x v="25"/>
    <x v="0"/>
    <x v="0"/>
    <x v="1"/>
    <x v="8"/>
    <x v="0"/>
    <s v="Univera Satış"/>
    <s v="Saha Satış"/>
    <s v="Yurt İçi"/>
    <s v="Türkiye"/>
  </r>
  <r>
    <s v="Q1"/>
    <x v="0"/>
    <x v="2"/>
    <m/>
    <s v="ALDEMIR BILISIM HIZ. VE DANISMANLIK - ARZU ALDEMIR"/>
    <s v="WPH.02.001"/>
    <s v="WebPlus Yazilim Bakimi Hizmeti"/>
    <s v="Univera - Kanal"/>
    <x v="5"/>
    <x v="0"/>
    <s v="Webplus"/>
    <n v="5000"/>
    <m/>
    <n v="1"/>
    <m/>
    <n v="5000"/>
    <m/>
    <n v="0"/>
    <m/>
    <n v="5000"/>
    <m/>
    <n v="0"/>
    <n v="0"/>
    <s v="UNI240000000273"/>
    <m/>
    <m/>
    <x v="33"/>
    <x v="0"/>
    <x v="0"/>
    <x v="1"/>
    <x v="4"/>
    <x v="0"/>
    <s v="Kanal Satış"/>
    <s v="Aldemir"/>
    <s v="Yurt İçi"/>
    <s v="Türkiye"/>
  </r>
  <r>
    <s v="Q1"/>
    <x v="0"/>
    <x v="2"/>
    <m/>
    <s v="ALDEMIR BILISIM HIZ. VE DANISMANLIK - ARZU ALDEMIR"/>
    <s v="WPY.01.003"/>
    <s v="WEBPLUS EK KULLANICI LISANSI +1"/>
    <s v="Univera - Kanal"/>
    <x v="5"/>
    <x v="0"/>
    <s v="Webplus"/>
    <n v="660.75"/>
    <m/>
    <n v="1"/>
    <m/>
    <n v="881"/>
    <m/>
    <n v="220.25"/>
    <m/>
    <n v="660.75"/>
    <m/>
    <n v="0"/>
    <n v="0"/>
    <s v="UNI240000000273"/>
    <m/>
    <m/>
    <x v="17"/>
    <x v="0"/>
    <x v="1"/>
    <x v="0"/>
    <x v="1"/>
    <x v="0"/>
    <s v="Kanal Satış"/>
    <s v="Aldemir"/>
    <s v="Yurt İçi"/>
    <s v="Türkiye"/>
  </r>
  <r>
    <s v="Q1"/>
    <x v="0"/>
    <x v="2"/>
    <m/>
    <s v="ALDEMIR BILISIM HIZ. VE DANISMANLIK - ARZU ALDEMIR"/>
    <s v="WPY.01.007"/>
    <s v="WEBPLUS E-DÖNÜSÜM MODÜL LISANSI"/>
    <s v="Univera - Kanal"/>
    <x v="5"/>
    <x v="0"/>
    <s v="Webplus"/>
    <n v="6006"/>
    <m/>
    <n v="1"/>
    <m/>
    <n v="8008"/>
    <m/>
    <n v="2002"/>
    <m/>
    <n v="6006"/>
    <m/>
    <n v="0"/>
    <n v="0"/>
    <s v="UNI240000000273"/>
    <m/>
    <m/>
    <x v="17"/>
    <x v="0"/>
    <x v="1"/>
    <x v="0"/>
    <x v="1"/>
    <x v="0"/>
    <s v="Kanal Satış"/>
    <s v="Aldemir"/>
    <s v="Yurt İçi"/>
    <s v="Türkiye"/>
  </r>
  <r>
    <s v="Q1"/>
    <x v="0"/>
    <x v="2"/>
    <m/>
    <s v="ALDEMIR BILISIM HIZ. VE DANISMANLIK - ARZU ALDEMIR"/>
    <s v="WPY.01.006"/>
    <s v="WEBPLUS DISTRIBUTION SATIS-DAGITIM YAZILIMI (Light)"/>
    <s v="Univera - Kanal"/>
    <x v="5"/>
    <x v="0"/>
    <s v="Webplus"/>
    <n v="8232"/>
    <m/>
    <n v="1"/>
    <m/>
    <n v="10976"/>
    <m/>
    <n v="2744"/>
    <m/>
    <n v="8232"/>
    <m/>
    <n v="0"/>
    <n v="0"/>
    <s v="UNI240000000273"/>
    <m/>
    <m/>
    <x v="17"/>
    <x v="0"/>
    <x v="1"/>
    <x v="0"/>
    <x v="1"/>
    <x v="0"/>
    <s v="Kanal Satış"/>
    <s v="Aldemir"/>
    <s v="Yurt İçi"/>
    <s v="Türkiye"/>
  </r>
  <r>
    <s v="Q1"/>
    <x v="0"/>
    <x v="2"/>
    <m/>
    <s v="ALDEMIR BILISIM HIZ. VE DANISMANLIK - ARZU ALDEMIR"/>
    <s v="WPY.02.001"/>
    <s v="WEBPLUS (Android) SATIS TEMSILCISI LISANSI"/>
    <s v="Univera - Kanal"/>
    <x v="5"/>
    <x v="0"/>
    <s v="Webplus"/>
    <n v="1072.5"/>
    <m/>
    <n v="2"/>
    <m/>
    <n v="2860"/>
    <m/>
    <n v="715"/>
    <m/>
    <n v="2145"/>
    <m/>
    <n v="0"/>
    <n v="0"/>
    <s v="UNI240000000273"/>
    <m/>
    <m/>
    <x v="17"/>
    <x v="0"/>
    <x v="1"/>
    <x v="0"/>
    <x v="1"/>
    <x v="0"/>
    <s v="Kanal Satış"/>
    <s v="Aldemir"/>
    <s v="Yurt İçi"/>
    <s v="Türkiye"/>
  </r>
  <r>
    <s v="Q1"/>
    <x v="0"/>
    <x v="2"/>
    <m/>
    <s v="GENÇ TERCAN GIDA TURIZM NAKLIYAT TIC.LTD.STI"/>
    <s v="UH.01.002"/>
    <s v="UNIDOX KONTÖR HIZMETI"/>
    <s v="Univera Doğuş Çay Projesi"/>
    <x v="6"/>
    <x v="2"/>
    <s v="Unidox"/>
    <n v="1.35"/>
    <m/>
    <n v="50000"/>
    <m/>
    <n v="67500"/>
    <m/>
    <n v="0"/>
    <m/>
    <n v="67500"/>
    <m/>
    <n v="0"/>
    <n v="0"/>
    <s v="ENV240000000032"/>
    <m/>
    <m/>
    <x v="13"/>
    <x v="0"/>
    <x v="1"/>
    <x v="2"/>
    <x v="5"/>
    <x v="1"/>
    <s v="Kanal Satış"/>
    <s v="Saha Satış"/>
    <s v="Yurt İçi"/>
    <s v="Türkiye"/>
  </r>
  <r>
    <s v="Q1"/>
    <x v="0"/>
    <x v="2"/>
    <m/>
    <s v="UMUT SARIGÖL"/>
    <s v="UH.01.002"/>
    <s v="UNIDOX KONTÖR HIZMETI"/>
    <s v="Univera Doğuş Çay Projesi"/>
    <x v="6"/>
    <x v="2"/>
    <s v="Unidox"/>
    <n v="2.4"/>
    <m/>
    <n v="5000"/>
    <m/>
    <n v="12000"/>
    <m/>
    <n v="0"/>
    <m/>
    <n v="12000"/>
    <m/>
    <n v="0"/>
    <n v="0"/>
    <s v="ENV240000000033"/>
    <m/>
    <m/>
    <x v="13"/>
    <x v="0"/>
    <x v="1"/>
    <x v="2"/>
    <x v="5"/>
    <x v="1"/>
    <s v="Kanal Satış"/>
    <s v="Saha Satış"/>
    <s v="Yurt İçi"/>
    <s v="Türkiye"/>
  </r>
  <r>
    <s v="Q1"/>
    <x v="0"/>
    <x v="2"/>
    <m/>
    <s v="LOREAL TÜRKIYE SAN VE TIC. A.S."/>
    <s v="EH.01.001"/>
    <s v="EnRoute Panorama - Proje Yönetim Hizmeti"/>
    <s v="Univera - Loreal Eczane"/>
    <x v="7"/>
    <x v="0"/>
    <m/>
    <n v="7143.7759999999998"/>
    <m/>
    <n v="5"/>
    <m/>
    <n v="39687.65"/>
    <m/>
    <n v="3968.77"/>
    <m/>
    <n v="35718.879999999997"/>
    <m/>
    <n v="0"/>
    <n v="0"/>
    <s v="UNI240000000366"/>
    <m/>
    <m/>
    <x v="65"/>
    <x v="0"/>
    <x v="1"/>
    <x v="1"/>
    <x v="7"/>
    <x v="0"/>
    <s v="Univera Satış"/>
    <s v="Saha Satış"/>
    <s v="Yurt İçi"/>
    <s v="Türkiye"/>
  </r>
  <r>
    <s v="Q1"/>
    <x v="0"/>
    <x v="2"/>
    <m/>
    <s v="LOREAL TÜRKIYE SAN VE TIC. A.S."/>
    <s v="EH.03.001"/>
    <s v="EnRoute Panorama - Çafri Merkezi Hizmeti  (MSD)"/>
    <s v="Univera - Loreal Kuaför"/>
    <x v="2"/>
    <x v="0"/>
    <m/>
    <n v="41335.089999999997"/>
    <m/>
    <n v="1"/>
    <m/>
    <n v="41335.089999999997"/>
    <m/>
    <n v="0"/>
    <m/>
    <n v="41335.089999999997"/>
    <m/>
    <n v="0"/>
    <n v="0"/>
    <s v="UNI240000000370"/>
    <m/>
    <m/>
    <x v="65"/>
    <x v="0"/>
    <x v="0"/>
    <x v="1"/>
    <x v="8"/>
    <x v="0"/>
    <s v="Univera Satış"/>
    <s v="Saha Satış"/>
    <s v="Yurt İçi"/>
    <s v="Türkiye"/>
  </r>
  <r>
    <s v="Q1"/>
    <x v="0"/>
    <x v="2"/>
    <m/>
    <s v="GENÇ ve GÜÇLÜ GIDA DAGITIM TIC LTD. STI"/>
    <s v="UH.01.002"/>
    <s v="UNIDOX KONTÖR HIZMETI"/>
    <s v="Univera - Dardanel"/>
    <x v="6"/>
    <x v="2"/>
    <s v="Unidox"/>
    <n v="1.8"/>
    <m/>
    <n v="10000"/>
    <m/>
    <n v="18000"/>
    <m/>
    <n v="0"/>
    <m/>
    <n v="18000"/>
    <m/>
    <n v="0"/>
    <n v="0"/>
    <s v="UNI240000000278"/>
    <m/>
    <m/>
    <x v="4"/>
    <x v="0"/>
    <x v="1"/>
    <x v="2"/>
    <x v="5"/>
    <x v="0"/>
    <s v="Kanal Satış"/>
    <s v="Saha Satış"/>
    <s v="Yurt İçi"/>
    <s v="Türkiye"/>
  </r>
  <r>
    <s v="Q1"/>
    <x v="0"/>
    <x v="2"/>
    <m/>
    <s v="THY DO&amp;CO IKRAM HIZMETLERI A.S."/>
    <s v="SH.01.001"/>
    <s v="StokBar Panorama - Proje Yönetim Hizmeti"/>
    <s v="Univera - Turkish Do&amp;Co"/>
    <x v="0"/>
    <x v="4"/>
    <s v="Stokbar"/>
    <n v="9525"/>
    <m/>
    <n v="3"/>
    <m/>
    <n v="28575"/>
    <m/>
    <n v="0"/>
    <m/>
    <n v="28575"/>
    <m/>
    <n v="0"/>
    <n v="0"/>
    <s v="UNI240000000275"/>
    <m/>
    <m/>
    <x v="57"/>
    <x v="0"/>
    <x v="1"/>
    <x v="1"/>
    <x v="7"/>
    <x v="0"/>
    <s v="Univera Satış"/>
    <s v="Saha Satış"/>
    <s v="Yurt İçi"/>
    <s v="Türkiye"/>
  </r>
  <r>
    <s v="Q1"/>
    <x v="0"/>
    <x v="2"/>
    <m/>
    <s v="LOREAL TÜRKIYE SAN VE TIC. A.S."/>
    <s v="EH.02.001"/>
    <s v="EnRoute Panorama - Yazilim Bakimi, Yasatma ve Merkezi Destek Hizmeti"/>
    <s v="Univera - Loreal Eczane"/>
    <x v="7"/>
    <x v="0"/>
    <m/>
    <n v="29282.81"/>
    <m/>
    <n v="1"/>
    <m/>
    <n v="32536.46"/>
    <m/>
    <n v="3253.65"/>
    <m/>
    <n v="29282.81"/>
    <m/>
    <n v="0"/>
    <n v="0"/>
    <s v="UNI240000000366"/>
    <m/>
    <m/>
    <x v="65"/>
    <x v="0"/>
    <x v="0"/>
    <x v="1"/>
    <x v="4"/>
    <x v="0"/>
    <s v="Univera Satış"/>
    <s v="Saha Satış"/>
    <s v="Yurt İçi"/>
    <s v="Türkiye"/>
  </r>
  <r>
    <s v="Q1"/>
    <x v="0"/>
    <x v="2"/>
    <m/>
    <s v="LOREAL TÜRKIYE SAN VE TIC. A.S."/>
    <s v="EH.02.001"/>
    <s v="EnRoute Panorama - Yazilim Bakimi, Yasatma ve Merkezi Destek Hizmeti"/>
    <s v="Univera - Loreal Tüketici"/>
    <x v="7"/>
    <x v="0"/>
    <m/>
    <n v="30396.38"/>
    <m/>
    <n v="1"/>
    <m/>
    <n v="37995.47"/>
    <m/>
    <n v="7599.09"/>
    <m/>
    <n v="30396.38"/>
    <m/>
    <n v="0"/>
    <n v="0"/>
    <s v="UNI240000000367"/>
    <m/>
    <m/>
    <x v="65"/>
    <x v="0"/>
    <x v="0"/>
    <x v="1"/>
    <x v="4"/>
    <x v="0"/>
    <s v="Univera Satış"/>
    <s v="Saha Satış"/>
    <s v="Yurt İçi"/>
    <s v="Türkiye"/>
  </r>
  <r>
    <s v="Q1"/>
    <x v="0"/>
    <x v="2"/>
    <m/>
    <s v="LOREAL TÜRKIYE SAN VE TIC. A.S."/>
    <s v="EY.01.025"/>
    <s v="EnRoute Panorama - Dist. Web Connector  Web Service Lisansi (Enterprise)"/>
    <s v="Univera - Loreal Eczane"/>
    <x v="7"/>
    <x v="0"/>
    <m/>
    <n v="24492.95"/>
    <m/>
    <n v="1"/>
    <m/>
    <n v="27214.39"/>
    <m/>
    <n v="2721.44"/>
    <m/>
    <n v="24492.95"/>
    <m/>
    <n v="0"/>
    <n v="0"/>
    <s v="UNI240000000366"/>
    <m/>
    <m/>
    <x v="65"/>
    <x v="0"/>
    <x v="1"/>
    <x v="0"/>
    <x v="1"/>
    <x v="0"/>
    <s v="Univera Satış"/>
    <s v="Saha Satış"/>
    <s v="Yurt İçi"/>
    <s v="Türkiye"/>
  </r>
  <r>
    <s v="Q1"/>
    <x v="0"/>
    <x v="2"/>
    <m/>
    <s v="LOREAL TÜRKIYE SAN VE TIC. A.S."/>
    <s v="EY.01.021"/>
    <s v="EnRoute Panorama - Dafitim Kanali (Bayi/Distribütör/Sube) Lisansi (Enterprise)"/>
    <s v="Univera - Loreal Eczane"/>
    <x v="7"/>
    <x v="0"/>
    <m/>
    <n v="22257.39"/>
    <m/>
    <n v="1"/>
    <m/>
    <n v="24730.43"/>
    <m/>
    <n v="2473.04"/>
    <m/>
    <n v="22257.39"/>
    <m/>
    <n v="0"/>
    <n v="0"/>
    <s v="UNI240000000366"/>
    <m/>
    <m/>
    <x v="65"/>
    <x v="0"/>
    <x v="1"/>
    <x v="0"/>
    <x v="1"/>
    <x v="0"/>
    <s v="Univera Satış"/>
    <s v="Saha Satış"/>
    <s v="Yurt İçi"/>
    <s v="Türkiye"/>
  </r>
  <r>
    <s v="Q1"/>
    <x v="0"/>
    <x v="2"/>
    <m/>
    <s v="LOREAL TÜRKIYE SAN VE TIC. A.S."/>
    <s v="EH.03.001"/>
    <s v="EnRoute Panorama - Çafri Merkezi Hizmeti  (MSD)"/>
    <s v="Univera - Loreal Eczane"/>
    <x v="2"/>
    <x v="0"/>
    <m/>
    <n v="34157.85"/>
    <m/>
    <n v="1"/>
    <m/>
    <n v="34157.85"/>
    <m/>
    <n v="0"/>
    <m/>
    <n v="34157.85"/>
    <m/>
    <n v="0"/>
    <n v="0"/>
    <s v="UNI240000000369"/>
    <m/>
    <m/>
    <x v="65"/>
    <x v="0"/>
    <x v="0"/>
    <x v="1"/>
    <x v="8"/>
    <x v="0"/>
    <s v="Univera Satış"/>
    <s v="Saha Satış"/>
    <s v="Yurt İçi"/>
    <s v="Türkiye"/>
  </r>
  <r>
    <s v="Q1"/>
    <x v="0"/>
    <x v="2"/>
    <m/>
    <s v="LOREAL TÜRKIYE SAN VE TIC. A.S."/>
    <s v="EH.03.001"/>
    <s v="EnRoute Panorama - Çafri Merkezi Hizmeti  (MSD)"/>
    <s v="Univera - Loreal Kuaför"/>
    <x v="2"/>
    <x v="0"/>
    <m/>
    <n v="8539.4600000000009"/>
    <m/>
    <n v="3"/>
    <m/>
    <n v="25618.38"/>
    <m/>
    <n v="0"/>
    <m/>
    <n v="25618.38"/>
    <m/>
    <n v="0"/>
    <n v="0"/>
    <s v="UNI240000000370"/>
    <m/>
    <m/>
    <x v="65"/>
    <x v="0"/>
    <x v="0"/>
    <x v="1"/>
    <x v="8"/>
    <x v="0"/>
    <s v="Univera Satış"/>
    <s v="Saha Satış"/>
    <s v="Yurt İçi"/>
    <s v="Türkiye"/>
  </r>
  <r>
    <s v="Q1"/>
    <x v="0"/>
    <x v="2"/>
    <m/>
    <s v="AVSAR MESRUBAT GIDA INSAAT TURIZM SAN. VE TIC.LTD.STI."/>
    <s v="UH.01.002"/>
    <s v="UNIDOX KONTÖR HIZMETI"/>
    <s v="Univera - Uludağ İçecek"/>
    <x v="6"/>
    <x v="2"/>
    <s v="Unidox"/>
    <n v="1.1000000000000001"/>
    <m/>
    <n v="50000"/>
    <m/>
    <n v="55000"/>
    <m/>
    <n v="0"/>
    <m/>
    <n v="55000"/>
    <m/>
    <n v="0"/>
    <n v="0"/>
    <s v="UNI240000000282"/>
    <m/>
    <m/>
    <x v="21"/>
    <x v="0"/>
    <x v="1"/>
    <x v="2"/>
    <x v="5"/>
    <x v="0"/>
    <s v="Kanal Satış"/>
    <s v="Saha Satış"/>
    <s v="Yurt İçi"/>
    <s v="Türkiye"/>
  </r>
  <r>
    <s v="Q1"/>
    <x v="0"/>
    <x v="2"/>
    <m/>
    <s v="Ekosal Tasimacilik - Ekosal Tasimacilik Tarim Gida Petrol Insaat San. Ve Tic. Ltd.Sti."/>
    <s v="UH.01.002"/>
    <s v="UNIDOX KONTÖR HIZMETI"/>
    <s v="Univera - Uludağ İçecek"/>
    <x v="6"/>
    <x v="2"/>
    <s v="Unidox"/>
    <n v="1.1000000000000001"/>
    <m/>
    <n v="50000"/>
    <m/>
    <n v="55000"/>
    <m/>
    <n v="0"/>
    <m/>
    <n v="55000"/>
    <m/>
    <n v="0"/>
    <n v="0"/>
    <s v="UNI240000000283"/>
    <m/>
    <m/>
    <x v="21"/>
    <x v="0"/>
    <x v="1"/>
    <x v="2"/>
    <x v="5"/>
    <x v="0"/>
    <s v="Kanal Satış"/>
    <s v="Saha Satış"/>
    <s v="Yurt İçi"/>
    <s v="Türkiye"/>
  </r>
  <r>
    <s v="Q1"/>
    <x v="0"/>
    <x v="2"/>
    <m/>
    <s v="ERTUG GIDA PAZ. LOJ. SAN. VE TIC. LTD. STI."/>
    <s v="UH.01.002"/>
    <s v="UNIDOX KONTÖR HIZMETI"/>
    <s v="Univera - Imperial Tobacco"/>
    <x v="6"/>
    <x v="2"/>
    <s v="Unidox"/>
    <n v="1.6875"/>
    <m/>
    <n v="10000"/>
    <m/>
    <n v="16875"/>
    <m/>
    <n v="0"/>
    <m/>
    <n v="16875"/>
    <m/>
    <n v="0"/>
    <n v="0"/>
    <s v="UNI240000000280"/>
    <m/>
    <m/>
    <x v="49"/>
    <x v="0"/>
    <x v="1"/>
    <x v="2"/>
    <x v="5"/>
    <x v="0"/>
    <s v="Univera Satış"/>
    <s v="Saha Satış"/>
    <s v="Yurt İçi"/>
    <s v="Türkiye"/>
  </r>
  <r>
    <s v="Q1"/>
    <x v="0"/>
    <x v="2"/>
    <m/>
    <s v="BUNGE GIDA SAN. VE TIC. A.S."/>
    <s v="QH.03.001"/>
    <s v="Quest Panorama  - Çafri Merkezi Hizmeti"/>
    <s v="Univera - Ana Gıda"/>
    <x v="2"/>
    <x v="3"/>
    <m/>
    <n v="884.46999999999991"/>
    <m/>
    <n v="60"/>
    <m/>
    <n v="53068.2"/>
    <m/>
    <n v="0"/>
    <m/>
    <n v="53068.2"/>
    <m/>
    <n v="0"/>
    <n v="0"/>
    <s v="UNI240000000284"/>
    <m/>
    <m/>
    <x v="56"/>
    <x v="0"/>
    <x v="0"/>
    <x v="1"/>
    <x v="3"/>
    <x v="0"/>
    <s v="Univera Satış"/>
    <s v="Saha Satış"/>
    <s v="Yurt İçi"/>
    <s v="Türkiye"/>
  </r>
  <r>
    <s v="Q1"/>
    <x v="0"/>
    <x v="2"/>
    <m/>
    <s v="OF ÇAYSAN TARIM ÜRÜN. ENTEGRE TES. SAN VE TIC. AS."/>
    <s v="EH.02.001"/>
    <s v="EnRoute Panorama - Yazilim Bakimi, Yasatma ve Merkezi Destek Hizmeti"/>
    <s v="Univera - Ofçaysan"/>
    <x v="2"/>
    <x v="0"/>
    <m/>
    <n v="714787.99"/>
    <m/>
    <n v="1"/>
    <m/>
    <n v="714787.99"/>
    <m/>
    <n v="0"/>
    <m/>
    <n v="714787.99"/>
    <m/>
    <n v="0"/>
    <n v="0"/>
    <s v="UNI240000000387"/>
    <m/>
    <m/>
    <x v="8"/>
    <x v="0"/>
    <x v="0"/>
    <x v="1"/>
    <x v="4"/>
    <x v="0"/>
    <s v="Univera Satış"/>
    <s v="Saha Satış"/>
    <s v="Yurt İçi"/>
    <s v="Türkiye"/>
  </r>
  <r>
    <s v="Q1"/>
    <x v="0"/>
    <x v="2"/>
    <m/>
    <s v="LOREAL TÜRKIYE SAN VE TIC. A.S."/>
    <s v="EH.01.003"/>
    <s v="EnRoute Panorama - Kurulum ve Efitim Hizmeti"/>
    <s v="Univera - Loreal Eczane"/>
    <x v="7"/>
    <x v="0"/>
    <m/>
    <n v="4592.43"/>
    <m/>
    <n v="3"/>
    <m/>
    <n v="15308.1"/>
    <m/>
    <n v="1530.81"/>
    <m/>
    <n v="13777.29"/>
    <m/>
    <n v="0"/>
    <n v="0"/>
    <s v="UNI240000000366"/>
    <m/>
    <m/>
    <x v="65"/>
    <x v="0"/>
    <x v="1"/>
    <x v="1"/>
    <x v="6"/>
    <x v="0"/>
    <s v="Univera Satış"/>
    <s v="Saha Satış"/>
    <s v="Yurt İçi"/>
    <s v="Türkiye"/>
  </r>
  <r>
    <s v="Q1"/>
    <x v="0"/>
    <x v="2"/>
    <m/>
    <s v="LOREAL TÜRKIYE SAN VE TIC. A.S."/>
    <s v="EH.03.001"/>
    <s v="EnRoute Panorama - Çafri Merkezi Hizmeti  (MSD)"/>
    <s v="Univera - Loreal Eczane"/>
    <x v="7"/>
    <x v="0"/>
    <m/>
    <n v="14797.83"/>
    <m/>
    <n v="1"/>
    <m/>
    <n v="16442.03"/>
    <m/>
    <n v="1644.2"/>
    <m/>
    <n v="14797.83"/>
    <m/>
    <n v="0"/>
    <n v="0"/>
    <s v="UNI240000000366"/>
    <m/>
    <m/>
    <x v="65"/>
    <x v="0"/>
    <x v="0"/>
    <x v="1"/>
    <x v="8"/>
    <x v="0"/>
    <s v="Univera Satış"/>
    <s v="Saha Satış"/>
    <s v="Yurt İçi"/>
    <s v="Türkiye"/>
  </r>
  <r>
    <s v="Q1"/>
    <x v="0"/>
    <x v="2"/>
    <m/>
    <s v="Şenpiliç Gıda Sanayi A.Ş."/>
    <s v="EH.03.001"/>
    <s v="EnRoute Panorama - Çafri Merkezi Hizmeti  (MSD)"/>
    <s v="Univera - Şen Piliç"/>
    <x v="2"/>
    <x v="0"/>
    <m/>
    <n v="8100"/>
    <m/>
    <n v="96"/>
    <m/>
    <n v="777600"/>
    <m/>
    <n v="0"/>
    <m/>
    <n v="777600"/>
    <m/>
    <n v="0"/>
    <n v="0"/>
    <s v="UNI240000000383"/>
    <m/>
    <m/>
    <x v="69"/>
    <x v="0"/>
    <x v="0"/>
    <x v="1"/>
    <x v="8"/>
    <x v="0"/>
    <s v="Univera Satış"/>
    <s v="Saha Satış"/>
    <s v="Yurt İçi"/>
    <s v="Türkiye"/>
  </r>
  <r>
    <s v="Q1"/>
    <x v="0"/>
    <x v="2"/>
    <m/>
    <s v="ERUSLU SAGLIK ÜRÜNLERI SAN. VE TIC. A.S."/>
    <s v="EY.01.001"/>
    <s v="EnRoute Panorama - Mobil Satis &amp; Dafitim Çözüm Lisansi (Enterprise)"/>
    <s v="Univera - Eruslu Sağlık"/>
    <x v="10"/>
    <x v="0"/>
    <m/>
    <n v="396876.48"/>
    <m/>
    <n v="1"/>
    <m/>
    <n v="793752.96"/>
    <m/>
    <n v="396876.48"/>
    <m/>
    <n v="396876.48"/>
    <m/>
    <n v="0"/>
    <n v="0"/>
    <s v="UNI240000000380"/>
    <m/>
    <m/>
    <x v="70"/>
    <x v="0"/>
    <x v="1"/>
    <x v="0"/>
    <x v="1"/>
    <x v="0"/>
    <s v="Univera Satış"/>
    <s v="Saha Satış"/>
    <s v="Yurt İçi"/>
    <s v="Türkiye"/>
  </r>
  <r>
    <s v="Q1"/>
    <x v="0"/>
    <x v="2"/>
    <m/>
    <s v="OF ÇAYSAN TARIM ÜRÜN. ENTEGRE TES. SAN VE TIC. AS."/>
    <s v="EH.03.008"/>
    <s v="EnRoute Panorama - Çafri Merkezi Hizmeti (DDI / OutSource)"/>
    <s v="Univera - Ofçaysan"/>
    <x v="2"/>
    <x v="0"/>
    <m/>
    <n v="8148.3099999999995"/>
    <m/>
    <n v="54"/>
    <m/>
    <n v="440008.74"/>
    <m/>
    <n v="0"/>
    <m/>
    <n v="440008.74"/>
    <m/>
    <n v="0"/>
    <n v="0"/>
    <s v="UNI240000000387"/>
    <m/>
    <m/>
    <x v="8"/>
    <x v="0"/>
    <x v="0"/>
    <x v="1"/>
    <x v="8"/>
    <x v="0"/>
    <s v="Univera Satış"/>
    <s v="Saha Satış"/>
    <s v="Yurt İçi"/>
    <s v="Türkiye"/>
  </r>
  <r>
    <s v="Q1"/>
    <x v="0"/>
    <x v="2"/>
    <m/>
    <s v="BMC OTOMOTIV SAN. VE TIC. A.S."/>
    <s v="CDH.02.001"/>
    <s v="Calldesk Panorama Yazilim Bakimi Hizmeti "/>
    <s v="Univera - BMC"/>
    <x v="10"/>
    <x v="5"/>
    <m/>
    <n v="1493.35"/>
    <m/>
    <n v="1"/>
    <m/>
    <n v="1493.35"/>
    <m/>
    <n v="0"/>
    <m/>
    <n v="1493.35"/>
    <m/>
    <n v="0"/>
    <n v="0"/>
    <s v="UNI240000000287"/>
    <m/>
    <m/>
    <x v="71"/>
    <x v="0"/>
    <x v="0"/>
    <x v="1"/>
    <x v="4"/>
    <x v="1"/>
    <s v="Univera Satış"/>
    <s v="Saha Satış"/>
    <s v="Yurt İçi"/>
    <s v="Türkiye"/>
  </r>
  <r>
    <s v="Q1"/>
    <x v="0"/>
    <x v="2"/>
    <m/>
    <s v="BMC OTOMOTIV SAN. VE TIC. A.S."/>
    <s v="CDY.01.016"/>
    <s v="CallDesk Panorama - Servis Noktasi Lisansi"/>
    <s v="Univera - BMC"/>
    <x v="10"/>
    <x v="5"/>
    <m/>
    <n v="17866.21"/>
    <m/>
    <n v="1"/>
    <m/>
    <n v="17866.21"/>
    <m/>
    <n v="0"/>
    <m/>
    <n v="17866.21"/>
    <m/>
    <n v="0"/>
    <n v="0"/>
    <s v="UNI240000000287"/>
    <m/>
    <m/>
    <x v="71"/>
    <x v="0"/>
    <x v="1"/>
    <x v="0"/>
    <x v="1"/>
    <x v="1"/>
    <s v="Univera Satış"/>
    <s v="Saha Satış"/>
    <s v="Yurt İçi"/>
    <s v="Türkiye"/>
  </r>
  <r>
    <s v="Q1"/>
    <x v="0"/>
    <x v="2"/>
    <m/>
    <s v="ERUSLU SAGLIK ÜRÜNLERI SAN. VE TIC. A.S."/>
    <s v="EY.01.023"/>
    <s v="EnRoute Panorama MSD Delivery Channel License (50-150 Kullanici)"/>
    <s v="Univera - Eruslu Sağlık"/>
    <x v="10"/>
    <x v="0"/>
    <m/>
    <n v="8844.68"/>
    <m/>
    <n v="35"/>
    <m/>
    <n v="309563.8"/>
    <m/>
    <n v="0"/>
    <m/>
    <n v="309563.8"/>
    <m/>
    <n v="0"/>
    <n v="0"/>
    <s v="UNI240000000380"/>
    <m/>
    <m/>
    <x v="70"/>
    <x v="0"/>
    <x v="1"/>
    <x v="0"/>
    <x v="1"/>
    <x v="0"/>
    <s v="Univera Satış"/>
    <s v="Saha Satış"/>
    <s v="Yurt İçi"/>
    <s v="Türkiye"/>
  </r>
  <r>
    <s v="Q1"/>
    <x v="0"/>
    <x v="2"/>
    <m/>
    <s v="ERUSLU SAGLIK ÜRÜNLERI SAN. VE TIC. A.S."/>
    <s v="EY.02.016"/>
    <s v="EnRoute Panorama (Android) Satis Temsilcisi Lisansi (150 - 300 Kullanici)"/>
    <s v="Univera - Eruslu Sağlık"/>
    <x v="10"/>
    <x v="0"/>
    <m/>
    <n v="2302.59"/>
    <m/>
    <n v="150"/>
    <m/>
    <n v="345388.5"/>
    <m/>
    <n v="0"/>
    <m/>
    <n v="345388.5"/>
    <m/>
    <n v="0"/>
    <n v="0"/>
    <s v="UNI240000000380"/>
    <m/>
    <m/>
    <x v="70"/>
    <x v="0"/>
    <x v="1"/>
    <x v="0"/>
    <x v="1"/>
    <x v="0"/>
    <s v="Univera Satış"/>
    <s v="Saha Satış"/>
    <s v="Yurt İçi"/>
    <s v="Türkiye"/>
  </r>
  <r>
    <s v="Q1"/>
    <x v="0"/>
    <x v="2"/>
    <m/>
    <s v="MİYA OTOMASYON VE BARKOD BILISIM SISTEMLERI SAN TİC. VE L.T.D. STI."/>
    <s v="WPH.05.001"/>
    <s v="WebPlus Yazilim Gelistirme Hizmeti"/>
    <s v="Univera - Kanal"/>
    <x v="5"/>
    <x v="0"/>
    <s v="Webplus"/>
    <n v="1657"/>
    <m/>
    <n v="2"/>
    <m/>
    <n v="3314"/>
    <m/>
    <n v="0"/>
    <m/>
    <n v="3314"/>
    <m/>
    <n v="0"/>
    <n v="0"/>
    <s v="UNI240000000300"/>
    <m/>
    <m/>
    <x v="3"/>
    <x v="0"/>
    <x v="1"/>
    <x v="1"/>
    <x v="3"/>
    <x v="0"/>
    <s v="Kanal Satış"/>
    <s v="Miya"/>
    <s v="Yurt İçi"/>
    <s v="Türkiye"/>
  </r>
  <r>
    <s v="Q1"/>
    <x v="0"/>
    <x v="2"/>
    <m/>
    <s v="MİYA OTOMASYON VE BARKOD BILISIM SISTEMLERI SAN TİC. VE L.T.D. STI."/>
    <s v="WPH.02.001"/>
    <s v="WebPlus Yazilim Bakimi Hizmeti"/>
    <s v="Univera - Kanal"/>
    <x v="5"/>
    <x v="0"/>
    <s v="Webplus"/>
    <n v="5916"/>
    <m/>
    <n v="3"/>
    <m/>
    <n v="17748"/>
    <m/>
    <n v="0"/>
    <m/>
    <n v="17748"/>
    <m/>
    <n v="0"/>
    <n v="0"/>
    <s v="UNI240000000299"/>
    <m/>
    <m/>
    <x v="3"/>
    <x v="0"/>
    <x v="0"/>
    <x v="1"/>
    <x v="4"/>
    <x v="0"/>
    <s v="Kanal Satış"/>
    <s v="Miya"/>
    <s v="Yurt İçi"/>
    <s v="Türkiye"/>
  </r>
  <r>
    <s v="Q1"/>
    <x v="0"/>
    <x v="2"/>
    <m/>
    <s v="MİYA OTOMASYON VE BARKOD BILISIM SISTEMLERI SAN TİC. VE L.T.D. STI."/>
    <s v="WPH.02.001"/>
    <s v="WebPlus Yazilim Bakimi Hizmeti"/>
    <s v="Univera - Kanal"/>
    <x v="5"/>
    <x v="0"/>
    <s v="Webplus"/>
    <n v="3697"/>
    <m/>
    <n v="2"/>
    <m/>
    <n v="7394"/>
    <m/>
    <n v="0"/>
    <m/>
    <n v="7394"/>
    <m/>
    <n v="0"/>
    <n v="0"/>
    <s v="UNI240000000301"/>
    <m/>
    <m/>
    <x v="3"/>
    <x v="0"/>
    <x v="0"/>
    <x v="1"/>
    <x v="4"/>
    <x v="0"/>
    <s v="Kanal Satış"/>
    <s v="Miya"/>
    <s v="Yurt İçi"/>
    <s v="Türkiye"/>
  </r>
  <r>
    <s v="Q1"/>
    <x v="0"/>
    <x v="2"/>
    <m/>
    <s v="MATRIKS BİLGİSAYAR SİSTEMLERİ LTD.ŞTİ"/>
    <s v="WPY.02.001"/>
    <s v="WEBPLUS (Android) SATIS TEMSILCISI LISANSI"/>
    <s v="Univera - Kanal"/>
    <x v="5"/>
    <x v="0"/>
    <s v="Webplus"/>
    <n v="2813"/>
    <m/>
    <n v="1"/>
    <m/>
    <n v="2813"/>
    <m/>
    <n v="0"/>
    <m/>
    <n v="2813"/>
    <m/>
    <n v="0"/>
    <n v="0"/>
    <s v="UNI240000000298"/>
    <m/>
    <m/>
    <x v="11"/>
    <x v="0"/>
    <x v="1"/>
    <x v="0"/>
    <x v="1"/>
    <x v="0"/>
    <s v="Kanal Satış"/>
    <s v="Matriks"/>
    <s v="Yurt İçi"/>
    <s v="Türkiye"/>
  </r>
  <r>
    <s v="Q1"/>
    <x v="0"/>
    <x v="2"/>
    <m/>
    <s v="ANADOLU MOTOR ÜRETIM VE PAZARLAMA A.S"/>
    <s v="SH.02.001"/>
    <s v="StokBar Panorama - Yazilim Bakimi Hizmeti"/>
    <s v="Univera - Anadolu Motor"/>
    <x v="2"/>
    <x v="4"/>
    <s v="Stokbar"/>
    <n v="106345.31"/>
    <m/>
    <n v="1"/>
    <m/>
    <n v="106345.31"/>
    <m/>
    <n v="0"/>
    <m/>
    <n v="106345.31"/>
    <m/>
    <n v="0"/>
    <n v="0"/>
    <s v="UNI240000000292"/>
    <m/>
    <m/>
    <x v="51"/>
    <x v="0"/>
    <x v="0"/>
    <x v="1"/>
    <x v="4"/>
    <x v="0"/>
    <s v="Univera Satış"/>
    <s v="Saha Satış"/>
    <s v="Yurt İçi"/>
    <s v="Türkiye"/>
  </r>
  <r>
    <s v="Q1"/>
    <x v="0"/>
    <x v="2"/>
    <m/>
    <s v="ANADOLU MOTOR ÜRETIM VE PAZARLAMA A.S"/>
    <s v="SH.02.001"/>
    <s v="StokBar Panorama - Yazilim Bakimi Hizmeti"/>
    <s v="Univera - Anadolu Motor"/>
    <x v="2"/>
    <x v="4"/>
    <s v="Stokbar"/>
    <n v="90091.47"/>
    <m/>
    <n v="1"/>
    <m/>
    <n v="90091.47"/>
    <m/>
    <n v="0"/>
    <m/>
    <n v="90091.47"/>
    <m/>
    <n v="0"/>
    <n v="0"/>
    <s v="UNI240000000292"/>
    <m/>
    <m/>
    <x v="51"/>
    <x v="0"/>
    <x v="0"/>
    <x v="1"/>
    <x v="4"/>
    <x v="0"/>
    <s v="Univera Satış"/>
    <s v="Saha Satış"/>
    <s v="Yurt İçi"/>
    <s v="Türkiye"/>
  </r>
  <r>
    <s v="Q1"/>
    <x v="0"/>
    <x v="2"/>
    <m/>
    <s v="ANADOLU MOTOR ÜRETIM VE PAZARLAMA A.S"/>
    <s v="QH.02.001"/>
    <s v="Quest Panorama - Yazilim Bakimi, Yasatma ve Merkezi Destek Hizmeti"/>
    <s v="Univera - Anadolu Motor"/>
    <x v="2"/>
    <x v="3"/>
    <m/>
    <n v="29518.5"/>
    <m/>
    <n v="1"/>
    <m/>
    <n v="29518.5"/>
    <m/>
    <n v="0"/>
    <m/>
    <n v="29518.5"/>
    <m/>
    <n v="0"/>
    <n v="0"/>
    <s v="UNI240000000292"/>
    <m/>
    <m/>
    <x v="51"/>
    <x v="0"/>
    <x v="0"/>
    <x v="1"/>
    <x v="4"/>
    <x v="0"/>
    <s v="Univera Satış"/>
    <s v="Saha Satış"/>
    <s v="Yurt İçi"/>
    <s v="Türkiye"/>
  </r>
  <r>
    <s v="Q1"/>
    <x v="0"/>
    <x v="2"/>
    <m/>
    <s v="EVYAP SABUN YAG GLISERIN SAN. VE TIC.A.S."/>
    <s v="QH.02.001"/>
    <s v="Quest Panorama - Yazilim Bakimi, Yasatma ve Merkezi Destek Hizmeti"/>
    <s v="Univera - Evyap"/>
    <x v="2"/>
    <x v="3"/>
    <m/>
    <n v="218804.85"/>
    <m/>
    <n v="1"/>
    <m/>
    <n v="218804.85"/>
    <m/>
    <n v="0"/>
    <m/>
    <n v="218804.85"/>
    <m/>
    <n v="0"/>
    <n v="0"/>
    <s v="UNI240000000291"/>
    <m/>
    <m/>
    <x v="50"/>
    <x v="0"/>
    <x v="0"/>
    <x v="1"/>
    <x v="4"/>
    <x v="0"/>
    <s v="Univera Satış"/>
    <s v="Saha Satış"/>
    <s v="Yurt İçi"/>
    <s v="Türkiye"/>
  </r>
  <r>
    <s v="Q1"/>
    <x v="0"/>
    <x v="2"/>
    <m/>
    <s v="ERUSLU SAGLIK ÜRÜNLERI SAN. VE TIC. A.S."/>
    <s v="PP.01.001"/>
    <s v="PANORAMA ANA MODÜL (PLATFORM) LISANSI"/>
    <s v="Univera - Eruslu Sağlık"/>
    <x v="10"/>
    <x v="0"/>
    <m/>
    <n v="97518.22"/>
    <m/>
    <n v="1"/>
    <m/>
    <n v="390072.88"/>
    <m/>
    <n v="292554.65999999997"/>
    <m/>
    <n v="97518.22"/>
    <m/>
    <n v="0"/>
    <n v="0"/>
    <s v="UNI240000000380"/>
    <m/>
    <m/>
    <x v="70"/>
    <x v="0"/>
    <x v="1"/>
    <x v="0"/>
    <x v="1"/>
    <x v="0"/>
    <s v="Univera Satış"/>
    <s v="Saha Satış"/>
    <s v="Yurt İçi"/>
    <s v="Türkiye"/>
  </r>
  <r>
    <s v="Q2"/>
    <x v="0"/>
    <x v="3"/>
    <m/>
    <s v="KOROPLAST TEMIZLIK AMBALAJ ÜRÜNLERI SAN. VE DIS TIC.A.S."/>
    <s v="EY.03.001"/>
    <s v="Enroute Panorama PaaS Lisansi (Kiralama Hizmeti )"/>
    <s v="Univera - Koroplast"/>
    <x v="0"/>
    <x v="0"/>
    <m/>
    <n v="66202.429999999993"/>
    <m/>
    <n v="1"/>
    <m/>
    <n v="66202.429999999993"/>
    <m/>
    <n v="0"/>
    <m/>
    <n v="66202.429999999993"/>
    <m/>
    <n v="0"/>
    <n v="0"/>
    <s v="UNI240000000438"/>
    <m/>
    <m/>
    <x v="0"/>
    <x v="0"/>
    <x v="0"/>
    <x v="0"/>
    <x v="0"/>
    <x v="0"/>
    <s v="Univera Satış"/>
    <s v="Saha Satış"/>
    <s v="Yurt İçi"/>
    <s v="Türkiye"/>
  </r>
  <r>
    <s v="Q1"/>
    <x v="0"/>
    <x v="2"/>
    <m/>
    <s v="Şenpiliç Gıda Sanayi A.Ş."/>
    <s v="EH.02.004"/>
    <s v="Enroute Panorama FundManager Module - Fon ve Bütçe Yönetimi Yazilim Bakimi Hizmeti "/>
    <s v="Univera - Şen Piliç"/>
    <x v="2"/>
    <x v="0"/>
    <m/>
    <n v="44275.19"/>
    <m/>
    <n v="1"/>
    <m/>
    <n v="44275.19"/>
    <m/>
    <n v="0"/>
    <m/>
    <n v="44275.19"/>
    <m/>
    <n v="0"/>
    <n v="0"/>
    <s v="UNI240000000383"/>
    <m/>
    <m/>
    <x v="69"/>
    <x v="0"/>
    <x v="0"/>
    <x v="1"/>
    <x v="4"/>
    <x v="0"/>
    <s v="Univera Satış"/>
    <s v="Saha Satış"/>
    <s v="Yurt İçi"/>
    <s v="Türkiye"/>
  </r>
  <r>
    <s v="Q1"/>
    <x v="0"/>
    <x v="2"/>
    <m/>
    <s v="EFES VITANTA MOLDOVA BREWERY S.A"/>
    <s v="EH.02.001"/>
    <s v="EnRoute Panorama - Yazilim Bakimi, Yasatma ve Merkezi Destek Hizmeti"/>
    <s v="Univera - Efes Moldova"/>
    <x v="2"/>
    <x v="0"/>
    <m/>
    <n v="22740.67"/>
    <m/>
    <n v="1"/>
    <m/>
    <n v="22740.672782000001"/>
    <m/>
    <n v="2.7820000000000002E-3"/>
    <m/>
    <n v="22740.67"/>
    <m/>
    <n v="0"/>
    <n v="0"/>
    <s v="ENV240000000046"/>
    <m/>
    <m/>
    <x v="20"/>
    <x v="0"/>
    <x v="0"/>
    <x v="1"/>
    <x v="4"/>
    <x v="0"/>
    <s v="Univera Satış"/>
    <s v="Saha Satış"/>
    <s v="Yurt Dışı"/>
    <s v="Moldova"/>
  </r>
  <r>
    <s v="Q2"/>
    <x v="0"/>
    <x v="3"/>
    <m/>
    <s v="NIVEA BEIERSDORF TÜRKIYE KOZMETIK SAN. ve TIC.  A.S."/>
    <s v="EH.02.001"/>
    <s v="EnRoute Panorama - Yazilim Bakimi, Yasatma ve Merkezi Destek Hizmeti"/>
    <s v="Univera - Nivea Beiersdorf"/>
    <x v="2"/>
    <x v="0"/>
    <m/>
    <n v="126878.69"/>
    <m/>
    <n v="1"/>
    <m/>
    <n v="126878.69"/>
    <m/>
    <n v="0"/>
    <m/>
    <n v="126878.69"/>
    <m/>
    <n v="0"/>
    <n v="0"/>
    <s v="UNI240000000441"/>
    <m/>
    <m/>
    <x v="72"/>
    <x v="0"/>
    <x v="0"/>
    <x v="1"/>
    <x v="4"/>
    <x v="0"/>
    <s v="Univera Satış"/>
    <s v="Saha Satış"/>
    <s v="Yurt İçi"/>
    <s v="Türkiye"/>
  </r>
  <r>
    <s v="Q2"/>
    <x v="0"/>
    <x v="3"/>
    <m/>
    <s v="SEBA ASC"/>
    <s v="EH.02.001"/>
    <s v="EnRoute Panorama - Yazilim Bakimi, Yasatma ve Merkezi Destek Hizmeti"/>
    <s v="Univera - Seba ASC"/>
    <x v="2"/>
    <x v="0"/>
    <m/>
    <n v="80859"/>
    <m/>
    <n v="1"/>
    <m/>
    <n v="80859"/>
    <m/>
    <n v="0"/>
    <m/>
    <n v="80859"/>
    <m/>
    <n v="0"/>
    <n v="0"/>
    <s v="ENV240000000048"/>
    <m/>
    <m/>
    <x v="36"/>
    <x v="0"/>
    <x v="0"/>
    <x v="1"/>
    <x v="4"/>
    <x v="0"/>
    <s v="Univera Satış"/>
    <s v="Saha Satış"/>
    <s v="Yurt İçi"/>
    <s v="Türkiye"/>
  </r>
  <r>
    <s v="Q1"/>
    <x v="0"/>
    <x v="2"/>
    <m/>
    <s v="Şenpiliç Gıda Sanayi A.Ş."/>
    <s v="EH.02.001"/>
    <s v="EnRoute Panorama - Yazilim Bakimi, Yasatma ve Merkezi Destek Hizmeti"/>
    <s v="Univera - Şen Piliç"/>
    <x v="2"/>
    <x v="0"/>
    <m/>
    <n v="142891.07"/>
    <m/>
    <n v="1"/>
    <m/>
    <n v="142891.07"/>
    <m/>
    <n v="0"/>
    <m/>
    <n v="142891.07"/>
    <m/>
    <n v="0"/>
    <n v="0"/>
    <s v="UNI240000000383"/>
    <m/>
    <m/>
    <x v="69"/>
    <x v="0"/>
    <x v="0"/>
    <x v="1"/>
    <x v="4"/>
    <x v="0"/>
    <s v="Univera Satış"/>
    <s v="Saha Satış"/>
    <s v="Yurt İçi"/>
    <s v="Türkiye"/>
  </r>
  <r>
    <s v="Q1"/>
    <x v="0"/>
    <x v="2"/>
    <m/>
    <s v="DARDANEL DAGITIM A.S."/>
    <s v="EH.03.006"/>
    <s v="EnRoute Panorama - Uzaktan Kurulum ve Efitim Hizmeti"/>
    <s v="Univera - Dardanel"/>
    <x v="7"/>
    <x v="0"/>
    <m/>
    <n v="4384.8"/>
    <m/>
    <n v="2"/>
    <m/>
    <n v="10962"/>
    <m/>
    <n v="2192.4"/>
    <m/>
    <n v="8769.6"/>
    <m/>
    <n v="0"/>
    <n v="0"/>
    <s v="UNI240000000404"/>
    <m/>
    <m/>
    <x v="4"/>
    <x v="0"/>
    <x v="1"/>
    <x v="1"/>
    <x v="6"/>
    <x v="0"/>
    <s v="Univera Satış"/>
    <s v="Saha Satış"/>
    <s v="Yurt İçi"/>
    <s v="Türkiye"/>
  </r>
  <r>
    <s v="Q1"/>
    <x v="0"/>
    <x v="2"/>
    <m/>
    <s v="ERUSLU SAGLIK ÜRÜNLERI SAN. VE TIC. A.S."/>
    <s v="EH.01.001"/>
    <s v="EnRoute Panorama - Proje Yönetim Hizmeti"/>
    <s v="Univera - Eruslu Sağlık"/>
    <x v="10"/>
    <x v="0"/>
    <m/>
    <n v="3968.7599999999998"/>
    <m/>
    <n v="20"/>
    <m/>
    <n v="79375.199999999997"/>
    <m/>
    <n v="0"/>
    <m/>
    <n v="79375.199999999997"/>
    <m/>
    <n v="0"/>
    <n v="0"/>
    <s v="UNI240000000380"/>
    <m/>
    <m/>
    <x v="70"/>
    <x v="0"/>
    <x v="1"/>
    <x v="1"/>
    <x v="7"/>
    <x v="0"/>
    <s v="Univera Satış"/>
    <s v="Saha Satış"/>
    <s v="Yurt İçi"/>
    <s v="Türkiye"/>
  </r>
  <r>
    <s v="Q1"/>
    <x v="0"/>
    <x v="2"/>
    <m/>
    <s v="ERUSLU SAGLIK ÜRÜNLERI SAN. VE TIC. A.S."/>
    <s v="EH.01.001"/>
    <s v="EnRoute Panorama - Proje Yönetim Hizmeti"/>
    <s v="Univera - Eruslu Sağlık"/>
    <x v="10"/>
    <x v="0"/>
    <m/>
    <n v="3969.2599999999998"/>
    <m/>
    <n v="10"/>
    <m/>
    <n v="39692.6"/>
    <m/>
    <n v="0"/>
    <m/>
    <n v="39692.6"/>
    <m/>
    <n v="0"/>
    <n v="0"/>
    <s v="UNI240000000380"/>
    <m/>
    <m/>
    <x v="70"/>
    <x v="0"/>
    <x v="1"/>
    <x v="1"/>
    <x v="7"/>
    <x v="0"/>
    <s v="Univera Satış"/>
    <s v="Saha Satış"/>
    <s v="Yurt İçi"/>
    <s v="Türkiye"/>
  </r>
  <r>
    <s v="Q2"/>
    <x v="0"/>
    <x v="3"/>
    <m/>
    <s v="SEBA ASC"/>
    <s v="EY.02.033"/>
    <s v="EnRoute Panorama - Mobil Kullanici Lisansi (Enterprise)"/>
    <s v="Univera - Seba ASC"/>
    <x v="4"/>
    <x v="0"/>
    <m/>
    <n v="7974.25"/>
    <m/>
    <n v="2"/>
    <m/>
    <n v="15948.5"/>
    <m/>
    <n v="0"/>
    <m/>
    <n v="15948.5"/>
    <m/>
    <n v="0"/>
    <n v="0"/>
    <s v="ENV240000000049"/>
    <m/>
    <m/>
    <x v="36"/>
    <x v="0"/>
    <x v="1"/>
    <x v="0"/>
    <x v="1"/>
    <x v="0"/>
    <s v="Univera Satış"/>
    <s v="Saha Satış"/>
    <s v="Yurt İçi"/>
    <s v="Türkiye"/>
  </r>
  <r>
    <s v="Q1"/>
    <x v="0"/>
    <x v="2"/>
    <m/>
    <s v="ÖZDE DAGITIM PAZARLAMA SANAYI TICARET LTD.STI."/>
    <s v="EYS.04.012"/>
    <s v="EnRoute Panorama - E-Dönüsüm Modül Lisansi Standart"/>
    <s v="Univera - Dardanel"/>
    <x v="7"/>
    <x v="0"/>
    <m/>
    <n v="14552.3"/>
    <m/>
    <n v="1"/>
    <m/>
    <n v="20789"/>
    <m/>
    <n v="6236.7"/>
    <m/>
    <n v="14552.3"/>
    <m/>
    <n v="0"/>
    <n v="0"/>
    <s v="ENV240000000045"/>
    <m/>
    <m/>
    <x v="4"/>
    <x v="0"/>
    <x v="1"/>
    <x v="0"/>
    <x v="1"/>
    <x v="0"/>
    <s v="Univera Satış"/>
    <s v="Saha Satış"/>
    <s v="Yurt İçi"/>
    <s v="Türkiye"/>
  </r>
  <r>
    <s v="Q1"/>
    <x v="0"/>
    <x v="2"/>
    <m/>
    <s v="EFES VITANTA MOLDOVA BREWERY S.A"/>
    <s v="EH.03.001"/>
    <s v="EnRoute Panorama - Çafri Merkezi Hizmeti  (MSD)"/>
    <s v="Univera - Efes Moldova"/>
    <x v="2"/>
    <x v="0"/>
    <m/>
    <n v="29732.28"/>
    <m/>
    <n v="1"/>
    <m/>
    <n v="29732.284"/>
    <m/>
    <n v="4.0000000000000001E-3"/>
    <m/>
    <n v="29732.28"/>
    <m/>
    <n v="0"/>
    <n v="0"/>
    <s v="ENV240000000046"/>
    <m/>
    <m/>
    <x v="20"/>
    <x v="0"/>
    <x v="0"/>
    <x v="1"/>
    <x v="8"/>
    <x v="0"/>
    <s v="Univera Satış"/>
    <s v="Saha Satış"/>
    <s v="Yurt Dışı"/>
    <s v="Moldova"/>
  </r>
  <r>
    <s v="Q2"/>
    <x v="0"/>
    <x v="3"/>
    <m/>
    <s v="NIVEA BEIERSDORF TÜRKIYE KOZMETIK SAN. ve TIC.  A.S."/>
    <s v="EH.03.001"/>
    <s v="EnRoute Panorama - Çafri Merkezi Hizmeti  (MSD)"/>
    <s v="Univera - Nivea Beiersdorf"/>
    <x v="2"/>
    <x v="0"/>
    <m/>
    <n v="9849.35"/>
    <m/>
    <n v="17"/>
    <m/>
    <n v="167438.95000000001"/>
    <m/>
    <n v="0"/>
    <m/>
    <n v="167438.95000000001"/>
    <m/>
    <n v="0"/>
    <n v="0"/>
    <s v="UNI240000000441"/>
    <m/>
    <m/>
    <x v="72"/>
    <x v="0"/>
    <x v="0"/>
    <x v="1"/>
    <x v="8"/>
    <x v="0"/>
    <s v="Univera Satış"/>
    <s v="Saha Satış"/>
    <s v="Yurt İçi"/>
    <s v="Türkiye"/>
  </r>
  <r>
    <s v="Q1"/>
    <x v="0"/>
    <x v="2"/>
    <m/>
    <s v="Şenpiliç Gıda Sanayi A.Ş."/>
    <s v="EH.03.001"/>
    <s v="EnRoute Panorama - Çafri Merkezi Hizmeti  (MSD)"/>
    <s v="Univera - Şen Piliç"/>
    <x v="2"/>
    <x v="0"/>
    <m/>
    <n v="8100"/>
    <m/>
    <n v="16"/>
    <m/>
    <n v="129600"/>
    <m/>
    <n v="0"/>
    <m/>
    <n v="129600"/>
    <m/>
    <n v="0"/>
    <n v="0"/>
    <s v="UNI240000000383"/>
    <m/>
    <m/>
    <x v="69"/>
    <x v="0"/>
    <x v="0"/>
    <x v="1"/>
    <x v="8"/>
    <x v="0"/>
    <s v="Univera Satış"/>
    <s v="Saha Satış"/>
    <s v="Yurt İçi"/>
    <s v="Türkiye"/>
  </r>
  <r>
    <s v="Q1"/>
    <x v="0"/>
    <x v="2"/>
    <m/>
    <s v="LOGO Yazılım SAN. VE TİC. A.Ş."/>
    <s v="EY.04.014"/>
    <s v="Enroute - E-Dönüşüm Yazılım Komisyonu"/>
    <s v="Univera - JTI"/>
    <x v="6"/>
    <x v="2"/>
    <s v="E-Dönüşüm"/>
    <n v="245688"/>
    <m/>
    <n v="1"/>
    <m/>
    <n v="245688"/>
    <m/>
    <n v="0"/>
    <m/>
    <n v="245688"/>
    <m/>
    <n v="0"/>
    <n v="0"/>
    <s v="UNI240000000406"/>
    <m/>
    <m/>
    <x v="73"/>
    <x v="0"/>
    <x v="1"/>
    <x v="3"/>
    <x v="10"/>
    <x v="0"/>
    <s v="Univera Satış"/>
    <s v="Saha Satış"/>
    <s v="Yurt İçi"/>
    <s v="Türkiye"/>
  </r>
  <r>
    <s v="Q1"/>
    <x v="0"/>
    <x v="2"/>
    <m/>
    <s v="EDM BİLİŞİM SİSTEMLERİ VE DANIŞMANLIK HizmetLERİ A.Ş."/>
    <s v="EY.04.014"/>
    <s v="EnRoute - E-Dönüşüm Lisans Komisyonu"/>
    <s v="Univera - Kanal"/>
    <x v="6"/>
    <x v="2"/>
    <s v="E-Dönüşüm"/>
    <n v="17396.25"/>
    <m/>
    <n v="1"/>
    <m/>
    <n v="17396.25"/>
    <m/>
    <n v="0"/>
    <m/>
    <n v="17396.25"/>
    <m/>
    <n v="0"/>
    <n v="0"/>
    <s v="UNI240000000408"/>
    <m/>
    <m/>
    <x v="46"/>
    <x v="0"/>
    <x v="1"/>
    <x v="3"/>
    <x v="10"/>
    <x v="0"/>
    <s v="Kanal Satış"/>
    <s v="EDM Bilişim"/>
    <s v="Yurt İçi"/>
    <s v="Türkiye"/>
  </r>
  <r>
    <s v="Q1"/>
    <x v="0"/>
    <x v="2"/>
    <m/>
    <s v="ANADOLU MOTOR ÜRETIM VE PAZARLAMA A.S"/>
    <s v="CDH.02.001"/>
    <s v="Calldesk Panorama Yazilim Bakimi Hizmeti "/>
    <s v="Univera - Anadolu Motor"/>
    <x v="2"/>
    <x v="5"/>
    <m/>
    <n v="453757.35"/>
    <m/>
    <n v="1"/>
    <m/>
    <n v="453757.35"/>
    <m/>
    <n v="0"/>
    <m/>
    <n v="453757.35"/>
    <m/>
    <n v="0"/>
    <n v="0"/>
    <s v="UNI240000000292"/>
    <m/>
    <m/>
    <x v="51"/>
    <x v="0"/>
    <x v="0"/>
    <x v="1"/>
    <x v="4"/>
    <x v="0"/>
    <s v="Univera Satış"/>
    <s v="Saha Satış"/>
    <s v="Yurt İçi"/>
    <s v="Türkiye"/>
  </r>
  <r>
    <s v="Q1"/>
    <x v="0"/>
    <x v="2"/>
    <m/>
    <s v="ANADOLU MOTOR ÜRETIM VE PAZARLAMA A.S"/>
    <s v="CDH.02.001"/>
    <s v="Calldesk Panorama Yazilim Bakimi Hizmeti "/>
    <s v="Univera - Anadolu Motor"/>
    <x v="2"/>
    <x v="5"/>
    <m/>
    <n v="237563.48"/>
    <m/>
    <n v="1"/>
    <m/>
    <n v="237563.48"/>
    <m/>
    <n v="0"/>
    <m/>
    <n v="237563.48"/>
    <m/>
    <n v="0"/>
    <n v="0"/>
    <s v="UNI240000000292"/>
    <m/>
    <m/>
    <x v="51"/>
    <x v="0"/>
    <x v="0"/>
    <x v="1"/>
    <x v="4"/>
    <x v="0"/>
    <s v="Univera Satış"/>
    <s v="Saha Satış"/>
    <s v="Yurt İçi"/>
    <s v="Türkiye"/>
  </r>
  <r>
    <s v="Q1"/>
    <x v="0"/>
    <x v="2"/>
    <m/>
    <s v="LILA KAGIT SAN. VE TIC. A.S."/>
    <s v="QH.02.001"/>
    <s v="Quest Panorama - Yazilim Bakimi, Yasatma ve Merkezi Destek Hizmeti"/>
    <s v="Univera - Lila Kağıt"/>
    <x v="2"/>
    <x v="3"/>
    <m/>
    <n v="133000.54"/>
    <m/>
    <n v="1"/>
    <m/>
    <n v="133000.54"/>
    <m/>
    <n v="0"/>
    <m/>
    <n v="133000.54"/>
    <m/>
    <n v="0"/>
    <n v="0"/>
    <s v="UNI240000000306"/>
    <m/>
    <m/>
    <x v="74"/>
    <x v="0"/>
    <x v="0"/>
    <x v="1"/>
    <x v="4"/>
    <x v="0"/>
    <s v="Univera Satış"/>
    <s v="Saha Satış"/>
    <s v="Yurt İçi"/>
    <s v="Türkiye"/>
  </r>
  <r>
    <s v="Q2"/>
    <x v="0"/>
    <x v="3"/>
    <m/>
    <s v="Sütaş Süt Ürünleri A.Ş."/>
    <s v="EH.02.012"/>
    <s v="ENROUTE PANORAMA E-DÖNÜSÜM  MODÜLÜ YAZILIM BAKIMI HIZMETI"/>
    <s v="Univera - Sütaş"/>
    <x v="2"/>
    <x v="0"/>
    <m/>
    <n v="201359.61"/>
    <m/>
    <n v="1"/>
    <m/>
    <n v="201359.61"/>
    <m/>
    <n v="0"/>
    <m/>
    <n v="201359.61"/>
    <m/>
    <n v="0"/>
    <n v="0"/>
    <s v="UNI240000000463"/>
    <m/>
    <m/>
    <x v="75"/>
    <x v="0"/>
    <x v="0"/>
    <x v="1"/>
    <x v="4"/>
    <x v="0"/>
    <s v="Univera Satış"/>
    <s v="Saha Satış"/>
    <s v="Yurt İçi"/>
    <s v="Türkiye"/>
  </r>
  <r>
    <s v="Q2"/>
    <x v="0"/>
    <x v="3"/>
    <m/>
    <s v="DOGANAY GIDA TARIM VE HAYVANCILIK SAN. VE TIC. A.S."/>
    <s v="EY.06.001"/>
    <s v="EnRoute Panorama - Yazilim Gelistirme Hizmeti"/>
    <s v="Univera - Doğanay"/>
    <x v="1"/>
    <x v="0"/>
    <m/>
    <n v="8292"/>
    <m/>
    <n v="2"/>
    <m/>
    <n v="22112"/>
    <m/>
    <n v="5528"/>
    <m/>
    <n v="16584"/>
    <m/>
    <n v="0"/>
    <n v="0"/>
    <s v="UNI240000000455"/>
    <m/>
    <m/>
    <x v="76"/>
    <x v="0"/>
    <x v="1"/>
    <x v="1"/>
    <x v="9"/>
    <x v="0"/>
    <s v="Univera Satış"/>
    <s v="Saha Satış"/>
    <s v="Yurt İçi"/>
    <s v="Türkiye"/>
  </r>
  <r>
    <s v="Q2"/>
    <x v="0"/>
    <x v="3"/>
    <m/>
    <s v="DOGANAY GIDA TARIM VE HAYVANCILIK SAN. VE TIC. A.S."/>
    <s v="EH.02.001"/>
    <s v="EnRoute Panorama - Yazilim Bakimi, Yasatma ve Merkezi Destek Hizmeti"/>
    <s v="Univera - Doğanay"/>
    <x v="1"/>
    <x v="0"/>
    <m/>
    <n v="4864.6400000000003"/>
    <m/>
    <n v="1"/>
    <m/>
    <n v="4864.6400000000003"/>
    <m/>
    <n v="0"/>
    <m/>
    <n v="4864.6400000000003"/>
    <m/>
    <n v="0"/>
    <n v="0"/>
    <s v="UNI240000000455"/>
    <m/>
    <m/>
    <x v="76"/>
    <x v="0"/>
    <x v="0"/>
    <x v="1"/>
    <x v="4"/>
    <x v="0"/>
    <s v="Univera Satış"/>
    <s v="Saha Satış"/>
    <s v="Yurt İçi"/>
    <s v="Türkiye"/>
  </r>
  <r>
    <s v="Q2"/>
    <x v="0"/>
    <x v="3"/>
    <m/>
    <s v="Sütaş Süt Ürünleri A.Ş."/>
    <s v="EH.02.001"/>
    <s v="EnRoute Panorama - Yazilim Bakimi, Yasatma ve Merkezi Destek Hizmeti"/>
    <s v="Univera - Sütaş"/>
    <x v="2"/>
    <x v="0"/>
    <m/>
    <n v="198845.11"/>
    <m/>
    <n v="1"/>
    <m/>
    <n v="198845.11"/>
    <m/>
    <n v="0"/>
    <m/>
    <n v="198845.11"/>
    <m/>
    <n v="0"/>
    <n v="0"/>
    <s v="UNI240000000463"/>
    <m/>
    <m/>
    <x v="75"/>
    <x v="0"/>
    <x v="0"/>
    <x v="1"/>
    <x v="4"/>
    <x v="0"/>
    <s v="Univera Satış"/>
    <s v="Saha Satış"/>
    <s v="Yurt İçi"/>
    <s v="Türkiye"/>
  </r>
  <r>
    <s v="Q2"/>
    <x v="0"/>
    <x v="3"/>
    <m/>
    <s v="Sütaş Süt Ürünleri A.Ş."/>
    <s v="EH.02.001"/>
    <s v="EnRoute Panorama - Yazilim Bakimi, Yasatma ve Merkezi Destek Hizmeti"/>
    <s v="Univera - Sütaş"/>
    <x v="2"/>
    <x v="0"/>
    <m/>
    <n v="145711.92000000001"/>
    <m/>
    <n v="1"/>
    <m/>
    <n v="145711.92000000001"/>
    <m/>
    <n v="0"/>
    <m/>
    <n v="145711.92000000001"/>
    <m/>
    <n v="0"/>
    <n v="0"/>
    <s v="UNI240000000463"/>
    <m/>
    <m/>
    <x v="75"/>
    <x v="0"/>
    <x v="0"/>
    <x v="1"/>
    <x v="4"/>
    <x v="0"/>
    <s v="Univera Satış"/>
    <s v="Saha Satış"/>
    <s v="Yurt İçi"/>
    <s v="Türkiye"/>
  </r>
  <r>
    <s v="Q2"/>
    <x v="0"/>
    <x v="3"/>
    <m/>
    <s v="ECZACIBASI YAPI GEREÇLERI SAN. VE TIC. AS."/>
    <s v="EH.05.002"/>
    <s v="EnRoute Panorama - Rapor Gelistirme Hizmeti"/>
    <s v="Univera - Eczacıbaşı Intema"/>
    <x v="10"/>
    <x v="0"/>
    <m/>
    <n v="6804"/>
    <m/>
    <n v="1"/>
    <m/>
    <n v="6804"/>
    <m/>
    <n v="0"/>
    <m/>
    <n v="6804"/>
    <m/>
    <n v="0"/>
    <n v="0"/>
    <s v="UNI240000000439"/>
    <m/>
    <m/>
    <x v="54"/>
    <x v="0"/>
    <x v="1"/>
    <x v="1"/>
    <x v="2"/>
    <x v="0"/>
    <s v="Univera Satış"/>
    <s v="Saha Satış"/>
    <s v="Yurt İçi"/>
    <s v="Türkiye"/>
  </r>
  <r>
    <s v="Q1"/>
    <x v="0"/>
    <x v="2"/>
    <m/>
    <s v="IMPERIAL TOBACCO TÜTÜN ÜRÜNLERI SATIS VE PAZARLAMA A.S"/>
    <s v="EH.06.001"/>
    <s v="EnRoute Panorama - Hosting Hizmeti"/>
    <s v="Univera - Imperial Tobacco"/>
    <x v="2"/>
    <x v="1"/>
    <m/>
    <n v="91000"/>
    <m/>
    <n v="3"/>
    <m/>
    <n v="273000"/>
    <m/>
    <n v="0"/>
    <m/>
    <n v="273000"/>
    <m/>
    <n v="0"/>
    <n v="0"/>
    <s v="UNI240000000307"/>
    <m/>
    <m/>
    <x v="49"/>
    <x v="0"/>
    <x v="0"/>
    <x v="1"/>
    <x v="3"/>
    <x v="0"/>
    <s v="Univera Satış"/>
    <s v="Saha Satış"/>
    <s v="Yurt İçi"/>
    <s v="Türkiye"/>
  </r>
  <r>
    <s v="Q1"/>
    <x v="0"/>
    <x v="2"/>
    <m/>
    <s v="ALİ SERGEN KART"/>
    <s v="WPH.02.001"/>
    <s v="WebPlus Yazilim Bakimi Hizmeti"/>
    <s v="Univera - Kanal"/>
    <x v="5"/>
    <x v="0"/>
    <s v="Webplus"/>
    <n v="3552"/>
    <m/>
    <n v="1"/>
    <m/>
    <n v="3552"/>
    <m/>
    <n v="0"/>
    <m/>
    <n v="3552"/>
    <m/>
    <n v="0"/>
    <n v="0"/>
    <s v="ENV240000000039"/>
    <m/>
    <m/>
    <x v="47"/>
    <x v="0"/>
    <x v="0"/>
    <x v="1"/>
    <x v="4"/>
    <x v="0"/>
    <s v="Kanal Satış"/>
    <s v="Ali Sergen Kart"/>
    <s v="Yurt İçi"/>
    <s v="Türkiye"/>
  </r>
  <r>
    <s v="Q1"/>
    <x v="0"/>
    <x v="2"/>
    <m/>
    <s v="ALİ SERGEN KART"/>
    <s v="WPY.01.003"/>
    <s v="WEBPLUS EK KULLANICI LISANSI +1"/>
    <s v="Univera - Kanal"/>
    <x v="5"/>
    <x v="0"/>
    <s v="Webplus"/>
    <n v="616.70000000000005"/>
    <m/>
    <n v="1"/>
    <m/>
    <n v="881"/>
    <m/>
    <n v="264.3"/>
    <m/>
    <n v="616.70000000000005"/>
    <m/>
    <n v="0"/>
    <n v="0"/>
    <s v="ENV240000000039"/>
    <m/>
    <m/>
    <x v="47"/>
    <x v="0"/>
    <x v="1"/>
    <x v="0"/>
    <x v="1"/>
    <x v="0"/>
    <s v="Kanal Satış"/>
    <s v="Ali Sergen Kart"/>
    <s v="Yurt İçi"/>
    <s v="Türkiye"/>
  </r>
  <r>
    <s v="Q1"/>
    <x v="0"/>
    <x v="2"/>
    <m/>
    <s v="MİYA OTOMASYON VE BARKOD BILISIM SISTEMLERI SAN TİC. VE L.T.D. STI."/>
    <s v="WPY.01.003"/>
    <s v="WEBPLUS EK KULLANICI LISANSI +1"/>
    <s v="Univera - Kanal"/>
    <x v="5"/>
    <x v="0"/>
    <s v="Webplus"/>
    <n v="3655"/>
    <m/>
    <n v="1"/>
    <m/>
    <n v="3655"/>
    <m/>
    <n v="0"/>
    <m/>
    <n v="3655"/>
    <m/>
    <n v="0"/>
    <n v="0"/>
    <s v="UNI240000000310"/>
    <m/>
    <m/>
    <x v="3"/>
    <x v="0"/>
    <x v="1"/>
    <x v="0"/>
    <x v="1"/>
    <x v="0"/>
    <s v="Kanal Satış"/>
    <s v="Miya"/>
    <s v="Yurt İçi"/>
    <s v="Türkiye"/>
  </r>
  <r>
    <s v="Q1"/>
    <x v="0"/>
    <x v="2"/>
    <m/>
    <s v="ALİ SERGEN KART"/>
    <s v="WPY.01.006"/>
    <s v="WEBPLUS DISTRIBUTION SATIS-DAGITIM YAZILIMI (Light)"/>
    <s v="Univera - Kanal"/>
    <x v="5"/>
    <x v="0"/>
    <s v="Webplus"/>
    <n v="7683.2"/>
    <m/>
    <n v="1"/>
    <m/>
    <n v="10976"/>
    <m/>
    <n v="3292.8"/>
    <m/>
    <n v="7683.2"/>
    <m/>
    <n v="0"/>
    <n v="0"/>
    <s v="ENV240000000039"/>
    <m/>
    <m/>
    <x v="47"/>
    <x v="0"/>
    <x v="1"/>
    <x v="0"/>
    <x v="1"/>
    <x v="0"/>
    <s v="Kanal Satış"/>
    <s v="Ali Sergen Kart"/>
    <s v="Yurt İçi"/>
    <s v="Türkiye"/>
  </r>
  <r>
    <s v="Q1"/>
    <x v="0"/>
    <x v="2"/>
    <m/>
    <s v="ALİ SERGEN KART"/>
    <s v="WPY.02.001"/>
    <s v="WEBPLUS (Android) SATIS TEMSILCISI LISANSI"/>
    <s v="Univera - Kanal"/>
    <x v="5"/>
    <x v="0"/>
    <s v="Webplus"/>
    <n v="1001"/>
    <m/>
    <n v="3"/>
    <m/>
    <n v="4290"/>
    <m/>
    <n v="1287"/>
    <m/>
    <n v="3003"/>
    <m/>
    <n v="0"/>
    <n v="0"/>
    <s v="ENV240000000039"/>
    <m/>
    <m/>
    <x v="47"/>
    <x v="0"/>
    <x v="1"/>
    <x v="0"/>
    <x v="1"/>
    <x v="0"/>
    <s v="Kanal Satış"/>
    <s v="Ali Sergen Kart"/>
    <s v="Yurt İçi"/>
    <s v="Türkiye"/>
  </r>
  <r>
    <s v="Q1"/>
    <x v="0"/>
    <x v="2"/>
    <m/>
    <s v="ALİ SERGEN KART"/>
    <s v="UH.01.002"/>
    <s v="UNIDOX KONTÖR HIZMETI"/>
    <s v="Univera - Kanal"/>
    <x v="5"/>
    <x v="2"/>
    <s v="Unidox"/>
    <n v="1.35"/>
    <m/>
    <n v="10000"/>
    <m/>
    <n v="13500"/>
    <m/>
    <n v="0"/>
    <m/>
    <n v="13500"/>
    <m/>
    <n v="0"/>
    <n v="0"/>
    <s v="ENV240000000037"/>
    <m/>
    <m/>
    <x v="47"/>
    <x v="0"/>
    <x v="1"/>
    <x v="2"/>
    <x v="5"/>
    <x v="0"/>
    <s v="Kanal Satış"/>
    <s v="Ali Sergen Kart"/>
    <s v="Yurt İçi"/>
    <s v="Türkiye"/>
  </r>
  <r>
    <s v="Q1"/>
    <x v="0"/>
    <x v="2"/>
    <m/>
    <s v="ALİ SERGEN KART"/>
    <s v="UH.01.002"/>
    <s v="UNIDOX KONTÖR HIZMETI"/>
    <s v="Univera - Kanal"/>
    <x v="5"/>
    <x v="2"/>
    <s v="Unidox"/>
    <n v="2.363"/>
    <m/>
    <n v="2000"/>
    <m/>
    <n v="4726"/>
    <m/>
    <n v="0"/>
    <m/>
    <n v="4726"/>
    <m/>
    <n v="0"/>
    <n v="0"/>
    <s v="ENV240000000036"/>
    <m/>
    <m/>
    <x v="47"/>
    <x v="0"/>
    <x v="1"/>
    <x v="2"/>
    <x v="5"/>
    <x v="0"/>
    <s v="Kanal Satış"/>
    <s v="Ali Sergen Kart"/>
    <s v="Yurt İçi"/>
    <s v="Türkiye"/>
  </r>
  <r>
    <s v="Q1"/>
    <x v="0"/>
    <x v="2"/>
    <m/>
    <s v="MİYA OTOMASYON VE BARKOD BILISIM SISTEMLERI SAN TİC. VE L.T.D. STI."/>
    <s v="UH.01.002"/>
    <s v="UNIDOX KONTÖR HIZMETI"/>
    <s v="Univera - Kanal"/>
    <x v="5"/>
    <x v="2"/>
    <s v="Unidox"/>
    <n v="1.6870000000000001"/>
    <m/>
    <n v="10000"/>
    <m/>
    <n v="16870"/>
    <m/>
    <n v="0"/>
    <m/>
    <n v="16870"/>
    <m/>
    <n v="0"/>
    <n v="0"/>
    <s v="UNI240000000313"/>
    <m/>
    <m/>
    <x v="3"/>
    <x v="0"/>
    <x v="1"/>
    <x v="2"/>
    <x v="5"/>
    <x v="0"/>
    <s v="Kanal Satış"/>
    <s v="Miya"/>
    <s v="Yurt İçi"/>
    <s v="Türkiye"/>
  </r>
  <r>
    <s v="Q1"/>
    <x v="0"/>
    <x v="2"/>
    <m/>
    <s v="MY ZIRAAT GIDA TARIM LTD. STI."/>
    <s v="UH.01.002"/>
    <s v="UNIDOX KONTÖR HIZMETI"/>
    <s v="Univera - Oyak Grup"/>
    <x v="6"/>
    <x v="2"/>
    <s v="Unidox"/>
    <n v="1"/>
    <m/>
    <n v="100000"/>
    <m/>
    <n v="100000"/>
    <m/>
    <n v="0"/>
    <m/>
    <n v="100000"/>
    <m/>
    <n v="0"/>
    <n v="0"/>
    <s v="ENV240000000038"/>
    <m/>
    <m/>
    <x v="77"/>
    <x v="0"/>
    <x v="1"/>
    <x v="2"/>
    <x v="5"/>
    <x v="1"/>
    <s v="Kanal Satış"/>
    <s v="Saha Satış"/>
    <s v="Yurt İçi"/>
    <s v="Türkiye"/>
  </r>
  <r>
    <s v="Q2"/>
    <x v="0"/>
    <x v="3"/>
    <m/>
    <s v="Sütaş Süt Ürünleri A.Ş."/>
    <s v="EH.02.009"/>
    <s v="Enroute Panorama Asset Tracker - Demirbas Modülü Yazilim Bakimi Hizmeti "/>
    <s v="Univera - Sütaş"/>
    <x v="2"/>
    <x v="0"/>
    <m/>
    <n v="40623.11"/>
    <m/>
    <n v="1"/>
    <m/>
    <n v="40623.11"/>
    <m/>
    <n v="0"/>
    <m/>
    <n v="40623.11"/>
    <m/>
    <n v="0"/>
    <n v="0"/>
    <s v="UNI240000000463"/>
    <m/>
    <m/>
    <x v="75"/>
    <x v="0"/>
    <x v="0"/>
    <x v="1"/>
    <x v="4"/>
    <x v="0"/>
    <s v="Univera Satış"/>
    <s v="Saha Satış"/>
    <s v="Yurt İçi"/>
    <s v="Türkiye"/>
  </r>
  <r>
    <s v="Q2"/>
    <x v="0"/>
    <x v="3"/>
    <m/>
    <s v="Sütaş Süt Ürünleri A.Ş."/>
    <s v="EH.02.001"/>
    <s v="EnRoute Panorama - Yazilim Bakimi, Yasatma ve Merkezi Destek Hizmeti"/>
    <s v="Univera - Sütaş"/>
    <x v="2"/>
    <x v="0"/>
    <m/>
    <n v="46586.82"/>
    <m/>
    <n v="1"/>
    <m/>
    <n v="46586.82"/>
    <m/>
    <n v="0"/>
    <m/>
    <n v="46586.82"/>
    <m/>
    <n v="0"/>
    <n v="0"/>
    <s v="UNI240000000463"/>
    <m/>
    <m/>
    <x v="75"/>
    <x v="0"/>
    <x v="0"/>
    <x v="1"/>
    <x v="4"/>
    <x v="0"/>
    <s v="Univera Satış"/>
    <s v="Saha Satış"/>
    <s v="Yurt İçi"/>
    <s v="Türkiye"/>
  </r>
  <r>
    <s v="Q2"/>
    <x v="0"/>
    <x v="3"/>
    <m/>
    <s v="RED BULL GIDA DAGITIM VE PAZARLAMA TICARET LTD. STI"/>
    <s v="EY.02.033"/>
    <s v="EnRoute Panorama - Mobil Kullanici Lisansi (Enterprise)"/>
    <s v="Univera - Redbull"/>
    <x v="0"/>
    <x v="0"/>
    <m/>
    <n v="5103"/>
    <m/>
    <n v="1"/>
    <m/>
    <n v="5103"/>
    <m/>
    <n v="0"/>
    <m/>
    <n v="5103"/>
    <m/>
    <n v="0"/>
    <n v="0"/>
    <s v="UNI240000000462"/>
    <m/>
    <m/>
    <x v="2"/>
    <x v="0"/>
    <x v="1"/>
    <x v="0"/>
    <x v="1"/>
    <x v="0"/>
    <s v="Univera Satış"/>
    <s v="Saha Satış"/>
    <s v="Yurt İçi"/>
    <s v="Türkiye"/>
  </r>
  <r>
    <s v="Q2"/>
    <x v="0"/>
    <x v="3"/>
    <m/>
    <s v="Sütaş Süt Ürünleri A.Ş."/>
    <s v="EH.03.001"/>
    <s v="EnRoute Panorama - Çafri Merkezi Hizmeti  (MSD)"/>
    <s v="Univera - Sütaş"/>
    <x v="2"/>
    <x v="0"/>
    <m/>
    <n v="11560.09"/>
    <m/>
    <n v="1"/>
    <m/>
    <n v="11560.09"/>
    <m/>
    <n v="0"/>
    <m/>
    <n v="11560.09"/>
    <m/>
    <n v="0"/>
    <n v="0"/>
    <s v="UNI240000000463"/>
    <m/>
    <m/>
    <x v="75"/>
    <x v="0"/>
    <x v="0"/>
    <x v="1"/>
    <x v="8"/>
    <x v="0"/>
    <s v="Univera Satış"/>
    <s v="Saha Satış"/>
    <s v="Yurt İçi"/>
    <s v="Türkiye"/>
  </r>
  <r>
    <s v="Q1"/>
    <x v="0"/>
    <x v="2"/>
    <m/>
    <s v="MSK ENTEGRE GIDA SAN. VE TIC.LTD.STI."/>
    <s v="UH.01.002"/>
    <s v="UNIDOX KONTÖR HIZMETI"/>
    <s v="Univera - Şen Piliç"/>
    <x v="6"/>
    <x v="2"/>
    <s v="Unidox"/>
    <n v="0.82699999999999996"/>
    <m/>
    <n v="100000"/>
    <m/>
    <n v="82700"/>
    <m/>
    <n v="0"/>
    <m/>
    <n v="82700"/>
    <m/>
    <n v="0"/>
    <n v="0"/>
    <s v="UNI240000000316"/>
    <m/>
    <m/>
    <x v="69"/>
    <x v="0"/>
    <x v="1"/>
    <x v="2"/>
    <x v="5"/>
    <x v="0"/>
    <s v="Kanal Satış"/>
    <s v="Saha Satış"/>
    <s v="Yurt İçi"/>
    <s v="Türkiye"/>
  </r>
  <r>
    <s v="Q1"/>
    <x v="0"/>
    <x v="2"/>
    <m/>
    <s v="ZAFER ALPKAYA-KAYA TICARET"/>
    <s v="UH.01.002"/>
    <s v="UNIDOX KONTÖR HIZMETI"/>
    <s v="Univera - Danone Waters"/>
    <x v="6"/>
    <x v="2"/>
    <s v="Unidox"/>
    <n v="2.1333000000000002"/>
    <m/>
    <n v="5000"/>
    <m/>
    <n v="10666.5"/>
    <m/>
    <n v="0"/>
    <m/>
    <n v="10666.5"/>
    <m/>
    <n v="0"/>
    <n v="0"/>
    <s v="UNI240000000317"/>
    <m/>
    <m/>
    <x v="58"/>
    <x v="0"/>
    <x v="1"/>
    <x v="2"/>
    <x v="5"/>
    <x v="1"/>
    <s v="Kanal Satış"/>
    <s v="Saha Satış"/>
    <s v="Yurt İçi"/>
    <s v="Türkiye"/>
  </r>
  <r>
    <s v="Q2"/>
    <x v="0"/>
    <x v="3"/>
    <m/>
    <s v="VODAFONE MOBILE OPERATION LTD."/>
    <s v="EH.02.001"/>
    <s v="EnRoute Panorama - Yazilim Bakimi, Yasatma ve Merkezi Destek Hizmeti"/>
    <s v="Univera - Vodafone"/>
    <x v="2"/>
    <x v="0"/>
    <m/>
    <n v="167173.04999999999"/>
    <m/>
    <n v="1"/>
    <m/>
    <n v="167173.04999999999"/>
    <m/>
    <n v="0"/>
    <m/>
    <n v="167173.04999999999"/>
    <m/>
    <n v="0"/>
    <n v="0"/>
    <s v="ENV240000000056"/>
    <m/>
    <m/>
    <x v="78"/>
    <x v="0"/>
    <x v="0"/>
    <x v="1"/>
    <x v="4"/>
    <x v="0"/>
    <s v="Univera Satış"/>
    <s v="Saha Satış"/>
    <s v="Yurt Dışı"/>
    <s v="KKTC"/>
  </r>
  <r>
    <s v="Q2"/>
    <x v="0"/>
    <x v="3"/>
    <m/>
    <s v="RED BULL GIDA DAGITIM VE PAZARLAMA TICARET LTD. STI"/>
    <s v="EY.01.014"/>
    <s v="EnRoute Panorama - Platform Back Office Kullanici Lisansi (Enterprise)"/>
    <s v="Univera - Redbull"/>
    <x v="0"/>
    <x v="0"/>
    <m/>
    <n v="13968"/>
    <m/>
    <n v="1"/>
    <m/>
    <n v="13968"/>
    <m/>
    <n v="0"/>
    <m/>
    <n v="13968"/>
    <m/>
    <n v="0"/>
    <n v="0"/>
    <s v="UNI240000000509"/>
    <m/>
    <m/>
    <x v="2"/>
    <x v="0"/>
    <x v="1"/>
    <x v="0"/>
    <x v="1"/>
    <x v="0"/>
    <s v="Univera Satış"/>
    <s v="Saha Satış"/>
    <s v="Yurt İçi"/>
    <s v="Türkiye"/>
  </r>
  <r>
    <s v="Q1"/>
    <x v="0"/>
    <x v="2"/>
    <m/>
    <s v="GLAXOSMITHKLINE TUKETICI SAGLIGI ANONIM SIRKETI"/>
    <s v="EH.06.001"/>
    <s v="EnRoute Panorama - Hosting Hizmeti"/>
    <s v="Univera - GSK"/>
    <x v="2"/>
    <x v="1"/>
    <m/>
    <n v="245174.53"/>
    <m/>
    <n v="1"/>
    <m/>
    <n v="245174.52960000001"/>
    <m/>
    <n v="-4.0000000000000002E-4"/>
    <m/>
    <n v="245174.53"/>
    <m/>
    <n v="0"/>
    <n v="0"/>
    <s v="UNI240000000314"/>
    <m/>
    <m/>
    <x v="64"/>
    <x v="0"/>
    <x v="0"/>
    <x v="1"/>
    <x v="3"/>
    <x v="0"/>
    <s v="Univera Satış"/>
    <s v="Saha Satış"/>
    <s v="Yurt İçi"/>
    <s v="Türkiye"/>
  </r>
  <r>
    <s v="Q2"/>
    <x v="0"/>
    <x v="3"/>
    <m/>
    <s v="YÜCELER GIDA TÜTÜN MAM. SAN. TIC. LTD. STI"/>
    <s v="EYS.04.012"/>
    <s v="EnRoute Panorama - E-Dönüsüm Modül Lisansi Standart"/>
    <s v="Univera - Hayat Kimya"/>
    <x v="1"/>
    <x v="0"/>
    <m/>
    <n v="20789"/>
    <m/>
    <n v="1"/>
    <m/>
    <n v="20789"/>
    <m/>
    <n v="0"/>
    <m/>
    <n v="20789"/>
    <m/>
    <n v="0"/>
    <n v="0"/>
    <s v="UNI240000000554"/>
    <m/>
    <m/>
    <x v="19"/>
    <x v="0"/>
    <x v="1"/>
    <x v="0"/>
    <x v="1"/>
    <x v="0"/>
    <s v="Univera Satış"/>
    <s v="Saha Satış"/>
    <s v="Yurt İçi"/>
    <s v="Türkiye"/>
  </r>
  <r>
    <s v="Q2"/>
    <x v="0"/>
    <x v="3"/>
    <m/>
    <s v="ERBAK-ULUDAG PAZARLAMA SATIS VE DAGITIM A.S."/>
    <s v="EYS.01.021"/>
    <s v="EnRoute Panorama - Dafitim Kanali (Bayi/Distribütör/Sube) Lisansi Standart"/>
    <s v="Univera - Uludağ İçecek"/>
    <x v="1"/>
    <x v="0"/>
    <m/>
    <n v="11435.22"/>
    <m/>
    <n v="1"/>
    <m/>
    <n v="11435.22"/>
    <m/>
    <n v="0"/>
    <m/>
    <n v="11435.22"/>
    <m/>
    <n v="0"/>
    <n v="0"/>
    <s v="UNI240000000561"/>
    <m/>
    <m/>
    <x v="21"/>
    <x v="0"/>
    <x v="1"/>
    <x v="0"/>
    <x v="1"/>
    <x v="0"/>
    <s v="Univera Satış"/>
    <s v="Saha Satış"/>
    <s v="Yurt İçi"/>
    <s v="Türkiye"/>
  </r>
  <r>
    <s v="Q2"/>
    <x v="0"/>
    <x v="3"/>
    <m/>
    <s v="VODAFONE MOBILE OPERATION LTD."/>
    <s v="EH.03.001"/>
    <s v="EnRoute Panorama - Çağrı Merkezi Hizmeti  (MSD)"/>
    <s v="Univera - Vodafone"/>
    <x v="2"/>
    <x v="0"/>
    <m/>
    <n v="14326.95"/>
    <m/>
    <n v="1"/>
    <m/>
    <n v="14326.95"/>
    <m/>
    <n v="0"/>
    <m/>
    <n v="14326.95"/>
    <m/>
    <n v="0"/>
    <n v="0"/>
    <s v="ENV240000000057"/>
    <m/>
    <m/>
    <x v="78"/>
    <x v="0"/>
    <x v="0"/>
    <x v="1"/>
    <x v="8"/>
    <x v="0"/>
    <s v="Univera Satış"/>
    <s v="Saha Satış"/>
    <s v="Yurt Dışı"/>
    <s v="KKTC"/>
  </r>
  <r>
    <s v="Q1"/>
    <x v="0"/>
    <x v="2"/>
    <m/>
    <s v="MEDITERA TIBBI MALZ.SAN.VE TIC.A.S."/>
    <s v="SH.01.001"/>
    <s v="StokBar Panorama - Proje Yönetim Hizmeti"/>
    <s v="Univera - Altera"/>
    <x v="10"/>
    <x v="4"/>
    <s v="Stokbar"/>
    <n v="7143.7775000000001"/>
    <m/>
    <n v="4"/>
    <m/>
    <n v="31750.12"/>
    <m/>
    <n v="3175.01"/>
    <m/>
    <n v="28575.11"/>
    <m/>
    <n v="0"/>
    <n v="0"/>
    <s v="UNI240000000319"/>
    <m/>
    <m/>
    <x v="79"/>
    <x v="0"/>
    <x v="1"/>
    <x v="1"/>
    <x v="7"/>
    <x v="0"/>
    <s v="Univera Satış"/>
    <s v="Saha Satış"/>
    <s v="Yurt İçi"/>
    <s v="Türkiye"/>
  </r>
  <r>
    <s v="Q2"/>
    <x v="0"/>
    <x v="3"/>
    <m/>
    <s v="ERBAK-ULUDAG PAZARLAMA SATIS VE DAGITIM A.S."/>
    <s v="EY.04.012"/>
    <s v="EnRoute Panorama E-Dönüsüm  Modül Lisansi (Enterprise)"/>
    <s v="Univera - Uludağ İçecek"/>
    <x v="1"/>
    <x v="0"/>
    <m/>
    <n v="7938"/>
    <m/>
    <n v="1"/>
    <m/>
    <n v="7938"/>
    <m/>
    <n v="0"/>
    <m/>
    <n v="7938"/>
    <m/>
    <n v="0"/>
    <n v="0"/>
    <s v="UNI240000000561"/>
    <m/>
    <m/>
    <x v="21"/>
    <x v="0"/>
    <x v="1"/>
    <x v="0"/>
    <x v="1"/>
    <x v="0"/>
    <s v="Univera Satış"/>
    <s v="Saha Satış"/>
    <s v="Yurt İçi"/>
    <s v="Türkiye"/>
  </r>
  <r>
    <s v="Q1"/>
    <x v="0"/>
    <x v="2"/>
    <m/>
    <s v="ANA GIDA DAG. VE PAZ. A.S."/>
    <s v="UH.01.002"/>
    <s v="UNIDOX KONTÖR HIZMETI"/>
    <s v="Univera - Çaykur"/>
    <x v="6"/>
    <x v="2"/>
    <s v="Unidox"/>
    <n v="0.82699999999999996"/>
    <m/>
    <n v="100000"/>
    <m/>
    <n v="82700"/>
    <m/>
    <n v="0"/>
    <m/>
    <n v="82700"/>
    <m/>
    <n v="0"/>
    <n v="0"/>
    <s v="UNI240000000320"/>
    <m/>
    <m/>
    <x v="1"/>
    <x v="0"/>
    <x v="1"/>
    <x v="2"/>
    <x v="5"/>
    <x v="0"/>
    <s v="Kanal Satış"/>
    <s v="Saha Satış"/>
    <s v="Yurt İçi"/>
    <s v="Türkiye"/>
  </r>
  <r>
    <s v="Q1"/>
    <x v="0"/>
    <x v="2"/>
    <m/>
    <s v="MATRIKS BİLGİSAYAR SİSTEMLERİ LTD.ŞTİ"/>
    <s v="WPH.02.001"/>
    <s v="WebPlus Yazilim Bakimi Hizmeti"/>
    <s v="Univera - Kanal"/>
    <x v="5"/>
    <x v="0"/>
    <s v="Webplus"/>
    <n v="4806"/>
    <m/>
    <n v="1"/>
    <m/>
    <n v="4806"/>
    <m/>
    <n v="0"/>
    <m/>
    <n v="4806"/>
    <m/>
    <n v="0"/>
    <n v="0"/>
    <s v="UNI240000000326"/>
    <m/>
    <m/>
    <x v="11"/>
    <x v="0"/>
    <x v="0"/>
    <x v="1"/>
    <x v="4"/>
    <x v="0"/>
    <s v="Kanal Satış"/>
    <s v="Matriks"/>
    <s v="Yurt İçi"/>
    <s v="Türkiye"/>
  </r>
  <r>
    <s v="Q1"/>
    <x v="0"/>
    <x v="2"/>
    <m/>
    <s v="MATRIKS BİLGİSAYAR SİSTEMLERİ LTD.ŞTİ"/>
    <s v="WPH.02.001"/>
    <s v="WebPlus Yazilim Bakimi Hizmeti"/>
    <s v="Univera - Kanal"/>
    <x v="5"/>
    <x v="0"/>
    <s v="Webplus"/>
    <n v="3044"/>
    <m/>
    <n v="1"/>
    <m/>
    <n v="3044"/>
    <m/>
    <n v="0"/>
    <m/>
    <n v="3044"/>
    <m/>
    <n v="0"/>
    <n v="0"/>
    <s v="UNI240000000323"/>
    <m/>
    <m/>
    <x v="11"/>
    <x v="0"/>
    <x v="0"/>
    <x v="1"/>
    <x v="4"/>
    <x v="0"/>
    <s v="Kanal Satış"/>
    <s v="Matriks"/>
    <s v="Yurt İçi"/>
    <s v="Türkiye"/>
  </r>
  <r>
    <s v="Q1"/>
    <x v="0"/>
    <x v="2"/>
    <m/>
    <s v="MATRIKS BİLGİSAYAR SİSTEMLERİ LTD.ŞTİ"/>
    <s v="WPY.01.007"/>
    <s v="WEBPLUS E-DÖNÜSÜM MODÜL LISANSI"/>
    <s v="Univera - Kanal"/>
    <x v="5"/>
    <x v="0"/>
    <s v="Webplus"/>
    <n v="6806.8"/>
    <m/>
    <n v="1"/>
    <m/>
    <n v="8008"/>
    <m/>
    <n v="1201.2"/>
    <m/>
    <n v="6806.8"/>
    <m/>
    <n v="0"/>
    <n v="0"/>
    <s v="UNI240000000326"/>
    <m/>
    <m/>
    <x v="11"/>
    <x v="0"/>
    <x v="1"/>
    <x v="0"/>
    <x v="1"/>
    <x v="0"/>
    <s v="Kanal Satış"/>
    <s v="Matriks"/>
    <s v="Yurt İçi"/>
    <s v="Türkiye"/>
  </r>
  <r>
    <s v="Q1"/>
    <x v="0"/>
    <x v="2"/>
    <m/>
    <s v="MATRIKS BİLGİSAYAR SİSTEMLERİ LTD.ŞTİ"/>
    <s v="WPY.01.006"/>
    <s v="WEBPLUS DISTRIBUTION SATIS-DAGITIM YAZILIMI (Light)"/>
    <s v="Univera - Kanal"/>
    <x v="5"/>
    <x v="0"/>
    <s v="Webplus"/>
    <n v="9329.6"/>
    <m/>
    <n v="1"/>
    <m/>
    <n v="10976"/>
    <m/>
    <n v="1646.4"/>
    <m/>
    <n v="9329.6"/>
    <m/>
    <n v="0"/>
    <n v="0"/>
    <s v="UNI240000000323"/>
    <m/>
    <m/>
    <x v="11"/>
    <x v="0"/>
    <x v="1"/>
    <x v="0"/>
    <x v="1"/>
    <x v="0"/>
    <s v="Kanal Satış"/>
    <s v="Matriks"/>
    <s v="Yurt İçi"/>
    <s v="Türkiye"/>
  </r>
  <r>
    <s v="Q1"/>
    <x v="0"/>
    <x v="2"/>
    <m/>
    <s v="MATRIKS BİLGİSAYAR SİSTEMLERİ LTD.ŞTİ"/>
    <s v="WPY.01.006"/>
    <s v="WEBPLUS DISTRIBUTION SATIS-DAGITIM YAZILIMI (Light)"/>
    <s v="Univera - Kanal"/>
    <x v="5"/>
    <x v="0"/>
    <s v="Webplus"/>
    <n v="9329.6"/>
    <m/>
    <n v="1"/>
    <m/>
    <n v="10976"/>
    <m/>
    <n v="1646.4"/>
    <m/>
    <n v="9329.6"/>
    <m/>
    <n v="0"/>
    <n v="0"/>
    <s v="UNI240000000326"/>
    <m/>
    <m/>
    <x v="11"/>
    <x v="0"/>
    <x v="1"/>
    <x v="0"/>
    <x v="1"/>
    <x v="0"/>
    <s v="Kanal Satış"/>
    <s v="Matriks"/>
    <s v="Yurt İçi"/>
    <s v="Türkiye"/>
  </r>
  <r>
    <s v="Q1"/>
    <x v="0"/>
    <x v="2"/>
    <m/>
    <s v="MATRIKS BİLGİSAYAR SİSTEMLERİ LTD.ŞTİ"/>
    <s v="WPY.02.001"/>
    <s v="WEBPLUS (Android) SATIS TEMSILCISI LISANSI"/>
    <s v="Univera - Kanal"/>
    <x v="5"/>
    <x v="0"/>
    <s v="Webplus"/>
    <n v="1215.5"/>
    <m/>
    <n v="2"/>
    <m/>
    <n v="2860"/>
    <m/>
    <n v="429"/>
    <m/>
    <n v="2431"/>
    <m/>
    <n v="0"/>
    <n v="0"/>
    <s v="UNI240000000323"/>
    <m/>
    <m/>
    <x v="11"/>
    <x v="0"/>
    <x v="1"/>
    <x v="0"/>
    <x v="1"/>
    <x v="0"/>
    <s v="Kanal Satış"/>
    <s v="Matriks"/>
    <s v="Yurt İçi"/>
    <s v="Türkiye"/>
  </r>
  <r>
    <s v="Q1"/>
    <x v="0"/>
    <x v="2"/>
    <m/>
    <s v="MATRIKS BİLGİSAYAR SİSTEMLERİ LTD.ŞTİ"/>
    <s v="WPY.02.001"/>
    <s v="WEBPLUS (Android) SATIS TEMSILCISI LISANSI"/>
    <s v="Univera - Kanal"/>
    <x v="5"/>
    <x v="0"/>
    <s v="Webplus"/>
    <n v="1215.5"/>
    <m/>
    <n v="2"/>
    <m/>
    <n v="2860"/>
    <m/>
    <n v="429"/>
    <m/>
    <n v="2431"/>
    <m/>
    <n v="0"/>
    <n v="0"/>
    <s v="UNI240000000326"/>
    <m/>
    <m/>
    <x v="11"/>
    <x v="0"/>
    <x v="1"/>
    <x v="0"/>
    <x v="1"/>
    <x v="0"/>
    <s v="Kanal Satış"/>
    <s v="Matriks"/>
    <s v="Yurt İçi"/>
    <s v="Türkiye"/>
  </r>
  <r>
    <s v="Q1"/>
    <x v="0"/>
    <x v="2"/>
    <m/>
    <s v="MİYA OTOMASYON VE BARKOD BILISIM SISTEMLERI SAN TİC. VE L.T.D. STI."/>
    <s v="WPY.02.001"/>
    <s v="WEBPLUS (Android) SATIS TEMSILCISI LISANSI"/>
    <s v="Univera - Kanal"/>
    <x v="5"/>
    <x v="0"/>
    <s v="Webplus"/>
    <n v="2813"/>
    <m/>
    <n v="1"/>
    <m/>
    <n v="2813"/>
    <m/>
    <n v="0"/>
    <m/>
    <n v="2813"/>
    <m/>
    <n v="0"/>
    <n v="0"/>
    <s v="UNI240000000321"/>
    <m/>
    <m/>
    <x v="3"/>
    <x v="0"/>
    <x v="1"/>
    <x v="0"/>
    <x v="1"/>
    <x v="0"/>
    <s v="Kanal Satış"/>
    <s v="Miya"/>
    <s v="Yurt İçi"/>
    <s v="Türkiye"/>
  </r>
  <r>
    <s v="Q1"/>
    <x v="0"/>
    <x v="2"/>
    <m/>
    <s v="MATRIKS BİLGİSAYAR SİSTEMLERİ LTD.ŞTİ"/>
    <s v="UH.01.002"/>
    <s v="UNIDOX KONTÖR HIZMETI"/>
    <s v="Univera - Kanal"/>
    <x v="5"/>
    <x v="2"/>
    <s v="Unidox"/>
    <n v="1.4339999999999999"/>
    <m/>
    <n v="10000"/>
    <m/>
    <n v="14340"/>
    <m/>
    <n v="0"/>
    <m/>
    <n v="14340"/>
    <m/>
    <n v="0"/>
    <n v="0"/>
    <s v="UNI240000000326"/>
    <m/>
    <m/>
    <x v="11"/>
    <x v="0"/>
    <x v="1"/>
    <x v="2"/>
    <x v="5"/>
    <x v="0"/>
    <s v="Kanal Satış"/>
    <s v="Matriks"/>
    <s v="Yurt İçi"/>
    <s v="Türkiye"/>
  </r>
  <r>
    <s v="Q1"/>
    <x v="0"/>
    <x v="2"/>
    <m/>
    <s v="MATRIKS BİLGİSAYAR SİSTEMLERİ LTD.ŞTİ"/>
    <s v="UH.01.002"/>
    <s v="UNIDOX KONTÖR HIZMETI"/>
    <s v="Univera - Kanal"/>
    <x v="5"/>
    <x v="2"/>
    <s v="Unidox"/>
    <n v="0.01"/>
    <m/>
    <n v="800"/>
    <m/>
    <n v="8"/>
    <m/>
    <n v="0"/>
    <m/>
    <n v="8"/>
    <m/>
    <n v="0"/>
    <n v="0"/>
    <s v="UNI240000000326"/>
    <m/>
    <m/>
    <x v="11"/>
    <x v="0"/>
    <x v="1"/>
    <x v="2"/>
    <x v="5"/>
    <x v="0"/>
    <s v="Kanal Satış"/>
    <s v="Matriks"/>
    <s v="Yurt İçi"/>
    <s v="Türkiye"/>
  </r>
  <r>
    <s v="Q1"/>
    <x v="0"/>
    <x v="2"/>
    <m/>
    <s v="MİYA OTOMASYON VE BARKOD BILISIM SISTEMLERI SAN TİC. VE L.T.D. STI."/>
    <s v="UH.01.002"/>
    <s v="UNIDOX KONTÖR HIZMETI"/>
    <s v="Univera - Kanal"/>
    <x v="5"/>
    <x v="2"/>
    <s v="Unidox"/>
    <n v="1.6870000000000001"/>
    <m/>
    <n v="10000"/>
    <m/>
    <n v="16870"/>
    <m/>
    <n v="0"/>
    <m/>
    <n v="16870"/>
    <m/>
    <n v="0"/>
    <n v="0"/>
    <s v="UNI240000000322"/>
    <m/>
    <m/>
    <x v="3"/>
    <x v="0"/>
    <x v="1"/>
    <x v="2"/>
    <x v="5"/>
    <x v="0"/>
    <s v="Kanal Satış"/>
    <s v="Miya"/>
    <s v="Yurt İçi"/>
    <s v="Türkiye"/>
  </r>
  <r>
    <s v="Q1"/>
    <x v="0"/>
    <x v="2"/>
    <m/>
    <s v="JTI TÜTÜN ÜRÜNLERI SANAYI A.S"/>
    <s v="SH.02.001"/>
    <s v="StokBar Panorama - Yazilim Bakimi Hizmeti"/>
    <s v="Univera - JTI"/>
    <x v="2"/>
    <x v="4"/>
    <s v="Stokbar"/>
    <n v="15588.25"/>
    <m/>
    <n v="3"/>
    <m/>
    <n v="46764.75"/>
    <m/>
    <n v="0"/>
    <m/>
    <n v="46764.75"/>
    <m/>
    <n v="0"/>
    <n v="0"/>
    <s v="UNI240000000325"/>
    <m/>
    <m/>
    <x v="18"/>
    <x v="0"/>
    <x v="0"/>
    <x v="1"/>
    <x v="4"/>
    <x v="1"/>
    <s v="Univera Satış"/>
    <s v="Saha Satış"/>
    <s v="Yurt İçi"/>
    <s v="Türkiye"/>
  </r>
  <r>
    <s v="Q1"/>
    <x v="0"/>
    <x v="2"/>
    <m/>
    <s v="JTI TÜTÜN ÜRÜNLERI SANAYI A.S"/>
    <s v="SH.02.001"/>
    <s v="StokBar Panorama - Yazilim Bakimi Hizmeti"/>
    <s v="Univera - JTI"/>
    <x v="2"/>
    <x v="4"/>
    <s v="Stokbar"/>
    <n v="6138.02"/>
    <m/>
    <n v="3"/>
    <m/>
    <n v="18414.060000000001"/>
    <m/>
    <n v="0"/>
    <m/>
    <n v="18414.060000000001"/>
    <m/>
    <n v="0"/>
    <n v="0"/>
    <s v="UNI240000000325"/>
    <m/>
    <m/>
    <x v="18"/>
    <x v="0"/>
    <x v="0"/>
    <x v="1"/>
    <x v="4"/>
    <x v="1"/>
    <s v="Univera Satış"/>
    <s v="Saha Satış"/>
    <s v="Yurt İçi"/>
    <s v="Türkiye"/>
  </r>
  <r>
    <s v="Q1"/>
    <x v="0"/>
    <x v="2"/>
    <m/>
    <s v="JTI TÜTÜN ÜRÜNLERI SANAYI A.S"/>
    <s v="SH.02.001"/>
    <s v="StokBar Panorama - Yazilim Bakimi Hizmeti"/>
    <s v="Univera - JTI"/>
    <x v="2"/>
    <x v="4"/>
    <s v="Stokbar"/>
    <n v="3235.31"/>
    <m/>
    <n v="3"/>
    <m/>
    <n v="9705.93"/>
    <m/>
    <n v="0"/>
    <m/>
    <n v="9705.93"/>
    <m/>
    <n v="0"/>
    <n v="0"/>
    <s v="UNI240000000325"/>
    <m/>
    <m/>
    <x v="18"/>
    <x v="0"/>
    <x v="0"/>
    <x v="1"/>
    <x v="4"/>
    <x v="1"/>
    <s v="Univera Satış"/>
    <s v="Saha Satış"/>
    <s v="Yurt İçi"/>
    <s v="Türkiye"/>
  </r>
  <r>
    <s v="Q1"/>
    <x v="0"/>
    <x v="2"/>
    <m/>
    <s v="JTI TÜTÜN ÜRÜNLERI SANAYI A.S"/>
    <s v="SH.03.004"/>
    <s v="StokBar Panorama - Çafri Merkezi Hizmeti (Depo/Lokasyon)"/>
    <s v="Univera - JTI"/>
    <x v="2"/>
    <x v="4"/>
    <s v="Stokbar"/>
    <n v="33588.26"/>
    <m/>
    <n v="3"/>
    <m/>
    <n v="100764.78"/>
    <m/>
    <n v="0"/>
    <m/>
    <n v="100764.78"/>
    <m/>
    <n v="0"/>
    <n v="0"/>
    <s v="UNI240000000325"/>
    <m/>
    <m/>
    <x v="18"/>
    <x v="0"/>
    <x v="0"/>
    <x v="1"/>
    <x v="3"/>
    <x v="1"/>
    <s v="Univera Satış"/>
    <s v="Saha Satış"/>
    <s v="Yurt İçi"/>
    <s v="Türkiye"/>
  </r>
  <r>
    <s v="Q1"/>
    <x v="0"/>
    <x v="2"/>
    <m/>
    <s v="DOGADAN GIDA ÜRÜNLERI SANAYI VE PAZARLAMA A.S."/>
    <s v="QH.03.001"/>
    <s v="Quest Panorama  - Çafri Merkezi Hizmeti"/>
    <s v="Univera - Doğadan"/>
    <x v="2"/>
    <x v="3"/>
    <m/>
    <n v="1198.1500000000001"/>
    <m/>
    <n v="40"/>
    <m/>
    <n v="47926"/>
    <m/>
    <n v="0"/>
    <m/>
    <n v="47926"/>
    <m/>
    <n v="0"/>
    <n v="0"/>
    <s v="UNI240000000324"/>
    <m/>
    <m/>
    <x v="66"/>
    <x v="0"/>
    <x v="0"/>
    <x v="1"/>
    <x v="3"/>
    <x v="0"/>
    <s v="Univera Satış"/>
    <s v="Saha Satış"/>
    <s v="Yurt İçi"/>
    <s v="Türkiye"/>
  </r>
  <r>
    <s v="Q2"/>
    <x v="0"/>
    <x v="3"/>
    <m/>
    <s v="ERBAK-ULUDAG PAZARLAMA SATIS VE DAGITIM A.S."/>
    <s v="EH.02.001"/>
    <s v="EnRoute Panorama - Yazilim Bakimi, Yasatma ve Merkezi Destek Hizmeti"/>
    <s v="Univera - Uludağ İçecek"/>
    <x v="1"/>
    <x v="0"/>
    <m/>
    <n v="5433.81"/>
    <m/>
    <n v="1"/>
    <m/>
    <n v="5433.81"/>
    <m/>
    <n v="0"/>
    <m/>
    <n v="5433.81"/>
    <m/>
    <n v="0"/>
    <n v="0"/>
    <s v="UNI240000000561"/>
    <m/>
    <m/>
    <x v="21"/>
    <x v="1"/>
    <x v="0"/>
    <x v="1"/>
    <x v="4"/>
    <x v="0"/>
    <s v="Univera Satış"/>
    <s v="Saha Satış"/>
    <s v="Yurt İçi"/>
    <s v="Türkiye"/>
  </r>
  <r>
    <s v="Q1"/>
    <x v="0"/>
    <x v="2"/>
    <m/>
    <s v="TOO AKTAU SOFTWARE"/>
    <s v="WPH.02.001"/>
    <s v="WebPlus Yazilim Bakimi Hizmeti"/>
    <s v="Univera - Kanal"/>
    <x v="5"/>
    <x v="0"/>
    <s v="Webplus"/>
    <n v="22636.04"/>
    <m/>
    <n v="1"/>
    <m/>
    <n v="22636.04"/>
    <m/>
    <n v="0"/>
    <m/>
    <n v="22636.04"/>
    <m/>
    <n v="0"/>
    <n v="0"/>
    <s v="ENV240000000040"/>
    <m/>
    <m/>
    <x v="80"/>
    <x v="0"/>
    <x v="0"/>
    <x v="1"/>
    <x v="4"/>
    <x v="0"/>
    <s v="Kanal Satış"/>
    <s v="Aktau"/>
    <s v="Yurt Dışı"/>
    <s v="Kazakistan"/>
  </r>
  <r>
    <s v="Q1"/>
    <x v="0"/>
    <x v="2"/>
    <m/>
    <s v="TOO OS2"/>
    <s v="WPH.03.001"/>
    <s v="WEBPLUS HOSTING HIZMETI"/>
    <s v="Univera - Kanal"/>
    <x v="5"/>
    <x v="1"/>
    <m/>
    <n v="4418.8783333333331"/>
    <m/>
    <n v="6"/>
    <m/>
    <n v="26513.270280000001"/>
    <m/>
    <n v="2.7999999999999998E-4"/>
    <m/>
    <n v="26513.27"/>
    <m/>
    <n v="0"/>
    <n v="0"/>
    <s v="ENV240000000042"/>
    <m/>
    <m/>
    <x v="81"/>
    <x v="0"/>
    <x v="1"/>
    <x v="1"/>
    <x v="3"/>
    <x v="0"/>
    <s v="Kanal Satış"/>
    <s v="Kanal Satış"/>
    <s v="Yurt Dışı"/>
    <s v="Kazakistan"/>
  </r>
  <r>
    <s v="Q1"/>
    <x v="0"/>
    <x v="2"/>
    <m/>
    <s v="TOO AKTAU SOFTWARE"/>
    <s v="WPY.01.003"/>
    <s v="WEBPLUS EK KULLANICI LISANSI +1"/>
    <s v="Univera - Kanal"/>
    <x v="5"/>
    <x v="0"/>
    <s v="Webplus"/>
    <n v="3557.09"/>
    <m/>
    <n v="2"/>
    <m/>
    <n v="7114.1840000000002"/>
    <m/>
    <n v="4.0000000000000001E-3"/>
    <m/>
    <n v="7114.18"/>
    <m/>
    <n v="0"/>
    <n v="0"/>
    <s v="ENV240000000040"/>
    <m/>
    <m/>
    <x v="80"/>
    <x v="0"/>
    <x v="1"/>
    <x v="0"/>
    <x v="1"/>
    <x v="0"/>
    <s v="Kanal Satış"/>
    <s v="Aktau"/>
    <s v="Yurt Dışı"/>
    <s v="Kazakistan"/>
  </r>
  <r>
    <s v="Q1"/>
    <x v="0"/>
    <x v="2"/>
    <m/>
    <s v="TOO AKTAU SOFTWARE"/>
    <s v="WPY.01.001"/>
    <s v="WEBPLUS DISTRIBUTION SATIS-DAGITIM YAZILIMI (Enterprise)"/>
    <s v="Univera - Kanal"/>
    <x v="5"/>
    <x v="0"/>
    <s v="Webplus"/>
    <n v="43655.22"/>
    <m/>
    <n v="1"/>
    <m/>
    <n v="43655.22"/>
    <m/>
    <n v="0"/>
    <m/>
    <n v="43655.22"/>
    <m/>
    <n v="0"/>
    <n v="0"/>
    <s v="ENV240000000040"/>
    <m/>
    <m/>
    <x v="80"/>
    <x v="0"/>
    <x v="1"/>
    <x v="0"/>
    <x v="1"/>
    <x v="0"/>
    <s v="Kanal Satış"/>
    <s v="Aktau"/>
    <s v="Yurt Dışı"/>
    <s v="Kazakistan"/>
  </r>
  <r>
    <s v="Q1"/>
    <x v="0"/>
    <x v="2"/>
    <m/>
    <s v="TOO AKTAU SOFTWARE"/>
    <s v="WPY.02.001"/>
    <s v="WEBPLUS (Android) SATIS TEMSILCISI LISANSI"/>
    <s v="Univera - Kanal"/>
    <x v="5"/>
    <x v="0"/>
    <s v="Webplus"/>
    <n v="4203.836666666667"/>
    <m/>
    <n v="3"/>
    <m/>
    <n v="12611.508"/>
    <m/>
    <n v="-2E-3"/>
    <m/>
    <n v="12611.51"/>
    <m/>
    <n v="0"/>
    <n v="0"/>
    <s v="ENV240000000040"/>
    <m/>
    <m/>
    <x v="80"/>
    <x v="0"/>
    <x v="1"/>
    <x v="0"/>
    <x v="1"/>
    <x v="0"/>
    <s v="Kanal Satış"/>
    <s v="Aktau"/>
    <s v="Yurt Dışı"/>
    <s v="Kazakistan"/>
  </r>
  <r>
    <s v="Q1"/>
    <x v="0"/>
    <x v="2"/>
    <m/>
    <s v="TOO AKTAU SOFTWARE"/>
    <s v="WPY.02.001"/>
    <s v="WEBPLUS (Android) SATIS TEMSILCISI LISANSI"/>
    <s v="Univera - Kanal"/>
    <x v="5"/>
    <x v="0"/>
    <s v="Webplus"/>
    <n v="5400.31"/>
    <m/>
    <n v="1"/>
    <m/>
    <n v="5400.3123999999998"/>
    <m/>
    <n v="2.3999999999999998E-3"/>
    <m/>
    <n v="5400.31"/>
    <m/>
    <n v="0"/>
    <n v="0"/>
    <s v="ENV240000000041"/>
    <m/>
    <m/>
    <x v="80"/>
    <x v="0"/>
    <x v="1"/>
    <x v="0"/>
    <x v="1"/>
    <x v="0"/>
    <s v="Kanal Satış"/>
    <s v="Aktau"/>
    <s v="Yurt Dışı"/>
    <s v="Kazakistan"/>
  </r>
  <r>
    <s v="Q1"/>
    <x v="0"/>
    <x v="2"/>
    <m/>
    <s v="TOO AKTAU SOFTWARE"/>
    <s v="QMY.01.001"/>
    <s v="QUESTMATE MOBIL IS ÇÖZÜMÜ"/>
    <s v="Univera - Kanal"/>
    <x v="5"/>
    <x v="3"/>
    <m/>
    <n v="51416.15"/>
    <m/>
    <n v="1"/>
    <m/>
    <n v="51416.148000000001"/>
    <m/>
    <n v="-2E-3"/>
    <m/>
    <n v="51416.15"/>
    <m/>
    <n v="0"/>
    <n v="0"/>
    <s v="ENV240000000040"/>
    <m/>
    <m/>
    <x v="80"/>
    <x v="0"/>
    <x v="1"/>
    <x v="0"/>
    <x v="1"/>
    <x v="0"/>
    <s v="Kanal Satış"/>
    <s v="Aktau"/>
    <s v="Yurt Dışı"/>
    <s v="Kazakistan"/>
  </r>
  <r>
    <s v="Q1"/>
    <x v="0"/>
    <x v="2"/>
    <m/>
    <s v="TOO AKTAU SOFTWARE"/>
    <s v="QMY.02.001"/>
    <s v="QUESTMATE EL TERMINALI LISANSI - ANDROID"/>
    <s v="Univera - Kanal"/>
    <x v="5"/>
    <x v="3"/>
    <m/>
    <n v="4850.58"/>
    <m/>
    <n v="5"/>
    <m/>
    <n v="24252.9"/>
    <m/>
    <n v="0"/>
    <m/>
    <n v="24252.9"/>
    <m/>
    <n v="0"/>
    <n v="0"/>
    <s v="ENV240000000040"/>
    <m/>
    <m/>
    <x v="80"/>
    <x v="0"/>
    <x v="1"/>
    <x v="0"/>
    <x v="1"/>
    <x v="0"/>
    <s v="Kanal Satış"/>
    <s v="Aktau"/>
    <s v="Yurt Dışı"/>
    <s v="Kazakistan"/>
  </r>
  <r>
    <s v="Q1"/>
    <x v="0"/>
    <x v="2"/>
    <m/>
    <s v="DOGAN TREND OTOMOTIV TICARET HIZMET VE TEKNOLOJI A.S."/>
    <s v="CDH.02.001"/>
    <s v="Calldesk Panorama Yazilim Bakimi Hizmeti "/>
    <s v="Univera - Suzuki"/>
    <x v="10"/>
    <x v="5"/>
    <m/>
    <n v="44559.69"/>
    <m/>
    <n v="1"/>
    <m/>
    <n v="44559.69"/>
    <m/>
    <n v="0"/>
    <m/>
    <n v="44559.69"/>
    <m/>
    <n v="0"/>
    <n v="0"/>
    <s v="UNI240000000329"/>
    <m/>
    <m/>
    <x v="41"/>
    <x v="0"/>
    <x v="0"/>
    <x v="1"/>
    <x v="4"/>
    <x v="1"/>
    <s v="Univera Satış"/>
    <s v="Saha Satış"/>
    <s v="Yurt İçi"/>
    <s v="Türkiye"/>
  </r>
  <r>
    <s v="Q1"/>
    <x v="0"/>
    <x v="2"/>
    <m/>
    <s v="DOGAN TREND OTOMOTIV TICARET HIZMET VE TEKNOLOJI A.S."/>
    <s v="CDY.01.010"/>
    <s v="CALLDESK PANORAMA PLATFORM EK KULLANICI LISANSI (5-10 Kullanici)"/>
    <s v="Univera - Suzuki"/>
    <x v="10"/>
    <x v="5"/>
    <m/>
    <n v="10127.200000000001"/>
    <m/>
    <n v="20"/>
    <m/>
    <n v="202544"/>
    <m/>
    <n v="0"/>
    <m/>
    <n v="202544"/>
    <m/>
    <n v="0"/>
    <n v="0"/>
    <s v="UNI240000000329"/>
    <m/>
    <m/>
    <x v="41"/>
    <x v="0"/>
    <x v="1"/>
    <x v="0"/>
    <x v="1"/>
    <x v="1"/>
    <s v="Univera Satış"/>
    <s v="Saha Satış"/>
    <s v="Yurt İçi"/>
    <s v="Türkiye"/>
  </r>
  <r>
    <s v="Q2"/>
    <x v="0"/>
    <x v="3"/>
    <m/>
    <s v="ALTIPARMAK GIDA SAN. VE TIC. AS."/>
    <s v="EY.03.001"/>
    <s v="Enroute Panorama PaaS Lisansi (Kiralama Hizmeti )"/>
    <s v="Univera - Altıparmak-Balparmak"/>
    <x v="7"/>
    <x v="0"/>
    <m/>
    <n v="72576"/>
    <m/>
    <n v="1"/>
    <m/>
    <n v="72576"/>
    <m/>
    <n v="0"/>
    <m/>
    <n v="72576"/>
    <m/>
    <n v="0"/>
    <n v="0"/>
    <s v="UNI240000000564"/>
    <m/>
    <m/>
    <x v="67"/>
    <x v="0"/>
    <x v="0"/>
    <x v="0"/>
    <x v="0"/>
    <x v="0"/>
    <s v="Univera Satış"/>
    <s v="Saha Satış"/>
    <s v="Yurt İçi"/>
    <s v="Türkiye"/>
  </r>
  <r>
    <s v="Q2"/>
    <x v="0"/>
    <x v="3"/>
    <m/>
    <s v="LOREAL TÜRKIYE SAN VE TIC. A.S."/>
    <s v="EH.02.001"/>
    <s v="EnRoute Panorama - Yazilim Bakimi, Yasatma ve Merkezi Destek Hizmeti"/>
    <s v="Univera - Loreal Kuaför"/>
    <x v="2"/>
    <x v="0"/>
    <m/>
    <n v="9443.5"/>
    <m/>
    <n v="-1"/>
    <m/>
    <n v="0"/>
    <m/>
    <n v="0"/>
    <m/>
    <n v="-9443.5"/>
    <m/>
    <n v="1"/>
    <n v="9443.5"/>
    <s v="FYO202400000107"/>
    <m/>
    <m/>
    <x v="65"/>
    <x v="0"/>
    <x v="0"/>
    <x v="1"/>
    <x v="4"/>
    <x v="0"/>
    <s v="Univera Satış"/>
    <s v="Saha Satış"/>
    <s v="Yurt İçi"/>
    <s v="Türkiye"/>
  </r>
  <r>
    <s v="Q1"/>
    <x v="0"/>
    <x v="2"/>
    <m/>
    <s v="MATRIKS BİLGİSAYAR SİSTEMLERİ LTD.ŞTİ"/>
    <s v="WPY.01.003"/>
    <s v="WEBPLUS EK KULLANICI LISANSI +1"/>
    <s v="Univera - Kanal"/>
    <x v="5"/>
    <x v="0"/>
    <s v="Webplus"/>
    <n v="748.85"/>
    <m/>
    <n v="1"/>
    <m/>
    <n v="881"/>
    <m/>
    <n v="132.15"/>
    <m/>
    <n v="748.85"/>
    <m/>
    <n v="0"/>
    <n v="0"/>
    <s v="UNI240000000334"/>
    <m/>
    <m/>
    <x v="11"/>
    <x v="0"/>
    <x v="1"/>
    <x v="0"/>
    <x v="1"/>
    <x v="0"/>
    <s v="Kanal Satış"/>
    <s v="Matriks"/>
    <s v="Yurt İçi"/>
    <s v="Türkiye"/>
  </r>
  <r>
    <s v="Q1"/>
    <x v="0"/>
    <x v="2"/>
    <m/>
    <s v="PANASONIC ELEKTRIC WORKS ELEKTRIK SAN.VE TIC. A.S."/>
    <s v="SH.03.002"/>
    <s v="StokBar Panorama - Uzman Destek Hizmeti"/>
    <s v="Univera - Panasonic"/>
    <x v="0"/>
    <x v="4"/>
    <s v="Stokbar"/>
    <n v="97500"/>
    <m/>
    <n v="1"/>
    <m/>
    <n v="97500"/>
    <m/>
    <n v="0"/>
    <m/>
    <n v="97500"/>
    <m/>
    <n v="0"/>
    <n v="0"/>
    <s v="UNI240000000339"/>
    <m/>
    <m/>
    <x v="35"/>
    <x v="0"/>
    <x v="0"/>
    <x v="1"/>
    <x v="3"/>
    <x v="0"/>
    <s v="Univera Satış"/>
    <s v="Saha Satış"/>
    <s v="Yurt İçi"/>
    <s v="Türkiye"/>
  </r>
  <r>
    <s v="Q1"/>
    <x v="0"/>
    <x v="2"/>
    <m/>
    <s v="TPI KOMPOZIT KANAT 2 ÜRETIM SAN. VE TIC. LTD. STI."/>
    <s v="SH.01.001"/>
    <s v="StokBar Panorama - Proje Yönetim Hizmeti"/>
    <s v="Univera - TPI Composite"/>
    <x v="7"/>
    <x v="4"/>
    <s v="Stokbar"/>
    <n v="7938"/>
    <m/>
    <n v="2"/>
    <m/>
    <n v="15876"/>
    <m/>
    <n v="0"/>
    <m/>
    <n v="15876"/>
    <m/>
    <n v="0"/>
    <n v="0"/>
    <s v="UNI240000000342"/>
    <m/>
    <m/>
    <x v="59"/>
    <x v="0"/>
    <x v="1"/>
    <x v="1"/>
    <x v="7"/>
    <x v="0"/>
    <s v="Univera Satış"/>
    <s v="Saha Satış"/>
    <s v="Yurt İçi"/>
    <s v="Türkiye"/>
  </r>
  <r>
    <s v="Q2"/>
    <x v="0"/>
    <x v="3"/>
    <m/>
    <s v="DURU ITR.DEPOSU SAN VE TIC. A.S."/>
    <s v="EH.02.001"/>
    <s v="EnRoute Panorama - Yazilim Bakimi, Yasatma ve Merkezi Destek Hizmeti"/>
    <s v="Univera - Henkel"/>
    <x v="2"/>
    <x v="0"/>
    <m/>
    <n v="155130.4"/>
    <m/>
    <n v="1"/>
    <m/>
    <n v="155130.4"/>
    <m/>
    <n v="0"/>
    <m/>
    <n v="155130.4"/>
    <m/>
    <n v="0"/>
    <n v="0"/>
    <s v="UNI240000000590"/>
    <m/>
    <m/>
    <x v="25"/>
    <x v="0"/>
    <x v="0"/>
    <x v="1"/>
    <x v="4"/>
    <x v="0"/>
    <s v="Univera Satış"/>
    <s v="Saha Satış"/>
    <s v="Yurt İçi"/>
    <s v="Türkiye"/>
  </r>
  <r>
    <s v="Q2"/>
    <x v="0"/>
    <x v="3"/>
    <m/>
    <s v="DURU PAZARLAMA  SAN. VE TIC. A.S."/>
    <s v="EH.02.001"/>
    <s v="EnRoute Panorama - Yazilim Bakimi, Yasatma ve Merkezi Destek Hizmeti"/>
    <s v="Univera - Henkel"/>
    <x v="2"/>
    <x v="0"/>
    <m/>
    <n v="145349.1"/>
    <m/>
    <n v="1"/>
    <m/>
    <n v="145349.1"/>
    <m/>
    <n v="0"/>
    <m/>
    <n v="145349.1"/>
    <m/>
    <n v="0"/>
    <n v="0"/>
    <s v="UNI240000000585"/>
    <m/>
    <m/>
    <x v="25"/>
    <x v="0"/>
    <x v="0"/>
    <x v="1"/>
    <x v="4"/>
    <x v="0"/>
    <s v="Univera Satış"/>
    <s v="Saha Satış"/>
    <s v="Yurt İçi"/>
    <s v="Türkiye"/>
  </r>
  <r>
    <s v="Q2"/>
    <x v="0"/>
    <x v="3"/>
    <m/>
    <s v="LOREAL TÜRKIYE SAN VE TIC. A.S."/>
    <s v="EH.02.001"/>
    <s v="EnRoute Panorama - Yazilim Bakimi, Yasatma ve Merkezi Destek Hizmeti"/>
    <s v="Univera - Loreal Kuaför"/>
    <x v="2"/>
    <x v="0"/>
    <m/>
    <n v="9443.5"/>
    <m/>
    <n v="-1"/>
    <m/>
    <n v="0"/>
    <m/>
    <n v="0"/>
    <m/>
    <n v="-9443.5"/>
    <m/>
    <n v="1"/>
    <n v="9443.5"/>
    <s v="FRO202400000109"/>
    <m/>
    <m/>
    <x v="65"/>
    <x v="0"/>
    <x v="0"/>
    <x v="1"/>
    <x v="4"/>
    <x v="0"/>
    <s v="Univera Satış"/>
    <s v="Saha Satış"/>
    <s v="Yurt İçi"/>
    <s v="Türkiye"/>
  </r>
  <r>
    <s v="Q2"/>
    <x v="0"/>
    <x v="3"/>
    <m/>
    <s v="RAMPA GIDA ÜRÜNLERI PAZARLAMA A.S."/>
    <s v="EH.02.001"/>
    <s v="EnRoute Panorama - Yazilim Bakimi, Yasatma ve Merkezi Destek Hizmeti"/>
    <s v="Univera - Henkel"/>
    <x v="2"/>
    <x v="0"/>
    <m/>
    <n v="216868.3"/>
    <m/>
    <n v="1"/>
    <m/>
    <n v="216868.3"/>
    <m/>
    <n v="0"/>
    <m/>
    <n v="216868.3"/>
    <m/>
    <n v="0"/>
    <n v="0"/>
    <s v="UNI240000000592"/>
    <m/>
    <m/>
    <x v="25"/>
    <x v="0"/>
    <x v="0"/>
    <x v="1"/>
    <x v="4"/>
    <x v="0"/>
    <s v="Univera Satış"/>
    <s v="Saha Satış"/>
    <s v="Yurt İçi"/>
    <s v="Türkiye"/>
  </r>
  <r>
    <s v="Q2"/>
    <x v="0"/>
    <x v="3"/>
    <m/>
    <s v="SGS TRADE YATIRIM VE SAN. LTD. STI"/>
    <s v="EH.02.001"/>
    <s v="EnRoute Panorama - Yazilim Bakimi, Yasatma ve Merkezi Destek Hizmeti"/>
    <s v="Univera - Henkel"/>
    <x v="2"/>
    <x v="0"/>
    <m/>
    <n v="120345.8"/>
    <m/>
    <n v="1"/>
    <m/>
    <n v="120345.8"/>
    <m/>
    <n v="0"/>
    <m/>
    <n v="120345.8"/>
    <m/>
    <n v="0"/>
    <n v="0"/>
    <s v="UNI240000000595"/>
    <m/>
    <m/>
    <x v="25"/>
    <x v="0"/>
    <x v="0"/>
    <x v="1"/>
    <x v="4"/>
    <x v="0"/>
    <s v="Univera Satış"/>
    <s v="Saha Satış"/>
    <s v="Yurt İçi"/>
    <s v="Türkiye"/>
  </r>
  <r>
    <s v="Q2"/>
    <x v="0"/>
    <x v="3"/>
    <m/>
    <s v="VAN KILIÇLAR GIDA VE TÜK.ÜRÜN.LOJ.PAZ.YAT.SAN.TIC.LTD.STI&quot;"/>
    <s v="EH.02.001"/>
    <s v="EnRoute Panorama - Yazilim Bakimi, Yasatma ve Merkezi Destek Hizmeti"/>
    <s v="Univera - Henkel"/>
    <x v="2"/>
    <x v="0"/>
    <m/>
    <n v="195315.7"/>
    <m/>
    <n v="1"/>
    <m/>
    <n v="195315.7"/>
    <m/>
    <n v="0"/>
    <m/>
    <n v="195315.7"/>
    <m/>
    <n v="0"/>
    <n v="0"/>
    <s v="UNI240000000587"/>
    <m/>
    <m/>
    <x v="25"/>
    <x v="0"/>
    <x v="0"/>
    <x v="1"/>
    <x v="4"/>
    <x v="0"/>
    <s v="Univera Satış"/>
    <s v="Saha Satış"/>
    <s v="Yurt İçi"/>
    <s v="Türkiye"/>
  </r>
  <r>
    <s v="Q2"/>
    <x v="0"/>
    <x v="3"/>
    <m/>
    <s v="HEN GIDA PAZARLAMA VE DAGITIM TICARET ANONIM SIRKETI"/>
    <s v="EH.02.001"/>
    <s v="EnRoute Panorama - Yazilim Bakimi, Yasatma ve Merkezi Destek Hizmeti"/>
    <s v="Univera - Henkel"/>
    <x v="2"/>
    <x v="0"/>
    <m/>
    <n v="164946.70000000001"/>
    <m/>
    <n v="1"/>
    <m/>
    <n v="164946.70000000001"/>
    <m/>
    <n v="0"/>
    <m/>
    <n v="164946.70000000001"/>
    <m/>
    <n v="0"/>
    <n v="0"/>
    <s v="UNI240000000593"/>
    <m/>
    <m/>
    <x v="25"/>
    <x v="1"/>
    <x v="0"/>
    <x v="1"/>
    <x v="4"/>
    <x v="0"/>
    <s v="Univera Satış"/>
    <s v="Saha Satış"/>
    <s v="Yurt İçi"/>
    <s v="Türkiye"/>
  </r>
  <r>
    <s v="Q2"/>
    <x v="0"/>
    <x v="3"/>
    <m/>
    <s v="ÇAYKUR ÇAY ISLETMELERI GENEL MÜDÜRLÜGÜ"/>
    <s v="EH.03.003"/>
    <s v="EnRoute Panorama - Uzman Destek Hizmeti"/>
    <s v="Univera - Çaykur"/>
    <x v="2"/>
    <x v="0"/>
    <m/>
    <n v="129823.84"/>
    <m/>
    <n v="1"/>
    <m/>
    <n v="129823.84"/>
    <m/>
    <n v="0"/>
    <m/>
    <n v="129823.84"/>
    <m/>
    <n v="0"/>
    <n v="0"/>
    <s v="UNI240000000579"/>
    <m/>
    <m/>
    <x v="1"/>
    <x v="0"/>
    <x v="0"/>
    <x v="1"/>
    <x v="3"/>
    <x v="0"/>
    <s v="Univera Satış"/>
    <s v="Saha Satış"/>
    <s v="Yurt İçi"/>
    <s v="Türkiye"/>
  </r>
  <r>
    <s v="Q2"/>
    <x v="0"/>
    <x v="3"/>
    <m/>
    <s v="ÇAYKUR ÇAY ISLETMELERI GENEL MÜDÜRLÜGÜ"/>
    <s v="EH.03.001"/>
    <s v="EnRoute Panorama - Çafri Merkezi Hizmeti  (MSD)"/>
    <s v="Univera - Çaykur"/>
    <x v="2"/>
    <x v="0"/>
    <m/>
    <n v="1248.46"/>
    <m/>
    <n v="118"/>
    <m/>
    <n v="147318.28"/>
    <m/>
    <n v="0"/>
    <m/>
    <n v="147318.28"/>
    <m/>
    <n v="0"/>
    <n v="0"/>
    <s v="UNI240000000579"/>
    <m/>
    <m/>
    <x v="1"/>
    <x v="0"/>
    <x v="0"/>
    <x v="1"/>
    <x v="8"/>
    <x v="0"/>
    <s v="Univera Satış"/>
    <s v="Saha Satış"/>
    <s v="Yurt İçi"/>
    <s v="Türkiye"/>
  </r>
  <r>
    <s v="Q2"/>
    <x v="0"/>
    <x v="3"/>
    <m/>
    <s v="DANONE TIKVESLI GIDA VE IÇECEK SAN.TIC.A.S."/>
    <s v="EH.03.001"/>
    <s v="EnRoute Panorama - Çafri Merkezi Hizmeti  (MSD)"/>
    <s v="Univera - Danone Tikveşli"/>
    <x v="2"/>
    <x v="0"/>
    <m/>
    <n v="155338.62"/>
    <m/>
    <n v="1"/>
    <m/>
    <n v="155338.62"/>
    <m/>
    <n v="0"/>
    <m/>
    <n v="155338.62"/>
    <m/>
    <n v="0"/>
    <n v="0"/>
    <s v="UNI240000000565"/>
    <m/>
    <m/>
    <x v="58"/>
    <x v="0"/>
    <x v="0"/>
    <x v="1"/>
    <x v="8"/>
    <x v="0"/>
    <s v="Univera Satış"/>
    <s v="Saha Satış"/>
    <s v="Yurt İçi"/>
    <s v="Türkiye"/>
  </r>
  <r>
    <s v="Q1"/>
    <x v="0"/>
    <x v="2"/>
    <m/>
    <s v="MİYA OTOMASYON VE BARKOD BILISIM SISTEMLERI SAN TİC. VE L.T.D. STI."/>
    <s v="WPY.01.007"/>
    <s v="WEBPLUS E-DÖNÜSÜM MODÜL LISANSI"/>
    <s v="Univera - Kanal"/>
    <x v="5"/>
    <x v="0"/>
    <s v="Webplus"/>
    <n v="7330.4"/>
    <m/>
    <n v="1"/>
    <m/>
    <n v="8624"/>
    <m/>
    <n v="1293.5999999999999"/>
    <m/>
    <n v="7330.4"/>
    <m/>
    <n v="0"/>
    <n v="0"/>
    <s v="UNI240000000345"/>
    <m/>
    <m/>
    <x v="3"/>
    <x v="0"/>
    <x v="1"/>
    <x v="0"/>
    <x v="1"/>
    <x v="0"/>
    <s v="Kanal Satış"/>
    <s v="Miya"/>
    <s v="Yurt İçi"/>
    <s v="Türkiye"/>
  </r>
  <r>
    <s v="Q2"/>
    <x v="0"/>
    <x v="3"/>
    <m/>
    <s v="BILPA SAN. VE TIC. LTD. STI"/>
    <s v="EH.02.001"/>
    <s v="EnRoute Panorama - Yazilim Bakimi, Yasatma ve Merkezi Destek Hizmeti"/>
    <s v="Univera - Henkel"/>
    <x v="2"/>
    <x v="0"/>
    <m/>
    <n v="116672.8"/>
    <m/>
    <n v="1"/>
    <m/>
    <n v="116672.8"/>
    <m/>
    <n v="0"/>
    <m/>
    <n v="116672.8"/>
    <m/>
    <n v="0"/>
    <n v="0"/>
    <s v="UNI240000000588"/>
    <m/>
    <m/>
    <x v="25"/>
    <x v="0"/>
    <x v="0"/>
    <x v="1"/>
    <x v="4"/>
    <x v="0"/>
    <s v="Univera Satış"/>
    <s v="Saha Satış"/>
    <s v="Yurt İçi"/>
    <s v="Türkiye"/>
  </r>
  <r>
    <s v="Q1"/>
    <x v="0"/>
    <x v="2"/>
    <m/>
    <s v="TADIM GIDA MADDELERI SAN.VE TIC.AS."/>
    <s v="EH.06.001"/>
    <s v="EnRoute Panorama - Hosting Hizmeti"/>
    <s v="Univera - Tadım"/>
    <x v="7"/>
    <x v="1"/>
    <m/>
    <n v="7443.52"/>
    <m/>
    <n v="1"/>
    <m/>
    <n v="7443.52"/>
    <m/>
    <n v="0"/>
    <m/>
    <n v="7443.52"/>
    <m/>
    <n v="0"/>
    <n v="0"/>
    <s v="UNI240000000343"/>
    <m/>
    <m/>
    <x v="10"/>
    <x v="0"/>
    <x v="0"/>
    <x v="1"/>
    <x v="3"/>
    <x v="0"/>
    <s v="Univera Satış"/>
    <s v="Saha Satış"/>
    <s v="Yurt İçi"/>
    <s v="Türkiye"/>
  </r>
  <r>
    <s v="Q1"/>
    <x v="0"/>
    <x v="2"/>
    <m/>
    <s v="MİYA OTOMASYON VE BARKOD BILISIM SISTEMLERI SAN TİC. VE L.T.D. STI."/>
    <s v="WPH.05.001"/>
    <s v="WebPlus Yazilim Gelistirme Hizmeti"/>
    <s v="Univera - Kanal"/>
    <x v="5"/>
    <x v="0"/>
    <s v="Webplus"/>
    <n v="3774.28"/>
    <m/>
    <n v="1"/>
    <m/>
    <n v="3774.28"/>
    <m/>
    <n v="0"/>
    <m/>
    <n v="3774.28"/>
    <m/>
    <n v="0"/>
    <n v="0"/>
    <s v="UNI240000000351"/>
    <m/>
    <m/>
    <x v="3"/>
    <x v="0"/>
    <x v="1"/>
    <x v="1"/>
    <x v="3"/>
    <x v="0"/>
    <s v="Kanal Satış"/>
    <s v="Miya"/>
    <s v="Yurt İçi"/>
    <s v="Türkiye"/>
  </r>
  <r>
    <s v="Q1"/>
    <x v="0"/>
    <x v="2"/>
    <m/>
    <s v="MİYA OTOMASYON VE BARKOD BILISIM SISTEMLERI SAN TİC. VE L.T.D. STI."/>
    <s v="WPH.02.001"/>
    <s v="WebPlus Yazilim Bakimi Hizmeti"/>
    <s v="Univera - Kanal"/>
    <x v="5"/>
    <x v="0"/>
    <s v="Webplus"/>
    <n v="5916"/>
    <m/>
    <n v="2"/>
    <m/>
    <n v="11832"/>
    <m/>
    <n v="0"/>
    <m/>
    <n v="11832"/>
    <m/>
    <n v="0"/>
    <n v="0"/>
    <s v="UNI240000000352"/>
    <m/>
    <m/>
    <x v="3"/>
    <x v="0"/>
    <x v="0"/>
    <x v="1"/>
    <x v="4"/>
    <x v="0"/>
    <s v="Kanal Satış"/>
    <s v="Miya"/>
    <s v="Yurt İçi"/>
    <s v="Türkiye"/>
  </r>
  <r>
    <s v="Q1"/>
    <x v="0"/>
    <x v="2"/>
    <m/>
    <s v="ALDEMIR BILISIM HIZ. VE DANISMANLIK - ARZU ALDEMIR"/>
    <s v="WPY.01.007"/>
    <s v="WEBPLUS E-DÖNÜSÜM MODÜL LISANSI"/>
    <s v="Univera - Kanal"/>
    <x v="5"/>
    <x v="0"/>
    <s v="Webplus"/>
    <n v="6899.2"/>
    <m/>
    <n v="1"/>
    <m/>
    <n v="8624"/>
    <m/>
    <n v="1724.8"/>
    <m/>
    <n v="6899.2"/>
    <m/>
    <n v="0"/>
    <n v="0"/>
    <s v="UNI240000000348"/>
    <m/>
    <m/>
    <x v="17"/>
    <x v="0"/>
    <x v="1"/>
    <x v="0"/>
    <x v="1"/>
    <x v="0"/>
    <s v="Kanal Satış"/>
    <s v="Aldemir"/>
    <s v="Yurt İçi"/>
    <s v="Türkiye"/>
  </r>
  <r>
    <s v="Q1"/>
    <x v="0"/>
    <x v="2"/>
    <m/>
    <s v="ALDEMIR BILISIM HIZ. VE DANISMANLIK - ARZU ALDEMIR"/>
    <s v="UH.01.002"/>
    <s v="UNIDOX KONTÖR HIZMETI"/>
    <s v="Univera - Kanal"/>
    <x v="5"/>
    <x v="2"/>
    <s v="Unidox"/>
    <n v="1.1392500000000001"/>
    <m/>
    <n v="10000"/>
    <m/>
    <n v="15190"/>
    <m/>
    <n v="3797.5"/>
    <m/>
    <n v="11392.5"/>
    <m/>
    <n v="0"/>
    <n v="0"/>
    <s v="UNI240000000348"/>
    <m/>
    <m/>
    <x v="17"/>
    <x v="0"/>
    <x v="1"/>
    <x v="2"/>
    <x v="5"/>
    <x v="0"/>
    <s v="Kanal Satış"/>
    <s v="Aldemir"/>
    <s v="Yurt İçi"/>
    <s v="Türkiye"/>
  </r>
  <r>
    <s v="Q1"/>
    <x v="0"/>
    <x v="2"/>
    <m/>
    <s v="NAZ ZEYTINYAGI MESR. SU KÖMÜR GIDA LPG DAG. PAZ. ITH. IHR. SAN. Ve TIC. LTD. STI."/>
    <s v="UH.01.002"/>
    <s v="UNIDOX KONTÖR HIZMETI"/>
    <s v="Univera - Nestle Waters"/>
    <x v="6"/>
    <x v="2"/>
    <s v="Unidox"/>
    <n v="1.62"/>
    <m/>
    <n v="25000"/>
    <m/>
    <n v="40500"/>
    <m/>
    <n v="0"/>
    <m/>
    <n v="40500"/>
    <m/>
    <n v="0"/>
    <n v="0"/>
    <s v="UNI240000000347"/>
    <m/>
    <m/>
    <x v="12"/>
    <x v="0"/>
    <x v="1"/>
    <x v="2"/>
    <x v="5"/>
    <x v="1"/>
    <s v="Kanal Satış"/>
    <s v="Saha Satış"/>
    <s v="Yurt İçi"/>
    <s v="Türkiye"/>
  </r>
  <r>
    <s v="Q1"/>
    <x v="0"/>
    <x v="2"/>
    <m/>
    <s v="KONFRUT AG TARIM ANONIM SIRKETI"/>
    <s v="LH.05.001"/>
    <s v="LOJITEK PANORAMA YAZILIM GELISTIRME HIZMETI"/>
    <s v="Univera - Döhler"/>
    <x v="0"/>
    <x v="4"/>
    <s v="Lojitek"/>
    <n v="10500"/>
    <m/>
    <n v="14"/>
    <m/>
    <n v="147000"/>
    <m/>
    <n v="0"/>
    <m/>
    <n v="147000"/>
    <m/>
    <n v="0"/>
    <n v="0"/>
    <s v="UNI240000000346"/>
    <m/>
    <m/>
    <x v="82"/>
    <x v="0"/>
    <x v="1"/>
    <x v="1"/>
    <x v="9"/>
    <x v="0"/>
    <s v="Univera Satış"/>
    <s v="Saha Satış"/>
    <s v="Yurt İçi"/>
    <s v="Türkiye"/>
  </r>
  <r>
    <s v="Q2"/>
    <x v="0"/>
    <x v="3"/>
    <m/>
    <s v="ENDERER MESRUBAT DAG. PAZ. TIC. LTD. STI."/>
    <s v="EH.02.001"/>
    <s v="EnRoute Panorama - Yazilim Bakimi, Yasatma ve Merkezi Destek Hizmeti"/>
    <s v="Univera - Henkel"/>
    <x v="2"/>
    <x v="0"/>
    <m/>
    <n v="90400.3"/>
    <m/>
    <n v="1"/>
    <m/>
    <n v="90400.3"/>
    <m/>
    <n v="0"/>
    <m/>
    <n v="90400.3"/>
    <m/>
    <n v="0"/>
    <n v="0"/>
    <s v="UNI240000000586"/>
    <m/>
    <m/>
    <x v="25"/>
    <x v="0"/>
    <x v="0"/>
    <x v="1"/>
    <x v="4"/>
    <x v="0"/>
    <s v="Univera Satış"/>
    <s v="Saha Satış"/>
    <s v="Yurt İçi"/>
    <s v="Türkiye"/>
  </r>
  <r>
    <s v="Q2"/>
    <x v="0"/>
    <x v="3"/>
    <m/>
    <s v="HABITAT ZEYTIN ZEYTINYAGI GIDA TARIM SANAYI ITHALAT IHRACAT VE TICARET ANONIM SIRKETI"/>
    <s v="EH.02.001"/>
    <s v="EnRoute Panorama - Yazilim Bakimi, Yasatma ve Merkezi Destek Hizmeti"/>
    <s v="Univera - Henkel"/>
    <x v="2"/>
    <x v="0"/>
    <m/>
    <n v="90072.7"/>
    <m/>
    <n v="1"/>
    <m/>
    <n v="90072.7"/>
    <m/>
    <n v="0"/>
    <m/>
    <n v="90072.7"/>
    <m/>
    <n v="0"/>
    <n v="0"/>
    <s v="UNI240000000597"/>
    <m/>
    <m/>
    <x v="25"/>
    <x v="0"/>
    <x v="0"/>
    <x v="1"/>
    <x v="4"/>
    <x v="0"/>
    <s v="Univera Satış"/>
    <s v="Saha Satış"/>
    <s v="Yurt İçi"/>
    <s v="Türkiye"/>
  </r>
  <r>
    <s v="Q1"/>
    <x v="0"/>
    <x v="2"/>
    <m/>
    <s v="TÜRK HENKEL KIMYA SAN TIC. A.S."/>
    <s v="EH.06.001"/>
    <s v="EnRoute Panorama - Hosting Hizmeti"/>
    <s v="Univera - Schwarzkoph Henkel"/>
    <x v="2"/>
    <x v="1"/>
    <m/>
    <n v="18788.446666666667"/>
    <m/>
    <n v="3"/>
    <m/>
    <n v="56365.334999999999"/>
    <m/>
    <n v="-5.0000000000000001E-3"/>
    <m/>
    <n v="56365.34"/>
    <m/>
    <n v="0"/>
    <n v="0"/>
    <s v="UNI240000000350"/>
    <m/>
    <m/>
    <x v="25"/>
    <x v="0"/>
    <x v="0"/>
    <x v="1"/>
    <x v="3"/>
    <x v="0"/>
    <s v="Univera Satış"/>
    <s v="Saha Satış"/>
    <s v="Yurt İçi"/>
    <s v="Türkiye"/>
  </r>
  <r>
    <s v="Q1"/>
    <x v="0"/>
    <x v="2"/>
    <m/>
    <s v="TÜRKIYE'NIN OTOMOBILI GIRISIM GRUBU SANAYI VE TICARET A.S."/>
    <s v="CDH.02.001"/>
    <s v="Calldesk Panorama Yazilim Bakimi Hizmeti "/>
    <s v="Univera - Togg"/>
    <x v="10"/>
    <x v="5"/>
    <m/>
    <n v="97712.41"/>
    <m/>
    <n v="1"/>
    <m/>
    <n v="139589.155"/>
    <m/>
    <n v="41876.745000000003"/>
    <m/>
    <n v="97712.41"/>
    <m/>
    <n v="0"/>
    <n v="0"/>
    <s v="UNI240000000353"/>
    <m/>
    <m/>
    <x v="83"/>
    <x v="0"/>
    <x v="0"/>
    <x v="1"/>
    <x v="4"/>
    <x v="1"/>
    <s v="Univera Satış"/>
    <s v="Saha Satış"/>
    <s v="Yurt İçi"/>
    <s v="Türkiye"/>
  </r>
  <r>
    <s v="Q1"/>
    <x v="0"/>
    <x v="2"/>
    <m/>
    <s v="TOLON GLOBAL MAKINA SAN. VE TIC. A.S"/>
    <s v="VY.04.001"/>
    <s v="Varuna SSH (Enterprise) - Servis Yöneticisi Aylik Kiralama"/>
    <s v="Univera - Tolon"/>
    <x v="4"/>
    <x v="6"/>
    <s v="Varuna"/>
    <n v="450.21640000000002"/>
    <m/>
    <n v="25"/>
    <m/>
    <n v="11255.405000000001"/>
    <m/>
    <n v="-5.0000000000000001E-3"/>
    <m/>
    <n v="11255.41"/>
    <m/>
    <n v="0"/>
    <n v="0"/>
    <s v="UNI240000000357"/>
    <m/>
    <m/>
    <x v="84"/>
    <x v="0"/>
    <x v="0"/>
    <x v="0"/>
    <x v="0"/>
    <x v="0"/>
    <s v="Univera Satış"/>
    <s v="Saha Satış"/>
    <s v="Yurt İçi"/>
    <s v="Türkiye"/>
  </r>
  <r>
    <s v="Q1"/>
    <x v="0"/>
    <x v="2"/>
    <m/>
    <s v="TOLON GLOBAL MAKINA SAN. VE TIC. A.S"/>
    <s v="VY.04.001"/>
    <s v="Varuna SSH (Enterprise) - Servis Yöneticisi Aylik Kiralama"/>
    <s v="Univera - Tolon"/>
    <x v="4"/>
    <x v="6"/>
    <s v="Varuna"/>
    <n v="450.21640000000002"/>
    <m/>
    <n v="25"/>
    <m/>
    <n v="11255.405000000001"/>
    <m/>
    <n v="-5.0000000000000001E-3"/>
    <m/>
    <n v="11255.41"/>
    <m/>
    <n v="0"/>
    <n v="0"/>
    <s v="UNI240000000357"/>
    <m/>
    <m/>
    <x v="84"/>
    <x v="0"/>
    <x v="0"/>
    <x v="0"/>
    <x v="0"/>
    <x v="0"/>
    <s v="Univera Satış"/>
    <s v="Saha Satış"/>
    <s v="Yurt İçi"/>
    <s v="Türkiye"/>
  </r>
  <r>
    <s v="Q1"/>
    <x v="0"/>
    <x v="2"/>
    <m/>
    <s v="TOLON GLOBAL MAKINA SAN. VE TIC. A.S"/>
    <s v="VY.04.001"/>
    <s v="Varuna SSH (Enterprise) - Servis Yöneticisi Aylik Kiralama"/>
    <s v="Univera - Tolon"/>
    <x v="4"/>
    <x v="6"/>
    <s v="Varuna"/>
    <n v="450.21640000000002"/>
    <m/>
    <n v="25"/>
    <m/>
    <n v="11255.405000000001"/>
    <m/>
    <n v="-5.0000000000000001E-3"/>
    <m/>
    <n v="11255.41"/>
    <m/>
    <n v="0"/>
    <n v="0"/>
    <s v="UNI240000000357"/>
    <m/>
    <m/>
    <x v="84"/>
    <x v="0"/>
    <x v="0"/>
    <x v="0"/>
    <x v="0"/>
    <x v="0"/>
    <s v="Univera Satış"/>
    <s v="Saha Satış"/>
    <s v="Yurt İçi"/>
    <s v="Türkiye"/>
  </r>
  <r>
    <s v="Q1"/>
    <x v="0"/>
    <x v="2"/>
    <m/>
    <s v="BIROL GÜNDÜZ"/>
    <s v="UH.01.002"/>
    <s v="UNIDOX KONTÖR HIZMETI"/>
    <s v="Univera - Şen Piliç"/>
    <x v="6"/>
    <x v="2"/>
    <s v="Unidox"/>
    <n v="1.1000000000000001"/>
    <m/>
    <n v="50000"/>
    <m/>
    <n v="55000"/>
    <m/>
    <n v="0"/>
    <m/>
    <n v="55000"/>
    <m/>
    <n v="0"/>
    <n v="0"/>
    <s v="UNI240000000354"/>
    <m/>
    <m/>
    <x v="69"/>
    <x v="0"/>
    <x v="1"/>
    <x v="2"/>
    <x v="5"/>
    <x v="0"/>
    <s v="Kanal Satış"/>
    <s v="Saha Satış"/>
    <s v="Yurt İçi"/>
    <s v="Türkiye"/>
  </r>
  <r>
    <s v="Q1"/>
    <x v="0"/>
    <x v="2"/>
    <m/>
    <s v="MATRIKS BİLGİSAYAR SİSTEMLERİ LTD.ŞTİ"/>
    <s v="UH.01.002"/>
    <s v="UNIDOX KONTÖR HIZMETI"/>
    <s v="Univera - Kanal"/>
    <x v="5"/>
    <x v="2"/>
    <s v="Unidox"/>
    <n v="2.5099999999999998"/>
    <m/>
    <n v="2000"/>
    <m/>
    <n v="5020"/>
    <m/>
    <n v="0"/>
    <m/>
    <n v="5020"/>
    <m/>
    <n v="0"/>
    <n v="0"/>
    <s v="UNI240000000359"/>
    <m/>
    <m/>
    <x v="11"/>
    <x v="0"/>
    <x v="1"/>
    <x v="2"/>
    <x v="5"/>
    <x v="0"/>
    <s v="Kanal Satış"/>
    <s v="Matriks"/>
    <s v="Yurt İçi"/>
    <s v="Türkiye"/>
  </r>
  <r>
    <s v="Q1"/>
    <x v="0"/>
    <x v="2"/>
    <m/>
    <s v="TOKGÖZLER TARIM GIDA ITH.IHR. SAN. VE TIC. LTD. STI"/>
    <s v="UH.01.002"/>
    <s v="UNIDOX KONTÖR HIZMETI"/>
    <s v="Univera Doğuş Çay Projesi"/>
    <x v="6"/>
    <x v="2"/>
    <s v="Unidox"/>
    <n v="1.1000000000000001"/>
    <m/>
    <n v="10000"/>
    <m/>
    <n v="11000"/>
    <m/>
    <n v="0"/>
    <m/>
    <n v="11000"/>
    <m/>
    <n v="0"/>
    <n v="0"/>
    <s v="UNI240000000358"/>
    <m/>
    <m/>
    <x v="13"/>
    <x v="0"/>
    <x v="1"/>
    <x v="2"/>
    <x v="5"/>
    <x v="1"/>
    <s v="Kanal Satış"/>
    <s v="Saha Satış"/>
    <s v="Yurt İçi"/>
    <s v="Türkiye"/>
  </r>
  <r>
    <s v="Q1"/>
    <x v="0"/>
    <x v="2"/>
    <m/>
    <s v="Şölen Çikolata Gıda Sanayi Ve Ticaret A. Ş."/>
    <s v="UH.01.002"/>
    <s v="UNIDOX KONTÖR HIZMETI"/>
    <s v="Univera - Şölen"/>
    <x v="6"/>
    <x v="2"/>
    <s v="Unidox"/>
    <n v="0.32200000000000001"/>
    <m/>
    <n v="1000000"/>
    <m/>
    <n v="322000"/>
    <m/>
    <n v="0"/>
    <m/>
    <n v="322000"/>
    <m/>
    <n v="0"/>
    <n v="0"/>
    <s v="UNI240000000355"/>
    <m/>
    <m/>
    <x v="32"/>
    <x v="0"/>
    <x v="1"/>
    <x v="2"/>
    <x v="5"/>
    <x v="1"/>
    <s v="Univera Satış"/>
    <s v="Saha Satış"/>
    <s v="Yurt İçi"/>
    <s v="Türkiye"/>
  </r>
  <r>
    <s v="Q2"/>
    <x v="0"/>
    <x v="3"/>
    <m/>
    <s v="ATA GIDA AMB. SAN. Ve PAZ. A.S"/>
    <s v="EH.02.001"/>
    <s v="EnRoute Panorama - Yazilim Bakimi, Yasatma ve Merkezi Destek Hizmeti"/>
    <s v="Univera - Henkel"/>
    <x v="2"/>
    <x v="0"/>
    <m/>
    <n v="25735.4"/>
    <m/>
    <n v="1"/>
    <m/>
    <n v="25735.4"/>
    <m/>
    <n v="0"/>
    <m/>
    <n v="25735.4"/>
    <m/>
    <n v="0"/>
    <n v="0"/>
    <s v="UNI240000000589"/>
    <m/>
    <m/>
    <x v="25"/>
    <x v="0"/>
    <x v="0"/>
    <x v="1"/>
    <x v="4"/>
    <x v="0"/>
    <s v="Univera Satış"/>
    <s v="Saha Satış"/>
    <s v="Yurt İçi"/>
    <s v="Türkiye"/>
  </r>
  <r>
    <s v="Q2"/>
    <x v="0"/>
    <x v="3"/>
    <m/>
    <s v="Avrasya Tüketim Ürünleri Lojistik Pazarlama Yatirim Sanayi ve Ticaret Ltd. Sti."/>
    <s v="EH.02.001"/>
    <s v="EnRoute Panorama - Yazilim Bakimi, Yasatma ve Merkezi Destek Hizmeti"/>
    <s v="Univera - Henkel"/>
    <x v="2"/>
    <x v="0"/>
    <m/>
    <n v="40213.800000000003"/>
    <m/>
    <n v="1"/>
    <m/>
    <n v="40213.800000000003"/>
    <m/>
    <n v="0"/>
    <m/>
    <n v="40213.800000000003"/>
    <m/>
    <n v="0"/>
    <n v="0"/>
    <s v="UNI240000000598"/>
    <m/>
    <m/>
    <x v="25"/>
    <x v="0"/>
    <x v="0"/>
    <x v="1"/>
    <x v="4"/>
    <x v="0"/>
    <s v="Univera Satış"/>
    <s v="Saha Satış"/>
    <s v="Yurt İçi"/>
    <s v="Türkiye"/>
  </r>
  <r>
    <s v="Q2"/>
    <x v="0"/>
    <x v="3"/>
    <m/>
    <s v="ÇAYKUR ÇAY ISLETMELERI GENEL MÜDÜRLÜGÜ"/>
    <s v="EH.02.001"/>
    <s v="EnRoute Panorama - Yazilim Bakimi, Yasatma ve Merkezi Destek Hizmeti"/>
    <s v="Univera - Çaykur"/>
    <x v="2"/>
    <x v="0"/>
    <m/>
    <n v="67937.289999999994"/>
    <m/>
    <n v="1"/>
    <m/>
    <n v="67937.289999999994"/>
    <m/>
    <n v="0"/>
    <m/>
    <n v="67937.289999999994"/>
    <m/>
    <n v="0"/>
    <n v="0"/>
    <s v="UNI240000000579"/>
    <m/>
    <m/>
    <x v="1"/>
    <x v="0"/>
    <x v="0"/>
    <x v="1"/>
    <x v="4"/>
    <x v="0"/>
    <s v="Univera Satış"/>
    <s v="Saha Satış"/>
    <s v="Yurt İçi"/>
    <s v="Türkiye"/>
  </r>
  <r>
    <s v="Q2"/>
    <x v="0"/>
    <x v="3"/>
    <m/>
    <s v="ÇEVIK BAKLIYAT GIDA A.S"/>
    <s v="EH.02.001"/>
    <s v="EnRoute Panorama - Yazilim Bakimi, Yasatma ve Merkezi Destek Hizmeti"/>
    <s v="Univera - Henkel"/>
    <x v="2"/>
    <x v="0"/>
    <m/>
    <n v="65100.1"/>
    <m/>
    <n v="1"/>
    <m/>
    <n v="65100.1"/>
    <m/>
    <n v="0"/>
    <m/>
    <n v="65100.1"/>
    <m/>
    <n v="0"/>
    <n v="0"/>
    <s v="UNI240000000594"/>
    <m/>
    <m/>
    <x v="25"/>
    <x v="0"/>
    <x v="0"/>
    <x v="1"/>
    <x v="4"/>
    <x v="0"/>
    <s v="Univera Satış"/>
    <s v="Saha Satış"/>
    <s v="Yurt İçi"/>
    <s v="Türkiye"/>
  </r>
  <r>
    <s v="Q2"/>
    <x v="0"/>
    <x v="3"/>
    <m/>
    <s v="OLUSUM KOZMETIK GIDA VE TEM. HIZ. ITH-IHR SAN. TIC. A.S."/>
    <s v="EH.02.001"/>
    <s v="EnRoute Panorama - Yazilim Bakimi, Yasatma ve Merkezi Destek Hizmeti"/>
    <s v="Univera - Henkel"/>
    <x v="2"/>
    <x v="0"/>
    <m/>
    <n v="82013.5"/>
    <m/>
    <n v="1"/>
    <m/>
    <n v="82013.5"/>
    <m/>
    <n v="0"/>
    <m/>
    <n v="82013.5"/>
    <m/>
    <n v="0"/>
    <n v="0"/>
    <s v="UNI240000000591"/>
    <m/>
    <m/>
    <x v="25"/>
    <x v="0"/>
    <x v="0"/>
    <x v="1"/>
    <x v="4"/>
    <x v="0"/>
    <s v="Univera Satış"/>
    <s v="Saha Satış"/>
    <s v="Yurt İçi"/>
    <s v="Türkiye"/>
  </r>
  <r>
    <s v="Q1"/>
    <x v="0"/>
    <x v="2"/>
    <m/>
    <s v="MİYA OTOMASYON VE BARKOD BILISIM SISTEMLERI SAN TİC. VE L.T.D. STI."/>
    <s v="WPH.02.001"/>
    <s v="WebPlus Yazilim Bakimi Hizmeti"/>
    <s v="Univera - Kanal"/>
    <x v="5"/>
    <x v="0"/>
    <s v="Webplus"/>
    <n v="4685"/>
    <m/>
    <n v="1"/>
    <m/>
    <n v="4685"/>
    <m/>
    <n v="0"/>
    <m/>
    <n v="4685"/>
    <m/>
    <n v="0"/>
    <n v="0"/>
    <s v="UNI240000000371"/>
    <m/>
    <m/>
    <x v="3"/>
    <x v="0"/>
    <x v="0"/>
    <x v="1"/>
    <x v="4"/>
    <x v="0"/>
    <s v="Kanal Satış"/>
    <s v="Miya"/>
    <s v="Yurt İçi"/>
    <s v="Türkiye"/>
  </r>
  <r>
    <s v="Q1"/>
    <x v="0"/>
    <x v="2"/>
    <m/>
    <s v="MİYA OTOMASYON VE BARKOD BILISIM SISTEMLERI SAN TİC. VE L.T.D. STI."/>
    <s v="WPY.01.003"/>
    <s v="WEBPLUS EK KULLANICI LISANSI +1"/>
    <s v="Univera - Kanal"/>
    <x v="5"/>
    <x v="0"/>
    <s v="Webplus"/>
    <n v="775.28"/>
    <m/>
    <n v="1"/>
    <m/>
    <n v="969.1"/>
    <m/>
    <n v="193.82"/>
    <m/>
    <n v="775.28"/>
    <m/>
    <n v="0"/>
    <n v="0"/>
    <s v="UNI240000000371"/>
    <m/>
    <m/>
    <x v="3"/>
    <x v="0"/>
    <x v="1"/>
    <x v="0"/>
    <x v="1"/>
    <x v="0"/>
    <s v="Kanal Satış"/>
    <s v="Miya"/>
    <s v="Yurt İçi"/>
    <s v="Türkiye"/>
  </r>
  <r>
    <s v="Q1"/>
    <x v="0"/>
    <x v="2"/>
    <m/>
    <s v="MİYA OTOMASYON VE BARKOD BILISIM SISTEMLERI SAN TİC. VE L.T.D. STI."/>
    <s v="WPY.01.007"/>
    <s v="WEBPLUS E-DÖNÜSÜM MODÜL LISANSI"/>
    <s v="Univera - Kanal"/>
    <x v="5"/>
    <x v="0"/>
    <s v="Webplus"/>
    <n v="7047.04"/>
    <m/>
    <n v="1"/>
    <m/>
    <n v="8808.7999999999993"/>
    <m/>
    <n v="1761.76"/>
    <m/>
    <n v="7047.04"/>
    <m/>
    <n v="0"/>
    <n v="0"/>
    <s v="UNI240000000371"/>
    <m/>
    <m/>
    <x v="3"/>
    <x v="0"/>
    <x v="1"/>
    <x v="0"/>
    <x v="1"/>
    <x v="0"/>
    <s v="Kanal Satış"/>
    <s v="Miya"/>
    <s v="Yurt İçi"/>
    <s v="Türkiye"/>
  </r>
  <r>
    <s v="Q1"/>
    <x v="0"/>
    <x v="2"/>
    <m/>
    <s v="MİYA OTOMASYON VE BARKOD BILISIM SISTEMLERI SAN TİC. VE L.T.D. STI."/>
    <s v="WPY.01.006"/>
    <s v="WEBPLUS DISTRIBUTION SATIS-DAGITIM YAZILIMI (Light)"/>
    <s v="Univera - Kanal"/>
    <x v="5"/>
    <x v="0"/>
    <s v="Webplus"/>
    <n v="9658.8799999999992"/>
    <m/>
    <n v="1"/>
    <m/>
    <n v="12073.6"/>
    <m/>
    <n v="2414.7199999999998"/>
    <m/>
    <n v="9658.8799999999992"/>
    <m/>
    <n v="0"/>
    <n v="0"/>
    <s v="UNI240000000371"/>
    <m/>
    <m/>
    <x v="3"/>
    <x v="0"/>
    <x v="1"/>
    <x v="0"/>
    <x v="1"/>
    <x v="0"/>
    <s v="Kanal Satış"/>
    <s v="Miya"/>
    <s v="Yurt İçi"/>
    <s v="Türkiye"/>
  </r>
  <r>
    <s v="Q1"/>
    <x v="0"/>
    <x v="2"/>
    <m/>
    <s v="MİYA OTOMASYON VE BARKOD BILISIM SISTEMLERI SAN TİC. VE L.T.D. STI."/>
    <s v="WPY.02.001"/>
    <s v="WEBPLUS (Android) SATIS TEMSILCISI LISANSI"/>
    <s v="Univera - Kanal"/>
    <x v="5"/>
    <x v="0"/>
    <s v="Webplus"/>
    <n v="1258.4000000000001"/>
    <m/>
    <n v="1"/>
    <m/>
    <n v="1573"/>
    <m/>
    <n v="314.60000000000002"/>
    <m/>
    <n v="1258.4000000000001"/>
    <m/>
    <n v="0"/>
    <n v="0"/>
    <s v="UNI240000000371"/>
    <m/>
    <m/>
    <x v="3"/>
    <x v="0"/>
    <x v="1"/>
    <x v="0"/>
    <x v="1"/>
    <x v="0"/>
    <s v="Kanal Satış"/>
    <s v="Miya"/>
    <s v="Yurt İçi"/>
    <s v="Türkiye"/>
  </r>
  <r>
    <s v="Q1"/>
    <x v="0"/>
    <x v="2"/>
    <m/>
    <s v="TUDU GIDA DAGT.VE OTO.SAN.TIC.LTD.STI"/>
    <s v="UH.01.002"/>
    <s v="UNIDOX KONTÖR HIZMETI"/>
    <s v="Univera - Imperial Tobacco"/>
    <x v="6"/>
    <x v="2"/>
    <s v="Unidox"/>
    <n v="1.8"/>
    <m/>
    <n v="10000"/>
    <m/>
    <n v="18000"/>
    <m/>
    <n v="0"/>
    <m/>
    <n v="18000"/>
    <m/>
    <n v="0"/>
    <n v="0"/>
    <s v="UNI240000000362"/>
    <m/>
    <m/>
    <x v="49"/>
    <x v="0"/>
    <x v="1"/>
    <x v="2"/>
    <x v="5"/>
    <x v="0"/>
    <s v="Univera Satış"/>
    <s v="Saha Satış"/>
    <s v="Yurt İçi"/>
    <s v="Türkiye"/>
  </r>
  <r>
    <s v="Q1"/>
    <x v="0"/>
    <x v="2"/>
    <m/>
    <s v="LOREAL TÜRKIYE SAN VE TIC. A.S."/>
    <s v="QH.02.001"/>
    <s v="Quest Panorama - Yazilim Bakimi, Yasatma ve Merkezi Destek Hizmeti"/>
    <s v="Univera - Loreal Kuaför"/>
    <x v="2"/>
    <x v="3"/>
    <m/>
    <n v="134772.28"/>
    <m/>
    <n v="1"/>
    <m/>
    <n v="134772.28"/>
    <m/>
    <n v="0"/>
    <m/>
    <n v="134772.28"/>
    <m/>
    <n v="0"/>
    <n v="0"/>
    <s v="UNI240000000370"/>
    <m/>
    <m/>
    <x v="65"/>
    <x v="0"/>
    <x v="0"/>
    <x v="1"/>
    <x v="4"/>
    <x v="0"/>
    <s v="Univera Satış"/>
    <s v="Saha Satış"/>
    <s v="Yurt İçi"/>
    <s v="Türkiye"/>
  </r>
  <r>
    <s v="Q1"/>
    <x v="0"/>
    <x v="2"/>
    <m/>
    <s v="LOREAL TÜRKIYE SAN VE TIC. A.S."/>
    <s v="QH.02.001"/>
    <s v="Quest Panorama - Yazilim Bakimi, Yasatma ve Merkezi Destek Hizmeti"/>
    <s v="Univera - Loreal Tüketici"/>
    <x v="2"/>
    <x v="3"/>
    <m/>
    <n v="161355.28"/>
    <m/>
    <n v="1"/>
    <m/>
    <n v="161355.28"/>
    <m/>
    <n v="0"/>
    <m/>
    <n v="161355.28"/>
    <m/>
    <n v="0"/>
    <n v="0"/>
    <s v="UNI240000000368"/>
    <m/>
    <m/>
    <x v="65"/>
    <x v="0"/>
    <x v="0"/>
    <x v="1"/>
    <x v="4"/>
    <x v="0"/>
    <s v="Univera Satış"/>
    <s v="Saha Satış"/>
    <s v="Yurt İçi"/>
    <s v="Türkiye"/>
  </r>
  <r>
    <s v="Q1"/>
    <x v="0"/>
    <x v="2"/>
    <m/>
    <s v="LOREAL TÜRKIYE SAN VE TIC. A.S."/>
    <s v="QH.03.001"/>
    <s v="Quest Panorama  - Çafri Merkezi Hizmeti"/>
    <s v="Univera - Loreal Kuaför"/>
    <x v="2"/>
    <x v="3"/>
    <m/>
    <n v="1265.71"/>
    <m/>
    <n v="40"/>
    <m/>
    <n v="50628.4"/>
    <m/>
    <n v="0"/>
    <m/>
    <n v="50628.4"/>
    <m/>
    <n v="0"/>
    <n v="0"/>
    <s v="UNI240000000370"/>
    <m/>
    <m/>
    <x v="65"/>
    <x v="0"/>
    <x v="0"/>
    <x v="1"/>
    <x v="3"/>
    <x v="0"/>
    <s v="Univera Satış"/>
    <s v="Saha Satış"/>
    <s v="Yurt İçi"/>
    <s v="Türkiye"/>
  </r>
  <r>
    <s v="Q1"/>
    <x v="0"/>
    <x v="2"/>
    <m/>
    <s v="DOGUS ÇAY VE GIDA MADD.ÜRT.PAZ.ITH.IHR.A.S"/>
    <s v="LY.01.001"/>
    <s v="LOJITEK PANORAMA TEDARIK YÖNETIMI ÇÖZÜMÜ"/>
    <s v="Univera Doğuş Çay Projesi"/>
    <x v="7"/>
    <x v="4"/>
    <s v="Lojitek"/>
    <n v="10358.1"/>
    <m/>
    <n v="4"/>
    <m/>
    <n v="46036"/>
    <m/>
    <n v="4603.6000000000004"/>
    <m/>
    <n v="41432.400000000001"/>
    <m/>
    <n v="0"/>
    <n v="0"/>
    <s v="UNI240000000363"/>
    <m/>
    <m/>
    <x v="13"/>
    <x v="0"/>
    <x v="1"/>
    <x v="0"/>
    <x v="1"/>
    <x v="1"/>
    <s v="Univera Satış"/>
    <s v="Saha Satış"/>
    <s v="Yurt İçi"/>
    <s v="Türkiye"/>
  </r>
  <r>
    <s v="Q1"/>
    <x v="0"/>
    <x v="2"/>
    <m/>
    <s v="DOGUS ÇAY VE GIDA MADD.ÜRT.PAZ.ITH.IHR.A.S"/>
    <s v="LY.01.002"/>
    <s v="LOJITEK PANORAMA PLATFORM EK KULLANICI LISANSI (+1)"/>
    <s v="Univera Doğuş Çay Projesi"/>
    <x v="7"/>
    <x v="4"/>
    <s v="Lojitek"/>
    <n v="8164"/>
    <m/>
    <n v="5"/>
    <m/>
    <n v="51025"/>
    <m/>
    <n v="10205"/>
    <m/>
    <n v="40820"/>
    <m/>
    <n v="0"/>
    <n v="0"/>
    <s v="UNI240000000363"/>
    <m/>
    <m/>
    <x v="13"/>
    <x v="0"/>
    <x v="1"/>
    <x v="0"/>
    <x v="1"/>
    <x v="1"/>
    <s v="Univera Satış"/>
    <s v="Saha Satış"/>
    <s v="Yurt İçi"/>
    <s v="Türkiye"/>
  </r>
  <r>
    <s v="Q1"/>
    <x v="0"/>
    <x v="2"/>
    <m/>
    <s v="DOGUS ÇAY VE GIDA MADD.ÜRT.PAZ.ITH.IHR.A.S"/>
    <s v="LY.01.008"/>
    <s v="LOJITEK PANORAMA KANTAR  ENTEGRASYONU MODÜLÜ"/>
    <s v="Univera Doğuş Çay Projesi"/>
    <x v="7"/>
    <x v="4"/>
    <s v="Lojitek"/>
    <n v="13219.2"/>
    <m/>
    <n v="1"/>
    <m/>
    <n v="16524"/>
    <m/>
    <n v="3304.8"/>
    <m/>
    <n v="13219.2"/>
    <m/>
    <n v="0"/>
    <n v="0"/>
    <s v="UNI240000000363"/>
    <m/>
    <m/>
    <x v="13"/>
    <x v="0"/>
    <x v="1"/>
    <x v="0"/>
    <x v="1"/>
    <x v="1"/>
    <s v="Univera Satış"/>
    <s v="Saha Satış"/>
    <s v="Yurt İçi"/>
    <s v="Türkiye"/>
  </r>
  <r>
    <s v="Q1"/>
    <x v="0"/>
    <x v="2"/>
    <m/>
    <s v="DOGUS ÇAY VE GIDA MADD.ÜRT.PAZ.ITH.IHR.A.S"/>
    <s v="LH.02.001"/>
    <s v="LOJITEK PANORAMA BAKIM VE DESTEK HIZMETI"/>
    <s v="Univera Doğuş Çay Projesi"/>
    <x v="7"/>
    <x v="4"/>
    <s v="Lojitek"/>
    <n v="40754.21"/>
    <m/>
    <n v="1"/>
    <m/>
    <n v="50942.76"/>
    <m/>
    <n v="10188.549999999999"/>
    <m/>
    <n v="40754.21"/>
    <m/>
    <n v="0"/>
    <n v="0"/>
    <s v="UNI240000000363"/>
    <m/>
    <m/>
    <x v="13"/>
    <x v="0"/>
    <x v="0"/>
    <x v="1"/>
    <x v="4"/>
    <x v="1"/>
    <s v="Univera Satış"/>
    <s v="Saha Satış"/>
    <s v="Yurt İçi"/>
    <s v="Türkiye"/>
  </r>
  <r>
    <s v="Q1"/>
    <x v="0"/>
    <x v="2"/>
    <m/>
    <s v="DOGUS ÇAY VE GIDA MADD.ÜRT.PAZ.ITH.IHR.A.S"/>
    <s v="LY.01.007"/>
    <s v="LOJITEK PANORAMA ALIM YERI LISANSI"/>
    <s v="Univera Doğuş Çay Projesi"/>
    <x v="7"/>
    <x v="4"/>
    <s v="Lojitek"/>
    <n v="123006.75"/>
    <m/>
    <n v="1"/>
    <m/>
    <n v="164009"/>
    <m/>
    <n v="41002.25"/>
    <m/>
    <n v="123006.75"/>
    <m/>
    <n v="0"/>
    <n v="0"/>
    <s v="UNI240000000363"/>
    <m/>
    <m/>
    <x v="13"/>
    <x v="0"/>
    <x v="1"/>
    <x v="0"/>
    <x v="1"/>
    <x v="1"/>
    <s v="Univera Satış"/>
    <s v="Saha Satış"/>
    <s v="Yurt İçi"/>
    <s v="Türkiye"/>
  </r>
  <r>
    <s v="Q2"/>
    <x v="0"/>
    <x v="3"/>
    <m/>
    <s v="HAYAT KIMYA SAN. A.S"/>
    <s v="EH.02.004"/>
    <s v="Enroute Panorama FundManager Module - Fon ve Bütçe Yönetimi Yazilim Bakimi Hizmeti "/>
    <s v="Univera - Hayat Kimya"/>
    <x v="2"/>
    <x v="0"/>
    <m/>
    <n v="51223.91"/>
    <m/>
    <n v="1"/>
    <m/>
    <n v="51223.91"/>
    <m/>
    <n v="0"/>
    <m/>
    <n v="51223.91"/>
    <m/>
    <n v="0"/>
    <n v="0"/>
    <s v="UNI240000000610"/>
    <m/>
    <m/>
    <x v="19"/>
    <x v="0"/>
    <x v="0"/>
    <x v="1"/>
    <x v="4"/>
    <x v="0"/>
    <s v="Univera Satış"/>
    <s v="Saha Satış"/>
    <s v="Yurt İçi"/>
    <s v="Türkiye"/>
  </r>
  <r>
    <s v="Q2"/>
    <x v="0"/>
    <x v="3"/>
    <m/>
    <s v="ÇAYKUR ÇAY ISLETMELERI GENEL MÜDÜRLÜGÜ"/>
    <s v="EH.02.014"/>
    <s v="ENROUTE PANORAMA BUSINESS ANALYTICS  (QSENSE) KULLANICI LISANSI BAKIMI"/>
    <s v="Univera - Çaykur"/>
    <x v="2"/>
    <x v="0"/>
    <m/>
    <n v="6166.91"/>
    <m/>
    <n v="1"/>
    <m/>
    <n v="6166.91"/>
    <m/>
    <n v="0"/>
    <m/>
    <n v="6166.91"/>
    <m/>
    <n v="0"/>
    <n v="0"/>
    <s v="UNI240000000579"/>
    <m/>
    <m/>
    <x v="1"/>
    <x v="0"/>
    <x v="0"/>
    <x v="1"/>
    <x v="4"/>
    <x v="0"/>
    <s v="Univera Satış"/>
    <s v="Saha Satış"/>
    <s v="Yurt İçi"/>
    <s v="Türkiye"/>
  </r>
  <r>
    <s v="Q2"/>
    <x v="0"/>
    <x v="4"/>
    <m/>
    <s v="DOGANAY GIDA TARIM VE HAYVANCILIK SAN. VE TIC. A.S."/>
    <s v="EH.02.001"/>
    <s v="EnRoute Panorama - Yazilim Bakimi, Yasatma ve Merkezi Destek Hizmeti"/>
    <s v="Univera - Doğanay"/>
    <x v="2"/>
    <x v="0"/>
    <m/>
    <n v="797449.35"/>
    <m/>
    <n v="1"/>
    <m/>
    <n v="797449.35"/>
    <m/>
    <n v="0"/>
    <m/>
    <n v="797449.35"/>
    <m/>
    <n v="0"/>
    <n v="0"/>
    <s v="UNI240000000651"/>
    <m/>
    <m/>
    <x v="76"/>
    <x v="0"/>
    <x v="0"/>
    <x v="1"/>
    <x v="4"/>
    <x v="0"/>
    <s v="Univera Satış"/>
    <s v="Saha Satış"/>
    <s v="Yurt İçi"/>
    <s v="Türkiye"/>
  </r>
  <r>
    <s v="Q2"/>
    <x v="0"/>
    <x v="3"/>
    <m/>
    <s v="EFES VITANTA MOLDOVA BREWERY S.A"/>
    <s v="EH.02.001"/>
    <s v="EnRoute Panorama - Yazilim Bakimi, Yasatma ve Merkezi Destek Hizmeti"/>
    <s v="Univera - Efes Moldova"/>
    <x v="2"/>
    <x v="0"/>
    <m/>
    <n v="22796.54"/>
    <m/>
    <n v="1"/>
    <m/>
    <n v="22796.543386000001"/>
    <m/>
    <n v="3.3860000000000001E-3"/>
    <m/>
    <n v="22796.54"/>
    <m/>
    <n v="0"/>
    <n v="0"/>
    <s v="ENV240000000067"/>
    <m/>
    <m/>
    <x v="20"/>
    <x v="0"/>
    <x v="0"/>
    <x v="1"/>
    <x v="4"/>
    <x v="0"/>
    <s v="Univera Satış"/>
    <s v="Saha Satış"/>
    <s v="Yurt Dışı"/>
    <s v="Moldova"/>
  </r>
  <r>
    <s v="Q2"/>
    <x v="0"/>
    <x v="3"/>
    <m/>
    <s v="HAYAT KIMYA SAN. A.S"/>
    <s v="EH.02.001"/>
    <s v="EnRoute Panorama - Yazilim Bakimi, Yasatma ve Merkezi Destek Hizmeti"/>
    <s v="Univera - Hayat Kimya"/>
    <x v="2"/>
    <x v="0"/>
    <m/>
    <n v="473805.72"/>
    <m/>
    <n v="1"/>
    <m/>
    <n v="473805.72"/>
    <m/>
    <n v="0"/>
    <m/>
    <n v="473805.72"/>
    <m/>
    <n v="0"/>
    <n v="0"/>
    <s v="UNI240000000610"/>
    <m/>
    <m/>
    <x v="19"/>
    <x v="0"/>
    <x v="0"/>
    <x v="1"/>
    <x v="4"/>
    <x v="0"/>
    <s v="Univera Satış"/>
    <s v="Saha Satış"/>
    <s v="Yurt İçi"/>
    <s v="Türkiye"/>
  </r>
  <r>
    <s v="Q2"/>
    <x v="0"/>
    <x v="3"/>
    <m/>
    <s v="HAYAT KIMYA SAN. A.S"/>
    <s v="EH.02.001"/>
    <s v="EnRoute Panorama - Yazilim Bakimi, Yasatma ve Merkezi Destek Hizmeti"/>
    <s v="Univera - Hayat Kimya"/>
    <x v="2"/>
    <x v="0"/>
    <m/>
    <n v="119603.93"/>
    <m/>
    <n v="1"/>
    <m/>
    <n v="119603.93"/>
    <m/>
    <n v="0"/>
    <m/>
    <n v="119603.93"/>
    <m/>
    <n v="0"/>
    <n v="0"/>
    <s v="UNI240000000612"/>
    <m/>
    <m/>
    <x v="19"/>
    <x v="0"/>
    <x v="0"/>
    <x v="1"/>
    <x v="4"/>
    <x v="0"/>
    <s v="Univera Satış"/>
    <s v="Saha Satış"/>
    <s v="Yurt İçi"/>
    <s v="Türkiye"/>
  </r>
  <r>
    <s v="Q2"/>
    <x v="0"/>
    <x v="3"/>
    <m/>
    <s v="HAYAT KIMYA SAN. A.S"/>
    <s v="EH.02.001"/>
    <s v="EnRoute Panorama - Yazilim Bakimi, Yasatma ve Merkezi Destek Hizmeti"/>
    <s v="Univera - Hayat Kimya"/>
    <x v="2"/>
    <x v="0"/>
    <m/>
    <n v="46960.4"/>
    <m/>
    <n v="1"/>
    <m/>
    <n v="46960.4"/>
    <m/>
    <n v="0"/>
    <m/>
    <n v="46960.4"/>
    <m/>
    <n v="0"/>
    <n v="0"/>
    <s v="UNI240000000610"/>
    <m/>
    <m/>
    <x v="19"/>
    <x v="0"/>
    <x v="0"/>
    <x v="1"/>
    <x v="4"/>
    <x v="0"/>
    <s v="Univera Satış"/>
    <s v="Saha Satış"/>
    <s v="Yurt İçi"/>
    <s v="Türkiye"/>
  </r>
  <r>
    <s v="Q2"/>
    <x v="0"/>
    <x v="3"/>
    <m/>
    <s v="HAYAT KIMYA SAN. A.S"/>
    <s v="EH.02.001"/>
    <s v="EnRoute Panorama - Yazilim Bakimi, Yasatma ve Merkezi Destek Hizmeti"/>
    <s v="Univera - Hayat Kimya"/>
    <x v="2"/>
    <x v="0"/>
    <m/>
    <n v="427.32"/>
    <m/>
    <n v="40"/>
    <m/>
    <n v="17092.8"/>
    <m/>
    <n v="0"/>
    <m/>
    <n v="17092.8"/>
    <m/>
    <n v="0"/>
    <n v="0"/>
    <s v="UNI240000000610"/>
    <m/>
    <m/>
    <x v="19"/>
    <x v="0"/>
    <x v="0"/>
    <x v="1"/>
    <x v="4"/>
    <x v="0"/>
    <s v="Univera Satış"/>
    <s v="Saha Satış"/>
    <s v="Yurt İçi"/>
    <s v="Türkiye"/>
  </r>
  <r>
    <s v="Q2"/>
    <x v="0"/>
    <x v="4"/>
    <m/>
    <s v="VODAFONE MOBILE OPERATION LTD."/>
    <s v="EH.02.001"/>
    <s v="EnRoute Panorama - Yazilim Bakimi, Yasatma ve Merkezi Destek Hizmeti"/>
    <s v="Univera - Vodafone"/>
    <x v="2"/>
    <x v="0"/>
    <m/>
    <n v="167173.04999999999"/>
    <m/>
    <n v="-1"/>
    <m/>
    <n v="0"/>
    <m/>
    <n v="0"/>
    <m/>
    <n v="-167173.04999999999"/>
    <m/>
    <n v="1"/>
    <n v="167173.04999999999"/>
    <s v="000000000084362"/>
    <m/>
    <m/>
    <x v="78"/>
    <x v="0"/>
    <x v="0"/>
    <x v="1"/>
    <x v="4"/>
    <x v="0"/>
    <s v="Univera Satış"/>
    <s v="Saha Satış"/>
    <s v="Yurt Dışı"/>
    <s v="KKTC"/>
  </r>
  <r>
    <s v="Q2"/>
    <x v="0"/>
    <x v="3"/>
    <m/>
    <s v="END DAGITIM E-TICARET ITHALAT IHRACAT SANAYI TICARET LIMITED SIRKETI"/>
    <s v="EH.02.001"/>
    <s v="EnRoute Panorama - Yazilim Bakimi, Yasatma ve Merkezi Destek Hizmeti"/>
    <s v="Univera - Henkel"/>
    <x v="2"/>
    <x v="0"/>
    <m/>
    <n v="20084.2"/>
    <m/>
    <n v="1"/>
    <m/>
    <n v="20084.2"/>
    <m/>
    <n v="0"/>
    <m/>
    <n v="20084.2"/>
    <m/>
    <n v="0"/>
    <n v="0"/>
    <s v="UNI240000000596"/>
    <m/>
    <m/>
    <x v="25"/>
    <x v="1"/>
    <x v="0"/>
    <x v="1"/>
    <x v="4"/>
    <x v="0"/>
    <s v="Univera Satış"/>
    <s v="Saha Satış"/>
    <s v="Yurt İçi"/>
    <s v="Türkiye"/>
  </r>
  <r>
    <s v="Q2"/>
    <x v="0"/>
    <x v="3"/>
    <m/>
    <s v="RED BULL GIDA DAGITIM VE PAZARLAMA TICARET LTD. STI"/>
    <s v="EY.02.033"/>
    <s v="EnRoute Panorama - Mobil Kullanici Lisansi (Enterprise)"/>
    <s v="Univera - Redbull"/>
    <x v="0"/>
    <x v="0"/>
    <m/>
    <n v="5103"/>
    <m/>
    <n v="2"/>
    <m/>
    <n v="10206"/>
    <m/>
    <n v="0"/>
    <m/>
    <n v="10206"/>
    <m/>
    <n v="0"/>
    <n v="0"/>
    <s v="UNI240000000584"/>
    <m/>
    <m/>
    <x v="2"/>
    <x v="0"/>
    <x v="1"/>
    <x v="0"/>
    <x v="1"/>
    <x v="0"/>
    <s v="Univera Satış"/>
    <s v="Saha Satış"/>
    <s v="Yurt İçi"/>
    <s v="Türkiye"/>
  </r>
  <r>
    <s v="Q2"/>
    <x v="0"/>
    <x v="3"/>
    <m/>
    <s v="RED BULL GIDA DAGITIM VE PAZARLAMA TICARET LTD. STI"/>
    <s v="EY.02.033"/>
    <s v="EnRoute Panorama - Mobil Kullanici Lisansi (Enterprise)"/>
    <s v="Univera - Redbull"/>
    <x v="0"/>
    <x v="0"/>
    <m/>
    <n v="5103"/>
    <m/>
    <n v="2"/>
    <m/>
    <n v="10206"/>
    <m/>
    <n v="0"/>
    <m/>
    <n v="10206"/>
    <m/>
    <n v="0"/>
    <n v="0"/>
    <s v="UNI240000000599"/>
    <m/>
    <m/>
    <x v="2"/>
    <x v="0"/>
    <x v="1"/>
    <x v="0"/>
    <x v="1"/>
    <x v="0"/>
    <s v="Univera Satış"/>
    <s v="Saha Satış"/>
    <s v="Yurt İçi"/>
    <s v="Türkiye"/>
  </r>
  <r>
    <s v="Q1"/>
    <x v="0"/>
    <x v="2"/>
    <m/>
    <s v="MİYA OTOMASYON VE BARKOD BILISIM SISTEMLERI SAN TİC. VE L.T.D. STI."/>
    <s v="EH.06.001"/>
    <s v="EnRoute Panorama - Hosting Hizmeti"/>
    <s v="Univera - Kanal"/>
    <x v="5"/>
    <x v="1"/>
    <m/>
    <n v="1850.49"/>
    <m/>
    <n v="4"/>
    <m/>
    <n v="7401.96"/>
    <m/>
    <n v="0"/>
    <m/>
    <n v="7401.96"/>
    <m/>
    <n v="0"/>
    <n v="0"/>
    <s v="UNI240000000372"/>
    <m/>
    <m/>
    <x v="3"/>
    <x v="0"/>
    <x v="0"/>
    <x v="1"/>
    <x v="3"/>
    <x v="0"/>
    <s v="Kanal Satış"/>
    <s v="Miya"/>
    <s v="Yurt İçi"/>
    <s v="Türkiye"/>
  </r>
  <r>
    <s v="Q1"/>
    <x v="0"/>
    <x v="2"/>
    <m/>
    <s v="MİYA OTOMASYON VE BARKOD BILISIM SISTEMLERI SAN TİC. VE L.T.D. STI."/>
    <s v="EH.06.001"/>
    <s v="EnRoute Panorama - Hosting Hizmeti"/>
    <s v="Univera - Kanal"/>
    <x v="5"/>
    <x v="1"/>
    <m/>
    <n v="5890.61"/>
    <m/>
    <n v="1"/>
    <m/>
    <n v="5890.61"/>
    <m/>
    <n v="0"/>
    <m/>
    <n v="5890.61"/>
    <m/>
    <n v="0"/>
    <n v="0"/>
    <s v="UNI240000000372"/>
    <m/>
    <m/>
    <x v="3"/>
    <x v="0"/>
    <x v="0"/>
    <x v="1"/>
    <x v="3"/>
    <x v="0"/>
    <s v="Kanal Satış"/>
    <s v="Miya"/>
    <s v="Yurt İçi"/>
    <s v="Türkiye"/>
  </r>
  <r>
    <s v="Q1"/>
    <x v="0"/>
    <x v="2"/>
    <m/>
    <s v="MİYA OTOMASYON VE BARKOD BILISIM SISTEMLERI SAN TİC. VE L.T.D. STI."/>
    <s v="EH.06.001"/>
    <s v="EnRoute Panorama - Hosting Hizmeti"/>
    <s v="Univera - Kanal"/>
    <x v="5"/>
    <x v="1"/>
    <m/>
    <n v="1850.49"/>
    <m/>
    <n v="3"/>
    <m/>
    <n v="5551.47"/>
    <m/>
    <n v="0"/>
    <m/>
    <n v="5551.47"/>
    <m/>
    <n v="0"/>
    <n v="0"/>
    <s v="UNI240000000372"/>
    <m/>
    <m/>
    <x v="3"/>
    <x v="0"/>
    <x v="0"/>
    <x v="1"/>
    <x v="3"/>
    <x v="0"/>
    <s v="Kanal Satış"/>
    <s v="Miya"/>
    <s v="Yurt İçi"/>
    <s v="Türkiye"/>
  </r>
  <r>
    <s v="Q1"/>
    <x v="0"/>
    <x v="2"/>
    <m/>
    <s v="MİYA OTOMASYON VE BARKOD BILISIM SISTEMLERI SAN TİC. VE L.T.D. STI."/>
    <s v="EH.06.001"/>
    <s v="EnRoute Panorama - Hosting Hizmeti"/>
    <s v="Univera - Kanal"/>
    <x v="5"/>
    <x v="1"/>
    <m/>
    <n v="1850.49"/>
    <m/>
    <n v="3"/>
    <m/>
    <n v="5551.47"/>
    <m/>
    <n v="0"/>
    <m/>
    <n v="5551.47"/>
    <m/>
    <n v="0"/>
    <n v="0"/>
    <s v="UNI240000000372"/>
    <m/>
    <m/>
    <x v="3"/>
    <x v="0"/>
    <x v="0"/>
    <x v="1"/>
    <x v="3"/>
    <x v="0"/>
    <s v="Kanal Satış"/>
    <s v="Miya"/>
    <s v="Yurt İçi"/>
    <s v="Türkiye"/>
  </r>
  <r>
    <s v="Q1"/>
    <x v="0"/>
    <x v="2"/>
    <m/>
    <s v="MİYA OTOMASYON VE BARKOD BILISIM SISTEMLERI SAN TİC. VE L.T.D. STI."/>
    <s v="EH.06.001"/>
    <s v="EnRoute Panorama - Hosting Hizmeti"/>
    <s v="Univera - Kanal"/>
    <x v="5"/>
    <x v="1"/>
    <m/>
    <n v="1850.49"/>
    <m/>
    <n v="3"/>
    <m/>
    <n v="5551.47"/>
    <m/>
    <n v="0"/>
    <m/>
    <n v="5551.47"/>
    <m/>
    <n v="0"/>
    <n v="0"/>
    <s v="UNI240000000372"/>
    <m/>
    <m/>
    <x v="3"/>
    <x v="0"/>
    <x v="0"/>
    <x v="1"/>
    <x v="3"/>
    <x v="0"/>
    <s v="Kanal Satış"/>
    <s v="Miya"/>
    <s v="Yurt İçi"/>
    <s v="Türkiye"/>
  </r>
  <r>
    <s v="Q1"/>
    <x v="0"/>
    <x v="2"/>
    <m/>
    <s v="MİYA OTOMASYON VE BARKOD BILISIM SISTEMLERI SAN TİC. VE L.T.D. STI."/>
    <s v="EH.06.001"/>
    <s v="EnRoute Panorama - Hosting Hizmeti"/>
    <s v="Univera - Kanal"/>
    <x v="5"/>
    <x v="1"/>
    <m/>
    <n v="1850.49"/>
    <m/>
    <n v="1"/>
    <m/>
    <n v="1850.49"/>
    <m/>
    <n v="0"/>
    <m/>
    <n v="1850.49"/>
    <m/>
    <n v="0"/>
    <n v="0"/>
    <s v="UNI240000000372"/>
    <m/>
    <m/>
    <x v="3"/>
    <x v="0"/>
    <x v="0"/>
    <x v="1"/>
    <x v="3"/>
    <x v="0"/>
    <s v="Kanal Satış"/>
    <s v="Miya"/>
    <s v="Yurt İçi"/>
    <s v="Türkiye"/>
  </r>
  <r>
    <s v="Q1"/>
    <x v="0"/>
    <x v="2"/>
    <m/>
    <s v="MİYA OTOMASYON VE BARKOD BILISIM SISTEMLERI SAN TİC. VE L.T.D. STI."/>
    <s v="EH.06.001"/>
    <s v="EnRoute Panorama - Hosting Hizmeti"/>
    <s v="Univera - Kanal"/>
    <x v="5"/>
    <x v="1"/>
    <m/>
    <n v="1850.49"/>
    <m/>
    <n v="1"/>
    <m/>
    <n v="1850.49"/>
    <m/>
    <n v="0"/>
    <m/>
    <n v="1850.49"/>
    <m/>
    <n v="0"/>
    <n v="0"/>
    <s v="UNI240000000372"/>
    <m/>
    <m/>
    <x v="3"/>
    <x v="0"/>
    <x v="0"/>
    <x v="1"/>
    <x v="3"/>
    <x v="0"/>
    <s v="Kanal Satış"/>
    <s v="Miya"/>
    <s v="Yurt İçi"/>
    <s v="Türkiye"/>
  </r>
  <r>
    <s v="Q1"/>
    <x v="0"/>
    <x v="2"/>
    <m/>
    <s v="MİYA OTOMASYON VE BARKOD BILISIM SISTEMLERI SAN TİC. VE L.T.D. STI."/>
    <s v="EH.06.001"/>
    <s v="EnRoute Panorama - Hosting Hizmeti"/>
    <s v="Univera - Kanal"/>
    <x v="5"/>
    <x v="1"/>
    <m/>
    <n v="1850"/>
    <m/>
    <n v="1"/>
    <m/>
    <n v="1850"/>
    <m/>
    <n v="0"/>
    <m/>
    <n v="1850"/>
    <m/>
    <n v="0"/>
    <n v="0"/>
    <s v="UNI240000000372"/>
    <m/>
    <m/>
    <x v="3"/>
    <x v="0"/>
    <x v="0"/>
    <x v="1"/>
    <x v="3"/>
    <x v="0"/>
    <s v="Kanal Satış"/>
    <s v="Miya"/>
    <s v="Yurt İçi"/>
    <s v="Türkiye"/>
  </r>
  <r>
    <s v="Q1"/>
    <x v="0"/>
    <x v="2"/>
    <m/>
    <s v="MİYA OTOMASYON VE BARKOD BILISIM SISTEMLERI SAN TİC. VE L.T.D. STI."/>
    <s v="EH.06.001"/>
    <s v="EnRoute Panorama - Hosting Hizmeti"/>
    <s v="Univera - Kanal"/>
    <x v="5"/>
    <x v="1"/>
    <m/>
    <n v="1849"/>
    <m/>
    <n v="1"/>
    <m/>
    <n v="1849"/>
    <m/>
    <n v="0"/>
    <m/>
    <n v="1849"/>
    <m/>
    <n v="0"/>
    <n v="0"/>
    <s v="UNI240000000372"/>
    <m/>
    <m/>
    <x v="3"/>
    <x v="0"/>
    <x v="0"/>
    <x v="1"/>
    <x v="3"/>
    <x v="0"/>
    <s v="Kanal Satış"/>
    <s v="Miya"/>
    <s v="Yurt İçi"/>
    <s v="Türkiye"/>
  </r>
  <r>
    <s v="Q1"/>
    <x v="0"/>
    <x v="2"/>
    <m/>
    <s v="LOREAL TÜRKIYE SAN VE TIC. A.S."/>
    <s v="EH.06.001"/>
    <s v="EnRoute Panorama - Hosting Hizmeti"/>
    <s v="Univera - Loreal Eczane"/>
    <x v="2"/>
    <x v="1"/>
    <m/>
    <n v="298111.03000000003"/>
    <m/>
    <n v="1"/>
    <m/>
    <n v="298111.03000000003"/>
    <m/>
    <n v="0"/>
    <m/>
    <n v="298111.03000000003"/>
    <m/>
    <n v="0"/>
    <n v="0"/>
    <s v="UNI240000000376"/>
    <m/>
    <m/>
    <x v="65"/>
    <x v="0"/>
    <x v="0"/>
    <x v="1"/>
    <x v="3"/>
    <x v="0"/>
    <s v="Univera Satış"/>
    <s v="Saha Satış"/>
    <s v="Yurt İçi"/>
    <s v="Türkiye"/>
  </r>
  <r>
    <s v="Q1"/>
    <x v="0"/>
    <x v="2"/>
    <m/>
    <s v="LOREAL TÜRKIYE SAN VE TIC. A.S."/>
    <s v="EH.06.001"/>
    <s v="EnRoute Panorama - Hosting Hizmeti"/>
    <s v="Univera - Loreal Kuaför"/>
    <x v="2"/>
    <x v="1"/>
    <m/>
    <n v="298111.03000000003"/>
    <m/>
    <n v="1"/>
    <m/>
    <n v="298111.03000000003"/>
    <m/>
    <n v="0"/>
    <m/>
    <n v="298111.03000000003"/>
    <m/>
    <n v="0"/>
    <n v="0"/>
    <s v="UNI240000000375"/>
    <m/>
    <m/>
    <x v="65"/>
    <x v="0"/>
    <x v="0"/>
    <x v="1"/>
    <x v="3"/>
    <x v="0"/>
    <s v="Univera Satış"/>
    <s v="Saha Satış"/>
    <s v="Yurt İçi"/>
    <s v="Türkiye"/>
  </r>
  <r>
    <s v="Q1"/>
    <x v="0"/>
    <x v="2"/>
    <m/>
    <s v="LOREAL TÜRKIYE SAN VE TIC. A.S."/>
    <s v="EH.06.001"/>
    <s v="EnRoute Panorama - Hosting Hizmeti"/>
    <s v="Univera - Loreal Tüketici"/>
    <x v="2"/>
    <x v="1"/>
    <m/>
    <n v="596222.06999999995"/>
    <m/>
    <n v="1"/>
    <m/>
    <n v="596222.06999999995"/>
    <m/>
    <n v="0"/>
    <m/>
    <n v="596222.06999999995"/>
    <m/>
    <n v="0"/>
    <n v="0"/>
    <s v="UNI240000000374"/>
    <m/>
    <m/>
    <x v="65"/>
    <x v="0"/>
    <x v="0"/>
    <x v="1"/>
    <x v="3"/>
    <x v="0"/>
    <s v="Univera Satış"/>
    <s v="Saha Satış"/>
    <s v="Yurt İçi"/>
    <s v="Türkiye"/>
  </r>
  <r>
    <s v="Q2"/>
    <x v="0"/>
    <x v="3"/>
    <m/>
    <s v="ANKA GIDA- ORHAN VELI ÇELIK"/>
    <s v="EYS.04.012"/>
    <s v="EnRoute Panorama - E-Dönüsüm Modül Lisansi Standart"/>
    <s v="Univera - Dardanel"/>
    <x v="7"/>
    <x v="0"/>
    <m/>
    <n v="14552.3"/>
    <m/>
    <n v="1"/>
    <m/>
    <n v="20789"/>
    <m/>
    <n v="6236.7"/>
    <m/>
    <n v="14552.3"/>
    <m/>
    <n v="0"/>
    <n v="0"/>
    <s v="ENV240000000063"/>
    <m/>
    <m/>
    <x v="4"/>
    <x v="0"/>
    <x v="1"/>
    <x v="0"/>
    <x v="1"/>
    <x v="0"/>
    <s v="Univera Satış"/>
    <s v="Saha Satış"/>
    <s v="Yurt İçi"/>
    <s v="Türkiye"/>
  </r>
  <r>
    <s v="Q2"/>
    <x v="0"/>
    <x v="3"/>
    <m/>
    <s v="ELMAS GIDA- UGUR ELMAS"/>
    <s v="EYS.04.012"/>
    <s v="EnRoute Panorama - E-Dönüsüm Modül Lisansi Standart"/>
    <s v="Univera - Dardanel"/>
    <x v="7"/>
    <x v="0"/>
    <m/>
    <n v="14552.3"/>
    <m/>
    <n v="1"/>
    <m/>
    <n v="20789"/>
    <m/>
    <n v="6236.7"/>
    <m/>
    <n v="14552.3"/>
    <m/>
    <n v="0"/>
    <n v="0"/>
    <s v="ENV240000000065"/>
    <m/>
    <m/>
    <x v="4"/>
    <x v="0"/>
    <x v="1"/>
    <x v="0"/>
    <x v="1"/>
    <x v="0"/>
    <s v="Univera Satış"/>
    <s v="Saha Satış"/>
    <s v="Yurt İçi"/>
    <s v="Türkiye"/>
  </r>
  <r>
    <s v="Q2"/>
    <x v="0"/>
    <x v="4"/>
    <m/>
    <s v="DOGANAY GIDA TARIM VE HAYVANCILIK SAN. VE TIC. A.S."/>
    <s v="EH.03.008"/>
    <s v="EnRoute Panorama - Çafri Merkezi Hizmeti (DDI / OutSource)"/>
    <s v="Univera - Doğanay"/>
    <x v="2"/>
    <x v="0"/>
    <m/>
    <n v="6157.7000000000007"/>
    <m/>
    <n v="52"/>
    <m/>
    <n v="320200.40000000002"/>
    <m/>
    <n v="0"/>
    <m/>
    <n v="320200.40000000002"/>
    <m/>
    <n v="0"/>
    <n v="0"/>
    <s v="UNI240000000651"/>
    <m/>
    <m/>
    <x v="76"/>
    <x v="0"/>
    <x v="0"/>
    <x v="1"/>
    <x v="8"/>
    <x v="0"/>
    <s v="Univera Satış"/>
    <s v="Saha Satış"/>
    <s v="Yurt İçi"/>
    <s v="Türkiye"/>
  </r>
  <r>
    <s v="Q2"/>
    <x v="0"/>
    <x v="3"/>
    <m/>
    <s v="ÇAYKUR ÇAY ISLETMELERI GENEL MÜDÜRLÜGÜ"/>
    <s v="EH.03.001"/>
    <s v="EnRoute Panorama - Çafri Merkezi Hizmeti  (MSD)"/>
    <s v="Univera - Çaykur"/>
    <x v="2"/>
    <x v="0"/>
    <m/>
    <n v="14626.76"/>
    <m/>
    <n v="1"/>
    <m/>
    <n v="14626.76"/>
    <m/>
    <n v="0"/>
    <m/>
    <n v="14626.76"/>
    <m/>
    <n v="0"/>
    <n v="0"/>
    <s v="UNI240000000579"/>
    <m/>
    <m/>
    <x v="1"/>
    <x v="0"/>
    <x v="0"/>
    <x v="1"/>
    <x v="8"/>
    <x v="0"/>
    <s v="Univera Satış"/>
    <s v="Saha Satış"/>
    <s v="Yurt İçi"/>
    <s v="Türkiye"/>
  </r>
  <r>
    <s v="Q2"/>
    <x v="0"/>
    <x v="3"/>
    <m/>
    <s v="EFES VITANTA MOLDOVA BREWERY S.A"/>
    <s v="EH.03.001"/>
    <s v="EnRoute Panorama - Çafri Merkezi Hizmeti  (MSD)"/>
    <s v="Univera - Efes Moldova"/>
    <x v="2"/>
    <x v="0"/>
    <m/>
    <n v="29805.33"/>
    <m/>
    <n v="1"/>
    <m/>
    <n v="29805.331999999999"/>
    <m/>
    <n v="2E-3"/>
    <m/>
    <n v="29805.33"/>
    <m/>
    <n v="0"/>
    <n v="0"/>
    <s v="ENV240000000067"/>
    <m/>
    <m/>
    <x v="20"/>
    <x v="0"/>
    <x v="0"/>
    <x v="1"/>
    <x v="8"/>
    <x v="0"/>
    <s v="Univera Satış"/>
    <s v="Saha Satış"/>
    <s v="Yurt Dışı"/>
    <s v="Moldova"/>
  </r>
  <r>
    <s v="Q2"/>
    <x v="0"/>
    <x v="3"/>
    <m/>
    <s v="HAYAT KIMYA SAN. A.S"/>
    <s v="EH.03.001"/>
    <s v="EnRoute Panorama - Çafri Merkezi Hizmeti  (MSD)"/>
    <s v="Univera - Hayat Kimya"/>
    <x v="2"/>
    <x v="0"/>
    <m/>
    <n v="10778.89"/>
    <m/>
    <n v="40"/>
    <m/>
    <n v="431155.6"/>
    <m/>
    <n v="0"/>
    <m/>
    <n v="431155.6"/>
    <m/>
    <n v="0"/>
    <n v="0"/>
    <s v="UNI240000000610"/>
    <m/>
    <m/>
    <x v="19"/>
    <x v="0"/>
    <x v="0"/>
    <x v="1"/>
    <x v="8"/>
    <x v="0"/>
    <s v="Univera Satış"/>
    <s v="Saha Satış"/>
    <s v="Yurt İçi"/>
    <s v="Türkiye"/>
  </r>
  <r>
    <s v="Q2"/>
    <x v="0"/>
    <x v="3"/>
    <m/>
    <s v="HAYAT KIMYA SAN. A.S"/>
    <s v="EH.03.001"/>
    <s v="EnRoute Panorama - Çafri Merkezi Hizmeti  (MSD)"/>
    <s v="Univera - Hayat Kimya"/>
    <x v="2"/>
    <x v="0"/>
    <m/>
    <n v="7429.0099999999993"/>
    <m/>
    <n v="15"/>
    <m/>
    <n v="111435.15"/>
    <m/>
    <n v="0"/>
    <m/>
    <n v="111435.15"/>
    <m/>
    <n v="0"/>
    <n v="0"/>
    <s v="UNI240000000612"/>
    <m/>
    <m/>
    <x v="19"/>
    <x v="0"/>
    <x v="0"/>
    <x v="1"/>
    <x v="8"/>
    <x v="0"/>
    <s v="Univera Satış"/>
    <s v="Saha Satış"/>
    <s v="Yurt İçi"/>
    <s v="Türkiye"/>
  </r>
  <r>
    <s v="Q2"/>
    <x v="0"/>
    <x v="3"/>
    <m/>
    <s v="ERUSLU SAGLIK ÜRÜNLERI SAN. VE TIC. A.S."/>
    <s v="EYS.04.001"/>
    <s v="EnRoute Panorama -  Modül Lisanslari Kiralama Hizmeti Standart"/>
    <s v="Univera - Eruslu Sağlık"/>
    <x v="10"/>
    <x v="0"/>
    <m/>
    <n v="326668.52"/>
    <m/>
    <n v="1"/>
    <m/>
    <n v="326668.52"/>
    <m/>
    <n v="0"/>
    <m/>
    <n v="326668.52"/>
    <m/>
    <n v="0"/>
    <n v="0"/>
    <s v="UNV000000000015"/>
    <m/>
    <m/>
    <x v="70"/>
    <x v="0"/>
    <x v="0"/>
    <x v="0"/>
    <x v="0"/>
    <x v="0"/>
    <s v="Univera Satış"/>
    <s v="Saha Satış"/>
    <s v="Yurt İçi"/>
    <s v="Türkiye"/>
  </r>
  <r>
    <s v="Q1"/>
    <x v="0"/>
    <x v="2"/>
    <m/>
    <s v="MİYA OTOMASYON VE BARKOD BILISIM SISTEMLERI SAN TİC. VE L.T.D. STI."/>
    <s v="WPH.02.001"/>
    <s v="WebPlus Yazilim Bakimi Hizmeti"/>
    <s v="Univera - Kanal"/>
    <x v="5"/>
    <x v="0"/>
    <s v="Webplus"/>
    <n v="5916"/>
    <m/>
    <n v="14"/>
    <m/>
    <n v="82824"/>
    <m/>
    <n v="0"/>
    <m/>
    <n v="82824"/>
    <m/>
    <n v="0"/>
    <n v="0"/>
    <s v="UNI240000000377"/>
    <m/>
    <m/>
    <x v="3"/>
    <x v="0"/>
    <x v="0"/>
    <x v="1"/>
    <x v="4"/>
    <x v="0"/>
    <s v="Kanal Satış"/>
    <s v="Miya"/>
    <s v="Yurt İçi"/>
    <s v="Türkiye"/>
  </r>
  <r>
    <s v="Q1"/>
    <x v="0"/>
    <x v="2"/>
    <m/>
    <s v="MİYA OTOMASYON VE BARKOD BILISIM SISTEMLERI SAN TİC. VE L.T.D. STI."/>
    <s v="WPH.02.001"/>
    <s v="WebPlus Yazilim Bakimi Hizmeti"/>
    <s v="Univera - Kanal"/>
    <x v="5"/>
    <x v="0"/>
    <s v="Webplus"/>
    <n v="3697"/>
    <m/>
    <n v="2"/>
    <m/>
    <n v="7394"/>
    <m/>
    <n v="0"/>
    <m/>
    <n v="7394"/>
    <m/>
    <n v="0"/>
    <n v="0"/>
    <s v="UNI240000000378"/>
    <m/>
    <m/>
    <x v="3"/>
    <x v="0"/>
    <x v="0"/>
    <x v="1"/>
    <x v="4"/>
    <x v="0"/>
    <s v="Kanal Satış"/>
    <s v="Miya"/>
    <s v="Yurt İçi"/>
    <s v="Türkiye"/>
  </r>
  <r>
    <s v="Q1"/>
    <x v="0"/>
    <x v="2"/>
    <m/>
    <s v="NOVATEK YAZILIM VE BILISIM HIZMETLERI - SERAP KAYA"/>
    <s v="WPH.02.001"/>
    <s v="WebPlus Yazilim Bakimi Hizmeti"/>
    <s v="Univera - Kanal"/>
    <x v="5"/>
    <x v="0"/>
    <s v="Webplus"/>
    <n v="2923"/>
    <m/>
    <n v="1"/>
    <m/>
    <n v="2923"/>
    <m/>
    <n v="0"/>
    <m/>
    <n v="2923"/>
    <m/>
    <n v="0"/>
    <n v="0"/>
    <s v="ENV240000000047"/>
    <m/>
    <m/>
    <x v="85"/>
    <x v="0"/>
    <x v="0"/>
    <x v="1"/>
    <x v="4"/>
    <x v="0"/>
    <s v="Kanal Satış"/>
    <s v="Saha Satış"/>
    <s v="Yurt İçi"/>
    <s v="Türkiye"/>
  </r>
  <r>
    <s v="Q1"/>
    <x v="0"/>
    <x v="2"/>
    <m/>
    <s v="MATRIKS BİLGİSAYAR SİSTEMLERİ LTD.ŞTİ"/>
    <s v="WPY.01.003"/>
    <s v="WEBPLUS EK KULLANICI LISANSI +1"/>
    <s v="Univera - Kanal"/>
    <x v="5"/>
    <x v="0"/>
    <s v="Webplus"/>
    <n v="2948"/>
    <m/>
    <n v="1"/>
    <m/>
    <n v="3685"/>
    <m/>
    <n v="737"/>
    <m/>
    <n v="2948"/>
    <m/>
    <n v="0"/>
    <n v="0"/>
    <s v="UNI240000000392"/>
    <m/>
    <m/>
    <x v="11"/>
    <x v="0"/>
    <x v="1"/>
    <x v="0"/>
    <x v="1"/>
    <x v="0"/>
    <s v="Kanal Satış"/>
    <s v="Matriks"/>
    <s v="Yurt İçi"/>
    <s v="Türkiye"/>
  </r>
  <r>
    <s v="Q1"/>
    <x v="0"/>
    <x v="2"/>
    <m/>
    <s v="MATRIKS BİLGİSAYAR SİSTEMLERİ LTD.ŞTİ"/>
    <s v="WPY.01.003"/>
    <s v="WEBPLUS EK KULLANICI LISANSI +1"/>
    <s v="Univera - Kanal"/>
    <x v="5"/>
    <x v="0"/>
    <s v="Webplus"/>
    <n v="2408"/>
    <m/>
    <n v="1"/>
    <m/>
    <n v="2408"/>
    <m/>
    <n v="0"/>
    <m/>
    <n v="2408"/>
    <m/>
    <n v="0"/>
    <n v="0"/>
    <s v="UNI240000000405"/>
    <m/>
    <m/>
    <x v="11"/>
    <x v="0"/>
    <x v="1"/>
    <x v="0"/>
    <x v="1"/>
    <x v="0"/>
    <s v="Kanal Satış"/>
    <s v="Matriks"/>
    <s v="Yurt İçi"/>
    <s v="Türkiye"/>
  </r>
  <r>
    <s v="Q1"/>
    <x v="0"/>
    <x v="2"/>
    <m/>
    <s v="NOVATEK YAZILIM VE BILISIM HIZMETLERI - SERAP KAYA"/>
    <s v="WPY.01.003"/>
    <s v="WEBPLUS EK KULLANICI LISANSI +1"/>
    <s v="Univera - Kanal"/>
    <x v="5"/>
    <x v="0"/>
    <s v="Webplus"/>
    <n v="660.75"/>
    <m/>
    <n v="1"/>
    <m/>
    <n v="881"/>
    <m/>
    <n v="220.25"/>
    <m/>
    <n v="660.75"/>
    <m/>
    <n v="0"/>
    <n v="0"/>
    <s v="ENV240000000047"/>
    <m/>
    <m/>
    <x v="85"/>
    <x v="0"/>
    <x v="1"/>
    <x v="0"/>
    <x v="1"/>
    <x v="0"/>
    <s v="Kanal Satış"/>
    <s v="Saha Satış"/>
    <s v="Yurt İçi"/>
    <s v="Türkiye"/>
  </r>
  <r>
    <s v="Q1"/>
    <x v="0"/>
    <x v="2"/>
    <m/>
    <s v="MATRIKS BİLGİSAYAR SİSTEMLERİ LTD.ŞTİ"/>
    <s v="WPY.01.007"/>
    <s v="WEBPLUS E-DÖNÜSÜM MODÜL LISANSI"/>
    <s v="Univera - Kanal"/>
    <x v="5"/>
    <x v="0"/>
    <s v="Webplus"/>
    <n v="6899.2"/>
    <m/>
    <n v="1"/>
    <m/>
    <n v="8624"/>
    <m/>
    <n v="1724.8"/>
    <m/>
    <n v="6899.2"/>
    <m/>
    <n v="0"/>
    <n v="0"/>
    <s v="UNI240000000392"/>
    <m/>
    <m/>
    <x v="11"/>
    <x v="0"/>
    <x v="1"/>
    <x v="0"/>
    <x v="1"/>
    <x v="0"/>
    <s v="Kanal Satış"/>
    <s v="Matriks"/>
    <s v="Yurt İçi"/>
    <s v="Türkiye"/>
  </r>
  <r>
    <s v="Q1"/>
    <x v="0"/>
    <x v="2"/>
    <m/>
    <s v="NOVATEK YAZILIM VE BILISIM HIZMETLERI - SERAP KAYA"/>
    <s v="WPY.01.006"/>
    <s v="WEBPLUS DISTRIBUTION SATIS-DAGITIM YAZILIMI (Light)"/>
    <s v="Univera - Kanal"/>
    <x v="5"/>
    <x v="0"/>
    <s v="Webplus"/>
    <n v="8232"/>
    <m/>
    <n v="1"/>
    <m/>
    <n v="10976"/>
    <m/>
    <n v="2744"/>
    <m/>
    <n v="8232"/>
    <m/>
    <n v="0"/>
    <n v="0"/>
    <s v="ENV240000000047"/>
    <m/>
    <m/>
    <x v="85"/>
    <x v="0"/>
    <x v="1"/>
    <x v="0"/>
    <x v="1"/>
    <x v="0"/>
    <s v="Kanal Satış"/>
    <s v="Saha Satış"/>
    <s v="Yurt İçi"/>
    <s v="Türkiye"/>
  </r>
  <r>
    <s v="Q1"/>
    <x v="0"/>
    <x v="2"/>
    <m/>
    <s v="MİYA OTOMASYON VE BARKOD BILISIM SISTEMLERI SAN TİC. VE L.T.D. STI."/>
    <s v="WPY.02.002"/>
    <s v="WebPlus DeliveryMan (Dagitici) El Terminali Lisansi"/>
    <s v="Univera - Kanal"/>
    <x v="5"/>
    <x v="0"/>
    <s v="Webplus"/>
    <n v="2408.62"/>
    <m/>
    <n v="1"/>
    <m/>
    <n v="2408.62"/>
    <m/>
    <n v="0"/>
    <m/>
    <n v="2408.62"/>
    <m/>
    <n v="0"/>
    <n v="0"/>
    <s v="UNI240000000379"/>
    <m/>
    <m/>
    <x v="3"/>
    <x v="0"/>
    <x v="1"/>
    <x v="0"/>
    <x v="1"/>
    <x v="0"/>
    <s v="Kanal Satış"/>
    <s v="Miya"/>
    <s v="Yurt İçi"/>
    <s v="Türkiye"/>
  </r>
  <r>
    <s v="Q1"/>
    <x v="0"/>
    <x v="2"/>
    <m/>
    <s v="MATRIKS BİLGİSAYAR SİSTEMLERİ LTD.ŞTİ"/>
    <s v="WPY.01.002"/>
    <s v="WebPlus Dagitim Kanali Lisansi"/>
    <s v="Univera - Kanal"/>
    <x v="5"/>
    <x v="0"/>
    <s v="Webplus"/>
    <n v="7159.06"/>
    <m/>
    <n v="1"/>
    <m/>
    <n v="8948.83"/>
    <m/>
    <n v="1789.77"/>
    <m/>
    <n v="7159.06"/>
    <m/>
    <n v="0"/>
    <n v="0"/>
    <s v="UNI240000000392"/>
    <m/>
    <m/>
    <x v="11"/>
    <x v="0"/>
    <x v="1"/>
    <x v="0"/>
    <x v="1"/>
    <x v="0"/>
    <s v="Kanal Satış"/>
    <s v="Matriks"/>
    <s v="Yurt İçi"/>
    <s v="Türkiye"/>
  </r>
  <r>
    <s v="Q1"/>
    <x v="0"/>
    <x v="2"/>
    <m/>
    <s v="MATRIKS BİLGİSAYAR SİSTEMLERİ LTD.ŞTİ"/>
    <s v="WPY.02.001"/>
    <s v="WEBPLUS (Android) SATIS TEMSILCISI LISANSI"/>
    <s v="Univera - Kanal"/>
    <x v="5"/>
    <x v="0"/>
    <s v="Webplus"/>
    <n v="2250.4"/>
    <m/>
    <n v="3"/>
    <m/>
    <n v="8439"/>
    <m/>
    <n v="1687.8"/>
    <m/>
    <n v="6751.2"/>
    <m/>
    <n v="0"/>
    <n v="0"/>
    <s v="UNI240000000392"/>
    <m/>
    <m/>
    <x v="11"/>
    <x v="0"/>
    <x v="1"/>
    <x v="0"/>
    <x v="1"/>
    <x v="0"/>
    <s v="Kanal Satış"/>
    <s v="Matriks"/>
    <s v="Yurt İçi"/>
    <s v="Türkiye"/>
  </r>
  <r>
    <s v="Q1"/>
    <x v="0"/>
    <x v="2"/>
    <m/>
    <s v="MİYA OTOMASYON VE BARKOD BILISIM SISTEMLERI SAN TİC. VE L.T.D. STI."/>
    <s v="WPY.02.001"/>
    <s v="WEBPLUS (Android) SATIS TEMSILCISI LISANSI"/>
    <s v="Univera - Kanal"/>
    <x v="5"/>
    <x v="0"/>
    <s v="Webplus"/>
    <n v="2813"/>
    <m/>
    <n v="1"/>
    <m/>
    <n v="2813"/>
    <m/>
    <n v="0"/>
    <m/>
    <n v="2813"/>
    <m/>
    <n v="0"/>
    <n v="0"/>
    <s v="UNI240000000379"/>
    <m/>
    <m/>
    <x v="3"/>
    <x v="0"/>
    <x v="1"/>
    <x v="0"/>
    <x v="1"/>
    <x v="0"/>
    <s v="Kanal Satış"/>
    <s v="Miya"/>
    <s v="Yurt İçi"/>
    <s v="Türkiye"/>
  </r>
  <r>
    <s v="Q1"/>
    <x v="0"/>
    <x v="2"/>
    <m/>
    <s v="NOVATEK YAZILIM VE BILISIM HIZMETLERI - SERAP KAYA"/>
    <s v="WPY.02.001"/>
    <s v="WEBPLUS (Android) SATIS TEMSILCISI LISANSI"/>
    <s v="Univera - Kanal"/>
    <x v="5"/>
    <x v="0"/>
    <s v="Webplus"/>
    <n v="1072.5"/>
    <m/>
    <n v="1"/>
    <m/>
    <n v="1430"/>
    <m/>
    <n v="357.5"/>
    <m/>
    <n v="1072.5"/>
    <m/>
    <n v="0"/>
    <n v="0"/>
    <s v="ENV240000000047"/>
    <m/>
    <m/>
    <x v="85"/>
    <x v="0"/>
    <x v="1"/>
    <x v="0"/>
    <x v="1"/>
    <x v="0"/>
    <s v="Kanal Satış"/>
    <s v="Saha Satış"/>
    <s v="Yurt İçi"/>
    <s v="Türkiye"/>
  </r>
  <r>
    <s v="Q1"/>
    <x v="0"/>
    <x v="2"/>
    <m/>
    <s v="POLARİS YAZILIM ÇÖZÜMLERİ VE DANIŞMANLIK HİZMETLERİ LTD.ŞTİ."/>
    <s v="WPY.02.001"/>
    <s v="WEBPLUS (Android) SATIS TEMSILCISI LISANSI"/>
    <s v="Univera - Kanal"/>
    <x v="5"/>
    <x v="0"/>
    <s v="Webplus"/>
    <n v="2250.4"/>
    <m/>
    <n v="1"/>
    <m/>
    <n v="2813"/>
    <m/>
    <n v="562.6"/>
    <m/>
    <n v="2250.4"/>
    <m/>
    <n v="0"/>
    <n v="0"/>
    <s v="UNI240000000395"/>
    <m/>
    <m/>
    <x v="31"/>
    <x v="0"/>
    <x v="1"/>
    <x v="0"/>
    <x v="1"/>
    <x v="0"/>
    <s v="Kanal Satış"/>
    <s v="Polaris"/>
    <s v="Yurt İçi"/>
    <s v="Türkiye"/>
  </r>
  <r>
    <s v="Q1"/>
    <x v="0"/>
    <x v="2"/>
    <m/>
    <s v="GÜNDOGDU PILIÇ-ÖMER GÜNDOGDU"/>
    <s v="UH.01.002"/>
    <s v="UNIDOX KONTÖR HIZMETI"/>
    <s v="Univera - Şen Piliç"/>
    <x v="6"/>
    <x v="2"/>
    <s v="Unidox"/>
    <n v="1.8"/>
    <m/>
    <n v="10000"/>
    <m/>
    <n v="18000"/>
    <m/>
    <n v="0"/>
    <m/>
    <n v="18000"/>
    <m/>
    <n v="0"/>
    <n v="0"/>
    <s v="UNI240000000390"/>
    <m/>
    <m/>
    <x v="69"/>
    <x v="0"/>
    <x v="1"/>
    <x v="2"/>
    <x v="5"/>
    <x v="0"/>
    <s v="Kanal Satış"/>
    <s v="Saha Satış"/>
    <s v="Yurt İçi"/>
    <s v="Türkiye"/>
  </r>
  <r>
    <s v="Q1"/>
    <x v="0"/>
    <x v="2"/>
    <m/>
    <s v="MİYA OTOMASYON VE BARKOD BILISIM SISTEMLERI SAN TİC. VE L.T.D. STI."/>
    <s v="UH.01.002"/>
    <s v="UNIDOX KONTÖR HIZMETI"/>
    <s v="Univera - Kanal"/>
    <x v="5"/>
    <x v="2"/>
    <s v="Unidox"/>
    <n v="1.35"/>
    <m/>
    <n v="10000"/>
    <m/>
    <n v="13500"/>
    <m/>
    <n v="0"/>
    <m/>
    <n v="13500"/>
    <m/>
    <n v="0"/>
    <n v="0"/>
    <s v="UNI240000000407"/>
    <m/>
    <m/>
    <x v="3"/>
    <x v="0"/>
    <x v="1"/>
    <x v="2"/>
    <x v="5"/>
    <x v="0"/>
    <s v="Kanal Satış"/>
    <s v="Miya"/>
    <s v="Yurt İçi"/>
    <s v="Türkiye"/>
  </r>
  <r>
    <s v="Q1"/>
    <x v="0"/>
    <x v="2"/>
    <m/>
    <s v="ÖZDE DAGITIM PAZARLAMA SANAYI TICARET LTD.STI."/>
    <s v="UH.01.002"/>
    <s v="UNIDOX KONTÖR HIZMETI"/>
    <s v="Univera - Dardanel"/>
    <x v="6"/>
    <x v="2"/>
    <s v="Unidox"/>
    <n v="1.8"/>
    <m/>
    <n v="10000"/>
    <m/>
    <n v="18000"/>
    <m/>
    <n v="0"/>
    <m/>
    <n v="18000"/>
    <m/>
    <n v="0"/>
    <n v="0"/>
    <s v="ENV240000000044"/>
    <m/>
    <m/>
    <x v="4"/>
    <x v="0"/>
    <x v="1"/>
    <x v="2"/>
    <x v="5"/>
    <x v="0"/>
    <s v="Kanal Satış"/>
    <s v="Saha Satış"/>
    <s v="Yurt İçi"/>
    <s v="Türkiye"/>
  </r>
  <r>
    <s v="Q1"/>
    <x v="0"/>
    <x v="2"/>
    <m/>
    <s v="TAVUK DÜNYASI GIDA SANAYI VE TICARET A.S."/>
    <s v="SH.01.001"/>
    <s v="StokBar Panorama - Proje Yönetim Hizmeti"/>
    <s v="Univera - Tavuk Dünyası"/>
    <x v="1"/>
    <x v="4"/>
    <s v="Stokbar"/>
    <n v="5233.6000000000004"/>
    <m/>
    <n v="8"/>
    <m/>
    <n v="41868.800000000003"/>
    <m/>
    <n v="0"/>
    <m/>
    <n v="41868.800000000003"/>
    <m/>
    <n v="0"/>
    <n v="0"/>
    <s v="UNI240000000394"/>
    <m/>
    <m/>
    <x v="23"/>
    <x v="0"/>
    <x v="1"/>
    <x v="1"/>
    <x v="7"/>
    <x v="0"/>
    <s v="Univera Satış"/>
    <s v="Saha Satış"/>
    <s v="Yurt İçi"/>
    <s v="Türkiye"/>
  </r>
  <r>
    <s v="Q1"/>
    <x v="0"/>
    <x v="2"/>
    <m/>
    <s v="EFES VITANTA MOLDOVA BREWERY S.A"/>
    <s v="QH.02.001"/>
    <s v="Quest Panorama - Yazilim Bakimi, Yasatma ve Merkezi Destek Hizmeti"/>
    <s v="Univera - Efes Moldova"/>
    <x v="2"/>
    <x v="3"/>
    <m/>
    <n v="12152.75"/>
    <m/>
    <n v="1"/>
    <m/>
    <n v="12152.747907999999"/>
    <m/>
    <n v="-2.0920000000000001E-3"/>
    <m/>
    <n v="12152.75"/>
    <m/>
    <n v="0"/>
    <n v="0"/>
    <s v="ENV240000000046"/>
    <m/>
    <m/>
    <x v="20"/>
    <x v="0"/>
    <x v="0"/>
    <x v="1"/>
    <x v="4"/>
    <x v="0"/>
    <s v="Univera Satış"/>
    <s v="Saha Satış"/>
    <s v="Yurt Dışı"/>
    <s v="Moldova"/>
  </r>
  <r>
    <s v="Q1"/>
    <x v="0"/>
    <x v="2"/>
    <m/>
    <s v="Şenpiliç Gıda Sanayi A.Ş."/>
    <s v="QH.02.001"/>
    <s v="Quest Panorama - Yazilim Bakimi, Yasatma ve Merkezi Destek Hizmeti"/>
    <s v="Univera - Şen Piliç"/>
    <x v="2"/>
    <x v="3"/>
    <m/>
    <n v="79646.649999999994"/>
    <m/>
    <n v="1"/>
    <m/>
    <n v="79646.649999999994"/>
    <m/>
    <n v="0"/>
    <m/>
    <n v="79646.649999999994"/>
    <m/>
    <n v="0"/>
    <n v="0"/>
    <s v="UNI240000000383"/>
    <m/>
    <m/>
    <x v="69"/>
    <x v="0"/>
    <x v="0"/>
    <x v="1"/>
    <x v="4"/>
    <x v="0"/>
    <s v="Univera Satış"/>
    <s v="Saha Satış"/>
    <s v="Yurt İçi"/>
    <s v="Türkiye"/>
  </r>
  <r>
    <s v="Q1"/>
    <x v="0"/>
    <x v="2"/>
    <m/>
    <s v="Mey İçki Sanayi ve Ticaret A.Ş."/>
    <s v="QH.01.001"/>
    <s v="Quest Panorama - Proje Yönetim Hizmeti"/>
    <s v="Univera - Mey İçki"/>
    <x v="0"/>
    <x v="3"/>
    <m/>
    <n v="4723"/>
    <m/>
    <n v="19"/>
    <m/>
    <n v="89737"/>
    <m/>
    <n v="0"/>
    <m/>
    <n v="89737"/>
    <m/>
    <n v="0"/>
    <n v="0"/>
    <s v="UNI240000000384"/>
    <m/>
    <m/>
    <x v="7"/>
    <x v="0"/>
    <x v="1"/>
    <x v="1"/>
    <x v="7"/>
    <x v="1"/>
    <s v="Univera Satış"/>
    <s v="Saha Satış"/>
    <s v="Yurt İçi"/>
    <s v="Türkiye"/>
  </r>
  <r>
    <s v="Q2"/>
    <x v="0"/>
    <x v="4"/>
    <m/>
    <s v="KÜRESEL TEDARIK VE TICARET ANONIM SIRKETI"/>
    <s v="PP.01.002"/>
    <s v="PANORAMA PLATFORM 8 (P8) GEÇIS LISANSI"/>
    <s v="Univera - Küresel Tedarik"/>
    <x v="0"/>
    <x v="0"/>
    <m/>
    <n v="75000"/>
    <m/>
    <n v="1"/>
    <m/>
    <n v="75000"/>
    <m/>
    <n v="0"/>
    <m/>
    <n v="75000"/>
    <m/>
    <n v="0"/>
    <n v="0"/>
    <s v="UNI240000000665"/>
    <m/>
    <m/>
    <x v="27"/>
    <x v="0"/>
    <x v="1"/>
    <x v="0"/>
    <x v="1"/>
    <x v="0"/>
    <s v="Univera Satış"/>
    <s v="Saha Satış"/>
    <s v="Yurt İçi"/>
    <s v="Türkiye"/>
  </r>
  <r>
    <s v="Q2"/>
    <x v="0"/>
    <x v="4"/>
    <m/>
    <s v="KOROPLAST TEMIZLIK AMBALAJ ÜRÜNLERI SAN. VE DIS TIC.A.S."/>
    <s v="EY.03.001"/>
    <s v="Enroute Panorama PaaS Lisansi (Kiralama Hizmeti )"/>
    <s v="Univera - Koroplast"/>
    <x v="0"/>
    <x v="0"/>
    <m/>
    <n v="66202.429999999993"/>
    <m/>
    <n v="1"/>
    <m/>
    <n v="66202.429999999993"/>
    <m/>
    <n v="0"/>
    <m/>
    <n v="66202.429999999993"/>
    <m/>
    <n v="0"/>
    <n v="0"/>
    <s v="UNI240000000663"/>
    <m/>
    <m/>
    <x v="0"/>
    <x v="0"/>
    <x v="0"/>
    <x v="0"/>
    <x v="0"/>
    <x v="0"/>
    <s v="Univera Satış"/>
    <s v="Saha Satış"/>
    <s v="Yurt İçi"/>
    <s v="Türkiye"/>
  </r>
  <r>
    <s v="Q2"/>
    <x v="0"/>
    <x v="4"/>
    <m/>
    <s v="LA LORRAINE UNLU MAMÜLLER SAN. VE TIC. A.S."/>
    <s v="EH.02.014"/>
    <s v="ENROUTE PANORAMA BUSINESS ANALYTICS  (QSENSE) KULLANICI LISANSI BAKIMI"/>
    <s v="Univera - La Lorraine"/>
    <x v="2"/>
    <x v="0"/>
    <m/>
    <n v="34844.449999999997"/>
    <m/>
    <n v="1"/>
    <m/>
    <n v="34844.446559999997"/>
    <m/>
    <n v="-3.4399999999999999E-3"/>
    <m/>
    <n v="34844.449999999997"/>
    <m/>
    <n v="0"/>
    <n v="0"/>
    <s v="UNI240000000673"/>
    <m/>
    <m/>
    <x v="6"/>
    <x v="0"/>
    <x v="0"/>
    <x v="1"/>
    <x v="4"/>
    <x v="0"/>
    <s v="Univera Satış"/>
    <s v="Saha Satış"/>
    <s v="Yurt İçi"/>
    <s v="Türkiye"/>
  </r>
  <r>
    <s v="Q2"/>
    <x v="0"/>
    <x v="4"/>
    <m/>
    <s v="LOREAL TÜRKIYE SAN VE TIC. A.S."/>
    <s v="EH.02.001"/>
    <s v="EnRoute Panorama - Yazilim Bakimi, Yasatma ve Merkezi Destek Hizmeti"/>
    <s v="Univera - Loreal Kuaför"/>
    <x v="2"/>
    <x v="0"/>
    <m/>
    <n v="9443.5"/>
    <m/>
    <n v="1"/>
    <m/>
    <n v="9443.5"/>
    <m/>
    <n v="0"/>
    <m/>
    <n v="9443.5"/>
    <m/>
    <n v="0"/>
    <n v="0"/>
    <s v="UNI240000000685"/>
    <m/>
    <m/>
    <x v="65"/>
    <x v="0"/>
    <x v="0"/>
    <x v="1"/>
    <x v="4"/>
    <x v="0"/>
    <s v="Univera Satış"/>
    <s v="Saha Satış"/>
    <s v="Yurt İçi"/>
    <s v="Türkiye"/>
  </r>
  <r>
    <s v="Q2"/>
    <x v="0"/>
    <x v="4"/>
    <m/>
    <s v="LOREAL TÜRKIYE SAN VE TIC. A.S."/>
    <s v="EH.02.001"/>
    <s v="EnRoute Panorama - Yazilim Bakimi, Yasatma ve Merkezi Destek Hizmeti"/>
    <s v="Univera - Loreal Kuaför"/>
    <x v="2"/>
    <x v="0"/>
    <m/>
    <n v="9443.5"/>
    <m/>
    <n v="1"/>
    <m/>
    <n v="9443.5"/>
    <m/>
    <n v="0"/>
    <m/>
    <n v="9443.5"/>
    <m/>
    <n v="0"/>
    <n v="0"/>
    <s v="UNI240000000685"/>
    <m/>
    <m/>
    <x v="65"/>
    <x v="0"/>
    <x v="0"/>
    <x v="1"/>
    <x v="4"/>
    <x v="0"/>
    <s v="Univera Satış"/>
    <s v="Saha Satış"/>
    <s v="Yurt İçi"/>
    <s v="Türkiye"/>
  </r>
  <r>
    <s v="Q2"/>
    <x v="0"/>
    <x v="4"/>
    <m/>
    <s v="VODAFONE MOBILE OPERATION LTD."/>
    <s v="EH.02.001"/>
    <s v="EnRoute Panorama - Yazilim Bakimi, Yasatma ve Merkezi Destek Hizmeti"/>
    <s v="Univera - Vodafone"/>
    <x v="2"/>
    <x v="0"/>
    <m/>
    <n v="167163.04999999999"/>
    <m/>
    <n v="1"/>
    <m/>
    <n v="167163.04999999999"/>
    <m/>
    <n v="0"/>
    <m/>
    <n v="167163.04999999999"/>
    <m/>
    <n v="0"/>
    <n v="0"/>
    <s v="ENV240000000072"/>
    <m/>
    <m/>
    <x v="78"/>
    <x v="0"/>
    <x v="0"/>
    <x v="1"/>
    <x v="4"/>
    <x v="0"/>
    <s v="Univera Satış"/>
    <s v="Saha Satış"/>
    <s v="Yurt Dışı"/>
    <s v="KKTC"/>
  </r>
  <r>
    <s v="Q2"/>
    <x v="0"/>
    <x v="4"/>
    <m/>
    <s v="ERBAK-ULUDAG PAZARLAMA SATIS VE DAGITIM A.S."/>
    <s v="EH.02.001"/>
    <s v="EnRoute Panorama - Yazilim Bakimi, Yasatma ve Merkezi Destek Hizmeti"/>
    <s v="Univera - Uludağ İçecek"/>
    <x v="11"/>
    <x v="0"/>
    <m/>
    <n v="14564"/>
    <m/>
    <n v="1"/>
    <m/>
    <n v="14564"/>
    <m/>
    <n v="0"/>
    <m/>
    <n v="14564"/>
    <m/>
    <n v="0"/>
    <n v="0"/>
    <s v="UNI240000000682"/>
    <m/>
    <m/>
    <x v="21"/>
    <x v="1"/>
    <x v="0"/>
    <x v="1"/>
    <x v="4"/>
    <x v="0"/>
    <s v="Univera Satış"/>
    <s v="Saha Satış"/>
    <s v="Yurt İçi"/>
    <s v="Türkiye"/>
  </r>
  <r>
    <s v="Q2"/>
    <x v="0"/>
    <x v="4"/>
    <m/>
    <s v="ANADOLU MOTOR ÜRETIM VE PAZARLAMA A.S"/>
    <s v="EH.03.003"/>
    <s v="EnRoute Panorama - Uzman Destek Hizmeti"/>
    <s v="Univera - Anadolu Motor"/>
    <x v="11"/>
    <x v="0"/>
    <m/>
    <n v="91000"/>
    <m/>
    <n v="1"/>
    <m/>
    <n v="91000"/>
    <m/>
    <n v="0"/>
    <m/>
    <n v="91000"/>
    <m/>
    <n v="0"/>
    <n v="0"/>
    <s v="UNI240000000648"/>
    <m/>
    <m/>
    <x v="51"/>
    <x v="0"/>
    <x v="0"/>
    <x v="1"/>
    <x v="3"/>
    <x v="0"/>
    <s v="Univera Satış"/>
    <s v="Saha Satış"/>
    <s v="Yurt İçi"/>
    <s v="Türkiye"/>
  </r>
  <r>
    <s v="Q2"/>
    <x v="0"/>
    <x v="4"/>
    <m/>
    <s v="ANADOLU MOTOR ÜRETIM VE PAZARLAMA A.S"/>
    <s v="EH.03.003"/>
    <s v="EnRoute Panorama - Uzman Destek Hizmeti"/>
    <s v="Univera - Anadolu Motor"/>
    <x v="2"/>
    <x v="0"/>
    <m/>
    <n v="91000"/>
    <m/>
    <n v="1"/>
    <m/>
    <n v="91000"/>
    <m/>
    <n v="0"/>
    <m/>
    <n v="91000"/>
    <m/>
    <n v="0"/>
    <n v="0"/>
    <s v="UNI240000000649"/>
    <m/>
    <m/>
    <x v="51"/>
    <x v="0"/>
    <x v="0"/>
    <x v="1"/>
    <x v="3"/>
    <x v="0"/>
    <s v="Univera Satış"/>
    <s v="Saha Satış"/>
    <s v="Yurt İçi"/>
    <s v="Türkiye"/>
  </r>
  <r>
    <s v="Q2"/>
    <x v="0"/>
    <x v="4"/>
    <m/>
    <s v="DARDANEL DAGITIM A.S."/>
    <s v="EH.03.006"/>
    <s v="EnRoute Panorama - Uzaktan Kurulum ve Efitim Hizmeti"/>
    <s v="Univera - Dardanel"/>
    <x v="7"/>
    <x v="0"/>
    <m/>
    <n v="4384.8"/>
    <m/>
    <n v="6"/>
    <m/>
    <n v="32886"/>
    <m/>
    <n v="6577.2"/>
    <m/>
    <n v="26308.799999999999"/>
    <m/>
    <n v="0"/>
    <n v="0"/>
    <s v="UNI240000000691"/>
    <m/>
    <m/>
    <x v="4"/>
    <x v="0"/>
    <x v="1"/>
    <x v="1"/>
    <x v="6"/>
    <x v="0"/>
    <s v="Univera Satış"/>
    <s v="Saha Satış"/>
    <s v="Yurt İçi"/>
    <s v="Türkiye"/>
  </r>
  <r>
    <s v="Q2"/>
    <x v="0"/>
    <x v="4"/>
    <m/>
    <s v="OF ÇAYSAN TARIM ÜRÜN. ENTEGRE TES. SAN VE TIC. AS."/>
    <s v="EH.01.001"/>
    <s v="EnRoute Panorama - Proje Yönetim Hizmeti"/>
    <s v="Univera - Ofçaysan"/>
    <x v="7"/>
    <x v="0"/>
    <m/>
    <n v="11509"/>
    <m/>
    <n v="1"/>
    <m/>
    <n v="11509"/>
    <m/>
    <n v="0"/>
    <m/>
    <n v="11509"/>
    <m/>
    <n v="0"/>
    <n v="0"/>
    <s v="UNI240000000708"/>
    <m/>
    <m/>
    <x v="8"/>
    <x v="0"/>
    <x v="1"/>
    <x v="1"/>
    <x v="7"/>
    <x v="0"/>
    <s v="Univera Satış"/>
    <s v="Saha Satış"/>
    <s v="Yurt İçi"/>
    <s v="Türkiye"/>
  </r>
  <r>
    <s v="Q2"/>
    <x v="0"/>
    <x v="4"/>
    <m/>
    <s v="RED BULL GIDA DAGITIM VE PAZARLAMA TICARET LTD. STI"/>
    <s v="EY.01.014"/>
    <s v="EnRoute Panorama - Platform Back Office Kullanici Lisansi (Enterprise)"/>
    <s v="Univera - Redbull"/>
    <x v="12"/>
    <x v="0"/>
    <m/>
    <n v="13968"/>
    <m/>
    <n v="1"/>
    <m/>
    <n v="13968"/>
    <m/>
    <n v="0"/>
    <m/>
    <n v="13968"/>
    <m/>
    <n v="0"/>
    <n v="0"/>
    <s v="UNI240000000715"/>
    <m/>
    <m/>
    <x v="2"/>
    <x v="0"/>
    <x v="1"/>
    <x v="0"/>
    <x v="1"/>
    <x v="0"/>
    <s v="Univera Satış"/>
    <s v="Saha Satış"/>
    <s v="Yurt İçi"/>
    <s v="Türkiye"/>
  </r>
  <r>
    <s v="Q2"/>
    <x v="0"/>
    <x v="4"/>
    <m/>
    <s v="ERUSLU SAGLIK ÜRÜNLERI SAN. VE TIC. A.S."/>
    <s v="EY.01.001"/>
    <s v="EnRoute Panorama - Mobil Satis &amp; Dafitim Çözüm Lisansi (Enterprise)"/>
    <s v="Univera - Eruslu Sağlık"/>
    <x v="10"/>
    <x v="0"/>
    <m/>
    <n v="8407.65"/>
    <m/>
    <n v="-1"/>
    <m/>
    <n v="0"/>
    <m/>
    <n v="0"/>
    <m/>
    <n v="-8407.65"/>
    <m/>
    <n v="1"/>
    <n v="8407.65"/>
    <s v="SGA202400001323"/>
    <m/>
    <m/>
    <x v="70"/>
    <x v="0"/>
    <x v="0"/>
    <x v="0"/>
    <x v="1"/>
    <x v="0"/>
    <s v="Univera Satış"/>
    <s v="Saha Satış"/>
    <s v="Yurt İçi"/>
    <s v="Türkiye"/>
  </r>
  <r>
    <s v="Q2"/>
    <x v="0"/>
    <x v="4"/>
    <m/>
    <s v="DARDANEL DAGITIM A.S."/>
    <s v="EYS.02.033"/>
    <s v="EnRoute Panorama - Mobil Kullanici Lisansi Standart"/>
    <s v="Univera - Dardanel"/>
    <x v="7"/>
    <x v="0"/>
    <m/>
    <n v="5307.2"/>
    <m/>
    <n v="10"/>
    <m/>
    <n v="66340"/>
    <m/>
    <n v="13268"/>
    <m/>
    <n v="53072"/>
    <m/>
    <n v="0"/>
    <n v="0"/>
    <s v="UNI240000000658"/>
    <m/>
    <m/>
    <x v="4"/>
    <x v="0"/>
    <x v="1"/>
    <x v="0"/>
    <x v="1"/>
    <x v="0"/>
    <s v="Univera Satış"/>
    <s v="Saha Satış"/>
    <s v="Yurt İçi"/>
    <s v="Türkiye"/>
  </r>
  <r>
    <s v="Q2"/>
    <x v="0"/>
    <x v="4"/>
    <m/>
    <s v="ERBAK-ULUDAG PAZARLAMA SATIS VE DAGITIM A.S."/>
    <s v="EYS.02.033"/>
    <s v="EnRoute Panorama - Mobil Kullanici Lisansi Standart"/>
    <s v="Univera - Uludağ İçecek"/>
    <x v="11"/>
    <x v="0"/>
    <m/>
    <n v="2697"/>
    <m/>
    <n v="30"/>
    <m/>
    <n v="80910"/>
    <m/>
    <n v="0"/>
    <m/>
    <n v="80910"/>
    <m/>
    <n v="0"/>
    <n v="0"/>
    <s v="UNI240000000682"/>
    <m/>
    <m/>
    <x v="21"/>
    <x v="1"/>
    <x v="1"/>
    <x v="0"/>
    <x v="1"/>
    <x v="0"/>
    <s v="Univera Satış"/>
    <s v="Saha Satış"/>
    <s v="Yurt İçi"/>
    <s v="Türkiye"/>
  </r>
  <r>
    <s v="Q2"/>
    <x v="0"/>
    <x v="4"/>
    <m/>
    <s v="RED BULL GIDA DAGITIM VE PAZARLAMA TICARET LTD. STI"/>
    <s v="EY.02.033"/>
    <s v="EnRoute Panorama - Mobil Kullanici Lisansi (Enterprise)"/>
    <s v="Univera - Redbull"/>
    <x v="12"/>
    <x v="0"/>
    <m/>
    <n v="5103"/>
    <m/>
    <n v="2"/>
    <m/>
    <n v="10206"/>
    <m/>
    <n v="0"/>
    <m/>
    <n v="10206"/>
    <m/>
    <n v="0"/>
    <n v="0"/>
    <s v="UNI240000000706"/>
    <m/>
    <m/>
    <x v="2"/>
    <x v="0"/>
    <x v="1"/>
    <x v="0"/>
    <x v="1"/>
    <x v="0"/>
    <s v="Univera Satış"/>
    <s v="Saha Satış"/>
    <s v="Yurt İçi"/>
    <s v="Türkiye"/>
  </r>
  <r>
    <s v="Q2"/>
    <x v="0"/>
    <x v="4"/>
    <m/>
    <s v="AROMA BURSA MEYVE SULARI VE GIDA SAN. A.S."/>
    <s v="EH.01.003"/>
    <s v="EnRoute Panorama - Kurulum ve Efitim Hizmeti"/>
    <s v="Univera - Aroma"/>
    <x v="12"/>
    <x v="0"/>
    <m/>
    <n v="7399"/>
    <m/>
    <n v="2"/>
    <m/>
    <n v="14798"/>
    <m/>
    <n v="0"/>
    <m/>
    <n v="14798"/>
    <m/>
    <n v="0"/>
    <n v="0"/>
    <s v="UNI240000000675"/>
    <m/>
    <m/>
    <x v="48"/>
    <x v="0"/>
    <x v="1"/>
    <x v="1"/>
    <x v="6"/>
    <x v="0"/>
    <s v="Univera Satış"/>
    <s v="Saha Satış"/>
    <s v="Yurt İçi"/>
    <s v="Türkiye"/>
  </r>
  <r>
    <s v="Q2"/>
    <x v="0"/>
    <x v="4"/>
    <m/>
    <s v="OF ÇAYSAN TARIM ÜRÜN. ENTEGRE TES. SAN VE TIC. AS."/>
    <s v="EH.01.003"/>
    <s v="EnRoute Panorama - Kurulum ve Efitim Hizmeti"/>
    <s v="Univera - Ofçaysan"/>
    <x v="7"/>
    <x v="0"/>
    <m/>
    <n v="7399"/>
    <m/>
    <n v="1"/>
    <m/>
    <n v="7399"/>
    <m/>
    <n v="0"/>
    <m/>
    <n v="7399"/>
    <m/>
    <n v="0"/>
    <n v="0"/>
    <s v="UNI240000000708"/>
    <m/>
    <m/>
    <x v="8"/>
    <x v="0"/>
    <x v="1"/>
    <x v="1"/>
    <x v="6"/>
    <x v="0"/>
    <s v="Univera Satış"/>
    <s v="Saha Satış"/>
    <s v="Yurt İçi"/>
    <s v="Türkiye"/>
  </r>
  <r>
    <s v="Q1"/>
    <x v="0"/>
    <x v="2"/>
    <m/>
    <s v="OF ÇAYSAN TARIM ÜRÜN. ENTEGRE TES. SAN VE TIC. AS."/>
    <s v="EH.06.001"/>
    <s v="EnRoute Panorama - Hosting Hizmeti"/>
    <s v="Univera - Ofçaysan"/>
    <x v="2"/>
    <x v="1"/>
    <m/>
    <n v="245203.17"/>
    <m/>
    <n v="1"/>
    <m/>
    <n v="245203.17"/>
    <m/>
    <n v="0"/>
    <m/>
    <n v="245203.17"/>
    <m/>
    <n v="0"/>
    <n v="0"/>
    <s v="UNI240000000388"/>
    <m/>
    <m/>
    <x v="8"/>
    <x v="0"/>
    <x v="0"/>
    <x v="1"/>
    <x v="3"/>
    <x v="0"/>
    <s v="Univera Satış"/>
    <s v="Saha Satış"/>
    <s v="Yurt İçi"/>
    <s v="Türkiye"/>
  </r>
  <r>
    <s v="Q1"/>
    <x v="0"/>
    <x v="2"/>
    <m/>
    <s v="PERNOD RICARD ISTANBUL IÇ VE DIS TIC. LTD. STI"/>
    <s v="EH.06.001"/>
    <s v="EnRoute Panorama - Hosting Hizmeti"/>
    <s v="Univera - Pernod Ricard"/>
    <x v="2"/>
    <x v="1"/>
    <m/>
    <n v="158834.1"/>
    <m/>
    <n v="1"/>
    <m/>
    <n v="158834.1"/>
    <m/>
    <n v="0"/>
    <m/>
    <n v="158834.1"/>
    <m/>
    <n v="0"/>
    <n v="0"/>
    <s v="UNI240000000403"/>
    <m/>
    <m/>
    <x v="34"/>
    <x v="0"/>
    <x v="0"/>
    <x v="1"/>
    <x v="3"/>
    <x v="1"/>
    <s v="Univera Satış"/>
    <s v="Saha Satış"/>
    <s v="Yurt İçi"/>
    <s v="Türkiye"/>
  </r>
  <r>
    <s v="Q1"/>
    <x v="0"/>
    <x v="2"/>
    <m/>
    <s v="RECKITT BENCKISER EV ve HIJYEN ÜRÜNLERI A.S."/>
    <s v="EH.06.001"/>
    <s v="EnRoute Panorama - Hosting Hizmeti"/>
    <s v="Univera - Reckitt Benckiser"/>
    <x v="2"/>
    <x v="1"/>
    <m/>
    <n v="30714.15"/>
    <m/>
    <n v="1"/>
    <m/>
    <n v="30714.15"/>
    <m/>
    <n v="0"/>
    <m/>
    <n v="30714.15"/>
    <m/>
    <n v="0"/>
    <n v="0"/>
    <s v="UNI240000000381"/>
    <m/>
    <m/>
    <x v="28"/>
    <x v="0"/>
    <x v="0"/>
    <x v="1"/>
    <x v="3"/>
    <x v="0"/>
    <s v="Univera Satış"/>
    <s v="Saha Satış"/>
    <s v="Yurt İçi"/>
    <s v="Türkiye"/>
  </r>
  <r>
    <s v="Q1"/>
    <x v="0"/>
    <x v="2"/>
    <m/>
    <s v="RECKITT BENCKISER TEMIZLIK MALZEMESI SAN. VE TIC. A.S."/>
    <s v="EH.06.001"/>
    <s v="EnRoute Panorama - Hosting Hizmeti"/>
    <s v="Univera - Reckitt Benckiser"/>
    <x v="2"/>
    <x v="1"/>
    <m/>
    <n v="18534.330000000002"/>
    <m/>
    <n v="1"/>
    <m/>
    <n v="18534.330000000002"/>
    <m/>
    <n v="0"/>
    <m/>
    <n v="18534.330000000002"/>
    <m/>
    <n v="0"/>
    <n v="0"/>
    <s v="UNI240000000382"/>
    <m/>
    <m/>
    <x v="28"/>
    <x v="0"/>
    <x v="0"/>
    <x v="1"/>
    <x v="3"/>
    <x v="0"/>
    <s v="Univera Satış"/>
    <s v="Saha Satış"/>
    <s v="Yurt İçi"/>
    <s v="Türkiye"/>
  </r>
  <r>
    <s v="Q2"/>
    <x v="0"/>
    <x v="4"/>
    <m/>
    <s v="SENGÖR MESRUBAT PAZARLAMA VE TICARET LTD STI"/>
    <s v="EH.03.011"/>
    <s v="Enroute Panorama - E-Dönüsüm Modülü Kurulum Hizmeti"/>
    <s v="Univera - Dardanel"/>
    <x v="6"/>
    <x v="0"/>
    <m/>
    <n v="6000"/>
    <m/>
    <n v="1"/>
    <m/>
    <n v="6000"/>
    <m/>
    <n v="0"/>
    <m/>
    <n v="6000"/>
    <m/>
    <n v="0"/>
    <n v="0"/>
    <s v="UNI240000000688"/>
    <m/>
    <m/>
    <x v="4"/>
    <x v="0"/>
    <x v="1"/>
    <x v="1"/>
    <x v="3"/>
    <x v="0"/>
    <s v="Univera Satış"/>
    <s v="Saha Satış"/>
    <s v="Yurt İçi"/>
    <s v="Türkiye"/>
  </r>
  <r>
    <s v="Q2"/>
    <x v="0"/>
    <x v="4"/>
    <m/>
    <s v="DARDANEL DAGITIM A.S."/>
    <s v="EYS.04.012"/>
    <s v="EnRoute Panorama - E-Dönüsüm Modül Lisansi Standart"/>
    <s v="Univera - Dardanel"/>
    <x v="7"/>
    <x v="0"/>
    <m/>
    <n v="16631.2"/>
    <m/>
    <n v="1"/>
    <m/>
    <n v="20789"/>
    <m/>
    <n v="4157.8"/>
    <m/>
    <n v="16631.2"/>
    <m/>
    <n v="0"/>
    <n v="0"/>
    <s v="UNI240000000712"/>
    <m/>
    <m/>
    <x v="4"/>
    <x v="0"/>
    <x v="1"/>
    <x v="0"/>
    <x v="1"/>
    <x v="0"/>
    <s v="Univera Satış"/>
    <s v="Saha Satış"/>
    <s v="Yurt İçi"/>
    <s v="Türkiye"/>
  </r>
  <r>
    <s v="Q2"/>
    <x v="0"/>
    <x v="4"/>
    <m/>
    <s v="GÜLÜNCE GIDA SANAYI TICARET LIMITED SIRKETI"/>
    <s v="EYS.04.012"/>
    <s v="EnRoute Panorama - E-Dönüsüm Modül Lisansi Standart"/>
    <s v="Univera - Dardanel"/>
    <x v="7"/>
    <x v="0"/>
    <m/>
    <n v="14552.3"/>
    <m/>
    <n v="1"/>
    <m/>
    <n v="20789"/>
    <m/>
    <n v="6236.7"/>
    <m/>
    <n v="14552.3"/>
    <m/>
    <n v="0"/>
    <n v="0"/>
    <s v="UNI240000000674"/>
    <m/>
    <m/>
    <x v="4"/>
    <x v="0"/>
    <x v="1"/>
    <x v="0"/>
    <x v="1"/>
    <x v="0"/>
    <s v="Univera Satış"/>
    <s v="Saha Satış"/>
    <s v="Yurt İçi"/>
    <s v="Türkiye"/>
  </r>
  <r>
    <s v="Q2"/>
    <x v="0"/>
    <x v="4"/>
    <m/>
    <s v="HIKMET URUN- NIL TICARET GIDA DAGITIM PAZARLAMA HIZMETLERI"/>
    <s v="EYS.04.012"/>
    <s v="EnRoute Panorama - E-Dönüsüm Modül Lisansi Standart"/>
    <s v="Univera - Dardanel"/>
    <x v="7"/>
    <x v="0"/>
    <m/>
    <n v="14552.3"/>
    <m/>
    <n v="1"/>
    <m/>
    <n v="20789"/>
    <m/>
    <n v="6236.7"/>
    <m/>
    <n v="14552.3"/>
    <m/>
    <n v="0"/>
    <n v="0"/>
    <s v="ENV240000000070"/>
    <m/>
    <m/>
    <x v="4"/>
    <x v="0"/>
    <x v="1"/>
    <x v="0"/>
    <x v="1"/>
    <x v="0"/>
    <s v="Univera Satış"/>
    <s v="Saha Satış"/>
    <s v="Yurt İçi"/>
    <s v="Türkiye"/>
  </r>
  <r>
    <s v="Q2"/>
    <x v="0"/>
    <x v="4"/>
    <m/>
    <s v="MURAT ÇAGIR"/>
    <s v="EYS.04.012"/>
    <s v="EnRoute Panorama - E-Dönüsüm Modül Lisansi Standart"/>
    <s v="Univera - Dardanel"/>
    <x v="7"/>
    <x v="0"/>
    <m/>
    <n v="14552.3"/>
    <m/>
    <n v="1"/>
    <m/>
    <n v="20789"/>
    <m/>
    <n v="6236.7"/>
    <m/>
    <n v="14552.3"/>
    <m/>
    <n v="0"/>
    <n v="0"/>
    <s v="UNI240000000702"/>
    <m/>
    <m/>
    <x v="4"/>
    <x v="0"/>
    <x v="1"/>
    <x v="0"/>
    <x v="1"/>
    <x v="0"/>
    <s v="Univera Satış"/>
    <s v="Saha Satış"/>
    <s v="Yurt İçi"/>
    <s v="Türkiye"/>
  </r>
  <r>
    <s v="Q2"/>
    <x v="0"/>
    <x v="4"/>
    <m/>
    <s v="SENGÖR MESRUBAT PAZARLAMA VE TICARET LTD STI"/>
    <s v="EYS.04.012"/>
    <s v="EnRoute Panorama - E-Dönüsüm Modül Lisansi Standart"/>
    <s v="Univera - Dardanel"/>
    <x v="7"/>
    <x v="0"/>
    <m/>
    <n v="14552.3"/>
    <m/>
    <n v="1"/>
    <m/>
    <n v="20789"/>
    <m/>
    <n v="6236.7"/>
    <m/>
    <n v="14552.3"/>
    <m/>
    <n v="0"/>
    <n v="0"/>
    <s v="UNI240000000687"/>
    <m/>
    <m/>
    <x v="4"/>
    <x v="0"/>
    <x v="1"/>
    <x v="0"/>
    <x v="1"/>
    <x v="0"/>
    <s v="Univera Satış"/>
    <s v="Saha Satış"/>
    <s v="Yurt İçi"/>
    <s v="Türkiye"/>
  </r>
  <r>
    <s v="Q2"/>
    <x v="0"/>
    <x v="4"/>
    <m/>
    <s v="EDM BİLİŞİM SİSTEMLERİ VE DANIŞMANLIK HizmetLERİ A.Ş."/>
    <s v="EY.04.014"/>
    <s v="EnRoute - E-Dönüşüm Lisans Komisyonu"/>
    <s v="Univera - Kanal"/>
    <x v="6"/>
    <x v="2"/>
    <s v="E-Dönüşüm"/>
    <n v="55141"/>
    <m/>
    <n v="1"/>
    <m/>
    <n v="55141"/>
    <m/>
    <n v="0"/>
    <m/>
    <n v="55141"/>
    <m/>
    <n v="0"/>
    <n v="0"/>
    <s v="UNI240000000662"/>
    <m/>
    <m/>
    <x v="46"/>
    <x v="0"/>
    <x v="1"/>
    <x v="3"/>
    <x v="10"/>
    <x v="0"/>
    <s v="Kanal Satış"/>
    <s v="EDM Bilişim"/>
    <s v="Yurt İçi"/>
    <s v="Türkiye"/>
  </r>
  <r>
    <s v="Q1"/>
    <x v="0"/>
    <x v="2"/>
    <m/>
    <s v="UNIVIS BILISIM DESTEK HIZMETLERI SAN.TIC .A.S"/>
    <s v="99002"/>
    <s v="DONANIM KOMISYONU"/>
    <s v="Univera - Univis"/>
    <x v="1"/>
    <x v="7"/>
    <s v="Donanım"/>
    <n v="68449.440000000002"/>
    <m/>
    <n v="1"/>
    <m/>
    <n v="68449.440000000002"/>
    <m/>
    <n v="0"/>
    <m/>
    <n v="68449.440000000002"/>
    <m/>
    <n v="0"/>
    <n v="0"/>
    <s v="UNI240000000416"/>
    <m/>
    <m/>
    <x v="86"/>
    <x v="2"/>
    <x v="1"/>
    <x v="3"/>
    <x v="11"/>
    <x v="2"/>
    <s v="Univera Satış"/>
    <s v="Saha Satış"/>
    <s v="Yurt İçi"/>
    <s v="Türkiye"/>
  </r>
  <r>
    <s v="Q1"/>
    <x v="0"/>
    <x v="2"/>
    <m/>
    <s v="UNIVIS BILISIM DESTEK HIZMETLERI SAN.TIC .A.S"/>
    <s v="99002"/>
    <s v="DONANIM KOMISYONU"/>
    <s v="Univera - Univis"/>
    <x v="0"/>
    <x v="7"/>
    <s v="Donanım"/>
    <n v="63660.06"/>
    <m/>
    <n v="1"/>
    <m/>
    <n v="63660.06"/>
    <m/>
    <n v="0"/>
    <m/>
    <n v="63660.06"/>
    <m/>
    <n v="0"/>
    <n v="0"/>
    <s v="UNI240000000410"/>
    <m/>
    <m/>
    <x v="86"/>
    <x v="2"/>
    <x v="1"/>
    <x v="3"/>
    <x v="11"/>
    <x v="2"/>
    <s v="Univera Satış"/>
    <s v="Saha Satış"/>
    <s v="Yurt İçi"/>
    <s v="Türkiye"/>
  </r>
  <r>
    <s v="Q1"/>
    <x v="0"/>
    <x v="2"/>
    <m/>
    <s v="UNIVIS BILISIM DESTEK HIZMETLERI SAN.TIC .A.S"/>
    <s v="99002"/>
    <s v="DONANIM KOMISYONU"/>
    <s v="Univera - Univis"/>
    <x v="1"/>
    <x v="7"/>
    <s v="Donanım"/>
    <n v="21948.98"/>
    <m/>
    <n v="1"/>
    <m/>
    <n v="21948.98"/>
    <m/>
    <n v="0"/>
    <m/>
    <n v="21948.98"/>
    <m/>
    <n v="0"/>
    <n v="0"/>
    <s v="UNI240000000417"/>
    <m/>
    <m/>
    <x v="86"/>
    <x v="2"/>
    <x v="1"/>
    <x v="3"/>
    <x v="11"/>
    <x v="2"/>
    <s v="Univera Satış"/>
    <s v="Saha Satış"/>
    <s v="Yurt İçi"/>
    <s v="Türkiye"/>
  </r>
  <r>
    <s v="Q1"/>
    <x v="0"/>
    <x v="2"/>
    <m/>
    <s v="UNIVIS BILISIM DESTEK HIZMETLERI SAN.TIC .A.S"/>
    <s v="99002"/>
    <s v="DONANIM KOMISYONU"/>
    <s v="Univera - Univis"/>
    <x v="7"/>
    <x v="7"/>
    <s v="Donanım"/>
    <n v="9519.09"/>
    <m/>
    <n v="1"/>
    <m/>
    <n v="9519.09"/>
    <m/>
    <n v="0"/>
    <m/>
    <n v="9519.09"/>
    <m/>
    <n v="0"/>
    <n v="0"/>
    <s v="UNI240000000412"/>
    <m/>
    <m/>
    <x v="86"/>
    <x v="2"/>
    <x v="1"/>
    <x v="3"/>
    <x v="11"/>
    <x v="2"/>
    <s v="Univera Satış"/>
    <s v="Saha Satış"/>
    <s v="Yurt İçi"/>
    <s v="Türkiye"/>
  </r>
  <r>
    <s v="Q1"/>
    <x v="0"/>
    <x v="2"/>
    <m/>
    <s v="UNIVIS BILISIM DESTEK HIZMETLERI SAN.TIC .A.S"/>
    <s v="99002"/>
    <s v="DONANIM KOMISYONU"/>
    <s v="Univera - Univis"/>
    <x v="6"/>
    <x v="7"/>
    <s v="Donanım"/>
    <n v="8571.0400000000009"/>
    <m/>
    <n v="1"/>
    <m/>
    <n v="8571.0400000000009"/>
    <m/>
    <n v="0"/>
    <m/>
    <n v="8571.0400000000009"/>
    <m/>
    <n v="0"/>
    <n v="0"/>
    <s v="UNI240000000419"/>
    <m/>
    <m/>
    <x v="86"/>
    <x v="2"/>
    <x v="1"/>
    <x v="3"/>
    <x v="11"/>
    <x v="2"/>
    <s v="Univera Satış"/>
    <s v="Saha Satış"/>
    <s v="Yurt İçi"/>
    <s v="Türkiye"/>
  </r>
  <r>
    <s v="Q1"/>
    <x v="0"/>
    <x v="2"/>
    <m/>
    <s v="UNIVIS BILISIM DESTEK HIZMETLERI SAN.TIC .A.S"/>
    <s v="99002"/>
    <s v="DONANIM KOMISYONU"/>
    <s v="Univera - Univis"/>
    <x v="0"/>
    <x v="7"/>
    <s v="Donanım"/>
    <n v="7108.67"/>
    <m/>
    <n v="1"/>
    <m/>
    <n v="7108.67"/>
    <m/>
    <n v="0"/>
    <m/>
    <n v="7108.67"/>
    <m/>
    <n v="0"/>
    <n v="0"/>
    <s v="UNI240000000411"/>
    <m/>
    <m/>
    <x v="86"/>
    <x v="2"/>
    <x v="1"/>
    <x v="3"/>
    <x v="11"/>
    <x v="2"/>
    <s v="Univera Satış"/>
    <s v="Saha Satış"/>
    <s v="Yurt İçi"/>
    <s v="Türkiye"/>
  </r>
  <r>
    <s v="Q1"/>
    <x v="0"/>
    <x v="2"/>
    <m/>
    <s v="UNIVIS BILISIM DESTEK HIZMETLERI SAN.TIC .A.S"/>
    <s v="99002"/>
    <s v="DONANIM KOMISYONU"/>
    <s v="Univera - Univis"/>
    <x v="1"/>
    <x v="7"/>
    <s v="Donanım"/>
    <n v="4285.6000000000004"/>
    <m/>
    <n v="1"/>
    <m/>
    <n v="4285.6000000000004"/>
    <m/>
    <n v="0"/>
    <m/>
    <n v="4285.6000000000004"/>
    <m/>
    <n v="0"/>
    <n v="0"/>
    <s v="UNI240000000415"/>
    <m/>
    <m/>
    <x v="86"/>
    <x v="2"/>
    <x v="1"/>
    <x v="3"/>
    <x v="11"/>
    <x v="2"/>
    <s v="Univera Satış"/>
    <s v="Saha Satış"/>
    <s v="Yurt İçi"/>
    <s v="Türkiye"/>
  </r>
  <r>
    <s v="Q1"/>
    <x v="0"/>
    <x v="2"/>
    <m/>
    <s v="UNIVIS BILISIM DESTEK HIZMETLERI SAN.TIC .A.S"/>
    <s v="99002"/>
    <s v="DONANIM KOMISYONU"/>
    <s v="Univera - Univis"/>
    <x v="1"/>
    <x v="7"/>
    <s v="Donanım"/>
    <n v="4153.68"/>
    <m/>
    <n v="1"/>
    <m/>
    <n v="4153.68"/>
    <m/>
    <n v="0"/>
    <m/>
    <n v="4153.68"/>
    <m/>
    <n v="0"/>
    <n v="0"/>
    <s v="UNI240000000418"/>
    <m/>
    <m/>
    <x v="86"/>
    <x v="2"/>
    <x v="1"/>
    <x v="3"/>
    <x v="11"/>
    <x v="2"/>
    <s v="Univera Satış"/>
    <s v="Saha Satış"/>
    <s v="Yurt İçi"/>
    <s v="Türkiye"/>
  </r>
  <r>
    <s v="Q1"/>
    <x v="0"/>
    <x v="2"/>
    <m/>
    <s v="UNIVIS BILISIM DESTEK HIZMETLERI SAN.TIC .A.S"/>
    <s v="99002"/>
    <s v="DONANIM KOMISYONU"/>
    <s v="Univera - Univis"/>
    <x v="0"/>
    <x v="7"/>
    <s v="Donanım"/>
    <n v="3624.5"/>
    <m/>
    <n v="1"/>
    <m/>
    <n v="3624.5"/>
    <m/>
    <n v="0"/>
    <m/>
    <n v="3624.5"/>
    <m/>
    <n v="0"/>
    <n v="0"/>
    <s v="UNI240000000409"/>
    <m/>
    <m/>
    <x v="86"/>
    <x v="2"/>
    <x v="1"/>
    <x v="3"/>
    <x v="11"/>
    <x v="2"/>
    <s v="Univera Satış"/>
    <s v="Saha Satış"/>
    <s v="Yurt İçi"/>
    <s v="Türkiye"/>
  </r>
  <r>
    <s v="Q1"/>
    <x v="0"/>
    <x v="2"/>
    <m/>
    <s v="UNIVIS BILISIM DESTEK HIZMETLERI SAN.TIC .A.S"/>
    <s v="99002"/>
    <s v="DONANIM KOMISYONU"/>
    <s v="Univera - Univis"/>
    <x v="7"/>
    <x v="7"/>
    <s v="Donanım"/>
    <n v="1777.88"/>
    <m/>
    <n v="1"/>
    <m/>
    <n v="1777.88"/>
    <m/>
    <n v="0"/>
    <m/>
    <n v="1777.88"/>
    <m/>
    <n v="0"/>
    <n v="0"/>
    <s v="UNI240000000414"/>
    <m/>
    <m/>
    <x v="86"/>
    <x v="2"/>
    <x v="1"/>
    <x v="3"/>
    <x v="11"/>
    <x v="2"/>
    <s v="Univera Satış"/>
    <s v="Saha Satış"/>
    <s v="Yurt İçi"/>
    <s v="Türkiye"/>
  </r>
  <r>
    <s v="Q1"/>
    <x v="0"/>
    <x v="2"/>
    <m/>
    <s v="UNIVIS BILISIM DESTEK HIZMETLERI SAN.TIC .A.S"/>
    <s v="99002"/>
    <s v="DONANIM KOMISYONU"/>
    <s v="Univera - Univis"/>
    <x v="7"/>
    <x v="7"/>
    <s v="Donanım"/>
    <n v="1402.44"/>
    <m/>
    <n v="1"/>
    <m/>
    <n v="1402.44"/>
    <m/>
    <n v="0"/>
    <m/>
    <n v="1402.44"/>
    <m/>
    <n v="0"/>
    <n v="0"/>
    <s v="UNI240000000413"/>
    <m/>
    <m/>
    <x v="86"/>
    <x v="2"/>
    <x v="1"/>
    <x v="3"/>
    <x v="11"/>
    <x v="2"/>
    <s v="Univera Satış"/>
    <s v="Saha Satış"/>
    <s v="Yurt İçi"/>
    <s v="Türkiye"/>
  </r>
  <r>
    <s v="Q1"/>
    <x v="0"/>
    <x v="2"/>
    <m/>
    <s v="UNIVIS BILISIM DESTEK HIZMETLERI SAN.TIC .A.S"/>
    <s v="99002"/>
    <s v="DONANIM KOMISYONU"/>
    <s v="Univera - Univis"/>
    <x v="5"/>
    <x v="7"/>
    <s v="Donanım"/>
    <n v="700.55"/>
    <m/>
    <n v="1"/>
    <m/>
    <n v="700.55"/>
    <m/>
    <n v="0"/>
    <m/>
    <n v="700.55"/>
    <m/>
    <n v="0"/>
    <n v="0"/>
    <s v="UNI240000000420"/>
    <m/>
    <m/>
    <x v="86"/>
    <x v="2"/>
    <x v="1"/>
    <x v="3"/>
    <x v="11"/>
    <x v="2"/>
    <s v="Univera Satış"/>
    <s v="Saha Satış"/>
    <s v="Yurt İçi"/>
    <s v="Türkiye"/>
  </r>
  <r>
    <s v="Q2"/>
    <x v="0"/>
    <x v="3"/>
    <m/>
    <s v="NESTLE TÜRKIYE GIDA SANAYI A.S."/>
    <s v="EH.03.003"/>
    <s v="EnRoute Panorama - Uzman Destek Hizmeti"/>
    <s v="Univera - Nestle Retail"/>
    <x v="11"/>
    <x v="0"/>
    <m/>
    <n v="27000"/>
    <m/>
    <n v="5"/>
    <m/>
    <n v="135000"/>
    <m/>
    <n v="0"/>
    <m/>
    <n v="135000"/>
    <m/>
    <n v="0"/>
    <n v="0"/>
    <s v="UNI240000000574"/>
    <m/>
    <m/>
    <x v="12"/>
    <x v="0"/>
    <x v="0"/>
    <x v="1"/>
    <x v="3"/>
    <x v="1"/>
    <s v="Univera Satış"/>
    <s v="Saha Satış"/>
    <s v="Yurt İçi"/>
    <s v="Türkiye"/>
  </r>
  <r>
    <s v="Q2"/>
    <x v="0"/>
    <x v="4"/>
    <m/>
    <s v="SIRMAGRUP IÇECEK SAN. VE TIC. A.S."/>
    <s v="EH.05.002"/>
    <s v="EnRoute Panorama - Rapor Gelistirme Hizmeti"/>
    <s v="Univera - Danone Waters"/>
    <x v="11"/>
    <x v="0"/>
    <m/>
    <n v="8385.25"/>
    <m/>
    <n v="5"/>
    <m/>
    <n v="41926.25"/>
    <m/>
    <n v="0"/>
    <m/>
    <n v="41926.25"/>
    <m/>
    <n v="0"/>
    <n v="0"/>
    <s v="UNI240000000720"/>
    <m/>
    <m/>
    <x v="58"/>
    <x v="0"/>
    <x v="1"/>
    <x v="1"/>
    <x v="2"/>
    <x v="0"/>
    <s v="Univera Satış"/>
    <s v="Saha Satış"/>
    <s v="Yurt İçi"/>
    <s v="Türkiye"/>
  </r>
  <r>
    <s v="Q2"/>
    <x v="0"/>
    <x v="3"/>
    <m/>
    <s v="YAHYA BULUT -BULUT GIDA"/>
    <s v="UH.01.002"/>
    <s v="UNIDOX KONTÖR HIZMETI"/>
    <s v="Univera - Haribo"/>
    <x v="6"/>
    <x v="2"/>
    <s v="Unidox"/>
    <n v="1.8"/>
    <m/>
    <n v="10000"/>
    <m/>
    <n v="18000"/>
    <m/>
    <n v="0"/>
    <m/>
    <n v="18000"/>
    <m/>
    <n v="0"/>
    <n v="0"/>
    <s v="UNI240000000436"/>
    <m/>
    <m/>
    <x v="5"/>
    <x v="0"/>
    <x v="1"/>
    <x v="2"/>
    <x v="5"/>
    <x v="1"/>
    <s v="Kanal Satış"/>
    <s v="Saha Satış"/>
    <s v="Yurt İçi"/>
    <s v="Türkiye"/>
  </r>
  <r>
    <s v="Q2"/>
    <x v="0"/>
    <x v="3"/>
    <m/>
    <s v="EMINOGLU SBV MERMER INS. TUR.SAN.VE TIC.A.S."/>
    <s v="SH.02.001"/>
    <s v="StokBar Panorama - Yazilim Bakimi Hizmeti"/>
    <s v="Univera - Eminoglu Mermercilik"/>
    <x v="2"/>
    <x v="4"/>
    <s v="Stokbar"/>
    <n v="215000"/>
    <m/>
    <n v="1"/>
    <m/>
    <n v="215000"/>
    <m/>
    <n v="0"/>
    <m/>
    <n v="215000"/>
    <m/>
    <n v="0"/>
    <n v="0"/>
    <s v="UNI240000000431"/>
    <m/>
    <m/>
    <x v="87"/>
    <x v="0"/>
    <x v="0"/>
    <x v="1"/>
    <x v="4"/>
    <x v="0"/>
    <s v="Univera Satış"/>
    <s v="Saha Satış"/>
    <s v="Yurt İçi"/>
    <s v="Türkiye"/>
  </r>
  <r>
    <s v="Q2"/>
    <x v="0"/>
    <x v="3"/>
    <m/>
    <s v="JTI TÜTÜN ÜRÜNLERI SANAYI A.S"/>
    <s v="SH.02.001"/>
    <s v="StokBar Panorama - Yazilim Bakimi Hizmeti"/>
    <s v="Univera - JTI"/>
    <x v="2"/>
    <x v="4"/>
    <s v="Stokbar"/>
    <n v="15588.25"/>
    <m/>
    <n v="1"/>
    <m/>
    <n v="15588.25"/>
    <m/>
    <n v="0"/>
    <m/>
    <n v="15588.25"/>
    <m/>
    <n v="0"/>
    <n v="0"/>
    <s v="UNI240000000430"/>
    <m/>
    <m/>
    <x v="18"/>
    <x v="0"/>
    <x v="0"/>
    <x v="1"/>
    <x v="4"/>
    <x v="1"/>
    <s v="Univera Satış"/>
    <s v="Saha Satış"/>
    <s v="Yurt İçi"/>
    <s v="Türkiye"/>
  </r>
  <r>
    <s v="Q2"/>
    <x v="0"/>
    <x v="3"/>
    <m/>
    <s v="JTI TÜTÜN ÜRÜNLERI SANAYI A.S"/>
    <s v="SH.02.001"/>
    <s v="StokBar Panorama - Yazilim Bakimi Hizmeti"/>
    <s v="Univera - JTI"/>
    <x v="2"/>
    <x v="4"/>
    <s v="Stokbar"/>
    <n v="6138.02"/>
    <m/>
    <n v="1"/>
    <m/>
    <n v="6138.02"/>
    <m/>
    <n v="0"/>
    <m/>
    <n v="6138.02"/>
    <m/>
    <n v="0"/>
    <n v="0"/>
    <s v="UNI240000000430"/>
    <m/>
    <m/>
    <x v="18"/>
    <x v="0"/>
    <x v="0"/>
    <x v="1"/>
    <x v="4"/>
    <x v="1"/>
    <s v="Univera Satış"/>
    <s v="Saha Satış"/>
    <s v="Yurt İçi"/>
    <s v="Türkiye"/>
  </r>
  <r>
    <s v="Q2"/>
    <x v="0"/>
    <x v="3"/>
    <m/>
    <s v="JTI TÜTÜN ÜRÜNLERI SANAYI A.S"/>
    <s v="SH.02.001"/>
    <s v="StokBar Panorama - Yazilim Bakimi Hizmeti"/>
    <s v="Univera - JTI"/>
    <x v="2"/>
    <x v="4"/>
    <s v="Stokbar"/>
    <n v="3235.31"/>
    <m/>
    <n v="1"/>
    <m/>
    <n v="3235.31"/>
    <m/>
    <n v="0"/>
    <m/>
    <n v="3235.31"/>
    <m/>
    <n v="0"/>
    <n v="0"/>
    <s v="UNI240000000430"/>
    <m/>
    <m/>
    <x v="18"/>
    <x v="0"/>
    <x v="0"/>
    <x v="1"/>
    <x v="4"/>
    <x v="1"/>
    <s v="Univera Satış"/>
    <s v="Saha Satış"/>
    <s v="Yurt İçi"/>
    <s v="Türkiye"/>
  </r>
  <r>
    <s v="Q2"/>
    <x v="0"/>
    <x v="3"/>
    <m/>
    <s v="TPI ARIZONA, LLC"/>
    <s v="SH.02.001"/>
    <s v="StokBar Panorama - Yazilim Bakimi Hizmeti"/>
    <s v="Univera - TPI Composite"/>
    <x v="2"/>
    <x v="4"/>
    <s v="Stokbar"/>
    <n v="956910"/>
    <m/>
    <n v="1"/>
    <m/>
    <n v="956910"/>
    <m/>
    <n v="0"/>
    <m/>
    <n v="956910"/>
    <m/>
    <n v="0"/>
    <n v="0"/>
    <s v="ENV240000000050"/>
    <m/>
    <m/>
    <x v="59"/>
    <x v="0"/>
    <x v="0"/>
    <x v="1"/>
    <x v="4"/>
    <x v="0"/>
    <s v="Univera Satış"/>
    <s v="Saha Satış"/>
    <s v="Yurt Dışı"/>
    <s v="ABD"/>
  </r>
  <r>
    <s v="Q2"/>
    <x v="0"/>
    <x v="3"/>
    <m/>
    <s v="TPI ARIZONA, LLC"/>
    <s v="SH.02.001"/>
    <s v="StokBar Panorama - Yazilim Bakimi Hizmeti"/>
    <s v="Univera - TPI Composite"/>
    <x v="2"/>
    <x v="4"/>
    <s v="Stokbar"/>
    <n v="287073"/>
    <m/>
    <n v="1"/>
    <m/>
    <n v="287073"/>
    <m/>
    <n v="0"/>
    <m/>
    <n v="287073"/>
    <m/>
    <n v="0"/>
    <n v="0"/>
    <s v="ENV240000000050"/>
    <m/>
    <m/>
    <x v="59"/>
    <x v="0"/>
    <x v="0"/>
    <x v="1"/>
    <x v="4"/>
    <x v="0"/>
    <s v="Univera Satış"/>
    <s v="Saha Satış"/>
    <s v="Yurt Dışı"/>
    <s v="ABD"/>
  </r>
  <r>
    <s v="Q2"/>
    <x v="0"/>
    <x v="3"/>
    <m/>
    <s v="JTI TÜTÜN ÜRÜNLERI SANAYI A.S"/>
    <s v="SH.03.004"/>
    <s v="StokBar Panorama - Çafri Merkezi Hizmeti (Depo/Lokasyon)"/>
    <s v="Univera - JTI"/>
    <x v="2"/>
    <x v="4"/>
    <s v="Stokbar"/>
    <n v="33588.26"/>
    <m/>
    <n v="1"/>
    <m/>
    <n v="33588.26"/>
    <m/>
    <n v="0"/>
    <m/>
    <n v="33588.26"/>
    <m/>
    <n v="0"/>
    <n v="0"/>
    <s v="UNI240000000430"/>
    <m/>
    <m/>
    <x v="18"/>
    <x v="0"/>
    <x v="0"/>
    <x v="1"/>
    <x v="3"/>
    <x v="1"/>
    <s v="Univera Satış"/>
    <s v="Saha Satış"/>
    <s v="Yurt İçi"/>
    <s v="Türkiye"/>
  </r>
  <r>
    <s v="Q2"/>
    <x v="0"/>
    <x v="3"/>
    <m/>
    <s v="ERIKLI SU VE MESRUBAT SAN. TIC. A.S"/>
    <s v="QH.02.001"/>
    <s v="Quest Panorama - Yazilim Bakimi, Yasatma ve Merkezi Destek Hizmeti"/>
    <s v="Univera - Nestle Waters"/>
    <x v="2"/>
    <x v="3"/>
    <m/>
    <n v="129083.28"/>
    <m/>
    <n v="1"/>
    <m/>
    <n v="129083.28140000001"/>
    <m/>
    <n v="1.4E-3"/>
    <m/>
    <n v="129083.28"/>
    <m/>
    <n v="0"/>
    <n v="0"/>
    <s v="UNI240000000440"/>
    <m/>
    <m/>
    <x v="12"/>
    <x v="0"/>
    <x v="0"/>
    <x v="1"/>
    <x v="4"/>
    <x v="1"/>
    <s v="Univera Satış"/>
    <s v="Saha Satış"/>
    <s v="Yurt İçi"/>
    <s v="Türkiye"/>
  </r>
  <r>
    <s v="Q2"/>
    <x v="0"/>
    <x v="3"/>
    <m/>
    <s v="JTI TÜTÜN ÜRÜNLERI PAZARLAMA A.S."/>
    <s v="QH.02.001"/>
    <s v="Quest Panorama - Yazilim Bakimi, Yasatma ve Merkezi Destek Hizmeti"/>
    <s v="Univera - JTI"/>
    <x v="2"/>
    <x v="3"/>
    <m/>
    <n v="8624.5300000000007"/>
    <m/>
    <n v="12"/>
    <m/>
    <n v="103494.36"/>
    <m/>
    <n v="0"/>
    <m/>
    <n v="103494.36"/>
    <m/>
    <n v="0"/>
    <n v="0"/>
    <s v="UNI240000000435"/>
    <m/>
    <m/>
    <x v="18"/>
    <x v="0"/>
    <x v="0"/>
    <x v="1"/>
    <x v="4"/>
    <x v="1"/>
    <s v="Univera Satış"/>
    <s v="Saha Satış"/>
    <s v="Yurt İçi"/>
    <s v="Türkiye"/>
  </r>
  <r>
    <s v="Q2"/>
    <x v="0"/>
    <x v="3"/>
    <m/>
    <s v="JTI TÜTÜN ÜRÜNLERI SANAYI A.S"/>
    <s v="QH.02.001"/>
    <s v="Quest Panorama - Yazilim Bakimi, Yasatma ve Merkezi Destek Hizmeti"/>
    <s v="Univera - JTI"/>
    <x v="2"/>
    <x v="3"/>
    <m/>
    <n v="72286.44"/>
    <m/>
    <n v="1"/>
    <m/>
    <n v="72286.44"/>
    <m/>
    <n v="0"/>
    <m/>
    <n v="72286.44"/>
    <m/>
    <n v="0"/>
    <n v="0"/>
    <s v="UNI240000000434"/>
    <m/>
    <m/>
    <x v="18"/>
    <x v="0"/>
    <x v="0"/>
    <x v="1"/>
    <x v="4"/>
    <x v="1"/>
    <s v="Univera Satış"/>
    <s v="Saha Satış"/>
    <s v="Yurt İçi"/>
    <s v="Türkiye"/>
  </r>
  <r>
    <s v="Q2"/>
    <x v="0"/>
    <x v="3"/>
    <m/>
    <s v="ENERJISA ENERJI ÜRETIM A.S."/>
    <s v="QH.08.001"/>
    <s v="Quest Panorama - Hosting Hizmeti"/>
    <s v="Univera - Enerjisa"/>
    <x v="2"/>
    <x v="1"/>
    <m/>
    <n v="21487.41"/>
    <m/>
    <n v="1"/>
    <m/>
    <n v="21487.414049999999"/>
    <m/>
    <n v="4.0499999999999998E-3"/>
    <m/>
    <n v="21487.41"/>
    <m/>
    <n v="0"/>
    <n v="0"/>
    <s v="UNI240000000445"/>
    <m/>
    <m/>
    <x v="39"/>
    <x v="0"/>
    <x v="0"/>
    <x v="1"/>
    <x v="3"/>
    <x v="0"/>
    <s v="Univera Satış"/>
    <s v="Saha Satış"/>
    <s v="Yurt İçi"/>
    <s v="Türkiye"/>
  </r>
  <r>
    <s v="Q2"/>
    <x v="0"/>
    <x v="3"/>
    <m/>
    <s v="FHP EV IÇI KULLANIM ARAÇLARI SAN VE TIC . A.S"/>
    <s v="QH.08.001"/>
    <s v="Quest Panorama - Hosting Hizmeti"/>
    <s v="Univera - Vileda"/>
    <x v="2"/>
    <x v="1"/>
    <m/>
    <n v="12575.39"/>
    <m/>
    <n v="1"/>
    <m/>
    <n v="12575.392250000001"/>
    <m/>
    <n v="2.2499999999999998E-3"/>
    <m/>
    <n v="12575.39"/>
    <m/>
    <n v="0"/>
    <n v="0"/>
    <s v="UNI240000000424"/>
    <m/>
    <m/>
    <x v="45"/>
    <x v="0"/>
    <x v="0"/>
    <x v="1"/>
    <x v="3"/>
    <x v="0"/>
    <s v="Univera Satış"/>
    <s v="Saha Satış"/>
    <s v="Yurt İçi"/>
    <s v="Türkiye"/>
  </r>
  <r>
    <s v="Q2"/>
    <x v="0"/>
    <x v="3"/>
    <m/>
    <s v="ERIKLI SU VE MESRUBAT SAN. TIC. A.S"/>
    <s v="QH.03.001"/>
    <s v="Quest Panorama  - Çafri Merkezi Hizmeti"/>
    <s v="Univera - Nestle Waters"/>
    <x v="2"/>
    <x v="3"/>
    <m/>
    <n v="1143"/>
    <m/>
    <n v="1"/>
    <m/>
    <n v="1143.0043000000001"/>
    <m/>
    <n v="4.3E-3"/>
    <m/>
    <n v="1143"/>
    <m/>
    <n v="0"/>
    <n v="0"/>
    <s v="UNI240000000440"/>
    <m/>
    <m/>
    <x v="12"/>
    <x v="0"/>
    <x v="0"/>
    <x v="1"/>
    <x v="3"/>
    <x v="1"/>
    <s v="Univera Satış"/>
    <s v="Saha Satış"/>
    <s v="Yurt İçi"/>
    <s v="Türkiye"/>
  </r>
  <r>
    <s v="Q2"/>
    <x v="0"/>
    <x v="3"/>
    <m/>
    <s v="JTI TÜTÜN ÜRÜNLERI SANAYI A.S"/>
    <s v="QH.03.001"/>
    <s v="Quest Panorama  - Çafri Merkezi Hizmeti"/>
    <s v="Univera - JTI"/>
    <x v="2"/>
    <x v="3"/>
    <m/>
    <n v="6883.04"/>
    <m/>
    <n v="3"/>
    <m/>
    <n v="20649.12"/>
    <m/>
    <n v="0"/>
    <m/>
    <n v="20649.12"/>
    <m/>
    <n v="0"/>
    <n v="0"/>
    <s v="UNI240000000433"/>
    <m/>
    <m/>
    <x v="18"/>
    <x v="0"/>
    <x v="0"/>
    <x v="1"/>
    <x v="3"/>
    <x v="1"/>
    <s v="Univera Satış"/>
    <s v="Saha Satış"/>
    <s v="Yurt İçi"/>
    <s v="Türkiye"/>
  </r>
  <r>
    <s v="Q2"/>
    <x v="0"/>
    <x v="4"/>
    <m/>
    <s v="ALTIPARMAK GIDA SAN. VE TIC. AS."/>
    <s v="EY.03.001"/>
    <s v="Enroute Panorama PaaS Lisansi (Kiralama Hizmeti )"/>
    <s v="Univera - Altıparmak-Balparmak"/>
    <x v="7"/>
    <x v="0"/>
    <m/>
    <n v="72576"/>
    <m/>
    <n v="1"/>
    <m/>
    <n v="72576"/>
    <m/>
    <n v="0"/>
    <m/>
    <n v="72576"/>
    <m/>
    <n v="0"/>
    <n v="0"/>
    <s v="UNI240000000821"/>
    <m/>
    <m/>
    <x v="67"/>
    <x v="0"/>
    <x v="0"/>
    <x v="0"/>
    <x v="0"/>
    <x v="0"/>
    <s v="Univera Satış"/>
    <s v="Saha Satış"/>
    <s v="Yurt İçi"/>
    <s v="Türkiye"/>
  </r>
  <r>
    <s v="Q2"/>
    <x v="0"/>
    <x v="4"/>
    <m/>
    <s v="EFES VITANTA MOLDOVA BREWERY S.A"/>
    <s v="EH.02.001"/>
    <s v="EnRoute Panorama - Yazilim Bakimi, Yasatma ve Merkezi Destek Hizmeti"/>
    <s v="Univera - Efes Moldova"/>
    <x v="2"/>
    <x v="0"/>
    <m/>
    <n v="22733.14"/>
    <m/>
    <n v="1"/>
    <m/>
    <n v="22733.143619999999"/>
    <m/>
    <n v="3.62E-3"/>
    <m/>
    <n v="22733.14"/>
    <m/>
    <n v="0"/>
    <n v="0"/>
    <s v="ENV240000000077"/>
    <m/>
    <m/>
    <x v="20"/>
    <x v="0"/>
    <x v="0"/>
    <x v="1"/>
    <x v="4"/>
    <x v="0"/>
    <s v="Univera Satış"/>
    <s v="Saha Satış"/>
    <s v="Yurt Dışı"/>
    <s v="Moldova"/>
  </r>
  <r>
    <s v="Q2"/>
    <x v="0"/>
    <x v="4"/>
    <m/>
    <s v="ROYAL CANIN TURKEY EVCIL HAYVAN ÜRÜNLERI TIC. LTD. STI."/>
    <s v="EH.02.001"/>
    <s v="EnRoute Panorama - Yazilim Bakimi, Yasatma ve Merkezi Destek Hizmeti"/>
    <s v="Univera - Royal Canin"/>
    <x v="2"/>
    <x v="0"/>
    <m/>
    <n v="394914.39"/>
    <m/>
    <n v="1"/>
    <m/>
    <n v="394914.39"/>
    <m/>
    <n v="0"/>
    <m/>
    <n v="394914.39"/>
    <m/>
    <n v="0"/>
    <n v="0"/>
    <s v="UNI240000000826"/>
    <m/>
    <m/>
    <x v="40"/>
    <x v="0"/>
    <x v="0"/>
    <x v="1"/>
    <x v="4"/>
    <x v="0"/>
    <s v="Univera Satış"/>
    <s v="Saha Satış"/>
    <s v="Yurt İçi"/>
    <s v="Türkiye"/>
  </r>
  <r>
    <s v="Q2"/>
    <x v="0"/>
    <x v="4"/>
    <m/>
    <s v="TÜRKIYE SISE VE CAM FABRIKALARI A.S"/>
    <s v="EH.02.001"/>
    <s v="EnRoute Panorama - Yazilim Bakimi, Yasatma ve Merkezi Destek Hizmeti"/>
    <s v="Univera - Trakya Cam"/>
    <x v="2"/>
    <x v="0"/>
    <m/>
    <n v="183850.92"/>
    <m/>
    <n v="1"/>
    <m/>
    <n v="183850.92"/>
    <m/>
    <n v="0"/>
    <m/>
    <n v="183850.92"/>
    <m/>
    <n v="0"/>
    <n v="0"/>
    <s v="UNI240000000810"/>
    <m/>
    <m/>
    <x v="88"/>
    <x v="0"/>
    <x v="0"/>
    <x v="1"/>
    <x v="4"/>
    <x v="0"/>
    <s v="Univera Satış"/>
    <s v="Saha Satış"/>
    <s v="Yurt İçi"/>
    <s v="Türkiye"/>
  </r>
  <r>
    <s v="Q2"/>
    <x v="0"/>
    <x v="4"/>
    <m/>
    <s v="TÜRKIYE SISE VE CAM FABRIKALARI A.S"/>
    <s v="EH.02.001"/>
    <s v="EnRoute Panorama - Yazilim Bakimi, Yasatma ve Merkezi Destek Hizmeti"/>
    <s v="Univera - Trakya Cam"/>
    <x v="2"/>
    <x v="0"/>
    <m/>
    <n v="165600"/>
    <m/>
    <n v="1"/>
    <m/>
    <n v="165600"/>
    <m/>
    <n v="0"/>
    <m/>
    <n v="165600"/>
    <m/>
    <n v="0"/>
    <n v="0"/>
    <s v="UNI240000000810"/>
    <m/>
    <m/>
    <x v="88"/>
    <x v="0"/>
    <x v="0"/>
    <x v="1"/>
    <x v="4"/>
    <x v="0"/>
    <s v="Univera Satış"/>
    <s v="Saha Satış"/>
    <s v="Yurt İçi"/>
    <s v="Türkiye"/>
  </r>
  <r>
    <s v="Q2"/>
    <x v="0"/>
    <x v="4"/>
    <m/>
    <s v="Eczacibasi Tüketim Ürünleri San. Tic. A.S."/>
    <s v="EH.03.006"/>
    <s v="EnRoute Panorama - Uzaktan Kurulum ve Efitim Hizmeti"/>
    <s v="Univera - Eczacıbaşı Girişim"/>
    <x v="11"/>
    <x v="0"/>
    <m/>
    <n v="4110.75"/>
    <m/>
    <n v="1"/>
    <m/>
    <n v="4110.75"/>
    <m/>
    <n v="0"/>
    <m/>
    <n v="4110.75"/>
    <m/>
    <n v="0"/>
    <n v="0"/>
    <s v="UNI240000000833"/>
    <m/>
    <m/>
    <x v="54"/>
    <x v="0"/>
    <x v="1"/>
    <x v="1"/>
    <x v="6"/>
    <x v="0"/>
    <s v="Univera Satış"/>
    <s v="Saha Satış"/>
    <s v="Yurt İçi"/>
    <s v="Türkiye"/>
  </r>
  <r>
    <s v="Q2"/>
    <x v="0"/>
    <x v="4"/>
    <m/>
    <s v="EKSILIOGLU  GIDA VE TEM ÜRÜN DAG PAZ  SAN ve TIC LTD. STI"/>
    <s v="EH.03.006"/>
    <s v="EnRoute Panorama - Uzaktan Kurulum ve Efitim Hizmeti"/>
    <s v="Univera - Reckitt Benckiser"/>
    <x v="12"/>
    <x v="0"/>
    <m/>
    <n v="5481"/>
    <m/>
    <n v="3"/>
    <m/>
    <n v="16443"/>
    <m/>
    <n v="0"/>
    <m/>
    <n v="16443"/>
    <m/>
    <n v="0"/>
    <n v="0"/>
    <s v="UNI240000000724"/>
    <m/>
    <m/>
    <x v="28"/>
    <x v="0"/>
    <x v="1"/>
    <x v="1"/>
    <x v="6"/>
    <x v="0"/>
    <s v="Univera Satış"/>
    <s v="Saha Satış"/>
    <s v="Yurt İçi"/>
    <s v="Türkiye"/>
  </r>
  <r>
    <s v="Q2"/>
    <x v="0"/>
    <x v="4"/>
    <m/>
    <s v="TADIM GIDA MADDELERI SAN.VE TIC.AS."/>
    <s v="EH.03.006"/>
    <s v="EnRoute Panorama - Uzaktan Kurulum ve Efitim Hizmeti"/>
    <s v="Univera - Tadım"/>
    <x v="7"/>
    <x v="0"/>
    <m/>
    <n v="5481"/>
    <m/>
    <n v="2"/>
    <m/>
    <n v="10962"/>
    <m/>
    <n v="0"/>
    <m/>
    <n v="10962"/>
    <m/>
    <n v="0"/>
    <n v="0"/>
    <s v="UNI240000000838"/>
    <m/>
    <m/>
    <x v="10"/>
    <x v="0"/>
    <x v="1"/>
    <x v="1"/>
    <x v="6"/>
    <x v="0"/>
    <s v="Univera Satış"/>
    <s v="Saha Satış"/>
    <s v="Yurt İçi"/>
    <s v="Türkiye"/>
  </r>
  <r>
    <s v="Q2"/>
    <x v="0"/>
    <x v="4"/>
    <m/>
    <s v="DANONE TIKVESLI GIDA VE IÇECEK SAN.TIC.A.S."/>
    <s v="EH.05.002"/>
    <s v="EnRoute Panorama - Rapor Gelistirme Hizmeti"/>
    <s v="Univera - Danone Tikveşli"/>
    <x v="11"/>
    <x v="0"/>
    <m/>
    <n v="8385.25"/>
    <m/>
    <n v="4"/>
    <m/>
    <n v="33541"/>
    <m/>
    <n v="0"/>
    <m/>
    <n v="33541"/>
    <m/>
    <n v="0"/>
    <n v="0"/>
    <s v="UNI240000000719"/>
    <m/>
    <m/>
    <x v="58"/>
    <x v="0"/>
    <x v="1"/>
    <x v="1"/>
    <x v="2"/>
    <x v="0"/>
    <s v="Univera Satış"/>
    <s v="Saha Satış"/>
    <s v="Yurt İçi"/>
    <s v="Türkiye"/>
  </r>
  <r>
    <s v="Q2"/>
    <x v="0"/>
    <x v="4"/>
    <m/>
    <s v="MARS GIDA ÜRÜNLERI TIC. LTD.STI."/>
    <s v="EH.05.002"/>
    <s v="EnRoute Panorama - Rapor Gelistirme Hizmeti"/>
    <s v="Univera - Mars Gıda"/>
    <x v="7"/>
    <x v="0"/>
    <m/>
    <n v="6804"/>
    <m/>
    <n v="2"/>
    <m/>
    <n v="13608"/>
    <m/>
    <n v="0"/>
    <m/>
    <n v="13608"/>
    <m/>
    <n v="0"/>
    <n v="0"/>
    <s v="UNI240000000832"/>
    <m/>
    <m/>
    <x v="16"/>
    <x v="0"/>
    <x v="1"/>
    <x v="1"/>
    <x v="2"/>
    <x v="0"/>
    <s v="Univera Satış"/>
    <s v="Saha Satış"/>
    <s v="Yurt İçi"/>
    <s v="Türkiye"/>
  </r>
  <r>
    <s v="Q2"/>
    <x v="0"/>
    <x v="4"/>
    <m/>
    <s v="RED BULL GIDA DAGITIM VE PAZARLAMA TICARET LTD. STI"/>
    <s v="EY.01.014"/>
    <s v="EnRoute Panorama - Platform Back Office Kullanici Lisansi (Enterprise)"/>
    <s v="Univera - Redbull"/>
    <x v="12"/>
    <x v="0"/>
    <m/>
    <n v="13968"/>
    <m/>
    <n v="1"/>
    <m/>
    <n v="13968"/>
    <m/>
    <n v="0"/>
    <m/>
    <n v="13968"/>
    <m/>
    <n v="0"/>
    <n v="0"/>
    <s v="UNI240000000725"/>
    <m/>
    <m/>
    <x v="2"/>
    <x v="0"/>
    <x v="1"/>
    <x v="0"/>
    <x v="1"/>
    <x v="0"/>
    <s v="Univera Satış"/>
    <s v="Saha Satış"/>
    <s v="Yurt İçi"/>
    <s v="Türkiye"/>
  </r>
  <r>
    <s v="Q2"/>
    <x v="0"/>
    <x v="4"/>
    <m/>
    <s v="RED BULL GIDA DAGITIM VE PAZARLAMA TICARET LTD. STI"/>
    <s v="EY.02.033"/>
    <s v="EnRoute Panorama - Mobil Kullanici Lisansi (Enterprise)"/>
    <s v="Univera - Redbull"/>
    <x v="12"/>
    <x v="0"/>
    <m/>
    <n v="5103"/>
    <m/>
    <n v="1"/>
    <m/>
    <n v="5103"/>
    <m/>
    <n v="0"/>
    <m/>
    <n v="5103"/>
    <m/>
    <n v="0"/>
    <n v="0"/>
    <s v="UNI240000000834"/>
    <m/>
    <m/>
    <x v="2"/>
    <x v="0"/>
    <x v="1"/>
    <x v="0"/>
    <x v="1"/>
    <x v="0"/>
    <s v="Univera Satış"/>
    <s v="Saha Satış"/>
    <s v="Yurt İçi"/>
    <s v="Türkiye"/>
  </r>
  <r>
    <s v="Q2"/>
    <x v="0"/>
    <x v="3"/>
    <m/>
    <s v="DARDANEL DAGITIM A.S."/>
    <s v="EH.06.001"/>
    <s v="EnRoute Panorama - Hosting Hizmeti"/>
    <s v="Univera - Dardanel"/>
    <x v="2"/>
    <x v="1"/>
    <m/>
    <n v="44917.17"/>
    <m/>
    <n v="1"/>
    <m/>
    <n v="44917.17"/>
    <m/>
    <n v="0"/>
    <m/>
    <n v="44917.17"/>
    <m/>
    <n v="0"/>
    <n v="0"/>
    <s v="UNI240000000427"/>
    <m/>
    <m/>
    <x v="4"/>
    <x v="0"/>
    <x v="0"/>
    <x v="1"/>
    <x v="3"/>
    <x v="0"/>
    <s v="Univera Satış"/>
    <s v="Saha Satış"/>
    <s v="Yurt İçi"/>
    <s v="Türkiye"/>
  </r>
  <r>
    <s v="Q2"/>
    <x v="0"/>
    <x v="3"/>
    <m/>
    <s v="Haribo SEKERLEME SAN. TIC.LTD. STI."/>
    <s v="EH.06.001"/>
    <s v="EnRoute Panorama - Hosting Hizmeti"/>
    <s v="Univera - Haribo"/>
    <x v="2"/>
    <x v="1"/>
    <m/>
    <n v="343762.26"/>
    <m/>
    <n v="1"/>
    <m/>
    <n v="343762.26221999998"/>
    <m/>
    <n v="2.2200000000000002E-3"/>
    <m/>
    <n v="343762.26"/>
    <m/>
    <n v="0"/>
    <n v="0"/>
    <s v="UNI240000000421"/>
    <m/>
    <m/>
    <x v="5"/>
    <x v="0"/>
    <x v="0"/>
    <x v="1"/>
    <x v="3"/>
    <x v="1"/>
    <s v="Univera Satış"/>
    <s v="Saha Satış"/>
    <s v="Yurt İçi"/>
    <s v="Türkiye"/>
  </r>
  <r>
    <s v="Q2"/>
    <x v="0"/>
    <x v="3"/>
    <m/>
    <s v="Haribo SEKERLEME SAN. TIC.LTD. STI."/>
    <s v="EH.06.001"/>
    <s v="EnRoute Panorama - Hosting Hizmeti"/>
    <s v="Univera - Haribo"/>
    <x v="2"/>
    <x v="1"/>
    <m/>
    <n v="12909.03"/>
    <m/>
    <n v="1"/>
    <m/>
    <n v="12909.03487"/>
    <m/>
    <n v="4.8700000000000002E-3"/>
    <m/>
    <n v="12909.03"/>
    <m/>
    <n v="0"/>
    <n v="0"/>
    <s v="UNI240000000421"/>
    <m/>
    <m/>
    <x v="5"/>
    <x v="0"/>
    <x v="0"/>
    <x v="1"/>
    <x v="3"/>
    <x v="1"/>
    <s v="Univera Satış"/>
    <s v="Saha Satış"/>
    <s v="Yurt İçi"/>
    <s v="Türkiye"/>
  </r>
  <r>
    <s v="Q2"/>
    <x v="0"/>
    <x v="3"/>
    <m/>
    <s v="Haribo SEKERLEME SAN. TIC.LTD. STI."/>
    <s v="EH.06.001"/>
    <s v="EnRoute Panorama - Hosting Hizmeti"/>
    <s v="Univera - Haribo"/>
    <x v="2"/>
    <x v="1"/>
    <m/>
    <n v="6219.92"/>
    <m/>
    <n v="1"/>
    <m/>
    <n v="6219.915"/>
    <m/>
    <n v="-5.0000000000000001E-3"/>
    <m/>
    <n v="6219.92"/>
    <m/>
    <n v="0"/>
    <n v="0"/>
    <s v="UNI240000000421"/>
    <m/>
    <m/>
    <x v="5"/>
    <x v="0"/>
    <x v="0"/>
    <x v="1"/>
    <x v="3"/>
    <x v="1"/>
    <s v="Univera Satış"/>
    <s v="Saha Satış"/>
    <s v="Yurt İçi"/>
    <s v="Türkiye"/>
  </r>
  <r>
    <s v="Q2"/>
    <x v="0"/>
    <x v="3"/>
    <m/>
    <s v="IMPERIAL TOBACCO TÜTÜN ÜRÜNLERI SATIS VE PAZARLAMA A.S"/>
    <s v="EH.06.001"/>
    <s v="EnRoute Panorama - Hosting Hizmeti"/>
    <s v="Univera - Imperial Tobacco"/>
    <x v="2"/>
    <x v="1"/>
    <m/>
    <n v="91000"/>
    <m/>
    <n v="1"/>
    <m/>
    <n v="91000"/>
    <m/>
    <n v="0"/>
    <m/>
    <n v="91000"/>
    <m/>
    <n v="0"/>
    <n v="0"/>
    <s v="UNI240000000428"/>
    <m/>
    <m/>
    <x v="49"/>
    <x v="0"/>
    <x v="0"/>
    <x v="1"/>
    <x v="3"/>
    <x v="0"/>
    <s v="Univera Satış"/>
    <s v="Saha Satış"/>
    <s v="Yurt İçi"/>
    <s v="Türkiye"/>
  </r>
  <r>
    <s v="Q2"/>
    <x v="0"/>
    <x v="3"/>
    <m/>
    <s v="KENT GIDA MADDELERI SAN VE TIC.AS."/>
    <s v="EH.06.001"/>
    <s v="EnRoute Panorama - Hosting Hizmeti"/>
    <s v="Univera - Kent Gıda"/>
    <x v="2"/>
    <x v="1"/>
    <m/>
    <n v="360961.44"/>
    <m/>
    <n v="1"/>
    <m/>
    <n v="360961.44358999998"/>
    <m/>
    <n v="3.5899999999999999E-3"/>
    <m/>
    <n v="360961.44"/>
    <m/>
    <n v="0"/>
    <n v="0"/>
    <s v="UNI240000000446"/>
    <m/>
    <m/>
    <x v="53"/>
    <x v="0"/>
    <x v="0"/>
    <x v="1"/>
    <x v="3"/>
    <x v="0"/>
    <s v="Univera Satış"/>
    <s v="Saha Satış"/>
    <s v="Yurt İçi"/>
    <s v="Türkiye"/>
  </r>
  <r>
    <s v="Q2"/>
    <x v="0"/>
    <x v="3"/>
    <m/>
    <s v="LA LORRAINE UNLU MAMÜLLER SAN. VE TIC. A.S."/>
    <s v="EH.06.001"/>
    <s v="EnRoute Panorama - Hosting Hizmeti"/>
    <s v="Univera - La Lorraine"/>
    <x v="2"/>
    <x v="1"/>
    <m/>
    <n v="53994.92"/>
    <m/>
    <n v="1"/>
    <m/>
    <n v="53994.922630000001"/>
    <m/>
    <n v="2.63E-3"/>
    <m/>
    <n v="53994.92"/>
    <m/>
    <n v="0"/>
    <n v="0"/>
    <s v="UNI240000000426"/>
    <m/>
    <m/>
    <x v="6"/>
    <x v="0"/>
    <x v="0"/>
    <x v="1"/>
    <x v="3"/>
    <x v="0"/>
    <s v="Univera Satış"/>
    <s v="Saha Satış"/>
    <s v="Yurt İçi"/>
    <s v="Türkiye"/>
  </r>
  <r>
    <s v="Q2"/>
    <x v="0"/>
    <x v="3"/>
    <m/>
    <s v="Mey İçki Sanayi ve Ticaret A.Ş."/>
    <s v="EH.06.001"/>
    <s v="EnRoute Panorama - Hosting Hizmeti"/>
    <s v="Univera - Mey İçki"/>
    <x v="2"/>
    <x v="1"/>
    <m/>
    <n v="162661"/>
    <m/>
    <n v="1"/>
    <m/>
    <n v="162661"/>
    <m/>
    <n v="0"/>
    <m/>
    <n v="162661"/>
    <m/>
    <n v="0"/>
    <n v="0"/>
    <s v="UNI240000000423"/>
    <m/>
    <m/>
    <x v="7"/>
    <x v="0"/>
    <x v="0"/>
    <x v="1"/>
    <x v="3"/>
    <x v="1"/>
    <s v="Univera Satış"/>
    <s v="Saha Satış"/>
    <s v="Yurt İçi"/>
    <s v="Türkiye"/>
  </r>
  <r>
    <s v="Q2"/>
    <x v="0"/>
    <x v="3"/>
    <m/>
    <s v="NIVEA BEIERSDORF TÜRKIYE KOZMETIK SAN. ve TIC.  A.S."/>
    <s v="EH.06.001"/>
    <s v="EnRoute Panorama - Hosting Hizmeti"/>
    <s v="Univera - Nivea Beiersdorf"/>
    <x v="2"/>
    <x v="1"/>
    <m/>
    <n v="48162.555833333339"/>
    <m/>
    <n v="12"/>
    <m/>
    <n v="577950.67416000005"/>
    <m/>
    <n v="4.1599999999999996E-3"/>
    <m/>
    <n v="577950.67000000004"/>
    <m/>
    <n v="0"/>
    <n v="0"/>
    <s v="UNI240000000442"/>
    <m/>
    <m/>
    <x v="72"/>
    <x v="0"/>
    <x v="0"/>
    <x v="1"/>
    <x v="3"/>
    <x v="0"/>
    <s v="Univera Satış"/>
    <s v="Saha Satış"/>
    <s v="Yurt İçi"/>
    <s v="Türkiye"/>
  </r>
  <r>
    <s v="Q2"/>
    <x v="0"/>
    <x v="3"/>
    <m/>
    <s v="TÜRK HENKEL KIMYA SAN TIC. A.S."/>
    <s v="EH.06.001"/>
    <s v="EnRoute Panorama - Hosting Hizmeti"/>
    <s v="Univera - Schwarzkoph Henkel"/>
    <x v="2"/>
    <x v="1"/>
    <m/>
    <n v="18659.75"/>
    <m/>
    <n v="1"/>
    <m/>
    <n v="18659.744999999999"/>
    <m/>
    <n v="-5.0000000000000001E-3"/>
    <m/>
    <n v="18659.75"/>
    <m/>
    <n v="0"/>
    <n v="0"/>
    <s v="UNI240000000444"/>
    <m/>
    <m/>
    <x v="25"/>
    <x v="0"/>
    <x v="0"/>
    <x v="1"/>
    <x v="3"/>
    <x v="0"/>
    <s v="Univera Satış"/>
    <s v="Saha Satış"/>
    <s v="Yurt İçi"/>
    <s v="Türkiye"/>
  </r>
  <r>
    <s v="Q2"/>
    <x v="0"/>
    <x v="4"/>
    <m/>
    <s v="SEM GIDA- EJDER KITIR"/>
    <s v="EYS.04.012"/>
    <s v="EnRoute Panorama - E-Dönüsüm Modül Lisansi Standart"/>
    <s v="Univera - Dardanel"/>
    <x v="7"/>
    <x v="0"/>
    <m/>
    <n v="14552.3"/>
    <m/>
    <n v="1"/>
    <m/>
    <n v="20789"/>
    <m/>
    <n v="6236.7"/>
    <m/>
    <n v="14552.3"/>
    <m/>
    <n v="0"/>
    <n v="0"/>
    <s v="UNI240000000723"/>
    <m/>
    <m/>
    <x v="4"/>
    <x v="0"/>
    <x v="1"/>
    <x v="0"/>
    <x v="1"/>
    <x v="0"/>
    <s v="Univera Satış"/>
    <s v="Saha Satış"/>
    <s v="Yurt İçi"/>
    <s v="Türkiye"/>
  </r>
  <r>
    <s v="Q2"/>
    <x v="0"/>
    <x v="4"/>
    <m/>
    <s v="EFES VITANTA MOLDOVA BREWERY S.A"/>
    <s v="EH.03.001"/>
    <s v="EnRoute Panorama - Çafri Merkezi Hizmeti  (MSD)"/>
    <s v="Univera - Efes Moldova"/>
    <x v="2"/>
    <x v="0"/>
    <m/>
    <n v="29722.44"/>
    <m/>
    <n v="1"/>
    <m/>
    <n v="29722.44"/>
    <m/>
    <n v="0"/>
    <m/>
    <n v="29722.44"/>
    <m/>
    <n v="0"/>
    <n v="0"/>
    <s v="ENV240000000077"/>
    <m/>
    <m/>
    <x v="20"/>
    <x v="0"/>
    <x v="0"/>
    <x v="1"/>
    <x v="8"/>
    <x v="0"/>
    <s v="Univera Satış"/>
    <s v="Saha Satış"/>
    <s v="Yurt Dışı"/>
    <s v="Moldova"/>
  </r>
  <r>
    <s v="Q2"/>
    <x v="0"/>
    <x v="4"/>
    <m/>
    <s v="ROYAL CANIN TURKEY EVCIL HAYVAN ÜRÜNLERI TIC. LTD. STI."/>
    <s v="EH.03.001"/>
    <s v="EnRoute Panorama - Çafri Merkezi Hizmeti  (MSD)"/>
    <s v="Univera - Royal Canin"/>
    <x v="2"/>
    <x v="0"/>
    <m/>
    <n v="19289.87"/>
    <m/>
    <n v="4"/>
    <m/>
    <n v="77159.48"/>
    <m/>
    <n v="0"/>
    <m/>
    <n v="77159.48"/>
    <m/>
    <n v="0"/>
    <n v="0"/>
    <s v="UNI240000000826"/>
    <m/>
    <m/>
    <x v="40"/>
    <x v="0"/>
    <x v="0"/>
    <x v="1"/>
    <x v="8"/>
    <x v="0"/>
    <s v="Univera Satış"/>
    <s v="Saha Satış"/>
    <s v="Yurt İçi"/>
    <s v="Türkiye"/>
  </r>
  <r>
    <s v="Q2"/>
    <x v="0"/>
    <x v="4"/>
    <m/>
    <s v="ERUSLU SAGLIK ÜRÜNLERI SAN. VE TIC. A.S."/>
    <s v="EYS.04.001"/>
    <s v="EnRoute Panorama -  Modül Lisanslari Kiralama Hizmeti Standart"/>
    <s v="Univera - Eruslu Sağlık"/>
    <x v="12"/>
    <x v="0"/>
    <m/>
    <n v="326668.52"/>
    <m/>
    <n v="1"/>
    <m/>
    <n v="326668.52"/>
    <m/>
    <n v="0"/>
    <m/>
    <n v="326668.52"/>
    <m/>
    <n v="0"/>
    <n v="0"/>
    <s v="UNI240000000841"/>
    <m/>
    <m/>
    <x v="70"/>
    <x v="0"/>
    <x v="0"/>
    <x v="0"/>
    <x v="0"/>
    <x v="0"/>
    <s v="Univera Satış"/>
    <s v="Saha Satış"/>
    <s v="Yurt İçi"/>
    <s v="Türkiye"/>
  </r>
  <r>
    <s v="Q2"/>
    <x v="0"/>
    <x v="3"/>
    <m/>
    <s v="IBRAHIM ÖRENKAYA"/>
    <s v="UH.01.002"/>
    <s v="UNIDOX KONTÖR HIZMETI"/>
    <s v="Univera Doğuş Çay Projesi"/>
    <x v="6"/>
    <x v="2"/>
    <s v="Unidox"/>
    <n v="1.8"/>
    <m/>
    <n v="10000"/>
    <m/>
    <n v="18000"/>
    <m/>
    <n v="0"/>
    <m/>
    <n v="18000"/>
    <m/>
    <n v="0"/>
    <n v="0"/>
    <s v="UNI240000000452"/>
    <m/>
    <m/>
    <x v="13"/>
    <x v="0"/>
    <x v="1"/>
    <x v="2"/>
    <x v="5"/>
    <x v="1"/>
    <s v="Kanal Satış"/>
    <s v="Saha Satış"/>
    <s v="Yurt İçi"/>
    <s v="Türkiye"/>
  </r>
  <r>
    <s v="Q2"/>
    <x v="0"/>
    <x v="3"/>
    <m/>
    <s v="SAROGLU TURIZM TICARET VE SANAYI A.S."/>
    <s v="UH.01.002"/>
    <s v="UNIDOX KONTÖR HIZMETI"/>
    <s v="Univera - Efes Türkiye"/>
    <x v="6"/>
    <x v="2"/>
    <s v="Unidox"/>
    <n v="3.2"/>
    <m/>
    <n v="5000"/>
    <m/>
    <n v="16000"/>
    <m/>
    <n v="0"/>
    <m/>
    <n v="16000"/>
    <m/>
    <n v="0"/>
    <n v="0"/>
    <s v="UNI240000000447"/>
    <m/>
    <m/>
    <x v="26"/>
    <x v="0"/>
    <x v="1"/>
    <x v="2"/>
    <x v="5"/>
    <x v="0"/>
    <s v="Univera Satış"/>
    <s v="Saha Satış"/>
    <s v="Yurt İçi"/>
    <s v="Türkiye"/>
  </r>
  <r>
    <s v="Q2"/>
    <x v="0"/>
    <x v="3"/>
    <m/>
    <s v="SIRIN GIDA VE MES. SAN. TIC. LTD. STI"/>
    <s v="UH.01.002"/>
    <s v="UNIDOX KONTÖR HIZMETI"/>
    <s v="Univera - Efes Türkiye"/>
    <x v="6"/>
    <x v="2"/>
    <s v="Unidox"/>
    <n v="5"/>
    <m/>
    <n v="500"/>
    <m/>
    <n v="2500"/>
    <m/>
    <n v="0"/>
    <m/>
    <n v="2500"/>
    <m/>
    <n v="0"/>
    <n v="0"/>
    <s v="UNI240000000448"/>
    <m/>
    <m/>
    <x v="26"/>
    <x v="0"/>
    <x v="1"/>
    <x v="2"/>
    <x v="5"/>
    <x v="0"/>
    <s v="Univera Satış"/>
    <s v="Saha Satış"/>
    <s v="Yurt İçi"/>
    <s v="Türkiye"/>
  </r>
  <r>
    <s v="Q2"/>
    <x v="0"/>
    <x v="3"/>
    <m/>
    <s v="TAVUK DÜNYASI GIDA SANAYI VE TICARET A.S."/>
    <s v="SH.01.001"/>
    <s v="StokBar Panorama - Proje Yönetim Hizmeti"/>
    <s v="Univera - Tavuk Dünyası"/>
    <x v="1"/>
    <x v="4"/>
    <s v="Stokbar"/>
    <n v="5233.5999999999995"/>
    <m/>
    <n v="6"/>
    <m/>
    <n v="31401.599999999999"/>
    <m/>
    <n v="0"/>
    <m/>
    <n v="31401.599999999999"/>
    <m/>
    <n v="0"/>
    <n v="0"/>
    <s v="UNI240000000456"/>
    <m/>
    <m/>
    <x v="23"/>
    <x v="0"/>
    <x v="1"/>
    <x v="1"/>
    <x v="7"/>
    <x v="0"/>
    <s v="Univera Satış"/>
    <s v="Saha Satış"/>
    <s v="Yurt İçi"/>
    <s v="Türkiye"/>
  </r>
  <r>
    <s v="Q2"/>
    <x v="0"/>
    <x v="3"/>
    <m/>
    <s v="NESTLE TÜRKIYE GIDA SANAYI A.S."/>
    <s v="QH.02.001"/>
    <s v="Quest Panorama - Yazilim Bakimi, Yasatma ve Merkezi Destek Hizmeti"/>
    <s v="Univera - Nestle Retail"/>
    <x v="2"/>
    <x v="3"/>
    <m/>
    <n v="129083.28"/>
    <m/>
    <n v="2"/>
    <m/>
    <n v="258166.56280000001"/>
    <m/>
    <n v="2.8E-3"/>
    <m/>
    <n v="258166.56"/>
    <m/>
    <n v="0"/>
    <n v="0"/>
    <s v="UNI240000000450"/>
    <m/>
    <m/>
    <x v="12"/>
    <x v="0"/>
    <x v="0"/>
    <x v="1"/>
    <x v="4"/>
    <x v="1"/>
    <s v="Univera Satış"/>
    <s v="Saha Satış"/>
    <s v="Yurt İçi"/>
    <s v="Türkiye"/>
  </r>
  <r>
    <s v="Q2"/>
    <x v="0"/>
    <x v="3"/>
    <m/>
    <s v="JT INTERNATIONAL SA"/>
    <s v="QH.08.001"/>
    <s v="Quest Panorama - Hosting Hizmeti"/>
    <s v="Univera - JTI İran"/>
    <x v="4"/>
    <x v="1"/>
    <m/>
    <n v="125934.88"/>
    <m/>
    <n v="1"/>
    <m/>
    <n v="125934.8805"/>
    <m/>
    <n v="5.0000000000000001E-4"/>
    <m/>
    <n v="125934.88"/>
    <m/>
    <n v="0"/>
    <n v="0"/>
    <s v="ENV240000000052"/>
    <m/>
    <m/>
    <x v="18"/>
    <x v="0"/>
    <x v="0"/>
    <x v="1"/>
    <x v="3"/>
    <x v="1"/>
    <s v="Univera Satış"/>
    <s v="Saha Satış"/>
    <s v="Yurt İçi"/>
    <s v="Türkiye"/>
  </r>
  <r>
    <s v="Q2"/>
    <x v="0"/>
    <x v="3"/>
    <m/>
    <s v="JT INTERNATIONAL SA"/>
    <s v="QH.08.001"/>
    <s v="Quest Panorama - Hosting Hizmeti"/>
    <s v="Univera - JTI İran"/>
    <x v="4"/>
    <x v="1"/>
    <m/>
    <n v="18784.330000000002"/>
    <m/>
    <n v="1"/>
    <m/>
    <n v="18784.3315"/>
    <m/>
    <n v="1.5E-3"/>
    <m/>
    <n v="18784.330000000002"/>
    <m/>
    <n v="0"/>
    <n v="0"/>
    <s v="ENV240000000052"/>
    <m/>
    <m/>
    <x v="18"/>
    <x v="0"/>
    <x v="0"/>
    <x v="1"/>
    <x v="3"/>
    <x v="1"/>
    <s v="Univera Satış"/>
    <s v="Saha Satış"/>
    <s v="Yurt İçi"/>
    <s v="Türkiye"/>
  </r>
  <r>
    <s v="Q2"/>
    <x v="0"/>
    <x v="3"/>
    <m/>
    <s v="NESTLE TÜRKIYE GIDA SANAYI A.S."/>
    <s v="QH.03.001"/>
    <s v="Quest Panorama - Çağrı Merkezi Hizmeti"/>
    <s v="Univera - Nestle Retail"/>
    <x v="2"/>
    <x v="3"/>
    <m/>
    <n v="1143"/>
    <m/>
    <n v="1"/>
    <m/>
    <n v="1143.0043000000001"/>
    <m/>
    <n v="4.3E-3"/>
    <m/>
    <n v="1143"/>
    <m/>
    <n v="0"/>
    <n v="0"/>
    <s v="UNI240000000450"/>
    <m/>
    <m/>
    <x v="12"/>
    <x v="0"/>
    <x v="0"/>
    <x v="1"/>
    <x v="3"/>
    <x v="1"/>
    <s v="Univera Satış"/>
    <s v="Saha Satış"/>
    <s v="Yurt İçi"/>
    <s v="Türkiye"/>
  </r>
  <r>
    <s v="Q2"/>
    <x v="0"/>
    <x v="5"/>
    <m/>
    <s v="RED BULL GIDA DAGITIM VE PAZARLAMA TICARET LTD. STI"/>
    <s v="EH.02.009"/>
    <s v="Enroute Panorama Asset Tracker - Demirbas Modülü Yazilim Bakimi Hizmeti "/>
    <s v="Univera - Redbull"/>
    <x v="2"/>
    <x v="0"/>
    <m/>
    <n v="32842.43"/>
    <m/>
    <n v="1"/>
    <m/>
    <n v="32842.43"/>
    <m/>
    <n v="0"/>
    <m/>
    <n v="32842.43"/>
    <m/>
    <n v="0"/>
    <n v="0"/>
    <s v="UNI240000000861"/>
    <m/>
    <m/>
    <x v="2"/>
    <x v="0"/>
    <x v="0"/>
    <x v="1"/>
    <x v="4"/>
    <x v="0"/>
    <s v="Univera Satış"/>
    <s v="Saha Satış"/>
    <s v="Yurt İçi"/>
    <s v="Türkiye"/>
  </r>
  <r>
    <s v="Q2"/>
    <x v="0"/>
    <x v="5"/>
    <m/>
    <s v="RA PAZARLAMA LTD.STI"/>
    <s v="EH.02.001"/>
    <s v="EnRoute Panorama - Yazilim Bakimi, Yasatma ve Merkezi Destek Hizmeti"/>
    <s v="Univera - Hobby-Ra Pazarlama"/>
    <x v="2"/>
    <x v="0"/>
    <m/>
    <n v="59998.58"/>
    <m/>
    <n v="1"/>
    <m/>
    <n v="59998.58"/>
    <m/>
    <n v="0"/>
    <m/>
    <n v="59998.58"/>
    <m/>
    <n v="0"/>
    <n v="0"/>
    <s v="UNI240000000845"/>
    <m/>
    <m/>
    <x v="68"/>
    <x v="0"/>
    <x v="0"/>
    <x v="1"/>
    <x v="4"/>
    <x v="0"/>
    <s v="Univera Satış"/>
    <s v="Saha Satış"/>
    <s v="Yurt İçi"/>
    <s v="Türkiye"/>
  </r>
  <r>
    <s v="Q2"/>
    <x v="0"/>
    <x v="5"/>
    <m/>
    <s v="RED BULL GIDA DAGITIM VE PAZARLAMA TICARET LTD. STI"/>
    <s v="EH.02.001"/>
    <s v="EnRoute Panorama - Yazilim Bakimi, Yasatma ve Merkezi Destek Hizmeti"/>
    <s v="Univera - Redbull"/>
    <x v="2"/>
    <x v="0"/>
    <m/>
    <n v="94826.02"/>
    <m/>
    <n v="1"/>
    <m/>
    <n v="94826.02"/>
    <m/>
    <n v="0"/>
    <m/>
    <n v="94826.02"/>
    <m/>
    <n v="0"/>
    <n v="0"/>
    <s v="UNI240000000861"/>
    <m/>
    <m/>
    <x v="2"/>
    <x v="0"/>
    <x v="0"/>
    <x v="1"/>
    <x v="4"/>
    <x v="0"/>
    <s v="Univera Satış"/>
    <s v="Saha Satış"/>
    <s v="Yurt İçi"/>
    <s v="Türkiye"/>
  </r>
  <r>
    <s v="Q2"/>
    <x v="0"/>
    <x v="5"/>
    <m/>
    <s v="RA PAZARLAMA LTD.STI"/>
    <s v="EH.02.018"/>
    <s v="EnRoute Panorama  WebConnector Bakim Hizmeti"/>
    <s v="Univera - Hobby-Ra Pazarlama"/>
    <x v="2"/>
    <x v="0"/>
    <s v="Web Connector"/>
    <n v="24320.85"/>
    <m/>
    <n v="2"/>
    <m/>
    <n v="48641.7"/>
    <m/>
    <n v="0"/>
    <m/>
    <n v="48641.7"/>
    <m/>
    <n v="0"/>
    <n v="0"/>
    <s v="UNI240000000845"/>
    <m/>
    <m/>
    <x v="68"/>
    <x v="0"/>
    <x v="0"/>
    <x v="1"/>
    <x v="4"/>
    <x v="0"/>
    <s v="Univera Satış"/>
    <s v="Saha Satış"/>
    <s v="Yurt İçi"/>
    <s v="Türkiye"/>
  </r>
  <r>
    <s v="Q2"/>
    <x v="0"/>
    <x v="5"/>
    <m/>
    <s v="HAYAT KIMYA SAN. A.S"/>
    <s v="EYS.01.011"/>
    <s v="EnRoute Panorama - Web Connector  - Dist Okuma Uygulama Lisansi (Dis Kaynak) Standart"/>
    <s v="Univera - Hayat Kimya"/>
    <x v="11"/>
    <x v="0"/>
    <m/>
    <n v="11906.800000000001"/>
    <m/>
    <n v="34"/>
    <m/>
    <n v="404831.2"/>
    <m/>
    <n v="0"/>
    <m/>
    <n v="404831.2"/>
    <m/>
    <n v="0"/>
    <n v="0"/>
    <s v="UNI240000000872"/>
    <m/>
    <m/>
    <x v="19"/>
    <x v="0"/>
    <x v="1"/>
    <x v="0"/>
    <x v="1"/>
    <x v="0"/>
    <s v="Univera Satış"/>
    <s v="Saha Satış"/>
    <s v="Yurt İçi"/>
    <s v="Türkiye"/>
  </r>
  <r>
    <s v="Q2"/>
    <x v="0"/>
    <x v="5"/>
    <m/>
    <s v="ANADOLU MOTOR ÜRETIM VE PAZARLAMA A.S"/>
    <s v="EH.03.003"/>
    <s v="EnRoute Panorama - Uzman Destek Hizmeti"/>
    <s v="Univera - Anadolu Motor"/>
    <x v="2"/>
    <x v="0"/>
    <m/>
    <n v="91000"/>
    <m/>
    <n v="1"/>
    <m/>
    <n v="91000"/>
    <m/>
    <n v="0"/>
    <m/>
    <n v="91000"/>
    <m/>
    <n v="0"/>
    <n v="0"/>
    <s v="UNI240000000859"/>
    <m/>
    <m/>
    <x v="51"/>
    <x v="0"/>
    <x v="0"/>
    <x v="1"/>
    <x v="3"/>
    <x v="0"/>
    <s v="Univera Satış"/>
    <s v="Saha Satış"/>
    <s v="Yurt İçi"/>
    <s v="Türkiye"/>
  </r>
  <r>
    <s v="Q2"/>
    <x v="0"/>
    <x v="5"/>
    <m/>
    <s v="RED BULL GIDA DAGITIM VE PAZARLAMA TICARET LTD. STI"/>
    <s v="EY.01.014"/>
    <s v="EnRoute Panorama - Platform Back Office Kullanici Lisansi (Enterprise)"/>
    <s v="Univera - Redbull"/>
    <x v="12"/>
    <x v="0"/>
    <m/>
    <n v="13968"/>
    <m/>
    <n v="1"/>
    <m/>
    <n v="13968"/>
    <m/>
    <n v="0"/>
    <m/>
    <n v="13968"/>
    <m/>
    <n v="0"/>
    <n v="0"/>
    <s v="UNI240000000844"/>
    <m/>
    <m/>
    <x v="2"/>
    <x v="0"/>
    <x v="1"/>
    <x v="0"/>
    <x v="1"/>
    <x v="0"/>
    <s v="Univera Satış"/>
    <s v="Saha Satış"/>
    <s v="Yurt İçi"/>
    <s v="Türkiye"/>
  </r>
  <r>
    <s v="Q2"/>
    <x v="0"/>
    <x v="5"/>
    <m/>
    <s v="RED BULL GIDA DAGITIM VE PAZARLAMA TICARET LTD. STI"/>
    <s v="EY.02.033"/>
    <s v="EnRoute Panorama - Mobil Kullanici Lisansi (Enterprise)"/>
    <s v="Univera - Redbull"/>
    <x v="12"/>
    <x v="0"/>
    <m/>
    <n v="5103"/>
    <m/>
    <n v="2"/>
    <m/>
    <n v="10206"/>
    <m/>
    <n v="0"/>
    <m/>
    <n v="10206"/>
    <m/>
    <n v="0"/>
    <n v="0"/>
    <s v="UNI240000000844"/>
    <m/>
    <m/>
    <x v="2"/>
    <x v="0"/>
    <x v="1"/>
    <x v="0"/>
    <x v="1"/>
    <x v="0"/>
    <s v="Univera Satış"/>
    <s v="Saha Satış"/>
    <s v="Yurt İçi"/>
    <s v="Türkiye"/>
  </r>
  <r>
    <s v="Q2"/>
    <x v="0"/>
    <x v="3"/>
    <m/>
    <s v="JT INTERNATIONAL SA"/>
    <s v="EH.06.001"/>
    <s v="EnRoute Panorama - Hosting Hizmeti"/>
    <s v="Univera - JTI İran"/>
    <x v="4"/>
    <x v="1"/>
    <m/>
    <n v="125900.16"/>
    <m/>
    <n v="1"/>
    <m/>
    <n v="125900.159"/>
    <m/>
    <n v="-1E-3"/>
    <m/>
    <n v="125900.16"/>
    <m/>
    <n v="0"/>
    <n v="0"/>
    <s v="ENV240000000052"/>
    <m/>
    <m/>
    <x v="18"/>
    <x v="0"/>
    <x v="0"/>
    <x v="1"/>
    <x v="3"/>
    <x v="1"/>
    <s v="Univera Satış"/>
    <s v="Saha Satış"/>
    <s v="Yurt İçi"/>
    <s v="Türkiye"/>
  </r>
  <r>
    <s v="Q2"/>
    <x v="0"/>
    <x v="3"/>
    <m/>
    <s v="JT INTERNATIONAL SA"/>
    <s v="EH.06.001"/>
    <s v="EnRoute Panorama - Hosting Hizmeti"/>
    <s v="Univera - JTI İran"/>
    <x v="4"/>
    <x v="1"/>
    <m/>
    <n v="43077.58"/>
    <m/>
    <n v="1"/>
    <m/>
    <n v="43077.57619"/>
    <m/>
    <n v="-3.81E-3"/>
    <m/>
    <n v="43077.58"/>
    <m/>
    <n v="0"/>
    <n v="0"/>
    <s v="ENV240000000051"/>
    <m/>
    <m/>
    <x v="18"/>
    <x v="0"/>
    <x v="0"/>
    <x v="1"/>
    <x v="3"/>
    <x v="1"/>
    <s v="Univera Satış"/>
    <s v="Saha Satış"/>
    <s v="Yurt İçi"/>
    <s v="Türkiye"/>
  </r>
  <r>
    <s v="Q2"/>
    <x v="0"/>
    <x v="3"/>
    <m/>
    <s v="JT INTERNATIONAL SA"/>
    <s v="EH.06.001"/>
    <s v="EnRoute Panorama - Hosting Hizmeti"/>
    <s v="Univera - JTI İran"/>
    <x v="4"/>
    <x v="1"/>
    <m/>
    <n v="18784.330000000002"/>
    <m/>
    <n v="1"/>
    <m/>
    <n v="18784.3315"/>
    <m/>
    <n v="1.5E-3"/>
    <m/>
    <n v="18784.330000000002"/>
    <m/>
    <n v="0"/>
    <n v="0"/>
    <s v="ENV240000000052"/>
    <m/>
    <m/>
    <x v="18"/>
    <x v="0"/>
    <x v="0"/>
    <x v="1"/>
    <x v="3"/>
    <x v="1"/>
    <s v="Univera Satış"/>
    <s v="Saha Satış"/>
    <s v="Yurt İçi"/>
    <s v="Türkiye"/>
  </r>
  <r>
    <s v="Q2"/>
    <x v="0"/>
    <x v="3"/>
    <m/>
    <s v="NESTLE TÜRKIYE GIDA SANAYI A.S."/>
    <s v="EH.06.001"/>
    <s v="EnRoute Panorama - Hosting Hizmeti"/>
    <s v="Univera - Nestle Retail"/>
    <x v="2"/>
    <x v="1"/>
    <m/>
    <n v="1451919.97"/>
    <m/>
    <n v="1"/>
    <m/>
    <n v="1451919.97"/>
    <m/>
    <n v="0"/>
    <m/>
    <n v="1451919.97"/>
    <m/>
    <n v="0"/>
    <n v="0"/>
    <s v="UNI240000000449"/>
    <m/>
    <m/>
    <x v="12"/>
    <x v="0"/>
    <x v="0"/>
    <x v="1"/>
    <x v="3"/>
    <x v="1"/>
    <s v="Univera Satış"/>
    <s v="Saha Satış"/>
    <s v="Yurt İçi"/>
    <s v="Türkiye"/>
  </r>
  <r>
    <s v="Q2"/>
    <x v="0"/>
    <x v="3"/>
    <m/>
    <s v="TADIM GIDA MADDELERI SAN.VE TIC.AS."/>
    <s v="EH.06.001"/>
    <s v="EnRoute Panorama - Hosting Hizmeti"/>
    <s v="Univera - Tadım"/>
    <x v="2"/>
    <x v="1"/>
    <m/>
    <n v="65000"/>
    <m/>
    <n v="1"/>
    <m/>
    <n v="65000"/>
    <m/>
    <n v="0"/>
    <m/>
    <n v="65000"/>
    <m/>
    <n v="0"/>
    <n v="0"/>
    <s v="UNI240000000457"/>
    <m/>
    <m/>
    <x v="10"/>
    <x v="0"/>
    <x v="0"/>
    <x v="1"/>
    <x v="3"/>
    <x v="0"/>
    <s v="Univera Satış"/>
    <s v="Saha Satış"/>
    <s v="Yurt İçi"/>
    <s v="Türkiye"/>
  </r>
  <r>
    <s v="Q2"/>
    <x v="0"/>
    <x v="5"/>
    <m/>
    <s v="HAYAT KIMYA SAN. A.S"/>
    <s v="EYS.01.021"/>
    <s v="EnRoute Panorama - Dafitim Kanali (Bayi/Distribütör/Sube) Lisansi Standart"/>
    <s v="Univera - Hayat Kimya"/>
    <x v="11"/>
    <x v="0"/>
    <m/>
    <n v="14876.744705882353"/>
    <m/>
    <n v="34"/>
    <m/>
    <n v="505809.32319999998"/>
    <m/>
    <n v="3.2000000000000002E-3"/>
    <m/>
    <n v="505809.32"/>
    <m/>
    <n v="0"/>
    <n v="0"/>
    <s v="UNI240000000872"/>
    <m/>
    <m/>
    <x v="19"/>
    <x v="0"/>
    <x v="1"/>
    <x v="0"/>
    <x v="1"/>
    <x v="0"/>
    <s v="Univera Satış"/>
    <s v="Saha Satış"/>
    <s v="Yurt İçi"/>
    <s v="Türkiye"/>
  </r>
  <r>
    <s v="Q2"/>
    <x v="0"/>
    <x v="5"/>
    <m/>
    <s v="RA PAZARLAMA LTD.STI"/>
    <s v="EH.03.008"/>
    <s v="EnRoute Panorama - Çafri Merkezi Hizmeti (DDI / OutSource)"/>
    <s v="Univera - Hobby-Ra Pazarlama"/>
    <x v="2"/>
    <x v="0"/>
    <m/>
    <n v="5584.07"/>
    <m/>
    <n v="17"/>
    <m/>
    <n v="94929.19"/>
    <m/>
    <n v="0"/>
    <m/>
    <n v="94929.19"/>
    <m/>
    <n v="0"/>
    <n v="0"/>
    <s v="UNI240000000845"/>
    <m/>
    <m/>
    <x v="68"/>
    <x v="0"/>
    <x v="0"/>
    <x v="1"/>
    <x v="8"/>
    <x v="0"/>
    <s v="Univera Satış"/>
    <s v="Saha Satış"/>
    <s v="Yurt İçi"/>
    <s v="Türkiye"/>
  </r>
  <r>
    <s v="Q2"/>
    <x v="0"/>
    <x v="5"/>
    <m/>
    <s v="RED BULL GIDA DAGITIM VE PAZARLAMA TICARET LTD. STI"/>
    <s v="EH.03.001"/>
    <s v="EnRoute Panorama - Çafri Merkezi Hizmeti  (MSD)"/>
    <s v="Univera - Redbull"/>
    <x v="2"/>
    <x v="0"/>
    <m/>
    <n v="389582.64"/>
    <m/>
    <n v="1"/>
    <m/>
    <n v="389582.64"/>
    <m/>
    <n v="0"/>
    <m/>
    <n v="389582.64"/>
    <m/>
    <n v="0"/>
    <n v="0"/>
    <s v="UNI240000000861"/>
    <m/>
    <m/>
    <x v="2"/>
    <x v="0"/>
    <x v="0"/>
    <x v="1"/>
    <x v="8"/>
    <x v="0"/>
    <s v="Univera Satış"/>
    <s v="Saha Satış"/>
    <s v="Yurt İçi"/>
    <s v="Türkiye"/>
  </r>
  <r>
    <s v="Q2"/>
    <x v="0"/>
    <x v="3"/>
    <m/>
    <s v="NESTLE TÜRKIYE GIDA SANAYI A.S."/>
    <s v="SH.02.001"/>
    <s v="StokBar Panorama - Yazilim Bakimi Hizmeti"/>
    <s v="Univera - Nestle Rom"/>
    <x v="2"/>
    <x v="4"/>
    <s v="Stokbar"/>
    <n v="273051.02"/>
    <m/>
    <n v="1"/>
    <m/>
    <n v="273051.01819999999"/>
    <m/>
    <n v="-1.8E-3"/>
    <m/>
    <n v="273051.02"/>
    <m/>
    <n v="0"/>
    <n v="0"/>
    <s v="UNI240000000459"/>
    <m/>
    <m/>
    <x v="12"/>
    <x v="0"/>
    <x v="0"/>
    <x v="1"/>
    <x v="4"/>
    <x v="1"/>
    <s v="Univera Satış"/>
    <s v="Saha Satış"/>
    <s v="Yurt İçi"/>
    <s v="Türkiye"/>
  </r>
  <r>
    <s v="Q2"/>
    <x v="0"/>
    <x v="3"/>
    <m/>
    <s v="NESTLE TÜRKIYE GIDA SANAYI A.S."/>
    <s v="SH.03.004"/>
    <s v="StokBar Panorama - Çafri Merkezi Hizmeti (Depo/Lokasyon)"/>
    <s v="Univera - Nestle Rom"/>
    <x v="2"/>
    <x v="4"/>
    <s v="Stokbar"/>
    <n v="27622.605"/>
    <m/>
    <n v="2"/>
    <m/>
    <n v="55245.205999999998"/>
    <m/>
    <n v="-4.0000000000000001E-3"/>
    <m/>
    <n v="55245.21"/>
    <m/>
    <n v="0"/>
    <n v="0"/>
    <s v="UNI240000000459"/>
    <m/>
    <m/>
    <x v="12"/>
    <x v="0"/>
    <x v="0"/>
    <x v="1"/>
    <x v="3"/>
    <x v="1"/>
    <s v="Univera Satış"/>
    <s v="Saha Satış"/>
    <s v="Yurt İçi"/>
    <s v="Türkiye"/>
  </r>
  <r>
    <s v="Q2"/>
    <x v="0"/>
    <x v="3"/>
    <m/>
    <s v="MİYA OTOMASYON VE BARKOD BILISIM SISTEMLERI SAN TİC. VE L.T.D. STI."/>
    <s v="WPH.02.001"/>
    <s v="WebPlus Yazilim Bakimi Hizmeti"/>
    <s v="Univera - Kanal"/>
    <x v="5"/>
    <x v="0"/>
    <s v="Webplus"/>
    <n v="6013"/>
    <m/>
    <n v="1"/>
    <m/>
    <n v="6013"/>
    <m/>
    <n v="0"/>
    <m/>
    <n v="6013"/>
    <m/>
    <n v="0"/>
    <n v="0"/>
    <s v="UNI240000000467"/>
    <m/>
    <m/>
    <x v="3"/>
    <x v="0"/>
    <x v="0"/>
    <x v="1"/>
    <x v="4"/>
    <x v="0"/>
    <s v="Kanal Satış"/>
    <s v="Miya"/>
    <s v="Yurt İçi"/>
    <s v="Türkiye"/>
  </r>
  <r>
    <s v="Q2"/>
    <x v="0"/>
    <x v="3"/>
    <m/>
    <s v="MİYA OTOMASYON VE BARKOD BILISIM SISTEMLERI SAN TİC. VE L.T.D. STI."/>
    <s v="WPY.01.003"/>
    <s v="WEBPLUS EK KULLANICI LISANSI +1"/>
    <s v="Univera - Kanal"/>
    <x v="5"/>
    <x v="0"/>
    <s v="Webplus"/>
    <n v="1527"/>
    <m/>
    <n v="1"/>
    <m/>
    <n v="1527"/>
    <m/>
    <n v="0"/>
    <m/>
    <n v="1527"/>
    <m/>
    <n v="0"/>
    <n v="0"/>
    <s v="UNI240000000467"/>
    <m/>
    <m/>
    <x v="3"/>
    <x v="0"/>
    <x v="1"/>
    <x v="0"/>
    <x v="1"/>
    <x v="0"/>
    <s v="Kanal Satış"/>
    <s v="Miya"/>
    <s v="Yurt İçi"/>
    <s v="Türkiye"/>
  </r>
  <r>
    <s v="Q2"/>
    <x v="0"/>
    <x v="3"/>
    <m/>
    <s v="MİYA OTOMASYON VE BARKOD BILISIM SISTEMLERI SAN TİC. VE L.T.D. STI."/>
    <s v="WPY.01.005"/>
    <s v="WEBPLUS DISTRIBUTION SATIS-DAGITIM YAZILIMI (Standart)"/>
    <s v="Univera - Kanal"/>
    <x v="5"/>
    <x v="0"/>
    <s v="Webplus"/>
    <n v="18894"/>
    <m/>
    <n v="1"/>
    <m/>
    <n v="18894"/>
    <m/>
    <n v="0"/>
    <m/>
    <n v="18894"/>
    <m/>
    <n v="0"/>
    <n v="0"/>
    <s v="UNI240000000467"/>
    <m/>
    <m/>
    <x v="3"/>
    <x v="0"/>
    <x v="1"/>
    <x v="0"/>
    <x v="1"/>
    <x v="0"/>
    <s v="Kanal Satış"/>
    <s v="Miya"/>
    <s v="Yurt İçi"/>
    <s v="Türkiye"/>
  </r>
  <r>
    <s v="Q2"/>
    <x v="0"/>
    <x v="3"/>
    <m/>
    <s v="MİYA OTOMASYON VE BARKOD BILISIM SISTEMLERI SAN TİC. VE L.T.D. STI."/>
    <s v="WPY.02.001"/>
    <s v="WEBPLUS (Android) SATIS TEMSILCISI LISANSI"/>
    <s v="Univera - Kanal"/>
    <x v="5"/>
    <x v="0"/>
    <s v="Webplus"/>
    <n v="1383"/>
    <m/>
    <n v="5"/>
    <m/>
    <n v="6915"/>
    <m/>
    <n v="0"/>
    <m/>
    <n v="6915"/>
    <m/>
    <n v="0"/>
    <n v="0"/>
    <s v="UNI240000000467"/>
    <m/>
    <m/>
    <x v="3"/>
    <x v="0"/>
    <x v="1"/>
    <x v="0"/>
    <x v="1"/>
    <x v="0"/>
    <s v="Kanal Satış"/>
    <s v="Miya"/>
    <s v="Yurt İçi"/>
    <s v="Türkiye"/>
  </r>
  <r>
    <s v="Q2"/>
    <x v="0"/>
    <x v="3"/>
    <m/>
    <s v="MİYA OTOMASYON VE BARKOD BILISIM SISTEMLERI SAN TİC. VE L.T.D. STI."/>
    <s v="UH.01.002"/>
    <s v="UNIDOX KONTÖR HIZMETI"/>
    <s v="Univera - Kanal"/>
    <x v="5"/>
    <x v="2"/>
    <s v="Unidox"/>
    <n v="1.657"/>
    <m/>
    <n v="10000"/>
    <m/>
    <n v="16570"/>
    <m/>
    <n v="0"/>
    <m/>
    <n v="16570"/>
    <m/>
    <n v="0"/>
    <n v="0"/>
    <s v="UNI240000000460"/>
    <m/>
    <m/>
    <x v="3"/>
    <x v="0"/>
    <x v="1"/>
    <x v="2"/>
    <x v="5"/>
    <x v="0"/>
    <s v="Kanal Satış"/>
    <s v="Miya"/>
    <s v="Yurt İçi"/>
    <s v="Türkiye"/>
  </r>
  <r>
    <s v="Q2"/>
    <x v="0"/>
    <x v="3"/>
    <m/>
    <s v="MİYA OTOMASYON VE BARKOD BILISIM SISTEMLERI SAN TİC. VE L.T.D. STI."/>
    <s v="UH.01.002"/>
    <s v="UNIDOX KONTÖR HIZMETI"/>
    <s v="Univera - Kanal"/>
    <x v="5"/>
    <x v="2"/>
    <s v="Unidox"/>
    <n v="2.9529999999999998"/>
    <m/>
    <n v="2000"/>
    <m/>
    <n v="5906"/>
    <m/>
    <n v="0"/>
    <m/>
    <n v="5906"/>
    <m/>
    <n v="0"/>
    <n v="0"/>
    <s v="UNI240000000461"/>
    <m/>
    <m/>
    <x v="3"/>
    <x v="0"/>
    <x v="1"/>
    <x v="2"/>
    <x v="5"/>
    <x v="0"/>
    <s v="Kanal Satış"/>
    <s v="Miya"/>
    <s v="Yurt İçi"/>
    <s v="Türkiye"/>
  </r>
  <r>
    <s v="Q2"/>
    <x v="0"/>
    <x v="3"/>
    <m/>
    <s v="Sütaş Süt Ürünleri A.Ş."/>
    <s v="QH.02.001"/>
    <s v="Quest Panorama - Yazilim Bakimi, Yasatma ve Merkezi Destek Hizmeti"/>
    <s v="Univera - Sütaş"/>
    <x v="2"/>
    <x v="3"/>
    <m/>
    <n v="17340.14"/>
    <m/>
    <n v="1"/>
    <m/>
    <n v="17340.14"/>
    <m/>
    <n v="0"/>
    <m/>
    <n v="17340.14"/>
    <m/>
    <n v="0"/>
    <n v="0"/>
    <s v="UNI240000000463"/>
    <m/>
    <m/>
    <x v="75"/>
    <x v="0"/>
    <x v="0"/>
    <x v="1"/>
    <x v="4"/>
    <x v="0"/>
    <s v="Univera Satış"/>
    <s v="Saha Satış"/>
    <s v="Yurt İçi"/>
    <s v="Türkiye"/>
  </r>
  <r>
    <s v="Q2"/>
    <x v="0"/>
    <x v="5"/>
    <m/>
    <s v="ALTIPARMAK GIDA SAN. VE TIC. AS."/>
    <s v="EY.03.001"/>
    <s v="Enroute Panorama PaaS Lisansi (Kiralama Hizmeti )"/>
    <s v="Univera - Altıparmak-Balparmak"/>
    <x v="7"/>
    <x v="0"/>
    <m/>
    <n v="72576"/>
    <m/>
    <n v="1"/>
    <m/>
    <n v="72576"/>
    <m/>
    <n v="0"/>
    <m/>
    <n v="72576"/>
    <m/>
    <n v="0"/>
    <n v="0"/>
    <s v="UNI240000000922"/>
    <m/>
    <m/>
    <x v="67"/>
    <x v="0"/>
    <x v="0"/>
    <x v="0"/>
    <x v="0"/>
    <x v="0"/>
    <s v="Univera Satış"/>
    <s v="Saha Satış"/>
    <s v="Yurt İçi"/>
    <s v="Türkiye"/>
  </r>
  <r>
    <s v="Q2"/>
    <x v="0"/>
    <x v="5"/>
    <m/>
    <s v="KOROPLAST TEMIZLIK AMBALAJ ÜRÜNLERI SAN. VE DIS TIC.A.S."/>
    <s v="EY.03.001"/>
    <s v="Enroute Panorama PaaS Lisansi (Kiralama Hizmeti )"/>
    <s v="Univera - Koroplast"/>
    <x v="13"/>
    <x v="0"/>
    <m/>
    <n v="66202.429999999993"/>
    <m/>
    <n v="1"/>
    <m/>
    <n v="66202.429999999993"/>
    <m/>
    <n v="0"/>
    <m/>
    <n v="66202.429999999993"/>
    <m/>
    <n v="0"/>
    <n v="0"/>
    <s v="UNI240000000885"/>
    <m/>
    <m/>
    <x v="0"/>
    <x v="0"/>
    <x v="0"/>
    <x v="0"/>
    <x v="0"/>
    <x v="0"/>
    <s v="Univera Satış"/>
    <s v="Saha Satış"/>
    <s v="Yurt İçi"/>
    <s v="Türkiye"/>
  </r>
  <r>
    <s v="Q2"/>
    <x v="0"/>
    <x v="5"/>
    <m/>
    <s v="MİYA OTOMASYON VE BARKOD BILISIM SISTEMLERI SAN TİC. VE L.T.D. STI."/>
    <s v="EY.06.001"/>
    <s v="EnRoute Panorama - Yazilim Gelistirme Hizmeti"/>
    <s v="Univera - Kanal"/>
    <x v="5"/>
    <x v="0"/>
    <m/>
    <n v="12249.452000000001"/>
    <m/>
    <n v="2.5"/>
    <m/>
    <n v="30623.625"/>
    <m/>
    <n v="-5.0000000000000001E-3"/>
    <m/>
    <n v="30623.63"/>
    <m/>
    <n v="0"/>
    <n v="0"/>
    <s v="UNI240000000914"/>
    <m/>
    <m/>
    <x v="3"/>
    <x v="0"/>
    <x v="1"/>
    <x v="1"/>
    <x v="9"/>
    <x v="0"/>
    <s v="Kanal Satış"/>
    <s v="Miya"/>
    <s v="Yurt İçi"/>
    <s v="Türkiye"/>
  </r>
  <r>
    <s v="Q2"/>
    <x v="0"/>
    <x v="5"/>
    <m/>
    <s v="HAYAT KIMYA SAN. A.S"/>
    <s v="EY.06.001"/>
    <s v="EnRoute Panorama - Yazilim Gelistirme Hizmeti"/>
    <s v="Univera - Hayat Kimya"/>
    <x v="11"/>
    <x v="0"/>
    <m/>
    <n v="4640.5"/>
    <m/>
    <n v="15"/>
    <m/>
    <n v="69607.5"/>
    <m/>
    <n v="0"/>
    <m/>
    <n v="69607.5"/>
    <m/>
    <n v="0"/>
    <n v="0"/>
    <s v="UNI240000000872"/>
    <m/>
    <m/>
    <x v="19"/>
    <x v="0"/>
    <x v="1"/>
    <x v="1"/>
    <x v="9"/>
    <x v="0"/>
    <s v="Univera Satış"/>
    <s v="Saha Satış"/>
    <s v="Yurt İçi"/>
    <s v="Türkiye"/>
  </r>
  <r>
    <s v="Q2"/>
    <x v="0"/>
    <x v="5"/>
    <m/>
    <s v="GAMSAN GIDA IMALAT SANAYI VE DIS TICARET LIMITED SIRKETI"/>
    <s v="EY.06.001"/>
    <s v="EnRoute Panorama - Yazilim Gelistirme Hizmeti"/>
    <s v="Univera - Henkel"/>
    <x v="7"/>
    <x v="0"/>
    <m/>
    <n v="8635.792065663476"/>
    <m/>
    <n v="36.549999999999997"/>
    <m/>
    <n v="447079.6"/>
    <m/>
    <n v="131441.4"/>
    <m/>
    <n v="315638.2"/>
    <m/>
    <n v="0"/>
    <n v="0"/>
    <s v="UNI240000001069"/>
    <m/>
    <m/>
    <x v="25"/>
    <x v="1"/>
    <x v="1"/>
    <x v="1"/>
    <x v="9"/>
    <x v="0"/>
    <s v="Univera Satış"/>
    <s v="Saha Satış"/>
    <s v="Yurt İçi"/>
    <s v="Türkiye"/>
  </r>
  <r>
    <s v="Q2"/>
    <x v="0"/>
    <x v="5"/>
    <m/>
    <s v="AMDOCS YAZILIM HIZMETLERI A.S."/>
    <s v="EH.02.001"/>
    <s v="EnRoute Panorama - Yazilim Bakimi, Yasatma ve Merkezi Destek Hizmeti"/>
    <s v="Univera - Vodafone"/>
    <x v="11"/>
    <x v="0"/>
    <m/>
    <n v="215900.72"/>
    <m/>
    <n v="1"/>
    <m/>
    <n v="215900.72"/>
    <m/>
    <n v="0"/>
    <m/>
    <n v="215900.72"/>
    <m/>
    <n v="0"/>
    <n v="0"/>
    <s v="UNI240000000904"/>
    <m/>
    <m/>
    <x v="78"/>
    <x v="0"/>
    <x v="0"/>
    <x v="1"/>
    <x v="4"/>
    <x v="0"/>
    <s v="Univera Satış"/>
    <s v="Saha Satış"/>
    <s v="Yurt Dışı"/>
    <s v="KKTC"/>
  </r>
  <r>
    <s v="Q2"/>
    <x v="0"/>
    <x v="5"/>
    <m/>
    <s v="EFES VITANTA MOLDOVA BREWERY S.A"/>
    <s v="EH.02.001"/>
    <s v="EnRoute Panorama - Yazilim Bakimi, Yasatma ve Merkezi Destek Hizmeti"/>
    <s v="Univera - Efes Moldova"/>
    <x v="2"/>
    <x v="0"/>
    <m/>
    <n v="23151.05"/>
    <m/>
    <n v="1"/>
    <m/>
    <n v="23151.047294"/>
    <m/>
    <n v="-2.7060000000000001E-3"/>
    <m/>
    <n v="23151.05"/>
    <m/>
    <n v="0"/>
    <n v="0"/>
    <s v="ENV240000000086"/>
    <m/>
    <m/>
    <x v="20"/>
    <x v="0"/>
    <x v="0"/>
    <x v="1"/>
    <x v="4"/>
    <x v="0"/>
    <s v="Univera Satış"/>
    <s v="Saha Satış"/>
    <s v="Yurt Dışı"/>
    <s v="Moldova"/>
  </r>
  <r>
    <s v="Q2"/>
    <x v="0"/>
    <x v="5"/>
    <m/>
    <s v="INTEMA INSAAT VE TESISAT MALZEME A.S"/>
    <s v="EH.02.001"/>
    <s v="EnRoute Panorama - Yazilim Bakimi, Yasatma ve Merkezi Destek Hizmeti"/>
    <s v="Univera - Eczacıbaşı Intema"/>
    <x v="11"/>
    <x v="0"/>
    <m/>
    <n v="20230.75"/>
    <m/>
    <n v="6"/>
    <m/>
    <n v="121384.5"/>
    <m/>
    <n v="0"/>
    <m/>
    <n v="121384.5"/>
    <m/>
    <n v="0"/>
    <n v="0"/>
    <s v="UNI240000000917"/>
    <m/>
    <m/>
    <x v="54"/>
    <x v="0"/>
    <x v="0"/>
    <x v="1"/>
    <x v="4"/>
    <x v="0"/>
    <s v="Univera Satış"/>
    <s v="Saha Satış"/>
    <s v="Yurt İçi"/>
    <s v="Türkiye"/>
  </r>
  <r>
    <s v="Q2"/>
    <x v="0"/>
    <x v="5"/>
    <m/>
    <s v="Lomisi JSC Efes Gürcistan "/>
    <s v="EH.02.001"/>
    <s v="EnRoute Panorama - Yazilim Bakimi, Yasatma ve Merkezi Destek Hizmeti"/>
    <s v="Univera - Efes Gürcistan"/>
    <x v="4"/>
    <x v="0"/>
    <m/>
    <n v="5662.81"/>
    <m/>
    <n v="1"/>
    <m/>
    <n v="5662.8066269999999"/>
    <m/>
    <n v="-3.3730000000000001E-3"/>
    <m/>
    <n v="5662.81"/>
    <m/>
    <n v="0"/>
    <n v="0"/>
    <s v="ENV240000000078"/>
    <m/>
    <m/>
    <x v="20"/>
    <x v="0"/>
    <x v="0"/>
    <x v="1"/>
    <x v="4"/>
    <x v="0"/>
    <s v="Univera Satış"/>
    <s v="Saha Satış"/>
    <s v="Yurt Dışı"/>
    <s v="Gürcistan"/>
  </r>
  <r>
    <s v="Q2"/>
    <x v="0"/>
    <x v="5"/>
    <m/>
    <s v="TÜRKIYE SISE VE CAM FABRIKALARI A.S"/>
    <s v="EH.02.001"/>
    <s v="EnRoute Panorama - Yazilim Bakimi, Yasatma ve Merkezi Destek Hizmeti"/>
    <s v="Univera - Panasonic"/>
    <x v="11"/>
    <x v="0"/>
    <m/>
    <n v="102139.4"/>
    <m/>
    <n v="1"/>
    <m/>
    <n v="102139.4"/>
    <m/>
    <n v="0"/>
    <m/>
    <n v="102139.4"/>
    <m/>
    <n v="0"/>
    <n v="0"/>
    <s v="UNI240000000869"/>
    <m/>
    <m/>
    <x v="88"/>
    <x v="0"/>
    <x v="0"/>
    <x v="1"/>
    <x v="4"/>
    <x v="0"/>
    <s v="Univera Satış"/>
    <s v="Saha Satış"/>
    <s v="Yurt İçi"/>
    <s v="Türkiye"/>
  </r>
  <r>
    <s v="Q2"/>
    <x v="0"/>
    <x v="5"/>
    <m/>
    <s v="VITRA KARO SERAMIK SAN. VE TIC. AS."/>
    <s v="EH.02.018"/>
    <s v="EnRoute Panorama  WebConnector Bakim Hizmeti"/>
    <s v="Univera - Eczacıbaşı Intema"/>
    <x v="11"/>
    <x v="0"/>
    <s v="Web Connector"/>
    <n v="24051.25"/>
    <m/>
    <n v="6"/>
    <m/>
    <n v="144307.5"/>
    <m/>
    <n v="0"/>
    <m/>
    <n v="144307.5"/>
    <m/>
    <n v="0"/>
    <n v="0"/>
    <s v="UNI240000000925"/>
    <m/>
    <m/>
    <x v="54"/>
    <x v="0"/>
    <x v="0"/>
    <x v="1"/>
    <x v="4"/>
    <x v="0"/>
    <s v="Univera Satış"/>
    <s v="Saha Satış"/>
    <s v="Yurt İçi"/>
    <s v="Türkiye"/>
  </r>
  <r>
    <s v="Q2"/>
    <x v="0"/>
    <x v="5"/>
    <m/>
    <s v="AMDOCS YAZILIM HIZMETLERI A.S."/>
    <s v="EH.03.003"/>
    <s v="EnRoute Panorama - Uzman Destek Hizmeti"/>
    <s v="Univera - Vodafone"/>
    <x v="11"/>
    <x v="0"/>
    <m/>
    <n v="750144"/>
    <m/>
    <n v="1"/>
    <m/>
    <n v="750144"/>
    <m/>
    <n v="0"/>
    <m/>
    <n v="750144"/>
    <m/>
    <n v="0"/>
    <n v="0"/>
    <s v="UNI240000000904"/>
    <m/>
    <m/>
    <x v="78"/>
    <x v="0"/>
    <x v="0"/>
    <x v="1"/>
    <x v="12"/>
    <x v="0"/>
    <s v="Univera Satış"/>
    <s v="Saha Satış"/>
    <s v="Yurt Dışı"/>
    <s v="KKTC"/>
  </r>
  <r>
    <s v="Q2"/>
    <x v="0"/>
    <x v="5"/>
    <m/>
    <s v="AROMA BURSA MEYVE SULARI VE GIDA SAN. A.S."/>
    <s v="EH.03.006"/>
    <s v="EnRoute Panorama - Uzaktan Kurulum ve Efitim Hizmeti"/>
    <s v="Univera - Aroma"/>
    <x v="13"/>
    <x v="0"/>
    <m/>
    <n v="5481"/>
    <m/>
    <n v="2"/>
    <m/>
    <n v="10962"/>
    <m/>
    <n v="0"/>
    <m/>
    <n v="10962"/>
    <m/>
    <n v="0"/>
    <n v="0"/>
    <s v="UNI240000000928"/>
    <m/>
    <m/>
    <x v="48"/>
    <x v="0"/>
    <x v="1"/>
    <x v="1"/>
    <x v="6"/>
    <x v="0"/>
    <s v="Univera Satış"/>
    <s v="Saha Satış"/>
    <s v="Yurt İçi"/>
    <s v="Türkiye"/>
  </r>
  <r>
    <s v="Q2"/>
    <x v="0"/>
    <x v="5"/>
    <m/>
    <s v="DARDANEL DAGITIM A.S."/>
    <s v="EH.03.006"/>
    <s v="EnRoute Panorama - Uzaktan Kurulum ve Efitim Hizmeti"/>
    <s v="Univera - Dardanel"/>
    <x v="7"/>
    <x v="0"/>
    <m/>
    <n v="4384.8"/>
    <m/>
    <n v="1"/>
    <m/>
    <n v="5481"/>
    <m/>
    <n v="1096.2"/>
    <m/>
    <n v="4384.8"/>
    <m/>
    <n v="0"/>
    <n v="0"/>
    <s v="UNI240000000931"/>
    <m/>
    <m/>
    <x v="4"/>
    <x v="0"/>
    <x v="1"/>
    <x v="1"/>
    <x v="6"/>
    <x v="0"/>
    <s v="Univera Satış"/>
    <s v="Saha Satış"/>
    <s v="Yurt İçi"/>
    <s v="Türkiye"/>
  </r>
  <r>
    <s v="Q2"/>
    <x v="0"/>
    <x v="5"/>
    <m/>
    <s v="TEMMUZ TEMIZLIK KOZMETIK GIDA KIRTASIYE INS. SAN. VE TIC A.S."/>
    <s v="EH.03.006"/>
    <s v="EnRoute Panorama - Uzaktan Kurulum ve Efitim Hizmeti"/>
    <s v="Univera - Kent Gıda"/>
    <x v="12"/>
    <x v="0"/>
    <m/>
    <n v="3780"/>
    <m/>
    <n v="2"/>
    <m/>
    <n v="7560"/>
    <m/>
    <n v="0"/>
    <m/>
    <n v="7560"/>
    <m/>
    <n v="0"/>
    <n v="0"/>
    <s v="UNI240000000980"/>
    <m/>
    <m/>
    <x v="53"/>
    <x v="0"/>
    <x v="1"/>
    <x v="1"/>
    <x v="6"/>
    <x v="0"/>
    <s v="Univera Satış"/>
    <s v="Saha Satış"/>
    <s v="Yurt İçi"/>
    <s v="Türkiye"/>
  </r>
  <r>
    <s v="Q2"/>
    <x v="0"/>
    <x v="5"/>
    <m/>
    <s v="EFES KAZAKHSTAN JSC FE"/>
    <s v="EH.05.002"/>
    <s v="EnRoute Panorama - Rapor Gelistirme Hizmeti"/>
    <s v="Univera - Efes Kazakistan"/>
    <x v="4"/>
    <x v="0"/>
    <m/>
    <n v="12108.525714285714"/>
    <m/>
    <n v="7"/>
    <m/>
    <n v="84759.675000000003"/>
    <m/>
    <n v="-5.0000000000000001E-3"/>
    <m/>
    <n v="84759.679999999993"/>
    <m/>
    <n v="0"/>
    <n v="0"/>
    <s v="ENV240000000081"/>
    <m/>
    <m/>
    <x v="20"/>
    <x v="0"/>
    <x v="1"/>
    <x v="1"/>
    <x v="2"/>
    <x v="0"/>
    <s v="Univera Satış"/>
    <s v="Saha Satış"/>
    <s v="Yurt Dışı"/>
    <s v="Kazakistan"/>
  </r>
  <r>
    <s v="Q2"/>
    <x v="0"/>
    <x v="5"/>
    <m/>
    <s v="HAYAT KIMYA SAN. A.S"/>
    <s v="EH.05.002"/>
    <s v="EnRoute Panorama - Rapor Gelistirme Hizmeti"/>
    <s v="Univera - Hayat Kimya"/>
    <x v="11"/>
    <x v="0"/>
    <m/>
    <n v="4932.6080000000002"/>
    <m/>
    <n v="10"/>
    <m/>
    <n v="49326.076999999997"/>
    <m/>
    <n v="-3.0000000000000001E-3"/>
    <m/>
    <n v="49326.080000000002"/>
    <m/>
    <n v="0"/>
    <n v="0"/>
    <s v="UNI240000000872"/>
    <m/>
    <m/>
    <x v="19"/>
    <x v="0"/>
    <x v="1"/>
    <x v="1"/>
    <x v="2"/>
    <x v="0"/>
    <s v="Univera Satış"/>
    <s v="Saha Satış"/>
    <s v="Yurt İçi"/>
    <s v="Türkiye"/>
  </r>
  <r>
    <s v="Q2"/>
    <x v="0"/>
    <x v="5"/>
    <m/>
    <s v="HAYAT KIMYA SAN. A.S"/>
    <s v="EH.05.002"/>
    <s v="EnRoute Panorama - Rapor Gelistirme Hizmeti"/>
    <s v="Univera - Hayat Kimya"/>
    <x v="11"/>
    <x v="0"/>
    <m/>
    <n v="7932.3002028397568"/>
    <m/>
    <n v="4.93"/>
    <m/>
    <n v="39106.239000000001"/>
    <m/>
    <n v="-1E-3"/>
    <m/>
    <n v="39106.239999999998"/>
    <m/>
    <n v="0"/>
    <n v="0"/>
    <s v="UNI240000000873"/>
    <m/>
    <m/>
    <x v="19"/>
    <x v="0"/>
    <x v="1"/>
    <x v="1"/>
    <x v="2"/>
    <x v="0"/>
    <s v="Univera Satış"/>
    <s v="Saha Satış"/>
    <s v="Yurt İçi"/>
    <s v="Türkiye"/>
  </r>
  <r>
    <s v="Q2"/>
    <x v="0"/>
    <x v="5"/>
    <m/>
    <s v="POLARİS YAZILIM ÇÖZÜMLERİ VE DANIŞMANLIK HİZMETLERİ LTD.ŞTİ."/>
    <s v="EH.01.001"/>
    <s v="EnRoute Panorama - Proje Yönetim Hizmeti"/>
    <s v="Univera - Kanal"/>
    <x v="5"/>
    <x v="0"/>
    <m/>
    <n v="11113.2"/>
    <m/>
    <n v="1"/>
    <m/>
    <n v="11113.2"/>
    <m/>
    <n v="0"/>
    <m/>
    <n v="11113.2"/>
    <m/>
    <n v="0"/>
    <n v="0"/>
    <s v="UNI240000000876"/>
    <m/>
    <m/>
    <x v="31"/>
    <x v="0"/>
    <x v="1"/>
    <x v="1"/>
    <x v="7"/>
    <x v="0"/>
    <s v="Kanal Satış"/>
    <s v="Polaris"/>
    <s v="Yurt İçi"/>
    <s v="Türkiye"/>
  </r>
  <r>
    <s v="Q2"/>
    <x v="0"/>
    <x v="5"/>
    <m/>
    <s v="HAYAT KIMYA SAN. A.S"/>
    <s v="EH.01.001"/>
    <s v="EnRoute Panorama - Proje Yönetim Hizmeti"/>
    <s v="Univera - Hayat Kimya"/>
    <x v="11"/>
    <x v="0"/>
    <m/>
    <n v="5169.5169999999998"/>
    <m/>
    <n v="10"/>
    <m/>
    <n v="51695.17"/>
    <m/>
    <n v="0"/>
    <m/>
    <n v="51695.17"/>
    <m/>
    <n v="0"/>
    <n v="0"/>
    <s v="UNI240000000872"/>
    <m/>
    <m/>
    <x v="19"/>
    <x v="0"/>
    <x v="1"/>
    <x v="1"/>
    <x v="7"/>
    <x v="0"/>
    <s v="Univera Satış"/>
    <s v="Saha Satış"/>
    <s v="Yurt İçi"/>
    <s v="Türkiye"/>
  </r>
  <r>
    <s v="Q2"/>
    <x v="0"/>
    <x v="5"/>
    <m/>
    <s v="HAYAT KIMYA SAN. A.S"/>
    <s v="EH.01.001"/>
    <s v="EnRoute Panorama - Proje Yönetim Hizmeti"/>
    <s v="Univera - Hayat Kimya"/>
    <x v="11"/>
    <x v="0"/>
    <m/>
    <n v="7931.0000000000009"/>
    <m/>
    <n v="2.17"/>
    <m/>
    <n v="17210.27"/>
    <m/>
    <n v="0"/>
    <m/>
    <n v="17210.27"/>
    <m/>
    <n v="0"/>
    <n v="0"/>
    <s v="UNI240000000873"/>
    <m/>
    <m/>
    <x v="19"/>
    <x v="0"/>
    <x v="1"/>
    <x v="1"/>
    <x v="7"/>
    <x v="0"/>
    <s v="Univera Satış"/>
    <s v="Saha Satış"/>
    <s v="Yurt İçi"/>
    <s v="Türkiye"/>
  </r>
  <r>
    <s v="Q2"/>
    <x v="0"/>
    <x v="5"/>
    <m/>
    <s v="HAYAT KIMYA SAN. A.S"/>
    <s v="EH.01.001"/>
    <s v="EnRoute Panorama - Proje Yönetim Hizmeti"/>
    <s v="Univera - Hayat Kimya"/>
    <x v="11"/>
    <x v="0"/>
    <m/>
    <n v="6750"/>
    <m/>
    <n v="1"/>
    <m/>
    <n v="6750"/>
    <m/>
    <n v="0"/>
    <m/>
    <n v="6750"/>
    <m/>
    <n v="0"/>
    <n v="0"/>
    <s v="UNI240000000882"/>
    <m/>
    <m/>
    <x v="19"/>
    <x v="0"/>
    <x v="1"/>
    <x v="1"/>
    <x v="7"/>
    <x v="0"/>
    <s v="Univera Satış"/>
    <s v="Saha Satış"/>
    <s v="Yurt İçi"/>
    <s v="Türkiye"/>
  </r>
  <r>
    <s v="Q2"/>
    <x v="0"/>
    <x v="5"/>
    <m/>
    <s v="Lomisi JSC Efes Gürcistan "/>
    <s v="EY.01.014"/>
    <s v="EnRoute Panorama - Platform Back Office Kullanici Lisansi (Enterprise)"/>
    <s v="Univera - Efes Gürcistan"/>
    <x v="4"/>
    <x v="0"/>
    <m/>
    <n v="3251.31"/>
    <m/>
    <n v="5"/>
    <m/>
    <n v="16256.55"/>
    <m/>
    <n v="0"/>
    <m/>
    <n v="16256.55"/>
    <m/>
    <n v="0"/>
    <n v="0"/>
    <s v="ENV240000000078"/>
    <m/>
    <m/>
    <x v="20"/>
    <x v="0"/>
    <x v="1"/>
    <x v="0"/>
    <x v="1"/>
    <x v="0"/>
    <s v="Univera Satış"/>
    <s v="Saha Satış"/>
    <s v="Yurt Dışı"/>
    <s v="Gürcistan"/>
  </r>
  <r>
    <s v="Q2"/>
    <x v="0"/>
    <x v="5"/>
    <m/>
    <s v="RED BULL GIDA DAGITIM VE PAZARLAMA TICARET LTD. STI"/>
    <s v="EY.01.014"/>
    <s v="EnRoute Panorama - Platform Back Office Kullanici Lisansi (Enterprise)"/>
    <s v="Univera - Redbull"/>
    <x v="12"/>
    <x v="0"/>
    <m/>
    <n v="13968"/>
    <m/>
    <n v="3"/>
    <m/>
    <n v="41904"/>
    <m/>
    <n v="0"/>
    <m/>
    <n v="41904"/>
    <m/>
    <n v="0"/>
    <n v="0"/>
    <s v="UNI240000000930"/>
    <m/>
    <m/>
    <x v="2"/>
    <x v="0"/>
    <x v="1"/>
    <x v="0"/>
    <x v="1"/>
    <x v="0"/>
    <s v="Univera Satış"/>
    <s v="Saha Satış"/>
    <s v="Yurt İçi"/>
    <s v="Türkiye"/>
  </r>
  <r>
    <s v="Q2"/>
    <x v="0"/>
    <x v="5"/>
    <m/>
    <s v="AC GLOBAL SU VE HIZLI TÜKETİM ÜRÜNLERİ DAĞITIM PAZARLAMA SAN VE TİC.LTD.ŞTİ"/>
    <s v="EYS.02.011"/>
    <s v="EnRoute Panorama - Panel - Çoklu Proje Birlestirme Mobil Uygulama Lisansi Standart"/>
    <s v="Univera - Mars Gıda"/>
    <x v="7"/>
    <x v="0"/>
    <s v="Enroute"/>
    <n v="4306.3999999999996"/>
    <m/>
    <n v="10"/>
    <m/>
    <n v="61520"/>
    <m/>
    <n v="18456"/>
    <m/>
    <n v="43064"/>
    <m/>
    <n v="0"/>
    <n v="0"/>
    <s v="UNI240000000875"/>
    <m/>
    <m/>
    <x v="89"/>
    <x v="0"/>
    <x v="1"/>
    <x v="0"/>
    <x v="1"/>
    <x v="0"/>
    <s v="Univera Satış"/>
    <s v="Saha Satış"/>
    <s v="Yurt İçi"/>
    <s v="Türkiye"/>
  </r>
  <r>
    <s v="Q2"/>
    <x v="0"/>
    <x v="5"/>
    <m/>
    <s v="KUZEY GIDA MAD.TUR.TIC.LTD.STI."/>
    <s v="EYS.02.011"/>
    <s v="EnRoute Panorama - Panel - Çoklu Proje Birlestirme Mobil Uygulama Lisansi Standart"/>
    <s v="Univera - Sarper İçecek"/>
    <x v="13"/>
    <x v="0"/>
    <m/>
    <n v="6152"/>
    <m/>
    <n v="1"/>
    <m/>
    <n v="6152"/>
    <m/>
    <n v="0"/>
    <m/>
    <n v="6152"/>
    <m/>
    <n v="0"/>
    <n v="0"/>
    <s v="UNI240000000870"/>
    <m/>
    <m/>
    <x v="15"/>
    <x v="0"/>
    <x v="1"/>
    <x v="0"/>
    <x v="1"/>
    <x v="0"/>
    <s v="Univera Satış"/>
    <s v="Saha Satış"/>
    <s v="Yurt İçi"/>
    <s v="Türkiye"/>
  </r>
  <r>
    <s v="Q2"/>
    <x v="0"/>
    <x v="5"/>
    <m/>
    <s v="ROYAL CANIN TURKEY EVCIL HAYVAN ÜRÜNLERI TIC. LTD. STI."/>
    <s v="EYS.02.033"/>
    <s v="EnRoute Panorama - Mobil Kullanici Lisansi Standart"/>
    <s v="Univera - Royal Canin"/>
    <x v="7"/>
    <x v="0"/>
    <m/>
    <n v="6634"/>
    <m/>
    <n v="1"/>
    <m/>
    <n v="6634"/>
    <m/>
    <n v="0"/>
    <m/>
    <n v="6634"/>
    <m/>
    <n v="0"/>
    <n v="0"/>
    <s v="UNI240000000880"/>
    <m/>
    <m/>
    <x v="40"/>
    <x v="0"/>
    <x v="1"/>
    <x v="0"/>
    <x v="1"/>
    <x v="0"/>
    <s v="Univera Satış"/>
    <s v="Saha Satış"/>
    <s v="Yurt İçi"/>
    <s v="Türkiye"/>
  </r>
  <r>
    <s v="Q2"/>
    <x v="0"/>
    <x v="5"/>
    <m/>
    <s v="DILEK GIDA ÜRETIM VE PAZARLAMA TIC. A.S."/>
    <s v="EY.02.033"/>
    <s v="EnRoute Panorama - Mobil Kullanici Lisansi (Enterprise)"/>
    <s v="Univera - Kent Gıda"/>
    <x v="12"/>
    <x v="0"/>
    <m/>
    <n v="5179.2370000000001"/>
    <m/>
    <n v="130"/>
    <m/>
    <n v="961858.3"/>
    <m/>
    <n v="288557.49"/>
    <m/>
    <n v="673300.81"/>
    <m/>
    <n v="0"/>
    <n v="0"/>
    <s v="UNI240000001049"/>
    <m/>
    <m/>
    <x v="53"/>
    <x v="0"/>
    <x v="1"/>
    <x v="0"/>
    <x v="1"/>
    <x v="0"/>
    <s v="Univera Satış"/>
    <s v="Saha Satış"/>
    <s v="Yurt İçi"/>
    <s v="Türkiye"/>
  </r>
  <r>
    <s v="Q2"/>
    <x v="0"/>
    <x v="5"/>
    <m/>
    <s v="Laçin Grup Ins. Gida Tur. Oto. Nak. San. Ve Tic. Ltd. Sti."/>
    <s v="EY.02.033"/>
    <s v="EnRoute Panorama - Mobil Kullanici Lisansi (Enterprise)"/>
    <s v="Univera - Kent Gıda"/>
    <x v="12"/>
    <x v="0"/>
    <m/>
    <n v="5179.2370000000001"/>
    <m/>
    <n v="40"/>
    <m/>
    <n v="295956.40000000002"/>
    <m/>
    <n v="88786.92"/>
    <m/>
    <n v="207169.48"/>
    <m/>
    <n v="0"/>
    <n v="0"/>
    <s v="UNI240000001048"/>
    <m/>
    <m/>
    <x v="53"/>
    <x v="0"/>
    <x v="1"/>
    <x v="0"/>
    <x v="1"/>
    <x v="0"/>
    <s v="Univera Satış"/>
    <s v="Saha Satış"/>
    <s v="Yurt İçi"/>
    <s v="Türkiye"/>
  </r>
  <r>
    <s v="Q2"/>
    <x v="0"/>
    <x v="5"/>
    <m/>
    <s v="Lomisi JSC Efes Gürcistan "/>
    <s v="EY.02.033"/>
    <s v="EnRoute Panorama - Mobil Kullanici Lisansi (Enterprise)"/>
    <s v="Univera - Efes Gürcistan"/>
    <x v="4"/>
    <x v="0"/>
    <m/>
    <n v="4551.8339999999998"/>
    <m/>
    <n v="10"/>
    <m/>
    <n v="45518.34"/>
    <m/>
    <n v="0"/>
    <m/>
    <n v="45518.34"/>
    <m/>
    <n v="0"/>
    <n v="0"/>
    <s v="ENV240000000078"/>
    <m/>
    <m/>
    <x v="20"/>
    <x v="0"/>
    <x v="1"/>
    <x v="0"/>
    <x v="1"/>
    <x v="0"/>
    <s v="Univera Satış"/>
    <s v="Saha Satış"/>
    <s v="Yurt Dışı"/>
    <s v="Gürcistan"/>
  </r>
  <r>
    <s v="Q2"/>
    <x v="0"/>
    <x v="5"/>
    <m/>
    <s v="AR-SEZ MOBILYA TEKSTIL GIDA KIRTASIYE INSAAT TURIZM IHRACAT TICARET LIMITED SIRKETI"/>
    <s v="EY.02.033"/>
    <s v="EnRoute Panorama - Mobil Kullanici Lisansi (Enterprise)"/>
    <s v="Univera - Kent Gıda"/>
    <x v="12"/>
    <x v="0"/>
    <m/>
    <n v="5179.3"/>
    <m/>
    <n v="30"/>
    <m/>
    <n v="221970"/>
    <m/>
    <n v="66591"/>
    <m/>
    <n v="155379"/>
    <m/>
    <n v="0"/>
    <n v="0"/>
    <s v="UNI240000001047"/>
    <m/>
    <m/>
    <x v="90"/>
    <x v="3"/>
    <x v="1"/>
    <x v="0"/>
    <x v="1"/>
    <x v="0"/>
    <s v="Univera Satış"/>
    <s v="Saha Satış"/>
    <s v="Yurt İçi"/>
    <s v="Türkiye"/>
  </r>
  <r>
    <s v="Q2"/>
    <x v="0"/>
    <x v="5"/>
    <m/>
    <s v="HAYAT KIMYA SAN. A.S"/>
    <s v="EH.01.003"/>
    <s v="EnRoute Panorama - Kurulum ve Efitim Hizmeti"/>
    <s v="Univera - Hayat Kimya"/>
    <x v="11"/>
    <x v="0"/>
    <m/>
    <n v="3699.455882352941"/>
    <m/>
    <n v="34"/>
    <m/>
    <n v="125781.4972"/>
    <m/>
    <n v="-2.8E-3"/>
    <m/>
    <n v="125781.5"/>
    <m/>
    <n v="0"/>
    <n v="0"/>
    <s v="UNI240000000872"/>
    <m/>
    <m/>
    <x v="19"/>
    <x v="0"/>
    <x v="1"/>
    <x v="1"/>
    <x v="6"/>
    <x v="0"/>
    <s v="Univera Satış"/>
    <s v="Saha Satış"/>
    <s v="Yurt İçi"/>
    <s v="Türkiye"/>
  </r>
  <r>
    <s v="Q2"/>
    <x v="0"/>
    <x v="3"/>
    <m/>
    <s v="JTI TÜTÜN ÜRÜNLERI PAZARLAMA A.S."/>
    <s v="EH.06.001"/>
    <s v="EnRoute Panorama - Hosting Hizmeti"/>
    <s v="Univera - JTI"/>
    <x v="2"/>
    <x v="1"/>
    <m/>
    <n v="354855.24"/>
    <m/>
    <n v="4"/>
    <m/>
    <n v="1419420.9568"/>
    <m/>
    <n v="-3.2000000000000002E-3"/>
    <m/>
    <n v="1419420.96"/>
    <m/>
    <n v="0"/>
    <n v="0"/>
    <s v="UNI240000000466"/>
    <m/>
    <m/>
    <x v="18"/>
    <x v="0"/>
    <x v="0"/>
    <x v="1"/>
    <x v="3"/>
    <x v="1"/>
    <s v="Univera Satış"/>
    <s v="Saha Satış"/>
    <s v="Yurt İçi"/>
    <s v="Türkiye"/>
  </r>
  <r>
    <s v="Q2"/>
    <x v="0"/>
    <x v="5"/>
    <m/>
    <s v="SONER TOPTAN GIDA -SONER PALTAVURAN"/>
    <s v="EH.03.011"/>
    <s v="Enroute Panorama - E-Dönüsüm Modülü Kurulum Hizmeti"/>
    <s v="Univera - Tadım"/>
    <x v="6"/>
    <x v="0"/>
    <m/>
    <n v="6000"/>
    <m/>
    <n v="1"/>
    <m/>
    <n v="6000"/>
    <m/>
    <n v="0"/>
    <m/>
    <n v="6000"/>
    <m/>
    <n v="0"/>
    <n v="0"/>
    <s v="ENV240000000085"/>
    <m/>
    <m/>
    <x v="10"/>
    <x v="0"/>
    <x v="1"/>
    <x v="1"/>
    <x v="3"/>
    <x v="0"/>
    <s v="Univera Satış"/>
    <s v="Saha Satış"/>
    <s v="Yurt İçi"/>
    <s v="Türkiye"/>
  </r>
  <r>
    <s v="Q2"/>
    <x v="0"/>
    <x v="5"/>
    <m/>
    <s v="YÜCETÜRK TOPTAN GIDA PAZ. INS. TAAH. TIC. VE SAN. LTD.STI"/>
    <s v="EH.03.011"/>
    <s v="Enroute Panorama - E-Dönüsüm Modülü Kurulum Hizmeti"/>
    <s v="Univera - Tadım"/>
    <x v="6"/>
    <x v="0"/>
    <m/>
    <n v="5000"/>
    <m/>
    <n v="1"/>
    <m/>
    <n v="5000"/>
    <m/>
    <n v="0"/>
    <m/>
    <n v="5000"/>
    <m/>
    <n v="0"/>
    <n v="0"/>
    <s v="ENV240000000082"/>
    <m/>
    <m/>
    <x v="10"/>
    <x v="0"/>
    <x v="1"/>
    <x v="1"/>
    <x v="3"/>
    <x v="0"/>
    <s v="Univera Satış"/>
    <s v="Saha Satış"/>
    <s v="Yurt İçi"/>
    <s v="Türkiye"/>
  </r>
  <r>
    <s v="Q2"/>
    <x v="0"/>
    <x v="5"/>
    <m/>
    <s v="SONER TOPTAN GIDA -SONER PALTAVURAN"/>
    <s v="EYS.04.012"/>
    <s v="EnRoute Panorama - E-Dönüsüm Modül Lisansi Standart"/>
    <s v="Univera - Tadım"/>
    <x v="7"/>
    <x v="2"/>
    <m/>
    <n v="14552.3"/>
    <m/>
    <n v="1"/>
    <m/>
    <n v="20789"/>
    <m/>
    <n v="6236.7"/>
    <m/>
    <n v="14552.3"/>
    <m/>
    <n v="0"/>
    <n v="0"/>
    <s v="ENV240000000084"/>
    <m/>
    <m/>
    <x v="10"/>
    <x v="0"/>
    <x v="1"/>
    <x v="0"/>
    <x v="1"/>
    <x v="0"/>
    <s v="Univera Satış"/>
    <s v="Saha Satış"/>
    <s v="Yurt İçi"/>
    <s v="Türkiye"/>
  </r>
  <r>
    <s v="Q2"/>
    <x v="0"/>
    <x v="5"/>
    <m/>
    <s v="YÜCETÜRK TOPTAN GIDA PAZ. INS. TAAH. TIC. VE SAN. LTD.STI"/>
    <s v="EYS.04.012"/>
    <s v="EnRoute Panorama - E-Dönüsüm Modül Lisansi Standart"/>
    <s v="Univera - Tadım"/>
    <x v="7"/>
    <x v="2"/>
    <m/>
    <n v="14552.3"/>
    <m/>
    <n v="1"/>
    <m/>
    <n v="20789"/>
    <m/>
    <n v="6236.7"/>
    <m/>
    <n v="14552.3"/>
    <m/>
    <n v="0"/>
    <n v="0"/>
    <s v="ENV240000000083"/>
    <m/>
    <m/>
    <x v="10"/>
    <x v="0"/>
    <x v="1"/>
    <x v="0"/>
    <x v="1"/>
    <x v="0"/>
    <s v="Univera Satış"/>
    <s v="Saha Satış"/>
    <s v="Yurt İçi"/>
    <s v="Türkiye"/>
  </r>
  <r>
    <s v="Q2"/>
    <x v="0"/>
    <x v="5"/>
    <m/>
    <s v="POLARİS YAZILIM ÇÖZÜMLERİ VE DANIŞMANLIK HİZMETLERİ LTD.ŞTİ."/>
    <s v="EY.01.025"/>
    <s v="EnRoute Panorama - Dist. Web Connector  Web Service Lisansi (Enterprise)"/>
    <s v="Univera - Kanal"/>
    <x v="5"/>
    <x v="0"/>
    <m/>
    <n v="38099"/>
    <m/>
    <n v="1"/>
    <m/>
    <n v="38099"/>
    <m/>
    <n v="0"/>
    <m/>
    <n v="38099"/>
    <m/>
    <n v="0"/>
    <n v="0"/>
    <s v="UNI240000000876"/>
    <m/>
    <m/>
    <x v="31"/>
    <x v="0"/>
    <x v="1"/>
    <x v="0"/>
    <x v="1"/>
    <x v="0"/>
    <s v="Kanal Satış"/>
    <s v="Polaris"/>
    <s v="Yurt İçi"/>
    <s v="Türkiye"/>
  </r>
  <r>
    <s v="Q2"/>
    <x v="0"/>
    <x v="5"/>
    <m/>
    <s v="EFES KAZAKHSTAN JSC FE"/>
    <s v="EY.01.021"/>
    <s v="EnRoute Panorama - Dafitim Kanali (Bayi/Distribütör/Sube) Lisansi (Enterprise)"/>
    <s v="Univera - Efes Kazakistan"/>
    <x v="4"/>
    <x v="0"/>
    <m/>
    <n v="29060.46"/>
    <m/>
    <n v="4"/>
    <m/>
    <n v="116241.84"/>
    <m/>
    <n v="0"/>
    <m/>
    <n v="116241.84"/>
    <m/>
    <n v="0"/>
    <n v="0"/>
    <s v="ENV240000000080"/>
    <m/>
    <m/>
    <x v="20"/>
    <x v="0"/>
    <x v="1"/>
    <x v="0"/>
    <x v="1"/>
    <x v="0"/>
    <s v="Univera Satış"/>
    <s v="Saha Satış"/>
    <s v="Yurt Dışı"/>
    <s v="Kazakistan"/>
  </r>
  <r>
    <s v="Q2"/>
    <x v="0"/>
    <x v="5"/>
    <m/>
    <s v="Lomisi JSC Efes Gürcistan "/>
    <s v="EY.01.021"/>
    <s v="EnRoute Panorama - Dafitim Kanali (Bayi/Distribütör/Sube) Lisansi (Enterprise)"/>
    <s v="Univera - Efes Gürcistan"/>
    <x v="4"/>
    <x v="0"/>
    <m/>
    <n v="29261.79"/>
    <m/>
    <n v="2"/>
    <m/>
    <n v="58523.58"/>
    <m/>
    <n v="0"/>
    <m/>
    <n v="58523.58"/>
    <m/>
    <n v="0"/>
    <n v="0"/>
    <s v="ENV240000000078"/>
    <m/>
    <m/>
    <x v="20"/>
    <x v="0"/>
    <x v="1"/>
    <x v="0"/>
    <x v="1"/>
    <x v="0"/>
    <s v="Univera Satış"/>
    <s v="Saha Satış"/>
    <s v="Yurt Dışı"/>
    <s v="Gürcistan"/>
  </r>
  <r>
    <s v="Q2"/>
    <x v="0"/>
    <x v="5"/>
    <m/>
    <s v="AMDOCS YAZILIM HIZMETLERI A.S."/>
    <s v="EH.03.001"/>
    <s v="EnRoute Panorama - Çağrı Merkezi Hizmeti  (MSD)"/>
    <s v="Univera - Vodafone"/>
    <x v="11"/>
    <x v="0"/>
    <m/>
    <n v="15732"/>
    <m/>
    <n v="40"/>
    <m/>
    <n v="629280"/>
    <m/>
    <n v="0"/>
    <m/>
    <n v="629280"/>
    <m/>
    <n v="0"/>
    <n v="0"/>
    <s v="UNI240000000904"/>
    <m/>
    <m/>
    <x v="78"/>
    <x v="0"/>
    <x v="0"/>
    <x v="1"/>
    <x v="8"/>
    <x v="0"/>
    <s v="Univera Satış"/>
    <s v="Saha Satış"/>
    <s v="Yurt Dışı"/>
    <s v="KKTC"/>
  </r>
  <r>
    <s v="Q2"/>
    <x v="0"/>
    <x v="5"/>
    <m/>
    <s v="AMDOCS YAZILIM HIZMETLERI A.S."/>
    <s v="EH.03.001"/>
    <s v="EnRoute Panorama - Çağrı Merkezi Hizmeti  (MSD)"/>
    <s v="Univera - Vodafone"/>
    <x v="11"/>
    <x v="0"/>
    <m/>
    <n v="2092.35"/>
    <m/>
    <n v="165"/>
    <m/>
    <n v="345237.75"/>
    <m/>
    <n v="0"/>
    <m/>
    <n v="345237.75"/>
    <m/>
    <n v="0"/>
    <n v="0"/>
    <s v="UNI240000000904"/>
    <m/>
    <m/>
    <x v="78"/>
    <x v="0"/>
    <x v="0"/>
    <x v="1"/>
    <x v="8"/>
    <x v="0"/>
    <s v="Univera Satış"/>
    <s v="Saha Satış"/>
    <s v="Yurt Dışı"/>
    <s v="KKTC"/>
  </r>
  <r>
    <s v="Q2"/>
    <x v="0"/>
    <x v="5"/>
    <m/>
    <s v="AMDOCS YAZILIM HIZMETLERI A.S."/>
    <s v="EH.03.001"/>
    <s v="EnRoute Panorama - Çağrı Merkezi Hizmeti  (MSD)"/>
    <s v="Univera - Vodafone"/>
    <x v="11"/>
    <x v="0"/>
    <m/>
    <n v="125856"/>
    <m/>
    <n v="1"/>
    <m/>
    <n v="125856"/>
    <m/>
    <n v="0"/>
    <m/>
    <n v="125856"/>
    <m/>
    <n v="0"/>
    <n v="0"/>
    <s v="UNI240000000904"/>
    <m/>
    <m/>
    <x v="78"/>
    <x v="0"/>
    <x v="0"/>
    <x v="1"/>
    <x v="8"/>
    <x v="0"/>
    <s v="Univera Satış"/>
    <s v="Saha Satış"/>
    <s v="Yurt Dışı"/>
    <s v="KKTC"/>
  </r>
  <r>
    <s v="Q2"/>
    <x v="0"/>
    <x v="5"/>
    <m/>
    <s v="EFES VITANTA MOLDOVA BREWERY S.A"/>
    <s v="EH.03.001"/>
    <s v="EnRoute Panorama - Çafri Merkezi Hizmeti  (MSD)"/>
    <s v="Univera - Efes Moldova"/>
    <x v="2"/>
    <x v="0"/>
    <m/>
    <n v="30268.83"/>
    <m/>
    <n v="1"/>
    <m/>
    <n v="30268.828000000001"/>
    <m/>
    <n v="-2E-3"/>
    <m/>
    <n v="30268.83"/>
    <m/>
    <n v="0"/>
    <n v="0"/>
    <s v="ENV240000000086"/>
    <m/>
    <m/>
    <x v="20"/>
    <x v="0"/>
    <x v="0"/>
    <x v="1"/>
    <x v="8"/>
    <x v="0"/>
    <s v="Univera Satış"/>
    <s v="Saha Satış"/>
    <s v="Yurt Dışı"/>
    <s v="Moldova"/>
  </r>
  <r>
    <s v="Q2"/>
    <x v="0"/>
    <x v="5"/>
    <m/>
    <s v="ÖZPA GIDA DAG. PAZ  VE HAYVANCILIKTIC.LTD.STI"/>
    <s v="EH.03.001"/>
    <s v="EnRoute Panorama - Çafri Merkezi Hizmeti  (MSD)"/>
    <s v="Univera - Sütaş"/>
    <x v="11"/>
    <x v="0"/>
    <m/>
    <n v="11531.7"/>
    <m/>
    <n v="1"/>
    <m/>
    <n v="11531.7"/>
    <m/>
    <n v="0"/>
    <m/>
    <n v="11531.7"/>
    <m/>
    <n v="0"/>
    <n v="0"/>
    <s v="UNI240000000887"/>
    <m/>
    <m/>
    <x v="75"/>
    <x v="0"/>
    <x v="0"/>
    <x v="1"/>
    <x v="8"/>
    <x v="0"/>
    <s v="Univera Satış"/>
    <s v="Saha Satış"/>
    <s v="Yurt İçi"/>
    <s v="Türkiye"/>
  </r>
  <r>
    <s v="Q2"/>
    <x v="0"/>
    <x v="5"/>
    <m/>
    <s v="ERUSLU SAGLIK ÜRÜNLERI SAN. VE TIC. A.S."/>
    <s v="EYS.04.001"/>
    <s v="EnRoute Panorama -  Modül Lisanslari Kiralama Hizmeti Standart"/>
    <s v="Univera - Eruslu Sağlık"/>
    <x v="13"/>
    <x v="0"/>
    <m/>
    <n v="326668.52"/>
    <m/>
    <n v="1"/>
    <m/>
    <n v="326668.52"/>
    <m/>
    <n v="0"/>
    <m/>
    <n v="326668.52"/>
    <m/>
    <n v="0"/>
    <n v="0"/>
    <s v="UNI240000000987"/>
    <m/>
    <m/>
    <x v="70"/>
    <x v="0"/>
    <x v="0"/>
    <x v="0"/>
    <x v="0"/>
    <x v="0"/>
    <s v="Univera Satış"/>
    <s v="Saha Satış"/>
    <s v="Yurt İçi"/>
    <s v="Türkiye"/>
  </r>
  <r>
    <s v="Q2"/>
    <x v="0"/>
    <x v="5"/>
    <m/>
    <s v="LOGO Yazılım SAN. VE TİC. A.Ş."/>
    <s v="EY.04.014"/>
    <s v="Enroute - E-Dönüşüm Yazılım Komisyonu"/>
    <s v="Univera - JTI"/>
    <x v="6"/>
    <x v="2"/>
    <s v="E-Dönüşüm"/>
    <n v="714611"/>
    <m/>
    <n v="1"/>
    <m/>
    <n v="714611"/>
    <m/>
    <n v="0"/>
    <m/>
    <n v="714611"/>
    <m/>
    <n v="0"/>
    <n v="0"/>
    <s v="UNI240000001061"/>
    <m/>
    <m/>
    <x v="73"/>
    <x v="0"/>
    <x v="1"/>
    <x v="3"/>
    <x v="10"/>
    <x v="0"/>
    <s v="Univera Satış"/>
    <s v="Saha Satış"/>
    <s v="Yurt İçi"/>
    <s v="Türkiye"/>
  </r>
  <r>
    <s v="Q2"/>
    <x v="0"/>
    <x v="5"/>
    <m/>
    <s v="EDM BİLİŞİM SİSTEMLERİ VE DANIŞMANLIK HizmetLERİ A.Ş."/>
    <s v="EY.04.014"/>
    <s v="EnRoute - E-Dönüşüm Lisans Komisyonu"/>
    <s v="Univera - Kanal"/>
    <x v="6"/>
    <x v="2"/>
    <s v="E-Dönüşüm"/>
    <n v="21829.5"/>
    <m/>
    <n v="1"/>
    <m/>
    <n v="21829.5"/>
    <m/>
    <n v="0"/>
    <m/>
    <n v="21829.5"/>
    <m/>
    <n v="0"/>
    <n v="0"/>
    <s v="UNI240000000874"/>
    <m/>
    <m/>
    <x v="46"/>
    <x v="0"/>
    <x v="1"/>
    <x v="3"/>
    <x v="10"/>
    <x v="0"/>
    <s v="Kanal Satış"/>
    <s v="EDM Bilişim"/>
    <s v="Yurt İçi"/>
    <s v="Türkiye"/>
  </r>
  <r>
    <s v="Q2"/>
    <x v="0"/>
    <x v="5"/>
    <m/>
    <s v="EDM BİLİŞİM SİSTEMLERİ VE DANIŞMANLIK HizmetLERİ A.Ş."/>
    <s v="EY.04.014"/>
    <s v="EnRoute - E-Dönüşüm Lisans Komisyonu"/>
    <s v="Univera - Kanal"/>
    <x v="6"/>
    <x v="2"/>
    <s v="E-Dönüşüm"/>
    <n v="35977"/>
    <m/>
    <n v="1"/>
    <m/>
    <n v="35977"/>
    <m/>
    <n v="0"/>
    <m/>
    <n v="35977"/>
    <m/>
    <n v="0"/>
    <n v="0"/>
    <s v="UNI240000000981"/>
    <m/>
    <m/>
    <x v="46"/>
    <x v="0"/>
    <x v="1"/>
    <x v="3"/>
    <x v="10"/>
    <x v="0"/>
    <s v="Kanal Satış"/>
    <s v="EDM Bilişim"/>
    <s v="Yurt İçi"/>
    <s v="Türkiye"/>
  </r>
  <r>
    <s v="Q2"/>
    <x v="0"/>
    <x v="3"/>
    <m/>
    <s v="ALDEMIR BILISIM HIZ. VE DANISMANLIK - ARZU ALDEMIR"/>
    <s v="WPY.01.003"/>
    <s v="WEBPLUS EK KULLANICI LISANSI +1"/>
    <s v="Univera - Kanal"/>
    <x v="5"/>
    <x v="0"/>
    <s v="Webplus"/>
    <n v="2948"/>
    <m/>
    <n v="1"/>
    <m/>
    <n v="3685"/>
    <m/>
    <n v="737"/>
    <m/>
    <n v="2948"/>
    <m/>
    <n v="0"/>
    <n v="0"/>
    <s v="UNI240000000508"/>
    <m/>
    <m/>
    <x v="17"/>
    <x v="0"/>
    <x v="1"/>
    <x v="0"/>
    <x v="1"/>
    <x v="0"/>
    <s v="Kanal Satış"/>
    <s v="Aldemir"/>
    <s v="Yurt İçi"/>
    <s v="Türkiye"/>
  </r>
  <r>
    <s v="Q3"/>
    <x v="0"/>
    <x v="6"/>
    <m/>
    <s v="HAYAT KIMYA SAN. A.S"/>
    <s v="EH.02.013"/>
    <s v="ENROUTE PANORAMA BUSINESS ANALYTICS (QSENSE) SITE LISANSI BAKIMI"/>
    <s v="Univera - Hayat Kimya"/>
    <x v="11"/>
    <x v="0"/>
    <m/>
    <n v="93217.64"/>
    <m/>
    <n v="1"/>
    <m/>
    <n v="93217.644702000005"/>
    <m/>
    <n v="4.7019999999999996E-3"/>
    <m/>
    <n v="93217.64"/>
    <m/>
    <n v="0"/>
    <n v="0"/>
    <s v="UNI240000001086"/>
    <m/>
    <m/>
    <x v="19"/>
    <x v="0"/>
    <x v="0"/>
    <x v="0"/>
    <x v="1"/>
    <x v="0"/>
    <s v="Univera Satış"/>
    <s v="Saha Satış"/>
    <s v="Yurt İçi"/>
    <s v="Türkiye"/>
  </r>
  <r>
    <s v="Q2"/>
    <x v="0"/>
    <x v="5"/>
    <m/>
    <s v="GAMSAN GIDA IMALAT SANAYI VE DIS TICARET LIMITED SIRKETI"/>
    <s v="EH.01.001"/>
    <s v="EnRoute Panorama - Proje Yönetim Hizmeti"/>
    <s v="Univera - Henkel"/>
    <x v="7"/>
    <x v="0"/>
    <m/>
    <n v="8171.39"/>
    <m/>
    <n v="2"/>
    <m/>
    <n v="23018"/>
    <m/>
    <n v="6675.22"/>
    <m/>
    <n v="16342.78"/>
    <m/>
    <n v="0"/>
    <n v="0"/>
    <s v="UNI240000001069"/>
    <m/>
    <m/>
    <x v="25"/>
    <x v="1"/>
    <x v="1"/>
    <x v="1"/>
    <x v="7"/>
    <x v="0"/>
    <s v="Univera Satış"/>
    <s v="Saha Satış"/>
    <s v="Yurt İçi"/>
    <s v="Türkiye"/>
  </r>
  <r>
    <s v="Q2"/>
    <x v="0"/>
    <x v="3"/>
    <m/>
    <s v="AGAÇLI OTOMOTIV GIDA TIC. VE SAN. A.S."/>
    <s v="EH.06.001"/>
    <s v="EnRoute Panorama - Hosting Hizmeti"/>
    <s v="Univera - JTI"/>
    <x v="2"/>
    <x v="1"/>
    <m/>
    <n v="763.59550000000002"/>
    <m/>
    <n v="60"/>
    <m/>
    <n v="45815.725680000003"/>
    <m/>
    <n v="-4.3200000000000001E-3"/>
    <m/>
    <n v="45815.73"/>
    <m/>
    <n v="0"/>
    <n v="0"/>
    <s v="UNI240000000512"/>
    <m/>
    <m/>
    <x v="18"/>
    <x v="0"/>
    <x v="0"/>
    <x v="1"/>
    <x v="3"/>
    <x v="1"/>
    <s v="Univera Satış"/>
    <s v="Saha Satış"/>
    <s v="Yurt İçi"/>
    <s v="Türkiye"/>
  </r>
  <r>
    <s v="Q2"/>
    <x v="0"/>
    <x v="3"/>
    <m/>
    <s v="ALTUN TEMIZLIK TÜTÜN ÜRÜNLERI PAZARLAMA A .S"/>
    <s v="EH.06.001"/>
    <s v="EnRoute Panorama - Hosting Hizmeti"/>
    <s v="Univera - JTI"/>
    <x v="2"/>
    <x v="1"/>
    <m/>
    <n v="763.59500000000003"/>
    <m/>
    <n v="4"/>
    <m/>
    <n v="3054.3817119999999"/>
    <m/>
    <n v="1.712E-3"/>
    <m/>
    <n v="3054.38"/>
    <m/>
    <n v="0"/>
    <n v="0"/>
    <s v="UNI240000000513"/>
    <m/>
    <m/>
    <x v="18"/>
    <x v="0"/>
    <x v="0"/>
    <x v="1"/>
    <x v="3"/>
    <x v="1"/>
    <s v="Univera Satış"/>
    <s v="Saha Satış"/>
    <s v="Yurt İçi"/>
    <s v="Türkiye"/>
  </r>
  <r>
    <s v="Q2"/>
    <x v="0"/>
    <x v="3"/>
    <m/>
    <s v="ARME DAGITIM PAZARLAMA SANAYI VE TIC. A.S."/>
    <s v="EH.06.001"/>
    <s v="EnRoute Panorama - Hosting Hizmeti"/>
    <s v="Univera - JTI"/>
    <x v="2"/>
    <x v="1"/>
    <m/>
    <n v="763.59500000000003"/>
    <m/>
    <n v="4"/>
    <m/>
    <n v="3054.3817119999999"/>
    <m/>
    <n v="1.712E-3"/>
    <m/>
    <n v="3054.38"/>
    <m/>
    <n v="0"/>
    <n v="0"/>
    <s v="UNI240000000514"/>
    <m/>
    <m/>
    <x v="18"/>
    <x v="0"/>
    <x v="0"/>
    <x v="1"/>
    <x v="3"/>
    <x v="1"/>
    <s v="Univera Satış"/>
    <s v="Saha Satış"/>
    <s v="Yurt İçi"/>
    <s v="Türkiye"/>
  </r>
  <r>
    <s v="Q2"/>
    <x v="0"/>
    <x v="3"/>
    <m/>
    <s v="AYDIN ÜNLÜER TUR.GIDA TIC. VE SAN. A.S."/>
    <s v="EH.06.001"/>
    <s v="EnRoute Panorama - Hosting Hizmeti"/>
    <s v="Univera - JTI"/>
    <x v="2"/>
    <x v="1"/>
    <m/>
    <n v="763.5958333333333"/>
    <m/>
    <n v="12"/>
    <m/>
    <n v="9163.1451359999992"/>
    <m/>
    <n v="-4.8640000000000003E-3"/>
    <m/>
    <n v="9163.15"/>
    <m/>
    <n v="0"/>
    <n v="0"/>
    <s v="UNI240000000515"/>
    <m/>
    <m/>
    <x v="18"/>
    <x v="0"/>
    <x v="0"/>
    <x v="1"/>
    <x v="3"/>
    <x v="1"/>
    <s v="Univera Satış"/>
    <s v="Saha Satış"/>
    <s v="Yurt İçi"/>
    <s v="Türkiye"/>
  </r>
  <r>
    <s v="Q2"/>
    <x v="0"/>
    <x v="3"/>
    <m/>
    <s v="BAMS GIDA ITRIYAT VE TEKSTIL TIC. VE SAN. LTD. STI."/>
    <s v="EH.06.001"/>
    <s v="EnRoute Panorama - Hosting Hizmeti"/>
    <s v="Univera - JTI"/>
    <x v="2"/>
    <x v="1"/>
    <m/>
    <n v="763.59500000000003"/>
    <m/>
    <n v="8"/>
    <m/>
    <n v="6108.7634239999998"/>
    <m/>
    <n v="3.424E-3"/>
    <m/>
    <n v="6108.76"/>
    <m/>
    <n v="0"/>
    <n v="0"/>
    <s v="UNI240000000516"/>
    <m/>
    <m/>
    <x v="18"/>
    <x v="0"/>
    <x v="0"/>
    <x v="1"/>
    <x v="3"/>
    <x v="1"/>
    <s v="Univera Satış"/>
    <s v="Saha Satış"/>
    <s v="Yurt İçi"/>
    <s v="Türkiye"/>
  </r>
  <r>
    <s v="Q2"/>
    <x v="0"/>
    <x v="3"/>
    <m/>
    <s v="BAYRAKTAR SATIS VE DAGITIM ANONIM SIRKETI"/>
    <s v="EH.06.001"/>
    <s v="EnRoute Panorama - Hosting Hizmeti"/>
    <s v="Univera - JTI"/>
    <x v="2"/>
    <x v="1"/>
    <m/>
    <n v="763.59500000000003"/>
    <m/>
    <n v="8"/>
    <m/>
    <n v="6108.7634239999998"/>
    <m/>
    <n v="3.424E-3"/>
    <m/>
    <n v="6108.76"/>
    <m/>
    <n v="0"/>
    <n v="0"/>
    <s v="UNI240000000517"/>
    <m/>
    <m/>
    <x v="18"/>
    <x v="0"/>
    <x v="0"/>
    <x v="1"/>
    <x v="3"/>
    <x v="1"/>
    <s v="Univera Satış"/>
    <s v="Saha Satış"/>
    <s v="Yurt İçi"/>
    <s v="Türkiye"/>
  </r>
  <r>
    <s v="Q2"/>
    <x v="0"/>
    <x v="3"/>
    <m/>
    <s v="BESLER GIDA PAZ. SAN. VE TIC. A.S."/>
    <s v="EH.06.001"/>
    <s v="EnRoute Panorama - Hosting Hizmeti"/>
    <s v="Univera - JTI"/>
    <x v="2"/>
    <x v="1"/>
    <m/>
    <n v="763.59500000000003"/>
    <m/>
    <n v="4"/>
    <m/>
    <n v="3054.3817119999999"/>
    <m/>
    <n v="1.712E-3"/>
    <m/>
    <n v="3054.38"/>
    <m/>
    <n v="0"/>
    <n v="0"/>
    <s v="UNI240000000518"/>
    <m/>
    <m/>
    <x v="18"/>
    <x v="0"/>
    <x v="0"/>
    <x v="1"/>
    <x v="3"/>
    <x v="1"/>
    <s v="Univera Satış"/>
    <s v="Saha Satış"/>
    <s v="Yurt İçi"/>
    <s v="Türkiye"/>
  </r>
  <r>
    <s v="Q2"/>
    <x v="0"/>
    <x v="3"/>
    <m/>
    <s v="BUGRA MÜH. VE INS. MALZ. IML. ITH. IHR. TIC. SAN. LTD. STI."/>
    <s v="EH.06.001"/>
    <s v="EnRoute Panorama - Hosting Hizmeti"/>
    <s v="Univera - JTI"/>
    <x v="2"/>
    <x v="1"/>
    <m/>
    <n v="763.59500000000003"/>
    <m/>
    <n v="4"/>
    <m/>
    <n v="3054.3817119999999"/>
    <m/>
    <n v="1.712E-3"/>
    <m/>
    <n v="3054.38"/>
    <m/>
    <n v="0"/>
    <n v="0"/>
    <s v="UNI240000000519"/>
    <m/>
    <m/>
    <x v="18"/>
    <x v="0"/>
    <x v="0"/>
    <x v="1"/>
    <x v="3"/>
    <x v="1"/>
    <s v="Univera Satış"/>
    <s v="Saha Satış"/>
    <s v="Yurt İçi"/>
    <s v="Türkiye"/>
  </r>
  <r>
    <s v="Q2"/>
    <x v="0"/>
    <x v="3"/>
    <m/>
    <s v="BURAY TÜTÜN MAMUL. MESR. PAZ. VE DAG. TIC. LTD. STI."/>
    <s v="EH.06.001"/>
    <s v="EnRoute Panorama - Hosting Hizmeti"/>
    <s v="Univera - JTI"/>
    <x v="2"/>
    <x v="1"/>
    <m/>
    <n v="763.59500000000003"/>
    <m/>
    <n v="4"/>
    <m/>
    <n v="3054.3817119999999"/>
    <m/>
    <n v="1.712E-3"/>
    <m/>
    <n v="3054.38"/>
    <m/>
    <n v="0"/>
    <n v="0"/>
    <s v="UNI240000000520"/>
    <m/>
    <m/>
    <x v="18"/>
    <x v="0"/>
    <x v="0"/>
    <x v="1"/>
    <x v="3"/>
    <x v="1"/>
    <s v="Univera Satış"/>
    <s v="Saha Satış"/>
    <s v="Yurt İçi"/>
    <s v="Türkiye"/>
  </r>
  <r>
    <s v="Q2"/>
    <x v="0"/>
    <x v="3"/>
    <m/>
    <s v="CAN TÜTÜN MAMULLERI INSAAT VE SANAYI TICARET A.S."/>
    <s v="EH.06.001"/>
    <s v="EnRoute Panorama - Hosting Hizmeti"/>
    <s v="Univera - JTI"/>
    <x v="2"/>
    <x v="1"/>
    <m/>
    <n v="763.59500000000003"/>
    <m/>
    <n v="4"/>
    <m/>
    <n v="3054.3817119999999"/>
    <m/>
    <n v="1.712E-3"/>
    <m/>
    <n v="3054.38"/>
    <m/>
    <n v="0"/>
    <n v="0"/>
    <s v="UNI240000000522"/>
    <m/>
    <m/>
    <x v="18"/>
    <x v="0"/>
    <x v="0"/>
    <x v="1"/>
    <x v="3"/>
    <x v="1"/>
    <s v="Univera Satış"/>
    <s v="Saha Satış"/>
    <s v="Yurt İçi"/>
    <s v="Türkiye"/>
  </r>
  <r>
    <s v="Q2"/>
    <x v="0"/>
    <x v="3"/>
    <m/>
    <s v="ÇELIKKOL TURIZM GIDA MAD.SAN VE TIC. LTD. STI."/>
    <s v="EH.06.001"/>
    <s v="EnRoute Panorama - Hosting Hizmeti"/>
    <s v="Univera - JTI"/>
    <x v="2"/>
    <x v="1"/>
    <m/>
    <n v="763.59500000000003"/>
    <m/>
    <n v="4"/>
    <m/>
    <n v="3054.3817119999999"/>
    <m/>
    <n v="1.712E-3"/>
    <m/>
    <n v="3054.38"/>
    <m/>
    <n v="0"/>
    <n v="0"/>
    <s v="UNI240000000521"/>
    <m/>
    <m/>
    <x v="18"/>
    <x v="0"/>
    <x v="0"/>
    <x v="1"/>
    <x v="3"/>
    <x v="1"/>
    <s v="Univera Satış"/>
    <s v="Saha Satış"/>
    <s v="Yurt İçi"/>
    <s v="Türkiye"/>
  </r>
  <r>
    <s v="Q2"/>
    <x v="0"/>
    <x v="3"/>
    <m/>
    <s v="DOYURAN GIDA A.S."/>
    <s v="EH.06.001"/>
    <s v="EnRoute Panorama - Hosting Hizmeti"/>
    <s v="Univera - JTI"/>
    <x v="2"/>
    <x v="1"/>
    <m/>
    <n v="763.59500000000003"/>
    <m/>
    <n v="4"/>
    <m/>
    <n v="3054.3817119999999"/>
    <m/>
    <n v="1.712E-3"/>
    <m/>
    <n v="3054.38"/>
    <m/>
    <n v="0"/>
    <n v="0"/>
    <s v="UNI240000000523"/>
    <m/>
    <m/>
    <x v="18"/>
    <x v="0"/>
    <x v="0"/>
    <x v="1"/>
    <x v="3"/>
    <x v="1"/>
    <s v="Univera Satış"/>
    <s v="Saha Satış"/>
    <s v="Yurt İçi"/>
    <s v="Türkiye"/>
  </r>
  <r>
    <s v="Q2"/>
    <x v="0"/>
    <x v="3"/>
    <m/>
    <s v="DÜNYA MESRUBAT GIDA INS.TURIZM PAZ. SAN. VE TIC. LTD. STI."/>
    <s v="EH.06.001"/>
    <s v="EnRoute Panorama - Hosting Hizmeti"/>
    <s v="Univera - JTI"/>
    <x v="2"/>
    <x v="1"/>
    <m/>
    <n v="763.59550000000002"/>
    <m/>
    <n v="20"/>
    <m/>
    <n v="15271.90856"/>
    <m/>
    <n v="-1.4400000000000001E-3"/>
    <m/>
    <n v="15271.91"/>
    <m/>
    <n v="0"/>
    <n v="0"/>
    <s v="UNI240000000524"/>
    <m/>
    <m/>
    <x v="18"/>
    <x v="0"/>
    <x v="0"/>
    <x v="1"/>
    <x v="3"/>
    <x v="1"/>
    <s v="Univera Satış"/>
    <s v="Saha Satış"/>
    <s v="Yurt İçi"/>
    <s v="Türkiye"/>
  </r>
  <r>
    <s v="Q2"/>
    <x v="0"/>
    <x v="3"/>
    <m/>
    <s v="FLAS TURIZM INSAAT TAAHHÜT TIC. LTD. STI."/>
    <s v="EH.06.001"/>
    <s v="EnRoute Panorama - Hosting Hizmeti"/>
    <s v="Univera - JTI"/>
    <x v="2"/>
    <x v="1"/>
    <m/>
    <n v="763.59500000000003"/>
    <m/>
    <n v="4"/>
    <m/>
    <n v="3054.3817119999999"/>
    <m/>
    <n v="1.712E-3"/>
    <m/>
    <n v="3054.38"/>
    <m/>
    <n v="0"/>
    <n v="0"/>
    <s v="UNI240000000525"/>
    <m/>
    <m/>
    <x v="18"/>
    <x v="0"/>
    <x v="0"/>
    <x v="1"/>
    <x v="3"/>
    <x v="1"/>
    <s v="Univera Satış"/>
    <s v="Saha Satış"/>
    <s v="Yurt İçi"/>
    <s v="Türkiye"/>
  </r>
  <r>
    <s v="Q2"/>
    <x v="0"/>
    <x v="3"/>
    <m/>
    <s v="FLAS TURIZM INSAAT TAAHHÜT TIC. LTD. STI."/>
    <s v="EH.06.001"/>
    <s v="EnRoute Panorama - Hosting Hizmeti"/>
    <s v="Univera - JTI"/>
    <x v="2"/>
    <x v="1"/>
    <m/>
    <n v="763.59500000000003"/>
    <m/>
    <n v="4"/>
    <m/>
    <n v="3054.3817119999999"/>
    <m/>
    <n v="1.712E-3"/>
    <m/>
    <n v="3054.38"/>
    <m/>
    <n v="0"/>
    <n v="0"/>
    <s v="UNI240000000526"/>
    <m/>
    <m/>
    <x v="18"/>
    <x v="0"/>
    <x v="0"/>
    <x v="1"/>
    <x v="3"/>
    <x v="1"/>
    <s v="Univera Satış"/>
    <s v="Saha Satış"/>
    <s v="Yurt İçi"/>
    <s v="Türkiye"/>
  </r>
  <r>
    <s v="Q2"/>
    <x v="0"/>
    <x v="3"/>
    <m/>
    <s v="KALPAKÇIOGLU GIDA SAN. VE TIC. LTD. STI."/>
    <s v="EH.06.001"/>
    <s v="EnRoute Panorama - Hosting Hizmeti"/>
    <s v="Univera - JTI"/>
    <x v="2"/>
    <x v="1"/>
    <m/>
    <n v="763.59500000000003"/>
    <m/>
    <n v="8"/>
    <m/>
    <n v="6108.7634239999998"/>
    <m/>
    <n v="3.424E-3"/>
    <m/>
    <n v="6108.76"/>
    <m/>
    <n v="0"/>
    <n v="0"/>
    <s v="UNI240000000527"/>
    <m/>
    <m/>
    <x v="18"/>
    <x v="0"/>
    <x v="0"/>
    <x v="1"/>
    <x v="3"/>
    <x v="1"/>
    <s v="Univera Satış"/>
    <s v="Saha Satış"/>
    <s v="Yurt İçi"/>
    <s v="Türkiye"/>
  </r>
  <r>
    <s v="Q2"/>
    <x v="0"/>
    <x v="3"/>
    <m/>
    <s v="KILKISLI MES. TEK. MAM. GIDA MAD. SAN. TIC. LTD. STI."/>
    <s v="EH.06.001"/>
    <s v="EnRoute Panorama - Hosting Hizmeti"/>
    <s v="Univera - JTI"/>
    <x v="2"/>
    <x v="1"/>
    <m/>
    <n v="763.59500000000003"/>
    <m/>
    <n v="4"/>
    <m/>
    <n v="3054.3817119999999"/>
    <m/>
    <n v="1.712E-3"/>
    <m/>
    <n v="3054.38"/>
    <m/>
    <n v="0"/>
    <n v="0"/>
    <s v="UNI240000000528"/>
    <m/>
    <m/>
    <x v="18"/>
    <x v="0"/>
    <x v="0"/>
    <x v="1"/>
    <x v="3"/>
    <x v="1"/>
    <s v="Univera Satış"/>
    <s v="Saha Satış"/>
    <s v="Yurt İçi"/>
    <s v="Türkiye"/>
  </r>
  <r>
    <s v="Q2"/>
    <x v="0"/>
    <x v="3"/>
    <m/>
    <s v="KOPUZ GIDA TIC. A.S."/>
    <s v="EH.06.001"/>
    <s v="EnRoute Panorama - Hosting Hizmeti"/>
    <s v="Univera - JTI"/>
    <x v="2"/>
    <x v="1"/>
    <m/>
    <n v="763.59545454545446"/>
    <m/>
    <n v="44"/>
    <m/>
    <n v="33598.198832000002"/>
    <m/>
    <n v="-1.168E-3"/>
    <m/>
    <n v="33598.199999999997"/>
    <m/>
    <n v="0"/>
    <n v="0"/>
    <s v="UNI240000000529"/>
    <m/>
    <m/>
    <x v="18"/>
    <x v="0"/>
    <x v="0"/>
    <x v="1"/>
    <x v="3"/>
    <x v="1"/>
    <s v="Univera Satış"/>
    <s v="Saha Satış"/>
    <s v="Yurt İçi"/>
    <s v="Türkiye"/>
  </r>
  <r>
    <s v="Q2"/>
    <x v="0"/>
    <x v="3"/>
    <m/>
    <s v="ONGUN EMGIN GIDA DAG. PAZ. TUR.SAN. TIC. LTD. STI."/>
    <s v="EH.06.001"/>
    <s v="EnRoute Panorama - Hosting Hizmeti"/>
    <s v="Univera - JTI"/>
    <x v="2"/>
    <x v="1"/>
    <m/>
    <n v="763.59500000000003"/>
    <m/>
    <n v="4"/>
    <m/>
    <n v="3054.3817119999999"/>
    <m/>
    <n v="1.712E-3"/>
    <m/>
    <n v="3054.38"/>
    <m/>
    <n v="0"/>
    <n v="0"/>
    <s v="UNI240000000545"/>
    <m/>
    <m/>
    <x v="18"/>
    <x v="0"/>
    <x v="0"/>
    <x v="1"/>
    <x v="3"/>
    <x v="1"/>
    <s v="Univera Satış"/>
    <s v="Saha Satış"/>
    <s v="Yurt İçi"/>
    <s v="Türkiye"/>
  </r>
  <r>
    <s v="Q2"/>
    <x v="0"/>
    <x v="3"/>
    <m/>
    <s v="ONGUN EMGIN GIDA DAG. PAZ. TUR.SAN. TIC. LTD. STI."/>
    <s v="EH.06.001"/>
    <s v="EnRoute Panorama - Hosting Hizmeti"/>
    <s v="Univera - JTI"/>
    <x v="2"/>
    <x v="1"/>
    <m/>
    <n v="763.59500000000003"/>
    <m/>
    <n v="4"/>
    <m/>
    <n v="3054.3817119999999"/>
    <m/>
    <n v="1.712E-3"/>
    <m/>
    <n v="3054.38"/>
    <m/>
    <n v="0"/>
    <n v="0"/>
    <s v="UNI240000000546"/>
    <m/>
    <m/>
    <x v="18"/>
    <x v="0"/>
    <x v="0"/>
    <x v="1"/>
    <x v="3"/>
    <x v="1"/>
    <s v="Univera Satış"/>
    <s v="Saha Satış"/>
    <s v="Yurt İçi"/>
    <s v="Türkiye"/>
  </r>
  <r>
    <s v="Q2"/>
    <x v="0"/>
    <x v="3"/>
    <m/>
    <s v="ONGUN EMGIN GIDA DAG. PAZ. TUR.SAN. TIC. LTD. STI."/>
    <s v="EH.06.001"/>
    <s v="EnRoute Panorama - Hosting Hizmeti"/>
    <s v="Univera - JTI"/>
    <x v="2"/>
    <x v="1"/>
    <m/>
    <n v="763.59500000000003"/>
    <m/>
    <n v="4"/>
    <m/>
    <n v="3054.3817119999999"/>
    <m/>
    <n v="1.712E-3"/>
    <m/>
    <n v="3054.38"/>
    <m/>
    <n v="0"/>
    <n v="0"/>
    <s v="UNI240000000547"/>
    <m/>
    <m/>
    <x v="18"/>
    <x v="0"/>
    <x v="0"/>
    <x v="1"/>
    <x v="3"/>
    <x v="1"/>
    <s v="Univera Satış"/>
    <s v="Saha Satış"/>
    <s v="Yurt İçi"/>
    <s v="Türkiye"/>
  </r>
  <r>
    <s v="Q2"/>
    <x v="0"/>
    <x v="3"/>
    <m/>
    <s v="ONGUN EMGIN GIDA DAG. PAZ. TUR.SAN. TIC. LTD. STI."/>
    <s v="EH.06.001"/>
    <s v="EnRoute Panorama - Hosting Hizmeti"/>
    <s v="Univera - JTI"/>
    <x v="2"/>
    <x v="1"/>
    <m/>
    <n v="763.59500000000003"/>
    <m/>
    <n v="4"/>
    <m/>
    <n v="3054.3817119999999"/>
    <m/>
    <n v="1.712E-3"/>
    <m/>
    <n v="3054.38"/>
    <m/>
    <n v="0"/>
    <n v="0"/>
    <s v="UNI240000000548"/>
    <m/>
    <m/>
    <x v="18"/>
    <x v="0"/>
    <x v="0"/>
    <x v="1"/>
    <x v="3"/>
    <x v="1"/>
    <s v="Univera Satış"/>
    <s v="Saha Satış"/>
    <s v="Yurt İçi"/>
    <s v="Türkiye"/>
  </r>
  <r>
    <s v="Q2"/>
    <x v="0"/>
    <x v="3"/>
    <m/>
    <s v="ONGUN EMGIN GIDA DAG. PAZ. TUR.SAN. TIC. LTD. STI."/>
    <s v="EH.06.001"/>
    <s v="EnRoute Panorama - Hosting Hizmeti"/>
    <s v="Univera - JTI"/>
    <x v="2"/>
    <x v="1"/>
    <m/>
    <n v="763.59500000000003"/>
    <m/>
    <n v="4"/>
    <m/>
    <n v="3054.3817119999999"/>
    <m/>
    <n v="1.712E-3"/>
    <m/>
    <n v="3054.38"/>
    <m/>
    <n v="0"/>
    <n v="0"/>
    <s v="UNI240000000549"/>
    <m/>
    <m/>
    <x v="18"/>
    <x v="0"/>
    <x v="0"/>
    <x v="1"/>
    <x v="3"/>
    <x v="1"/>
    <s v="Univera Satış"/>
    <s v="Saha Satış"/>
    <s v="Yurt İçi"/>
    <s v="Türkiye"/>
  </r>
  <r>
    <s v="Q2"/>
    <x v="0"/>
    <x v="3"/>
    <m/>
    <s v="ONGUN EMGIN GIDA DAG. PAZ. TUR.SAN. TIC. LTD. STI."/>
    <s v="EH.06.001"/>
    <s v="EnRoute Panorama - Hosting Hizmeti"/>
    <s v="Univera - JTI"/>
    <x v="2"/>
    <x v="1"/>
    <m/>
    <n v="763.59500000000003"/>
    <m/>
    <n v="4"/>
    <m/>
    <n v="3054.3817119999999"/>
    <m/>
    <n v="1.712E-3"/>
    <m/>
    <n v="3054.38"/>
    <m/>
    <n v="0"/>
    <n v="0"/>
    <s v="UNI240000000550"/>
    <m/>
    <m/>
    <x v="18"/>
    <x v="0"/>
    <x v="0"/>
    <x v="1"/>
    <x v="3"/>
    <x v="1"/>
    <s v="Univera Satış"/>
    <s v="Saha Satış"/>
    <s v="Yurt İçi"/>
    <s v="Türkiye"/>
  </r>
  <r>
    <s v="Q2"/>
    <x v="0"/>
    <x v="3"/>
    <m/>
    <s v="ONGUN EMGIN GIDA DAG. PAZ. TUR.SAN. TIC. LTD. STI."/>
    <s v="EH.06.001"/>
    <s v="EnRoute Panorama - Hosting Hizmeti"/>
    <s v="Univera - JTI"/>
    <x v="2"/>
    <x v="1"/>
    <m/>
    <n v="763.59500000000003"/>
    <m/>
    <n v="4"/>
    <m/>
    <n v="3054.3817119999999"/>
    <m/>
    <n v="1.712E-3"/>
    <m/>
    <n v="3054.38"/>
    <m/>
    <n v="0"/>
    <n v="0"/>
    <s v="UNI240000000551"/>
    <m/>
    <m/>
    <x v="18"/>
    <x v="0"/>
    <x v="0"/>
    <x v="1"/>
    <x v="3"/>
    <x v="1"/>
    <s v="Univera Satış"/>
    <s v="Saha Satış"/>
    <s v="Yurt İçi"/>
    <s v="Türkiye"/>
  </r>
  <r>
    <s v="Q2"/>
    <x v="0"/>
    <x v="3"/>
    <m/>
    <s v="ÖZCIHAN GIDA INSAAT TARIM NAKLIYE ENERJI TURIZM MAD. PAZ. VE SAN. LTD. STI."/>
    <s v="EH.06.001"/>
    <s v="EnRoute Panorama - Hosting Hizmeti"/>
    <s v="Univera - JTI"/>
    <x v="2"/>
    <x v="1"/>
    <m/>
    <n v="763.59500000000003"/>
    <m/>
    <n v="8"/>
    <m/>
    <n v="6108.7634239999998"/>
    <m/>
    <n v="3.424E-3"/>
    <m/>
    <n v="6108.76"/>
    <m/>
    <n v="0"/>
    <n v="0"/>
    <s v="UNI240000000530"/>
    <m/>
    <m/>
    <x v="18"/>
    <x v="0"/>
    <x v="0"/>
    <x v="1"/>
    <x v="3"/>
    <x v="1"/>
    <s v="Univera Satış"/>
    <s v="Saha Satış"/>
    <s v="Yurt İçi"/>
    <s v="Türkiye"/>
  </r>
  <r>
    <s v="Q2"/>
    <x v="0"/>
    <x v="3"/>
    <m/>
    <s v="ÖZÇELIK MESRUBAT VE GIDA MAD.TIC.PAZ.A.S."/>
    <s v="EH.06.001"/>
    <s v="EnRoute Panorama - Hosting Hizmeti"/>
    <s v="Univera - JTI"/>
    <x v="2"/>
    <x v="1"/>
    <m/>
    <n v="763.59550000000002"/>
    <m/>
    <n v="20"/>
    <m/>
    <n v="15271.90856"/>
    <m/>
    <n v="-1.4400000000000001E-3"/>
    <m/>
    <n v="15271.91"/>
    <m/>
    <n v="0"/>
    <n v="0"/>
    <s v="UNI240000000531"/>
    <m/>
    <m/>
    <x v="18"/>
    <x v="0"/>
    <x v="0"/>
    <x v="1"/>
    <x v="3"/>
    <x v="1"/>
    <s v="Univera Satış"/>
    <s v="Saha Satış"/>
    <s v="Yurt İçi"/>
    <s v="Türkiye"/>
  </r>
  <r>
    <s v="Q2"/>
    <x v="0"/>
    <x v="3"/>
    <m/>
    <s v="ÖZÇELIK MESRUBAT VE GIDA MAD.TIC.PAZ.A.S."/>
    <s v="EH.06.001"/>
    <s v="EnRoute Panorama - Hosting Hizmeti"/>
    <s v="Univera - JTI"/>
    <x v="2"/>
    <x v="1"/>
    <m/>
    <n v="763.59500000000003"/>
    <m/>
    <n v="4"/>
    <m/>
    <n v="3054.3817119999999"/>
    <m/>
    <n v="1.712E-3"/>
    <m/>
    <n v="3054.38"/>
    <m/>
    <n v="0"/>
    <n v="0"/>
    <s v="UNI240000000532"/>
    <m/>
    <m/>
    <x v="18"/>
    <x v="0"/>
    <x v="0"/>
    <x v="1"/>
    <x v="3"/>
    <x v="1"/>
    <s v="Univera Satış"/>
    <s v="Saha Satış"/>
    <s v="Yurt İçi"/>
    <s v="Türkiye"/>
  </r>
  <r>
    <s v="Q2"/>
    <x v="0"/>
    <x v="3"/>
    <m/>
    <s v="ÖZERLER TICARET ILHAN ÖZER"/>
    <s v="EH.06.001"/>
    <s v="EnRoute Panorama - Hosting Hizmeti"/>
    <s v="Univera - JTI"/>
    <x v="2"/>
    <x v="1"/>
    <m/>
    <n v="763.59562500000004"/>
    <m/>
    <n v="16"/>
    <m/>
    <n v="12217.526848"/>
    <m/>
    <n v="-3.1519999999999999E-3"/>
    <m/>
    <n v="12217.53"/>
    <m/>
    <n v="0"/>
    <n v="0"/>
    <s v="UNI240000000533"/>
    <m/>
    <m/>
    <x v="18"/>
    <x v="0"/>
    <x v="0"/>
    <x v="1"/>
    <x v="3"/>
    <x v="1"/>
    <s v="Univera Satış"/>
    <s v="Saha Satış"/>
    <s v="Yurt İçi"/>
    <s v="Türkiye"/>
  </r>
  <r>
    <s v="Q2"/>
    <x v="0"/>
    <x v="3"/>
    <m/>
    <s v="PIRAMIT GIDA LOJISTIK TICARET TIC. A.S."/>
    <s v="EH.06.001"/>
    <s v="EnRoute Panorama - Hosting Hizmeti"/>
    <s v="Univera - JTI"/>
    <x v="2"/>
    <x v="1"/>
    <m/>
    <n v="763.59500000000003"/>
    <m/>
    <n v="8"/>
    <m/>
    <n v="6108.7634239999998"/>
    <m/>
    <n v="3.424E-3"/>
    <m/>
    <n v="6108.76"/>
    <m/>
    <n v="0"/>
    <n v="0"/>
    <s v="UNI240000000534"/>
    <m/>
    <m/>
    <x v="18"/>
    <x v="0"/>
    <x v="0"/>
    <x v="1"/>
    <x v="3"/>
    <x v="1"/>
    <s v="Univera Satış"/>
    <s v="Saha Satış"/>
    <s v="Yurt İçi"/>
    <s v="Türkiye"/>
  </r>
  <r>
    <s v="Q2"/>
    <x v="0"/>
    <x v="3"/>
    <m/>
    <s v="REYMAR TÜTÜN MAM. DAG. VE PAZ. LTD. STI."/>
    <s v="EH.06.001"/>
    <s v="EnRoute Panorama - Hosting Hizmeti"/>
    <s v="Univera - JTI"/>
    <x v="2"/>
    <x v="1"/>
    <m/>
    <n v="763.59500000000003"/>
    <m/>
    <n v="4"/>
    <m/>
    <n v="3054.3817119999999"/>
    <m/>
    <n v="1.712E-3"/>
    <m/>
    <n v="3054.38"/>
    <m/>
    <n v="0"/>
    <n v="0"/>
    <s v="UNI240000000535"/>
    <m/>
    <m/>
    <x v="18"/>
    <x v="0"/>
    <x v="0"/>
    <x v="1"/>
    <x v="3"/>
    <x v="1"/>
    <s v="Univera Satış"/>
    <s v="Saha Satış"/>
    <s v="Yurt İçi"/>
    <s v="Türkiye"/>
  </r>
  <r>
    <s v="Q2"/>
    <x v="0"/>
    <x v="3"/>
    <m/>
    <s v="SAGIROGLU TÜTÜN ÜRÜN. INS.TAAH. SAN. VE TIC. LTD. STI."/>
    <s v="EH.06.001"/>
    <s v="EnRoute Panorama - Hosting Hizmeti"/>
    <s v="Univera - JTI"/>
    <x v="2"/>
    <x v="1"/>
    <m/>
    <n v="763.59500000000003"/>
    <m/>
    <n v="4"/>
    <m/>
    <n v="3054.3817119999999"/>
    <m/>
    <n v="1.712E-3"/>
    <m/>
    <n v="3054.38"/>
    <m/>
    <n v="0"/>
    <n v="0"/>
    <s v="UNI240000000536"/>
    <m/>
    <m/>
    <x v="18"/>
    <x v="0"/>
    <x v="0"/>
    <x v="1"/>
    <x v="3"/>
    <x v="1"/>
    <s v="Univera Satış"/>
    <s v="Saha Satış"/>
    <s v="Yurt İçi"/>
    <s v="Türkiye"/>
  </r>
  <r>
    <s v="Q2"/>
    <x v="0"/>
    <x v="3"/>
    <m/>
    <s v="SAMI EMGIN DAG. PAZ. TUR. TEKS. INS. SAN. TIC. LTD. STI."/>
    <s v="EH.06.001"/>
    <s v="EnRoute Panorama - Hosting Hizmeti"/>
    <s v="Univera - JTI"/>
    <x v="2"/>
    <x v="1"/>
    <m/>
    <n v="763.59500000000003"/>
    <m/>
    <n v="8"/>
    <m/>
    <n v="6108.7634239999998"/>
    <m/>
    <n v="3.424E-3"/>
    <m/>
    <n v="6108.76"/>
    <m/>
    <n v="0"/>
    <n v="0"/>
    <s v="UNI240000000537"/>
    <m/>
    <m/>
    <x v="18"/>
    <x v="0"/>
    <x v="0"/>
    <x v="1"/>
    <x v="3"/>
    <x v="1"/>
    <s v="Univera Satış"/>
    <s v="Saha Satış"/>
    <s v="Yurt İçi"/>
    <s v="Türkiye"/>
  </r>
  <r>
    <s v="Q2"/>
    <x v="0"/>
    <x v="3"/>
    <m/>
    <s v="SEKERCI GIDA TEMIZLIK ÜRÜN. PAZ. VE DAG. LTD. STI."/>
    <s v="EH.06.001"/>
    <s v="EnRoute Panorama - Hosting Hizmeti"/>
    <s v="Univera - JTI"/>
    <x v="2"/>
    <x v="1"/>
    <m/>
    <n v="763.59550000000002"/>
    <m/>
    <n v="40"/>
    <m/>
    <n v="30543.81712"/>
    <m/>
    <n v="-2.8800000000000002E-3"/>
    <m/>
    <n v="30543.82"/>
    <m/>
    <n v="0"/>
    <n v="0"/>
    <s v="UNI240000000541"/>
    <m/>
    <m/>
    <x v="18"/>
    <x v="0"/>
    <x v="0"/>
    <x v="1"/>
    <x v="3"/>
    <x v="1"/>
    <s v="Univera Satış"/>
    <s v="Saha Satış"/>
    <s v="Yurt İçi"/>
    <s v="Türkiye"/>
  </r>
  <r>
    <s v="Q2"/>
    <x v="0"/>
    <x v="3"/>
    <m/>
    <s v="SEYDIM DAG.PAZ.A.S."/>
    <s v="EH.06.001"/>
    <s v="EnRoute Panorama - Hosting Hizmeti"/>
    <s v="Univera - JTI"/>
    <x v="2"/>
    <x v="1"/>
    <m/>
    <n v="763.59500000000003"/>
    <m/>
    <n v="4"/>
    <m/>
    <n v="3054.3817119999999"/>
    <m/>
    <n v="1.712E-3"/>
    <m/>
    <n v="3054.38"/>
    <m/>
    <n v="0"/>
    <n v="0"/>
    <s v="UNI240000000538"/>
    <m/>
    <m/>
    <x v="18"/>
    <x v="0"/>
    <x v="0"/>
    <x v="1"/>
    <x v="3"/>
    <x v="1"/>
    <s v="Univera Satış"/>
    <s v="Saha Satış"/>
    <s v="Yurt İçi"/>
    <s v="Türkiye"/>
  </r>
  <r>
    <s v="Q2"/>
    <x v="0"/>
    <x v="3"/>
    <m/>
    <s v="SEYPA GIDA IHTIYAÇ MAD.ÜRETIM.DAG.VE TIC. A.S."/>
    <s v="EH.06.001"/>
    <s v="EnRoute Panorama - Hosting Hizmeti"/>
    <s v="Univera - JTI"/>
    <x v="2"/>
    <x v="1"/>
    <m/>
    <n v="763.59500000000003"/>
    <m/>
    <n v="8"/>
    <m/>
    <n v="6108.7634239999998"/>
    <m/>
    <n v="3.424E-3"/>
    <m/>
    <n v="6108.76"/>
    <m/>
    <n v="0"/>
    <n v="0"/>
    <s v="UNI240000000539"/>
    <m/>
    <m/>
    <x v="18"/>
    <x v="0"/>
    <x v="0"/>
    <x v="1"/>
    <x v="3"/>
    <x v="1"/>
    <s v="Univera Satış"/>
    <s v="Saha Satış"/>
    <s v="Yurt İçi"/>
    <s v="Türkiye"/>
  </r>
  <r>
    <s v="Q2"/>
    <x v="0"/>
    <x v="3"/>
    <m/>
    <s v="SSG DAYANIKLI TÜKETIM MAD. GIDA ÜRÜNLERI PAZ. SAN. TIC. LTD. STI."/>
    <s v="EH.06.001"/>
    <s v="EnRoute Panorama - Hosting Hizmeti"/>
    <s v="Univera - JTI"/>
    <x v="2"/>
    <x v="1"/>
    <m/>
    <n v="763.59500000000003"/>
    <m/>
    <n v="8"/>
    <m/>
    <n v="6108.7634239999998"/>
    <m/>
    <n v="3.424E-3"/>
    <m/>
    <n v="6108.76"/>
    <m/>
    <n v="0"/>
    <n v="0"/>
    <s v="UNI240000000540"/>
    <m/>
    <m/>
    <x v="18"/>
    <x v="0"/>
    <x v="0"/>
    <x v="1"/>
    <x v="3"/>
    <x v="1"/>
    <s v="Univera Satış"/>
    <s v="Saha Satış"/>
    <s v="Yurt İçi"/>
    <s v="Türkiye"/>
  </r>
  <r>
    <s v="Q2"/>
    <x v="0"/>
    <x v="3"/>
    <m/>
    <s v="YILDIRIMLAR GRUP IHTIYAÇ VE GIDA MAD. TURIZM A.S"/>
    <s v="EH.06.001"/>
    <s v="EnRoute Panorama - Hosting Hizmeti"/>
    <s v="Univera - JTI"/>
    <x v="2"/>
    <x v="1"/>
    <m/>
    <n v="763.59500000000003"/>
    <m/>
    <n v="8"/>
    <m/>
    <n v="6108.7634239999998"/>
    <m/>
    <n v="3.424E-3"/>
    <m/>
    <n v="6108.76"/>
    <m/>
    <n v="0"/>
    <n v="0"/>
    <s v="UNI240000000542"/>
    <m/>
    <m/>
    <x v="18"/>
    <x v="0"/>
    <x v="0"/>
    <x v="1"/>
    <x v="3"/>
    <x v="1"/>
    <s v="Univera Satış"/>
    <s v="Saha Satış"/>
    <s v="Yurt İçi"/>
    <s v="Türkiye"/>
  </r>
  <r>
    <s v="Q2"/>
    <x v="0"/>
    <x v="3"/>
    <m/>
    <s v="YUSUF BEKTAS GIDA VE IHTIYAÇ MAD. ILETISIM NAKLIYE TIC.VE SAN.LTD.STI."/>
    <s v="EH.06.001"/>
    <s v="EnRoute Panorama - Hosting Hizmeti"/>
    <s v="Univera - JTI"/>
    <x v="2"/>
    <x v="1"/>
    <m/>
    <n v="763.5953571428571"/>
    <m/>
    <n v="28"/>
    <m/>
    <n v="21380.671984000001"/>
    <m/>
    <n v="1.9840000000000001E-3"/>
    <m/>
    <n v="21380.67"/>
    <m/>
    <n v="0"/>
    <n v="0"/>
    <s v="UNI240000000543"/>
    <m/>
    <m/>
    <x v="18"/>
    <x v="0"/>
    <x v="0"/>
    <x v="1"/>
    <x v="3"/>
    <x v="1"/>
    <s v="Univera Satış"/>
    <s v="Saha Satış"/>
    <s v="Yurt İçi"/>
    <s v="Türkiye"/>
  </r>
  <r>
    <s v="Q2"/>
    <x v="0"/>
    <x v="3"/>
    <m/>
    <s v="ZÜMRÜT TEKEL ÜRÜNLERI GIDA PAZ.INS.TAAH.SAN.VE.TIC.LTD STI"/>
    <s v="EH.06.001"/>
    <s v="EnRoute Panorama - Hosting Hizmeti"/>
    <s v="Univera - JTI"/>
    <x v="2"/>
    <x v="1"/>
    <m/>
    <n v="763.59500000000003"/>
    <m/>
    <n v="4"/>
    <m/>
    <n v="3054.3817119999999"/>
    <m/>
    <n v="1.712E-3"/>
    <m/>
    <n v="3054.38"/>
    <m/>
    <n v="0"/>
    <n v="0"/>
    <s v="UNI240000000544"/>
    <m/>
    <m/>
    <x v="18"/>
    <x v="0"/>
    <x v="0"/>
    <x v="1"/>
    <x v="3"/>
    <x v="1"/>
    <s v="Univera Satış"/>
    <s v="Saha Satış"/>
    <s v="Yurt İçi"/>
    <s v="Türkiye"/>
  </r>
  <r>
    <s v="Q2"/>
    <x v="0"/>
    <x v="5"/>
    <m/>
    <s v="SEMIH MESRUBAT LOJISTIK GIDA INS. TUR. SAN. VE TIC. LTD. STI."/>
    <s v="EH.02.016"/>
    <s v="EnRoute Panorama - E-Defter Saklama Hizmeti"/>
    <s v="Univera - Danone Waters"/>
    <x v="6"/>
    <x v="2"/>
    <s v="E-Dönüşüm"/>
    <n v="13715"/>
    <m/>
    <n v="1"/>
    <m/>
    <n v="13715"/>
    <m/>
    <n v="0"/>
    <m/>
    <n v="13715"/>
    <m/>
    <n v="0"/>
    <n v="0"/>
    <s v="UNI240000001071"/>
    <m/>
    <m/>
    <x v="58"/>
    <x v="0"/>
    <x v="1"/>
    <x v="1"/>
    <x v="10"/>
    <x v="0"/>
    <s v="Univera Satış"/>
    <s v="Saha Satış"/>
    <s v="Yurt İçi"/>
    <s v="Türkiye"/>
  </r>
  <r>
    <s v="Q2"/>
    <x v="0"/>
    <x v="3"/>
    <m/>
    <s v="SIRIN GIDA VE MES. SAN. TIC. LTD. STI"/>
    <s v="UH.01.002"/>
    <s v="UNIDOX KONTÖR HIZMETI"/>
    <s v="Univera - Efes Türkiye"/>
    <x v="6"/>
    <x v="2"/>
    <s v="Unidox"/>
    <n v="5"/>
    <m/>
    <n v="500"/>
    <m/>
    <n v="2500"/>
    <m/>
    <n v="0"/>
    <m/>
    <n v="2500"/>
    <m/>
    <n v="0"/>
    <n v="0"/>
    <s v="UNI240000000552"/>
    <m/>
    <m/>
    <x v="26"/>
    <x v="0"/>
    <x v="1"/>
    <x v="2"/>
    <x v="5"/>
    <x v="0"/>
    <s v="Univera Satış"/>
    <s v="Saha Satış"/>
    <s v="Yurt İçi"/>
    <s v="Türkiye"/>
  </r>
  <r>
    <s v="Q2"/>
    <x v="0"/>
    <x v="3"/>
    <m/>
    <s v="ALDEMIR BILISIM HIZ. VE DANISMANLIK - ARZU ALDEMIR"/>
    <s v="UH.01.002"/>
    <s v="UNIDOX KONTÖR HIZMETI"/>
    <s v="Univera - Kanal"/>
    <x v="5"/>
    <x v="2"/>
    <s v="Unidox"/>
    <n v="1.4339999999999999"/>
    <m/>
    <n v="10000"/>
    <m/>
    <n v="14340"/>
    <m/>
    <n v="0"/>
    <m/>
    <n v="14340"/>
    <m/>
    <n v="0"/>
    <n v="0"/>
    <s v="UNI240000000559"/>
    <m/>
    <m/>
    <x v="17"/>
    <x v="0"/>
    <x v="1"/>
    <x v="2"/>
    <x v="5"/>
    <x v="0"/>
    <s v="Kanal Satış"/>
    <s v="Aldemir"/>
    <s v="Yurt İçi"/>
    <s v="Türkiye"/>
  </r>
  <r>
    <s v="Q2"/>
    <x v="0"/>
    <x v="3"/>
    <m/>
    <s v="ALİ SERGEN KART"/>
    <s v="UH.01.002"/>
    <s v="UNIDOX KONTÖR HIZMETI"/>
    <s v="Univera - Kanal"/>
    <x v="5"/>
    <x v="2"/>
    <s v="Unidox"/>
    <n v="1.181"/>
    <m/>
    <n v="10000"/>
    <m/>
    <n v="11810"/>
    <m/>
    <n v="0"/>
    <m/>
    <n v="11810"/>
    <m/>
    <n v="0"/>
    <n v="0"/>
    <s v="ENV240000000055"/>
    <m/>
    <m/>
    <x v="47"/>
    <x v="0"/>
    <x v="1"/>
    <x v="2"/>
    <x v="5"/>
    <x v="0"/>
    <s v="Kanal Satış"/>
    <s v="Ali Sergen Kart"/>
    <s v="Yurt İçi"/>
    <s v="Türkiye"/>
  </r>
  <r>
    <s v="Q2"/>
    <x v="0"/>
    <x v="3"/>
    <m/>
    <s v="KAYSERI MESRUBAT GIDA TÜKETIM PAZARLAMA INSAAT ITHALAT IHRACAT SANAYI TICARET LIMITED SIRKETI"/>
    <s v="UH.01.002"/>
    <s v="UNIDOX KONTÖR HIZMETI"/>
    <s v="Univera - Düzey Tüketim"/>
    <x v="6"/>
    <x v="2"/>
    <s v="Unidox"/>
    <n v="2.0844"/>
    <m/>
    <n v="5000"/>
    <m/>
    <n v="10422"/>
    <m/>
    <n v="0"/>
    <m/>
    <n v="10422"/>
    <m/>
    <n v="0"/>
    <n v="0"/>
    <s v="UNI240000000556"/>
    <m/>
    <m/>
    <x v="91"/>
    <x v="0"/>
    <x v="1"/>
    <x v="2"/>
    <x v="5"/>
    <x v="1"/>
    <s v="Kanal Satış"/>
    <s v="Saha Satış"/>
    <s v="Yurt İçi"/>
    <s v="Türkiye"/>
  </r>
  <r>
    <s v="Q2"/>
    <x v="0"/>
    <x v="3"/>
    <m/>
    <s v="KOÇAK GIDA-ÖZLEM KOÇAK"/>
    <s v="UH.01.002"/>
    <s v="UNIDOX KONTÖR HIZMETI"/>
    <s v="Univera - Şen Piliç"/>
    <x v="6"/>
    <x v="2"/>
    <s v="Unidox"/>
    <n v="2.8"/>
    <m/>
    <n v="5000"/>
    <m/>
    <n v="14000"/>
    <m/>
    <n v="0"/>
    <m/>
    <n v="14000"/>
    <m/>
    <n v="0"/>
    <n v="0"/>
    <s v="UNI240000000557"/>
    <m/>
    <m/>
    <x v="69"/>
    <x v="0"/>
    <x v="1"/>
    <x v="2"/>
    <x v="5"/>
    <x v="0"/>
    <s v="Kanal Satış"/>
    <s v="Saha Satış"/>
    <s v="Yurt İçi"/>
    <s v="Türkiye"/>
  </r>
  <r>
    <s v="Q2"/>
    <x v="0"/>
    <x v="3"/>
    <m/>
    <s v="MATRIKS BİLGİSAYAR SİSTEMLERİ LTD.ŞTİ"/>
    <s v="UH.01.002"/>
    <s v="UNIDOX KONTÖR HIZMETI"/>
    <s v="Univera - Kanal"/>
    <x v="5"/>
    <x v="2"/>
    <s v="Unidox"/>
    <n v="2.9529999999999998"/>
    <m/>
    <n v="2000"/>
    <m/>
    <n v="5906"/>
    <m/>
    <n v="0"/>
    <m/>
    <n v="5906"/>
    <m/>
    <n v="0"/>
    <n v="0"/>
    <s v="UNI240000000555"/>
    <m/>
    <m/>
    <x v="11"/>
    <x v="0"/>
    <x v="1"/>
    <x v="2"/>
    <x v="5"/>
    <x v="0"/>
    <s v="Kanal Satış"/>
    <s v="Matriks"/>
    <s v="Yurt İçi"/>
    <s v="Türkiye"/>
  </r>
  <r>
    <s v="Q2"/>
    <x v="0"/>
    <x v="3"/>
    <m/>
    <s v="MİYA OTOMASYON VE BARKOD BILISIM SISTEMLERI SAN TİC. VE L.T.D. STI."/>
    <s v="UH.01.002"/>
    <s v="UNIDOX KONTÖR HIZMETI"/>
    <s v="Univera - Kanal"/>
    <x v="5"/>
    <x v="2"/>
    <s v="Unidox"/>
    <n v="1.5189999999999999"/>
    <m/>
    <n v="25000"/>
    <m/>
    <n v="37975"/>
    <m/>
    <n v="0"/>
    <m/>
    <n v="37975"/>
    <m/>
    <n v="0"/>
    <n v="0"/>
    <s v="UNI240000000558"/>
    <m/>
    <m/>
    <x v="3"/>
    <x v="0"/>
    <x v="1"/>
    <x v="2"/>
    <x v="5"/>
    <x v="0"/>
    <s v="Kanal Satış"/>
    <s v="Miya"/>
    <s v="Yurt İçi"/>
    <s v="Türkiye"/>
  </r>
  <r>
    <s v="Q2"/>
    <x v="0"/>
    <x v="3"/>
    <m/>
    <s v="SIRIN GIDA VE MES. SAN. TIC. LTD. STI"/>
    <s v="UH.01.002"/>
    <s v="UNIDOX KONTÖR HIZMETI"/>
    <s v="Univera - Efes Türkiye"/>
    <x v="6"/>
    <x v="2"/>
    <s v="Unidox"/>
    <n v="3.5332999999999997"/>
    <m/>
    <n v="1500"/>
    <m/>
    <n v="5299.95"/>
    <m/>
    <n v="0"/>
    <m/>
    <n v="5299.95"/>
    <m/>
    <n v="0"/>
    <n v="0"/>
    <s v="UNI240000000553"/>
    <m/>
    <m/>
    <x v="26"/>
    <x v="0"/>
    <x v="1"/>
    <x v="2"/>
    <x v="5"/>
    <x v="0"/>
    <s v="Univera Satış"/>
    <s v="Saha Satış"/>
    <s v="Yurt İçi"/>
    <s v="Türkiye"/>
  </r>
  <r>
    <s v="Q2"/>
    <x v="0"/>
    <x v="3"/>
    <m/>
    <s v="PANASONIC ELEKTRIC WORKS ELEKTRIK SAN.VE TIC. A.S."/>
    <s v="SH.03.002"/>
    <s v="StokBar Panorama - Uzman Destek Hizmeti"/>
    <s v="Univera - Panasonic"/>
    <x v="0"/>
    <x v="4"/>
    <s v="Stokbar"/>
    <n v="97500"/>
    <m/>
    <n v="1"/>
    <m/>
    <n v="97500"/>
    <m/>
    <n v="0"/>
    <m/>
    <n v="97500"/>
    <m/>
    <n v="0"/>
    <n v="0"/>
    <s v="UNI240000000560"/>
    <m/>
    <m/>
    <x v="35"/>
    <x v="0"/>
    <x v="0"/>
    <x v="1"/>
    <x v="3"/>
    <x v="0"/>
    <s v="Univera Satış"/>
    <s v="Saha Satış"/>
    <s v="Yurt İçi"/>
    <s v="Türkiye"/>
  </r>
  <r>
    <s v="Q2"/>
    <x v="0"/>
    <x v="3"/>
    <m/>
    <s v="ERBAK-ULUDAG PAZARLAMA SATIS VE DAGITIM A.S."/>
    <s v="QY.04.004"/>
    <s v="Quest Panorama - Q-Auditor Mobil Kullanici Lisansi (Enterprise)"/>
    <s v="Univera - Uludağ İçecek"/>
    <x v="1"/>
    <x v="3"/>
    <m/>
    <n v="9376.33"/>
    <m/>
    <n v="2"/>
    <m/>
    <n v="18752.66"/>
    <m/>
    <n v="0"/>
    <m/>
    <n v="18752.66"/>
    <m/>
    <n v="0"/>
    <n v="0"/>
    <s v="UNI240000000561"/>
    <m/>
    <m/>
    <x v="21"/>
    <x v="0"/>
    <x v="1"/>
    <x v="0"/>
    <x v="1"/>
    <x v="0"/>
    <s v="Univera Satış"/>
    <s v="Saha Satış"/>
    <s v="Yurt İçi"/>
    <s v="Türkiye"/>
  </r>
  <r>
    <s v="Q3"/>
    <x v="0"/>
    <x v="6"/>
    <m/>
    <s v="IMPERIAL TOBACCO TÜTÜN ÜRÜNLERI SATIS VE PAZARLAMA A.S"/>
    <s v="EH.02.014"/>
    <s v="ENROUTE PANORAMA BUSINESS ANALYTICS  (QSENSE) KULLANICI LISANSI BAKIMI"/>
    <s v="Univera - Imperial Tobacco"/>
    <x v="11"/>
    <x v="0"/>
    <m/>
    <n v="76889.78"/>
    <m/>
    <n v="1"/>
    <m/>
    <n v="76889.78"/>
    <m/>
    <n v="0"/>
    <m/>
    <n v="76889.78"/>
    <m/>
    <n v="0"/>
    <n v="0"/>
    <s v="UNI240000001105"/>
    <m/>
    <m/>
    <x v="49"/>
    <x v="0"/>
    <x v="0"/>
    <x v="1"/>
    <x v="4"/>
    <x v="0"/>
    <s v="Univera Satış"/>
    <s v="Saha Satış"/>
    <s v="Yurt İçi"/>
    <s v="Türkiye"/>
  </r>
  <r>
    <s v="Q3"/>
    <x v="0"/>
    <x v="6"/>
    <m/>
    <s v="ECZACIBASI YAPI GEREÇLERI SAN. VE TIC. AS."/>
    <s v="EH.02.001"/>
    <s v="EnRoute Panorama - Yazilim Bakimi, Yasatma ve Merkezi Destek Hizmeti"/>
    <s v="Univera - Eczacıbaşı Intema"/>
    <x v="11"/>
    <x v="0"/>
    <m/>
    <n v="44666.66"/>
    <m/>
    <n v="6"/>
    <m/>
    <n v="267999.96000000002"/>
    <m/>
    <n v="0"/>
    <m/>
    <n v="267999.96000000002"/>
    <m/>
    <n v="0"/>
    <n v="0"/>
    <s v="UNI240000001106"/>
    <m/>
    <m/>
    <x v="54"/>
    <x v="0"/>
    <x v="0"/>
    <x v="1"/>
    <x v="4"/>
    <x v="0"/>
    <s v="Univera Satış"/>
    <s v="Saha Satış"/>
    <s v="Yurt İçi"/>
    <s v="Türkiye"/>
  </r>
  <r>
    <s v="Q3"/>
    <x v="0"/>
    <x v="6"/>
    <m/>
    <s v="IMPERIAL TOBACCO TÜTÜN ÜRÜNLERI SATIS VE PAZARLAMA A.S"/>
    <s v="EH.02.001"/>
    <s v="EnRoute Panorama - Yazilim Bakimi, Yasatma ve Merkezi Destek Hizmeti"/>
    <s v="Univera - Imperial Tobacco"/>
    <x v="11"/>
    <x v="0"/>
    <m/>
    <n v="683308.41"/>
    <m/>
    <n v="1"/>
    <m/>
    <n v="683308.41"/>
    <m/>
    <n v="0"/>
    <m/>
    <n v="683308.41"/>
    <m/>
    <n v="0"/>
    <n v="0"/>
    <s v="UNI240000001104"/>
    <m/>
    <m/>
    <x v="49"/>
    <x v="0"/>
    <x v="0"/>
    <x v="1"/>
    <x v="4"/>
    <x v="0"/>
    <s v="Univera Satış"/>
    <s v="Saha Satış"/>
    <s v="Yurt İçi"/>
    <s v="Türkiye"/>
  </r>
  <r>
    <s v="Q3"/>
    <x v="0"/>
    <x v="6"/>
    <m/>
    <s v="INTEMA INSAAT VE TESISAT MALZEME A.S"/>
    <s v="EH.02.001"/>
    <s v="EnRoute Panorama - Yazilim Bakimi, Yasatma ve Merkezi Destek Hizmeti"/>
    <s v="Univera - Eczacıbaşı Intema"/>
    <x v="12"/>
    <x v="0"/>
    <m/>
    <n v="20230.75"/>
    <m/>
    <n v="1"/>
    <m/>
    <n v="20230.75"/>
    <m/>
    <n v="0"/>
    <m/>
    <n v="20230.75"/>
    <m/>
    <n v="0"/>
    <n v="0"/>
    <s v="UNI240000001088"/>
    <m/>
    <m/>
    <x v="54"/>
    <x v="0"/>
    <x v="0"/>
    <x v="1"/>
    <x v="4"/>
    <x v="0"/>
    <s v="Univera Satış"/>
    <s v="Saha Satış"/>
    <s v="Yurt İçi"/>
    <s v="Türkiye"/>
  </r>
  <r>
    <s v="Q3"/>
    <x v="0"/>
    <x v="6"/>
    <m/>
    <s v="VITRA KARO SERAMIK SAN. VE TIC. AS."/>
    <s v="EH.02.018"/>
    <s v="EnRoute Panorama  WebConnector Bakim Hizmeti"/>
    <s v="Univera - Eczacıbaşı Intema"/>
    <x v="12"/>
    <x v="0"/>
    <s v="Web Connector"/>
    <n v="24051.25"/>
    <m/>
    <n v="1"/>
    <m/>
    <n v="24051.25"/>
    <m/>
    <n v="0"/>
    <m/>
    <n v="24051.25"/>
    <m/>
    <n v="0"/>
    <n v="0"/>
    <s v="UNI240000001089"/>
    <m/>
    <m/>
    <x v="54"/>
    <x v="0"/>
    <x v="0"/>
    <x v="1"/>
    <x v="4"/>
    <x v="0"/>
    <s v="Univera Satış"/>
    <s v="Saha Satış"/>
    <s v="Yurt İçi"/>
    <s v="Türkiye"/>
  </r>
  <r>
    <s v="Q3"/>
    <x v="0"/>
    <x v="6"/>
    <m/>
    <s v="IMPERIAL TOBACCO TÜTÜN ÜRÜNLERI SATIS VE PAZARLAMA A.S"/>
    <s v="EH.03.001"/>
    <s v="EnRoute Panorama - Çafri Merkezi Hizmeti  (MSD)"/>
    <s v="Univera - Imperial Tobacco"/>
    <x v="11"/>
    <x v="0"/>
    <m/>
    <n v="10732.8"/>
    <m/>
    <n v="36"/>
    <m/>
    <n v="386380.79999999999"/>
    <m/>
    <n v="0"/>
    <m/>
    <n v="386380.79999999999"/>
    <m/>
    <n v="0"/>
    <n v="0"/>
    <s v="UNI240000001104"/>
    <m/>
    <m/>
    <x v="49"/>
    <x v="0"/>
    <x v="0"/>
    <x v="1"/>
    <x v="8"/>
    <x v="0"/>
    <s v="Univera Satış"/>
    <s v="Saha Satış"/>
    <s v="Yurt İçi"/>
    <s v="Türkiye"/>
  </r>
  <r>
    <s v="Q2"/>
    <x v="0"/>
    <x v="3"/>
    <m/>
    <s v="V.N.G. GIDA PAZARLAMA-NURAY YILDIRIM"/>
    <s v="UH.01.002"/>
    <s v="UNIDOX KONTÖR HIZMETI"/>
    <s v="Univera Doğuş Çay Projesi"/>
    <x v="6"/>
    <x v="2"/>
    <s v="Unidox"/>
    <n v="1.8"/>
    <m/>
    <n v="10000"/>
    <m/>
    <n v="18000"/>
    <m/>
    <n v="0"/>
    <m/>
    <n v="18000"/>
    <m/>
    <n v="0"/>
    <n v="0"/>
    <s v="ENV240000000058"/>
    <m/>
    <m/>
    <x v="13"/>
    <x v="3"/>
    <x v="1"/>
    <x v="2"/>
    <x v="5"/>
    <x v="1"/>
    <s v="Kanal Satış"/>
    <s v="Saha Satış"/>
    <s v="Yurt İçi"/>
    <s v="Türkiye"/>
  </r>
  <r>
    <s v="Q2"/>
    <x v="0"/>
    <x v="3"/>
    <m/>
    <s v="JTI TÜTÜN ÜRÜNLERI SANAYI A.S"/>
    <s v="QH.02.001"/>
    <s v="Quest Panorama - Yazilim Bakimi, Yasatma ve Merkezi Destek Hizmeti"/>
    <s v="Univera - JTI"/>
    <x v="2"/>
    <x v="3"/>
    <m/>
    <n v="72286.44"/>
    <m/>
    <n v="-1"/>
    <m/>
    <n v="0"/>
    <m/>
    <n v="0"/>
    <m/>
    <n v="-72286.44"/>
    <m/>
    <n v="1"/>
    <n v="72286.44"/>
    <s v="TS0202400001083"/>
    <m/>
    <m/>
    <x v="18"/>
    <x v="0"/>
    <x v="0"/>
    <x v="1"/>
    <x v="4"/>
    <x v="1"/>
    <s v="Univera Satış"/>
    <s v="Saha Satış"/>
    <s v="Yurt İçi"/>
    <s v="Türkiye"/>
  </r>
  <r>
    <s v="Q3"/>
    <x v="0"/>
    <x v="6"/>
    <m/>
    <s v="KOROPLAST TEMIZLIK AMBALAJ ÜRÜNLERI SAN. VE DIS TIC.A.S."/>
    <s v="EY.03.001"/>
    <s v="Enroute Panorama PaaS Lisansi (Kiralama Hizmeti )"/>
    <s v="Univera - Koroplast"/>
    <x v="13"/>
    <x v="0"/>
    <m/>
    <n v="66202.429999999993"/>
    <m/>
    <n v="1"/>
    <m/>
    <n v="66202.429999999993"/>
    <m/>
    <n v="0"/>
    <m/>
    <n v="66202.429999999993"/>
    <m/>
    <n v="0"/>
    <n v="0"/>
    <s v="UNI240000001140"/>
    <m/>
    <m/>
    <x v="0"/>
    <x v="0"/>
    <x v="0"/>
    <x v="0"/>
    <x v="0"/>
    <x v="0"/>
    <s v="Univera Satış"/>
    <s v="Saha Satış"/>
    <s v="Yurt İçi"/>
    <s v="Türkiye"/>
  </r>
  <r>
    <s v="Q3"/>
    <x v="0"/>
    <x v="6"/>
    <m/>
    <s v="ECZACIBASI YAPI GEREÇLERI SAN. VE TIC. AS."/>
    <s v="EH.02.001"/>
    <s v="EnRoute Panorama - Yazilim Bakimi, Yasatma ve Merkezi Destek Hizmeti"/>
    <s v="Univera - Eczacıbaşı Intema"/>
    <x v="11"/>
    <x v="0"/>
    <m/>
    <n v="44666.66"/>
    <m/>
    <n v="1"/>
    <m/>
    <n v="44666.66"/>
    <m/>
    <n v="0"/>
    <m/>
    <n v="44666.66"/>
    <m/>
    <n v="0"/>
    <n v="0"/>
    <s v="UNI240000001107"/>
    <m/>
    <m/>
    <x v="54"/>
    <x v="0"/>
    <x v="0"/>
    <x v="1"/>
    <x v="4"/>
    <x v="0"/>
    <s v="Univera Satış"/>
    <s v="Saha Satış"/>
    <s v="Yurt İçi"/>
    <s v="Türkiye"/>
  </r>
  <r>
    <s v="Q3"/>
    <x v="0"/>
    <x v="6"/>
    <m/>
    <s v="SEBA ASC"/>
    <s v="EH.02.001"/>
    <s v="EnRoute Panorama - Yazilim Bakimi, Yasatma ve Merkezi Destek Hizmeti"/>
    <s v="Univera - Seba ASC"/>
    <x v="4"/>
    <x v="0"/>
    <m/>
    <n v="82415.5"/>
    <m/>
    <n v="1"/>
    <m/>
    <n v="82415.5"/>
    <m/>
    <n v="0"/>
    <m/>
    <n v="82415.5"/>
    <m/>
    <n v="0"/>
    <n v="0"/>
    <s v="ENV240000000088"/>
    <m/>
    <m/>
    <x v="36"/>
    <x v="0"/>
    <x v="0"/>
    <x v="1"/>
    <x v="4"/>
    <x v="0"/>
    <s v="Univera Satış"/>
    <s v="Saha Satış"/>
    <s v="Yurt İçi"/>
    <s v="Türkiye"/>
  </r>
  <r>
    <s v="Q3"/>
    <x v="0"/>
    <x v="6"/>
    <m/>
    <s v="ERBAK-ULUDAG PAZARLAMA SATIS VE DAGITIM A.S."/>
    <s v="EH.02.001"/>
    <s v="EnRoute Panorama - Yazilim Bakimi, Yasatma ve Merkezi Destek Hizmeti"/>
    <s v="Univera - Uludağ İçecek"/>
    <x v="11"/>
    <x v="0"/>
    <m/>
    <n v="23734"/>
    <m/>
    <n v="1"/>
    <m/>
    <n v="23734"/>
    <m/>
    <n v="0"/>
    <m/>
    <n v="23734"/>
    <m/>
    <n v="0"/>
    <n v="0"/>
    <s v="UNI240000001124"/>
    <m/>
    <m/>
    <x v="21"/>
    <x v="0"/>
    <x v="0"/>
    <x v="1"/>
    <x v="4"/>
    <x v="0"/>
    <s v="Univera Satış"/>
    <s v="Saha Satış"/>
    <s v="Yurt İçi"/>
    <s v="Türkiye"/>
  </r>
  <r>
    <s v="Q3"/>
    <x v="0"/>
    <x v="6"/>
    <m/>
    <s v="EFES KAZAKHSTAN JSC FE"/>
    <s v="EY.01.014"/>
    <s v="EnRoute Panorama - Platform Back Office Kullanici Lisansi (Enterprise)"/>
    <s v="Univera - Efes Kazakistan"/>
    <x v="4"/>
    <x v="0"/>
    <m/>
    <n v="3308.1800000000003"/>
    <m/>
    <n v="10"/>
    <m/>
    <n v="33081.800000000003"/>
    <m/>
    <n v="0"/>
    <m/>
    <n v="33081.800000000003"/>
    <m/>
    <n v="0"/>
    <n v="0"/>
    <s v="ENV240000000089"/>
    <m/>
    <m/>
    <x v="20"/>
    <x v="0"/>
    <x v="1"/>
    <x v="0"/>
    <x v="1"/>
    <x v="0"/>
    <s v="Univera Satış"/>
    <s v="Saha Satış"/>
    <s v="Yurt Dışı"/>
    <s v="Kazakistan"/>
  </r>
  <r>
    <s v="Q3"/>
    <x v="0"/>
    <x v="6"/>
    <m/>
    <s v="ERBAK-ULUDAG PAZARLAMA SATIS VE DAGITIM A.S."/>
    <s v="EYS.02.033"/>
    <s v="EnRoute Panorama - Mobil Kullanici Lisansi Standart"/>
    <s v="Univera - Uludağ İçecek"/>
    <x v="11"/>
    <x v="0"/>
    <m/>
    <n v="2697"/>
    <m/>
    <n v="40"/>
    <m/>
    <n v="107880"/>
    <m/>
    <n v="0"/>
    <m/>
    <n v="107880"/>
    <m/>
    <n v="0"/>
    <n v="0"/>
    <s v="UNI240000001124"/>
    <m/>
    <m/>
    <x v="21"/>
    <x v="1"/>
    <x v="1"/>
    <x v="0"/>
    <x v="1"/>
    <x v="0"/>
    <s v="Univera Satış"/>
    <s v="Saha Satış"/>
    <s v="Yurt İçi"/>
    <s v="Türkiye"/>
  </r>
  <r>
    <s v="Q2"/>
    <x v="0"/>
    <x v="3"/>
    <m/>
    <s v="TADIM GIDA MADDELERI SAN.VE TIC.AS."/>
    <s v="EH.06.001"/>
    <s v="EnRoute Panorama - Hosting Hizmeti"/>
    <s v="Univera - Tadım"/>
    <x v="7"/>
    <x v="1"/>
    <m/>
    <n v="7443.52"/>
    <m/>
    <n v="1"/>
    <m/>
    <n v="7443.52"/>
    <m/>
    <n v="0"/>
    <m/>
    <n v="7443.52"/>
    <m/>
    <n v="0"/>
    <n v="0"/>
    <s v="UNI240000000563"/>
    <m/>
    <m/>
    <x v="10"/>
    <x v="0"/>
    <x v="0"/>
    <x v="1"/>
    <x v="3"/>
    <x v="0"/>
    <s v="Univera Satış"/>
    <s v="Saha Satış"/>
    <s v="Yurt İçi"/>
    <s v="Türkiye"/>
  </r>
  <r>
    <s v="Q2"/>
    <x v="0"/>
    <x v="3"/>
    <m/>
    <s v="NUROL MAKINA VE SANAYI A.S."/>
    <s v="CDH.02.001"/>
    <s v="Calldesk Panorama Yazilim Bakimi Hizmeti "/>
    <s v="Univera - Nurol Makina"/>
    <x v="10"/>
    <x v="5"/>
    <m/>
    <n v="1332.38"/>
    <m/>
    <n v="1"/>
    <m/>
    <n v="1332.38"/>
    <m/>
    <n v="0"/>
    <m/>
    <n v="1332.38"/>
    <m/>
    <n v="0"/>
    <n v="0"/>
    <s v="UNI240000000562"/>
    <m/>
    <m/>
    <x v="62"/>
    <x v="0"/>
    <x v="0"/>
    <x v="1"/>
    <x v="4"/>
    <x v="0"/>
    <s v="Univera Satış"/>
    <s v="Saha Satış"/>
    <s v="Yurt İçi"/>
    <s v="Türkiye"/>
  </r>
  <r>
    <s v="Q2"/>
    <x v="0"/>
    <x v="3"/>
    <m/>
    <s v="NUROL MAKINA VE SANAYI A.S."/>
    <s v="CDH.05.002"/>
    <s v="Calldesk Panorama - Rapor Gelistirme Hizmeti"/>
    <s v="Univera - Nurol Makina"/>
    <x v="10"/>
    <x v="5"/>
    <m/>
    <n v="3078"/>
    <m/>
    <n v="6"/>
    <m/>
    <n v="18468"/>
    <m/>
    <n v="0"/>
    <m/>
    <n v="18468"/>
    <m/>
    <n v="0"/>
    <n v="0"/>
    <s v="UNI240000000562"/>
    <m/>
    <m/>
    <x v="62"/>
    <x v="0"/>
    <x v="1"/>
    <x v="1"/>
    <x v="2"/>
    <x v="0"/>
    <s v="Univera Satış"/>
    <s v="Saha Satış"/>
    <s v="Yurt İçi"/>
    <s v="Türkiye"/>
  </r>
  <r>
    <s v="Q2"/>
    <x v="0"/>
    <x v="3"/>
    <m/>
    <s v="NUROL MAKINA VE SANAYI A.S."/>
    <s v="CDH.01.001"/>
    <s v="Calldesk Panorama - Proje Yönetim Hizmeti"/>
    <s v="Univera - Nurol Makina"/>
    <x v="10"/>
    <x v="5"/>
    <m/>
    <n v="3876"/>
    <m/>
    <n v="22"/>
    <m/>
    <n v="85272"/>
    <m/>
    <n v="0"/>
    <m/>
    <n v="85272"/>
    <m/>
    <n v="0"/>
    <n v="0"/>
    <s v="UNI240000000562"/>
    <m/>
    <m/>
    <x v="62"/>
    <x v="0"/>
    <x v="1"/>
    <x v="1"/>
    <x v="7"/>
    <x v="0"/>
    <s v="Univera Satış"/>
    <s v="Saha Satış"/>
    <s v="Yurt İçi"/>
    <s v="Türkiye"/>
  </r>
  <r>
    <s v="Q2"/>
    <x v="0"/>
    <x v="3"/>
    <m/>
    <s v="POLARİS YAZILIM ÇÖZÜMLERİ VE DANIŞMANLIK HİZMETLERİ LTD.ŞTİ."/>
    <s v="UH.01.002"/>
    <s v="UNIDOX KONTÖR HIZMETI"/>
    <s v="Univera - Kanal"/>
    <x v="5"/>
    <x v="2"/>
    <s v="Unidox"/>
    <n v="2.9529999999999998"/>
    <m/>
    <n v="2000"/>
    <m/>
    <n v="5906"/>
    <m/>
    <n v="0"/>
    <m/>
    <n v="5906"/>
    <m/>
    <n v="0"/>
    <n v="0"/>
    <s v="UNI240000000566"/>
    <m/>
    <m/>
    <x v="31"/>
    <x v="0"/>
    <x v="1"/>
    <x v="2"/>
    <x v="5"/>
    <x v="0"/>
    <s v="Kanal Satış"/>
    <s v="Polaris"/>
    <s v="Yurt İçi"/>
    <s v="Türkiye"/>
  </r>
  <r>
    <s v="Q2"/>
    <x v="0"/>
    <x v="3"/>
    <m/>
    <s v="JTI TÜTÜN ÜRÜNLERI PAZARLAMA A.S."/>
    <s v="QH.02.001"/>
    <s v="Quest Panorama - Yazilim Bakimi, Yasatma ve Merkezi Destek Hizmeti"/>
    <s v="Univera - JTI"/>
    <x v="2"/>
    <x v="3"/>
    <m/>
    <n v="6023.87"/>
    <m/>
    <n v="12"/>
    <m/>
    <n v="72286.44"/>
    <m/>
    <n v="0"/>
    <m/>
    <n v="72286.44"/>
    <m/>
    <n v="0"/>
    <n v="0"/>
    <s v="UNI240000000569"/>
    <m/>
    <m/>
    <x v="18"/>
    <x v="0"/>
    <x v="0"/>
    <x v="1"/>
    <x v="4"/>
    <x v="1"/>
    <s v="Univera Satış"/>
    <s v="Saha Satış"/>
    <s v="Yurt İçi"/>
    <s v="Türkiye"/>
  </r>
  <r>
    <s v="Q2"/>
    <x v="0"/>
    <x v="3"/>
    <m/>
    <s v="JTI TÜTÜN ÜRÜNLERI PAZARLAMA A.S."/>
    <s v="QH.03.001"/>
    <s v="Quest Panorama  - Çafri Merkezi Hizmeti"/>
    <s v="Univera - JTI"/>
    <x v="2"/>
    <x v="3"/>
    <m/>
    <n v="78.960000000000008"/>
    <m/>
    <n v="3984"/>
    <m/>
    <n v="314576.64000000001"/>
    <m/>
    <n v="0"/>
    <m/>
    <n v="314576.64000000001"/>
    <m/>
    <n v="0"/>
    <n v="0"/>
    <s v="UNI240000000567"/>
    <m/>
    <m/>
    <x v="18"/>
    <x v="0"/>
    <x v="0"/>
    <x v="1"/>
    <x v="3"/>
    <x v="1"/>
    <s v="Univera Satış"/>
    <s v="Saha Satış"/>
    <s v="Yurt İçi"/>
    <s v="Türkiye"/>
  </r>
  <r>
    <s v="Q3"/>
    <x v="0"/>
    <x v="6"/>
    <m/>
    <s v="ALTIPARMAK GIDA SAN. VE TIC. AS."/>
    <s v="EY.03.001"/>
    <s v="Enroute Panorama PaaS Lisansi (Kiralama Hizmeti )"/>
    <s v="Univera - Altıparmak-Balparmak"/>
    <x v="7"/>
    <x v="0"/>
    <m/>
    <n v="72576"/>
    <m/>
    <n v="1"/>
    <m/>
    <n v="72576"/>
    <m/>
    <n v="0"/>
    <m/>
    <n v="72576"/>
    <m/>
    <n v="0"/>
    <n v="0"/>
    <s v="UNI240000001166"/>
    <m/>
    <m/>
    <x v="67"/>
    <x v="0"/>
    <x v="0"/>
    <x v="0"/>
    <x v="0"/>
    <x v="0"/>
    <s v="Univera Satış"/>
    <s v="Saha Satış"/>
    <s v="Yurt İçi"/>
    <s v="Türkiye"/>
  </r>
  <r>
    <s v="Q3"/>
    <x v="0"/>
    <x v="6"/>
    <m/>
    <s v="ERBAK-ULUDAG PAZARLAMA SATIS VE DAGITIM A.S."/>
    <s v="EH.02.001"/>
    <s v="EnRoute Panorama - Yazilim Bakimi, Yasatma ve Merkezi Destek Hizmeti"/>
    <s v="Univera - Uludağ İçecek"/>
    <x v="11"/>
    <x v="0"/>
    <m/>
    <n v="23734"/>
    <m/>
    <n v="1"/>
    <m/>
    <n v="23734"/>
    <m/>
    <n v="0"/>
    <m/>
    <n v="23734"/>
    <m/>
    <n v="0"/>
    <n v="0"/>
    <s v="UNI240000001161"/>
    <m/>
    <m/>
    <x v="21"/>
    <x v="0"/>
    <x v="0"/>
    <x v="1"/>
    <x v="4"/>
    <x v="0"/>
    <s v="Univera Satış"/>
    <s v="Saha Satış"/>
    <s v="Yurt İçi"/>
    <s v="Türkiye"/>
  </r>
  <r>
    <s v="Q3"/>
    <x v="0"/>
    <x v="6"/>
    <m/>
    <s v="MARS GIDA ÜRÜNLERI TIC. LTD.STI."/>
    <s v="EH.05.002"/>
    <s v="EnRoute Panorama - Rapor Gelistirme Hizmeti"/>
    <s v="Univera - Mars Gıda"/>
    <x v="7"/>
    <x v="0"/>
    <m/>
    <n v="9865"/>
    <m/>
    <n v="7"/>
    <m/>
    <n v="69055"/>
    <m/>
    <n v="0"/>
    <m/>
    <n v="69055"/>
    <m/>
    <n v="0"/>
    <n v="0"/>
    <s v="UNI240000001150"/>
    <m/>
    <m/>
    <x v="16"/>
    <x v="0"/>
    <x v="1"/>
    <x v="1"/>
    <x v="2"/>
    <x v="0"/>
    <s v="Univera Satış"/>
    <s v="Saha Satış"/>
    <s v="Yurt İçi"/>
    <s v="Türkiye"/>
  </r>
  <r>
    <s v="Q3"/>
    <x v="0"/>
    <x v="6"/>
    <m/>
    <s v="ERBAK-ULUDAG PAZARLAMA SATIS VE DAGITIM A.S."/>
    <s v="EYS.02.033"/>
    <s v="EnRoute Panorama - Mobil Kullanici Lisansi Standart"/>
    <s v="Univera - Uludağ İçecek"/>
    <x v="11"/>
    <x v="0"/>
    <m/>
    <n v="2697"/>
    <m/>
    <n v="40"/>
    <m/>
    <n v="107880"/>
    <m/>
    <n v="0"/>
    <m/>
    <n v="107880"/>
    <m/>
    <n v="0"/>
    <n v="0"/>
    <s v="UNI240000001161"/>
    <m/>
    <m/>
    <x v="21"/>
    <x v="1"/>
    <x v="1"/>
    <x v="0"/>
    <x v="1"/>
    <x v="0"/>
    <s v="Univera Satış"/>
    <s v="Saha Satış"/>
    <s v="Yurt İçi"/>
    <s v="Türkiye"/>
  </r>
  <r>
    <s v="Q3"/>
    <x v="0"/>
    <x v="6"/>
    <m/>
    <s v="ÇAYKUR ÇAY ISLETMELERI GENEL MÜDÜRLÜGÜ"/>
    <s v="EH.03.001"/>
    <s v="EnRoute Panorama - Çafri Merkezi Hizmeti  (MSD)"/>
    <s v="Univera - Çaykur"/>
    <x v="11"/>
    <x v="0"/>
    <m/>
    <n v="1248.46"/>
    <m/>
    <n v="118"/>
    <m/>
    <n v="147318.28"/>
    <m/>
    <n v="0"/>
    <m/>
    <n v="147318.28"/>
    <m/>
    <n v="0"/>
    <n v="0"/>
    <s v="UNI240000001171"/>
    <m/>
    <m/>
    <x v="1"/>
    <x v="0"/>
    <x v="0"/>
    <x v="1"/>
    <x v="8"/>
    <x v="0"/>
    <s v="Univera Satış"/>
    <s v="Saha Satış"/>
    <s v="Yurt İçi"/>
    <s v="Türkiye"/>
  </r>
  <r>
    <s v="Q2"/>
    <x v="0"/>
    <x v="3"/>
    <m/>
    <s v="MATRIKS BİLGİSAYAR SİSTEMLERİ LTD.ŞTİ"/>
    <s v="WPY.02.001"/>
    <s v="WEBPLUS (Android) SATIS TEMSILCISI LISANSI"/>
    <s v="Univera - Kanal"/>
    <x v="5"/>
    <x v="0"/>
    <s v="Webplus"/>
    <n v="2813"/>
    <m/>
    <n v="2"/>
    <m/>
    <n v="5626"/>
    <m/>
    <n v="0"/>
    <m/>
    <n v="5626"/>
    <m/>
    <n v="0"/>
    <n v="0"/>
    <s v="UNI240000000573"/>
    <m/>
    <m/>
    <x v="11"/>
    <x v="0"/>
    <x v="1"/>
    <x v="0"/>
    <x v="1"/>
    <x v="0"/>
    <s v="Kanal Satış"/>
    <s v="Matriks"/>
    <s v="Yurt İçi"/>
    <s v="Türkiye"/>
  </r>
  <r>
    <s v="Q2"/>
    <x v="0"/>
    <x v="3"/>
    <m/>
    <s v="MİYA OTOMASYON VE BARKOD BILISIM SISTEMLERI SAN TİC. VE L.T.D. STI."/>
    <s v="WPY.02.001"/>
    <s v="WEBPLUS (Android) SATIS TEMSILCISI LISANSI"/>
    <s v="Univera - Kanal"/>
    <x v="5"/>
    <x v="0"/>
    <s v="Webplus"/>
    <n v="1430"/>
    <m/>
    <n v="1"/>
    <m/>
    <n v="1430"/>
    <m/>
    <n v="0"/>
    <m/>
    <n v="1430"/>
    <m/>
    <n v="0"/>
    <n v="0"/>
    <s v="UNI240000000577"/>
    <m/>
    <m/>
    <x v="3"/>
    <x v="0"/>
    <x v="1"/>
    <x v="0"/>
    <x v="1"/>
    <x v="0"/>
    <s v="Kanal Satış"/>
    <s v="Miya"/>
    <s v="Yurt İçi"/>
    <s v="Türkiye"/>
  </r>
  <r>
    <s v="Q2"/>
    <x v="0"/>
    <x v="3"/>
    <m/>
    <s v="KMK GIDA- MEHMET KODAL"/>
    <s v="UH.01.002"/>
    <s v="UNIDOX KONTÖR HIZMETI"/>
    <s v="Univera Doğuş Çay Projesi"/>
    <x v="6"/>
    <x v="2"/>
    <s v="Unidox"/>
    <n v="1.8"/>
    <m/>
    <n v="10000"/>
    <m/>
    <n v="18000"/>
    <m/>
    <n v="0"/>
    <m/>
    <n v="18000"/>
    <m/>
    <n v="0"/>
    <n v="0"/>
    <s v="ENV240000000060"/>
    <m/>
    <m/>
    <x v="13"/>
    <x v="0"/>
    <x v="1"/>
    <x v="2"/>
    <x v="5"/>
    <x v="1"/>
    <s v="Kanal Satış"/>
    <s v="Saha Satış"/>
    <s v="Yurt İçi"/>
    <s v="Türkiye"/>
  </r>
  <r>
    <s v="Q2"/>
    <x v="0"/>
    <x v="3"/>
    <m/>
    <s v="ZYS GIDA GROUP SAN. VE TIC. STI."/>
    <s v="UH.01.002"/>
    <s v="UNIDOX KONTÖR HIZMETI"/>
    <s v="Univera - Kent Gıda"/>
    <x v="6"/>
    <x v="2"/>
    <s v="Unidox"/>
    <n v="0.75"/>
    <m/>
    <n v="100000"/>
    <m/>
    <n v="75000"/>
    <m/>
    <n v="0"/>
    <m/>
    <n v="75000"/>
    <m/>
    <n v="0"/>
    <n v="0"/>
    <s v="UNI240000000575"/>
    <m/>
    <m/>
    <x v="53"/>
    <x v="0"/>
    <x v="1"/>
    <x v="2"/>
    <x v="5"/>
    <x v="0"/>
    <s v="Kanal Satış"/>
    <s v="Saha Satış"/>
    <s v="Yurt İçi"/>
    <s v="Türkiye"/>
  </r>
  <r>
    <s v="Q3"/>
    <x v="0"/>
    <x v="6"/>
    <m/>
    <s v="ÇAYKUR ÇAY ISLETMELERI GENEL MÜDÜRLÜGÜ"/>
    <s v="EH.02.014"/>
    <s v="ENROUTE PANORAMA BUSINESS ANALYTICS  (QSENSE) KULLANICI LISANSI BAKIMI"/>
    <s v="Univera - Çaykur"/>
    <x v="11"/>
    <x v="0"/>
    <m/>
    <n v="6166.91"/>
    <m/>
    <n v="1"/>
    <m/>
    <n v="6166.91"/>
    <m/>
    <n v="0"/>
    <m/>
    <n v="6166.91"/>
    <m/>
    <n v="0"/>
    <n v="0"/>
    <s v="UNI240000001171"/>
    <m/>
    <m/>
    <x v="1"/>
    <x v="0"/>
    <x v="0"/>
    <x v="1"/>
    <x v="4"/>
    <x v="0"/>
    <s v="Univera Satış"/>
    <s v="Saha Satış"/>
    <s v="Yurt İçi"/>
    <s v="Türkiye"/>
  </r>
  <r>
    <s v="Q3"/>
    <x v="0"/>
    <x v="6"/>
    <m/>
    <s v="ÇAYKUR ÇAY ISLETMELERI GENEL MÜDÜRLÜGÜ"/>
    <s v="EH.02.001"/>
    <s v="EnRoute Panorama - Yazilim Bakimi, Yasatma ve Merkezi Destek Hizmeti"/>
    <s v="Univera - Çaykur"/>
    <x v="11"/>
    <x v="0"/>
    <m/>
    <n v="67937.289999999994"/>
    <m/>
    <n v="1"/>
    <m/>
    <n v="67937.289999999994"/>
    <m/>
    <n v="0"/>
    <m/>
    <n v="67937.289999999994"/>
    <m/>
    <n v="0"/>
    <n v="0"/>
    <s v="UNI240000001171"/>
    <m/>
    <m/>
    <x v="1"/>
    <x v="0"/>
    <x v="0"/>
    <x v="1"/>
    <x v="4"/>
    <x v="0"/>
    <s v="Univera Satış"/>
    <s v="Saha Satış"/>
    <s v="Yurt İçi"/>
    <s v="Türkiye"/>
  </r>
  <r>
    <s v="Q3"/>
    <x v="0"/>
    <x v="6"/>
    <m/>
    <s v="ÇAYKUR ÇAY ISLETMELERI GENEL MÜDÜRLÜGÜ"/>
    <s v="EH.03.003"/>
    <s v="EnRoute Panorama - Uzman Destek Hizmeti"/>
    <s v="Univera - Çaykur"/>
    <x v="11"/>
    <x v="0"/>
    <m/>
    <n v="129823.84"/>
    <m/>
    <n v="1"/>
    <m/>
    <n v="129823.84"/>
    <m/>
    <n v="0"/>
    <m/>
    <n v="129823.84"/>
    <m/>
    <n v="0"/>
    <n v="0"/>
    <s v="UNI240000001171"/>
    <m/>
    <m/>
    <x v="1"/>
    <x v="0"/>
    <x v="0"/>
    <x v="1"/>
    <x v="3"/>
    <x v="0"/>
    <s v="Univera Satış"/>
    <s v="Saha Satış"/>
    <s v="Yurt İçi"/>
    <s v="Türkiye"/>
  </r>
  <r>
    <s v="Q3"/>
    <x v="0"/>
    <x v="6"/>
    <m/>
    <s v="ÇAYKUR ÇAY ISLETMELERI GENEL MÜDÜRLÜGÜ"/>
    <s v="EH.03.001"/>
    <s v="EnRoute Panorama - Çafri Merkezi Hizmeti  (MSD)"/>
    <s v="Univera - Çaykur"/>
    <x v="11"/>
    <x v="0"/>
    <m/>
    <n v="14626.76"/>
    <m/>
    <n v="1"/>
    <m/>
    <n v="14626.76"/>
    <m/>
    <n v="0"/>
    <m/>
    <n v="14626.76"/>
    <m/>
    <n v="0"/>
    <n v="0"/>
    <s v="UNI240000001171"/>
    <m/>
    <m/>
    <x v="1"/>
    <x v="0"/>
    <x v="0"/>
    <x v="1"/>
    <x v="8"/>
    <x v="0"/>
    <s v="Univera Satış"/>
    <s v="Saha Satış"/>
    <s v="Yurt İçi"/>
    <s v="Türkiye"/>
  </r>
  <r>
    <s v="Q3"/>
    <x v="0"/>
    <x v="6"/>
    <m/>
    <s v="EDM BİLİŞİM SİSTEMLERİ VE DANIŞMANLIK HizmetLERİ A.Ş."/>
    <s v="EY.04.014"/>
    <s v="EnRoute - E-Dönüşüm Lisans Komisyonu"/>
    <s v="Univera - Kanal"/>
    <x v="6"/>
    <x v="2"/>
    <s v="E-Dönüşüm"/>
    <n v="101508.05"/>
    <m/>
    <n v="1"/>
    <m/>
    <n v="101508.05"/>
    <m/>
    <n v="0"/>
    <m/>
    <n v="101508.05"/>
    <m/>
    <n v="0"/>
    <n v="0"/>
    <s v="UNI240000001170"/>
    <m/>
    <m/>
    <x v="46"/>
    <x v="0"/>
    <x v="1"/>
    <x v="3"/>
    <x v="10"/>
    <x v="0"/>
    <s v="Kanal Satış"/>
    <s v="EDM Bilişim"/>
    <s v="Yurt İçi"/>
    <s v="Türkiye"/>
  </r>
  <r>
    <s v="Q2"/>
    <x v="0"/>
    <x v="3"/>
    <m/>
    <s v="ANKA GIDA- ORHAN VELI ÇELIK"/>
    <s v="UH.01.002"/>
    <s v="UNIDOX KONTÖR HIZMETI"/>
    <s v="Univera - Dardanel"/>
    <x v="6"/>
    <x v="2"/>
    <s v="Unidox"/>
    <n v="1.8"/>
    <m/>
    <n v="10000"/>
    <m/>
    <n v="18000"/>
    <m/>
    <n v="0"/>
    <m/>
    <n v="18000"/>
    <m/>
    <n v="0"/>
    <n v="0"/>
    <s v="ENV240000000062"/>
    <m/>
    <m/>
    <x v="4"/>
    <x v="0"/>
    <x v="1"/>
    <x v="2"/>
    <x v="5"/>
    <x v="0"/>
    <s v="Kanal Satış"/>
    <s v="Saha Satış"/>
    <s v="Yurt İçi"/>
    <s v="Türkiye"/>
  </r>
  <r>
    <s v="Q2"/>
    <x v="0"/>
    <x v="3"/>
    <m/>
    <s v="ELMAS GIDA- UGUR ELMAS"/>
    <s v="UH.01.002"/>
    <s v="UNIDOX KONTÖR HIZMETI"/>
    <s v="Univera - Dardanel"/>
    <x v="6"/>
    <x v="2"/>
    <s v="Unidox"/>
    <n v="1.8"/>
    <m/>
    <n v="10000"/>
    <m/>
    <n v="18000"/>
    <m/>
    <n v="0"/>
    <m/>
    <n v="18000"/>
    <m/>
    <n v="0"/>
    <n v="0"/>
    <s v="ENV240000000064"/>
    <m/>
    <m/>
    <x v="4"/>
    <x v="0"/>
    <x v="1"/>
    <x v="2"/>
    <x v="5"/>
    <x v="0"/>
    <s v="Kanal Satış"/>
    <s v="Saha Satış"/>
    <s v="Yurt İçi"/>
    <s v="Türkiye"/>
  </r>
  <r>
    <s v="Q2"/>
    <x v="0"/>
    <x v="3"/>
    <m/>
    <s v="ÇAYKUR ÇAY ISLETMELERI GENEL MÜDÜRLÜGÜ"/>
    <s v="QH.02.001"/>
    <s v="Quest Panorama - Yazilim Bakimi, Yasatma ve Merkezi Destek Hizmeti"/>
    <s v="Univera - Çaykur"/>
    <x v="2"/>
    <x v="3"/>
    <m/>
    <n v="6376.42"/>
    <m/>
    <n v="1"/>
    <m/>
    <n v="6376.42"/>
    <m/>
    <n v="0"/>
    <m/>
    <n v="6376.42"/>
    <m/>
    <n v="0"/>
    <n v="0"/>
    <s v="UNI240000000579"/>
    <m/>
    <m/>
    <x v="1"/>
    <x v="0"/>
    <x v="0"/>
    <x v="1"/>
    <x v="4"/>
    <x v="0"/>
    <s v="Univera Satış"/>
    <s v="Saha Satış"/>
    <s v="Yurt İçi"/>
    <s v="Türkiye"/>
  </r>
  <r>
    <s v="Q2"/>
    <x v="0"/>
    <x v="3"/>
    <m/>
    <s v="ÇAYKUR ÇAY ISLETMELERI GENEL MÜDÜRLÜGÜ"/>
    <s v="QH.03.001"/>
    <s v="Quest Panorama  - Çafri Merkezi Hizmeti"/>
    <s v="Univera - Çaykur"/>
    <x v="2"/>
    <x v="3"/>
    <m/>
    <n v="26918.91"/>
    <m/>
    <n v="1"/>
    <m/>
    <n v="26918.91"/>
    <m/>
    <n v="0"/>
    <m/>
    <n v="26918.91"/>
    <m/>
    <n v="0"/>
    <n v="0"/>
    <s v="UNI240000000579"/>
    <m/>
    <m/>
    <x v="1"/>
    <x v="0"/>
    <x v="0"/>
    <x v="1"/>
    <x v="3"/>
    <x v="0"/>
    <s v="Univera Satış"/>
    <s v="Saha Satış"/>
    <s v="Yurt İçi"/>
    <s v="Türkiye"/>
  </r>
  <r>
    <s v="Q3"/>
    <x v="0"/>
    <x v="7"/>
    <m/>
    <s v="ALTIPARMAK GIDA SAN. VE TIC. AS."/>
    <s v="EY.03.001"/>
    <s v="Enroute Panorama PaaS Lisansi (Kiralama Hizmeti )"/>
    <s v="Univera - Altıparmak-Balparmak"/>
    <x v="7"/>
    <x v="0"/>
    <m/>
    <n v="72576"/>
    <m/>
    <n v="1"/>
    <m/>
    <n v="72576"/>
    <m/>
    <n v="0"/>
    <m/>
    <n v="72576"/>
    <m/>
    <n v="0"/>
    <n v="0"/>
    <s v="UNI240000001355"/>
    <m/>
    <m/>
    <x v="67"/>
    <x v="0"/>
    <x v="0"/>
    <x v="0"/>
    <x v="0"/>
    <x v="0"/>
    <s v="Univera Satış"/>
    <s v="Saha Satış"/>
    <s v="Yurt İçi"/>
    <s v="Türkiye"/>
  </r>
  <r>
    <s v="Q3"/>
    <x v="0"/>
    <x v="7"/>
    <m/>
    <s v="KOROPLAST TEMIZLIK AMBALAJ ÜRÜNLERI SAN. VE DIS TIC.A.S."/>
    <s v="EY.03.001"/>
    <s v="Enroute Panorama PaaS Lisansi (Kiralama Hizmeti )"/>
    <s v="Univera - Koroplast"/>
    <x v="13"/>
    <x v="0"/>
    <m/>
    <n v="66202.429999999993"/>
    <m/>
    <n v="1"/>
    <m/>
    <n v="66202.429999999993"/>
    <m/>
    <n v="0"/>
    <m/>
    <n v="66202.429999999993"/>
    <m/>
    <n v="0"/>
    <n v="0"/>
    <s v="UNI240000001309"/>
    <m/>
    <m/>
    <x v="0"/>
    <x v="0"/>
    <x v="0"/>
    <x v="0"/>
    <x v="0"/>
    <x v="0"/>
    <s v="Univera Satış"/>
    <s v="Saha Satış"/>
    <s v="Yurt İçi"/>
    <s v="Türkiye"/>
  </r>
  <r>
    <s v="Q3"/>
    <x v="0"/>
    <x v="7"/>
    <m/>
    <s v="EFINANS ELEKTRONIK TIC.VE BILISIM HIZ. A.S."/>
    <s v="EY.04.014"/>
    <s v="EnRoute Panorama E-Dönüsüm Lisans Komisyonu"/>
    <s v="Univera - Kanal"/>
    <x v="6"/>
    <x v="2"/>
    <s v="E-Dönüşüm"/>
    <n v="82456.88"/>
    <m/>
    <n v="1"/>
    <m/>
    <n v="82456.88"/>
    <m/>
    <n v="0"/>
    <m/>
    <n v="82456.88"/>
    <m/>
    <n v="0"/>
    <n v="0"/>
    <s v="UNI240000001317"/>
    <m/>
    <m/>
    <x v="92"/>
    <x v="3"/>
    <x v="1"/>
    <x v="3"/>
    <x v="10"/>
    <x v="0"/>
    <s v="Kanal Satış"/>
    <s v="Saha Satış"/>
    <s v="Yurt İçi"/>
    <s v="Türkiye"/>
  </r>
  <r>
    <s v="Q3"/>
    <x v="0"/>
    <x v="6"/>
    <m/>
    <s v="YENER ELEKTRONIK ESYA LPG-AKARYAKIT GIDA INSAAT TAAHHÜT SANAYI TICARET LIMITED SIRKETI"/>
    <s v="EY.04.012"/>
    <s v="EnRoute Panorama E-Dönüsüm  Modül Lisansi (Enterprise)"/>
    <s v="Univera - Redbull"/>
    <x v="12"/>
    <x v="0"/>
    <m/>
    <n v="27825"/>
    <m/>
    <n v="1"/>
    <m/>
    <n v="27825"/>
    <m/>
    <n v="0"/>
    <m/>
    <n v="27825"/>
    <m/>
    <n v="0"/>
    <n v="0"/>
    <s v="UNI240000001264"/>
    <m/>
    <m/>
    <x v="2"/>
    <x v="0"/>
    <x v="1"/>
    <x v="0"/>
    <x v="1"/>
    <x v="0"/>
    <s v="Univera Satış"/>
    <s v="Saha Satış"/>
    <s v="Yurt İçi"/>
    <s v="Türkiye"/>
  </r>
  <r>
    <s v="Q3"/>
    <x v="0"/>
    <x v="6"/>
    <m/>
    <s v="RECKITT BENCKISER EV ve HIJYEN ÜRÜNLERI A.S."/>
    <s v="EH.02.014"/>
    <s v="ENROUTE PANORAMA BUSINESS ANALYTICS  (QSENSE) KULLANICI LISANSI BAKIMI"/>
    <s v="Univera - Reckitt Benckiser"/>
    <x v="12"/>
    <x v="0"/>
    <m/>
    <n v="70005"/>
    <m/>
    <n v="1"/>
    <m/>
    <n v="70005"/>
    <m/>
    <n v="0"/>
    <m/>
    <n v="70005"/>
    <m/>
    <n v="0"/>
    <n v="0"/>
    <s v="UNI240000001267"/>
    <m/>
    <m/>
    <x v="28"/>
    <x v="0"/>
    <x v="0"/>
    <x v="1"/>
    <x v="4"/>
    <x v="0"/>
    <s v="Univera Satış"/>
    <s v="Saha Satış"/>
    <s v="Yurt İçi"/>
    <s v="Türkiye"/>
  </r>
  <r>
    <s v="Q3"/>
    <x v="0"/>
    <x v="7"/>
    <m/>
    <s v="ÇAYKUR ÇAY ISLETMELERI GENEL MÜDÜRLÜGÜ"/>
    <s v="EY.06.001"/>
    <s v="EnRoute Panorama - Yazilim Gelistirme Hizmeti"/>
    <s v="Univera - Çaykur"/>
    <x v="12"/>
    <x v="0"/>
    <m/>
    <n v="5109.0000000000009"/>
    <m/>
    <n v="1.91"/>
    <m/>
    <n v="9758.19"/>
    <m/>
    <n v="0"/>
    <m/>
    <n v="9758.19"/>
    <m/>
    <n v="0"/>
    <n v="0"/>
    <s v="UNI240000001324"/>
    <m/>
    <m/>
    <x v="1"/>
    <x v="0"/>
    <x v="1"/>
    <x v="1"/>
    <x v="9"/>
    <x v="0"/>
    <s v="Univera Satış"/>
    <s v="Saha Satış"/>
    <s v="Yurt İçi"/>
    <s v="Türkiye"/>
  </r>
  <r>
    <s v="Q3"/>
    <x v="0"/>
    <x v="7"/>
    <m/>
    <s v="HAYAT KIMYA SAN. A.S"/>
    <s v="EY.06.001"/>
    <s v="EnRoute Panorama - Yazilim Gelistirme Hizmeti"/>
    <s v="Univera - Hayat Kimya"/>
    <x v="11"/>
    <x v="0"/>
    <m/>
    <n v="8438"/>
    <m/>
    <n v="2.56"/>
    <m/>
    <n v="21601.279999999999"/>
    <m/>
    <n v="0"/>
    <m/>
    <n v="21601.279999999999"/>
    <m/>
    <n v="0"/>
    <n v="0"/>
    <s v="UNI240000001344"/>
    <m/>
    <m/>
    <x v="19"/>
    <x v="0"/>
    <x v="1"/>
    <x v="1"/>
    <x v="9"/>
    <x v="0"/>
    <s v="Univera Satış"/>
    <s v="Saha Satış"/>
    <s v="Yurt İçi"/>
    <s v="Türkiye"/>
  </r>
  <r>
    <s v="Q3"/>
    <x v="0"/>
    <x v="6"/>
    <m/>
    <s v="DANONE TIKVESLI GIDA VE IÇECEK SAN.TIC.A.S."/>
    <s v="EH.02.001"/>
    <s v="EnRoute Panorama - Yazilim Bakimi, Yasatma ve Merkezi Destek Hizmeti"/>
    <s v="Univera - Danone Tikveşli"/>
    <x v="11"/>
    <x v="0"/>
    <m/>
    <n v="20559"/>
    <m/>
    <n v="1"/>
    <m/>
    <n v="20559"/>
    <m/>
    <n v="0"/>
    <m/>
    <n v="20559"/>
    <m/>
    <n v="0"/>
    <n v="0"/>
    <s v="UNI240000001261"/>
    <m/>
    <m/>
    <x v="58"/>
    <x v="0"/>
    <x v="0"/>
    <x v="1"/>
    <x v="4"/>
    <x v="0"/>
    <s v="Univera Satış"/>
    <s v="Saha Satış"/>
    <s v="Yurt İçi"/>
    <s v="Türkiye"/>
  </r>
  <r>
    <s v="Q3"/>
    <x v="0"/>
    <x v="7"/>
    <m/>
    <s v="ECZACIBASI YAPI GEREÇLERI SAN. VE TIC. AS."/>
    <s v="EH.02.001"/>
    <s v="EnRoute Panorama - Yazilim Bakimi, Yasatma ve Merkezi Destek Hizmeti"/>
    <s v="Univera - Eczacıbaşı Intema"/>
    <x v="11"/>
    <x v="0"/>
    <m/>
    <n v="44666.66"/>
    <m/>
    <n v="1"/>
    <m/>
    <n v="44666.66"/>
    <m/>
    <n v="0"/>
    <m/>
    <n v="44666.66"/>
    <m/>
    <n v="0"/>
    <n v="0"/>
    <s v="UNI240000001281"/>
    <m/>
    <m/>
    <x v="54"/>
    <x v="0"/>
    <x v="0"/>
    <x v="1"/>
    <x v="4"/>
    <x v="0"/>
    <s v="Univera Satış"/>
    <s v="Saha Satış"/>
    <s v="Yurt İçi"/>
    <s v="Türkiye"/>
  </r>
  <r>
    <s v="Q3"/>
    <x v="0"/>
    <x v="6"/>
    <m/>
    <s v="EFES VITANTA MOLDOVA BREWERY S.A"/>
    <s v="EH.02.001"/>
    <s v="EnRoute Panorama - Yazilim Bakimi, Yasatma ve Merkezi Destek Hizmeti"/>
    <s v="Univera - Efes Moldova"/>
    <x v="4"/>
    <x v="0"/>
    <m/>
    <n v="23284.04"/>
    <m/>
    <n v="1"/>
    <m/>
    <n v="23284.039034000001"/>
    <m/>
    <n v="-9.6599999999999995E-4"/>
    <m/>
    <n v="23284.04"/>
    <m/>
    <n v="0"/>
    <n v="0"/>
    <s v="ENV240000000092"/>
    <m/>
    <m/>
    <x v="20"/>
    <x v="0"/>
    <x v="0"/>
    <x v="1"/>
    <x v="4"/>
    <x v="0"/>
    <s v="Univera Satış"/>
    <s v="Saha Satış"/>
    <s v="Yurt Dışı"/>
    <s v="Moldova"/>
  </r>
  <r>
    <s v="Q3"/>
    <x v="0"/>
    <x v="7"/>
    <m/>
    <s v="INTEMA INSAAT VE TESISAT MALZEME A.S"/>
    <s v="EH.02.001"/>
    <s v="EnRoute Panorama - Yazilim Bakimi, Yasatma ve Merkezi Destek Hizmeti"/>
    <s v="Univera - Eczacıbaşı Intema"/>
    <x v="12"/>
    <x v="0"/>
    <m/>
    <n v="20230.75"/>
    <m/>
    <n v="1"/>
    <m/>
    <n v="20230.75"/>
    <m/>
    <n v="0"/>
    <m/>
    <n v="20230.75"/>
    <m/>
    <n v="0"/>
    <n v="0"/>
    <s v="UNI240000001282"/>
    <m/>
    <m/>
    <x v="54"/>
    <x v="0"/>
    <x v="0"/>
    <x v="1"/>
    <x v="4"/>
    <x v="0"/>
    <s v="Univera Satış"/>
    <s v="Saha Satış"/>
    <s v="Yurt İçi"/>
    <s v="Türkiye"/>
  </r>
  <r>
    <s v="Q3"/>
    <x v="0"/>
    <x v="7"/>
    <m/>
    <s v="KÜRESEL TEDARIK VE TICARET ANONIM SIRKETI"/>
    <s v="EH.02.001"/>
    <s v="EnRoute Panorama - Yazilim Bakimi, Yasatma ve Merkezi Destek Hizmeti"/>
    <s v="Univera - Küresel Tedarik"/>
    <x v="12"/>
    <x v="0"/>
    <m/>
    <n v="600000"/>
    <m/>
    <n v="1"/>
    <m/>
    <n v="600000"/>
    <m/>
    <n v="0"/>
    <m/>
    <n v="600000"/>
    <m/>
    <n v="0"/>
    <n v="0"/>
    <s v="UNI240000001366"/>
    <m/>
    <m/>
    <x v="27"/>
    <x v="0"/>
    <x v="0"/>
    <x v="1"/>
    <x v="4"/>
    <x v="0"/>
    <s v="Univera Satış"/>
    <s v="Saha Satış"/>
    <s v="Yurt İçi"/>
    <s v="Türkiye"/>
  </r>
  <r>
    <s v="Q3"/>
    <x v="0"/>
    <x v="7"/>
    <m/>
    <s v="ROYAL CANIN TURKEY EVCIL HAYVAN ÜRÜNLERI TIC. LTD. STI."/>
    <s v="EH.02.001"/>
    <s v="EnRoute Panorama - Yazilim Bakimi, Yasatma ve Merkezi Destek Hizmeti"/>
    <s v="Univera - Royal Canin"/>
    <x v="7"/>
    <x v="0"/>
    <m/>
    <n v="1173"/>
    <m/>
    <n v="1"/>
    <m/>
    <n v="1173"/>
    <m/>
    <n v="0"/>
    <m/>
    <n v="1173"/>
    <m/>
    <n v="0"/>
    <n v="0"/>
    <s v="UNI240000001299"/>
    <m/>
    <m/>
    <x v="40"/>
    <x v="0"/>
    <x v="0"/>
    <x v="1"/>
    <x v="4"/>
    <x v="0"/>
    <s v="Univera Satış"/>
    <s v="Saha Satış"/>
    <s v="Yurt İçi"/>
    <s v="Türkiye"/>
  </r>
  <r>
    <s v="Q3"/>
    <x v="0"/>
    <x v="6"/>
    <m/>
    <s v="YENER ELEKTRONIK ESYA LPG-AKARYAKIT GIDA INSAAT TAAHHÜT SANAYI TICARET LIMITED SIRKETI"/>
    <s v="EH.02.001"/>
    <s v="EnRoute Panorama - Yazilim Bakimi, Yasatma ve Merkezi Destek Hizmeti"/>
    <s v="Univera - Redbull"/>
    <x v="12"/>
    <x v="0"/>
    <m/>
    <n v="6122"/>
    <m/>
    <n v="1"/>
    <m/>
    <n v="6122"/>
    <m/>
    <n v="0"/>
    <m/>
    <n v="6122"/>
    <m/>
    <n v="0"/>
    <n v="0"/>
    <s v="UNI240000001264"/>
    <m/>
    <m/>
    <x v="2"/>
    <x v="0"/>
    <x v="0"/>
    <x v="1"/>
    <x v="4"/>
    <x v="0"/>
    <s v="Univera Satış"/>
    <s v="Saha Satış"/>
    <s v="Yurt İçi"/>
    <s v="Türkiye"/>
  </r>
  <r>
    <s v="Q3"/>
    <x v="0"/>
    <x v="7"/>
    <m/>
    <s v="VITRA KARO SERAMIK SAN. VE TIC. AS."/>
    <s v="EH.02.018"/>
    <s v="EnRoute Panorama  WebConnector Bakim Hizmeti"/>
    <s v="Univera - Eczacıbaşı Intema"/>
    <x v="12"/>
    <x v="0"/>
    <s v="Web Connector"/>
    <n v="24051.25"/>
    <m/>
    <n v="1"/>
    <m/>
    <n v="24051.25"/>
    <m/>
    <n v="0"/>
    <m/>
    <n v="24051.25"/>
    <m/>
    <n v="0"/>
    <n v="0"/>
    <s v="UNI240000001283"/>
    <m/>
    <m/>
    <x v="54"/>
    <x v="0"/>
    <x v="0"/>
    <x v="1"/>
    <x v="4"/>
    <x v="0"/>
    <s v="Univera Satış"/>
    <s v="Saha Satış"/>
    <s v="Yurt İçi"/>
    <s v="Türkiye"/>
  </r>
  <r>
    <s v="Q3"/>
    <x v="0"/>
    <x v="7"/>
    <m/>
    <s v="AROMA BURSA MEYVE SULARI VE GIDA SAN. A.S."/>
    <s v="EH.03.006"/>
    <s v="EnRoute Panorama - Uzaktan Kurulum ve Efitim Hizmeti"/>
    <s v="Univera - Aroma"/>
    <x v="13"/>
    <x v="0"/>
    <m/>
    <n v="5481"/>
    <m/>
    <n v="2"/>
    <m/>
    <n v="10962"/>
    <m/>
    <n v="0"/>
    <m/>
    <n v="10962"/>
    <m/>
    <n v="0"/>
    <n v="0"/>
    <s v="UNI240000001339"/>
    <m/>
    <m/>
    <x v="48"/>
    <x v="0"/>
    <x v="1"/>
    <x v="1"/>
    <x v="6"/>
    <x v="0"/>
    <s v="Univera Satış"/>
    <s v="Saha Satış"/>
    <s v="Yurt İçi"/>
    <s v="Türkiye"/>
  </r>
  <r>
    <s v="Q3"/>
    <x v="0"/>
    <x v="7"/>
    <m/>
    <s v="EKSILIOGLU  GIDA VE TEM ÜRÜN DAG PAZ  SAN ve TIC LTD. STI"/>
    <s v="EH.03.006"/>
    <s v="EnRoute Panorama - Uzaktan Kurulum ve Efitim Hizmeti"/>
    <s v="Univera - Reckitt Benckiser"/>
    <x v="12"/>
    <x v="0"/>
    <m/>
    <n v="5481"/>
    <m/>
    <n v="1"/>
    <m/>
    <n v="5481"/>
    <m/>
    <n v="0"/>
    <m/>
    <n v="5481"/>
    <m/>
    <n v="0"/>
    <n v="0"/>
    <s v="UNI240000001333"/>
    <m/>
    <m/>
    <x v="28"/>
    <x v="0"/>
    <x v="1"/>
    <x v="1"/>
    <x v="6"/>
    <x v="0"/>
    <s v="Univera Satış"/>
    <s v="Saha Satış"/>
    <s v="Yurt İçi"/>
    <s v="Türkiye"/>
  </r>
  <r>
    <s v="Q3"/>
    <x v="0"/>
    <x v="7"/>
    <m/>
    <s v="KOROPLAST TEMIZLIK AMBALAJ ÜRÜNLERI SAN. VE DIS TIC.A.S."/>
    <s v="EH.03.006"/>
    <s v="EnRoute Panorama - Uzaktan Kurulum ve Efitim Hizmeti"/>
    <s v="Univera - Koroplast"/>
    <x v="13"/>
    <x v="0"/>
    <m/>
    <n v="4694"/>
    <m/>
    <n v="3"/>
    <m/>
    <n v="14082"/>
    <m/>
    <n v="0"/>
    <m/>
    <n v="14082"/>
    <m/>
    <n v="0"/>
    <n v="0"/>
    <s v="UNI240000001338"/>
    <m/>
    <m/>
    <x v="0"/>
    <x v="0"/>
    <x v="1"/>
    <x v="1"/>
    <x v="6"/>
    <x v="0"/>
    <s v="Univera Satış"/>
    <s v="Saha Satış"/>
    <s v="Yurt İçi"/>
    <s v="Türkiye"/>
  </r>
  <r>
    <s v="Q3"/>
    <x v="0"/>
    <x v="7"/>
    <m/>
    <s v="HAYAT KIMYA SAN. A.S"/>
    <s v="EH.01.001"/>
    <s v="EnRoute Panorama - Proje Yönetim Hizmeti"/>
    <s v="Univera - Hayat Kimya"/>
    <x v="11"/>
    <x v="0"/>
    <m/>
    <n v="6750"/>
    <m/>
    <n v="0.59"/>
    <m/>
    <n v="3982.5"/>
    <m/>
    <n v="0"/>
    <m/>
    <n v="3982.5"/>
    <m/>
    <n v="0"/>
    <n v="0"/>
    <s v="UNI240000001344"/>
    <m/>
    <m/>
    <x v="19"/>
    <x v="0"/>
    <x v="1"/>
    <x v="1"/>
    <x v="7"/>
    <x v="0"/>
    <s v="Univera Satış"/>
    <s v="Saha Satış"/>
    <s v="Yurt İçi"/>
    <s v="Türkiye"/>
  </r>
  <r>
    <s v="Q3"/>
    <x v="0"/>
    <x v="7"/>
    <m/>
    <s v="RED BULL GIDA DAGITIM VE PAZARLAMA TICARET LTD. STI"/>
    <s v="EYS.01.014"/>
    <s v="EnRoute Panorama - Platform Back Office Kullanici Lisansi (Standart)"/>
    <s v="Univera - Redbull"/>
    <x v="12"/>
    <x v="0"/>
    <m/>
    <n v="13968"/>
    <m/>
    <n v="1"/>
    <m/>
    <n v="13968"/>
    <m/>
    <n v="0"/>
    <m/>
    <n v="13968"/>
    <m/>
    <n v="0"/>
    <n v="0"/>
    <s v="UNI240000001334"/>
    <m/>
    <m/>
    <x v="2"/>
    <x v="0"/>
    <x v="1"/>
    <x v="0"/>
    <x v="1"/>
    <x v="0"/>
    <s v="Univera Satış"/>
    <s v="Saha Satış"/>
    <s v="Yurt İçi"/>
    <s v="Türkiye"/>
  </r>
  <r>
    <s v="Q3"/>
    <x v="0"/>
    <x v="6"/>
    <m/>
    <s v="DANONE TIKVESLI GIDA VE IÇECEK SAN.TIC.A.S."/>
    <s v="EY.01.014"/>
    <s v="EnRoute Panorama - Platform Back Office Kullanici Lisansi (Enterprise)"/>
    <s v="Univera - Danone Tikveşli"/>
    <x v="11"/>
    <x v="0"/>
    <m/>
    <n v="16821"/>
    <m/>
    <n v="5"/>
    <m/>
    <n v="93450"/>
    <m/>
    <n v="9345"/>
    <m/>
    <n v="84105"/>
    <m/>
    <n v="0"/>
    <n v="0"/>
    <s v="UNI240000001261"/>
    <m/>
    <m/>
    <x v="58"/>
    <x v="0"/>
    <x v="1"/>
    <x v="0"/>
    <x v="1"/>
    <x v="0"/>
    <s v="Univera Satış"/>
    <s v="Saha Satış"/>
    <s v="Yurt İçi"/>
    <s v="Türkiye"/>
  </r>
  <r>
    <s v="Q3"/>
    <x v="0"/>
    <x v="7"/>
    <m/>
    <s v="AROMA BURSA MEYVE SULARI VE GIDA SAN. A.S."/>
    <s v="EYS.02.011"/>
    <s v="EnRoute Panorama - Panel - Çoklu Proje Birlestirme Mobil Uygulama Lisansi Standart"/>
    <s v="Univera - Aroma"/>
    <x v="13"/>
    <x v="0"/>
    <m/>
    <n v="6152"/>
    <m/>
    <n v="2"/>
    <m/>
    <n v="12304"/>
    <m/>
    <n v="0"/>
    <m/>
    <n v="12304"/>
    <m/>
    <n v="0"/>
    <n v="0"/>
    <s v="UNI240000001323"/>
    <m/>
    <m/>
    <x v="48"/>
    <x v="0"/>
    <x v="1"/>
    <x v="0"/>
    <x v="1"/>
    <x v="0"/>
    <s v="Univera Satış"/>
    <s v="Saha Satış"/>
    <s v="Yurt İçi"/>
    <s v="Türkiye"/>
  </r>
  <r>
    <s v="Q3"/>
    <x v="0"/>
    <x v="7"/>
    <m/>
    <s v="ROYAL CANIN TURKEY EVCIL HAYVAN ÜRÜNLERI TIC. LTD. STI."/>
    <s v="EYS.02.033"/>
    <s v="EnRoute Panorama - Mobil Kullanici Lisansi Standart"/>
    <s v="Univera - Royal Canin"/>
    <x v="7"/>
    <x v="0"/>
    <m/>
    <n v="8000"/>
    <m/>
    <n v="2"/>
    <m/>
    <n v="16000"/>
    <m/>
    <n v="0"/>
    <m/>
    <n v="16000"/>
    <m/>
    <n v="0"/>
    <n v="0"/>
    <s v="UNI240000001299"/>
    <m/>
    <m/>
    <x v="40"/>
    <x v="0"/>
    <x v="1"/>
    <x v="0"/>
    <x v="1"/>
    <x v="0"/>
    <s v="Univera Satış"/>
    <s v="Saha Satış"/>
    <s v="Yurt İçi"/>
    <s v="Türkiye"/>
  </r>
  <r>
    <s v="Q3"/>
    <x v="0"/>
    <x v="7"/>
    <m/>
    <s v="RED BULL GIDA DAGITIM VE PAZARLAMA TICARET LTD. STI"/>
    <s v="EY.02.033"/>
    <s v="EnRoute Panorama - Mobil Kullanici Lisansi (Enterprise)"/>
    <s v="Univera - Redbull"/>
    <x v="12"/>
    <x v="0"/>
    <m/>
    <n v="5103"/>
    <m/>
    <n v="2"/>
    <m/>
    <n v="10206"/>
    <m/>
    <n v="0"/>
    <m/>
    <n v="10206"/>
    <m/>
    <n v="0"/>
    <n v="0"/>
    <s v="UNI240000001304"/>
    <m/>
    <m/>
    <x v="2"/>
    <x v="0"/>
    <x v="1"/>
    <x v="0"/>
    <x v="1"/>
    <x v="0"/>
    <s v="Univera Satış"/>
    <s v="Saha Satış"/>
    <s v="Yurt İçi"/>
    <s v="Türkiye"/>
  </r>
  <r>
    <s v="Q3"/>
    <x v="0"/>
    <x v="7"/>
    <m/>
    <s v="RED BULL GIDA DAGITIM VE PAZARLAMA TICARET LTD. STI"/>
    <s v="EY.02.033"/>
    <s v="EnRoute Panorama - Mobil Kullanici Lisansi (Enterprise)"/>
    <s v="Univera - Redbull"/>
    <x v="12"/>
    <x v="0"/>
    <m/>
    <n v="5103"/>
    <m/>
    <n v="2"/>
    <m/>
    <n v="10206"/>
    <m/>
    <n v="0"/>
    <m/>
    <n v="10206"/>
    <m/>
    <n v="0"/>
    <n v="0"/>
    <s v="UNI240000001332"/>
    <m/>
    <m/>
    <x v="2"/>
    <x v="0"/>
    <x v="1"/>
    <x v="0"/>
    <x v="1"/>
    <x v="0"/>
    <s v="Univera Satış"/>
    <s v="Saha Satış"/>
    <s v="Yurt İçi"/>
    <s v="Türkiye"/>
  </r>
  <r>
    <s v="Q3"/>
    <x v="0"/>
    <x v="7"/>
    <m/>
    <s v="ERBAK-ULUDAG PAZARLAMA SATIS VE DAGITIM A.S."/>
    <s v="EY.02.033"/>
    <s v="EnRoute Panorama - Mobil Kullanici Lisansi (Enterprise)"/>
    <s v="Univera - Uludağ İçecek"/>
    <x v="11"/>
    <x v="0"/>
    <m/>
    <n v="2697"/>
    <m/>
    <n v="25"/>
    <m/>
    <n v="67425"/>
    <m/>
    <n v="0"/>
    <m/>
    <n v="67425"/>
    <m/>
    <n v="0"/>
    <n v="0"/>
    <s v="UNI240000001361"/>
    <m/>
    <m/>
    <x v="21"/>
    <x v="1"/>
    <x v="1"/>
    <x v="0"/>
    <x v="1"/>
    <x v="0"/>
    <s v="Univera Satış"/>
    <s v="Saha Satış"/>
    <s v="Yurt İçi"/>
    <s v="Türkiye"/>
  </r>
  <r>
    <s v="Q3"/>
    <x v="0"/>
    <x v="6"/>
    <m/>
    <s v="EFES VITANTA MOLDOVA BREWERY S.A"/>
    <s v="EH.03.001"/>
    <s v="EnRoute Panorama - Çafri Merkezi Hizmeti  (MSD)"/>
    <s v="Univera - Efes Moldova"/>
    <x v="4"/>
    <x v="0"/>
    <m/>
    <n v="30442.71"/>
    <m/>
    <n v="1"/>
    <m/>
    <n v="30442.707999999999"/>
    <m/>
    <n v="-2E-3"/>
    <m/>
    <n v="30442.71"/>
    <m/>
    <n v="0"/>
    <n v="0"/>
    <s v="ENV240000000092"/>
    <m/>
    <m/>
    <x v="20"/>
    <x v="0"/>
    <x v="0"/>
    <x v="1"/>
    <x v="8"/>
    <x v="0"/>
    <s v="Univera Satış"/>
    <s v="Saha Satış"/>
    <s v="Yurt Dışı"/>
    <s v="Moldova"/>
  </r>
  <r>
    <s v="Q3"/>
    <x v="0"/>
    <x v="6"/>
    <m/>
    <s v="ERUSLU SAGLIK ÜRÜNLERI SAN. VE TIC. A.S."/>
    <s v="EYS.04.001"/>
    <s v="EnRoute Panorama -  Modül Lisanslari Kiralama Hizmeti Standart"/>
    <s v="Univera - Eruslu Sağlık"/>
    <x v="13"/>
    <x v="0"/>
    <m/>
    <n v="326668.52"/>
    <m/>
    <n v="1"/>
    <m/>
    <n v="326668.52"/>
    <m/>
    <n v="0"/>
    <m/>
    <n v="326668.52"/>
    <m/>
    <n v="0"/>
    <n v="0"/>
    <s v="UNI240000001259"/>
    <m/>
    <m/>
    <x v="70"/>
    <x v="0"/>
    <x v="0"/>
    <x v="0"/>
    <x v="0"/>
    <x v="0"/>
    <s v="Univera Satış"/>
    <s v="Saha Satış"/>
    <s v="Yurt İçi"/>
    <s v="Türkiye"/>
  </r>
  <r>
    <s v="Q2"/>
    <x v="0"/>
    <x v="3"/>
    <m/>
    <s v="ALDEMIR BILISIM HIZ. VE DANISMANLIK - ARZU ALDEMIR"/>
    <s v="WPH.02.001"/>
    <s v="WebPlus Yazilim Bakimi Hizmeti"/>
    <s v="Univera - Kanal"/>
    <x v="5"/>
    <x v="0"/>
    <s v="Webplus"/>
    <n v="4732.8"/>
    <m/>
    <n v="1"/>
    <m/>
    <n v="5916"/>
    <m/>
    <n v="1183.2"/>
    <m/>
    <n v="4732.8"/>
    <m/>
    <n v="0"/>
    <n v="0"/>
    <s v="UNI240000000623"/>
    <m/>
    <m/>
    <x v="33"/>
    <x v="0"/>
    <x v="0"/>
    <x v="1"/>
    <x v="4"/>
    <x v="0"/>
    <s v="Kanal Satış"/>
    <s v="Aldemir"/>
    <s v="Yurt İçi"/>
    <s v="Türkiye"/>
  </r>
  <r>
    <s v="Q2"/>
    <x v="0"/>
    <x v="3"/>
    <m/>
    <s v="ALDEMIR BILISIM HIZ. VE DANISMANLIK - ARZU ALDEMIR"/>
    <s v="WPH.02.001"/>
    <s v="WebPlus Yazilim Bakimi Hizmeti"/>
    <s v="Univera - Kanal"/>
    <x v="5"/>
    <x v="0"/>
    <s v="Webplus"/>
    <n v="2957.6"/>
    <m/>
    <n v="1"/>
    <m/>
    <n v="3697"/>
    <m/>
    <n v="739.4"/>
    <m/>
    <n v="2957.6"/>
    <m/>
    <n v="0"/>
    <n v="0"/>
    <s v="UNI240000000617"/>
    <m/>
    <m/>
    <x v="33"/>
    <x v="0"/>
    <x v="0"/>
    <x v="1"/>
    <x v="4"/>
    <x v="0"/>
    <s v="Kanal Satış"/>
    <s v="Aldemir"/>
    <s v="Yurt İçi"/>
    <s v="Türkiye"/>
  </r>
  <r>
    <s v="Q2"/>
    <x v="0"/>
    <x v="3"/>
    <m/>
    <s v="ALDEMIR BILISIM HIZ. VE DANISMANLIK - ARZU ALDEMIR"/>
    <s v="WPH.02.001"/>
    <s v="WebPlus Yazilim Bakimi Hizmeti"/>
    <s v="Univera - Kanal"/>
    <x v="5"/>
    <x v="0"/>
    <s v="Webplus"/>
    <n v="2957.6"/>
    <m/>
    <n v="1"/>
    <m/>
    <n v="3697"/>
    <m/>
    <n v="739.4"/>
    <m/>
    <n v="2957.6"/>
    <m/>
    <n v="0"/>
    <n v="0"/>
    <s v="UNI240000000619"/>
    <m/>
    <m/>
    <x v="33"/>
    <x v="0"/>
    <x v="0"/>
    <x v="1"/>
    <x v="4"/>
    <x v="0"/>
    <s v="Kanal Satış"/>
    <s v="Aldemir"/>
    <s v="Yurt İçi"/>
    <s v="Türkiye"/>
  </r>
  <r>
    <s v="Q2"/>
    <x v="0"/>
    <x v="3"/>
    <m/>
    <s v="MİYA OTOMASYON VE BARKOD BILISIM SISTEMLERI SAN TİC. VE L.T.D. STI."/>
    <s v="WPH.02.001"/>
    <s v="WebPlus Yazilim Bakimi Hizmeti"/>
    <s v="Univera - Kanal"/>
    <x v="5"/>
    <x v="0"/>
    <s v="Webplus"/>
    <n v="28212"/>
    <m/>
    <n v="1"/>
    <m/>
    <n v="28212"/>
    <m/>
    <n v="0"/>
    <m/>
    <n v="28212"/>
    <m/>
    <n v="0"/>
    <n v="0"/>
    <s v="UNI240000000614"/>
    <m/>
    <m/>
    <x v="3"/>
    <x v="0"/>
    <x v="0"/>
    <x v="1"/>
    <x v="4"/>
    <x v="0"/>
    <s v="Kanal Satış"/>
    <s v="Miya"/>
    <s v="Yurt İçi"/>
    <s v="Türkiye"/>
  </r>
  <r>
    <s v="Q2"/>
    <x v="0"/>
    <x v="3"/>
    <m/>
    <s v="MİYA OTOMASYON VE BARKOD BILISIM SISTEMLERI SAN TİC. VE L.T.D. STI."/>
    <s v="WPY.01.004"/>
    <s v="WEBPLUS EK KULLANICI LISANSI +5"/>
    <s v="Univera - Kanal"/>
    <x v="5"/>
    <x v="0"/>
    <s v="Webplus"/>
    <n v="13150.775"/>
    <m/>
    <n v="2"/>
    <m/>
    <n v="30943"/>
    <m/>
    <n v="4641.45"/>
    <m/>
    <n v="26301.55"/>
    <m/>
    <n v="0"/>
    <n v="0"/>
    <s v="UNI240000000614"/>
    <m/>
    <m/>
    <x v="3"/>
    <x v="0"/>
    <x v="1"/>
    <x v="0"/>
    <x v="1"/>
    <x v="0"/>
    <s v="Kanal Satış"/>
    <s v="Miya"/>
    <s v="Yurt İçi"/>
    <s v="Türkiye"/>
  </r>
  <r>
    <s v="Q2"/>
    <x v="0"/>
    <x v="3"/>
    <m/>
    <s v="MİYA OTOMASYON VE BARKOD BILISIM SISTEMLERI SAN TİC. VE L.T.D. STI."/>
    <s v="WPY.01.001"/>
    <s v="WEBPLUS DISTRIBUTION SATIS-DAGITIM YAZILIMI (Enterprise)"/>
    <s v="Univera - Kanal"/>
    <x v="5"/>
    <x v="0"/>
    <s v="Webplus"/>
    <n v="43397.09"/>
    <m/>
    <n v="1"/>
    <m/>
    <n v="51055.4"/>
    <m/>
    <n v="7658.31"/>
    <m/>
    <n v="43397.09"/>
    <m/>
    <n v="0"/>
    <n v="0"/>
    <s v="UNI240000000614"/>
    <m/>
    <m/>
    <x v="3"/>
    <x v="0"/>
    <x v="1"/>
    <x v="0"/>
    <x v="1"/>
    <x v="0"/>
    <s v="Kanal Satış"/>
    <s v="Miya"/>
    <s v="Yurt İçi"/>
    <s v="Türkiye"/>
  </r>
  <r>
    <s v="Q2"/>
    <x v="0"/>
    <x v="3"/>
    <m/>
    <s v="MİYA OTOMASYON VE BARKOD BILISIM SISTEMLERI SAN TİC. VE L.T.D. STI."/>
    <s v="WPY.01.002"/>
    <s v="WebPlus Dagitim Kanali Lisansi"/>
    <s v="Univera - Kanal"/>
    <x v="5"/>
    <x v="0"/>
    <s v="Webplus"/>
    <n v="8367.3150000000005"/>
    <m/>
    <n v="6"/>
    <m/>
    <n v="59063.4"/>
    <m/>
    <n v="8859.51"/>
    <m/>
    <n v="50203.89"/>
    <m/>
    <n v="0"/>
    <n v="0"/>
    <s v="UNI240000000614"/>
    <m/>
    <m/>
    <x v="3"/>
    <x v="0"/>
    <x v="1"/>
    <x v="0"/>
    <x v="1"/>
    <x v="0"/>
    <s v="Kanal Satış"/>
    <s v="Miya"/>
    <s v="Yurt İçi"/>
    <s v="Türkiye"/>
  </r>
  <r>
    <s v="Q2"/>
    <x v="0"/>
    <x v="3"/>
    <m/>
    <s v="ALDEMIR BILISIM HIZ. VE DANISMANLIK - ARZU ALDEMIR"/>
    <s v="UH.01.002"/>
    <s v="Unidox Kontör"/>
    <s v="Univera - Şen Piliç"/>
    <x v="6"/>
    <x v="2"/>
    <s v="Unidox"/>
    <n v="0.57720000000000005"/>
    <m/>
    <n v="250000"/>
    <m/>
    <n v="144300"/>
    <m/>
    <n v="0"/>
    <m/>
    <n v="144300"/>
    <m/>
    <n v="0"/>
    <n v="0"/>
    <s v="UNI240000000606"/>
    <m/>
    <m/>
    <x v="17"/>
    <x v="0"/>
    <x v="1"/>
    <x v="2"/>
    <x v="5"/>
    <x v="0"/>
    <s v="Kanal Satış"/>
    <s v="Aldemir"/>
    <s v="Yurt İçi"/>
    <s v="Türkiye"/>
  </r>
  <r>
    <s v="Q2"/>
    <x v="0"/>
    <x v="3"/>
    <m/>
    <s v="ALDEMIR BILISIM HIZ. VE DANISMANLIK - ARZU ALDEMIR"/>
    <s v="UH.01.002"/>
    <s v="Unidox Kontör"/>
    <s v="Univera - Şen Piliç"/>
    <x v="6"/>
    <x v="2"/>
    <s v="Unidox"/>
    <n v="0.01"/>
    <m/>
    <n v="50000"/>
    <m/>
    <n v="500"/>
    <m/>
    <n v="0"/>
    <m/>
    <n v="500"/>
    <m/>
    <n v="0"/>
    <n v="0"/>
    <s v="UNI240000000606"/>
    <m/>
    <m/>
    <x v="17"/>
    <x v="0"/>
    <x v="1"/>
    <x v="2"/>
    <x v="5"/>
    <x v="0"/>
    <s v="Kanal Satış"/>
    <s v="Aldemir"/>
    <s v="Yurt İçi"/>
    <s v="Türkiye"/>
  </r>
  <r>
    <s v="Q2"/>
    <x v="0"/>
    <x v="3"/>
    <m/>
    <s v="AYDIN TOPTAN GIDA VE PAZARLAMA -FATMA AYDIN"/>
    <s v="UH.01.002"/>
    <s v="UNIDOX KONTÖR HIZMETI"/>
    <s v="Univera - Haribo"/>
    <x v="6"/>
    <x v="2"/>
    <s v="Unidox"/>
    <n v="1.8"/>
    <m/>
    <n v="10000"/>
    <m/>
    <n v="18000"/>
    <m/>
    <n v="0"/>
    <m/>
    <n v="18000"/>
    <m/>
    <n v="0"/>
    <n v="0"/>
    <s v="ENV240000000066"/>
    <m/>
    <m/>
    <x v="5"/>
    <x v="0"/>
    <x v="1"/>
    <x v="2"/>
    <x v="5"/>
    <x v="1"/>
    <s v="Kanal Satış"/>
    <s v="Saha Satış"/>
    <s v="Yurt İçi"/>
    <s v="Türkiye"/>
  </r>
  <r>
    <s v="Q2"/>
    <x v="0"/>
    <x v="3"/>
    <m/>
    <s v="MATRIKS BİLGİSAYAR SİSTEMLERİ LTD.ŞTİ"/>
    <s v="UH.01.002"/>
    <s v="UNIDOX KONTÖR HIZMETI"/>
    <s v="Univera - Kanal"/>
    <x v="5"/>
    <x v="2"/>
    <s v="Unidox"/>
    <n v="0.54100000000000004"/>
    <m/>
    <n v="250000"/>
    <m/>
    <n v="135250"/>
    <m/>
    <n v="0"/>
    <m/>
    <n v="135250"/>
    <m/>
    <n v="0"/>
    <n v="0"/>
    <s v="UNI240000000620"/>
    <m/>
    <m/>
    <x v="11"/>
    <x v="0"/>
    <x v="1"/>
    <x v="2"/>
    <x v="5"/>
    <x v="0"/>
    <s v="Kanal Satış"/>
    <s v="Matriks"/>
    <s v="Yurt İçi"/>
    <s v="Türkiye"/>
  </r>
  <r>
    <s v="Q2"/>
    <x v="0"/>
    <x v="3"/>
    <m/>
    <s v="POLARİS YAZILIM ÇÖZÜMLERİ VE DANIŞMANLIK HİZMETLERİ LTD.ŞTİ."/>
    <s v="sh.01.001"/>
    <s v="StokBar Panorama - Proje Yönetim Hizmeti"/>
    <s v="Univera - Panasonic"/>
    <x v="0"/>
    <x v="4"/>
    <s v="Stokbar"/>
    <n v="1"/>
    <m/>
    <n v="1"/>
    <m/>
    <n v="0"/>
    <m/>
    <n v="0"/>
    <m/>
    <n v="0"/>
    <m/>
    <n v="0"/>
    <n v="0"/>
    <s v="UNI240000000632"/>
    <m/>
    <m/>
    <x v="31"/>
    <x v="0"/>
    <x v="1"/>
    <x v="1"/>
    <x v="7"/>
    <x v="0"/>
    <s v="Univera Satış"/>
    <s v="Saha Satış"/>
    <s v="Yurt İçi"/>
    <s v="Türkiye"/>
  </r>
  <r>
    <s v="Q2"/>
    <x v="0"/>
    <x v="3"/>
    <m/>
    <s v="UNIVIS BILISIM DESTEK HIZMETLERI SAN.TIC .A.S"/>
    <s v="SMH.02.001"/>
    <s v="StockMate Yazilim Bakimi Hizmeti"/>
    <s v="Univera - Kanal"/>
    <x v="5"/>
    <x v="4"/>
    <s v="Stockmate"/>
    <n v="31906"/>
    <m/>
    <n v="1"/>
    <m/>
    <n v="31906"/>
    <m/>
    <n v="0"/>
    <m/>
    <n v="31906"/>
    <m/>
    <n v="0"/>
    <n v="0"/>
    <s v="UNI240000000613"/>
    <m/>
    <m/>
    <x v="86"/>
    <x v="2"/>
    <x v="0"/>
    <x v="1"/>
    <x v="4"/>
    <x v="2"/>
    <s v="Kanal Satış"/>
    <s v="Saha Satış"/>
    <s v="Yurt İçi"/>
    <s v="Türkiye"/>
  </r>
  <r>
    <s v="Q2"/>
    <x v="0"/>
    <x v="3"/>
    <m/>
    <s v="EFES VITANTA MOLDOVA BREWERY S.A"/>
    <s v="QH.02.001"/>
    <s v="Quest Panorama - Yazilim Bakimi, Yasatma ve Merkezi Destek Hizmeti"/>
    <s v="Univera - Efes Moldova"/>
    <x v="2"/>
    <x v="3"/>
    <m/>
    <n v="12182.61"/>
    <m/>
    <n v="1"/>
    <m/>
    <n v="12182.605484"/>
    <m/>
    <n v="-4.516E-3"/>
    <m/>
    <n v="12182.61"/>
    <m/>
    <n v="0"/>
    <n v="0"/>
    <s v="ENV240000000067"/>
    <m/>
    <m/>
    <x v="20"/>
    <x v="0"/>
    <x v="0"/>
    <x v="1"/>
    <x v="4"/>
    <x v="0"/>
    <s v="Univera Satış"/>
    <s v="Saha Satış"/>
    <s v="Yurt Dışı"/>
    <s v="Moldova"/>
  </r>
  <r>
    <s v="Q2"/>
    <x v="0"/>
    <x v="3"/>
    <m/>
    <s v="Mey İçki Sanayi ve Ticaret A.Ş."/>
    <s v="QH.07.001"/>
    <s v="Quest Panorama - Rapor Gelistirme Hizmeti"/>
    <s v="Univera - Mey İçki"/>
    <x v="0"/>
    <x v="3"/>
    <m/>
    <n v="4201"/>
    <m/>
    <n v="12"/>
    <m/>
    <n v="50412"/>
    <m/>
    <n v="0"/>
    <m/>
    <n v="50412"/>
    <m/>
    <n v="0"/>
    <n v="0"/>
    <s v="UNI240000000602"/>
    <m/>
    <m/>
    <x v="7"/>
    <x v="0"/>
    <x v="1"/>
    <x v="1"/>
    <x v="2"/>
    <x v="1"/>
    <s v="Univera Satış"/>
    <s v="Saha Satış"/>
    <s v="Yurt İçi"/>
    <s v="Türkiye"/>
  </r>
  <r>
    <s v="Q2"/>
    <x v="0"/>
    <x v="3"/>
    <m/>
    <s v="SHELL &amp; TURCAS PETROL A.S"/>
    <s v="OH.05.001"/>
    <s v="OUTSOURCE YAZILIM GELISTIRME HIZMETI"/>
    <s v="Univera - Shell Bee"/>
    <x v="4"/>
    <x v="0"/>
    <s v="Outsource - Hizmet"/>
    <n v="10755.839984382526"/>
    <m/>
    <n v="153.61000000000001"/>
    <m/>
    <n v="1652204.5824"/>
    <m/>
    <n v="2.3990000000000001E-3"/>
    <m/>
    <n v="1652204.5800010001"/>
    <m/>
    <n v="0"/>
    <n v="0"/>
    <s v="UNI240000000626"/>
    <m/>
    <m/>
    <x v="93"/>
    <x v="3"/>
    <x v="1"/>
    <x v="1"/>
    <x v="9"/>
    <x v="0"/>
    <s v="Univera Satış"/>
    <s v="Saha Satış"/>
    <s v="Yurt İçi"/>
    <s v="Türkiye"/>
  </r>
  <r>
    <s v="Q3"/>
    <x v="0"/>
    <x v="7"/>
    <m/>
    <s v="EKSILIOGLU  GIDA VE TEM ÜRÜN DAG PAZ  SAN ve TIC LTD. STI"/>
    <s v="EY.04.012"/>
    <s v="EnRoute Panorama E-Dönüsüm  Modül Lisansi (Enterprise)"/>
    <s v="Univera - Redbull"/>
    <x v="12"/>
    <x v="0"/>
    <m/>
    <n v="29000"/>
    <m/>
    <n v="1"/>
    <m/>
    <n v="29000"/>
    <m/>
    <n v="0"/>
    <m/>
    <n v="29000"/>
    <m/>
    <n v="0"/>
    <n v="0"/>
    <s v="UNI240000001367"/>
    <m/>
    <m/>
    <x v="2"/>
    <x v="0"/>
    <x v="1"/>
    <x v="0"/>
    <x v="1"/>
    <x v="0"/>
    <s v="Univera Satış"/>
    <s v="Saha Satış"/>
    <s v="Yurt İçi"/>
    <s v="Türkiye"/>
  </r>
  <r>
    <s v="Q3"/>
    <x v="0"/>
    <x v="7"/>
    <m/>
    <s v="MGO GRUP HIZLI TÜKETIM ÜRÜNLERI PAZARLAMA A.S.-ASYA"/>
    <s v="EY.04.012"/>
    <s v="EnRoute Panorama E-Dönüsüm  Modül Lisansi (Enterprise)"/>
    <s v="Univera - Redbull"/>
    <x v="12"/>
    <x v="0"/>
    <m/>
    <n v="29000"/>
    <m/>
    <n v="1"/>
    <m/>
    <n v="29000"/>
    <m/>
    <n v="0"/>
    <m/>
    <n v="29000"/>
    <m/>
    <n v="0"/>
    <n v="0"/>
    <s v="UNI240000001369"/>
    <m/>
    <m/>
    <x v="2"/>
    <x v="0"/>
    <x v="1"/>
    <x v="0"/>
    <x v="1"/>
    <x v="0"/>
    <s v="Univera Satış"/>
    <s v="Saha Satış"/>
    <s v="Yurt İçi"/>
    <s v="Türkiye"/>
  </r>
  <r>
    <s v="Q3"/>
    <x v="0"/>
    <x v="7"/>
    <m/>
    <s v="EKSILIOGLU  GIDA VE TEM ÜRÜN DAG PAZ  SAN ve TIC LTD. STI"/>
    <s v="EH.02.001"/>
    <s v="EnRoute Panorama - Yazilim Bakimi, Yasatma ve Merkezi Destek Hizmeti"/>
    <s v="Univera - Redbull"/>
    <x v="12"/>
    <x v="0"/>
    <m/>
    <n v="6380"/>
    <m/>
    <n v="1"/>
    <m/>
    <n v="6380"/>
    <m/>
    <n v="0"/>
    <m/>
    <n v="6380"/>
    <m/>
    <n v="0"/>
    <n v="0"/>
    <s v="UNI240000001367"/>
    <m/>
    <m/>
    <x v="2"/>
    <x v="0"/>
    <x v="0"/>
    <x v="1"/>
    <x v="4"/>
    <x v="0"/>
    <s v="Univera Satış"/>
    <s v="Saha Satış"/>
    <s v="Yurt İçi"/>
    <s v="Türkiye"/>
  </r>
  <r>
    <s v="Q3"/>
    <x v="0"/>
    <x v="7"/>
    <m/>
    <s v="MGO GRUP HIZLI TÜKETIM ÜRÜNLERI PAZARLAMA A.S.-ASYA"/>
    <s v="EH.02.001"/>
    <s v="EnRoute Panorama - Yazilim Bakimi, Yasatma ve Merkezi Destek Hizmeti"/>
    <s v="Univera - Redbull"/>
    <x v="12"/>
    <x v="0"/>
    <m/>
    <n v="6380"/>
    <m/>
    <n v="1"/>
    <m/>
    <n v="6380"/>
    <m/>
    <n v="0"/>
    <m/>
    <n v="6380"/>
    <m/>
    <n v="0"/>
    <n v="0"/>
    <s v="UNI240000001369"/>
    <m/>
    <m/>
    <x v="2"/>
    <x v="0"/>
    <x v="0"/>
    <x v="1"/>
    <x v="4"/>
    <x v="0"/>
    <s v="Univera Satış"/>
    <s v="Saha Satış"/>
    <s v="Yurt İçi"/>
    <s v="Türkiye"/>
  </r>
  <r>
    <s v="Q3"/>
    <x v="0"/>
    <x v="7"/>
    <m/>
    <s v="TURKUAZ TRADE LLC"/>
    <s v="EH.02.001"/>
    <s v="EnRoute Panorama - Yazilim Bakimi, Yasatma ve Merkezi Destek Hizmeti"/>
    <s v="Univera - Turkuaz Kazakistan"/>
    <x v="11"/>
    <x v="0"/>
    <m/>
    <n v="101734.8"/>
    <m/>
    <n v="1"/>
    <m/>
    <n v="101734.8"/>
    <m/>
    <n v="0"/>
    <m/>
    <n v="101734.8"/>
    <m/>
    <n v="0"/>
    <n v="0"/>
    <s v="ENV240000000097"/>
    <m/>
    <m/>
    <x v="14"/>
    <x v="0"/>
    <x v="0"/>
    <x v="1"/>
    <x v="4"/>
    <x v="0"/>
    <s v="Univera Satış"/>
    <s v="Saha Satış"/>
    <s v="Yurt Dışı"/>
    <s v="Kırgızistan"/>
  </r>
  <r>
    <s v="Q3"/>
    <x v="0"/>
    <x v="7"/>
    <m/>
    <s v="ERBAK-ULUDAG PAZARLAMA SATIS VE DAGITIM A.S."/>
    <s v="EH.02.001"/>
    <s v="EnRoute Panorama - Yazilim Bakimi, Yasatma ve Merkezi Destek Hizmeti"/>
    <s v="Univera - Uludağ İçecek"/>
    <x v="11"/>
    <x v="0"/>
    <m/>
    <n v="14833.5"/>
    <m/>
    <n v="1"/>
    <m/>
    <n v="14833.5"/>
    <m/>
    <n v="0"/>
    <m/>
    <n v="14833.5"/>
    <m/>
    <n v="0"/>
    <n v="0"/>
    <s v="UNI240000001361"/>
    <m/>
    <m/>
    <x v="21"/>
    <x v="0"/>
    <x v="0"/>
    <x v="1"/>
    <x v="4"/>
    <x v="0"/>
    <s v="Univera Satış"/>
    <s v="Saha Satış"/>
    <s v="Yurt İçi"/>
    <s v="Türkiye"/>
  </r>
  <r>
    <s v="Q3"/>
    <x v="0"/>
    <x v="7"/>
    <m/>
    <s v="RED BULL GIDA DAGITIM VE PAZARLAMA TICARET LTD. STI"/>
    <s v="EH.03.006"/>
    <s v="EnRoute Panorama - Uzaktan Kurulum ve Efitim Hizmeti"/>
    <s v="Univera - Redbull"/>
    <x v="12"/>
    <x v="0"/>
    <m/>
    <n v="7674"/>
    <m/>
    <n v="2"/>
    <m/>
    <n v="15348"/>
    <m/>
    <n v="0"/>
    <m/>
    <n v="15348"/>
    <m/>
    <n v="0"/>
    <n v="0"/>
    <s v="UNI240000001368"/>
    <m/>
    <m/>
    <x v="2"/>
    <x v="0"/>
    <x v="1"/>
    <x v="1"/>
    <x v="6"/>
    <x v="0"/>
    <s v="Univera Satış"/>
    <s v="Saha Satış"/>
    <s v="Yurt İçi"/>
    <s v="Türkiye"/>
  </r>
  <r>
    <s v="Q3"/>
    <x v="0"/>
    <x v="7"/>
    <m/>
    <s v="RED BULL GIDA DAGITIM VE PAZARLAMA TICARET LTD. STI"/>
    <s v="EH.03.006"/>
    <s v="EnRoute Panorama - Uzaktan Kurulum ve Efitim Hizmeti"/>
    <s v="Univera - Redbull"/>
    <x v="12"/>
    <x v="0"/>
    <m/>
    <n v="7674"/>
    <m/>
    <n v="1"/>
    <m/>
    <n v="7674"/>
    <m/>
    <n v="0"/>
    <m/>
    <n v="7674"/>
    <m/>
    <n v="0"/>
    <n v="0"/>
    <s v="UNI240000001370"/>
    <m/>
    <m/>
    <x v="2"/>
    <x v="0"/>
    <x v="1"/>
    <x v="1"/>
    <x v="6"/>
    <x v="0"/>
    <s v="Univera Satış"/>
    <s v="Saha Satış"/>
    <s v="Yurt İçi"/>
    <s v="Türkiye"/>
  </r>
  <r>
    <s v="Q3"/>
    <x v="0"/>
    <x v="7"/>
    <m/>
    <s v="ZIRVE UNITRAK GID.TEM.ÜRÜN.DAG.PAZ.SAN.VE TIC.LTD.STI."/>
    <s v="EH.03.006"/>
    <s v="EnRoute Panorama - Uzaktan Kurulum ve Efitim Hizmeti"/>
    <s v="Univera - Kent Gıda"/>
    <x v="12"/>
    <x v="0"/>
    <m/>
    <n v="5481"/>
    <m/>
    <n v="2"/>
    <m/>
    <n v="10962"/>
    <m/>
    <n v="0"/>
    <m/>
    <n v="10962"/>
    <m/>
    <n v="0"/>
    <n v="0"/>
    <s v="UNI240000001371"/>
    <m/>
    <m/>
    <x v="53"/>
    <x v="0"/>
    <x v="1"/>
    <x v="1"/>
    <x v="6"/>
    <x v="1"/>
    <s v="Univera Satış"/>
    <s v="Saha Satış"/>
    <s v="Yurt İçi"/>
    <s v="Türkiye"/>
  </r>
  <r>
    <s v="Q3"/>
    <x v="0"/>
    <x v="7"/>
    <m/>
    <s v="RED BULL GIDA DAGITIM VE PAZARLAMA TICARET LTD. STI"/>
    <s v="EYS.01.014"/>
    <s v="EnRoute Panorama - Platform Back Office Kullanici Lisansi (Standart)"/>
    <s v="Univera - Redbull"/>
    <x v="12"/>
    <x v="0"/>
    <m/>
    <n v="13968"/>
    <m/>
    <n v="1"/>
    <m/>
    <n v="13968"/>
    <m/>
    <n v="0"/>
    <m/>
    <n v="13968"/>
    <m/>
    <n v="0"/>
    <n v="0"/>
    <s v="UNI240000001374"/>
    <m/>
    <m/>
    <x v="2"/>
    <x v="0"/>
    <x v="1"/>
    <x v="0"/>
    <x v="1"/>
    <x v="0"/>
    <s v="Univera Satış"/>
    <s v="Saha Satış"/>
    <s v="Yurt İçi"/>
    <s v="Türkiye"/>
  </r>
  <r>
    <s v="Q3"/>
    <x v="0"/>
    <x v="7"/>
    <m/>
    <s v="BEYLERBEYI IÇECEK PAZARLAMA A.S"/>
    <s v="EY.01.014"/>
    <s v="EnRoute Panorama - Platform Back Office Kullanici Lisansi (Enterprise)"/>
    <s v="Univera - Sarper İçecek"/>
    <x v="13"/>
    <x v="0"/>
    <m/>
    <n v="5154.5"/>
    <m/>
    <n v="60"/>
    <m/>
    <n v="475800"/>
    <m/>
    <n v="166530"/>
    <m/>
    <n v="309270"/>
    <m/>
    <n v="0"/>
    <n v="0"/>
    <s v="UNI240000001377"/>
    <m/>
    <m/>
    <x v="60"/>
    <x v="0"/>
    <x v="1"/>
    <x v="0"/>
    <x v="1"/>
    <x v="0"/>
    <s v="Univera Satış"/>
    <s v="Saha Satış"/>
    <s v="Yurt İçi"/>
    <s v="Türkiye"/>
  </r>
  <r>
    <s v="Q2"/>
    <x v="0"/>
    <x v="3"/>
    <m/>
    <s v="MİYA OTOMASYON VE BARKOD BILISIM SISTEMLERI SAN TİC. VE L.T.D. STI."/>
    <s v="EH.06.001"/>
    <s v="EnRoute Panorama - Hosting Hizmeti"/>
    <s v="Univera - Kanal"/>
    <x v="5"/>
    <x v="1"/>
    <m/>
    <n v="1850.49"/>
    <m/>
    <n v="4"/>
    <m/>
    <n v="7401.96"/>
    <m/>
    <n v="0"/>
    <m/>
    <n v="7401.96"/>
    <m/>
    <n v="0"/>
    <n v="0"/>
    <s v="UNI240000000603"/>
    <m/>
    <m/>
    <x v="3"/>
    <x v="0"/>
    <x v="0"/>
    <x v="1"/>
    <x v="3"/>
    <x v="0"/>
    <s v="Kanal Satış"/>
    <s v="Miya"/>
    <s v="Yurt İçi"/>
    <s v="Türkiye"/>
  </r>
  <r>
    <s v="Q2"/>
    <x v="0"/>
    <x v="3"/>
    <m/>
    <s v="MİYA OTOMASYON VE BARKOD BILISIM SISTEMLERI SAN TİC. VE L.T.D. STI."/>
    <s v="EH.06.001"/>
    <s v="EnRoute Panorama - Hosting Hizmeti"/>
    <s v="Univera - Kanal"/>
    <x v="5"/>
    <x v="1"/>
    <m/>
    <n v="5890.61"/>
    <m/>
    <n v="1"/>
    <m/>
    <n v="5890.61"/>
    <m/>
    <n v="0"/>
    <m/>
    <n v="5890.61"/>
    <m/>
    <n v="0"/>
    <n v="0"/>
    <s v="UNI240000000603"/>
    <m/>
    <m/>
    <x v="3"/>
    <x v="0"/>
    <x v="0"/>
    <x v="1"/>
    <x v="3"/>
    <x v="0"/>
    <s v="Kanal Satış"/>
    <s v="Miya"/>
    <s v="Yurt İçi"/>
    <s v="Türkiye"/>
  </r>
  <r>
    <s v="Q2"/>
    <x v="0"/>
    <x v="3"/>
    <m/>
    <s v="MİYA OTOMASYON VE BARKOD BILISIM SISTEMLERI SAN TİC. VE L.T.D. STI."/>
    <s v="EH.06.001"/>
    <s v="EnRoute Panorama - Hosting Hizmeti"/>
    <s v="Univera - Kanal"/>
    <x v="5"/>
    <x v="1"/>
    <m/>
    <n v="1850.49"/>
    <m/>
    <n v="3"/>
    <m/>
    <n v="5551.47"/>
    <m/>
    <n v="0"/>
    <m/>
    <n v="5551.47"/>
    <m/>
    <n v="0"/>
    <n v="0"/>
    <s v="UNI240000000603"/>
    <m/>
    <m/>
    <x v="3"/>
    <x v="0"/>
    <x v="0"/>
    <x v="1"/>
    <x v="3"/>
    <x v="0"/>
    <s v="Kanal Satış"/>
    <s v="Miya"/>
    <s v="Yurt İçi"/>
    <s v="Türkiye"/>
  </r>
  <r>
    <s v="Q2"/>
    <x v="0"/>
    <x v="3"/>
    <m/>
    <s v="MİYA OTOMASYON VE BARKOD BILISIM SISTEMLERI SAN TİC. VE L.T.D. STI."/>
    <s v="EH.06.001"/>
    <s v="EnRoute Panorama - Hosting Hizmeti"/>
    <s v="Univera - Kanal"/>
    <x v="5"/>
    <x v="1"/>
    <m/>
    <n v="1850.49"/>
    <m/>
    <n v="3"/>
    <m/>
    <n v="5551.47"/>
    <m/>
    <n v="0"/>
    <m/>
    <n v="5551.47"/>
    <m/>
    <n v="0"/>
    <n v="0"/>
    <s v="UNI240000000603"/>
    <m/>
    <m/>
    <x v="3"/>
    <x v="0"/>
    <x v="0"/>
    <x v="1"/>
    <x v="3"/>
    <x v="0"/>
    <s v="Kanal Satış"/>
    <s v="Miya"/>
    <s v="Yurt İçi"/>
    <s v="Türkiye"/>
  </r>
  <r>
    <s v="Q2"/>
    <x v="0"/>
    <x v="3"/>
    <m/>
    <s v="MİYA OTOMASYON VE BARKOD BILISIM SISTEMLERI SAN TİC. VE L.T.D. STI."/>
    <s v="EH.06.001"/>
    <s v="EnRoute Panorama - Hosting Hizmeti"/>
    <s v="Univera - Kanal"/>
    <x v="5"/>
    <x v="1"/>
    <m/>
    <n v="1850.49"/>
    <m/>
    <n v="3"/>
    <m/>
    <n v="5551.47"/>
    <m/>
    <n v="0"/>
    <m/>
    <n v="5551.47"/>
    <m/>
    <n v="0"/>
    <n v="0"/>
    <s v="UNI240000000603"/>
    <m/>
    <m/>
    <x v="3"/>
    <x v="0"/>
    <x v="0"/>
    <x v="1"/>
    <x v="3"/>
    <x v="0"/>
    <s v="Kanal Satış"/>
    <s v="Miya"/>
    <s v="Yurt İçi"/>
    <s v="Türkiye"/>
  </r>
  <r>
    <s v="Q2"/>
    <x v="0"/>
    <x v="3"/>
    <m/>
    <s v="MİYA OTOMASYON VE BARKOD BILISIM SISTEMLERI SAN TİC. VE L.T.D. STI."/>
    <s v="EH.06.001"/>
    <s v="EnRoute Panorama - Hosting Hizmeti"/>
    <s v="Univera - Kanal"/>
    <x v="5"/>
    <x v="1"/>
    <m/>
    <n v="1850.49"/>
    <m/>
    <n v="1"/>
    <m/>
    <n v="1850.49"/>
    <m/>
    <n v="0"/>
    <m/>
    <n v="1850.49"/>
    <m/>
    <n v="0"/>
    <n v="0"/>
    <s v="UNI240000000603"/>
    <m/>
    <m/>
    <x v="3"/>
    <x v="0"/>
    <x v="0"/>
    <x v="1"/>
    <x v="3"/>
    <x v="0"/>
    <s v="Kanal Satış"/>
    <s v="Miya"/>
    <s v="Yurt İçi"/>
    <s v="Türkiye"/>
  </r>
  <r>
    <s v="Q2"/>
    <x v="0"/>
    <x v="3"/>
    <m/>
    <s v="MİYA OTOMASYON VE BARKOD BILISIM SISTEMLERI SAN TİC. VE L.T.D. STI."/>
    <s v="EH.06.001"/>
    <s v="EnRoute Panorama - Hosting Hizmeti"/>
    <s v="Univera - Kanal"/>
    <x v="5"/>
    <x v="1"/>
    <m/>
    <n v="1850"/>
    <m/>
    <n v="1"/>
    <m/>
    <n v="1850"/>
    <m/>
    <n v="0"/>
    <m/>
    <n v="1850"/>
    <m/>
    <n v="0"/>
    <n v="0"/>
    <s v="UNI240000000603"/>
    <m/>
    <m/>
    <x v="3"/>
    <x v="0"/>
    <x v="0"/>
    <x v="1"/>
    <x v="3"/>
    <x v="0"/>
    <s v="Kanal Satış"/>
    <s v="Miya"/>
    <s v="Yurt İçi"/>
    <s v="Türkiye"/>
  </r>
  <r>
    <s v="Q2"/>
    <x v="0"/>
    <x v="3"/>
    <m/>
    <s v="MİYA OTOMASYON VE BARKOD BILISIM SISTEMLERI SAN TİC. VE L.T.D. STI."/>
    <s v="EH.06.001"/>
    <s v="EnRoute Panorama - Hosting Hizmeti"/>
    <s v="Univera - Kanal"/>
    <x v="5"/>
    <x v="1"/>
    <m/>
    <n v="1849"/>
    <m/>
    <n v="1"/>
    <m/>
    <n v="1849"/>
    <m/>
    <n v="0"/>
    <m/>
    <n v="1849"/>
    <m/>
    <n v="0"/>
    <n v="0"/>
    <s v="UNI240000000603"/>
    <m/>
    <m/>
    <x v="3"/>
    <x v="0"/>
    <x v="0"/>
    <x v="1"/>
    <x v="3"/>
    <x v="0"/>
    <s v="Kanal Satış"/>
    <s v="Miya"/>
    <s v="Yurt İçi"/>
    <s v="Türkiye"/>
  </r>
  <r>
    <s v="Q2"/>
    <x v="0"/>
    <x v="3"/>
    <m/>
    <s v="HAYAT KIMYA SAN. A.S"/>
    <s v="EH.06.001"/>
    <s v="EnRoute Panorama - Hosting Hizmeti"/>
    <s v="Univera - Hayat Kimya"/>
    <x v="2"/>
    <x v="1"/>
    <m/>
    <n v="2000"/>
    <m/>
    <n v="12"/>
    <m/>
    <n v="24000"/>
    <m/>
    <n v="0"/>
    <m/>
    <n v="24000"/>
    <m/>
    <n v="0"/>
    <n v="0"/>
    <s v="UNI240000000611"/>
    <m/>
    <m/>
    <x v="19"/>
    <x v="0"/>
    <x v="0"/>
    <x v="1"/>
    <x v="3"/>
    <x v="0"/>
    <s v="Univera Satış"/>
    <s v="Saha Satış"/>
    <s v="Yurt İçi"/>
    <s v="Türkiye"/>
  </r>
  <r>
    <s v="Q2"/>
    <x v="0"/>
    <x v="3"/>
    <m/>
    <s v="RECKITT BENCKISER EV ve HIJYEN ÜRÜNLERI A.S."/>
    <s v="EH.06.001"/>
    <s v="EnRoute Panorama - Hosting Hizmeti"/>
    <s v="Univera - Reckitt Benckiser"/>
    <x v="2"/>
    <x v="1"/>
    <m/>
    <n v="30714.15"/>
    <m/>
    <n v="1"/>
    <m/>
    <n v="30714.15"/>
    <m/>
    <n v="0"/>
    <m/>
    <n v="30714.15"/>
    <m/>
    <n v="0"/>
    <n v="0"/>
    <s v="UNI240000000604"/>
    <m/>
    <m/>
    <x v="28"/>
    <x v="0"/>
    <x v="0"/>
    <x v="1"/>
    <x v="3"/>
    <x v="0"/>
    <s v="Univera Satış"/>
    <s v="Saha Satış"/>
    <s v="Yurt İçi"/>
    <s v="Türkiye"/>
  </r>
  <r>
    <s v="Q2"/>
    <x v="0"/>
    <x v="3"/>
    <m/>
    <s v="RECKITT BENCKISER TEMIZLIK MALZEMESI SAN. VE TIC. A.S."/>
    <s v="EH.06.001"/>
    <s v="EnRoute Panorama - Hosting Hizmeti"/>
    <s v="Univera - Reckitt Benckiser"/>
    <x v="2"/>
    <x v="1"/>
    <m/>
    <n v="18534.330000000002"/>
    <m/>
    <n v="1"/>
    <m/>
    <n v="18534.330000000002"/>
    <m/>
    <n v="0"/>
    <m/>
    <n v="18534.330000000002"/>
    <m/>
    <n v="0"/>
    <n v="0"/>
    <s v="UNI240000000605"/>
    <m/>
    <m/>
    <x v="28"/>
    <x v="0"/>
    <x v="0"/>
    <x v="1"/>
    <x v="3"/>
    <x v="0"/>
    <s v="Univera Satış"/>
    <s v="Saha Satış"/>
    <s v="Yurt İçi"/>
    <s v="Türkiye"/>
  </r>
  <r>
    <s v="Q3"/>
    <x v="0"/>
    <x v="7"/>
    <m/>
    <s v="YVZ GIDA DAGITIM PAZ.OTO.NAK.INS.TUR.SAN.VE TIC.LTD.STI"/>
    <s v="EYS.04.012"/>
    <s v="EnRoute Panorama - E-Dönüsüm Modül Lisansi Standart"/>
    <s v="Univera - Çaykur"/>
    <x v="12"/>
    <x v="0"/>
    <m/>
    <n v="21000"/>
    <m/>
    <n v="2"/>
    <m/>
    <n v="42000"/>
    <m/>
    <n v="0"/>
    <m/>
    <n v="42000"/>
    <m/>
    <n v="0"/>
    <n v="0"/>
    <s v="UNI240000001358"/>
    <m/>
    <m/>
    <x v="1"/>
    <x v="0"/>
    <x v="1"/>
    <x v="0"/>
    <x v="1"/>
    <x v="0"/>
    <s v="Univera Satış"/>
    <s v="Saha Satış"/>
    <s v="Yurt İçi"/>
    <s v="Türkiye"/>
  </r>
  <r>
    <s v="Q3"/>
    <x v="0"/>
    <x v="7"/>
    <m/>
    <s v="KÜRESEL TEDARIK VE TICARET ANONIM SIRKETI"/>
    <s v="EH.03.001"/>
    <s v="EnRoute Panorama - Çafri Merkezi Hizmeti  (MSD)"/>
    <s v="Univera - Küresel Tedarik"/>
    <x v="12"/>
    <x v="0"/>
    <m/>
    <n v="16000"/>
    <m/>
    <n v="3"/>
    <m/>
    <n v="48000"/>
    <m/>
    <n v="0"/>
    <m/>
    <n v="48000"/>
    <m/>
    <n v="0"/>
    <n v="0"/>
    <s v="UNI240000001366"/>
    <m/>
    <m/>
    <x v="27"/>
    <x v="0"/>
    <x v="0"/>
    <x v="1"/>
    <x v="8"/>
    <x v="0"/>
    <s v="Univera Satış"/>
    <s v="Saha Satış"/>
    <s v="Yurt İçi"/>
    <s v="Türkiye"/>
  </r>
  <r>
    <s v="Q3"/>
    <x v="0"/>
    <x v="7"/>
    <m/>
    <s v="EDM BİLİŞİM SİSTEMLERİ VE DANIŞMANLIK HizmetLERİ A.Ş."/>
    <s v="EY.04.014"/>
    <s v="EnRoute - E-Dönüşüm Lisans Komisyonu"/>
    <s v="Univera - Kanal"/>
    <x v="6"/>
    <x v="2"/>
    <s v="E-Dönüşüm"/>
    <n v="15157.25"/>
    <m/>
    <n v="1"/>
    <m/>
    <n v="15157.25"/>
    <m/>
    <n v="0"/>
    <m/>
    <n v="15157.25"/>
    <m/>
    <n v="0"/>
    <n v="0"/>
    <s v="UNI240000001378"/>
    <m/>
    <m/>
    <x v="46"/>
    <x v="0"/>
    <x v="1"/>
    <x v="3"/>
    <x v="10"/>
    <x v="0"/>
    <s v="Kanal Satış"/>
    <s v="EDM Bilişim"/>
    <s v="Yurt İçi"/>
    <s v="Türkiye"/>
  </r>
  <r>
    <s v="Q2"/>
    <x v="0"/>
    <x v="3"/>
    <m/>
    <s v="DOGAN TREND OTOMOTIV TICARET HIZMET VE TEKNOLOJI A.S."/>
    <s v="CDH.02.001"/>
    <s v="Calldesk Panorama Yazilim Bakimi Hizmeti "/>
    <s v="Univera - Suzuki"/>
    <x v="2"/>
    <x v="5"/>
    <m/>
    <n v="452342.22"/>
    <m/>
    <n v="1"/>
    <m/>
    <n v="452342.22"/>
    <m/>
    <n v="0"/>
    <m/>
    <n v="452342.22"/>
    <m/>
    <n v="0"/>
    <n v="0"/>
    <s v="UNI240000000607"/>
    <m/>
    <m/>
    <x v="41"/>
    <x v="0"/>
    <x v="0"/>
    <x v="1"/>
    <x v="4"/>
    <x v="1"/>
    <s v="Univera Satış"/>
    <s v="Saha Satış"/>
    <s v="Yurt İçi"/>
    <s v="Türkiye"/>
  </r>
  <r>
    <s v="Q2"/>
    <x v="0"/>
    <x v="3"/>
    <m/>
    <s v="DOGAN TREND OTOMOTIV TICARET HIZMET VE TEKNOLOJI A.S."/>
    <s v="CDH.02.001"/>
    <s v="Calldesk Panorama Yazilim Bakimi Hizmeti "/>
    <s v="Univera - Suzuki"/>
    <x v="2"/>
    <x v="5"/>
    <m/>
    <n v="4000"/>
    <m/>
    <n v="22"/>
    <m/>
    <n v="88000"/>
    <m/>
    <n v="0"/>
    <m/>
    <n v="88000"/>
    <m/>
    <n v="0"/>
    <n v="0"/>
    <s v="UNI240000000607"/>
    <m/>
    <m/>
    <x v="41"/>
    <x v="0"/>
    <x v="0"/>
    <x v="1"/>
    <x v="4"/>
    <x v="1"/>
    <s v="Univera Satış"/>
    <s v="Saha Satış"/>
    <s v="Yurt İçi"/>
    <s v="Türkiye"/>
  </r>
  <r>
    <s v="Q2"/>
    <x v="0"/>
    <x v="3"/>
    <m/>
    <s v="OTOMOBILITE MOTORLU ARACLAR TICARET VE HIZMETLERI ANONIM SIRKETI"/>
    <s v="CDH.02.001"/>
    <s v="Calldesk Panorama Yazilim Bakimi Hizmeti "/>
    <s v="Univera - Suzuki"/>
    <x v="2"/>
    <x v="5"/>
    <m/>
    <n v="226171.11"/>
    <m/>
    <n v="1"/>
    <m/>
    <n v="226171.11"/>
    <m/>
    <n v="0"/>
    <m/>
    <n v="226171.11"/>
    <m/>
    <n v="0"/>
    <n v="0"/>
    <s v="UNI240000000609"/>
    <m/>
    <m/>
    <x v="41"/>
    <x v="0"/>
    <x v="0"/>
    <x v="1"/>
    <x v="4"/>
    <x v="1"/>
    <s v="Univera Satış"/>
    <s v="Saha Satış"/>
    <s v="Yurt İçi"/>
    <s v="Türkiye"/>
  </r>
  <r>
    <s v="Q2"/>
    <x v="0"/>
    <x v="3"/>
    <m/>
    <s v="SUZUKI MOTORLU ARAÇLAR PAZARLAMA A.S."/>
    <s v="CDH.02.001"/>
    <s v="Calldesk Panorama Yazilim Bakimi Hizmeti "/>
    <s v="Univera - Suzuki"/>
    <x v="2"/>
    <x v="5"/>
    <m/>
    <n v="452342.22"/>
    <m/>
    <n v="1"/>
    <m/>
    <n v="452342.22"/>
    <m/>
    <n v="0"/>
    <m/>
    <n v="452342.22"/>
    <m/>
    <n v="0"/>
    <n v="0"/>
    <s v="UNI240000000608"/>
    <m/>
    <m/>
    <x v="41"/>
    <x v="0"/>
    <x v="0"/>
    <x v="1"/>
    <x v="4"/>
    <x v="1"/>
    <s v="Univera Satış"/>
    <s v="Saha Satış"/>
    <s v="Yurt İçi"/>
    <s v="Türkiye"/>
  </r>
  <r>
    <s v="Q2"/>
    <x v="0"/>
    <x v="3"/>
    <m/>
    <s v="SUZUKI MOTORLU ARAÇLAR PAZARLAMA A.S."/>
    <s v="CDH.03.001"/>
    <s v="Calldesk Panorama Destek Hizmeti (Çafri Merkezi) "/>
    <s v="Univera - Suzuki"/>
    <x v="2"/>
    <x v="5"/>
    <m/>
    <n v="4000"/>
    <m/>
    <n v="22"/>
    <m/>
    <n v="88000"/>
    <m/>
    <n v="0"/>
    <m/>
    <n v="88000"/>
    <m/>
    <n v="0"/>
    <n v="0"/>
    <s v="UNI240000000608"/>
    <m/>
    <m/>
    <x v="41"/>
    <x v="0"/>
    <x v="0"/>
    <x v="1"/>
    <x v="8"/>
    <x v="1"/>
    <s v="Univera Satış"/>
    <s v="Saha Satış"/>
    <s v="Yurt İçi"/>
    <s v="Türkiye"/>
  </r>
  <r>
    <s v="Q2"/>
    <x v="0"/>
    <x v="3"/>
    <m/>
    <s v="BMC OTOMOTIV SAN. VE TIC. A.S."/>
    <s v="CDY.06.001"/>
    <s v="Calldesk Panorama - Yazilim Gelistirme Hizmeti"/>
    <s v="Univera - BMC"/>
    <x v="10"/>
    <x v="5"/>
    <m/>
    <n v="6803.599913867356"/>
    <m/>
    <n v="46.44"/>
    <m/>
    <n v="394948.98"/>
    <m/>
    <n v="78989.8"/>
    <m/>
    <n v="315959.18"/>
    <m/>
    <n v="0"/>
    <n v="0"/>
    <s v="UNI240000000616"/>
    <m/>
    <m/>
    <x v="71"/>
    <x v="0"/>
    <x v="1"/>
    <x v="1"/>
    <x v="9"/>
    <x v="1"/>
    <s v="Univera Satış"/>
    <s v="Saha Satış"/>
    <s v="Yurt İçi"/>
    <s v="Türkiye"/>
  </r>
  <r>
    <s v="Q2"/>
    <x v="0"/>
    <x v="3"/>
    <m/>
    <s v="BMC OTOMOTIV SAN. VE TIC. A.S."/>
    <s v="CDH.01.001"/>
    <s v="Calldesk Panorama - Proje Yönetim Hizmeti"/>
    <s v="Univera - BMC"/>
    <x v="10"/>
    <x v="5"/>
    <m/>
    <n v="6350.0199999999995"/>
    <m/>
    <n v="10"/>
    <m/>
    <n v="63500.2"/>
    <m/>
    <n v="0"/>
    <m/>
    <n v="63500.2"/>
    <m/>
    <n v="0"/>
    <n v="0"/>
    <s v="UNI240000000616"/>
    <m/>
    <m/>
    <x v="71"/>
    <x v="0"/>
    <x v="1"/>
    <x v="1"/>
    <x v="7"/>
    <x v="1"/>
    <s v="Univera Satış"/>
    <s v="Saha Satış"/>
    <s v="Yurt İçi"/>
    <s v="Türkiye"/>
  </r>
  <r>
    <s v="Q3"/>
    <x v="0"/>
    <x v="7"/>
    <m/>
    <s v="MARS GIDA ÜRÜNLERI TIC. LTD.STI."/>
    <s v="EYS.04.012"/>
    <s v="EnRoute Panorama - E-Dönüsüm Modül Lisansi Standart"/>
    <s v="Univera - Mars Gıda"/>
    <x v="7"/>
    <x v="0"/>
    <m/>
    <n v="24946.799999999999"/>
    <m/>
    <n v="2"/>
    <m/>
    <n v="49893.599999999999"/>
    <m/>
    <n v="0"/>
    <m/>
    <n v="49893.599999999999"/>
    <m/>
    <n v="0"/>
    <n v="0"/>
    <s v="UNI240000001386"/>
    <m/>
    <m/>
    <x v="16"/>
    <x v="0"/>
    <x v="1"/>
    <x v="0"/>
    <x v="1"/>
    <x v="0"/>
    <s v="Univera Satış"/>
    <s v="Saha Satış"/>
    <s v="Yurt İçi"/>
    <s v="Türkiye"/>
  </r>
  <r>
    <s v="Q2"/>
    <x v="0"/>
    <x v="4"/>
    <m/>
    <s v="HIKMET URUN- NIL TICARET GIDA DAGITIM PAZARLAMA HIZMETLERI"/>
    <s v="UH.01.002"/>
    <s v="UNIDOX KONTÖR HIZMETI"/>
    <s v="Univera - Dardanel"/>
    <x v="6"/>
    <x v="2"/>
    <s v="Unidox"/>
    <n v="1.8"/>
    <m/>
    <n v="10000"/>
    <m/>
    <n v="18000"/>
    <m/>
    <n v="0"/>
    <m/>
    <n v="18000"/>
    <m/>
    <n v="0"/>
    <n v="0"/>
    <s v="ENV240000000069"/>
    <m/>
    <m/>
    <x v="4"/>
    <x v="0"/>
    <x v="1"/>
    <x v="2"/>
    <x v="5"/>
    <x v="0"/>
    <s v="Kanal Satış"/>
    <s v="Saha Satış"/>
    <s v="Yurt İçi"/>
    <s v="Türkiye"/>
  </r>
  <r>
    <s v="Q2"/>
    <x v="0"/>
    <x v="4"/>
    <m/>
    <s v="JTI TÜTÜN ÜRÜNLERI SANAYI A.S"/>
    <s v="SH.02.001"/>
    <s v="StokBar Panorama - Yazilim Bakimi Hizmeti"/>
    <s v="Univera - JTI"/>
    <x v="11"/>
    <x v="4"/>
    <s v="Stokbar"/>
    <n v="15588.25"/>
    <m/>
    <n v="1"/>
    <m/>
    <n v="15588.25"/>
    <m/>
    <n v="0"/>
    <m/>
    <n v="15588.25"/>
    <m/>
    <n v="0"/>
    <n v="0"/>
    <s v="UNI240000000655"/>
    <m/>
    <m/>
    <x v="18"/>
    <x v="0"/>
    <x v="0"/>
    <x v="1"/>
    <x v="4"/>
    <x v="1"/>
    <s v="Univera Satış"/>
    <s v="Saha Satış"/>
    <s v="Yurt İçi"/>
    <s v="Türkiye"/>
  </r>
  <r>
    <s v="Q2"/>
    <x v="0"/>
    <x v="4"/>
    <m/>
    <s v="JTI TÜTÜN ÜRÜNLERI SANAYI A.S"/>
    <s v="SH.02.001"/>
    <s v="StokBar Panorama - Yazilim Bakimi Hizmeti"/>
    <s v="Univera - JTI"/>
    <x v="11"/>
    <x v="4"/>
    <s v="Stokbar"/>
    <n v="6138.02"/>
    <m/>
    <n v="1"/>
    <m/>
    <n v="6138.02"/>
    <m/>
    <n v="0"/>
    <m/>
    <n v="6138.02"/>
    <m/>
    <n v="0"/>
    <n v="0"/>
    <s v="UNI240000000655"/>
    <m/>
    <m/>
    <x v="18"/>
    <x v="0"/>
    <x v="0"/>
    <x v="1"/>
    <x v="4"/>
    <x v="1"/>
    <s v="Univera Satış"/>
    <s v="Saha Satış"/>
    <s v="Yurt İçi"/>
    <s v="Türkiye"/>
  </r>
  <r>
    <s v="Q2"/>
    <x v="0"/>
    <x v="4"/>
    <m/>
    <s v="JTI TÜTÜN ÜRÜNLERI SANAYI A.S"/>
    <s v="SH.02.001"/>
    <s v="StokBar Panorama - Yazilim Bakimi Hizmeti"/>
    <s v="Univera - JTI"/>
    <x v="11"/>
    <x v="4"/>
    <s v="Stokbar"/>
    <n v="3235.31"/>
    <m/>
    <n v="1"/>
    <m/>
    <n v="3235.31"/>
    <m/>
    <n v="0"/>
    <m/>
    <n v="3235.31"/>
    <m/>
    <n v="0"/>
    <n v="0"/>
    <s v="UNI240000000655"/>
    <m/>
    <m/>
    <x v="18"/>
    <x v="0"/>
    <x v="0"/>
    <x v="1"/>
    <x v="4"/>
    <x v="1"/>
    <s v="Univera Satış"/>
    <s v="Saha Satış"/>
    <s v="Yurt İçi"/>
    <s v="Türkiye"/>
  </r>
  <r>
    <s v="Q2"/>
    <x v="0"/>
    <x v="4"/>
    <m/>
    <s v="JTI TÜTÜN ÜRÜNLERI SANAYI A.S"/>
    <s v="SH.03.004"/>
    <s v="StokBar Panorama - Çafri Merkezi Hizmeti (Depo/Lokasyon)"/>
    <s v="Univera - JTI"/>
    <x v="11"/>
    <x v="4"/>
    <s v="Stokbar"/>
    <n v="33588.26"/>
    <m/>
    <n v="1"/>
    <m/>
    <n v="33588.26"/>
    <m/>
    <n v="0"/>
    <m/>
    <n v="33588.26"/>
    <m/>
    <n v="0"/>
    <n v="0"/>
    <s v="UNI240000000655"/>
    <m/>
    <m/>
    <x v="18"/>
    <x v="0"/>
    <x v="0"/>
    <x v="1"/>
    <x v="3"/>
    <x v="1"/>
    <s v="Univera Satış"/>
    <s v="Saha Satış"/>
    <s v="Yurt İçi"/>
    <s v="Türkiye"/>
  </r>
  <r>
    <s v="Q2"/>
    <x v="0"/>
    <x v="4"/>
    <m/>
    <s v="FHP EV IÇI KULLANIM ARAÇLARI SAN VE TIC . A.S"/>
    <s v="QH.08.001"/>
    <s v="Quest Panorama - Hosting Hizmeti"/>
    <s v="Univera - Vileda"/>
    <x v="11"/>
    <x v="1"/>
    <m/>
    <n v="12760.81"/>
    <m/>
    <n v="1"/>
    <m/>
    <n v="12760.808025"/>
    <m/>
    <n v="-1.9750000000000002E-3"/>
    <m/>
    <n v="12760.81"/>
    <m/>
    <n v="0"/>
    <n v="0"/>
    <s v="UNI240000000642"/>
    <m/>
    <m/>
    <x v="45"/>
    <x v="0"/>
    <x v="0"/>
    <x v="1"/>
    <x v="3"/>
    <x v="0"/>
    <s v="Univera Satış"/>
    <s v="Saha Satış"/>
    <s v="Yurt İçi"/>
    <s v="Türkiye"/>
  </r>
  <r>
    <s v="Q2"/>
    <x v="0"/>
    <x v="4"/>
    <m/>
    <s v="JTI TÜTÜN ÜRÜNLERI SANAYI A.S"/>
    <s v="QH.03.001"/>
    <s v="Quest Panorama  - Çafri Merkezi Hizmeti"/>
    <s v="Univera - JTI"/>
    <x v="11"/>
    <x v="3"/>
    <m/>
    <n v="6883.04"/>
    <m/>
    <n v="1"/>
    <m/>
    <n v="6883.04"/>
    <m/>
    <n v="0"/>
    <m/>
    <n v="6883.04"/>
    <m/>
    <n v="0"/>
    <n v="0"/>
    <s v="UNI240000000656"/>
    <m/>
    <m/>
    <x v="18"/>
    <x v="0"/>
    <x v="0"/>
    <x v="1"/>
    <x v="3"/>
    <x v="1"/>
    <s v="Univera Satış"/>
    <s v="Saha Satış"/>
    <s v="Yurt İçi"/>
    <s v="Türkiye"/>
  </r>
  <r>
    <s v="Q2"/>
    <x v="0"/>
    <x v="4"/>
    <m/>
    <s v="JTI TÜTÜN ÜRÜNLERI SANAYI A.S"/>
    <s v="QH.03.001"/>
    <s v="Quest Panorama  - Çafri Merkezi Hizmeti"/>
    <s v="Univera - JTI"/>
    <x v="11"/>
    <x v="3"/>
    <m/>
    <n v="6883.04"/>
    <m/>
    <n v="1"/>
    <m/>
    <n v="6883.04"/>
    <m/>
    <n v="0"/>
    <m/>
    <n v="6883.04"/>
    <m/>
    <n v="0"/>
    <n v="0"/>
    <s v="UNI240000000657"/>
    <m/>
    <m/>
    <x v="18"/>
    <x v="0"/>
    <x v="0"/>
    <x v="1"/>
    <x v="3"/>
    <x v="1"/>
    <s v="Univera Satış"/>
    <s v="Saha Satış"/>
    <s v="Yurt İçi"/>
    <s v="Türkiye"/>
  </r>
  <r>
    <s v="Q3"/>
    <x v="0"/>
    <x v="7"/>
    <m/>
    <s v="EFES VITANTA MOLDOVA BREWERY S.A"/>
    <s v="PP.01.002"/>
    <s v="PANORAMA PLATFORM 8 (P8) GEÇIS LISANSI"/>
    <s v="Univera - Efes Moldova"/>
    <x v="4"/>
    <x v="0"/>
    <m/>
    <n v="141035.26"/>
    <m/>
    <n v="1"/>
    <m/>
    <n v="141035.26"/>
    <m/>
    <n v="0"/>
    <m/>
    <n v="141035.26"/>
    <m/>
    <n v="0"/>
    <n v="0"/>
    <s v="ENV240000000102"/>
    <m/>
    <m/>
    <x v="20"/>
    <x v="0"/>
    <x v="1"/>
    <x v="0"/>
    <x v="1"/>
    <x v="0"/>
    <s v="Univera Satış"/>
    <s v="Saha Satış"/>
    <s v="Yurt Dışı"/>
    <s v="Moldova"/>
  </r>
  <r>
    <s v="Q3"/>
    <x v="0"/>
    <x v="7"/>
    <m/>
    <s v="EFES VITANTA MOLDOVA BREWERY S.A"/>
    <s v="EH.02.001"/>
    <s v="EnRoute Panorama - Yazilim Bakimi, Yasatma ve Merkezi Destek Hizmeti"/>
    <s v="Univera - Efes Moldova"/>
    <x v="4"/>
    <x v="0"/>
    <m/>
    <n v="23941.19"/>
    <m/>
    <n v="1"/>
    <m/>
    <n v="23941.187107999998"/>
    <m/>
    <n v="-2.892E-3"/>
    <m/>
    <n v="23941.19"/>
    <m/>
    <n v="0"/>
    <n v="0"/>
    <s v="ENV240000000101"/>
    <m/>
    <m/>
    <x v="20"/>
    <x v="0"/>
    <x v="0"/>
    <x v="1"/>
    <x v="4"/>
    <x v="0"/>
    <s v="Univera Satış"/>
    <s v="Saha Satış"/>
    <s v="Yurt Dışı"/>
    <s v="Moldova"/>
  </r>
  <r>
    <s v="Q3"/>
    <x v="0"/>
    <x v="7"/>
    <m/>
    <s v="MARS GIDA ÜRÜNLERI TIC. LTD.STI."/>
    <s v="EH.03.006"/>
    <s v="EnRoute Panorama - Uzaktan Kurulum ve Efitim Hizmeti"/>
    <s v="Univera - Mars Gıda"/>
    <x v="7"/>
    <x v="0"/>
    <m/>
    <n v="7673.4"/>
    <m/>
    <n v="4"/>
    <m/>
    <n v="30693.599999999999"/>
    <m/>
    <n v="0"/>
    <m/>
    <n v="30693.599999999999"/>
    <m/>
    <n v="0"/>
    <n v="0"/>
    <s v="UNI240000001386"/>
    <m/>
    <m/>
    <x v="16"/>
    <x v="0"/>
    <x v="1"/>
    <x v="1"/>
    <x v="6"/>
    <x v="0"/>
    <s v="Univera Satış"/>
    <s v="Saha Satış"/>
    <s v="Yurt İçi"/>
    <s v="Türkiye"/>
  </r>
  <r>
    <s v="Q3"/>
    <x v="0"/>
    <x v="7"/>
    <m/>
    <s v="HAYAT KIMYA SAN. A.S"/>
    <s v="EH.05.002"/>
    <s v="EnRoute Panorama - Rapor Gelistirme Hizmeti"/>
    <s v="Univera - Hayat Kimya"/>
    <x v="11"/>
    <x v="0"/>
    <m/>
    <n v="39106.239999999998"/>
    <m/>
    <n v="-1"/>
    <m/>
    <n v="0"/>
    <m/>
    <n v="0"/>
    <m/>
    <n v="-39106.239999999998"/>
    <m/>
    <n v="4.93"/>
    <n v="39106.239999999998"/>
    <s v="HA0202400198483"/>
    <m/>
    <m/>
    <x v="19"/>
    <x v="0"/>
    <x v="1"/>
    <x v="1"/>
    <x v="2"/>
    <x v="0"/>
    <s v="Univera Satış"/>
    <s v="Saha Satış"/>
    <s v="Yurt İçi"/>
    <s v="Türkiye"/>
  </r>
  <r>
    <s v="Q3"/>
    <x v="0"/>
    <x v="7"/>
    <s v="İptal"/>
    <s v="HAYAT KIMYA SAN. A.S"/>
    <s v="EH.01.001"/>
    <s v="EnRoute Panorama - Proje Yönetim Hizmeti"/>
    <s v="Univera - Hayat Kimya"/>
    <x v="11"/>
    <x v="0"/>
    <m/>
    <n v="7822.8499999999995"/>
    <s v="TRY"/>
    <n v="-2.2000000000000002"/>
    <m/>
    <n v="0"/>
    <m/>
    <n v="0"/>
    <m/>
    <n v="-17210.27"/>
    <m/>
    <n v="2.17"/>
    <n v="17210.27"/>
    <s v="HA0202400198483"/>
    <m/>
    <m/>
    <x v="19"/>
    <x v="0"/>
    <x v="1"/>
    <x v="1"/>
    <x v="7"/>
    <x v="0"/>
    <s v="Univera Satış"/>
    <s v="Saha Satış"/>
    <s v="Yurt İçi"/>
    <s v="Türkiye"/>
  </r>
  <r>
    <s v="Q3"/>
    <x v="0"/>
    <x v="7"/>
    <m/>
    <s v="AROMA BURSA MEYVE SULARI VE GIDA SAN. A.S."/>
    <s v="EH.01.003"/>
    <s v="EnRoute Panorama - Kurulum ve Efitim Hizmeti"/>
    <s v="Univera - Aroma"/>
    <x v="13"/>
    <x v="0"/>
    <m/>
    <n v="7399"/>
    <m/>
    <n v="2"/>
    <m/>
    <n v="14798"/>
    <m/>
    <n v="0"/>
    <m/>
    <n v="14798"/>
    <m/>
    <n v="0"/>
    <n v="0"/>
    <s v="UNI240000001395"/>
    <m/>
    <m/>
    <x v="48"/>
    <x v="0"/>
    <x v="1"/>
    <x v="1"/>
    <x v="6"/>
    <x v="0"/>
    <s v="Univera Satış"/>
    <s v="Saha Satış"/>
    <s v="Yurt İçi"/>
    <s v="Türkiye"/>
  </r>
  <r>
    <s v="Q3"/>
    <x v="0"/>
    <x v="8"/>
    <m/>
    <s v="BEYLERBEYI IÇECEK PAZARLAMA A.S"/>
    <s v="EY.04.006"/>
    <s v="EnRoute Panorama - Kullanici Lisanslari Kiralama Hizmeti (Enterprise)"/>
    <s v="Univera - Sarper İçecek"/>
    <x v="13"/>
    <x v="0"/>
    <m/>
    <n v="2914.69"/>
    <m/>
    <n v="270"/>
    <m/>
    <n v="786966.3"/>
    <m/>
    <n v="0"/>
    <m/>
    <n v="786966.3"/>
    <m/>
    <n v="0"/>
    <n v="0"/>
    <s v="UNI240000001492"/>
    <m/>
    <m/>
    <x v="60"/>
    <x v="0"/>
    <x v="0"/>
    <x v="0"/>
    <x v="0"/>
    <x v="0"/>
    <s v="Univera Satış"/>
    <s v="Saha Satış"/>
    <s v="Yurt İçi"/>
    <s v="Türkiye"/>
  </r>
  <r>
    <s v="Q2"/>
    <x v="0"/>
    <x v="4"/>
    <m/>
    <s v="DARDANEL DAGITIM A.S."/>
    <s v="EH.06.001"/>
    <s v="EnRoute Panorama - Hosting Hizmeti"/>
    <s v="Univera - Dardanel"/>
    <x v="11"/>
    <x v="1"/>
    <m/>
    <n v="44917.17"/>
    <m/>
    <n v="1"/>
    <m/>
    <n v="44917.17"/>
    <m/>
    <n v="0"/>
    <m/>
    <n v="44917.17"/>
    <m/>
    <n v="0"/>
    <n v="0"/>
    <s v="UNI240000000647"/>
    <m/>
    <m/>
    <x v="4"/>
    <x v="0"/>
    <x v="0"/>
    <x v="1"/>
    <x v="3"/>
    <x v="0"/>
    <s v="Univera Satış"/>
    <s v="Saha Satış"/>
    <s v="Yurt İçi"/>
    <s v="Türkiye"/>
  </r>
  <r>
    <s v="Q2"/>
    <x v="0"/>
    <x v="4"/>
    <m/>
    <s v="Haribo SEKERLEME SAN. TIC.LTD. STI."/>
    <s v="EH.06.001"/>
    <s v="EnRoute Panorama - Hosting Hizmeti"/>
    <s v="Univera - Haribo"/>
    <x v="11"/>
    <x v="1"/>
    <m/>
    <n v="13099.37"/>
    <m/>
    <n v="1"/>
    <m/>
    <n v="13099.369983000001"/>
    <m/>
    <n v="-1.7E-5"/>
    <m/>
    <n v="13099.37"/>
    <m/>
    <n v="0"/>
    <n v="0"/>
    <s v="UNI240000000638"/>
    <m/>
    <m/>
    <x v="5"/>
    <x v="0"/>
    <x v="0"/>
    <x v="1"/>
    <x v="3"/>
    <x v="1"/>
    <s v="Univera Satış"/>
    <s v="Saha Satış"/>
    <s v="Yurt İçi"/>
    <s v="Türkiye"/>
  </r>
  <r>
    <s v="Q2"/>
    <x v="0"/>
    <x v="4"/>
    <m/>
    <s v="Haribo SEKERLEME SAN. TIC.LTD. STI."/>
    <s v="EH.06.001"/>
    <s v="EnRoute Panorama - Hosting Hizmeti"/>
    <s v="Univera - Haribo"/>
    <x v="11"/>
    <x v="1"/>
    <m/>
    <n v="6311.62"/>
    <m/>
    <n v="1"/>
    <m/>
    <n v="6311.6234999999997"/>
    <m/>
    <n v="3.5000000000000001E-3"/>
    <m/>
    <n v="6311.62"/>
    <m/>
    <n v="0"/>
    <n v="0"/>
    <s v="UNI240000000638"/>
    <m/>
    <m/>
    <x v="5"/>
    <x v="0"/>
    <x v="0"/>
    <x v="1"/>
    <x v="3"/>
    <x v="1"/>
    <s v="Univera Satış"/>
    <s v="Saha Satış"/>
    <s v="Yurt İçi"/>
    <s v="Türkiye"/>
  </r>
  <r>
    <s v="Q2"/>
    <x v="0"/>
    <x v="4"/>
    <m/>
    <s v="IMPERIAL TOBACCO TÜTÜN ÜRÜNLERI SATIS VE PAZARLAMA A.S"/>
    <s v="EH.06.001"/>
    <s v="EnRoute Panorama - Hosting Hizmeti"/>
    <s v="Univera - Imperial Tobacco"/>
    <x v="11"/>
    <x v="1"/>
    <m/>
    <n v="91000"/>
    <m/>
    <n v="1"/>
    <m/>
    <n v="91000"/>
    <m/>
    <n v="0"/>
    <m/>
    <n v="91000"/>
    <m/>
    <n v="0"/>
    <n v="0"/>
    <s v="UNI240000000650"/>
    <m/>
    <m/>
    <x v="49"/>
    <x v="0"/>
    <x v="0"/>
    <x v="1"/>
    <x v="3"/>
    <x v="0"/>
    <s v="Univera Satış"/>
    <s v="Saha Satış"/>
    <s v="Yurt İçi"/>
    <s v="Türkiye"/>
  </r>
  <r>
    <s v="Q2"/>
    <x v="0"/>
    <x v="4"/>
    <m/>
    <s v="JTI TÜTÜN ÜRÜNLERI PAZARLAMA A.S."/>
    <s v="EH.06.001"/>
    <s v="EnRoute Panorama - Hosting Hizmeti"/>
    <s v="Univera - JTI"/>
    <x v="11"/>
    <x v="1"/>
    <m/>
    <n v="353806.96"/>
    <m/>
    <n v="1"/>
    <m/>
    <n v="353806.95630000002"/>
    <m/>
    <n v="-3.7000000000000002E-3"/>
    <m/>
    <n v="353806.96"/>
    <m/>
    <n v="0"/>
    <n v="0"/>
    <s v="UNI240000000633"/>
    <m/>
    <m/>
    <x v="18"/>
    <x v="0"/>
    <x v="0"/>
    <x v="1"/>
    <x v="3"/>
    <x v="1"/>
    <s v="Univera Satış"/>
    <s v="Saha Satış"/>
    <s v="Yurt İçi"/>
    <s v="Türkiye"/>
  </r>
  <r>
    <s v="Q2"/>
    <x v="0"/>
    <x v="4"/>
    <m/>
    <s v="KENT GIDA MADDELERI SAN VE TIC.AS."/>
    <s v="EH.06.001"/>
    <s v="EnRoute Panorama - Hosting Hizmeti"/>
    <s v="Univera - Kent Gıda"/>
    <x v="11"/>
    <x v="1"/>
    <m/>
    <n v="366283.58"/>
    <m/>
    <n v="1"/>
    <m/>
    <n v="366283.57943099999"/>
    <m/>
    <n v="-5.6899999999999995E-4"/>
    <m/>
    <n v="366283.58"/>
    <m/>
    <n v="0"/>
    <n v="0"/>
    <s v="UNI240000000636"/>
    <m/>
    <m/>
    <x v="53"/>
    <x v="0"/>
    <x v="0"/>
    <x v="1"/>
    <x v="3"/>
    <x v="0"/>
    <s v="Univera Satış"/>
    <s v="Saha Satış"/>
    <s v="Yurt İçi"/>
    <s v="Türkiye"/>
  </r>
  <r>
    <s v="Q2"/>
    <x v="0"/>
    <x v="4"/>
    <m/>
    <s v="LA LORRAINE UNLU MAMÜLLER SAN. VE TIC. A.S."/>
    <s v="EH.06.001"/>
    <s v="EnRoute Panorama - Hosting Hizmeti"/>
    <s v="Univera - La Lorraine"/>
    <x v="11"/>
    <x v="1"/>
    <m/>
    <n v="54791.040000000001"/>
    <m/>
    <n v="1"/>
    <m/>
    <n v="54791.041767000002"/>
    <m/>
    <n v="1.7669999999999999E-3"/>
    <m/>
    <n v="54791.040000000001"/>
    <m/>
    <n v="0"/>
    <n v="0"/>
    <s v="UNI240000000643"/>
    <m/>
    <m/>
    <x v="6"/>
    <x v="0"/>
    <x v="0"/>
    <x v="1"/>
    <x v="3"/>
    <x v="0"/>
    <s v="Univera Satış"/>
    <s v="Saha Satış"/>
    <s v="Yurt İçi"/>
    <s v="Türkiye"/>
  </r>
  <r>
    <s v="Q2"/>
    <x v="0"/>
    <x v="4"/>
    <m/>
    <s v="Mey İçki Sanayi ve Ticaret A.Ş."/>
    <s v="EH.06.001"/>
    <s v="EnRoute Panorama - Hosting Hizmeti"/>
    <s v="Univera - Mey İçki"/>
    <x v="11"/>
    <x v="1"/>
    <m/>
    <n v="162661"/>
    <m/>
    <n v="1"/>
    <m/>
    <n v="162661"/>
    <m/>
    <n v="0"/>
    <m/>
    <n v="162661"/>
    <m/>
    <n v="0"/>
    <n v="0"/>
    <s v="UNI240000000640"/>
    <m/>
    <m/>
    <x v="7"/>
    <x v="0"/>
    <x v="0"/>
    <x v="1"/>
    <x v="3"/>
    <x v="1"/>
    <s v="Univera Satış"/>
    <s v="Saha Satış"/>
    <s v="Yurt İçi"/>
    <s v="Türkiye"/>
  </r>
  <r>
    <s v="Q2"/>
    <x v="0"/>
    <x v="4"/>
    <m/>
    <s v="PERNOD RICARD ISTANBUL IÇ VE DIS TIC. LTD. STI"/>
    <s v="EH.06.001"/>
    <s v="EnRoute Panorama - Hosting Hizmeti"/>
    <s v="Univera - Pernod Ricard"/>
    <x v="2"/>
    <x v="1"/>
    <m/>
    <n v="158834.1"/>
    <m/>
    <n v="1"/>
    <m/>
    <n v="158834.1"/>
    <m/>
    <n v="0"/>
    <m/>
    <n v="158834.1"/>
    <m/>
    <n v="0"/>
    <n v="0"/>
    <s v="UNI240000000645"/>
    <m/>
    <m/>
    <x v="34"/>
    <x v="0"/>
    <x v="0"/>
    <x v="1"/>
    <x v="3"/>
    <x v="1"/>
    <s v="Univera Satış"/>
    <s v="Saha Satış"/>
    <s v="Yurt İçi"/>
    <s v="Türkiye"/>
  </r>
  <r>
    <s v="Q2"/>
    <x v="0"/>
    <x v="4"/>
    <m/>
    <s v="PERNOD RICARD ISTANBUL IÇ VE DIS TIC. LTD. STI"/>
    <s v="EH.06.001"/>
    <s v="EnRoute Panorama - Hosting Hizmeti"/>
    <s v="Univera - Pernod Ricard"/>
    <x v="11"/>
    <x v="1"/>
    <m/>
    <n v="158834.1"/>
    <m/>
    <n v="1"/>
    <m/>
    <n v="158834.1"/>
    <m/>
    <n v="0"/>
    <m/>
    <n v="158834.1"/>
    <m/>
    <n v="0"/>
    <n v="0"/>
    <s v="UNI240000000646"/>
    <m/>
    <m/>
    <x v="34"/>
    <x v="0"/>
    <x v="0"/>
    <x v="1"/>
    <x v="3"/>
    <x v="1"/>
    <s v="Univera Satış"/>
    <s v="Saha Satış"/>
    <s v="Yurt İçi"/>
    <s v="Türkiye"/>
  </r>
  <r>
    <s v="Q2"/>
    <x v="0"/>
    <x v="4"/>
    <m/>
    <s v="PERRIGO KISISEL BAKIM ÜRÜNLERI SAN. VE TIC. LTD.STI"/>
    <s v="EH.06.001"/>
    <s v="EnRoute Panorama - Hosting Hizmeti"/>
    <s v="Univera - Omega Pharma"/>
    <x v="11"/>
    <x v="1"/>
    <m/>
    <n v="29130.57"/>
    <m/>
    <n v="1"/>
    <m/>
    <n v="29130.57"/>
    <m/>
    <n v="0"/>
    <m/>
    <n v="29130.57"/>
    <m/>
    <n v="0"/>
    <n v="0"/>
    <s v="UNI240000000634"/>
    <m/>
    <m/>
    <x v="9"/>
    <x v="0"/>
    <x v="0"/>
    <x v="1"/>
    <x v="3"/>
    <x v="0"/>
    <s v="Univera Satış"/>
    <s v="Saha Satış"/>
    <s v="Yurt İçi"/>
    <s v="Türkiye"/>
  </r>
  <r>
    <s v="Q2"/>
    <x v="0"/>
    <x v="4"/>
    <m/>
    <s v="PERRIGO KISISEL BAKIM ÜRÜNLERI SAN. VE TIC. LTD.STI"/>
    <s v="EH.06.001"/>
    <s v="EnRoute Panorama - Hosting Hizmeti"/>
    <s v="Univera - Omega Pharma"/>
    <x v="11"/>
    <x v="1"/>
    <m/>
    <n v="29130.57"/>
    <m/>
    <n v="1"/>
    <m/>
    <n v="29130.57"/>
    <m/>
    <n v="0"/>
    <m/>
    <n v="29130.57"/>
    <m/>
    <n v="0"/>
    <n v="0"/>
    <s v="UNI240000000635"/>
    <m/>
    <m/>
    <x v="9"/>
    <x v="0"/>
    <x v="0"/>
    <x v="1"/>
    <x v="3"/>
    <x v="0"/>
    <s v="Univera Satış"/>
    <s v="Saha Satış"/>
    <s v="Yurt İçi"/>
    <s v="Türkiye"/>
  </r>
  <r>
    <s v="Q2"/>
    <x v="0"/>
    <x v="4"/>
    <m/>
    <s v="TADIM GIDA MADDELERI SAN.VE TIC.AS."/>
    <s v="EH.06.001"/>
    <s v="EnRoute Panorama - Hosting Hizmeti"/>
    <s v="Univera - Tadım"/>
    <x v="11"/>
    <x v="1"/>
    <m/>
    <n v="65000"/>
    <m/>
    <n v="1"/>
    <m/>
    <n v="65000"/>
    <m/>
    <n v="0"/>
    <m/>
    <n v="65000"/>
    <m/>
    <n v="0"/>
    <n v="0"/>
    <s v="UNI240000000641"/>
    <m/>
    <m/>
    <x v="10"/>
    <x v="0"/>
    <x v="0"/>
    <x v="1"/>
    <x v="3"/>
    <x v="0"/>
    <s v="Univera Satış"/>
    <s v="Saha Satış"/>
    <s v="Yurt İçi"/>
    <s v="Türkiye"/>
  </r>
  <r>
    <s v="Q2"/>
    <x v="0"/>
    <x v="4"/>
    <m/>
    <s v="TÜRK HENKEL KIMYA SAN TIC. A.S."/>
    <s v="EH.06.001"/>
    <s v="EnRoute Panorama - Hosting Hizmeti"/>
    <s v="Univera - Schwarzkoph Henkel"/>
    <x v="11"/>
    <x v="1"/>
    <m/>
    <n v="18934.87"/>
    <m/>
    <n v="1"/>
    <m/>
    <n v="18934.870500000001"/>
    <m/>
    <n v="5.0000000000000001E-4"/>
    <m/>
    <n v="18934.87"/>
    <m/>
    <n v="0"/>
    <n v="0"/>
    <s v="UNI240000000637"/>
    <m/>
    <m/>
    <x v="25"/>
    <x v="0"/>
    <x v="0"/>
    <x v="1"/>
    <x v="3"/>
    <x v="0"/>
    <s v="Univera Satış"/>
    <s v="Saha Satış"/>
    <s v="Yurt İçi"/>
    <s v="Türkiye"/>
  </r>
  <r>
    <s v="Q3"/>
    <x v="0"/>
    <x v="8"/>
    <m/>
    <s v="BEYLERBEYI IÇECEK PAZARLAMA A.S"/>
    <s v="EY.04.005"/>
    <s v="EnRoute Panorama - Dafitici Lisanslari ve Hizmetleri Kiralama Hizmeti (Enterprise)"/>
    <s v="Univera - Sarper İçecek"/>
    <x v="13"/>
    <x v="0"/>
    <m/>
    <n v="21460.59"/>
    <m/>
    <n v="30"/>
    <m/>
    <n v="643817.69999999995"/>
    <m/>
    <n v="0"/>
    <m/>
    <n v="643817.69999999995"/>
    <m/>
    <n v="0"/>
    <n v="0"/>
    <s v="UNI240000001492"/>
    <m/>
    <m/>
    <x v="60"/>
    <x v="0"/>
    <x v="0"/>
    <x v="0"/>
    <x v="0"/>
    <x v="0"/>
    <s v="Univera Satış"/>
    <s v="Saha Satış"/>
    <s v="Yurt İçi"/>
    <s v="Türkiye"/>
  </r>
  <r>
    <s v="Q3"/>
    <x v="0"/>
    <x v="7"/>
    <m/>
    <s v="EFES VITANTA MOLDOVA BREWERY S.A"/>
    <s v="EH.03.001"/>
    <s v="EnRoute Panorama - Çafri Merkezi Hizmeti  (MSD)"/>
    <s v="Univera - Efes Moldova"/>
    <x v="4"/>
    <x v="0"/>
    <m/>
    <n v="31301.9"/>
    <m/>
    <n v="1"/>
    <m/>
    <n v="31301.896000000001"/>
    <m/>
    <n v="-4.0000000000000001E-3"/>
    <m/>
    <n v="31301.9"/>
    <m/>
    <n v="0"/>
    <n v="0"/>
    <s v="ENV240000000101"/>
    <m/>
    <m/>
    <x v="20"/>
    <x v="0"/>
    <x v="0"/>
    <x v="1"/>
    <x v="8"/>
    <x v="0"/>
    <s v="Univera Satış"/>
    <s v="Saha Satış"/>
    <s v="Yurt Dışı"/>
    <s v="Moldova"/>
  </r>
  <r>
    <s v="Q3"/>
    <x v="0"/>
    <x v="7"/>
    <m/>
    <s v="ERUSLU SAGLIK ÜRÜNLERI SAN. VE TIC. A.S."/>
    <s v="EYS.04.001"/>
    <s v="EnRoute Panorama -  Modül Lisanslari Kiralama Hizmeti Standart"/>
    <s v="Univera - Eruslu Sağlık"/>
    <x v="13"/>
    <x v="0"/>
    <m/>
    <n v="326668.52"/>
    <m/>
    <n v="1"/>
    <m/>
    <n v="326668.52"/>
    <m/>
    <n v="0"/>
    <m/>
    <n v="326668.52"/>
    <m/>
    <n v="0"/>
    <n v="0"/>
    <s v="UNI240000001409"/>
    <m/>
    <m/>
    <x v="70"/>
    <x v="0"/>
    <x v="0"/>
    <x v="0"/>
    <x v="0"/>
    <x v="0"/>
    <s v="Univera Satış"/>
    <s v="Saha Satış"/>
    <s v="Yurt İçi"/>
    <s v="Türkiye"/>
  </r>
  <r>
    <s v="Q2"/>
    <x v="0"/>
    <x v="4"/>
    <m/>
    <s v="MİYA OTOMASYON VE BARKOD BILISIM SISTEMLERI SAN TİC. VE L.T.D. STI."/>
    <s v="UH.01.002"/>
    <s v="UNIDOX KONTÖR HIZMETI"/>
    <s v="Univera - Kanal"/>
    <x v="5"/>
    <x v="2"/>
    <s v="Unidox"/>
    <n v="1.6870000000000001"/>
    <m/>
    <n v="10000"/>
    <m/>
    <n v="16870"/>
    <m/>
    <n v="0"/>
    <m/>
    <n v="16870"/>
    <m/>
    <n v="0"/>
    <n v="0"/>
    <s v="UNI240000000659"/>
    <m/>
    <m/>
    <x v="3"/>
    <x v="0"/>
    <x v="1"/>
    <x v="2"/>
    <x v="5"/>
    <x v="0"/>
    <s v="Kanal Satış"/>
    <s v="Miya"/>
    <s v="Yurt İçi"/>
    <s v="Türkiye"/>
  </r>
  <r>
    <s v="Q2"/>
    <x v="0"/>
    <x v="4"/>
    <m/>
    <s v="ENERJISA ENERJI ÜRETIM A.S."/>
    <s v="QH.08.001"/>
    <s v="Quest Panorama - Hosting Hizmeti"/>
    <s v="Univera - Enerjisa"/>
    <x v="11"/>
    <x v="1"/>
    <m/>
    <n v="21811.51"/>
    <m/>
    <n v="1"/>
    <m/>
    <n v="21811.507065000002"/>
    <m/>
    <n v="-2.9350000000000001E-3"/>
    <m/>
    <n v="21811.51"/>
    <m/>
    <n v="0"/>
    <n v="0"/>
    <s v="UNI240000000661"/>
    <m/>
    <m/>
    <x v="39"/>
    <x v="0"/>
    <x v="0"/>
    <x v="1"/>
    <x v="3"/>
    <x v="0"/>
    <s v="Univera Satış"/>
    <s v="Saha Satış"/>
    <s v="Yurt İçi"/>
    <s v="Türkiye"/>
  </r>
  <r>
    <s v="Q3"/>
    <x v="0"/>
    <x v="8"/>
    <m/>
    <s v="ERBAK-ULUDAG PAZARLAMA SATIS VE DAGITIM A.S."/>
    <s v="EY.06.001"/>
    <s v="EnRoute Panorama - Yazilim Gelistirme Hizmeti"/>
    <s v="Univera - Uludağ İçecek"/>
    <x v="11"/>
    <x v="0"/>
    <m/>
    <n v="8500"/>
    <m/>
    <n v="12.66"/>
    <m/>
    <n v="107610"/>
    <m/>
    <n v="0"/>
    <m/>
    <n v="107610"/>
    <m/>
    <n v="0"/>
    <n v="0"/>
    <s v="UNI240000001493"/>
    <m/>
    <m/>
    <x v="21"/>
    <x v="1"/>
    <x v="1"/>
    <x v="1"/>
    <x v="9"/>
    <x v="0"/>
    <s v="Univera Satış"/>
    <s v="Saha Satış"/>
    <s v="Yurt İçi"/>
    <s v="Türkiye"/>
  </r>
  <r>
    <s v="Q3"/>
    <x v="0"/>
    <x v="8"/>
    <m/>
    <s v="ECZACIBASI YAPI GEREÇLERI SAN. VE TIC. AS."/>
    <s v="EH.02.001"/>
    <s v="EnRoute Panorama - Yazilim Bakimi, Yasatma ve Merkezi Destek Hizmeti"/>
    <s v="Univera - Eczacıbaşı Intema"/>
    <x v="11"/>
    <x v="0"/>
    <m/>
    <n v="44666.66"/>
    <m/>
    <n v="1"/>
    <m/>
    <n v="44666.66"/>
    <m/>
    <n v="0"/>
    <m/>
    <n v="44666.66"/>
    <m/>
    <n v="0"/>
    <n v="0"/>
    <s v="UNI240000001504"/>
    <m/>
    <m/>
    <x v="54"/>
    <x v="0"/>
    <x v="0"/>
    <x v="1"/>
    <x v="4"/>
    <x v="0"/>
    <s v="Univera Satış"/>
    <s v="Saha Satış"/>
    <s v="Yurt İçi"/>
    <s v="Türkiye"/>
  </r>
  <r>
    <s v="Q3"/>
    <x v="0"/>
    <x v="8"/>
    <m/>
    <s v="DÜZEY TÜKETIM MAL. SAN. PAZ. VE TIC. A.S."/>
    <s v="EH.01.001"/>
    <s v="EnRoute Panorama - Proje Yönetim Hizmeti"/>
    <s v="Univera - Sütaş"/>
    <x v="11"/>
    <x v="0"/>
    <m/>
    <n v="12750"/>
    <m/>
    <n v="7"/>
    <m/>
    <n v="89250"/>
    <m/>
    <n v="0"/>
    <m/>
    <n v="89250"/>
    <m/>
    <n v="0"/>
    <n v="0"/>
    <s v="UNI240000001500"/>
    <m/>
    <m/>
    <x v="91"/>
    <x v="0"/>
    <x v="1"/>
    <x v="1"/>
    <x v="7"/>
    <x v="0"/>
    <s v="Univera Satış"/>
    <s v="Saha Satış"/>
    <s v="Yurt İçi"/>
    <s v="Türkiye"/>
  </r>
  <r>
    <s v="Q2"/>
    <x v="0"/>
    <x v="4"/>
    <m/>
    <s v="ADAGAZ SANAYI TICARET TURIZM INSAAT ITHALAT IHRACAT LIMITED SIRKETI"/>
    <s v="UH.01.002"/>
    <s v="Unidox Kontör"/>
    <s v="Univera - Suzuki"/>
    <x v="6"/>
    <x v="2"/>
    <s v="Unidox"/>
    <n v="2.8"/>
    <m/>
    <n v="5000"/>
    <m/>
    <n v="14000"/>
    <m/>
    <n v="0"/>
    <m/>
    <n v="14000"/>
    <m/>
    <n v="0"/>
    <n v="0"/>
    <s v="UNI240000000667"/>
    <m/>
    <m/>
    <x v="41"/>
    <x v="0"/>
    <x v="1"/>
    <x v="2"/>
    <x v="5"/>
    <x v="1"/>
    <s v="Kanal Satış"/>
    <s v="Saha Satış"/>
    <s v="Yurt İçi"/>
    <s v="Türkiye"/>
  </r>
  <r>
    <s v="Q2"/>
    <x v="0"/>
    <x v="4"/>
    <m/>
    <s v="BALIKESIR ELEKTROMEKANIK SANAYI TESISLERI AS."/>
    <s v="SH.01.001"/>
    <s v="StokBar Panorama - Proje Yönetim Hizmeti"/>
    <s v="Univera - Best Elektromekanik"/>
    <x v="0"/>
    <x v="4"/>
    <s v="Stokbar"/>
    <n v="3924.9"/>
    <m/>
    <n v="4"/>
    <m/>
    <n v="15699.6"/>
    <m/>
    <n v="0"/>
    <m/>
    <n v="15699.6"/>
    <m/>
    <n v="0"/>
    <n v="0"/>
    <s v="UNI240000000664"/>
    <m/>
    <m/>
    <x v="37"/>
    <x v="0"/>
    <x v="1"/>
    <x v="1"/>
    <x v="7"/>
    <x v="0"/>
    <s v="Univera Satış"/>
    <s v="Saha Satış"/>
    <s v="Yurt İçi"/>
    <s v="Türkiye"/>
  </r>
  <r>
    <s v="Q2"/>
    <x v="0"/>
    <x v="4"/>
    <m/>
    <s v="SHELL &amp; TURCAS PETROL A.S"/>
    <s v="OH.05.001"/>
    <s v="OUTSOURCE YAZILIM GELISTIRME HIZMETI"/>
    <s v="Univera - Shell Bee"/>
    <x v="4"/>
    <x v="0"/>
    <s v="Outsource - Hizmet"/>
    <n v="10756.540234381511"/>
    <m/>
    <n v="-153.6"/>
    <m/>
    <n v="0"/>
    <m/>
    <n v="0"/>
    <m/>
    <n v="-1652204.5800010001"/>
    <m/>
    <n v="153.61000000000001"/>
    <n v="1652204.5800010001"/>
    <s v="ST0202400206476"/>
    <m/>
    <m/>
    <x v="93"/>
    <x v="3"/>
    <x v="1"/>
    <x v="1"/>
    <x v="9"/>
    <x v="0"/>
    <s v="Univera Satış"/>
    <s v="Saha Satış"/>
    <s v="Yurt İçi"/>
    <s v="Türkiye"/>
  </r>
  <r>
    <s v="Q2"/>
    <x v="0"/>
    <x v="4"/>
    <m/>
    <s v="KONFRUT AG TARIM ANONIM SIRKETI"/>
    <s v="LH.05.001"/>
    <s v="LOJITEK PANORAMA YAZILIM GELISTIRME HIZMETI"/>
    <s v="Univera - Döhler"/>
    <x v="0"/>
    <x v="4"/>
    <s v="Lojitek"/>
    <n v="10500"/>
    <m/>
    <n v="4"/>
    <m/>
    <n v="42000"/>
    <m/>
    <n v="0"/>
    <m/>
    <n v="42000"/>
    <m/>
    <n v="0"/>
    <n v="0"/>
    <s v="UNI240000000666"/>
    <m/>
    <m/>
    <x v="82"/>
    <x v="0"/>
    <x v="1"/>
    <x v="1"/>
    <x v="9"/>
    <x v="0"/>
    <s v="Univera Satış"/>
    <s v="Saha Satış"/>
    <s v="Yurt İçi"/>
    <s v="Türkiye"/>
  </r>
  <r>
    <s v="Q3"/>
    <x v="0"/>
    <x v="8"/>
    <m/>
    <s v="VITRA KARO SERAMIK SAN. VE TIC. AS."/>
    <s v="EH.02.018"/>
    <s v="EnRoute Panorama  WebConnector Bakim Hizmeti"/>
    <s v="Univera - Eczacıbaşı Intema"/>
    <x v="12"/>
    <x v="0"/>
    <s v="Web Connector"/>
    <n v="24051.25"/>
    <m/>
    <n v="1"/>
    <m/>
    <n v="24051.25"/>
    <m/>
    <n v="0"/>
    <m/>
    <n v="24051.25"/>
    <m/>
    <n v="0"/>
    <n v="0"/>
    <s v="UNI240000001502"/>
    <m/>
    <m/>
    <x v="54"/>
    <x v="0"/>
    <x v="0"/>
    <x v="1"/>
    <x v="4"/>
    <x v="0"/>
    <s v="Univera Satış"/>
    <s v="Saha Satış"/>
    <s v="Yurt İçi"/>
    <s v="Türkiye"/>
  </r>
  <r>
    <s v="Q3"/>
    <x v="0"/>
    <x v="8"/>
    <m/>
    <s v="LEVENT KIMYA SAN. VE TIC. A.S."/>
    <s v="EH.03.006"/>
    <s v="EnRoute Panorama - Uzaktan Kurulum ve Efitim Hizmeti"/>
    <s v="Univera - Levent Kimya"/>
    <x v="7"/>
    <x v="0"/>
    <m/>
    <n v="10710"/>
    <m/>
    <n v="3"/>
    <m/>
    <n v="37800"/>
    <m/>
    <n v="5670"/>
    <m/>
    <n v="32130"/>
    <m/>
    <n v="0"/>
    <n v="0"/>
    <s v="UNI240000001522"/>
    <m/>
    <m/>
    <x v="52"/>
    <x v="0"/>
    <x v="1"/>
    <x v="1"/>
    <x v="6"/>
    <x v="0"/>
    <s v="Univera Satış"/>
    <s v="Saha Satış"/>
    <s v="Yurt İçi"/>
    <s v="Türkiye"/>
  </r>
  <r>
    <s v="Q3"/>
    <x v="0"/>
    <x v="8"/>
    <m/>
    <s v="HAYAT KIMYA SAN. A.S"/>
    <s v="EH.05.002"/>
    <s v="EnRoute Panorama - Rapor Gelistirme Hizmeti"/>
    <s v="Univera - Hayat Kimya"/>
    <x v="11"/>
    <x v="0"/>
    <m/>
    <n v="8438"/>
    <m/>
    <n v="4.99"/>
    <m/>
    <n v="42105.62"/>
    <m/>
    <n v="0"/>
    <m/>
    <n v="42105.62"/>
    <m/>
    <n v="0"/>
    <n v="0"/>
    <s v="UNI240000001498"/>
    <m/>
    <m/>
    <x v="19"/>
    <x v="0"/>
    <x v="1"/>
    <x v="1"/>
    <x v="2"/>
    <x v="0"/>
    <s v="Univera Satış"/>
    <s v="Saha Satış"/>
    <s v="Yurt İçi"/>
    <s v="Türkiye"/>
  </r>
  <r>
    <s v="Q3"/>
    <x v="0"/>
    <x v="8"/>
    <m/>
    <s v="ERBAK-ULUDAG PAZARLAMA SATIS VE DAGITIM A.S."/>
    <s v="EH.01.001"/>
    <s v="EnRoute Panorama - Proje Yönetim Hizmeti"/>
    <s v="Univera - Uludağ İçecek"/>
    <x v="11"/>
    <x v="0"/>
    <m/>
    <n v="7900"/>
    <m/>
    <n v="3"/>
    <m/>
    <n v="23700"/>
    <m/>
    <n v="0"/>
    <m/>
    <n v="23700"/>
    <m/>
    <n v="0"/>
    <n v="0"/>
    <s v="UNI240000001493"/>
    <m/>
    <m/>
    <x v="21"/>
    <x v="1"/>
    <x v="1"/>
    <x v="1"/>
    <x v="7"/>
    <x v="0"/>
    <s v="Univera Satış"/>
    <s v="Saha Satış"/>
    <s v="Yurt İçi"/>
    <s v="Türkiye"/>
  </r>
  <r>
    <s v="Q2"/>
    <x v="0"/>
    <x v="4"/>
    <m/>
    <s v="GÜLÜNCE GIDA SANAYI TICARET LIMITED SIRKETI"/>
    <s v="UH.01.002"/>
    <s v="UNIDOX KONTÖR HIZMETI"/>
    <s v="Univera - Dardanel"/>
    <x v="6"/>
    <x v="2"/>
    <s v="Unidox"/>
    <n v="1.9"/>
    <m/>
    <n v="10000"/>
    <m/>
    <n v="19000"/>
    <m/>
    <n v="0"/>
    <m/>
    <n v="19000"/>
    <m/>
    <n v="0"/>
    <n v="0"/>
    <s v="UNI240000000669"/>
    <m/>
    <m/>
    <x v="4"/>
    <x v="0"/>
    <x v="1"/>
    <x v="2"/>
    <x v="5"/>
    <x v="0"/>
    <s v="Kanal Satış"/>
    <s v="Saha Satış"/>
    <s v="Yurt İçi"/>
    <s v="Türkiye"/>
  </r>
  <r>
    <s v="Q3"/>
    <x v="0"/>
    <x v="8"/>
    <m/>
    <s v="INTEMA INSAAT VE TESISAT MALZEME A.S"/>
    <s v="EH.02.001"/>
    <s v="EnRoute Panorama - Yazilim Bakimi, Yasatma ve Merkezi Destek Hizmeti"/>
    <s v="Univera - Eczacıbaşı Intema"/>
    <x v="12"/>
    <x v="0"/>
    <m/>
    <n v="20230.75"/>
    <m/>
    <n v="1"/>
    <m/>
    <n v="20230.75"/>
    <m/>
    <n v="0"/>
    <m/>
    <n v="20230.75"/>
    <m/>
    <n v="0"/>
    <n v="0"/>
    <s v="UNI240000001503"/>
    <m/>
    <m/>
    <x v="54"/>
    <x v="0"/>
    <x v="0"/>
    <x v="1"/>
    <x v="4"/>
    <x v="0"/>
    <s v="Univera Satış"/>
    <s v="Saha Satış"/>
    <s v="Yurt İçi"/>
    <s v="Türkiye"/>
  </r>
  <r>
    <s v="Q3"/>
    <x v="0"/>
    <x v="8"/>
    <m/>
    <s v="KAAN GRUP TEMIZLIK ÜRÜNLERI GIDA PAZARLAMA SANAYI VE TICARET LTD. STI."/>
    <s v="EYS.04.012"/>
    <s v="EnRoute Panorama - E-Dönüsüm Modül Lisansi Standart"/>
    <s v="Univera - Dardanel"/>
    <x v="7"/>
    <x v="0"/>
    <m/>
    <n v="22000"/>
    <m/>
    <n v="1"/>
    <m/>
    <n v="25000"/>
    <m/>
    <n v="3000"/>
    <m/>
    <n v="22000"/>
    <m/>
    <n v="0"/>
    <n v="0"/>
    <s v="UNI240000001524"/>
    <m/>
    <m/>
    <x v="4"/>
    <x v="0"/>
    <x v="1"/>
    <x v="0"/>
    <x v="1"/>
    <x v="0"/>
    <s v="Univera Satış"/>
    <s v="Saha Satış"/>
    <s v="Yurt İçi"/>
    <s v="Türkiye"/>
  </r>
  <r>
    <s v="Q2"/>
    <x v="0"/>
    <x v="4"/>
    <m/>
    <s v="MİYA OTOMASYON VE BARKOD BILISIM SISTEMLERI SAN TİC. VE L.T.D. STI."/>
    <s v="WPY.01.003"/>
    <s v="WEBPLUS EK KULLANICI LISANSI +1"/>
    <s v="Univera - Kanal"/>
    <x v="5"/>
    <x v="0"/>
    <s v="Webplus"/>
    <n v="3685"/>
    <m/>
    <n v="1"/>
    <m/>
    <n v="3685"/>
    <m/>
    <n v="0"/>
    <m/>
    <n v="3685"/>
    <m/>
    <n v="0"/>
    <n v="0"/>
    <s v="UNI240000000671"/>
    <m/>
    <m/>
    <x v="3"/>
    <x v="0"/>
    <x v="1"/>
    <x v="0"/>
    <x v="1"/>
    <x v="0"/>
    <s v="Kanal Satış"/>
    <s v="Miya"/>
    <s v="Yurt İçi"/>
    <s v="Türkiye"/>
  </r>
  <r>
    <s v="Q2"/>
    <x v="0"/>
    <x v="4"/>
    <m/>
    <s v="MATRIKS BİLGİSAYAR SİSTEMLERİ LTD.ŞTİ"/>
    <s v="UH.01.002"/>
    <s v="UNIDOX KONTÖR HIZMETI"/>
    <s v="Univera - Kanal"/>
    <x v="5"/>
    <x v="2"/>
    <s v="Unidox"/>
    <n v="2.4049999999999998"/>
    <m/>
    <n v="5000"/>
    <m/>
    <n v="12025"/>
    <m/>
    <n v="0"/>
    <m/>
    <n v="12025"/>
    <m/>
    <n v="0"/>
    <n v="0"/>
    <s v="UNI240000000672"/>
    <m/>
    <m/>
    <x v="11"/>
    <x v="0"/>
    <x v="1"/>
    <x v="2"/>
    <x v="5"/>
    <x v="0"/>
    <s v="Kanal Satış"/>
    <s v="Matriks"/>
    <s v="Yurt İçi"/>
    <s v="Türkiye"/>
  </r>
  <r>
    <s v="Q2"/>
    <x v="0"/>
    <x v="4"/>
    <m/>
    <s v="MİYA OTOMASYON VE BARKOD BILISIM SISTEMLERI SAN TİC. VE L.T.D. STI."/>
    <s v="UH.01.002"/>
    <s v="UNIDOX KONTÖR HIZMETI"/>
    <s v="Univera - Kanal"/>
    <x v="5"/>
    <x v="2"/>
    <s v="Unidox"/>
    <n v="2.9529999999999998"/>
    <m/>
    <n v="2000"/>
    <m/>
    <n v="5906"/>
    <m/>
    <n v="0"/>
    <m/>
    <n v="5906"/>
    <m/>
    <n v="0"/>
    <n v="0"/>
    <s v="UNI240000000670"/>
    <m/>
    <m/>
    <x v="3"/>
    <x v="0"/>
    <x v="1"/>
    <x v="2"/>
    <x v="5"/>
    <x v="0"/>
    <s v="Kanal Satış"/>
    <s v="Miya"/>
    <s v="Yurt İçi"/>
    <s v="Türkiye"/>
  </r>
  <r>
    <s v="Q2"/>
    <x v="0"/>
    <x v="4"/>
    <m/>
    <s v="MURAT ÇAGIR"/>
    <s v="UH.01.002"/>
    <s v="UNIDOX KONTÖR HIZMETI"/>
    <s v="Univera - Dardanel"/>
    <x v="6"/>
    <x v="2"/>
    <s v="Unidox"/>
    <n v="1.9"/>
    <m/>
    <n v="10000"/>
    <m/>
    <n v="19000"/>
    <m/>
    <n v="0"/>
    <m/>
    <n v="19000"/>
    <m/>
    <n v="0"/>
    <n v="0"/>
    <s v="ENV240000000071"/>
    <m/>
    <m/>
    <x v="4"/>
    <x v="0"/>
    <x v="1"/>
    <x v="2"/>
    <x v="5"/>
    <x v="0"/>
    <s v="Kanal Satış"/>
    <s v="Saha Satış"/>
    <s v="Yurt İçi"/>
    <s v="Türkiye"/>
  </r>
  <r>
    <s v="Q2"/>
    <x v="0"/>
    <x v="4"/>
    <m/>
    <s v="SHELL &amp; TURCAS PETROL A.S"/>
    <s v="OH.05.001"/>
    <s v="OUTSOURCE YAZILIM GELISTIRME HIZMETI"/>
    <s v="Univera - Shell Bee"/>
    <x v="4"/>
    <x v="0"/>
    <s v="Outsource - Hizmet"/>
    <n v="10755.839984382526"/>
    <m/>
    <n v="153.61000000000001"/>
    <m/>
    <n v="1652204.5824"/>
    <m/>
    <n v="2.3990000000000001E-3"/>
    <m/>
    <n v="1652204.5800010001"/>
    <m/>
    <n v="0"/>
    <n v="0"/>
    <s v="UNI240000000676"/>
    <m/>
    <m/>
    <x v="93"/>
    <x v="3"/>
    <x v="1"/>
    <x v="1"/>
    <x v="9"/>
    <x v="0"/>
    <s v="Univera Satış"/>
    <s v="Saha Satış"/>
    <s v="Yurt İçi"/>
    <s v="Türkiye"/>
  </r>
  <r>
    <s v="Q3"/>
    <x v="0"/>
    <x v="8"/>
    <m/>
    <s v="BURDA BEBEK SAN. VE TIC.A.S"/>
    <s v="EH.02.001"/>
    <s v="EnRoute Panorama - Yazilim Bakimi, Yasatma ve Merkezi Destek Hizmeti"/>
    <s v="Univera - Burda Bebek"/>
    <x v="12"/>
    <x v="0"/>
    <m/>
    <n v="211412.07"/>
    <m/>
    <n v="1"/>
    <m/>
    <n v="211412.07"/>
    <m/>
    <n v="0"/>
    <m/>
    <n v="211412.07"/>
    <m/>
    <n v="0"/>
    <n v="0"/>
    <s v="UNI240000001537"/>
    <m/>
    <m/>
    <x v="29"/>
    <x v="0"/>
    <x v="0"/>
    <x v="1"/>
    <x v="4"/>
    <x v="0"/>
    <s v="Univera Satış"/>
    <s v="Saha Satış"/>
    <s v="Yurt İçi"/>
    <s v="Türkiye"/>
  </r>
  <r>
    <s v="Q3"/>
    <x v="0"/>
    <x v="8"/>
    <m/>
    <s v="DARDANEL DAGITIM A.S."/>
    <s v="EH.02.001"/>
    <s v="EnRoute Panorama - Yazilim Bakimi, Yasatma ve Merkezi Destek Hizmeti"/>
    <s v="Univera - Dardanel"/>
    <x v="7"/>
    <x v="0"/>
    <m/>
    <n v="962.5"/>
    <m/>
    <n v="1"/>
    <m/>
    <n v="962.5"/>
    <m/>
    <n v="0"/>
    <m/>
    <n v="962.5"/>
    <m/>
    <n v="0"/>
    <n v="0"/>
    <s v="UNI240000001499"/>
    <m/>
    <m/>
    <x v="4"/>
    <x v="0"/>
    <x v="0"/>
    <x v="1"/>
    <x v="4"/>
    <x v="0"/>
    <s v="Univera Satış"/>
    <s v="Saha Satış"/>
    <s v="Yurt İçi"/>
    <s v="Türkiye"/>
  </r>
  <r>
    <s v="Q3"/>
    <x v="0"/>
    <x v="8"/>
    <m/>
    <s v="HAYAT KIMYA SAN. A.S"/>
    <s v="EH.01.001"/>
    <s v="EnRoute Panorama - Proje Yönetim Hizmeti"/>
    <s v="Univera - Hayat Kimya"/>
    <x v="11"/>
    <x v="0"/>
    <m/>
    <n v="6749.9999999999991"/>
    <m/>
    <n v="1.1000000000000001"/>
    <m/>
    <n v="7425"/>
    <m/>
    <n v="0"/>
    <m/>
    <n v="7425"/>
    <m/>
    <n v="0"/>
    <n v="0"/>
    <s v="UNI240000001498"/>
    <m/>
    <m/>
    <x v="19"/>
    <x v="0"/>
    <x v="1"/>
    <x v="1"/>
    <x v="7"/>
    <x v="0"/>
    <s v="Univera Satış"/>
    <s v="Saha Satış"/>
    <s v="Yurt İçi"/>
    <s v="Türkiye"/>
  </r>
  <r>
    <s v="Q3"/>
    <x v="0"/>
    <x v="8"/>
    <m/>
    <s v="DARDANEL DAGITIM A.S."/>
    <s v="EYS.01.014"/>
    <s v="EnRoute Panorama - Platform Back Office Kullanici Lisansi (Standart)"/>
    <s v="Univera - Dardanel"/>
    <x v="7"/>
    <x v="0"/>
    <m/>
    <n v="14000"/>
    <m/>
    <n v="1"/>
    <m/>
    <n v="17500"/>
    <m/>
    <n v="3500"/>
    <m/>
    <n v="14000"/>
    <m/>
    <n v="0"/>
    <n v="0"/>
    <s v="UNI240000001499"/>
    <m/>
    <m/>
    <x v="4"/>
    <x v="0"/>
    <x v="1"/>
    <x v="0"/>
    <x v="1"/>
    <x v="0"/>
    <s v="Univera Satış"/>
    <s v="Saha Satış"/>
    <s v="Yurt İçi"/>
    <s v="Türkiye"/>
  </r>
  <r>
    <s v="Q3"/>
    <x v="0"/>
    <x v="8"/>
    <m/>
    <s v="BURDA BEBEK SAN. VE TIC.A.S"/>
    <s v="EH.03.008"/>
    <s v="EnRoute Panorama - Çafri Merkezi Hizmeti (DDI / OutSource)"/>
    <s v="Univera - Burda Bebek"/>
    <x v="12"/>
    <x v="0"/>
    <m/>
    <n v="396.72"/>
    <m/>
    <n v="250"/>
    <m/>
    <n v="99180"/>
    <m/>
    <n v="0"/>
    <m/>
    <n v="99180"/>
    <m/>
    <n v="0"/>
    <n v="0"/>
    <s v="UNI240000001537"/>
    <m/>
    <m/>
    <x v="29"/>
    <x v="0"/>
    <x v="0"/>
    <x v="1"/>
    <x v="8"/>
    <x v="0"/>
    <s v="Univera Satış"/>
    <s v="Saha Satış"/>
    <s v="Yurt İçi"/>
    <s v="Türkiye"/>
  </r>
  <r>
    <s v="Q2"/>
    <x v="0"/>
    <x v="4"/>
    <m/>
    <s v="POLARİS YAZILIM ÇÖZÜMLERİ VE DANIŞMANLIK HİZMETLERİ LTD.ŞTİ."/>
    <s v="WPH.05.001"/>
    <s v="WebPlus Yazilim Gelistirme Hizmeti"/>
    <s v="Univera - Kanal"/>
    <x v="5"/>
    <x v="0"/>
    <s v="Webplus"/>
    <n v="4827.0940000000001"/>
    <m/>
    <n v="5"/>
    <m/>
    <n v="37131.5"/>
    <m/>
    <n v="12996.03"/>
    <m/>
    <n v="24135.47"/>
    <m/>
    <n v="0"/>
    <n v="0"/>
    <s v="UNI240000000683"/>
    <m/>
    <m/>
    <x v="31"/>
    <x v="0"/>
    <x v="1"/>
    <x v="1"/>
    <x v="3"/>
    <x v="0"/>
    <s v="Kanal Satış"/>
    <s v="Polaris"/>
    <s v="Yurt İçi"/>
    <s v="Türkiye"/>
  </r>
  <r>
    <s v="Q2"/>
    <x v="0"/>
    <x v="4"/>
    <m/>
    <s v="MİYA OTOMASYON VE BARKOD BILISIM SISTEMLERI SAN TİC. VE L.T.D. STI."/>
    <s v="WPH.02.001"/>
    <s v="WebPlus Yazilim Bakimi Hizmeti"/>
    <s v="Univera - Kanal"/>
    <x v="5"/>
    <x v="0"/>
    <s v="Webplus"/>
    <n v="5627.85"/>
    <m/>
    <n v="1"/>
    <m/>
    <n v="6621"/>
    <m/>
    <n v="993.15"/>
    <m/>
    <n v="5627.85"/>
    <m/>
    <n v="0"/>
    <n v="0"/>
    <s v="UNI240000000681"/>
    <m/>
    <m/>
    <x v="3"/>
    <x v="0"/>
    <x v="0"/>
    <x v="1"/>
    <x v="4"/>
    <x v="0"/>
    <s v="Kanal Satış"/>
    <s v="Miya"/>
    <s v="Yurt İçi"/>
    <s v="Türkiye"/>
  </r>
  <r>
    <s v="Q2"/>
    <x v="0"/>
    <x v="4"/>
    <m/>
    <s v="MİYA OTOMASYON VE BARKOD BILISIM SISTEMLERI SAN TİC. VE L.T.D. STI."/>
    <s v="WPY.02.003"/>
    <s v="WebPlus WarehouseMan (Depo Per.) El Terminali Lisansi"/>
    <s v="Univera - Kanal"/>
    <x v="5"/>
    <x v="0"/>
    <s v="Webplus"/>
    <n v="1052.3"/>
    <m/>
    <n v="1"/>
    <m/>
    <n v="1238"/>
    <m/>
    <n v="185.7"/>
    <m/>
    <n v="1052.3"/>
    <m/>
    <n v="0"/>
    <n v="0"/>
    <s v="UNI240000000681"/>
    <m/>
    <m/>
    <x v="3"/>
    <x v="0"/>
    <x v="1"/>
    <x v="0"/>
    <x v="1"/>
    <x v="0"/>
    <s v="Kanal Satış"/>
    <s v="Miya"/>
    <s v="Yurt İçi"/>
    <s v="Türkiye"/>
  </r>
  <r>
    <s v="Q2"/>
    <x v="0"/>
    <x v="4"/>
    <m/>
    <s v="POLARİS YAZILIM ÇÖZÜMLERİ VE DANIŞMANLIK HİZMETLERİ LTD.ŞTİ."/>
    <s v="WPY.04.007"/>
    <s v="WebPlus Panorama - Dafitim Kanali &quot;Web Connector&quot;  3rd Party Entegrasyon Uygulama Lisansi"/>
    <s v="Univera - Kanal"/>
    <x v="5"/>
    <x v="0"/>
    <s v="Webplus"/>
    <n v="5460"/>
    <m/>
    <n v="37"/>
    <m/>
    <n v="310800"/>
    <m/>
    <n v="108780"/>
    <m/>
    <n v="202020"/>
    <m/>
    <n v="0"/>
    <n v="0"/>
    <s v="UNI240000000683"/>
    <m/>
    <m/>
    <x v="31"/>
    <x v="0"/>
    <x v="1"/>
    <x v="0"/>
    <x v="1"/>
    <x v="0"/>
    <s v="Kanal Satış"/>
    <s v="Polaris"/>
    <s v="Yurt İçi"/>
    <s v="Türkiye"/>
  </r>
  <r>
    <s v="Q2"/>
    <x v="0"/>
    <x v="4"/>
    <m/>
    <s v="POLARİS YAZILIM ÇÖZÜMLERİ VE DANIŞMANLIK HİZMETLERİ LTD.ŞTİ."/>
    <s v="WPY.01.004"/>
    <s v="WEBPLUS EK KULLANICI LISANSI +5"/>
    <s v="Univera - Kanal"/>
    <x v="5"/>
    <x v="0"/>
    <s v="Webplus"/>
    <n v="18003.149090909094"/>
    <m/>
    <n v="11"/>
    <m/>
    <n v="309429.12"/>
    <m/>
    <n v="111394.48"/>
    <m/>
    <n v="198034.64"/>
    <m/>
    <n v="0"/>
    <n v="0"/>
    <s v="UNI240000000683"/>
    <m/>
    <m/>
    <x v="31"/>
    <x v="0"/>
    <x v="1"/>
    <x v="0"/>
    <x v="1"/>
    <x v="0"/>
    <s v="Kanal Satış"/>
    <s v="Polaris"/>
    <s v="Yurt İçi"/>
    <s v="Türkiye"/>
  </r>
  <r>
    <s v="Q2"/>
    <x v="0"/>
    <x v="4"/>
    <m/>
    <s v="MİYA OTOMASYON VE BARKOD BILISIM SISTEMLERI SAN TİC. VE L.T.D. STI."/>
    <s v="WPY.01.003"/>
    <s v="WEBPLUS EK KULLANICI LISANSI +1"/>
    <s v="Univera - Kanal"/>
    <x v="5"/>
    <x v="0"/>
    <s v="Webplus"/>
    <n v="1297.95"/>
    <m/>
    <n v="2"/>
    <m/>
    <n v="3054"/>
    <m/>
    <n v="458.1"/>
    <m/>
    <n v="2595.9"/>
    <m/>
    <n v="0"/>
    <n v="0"/>
    <s v="UNI240000000681"/>
    <m/>
    <m/>
    <x v="3"/>
    <x v="0"/>
    <x v="1"/>
    <x v="0"/>
    <x v="1"/>
    <x v="0"/>
    <s v="Kanal Satış"/>
    <s v="Miya"/>
    <s v="Yurt İçi"/>
    <s v="Türkiye"/>
  </r>
  <r>
    <s v="Q2"/>
    <x v="0"/>
    <x v="4"/>
    <m/>
    <s v="MİYA OTOMASYON VE BARKOD BILISIM SISTEMLERI SAN TİC. VE L.T.D. STI."/>
    <s v="WPY.01.005"/>
    <s v="WEBPLUS DISTRIBUTION SATIS-DAGITIM YAZILIMI (Standart)"/>
    <s v="Univera - Kanal"/>
    <x v="5"/>
    <x v="0"/>
    <s v="Webplus"/>
    <n v="16059.9"/>
    <m/>
    <n v="1"/>
    <m/>
    <n v="18894"/>
    <m/>
    <n v="2834.1"/>
    <m/>
    <n v="16059.9"/>
    <m/>
    <n v="0"/>
    <n v="0"/>
    <s v="UNI240000000681"/>
    <m/>
    <m/>
    <x v="3"/>
    <x v="0"/>
    <x v="1"/>
    <x v="0"/>
    <x v="1"/>
    <x v="0"/>
    <s v="Kanal Satış"/>
    <s v="Miya"/>
    <s v="Yurt İçi"/>
    <s v="Türkiye"/>
  </r>
  <r>
    <s v="Q2"/>
    <x v="0"/>
    <x v="4"/>
    <m/>
    <s v="POLARİS YAZILIM ÇÖZÜMLERİ VE DANIŞMANLIK HİZMETLERİ LTD.ŞTİ."/>
    <s v="WPY.01.001"/>
    <s v="WEBPLUS DISTRIBUTION SATIS-DAGITIM YAZILIMI (Enterprise)"/>
    <s v="Univera - Kanal"/>
    <x v="5"/>
    <x v="0"/>
    <s v="Webplus"/>
    <n v="59410.39"/>
    <m/>
    <n v="1"/>
    <m/>
    <n v="92828.74"/>
    <m/>
    <n v="33418.35"/>
    <m/>
    <n v="59410.39"/>
    <m/>
    <n v="0"/>
    <n v="0"/>
    <s v="UNI240000000683"/>
    <m/>
    <m/>
    <x v="31"/>
    <x v="0"/>
    <x v="1"/>
    <x v="0"/>
    <x v="1"/>
    <x v="0"/>
    <s v="Kanal Satış"/>
    <s v="Polaris"/>
    <s v="Yurt İçi"/>
    <s v="Türkiye"/>
  </r>
  <r>
    <s v="Q2"/>
    <x v="0"/>
    <x v="4"/>
    <m/>
    <s v="POLARİS YAZILIM ÇÖZÜMLERİ VE DANIŞMANLIK HİZMETLERİ LTD.ŞTİ."/>
    <s v="WPY.01.002"/>
    <s v="WebPlus Dagitim Kanali Lisansi"/>
    <s v="Univera - Kanal"/>
    <x v="5"/>
    <x v="0"/>
    <s v="Webplus"/>
    <n v="11454.502500000001"/>
    <m/>
    <n v="8"/>
    <m/>
    <n v="143181.28"/>
    <m/>
    <n v="51545.26"/>
    <m/>
    <n v="91636.02"/>
    <m/>
    <n v="0"/>
    <n v="0"/>
    <s v="UNI240000000683"/>
    <m/>
    <m/>
    <x v="31"/>
    <x v="0"/>
    <x v="1"/>
    <x v="0"/>
    <x v="1"/>
    <x v="0"/>
    <s v="Kanal Satış"/>
    <s v="Polaris"/>
    <s v="Yurt İçi"/>
    <s v="Türkiye"/>
  </r>
  <r>
    <s v="Q2"/>
    <x v="0"/>
    <x v="4"/>
    <m/>
    <s v="MİYA OTOMASYON VE BARKOD BILISIM SISTEMLERI SAN TİC. VE L.T.D. STI."/>
    <s v="WPY.02.001"/>
    <s v="WEBPLUS (Android) SATIS TEMSILCISI LISANSI"/>
    <s v="Univera - Kanal"/>
    <x v="5"/>
    <x v="0"/>
    <s v="Webplus"/>
    <n v="1175.55"/>
    <m/>
    <n v="5"/>
    <m/>
    <n v="6915"/>
    <m/>
    <n v="1037.25"/>
    <m/>
    <n v="5877.75"/>
    <m/>
    <n v="0"/>
    <n v="0"/>
    <s v="UNI240000000681"/>
    <m/>
    <m/>
    <x v="3"/>
    <x v="0"/>
    <x v="1"/>
    <x v="0"/>
    <x v="1"/>
    <x v="0"/>
    <s v="Kanal Satış"/>
    <s v="Miya"/>
    <s v="Yurt İçi"/>
    <s v="Türkiye"/>
  </r>
  <r>
    <s v="Q2"/>
    <x v="0"/>
    <x v="4"/>
    <m/>
    <s v="POLARİS YAZILIM ÇÖZÜMLERİ VE DANIŞMANLIK HİZMETLERİ LTD.ŞTİ."/>
    <s v="WPY.02.001"/>
    <s v="WEBPLUS (Android) SATIS TEMSILCISI LISANSI"/>
    <s v="Univera - Kanal"/>
    <x v="5"/>
    <x v="0"/>
    <s v="Webplus"/>
    <n v="3600.6271929824561"/>
    <m/>
    <n v="57"/>
    <m/>
    <n v="320680.86"/>
    <m/>
    <n v="115445.11"/>
    <m/>
    <n v="205235.75"/>
    <m/>
    <n v="0"/>
    <n v="0"/>
    <s v="UNI240000000683"/>
    <m/>
    <m/>
    <x v="31"/>
    <x v="0"/>
    <x v="1"/>
    <x v="0"/>
    <x v="1"/>
    <x v="0"/>
    <s v="Kanal Satış"/>
    <s v="Polaris"/>
    <s v="Yurt İçi"/>
    <s v="Türkiye"/>
  </r>
  <r>
    <s v="Q2"/>
    <x v="0"/>
    <x v="4"/>
    <m/>
    <s v="POLARİS YAZILIM ÇÖZÜMLERİ VE DANIŞMANLIK HİZMETLERİ LTD.ŞTİ."/>
    <s v="OH.05.001"/>
    <s v="OUTSOURCE YAZILIM GELISTIRME HIZMETI"/>
    <s v="Univera - Kanal"/>
    <x v="5"/>
    <x v="0"/>
    <s v="Outsource - Hizmet"/>
    <n v="4704"/>
    <m/>
    <n v="11"/>
    <m/>
    <n v="64680"/>
    <m/>
    <n v="12936"/>
    <m/>
    <n v="51744"/>
    <m/>
    <n v="0"/>
    <n v="0"/>
    <s v="UNI240000000683"/>
    <m/>
    <m/>
    <x v="31"/>
    <x v="3"/>
    <x v="1"/>
    <x v="1"/>
    <x v="9"/>
    <x v="0"/>
    <s v="Kanal Satış"/>
    <s v="Polaris"/>
    <s v="Yurt İçi"/>
    <s v="Türkiye"/>
  </r>
  <r>
    <s v="Q2"/>
    <x v="0"/>
    <x v="4"/>
    <m/>
    <s v="POLARİS YAZILIM ÇÖZÜMLERİ VE DANIŞMANLIK HİZMETLERİ LTD.ŞTİ."/>
    <s v="OH.01.002"/>
    <s v="Outsource Proje Yönetim Hizmeti "/>
    <s v="Univera - Kanal"/>
    <x v="5"/>
    <x v="0"/>
    <s v="Outsource - Hizmet"/>
    <n v="1568"/>
    <m/>
    <n v="16"/>
    <m/>
    <n v="31360"/>
    <m/>
    <n v="6272"/>
    <m/>
    <n v="25088"/>
    <m/>
    <n v="0"/>
    <n v="0"/>
    <s v="UNI240000000683"/>
    <m/>
    <m/>
    <x v="31"/>
    <x v="3"/>
    <x v="1"/>
    <x v="1"/>
    <x v="7"/>
    <x v="0"/>
    <s v="Kanal Satış"/>
    <s v="Polaris"/>
    <s v="Yurt İçi"/>
    <s v="Türkiye"/>
  </r>
  <r>
    <s v="Q2"/>
    <x v="0"/>
    <x v="4"/>
    <m/>
    <s v="POLARİS YAZILIM ÇÖZÜMLERİ VE DANIŞMANLIK HİZMETLERİ LTD.ŞTİ."/>
    <s v="OH.01.004"/>
    <s v="Outsource Kurulus ve Egitim Hizmeti "/>
    <s v="Univera - Kanal"/>
    <x v="5"/>
    <x v="0"/>
    <s v="Outsource - Hizmet"/>
    <n v="2195.1999999999998"/>
    <m/>
    <n v="37"/>
    <m/>
    <n v="101528"/>
    <m/>
    <n v="20305.599999999999"/>
    <m/>
    <n v="81222.399999999994"/>
    <m/>
    <n v="0"/>
    <n v="0"/>
    <s v="UNI240000000683"/>
    <m/>
    <m/>
    <x v="31"/>
    <x v="3"/>
    <x v="1"/>
    <x v="1"/>
    <x v="3"/>
    <x v="0"/>
    <s v="Kanal Satış"/>
    <s v="Polaris"/>
    <s v="Yurt İçi"/>
    <s v="Türkiye"/>
  </r>
  <r>
    <s v="Q3"/>
    <x v="0"/>
    <x v="8"/>
    <m/>
    <s v="KOROPLAST TEMIZLIK AMBALAJ ÜRÜNLERI SAN. VE DIS TIC.A.S."/>
    <s v="EY.03.001"/>
    <s v="Enroute Panorama PaaS Lisansi (Kiralama Hizmeti )"/>
    <s v="Univera - Koroplast"/>
    <x v="13"/>
    <x v="0"/>
    <m/>
    <n v="66202.429999999993"/>
    <m/>
    <n v="1"/>
    <m/>
    <n v="66202.429999999993"/>
    <m/>
    <n v="0"/>
    <m/>
    <n v="66202.429999999993"/>
    <m/>
    <n v="0"/>
    <n v="0"/>
    <s v="UNI240000001538"/>
    <m/>
    <m/>
    <x v="0"/>
    <x v="0"/>
    <x v="0"/>
    <x v="0"/>
    <x v="0"/>
    <x v="0"/>
    <s v="Univera Satış"/>
    <s v="Saha Satış"/>
    <s v="Yurt İçi"/>
    <s v="Türkiye"/>
  </r>
  <r>
    <s v="Q3"/>
    <x v="0"/>
    <x v="8"/>
    <m/>
    <s v="BURDA BEBEK SAN. VE TIC.A.S"/>
    <s v="EH.02.004"/>
    <s v="Enroute Panorama FundManager Module - Fon ve Bütçe Yönetimi Yazilim Bakimi Hizmeti "/>
    <s v="Univera - Burda Bebek"/>
    <x v="12"/>
    <x v="0"/>
    <m/>
    <n v="37858.03"/>
    <m/>
    <n v="1"/>
    <m/>
    <n v="37858.03"/>
    <m/>
    <n v="0"/>
    <m/>
    <n v="37858.03"/>
    <m/>
    <n v="0"/>
    <n v="0"/>
    <s v="UNI240000001537"/>
    <m/>
    <m/>
    <x v="29"/>
    <x v="0"/>
    <x v="0"/>
    <x v="1"/>
    <x v="4"/>
    <x v="0"/>
    <s v="Univera Satış"/>
    <s v="Saha Satış"/>
    <s v="Yurt İçi"/>
    <s v="Türkiye"/>
  </r>
  <r>
    <s v="Q3"/>
    <x v="0"/>
    <x v="8"/>
    <m/>
    <s v="KARADENİZ KARDEŞLER GIDA SAN.VE TİC. A.Ş."/>
    <s v="EH.02.001"/>
    <s v="EnRoute Panorama - Yazilim Bakimi, Yasatma ve Merkezi Destek Hizmeti"/>
    <s v="Univera - Kebir Süt"/>
    <x v="11"/>
    <x v="0"/>
    <m/>
    <n v="695749.01"/>
    <m/>
    <n v="1"/>
    <m/>
    <n v="695749.01"/>
    <m/>
    <n v="0"/>
    <m/>
    <n v="695749.01"/>
    <m/>
    <n v="0"/>
    <n v="0"/>
    <s v="UNI240000001539"/>
    <m/>
    <m/>
    <x v="63"/>
    <x v="0"/>
    <x v="0"/>
    <x v="1"/>
    <x v="4"/>
    <x v="0"/>
    <s v="Univera Satış"/>
    <s v="Saha Satış"/>
    <s v="Yurt İçi"/>
    <s v="Türkiye"/>
  </r>
  <r>
    <s v="Q3"/>
    <x v="0"/>
    <x v="8"/>
    <m/>
    <s v="KARADENİZ KARDEŞLER GIDA SAN.VE TİC. A.Ş."/>
    <s v="EH.03.001"/>
    <s v="EnRoute Panorama - Çafri Merkezi Hizmeti  (MSD)"/>
    <s v="Univera - Kebir Süt"/>
    <x v="11"/>
    <x v="0"/>
    <m/>
    <n v="23318.46"/>
    <m/>
    <n v="11"/>
    <m/>
    <n v="256503.06"/>
    <m/>
    <n v="0"/>
    <m/>
    <n v="256503.06"/>
    <m/>
    <n v="0"/>
    <n v="0"/>
    <s v="UNI240000001539"/>
    <m/>
    <m/>
    <x v="63"/>
    <x v="0"/>
    <x v="0"/>
    <x v="1"/>
    <x v="8"/>
    <x v="0"/>
    <s v="Univera Satış"/>
    <s v="Saha Satış"/>
    <s v="Yurt İçi"/>
    <s v="Türkiye"/>
  </r>
  <r>
    <s v="Q2"/>
    <x v="0"/>
    <x v="4"/>
    <m/>
    <s v="ÖZBAK GIDA VE IHTIYAÇ MADDELERI SAN.VE TIC.A.S"/>
    <s v="UH.01.002"/>
    <s v="UNIDOX KONTÖR HIZMETI"/>
    <s v="Univera Doğuş Çay Projesi"/>
    <x v="6"/>
    <x v="2"/>
    <s v="Unidox"/>
    <n v="1.4177"/>
    <m/>
    <n v="25000"/>
    <m/>
    <n v="35442.5"/>
    <m/>
    <n v="0"/>
    <m/>
    <n v="35442.5"/>
    <m/>
    <n v="0"/>
    <n v="0"/>
    <s v="UNI240000000684"/>
    <m/>
    <m/>
    <x v="13"/>
    <x v="0"/>
    <x v="1"/>
    <x v="2"/>
    <x v="5"/>
    <x v="1"/>
    <s v="Kanal Satış"/>
    <s v="Saha Satış"/>
    <s v="Yurt İçi"/>
    <s v="Türkiye"/>
  </r>
  <r>
    <s v="Q3"/>
    <x v="0"/>
    <x v="8"/>
    <m/>
    <s v="DOGANAY GIDA TARIM VE HAYVANCILIK SAN. VE TIC. A.S."/>
    <s v="EY.06.001"/>
    <s v="EnRoute Panorama - Yazilim Gelistirme Hizmeti"/>
    <s v="Univera - Doğanay"/>
    <x v="13"/>
    <x v="0"/>
    <m/>
    <n v="17500"/>
    <m/>
    <n v="1"/>
    <m/>
    <n v="17500"/>
    <m/>
    <n v="0"/>
    <m/>
    <n v="17500"/>
    <m/>
    <n v="0"/>
    <n v="0"/>
    <s v="UNI240000001545"/>
    <m/>
    <m/>
    <x v="76"/>
    <x v="0"/>
    <x v="1"/>
    <x v="1"/>
    <x v="9"/>
    <x v="0"/>
    <s v="Univera Satış"/>
    <s v="Saha Satış"/>
    <s v="Yurt İçi"/>
    <s v="Türkiye"/>
  </r>
  <r>
    <s v="Q3"/>
    <x v="0"/>
    <x v="8"/>
    <m/>
    <s v="DOGANAY GIDA TARIM VE HAYVANCILIK SAN. VE TIC. A.S."/>
    <s v="EH.03.006"/>
    <s v="EnRoute Panorama - Uzaktan Kurulum ve Efitim Hizmeti"/>
    <s v="Univera - Doğanay"/>
    <x v="13"/>
    <x v="0"/>
    <m/>
    <n v="10000"/>
    <m/>
    <n v="1"/>
    <m/>
    <n v="10000"/>
    <m/>
    <n v="0"/>
    <m/>
    <n v="10000"/>
    <m/>
    <n v="0"/>
    <n v="0"/>
    <s v="UNI240000001546"/>
    <m/>
    <m/>
    <x v="76"/>
    <x v="0"/>
    <x v="1"/>
    <x v="1"/>
    <x v="6"/>
    <x v="0"/>
    <s v="Univera Satış"/>
    <s v="Saha Satış"/>
    <s v="Yurt İçi"/>
    <s v="Türkiye"/>
  </r>
  <r>
    <s v="Q3"/>
    <x v="0"/>
    <x v="8"/>
    <m/>
    <s v="AROMA BURSA MEYVE SULARI VE GIDA SAN. A.S."/>
    <s v="EH.02.001"/>
    <s v="EnRoute Panorama - Yazilim Bakimi, Yasatma ve Merkezi Destek Hizmeti"/>
    <s v="Univera - Aroma"/>
    <x v="13"/>
    <x v="0"/>
    <m/>
    <n v="10635.63"/>
    <m/>
    <n v="1"/>
    <m/>
    <n v="10635.63"/>
    <m/>
    <n v="0"/>
    <m/>
    <n v="10635.63"/>
    <m/>
    <n v="0"/>
    <n v="0"/>
    <s v="UNI240000001559"/>
    <m/>
    <m/>
    <x v="48"/>
    <x v="0"/>
    <x v="0"/>
    <x v="1"/>
    <x v="4"/>
    <x v="0"/>
    <s v="Univera Satış"/>
    <s v="Saha Satış"/>
    <s v="Yurt İçi"/>
    <s v="Türkiye"/>
  </r>
  <r>
    <s v="Q3"/>
    <x v="0"/>
    <x v="8"/>
    <m/>
    <s v="NUMIL GIDA ÜRÜNLERI SAN. VE TIC. A.S."/>
    <s v="EH.02.001"/>
    <s v="EnRoute Panorama - Yazilim Bakimi, Yasatma ve Merkezi Destek Hizmeti"/>
    <s v="Univera - Danone Waters"/>
    <x v="11"/>
    <x v="0"/>
    <m/>
    <n v="10250.5795"/>
    <m/>
    <n v="20"/>
    <m/>
    <n v="205011.59"/>
    <m/>
    <n v="0"/>
    <m/>
    <n v="205011.59"/>
    <m/>
    <n v="0"/>
    <n v="0"/>
    <s v="UNI240000001557"/>
    <m/>
    <m/>
    <x v="58"/>
    <x v="0"/>
    <x v="0"/>
    <x v="1"/>
    <x v="4"/>
    <x v="0"/>
    <s v="Univera Satış"/>
    <s v="Saha Satış"/>
    <s v="Yurt İçi"/>
    <s v="Türkiye"/>
  </r>
  <r>
    <s v="Q3"/>
    <x v="0"/>
    <x v="8"/>
    <m/>
    <s v="TURKTAB GLOBAL TOBACCO SIGARA VE TÜTÜNCÜLÜK PAZARLAMA A.S."/>
    <s v="EH.02.001"/>
    <s v="EnRoute Panorama - Yazilim Bakimi, Yasatma ve Merkezi Destek Hizmeti"/>
    <s v="Univera - Turktab"/>
    <x v="11"/>
    <x v="0"/>
    <m/>
    <n v="205808.4"/>
    <m/>
    <n v="1"/>
    <m/>
    <n v="205808.4"/>
    <m/>
    <n v="0"/>
    <m/>
    <n v="205808.4"/>
    <m/>
    <n v="0"/>
    <n v="0"/>
    <s v="ENV240000000103"/>
    <m/>
    <m/>
    <x v="94"/>
    <x v="0"/>
    <x v="0"/>
    <x v="1"/>
    <x v="4"/>
    <x v="0"/>
    <s v="Univera Satış"/>
    <s v="Saha Satış"/>
    <s v="Yurt İçi"/>
    <s v="Türkiye"/>
  </r>
  <r>
    <s v="Q3"/>
    <x v="0"/>
    <x v="8"/>
    <m/>
    <s v="TADIM GIDA MADDELERI SAN.VE TIC.AS."/>
    <s v="EH.03.006"/>
    <s v="EnRoute Panorama - Uzaktan Kurulum ve Efitim Hizmeti"/>
    <s v="Univera - Tadım"/>
    <x v="11"/>
    <x v="0"/>
    <m/>
    <n v="5481"/>
    <m/>
    <n v="1"/>
    <m/>
    <n v="5481"/>
    <m/>
    <n v="0"/>
    <m/>
    <n v="5481"/>
    <m/>
    <n v="0"/>
    <n v="0"/>
    <s v="UNI240000001555"/>
    <m/>
    <m/>
    <x v="10"/>
    <x v="0"/>
    <x v="1"/>
    <x v="1"/>
    <x v="6"/>
    <x v="0"/>
    <s v="Univera Satış"/>
    <s v="Saha Satış"/>
    <s v="Yurt İçi"/>
    <s v="Türkiye"/>
  </r>
  <r>
    <s v="Q3"/>
    <x v="0"/>
    <x v="8"/>
    <m/>
    <s v="NUMIL GIDA ÜRÜNLERI SAN. VE TIC. A.S."/>
    <s v="EH.01.001"/>
    <s v="EnRoute Panorama - Proje Yönetim Hizmeti"/>
    <s v="Univera - Danone Waters"/>
    <x v="11"/>
    <x v="0"/>
    <m/>
    <n v="9591.18"/>
    <m/>
    <n v="6"/>
    <m/>
    <n v="57547.08"/>
    <m/>
    <n v="0"/>
    <m/>
    <n v="57547.08"/>
    <m/>
    <n v="0"/>
    <n v="0"/>
    <s v="UNI240000001557"/>
    <m/>
    <m/>
    <x v="58"/>
    <x v="0"/>
    <x v="1"/>
    <x v="1"/>
    <x v="7"/>
    <x v="0"/>
    <s v="Univera Satış"/>
    <s v="Saha Satış"/>
    <s v="Yurt İçi"/>
    <s v="Türkiye"/>
  </r>
  <r>
    <s v="Q3"/>
    <x v="0"/>
    <x v="8"/>
    <m/>
    <s v="AROMA BURSA MEYVE SULARI VE GIDA SAN. A.S."/>
    <s v="EY.01.014"/>
    <s v="EnRoute Panorama - Platform Back Office Kullanici Lisansi (Enterprise)"/>
    <s v="Univera - Aroma"/>
    <x v="13"/>
    <x v="0"/>
    <m/>
    <n v="16575"/>
    <m/>
    <n v="10"/>
    <m/>
    <n v="195000"/>
    <m/>
    <n v="29250"/>
    <m/>
    <n v="165750"/>
    <m/>
    <n v="0"/>
    <n v="0"/>
    <s v="UNI240000001559"/>
    <m/>
    <m/>
    <x v="48"/>
    <x v="0"/>
    <x v="1"/>
    <x v="0"/>
    <x v="1"/>
    <x v="0"/>
    <s v="Univera Satış"/>
    <s v="Saha Satış"/>
    <s v="Yurt İçi"/>
    <s v="Türkiye"/>
  </r>
  <r>
    <s v="Q2"/>
    <x v="0"/>
    <x v="4"/>
    <m/>
    <s v="RED BULL GIDA DAGITIM VE PAZARLAMA TICARET LTD. STI"/>
    <s v="EH.06.001"/>
    <s v="EnRoute Panorama - Hosting Hizmeti"/>
    <s v="Univera - Redbull"/>
    <x v="11"/>
    <x v="1"/>
    <m/>
    <n v="83493.440000000002"/>
    <m/>
    <n v="5"/>
    <m/>
    <n v="417467.2"/>
    <m/>
    <n v="0"/>
    <m/>
    <n v="417467.2"/>
    <m/>
    <n v="0"/>
    <n v="0"/>
    <s v="UNI240000000689"/>
    <m/>
    <m/>
    <x v="2"/>
    <x v="0"/>
    <x v="0"/>
    <x v="1"/>
    <x v="3"/>
    <x v="0"/>
    <s v="Univera Satış"/>
    <s v="Saha Satış"/>
    <s v="Yurt İçi"/>
    <s v="Türkiye"/>
  </r>
  <r>
    <s v="Q3"/>
    <x v="0"/>
    <x v="8"/>
    <m/>
    <s v="TURKTAB GLOBAL TOBACCO SIGARA VE TÜTÜNCÜLÜK PAZARLAMA A.S."/>
    <s v="EH.03.001"/>
    <s v="EnRoute Panorama - Çafri Merkezi Hizmeti  (MSD)"/>
    <s v="Univera - Turktab"/>
    <x v="11"/>
    <x v="0"/>
    <m/>
    <n v="11569.859999999999"/>
    <m/>
    <n v="60"/>
    <m/>
    <n v="694191.6"/>
    <m/>
    <n v="0"/>
    <m/>
    <n v="694191.6"/>
    <m/>
    <n v="0"/>
    <n v="0"/>
    <s v="ENV240000000103"/>
    <m/>
    <m/>
    <x v="94"/>
    <x v="0"/>
    <x v="0"/>
    <x v="1"/>
    <x v="8"/>
    <x v="0"/>
    <s v="Univera Satış"/>
    <s v="Saha Satış"/>
    <s v="Yurt İçi"/>
    <s v="Türkiye"/>
  </r>
  <r>
    <s v="Q2"/>
    <x v="0"/>
    <x v="4"/>
    <m/>
    <s v="OTOMOBILITE MOTORLU ARACLAR TICARET VE HIZMETLERI ANONIM SIRKETI"/>
    <s v="CDH.02.001"/>
    <s v="Calldesk Panorama Yazilim Bakimi Hizmeti "/>
    <s v="Univera - Suzuki"/>
    <x v="2"/>
    <x v="5"/>
    <m/>
    <n v="226171.11"/>
    <m/>
    <n v="-1"/>
    <m/>
    <n v="0"/>
    <m/>
    <n v="0"/>
    <m/>
    <n v="-226171.11"/>
    <m/>
    <n v="1"/>
    <n v="226171.11"/>
    <s v="OM0202400008944"/>
    <m/>
    <m/>
    <x v="41"/>
    <x v="0"/>
    <x v="0"/>
    <x v="1"/>
    <x v="4"/>
    <x v="1"/>
    <s v="Univera Satış"/>
    <s v="Saha Satış"/>
    <s v="Yurt İçi"/>
    <s v="Türkiye"/>
  </r>
  <r>
    <s v="Q2"/>
    <x v="0"/>
    <x v="4"/>
    <m/>
    <s v="SUZUKI MOTORLU ARAÇLAR PAZARLAMA A.S."/>
    <s v="CDH.02.001"/>
    <s v="Calldesk Panorama Yazilim Bakimi Hizmeti "/>
    <s v="Univera - Suzuki"/>
    <x v="2"/>
    <x v="5"/>
    <m/>
    <n v="452342.22"/>
    <m/>
    <n v="-1"/>
    <m/>
    <n v="0"/>
    <m/>
    <n v="0"/>
    <m/>
    <n v="-452342.22"/>
    <m/>
    <n v="1"/>
    <n v="452342.22"/>
    <s v="SZ0202400008287"/>
    <m/>
    <m/>
    <x v="41"/>
    <x v="0"/>
    <x v="0"/>
    <x v="1"/>
    <x v="4"/>
    <x v="1"/>
    <s v="Univera Satış"/>
    <s v="Saha Satış"/>
    <s v="Yurt İçi"/>
    <s v="Türkiye"/>
  </r>
  <r>
    <s v="Q2"/>
    <x v="0"/>
    <x v="4"/>
    <m/>
    <s v="SUZUKI MOTORLU ARAÇLAR PAZARLAMA A.S."/>
    <s v="CDH.03.001"/>
    <s v="Calldesk Panorama Destek Hizmeti (Çafri Merkezi) "/>
    <s v="Univera - Suzuki"/>
    <x v="2"/>
    <x v="5"/>
    <m/>
    <n v="4000"/>
    <m/>
    <n v="-22"/>
    <m/>
    <n v="0"/>
    <m/>
    <n v="0"/>
    <m/>
    <n v="-88000"/>
    <m/>
    <n v="22"/>
    <n v="88000"/>
    <s v="SZ0202400008287"/>
    <m/>
    <m/>
    <x v="41"/>
    <x v="0"/>
    <x v="0"/>
    <x v="1"/>
    <x v="8"/>
    <x v="1"/>
    <s v="Univera Satış"/>
    <s v="Saha Satış"/>
    <s v="Yurt İçi"/>
    <s v="Türkiye"/>
  </r>
  <r>
    <s v="Q2"/>
    <x v="0"/>
    <x v="4"/>
    <m/>
    <s v="HIT MAGAZACILIK IHT.VE TÜK.MAD.SAN.VE TIC.A.S."/>
    <s v="UH.01.002"/>
    <s v="UNIDOX KONTÖR HIZMETI"/>
    <s v="Univera - Şen Piliç"/>
    <x v="6"/>
    <x v="2"/>
    <s v="Unidox"/>
    <n v="0.63200000000000001"/>
    <m/>
    <n v="250000"/>
    <m/>
    <n v="158000"/>
    <m/>
    <n v="0"/>
    <m/>
    <n v="158000"/>
    <m/>
    <n v="0"/>
    <n v="0"/>
    <s v="UNI240000000693"/>
    <m/>
    <m/>
    <x v="69"/>
    <x v="0"/>
    <x v="1"/>
    <x v="2"/>
    <x v="5"/>
    <x v="0"/>
    <s v="Kanal Satış"/>
    <s v="Saha Satış"/>
    <s v="Yurt İçi"/>
    <s v="Türkiye"/>
  </r>
  <r>
    <s v="Q2"/>
    <x v="0"/>
    <x v="4"/>
    <m/>
    <s v="MİYA OTOMASYON VE BARKOD BILISIM SISTEMLERI SAN TİC. VE L.T.D. STI."/>
    <s v="UH.01.002"/>
    <s v="UNIDOX KONTÖR HIZMETI"/>
    <s v="Univera - Kanal"/>
    <x v="5"/>
    <x v="2"/>
    <s v="Unidox"/>
    <n v="1.5189999999999999"/>
    <m/>
    <n v="10000"/>
    <m/>
    <n v="15190"/>
    <m/>
    <n v="0"/>
    <m/>
    <n v="15190"/>
    <m/>
    <n v="0"/>
    <n v="0"/>
    <s v="UNI240000000695"/>
    <m/>
    <m/>
    <x v="3"/>
    <x v="0"/>
    <x v="1"/>
    <x v="2"/>
    <x v="5"/>
    <x v="0"/>
    <s v="Kanal Satış"/>
    <s v="Miya"/>
    <s v="Yurt İçi"/>
    <s v="Türkiye"/>
  </r>
  <r>
    <s v="Q2"/>
    <x v="0"/>
    <x v="4"/>
    <m/>
    <s v="MİYA OTOMASYON VE BARKOD BILISIM SISTEMLERI SAN TİC. VE L.T.D. STI."/>
    <s v="UH.01.002"/>
    <s v="UNIDOX KONTÖR HIZMETI"/>
    <s v="Univera - Kanal"/>
    <x v="5"/>
    <x v="2"/>
    <s v="Unidox"/>
    <n v="2.9529999999999998"/>
    <m/>
    <n v="2000"/>
    <m/>
    <n v="5906"/>
    <m/>
    <n v="0"/>
    <m/>
    <n v="5906"/>
    <m/>
    <n v="0"/>
    <n v="0"/>
    <s v="UNI240000000696"/>
    <m/>
    <m/>
    <x v="3"/>
    <x v="0"/>
    <x v="1"/>
    <x v="2"/>
    <x v="5"/>
    <x v="0"/>
    <s v="Kanal Satış"/>
    <s v="Miya"/>
    <s v="Yurt İçi"/>
    <s v="Türkiye"/>
  </r>
  <r>
    <s v="Q2"/>
    <x v="0"/>
    <x v="4"/>
    <m/>
    <s v="ÇELIKLER GIDA OTO. NAK. TICARET SAN. LTD. STI."/>
    <s v="UH.01.002"/>
    <s v="UNIDOX KONTÖR HIZMETI"/>
    <s v="Univera - Efes Türkiye"/>
    <x v="6"/>
    <x v="2"/>
    <s v="Unidox"/>
    <n v="3.9380000000000002"/>
    <m/>
    <n v="2000"/>
    <m/>
    <n v="7876"/>
    <m/>
    <n v="0"/>
    <m/>
    <n v="7876"/>
    <m/>
    <n v="0"/>
    <n v="0"/>
    <s v="UNI240000000694"/>
    <m/>
    <m/>
    <x v="26"/>
    <x v="0"/>
    <x v="1"/>
    <x v="2"/>
    <x v="5"/>
    <x v="0"/>
    <s v="Univera Satış"/>
    <s v="Saha Satış"/>
    <s v="Yurt İçi"/>
    <s v="Türkiye"/>
  </r>
  <r>
    <s v="Q2"/>
    <x v="0"/>
    <x v="4"/>
    <m/>
    <s v="JTI TÜTÜN ÜRÜNLERI SANAYI A.S"/>
    <s v="QH.03.001"/>
    <s v="Quest Panorama  - Çafri Merkezi Hizmeti"/>
    <s v="Univera - JTI"/>
    <x v="2"/>
    <x v="3"/>
    <m/>
    <n v="6883.04"/>
    <m/>
    <n v="-1"/>
    <m/>
    <n v="0"/>
    <m/>
    <n v="0"/>
    <m/>
    <n v="-6883.04"/>
    <m/>
    <n v="1"/>
    <n v="6883.04"/>
    <s v="TS1202400000139"/>
    <m/>
    <m/>
    <x v="18"/>
    <x v="0"/>
    <x v="0"/>
    <x v="1"/>
    <x v="3"/>
    <x v="1"/>
    <s v="Univera Satış"/>
    <s v="Saha Satış"/>
    <s v="Yurt İçi"/>
    <s v="Türkiye"/>
  </r>
  <r>
    <s v="Q2"/>
    <x v="0"/>
    <x v="4"/>
    <m/>
    <s v="JTI TÜTÜN ÜRÜNLERI SANAYI A.S"/>
    <s v="QH.03.001"/>
    <s v="Quest Panorama  - Çafri Merkezi Hizmeti"/>
    <s v="Univera - JTI"/>
    <x v="2"/>
    <x v="3"/>
    <m/>
    <n v="6883.04"/>
    <m/>
    <n v="-1"/>
    <m/>
    <n v="0"/>
    <m/>
    <n v="0"/>
    <m/>
    <n v="-6883.04"/>
    <m/>
    <n v="1"/>
    <n v="6883.04"/>
    <s v="TS1202400000140"/>
    <m/>
    <m/>
    <x v="18"/>
    <x v="0"/>
    <x v="0"/>
    <x v="1"/>
    <x v="3"/>
    <x v="1"/>
    <s v="Univera Satış"/>
    <s v="Saha Satış"/>
    <s v="Yurt İçi"/>
    <s v="Türkiye"/>
  </r>
  <r>
    <s v="Q2"/>
    <x v="0"/>
    <x v="4"/>
    <m/>
    <s v="JTI TÜTÜN ÜRÜNLERI SANAYI A.S"/>
    <s v="QH.03.001"/>
    <s v="Quest Panorama  - Çafri Merkezi Hizmeti"/>
    <s v="Univera - JTI"/>
    <x v="2"/>
    <x v="3"/>
    <m/>
    <n v="6883.04"/>
    <m/>
    <n v="-3"/>
    <m/>
    <n v="0"/>
    <m/>
    <n v="0"/>
    <m/>
    <n v="-20649.12"/>
    <m/>
    <n v="3"/>
    <n v="20649.12"/>
    <s v="TS1202400000138"/>
    <m/>
    <m/>
    <x v="18"/>
    <x v="0"/>
    <x v="0"/>
    <x v="1"/>
    <x v="3"/>
    <x v="1"/>
    <s v="Univera Satış"/>
    <s v="Saha Satış"/>
    <s v="Yurt İçi"/>
    <s v="Türkiye"/>
  </r>
  <r>
    <s v="Q2"/>
    <x v="0"/>
    <x v="4"/>
    <m/>
    <s v="NOVATEK YAZILIM VE BILISIM HIZMETLERI - SERAP KAYA"/>
    <s v="WPH.02.001"/>
    <s v="WebPlus Yazilim Bakimi Hizmeti"/>
    <s v="Univera - Kanal"/>
    <x v="5"/>
    <x v="0"/>
    <s v="Webplus"/>
    <n v="2923"/>
    <m/>
    <n v="1"/>
    <m/>
    <n v="2923"/>
    <m/>
    <n v="0"/>
    <m/>
    <n v="2923"/>
    <m/>
    <n v="0"/>
    <n v="0"/>
    <s v="UNI240000000700"/>
    <m/>
    <m/>
    <x v="85"/>
    <x v="0"/>
    <x v="0"/>
    <x v="1"/>
    <x v="4"/>
    <x v="0"/>
    <s v="Kanal Satış"/>
    <s v="Saha Satış"/>
    <s v="Yurt İçi"/>
    <s v="Türkiye"/>
  </r>
  <r>
    <s v="Q2"/>
    <x v="0"/>
    <x v="4"/>
    <m/>
    <s v="NOVATEK YAZILIM VE BILISIM HIZMETLERI - SERAP KAYA"/>
    <s v="WPH.02.001"/>
    <s v="WebPlus Yazilim Bakimi Hizmeti"/>
    <s v="Univera - Kanal"/>
    <x v="5"/>
    <x v="0"/>
    <s v="Webplus"/>
    <n v="2923"/>
    <m/>
    <n v="-1"/>
    <m/>
    <n v="0"/>
    <m/>
    <n v="0"/>
    <m/>
    <n v="-2923"/>
    <m/>
    <n v="1"/>
    <n v="2923"/>
    <s v="NVT202400000057"/>
    <m/>
    <m/>
    <x v="85"/>
    <x v="0"/>
    <x v="0"/>
    <x v="1"/>
    <x v="4"/>
    <x v="0"/>
    <s v="Kanal Satış"/>
    <s v="Saha Satış"/>
    <s v="Yurt İçi"/>
    <s v="Türkiye"/>
  </r>
  <r>
    <s v="Q2"/>
    <x v="0"/>
    <x v="4"/>
    <m/>
    <s v="NOVATEK YAZILIM VE BILISIM HIZMETLERI - SERAP KAYA"/>
    <s v="WPY.01.003"/>
    <s v="WEBPLUS EK KULLANICI LISANSI +1"/>
    <s v="Univera - Kanal"/>
    <x v="5"/>
    <x v="0"/>
    <s v="Webplus"/>
    <n v="660.75"/>
    <m/>
    <n v="1"/>
    <m/>
    <n v="881"/>
    <m/>
    <n v="220.25"/>
    <m/>
    <n v="660.75"/>
    <m/>
    <n v="0"/>
    <n v="0"/>
    <s v="UNI240000000700"/>
    <m/>
    <m/>
    <x v="85"/>
    <x v="0"/>
    <x v="1"/>
    <x v="0"/>
    <x v="1"/>
    <x v="0"/>
    <s v="Kanal Satış"/>
    <s v="Saha Satış"/>
    <s v="Yurt İçi"/>
    <s v="Türkiye"/>
  </r>
  <r>
    <s v="Q2"/>
    <x v="0"/>
    <x v="4"/>
    <m/>
    <s v="NOVATEK YAZILIM VE BILISIM HIZMETLERI - SERAP KAYA"/>
    <s v="WPY.01.003"/>
    <s v="WEBPLUS EK KULLANICI LISANSI +1"/>
    <s v="Univera - Kanal"/>
    <x v="5"/>
    <x v="0"/>
    <s v="Webplus"/>
    <n v="660.75"/>
    <m/>
    <n v="-1"/>
    <m/>
    <n v="0"/>
    <m/>
    <n v="0"/>
    <m/>
    <n v="-660.75"/>
    <m/>
    <n v="1"/>
    <n v="660.75"/>
    <s v="NVT202400000057"/>
    <m/>
    <m/>
    <x v="85"/>
    <x v="0"/>
    <x v="1"/>
    <x v="0"/>
    <x v="1"/>
    <x v="0"/>
    <s v="Kanal Satış"/>
    <s v="Saha Satış"/>
    <s v="Yurt İçi"/>
    <s v="Türkiye"/>
  </r>
  <r>
    <s v="Q2"/>
    <x v="0"/>
    <x v="4"/>
    <m/>
    <s v="NOVATEK YAZILIM VE BILISIM HIZMETLERI - SERAP KAYA"/>
    <s v="WPY.01.006"/>
    <s v="WEBPLUS DISTRIBUTION SATIS-DAGITIM YAZILIMI (Light)"/>
    <s v="Univera - Kanal"/>
    <x v="5"/>
    <x v="0"/>
    <s v="Webplus"/>
    <n v="8232"/>
    <m/>
    <n v="1"/>
    <m/>
    <n v="10976"/>
    <m/>
    <n v="2744"/>
    <m/>
    <n v="8232"/>
    <m/>
    <n v="0"/>
    <n v="0"/>
    <s v="UNI240000000700"/>
    <m/>
    <m/>
    <x v="85"/>
    <x v="0"/>
    <x v="1"/>
    <x v="0"/>
    <x v="1"/>
    <x v="0"/>
    <s v="Kanal Satış"/>
    <s v="Saha Satış"/>
    <s v="Yurt İçi"/>
    <s v="Türkiye"/>
  </r>
  <r>
    <s v="Q2"/>
    <x v="0"/>
    <x v="4"/>
    <m/>
    <s v="NOVATEK YAZILIM VE BILISIM HIZMETLERI - SERAP KAYA"/>
    <s v="WPY.01.006"/>
    <s v="WEBPLUS DISTRIBUTION SATIS-DAGITIM YAZILIMI (Light)"/>
    <s v="Univera - Kanal"/>
    <x v="5"/>
    <x v="0"/>
    <s v="Webplus"/>
    <n v="8232"/>
    <m/>
    <n v="-1"/>
    <m/>
    <n v="0"/>
    <m/>
    <n v="0"/>
    <m/>
    <n v="-8232"/>
    <m/>
    <n v="1"/>
    <n v="8232"/>
    <s v="NVT202400000057"/>
    <m/>
    <m/>
    <x v="85"/>
    <x v="0"/>
    <x v="1"/>
    <x v="0"/>
    <x v="1"/>
    <x v="0"/>
    <s v="Kanal Satış"/>
    <s v="Saha Satış"/>
    <s v="Yurt İçi"/>
    <s v="Türkiye"/>
  </r>
  <r>
    <s v="Q2"/>
    <x v="0"/>
    <x v="4"/>
    <m/>
    <s v="NOVATEK YAZILIM VE BILISIM HIZMETLERI - SERAP KAYA"/>
    <s v="WPY.02.001"/>
    <s v="WEBPLUS (Android) SATIS TEMSILCISI LISANSI"/>
    <s v="Univera - Kanal"/>
    <x v="5"/>
    <x v="0"/>
    <s v="Webplus"/>
    <n v="1072.5"/>
    <m/>
    <n v="1"/>
    <m/>
    <n v="1430"/>
    <m/>
    <n v="357.5"/>
    <m/>
    <n v="1072.5"/>
    <m/>
    <n v="0"/>
    <n v="0"/>
    <s v="UNI240000000700"/>
    <m/>
    <m/>
    <x v="85"/>
    <x v="0"/>
    <x v="1"/>
    <x v="0"/>
    <x v="1"/>
    <x v="0"/>
    <s v="Kanal Satış"/>
    <s v="Saha Satış"/>
    <s v="Yurt İçi"/>
    <s v="Türkiye"/>
  </r>
  <r>
    <s v="Q2"/>
    <x v="0"/>
    <x v="4"/>
    <m/>
    <s v="NOVATEK YAZILIM VE BILISIM HIZMETLERI - SERAP KAYA"/>
    <s v="WPY.02.001"/>
    <s v="WEBPLUS (Android) SATIS TEMSILCISI LISANSI"/>
    <s v="Univera - Kanal"/>
    <x v="5"/>
    <x v="0"/>
    <s v="Webplus"/>
    <n v="1072.5"/>
    <m/>
    <n v="-1"/>
    <m/>
    <n v="0"/>
    <m/>
    <n v="0"/>
    <m/>
    <n v="-1072.5"/>
    <m/>
    <n v="1"/>
    <n v="1072.5"/>
    <s v="NVT202400000057"/>
    <m/>
    <m/>
    <x v="85"/>
    <x v="0"/>
    <x v="1"/>
    <x v="0"/>
    <x v="1"/>
    <x v="0"/>
    <s v="Kanal Satış"/>
    <s v="Saha Satış"/>
    <s v="Yurt İçi"/>
    <s v="Türkiye"/>
  </r>
  <r>
    <s v="Q2"/>
    <x v="0"/>
    <x v="4"/>
    <m/>
    <s v="BİLGİNOĞLU ENDÜSTRİ MALZEMELERİ  SAN.TİC. A.Ş."/>
    <s v="SH.02.001"/>
    <s v="StokBar Panorama - Yazilim Bakimi Hizmeti"/>
    <s v="Univera - Bilginoğlu"/>
    <x v="13"/>
    <x v="4"/>
    <s v="Stokbar"/>
    <n v="113909.09"/>
    <m/>
    <n v="1"/>
    <m/>
    <n v="113909.09"/>
    <m/>
    <n v="0"/>
    <m/>
    <n v="113909.09"/>
    <m/>
    <n v="0"/>
    <n v="0"/>
    <s v="UNI240000000697"/>
    <m/>
    <m/>
    <x v="95"/>
    <x v="0"/>
    <x v="0"/>
    <x v="1"/>
    <x v="4"/>
    <x v="0"/>
    <s v="Univera Satış"/>
    <s v="Saha Satış"/>
    <s v="Yurt İçi"/>
    <s v="Türkiye"/>
  </r>
  <r>
    <s v="Q2"/>
    <x v="0"/>
    <x v="4"/>
    <m/>
    <s v="BİLGİNOĞLU ENDÜSTRİ MALZEMELERİ  SAN.TİC. A.Ş."/>
    <s v="SH.03.004"/>
    <s v="StokBar Panorama - Çafri Merkezi Hizmeti (Depo/Lokasyon)"/>
    <s v="Univera - Bilginoğlu"/>
    <x v="13"/>
    <x v="4"/>
    <s v="Stokbar"/>
    <n v="65090.91"/>
    <m/>
    <n v="1"/>
    <m/>
    <n v="65090.91"/>
    <m/>
    <n v="0"/>
    <m/>
    <n v="65090.91"/>
    <m/>
    <n v="0"/>
    <n v="0"/>
    <s v="UNI240000000697"/>
    <m/>
    <m/>
    <x v="95"/>
    <x v="0"/>
    <x v="0"/>
    <x v="1"/>
    <x v="3"/>
    <x v="0"/>
    <s v="Univera Satış"/>
    <s v="Saha Satış"/>
    <s v="Yurt İçi"/>
    <s v="Türkiye"/>
  </r>
  <r>
    <s v="Q3"/>
    <x v="0"/>
    <x v="8"/>
    <m/>
    <s v="RED BULL GIDA DAGITIM VE PAZARLAMA TICARET LTD. STI"/>
    <s v="EH.05.002"/>
    <s v="EnRoute Panorama - Rapor Gelistirme Hizmeti"/>
    <s v="Univera - Redbull"/>
    <x v="12"/>
    <x v="0"/>
    <m/>
    <n v="9865"/>
    <m/>
    <n v="2"/>
    <m/>
    <n v="19730"/>
    <m/>
    <n v="0"/>
    <m/>
    <n v="19730"/>
    <m/>
    <n v="0"/>
    <n v="0"/>
    <s v="UNI240000001576"/>
    <m/>
    <m/>
    <x v="2"/>
    <x v="0"/>
    <x v="1"/>
    <x v="1"/>
    <x v="2"/>
    <x v="0"/>
    <s v="Univera Satış"/>
    <s v="Saha Satış"/>
    <s v="Yurt İçi"/>
    <s v="Türkiye"/>
  </r>
  <r>
    <s v="Q3"/>
    <x v="0"/>
    <x v="8"/>
    <m/>
    <s v="KÜRESEL TEDARIK VE TICARET ANONIM SIRKETI"/>
    <s v="EH.01.003"/>
    <s v="EnRoute Panorama - Kurulum ve Efitim Hizmeti"/>
    <s v="Univera - Küresel Tedarik"/>
    <x v="12"/>
    <x v="0"/>
    <m/>
    <n v="7800"/>
    <m/>
    <n v="1"/>
    <m/>
    <n v="12000"/>
    <m/>
    <n v="4200"/>
    <m/>
    <n v="7800"/>
    <m/>
    <n v="0"/>
    <n v="0"/>
    <s v="UNI240000001568"/>
    <m/>
    <m/>
    <x v="27"/>
    <x v="0"/>
    <x v="1"/>
    <x v="1"/>
    <x v="6"/>
    <x v="0"/>
    <s v="Univera Satış"/>
    <s v="Saha Satış"/>
    <s v="Yurt İçi"/>
    <s v="Türkiye"/>
  </r>
  <r>
    <s v="Q3"/>
    <x v="0"/>
    <x v="8"/>
    <m/>
    <s v="KÜRESEL TEDARIK VE TICARET ANONIM SIRKETI"/>
    <s v="EH.03.011"/>
    <s v="Enroute Panorama - E-Dönüsüm Modülü Kurulum Hizmeti"/>
    <s v="Univera - Küresel Tedarik"/>
    <x v="12"/>
    <x v="0"/>
    <m/>
    <n v="11509"/>
    <m/>
    <n v="1"/>
    <m/>
    <n v="11509"/>
    <m/>
    <n v="0"/>
    <m/>
    <n v="11509"/>
    <m/>
    <n v="0"/>
    <n v="0"/>
    <s v="UNI240000001569"/>
    <m/>
    <m/>
    <x v="27"/>
    <x v="0"/>
    <x v="1"/>
    <x v="1"/>
    <x v="3"/>
    <x v="0"/>
    <s v="Univera Satış"/>
    <s v="Saha Satış"/>
    <s v="Yurt İçi"/>
    <s v="Türkiye"/>
  </r>
  <r>
    <s v="Q2"/>
    <x v="0"/>
    <x v="4"/>
    <m/>
    <s v="DOGAN TREND OTOMOTIV TICARET HIZMET VE TEKNOLOJI A.S."/>
    <s v="CDH.02.001"/>
    <s v="Calldesk Panorama Yazilim Bakimi Hizmeti "/>
    <s v="Univera - Suzuki"/>
    <x v="2"/>
    <x v="5"/>
    <m/>
    <n v="4000"/>
    <m/>
    <n v="-22"/>
    <m/>
    <n v="0"/>
    <m/>
    <n v="0"/>
    <m/>
    <n v="-88000"/>
    <m/>
    <n v="22"/>
    <n v="88000"/>
    <s v="TR0202400020454"/>
    <m/>
    <m/>
    <x v="41"/>
    <x v="0"/>
    <x v="0"/>
    <x v="1"/>
    <x v="4"/>
    <x v="1"/>
    <s v="Univera Satış"/>
    <s v="Saha Satış"/>
    <s v="Yurt İçi"/>
    <s v="Türkiye"/>
  </r>
  <r>
    <s v="Q2"/>
    <x v="0"/>
    <x v="4"/>
    <m/>
    <s v="DOGAN TREND OTOMOTIV TICARET HIZMET VE TEKNOLOJI A.S."/>
    <s v="CDH.02.001"/>
    <s v="Calldesk Panorama Yazilim Bakimi Hizmeti "/>
    <s v="Univera - Suzuki"/>
    <x v="2"/>
    <x v="5"/>
    <m/>
    <n v="452342.22"/>
    <m/>
    <n v="-1"/>
    <m/>
    <n v="0"/>
    <m/>
    <n v="0"/>
    <m/>
    <n v="-452342.22"/>
    <m/>
    <n v="1"/>
    <n v="452342.22"/>
    <s v="TR0202400020454"/>
    <m/>
    <m/>
    <x v="41"/>
    <x v="0"/>
    <x v="0"/>
    <x v="1"/>
    <x v="4"/>
    <x v="1"/>
    <s v="Univera Satış"/>
    <s v="Saha Satış"/>
    <s v="Yurt İçi"/>
    <s v="Türkiye"/>
  </r>
  <r>
    <s v="Q2"/>
    <x v="0"/>
    <x v="4"/>
    <m/>
    <s v="MİYA OTOMASYON VE BARKOD BILISIM SISTEMLERI SAN TİC. VE L.T.D. STI."/>
    <s v="WPH.02.001"/>
    <s v="WebPlus Yazilim Bakimi Hizmeti"/>
    <s v="Univera - Kanal"/>
    <x v="5"/>
    <x v="0"/>
    <s v="Webplus"/>
    <n v="22202"/>
    <m/>
    <n v="1"/>
    <m/>
    <n v="22202"/>
    <m/>
    <n v="0"/>
    <m/>
    <n v="22202"/>
    <m/>
    <n v="0"/>
    <n v="0"/>
    <s v="UNI240000000703"/>
    <m/>
    <m/>
    <x v="3"/>
    <x v="0"/>
    <x v="0"/>
    <x v="1"/>
    <x v="4"/>
    <x v="0"/>
    <s v="Kanal Satış"/>
    <s v="Miya"/>
    <s v="Yurt İçi"/>
    <s v="Türkiye"/>
  </r>
  <r>
    <s v="Q2"/>
    <x v="0"/>
    <x v="4"/>
    <m/>
    <s v="MİYA OTOMASYON VE BARKOD BILISIM SISTEMLERI SAN TİC. VE L.T.D. STI."/>
    <s v="WPY.01.003"/>
    <s v="WEBPLUS EK KULLANICI LISANSI +1"/>
    <s v="Univera - Kanal"/>
    <x v="5"/>
    <x v="0"/>
    <s v="Webplus"/>
    <n v="3316.5"/>
    <m/>
    <n v="1"/>
    <m/>
    <n v="3685"/>
    <m/>
    <n v="368.5"/>
    <m/>
    <n v="3316.5"/>
    <m/>
    <n v="0"/>
    <n v="0"/>
    <s v="UNI240000000703"/>
    <m/>
    <m/>
    <x v="3"/>
    <x v="0"/>
    <x v="1"/>
    <x v="0"/>
    <x v="1"/>
    <x v="0"/>
    <s v="Kanal Satış"/>
    <s v="Miya"/>
    <s v="Yurt İçi"/>
    <s v="Türkiye"/>
  </r>
  <r>
    <s v="Q2"/>
    <x v="0"/>
    <x v="4"/>
    <m/>
    <s v="MİYA OTOMASYON VE BARKOD BILISIM SISTEMLERI SAN TİC. VE L.T.D. STI."/>
    <s v="WPY.01.003"/>
    <s v="WEBPLUS EK KULLANICI LISANSI +1"/>
    <s v="Univera - Kanal"/>
    <x v="5"/>
    <x v="0"/>
    <s v="Webplus"/>
    <n v="2408"/>
    <m/>
    <n v="1"/>
    <m/>
    <n v="2408"/>
    <m/>
    <n v="0"/>
    <m/>
    <n v="2408"/>
    <m/>
    <n v="0"/>
    <n v="0"/>
    <s v="UNI240000000705"/>
    <m/>
    <m/>
    <x v="3"/>
    <x v="0"/>
    <x v="1"/>
    <x v="0"/>
    <x v="1"/>
    <x v="0"/>
    <s v="Kanal Satış"/>
    <s v="Miya"/>
    <s v="Yurt İçi"/>
    <s v="Türkiye"/>
  </r>
  <r>
    <s v="Q2"/>
    <x v="0"/>
    <x v="4"/>
    <m/>
    <s v="MİYA OTOMASYON VE BARKOD BILISIM SISTEMLERI SAN TİC. VE L.T.D. STI."/>
    <s v="WPY.01.007"/>
    <s v="WEBPLUS E-DÖNÜSÜM MODÜL LISANSI"/>
    <s v="Univera - Kanal"/>
    <x v="5"/>
    <x v="0"/>
    <s v="Webplus"/>
    <n v="7761.6"/>
    <m/>
    <n v="1"/>
    <m/>
    <n v="8624"/>
    <m/>
    <n v="862.4"/>
    <m/>
    <n v="7761.6"/>
    <m/>
    <n v="0"/>
    <n v="0"/>
    <s v="UNI240000000703"/>
    <m/>
    <m/>
    <x v="3"/>
    <x v="0"/>
    <x v="1"/>
    <x v="0"/>
    <x v="1"/>
    <x v="0"/>
    <s v="Kanal Satış"/>
    <s v="Miya"/>
    <s v="Yurt İçi"/>
    <s v="Türkiye"/>
  </r>
  <r>
    <s v="Q2"/>
    <x v="0"/>
    <x v="4"/>
    <m/>
    <s v="MİYA OTOMASYON VE BARKOD BILISIM SISTEMLERI SAN TİC. VE L.T.D. STI."/>
    <s v="WPY.01.001"/>
    <s v="WEBPLUS DISTRIBUTION SATIS-DAGITIM YAZILIMI (Enterprise)"/>
    <s v="Univera - Kanal"/>
    <x v="5"/>
    <x v="0"/>
    <s v="Webplus"/>
    <n v="41772.93"/>
    <m/>
    <n v="1"/>
    <m/>
    <n v="46414.37"/>
    <m/>
    <n v="4641.4399999999996"/>
    <m/>
    <n v="41772.93"/>
    <m/>
    <n v="0"/>
    <n v="0"/>
    <s v="UNI240000000703"/>
    <m/>
    <m/>
    <x v="3"/>
    <x v="0"/>
    <x v="1"/>
    <x v="0"/>
    <x v="1"/>
    <x v="0"/>
    <s v="Kanal Satış"/>
    <s v="Miya"/>
    <s v="Yurt İçi"/>
    <s v="Türkiye"/>
  </r>
  <r>
    <s v="Q2"/>
    <x v="0"/>
    <x v="4"/>
    <m/>
    <s v="MİYA OTOMASYON VE BARKOD BILISIM SISTEMLERI SAN TİC. VE L.T.D. STI."/>
    <s v="WPY.02.001"/>
    <s v="WEBPLUS (Android) SATIS TEMSILCISI LISANSI"/>
    <s v="Univera - Kanal"/>
    <x v="5"/>
    <x v="0"/>
    <s v="Webplus"/>
    <n v="2531.6999999999998"/>
    <m/>
    <n v="15"/>
    <m/>
    <n v="42195"/>
    <m/>
    <n v="4219.5"/>
    <m/>
    <n v="37975.5"/>
    <m/>
    <n v="0"/>
    <n v="0"/>
    <s v="UNI240000000703"/>
    <m/>
    <m/>
    <x v="3"/>
    <x v="0"/>
    <x v="1"/>
    <x v="0"/>
    <x v="1"/>
    <x v="0"/>
    <s v="Kanal Satış"/>
    <s v="Miya"/>
    <s v="Yurt İçi"/>
    <s v="Türkiye"/>
  </r>
  <r>
    <s v="Q2"/>
    <x v="0"/>
    <x v="4"/>
    <m/>
    <s v="UNIVIS BILISIM DESTEK HIZMETLERI SAN.TIC .A.S"/>
    <s v="SH.06.001"/>
    <s v="StokBar Panorama - Hosting Hizmeti"/>
    <s v="Univera - Kanal"/>
    <x v="5"/>
    <x v="1"/>
    <m/>
    <n v="193726.2"/>
    <m/>
    <n v="1"/>
    <m/>
    <n v="193726.2"/>
    <m/>
    <n v="0"/>
    <m/>
    <n v="193726.2"/>
    <m/>
    <n v="0"/>
    <n v="0"/>
    <s v="UNI240000000704"/>
    <m/>
    <m/>
    <x v="86"/>
    <x v="2"/>
    <x v="0"/>
    <x v="1"/>
    <x v="3"/>
    <x v="2"/>
    <s v="Kanal Satış"/>
    <s v="Saha Satış"/>
    <s v="Yurt İçi"/>
    <s v="Türkiye"/>
  </r>
  <r>
    <s v="Q3"/>
    <x v="0"/>
    <x v="8"/>
    <m/>
    <s v="Arma İlaç San. ve Tic. Ltd. Şti."/>
    <s v="EY.01.001"/>
    <s v="EnRoute Panorama - Mobil Satis &amp; Dafitim Çözüm Lisansi (Enterprise)"/>
    <s v="Univera - Arma İlaç"/>
    <x v="14"/>
    <x v="0"/>
    <m/>
    <n v="525000"/>
    <m/>
    <n v="1"/>
    <m/>
    <n v="1050000"/>
    <m/>
    <n v="525000"/>
    <m/>
    <n v="525000"/>
    <m/>
    <n v="0"/>
    <n v="0"/>
    <s v="UNI240000001681"/>
    <m/>
    <m/>
    <x v="96"/>
    <x v="3"/>
    <x v="1"/>
    <x v="0"/>
    <x v="1"/>
    <x v="0"/>
    <s v="Univera Satış"/>
    <s v="Saha Satış"/>
    <s v="Yurt İçi"/>
    <s v="Türkiye"/>
  </r>
  <r>
    <s v="Q3"/>
    <x v="0"/>
    <x v="8"/>
    <m/>
    <s v="RED BULL GIDA DAGITIM VE PAZARLAMA TICARET LTD. STI"/>
    <s v="EY.02.033"/>
    <s v="EnRoute Panorama - Mobil Kullanici Lisansi (Enterprise)"/>
    <s v="Univera - Redbull"/>
    <x v="12"/>
    <x v="0"/>
    <m/>
    <n v="8879"/>
    <m/>
    <n v="2"/>
    <m/>
    <n v="17758"/>
    <m/>
    <n v="0"/>
    <m/>
    <n v="17758"/>
    <m/>
    <n v="0"/>
    <n v="0"/>
    <s v="UNI240000001586"/>
    <m/>
    <m/>
    <x v="2"/>
    <x v="0"/>
    <x v="1"/>
    <x v="0"/>
    <x v="1"/>
    <x v="0"/>
    <s v="Univera Satış"/>
    <s v="Saha Satış"/>
    <s v="Yurt İçi"/>
    <s v="Türkiye"/>
  </r>
  <r>
    <s v="Q3"/>
    <x v="0"/>
    <x v="8"/>
    <m/>
    <s v="RED BULL GIDA DAGITIM VE PAZARLAMA TICARET LTD. STI"/>
    <s v="EY.01.021"/>
    <s v="EnRoute Panorama - Dafitim Kanali (Bayi/Distribütör/Sube) Lisansi (Enterprise)"/>
    <s v="Univera - Redbull"/>
    <x v="12"/>
    <x v="0"/>
    <m/>
    <n v="34331"/>
    <m/>
    <n v="1"/>
    <m/>
    <n v="34331"/>
    <m/>
    <n v="0"/>
    <m/>
    <n v="34331"/>
    <m/>
    <n v="0"/>
    <n v="0"/>
    <s v="UNI240000001586"/>
    <m/>
    <m/>
    <x v="2"/>
    <x v="0"/>
    <x v="1"/>
    <x v="0"/>
    <x v="1"/>
    <x v="0"/>
    <s v="Univera Satış"/>
    <s v="Saha Satış"/>
    <s v="Yurt İçi"/>
    <s v="Türkiye"/>
  </r>
  <r>
    <s v="Q3"/>
    <x v="0"/>
    <x v="8"/>
    <m/>
    <s v="Arma İlaç San. ve Tic. Ltd. Şti."/>
    <s v="EY.01.021"/>
    <s v="EnRoute Panorama - Dafitim Kanali (Bayi/Distribütör/Sube) Lisansi (Enterprise)"/>
    <s v="Univera - Arma İlaç"/>
    <x v="14"/>
    <x v="0"/>
    <m/>
    <n v="22500"/>
    <m/>
    <n v="4"/>
    <m/>
    <n v="150000"/>
    <m/>
    <n v="60000"/>
    <m/>
    <n v="90000"/>
    <m/>
    <n v="0"/>
    <n v="0"/>
    <s v="UNI240000001681"/>
    <m/>
    <m/>
    <x v="96"/>
    <x v="3"/>
    <x v="1"/>
    <x v="0"/>
    <x v="1"/>
    <x v="0"/>
    <s v="Univera Satış"/>
    <s v="Saha Satış"/>
    <s v="Yurt İçi"/>
    <s v="Türkiye"/>
  </r>
  <r>
    <s v="Q3"/>
    <x v="0"/>
    <x v="8"/>
    <m/>
    <s v="ERUSLU SAGLIK ÜRÜNLERI SAN. VE TIC. A.S."/>
    <s v="EYS.04.001"/>
    <s v="EnRoute Panorama -  Modül Lisanslari Kiralama Hizmeti Standart"/>
    <s v="Univera - Eruslu Sağlık"/>
    <x v="13"/>
    <x v="0"/>
    <m/>
    <n v="326668.52"/>
    <m/>
    <n v="1"/>
    <m/>
    <n v="326668.52"/>
    <m/>
    <n v="0"/>
    <m/>
    <n v="326668.52"/>
    <m/>
    <n v="0"/>
    <n v="0"/>
    <s v="UNI240000001670"/>
    <m/>
    <m/>
    <x v="70"/>
    <x v="0"/>
    <x v="0"/>
    <x v="0"/>
    <x v="0"/>
    <x v="0"/>
    <s v="Univera Satış"/>
    <s v="Saha Satış"/>
    <s v="Yurt İçi"/>
    <s v="Türkiye"/>
  </r>
  <r>
    <s v="Q3"/>
    <x v="0"/>
    <x v="8"/>
    <m/>
    <s v="LOGO Yazılım SAN. VE TİC. A.Ş."/>
    <s v="EY.04.014"/>
    <s v="Enroute - E-Dönüşüm Yazılım Komisyonu"/>
    <s v="Univera - JTI"/>
    <x v="6"/>
    <x v="2"/>
    <s v="E-Dönüşüm"/>
    <n v="501363"/>
    <m/>
    <n v="1"/>
    <m/>
    <n v="501363"/>
    <m/>
    <n v="0"/>
    <m/>
    <n v="501363"/>
    <m/>
    <n v="0"/>
    <n v="0"/>
    <s v="UNI240000001585"/>
    <m/>
    <m/>
    <x v="73"/>
    <x v="0"/>
    <x v="1"/>
    <x v="3"/>
    <x v="10"/>
    <x v="0"/>
    <s v="Univera Satış"/>
    <s v="Saha Satış"/>
    <s v="Yurt İçi"/>
    <s v="Türkiye"/>
  </r>
  <r>
    <s v="Q3"/>
    <x v="0"/>
    <x v="8"/>
    <m/>
    <s v="EDM BİLİŞİM SİSTEMLERİ VE DANIŞMANLIK HizmetLERİ A.Ş."/>
    <s v="EY.04.014"/>
    <s v="EnRoute - E-Dönüşüm Lisans Komisyonu"/>
    <s v="Univera - Kanal"/>
    <x v="6"/>
    <x v="2"/>
    <s v="E-Dönüşüm"/>
    <n v="26256.5"/>
    <m/>
    <n v="1"/>
    <m/>
    <n v="26256.5"/>
    <m/>
    <n v="0"/>
    <m/>
    <n v="26256.5"/>
    <m/>
    <n v="0"/>
    <n v="0"/>
    <s v="UNI240000001579"/>
    <m/>
    <m/>
    <x v="46"/>
    <x v="0"/>
    <x v="1"/>
    <x v="3"/>
    <x v="10"/>
    <x v="0"/>
    <s v="Kanal Satış"/>
    <s v="EDM Bilişim"/>
    <s v="Yurt İçi"/>
    <s v="Türkiye"/>
  </r>
  <r>
    <s v="Q2"/>
    <x v="0"/>
    <x v="4"/>
    <m/>
    <s v="MİYA OTOMASYON VE BARKOD BILISIM SISTEMLERI SAN TİC. VE L.T.D. STI."/>
    <s v="UH.01.002"/>
    <s v="UNIDOX KONTÖR HIZMETI"/>
    <s v="Univera - Kanal"/>
    <x v="5"/>
    <x v="2"/>
    <s v="Unidox"/>
    <n v="1.2649999999999999"/>
    <m/>
    <n v="50000"/>
    <m/>
    <n v="63250"/>
    <m/>
    <n v="0"/>
    <m/>
    <n v="63250"/>
    <m/>
    <n v="0"/>
    <n v="0"/>
    <s v="UNI240000000709"/>
    <m/>
    <m/>
    <x v="3"/>
    <x v="0"/>
    <x v="1"/>
    <x v="2"/>
    <x v="5"/>
    <x v="0"/>
    <s v="Kanal Satış"/>
    <s v="Miya"/>
    <s v="Yurt İçi"/>
    <s v="Türkiye"/>
  </r>
  <r>
    <s v="Q2"/>
    <x v="0"/>
    <x v="4"/>
    <m/>
    <s v="TÜLPA GIDA IÇECEK INSAAT SANAYI VE TICARET AS."/>
    <s v="UH.01.002"/>
    <s v="UNIDOX KONTÖR HIZMETI"/>
    <s v="Univera - Nestle Waters"/>
    <x v="6"/>
    <x v="2"/>
    <s v="Unidox"/>
    <n v="2.2000000000000002"/>
    <m/>
    <n v="10000"/>
    <m/>
    <n v="22000"/>
    <m/>
    <n v="0"/>
    <m/>
    <n v="22000"/>
    <m/>
    <n v="0"/>
    <n v="0"/>
    <s v="UNI240000000711"/>
    <m/>
    <m/>
    <x v="12"/>
    <x v="0"/>
    <x v="1"/>
    <x v="2"/>
    <x v="5"/>
    <x v="1"/>
    <s v="Kanal Satış"/>
    <s v="Saha Satış"/>
    <s v="Yurt İçi"/>
    <s v="Türkiye"/>
  </r>
  <r>
    <s v="Q2"/>
    <x v="0"/>
    <x v="4"/>
    <m/>
    <s v="DOGADAN GIDA ÜRÜNLERI SANAYI VE PAZARLAMA A.S."/>
    <s v="SH.02.001"/>
    <s v="StokBar Panorama - Yazilim Bakimi Hizmeti"/>
    <s v="Univera - Doğadan"/>
    <x v="12"/>
    <x v="4"/>
    <s v="Stokbar"/>
    <n v="178205.18"/>
    <m/>
    <n v="1"/>
    <m/>
    <n v="178205.18"/>
    <m/>
    <n v="0"/>
    <m/>
    <n v="178205.18"/>
    <m/>
    <n v="0"/>
    <n v="0"/>
    <s v="UNI240000000710"/>
    <m/>
    <m/>
    <x v="66"/>
    <x v="0"/>
    <x v="0"/>
    <x v="1"/>
    <x v="4"/>
    <x v="0"/>
    <s v="Univera Satış"/>
    <s v="Saha Satış"/>
    <s v="Yurt İçi"/>
    <s v="Türkiye"/>
  </r>
  <r>
    <s v="Q2"/>
    <x v="0"/>
    <x v="4"/>
    <m/>
    <s v="DOGADAN GIDA ÜRÜNLERI SANAYI VE PAZARLAMA A.S."/>
    <s v="SH.03.001"/>
    <s v="StokBar Panorama - Çafri Merkezi Hizmeti (Tesis)"/>
    <s v="Univera - Doğadan"/>
    <x v="12"/>
    <x v="4"/>
    <s v="Stokbar"/>
    <n v="45002.63"/>
    <m/>
    <n v="1"/>
    <m/>
    <n v="45002.63"/>
    <m/>
    <n v="0"/>
    <m/>
    <n v="45002.63"/>
    <m/>
    <n v="0"/>
    <n v="0"/>
    <s v="UNI240000000710"/>
    <m/>
    <m/>
    <x v="66"/>
    <x v="0"/>
    <x v="0"/>
    <x v="1"/>
    <x v="3"/>
    <x v="0"/>
    <s v="Univera Satış"/>
    <s v="Saha Satış"/>
    <s v="Yurt İçi"/>
    <s v="Türkiye"/>
  </r>
  <r>
    <s v="Q2"/>
    <x v="0"/>
    <x v="4"/>
    <m/>
    <s v="MİYA OTOMASYON VE BARKOD BILISIM SISTEMLERI SAN TİC. VE L.T.D. STI."/>
    <s v="WPY.02.001"/>
    <s v="WEBPLUS (Android) SATIS TEMSILCISI LISANSI"/>
    <s v="Univera - Kanal"/>
    <x v="5"/>
    <x v="0"/>
    <s v="Webplus"/>
    <n v="2813"/>
    <m/>
    <n v="1"/>
    <m/>
    <n v="2813"/>
    <m/>
    <n v="0"/>
    <m/>
    <n v="2813"/>
    <m/>
    <n v="0"/>
    <n v="0"/>
    <s v="UNI240000000714"/>
    <m/>
    <m/>
    <x v="3"/>
    <x v="0"/>
    <x v="1"/>
    <x v="0"/>
    <x v="1"/>
    <x v="0"/>
    <s v="Kanal Satış"/>
    <s v="Miya"/>
    <s v="Yurt İçi"/>
    <s v="Türkiye"/>
  </r>
  <r>
    <s v="Q3"/>
    <x v="0"/>
    <x v="8"/>
    <m/>
    <s v="ALTIPARMAK GIDA SAN. VE TIC. AS."/>
    <s v="EY.03.001"/>
    <s v="Enroute Panorama PaaS Lisansi (Kiralama Hizmeti )"/>
    <s v="Univera - Altıparmak-Balparmak"/>
    <x v="12"/>
    <x v="0"/>
    <m/>
    <n v="72576"/>
    <m/>
    <n v="1"/>
    <m/>
    <n v="72576"/>
    <m/>
    <n v="0"/>
    <m/>
    <n v="72576"/>
    <m/>
    <n v="0"/>
    <n v="0"/>
    <s v="UNI240000001671"/>
    <m/>
    <m/>
    <x v="67"/>
    <x v="0"/>
    <x v="0"/>
    <x v="0"/>
    <x v="0"/>
    <x v="0"/>
    <s v="Univera Satış"/>
    <s v="Saha Satış"/>
    <s v="Yurt İçi"/>
    <s v="Türkiye"/>
  </r>
  <r>
    <s v="Q3"/>
    <x v="0"/>
    <x v="8"/>
    <m/>
    <s v="Arma İlaç San. ve Tic. Ltd. Şti."/>
    <s v="EY.04.012"/>
    <s v="EnRoute Panorama E-Dönüsüm  Modül Lisansi (Enterprise)"/>
    <s v="Univera - Arma İlaç"/>
    <x v="14"/>
    <x v="0"/>
    <m/>
    <n v="17400"/>
    <m/>
    <n v="4"/>
    <m/>
    <n v="116000"/>
    <m/>
    <n v="46400"/>
    <m/>
    <n v="69600"/>
    <m/>
    <n v="0"/>
    <n v="0"/>
    <s v="UNI240000001681"/>
    <m/>
    <m/>
    <x v="96"/>
    <x v="3"/>
    <x v="1"/>
    <x v="0"/>
    <x v="1"/>
    <x v="0"/>
    <s v="Univera Satış"/>
    <s v="Saha Satış"/>
    <s v="Yurt İçi"/>
    <s v="Türkiye"/>
  </r>
  <r>
    <s v="Q3"/>
    <x v="0"/>
    <x v="8"/>
    <m/>
    <s v="ERBAK-ULUDAG PAZARLAMA SATIS VE DAGITIM A.S."/>
    <s v="EH.02.001"/>
    <s v="EnRoute Panorama - Yazilim Bakimi, Yasatma ve Merkezi Destek Hizmeti"/>
    <s v="Univera - Uludağ İçecek"/>
    <x v="11"/>
    <x v="0"/>
    <m/>
    <n v="4450"/>
    <m/>
    <n v="1"/>
    <m/>
    <n v="4450"/>
    <m/>
    <n v="0"/>
    <m/>
    <n v="4450"/>
    <m/>
    <n v="0"/>
    <n v="0"/>
    <s v="UNI240000001672"/>
    <m/>
    <m/>
    <x v="21"/>
    <x v="1"/>
    <x v="0"/>
    <x v="1"/>
    <x v="4"/>
    <x v="0"/>
    <s v="Univera Satış"/>
    <s v="Saha Satış"/>
    <s v="Yurt İçi"/>
    <s v="Türkiye"/>
  </r>
  <r>
    <s v="Q3"/>
    <x v="0"/>
    <x v="8"/>
    <m/>
    <s v="Arma İlaç San. ve Tic. Ltd. Şti."/>
    <s v="EY.02.033"/>
    <s v="EnRoute Panorama - Mobil Kullanici Lisansi (Enterprise)"/>
    <s v="Univera - Arma İlaç"/>
    <x v="14"/>
    <x v="0"/>
    <m/>
    <n v="5550"/>
    <m/>
    <n v="10"/>
    <m/>
    <n v="92500"/>
    <m/>
    <n v="37000"/>
    <m/>
    <n v="55500"/>
    <m/>
    <n v="0"/>
    <n v="0"/>
    <s v="UNI240000001681"/>
    <m/>
    <m/>
    <x v="96"/>
    <x v="3"/>
    <x v="1"/>
    <x v="0"/>
    <x v="1"/>
    <x v="0"/>
    <s v="Univera Satış"/>
    <s v="Saha Satış"/>
    <s v="Yurt İçi"/>
    <s v="Türkiye"/>
  </r>
  <r>
    <s v="Q3"/>
    <x v="0"/>
    <x v="8"/>
    <m/>
    <s v="ERBAK-ULUDAG PAZARLAMA SATIS VE DAGITIM A.S."/>
    <s v="EY.02.033"/>
    <s v="EnRoute Panorama - Mobil Kullanici Lisansi (Enterprise)"/>
    <s v="Univera - Uludağ İçecek"/>
    <x v="11"/>
    <x v="0"/>
    <m/>
    <n v="2697"/>
    <m/>
    <n v="15"/>
    <m/>
    <n v="40455"/>
    <m/>
    <n v="0"/>
    <m/>
    <n v="40455"/>
    <m/>
    <n v="0"/>
    <n v="0"/>
    <s v="UNI240000001672"/>
    <m/>
    <m/>
    <x v="21"/>
    <x v="1"/>
    <x v="1"/>
    <x v="0"/>
    <x v="1"/>
    <x v="0"/>
    <s v="Univera Satış"/>
    <s v="Saha Satış"/>
    <s v="Yurt İçi"/>
    <s v="Türkiye"/>
  </r>
  <r>
    <s v="Q2"/>
    <x v="0"/>
    <x v="4"/>
    <m/>
    <s v="DOGAN TREND OTOMOTIV TICARET HIZMET VE TEKNOLOJI A.S."/>
    <s v="CDH.02.001"/>
    <s v="Calldesk Panorama Yazilim Bakimi Hizmeti "/>
    <s v="Univera - Suzuki"/>
    <x v="2"/>
    <x v="5"/>
    <m/>
    <n v="437250.44"/>
    <m/>
    <n v="1"/>
    <m/>
    <n v="437250.44"/>
    <m/>
    <n v="0"/>
    <m/>
    <n v="437250.44"/>
    <m/>
    <n v="0"/>
    <n v="0"/>
    <s v="UNI240000000718"/>
    <m/>
    <m/>
    <x v="41"/>
    <x v="0"/>
    <x v="0"/>
    <x v="1"/>
    <x v="4"/>
    <x v="1"/>
    <s v="Univera Satış"/>
    <s v="Saha Satış"/>
    <s v="Yurt İçi"/>
    <s v="Türkiye"/>
  </r>
  <r>
    <s v="Q2"/>
    <x v="0"/>
    <x v="4"/>
    <m/>
    <s v="OTOMOBILITE MOTORLU ARACLAR TICARET VE HIZMETLERI ANONIM SIRKETI"/>
    <s v="CDH.02.001"/>
    <s v="Calldesk Panorama Yazilim Bakimi Hizmeti "/>
    <s v="Univera - Suzuki"/>
    <x v="2"/>
    <x v="5"/>
    <m/>
    <n v="218625.22"/>
    <m/>
    <n v="1"/>
    <m/>
    <n v="218625.22"/>
    <m/>
    <n v="0"/>
    <m/>
    <n v="218625.22"/>
    <m/>
    <n v="0"/>
    <n v="0"/>
    <s v="UNI240000000716"/>
    <m/>
    <m/>
    <x v="41"/>
    <x v="0"/>
    <x v="0"/>
    <x v="1"/>
    <x v="4"/>
    <x v="1"/>
    <s v="Univera Satış"/>
    <s v="Saha Satış"/>
    <s v="Yurt İçi"/>
    <s v="Türkiye"/>
  </r>
  <r>
    <s v="Q2"/>
    <x v="0"/>
    <x v="4"/>
    <m/>
    <s v="SUZUKI MOTORLU ARAÇLAR PAZARLAMA A.S."/>
    <s v="CDH.02.001"/>
    <s v="Calldesk Panorama Yazilim Bakimi Hizmeti "/>
    <s v="Univera - Suzuki"/>
    <x v="2"/>
    <x v="5"/>
    <m/>
    <n v="437250.44"/>
    <m/>
    <n v="1"/>
    <m/>
    <n v="437250.44"/>
    <m/>
    <n v="0"/>
    <m/>
    <n v="437250.44"/>
    <m/>
    <n v="0"/>
    <n v="0"/>
    <s v="UNI240000000717"/>
    <m/>
    <m/>
    <x v="41"/>
    <x v="0"/>
    <x v="0"/>
    <x v="1"/>
    <x v="4"/>
    <x v="1"/>
    <s v="Univera Satış"/>
    <s v="Saha Satış"/>
    <s v="Yurt İçi"/>
    <s v="Türkiye"/>
  </r>
  <r>
    <s v="Q2"/>
    <x v="0"/>
    <x v="4"/>
    <m/>
    <s v="DOGAN TREND OTOMOTIV TICARET HIZMET VE TEKNOLOJI A.S."/>
    <s v="CDH.03.001"/>
    <s v="Calldesk Panorama Destek Hizmeti (Çafri Merkezi) "/>
    <s v="Univera - Suzuki"/>
    <x v="2"/>
    <x v="5"/>
    <m/>
    <n v="4000"/>
    <m/>
    <n v="22"/>
    <m/>
    <n v="88000"/>
    <m/>
    <n v="0"/>
    <m/>
    <n v="88000"/>
    <m/>
    <n v="0"/>
    <n v="0"/>
    <s v="UNI240000000718"/>
    <m/>
    <m/>
    <x v="41"/>
    <x v="0"/>
    <x v="0"/>
    <x v="1"/>
    <x v="8"/>
    <x v="1"/>
    <s v="Univera Satış"/>
    <s v="Saha Satış"/>
    <s v="Yurt İçi"/>
    <s v="Türkiye"/>
  </r>
  <r>
    <s v="Q2"/>
    <x v="0"/>
    <x v="4"/>
    <m/>
    <s v="SUZUKI MOTORLU ARAÇLAR PAZARLAMA A.S."/>
    <s v="CDH.03.001"/>
    <s v="Calldesk Panorama Destek Hizmeti (Çafri Merkezi) "/>
    <s v="Univera - Suzuki"/>
    <x v="2"/>
    <x v="5"/>
    <m/>
    <n v="4000"/>
    <m/>
    <n v="22"/>
    <m/>
    <n v="88000"/>
    <m/>
    <n v="0"/>
    <m/>
    <n v="88000"/>
    <m/>
    <n v="0"/>
    <n v="0"/>
    <s v="UNI240000000717"/>
    <m/>
    <m/>
    <x v="41"/>
    <x v="0"/>
    <x v="0"/>
    <x v="1"/>
    <x v="8"/>
    <x v="1"/>
    <s v="Univera Satış"/>
    <s v="Saha Satış"/>
    <s v="Yurt İçi"/>
    <s v="Türkiye"/>
  </r>
  <r>
    <s v="Q2"/>
    <x v="0"/>
    <x v="4"/>
    <m/>
    <s v="ENGIN DINÇER"/>
    <s v="UH.01.002"/>
    <s v="UNIDOX KONTÖR HIZMETI"/>
    <s v="Univera Doğuş Çay Projesi"/>
    <x v="6"/>
    <x v="2"/>
    <s v="Unidox"/>
    <n v="2.8"/>
    <m/>
    <n v="5000"/>
    <m/>
    <n v="14000"/>
    <m/>
    <n v="0"/>
    <m/>
    <n v="14000"/>
    <m/>
    <n v="0"/>
    <n v="0"/>
    <s v="ENV240000000074"/>
    <m/>
    <m/>
    <x v="13"/>
    <x v="0"/>
    <x v="1"/>
    <x v="2"/>
    <x v="5"/>
    <x v="1"/>
    <s v="Kanal Satış"/>
    <s v="Saha Satış"/>
    <s v="Yurt İçi"/>
    <s v="Türkiye"/>
  </r>
  <r>
    <s v="Q2"/>
    <x v="0"/>
    <x v="4"/>
    <m/>
    <s v="ONUR TOPTAN GIDA  - AHMET DUMAN"/>
    <s v="UH.01.002"/>
    <s v="UNIDOX KONTÖR HIZMETI"/>
    <s v="Univera Doğuş Çay Projesi"/>
    <x v="6"/>
    <x v="2"/>
    <s v="Unidox"/>
    <n v="2.8"/>
    <m/>
    <n v="5000"/>
    <m/>
    <n v="14000"/>
    <m/>
    <n v="0"/>
    <m/>
    <n v="14000"/>
    <m/>
    <n v="0"/>
    <n v="0"/>
    <s v="ENV240000000073"/>
    <m/>
    <m/>
    <x v="13"/>
    <x v="0"/>
    <x v="1"/>
    <x v="2"/>
    <x v="5"/>
    <x v="1"/>
    <s v="Kanal Satış"/>
    <s v="Saha Satış"/>
    <s v="Yurt İçi"/>
    <s v="Türkiye"/>
  </r>
  <r>
    <s v="Q2"/>
    <x v="0"/>
    <x v="4"/>
    <m/>
    <s v="RAMAZAN KARAGAÇ"/>
    <s v="UH.01.002"/>
    <s v="UNIDOX KONTÖR HIZMETI"/>
    <s v="Univera Doğuş Çay Projesi"/>
    <x v="6"/>
    <x v="2"/>
    <s v="Unidox"/>
    <n v="2.8"/>
    <m/>
    <n v="5000"/>
    <m/>
    <n v="14000"/>
    <m/>
    <n v="0"/>
    <m/>
    <n v="14000"/>
    <m/>
    <n v="0"/>
    <n v="0"/>
    <s v="ENV240000000076"/>
    <m/>
    <m/>
    <x v="13"/>
    <x v="0"/>
    <x v="1"/>
    <x v="2"/>
    <x v="5"/>
    <x v="1"/>
    <s v="Kanal Satış"/>
    <s v="Saha Satış"/>
    <s v="Yurt İçi"/>
    <s v="Türkiye"/>
  </r>
  <r>
    <s v="Q2"/>
    <x v="0"/>
    <x v="4"/>
    <m/>
    <s v="SAMET CEYLAN"/>
    <s v="UH.01.002"/>
    <s v="UNIDOX KONTÖR HIZMETI"/>
    <s v="Univera Doğuş Çay Projesi"/>
    <x v="6"/>
    <x v="2"/>
    <s v="Unidox"/>
    <n v="2.8"/>
    <m/>
    <n v="5000"/>
    <m/>
    <n v="14000"/>
    <m/>
    <n v="0"/>
    <m/>
    <n v="14000"/>
    <m/>
    <n v="0"/>
    <n v="0"/>
    <s v="ENV240000000075"/>
    <m/>
    <m/>
    <x v="13"/>
    <x v="0"/>
    <x v="1"/>
    <x v="2"/>
    <x v="5"/>
    <x v="1"/>
    <s v="Kanal Satış"/>
    <s v="Saha Satış"/>
    <s v="Yurt İçi"/>
    <s v="Türkiye"/>
  </r>
  <r>
    <s v="Q3"/>
    <x v="0"/>
    <x v="8"/>
    <m/>
    <s v="EFES VITANTA MOLDOVA BREWERY S.A"/>
    <s v="EH.02.001"/>
    <s v="EnRoute Panorama - Yazilim Bakimi, Yasatma ve Merkezi Destek Hizmeti"/>
    <s v="Univera - Efes Moldova"/>
    <x v="4"/>
    <x v="0"/>
    <m/>
    <n v="25232.7"/>
    <m/>
    <n v="1"/>
    <m/>
    <n v="25232.703833"/>
    <m/>
    <n v="3.833E-3"/>
    <m/>
    <n v="25232.7"/>
    <m/>
    <n v="0"/>
    <n v="0"/>
    <s v="ENV240000000104"/>
    <m/>
    <m/>
    <x v="20"/>
    <x v="0"/>
    <x v="0"/>
    <x v="1"/>
    <x v="4"/>
    <x v="0"/>
    <s v="Univera Satış"/>
    <s v="Saha Satış"/>
    <s v="Yurt Dışı"/>
    <s v="Moldova"/>
  </r>
  <r>
    <s v="Q3"/>
    <x v="0"/>
    <x v="8"/>
    <m/>
    <s v="EFES VITANTA MOLDOVA BREWERY S.A"/>
    <s v="EH.03.001"/>
    <s v="EnRoute Panorama - Çafri Merkezi Hizmeti  (MSD)"/>
    <s v="Univera - Efes Moldova"/>
    <x v="4"/>
    <x v="0"/>
    <m/>
    <n v="32990.25"/>
    <m/>
    <n v="1"/>
    <m/>
    <n v="32990.252399999998"/>
    <m/>
    <n v="2.3999999999999998E-3"/>
    <m/>
    <n v="32990.25"/>
    <m/>
    <n v="0"/>
    <n v="0"/>
    <s v="ENV240000000104"/>
    <m/>
    <m/>
    <x v="20"/>
    <x v="0"/>
    <x v="0"/>
    <x v="1"/>
    <x v="8"/>
    <x v="0"/>
    <s v="Univera Satış"/>
    <s v="Saha Satış"/>
    <s v="Yurt Dışı"/>
    <s v="Moldova"/>
  </r>
  <r>
    <s v="Q2"/>
    <x v="0"/>
    <x v="4"/>
    <m/>
    <s v="MİYA OTOMASYON VE BARKOD BILISIM SISTEMLERI SAN TİC. VE L.T.D. STI."/>
    <s v="WPY.01.003"/>
    <s v="WEBPLUS EK KULLANICI LISANSI +1"/>
    <s v="Univera - Kanal"/>
    <x v="5"/>
    <x v="0"/>
    <s v="Webplus"/>
    <n v="3685"/>
    <m/>
    <n v="1"/>
    <m/>
    <n v="3685"/>
    <m/>
    <n v="0"/>
    <m/>
    <n v="3685"/>
    <m/>
    <n v="0"/>
    <n v="0"/>
    <s v="UNI240000000721"/>
    <m/>
    <m/>
    <x v="3"/>
    <x v="0"/>
    <x v="1"/>
    <x v="0"/>
    <x v="1"/>
    <x v="0"/>
    <s v="Kanal Satış"/>
    <s v="Miya"/>
    <s v="Yurt İçi"/>
    <s v="Türkiye"/>
  </r>
  <r>
    <s v="Q2"/>
    <x v="0"/>
    <x v="4"/>
    <m/>
    <s v="SEM GIDA- EJDER KITIR"/>
    <s v="UH.01.002"/>
    <s v="UNIDOX KONTÖR HIZMETI"/>
    <s v="Univera - Dardanel"/>
    <x v="6"/>
    <x v="2"/>
    <s v="Unidox"/>
    <n v="1.8"/>
    <m/>
    <n v="10000"/>
    <m/>
    <n v="18000"/>
    <m/>
    <n v="0"/>
    <m/>
    <n v="18000"/>
    <m/>
    <n v="0"/>
    <n v="0"/>
    <s v="UNI240000000722"/>
    <m/>
    <m/>
    <x v="4"/>
    <x v="0"/>
    <x v="1"/>
    <x v="2"/>
    <x v="5"/>
    <x v="0"/>
    <s v="Kanal Satış"/>
    <s v="Saha Satış"/>
    <s v="Yurt İçi"/>
    <s v="Türkiye"/>
  </r>
  <r>
    <s v="Q4"/>
    <x v="0"/>
    <x v="9"/>
    <m/>
    <s v="AKZO NOBEL DECO GMBH"/>
    <s v="EY.06.001"/>
    <s v="EnRoute Panorama - Yazilim Gelistirme Hizmeti"/>
    <s v="Univera - Marshall"/>
    <x v="12"/>
    <x v="0"/>
    <m/>
    <n v="17499.982"/>
    <m/>
    <n v="5"/>
    <m/>
    <n v="87499.907600000006"/>
    <m/>
    <n v="-2.3999999999999998E-3"/>
    <m/>
    <n v="87499.91"/>
    <m/>
    <n v="0"/>
    <n v="0"/>
    <s v="ENV240000000105"/>
    <m/>
    <m/>
    <x v="61"/>
    <x v="0"/>
    <x v="1"/>
    <x v="1"/>
    <x v="9"/>
    <x v="0"/>
    <s v="Univera Satış"/>
    <s v="Saha Satış"/>
    <s v="Yurt İçi"/>
    <s v="Türkiye"/>
  </r>
  <r>
    <s v="Q4"/>
    <x v="0"/>
    <x v="9"/>
    <m/>
    <s v="ECZACIBASI YAPI GEREÇLERI SAN. VE TIC. AS."/>
    <s v="EH.02.001"/>
    <s v="EnRoute Panorama - Yazilim Bakimi, Yasatma ve Merkezi Destek Hizmeti"/>
    <s v="Univera - Eczacıbaşı Intema"/>
    <x v="11"/>
    <x v="0"/>
    <m/>
    <n v="44666.66"/>
    <m/>
    <n v="1"/>
    <m/>
    <n v="44666.66"/>
    <m/>
    <n v="0"/>
    <m/>
    <n v="44666.66"/>
    <m/>
    <n v="0"/>
    <n v="0"/>
    <s v="UNI240000001710"/>
    <m/>
    <m/>
    <x v="54"/>
    <x v="0"/>
    <x v="0"/>
    <x v="1"/>
    <x v="4"/>
    <x v="0"/>
    <s v="Univera Satış"/>
    <s v="Saha Satış"/>
    <s v="Yurt İçi"/>
    <s v="Türkiye"/>
  </r>
  <r>
    <s v="Q4"/>
    <x v="0"/>
    <x v="9"/>
    <m/>
    <s v="VITRA KARO SERAMIK SAN. VE TIC. AS."/>
    <s v="EH.02.018"/>
    <s v="EnRoute Panorama  WebConnector Bakim Hizmeti"/>
    <s v="Univera - Eczacıbaşı Intema"/>
    <x v="12"/>
    <x v="0"/>
    <s v="Web Connector"/>
    <n v="24051.25"/>
    <m/>
    <n v="1"/>
    <m/>
    <n v="24051.25"/>
    <m/>
    <n v="0"/>
    <m/>
    <n v="24051.25"/>
    <m/>
    <n v="0"/>
    <n v="0"/>
    <s v="UNI240000001708"/>
    <m/>
    <m/>
    <x v="54"/>
    <x v="0"/>
    <x v="0"/>
    <x v="1"/>
    <x v="4"/>
    <x v="0"/>
    <s v="Univera Satış"/>
    <s v="Saha Satış"/>
    <s v="Yurt İçi"/>
    <s v="Türkiye"/>
  </r>
  <r>
    <s v="Q4"/>
    <x v="0"/>
    <x v="9"/>
    <m/>
    <s v="ALTIPARMAK GIDA SAN. VE TIC. AS."/>
    <s v="EY.03.001"/>
    <s v="Enroute Panorama PaaS Lisansi (Kiralama Hizmeti )"/>
    <s v="Univera - Altıparmak-Balparmak"/>
    <x v="12"/>
    <x v="0"/>
    <m/>
    <n v="72576"/>
    <m/>
    <n v="1"/>
    <m/>
    <n v="72576"/>
    <m/>
    <n v="0"/>
    <m/>
    <n v="72576"/>
    <m/>
    <n v="0"/>
    <n v="0"/>
    <s v="UNI240000001858"/>
    <m/>
    <m/>
    <x v="67"/>
    <x v="0"/>
    <x v="0"/>
    <x v="0"/>
    <x v="0"/>
    <x v="0"/>
    <s v="Univera Satış"/>
    <s v="Saha Satış"/>
    <s v="Yurt İçi"/>
    <s v="Türkiye"/>
  </r>
  <r>
    <s v="Q4"/>
    <x v="0"/>
    <x v="9"/>
    <m/>
    <s v="ALTIPARMAK GIDA SAN. VE TIC. AS."/>
    <s v="EY.03.001"/>
    <s v="Enroute Panorama PaaS Lisansi (Kiralama Hizmeti )"/>
    <s v="Univera - Altıparmak-Balparmak"/>
    <x v="12"/>
    <x v="0"/>
    <m/>
    <n v="41921"/>
    <m/>
    <n v="1"/>
    <m/>
    <n v="41921"/>
    <m/>
    <n v="0"/>
    <m/>
    <n v="41921"/>
    <m/>
    <n v="0"/>
    <n v="0"/>
    <s v="UNI240000001859"/>
    <m/>
    <m/>
    <x v="67"/>
    <x v="0"/>
    <x v="0"/>
    <x v="0"/>
    <x v="0"/>
    <x v="0"/>
    <s v="Univera Satış"/>
    <s v="Saha Satış"/>
    <s v="Yurt İçi"/>
    <s v="Türkiye"/>
  </r>
  <r>
    <s v="Q4"/>
    <x v="0"/>
    <x v="9"/>
    <m/>
    <s v="TADIM GIDA MADDELERI SAN.VE TIC.AS."/>
    <s v="EY.02.010"/>
    <s v="Enroute Panorama Field Agent Satis Sefi El Terminali Uygulamasi"/>
    <s v="Univera - Tadım"/>
    <x v="11"/>
    <x v="0"/>
    <m/>
    <n v="14500"/>
    <m/>
    <n v="7"/>
    <m/>
    <n v="101500"/>
    <m/>
    <n v="0"/>
    <m/>
    <n v="101500"/>
    <m/>
    <n v="0"/>
    <n v="0"/>
    <s v="UNI240000001878"/>
    <m/>
    <m/>
    <x v="10"/>
    <x v="0"/>
    <x v="1"/>
    <x v="0"/>
    <x v="1"/>
    <x v="0"/>
    <s v="Univera Satış"/>
    <s v="Saha Satış"/>
    <s v="Yurt İçi"/>
    <s v="Türkiye"/>
  </r>
  <r>
    <s v="Q4"/>
    <x v="0"/>
    <x v="9"/>
    <m/>
    <s v="ÇAYKUR ÇAY ISLETMELERI GENEL MÜDÜRLÜGÜ"/>
    <s v="EH.02.014"/>
    <s v="ENROUTE PANORAMA BUSINESS ANALYTICS  (QSENSE) KULLANICI LISANSI BAKIMI"/>
    <s v="Univera - Çaykur"/>
    <x v="12"/>
    <x v="0"/>
    <m/>
    <n v="10582.42"/>
    <m/>
    <n v="1"/>
    <m/>
    <n v="10582.42"/>
    <m/>
    <n v="0"/>
    <m/>
    <n v="10582.42"/>
    <m/>
    <n v="0"/>
    <n v="0"/>
    <s v="UNI240000001873"/>
    <m/>
    <m/>
    <x v="1"/>
    <x v="0"/>
    <x v="0"/>
    <x v="1"/>
    <x v="4"/>
    <x v="0"/>
    <s v="Univera Satış"/>
    <s v="Saha Satış"/>
    <s v="Yurt İçi"/>
    <s v="Türkiye"/>
  </r>
  <r>
    <s v="Q4"/>
    <x v="0"/>
    <x v="9"/>
    <m/>
    <s v="ÇAYKUR ÇAY ISLETMELERI GENEL MÜDÜRLÜGÜ"/>
    <s v="EY.06.001"/>
    <s v="EnRoute Panorama - Yazilim Gelistirme Hizmeti"/>
    <s v="Univera - Çaykur"/>
    <x v="12"/>
    <x v="0"/>
    <m/>
    <n v="2124.2990654205605"/>
    <m/>
    <n v="8.56"/>
    <m/>
    <n v="72794.240000000005"/>
    <m/>
    <n v="54610.239999999998"/>
    <m/>
    <n v="18184"/>
    <m/>
    <n v="0"/>
    <n v="0"/>
    <s v="UNI240000001875"/>
    <m/>
    <m/>
    <x v="1"/>
    <x v="0"/>
    <x v="1"/>
    <x v="1"/>
    <x v="9"/>
    <x v="0"/>
    <s v="Univera Satış"/>
    <s v="Saha Satış"/>
    <s v="Yurt İçi"/>
    <s v="Türkiye"/>
  </r>
  <r>
    <s v="Q4"/>
    <x v="0"/>
    <x v="9"/>
    <m/>
    <s v="ÇAYKUR ÇAY ISLETMELERI GENEL MÜDÜRLÜGÜ"/>
    <s v="EY.06.001"/>
    <s v="EnRoute Panorama - Yazilim Gelistirme Hizmeti"/>
    <s v="Univera - Çaykur"/>
    <x v="12"/>
    <x v="0"/>
    <m/>
    <n v="15229.19"/>
    <m/>
    <n v="1"/>
    <m/>
    <n v="15229.19"/>
    <m/>
    <n v="0"/>
    <m/>
    <n v="15229.19"/>
    <m/>
    <n v="0"/>
    <n v="0"/>
    <s v="UNI240000001876"/>
    <m/>
    <m/>
    <x v="1"/>
    <x v="0"/>
    <x v="1"/>
    <x v="1"/>
    <x v="9"/>
    <x v="0"/>
    <s v="Univera Satış"/>
    <s v="Saha Satış"/>
    <s v="Yurt İçi"/>
    <s v="Türkiye"/>
  </r>
  <r>
    <s v="Q4"/>
    <x v="0"/>
    <x v="9"/>
    <m/>
    <s v="DANONE TIKVESLI GIDA VE IÇECEK SAN.TIC.A.S."/>
    <s v="EY.06.001"/>
    <s v="EnRoute Panorama - Yazilim Gelistirme Hizmeti"/>
    <s v="Univera - Danone Tikveşli"/>
    <x v="11"/>
    <x v="0"/>
    <m/>
    <n v="350000"/>
    <m/>
    <n v="1"/>
    <m/>
    <n v="350000"/>
    <m/>
    <n v="0"/>
    <m/>
    <n v="350000"/>
    <m/>
    <n v="0"/>
    <n v="0"/>
    <s v="UNI240000001750"/>
    <m/>
    <m/>
    <x v="58"/>
    <x v="0"/>
    <x v="1"/>
    <x v="1"/>
    <x v="9"/>
    <x v="0"/>
    <s v="Univera Satış"/>
    <s v="Saha Satış"/>
    <s v="Yurt İçi"/>
    <s v="Türkiye"/>
  </r>
  <r>
    <s v="Q4"/>
    <x v="0"/>
    <x v="9"/>
    <m/>
    <s v="ALTIPARMAK GIDA SAN. VE TIC. AS."/>
    <s v="EH.02.001"/>
    <s v="EnRoute Panorama - Yazilim Bakimi, Yasatma ve Merkezi Destek Hizmeti"/>
    <s v="Univera - Altıparmak-Balparmak"/>
    <x v="12"/>
    <x v="0"/>
    <m/>
    <n v="49852"/>
    <m/>
    <n v="1"/>
    <m/>
    <n v="49852"/>
    <m/>
    <n v="0"/>
    <m/>
    <n v="49852"/>
    <m/>
    <n v="0"/>
    <n v="0"/>
    <s v="UNI240000001859"/>
    <m/>
    <m/>
    <x v="67"/>
    <x v="0"/>
    <x v="0"/>
    <x v="1"/>
    <x v="4"/>
    <x v="0"/>
    <s v="Univera Satış"/>
    <s v="Saha Satış"/>
    <s v="Yurt İçi"/>
    <s v="Türkiye"/>
  </r>
  <r>
    <s v="Q4"/>
    <x v="0"/>
    <x v="9"/>
    <m/>
    <s v="ÇAYKUR ÇAY ISLETMELERI GENEL MÜDÜRLÜGÜ"/>
    <s v="EH.02.001"/>
    <s v="EnRoute Panorama - Yazilim Bakimi, Yasatma ve Merkezi Destek Hizmeti"/>
    <s v="Univera - Çaykur"/>
    <x v="12"/>
    <x v="0"/>
    <m/>
    <n v="116580.29"/>
    <m/>
    <n v="1"/>
    <m/>
    <n v="116580.29"/>
    <m/>
    <n v="0"/>
    <m/>
    <n v="116580.29"/>
    <m/>
    <n v="0"/>
    <n v="0"/>
    <s v="UNI240000001873"/>
    <m/>
    <m/>
    <x v="1"/>
    <x v="0"/>
    <x v="0"/>
    <x v="1"/>
    <x v="4"/>
    <x v="0"/>
    <s v="Univera Satış"/>
    <s v="Saha Satış"/>
    <s v="Yurt İçi"/>
    <s v="Türkiye"/>
  </r>
  <r>
    <s v="Q4"/>
    <x v="0"/>
    <x v="10"/>
    <m/>
    <s v="ECZACIBASI YAPI GEREÇLERI SAN. VE TIC. AS."/>
    <s v="EH.02.001"/>
    <s v="EnRoute Panorama - Yazilim Bakimi, Yasatma ve Merkezi Destek Hizmeti"/>
    <s v="Univera - Eczacıbaşı Intema"/>
    <x v="11"/>
    <x v="0"/>
    <m/>
    <n v="44666.66"/>
    <m/>
    <n v="1"/>
    <m/>
    <n v="44666.66"/>
    <m/>
    <n v="0"/>
    <m/>
    <n v="44666.66"/>
    <m/>
    <n v="0"/>
    <n v="0"/>
    <s v="UNI240000001897"/>
    <m/>
    <m/>
    <x v="54"/>
    <x v="0"/>
    <x v="0"/>
    <x v="1"/>
    <x v="4"/>
    <x v="0"/>
    <s v="Univera Satış"/>
    <s v="Saha Satış"/>
    <s v="Yurt İçi"/>
    <s v="Türkiye"/>
  </r>
  <r>
    <s v="Q4"/>
    <x v="0"/>
    <x v="9"/>
    <m/>
    <s v="EFES VITANTA MOLDOVA BREWERY S.A"/>
    <s v="EH.02.001"/>
    <s v="EnRoute Panorama - Yazilim Bakimi, Yasatma ve Merkezi Destek Hizmeti"/>
    <s v="Univera - Efes Moldova"/>
    <x v="15"/>
    <x v="0"/>
    <m/>
    <n v="25321.14"/>
    <m/>
    <n v="1"/>
    <m/>
    <n v="25321.143973999999"/>
    <m/>
    <n v="3.9740000000000001E-3"/>
    <m/>
    <n v="25321.14"/>
    <m/>
    <n v="0"/>
    <n v="0"/>
    <s v="ENV240000000112"/>
    <m/>
    <m/>
    <x v="20"/>
    <x v="0"/>
    <x v="0"/>
    <x v="1"/>
    <x v="4"/>
    <x v="0"/>
    <s v="Univera Satış"/>
    <s v="Saha Satış"/>
    <s v="Yurt Dışı"/>
    <s v="Moldova"/>
  </r>
  <r>
    <s v="Q4"/>
    <x v="0"/>
    <x v="9"/>
    <m/>
    <s v="INTEMA INSAAT VE TESISAT MALZEME A.S"/>
    <s v="EH.02.001"/>
    <s v="EnRoute Panorama - Yazilim Bakimi, Yasatma ve Merkezi Destek Hizmeti"/>
    <s v="Univera - Eczacıbaşı Intema"/>
    <x v="12"/>
    <x v="0"/>
    <m/>
    <n v="20230.75"/>
    <m/>
    <n v="1"/>
    <m/>
    <n v="20230.75"/>
    <m/>
    <n v="0"/>
    <m/>
    <n v="20230.75"/>
    <m/>
    <n v="0"/>
    <n v="0"/>
    <s v="UNI240000001709"/>
    <m/>
    <m/>
    <x v="54"/>
    <x v="0"/>
    <x v="0"/>
    <x v="1"/>
    <x v="4"/>
    <x v="0"/>
    <s v="Univera Satış"/>
    <s v="Saha Satış"/>
    <s v="Yurt İçi"/>
    <s v="Türkiye"/>
  </r>
  <r>
    <s v="Q4"/>
    <x v="0"/>
    <x v="10"/>
    <m/>
    <s v="INTEMA INSAAT VE TESISAT MALZEME A.S"/>
    <s v="EH.02.001"/>
    <s v="EnRoute Panorama - Yazilim Bakimi, Yasatma ve Merkezi Destek Hizmeti"/>
    <s v="Univera - Eczacıbaşı Intema"/>
    <x v="12"/>
    <x v="0"/>
    <m/>
    <n v="20230.75"/>
    <m/>
    <n v="1"/>
    <m/>
    <n v="20230.75"/>
    <m/>
    <n v="0"/>
    <m/>
    <n v="20230.75"/>
    <m/>
    <n v="0"/>
    <n v="0"/>
    <s v="UNI240000001896"/>
    <m/>
    <m/>
    <x v="54"/>
    <x v="0"/>
    <x v="0"/>
    <x v="1"/>
    <x v="4"/>
    <x v="0"/>
    <s v="Univera Satış"/>
    <s v="Saha Satış"/>
    <s v="Yurt İçi"/>
    <s v="Türkiye"/>
  </r>
  <r>
    <s v="Q4"/>
    <x v="0"/>
    <x v="10"/>
    <m/>
    <s v="PERRIGO KISISEL BAKIM ÜRÜNLERI SAN. VE TIC. LTD.STI"/>
    <s v="EH.02.001"/>
    <s v="EnRoute Panorama - Yazilim Bakimi, Yasatma ve Merkezi Destek Hizmeti"/>
    <s v="Univera - Omega Pharma"/>
    <x v="14"/>
    <x v="0"/>
    <m/>
    <n v="248466.75"/>
    <m/>
    <n v="1"/>
    <m/>
    <n v="248466.75"/>
    <m/>
    <n v="0"/>
    <m/>
    <n v="248466.75"/>
    <m/>
    <n v="0"/>
    <n v="0"/>
    <s v="UNI240000001924"/>
    <m/>
    <m/>
    <x v="9"/>
    <x v="0"/>
    <x v="0"/>
    <x v="1"/>
    <x v="4"/>
    <x v="0"/>
    <s v="Univera Satış"/>
    <s v="Saha Satış"/>
    <s v="Yurt İçi"/>
    <s v="Türkiye"/>
  </r>
  <r>
    <s v="Q4"/>
    <x v="0"/>
    <x v="9"/>
    <m/>
    <s v="SIRMAGRUP IÇECEK SAN. VE TIC. A.S."/>
    <s v="EH.02.001"/>
    <s v="EnRoute Panorama - Yazilim Bakimi, Yasatma ve Merkezi Destek Hizmeti"/>
    <s v="Univera - Danone Waters"/>
    <x v="11"/>
    <x v="0"/>
    <m/>
    <n v="281080.14"/>
    <m/>
    <n v="1"/>
    <m/>
    <n v="281080.14"/>
    <m/>
    <n v="0"/>
    <m/>
    <n v="281080.14"/>
    <m/>
    <n v="0"/>
    <n v="0"/>
    <s v="UNI240000001741"/>
    <m/>
    <m/>
    <x v="58"/>
    <x v="0"/>
    <x v="0"/>
    <x v="1"/>
    <x v="4"/>
    <x v="0"/>
    <s v="Univera Satış"/>
    <s v="Saha Satış"/>
    <s v="Yurt İçi"/>
    <s v="Türkiye"/>
  </r>
  <r>
    <s v="Q4"/>
    <x v="0"/>
    <x v="9"/>
    <m/>
    <s v="TURKTAB GLOBAL TOBACCO SIGARA VE TÜTÜNCÜLÜK PAZARLAMA A.S."/>
    <s v="EH.02.001"/>
    <s v="EnRoute Panorama - Yazilim Bakimi, Yasatma ve Merkezi Destek Hizmeti"/>
    <s v="Univera - Turktab"/>
    <x v="11"/>
    <x v="0"/>
    <m/>
    <n v="205808.4"/>
    <m/>
    <n v="-1"/>
    <m/>
    <n v="0"/>
    <m/>
    <n v="0"/>
    <m/>
    <n v="-205808.4"/>
    <m/>
    <n v="1"/>
    <n v="205808.4"/>
    <s v="GIB202400004646"/>
    <m/>
    <m/>
    <x v="94"/>
    <x v="0"/>
    <x v="0"/>
    <x v="1"/>
    <x v="4"/>
    <x v="0"/>
    <s v="Univera Satış"/>
    <s v="Saha Satış"/>
    <s v="Yurt İçi"/>
    <s v="Türkiye"/>
  </r>
  <r>
    <s v="Q4"/>
    <x v="0"/>
    <x v="9"/>
    <m/>
    <s v="TURKTAB GLOBAL TOBACCO SIGARA VE TÜTÜNCÜLÜK PAZARLAMA A.S."/>
    <s v="EH.02.001"/>
    <s v="EnRoute Panorama - Yazilim Bakimi, Yasatma ve Merkezi Destek Hizmeti"/>
    <s v="Univera - Turktab"/>
    <x v="11"/>
    <x v="0"/>
    <m/>
    <n v="205808.4"/>
    <m/>
    <n v="1"/>
    <m/>
    <n v="205808.4"/>
    <m/>
    <n v="0"/>
    <m/>
    <n v="205808.4"/>
    <m/>
    <n v="0"/>
    <n v="0"/>
    <s v="ENV240000000111"/>
    <m/>
    <m/>
    <x v="94"/>
    <x v="0"/>
    <x v="0"/>
    <x v="1"/>
    <x v="4"/>
    <x v="0"/>
    <s v="Univera Satış"/>
    <s v="Saha Satış"/>
    <s v="Yurt İçi"/>
    <s v="Türkiye"/>
  </r>
  <r>
    <s v="Q4"/>
    <x v="0"/>
    <x v="10"/>
    <m/>
    <s v="VITRA KARO SERAMIK SAN. VE TIC. AS."/>
    <s v="EH.02.018"/>
    <s v="EnRoute Panorama  WebConnector Bakim Hizmeti"/>
    <s v="Univera - Eczacıbaşı Intema"/>
    <x v="12"/>
    <x v="0"/>
    <s v="Web Connector"/>
    <n v="24051.25"/>
    <m/>
    <n v="1"/>
    <m/>
    <n v="24051.25"/>
    <m/>
    <n v="0"/>
    <m/>
    <n v="24051.25"/>
    <m/>
    <n v="0"/>
    <n v="0"/>
    <s v="UNI240000001898"/>
    <m/>
    <m/>
    <x v="54"/>
    <x v="0"/>
    <x v="0"/>
    <x v="1"/>
    <x v="4"/>
    <x v="0"/>
    <s v="Univera Satış"/>
    <s v="Saha Satış"/>
    <s v="Yurt İçi"/>
    <s v="Türkiye"/>
  </r>
  <r>
    <s v="Q4"/>
    <x v="0"/>
    <x v="9"/>
    <m/>
    <s v="ANADOLU MOTOR ÜRETIM VE PAZARLAMA A.S"/>
    <s v="EH.03.003"/>
    <s v="EnRoute Panorama - Uzman Destek Hizmeti"/>
    <s v="Univera - Anadolu Motor"/>
    <x v="13"/>
    <x v="0"/>
    <m/>
    <n v="109200"/>
    <m/>
    <n v="4"/>
    <m/>
    <n v="436800"/>
    <m/>
    <n v="0"/>
    <m/>
    <n v="436800"/>
    <m/>
    <n v="0"/>
    <n v="0"/>
    <s v="UNI240000001728"/>
    <m/>
    <m/>
    <x v="51"/>
    <x v="0"/>
    <x v="0"/>
    <x v="1"/>
    <x v="3"/>
    <x v="0"/>
    <s v="Univera Satış"/>
    <s v="Saha Satış"/>
    <s v="Yurt İçi"/>
    <s v="Türkiye"/>
  </r>
  <r>
    <s v="Q4"/>
    <x v="0"/>
    <x v="10"/>
    <m/>
    <s v="ANADOLU MOTOR ÜRETIM VE PAZARLAMA A.S"/>
    <s v="EH.03.003"/>
    <s v="EnRoute Panorama - Uzman Destek Hizmeti"/>
    <s v="Univera - Anadolu Motor"/>
    <x v="13"/>
    <x v="0"/>
    <m/>
    <n v="109200"/>
    <m/>
    <n v="1"/>
    <m/>
    <n v="109200"/>
    <m/>
    <n v="0"/>
    <m/>
    <n v="109200"/>
    <m/>
    <n v="0"/>
    <n v="0"/>
    <s v="UNI240000001914"/>
    <m/>
    <m/>
    <x v="51"/>
    <x v="0"/>
    <x v="0"/>
    <x v="1"/>
    <x v="3"/>
    <x v="0"/>
    <s v="Univera Satış"/>
    <s v="Saha Satış"/>
    <s v="Yurt İçi"/>
    <s v="Türkiye"/>
  </r>
  <r>
    <s v="Q4"/>
    <x v="0"/>
    <x v="9"/>
    <m/>
    <s v="ÇAYKUR ÇAY ISLETMELERI GENEL MÜDÜRLÜGÜ"/>
    <s v="EH.03.003"/>
    <s v="EnRoute Panorama - Uzman Destek Hizmeti"/>
    <s v="Univera - Çaykur"/>
    <x v="12"/>
    <x v="0"/>
    <m/>
    <n v="222777.5"/>
    <m/>
    <n v="1"/>
    <m/>
    <n v="222777.5"/>
    <m/>
    <n v="0"/>
    <m/>
    <n v="222777.5"/>
    <m/>
    <n v="0"/>
    <n v="0"/>
    <s v="UNI240000001873"/>
    <m/>
    <m/>
    <x v="1"/>
    <x v="0"/>
    <x v="0"/>
    <x v="1"/>
    <x v="3"/>
    <x v="0"/>
    <s v="Univera Satış"/>
    <s v="Saha Satış"/>
    <s v="Yurt İçi"/>
    <s v="Türkiye"/>
  </r>
  <r>
    <s v="Q4"/>
    <x v="0"/>
    <x v="9"/>
    <m/>
    <s v="DARDANEL DAGITIM A.S."/>
    <s v="EH.03.006"/>
    <s v="EnRoute Panorama - Uzaktan Kurulum ve Efitim Hizmeti"/>
    <s v="Univera - Dardanel"/>
    <x v="12"/>
    <x v="0"/>
    <m/>
    <n v="5481"/>
    <m/>
    <n v="8"/>
    <m/>
    <n v="43848"/>
    <m/>
    <n v="0"/>
    <m/>
    <n v="43848"/>
    <m/>
    <n v="0"/>
    <n v="0"/>
    <s v="UNI240000001760"/>
    <m/>
    <m/>
    <x v="4"/>
    <x v="0"/>
    <x v="1"/>
    <x v="1"/>
    <x v="6"/>
    <x v="0"/>
    <s v="Univera Satış"/>
    <s v="Saha Satış"/>
    <s v="Yurt İçi"/>
    <s v="Türkiye"/>
  </r>
  <r>
    <s v="Q4"/>
    <x v="0"/>
    <x v="9"/>
    <m/>
    <s v="ELIF IÇECEK GIDA ÜRT. SAN. VE TIC. LTD. STI."/>
    <s v="EH.03.006"/>
    <s v="EnRoute Panorama - Uzaktan Kurulum ve Efitim Hizmeti"/>
    <s v="Univera - Çaykur"/>
    <x v="12"/>
    <x v="0"/>
    <m/>
    <n v="10000"/>
    <m/>
    <n v="1"/>
    <m/>
    <n v="10000"/>
    <m/>
    <n v="0"/>
    <m/>
    <n v="10000"/>
    <m/>
    <n v="0"/>
    <n v="0"/>
    <s v="UNI240000001765"/>
    <m/>
    <m/>
    <x v="1"/>
    <x v="0"/>
    <x v="1"/>
    <x v="1"/>
    <x v="6"/>
    <x v="0"/>
    <s v="Univera Satış"/>
    <s v="Saha Satış"/>
    <s v="Yurt İçi"/>
    <s v="Türkiye"/>
  </r>
  <r>
    <s v="Q4"/>
    <x v="0"/>
    <x v="9"/>
    <m/>
    <s v="GÜRBOGA GIDA-SERHAT GÜRBOGA"/>
    <s v="EH.03.006"/>
    <s v="EnRoute Panorama - Uzaktan Kurulum ve Efitim Hizmeti"/>
    <s v="Univera - Çaykur"/>
    <x v="12"/>
    <x v="0"/>
    <m/>
    <n v="10000"/>
    <m/>
    <n v="2"/>
    <m/>
    <n v="20000"/>
    <m/>
    <n v="0"/>
    <m/>
    <n v="20000"/>
    <m/>
    <n v="0"/>
    <n v="0"/>
    <s v="UNI240000001740"/>
    <m/>
    <m/>
    <x v="1"/>
    <x v="0"/>
    <x v="1"/>
    <x v="1"/>
    <x v="6"/>
    <x v="0"/>
    <s v="Univera Satış"/>
    <s v="Saha Satış"/>
    <s v="Yurt İçi"/>
    <s v="Türkiye"/>
  </r>
  <r>
    <s v="Q4"/>
    <x v="0"/>
    <x v="9"/>
    <m/>
    <s v="KARADENİZ KARDEŞLER GIDA SAN.VE TİC. A.Ş."/>
    <s v="EH.03.006"/>
    <s v="EnRoute Panorama - Uzaktan Kurulum ve Efitim Hizmeti"/>
    <s v="Univera - Kebir Süt"/>
    <x v="11"/>
    <x v="0"/>
    <m/>
    <n v="10000"/>
    <m/>
    <n v="1"/>
    <m/>
    <n v="10000"/>
    <m/>
    <n v="0"/>
    <m/>
    <n v="10000"/>
    <m/>
    <n v="0"/>
    <n v="0"/>
    <s v="UNI240000001860"/>
    <m/>
    <m/>
    <x v="63"/>
    <x v="0"/>
    <x v="1"/>
    <x v="1"/>
    <x v="6"/>
    <x v="0"/>
    <s v="Univera Satış"/>
    <s v="Saha Satış"/>
    <s v="Yurt İçi"/>
    <s v="Türkiye"/>
  </r>
  <r>
    <s v="Q4"/>
    <x v="0"/>
    <x v="9"/>
    <m/>
    <s v="YIGITOL GIDA TARIM VE NAK. SAN. TIC. LTD. STI."/>
    <s v="EH.03.006"/>
    <s v="EnRoute Panorama - Uzaktan Kurulum ve Efitim Hizmeti"/>
    <s v="Univera - Çaykur"/>
    <x v="12"/>
    <x v="0"/>
    <m/>
    <n v="8500"/>
    <m/>
    <n v="1"/>
    <m/>
    <n v="10000"/>
    <m/>
    <n v="1500"/>
    <m/>
    <n v="8500"/>
    <m/>
    <n v="0"/>
    <n v="0"/>
    <s v="UNI240000001766"/>
    <m/>
    <m/>
    <x v="1"/>
    <x v="0"/>
    <x v="1"/>
    <x v="1"/>
    <x v="6"/>
    <x v="0"/>
    <s v="Univera Satış"/>
    <s v="Saha Satış"/>
    <s v="Yurt İçi"/>
    <s v="Türkiye"/>
  </r>
  <r>
    <s v="Q4"/>
    <x v="0"/>
    <x v="10"/>
    <m/>
    <s v="RED BULL GIDA DAGITIM VE PAZARLAMA TICARET LTD. STI"/>
    <s v="EH.05.002"/>
    <s v="EnRoute Panorama - Rapor Gelistirme Hizmeti"/>
    <s v="Univera - Redbull"/>
    <x v="12"/>
    <x v="0"/>
    <m/>
    <n v="9865.2199999999993"/>
    <m/>
    <n v="5"/>
    <m/>
    <n v="49326.1"/>
    <m/>
    <n v="0"/>
    <m/>
    <n v="49326.1"/>
    <m/>
    <n v="0"/>
    <n v="0"/>
    <s v="UNI240000001916"/>
    <m/>
    <m/>
    <x v="2"/>
    <x v="0"/>
    <x v="1"/>
    <x v="1"/>
    <x v="2"/>
    <x v="0"/>
    <s v="Univera Satış"/>
    <s v="Saha Satış"/>
    <s v="Yurt İçi"/>
    <s v="Türkiye"/>
  </r>
  <r>
    <s v="Q4"/>
    <x v="0"/>
    <x v="9"/>
    <m/>
    <s v="ALTIPARMAK GIDA SAN. VE TIC. AS."/>
    <s v="EH.01.001"/>
    <s v="EnRoute Panorama - Proje Yönetim Hizmeti"/>
    <s v="Univera - Altıparmak-Balparmak"/>
    <x v="12"/>
    <x v="0"/>
    <m/>
    <n v="5472.9"/>
    <m/>
    <n v="5"/>
    <m/>
    <n v="30405"/>
    <m/>
    <n v="3040.5"/>
    <m/>
    <n v="27364.5"/>
    <m/>
    <n v="0"/>
    <n v="0"/>
    <s v="UNI240000001859"/>
    <m/>
    <m/>
    <x v="67"/>
    <x v="0"/>
    <x v="1"/>
    <x v="1"/>
    <x v="7"/>
    <x v="0"/>
    <s v="Univera Satış"/>
    <s v="Saha Satış"/>
    <s v="Yurt İçi"/>
    <s v="Türkiye"/>
  </r>
  <r>
    <s v="Q4"/>
    <x v="0"/>
    <x v="9"/>
    <m/>
    <s v="EFES KAZAKHSTAN JSC FE"/>
    <s v="EY.02.033"/>
    <s v="EnRoute Panorama - Mobil Kullanici Lisansi (Enterprise)"/>
    <s v="Univera - Efes Kazakistan"/>
    <x v="15"/>
    <x v="0"/>
    <m/>
    <n v="4798.08"/>
    <m/>
    <n v="6"/>
    <m/>
    <n v="28788.48"/>
    <m/>
    <n v="0"/>
    <m/>
    <n v="28788.48"/>
    <m/>
    <n v="0"/>
    <n v="0"/>
    <s v="ENV240000000108"/>
    <m/>
    <m/>
    <x v="20"/>
    <x v="0"/>
    <x v="1"/>
    <x v="0"/>
    <x v="1"/>
    <x v="0"/>
    <s v="Univera Satış"/>
    <s v="Saha Satış"/>
    <s v="Yurt Dışı"/>
    <s v="Kazakistan"/>
  </r>
  <r>
    <s v="Q2"/>
    <x v="0"/>
    <x v="4"/>
    <m/>
    <s v="AGAÇLI OTOMOTIV GIDA TIC. VE SAN. A.S."/>
    <s v="EH.06.001"/>
    <s v="EnRoute Panorama - Hosting Hizmeti"/>
    <s v="Univera - JTI"/>
    <x v="11"/>
    <x v="1"/>
    <m/>
    <n v="755.55800000000011"/>
    <m/>
    <n v="15"/>
    <m/>
    <n v="11333.37336"/>
    <m/>
    <n v="3.3600000000000001E-3"/>
    <m/>
    <n v="11333.37"/>
    <m/>
    <n v="0"/>
    <n v="0"/>
    <s v="UNI240000000771"/>
    <m/>
    <m/>
    <x v="18"/>
    <x v="0"/>
    <x v="0"/>
    <x v="1"/>
    <x v="3"/>
    <x v="1"/>
    <s v="Univera Satış"/>
    <s v="Saha Satış"/>
    <s v="Yurt İçi"/>
    <s v="Türkiye"/>
  </r>
  <r>
    <s v="Q2"/>
    <x v="0"/>
    <x v="4"/>
    <m/>
    <s v="ALTUN TEMIZLIK TÜTÜN ÜRÜNLERI PAZARLAMA A .S"/>
    <s v="EH.06.001"/>
    <s v="EnRoute Panorama - Hosting Hizmeti"/>
    <s v="Univera - JTI"/>
    <x v="11"/>
    <x v="1"/>
    <m/>
    <n v="755.56"/>
    <m/>
    <n v="1"/>
    <m/>
    <n v="755.558224"/>
    <m/>
    <n v="-1.776E-3"/>
    <m/>
    <n v="755.56"/>
    <m/>
    <n v="0"/>
    <n v="0"/>
    <s v="UNI240000000775"/>
    <m/>
    <m/>
    <x v="18"/>
    <x v="0"/>
    <x v="0"/>
    <x v="1"/>
    <x v="3"/>
    <x v="1"/>
    <s v="Univera Satış"/>
    <s v="Saha Satış"/>
    <s v="Yurt İçi"/>
    <s v="Türkiye"/>
  </r>
  <r>
    <s v="Q2"/>
    <x v="0"/>
    <x v="4"/>
    <m/>
    <s v="ARME DAGITIM PAZARLAMA SANAYI VE TIC. A.S."/>
    <s v="EH.06.001"/>
    <s v="EnRoute Panorama - Hosting Hizmeti"/>
    <s v="Univera - JTI"/>
    <x v="11"/>
    <x v="1"/>
    <m/>
    <n v="755.56"/>
    <m/>
    <n v="1"/>
    <m/>
    <n v="755.558224"/>
    <m/>
    <n v="-1.776E-3"/>
    <m/>
    <n v="755.56"/>
    <m/>
    <n v="0"/>
    <n v="0"/>
    <s v="UNI240000000767"/>
    <m/>
    <m/>
    <x v="18"/>
    <x v="0"/>
    <x v="0"/>
    <x v="1"/>
    <x v="3"/>
    <x v="1"/>
    <s v="Univera Satış"/>
    <s v="Saha Satış"/>
    <s v="Yurt İçi"/>
    <s v="Türkiye"/>
  </r>
  <r>
    <s v="Q2"/>
    <x v="0"/>
    <x v="4"/>
    <m/>
    <s v="AYDIN ÜNLÜER TUR.GIDA TIC. VE SAN. A.S."/>
    <s v="EH.06.001"/>
    <s v="EnRoute Panorama - Hosting Hizmeti"/>
    <s v="Univera - JTI"/>
    <x v="11"/>
    <x v="1"/>
    <m/>
    <n v="755.55666666666673"/>
    <m/>
    <n v="3"/>
    <m/>
    <n v="2266.6746720000001"/>
    <m/>
    <n v="4.6719999999999999E-3"/>
    <m/>
    <n v="2266.67"/>
    <m/>
    <n v="0"/>
    <n v="0"/>
    <s v="UNI240000000768"/>
    <m/>
    <m/>
    <x v="18"/>
    <x v="0"/>
    <x v="0"/>
    <x v="1"/>
    <x v="3"/>
    <x v="1"/>
    <s v="Univera Satış"/>
    <s v="Saha Satış"/>
    <s v="Yurt İçi"/>
    <s v="Türkiye"/>
  </r>
  <r>
    <s v="Q2"/>
    <x v="0"/>
    <x v="4"/>
    <m/>
    <s v="BAMS GIDA ITRIYAT VE TEKSTIL TIC. VE SAN. LTD. STI."/>
    <s v="EH.06.001"/>
    <s v="EnRoute Panorama - Hosting Hizmeti"/>
    <s v="Univera - JTI"/>
    <x v="11"/>
    <x v="1"/>
    <m/>
    <n v="755.56"/>
    <m/>
    <n v="2"/>
    <m/>
    <n v="1511.116448"/>
    <m/>
    <n v="-3.552E-3"/>
    <m/>
    <n v="1511.12"/>
    <m/>
    <n v="0"/>
    <n v="0"/>
    <s v="UNI240000000769"/>
    <m/>
    <m/>
    <x v="18"/>
    <x v="0"/>
    <x v="0"/>
    <x v="1"/>
    <x v="3"/>
    <x v="1"/>
    <s v="Univera Satış"/>
    <s v="Saha Satış"/>
    <s v="Yurt İçi"/>
    <s v="Türkiye"/>
  </r>
  <r>
    <s v="Q2"/>
    <x v="0"/>
    <x v="4"/>
    <m/>
    <s v="BAYRAKTAR SATIS VE DAGITIM ANONIM SIRKETI"/>
    <s v="EH.06.001"/>
    <s v="EnRoute Panorama - Hosting Hizmeti"/>
    <s v="Univera - JTI"/>
    <x v="11"/>
    <x v="1"/>
    <m/>
    <n v="755.56"/>
    <m/>
    <n v="2"/>
    <m/>
    <n v="1511.116448"/>
    <m/>
    <n v="-3.552E-3"/>
    <m/>
    <n v="1511.12"/>
    <m/>
    <n v="0"/>
    <n v="0"/>
    <s v="UNI240000000770"/>
    <m/>
    <m/>
    <x v="18"/>
    <x v="0"/>
    <x v="0"/>
    <x v="1"/>
    <x v="3"/>
    <x v="1"/>
    <s v="Univera Satış"/>
    <s v="Saha Satış"/>
    <s v="Yurt İçi"/>
    <s v="Türkiye"/>
  </r>
  <r>
    <s v="Q2"/>
    <x v="0"/>
    <x v="4"/>
    <m/>
    <s v="BESLER GIDA PAZ. SAN. VE TIC. A.S."/>
    <s v="EH.06.001"/>
    <s v="EnRoute Panorama - Hosting Hizmeti"/>
    <s v="Univera - JTI"/>
    <x v="11"/>
    <x v="1"/>
    <m/>
    <n v="755.56"/>
    <m/>
    <n v="1"/>
    <m/>
    <n v="755.558224"/>
    <m/>
    <n v="-1.776E-3"/>
    <m/>
    <n v="755.56"/>
    <m/>
    <n v="0"/>
    <n v="0"/>
    <s v="UNI240000000772"/>
    <m/>
    <m/>
    <x v="18"/>
    <x v="0"/>
    <x v="0"/>
    <x v="1"/>
    <x v="3"/>
    <x v="1"/>
    <s v="Univera Satış"/>
    <s v="Saha Satış"/>
    <s v="Yurt İçi"/>
    <s v="Türkiye"/>
  </r>
  <r>
    <s v="Q2"/>
    <x v="0"/>
    <x v="4"/>
    <m/>
    <s v="BUGRA MÜH. VE INS. MALZ. IML. ITH. IHR. TIC. SAN. LTD. STI."/>
    <s v="EH.06.001"/>
    <s v="EnRoute Panorama - Hosting Hizmeti"/>
    <s v="Univera - JTI"/>
    <x v="11"/>
    <x v="1"/>
    <m/>
    <n v="755.56"/>
    <m/>
    <n v="1"/>
    <m/>
    <n v="755.558224"/>
    <m/>
    <n v="-1.776E-3"/>
    <m/>
    <n v="755.56"/>
    <m/>
    <n v="0"/>
    <n v="0"/>
    <s v="UNI240000000773"/>
    <m/>
    <m/>
    <x v="18"/>
    <x v="0"/>
    <x v="0"/>
    <x v="1"/>
    <x v="3"/>
    <x v="1"/>
    <s v="Univera Satış"/>
    <s v="Saha Satış"/>
    <s v="Yurt İçi"/>
    <s v="Türkiye"/>
  </r>
  <r>
    <s v="Q2"/>
    <x v="0"/>
    <x v="4"/>
    <m/>
    <s v="BURAY TÜTÜN MAMUL. MESR. PAZ. VE DAG. TIC. LTD. STI."/>
    <s v="EH.06.001"/>
    <s v="EnRoute Panorama - Hosting Hizmeti"/>
    <s v="Univera - JTI"/>
    <x v="11"/>
    <x v="1"/>
    <m/>
    <n v="755.56"/>
    <m/>
    <n v="1"/>
    <m/>
    <n v="755.558224"/>
    <m/>
    <n v="-1.776E-3"/>
    <m/>
    <n v="755.56"/>
    <m/>
    <n v="0"/>
    <n v="0"/>
    <s v="UNI240000000774"/>
    <m/>
    <m/>
    <x v="18"/>
    <x v="0"/>
    <x v="0"/>
    <x v="1"/>
    <x v="3"/>
    <x v="1"/>
    <s v="Univera Satış"/>
    <s v="Saha Satış"/>
    <s v="Yurt İçi"/>
    <s v="Türkiye"/>
  </r>
  <r>
    <s v="Q2"/>
    <x v="0"/>
    <x v="4"/>
    <m/>
    <s v="CAN TÜTÜN MAMULLERI INSAAT VE SANAYI TICARET A.S."/>
    <s v="EH.06.001"/>
    <s v="EnRoute Panorama - Hosting Hizmeti"/>
    <s v="Univera - JTI"/>
    <x v="11"/>
    <x v="1"/>
    <m/>
    <n v="755.56"/>
    <m/>
    <n v="1"/>
    <m/>
    <n v="755.558224"/>
    <m/>
    <n v="-1.776E-3"/>
    <m/>
    <n v="755.56"/>
    <m/>
    <n v="0"/>
    <n v="0"/>
    <s v="UNI240000000776"/>
    <m/>
    <m/>
    <x v="18"/>
    <x v="0"/>
    <x v="0"/>
    <x v="1"/>
    <x v="3"/>
    <x v="1"/>
    <s v="Univera Satış"/>
    <s v="Saha Satış"/>
    <s v="Yurt İçi"/>
    <s v="Türkiye"/>
  </r>
  <r>
    <s v="Q2"/>
    <x v="0"/>
    <x v="4"/>
    <m/>
    <s v="ÇELIKKOL TURIZM GIDA MAD.SAN VE TIC. LTD. STI."/>
    <s v="EH.06.001"/>
    <s v="EnRoute Panorama - Hosting Hizmeti"/>
    <s v="Univera - JTI"/>
    <x v="11"/>
    <x v="1"/>
    <m/>
    <n v="755.56"/>
    <m/>
    <n v="1"/>
    <m/>
    <n v="755.558224"/>
    <m/>
    <n v="-1.776E-3"/>
    <m/>
    <n v="755.56"/>
    <m/>
    <n v="0"/>
    <n v="0"/>
    <s v="UNI240000000777"/>
    <m/>
    <m/>
    <x v="18"/>
    <x v="0"/>
    <x v="0"/>
    <x v="1"/>
    <x v="3"/>
    <x v="1"/>
    <s v="Univera Satış"/>
    <s v="Saha Satış"/>
    <s v="Yurt İçi"/>
    <s v="Türkiye"/>
  </r>
  <r>
    <s v="Q2"/>
    <x v="0"/>
    <x v="4"/>
    <m/>
    <s v="DOYURAN GIDA A.S."/>
    <s v="EH.06.001"/>
    <s v="EnRoute Panorama - Hosting Hizmeti"/>
    <s v="Univera - JTI"/>
    <x v="11"/>
    <x v="1"/>
    <m/>
    <n v="755.56"/>
    <m/>
    <n v="1"/>
    <m/>
    <n v="755.558224"/>
    <m/>
    <n v="-1.776E-3"/>
    <m/>
    <n v="755.56"/>
    <m/>
    <n v="0"/>
    <n v="0"/>
    <s v="UNI240000000778"/>
    <m/>
    <m/>
    <x v="18"/>
    <x v="0"/>
    <x v="0"/>
    <x v="1"/>
    <x v="3"/>
    <x v="1"/>
    <s v="Univera Satış"/>
    <s v="Saha Satış"/>
    <s v="Yurt İçi"/>
    <s v="Türkiye"/>
  </r>
  <r>
    <s v="Q2"/>
    <x v="0"/>
    <x v="4"/>
    <m/>
    <s v="DÜNYA MESRUBAT GIDA INS.TURIZM PAZ. SAN. VE TIC. LTD. STI."/>
    <s v="EH.06.001"/>
    <s v="EnRoute Panorama - Hosting Hizmeti"/>
    <s v="Univera - JTI"/>
    <x v="11"/>
    <x v="1"/>
    <m/>
    <n v="755.55799999999999"/>
    <m/>
    <n v="5"/>
    <m/>
    <n v="3777.7911199999999"/>
    <m/>
    <n v="1.1199999999999999E-3"/>
    <m/>
    <n v="3777.79"/>
    <m/>
    <n v="0"/>
    <n v="0"/>
    <s v="UNI240000000779"/>
    <m/>
    <m/>
    <x v="18"/>
    <x v="0"/>
    <x v="0"/>
    <x v="1"/>
    <x v="3"/>
    <x v="1"/>
    <s v="Univera Satış"/>
    <s v="Saha Satış"/>
    <s v="Yurt İçi"/>
    <s v="Türkiye"/>
  </r>
  <r>
    <s v="Q2"/>
    <x v="0"/>
    <x v="4"/>
    <m/>
    <s v="FLAS TURIZM INSAAT TAAHHÜT TIC. LTD. STI."/>
    <s v="EH.06.001"/>
    <s v="EnRoute Panorama - Hosting Hizmeti"/>
    <s v="Univera - JTI"/>
    <x v="11"/>
    <x v="1"/>
    <m/>
    <n v="755.56"/>
    <m/>
    <n v="1"/>
    <m/>
    <n v="755.558224"/>
    <m/>
    <n v="-1.776E-3"/>
    <m/>
    <n v="755.56"/>
    <m/>
    <n v="0"/>
    <n v="0"/>
    <s v="UNI240000000780"/>
    <m/>
    <m/>
    <x v="18"/>
    <x v="0"/>
    <x v="0"/>
    <x v="1"/>
    <x v="3"/>
    <x v="1"/>
    <s v="Univera Satış"/>
    <s v="Saha Satış"/>
    <s v="Yurt İçi"/>
    <s v="Türkiye"/>
  </r>
  <r>
    <s v="Q2"/>
    <x v="0"/>
    <x v="4"/>
    <m/>
    <s v="FLAS TURIZM INSAAT TAAHHÜT TIC. LTD. STI."/>
    <s v="EH.06.001"/>
    <s v="EnRoute Panorama - Hosting Hizmeti"/>
    <s v="Univera - JTI"/>
    <x v="11"/>
    <x v="1"/>
    <m/>
    <n v="755.56"/>
    <m/>
    <n v="1"/>
    <m/>
    <n v="755.558224"/>
    <m/>
    <n v="-1.776E-3"/>
    <m/>
    <n v="755.56"/>
    <m/>
    <n v="0"/>
    <n v="0"/>
    <s v="UNI240000000781"/>
    <m/>
    <m/>
    <x v="18"/>
    <x v="0"/>
    <x v="0"/>
    <x v="1"/>
    <x v="3"/>
    <x v="1"/>
    <s v="Univera Satış"/>
    <s v="Saha Satış"/>
    <s v="Yurt İçi"/>
    <s v="Türkiye"/>
  </r>
  <r>
    <s v="Q2"/>
    <x v="0"/>
    <x v="4"/>
    <m/>
    <s v="KALPAKÇIOGLU GIDA SAN. VE TIC. LTD. STI."/>
    <s v="EH.06.001"/>
    <s v="EnRoute Panorama - Hosting Hizmeti"/>
    <s v="Univera - JTI"/>
    <x v="11"/>
    <x v="1"/>
    <m/>
    <n v="755.56"/>
    <m/>
    <n v="2"/>
    <m/>
    <n v="1511.116448"/>
    <m/>
    <n v="-3.552E-3"/>
    <m/>
    <n v="1511.12"/>
    <m/>
    <n v="0"/>
    <n v="0"/>
    <s v="UNI240000000782"/>
    <m/>
    <m/>
    <x v="18"/>
    <x v="0"/>
    <x v="0"/>
    <x v="1"/>
    <x v="3"/>
    <x v="1"/>
    <s v="Univera Satış"/>
    <s v="Saha Satış"/>
    <s v="Yurt İçi"/>
    <s v="Türkiye"/>
  </r>
  <r>
    <s v="Q2"/>
    <x v="0"/>
    <x v="4"/>
    <m/>
    <s v="KILKISLI MES. TEK. MAM. GIDA MAD. SAN. TIC. LTD. STI."/>
    <s v="EH.06.001"/>
    <s v="EnRoute Panorama - Hosting Hizmeti"/>
    <s v="Univera - JTI"/>
    <x v="11"/>
    <x v="1"/>
    <m/>
    <n v="755.56"/>
    <m/>
    <n v="1"/>
    <m/>
    <n v="755.558224"/>
    <m/>
    <n v="-1.776E-3"/>
    <m/>
    <n v="755.56"/>
    <m/>
    <n v="0"/>
    <n v="0"/>
    <s v="UNI240000000783"/>
    <m/>
    <m/>
    <x v="18"/>
    <x v="0"/>
    <x v="0"/>
    <x v="1"/>
    <x v="3"/>
    <x v="1"/>
    <s v="Univera Satış"/>
    <s v="Saha Satış"/>
    <s v="Yurt İçi"/>
    <s v="Türkiye"/>
  </r>
  <r>
    <s v="Q2"/>
    <x v="0"/>
    <x v="4"/>
    <m/>
    <s v="KOPUZ GIDA TIC. A.S."/>
    <s v="EH.06.001"/>
    <s v="EnRoute Panorama - Hosting Hizmeti"/>
    <s v="Univera - JTI"/>
    <x v="11"/>
    <x v="1"/>
    <m/>
    <n v="755.55818181818177"/>
    <m/>
    <n v="11"/>
    <m/>
    <n v="8311.1404640000001"/>
    <m/>
    <n v="4.64E-4"/>
    <m/>
    <n v="8311.14"/>
    <m/>
    <n v="0"/>
    <n v="0"/>
    <s v="UNI240000000784"/>
    <m/>
    <m/>
    <x v="18"/>
    <x v="0"/>
    <x v="0"/>
    <x v="1"/>
    <x v="3"/>
    <x v="1"/>
    <s v="Univera Satış"/>
    <s v="Saha Satış"/>
    <s v="Yurt İçi"/>
    <s v="Türkiye"/>
  </r>
  <r>
    <s v="Q2"/>
    <x v="0"/>
    <x v="4"/>
    <m/>
    <s v="ONGUN EMGIN GIDA DAG. PAZ. TUR.SAN. TIC. LTD. STI."/>
    <s v="EH.06.001"/>
    <s v="EnRoute Panorama - Hosting Hizmeti"/>
    <s v="Univera - JTI"/>
    <x v="11"/>
    <x v="1"/>
    <m/>
    <n v="755.56"/>
    <m/>
    <n v="1"/>
    <m/>
    <n v="755.558224"/>
    <m/>
    <n v="-1.776E-3"/>
    <m/>
    <n v="755.56"/>
    <m/>
    <n v="0"/>
    <n v="0"/>
    <s v="UNI240000000799"/>
    <m/>
    <m/>
    <x v="18"/>
    <x v="0"/>
    <x v="0"/>
    <x v="1"/>
    <x v="3"/>
    <x v="1"/>
    <s v="Univera Satış"/>
    <s v="Saha Satış"/>
    <s v="Yurt İçi"/>
    <s v="Türkiye"/>
  </r>
  <r>
    <s v="Q2"/>
    <x v="0"/>
    <x v="4"/>
    <m/>
    <s v="ONGUN EMGIN GIDA DAG. PAZ. TUR.SAN. TIC. LTD. STI."/>
    <s v="EH.06.001"/>
    <s v="EnRoute Panorama - Hosting Hizmeti"/>
    <s v="Univera - JTI"/>
    <x v="11"/>
    <x v="1"/>
    <m/>
    <n v="755.56"/>
    <m/>
    <n v="1"/>
    <m/>
    <n v="755.558224"/>
    <m/>
    <n v="-1.776E-3"/>
    <m/>
    <n v="755.56"/>
    <m/>
    <n v="0"/>
    <n v="0"/>
    <s v="UNI240000000800"/>
    <m/>
    <m/>
    <x v="18"/>
    <x v="0"/>
    <x v="0"/>
    <x v="1"/>
    <x v="3"/>
    <x v="1"/>
    <s v="Univera Satış"/>
    <s v="Saha Satış"/>
    <s v="Yurt İçi"/>
    <s v="Türkiye"/>
  </r>
  <r>
    <s v="Q2"/>
    <x v="0"/>
    <x v="4"/>
    <m/>
    <s v="ONGUN EMGIN GIDA DAG. PAZ. TUR.SAN. TIC. LTD. STI."/>
    <s v="EH.06.001"/>
    <s v="EnRoute Panorama - Hosting Hizmeti"/>
    <s v="Univera - JTI"/>
    <x v="11"/>
    <x v="1"/>
    <m/>
    <n v="755.56"/>
    <m/>
    <n v="1"/>
    <m/>
    <n v="755.558224"/>
    <m/>
    <n v="-1.776E-3"/>
    <m/>
    <n v="755.56"/>
    <m/>
    <n v="0"/>
    <n v="0"/>
    <s v="UNI240000000801"/>
    <m/>
    <m/>
    <x v="18"/>
    <x v="0"/>
    <x v="0"/>
    <x v="1"/>
    <x v="3"/>
    <x v="1"/>
    <s v="Univera Satış"/>
    <s v="Saha Satış"/>
    <s v="Yurt İçi"/>
    <s v="Türkiye"/>
  </r>
  <r>
    <s v="Q2"/>
    <x v="0"/>
    <x v="4"/>
    <m/>
    <s v="ONGUN EMGIN GIDA DAG. PAZ. TUR.SAN. TIC. LTD. STI."/>
    <s v="EH.06.001"/>
    <s v="EnRoute Panorama - Hosting Hizmeti"/>
    <s v="Univera - JTI"/>
    <x v="11"/>
    <x v="1"/>
    <m/>
    <n v="755.56"/>
    <m/>
    <n v="1"/>
    <m/>
    <n v="755.558224"/>
    <m/>
    <n v="-1.776E-3"/>
    <m/>
    <n v="755.56"/>
    <m/>
    <n v="0"/>
    <n v="0"/>
    <s v="UNI240000000802"/>
    <m/>
    <m/>
    <x v="18"/>
    <x v="0"/>
    <x v="0"/>
    <x v="1"/>
    <x v="3"/>
    <x v="1"/>
    <s v="Univera Satış"/>
    <s v="Saha Satış"/>
    <s v="Yurt İçi"/>
    <s v="Türkiye"/>
  </r>
  <r>
    <s v="Q2"/>
    <x v="0"/>
    <x v="4"/>
    <m/>
    <s v="ONGUN EMGIN GIDA DAG. PAZ. TUR.SAN. TIC. LTD. STI."/>
    <s v="EH.06.001"/>
    <s v="EnRoute Panorama - Hosting Hizmeti"/>
    <s v="Univera - JTI"/>
    <x v="11"/>
    <x v="1"/>
    <m/>
    <n v="755.56"/>
    <m/>
    <n v="1"/>
    <m/>
    <n v="755.558224"/>
    <m/>
    <n v="-1.776E-3"/>
    <m/>
    <n v="755.56"/>
    <m/>
    <n v="0"/>
    <n v="0"/>
    <s v="UNI240000000803"/>
    <m/>
    <m/>
    <x v="18"/>
    <x v="0"/>
    <x v="0"/>
    <x v="1"/>
    <x v="3"/>
    <x v="1"/>
    <s v="Univera Satış"/>
    <s v="Saha Satış"/>
    <s v="Yurt İçi"/>
    <s v="Türkiye"/>
  </r>
  <r>
    <s v="Q2"/>
    <x v="0"/>
    <x v="4"/>
    <m/>
    <s v="ONGUN EMGIN GIDA DAG. PAZ. TUR.SAN. TIC. LTD. STI."/>
    <s v="EH.06.001"/>
    <s v="EnRoute Panorama - Hosting Hizmeti"/>
    <s v="Univera - JTI"/>
    <x v="11"/>
    <x v="1"/>
    <m/>
    <n v="755.56"/>
    <m/>
    <n v="1"/>
    <m/>
    <n v="755.558224"/>
    <m/>
    <n v="-1.776E-3"/>
    <m/>
    <n v="755.56"/>
    <m/>
    <n v="0"/>
    <n v="0"/>
    <s v="UNI240000000804"/>
    <m/>
    <m/>
    <x v="18"/>
    <x v="0"/>
    <x v="0"/>
    <x v="1"/>
    <x v="3"/>
    <x v="1"/>
    <s v="Univera Satış"/>
    <s v="Saha Satış"/>
    <s v="Yurt İçi"/>
    <s v="Türkiye"/>
  </r>
  <r>
    <s v="Q2"/>
    <x v="0"/>
    <x v="4"/>
    <m/>
    <s v="ONGUN EMGIN GIDA DAG. PAZ. TUR.SAN. TIC. LTD. STI."/>
    <s v="EH.06.001"/>
    <s v="EnRoute Panorama - Hosting Hizmeti"/>
    <s v="Univera - JTI"/>
    <x v="11"/>
    <x v="1"/>
    <m/>
    <n v="755.56"/>
    <m/>
    <n v="1"/>
    <m/>
    <n v="755.558224"/>
    <m/>
    <n v="-1.776E-3"/>
    <m/>
    <n v="755.56"/>
    <m/>
    <n v="0"/>
    <n v="0"/>
    <s v="UNI240000000805"/>
    <m/>
    <m/>
    <x v="18"/>
    <x v="0"/>
    <x v="0"/>
    <x v="1"/>
    <x v="3"/>
    <x v="1"/>
    <s v="Univera Satış"/>
    <s v="Saha Satış"/>
    <s v="Yurt İçi"/>
    <s v="Türkiye"/>
  </r>
  <r>
    <s v="Q2"/>
    <x v="0"/>
    <x v="4"/>
    <m/>
    <s v="ÖZCIHAN GIDA INSAAT TARIM NAKLIYE ENERJI TURIZM MAD. PAZ. VE SAN. LTD. STI."/>
    <s v="EH.06.001"/>
    <s v="EnRoute Panorama - Hosting Hizmeti"/>
    <s v="Univera - JTI"/>
    <x v="11"/>
    <x v="1"/>
    <m/>
    <n v="755.56"/>
    <m/>
    <n v="2"/>
    <m/>
    <n v="1511.116448"/>
    <m/>
    <n v="-3.552E-3"/>
    <m/>
    <n v="1511.12"/>
    <m/>
    <n v="0"/>
    <n v="0"/>
    <s v="UNI240000000785"/>
    <m/>
    <m/>
    <x v="18"/>
    <x v="0"/>
    <x v="0"/>
    <x v="1"/>
    <x v="3"/>
    <x v="1"/>
    <s v="Univera Satış"/>
    <s v="Saha Satış"/>
    <s v="Yurt İçi"/>
    <s v="Türkiye"/>
  </r>
  <r>
    <s v="Q2"/>
    <x v="0"/>
    <x v="4"/>
    <m/>
    <s v="ÖZÇELIK MESRUBAT VE GIDA MAD.TIC.PAZ.A.S."/>
    <s v="EH.06.001"/>
    <s v="EnRoute Panorama - Hosting Hizmeti"/>
    <s v="Univera - JTI"/>
    <x v="11"/>
    <x v="1"/>
    <m/>
    <n v="755.55799999999999"/>
    <m/>
    <n v="5"/>
    <m/>
    <n v="3777.7911199999999"/>
    <m/>
    <n v="1.1199999999999999E-3"/>
    <m/>
    <n v="3777.79"/>
    <m/>
    <n v="0"/>
    <n v="0"/>
    <s v="UNI240000000786"/>
    <m/>
    <m/>
    <x v="18"/>
    <x v="0"/>
    <x v="0"/>
    <x v="1"/>
    <x v="3"/>
    <x v="1"/>
    <s v="Univera Satış"/>
    <s v="Saha Satış"/>
    <s v="Yurt İçi"/>
    <s v="Türkiye"/>
  </r>
  <r>
    <s v="Q2"/>
    <x v="0"/>
    <x v="4"/>
    <m/>
    <s v="ÖZÇELIK MESRUBAT VE GIDA MAD.TIC.PAZ.A.S."/>
    <s v="EH.06.001"/>
    <s v="EnRoute Panorama - Hosting Hizmeti"/>
    <s v="Univera - JTI"/>
    <x v="11"/>
    <x v="1"/>
    <m/>
    <n v="755.56"/>
    <m/>
    <n v="1"/>
    <m/>
    <n v="755.558224"/>
    <m/>
    <n v="-1.776E-3"/>
    <m/>
    <n v="755.56"/>
    <m/>
    <n v="0"/>
    <n v="0"/>
    <s v="UNI240000000787"/>
    <m/>
    <m/>
    <x v="18"/>
    <x v="0"/>
    <x v="0"/>
    <x v="1"/>
    <x v="3"/>
    <x v="1"/>
    <s v="Univera Satış"/>
    <s v="Saha Satış"/>
    <s v="Yurt İçi"/>
    <s v="Türkiye"/>
  </r>
  <r>
    <s v="Q2"/>
    <x v="0"/>
    <x v="4"/>
    <m/>
    <s v="ÖZERLER TICARET ILHAN ÖZER"/>
    <s v="EH.06.001"/>
    <s v="EnRoute Panorama - Hosting Hizmeti"/>
    <s v="Univera - JTI"/>
    <x v="11"/>
    <x v="1"/>
    <m/>
    <n v="755.5575"/>
    <m/>
    <n v="4"/>
    <m/>
    <n v="3022.232896"/>
    <m/>
    <n v="2.8960000000000001E-3"/>
    <m/>
    <n v="3022.23"/>
    <m/>
    <n v="0"/>
    <n v="0"/>
    <s v="UNI240000000788"/>
    <m/>
    <m/>
    <x v="18"/>
    <x v="0"/>
    <x v="0"/>
    <x v="1"/>
    <x v="3"/>
    <x v="1"/>
    <s v="Univera Satış"/>
    <s v="Saha Satış"/>
    <s v="Yurt İçi"/>
    <s v="Türkiye"/>
  </r>
  <r>
    <s v="Q2"/>
    <x v="0"/>
    <x v="4"/>
    <m/>
    <s v="PIRAMIT GIDA LOJISTIK TICARET TIC. A.S."/>
    <s v="EH.06.001"/>
    <s v="EnRoute Panorama - Hosting Hizmeti"/>
    <s v="Univera - JTI"/>
    <x v="11"/>
    <x v="1"/>
    <m/>
    <n v="755.56"/>
    <m/>
    <n v="2"/>
    <m/>
    <n v="1511.116448"/>
    <m/>
    <n v="-3.552E-3"/>
    <m/>
    <n v="1511.12"/>
    <m/>
    <n v="0"/>
    <n v="0"/>
    <s v="UNI240000000789"/>
    <m/>
    <m/>
    <x v="18"/>
    <x v="0"/>
    <x v="0"/>
    <x v="1"/>
    <x v="3"/>
    <x v="1"/>
    <s v="Univera Satış"/>
    <s v="Saha Satış"/>
    <s v="Yurt İçi"/>
    <s v="Türkiye"/>
  </r>
  <r>
    <s v="Q2"/>
    <x v="0"/>
    <x v="4"/>
    <m/>
    <s v="REYMAR TÜTÜN MAM. DAG. VE PAZ. LTD. STI."/>
    <s v="EH.06.001"/>
    <s v="EnRoute Panorama - Hosting Hizmeti"/>
    <s v="Univera - JTI"/>
    <x v="11"/>
    <x v="1"/>
    <m/>
    <n v="755.56"/>
    <m/>
    <n v="1"/>
    <m/>
    <n v="755.558224"/>
    <m/>
    <n v="-1.776E-3"/>
    <m/>
    <n v="755.56"/>
    <m/>
    <n v="0"/>
    <n v="0"/>
    <s v="UNI240000000790"/>
    <m/>
    <m/>
    <x v="18"/>
    <x v="0"/>
    <x v="0"/>
    <x v="1"/>
    <x v="3"/>
    <x v="1"/>
    <s v="Univera Satış"/>
    <s v="Saha Satış"/>
    <s v="Yurt İçi"/>
    <s v="Türkiye"/>
  </r>
  <r>
    <s v="Q2"/>
    <x v="0"/>
    <x v="4"/>
    <m/>
    <s v="SAGIROGLU TÜTÜN ÜRÜN. INS.TAAH. SAN. VE TIC. LTD. STI."/>
    <s v="EH.06.001"/>
    <s v="EnRoute Panorama - Hosting Hizmeti"/>
    <s v="Univera - JTI"/>
    <x v="11"/>
    <x v="1"/>
    <m/>
    <n v="755.56"/>
    <m/>
    <n v="1"/>
    <m/>
    <n v="755.558224"/>
    <m/>
    <n v="-1.776E-3"/>
    <m/>
    <n v="755.56"/>
    <m/>
    <n v="0"/>
    <n v="0"/>
    <s v="UNI240000000791"/>
    <m/>
    <m/>
    <x v="18"/>
    <x v="0"/>
    <x v="0"/>
    <x v="1"/>
    <x v="3"/>
    <x v="1"/>
    <s v="Univera Satış"/>
    <s v="Saha Satış"/>
    <s v="Yurt İçi"/>
    <s v="Türkiye"/>
  </r>
  <r>
    <s v="Q2"/>
    <x v="0"/>
    <x v="4"/>
    <m/>
    <s v="SAMI EMGIN DAG. PAZ. TUR. TEKS. INS. SAN. TIC. LTD. STI."/>
    <s v="EH.06.001"/>
    <s v="EnRoute Panorama - Hosting Hizmeti"/>
    <s v="Univera - JTI"/>
    <x v="11"/>
    <x v="1"/>
    <m/>
    <n v="755.56"/>
    <m/>
    <n v="2"/>
    <m/>
    <n v="1511.116448"/>
    <m/>
    <n v="-3.552E-3"/>
    <m/>
    <n v="1511.12"/>
    <m/>
    <n v="0"/>
    <n v="0"/>
    <s v="UNI240000000765"/>
    <m/>
    <m/>
    <x v="18"/>
    <x v="0"/>
    <x v="0"/>
    <x v="1"/>
    <x v="3"/>
    <x v="1"/>
    <s v="Univera Satış"/>
    <s v="Saha Satış"/>
    <s v="Yurt İçi"/>
    <s v="Türkiye"/>
  </r>
  <r>
    <s v="Q2"/>
    <x v="0"/>
    <x v="4"/>
    <m/>
    <s v="SEKERCI GIDA TEMIZLIK ÜRÜN. PAZ. VE DAG. LTD. STI."/>
    <s v="EH.06.001"/>
    <s v="EnRoute Panorama - Hosting Hizmeti"/>
    <s v="Univera - JTI"/>
    <x v="11"/>
    <x v="1"/>
    <m/>
    <n v="755.55799999999999"/>
    <m/>
    <n v="10"/>
    <m/>
    <n v="7555.5822399999997"/>
    <m/>
    <n v="2.2399999999999998E-3"/>
    <m/>
    <n v="7555.58"/>
    <m/>
    <n v="0"/>
    <n v="0"/>
    <s v="UNI240000000795"/>
    <m/>
    <m/>
    <x v="18"/>
    <x v="0"/>
    <x v="0"/>
    <x v="1"/>
    <x v="3"/>
    <x v="1"/>
    <s v="Univera Satış"/>
    <s v="Saha Satış"/>
    <s v="Yurt İçi"/>
    <s v="Türkiye"/>
  </r>
  <r>
    <s v="Q2"/>
    <x v="0"/>
    <x v="4"/>
    <m/>
    <s v="SEYDIM DAG.PAZ.A.S."/>
    <s v="EH.06.001"/>
    <s v="EnRoute Panorama - Hosting Hizmeti"/>
    <s v="Univera - JTI"/>
    <x v="11"/>
    <x v="1"/>
    <m/>
    <n v="755.56"/>
    <m/>
    <n v="1"/>
    <m/>
    <n v="755.558224"/>
    <m/>
    <n v="-1.776E-3"/>
    <m/>
    <n v="755.56"/>
    <m/>
    <n v="0"/>
    <n v="0"/>
    <s v="UNI240000000792"/>
    <m/>
    <m/>
    <x v="18"/>
    <x v="0"/>
    <x v="0"/>
    <x v="1"/>
    <x v="3"/>
    <x v="1"/>
    <s v="Univera Satış"/>
    <s v="Saha Satış"/>
    <s v="Yurt İçi"/>
    <s v="Türkiye"/>
  </r>
  <r>
    <s v="Q2"/>
    <x v="0"/>
    <x v="4"/>
    <m/>
    <s v="SEYPA GIDA IHTIYAÇ MAD.ÜRETIM.DAG.VE TIC. A.S."/>
    <s v="EH.06.001"/>
    <s v="EnRoute Panorama - Hosting Hizmeti"/>
    <s v="Univera - JTI"/>
    <x v="11"/>
    <x v="1"/>
    <m/>
    <n v="755.56"/>
    <m/>
    <n v="2"/>
    <m/>
    <n v="1511.116448"/>
    <m/>
    <n v="-3.552E-3"/>
    <m/>
    <n v="1511.12"/>
    <m/>
    <n v="0"/>
    <n v="0"/>
    <s v="UNI240000000793"/>
    <m/>
    <m/>
    <x v="18"/>
    <x v="0"/>
    <x v="0"/>
    <x v="1"/>
    <x v="3"/>
    <x v="1"/>
    <s v="Univera Satış"/>
    <s v="Saha Satış"/>
    <s v="Yurt İçi"/>
    <s v="Türkiye"/>
  </r>
  <r>
    <s v="Q2"/>
    <x v="0"/>
    <x v="4"/>
    <m/>
    <s v="SSG DAYANIKLI TÜKETIM MAD. GIDA ÜRÜNLERI PAZ. SAN. TIC. LTD. STI."/>
    <s v="EH.06.001"/>
    <s v="EnRoute Panorama - Hosting Hizmeti"/>
    <s v="Univera - JTI"/>
    <x v="11"/>
    <x v="1"/>
    <m/>
    <n v="755.56"/>
    <m/>
    <n v="2"/>
    <m/>
    <n v="1511.116448"/>
    <m/>
    <n v="-3.552E-3"/>
    <m/>
    <n v="1511.12"/>
    <m/>
    <n v="0"/>
    <n v="0"/>
    <s v="UNI240000000794"/>
    <m/>
    <m/>
    <x v="18"/>
    <x v="0"/>
    <x v="0"/>
    <x v="1"/>
    <x v="3"/>
    <x v="1"/>
    <s v="Univera Satış"/>
    <s v="Saha Satış"/>
    <s v="Yurt İçi"/>
    <s v="Türkiye"/>
  </r>
  <r>
    <s v="Q2"/>
    <x v="0"/>
    <x v="4"/>
    <m/>
    <s v="YILDIRIMLAR GRUP IHTIYAÇ VE GIDA MAD. TURIZM A.S"/>
    <s v="EH.06.001"/>
    <s v="EnRoute Panorama - Hosting Hizmeti"/>
    <s v="Univera - JTI"/>
    <x v="11"/>
    <x v="1"/>
    <m/>
    <n v="755.56"/>
    <m/>
    <n v="2"/>
    <m/>
    <n v="1511.116448"/>
    <m/>
    <n v="-3.552E-3"/>
    <m/>
    <n v="1511.12"/>
    <m/>
    <n v="0"/>
    <n v="0"/>
    <s v="UNI240000000796"/>
    <m/>
    <m/>
    <x v="18"/>
    <x v="0"/>
    <x v="0"/>
    <x v="1"/>
    <x v="3"/>
    <x v="1"/>
    <s v="Univera Satış"/>
    <s v="Saha Satış"/>
    <s v="Yurt İçi"/>
    <s v="Türkiye"/>
  </r>
  <r>
    <s v="Q2"/>
    <x v="0"/>
    <x v="4"/>
    <m/>
    <s v="YUSUF BEKTAS GIDA VE IHTIYAÇ MAD. ILETISIM NAKLIYE TIC.VE SAN.LTD.STI."/>
    <s v="EH.06.001"/>
    <s v="EnRoute Panorama - Hosting Hizmeti"/>
    <s v="Univera - JTI"/>
    <x v="11"/>
    <x v="1"/>
    <m/>
    <n v="755.55857142857144"/>
    <m/>
    <n v="7"/>
    <m/>
    <n v="5288.9075679999996"/>
    <m/>
    <n v="-2.4320000000000001E-3"/>
    <m/>
    <n v="5288.91"/>
    <m/>
    <n v="0"/>
    <n v="0"/>
    <s v="UNI240000000797"/>
    <m/>
    <m/>
    <x v="18"/>
    <x v="0"/>
    <x v="0"/>
    <x v="1"/>
    <x v="3"/>
    <x v="1"/>
    <s v="Univera Satış"/>
    <s v="Saha Satış"/>
    <s v="Yurt İçi"/>
    <s v="Türkiye"/>
  </r>
  <r>
    <s v="Q2"/>
    <x v="0"/>
    <x v="4"/>
    <m/>
    <s v="ZÜMRÜT TEKEL ÜRÜNLERI GIDA PAZ.INS.TAAH.SAN.VE.TIC.LTD STI"/>
    <s v="EH.06.001"/>
    <s v="EnRoute Panorama - Hosting Hizmeti"/>
    <s v="Univera - JTI"/>
    <x v="11"/>
    <x v="1"/>
    <m/>
    <n v="755.56"/>
    <m/>
    <n v="1"/>
    <m/>
    <n v="755.558224"/>
    <m/>
    <n v="-1.776E-3"/>
    <m/>
    <n v="755.56"/>
    <m/>
    <n v="0"/>
    <n v="0"/>
    <s v="UNI240000000798"/>
    <m/>
    <m/>
    <x v="18"/>
    <x v="0"/>
    <x v="0"/>
    <x v="1"/>
    <x v="3"/>
    <x v="1"/>
    <s v="Univera Satış"/>
    <s v="Saha Satış"/>
    <s v="Yurt İçi"/>
    <s v="Türkiye"/>
  </r>
  <r>
    <s v="Q4"/>
    <x v="0"/>
    <x v="9"/>
    <m/>
    <s v="KARADENİZ KARDEŞLER GIDA SAN.VE TİC. A.Ş."/>
    <s v="EYS.04.012"/>
    <s v="EnRoute Panorama - E-Dönüsüm Modül Lisansi Standart"/>
    <s v="Univera - Kebir Süt"/>
    <x v="11"/>
    <x v="0"/>
    <m/>
    <n v="25000"/>
    <m/>
    <n v="1"/>
    <m/>
    <n v="25000"/>
    <m/>
    <n v="0"/>
    <m/>
    <n v="25000"/>
    <m/>
    <n v="0"/>
    <n v="0"/>
    <s v="UNI240000001860"/>
    <m/>
    <m/>
    <x v="63"/>
    <x v="0"/>
    <x v="1"/>
    <x v="0"/>
    <x v="1"/>
    <x v="0"/>
    <s v="Univera Satış"/>
    <s v="Saha Satış"/>
    <s v="Yurt İçi"/>
    <s v="Türkiye"/>
  </r>
  <r>
    <s v="Q4"/>
    <x v="0"/>
    <x v="9"/>
    <m/>
    <s v="YIGITOL GIDA TARIM VE NAK. SAN. TIC. LTD. STI."/>
    <s v="EYS.04.012"/>
    <s v="EnRoute Panorama - E-Dönüsüm Modül Lisansi Standart"/>
    <s v="Univera - Çaykur"/>
    <x v="12"/>
    <x v="0"/>
    <m/>
    <n v="17850"/>
    <m/>
    <n v="1"/>
    <m/>
    <n v="21000"/>
    <m/>
    <n v="3150"/>
    <m/>
    <n v="17850"/>
    <m/>
    <n v="0"/>
    <n v="0"/>
    <s v="UNI240000001766"/>
    <m/>
    <m/>
    <x v="1"/>
    <x v="0"/>
    <x v="1"/>
    <x v="0"/>
    <x v="1"/>
    <x v="0"/>
    <s v="Univera Satış"/>
    <s v="Saha Satış"/>
    <s v="Yurt İçi"/>
    <s v="Türkiye"/>
  </r>
  <r>
    <s v="Q4"/>
    <x v="0"/>
    <x v="9"/>
    <m/>
    <s v="TURK FINANSMAN ANONIM SIRKETI"/>
    <s v="EH.02.016"/>
    <s v="EnRoute Panorama - E-Defter Saklama Hizmeti"/>
    <s v="Univera - Kanal"/>
    <x v="6"/>
    <x v="2"/>
    <s v="E-Dönüşüm"/>
    <n v="200000"/>
    <m/>
    <n v="1"/>
    <m/>
    <n v="200000"/>
    <m/>
    <n v="0"/>
    <m/>
    <n v="200000"/>
    <m/>
    <n v="0"/>
    <n v="0"/>
    <s v="UNI240000001761"/>
    <m/>
    <m/>
    <x v="55"/>
    <x v="2"/>
    <x v="1"/>
    <x v="1"/>
    <x v="10"/>
    <x v="0"/>
    <s v="Kanal Satış"/>
    <s v="Saha Satış"/>
    <s v="Yurt İçi"/>
    <s v="Türkiye"/>
  </r>
  <r>
    <s v="Q4"/>
    <x v="0"/>
    <x v="9"/>
    <m/>
    <s v="ÇAYKUR ÇAY ISLETMELERI GENEL MÜDÜRLÜGÜ"/>
    <s v="EH.03.001"/>
    <s v="EnRoute Panorama - Çafri Merkezi Hizmeti  (MSD)"/>
    <s v="Univera - Çaykur"/>
    <x v="12"/>
    <x v="0"/>
    <m/>
    <n v="252798.07"/>
    <m/>
    <n v="1"/>
    <m/>
    <n v="252798.07"/>
    <m/>
    <n v="0"/>
    <m/>
    <n v="252798.07"/>
    <m/>
    <n v="0"/>
    <n v="0"/>
    <s v="UNI240000001873"/>
    <m/>
    <m/>
    <x v="1"/>
    <x v="0"/>
    <x v="0"/>
    <x v="1"/>
    <x v="8"/>
    <x v="0"/>
    <s v="Univera Satış"/>
    <s v="Saha Satış"/>
    <s v="Yurt İçi"/>
    <s v="Türkiye"/>
  </r>
  <r>
    <s v="Q4"/>
    <x v="0"/>
    <x v="9"/>
    <m/>
    <s v="ÇAYKUR ÇAY ISLETMELERI GENEL MÜDÜRLÜGÜ"/>
    <s v="EH.03.001"/>
    <s v="EnRoute Panorama - Çafri Merkezi Hizmeti  (MSD)"/>
    <s v="Univera - Çaykur"/>
    <x v="12"/>
    <x v="0"/>
    <m/>
    <n v="25099.49"/>
    <m/>
    <n v="1"/>
    <m/>
    <n v="25099.49"/>
    <m/>
    <n v="0"/>
    <m/>
    <n v="25099.49"/>
    <m/>
    <n v="0"/>
    <n v="0"/>
    <s v="UNI240000001873"/>
    <m/>
    <m/>
    <x v="1"/>
    <x v="0"/>
    <x v="0"/>
    <x v="1"/>
    <x v="8"/>
    <x v="0"/>
    <s v="Univera Satış"/>
    <s v="Saha Satış"/>
    <s v="Yurt İçi"/>
    <s v="Türkiye"/>
  </r>
  <r>
    <s v="Q4"/>
    <x v="0"/>
    <x v="9"/>
    <m/>
    <s v="EFES VITANTA MOLDOVA BREWERY S.A"/>
    <s v="EH.03.001"/>
    <s v="EnRoute Panorama - Çafri Merkezi Hizmeti  (MSD)"/>
    <s v="Univera - Efes Moldova"/>
    <x v="15"/>
    <x v="0"/>
    <m/>
    <n v="33105.879999999997"/>
    <m/>
    <n v="1"/>
    <m/>
    <n v="33105.882599999997"/>
    <m/>
    <n v="2.5999999999999999E-3"/>
    <m/>
    <n v="33105.879999999997"/>
    <m/>
    <n v="0"/>
    <n v="0"/>
    <s v="ENV240000000112"/>
    <m/>
    <m/>
    <x v="20"/>
    <x v="0"/>
    <x v="0"/>
    <x v="1"/>
    <x v="8"/>
    <x v="0"/>
    <s v="Univera Satış"/>
    <s v="Saha Satış"/>
    <s v="Yurt Dışı"/>
    <s v="Moldova"/>
  </r>
  <r>
    <s v="Q4"/>
    <x v="0"/>
    <x v="9"/>
    <m/>
    <s v="SIRMAGRUP IÇECEK SAN. VE TIC. A.S."/>
    <s v="EH.03.001"/>
    <s v="EnRoute Panorama - Çafri Merkezi Hizmeti  (MSD)"/>
    <s v="Univera - Danone Waters"/>
    <x v="11"/>
    <x v="0"/>
    <m/>
    <n v="353744.75"/>
    <m/>
    <n v="1"/>
    <m/>
    <n v="353744.75"/>
    <m/>
    <n v="0"/>
    <m/>
    <n v="353744.75"/>
    <m/>
    <n v="0"/>
    <n v="0"/>
    <s v="UNI240000001741"/>
    <m/>
    <m/>
    <x v="58"/>
    <x v="0"/>
    <x v="0"/>
    <x v="1"/>
    <x v="8"/>
    <x v="0"/>
    <s v="Univera Satış"/>
    <s v="Saha Satış"/>
    <s v="Yurt İçi"/>
    <s v="Türkiye"/>
  </r>
  <r>
    <s v="Q4"/>
    <x v="0"/>
    <x v="9"/>
    <m/>
    <s v="TURKTAB GLOBAL TOBACCO SIGARA VE TÜTÜNCÜLÜK PAZARLAMA A.S."/>
    <s v="EH.03.001"/>
    <s v="EnRoute Panorama - Çafri Merkezi Hizmeti  (MSD)"/>
    <s v="Univera - Turktab"/>
    <x v="11"/>
    <x v="0"/>
    <m/>
    <n v="11569.859999999999"/>
    <m/>
    <n v="-60"/>
    <m/>
    <n v="0"/>
    <m/>
    <n v="0"/>
    <m/>
    <n v="-694191.6"/>
    <m/>
    <n v="60"/>
    <n v="694191.6"/>
    <s v="GIB202400004646"/>
    <m/>
    <m/>
    <x v="94"/>
    <x v="0"/>
    <x v="0"/>
    <x v="1"/>
    <x v="8"/>
    <x v="0"/>
    <s v="Univera Satış"/>
    <s v="Saha Satış"/>
    <s v="Yurt İçi"/>
    <s v="Türkiye"/>
  </r>
  <r>
    <s v="Q4"/>
    <x v="0"/>
    <x v="9"/>
    <m/>
    <s v="TURKTAB GLOBAL TOBACCO SIGARA VE TÜTÜNCÜLÜK PAZARLAMA A.S."/>
    <s v="EH.03.001"/>
    <s v="EnRoute Panorama - Çafri Merkezi Hizmeti  (MSD)"/>
    <s v="Univera - Turktab"/>
    <x v="11"/>
    <x v="0"/>
    <m/>
    <n v="11569.859999999999"/>
    <m/>
    <n v="60"/>
    <m/>
    <n v="694191.6"/>
    <m/>
    <n v="0"/>
    <m/>
    <n v="694191.6"/>
    <m/>
    <n v="0"/>
    <n v="0"/>
    <s v="ENV240000000111"/>
    <m/>
    <m/>
    <x v="94"/>
    <x v="0"/>
    <x v="0"/>
    <x v="1"/>
    <x v="8"/>
    <x v="0"/>
    <s v="Univera Satış"/>
    <s v="Saha Satış"/>
    <s v="Yurt İçi"/>
    <s v="Türkiye"/>
  </r>
  <r>
    <s v="Q4"/>
    <x v="0"/>
    <x v="9"/>
    <m/>
    <s v="ERUSLU SAGLIK ÜRÜNLERI SAN. VE TIC. A.S."/>
    <s v="EYS.04.001"/>
    <s v="EnRoute Panorama -  Modül Lisanslari Kiralama Hizmeti Standart"/>
    <s v="Univera - Eruslu Sağlık"/>
    <x v="13"/>
    <x v="0"/>
    <m/>
    <n v="326668.52"/>
    <m/>
    <n v="1"/>
    <m/>
    <n v="326668.52"/>
    <m/>
    <n v="0"/>
    <m/>
    <n v="326668.52"/>
    <m/>
    <n v="0"/>
    <n v="0"/>
    <s v="UNI240000001894"/>
    <m/>
    <m/>
    <x v="70"/>
    <x v="0"/>
    <x v="0"/>
    <x v="0"/>
    <x v="0"/>
    <x v="0"/>
    <s v="Univera Satış"/>
    <s v="Saha Satış"/>
    <s v="Yurt İçi"/>
    <s v="Türkiye"/>
  </r>
  <r>
    <s v="Q4"/>
    <x v="0"/>
    <x v="9"/>
    <m/>
    <s v="EDM BİLİŞİM SİSTEMLERİ VE DANIŞMANLIK HizmetLERİ A.Ş."/>
    <s v="EY.04.014"/>
    <s v="EnRoute - E-Dönüşüm Lisans Komisyonu"/>
    <s v="Univera - Kanal"/>
    <x v="6"/>
    <x v="2"/>
    <s v="E-Dönüşüm"/>
    <n v="93307"/>
    <m/>
    <n v="1"/>
    <m/>
    <n v="93307"/>
    <m/>
    <n v="0"/>
    <m/>
    <n v="93307"/>
    <m/>
    <n v="0"/>
    <n v="0"/>
    <s v="UNI240000001866"/>
    <m/>
    <m/>
    <x v="46"/>
    <x v="0"/>
    <x v="1"/>
    <x v="3"/>
    <x v="10"/>
    <x v="0"/>
    <s v="Kanal Satış"/>
    <s v="EDM Bilişim"/>
    <s v="Yurt İçi"/>
    <s v="Türkiye"/>
  </r>
  <r>
    <s v="Q2"/>
    <x v="0"/>
    <x v="4"/>
    <m/>
    <s v="MATRIKS BİLGİSAYAR SİSTEMLERİ LTD.ŞTİ"/>
    <s v="WPH.02.001"/>
    <s v="WebPlus Yazilim Bakimi Hizmeti"/>
    <s v="Univera - Kanal"/>
    <x v="5"/>
    <x v="0"/>
    <s v="Webplus"/>
    <n v="12711"/>
    <m/>
    <n v="1"/>
    <m/>
    <n v="12711"/>
    <m/>
    <n v="0"/>
    <m/>
    <n v="12711"/>
    <m/>
    <n v="0"/>
    <n v="0"/>
    <s v="UNI240000000809"/>
    <m/>
    <m/>
    <x v="11"/>
    <x v="0"/>
    <x v="0"/>
    <x v="1"/>
    <x v="4"/>
    <x v="0"/>
    <s v="Kanal Satış"/>
    <s v="Matriks"/>
    <s v="Yurt İçi"/>
    <s v="Türkiye"/>
  </r>
  <r>
    <s v="Q2"/>
    <x v="0"/>
    <x v="4"/>
    <m/>
    <s v="MATRIKS BİLGİSAYAR SİSTEMLERİ LTD.ŞTİ"/>
    <s v="WPY.01.003"/>
    <s v="WEBPLUS EK KULLANICI LISANSI +1"/>
    <s v="Univera - Kanal"/>
    <x v="5"/>
    <x v="0"/>
    <s v="Webplus"/>
    <n v="1926.4"/>
    <m/>
    <n v="1"/>
    <m/>
    <n v="2408"/>
    <m/>
    <n v="481.6"/>
    <m/>
    <n v="1926.4"/>
    <m/>
    <n v="0"/>
    <n v="0"/>
    <s v="UNI240000000809"/>
    <m/>
    <m/>
    <x v="11"/>
    <x v="0"/>
    <x v="1"/>
    <x v="0"/>
    <x v="1"/>
    <x v="0"/>
    <s v="Kanal Satış"/>
    <s v="Matriks"/>
    <s v="Yurt İçi"/>
    <s v="Türkiye"/>
  </r>
  <r>
    <s v="Q2"/>
    <x v="0"/>
    <x v="4"/>
    <m/>
    <s v="MİYA OTOMASYON VE BARKOD BILISIM SISTEMLERI SAN TİC. VE L.T.D. STI."/>
    <s v="WPY.01.003"/>
    <s v="WEBPLUS EK KULLANICI LISANSI +1"/>
    <s v="Univera - Kanal"/>
    <x v="5"/>
    <x v="0"/>
    <s v="Webplus"/>
    <n v="2408"/>
    <m/>
    <n v="1"/>
    <m/>
    <n v="2408"/>
    <m/>
    <n v="0"/>
    <m/>
    <n v="2408"/>
    <m/>
    <n v="0"/>
    <n v="0"/>
    <s v="UNI240000000806"/>
    <m/>
    <m/>
    <x v="3"/>
    <x v="0"/>
    <x v="1"/>
    <x v="0"/>
    <x v="1"/>
    <x v="0"/>
    <s v="Kanal Satış"/>
    <s v="Miya"/>
    <s v="Yurt İçi"/>
    <s v="Türkiye"/>
  </r>
  <r>
    <s v="Q2"/>
    <x v="0"/>
    <x v="4"/>
    <m/>
    <s v="MATRIKS BİLGİSAYAR SİSTEMLERİ LTD.ŞTİ"/>
    <s v="WPY.01.007"/>
    <s v="WEBPLUS E-DÖNÜSÜM MODÜL LISANSI"/>
    <s v="Univera - Kanal"/>
    <x v="5"/>
    <x v="0"/>
    <s v="Webplus"/>
    <n v="6899.2"/>
    <m/>
    <n v="1"/>
    <m/>
    <n v="8624"/>
    <m/>
    <n v="1724.8"/>
    <m/>
    <n v="6899.2"/>
    <m/>
    <n v="0"/>
    <n v="0"/>
    <s v="UNI240000000809"/>
    <m/>
    <m/>
    <x v="11"/>
    <x v="0"/>
    <x v="1"/>
    <x v="0"/>
    <x v="1"/>
    <x v="0"/>
    <s v="Kanal Satış"/>
    <s v="Matriks"/>
    <s v="Yurt İçi"/>
    <s v="Türkiye"/>
  </r>
  <r>
    <s v="Q2"/>
    <x v="0"/>
    <x v="4"/>
    <m/>
    <s v="MATRIKS BİLGİSAYAR SİSTEMLERİ LTD.ŞTİ"/>
    <s v="WPY.01.005"/>
    <s v="WEBPLUS DISTRIBUTION SATIS-DAGITIM YAZILIMI (Standart)"/>
    <s v="Univera - Kanal"/>
    <x v="5"/>
    <x v="0"/>
    <s v="Webplus"/>
    <n v="23896"/>
    <m/>
    <n v="1"/>
    <m/>
    <n v="29870"/>
    <m/>
    <n v="5974"/>
    <m/>
    <n v="23896"/>
    <m/>
    <n v="0"/>
    <n v="0"/>
    <s v="UNI240000000809"/>
    <m/>
    <m/>
    <x v="11"/>
    <x v="0"/>
    <x v="1"/>
    <x v="0"/>
    <x v="1"/>
    <x v="0"/>
    <s v="Kanal Satış"/>
    <s v="Matriks"/>
    <s v="Yurt İçi"/>
    <s v="Türkiye"/>
  </r>
  <r>
    <s v="Q2"/>
    <x v="0"/>
    <x v="4"/>
    <m/>
    <s v="MATRIKS BİLGİSAYAR SİSTEMLERİ LTD.ŞTİ"/>
    <s v="WPY.02.001"/>
    <s v="WEBPLUS (Android) SATIS TEMSILCISI LISANSI"/>
    <s v="Univera - Kanal"/>
    <x v="5"/>
    <x v="0"/>
    <s v="Webplus"/>
    <n v="2250.4"/>
    <m/>
    <n v="6"/>
    <m/>
    <n v="16878"/>
    <m/>
    <n v="3375.6"/>
    <m/>
    <n v="13502.4"/>
    <m/>
    <n v="0"/>
    <n v="0"/>
    <s v="UNI240000000809"/>
    <m/>
    <m/>
    <x v="11"/>
    <x v="0"/>
    <x v="1"/>
    <x v="0"/>
    <x v="1"/>
    <x v="0"/>
    <s v="Kanal Satış"/>
    <s v="Matriks"/>
    <s v="Yurt İçi"/>
    <s v="Türkiye"/>
  </r>
  <r>
    <s v="Q2"/>
    <x v="0"/>
    <x v="4"/>
    <m/>
    <s v="MİYA OTOMASYON VE BARKOD BILISIM SISTEMLERI SAN TİC. VE L.T.D. STI."/>
    <s v="WPY.02.001"/>
    <s v="WEBPLUS (Android) SATIS TEMSILCISI LISANSI"/>
    <s v="Univera - Kanal"/>
    <x v="5"/>
    <x v="0"/>
    <s v="Webplus"/>
    <n v="2813"/>
    <m/>
    <n v="1"/>
    <m/>
    <n v="2813"/>
    <m/>
    <n v="0"/>
    <m/>
    <n v="2813"/>
    <m/>
    <n v="0"/>
    <n v="0"/>
    <s v="UNI240000000806"/>
    <m/>
    <m/>
    <x v="3"/>
    <x v="0"/>
    <x v="1"/>
    <x v="0"/>
    <x v="1"/>
    <x v="0"/>
    <s v="Kanal Satış"/>
    <s v="Miya"/>
    <s v="Yurt İçi"/>
    <s v="Türkiye"/>
  </r>
  <r>
    <s v="Q2"/>
    <x v="0"/>
    <x v="4"/>
    <m/>
    <s v="ALDEMIR BILISIM HIZ. VE DANISMANLIK - ARZU ALDEMIR"/>
    <s v="UH.01.002"/>
    <s v="Unidox Kontör"/>
    <s v="Univera - Kanal"/>
    <x v="5"/>
    <x v="2"/>
    <s v="Unidox"/>
    <n v="1.4339999999999999"/>
    <m/>
    <n v="10000"/>
    <m/>
    <n v="14340"/>
    <m/>
    <n v="0"/>
    <m/>
    <n v="14340"/>
    <m/>
    <n v="0"/>
    <n v="0"/>
    <s v="UNI240000000808"/>
    <m/>
    <m/>
    <x v="17"/>
    <x v="0"/>
    <x v="1"/>
    <x v="2"/>
    <x v="5"/>
    <x v="0"/>
    <s v="Kanal Satış"/>
    <s v="Aldemir"/>
    <s v="Yurt İçi"/>
    <s v="Türkiye"/>
  </r>
  <r>
    <s v="Q2"/>
    <x v="0"/>
    <x v="4"/>
    <m/>
    <s v="ZEYCAN DAGITIM VE PAZARLAMA FATMA ÇELIK"/>
    <s v="UH.01.002"/>
    <s v="UNIDOX KONTÖR HIZMETI"/>
    <s v="Univera - Danone Tikveşli"/>
    <x v="6"/>
    <x v="2"/>
    <s v="Unidox"/>
    <n v="2.8"/>
    <m/>
    <n v="5000"/>
    <m/>
    <n v="14000"/>
    <m/>
    <n v="0"/>
    <m/>
    <n v="14000"/>
    <m/>
    <n v="0"/>
    <n v="0"/>
    <s v="UNI240000000807"/>
    <m/>
    <m/>
    <x v="58"/>
    <x v="0"/>
    <x v="1"/>
    <x v="2"/>
    <x v="5"/>
    <x v="0"/>
    <s v="Kanal Satış"/>
    <s v="Saha Satış"/>
    <s v="Yurt İçi"/>
    <s v="Türkiye"/>
  </r>
  <r>
    <s v="Q2"/>
    <x v="0"/>
    <x v="4"/>
    <m/>
    <s v="ALDEMIR BILISIM HIZ. VE DANISMANLIK - ARZU ALDEMIR"/>
    <s v="UH.01.002"/>
    <s v="Unidox Kontör"/>
    <s v="Univera - Şen Piliç"/>
    <x v="6"/>
    <x v="2"/>
    <s v="Unidox"/>
    <n v="1.6878"/>
    <m/>
    <n v="10000"/>
    <m/>
    <n v="16878"/>
    <m/>
    <n v="0"/>
    <m/>
    <n v="16878"/>
    <m/>
    <n v="0"/>
    <n v="0"/>
    <s v="UNI240000000811"/>
    <m/>
    <m/>
    <x v="17"/>
    <x v="0"/>
    <x v="1"/>
    <x v="2"/>
    <x v="5"/>
    <x v="0"/>
    <s v="Kanal Satış"/>
    <s v="Aldemir"/>
    <s v="Yurt İçi"/>
    <s v="Türkiye"/>
  </r>
  <r>
    <s v="Q2"/>
    <x v="0"/>
    <x v="4"/>
    <m/>
    <s v="MİYA OTOMASYON VE BARKOD BILISIM SISTEMLERI SAN TİC. VE L.T.D. STI."/>
    <s v="UH.01.002"/>
    <s v="UNIDOX KONTÖR HIZMETI"/>
    <s v="Univera - Küresel Tedarik"/>
    <x v="6"/>
    <x v="2"/>
    <s v="Unidox"/>
    <n v="0.75"/>
    <m/>
    <n v="100000"/>
    <m/>
    <n v="75000"/>
    <m/>
    <n v="0"/>
    <m/>
    <n v="75000"/>
    <m/>
    <n v="0"/>
    <n v="0"/>
    <s v="UNI240000000815"/>
    <m/>
    <m/>
    <x v="3"/>
    <x v="0"/>
    <x v="1"/>
    <x v="2"/>
    <x v="5"/>
    <x v="0"/>
    <s v="Kanal Satış"/>
    <s v="Miya"/>
    <s v="Yurt İçi"/>
    <s v="Türkiye"/>
  </r>
  <r>
    <s v="Q4"/>
    <x v="0"/>
    <x v="10"/>
    <m/>
    <s v="PERRIGO KISISEL BAKIM ÜRÜNLERI SAN. VE TIC. LTD.STI"/>
    <s v="EH.02.018"/>
    <s v="EnRoute Panorama  WebConnector Bakim Hizmeti"/>
    <s v="Univera - Omega Pharma"/>
    <x v="14"/>
    <x v="0"/>
    <s v="Web Connector"/>
    <n v="36750"/>
    <m/>
    <n v="1"/>
    <m/>
    <n v="36750"/>
    <m/>
    <n v="0"/>
    <m/>
    <n v="36750"/>
    <m/>
    <n v="0"/>
    <n v="0"/>
    <s v="UNI240000001924"/>
    <m/>
    <m/>
    <x v="9"/>
    <x v="0"/>
    <x v="0"/>
    <x v="1"/>
    <x v="4"/>
    <x v="0"/>
    <s v="Univera Satış"/>
    <s v="Saha Satış"/>
    <s v="Yurt İçi"/>
    <s v="Türkiye"/>
  </r>
  <r>
    <s v="Q4"/>
    <x v="0"/>
    <x v="10"/>
    <m/>
    <s v="PERRIGO KISISEL BAKIM ÜRÜNLERI SAN. VE TIC. LTD.STI"/>
    <s v="EH.03.001"/>
    <s v="EnRoute Panorama - Çafri Merkezi Hizmeti  (MSD)"/>
    <s v="Univera - Omega Pharma"/>
    <x v="14"/>
    <x v="0"/>
    <m/>
    <n v="20181.88"/>
    <m/>
    <n v="11"/>
    <m/>
    <n v="222000.68"/>
    <m/>
    <n v="0"/>
    <m/>
    <n v="222000.68"/>
    <m/>
    <n v="0"/>
    <n v="0"/>
    <s v="UNI240000001924"/>
    <m/>
    <m/>
    <x v="9"/>
    <x v="0"/>
    <x v="0"/>
    <x v="1"/>
    <x v="8"/>
    <x v="0"/>
    <s v="Univera Satış"/>
    <s v="Saha Satış"/>
    <s v="Yurt İçi"/>
    <s v="Türkiye"/>
  </r>
  <r>
    <s v="Q2"/>
    <x v="0"/>
    <x v="4"/>
    <m/>
    <s v="PAK-SEL TASIMACILIK YAKIT GIDA TEMIZLIK INSAAT SANAYI VE TICARET LIMITED SIRKETI"/>
    <s v="UH.01.002"/>
    <s v="UNIDOX KONTÖR HIZMETI"/>
    <s v="Univera Doğuş Çay Projesi"/>
    <x v="6"/>
    <x v="2"/>
    <s v="Unidox"/>
    <n v="1.72"/>
    <m/>
    <n v="25000"/>
    <m/>
    <n v="43000"/>
    <m/>
    <n v="0"/>
    <m/>
    <n v="43000"/>
    <m/>
    <n v="0"/>
    <n v="0"/>
    <s v="UNI240000000817"/>
    <m/>
    <m/>
    <x v="13"/>
    <x v="0"/>
    <x v="1"/>
    <x v="2"/>
    <x v="5"/>
    <x v="1"/>
    <s v="Kanal Satış"/>
    <s v="Saha Satış"/>
    <s v="Yurt İçi"/>
    <s v="Türkiye"/>
  </r>
  <r>
    <s v="Q4"/>
    <x v="0"/>
    <x v="10"/>
    <m/>
    <s v="DOGANAY GIDA TARIM VE HAYVANCILIK SAN. VE TIC. A.S."/>
    <s v="EY.06.001"/>
    <s v="EnRoute Panorama - Yazilim Gelistirme Hizmeti"/>
    <s v="Univera - Doğanay"/>
    <x v="13"/>
    <x v="0"/>
    <m/>
    <n v="17500"/>
    <m/>
    <n v="1"/>
    <m/>
    <n v="17500"/>
    <m/>
    <n v="0"/>
    <m/>
    <n v="17500"/>
    <m/>
    <n v="0"/>
    <n v="0"/>
    <s v="UNI240000001925"/>
    <m/>
    <m/>
    <x v="76"/>
    <x v="0"/>
    <x v="1"/>
    <x v="1"/>
    <x v="9"/>
    <x v="0"/>
    <s v="Univera Satış"/>
    <s v="Saha Satış"/>
    <s v="Yurt İçi"/>
    <s v="Türkiye"/>
  </r>
  <r>
    <s v="Q4"/>
    <x v="0"/>
    <x v="10"/>
    <m/>
    <s v="PERRIGO KISISEL BAKIM ÜRÜNLERI SAN. VE TIC. LTD.STI"/>
    <s v="EH.02.001"/>
    <s v="EnRoute Panorama - Yazilim Bakimi, Yasatma ve Merkezi Destek Hizmeti"/>
    <s v="Univera - Omega Pharma"/>
    <x v="14"/>
    <x v="0"/>
    <m/>
    <n v="4104.3599999999997"/>
    <m/>
    <n v="1"/>
    <m/>
    <n v="4104.3599999999997"/>
    <m/>
    <n v="0"/>
    <m/>
    <n v="4104.3599999999997"/>
    <m/>
    <n v="0"/>
    <n v="0"/>
    <s v="UNI240000001924"/>
    <m/>
    <m/>
    <x v="9"/>
    <x v="0"/>
    <x v="0"/>
    <x v="1"/>
    <x v="4"/>
    <x v="0"/>
    <s v="Univera Satış"/>
    <s v="Saha Satış"/>
    <s v="Yurt İçi"/>
    <s v="Türkiye"/>
  </r>
  <r>
    <s v="Q2"/>
    <x v="0"/>
    <x v="4"/>
    <m/>
    <s v="ROYAL CANIN TURKEY EVCIL HAYVAN ÜRÜNLERI TIC. LTD. STI."/>
    <s v="EH.06.001"/>
    <s v="EnRoute Panorama - Hosting Hizmeti"/>
    <s v="Univera - Royal Canin"/>
    <x v="2"/>
    <x v="1"/>
    <m/>
    <n v="373392.4"/>
    <m/>
    <n v="1"/>
    <m/>
    <n v="373392.4"/>
    <m/>
    <n v="0"/>
    <m/>
    <n v="373392.4"/>
    <m/>
    <n v="0"/>
    <n v="0"/>
    <s v="UNI240000000819"/>
    <m/>
    <m/>
    <x v="40"/>
    <x v="0"/>
    <x v="0"/>
    <x v="1"/>
    <x v="3"/>
    <x v="0"/>
    <s v="Univera Satış"/>
    <s v="Saha Satış"/>
    <s v="Yurt İçi"/>
    <s v="Türkiye"/>
  </r>
  <r>
    <s v="Q4"/>
    <x v="0"/>
    <x v="10"/>
    <m/>
    <s v="Arma İlaç San. ve Tic. Ltd. Şti."/>
    <s v="EH.02.001"/>
    <s v="EnRoute Panorama - Yazilim Bakimi, Yasatma ve Merkezi Destek Hizmeti"/>
    <s v="Univera - Arma İlaç"/>
    <x v="14"/>
    <x v="0"/>
    <m/>
    <n v="282216"/>
    <m/>
    <n v="1"/>
    <m/>
    <n v="352770"/>
    <m/>
    <n v="70554"/>
    <m/>
    <n v="282216"/>
    <m/>
    <n v="0"/>
    <n v="0"/>
    <s v="UNI240000001932"/>
    <m/>
    <m/>
    <x v="96"/>
    <x v="3"/>
    <x v="1"/>
    <x v="1"/>
    <x v="4"/>
    <x v="0"/>
    <s v="Univera Satış"/>
    <s v="Saha Satış"/>
    <s v="Yurt İçi"/>
    <s v="Türkiye"/>
  </r>
  <r>
    <s v="Q4"/>
    <x v="0"/>
    <x v="10"/>
    <m/>
    <s v="Arma İlaç San. ve Tic. Ltd. Şti."/>
    <s v="EH.01.001"/>
    <s v="EnRoute Panorama - Proje Yönetim Hizmeti"/>
    <s v="Univera - Arma İlaç"/>
    <x v="14"/>
    <x v="0"/>
    <m/>
    <n v="10500"/>
    <m/>
    <n v="17"/>
    <m/>
    <n v="297500"/>
    <m/>
    <n v="119000"/>
    <m/>
    <n v="178500"/>
    <m/>
    <n v="0"/>
    <n v="0"/>
    <s v="UNI240000001932"/>
    <m/>
    <m/>
    <x v="96"/>
    <x v="3"/>
    <x v="1"/>
    <x v="1"/>
    <x v="7"/>
    <x v="0"/>
    <s v="Univera Satış"/>
    <s v="Saha Satış"/>
    <s v="Yurt İçi"/>
    <s v="Türkiye"/>
  </r>
  <r>
    <s v="Q4"/>
    <x v="0"/>
    <x v="10"/>
    <m/>
    <s v="Arma İlaç San. ve Tic. Ltd. Şti."/>
    <s v="EY.01.014"/>
    <s v="EnRoute Panorama - Platform Back Office Kullanici Lisansi (Enterprise)"/>
    <s v="Univera - Arma İlaç"/>
    <x v="14"/>
    <x v="0"/>
    <m/>
    <n v="11700"/>
    <m/>
    <n v="10"/>
    <m/>
    <n v="195000"/>
    <m/>
    <n v="78000"/>
    <m/>
    <n v="117000"/>
    <m/>
    <n v="0"/>
    <n v="0"/>
    <s v="UNI240000001932"/>
    <m/>
    <m/>
    <x v="96"/>
    <x v="3"/>
    <x v="1"/>
    <x v="0"/>
    <x v="1"/>
    <x v="0"/>
    <s v="Univera Satış"/>
    <s v="Saha Satış"/>
    <s v="Yurt İçi"/>
    <s v="Türkiye"/>
  </r>
  <r>
    <s v="Q4"/>
    <x v="0"/>
    <x v="10"/>
    <m/>
    <s v="ERBAK-ULUDAG PAZARLAMA SATIS VE DAGITIM A.S."/>
    <s v="EY.02.033"/>
    <s v="EnRoute Panorama - Mobil Kullanici Lisansi (Enterprise)"/>
    <s v="Univera - Uludağ İçecek"/>
    <x v="11"/>
    <x v="0"/>
    <m/>
    <n v="2697"/>
    <m/>
    <n v="26"/>
    <m/>
    <n v="70122"/>
    <m/>
    <n v="0"/>
    <m/>
    <n v="70122"/>
    <m/>
    <n v="0"/>
    <n v="0"/>
    <s v="UNI240000001936"/>
    <m/>
    <m/>
    <x v="21"/>
    <x v="1"/>
    <x v="1"/>
    <x v="0"/>
    <x v="1"/>
    <x v="0"/>
    <s v="Univera Satış"/>
    <s v="Saha Satış"/>
    <s v="Yurt İçi"/>
    <s v="Türkiye"/>
  </r>
  <r>
    <s v="Q2"/>
    <x v="0"/>
    <x v="4"/>
    <m/>
    <s v="TADIM GIDA MADDELERI SAN.VE TIC.AS."/>
    <s v="EH.06.001"/>
    <s v="EnRoute Panorama - Hosting Hizmeti"/>
    <s v="Univera - Tadım"/>
    <x v="7"/>
    <x v="1"/>
    <m/>
    <n v="7443.52"/>
    <m/>
    <n v="1"/>
    <m/>
    <n v="7443.52"/>
    <m/>
    <n v="0"/>
    <m/>
    <n v="7443.52"/>
    <m/>
    <n v="0"/>
    <n v="0"/>
    <s v="UNI240000000820"/>
    <m/>
    <m/>
    <x v="10"/>
    <x v="0"/>
    <x v="0"/>
    <x v="1"/>
    <x v="3"/>
    <x v="0"/>
    <s v="Univera Satış"/>
    <s v="Saha Satış"/>
    <s v="Yurt İçi"/>
    <s v="Türkiye"/>
  </r>
  <r>
    <s v="Q4"/>
    <x v="0"/>
    <x v="10"/>
    <m/>
    <s v="Arma İlaç San. ve Tic. Ltd. Şti."/>
    <s v="EH.03.001"/>
    <s v="EnRoute Panorama - Çafri Merkezi Hizmeti  (MSD)"/>
    <s v="Univera - Arma İlaç"/>
    <x v="14"/>
    <x v="0"/>
    <m/>
    <n v="28800"/>
    <m/>
    <n v="4"/>
    <m/>
    <n v="144000"/>
    <m/>
    <n v="28800"/>
    <m/>
    <n v="115200"/>
    <m/>
    <n v="0"/>
    <n v="0"/>
    <s v="UNI240000001932"/>
    <m/>
    <m/>
    <x v="96"/>
    <x v="3"/>
    <x v="0"/>
    <x v="1"/>
    <x v="8"/>
    <x v="0"/>
    <s v="Univera Satış"/>
    <s v="Saha Satış"/>
    <s v="Yurt İçi"/>
    <s v="Türkiye"/>
  </r>
  <r>
    <s v="Q2"/>
    <x v="0"/>
    <x v="4"/>
    <m/>
    <s v="EGE BES KARDESLER GIDA PAZARLAMA TIC.LTD.STI"/>
    <s v="UH.01.002"/>
    <s v="UNIDOX KONTÖR HIZMETI"/>
    <s v="Univera Doğuş Çay Projesi"/>
    <x v="6"/>
    <x v="2"/>
    <s v="Unidox"/>
    <n v="1.6"/>
    <m/>
    <n v="25000"/>
    <m/>
    <n v="40000"/>
    <m/>
    <n v="0"/>
    <m/>
    <n v="40000"/>
    <m/>
    <n v="0"/>
    <n v="0"/>
    <s v="UNI240000000831"/>
    <m/>
    <m/>
    <x v="13"/>
    <x v="0"/>
    <x v="1"/>
    <x v="2"/>
    <x v="5"/>
    <x v="1"/>
    <s v="Kanal Satış"/>
    <s v="Saha Satış"/>
    <s v="Yurt İçi"/>
    <s v="Türkiye"/>
  </r>
  <r>
    <s v="Q2"/>
    <x v="0"/>
    <x v="4"/>
    <m/>
    <s v="EGE SAHIL GIDA ITH.IHR.TIC.SAN.LTD.STI"/>
    <s v="UH.01.002"/>
    <s v="UNIDOX KONTÖR HIZMETI"/>
    <s v="Univera - Tadım"/>
    <x v="6"/>
    <x v="2"/>
    <s v="Unidox"/>
    <n v="0.94510000000000005"/>
    <m/>
    <n v="100000"/>
    <m/>
    <n v="94510"/>
    <m/>
    <n v="0"/>
    <m/>
    <n v="94510"/>
    <m/>
    <n v="0"/>
    <n v="0"/>
    <s v="UNI240000000827"/>
    <m/>
    <m/>
    <x v="10"/>
    <x v="0"/>
    <x v="1"/>
    <x v="2"/>
    <x v="5"/>
    <x v="0"/>
    <s v="Kanal Satış"/>
    <s v="Saha Satış"/>
    <s v="Yurt İçi"/>
    <s v="Türkiye"/>
  </r>
  <r>
    <s v="Q2"/>
    <x v="0"/>
    <x v="4"/>
    <m/>
    <s v="KÖKTEPE GIDA TEMIZLIK VE TEMIZLIK MALZ.PAZ.ITH.IHR.SAN.TIC.LTD.STI."/>
    <s v="UH.01.002"/>
    <s v="UNIDOX KONTÖR HIZMETI"/>
    <s v="Univera Doğuş Çay Projesi"/>
    <x v="6"/>
    <x v="2"/>
    <s v="Unidox"/>
    <n v="2"/>
    <m/>
    <n v="10000"/>
    <m/>
    <n v="20000"/>
    <m/>
    <n v="0"/>
    <m/>
    <n v="20000"/>
    <m/>
    <n v="0"/>
    <n v="0"/>
    <s v="UNI240000000825"/>
    <m/>
    <m/>
    <x v="13"/>
    <x v="0"/>
    <x v="1"/>
    <x v="2"/>
    <x v="5"/>
    <x v="1"/>
    <s v="Kanal Satış"/>
    <s v="Saha Satış"/>
    <s v="Yurt İçi"/>
    <s v="Türkiye"/>
  </r>
  <r>
    <s v="Q2"/>
    <x v="0"/>
    <x v="4"/>
    <m/>
    <s v="KUZEYNAM MESRUBAT SATIS DAGITIM GIDA SAN. TIC. LTD. STI"/>
    <s v="UH.01.002"/>
    <s v="UNIDOX KONTÖR HIZMETI"/>
    <s v="Univera - Mey İçki"/>
    <x v="6"/>
    <x v="2"/>
    <s v="Unidox"/>
    <n v="1.72"/>
    <m/>
    <n v="25000"/>
    <m/>
    <n v="43000"/>
    <m/>
    <n v="0"/>
    <m/>
    <n v="43000"/>
    <m/>
    <n v="0"/>
    <n v="0"/>
    <s v="UNI240000000828"/>
    <m/>
    <m/>
    <x v="7"/>
    <x v="0"/>
    <x v="1"/>
    <x v="2"/>
    <x v="5"/>
    <x v="1"/>
    <s v="Kanal Satış"/>
    <s v="Saha Satış"/>
    <s v="Yurt İçi"/>
    <s v="Türkiye"/>
  </r>
  <r>
    <s v="Q2"/>
    <x v="0"/>
    <x v="4"/>
    <m/>
    <s v="SAROGLU TURIZM TICARET VE SANAYI A.S."/>
    <s v="UH.01.002"/>
    <s v="UNIDOX KONTÖR HIZMETI"/>
    <s v="Univera - Efes Türkiye"/>
    <x v="6"/>
    <x v="2"/>
    <s v="Unidox"/>
    <n v="2.2000000000000002"/>
    <m/>
    <n v="10000"/>
    <m/>
    <n v="22000"/>
    <m/>
    <n v="0"/>
    <m/>
    <n v="22000"/>
    <m/>
    <n v="0"/>
    <n v="0"/>
    <s v="UNI240000000830"/>
    <m/>
    <m/>
    <x v="26"/>
    <x v="0"/>
    <x v="1"/>
    <x v="2"/>
    <x v="5"/>
    <x v="0"/>
    <s v="Univera Satış"/>
    <s v="Saha Satış"/>
    <s v="Yurt İçi"/>
    <s v="Türkiye"/>
  </r>
  <r>
    <s v="Q2"/>
    <x v="0"/>
    <x v="4"/>
    <m/>
    <s v="ROYAL CANIN TURKEY EVCIL HAYVAN ÜRÜNLERI TIC. LTD. STI."/>
    <s v="QH.02.001"/>
    <s v="Quest Panorama - Yazilim Bakimi, Yasatma ve Merkezi Destek Hizmeti"/>
    <s v="Univera - Royal Canin"/>
    <x v="2"/>
    <x v="3"/>
    <m/>
    <n v="167695.31"/>
    <m/>
    <n v="1"/>
    <m/>
    <n v="167695.31"/>
    <m/>
    <n v="0"/>
    <m/>
    <n v="167695.31"/>
    <m/>
    <n v="0"/>
    <n v="0"/>
    <s v="UNI240000000826"/>
    <m/>
    <m/>
    <x v="40"/>
    <x v="0"/>
    <x v="0"/>
    <x v="1"/>
    <x v="4"/>
    <x v="0"/>
    <s v="Univera Satış"/>
    <s v="Saha Satış"/>
    <s v="Yurt İçi"/>
    <s v="Türkiye"/>
  </r>
  <r>
    <s v="Q2"/>
    <x v="0"/>
    <x v="4"/>
    <m/>
    <s v="ROYAL CANIN TURKEY EVCIL HAYVAN ÜRÜNLERI TIC. LTD. STI."/>
    <s v="QH.03.001"/>
    <s v="Quest Panorama  - Çafri Merkezi Hizmeti"/>
    <s v="Univera - Royal Canin"/>
    <x v="2"/>
    <x v="3"/>
    <m/>
    <n v="1662.92"/>
    <m/>
    <n v="68"/>
    <m/>
    <n v="113078.56"/>
    <m/>
    <n v="0"/>
    <m/>
    <n v="113078.56"/>
    <m/>
    <n v="0"/>
    <n v="0"/>
    <s v="UNI240000000826"/>
    <m/>
    <m/>
    <x v="40"/>
    <x v="0"/>
    <x v="0"/>
    <x v="1"/>
    <x v="3"/>
    <x v="0"/>
    <s v="Univera Satış"/>
    <s v="Saha Satış"/>
    <s v="Yurt İçi"/>
    <s v="Türkiye"/>
  </r>
  <r>
    <s v="Q4"/>
    <x v="0"/>
    <x v="10"/>
    <m/>
    <s v="Arma İlaç San. ve Tic. Ltd. Şti."/>
    <s v="EH.03.006"/>
    <s v="EnRoute Panorama - Uzaktan Kurulum ve Efitim Hizmeti"/>
    <s v="Univera - Arma İlaç"/>
    <x v="14"/>
    <x v="0"/>
    <m/>
    <n v="6500"/>
    <m/>
    <n v="3"/>
    <m/>
    <n v="30000"/>
    <m/>
    <n v="10500"/>
    <m/>
    <n v="19500"/>
    <m/>
    <n v="0"/>
    <n v="0"/>
    <s v="UNI240000001932"/>
    <m/>
    <m/>
    <x v="96"/>
    <x v="3"/>
    <x v="1"/>
    <x v="1"/>
    <x v="6"/>
    <x v="0"/>
    <s v="Univera Satış"/>
    <s v="Saha Satış"/>
    <s v="Yurt İçi"/>
    <s v="Türkiye"/>
  </r>
  <r>
    <s v="Q4"/>
    <x v="0"/>
    <x v="10"/>
    <m/>
    <s v="Arma İlaç San. ve Tic. Ltd. Şti."/>
    <s v="EH.01.001"/>
    <s v="EnRoute Panorama - Proje Yönetim Hizmeti"/>
    <s v="Univera - Arma İlaç"/>
    <x v="14"/>
    <x v="0"/>
    <m/>
    <n v="11375"/>
    <m/>
    <n v="5"/>
    <m/>
    <n v="87500"/>
    <m/>
    <n v="30625"/>
    <m/>
    <n v="56875"/>
    <m/>
    <n v="0"/>
    <n v="0"/>
    <s v="UNI240000001932"/>
    <m/>
    <m/>
    <x v="96"/>
    <x v="3"/>
    <x v="1"/>
    <x v="1"/>
    <x v="7"/>
    <x v="0"/>
    <s v="Univera Satış"/>
    <s v="Saha Satış"/>
    <s v="Yurt İçi"/>
    <s v="Türkiye"/>
  </r>
  <r>
    <s v="Q2"/>
    <x v="0"/>
    <x v="4"/>
    <m/>
    <s v="MİYA OTOMASYON VE BARKOD BILISIM SISTEMLERI SAN TİC. VE L.T.D. STI."/>
    <s v="EH.06.001"/>
    <s v="EnRoute Panorama - Hosting Hizmeti"/>
    <s v="Univera - Kanal"/>
    <x v="5"/>
    <x v="1"/>
    <m/>
    <n v="5890.61"/>
    <m/>
    <n v="1"/>
    <m/>
    <n v="5890.61"/>
    <m/>
    <n v="0"/>
    <m/>
    <n v="5890.61"/>
    <m/>
    <n v="0"/>
    <n v="0"/>
    <s v="UNI240000000824"/>
    <m/>
    <m/>
    <x v="3"/>
    <x v="0"/>
    <x v="0"/>
    <x v="1"/>
    <x v="3"/>
    <x v="0"/>
    <s v="Kanal Satış"/>
    <s v="Miya"/>
    <s v="Yurt İçi"/>
    <s v="Türkiye"/>
  </r>
  <r>
    <s v="Q2"/>
    <x v="0"/>
    <x v="4"/>
    <m/>
    <s v="MİYA OTOMASYON VE BARKOD BILISIM SISTEMLERI SAN TİC. VE L.T.D. STI."/>
    <s v="EH.06.001"/>
    <s v="EnRoute Panorama - Hosting Hizmeti"/>
    <s v="Univera - Kanal"/>
    <x v="5"/>
    <x v="1"/>
    <m/>
    <n v="1850.49"/>
    <m/>
    <n v="1"/>
    <m/>
    <n v="1850.49"/>
    <m/>
    <n v="0"/>
    <m/>
    <n v="1850.49"/>
    <m/>
    <n v="0"/>
    <n v="0"/>
    <s v="UNI240000000824"/>
    <m/>
    <m/>
    <x v="3"/>
    <x v="0"/>
    <x v="0"/>
    <x v="1"/>
    <x v="3"/>
    <x v="0"/>
    <s v="Kanal Satış"/>
    <s v="Miya"/>
    <s v="Yurt İçi"/>
    <s v="Türkiye"/>
  </r>
  <r>
    <s v="Q2"/>
    <x v="0"/>
    <x v="4"/>
    <m/>
    <s v="MİYA OTOMASYON VE BARKOD BILISIM SISTEMLERI SAN TİC. VE L.T.D. STI."/>
    <s v="EH.06.001"/>
    <s v="EnRoute Panorama - Hosting Hizmeti"/>
    <s v="Univera - Kanal"/>
    <x v="5"/>
    <x v="1"/>
    <m/>
    <n v="1850"/>
    <m/>
    <n v="1"/>
    <m/>
    <n v="1850"/>
    <m/>
    <n v="0"/>
    <m/>
    <n v="1850"/>
    <m/>
    <n v="0"/>
    <n v="0"/>
    <s v="UNI240000000824"/>
    <m/>
    <m/>
    <x v="3"/>
    <x v="0"/>
    <x v="0"/>
    <x v="1"/>
    <x v="3"/>
    <x v="0"/>
    <s v="Kanal Satış"/>
    <s v="Miya"/>
    <s v="Yurt İçi"/>
    <s v="Türkiye"/>
  </r>
  <r>
    <s v="Q2"/>
    <x v="0"/>
    <x v="4"/>
    <m/>
    <s v="MİYA OTOMASYON VE BARKOD BILISIM SISTEMLERI SAN TİC. VE L.T.D. STI."/>
    <s v="EH.06.001"/>
    <s v="EnRoute Panorama - Hosting Hizmeti"/>
    <s v="Univera - Kanal"/>
    <x v="5"/>
    <x v="1"/>
    <m/>
    <n v="1849"/>
    <m/>
    <n v="1"/>
    <m/>
    <n v="1849"/>
    <m/>
    <n v="0"/>
    <m/>
    <n v="1849"/>
    <m/>
    <n v="0"/>
    <n v="0"/>
    <s v="UNI240000000824"/>
    <m/>
    <m/>
    <x v="3"/>
    <x v="0"/>
    <x v="0"/>
    <x v="1"/>
    <x v="3"/>
    <x v="0"/>
    <s v="Kanal Satış"/>
    <s v="Miya"/>
    <s v="Yurt İçi"/>
    <s v="Türkiye"/>
  </r>
  <r>
    <s v="Q4"/>
    <x v="0"/>
    <x v="10"/>
    <m/>
    <s v="GÜRBOGA GIDA-SERHAT GÜRBOGA"/>
    <s v="EYS.04.012"/>
    <s v="EnRoute Panorama - E-Dönüsüm Modül Lisansi Standart"/>
    <s v="Univera - Çaykur"/>
    <x v="12"/>
    <x v="0"/>
    <m/>
    <n v="25000"/>
    <m/>
    <n v="1"/>
    <m/>
    <n v="25000"/>
    <m/>
    <n v="0"/>
    <m/>
    <n v="25000"/>
    <m/>
    <n v="0"/>
    <n v="0"/>
    <s v="UNI240000001933"/>
    <m/>
    <m/>
    <x v="1"/>
    <x v="0"/>
    <x v="1"/>
    <x v="0"/>
    <x v="1"/>
    <x v="0"/>
    <s v="Univera Satış"/>
    <s v="Saha Satış"/>
    <s v="Yurt İçi"/>
    <s v="Türkiye"/>
  </r>
  <r>
    <s v="Q2"/>
    <x v="0"/>
    <x v="4"/>
    <m/>
    <s v="MATRIKS BİLGİSAYAR SİSTEMLERİ LTD.ŞTİ"/>
    <s v="WPY.02.001"/>
    <s v="WEBPLUS (Android) SATIS TEMSILCISI LISANSI"/>
    <s v="Univera - Kanal"/>
    <x v="5"/>
    <x v="0"/>
    <s v="Webplus"/>
    <n v="1430"/>
    <m/>
    <n v="1"/>
    <m/>
    <n v="1430"/>
    <m/>
    <n v="0"/>
    <m/>
    <n v="1430"/>
    <m/>
    <n v="0"/>
    <n v="0"/>
    <s v="UNI240000000835"/>
    <m/>
    <m/>
    <x v="11"/>
    <x v="0"/>
    <x v="1"/>
    <x v="0"/>
    <x v="1"/>
    <x v="0"/>
    <s v="Kanal Satış"/>
    <s v="Matriks"/>
    <s v="Yurt İçi"/>
    <s v="Türkiye"/>
  </r>
  <r>
    <s v="Q2"/>
    <x v="0"/>
    <x v="4"/>
    <m/>
    <s v="MİYA OTOMASYON VE BARKOD BILISIM SISTEMLERI SAN TİC. VE L.T.D. STI."/>
    <s v="UH.01.002"/>
    <s v="UNIDOX KONTÖR HIZMETI"/>
    <s v="Univera - Kanal"/>
    <x v="5"/>
    <x v="2"/>
    <s v="Unidox"/>
    <n v="1.4339999999999999"/>
    <m/>
    <n v="10000"/>
    <m/>
    <n v="14340"/>
    <m/>
    <n v="0"/>
    <m/>
    <n v="14340"/>
    <m/>
    <n v="0"/>
    <n v="0"/>
    <s v="UNI240000000839"/>
    <m/>
    <m/>
    <x v="3"/>
    <x v="0"/>
    <x v="1"/>
    <x v="2"/>
    <x v="5"/>
    <x v="0"/>
    <s v="Kanal Satış"/>
    <s v="Miya"/>
    <s v="Yurt İçi"/>
    <s v="Türkiye"/>
  </r>
  <r>
    <s v="Q2"/>
    <x v="0"/>
    <x v="4"/>
    <m/>
    <s v="BOLKAR ALKOLLÜ VE ALKOLSÜZ IÇECEKLER TÜTN. ÜR. GIDA VE TEM. MAD.PAZ.NAK.TIC.LTD.STI."/>
    <s v="UH.01.002"/>
    <s v="UNIDOX KONTÖR HIZMETI"/>
    <s v="Univera - Efes Türkiye"/>
    <x v="6"/>
    <x v="2"/>
    <s v="Unidox"/>
    <n v="2.8860000000000001"/>
    <m/>
    <n v="5000"/>
    <m/>
    <n v="14430"/>
    <m/>
    <n v="0"/>
    <m/>
    <n v="14430"/>
    <m/>
    <n v="0"/>
    <n v="0"/>
    <s v="UNI240000000840"/>
    <m/>
    <m/>
    <x v="26"/>
    <x v="0"/>
    <x v="1"/>
    <x v="2"/>
    <x v="5"/>
    <x v="0"/>
    <s v="Univera Satış"/>
    <s v="Saha Satış"/>
    <s v="Yurt İçi"/>
    <s v="Türkiye"/>
  </r>
  <r>
    <s v="Q2"/>
    <x v="0"/>
    <x v="4"/>
    <m/>
    <s v="EFES VITANTA MOLDOVA BREWERY S.A"/>
    <s v="QH.02.001"/>
    <s v="Quest Panorama - Yazilim Bakimi, Yasatma ve Merkezi Destek Hizmeti"/>
    <s v="Univera - Efes Moldova"/>
    <x v="2"/>
    <x v="3"/>
    <m/>
    <n v="12148.72"/>
    <m/>
    <n v="1"/>
    <m/>
    <n v="12148.72428"/>
    <m/>
    <n v="4.28E-3"/>
    <m/>
    <n v="12148.72"/>
    <m/>
    <n v="0"/>
    <n v="0"/>
    <s v="ENV240000000077"/>
    <m/>
    <m/>
    <x v="20"/>
    <x v="0"/>
    <x v="0"/>
    <x v="1"/>
    <x v="4"/>
    <x v="0"/>
    <s v="Univera Satış"/>
    <s v="Saha Satış"/>
    <s v="Yurt Dışı"/>
    <s v="Moldova"/>
  </r>
  <r>
    <s v="Q4"/>
    <x v="0"/>
    <x v="10"/>
    <m/>
    <s v="ERBAK-ULUDAG PAZARLAMA SATIS VE DAGITIM A.S."/>
    <s v="EH.02.001"/>
    <s v="EnRoute Panorama - Yazilim Bakimi, Yasatma ve Merkezi Destek Hizmeti"/>
    <s v="Univera - Uludağ İçecek"/>
    <x v="11"/>
    <x v="0"/>
    <m/>
    <n v="7713.42"/>
    <m/>
    <n v="1"/>
    <m/>
    <n v="7713.42"/>
    <m/>
    <n v="0"/>
    <m/>
    <n v="7713.42"/>
    <m/>
    <n v="0"/>
    <n v="0"/>
    <s v="UNI240000001936"/>
    <m/>
    <m/>
    <x v="21"/>
    <x v="1"/>
    <x v="0"/>
    <x v="1"/>
    <x v="4"/>
    <x v="0"/>
    <s v="Univera Satış"/>
    <s v="Saha Satış"/>
    <s v="Yurt İçi"/>
    <s v="Türkiye"/>
  </r>
  <r>
    <s v="Q4"/>
    <x v="0"/>
    <x v="10"/>
    <m/>
    <s v="MARS GIDA ÜRÜNLERI TIC. LTD.STI."/>
    <s v="EH.03.003"/>
    <s v="EnRoute Panorama - Uzman Destek Hizmeti"/>
    <s v="Univera - Mars Gıda"/>
    <x v="14"/>
    <x v="0"/>
    <m/>
    <n v="118750"/>
    <m/>
    <n v="1"/>
    <m/>
    <n v="118750"/>
    <m/>
    <n v="0"/>
    <m/>
    <n v="118750"/>
    <m/>
    <n v="0"/>
    <n v="0"/>
    <s v="UNI240000001946"/>
    <m/>
    <m/>
    <x v="16"/>
    <x v="0"/>
    <x v="0"/>
    <x v="1"/>
    <x v="3"/>
    <x v="0"/>
    <s v="Univera Satış"/>
    <s v="Saha Satış"/>
    <s v="Yurt İçi"/>
    <s v="Türkiye"/>
  </r>
  <r>
    <s v="Q4"/>
    <x v="0"/>
    <x v="10"/>
    <m/>
    <s v="KARAMEHMETLER GIDA VE IHTIYAÇ MADDELERI SANAYI VE TICARET LIMITED SIRKETI"/>
    <s v="EH.03.006"/>
    <s v="EnRoute Panorama - Uzaktan Kurulum ve Efitim Hizmeti"/>
    <s v="Univera - Çaykur"/>
    <x v="12"/>
    <x v="0"/>
    <m/>
    <n v="10000"/>
    <m/>
    <n v="1"/>
    <m/>
    <n v="10000"/>
    <m/>
    <n v="0"/>
    <m/>
    <n v="10000"/>
    <m/>
    <n v="0"/>
    <n v="0"/>
    <s v="UNI240000001950"/>
    <m/>
    <m/>
    <x v="1"/>
    <x v="0"/>
    <x v="1"/>
    <x v="1"/>
    <x v="6"/>
    <x v="0"/>
    <s v="Univera Satış"/>
    <s v="Saha Satış"/>
    <s v="Yurt İçi"/>
    <s v="Türkiye"/>
  </r>
  <r>
    <s v="Q4"/>
    <x v="0"/>
    <x v="10"/>
    <m/>
    <s v="KÜRESEL TEDARIK VE TICARET ANONIM SIRKETI"/>
    <s v="EH.03.006"/>
    <s v="EnRoute Panorama - Uzaktan Kurulum ve Efitim Hizmeti"/>
    <s v="Univera - Küresel Tedarik"/>
    <x v="12"/>
    <x v="0"/>
    <m/>
    <n v="5481"/>
    <m/>
    <n v="4"/>
    <m/>
    <n v="21924"/>
    <m/>
    <n v="0"/>
    <m/>
    <n v="21924"/>
    <m/>
    <n v="0"/>
    <n v="0"/>
    <s v="UNI240000001947"/>
    <m/>
    <m/>
    <x v="27"/>
    <x v="0"/>
    <x v="1"/>
    <x v="1"/>
    <x v="6"/>
    <x v="0"/>
    <s v="Univera Satış"/>
    <s v="Saha Satış"/>
    <s v="Yurt İçi"/>
    <s v="Türkiye"/>
  </r>
  <r>
    <s v="Q4"/>
    <x v="0"/>
    <x v="10"/>
    <m/>
    <s v="NUMIL GIDA ÜRÜNLERI SAN. VE TIC. A.S."/>
    <s v="EH.01.006"/>
    <s v="EnRoute Panorama - Süreç Danismanlifi Hizmeti"/>
    <s v="Univera - Danone Waters"/>
    <x v="11"/>
    <x v="0"/>
    <m/>
    <n v="10250.58"/>
    <m/>
    <n v="18"/>
    <m/>
    <n v="184510.44"/>
    <m/>
    <n v="0"/>
    <m/>
    <n v="184510.44"/>
    <m/>
    <n v="0"/>
    <n v="0"/>
    <s v="UNI240000001949"/>
    <m/>
    <m/>
    <x v="58"/>
    <x v="0"/>
    <x v="1"/>
    <x v="1"/>
    <x v="7"/>
    <x v="0"/>
    <s v="Univera Satış"/>
    <s v="Saha Satış"/>
    <s v="Yurt İçi"/>
    <s v="Türkiye"/>
  </r>
  <r>
    <s v="Q4"/>
    <x v="0"/>
    <x v="10"/>
    <m/>
    <s v="NUMIL GIDA ÜRÜNLERI SAN. VE TIC. A.S."/>
    <s v="EH.01.001"/>
    <s v="EnRoute Panorama - Proje Yönetim Hizmeti"/>
    <s v="Univera - Danone Waters"/>
    <x v="11"/>
    <x v="0"/>
    <m/>
    <n v="9591.18"/>
    <m/>
    <n v="6"/>
    <m/>
    <n v="57547.08"/>
    <m/>
    <n v="0"/>
    <m/>
    <n v="57547.08"/>
    <m/>
    <n v="0"/>
    <n v="0"/>
    <s v="UNI240000001949"/>
    <m/>
    <m/>
    <x v="58"/>
    <x v="0"/>
    <x v="1"/>
    <x v="1"/>
    <x v="7"/>
    <x v="0"/>
    <s v="Univera Satış"/>
    <s v="Saha Satış"/>
    <s v="Yurt İçi"/>
    <s v="Türkiye"/>
  </r>
  <r>
    <s v="Q2"/>
    <x v="0"/>
    <x v="4"/>
    <m/>
    <s v="RECKITT BENCKISER EV ve HIJYEN ÜRÜNLERI A.S."/>
    <s v="EH.06.001"/>
    <s v="EnRoute Panorama - Hosting Hizmeti"/>
    <s v="Univera - Reckitt Benckiser"/>
    <x v="2"/>
    <x v="1"/>
    <m/>
    <n v="30714.15"/>
    <m/>
    <n v="1"/>
    <m/>
    <n v="30714.15"/>
    <m/>
    <n v="0"/>
    <m/>
    <n v="30714.15"/>
    <m/>
    <n v="0"/>
    <n v="0"/>
    <s v="UNI240000000837"/>
    <m/>
    <m/>
    <x v="28"/>
    <x v="0"/>
    <x v="0"/>
    <x v="1"/>
    <x v="3"/>
    <x v="0"/>
    <s v="Univera Satış"/>
    <s v="Saha Satış"/>
    <s v="Yurt İçi"/>
    <s v="Türkiye"/>
  </r>
  <r>
    <s v="Q2"/>
    <x v="0"/>
    <x v="4"/>
    <m/>
    <s v="RECKITT BENCKISER TEMIZLIK MALZEMESI SAN. VE TIC. A.S."/>
    <s v="EH.06.001"/>
    <s v="EnRoute Panorama - Hosting Hizmeti"/>
    <s v="Univera - Reckitt Benckiser"/>
    <x v="2"/>
    <x v="1"/>
    <m/>
    <n v="18534.330000000002"/>
    <m/>
    <n v="1"/>
    <m/>
    <n v="18534.330000000002"/>
    <m/>
    <n v="0"/>
    <m/>
    <n v="18534.330000000002"/>
    <m/>
    <n v="0"/>
    <n v="0"/>
    <s v="UNI240000000836"/>
    <m/>
    <m/>
    <x v="28"/>
    <x v="0"/>
    <x v="0"/>
    <x v="1"/>
    <x v="3"/>
    <x v="0"/>
    <s v="Univera Satış"/>
    <s v="Saha Satış"/>
    <s v="Yurt İçi"/>
    <s v="Türkiye"/>
  </r>
  <r>
    <s v="Q4"/>
    <x v="0"/>
    <x v="10"/>
    <m/>
    <s v="PAMUK GIDA TURIZM A.S."/>
    <s v="EYS.04.012"/>
    <s v="EnRoute Panorama - E-Dönüsüm Modül Lisansi Standart"/>
    <s v="Univera - Çaykur"/>
    <x v="12"/>
    <x v="0"/>
    <m/>
    <n v="17850"/>
    <m/>
    <n v="1"/>
    <m/>
    <n v="21000"/>
    <m/>
    <n v="3150"/>
    <m/>
    <n v="17850"/>
    <m/>
    <n v="0"/>
    <n v="0"/>
    <s v="UNI240000001945"/>
    <m/>
    <m/>
    <x v="1"/>
    <x v="0"/>
    <x v="1"/>
    <x v="0"/>
    <x v="1"/>
    <x v="0"/>
    <s v="Univera Satış"/>
    <s v="Saha Satış"/>
    <s v="Yurt İçi"/>
    <s v="Türkiye"/>
  </r>
  <r>
    <s v="Q2"/>
    <x v="0"/>
    <x v="5"/>
    <m/>
    <s v="NESTLE TÜRKIYE GIDA SANAYI A.S."/>
    <s v="EH.03.003"/>
    <s v="EnRoute Panorama - Uzman Destek Hizmeti"/>
    <s v="Univera - Nestle Retail"/>
    <x v="2"/>
    <x v="0"/>
    <m/>
    <n v="27000"/>
    <m/>
    <n v="1"/>
    <m/>
    <n v="27000"/>
    <m/>
    <n v="0"/>
    <m/>
    <n v="27000"/>
    <m/>
    <n v="0"/>
    <n v="0"/>
    <s v="UNI240000000853"/>
    <m/>
    <m/>
    <x v="12"/>
    <x v="0"/>
    <x v="0"/>
    <x v="1"/>
    <x v="3"/>
    <x v="1"/>
    <s v="Univera Satış"/>
    <s v="Saha Satış"/>
    <s v="Yurt İçi"/>
    <s v="Türkiye"/>
  </r>
  <r>
    <s v="Q2"/>
    <x v="0"/>
    <x v="5"/>
    <m/>
    <s v="ERGÜLAY GIDA SAN.TIC.LTD.STI."/>
    <s v="UH.01.002"/>
    <s v="UNIDOX KONTÖR HIZMETI"/>
    <s v="Univera - Dardanel"/>
    <x v="6"/>
    <x v="2"/>
    <s v="Unidox"/>
    <n v="1.7"/>
    <m/>
    <n v="10000"/>
    <m/>
    <n v="17000"/>
    <m/>
    <n v="0"/>
    <m/>
    <n v="17000"/>
    <m/>
    <n v="0"/>
    <n v="0"/>
    <s v="UNI240000000842"/>
    <m/>
    <m/>
    <x v="4"/>
    <x v="0"/>
    <x v="1"/>
    <x v="2"/>
    <x v="5"/>
    <x v="0"/>
    <s v="Kanal Satış"/>
    <s v="Saha Satış"/>
    <s v="Yurt İçi"/>
    <s v="Türkiye"/>
  </r>
  <r>
    <s v="Q2"/>
    <x v="0"/>
    <x v="5"/>
    <m/>
    <s v="THY DO&amp;CO IKRAM HIZMETLERI A.S."/>
    <s v="SH.02.001"/>
    <s v="StokBar Panorama - Yazilim Bakimi Hizmeti"/>
    <s v="Univera - Turkish Do&amp;Co"/>
    <x v="2"/>
    <x v="4"/>
    <s v="Stokbar"/>
    <n v="381298.32"/>
    <m/>
    <n v="1"/>
    <m/>
    <n v="381298.32"/>
    <m/>
    <n v="0"/>
    <m/>
    <n v="381298.32"/>
    <m/>
    <n v="0"/>
    <n v="0"/>
    <s v="UNI240000000843"/>
    <m/>
    <m/>
    <x v="57"/>
    <x v="0"/>
    <x v="0"/>
    <x v="1"/>
    <x v="4"/>
    <x v="0"/>
    <s v="Univera Satış"/>
    <s v="Saha Satış"/>
    <s v="Yurt İçi"/>
    <s v="Türkiye"/>
  </r>
  <r>
    <s v="Q2"/>
    <x v="0"/>
    <x v="5"/>
    <m/>
    <s v="THY DO&amp;CO IKRAM HIZMETLERI A.S."/>
    <s v="SH.03.004"/>
    <s v="StokBar Panorama - Çafri Merkezi Hizmeti (Depo/Lokasyon)"/>
    <s v="Univera - Turkish Do&amp;Co"/>
    <x v="2"/>
    <x v="4"/>
    <s v="Stokbar"/>
    <n v="14961.02"/>
    <m/>
    <n v="4"/>
    <m/>
    <n v="59844.08"/>
    <m/>
    <n v="0"/>
    <m/>
    <n v="59844.08"/>
    <m/>
    <n v="0"/>
    <n v="0"/>
    <s v="UNI240000000843"/>
    <m/>
    <m/>
    <x v="57"/>
    <x v="0"/>
    <x v="0"/>
    <x v="1"/>
    <x v="3"/>
    <x v="0"/>
    <s v="Univera Satış"/>
    <s v="Saha Satış"/>
    <s v="Yurt İçi"/>
    <s v="Türkiye"/>
  </r>
  <r>
    <s v="Q2"/>
    <x v="0"/>
    <x v="5"/>
    <m/>
    <s v="RED BULL GIDA DAGITIM VE PAZARLAMA TICARET LTD. STI"/>
    <s v="QH.02.001"/>
    <s v="Quest Panorama - Yazilim Bakimi, Yasatma ve Merkezi Destek Hizmeti"/>
    <s v="Univera - Redbull"/>
    <x v="2"/>
    <x v="3"/>
    <m/>
    <n v="15721.4"/>
    <m/>
    <n v="1"/>
    <m/>
    <n v="15721.4"/>
    <m/>
    <n v="0"/>
    <m/>
    <n v="15721.4"/>
    <m/>
    <n v="0"/>
    <n v="0"/>
    <s v="UNI240000000861"/>
    <m/>
    <m/>
    <x v="2"/>
    <x v="0"/>
    <x v="0"/>
    <x v="1"/>
    <x v="4"/>
    <x v="0"/>
    <s v="Univera Satış"/>
    <s v="Saha Satış"/>
    <s v="Yurt İçi"/>
    <s v="Türkiye"/>
  </r>
  <r>
    <s v="Q2"/>
    <x v="0"/>
    <x v="5"/>
    <m/>
    <s v="ENERJISA ENERJI ÜRETIM A.S."/>
    <s v="QH.08.001"/>
    <s v="Quest Panorama - Hosting Hizmeti"/>
    <s v="Univera - Enerjisa"/>
    <x v="2"/>
    <x v="1"/>
    <m/>
    <n v="21686.01"/>
    <m/>
    <n v="1"/>
    <m/>
    <n v="21686.006069999999"/>
    <m/>
    <n v="-3.9300000000000003E-3"/>
    <m/>
    <n v="21686.01"/>
    <m/>
    <n v="0"/>
    <n v="0"/>
    <s v="UNI240000000856"/>
    <m/>
    <m/>
    <x v="39"/>
    <x v="0"/>
    <x v="0"/>
    <x v="1"/>
    <x v="3"/>
    <x v="0"/>
    <s v="Univera Satış"/>
    <s v="Saha Satış"/>
    <s v="Yurt İçi"/>
    <s v="Türkiye"/>
  </r>
  <r>
    <s v="Q2"/>
    <x v="0"/>
    <x v="5"/>
    <m/>
    <s v="FHP EV IÇI KULLANIM ARAÇLARI SAN VE TIC . A.S"/>
    <s v="QH.08.001"/>
    <s v="Quest Panorama - Hosting Hizmeti"/>
    <s v="Univera - Vileda"/>
    <x v="2"/>
    <x v="1"/>
    <m/>
    <n v="12691.62"/>
    <m/>
    <n v="1"/>
    <m/>
    <n v="12691.61715"/>
    <m/>
    <n v="-2.8500000000000001E-3"/>
    <m/>
    <n v="12691.62"/>
    <m/>
    <n v="0"/>
    <n v="0"/>
    <s v="UNI240000000850"/>
    <m/>
    <m/>
    <x v="45"/>
    <x v="0"/>
    <x v="0"/>
    <x v="1"/>
    <x v="3"/>
    <x v="0"/>
    <s v="Univera Satış"/>
    <s v="Saha Satış"/>
    <s v="Yurt İçi"/>
    <s v="Türkiye"/>
  </r>
  <r>
    <s v="Q4"/>
    <x v="0"/>
    <x v="10"/>
    <m/>
    <s v="RED BULL GIDA DAGITIM VE PAZARLAMA TICARET LTD. STI"/>
    <s v="EY.01.010"/>
    <s v="ENROUTE PANORAMA WEB CONNECTOR LISANSI"/>
    <s v="Univera - Redbull"/>
    <x v="12"/>
    <x v="0"/>
    <m/>
    <n v="29808"/>
    <m/>
    <n v="1"/>
    <m/>
    <n v="33120"/>
    <m/>
    <n v="3312"/>
    <m/>
    <n v="29808"/>
    <m/>
    <n v="0"/>
    <n v="0"/>
    <s v="UNI240000001952"/>
    <m/>
    <m/>
    <x v="2"/>
    <x v="0"/>
    <x v="1"/>
    <x v="0"/>
    <x v="1"/>
    <x v="0"/>
    <s v="Univera Satış"/>
    <s v="Saha Satış"/>
    <s v="Yurt İçi"/>
    <s v="Türkiye"/>
  </r>
  <r>
    <s v="Q4"/>
    <x v="0"/>
    <x v="10"/>
    <m/>
    <s v="TADIM GIDA MADDELERI SAN.VE TIC.AS."/>
    <s v="EY.02.010"/>
    <s v="Enroute Panorama Field Agent Satis Sefi El Terminali Uygulamasi"/>
    <s v="Univera - Tadım"/>
    <x v="11"/>
    <x v="0"/>
    <m/>
    <n v="14500"/>
    <m/>
    <n v="1"/>
    <m/>
    <n v="14500"/>
    <m/>
    <n v="0"/>
    <m/>
    <n v="14500"/>
    <m/>
    <n v="0"/>
    <n v="0"/>
    <s v="UNI240000001955"/>
    <m/>
    <m/>
    <x v="10"/>
    <x v="0"/>
    <x v="1"/>
    <x v="0"/>
    <x v="1"/>
    <x v="0"/>
    <s v="Univera Satış"/>
    <s v="Saha Satış"/>
    <s v="Yurt İçi"/>
    <s v="Türkiye"/>
  </r>
  <r>
    <s v="Q4"/>
    <x v="0"/>
    <x v="10"/>
    <m/>
    <s v="LA LORRAINE UNLU MAMÜLLER SAN. VE TIC. A.S."/>
    <s v="EY.06.001"/>
    <s v="EnRoute Panorama - Yazilim Gelistirme Hizmeti"/>
    <s v="Univera - La Lorraine"/>
    <x v="13"/>
    <x v="0"/>
    <m/>
    <n v="12331.519305019305"/>
    <m/>
    <n v="5.18"/>
    <m/>
    <n v="63877.2736"/>
    <m/>
    <n v="3.5999999999999999E-3"/>
    <m/>
    <n v="63877.27"/>
    <m/>
    <n v="0"/>
    <n v="0"/>
    <s v="UNI240000001951"/>
    <m/>
    <m/>
    <x v="6"/>
    <x v="0"/>
    <x v="1"/>
    <x v="1"/>
    <x v="9"/>
    <x v="0"/>
    <s v="Univera Satış"/>
    <s v="Saha Satış"/>
    <s v="Yurt İçi"/>
    <s v="Türkiye"/>
  </r>
  <r>
    <s v="Q4"/>
    <x v="0"/>
    <x v="10"/>
    <m/>
    <s v="BELGIN MADENI YAGLAR TICARET VE SANAYI ANONIM SIRKETI"/>
    <s v="EH.02.001"/>
    <s v="EnRoute Panorama - Yazilim Bakimi, Yasatma ve Merkezi Destek Hizmeti"/>
    <s v="Univera - Belkim"/>
    <x v="12"/>
    <x v="0"/>
    <m/>
    <n v="435435"/>
    <m/>
    <n v="1"/>
    <m/>
    <n v="558250"/>
    <m/>
    <n v="122815"/>
    <m/>
    <n v="435435"/>
    <m/>
    <n v="0"/>
    <n v="0"/>
    <s v="UNI240000001961"/>
    <m/>
    <m/>
    <x v="97"/>
    <x v="0"/>
    <x v="0"/>
    <x v="1"/>
    <x v="4"/>
    <x v="0"/>
    <s v="Univera Satış"/>
    <s v="Saha Satış"/>
    <s v="Yurt İçi"/>
    <s v="Türkiye"/>
  </r>
  <r>
    <s v="Q4"/>
    <x v="0"/>
    <x v="10"/>
    <m/>
    <s v="LA LORRAINE UNLU MAMÜLLER SAN. VE TIC. A.S."/>
    <s v="EH.02.001"/>
    <s v="EnRoute Panorama - Yazilim Bakimi, Yasatma ve Merkezi Destek Hizmeti"/>
    <s v="Univera - La Lorraine"/>
    <x v="13"/>
    <x v="0"/>
    <m/>
    <n v="427340.89"/>
    <m/>
    <n v="1"/>
    <m/>
    <n v="427340.89"/>
    <m/>
    <n v="0"/>
    <m/>
    <n v="427340.89"/>
    <m/>
    <n v="0"/>
    <n v="0"/>
    <s v="UNI240000001958"/>
    <m/>
    <m/>
    <x v="6"/>
    <x v="0"/>
    <x v="0"/>
    <x v="1"/>
    <x v="4"/>
    <x v="0"/>
    <s v="Univera Satış"/>
    <s v="Saha Satış"/>
    <s v="Yurt İçi"/>
    <s v="Türkiye"/>
  </r>
  <r>
    <s v="Q4"/>
    <x v="0"/>
    <x v="10"/>
    <m/>
    <s v="RED BULL GIDA DAGITIM VE PAZARLAMA TICARET LTD. STI"/>
    <s v="EH.02.001"/>
    <s v="EnRoute Panorama - Yazilim Bakimi, Yasatma ve Merkezi Destek Hizmeti"/>
    <s v="Univera - Redbull"/>
    <x v="12"/>
    <x v="0"/>
    <m/>
    <n v="3036"/>
    <m/>
    <n v="1"/>
    <m/>
    <n v="3036"/>
    <m/>
    <n v="0"/>
    <m/>
    <n v="3036"/>
    <m/>
    <n v="0"/>
    <n v="0"/>
    <s v="UNI240000001952"/>
    <m/>
    <m/>
    <x v="2"/>
    <x v="0"/>
    <x v="1"/>
    <x v="1"/>
    <x v="4"/>
    <x v="0"/>
    <s v="Univera Satış"/>
    <s v="Saha Satış"/>
    <s v="Yurt İçi"/>
    <s v="Türkiye"/>
  </r>
  <r>
    <s v="Q4"/>
    <x v="0"/>
    <x v="10"/>
    <m/>
    <s v="PAMUK GIDA TURIZM A.S."/>
    <s v="EH.03.006"/>
    <s v="EnRoute Panorama - Uzaktan Kurulum ve Efitim Hizmeti"/>
    <s v="Univera - Çaykur"/>
    <x v="12"/>
    <x v="0"/>
    <m/>
    <n v="8500"/>
    <m/>
    <n v="1"/>
    <m/>
    <n v="10000"/>
    <m/>
    <n v="1500"/>
    <m/>
    <n v="8500"/>
    <m/>
    <n v="0"/>
    <n v="0"/>
    <s v="UNI240000001945"/>
    <m/>
    <m/>
    <x v="1"/>
    <x v="0"/>
    <x v="1"/>
    <x v="1"/>
    <x v="6"/>
    <x v="0"/>
    <s v="Univera Satış"/>
    <s v="Saha Satış"/>
    <s v="Yurt İçi"/>
    <s v="Türkiye"/>
  </r>
  <r>
    <s v="Q4"/>
    <x v="0"/>
    <x v="10"/>
    <m/>
    <s v="RED BULL GIDA DAGITIM VE PAZARLAMA TICARET LTD. STI"/>
    <s v="EH.03.006"/>
    <s v="EnRoute Panorama - Uzaktan Kurulum ve Efitim Hizmeti"/>
    <s v="Univera - Redbull"/>
    <x v="12"/>
    <x v="0"/>
    <m/>
    <n v="7672.95"/>
    <m/>
    <n v="1"/>
    <m/>
    <n v="7672.95"/>
    <m/>
    <n v="0"/>
    <m/>
    <n v="7672.95"/>
    <m/>
    <n v="0"/>
    <n v="0"/>
    <s v="UNI240000001952"/>
    <m/>
    <m/>
    <x v="2"/>
    <x v="0"/>
    <x v="1"/>
    <x v="1"/>
    <x v="6"/>
    <x v="0"/>
    <s v="Univera Satış"/>
    <s v="Saha Satış"/>
    <s v="Yurt İçi"/>
    <s v="Türkiye"/>
  </r>
  <r>
    <s v="Q4"/>
    <x v="0"/>
    <x v="10"/>
    <m/>
    <s v="BELGIN MADENI YAGLAR TICARET VE SANAYI ANONIM SIRKETI"/>
    <s v="EH.01.001"/>
    <s v="EnRoute Panorama - Proje Yönetim Hizmeti"/>
    <s v="Univera - Belkim"/>
    <x v="12"/>
    <x v="0"/>
    <m/>
    <n v="12075"/>
    <m/>
    <n v="23"/>
    <m/>
    <n v="402500"/>
    <m/>
    <n v="124775"/>
    <m/>
    <n v="277725"/>
    <m/>
    <n v="0"/>
    <n v="0"/>
    <s v="UNI240000001961"/>
    <m/>
    <m/>
    <x v="97"/>
    <x v="0"/>
    <x v="1"/>
    <x v="1"/>
    <x v="7"/>
    <x v="0"/>
    <s v="Univera Satış"/>
    <s v="Saha Satış"/>
    <s v="Yurt İçi"/>
    <s v="Türkiye"/>
  </r>
  <r>
    <s v="Q4"/>
    <x v="0"/>
    <x v="10"/>
    <m/>
    <s v="RED BULL GIDA DAGITIM VE PAZARLAMA TICARET LTD. STI"/>
    <s v="EH.01.001"/>
    <s v="EnRoute Panorama - Proje Yönetim Hizmeti"/>
    <s v="Univera - Redbull"/>
    <x v="12"/>
    <x v="0"/>
    <m/>
    <n v="12890.54"/>
    <m/>
    <n v="1"/>
    <m/>
    <n v="16113.18"/>
    <m/>
    <n v="3222.64"/>
    <m/>
    <n v="12890.54"/>
    <m/>
    <n v="0"/>
    <n v="0"/>
    <s v="UNI240000001952"/>
    <m/>
    <m/>
    <x v="2"/>
    <x v="0"/>
    <x v="1"/>
    <x v="1"/>
    <x v="7"/>
    <x v="0"/>
    <s v="Univera Satış"/>
    <s v="Saha Satış"/>
    <s v="Yurt İçi"/>
    <s v="Türkiye"/>
  </r>
  <r>
    <s v="Q4"/>
    <x v="0"/>
    <x v="10"/>
    <m/>
    <s v="BELGIN MADENI YAGLAR TICARET VE SANAYI ANONIM SIRKETI"/>
    <s v="EYS.01.014"/>
    <s v="EnRoute Panorama - Platform Back Office Kullanici Lisansi (Standart)"/>
    <s v="Univera - Belkim"/>
    <x v="12"/>
    <x v="0"/>
    <m/>
    <n v="12075"/>
    <m/>
    <n v="17"/>
    <m/>
    <n v="297500"/>
    <m/>
    <n v="92225"/>
    <m/>
    <n v="205275"/>
    <m/>
    <n v="0"/>
    <n v="0"/>
    <s v="UNI240000001961"/>
    <m/>
    <m/>
    <x v="97"/>
    <x v="0"/>
    <x v="1"/>
    <x v="0"/>
    <x v="1"/>
    <x v="0"/>
    <s v="Univera Satış"/>
    <s v="Saha Satış"/>
    <s v="Yurt İçi"/>
    <s v="Türkiye"/>
  </r>
  <r>
    <s v="Q4"/>
    <x v="0"/>
    <x v="10"/>
    <m/>
    <s v="BELGIN MADENI YAGLAR TICARET VE SANAYI ANONIM SIRKETI"/>
    <s v="EYS.01.001"/>
    <s v="EnRoute Panorama - Mobil Satis &amp; Dafitim Çözüm Lisansi (Standart)"/>
    <s v="Univera - Belkim"/>
    <x v="12"/>
    <x v="0"/>
    <m/>
    <n v="507500"/>
    <m/>
    <n v="1"/>
    <m/>
    <n v="1015000"/>
    <m/>
    <n v="507500"/>
    <m/>
    <n v="507500"/>
    <m/>
    <n v="0"/>
    <n v="0"/>
    <s v="UNI240000001961"/>
    <m/>
    <m/>
    <x v="97"/>
    <x v="0"/>
    <x v="1"/>
    <x v="0"/>
    <x v="1"/>
    <x v="0"/>
    <s v="Univera Satış"/>
    <s v="Saha Satış"/>
    <s v="Yurt İçi"/>
    <s v="Türkiye"/>
  </r>
  <r>
    <s v="Q2"/>
    <x v="0"/>
    <x v="5"/>
    <m/>
    <s v="DARDANEL DAGITIM A.S."/>
    <s v="EH.06.001"/>
    <s v="EnRoute Panorama - Hosting Hizmeti"/>
    <s v="Univera - Dardanel"/>
    <x v="2"/>
    <x v="1"/>
    <m/>
    <n v="44917.17"/>
    <m/>
    <n v="1"/>
    <m/>
    <n v="44917.17"/>
    <m/>
    <n v="0"/>
    <m/>
    <n v="44917.17"/>
    <m/>
    <n v="0"/>
    <n v="0"/>
    <s v="UNI240000000862"/>
    <m/>
    <m/>
    <x v="4"/>
    <x v="0"/>
    <x v="0"/>
    <x v="1"/>
    <x v="3"/>
    <x v="0"/>
    <s v="Univera Satış"/>
    <s v="Saha Satış"/>
    <s v="Yurt İçi"/>
    <s v="Türkiye"/>
  </r>
  <r>
    <s v="Q2"/>
    <x v="0"/>
    <x v="5"/>
    <m/>
    <s v="Haribo SEKERLEME SAN. TIC.LTD. STI."/>
    <s v="EH.06.001"/>
    <s v="EnRoute Panorama - Hosting Hizmeti"/>
    <s v="Univera - Haribo"/>
    <x v="2"/>
    <x v="1"/>
    <m/>
    <n v="13028.34"/>
    <m/>
    <n v="1"/>
    <m/>
    <n v="13028.343378"/>
    <m/>
    <n v="3.3779999999999999E-3"/>
    <m/>
    <n v="13028.34"/>
    <m/>
    <n v="0"/>
    <n v="0"/>
    <s v="UNI240000000846"/>
    <m/>
    <m/>
    <x v="5"/>
    <x v="0"/>
    <x v="0"/>
    <x v="1"/>
    <x v="3"/>
    <x v="1"/>
    <s v="Univera Satış"/>
    <s v="Saha Satış"/>
    <s v="Yurt İçi"/>
    <s v="Türkiye"/>
  </r>
  <r>
    <s v="Q2"/>
    <x v="0"/>
    <x v="5"/>
    <m/>
    <s v="Haribo SEKERLEME SAN. TIC.LTD. STI."/>
    <s v="EH.06.001"/>
    <s v="EnRoute Panorama - Hosting Hizmeti"/>
    <s v="Univera - Haribo"/>
    <x v="2"/>
    <x v="1"/>
    <m/>
    <n v="6277.4"/>
    <m/>
    <n v="1"/>
    <m/>
    <n v="6277.4009999999998"/>
    <m/>
    <n v="1E-3"/>
    <m/>
    <n v="6277.4"/>
    <m/>
    <n v="0"/>
    <n v="0"/>
    <s v="UNI240000000846"/>
    <m/>
    <m/>
    <x v="5"/>
    <x v="0"/>
    <x v="0"/>
    <x v="1"/>
    <x v="3"/>
    <x v="1"/>
    <s v="Univera Satış"/>
    <s v="Saha Satış"/>
    <s v="Yurt İçi"/>
    <s v="Türkiye"/>
  </r>
  <r>
    <s v="Q2"/>
    <x v="0"/>
    <x v="5"/>
    <m/>
    <s v="IMPERIAL TOBACCO TÜTÜN ÜRÜNLERI SATIS VE PAZARLAMA A.S"/>
    <s v="EH.06.001"/>
    <s v="EnRoute Panorama - Hosting Hizmeti"/>
    <s v="Univera - Imperial Tobacco"/>
    <x v="2"/>
    <x v="1"/>
    <m/>
    <n v="91000"/>
    <m/>
    <n v="1"/>
    <m/>
    <n v="91000"/>
    <m/>
    <n v="0"/>
    <m/>
    <n v="91000"/>
    <m/>
    <n v="0"/>
    <n v="0"/>
    <s v="UNI240000000863"/>
    <m/>
    <m/>
    <x v="49"/>
    <x v="0"/>
    <x v="0"/>
    <x v="1"/>
    <x v="3"/>
    <x v="0"/>
    <s v="Univera Satış"/>
    <s v="Saha Satış"/>
    <s v="Yurt İçi"/>
    <s v="Türkiye"/>
  </r>
  <r>
    <s v="Q2"/>
    <x v="0"/>
    <x v="5"/>
    <m/>
    <s v="KENT GIDA MADDELERI SAN VE TIC.AS."/>
    <s v="EH.06.001"/>
    <s v="EnRoute Panorama - Hosting Hizmeti"/>
    <s v="Univera - Kent Gıda"/>
    <x v="2"/>
    <x v="1"/>
    <m/>
    <n v="364297.54"/>
    <m/>
    <n v="1"/>
    <m/>
    <n v="364297.53894599999"/>
    <m/>
    <n v="-1.054E-3"/>
    <m/>
    <n v="364297.54"/>
    <m/>
    <n v="0"/>
    <n v="0"/>
    <s v="UNI240000000855"/>
    <m/>
    <m/>
    <x v="53"/>
    <x v="0"/>
    <x v="0"/>
    <x v="1"/>
    <x v="3"/>
    <x v="0"/>
    <s v="Univera Satış"/>
    <s v="Saha Satış"/>
    <s v="Yurt İçi"/>
    <s v="Türkiye"/>
  </r>
  <r>
    <s v="Q2"/>
    <x v="0"/>
    <x v="5"/>
    <m/>
    <s v="LA LORRAINE UNLU MAMÜLLER SAN. VE TIC. A.S."/>
    <s v="EH.06.001"/>
    <s v="EnRoute Panorama - Hosting Hizmeti"/>
    <s v="Univera - La Lorraine"/>
    <x v="2"/>
    <x v="1"/>
    <m/>
    <n v="54493.96"/>
    <m/>
    <n v="1"/>
    <m/>
    <n v="54493.957122"/>
    <m/>
    <n v="-2.8779999999999999E-3"/>
    <m/>
    <n v="54493.96"/>
    <m/>
    <n v="0"/>
    <n v="0"/>
    <s v="UNI240000000852"/>
    <m/>
    <m/>
    <x v="6"/>
    <x v="0"/>
    <x v="0"/>
    <x v="1"/>
    <x v="3"/>
    <x v="0"/>
    <s v="Univera Satış"/>
    <s v="Saha Satış"/>
    <s v="Yurt İçi"/>
    <s v="Türkiye"/>
  </r>
  <r>
    <s v="Q2"/>
    <x v="0"/>
    <x v="5"/>
    <m/>
    <s v="Mey İçki Sanayi ve Ticaret A.Ş."/>
    <s v="EH.06.001"/>
    <s v="EnRoute Panorama - Hosting Hizmeti"/>
    <s v="Univera - Mey İçki"/>
    <x v="2"/>
    <x v="1"/>
    <m/>
    <n v="162661"/>
    <m/>
    <n v="1"/>
    <m/>
    <n v="162661"/>
    <m/>
    <n v="0"/>
    <m/>
    <n v="162661"/>
    <m/>
    <n v="0"/>
    <n v="0"/>
    <s v="UNI240000000848"/>
    <m/>
    <m/>
    <x v="7"/>
    <x v="0"/>
    <x v="0"/>
    <x v="1"/>
    <x v="3"/>
    <x v="1"/>
    <s v="Univera Satış"/>
    <s v="Saha Satış"/>
    <s v="Yurt İçi"/>
    <s v="Türkiye"/>
  </r>
  <r>
    <s v="Q2"/>
    <x v="0"/>
    <x v="5"/>
    <m/>
    <s v="PERNOD RICARD ISTANBUL IÇ VE DIS TIC. LTD. STI"/>
    <s v="EH.06.001"/>
    <s v="EnRoute Panorama - Hosting Hizmeti"/>
    <s v="Univera - Pernod Ricard"/>
    <x v="2"/>
    <x v="1"/>
    <m/>
    <n v="158834.1"/>
    <m/>
    <n v="1"/>
    <m/>
    <n v="158834.1"/>
    <m/>
    <n v="0"/>
    <m/>
    <n v="158834.1"/>
    <m/>
    <n v="0"/>
    <n v="0"/>
    <s v="UNI240000000854"/>
    <m/>
    <m/>
    <x v="34"/>
    <x v="0"/>
    <x v="0"/>
    <x v="1"/>
    <x v="3"/>
    <x v="1"/>
    <s v="Univera Satış"/>
    <s v="Saha Satış"/>
    <s v="Yurt İçi"/>
    <s v="Türkiye"/>
  </r>
  <r>
    <s v="Q2"/>
    <x v="0"/>
    <x v="5"/>
    <m/>
    <s v="RED BULL GIDA DAGITIM VE PAZARLAMA TICARET LTD. STI"/>
    <s v="EH.06.001"/>
    <s v="EnRoute Panorama - Hosting Hizmeti"/>
    <s v="Univera - Redbull"/>
    <x v="2"/>
    <x v="1"/>
    <m/>
    <n v="83493.440000000002"/>
    <m/>
    <n v="1"/>
    <m/>
    <n v="83493.440000000002"/>
    <m/>
    <n v="0"/>
    <m/>
    <n v="83493.440000000002"/>
    <m/>
    <n v="0"/>
    <n v="0"/>
    <s v="UNI240000000860"/>
    <m/>
    <m/>
    <x v="2"/>
    <x v="0"/>
    <x v="0"/>
    <x v="1"/>
    <x v="3"/>
    <x v="0"/>
    <s v="Univera Satış"/>
    <s v="Saha Satış"/>
    <s v="Yurt İçi"/>
    <s v="Türkiye"/>
  </r>
  <r>
    <s v="Q2"/>
    <x v="0"/>
    <x v="5"/>
    <m/>
    <s v="TADIM GIDA MADDELERI SAN.VE TIC.AS."/>
    <s v="EH.06.001"/>
    <s v="EnRoute Panorama - Hosting Hizmeti"/>
    <s v="Univera - Tadım"/>
    <x v="2"/>
    <x v="1"/>
    <m/>
    <n v="65000"/>
    <m/>
    <n v="1"/>
    <m/>
    <n v="65000"/>
    <m/>
    <n v="0"/>
    <m/>
    <n v="65000"/>
    <m/>
    <n v="0"/>
    <n v="0"/>
    <s v="UNI240000000849"/>
    <m/>
    <m/>
    <x v="10"/>
    <x v="0"/>
    <x v="0"/>
    <x v="1"/>
    <x v="3"/>
    <x v="0"/>
    <s v="Univera Satış"/>
    <s v="Saha Satış"/>
    <s v="Yurt İçi"/>
    <s v="Türkiye"/>
  </r>
  <r>
    <s v="Q2"/>
    <x v="0"/>
    <x v="5"/>
    <m/>
    <s v="TÜRK HENKEL KIMYA SAN TIC. A.S."/>
    <s v="EH.06.001"/>
    <s v="EnRoute Panorama - Hosting Hizmeti"/>
    <s v="Univera - Schwarzkoph Henkel"/>
    <x v="2"/>
    <x v="1"/>
    <m/>
    <n v="18832.2"/>
    <m/>
    <n v="1"/>
    <m/>
    <n v="18832.203000000001"/>
    <m/>
    <n v="3.0000000000000001E-3"/>
    <m/>
    <n v="18832.2"/>
    <m/>
    <n v="0"/>
    <n v="0"/>
    <s v="UNI240000000857"/>
    <m/>
    <m/>
    <x v="25"/>
    <x v="0"/>
    <x v="0"/>
    <x v="1"/>
    <x v="3"/>
    <x v="0"/>
    <s v="Univera Satış"/>
    <s v="Saha Satış"/>
    <s v="Yurt İçi"/>
    <s v="Türkiye"/>
  </r>
  <r>
    <s v="Q4"/>
    <x v="0"/>
    <x v="10"/>
    <m/>
    <s v="BELGIN MADENI YAGLAR TICARET VE SANAYI ANONIM SIRKETI"/>
    <s v="EH.03.001"/>
    <s v="EnRoute Panorama - Çafri Merkezi Hizmeti  (MSD)"/>
    <s v="Univera - Belkim"/>
    <x v="12"/>
    <x v="0"/>
    <m/>
    <n v="28440"/>
    <m/>
    <n v="10"/>
    <m/>
    <n v="360000"/>
    <m/>
    <n v="75600"/>
    <m/>
    <n v="284400"/>
    <m/>
    <n v="0"/>
    <n v="0"/>
    <s v="UNI240000001961"/>
    <m/>
    <m/>
    <x v="97"/>
    <x v="0"/>
    <x v="0"/>
    <x v="1"/>
    <x v="8"/>
    <x v="0"/>
    <s v="Univera Satış"/>
    <s v="Saha Satış"/>
    <s v="Yurt İçi"/>
    <s v="Türkiye"/>
  </r>
  <r>
    <s v="Q2"/>
    <x v="0"/>
    <x v="5"/>
    <m/>
    <s v="POLARİS YAZILIM ÇÖZÜMLERİ VE DANIŞMANLIK HİZMETLERİ LTD.ŞTİ."/>
    <s v="WPY.02.001"/>
    <s v="WEBPLUS (Android) SATIS TEMSILCISI LISANSI"/>
    <s v="Univera - Kanal"/>
    <x v="5"/>
    <x v="0"/>
    <s v="Webplus"/>
    <n v="2250.4"/>
    <m/>
    <n v="1"/>
    <m/>
    <n v="2813"/>
    <m/>
    <n v="562.6"/>
    <m/>
    <n v="2250.4"/>
    <m/>
    <n v="0"/>
    <n v="0"/>
    <s v="UNI240000000865"/>
    <m/>
    <m/>
    <x v="31"/>
    <x v="0"/>
    <x v="1"/>
    <x v="0"/>
    <x v="1"/>
    <x v="0"/>
    <s v="Kanal Satış"/>
    <s v="Polaris"/>
    <s v="Yurt İçi"/>
    <s v="Türkiye"/>
  </r>
  <r>
    <s v="Q2"/>
    <x v="0"/>
    <x v="5"/>
    <m/>
    <s v="MAHIROGULLARI GENEL INSAAT MÜTAHITLIK - MAHIR AVCI"/>
    <s v="UH.01.002"/>
    <s v="UNIDOX KONTÖR HIZMETI"/>
    <s v="Univera Doğuş Çay Projesi"/>
    <x v="6"/>
    <x v="2"/>
    <s v="Unidox"/>
    <n v="1.9"/>
    <m/>
    <n v="10000"/>
    <m/>
    <n v="19000"/>
    <m/>
    <n v="0"/>
    <m/>
    <n v="19000"/>
    <m/>
    <n v="0"/>
    <n v="0"/>
    <s v="UNI240000000866"/>
    <m/>
    <m/>
    <x v="13"/>
    <x v="0"/>
    <x v="1"/>
    <x v="2"/>
    <x v="5"/>
    <x v="1"/>
    <s v="Kanal Satış"/>
    <s v="Saha Satış"/>
    <s v="Yurt İçi"/>
    <s v="Türkiye"/>
  </r>
  <r>
    <s v="Q2"/>
    <x v="0"/>
    <x v="5"/>
    <m/>
    <s v="MİYA OTOMASYON VE BARKOD BILISIM SISTEMLERI SAN TİC. VE L.T.D. STI."/>
    <s v="UH.01.002"/>
    <s v="UNIDOX KONTÖR HIZMETI"/>
    <s v="Univera - Kanal"/>
    <x v="5"/>
    <x v="2"/>
    <s v="Unidox"/>
    <n v="1.6870000000000001"/>
    <m/>
    <n v="10000"/>
    <m/>
    <n v="16870"/>
    <m/>
    <n v="0"/>
    <m/>
    <n v="16870"/>
    <m/>
    <n v="0"/>
    <n v="0"/>
    <s v="UNI240000000868"/>
    <m/>
    <m/>
    <x v="3"/>
    <x v="0"/>
    <x v="1"/>
    <x v="2"/>
    <x v="5"/>
    <x v="0"/>
    <s v="Kanal Satış"/>
    <s v="Miya"/>
    <s v="Yurt İçi"/>
    <s v="Türkiye"/>
  </r>
  <r>
    <s v="Q2"/>
    <x v="0"/>
    <x v="5"/>
    <m/>
    <s v="TAVUK DÜNYASI GIDA SANAYI VE TICARET A.S."/>
    <s v="SH.01.001"/>
    <s v="StokBar Panorama - Proje Yönetim Hizmeti"/>
    <s v="Univera - Tavuk Dünyası"/>
    <x v="12"/>
    <x v="4"/>
    <s v="Stokbar"/>
    <n v="5233.6000000000004"/>
    <m/>
    <n v="1"/>
    <m/>
    <n v="5233.6000000000004"/>
    <m/>
    <n v="0"/>
    <m/>
    <n v="5233.6000000000004"/>
    <m/>
    <n v="0"/>
    <n v="0"/>
    <s v="UNI240000000864"/>
    <m/>
    <m/>
    <x v="23"/>
    <x v="0"/>
    <x v="1"/>
    <x v="1"/>
    <x v="7"/>
    <x v="0"/>
    <s v="Univera Satış"/>
    <s v="Saha Satış"/>
    <s v="Yurt İçi"/>
    <s v="Türkiye"/>
  </r>
  <r>
    <s v="Q2"/>
    <x v="0"/>
    <x v="5"/>
    <m/>
    <s v="DANONE TIKVESLI GIDA VE IÇECEK SAN.TIC.A.S."/>
    <s v="EH.06.001"/>
    <s v="EnRoute Panorama - Hosting Hizmeti"/>
    <s v="Univera - Danone Tikveşli"/>
    <x v="11"/>
    <x v="1"/>
    <m/>
    <n v="18000"/>
    <m/>
    <n v="1"/>
    <m/>
    <n v="18000"/>
    <m/>
    <n v="0"/>
    <m/>
    <n v="18000"/>
    <m/>
    <n v="0"/>
    <n v="0"/>
    <s v="UNI240000000867"/>
    <m/>
    <m/>
    <x v="58"/>
    <x v="0"/>
    <x v="0"/>
    <x v="1"/>
    <x v="3"/>
    <x v="0"/>
    <s v="Univera Satış"/>
    <s v="Saha Satış"/>
    <s v="Yurt İçi"/>
    <s v="Türkiye"/>
  </r>
  <r>
    <s v="Q2"/>
    <x v="0"/>
    <x v="5"/>
    <m/>
    <s v="KILIÇASLAN YEDEK PARÇA PAZARLAMA GIDA VE INS.TIC.LTD.STI."/>
    <s v="UH.01.002"/>
    <s v="UNIDOX KONTÖR HIZMETI"/>
    <s v="Univera Doğuş Çay Projesi"/>
    <x v="6"/>
    <x v="2"/>
    <s v="Unidox"/>
    <n v="1.7"/>
    <m/>
    <n v="10000"/>
    <m/>
    <n v="17000"/>
    <m/>
    <n v="0"/>
    <m/>
    <n v="17000"/>
    <m/>
    <n v="0"/>
    <n v="0"/>
    <s v="UNI240000000871"/>
    <m/>
    <m/>
    <x v="13"/>
    <x v="0"/>
    <x v="1"/>
    <x v="2"/>
    <x v="5"/>
    <x v="1"/>
    <s v="Kanal Satış"/>
    <s v="Saha Satış"/>
    <s v="Yurt İçi"/>
    <s v="Türkiye"/>
  </r>
  <r>
    <s v="Q2"/>
    <x v="0"/>
    <x v="5"/>
    <m/>
    <s v="KILIÇASLAN YEDEK PARÇA PAZARLAMA GIDA VE INS.TIC.LTD.STI."/>
    <s v="UH.01.002"/>
    <s v="UNIDOX KONTÖR HIZMETI"/>
    <s v="Univera Doğuş Çay Projesi"/>
    <x v="6"/>
    <x v="2"/>
    <s v="Unidox"/>
    <n v="0.01"/>
    <m/>
    <n v="25000"/>
    <m/>
    <n v="250"/>
    <m/>
    <n v="0"/>
    <m/>
    <n v="250"/>
    <m/>
    <n v="0"/>
    <n v="0"/>
    <s v="UNI240000000871"/>
    <m/>
    <m/>
    <x v="13"/>
    <x v="0"/>
    <x v="1"/>
    <x v="2"/>
    <x v="5"/>
    <x v="1"/>
    <s v="Kanal Satış"/>
    <s v="Saha Satış"/>
    <s v="Yurt İçi"/>
    <s v="Türkiye"/>
  </r>
  <r>
    <s v="Q4"/>
    <x v="0"/>
    <x v="10"/>
    <m/>
    <s v="BELGIN MADENI YAGLAR TICARET VE SANAYI ANONIM SIRKETI"/>
    <s v="EY.04.012"/>
    <s v="EnRoute Panorama E-Dönüsüm  Modül Lisansi (Enterprise)"/>
    <s v="Univera - Belkim"/>
    <x v="12"/>
    <x v="0"/>
    <m/>
    <n v="20010"/>
    <m/>
    <n v="4"/>
    <m/>
    <n v="116000"/>
    <m/>
    <n v="35960"/>
    <m/>
    <n v="80040"/>
    <m/>
    <n v="0"/>
    <n v="0"/>
    <s v="UNI240000001961"/>
    <m/>
    <m/>
    <x v="97"/>
    <x v="0"/>
    <x v="1"/>
    <x v="0"/>
    <x v="1"/>
    <x v="0"/>
    <s v="Univera Satış"/>
    <s v="Saha Satış"/>
    <s v="Yurt İçi"/>
    <s v="Türkiye"/>
  </r>
  <r>
    <s v="Q4"/>
    <x v="0"/>
    <x v="10"/>
    <m/>
    <s v="BELGIN MADENI YAGLAR TICARET VE SANAYI ANONIM SIRKETI"/>
    <s v="EH.02.001"/>
    <s v="EnRoute Panorama - Yazilim Bakimi, Yasatma ve Merkezi Destek Hizmeti"/>
    <s v="Univera - Belkim"/>
    <x v="12"/>
    <x v="0"/>
    <m/>
    <n v="101930.4"/>
    <m/>
    <n v="1"/>
    <m/>
    <n v="130680"/>
    <m/>
    <n v="28749.599999999999"/>
    <m/>
    <n v="101930.4"/>
    <m/>
    <n v="0"/>
    <n v="0"/>
    <s v="UNI240000001961"/>
    <m/>
    <m/>
    <x v="97"/>
    <x v="0"/>
    <x v="0"/>
    <x v="1"/>
    <x v="4"/>
    <x v="0"/>
    <s v="Univera Satış"/>
    <s v="Saha Satış"/>
    <s v="Yurt İçi"/>
    <s v="Türkiye"/>
  </r>
  <r>
    <s v="Q4"/>
    <x v="0"/>
    <x v="10"/>
    <m/>
    <s v="BELGIN MADENI YAGLAR TICARET VE SANAYI ANONIM SIRKETI"/>
    <s v="EH.03.006"/>
    <s v="EnRoute Panorama - Uzaktan Kurulum ve Efitim Hizmeti"/>
    <s v="Univera - Belkim"/>
    <x v="12"/>
    <x v="0"/>
    <m/>
    <n v="6900"/>
    <m/>
    <n v="8"/>
    <m/>
    <n v="80000"/>
    <m/>
    <n v="24800"/>
    <m/>
    <n v="55200"/>
    <m/>
    <n v="0"/>
    <n v="0"/>
    <s v="UNI240000001961"/>
    <m/>
    <m/>
    <x v="97"/>
    <x v="0"/>
    <x v="1"/>
    <x v="1"/>
    <x v="6"/>
    <x v="0"/>
    <s v="Univera Satış"/>
    <s v="Saha Satış"/>
    <s v="Yurt İçi"/>
    <s v="Türkiye"/>
  </r>
  <r>
    <s v="Q4"/>
    <x v="0"/>
    <x v="10"/>
    <m/>
    <s v="BELGIN MADENI YAGLAR TICARET VE SANAYI ANONIM SIRKETI"/>
    <s v="EH.03.006"/>
    <s v="EnRoute Panorama - Uzaktan Kurulum ve Efitim Hizmeti"/>
    <s v="Univera - Belkim"/>
    <x v="12"/>
    <x v="0"/>
    <m/>
    <n v="6900"/>
    <m/>
    <n v="5"/>
    <m/>
    <n v="50000"/>
    <m/>
    <n v="15500"/>
    <m/>
    <n v="34500"/>
    <m/>
    <n v="0"/>
    <n v="0"/>
    <s v="UNI240000001961"/>
    <m/>
    <m/>
    <x v="97"/>
    <x v="0"/>
    <x v="1"/>
    <x v="1"/>
    <x v="6"/>
    <x v="0"/>
    <s v="Univera Satış"/>
    <s v="Saha Satış"/>
    <s v="Yurt İçi"/>
    <s v="Türkiye"/>
  </r>
  <r>
    <s v="Q4"/>
    <x v="0"/>
    <x v="10"/>
    <m/>
    <s v="BELGIN MADENI YAGLAR TICARET VE SANAYI ANONIM SIRKETI"/>
    <s v="EH.05.002"/>
    <s v="EnRoute Panorama - Rapor Gelistirme Hizmeti"/>
    <s v="Univera - Belkim"/>
    <x v="12"/>
    <x v="0"/>
    <m/>
    <n v="12075"/>
    <m/>
    <n v="5"/>
    <m/>
    <n v="87500"/>
    <m/>
    <n v="27125"/>
    <m/>
    <n v="60375"/>
    <m/>
    <n v="0"/>
    <n v="0"/>
    <s v="UNI240000001961"/>
    <m/>
    <m/>
    <x v="97"/>
    <x v="0"/>
    <x v="1"/>
    <x v="1"/>
    <x v="2"/>
    <x v="0"/>
    <s v="Univera Satış"/>
    <s v="Saha Satış"/>
    <s v="Yurt İçi"/>
    <s v="Türkiye"/>
  </r>
  <r>
    <s v="Q4"/>
    <x v="0"/>
    <x v="10"/>
    <m/>
    <s v="BELGIN MADENI YAGLAR TICARET VE SANAYI ANONIM SIRKETI"/>
    <s v="EH.02.001"/>
    <s v="EnRoute Panorama - Proje Yönetim Hizmeti"/>
    <s v="Univera - Belkim"/>
    <x v="12"/>
    <x v="0"/>
    <m/>
    <n v="145464"/>
    <m/>
    <n v="1"/>
    <m/>
    <n v="191400"/>
    <m/>
    <n v="45936"/>
    <m/>
    <n v="145464"/>
    <m/>
    <n v="0"/>
    <n v="0"/>
    <s v="UNI240000001961"/>
    <m/>
    <m/>
    <x v="97"/>
    <x v="0"/>
    <x v="1"/>
    <x v="1"/>
    <x v="7"/>
    <x v="0"/>
    <s v="Univera Satış"/>
    <s v="Saha Satış"/>
    <s v="Yurt İçi"/>
    <s v="Türkiye"/>
  </r>
  <r>
    <s v="Q4"/>
    <x v="0"/>
    <x v="10"/>
    <m/>
    <s v="BELGIN MADENI YAGLAR TICARET VE SANAYI ANONIM SIRKETI"/>
    <s v="EH.01.001"/>
    <s v="EnRoute Panorama - Proje Yönetim Hizmeti"/>
    <s v="Univera - Belkim"/>
    <x v="12"/>
    <x v="0"/>
    <m/>
    <n v="8280"/>
    <m/>
    <n v="13"/>
    <m/>
    <n v="156000"/>
    <m/>
    <n v="48360"/>
    <m/>
    <n v="107640"/>
    <m/>
    <n v="0"/>
    <n v="0"/>
    <s v="UNI240000001961"/>
    <m/>
    <m/>
    <x v="97"/>
    <x v="0"/>
    <x v="1"/>
    <x v="1"/>
    <x v="7"/>
    <x v="0"/>
    <s v="Univera Satış"/>
    <s v="Saha Satış"/>
    <s v="Yurt İçi"/>
    <s v="Türkiye"/>
  </r>
  <r>
    <s v="Q4"/>
    <x v="0"/>
    <x v="10"/>
    <m/>
    <s v="BELGIN MADENI YAGLAR TICARET VE SANAYI ANONIM SIRKETI"/>
    <s v="EH.01.001"/>
    <s v="EnRoute Panorama - Proje Yönetim Hizmeti"/>
    <s v="Univera - Belkim"/>
    <x v="12"/>
    <x v="0"/>
    <m/>
    <n v="12075"/>
    <m/>
    <n v="6"/>
    <m/>
    <n v="105000"/>
    <m/>
    <n v="32550"/>
    <m/>
    <n v="72450"/>
    <m/>
    <n v="0"/>
    <n v="0"/>
    <s v="UNI240000001961"/>
    <m/>
    <m/>
    <x v="97"/>
    <x v="0"/>
    <x v="1"/>
    <x v="1"/>
    <x v="7"/>
    <x v="0"/>
    <s v="Univera Satış"/>
    <s v="Saha Satış"/>
    <s v="Yurt İçi"/>
    <s v="Türkiye"/>
  </r>
  <r>
    <s v="Q4"/>
    <x v="0"/>
    <x v="10"/>
    <m/>
    <s v="BELGIN MADENI YAGLAR TICARET VE SANAYI ANONIM SIRKETI"/>
    <s v="EH.01.001"/>
    <s v="EnRoute Panorama - Proje Yönetim Hizmeti"/>
    <s v="Univera - Belkim"/>
    <x v="12"/>
    <x v="0"/>
    <m/>
    <n v="12075"/>
    <m/>
    <n v="5"/>
    <m/>
    <n v="87500"/>
    <m/>
    <n v="27125"/>
    <m/>
    <n v="60375"/>
    <m/>
    <n v="0"/>
    <n v="0"/>
    <s v="UNI240000001961"/>
    <m/>
    <m/>
    <x v="97"/>
    <x v="0"/>
    <x v="1"/>
    <x v="1"/>
    <x v="7"/>
    <x v="0"/>
    <s v="Univera Satış"/>
    <s v="Saha Satış"/>
    <s v="Yurt İçi"/>
    <s v="Türkiye"/>
  </r>
  <r>
    <s v="Q4"/>
    <x v="0"/>
    <x v="10"/>
    <m/>
    <s v="BELGIN MADENI YAGLAR TICARET VE SANAYI ANONIM SIRKETI"/>
    <s v="EYS.01.014"/>
    <s v="EnRoute Panorama - Platform Back Office Kullanici Lisansi (Standart)"/>
    <s v="Univera - Belkim"/>
    <x v="12"/>
    <x v="0"/>
    <m/>
    <n v="12075"/>
    <m/>
    <n v="4"/>
    <m/>
    <n v="70000"/>
    <m/>
    <n v="21700"/>
    <m/>
    <n v="48300"/>
    <m/>
    <n v="0"/>
    <n v="0"/>
    <s v="UNI240000001961"/>
    <m/>
    <m/>
    <x v="97"/>
    <x v="0"/>
    <x v="1"/>
    <x v="0"/>
    <x v="1"/>
    <x v="0"/>
    <s v="Univera Satış"/>
    <s v="Saha Satış"/>
    <s v="Yurt İçi"/>
    <s v="Türkiye"/>
  </r>
  <r>
    <s v="Q4"/>
    <x v="0"/>
    <x v="10"/>
    <m/>
    <s v="BELGIN MADENI YAGLAR TICARET VE SANAYI ANONIM SIRKETI"/>
    <s v="EYS.01.021"/>
    <s v="EnRoute Panorama - Dafitim Kanali (Bayi/Distribütör/Sube) Lisansi Standart"/>
    <s v="Univera - Belkim"/>
    <x v="12"/>
    <x v="0"/>
    <m/>
    <n v="22425"/>
    <m/>
    <n v="4"/>
    <m/>
    <n v="130000"/>
    <m/>
    <n v="40300"/>
    <m/>
    <n v="89700"/>
    <m/>
    <n v="0"/>
    <n v="0"/>
    <s v="UNI240000001961"/>
    <m/>
    <m/>
    <x v="97"/>
    <x v="0"/>
    <x v="1"/>
    <x v="0"/>
    <x v="1"/>
    <x v="0"/>
    <s v="Univera Satış"/>
    <s v="Saha Satış"/>
    <s v="Yurt İçi"/>
    <s v="Türkiye"/>
  </r>
  <r>
    <s v="Q4"/>
    <x v="0"/>
    <x v="10"/>
    <m/>
    <s v="BELGIN MADENI YAGLAR TICARET VE SANAYI ANONIM SIRKETI"/>
    <s v="EH.03.008"/>
    <s v="EnRoute Panorama - Çafri Merkezi Hizmeti (DDI / OutSource)"/>
    <s v="Univera - Belkim"/>
    <x v="12"/>
    <x v="0"/>
    <m/>
    <n v="9480"/>
    <m/>
    <n v="6"/>
    <m/>
    <n v="72000"/>
    <m/>
    <n v="15120"/>
    <m/>
    <n v="56880"/>
    <m/>
    <n v="0"/>
    <n v="0"/>
    <s v="UNI240000001961"/>
    <m/>
    <m/>
    <x v="97"/>
    <x v="0"/>
    <x v="0"/>
    <x v="1"/>
    <x v="8"/>
    <x v="0"/>
    <s v="Univera Satış"/>
    <s v="Saha Satış"/>
    <s v="Yurt İçi"/>
    <s v="Türkiye"/>
  </r>
  <r>
    <s v="Q4"/>
    <x v="0"/>
    <x v="10"/>
    <m/>
    <s v="TURKUAZ TRADE LLC"/>
    <s v="EH.02.001"/>
    <s v="EnRoute Panorama - Yazilim Bakimi, Yasatma ve Merkezi Destek Hizmeti"/>
    <s v="Univera - Turkuaz Kazakistan"/>
    <x v="11"/>
    <x v="0"/>
    <m/>
    <n v="141123.1"/>
    <m/>
    <n v="1"/>
    <m/>
    <n v="141123.095"/>
    <m/>
    <n v="-5.0000000000000001E-3"/>
    <m/>
    <n v="141123.1"/>
    <m/>
    <n v="0"/>
    <n v="0"/>
    <s v="ENV240000000122"/>
    <m/>
    <m/>
    <x v="14"/>
    <x v="0"/>
    <x v="0"/>
    <x v="1"/>
    <x v="4"/>
    <x v="0"/>
    <s v="Univera Satış"/>
    <s v="Saha Satış"/>
    <s v="Yurt Dışı"/>
    <s v="Kırgızistan"/>
  </r>
  <r>
    <s v="Q4"/>
    <x v="0"/>
    <x v="10"/>
    <m/>
    <s v="BELGIN MADENI YAGLAR TICARET VE SANAYI ANONIM SIRKETI"/>
    <s v="EYS.01.014"/>
    <s v="EnRoute Panorama - Platform Back Office Kullanici Lisansi (Standart)"/>
    <s v="Univera - Belkim"/>
    <x v="12"/>
    <x v="0"/>
    <m/>
    <n v="12075"/>
    <m/>
    <n v="1"/>
    <m/>
    <n v="17500"/>
    <m/>
    <n v="5425"/>
    <m/>
    <n v="12075"/>
    <m/>
    <n v="0"/>
    <n v="0"/>
    <s v="UNI240000001961"/>
    <m/>
    <m/>
    <x v="97"/>
    <x v="0"/>
    <x v="1"/>
    <x v="0"/>
    <x v="1"/>
    <x v="0"/>
    <s v="Univera Satış"/>
    <s v="Saha Satış"/>
    <s v="Yurt İçi"/>
    <s v="Türkiye"/>
  </r>
  <r>
    <s v="Q4"/>
    <x v="0"/>
    <x v="10"/>
    <m/>
    <s v="BELGIN MADENI YAGLAR TICARET VE SANAYI ANONIM SIRKETI"/>
    <s v="EYS.02.033"/>
    <s v="EnRoute Panorama - Mobil Kullanici Lisansi Standart"/>
    <s v="Univera - Belkim"/>
    <x v="12"/>
    <x v="0"/>
    <m/>
    <n v="5520"/>
    <m/>
    <n v="4"/>
    <m/>
    <n v="32000"/>
    <m/>
    <n v="9920"/>
    <m/>
    <n v="22080"/>
    <m/>
    <n v="0"/>
    <n v="0"/>
    <s v="UNI240000001961"/>
    <m/>
    <m/>
    <x v="97"/>
    <x v="0"/>
    <x v="1"/>
    <x v="0"/>
    <x v="1"/>
    <x v="0"/>
    <s v="Univera Satış"/>
    <s v="Saha Satış"/>
    <s v="Yurt İçi"/>
    <s v="Türkiye"/>
  </r>
  <r>
    <s v="Q4"/>
    <x v="0"/>
    <x v="10"/>
    <m/>
    <s v="ZIRVEGÜL GRUP GIDA TEMIZLIK ÜRÜNLERI DAG. VE PAZ. TIC. LTD. STI."/>
    <s v="EH.01.003"/>
    <s v="EnRoute Panorama - Kurulum ve Efitim Hizmeti"/>
    <s v="Univera - Kent Gıda"/>
    <x v="12"/>
    <x v="0"/>
    <m/>
    <n v="12000"/>
    <m/>
    <n v="2"/>
    <m/>
    <n v="24000"/>
    <m/>
    <n v="0"/>
    <m/>
    <n v="24000"/>
    <m/>
    <n v="0"/>
    <n v="0"/>
    <s v="UNI240000001963"/>
    <m/>
    <m/>
    <x v="53"/>
    <x v="0"/>
    <x v="1"/>
    <x v="1"/>
    <x v="6"/>
    <x v="1"/>
    <s v="Univera Satış"/>
    <s v="Saha Satış"/>
    <s v="Yurt İçi"/>
    <s v="Türkiye"/>
  </r>
  <r>
    <s v="Q4"/>
    <x v="0"/>
    <x v="10"/>
    <m/>
    <s v="BELGIN MADENI YAGLAR TICARET VE SANAYI ANONIM SIRKETI"/>
    <s v="EY.01.025"/>
    <s v="EnRoute Panorama - Dist. Web Connector  Web Service Lisansi (Enterprise)"/>
    <s v="Univera - Belkim"/>
    <x v="12"/>
    <x v="0"/>
    <m/>
    <n v="33810"/>
    <m/>
    <n v="1"/>
    <m/>
    <n v="49000"/>
    <m/>
    <n v="15190"/>
    <m/>
    <n v="33810"/>
    <m/>
    <n v="0"/>
    <n v="0"/>
    <s v="UNI240000001961"/>
    <m/>
    <m/>
    <x v="97"/>
    <x v="0"/>
    <x v="1"/>
    <x v="0"/>
    <x v="1"/>
    <x v="0"/>
    <s v="Univera Satış"/>
    <s v="Saha Satış"/>
    <s v="Yurt İçi"/>
    <s v="Türkiye"/>
  </r>
  <r>
    <s v="Q4"/>
    <x v="0"/>
    <x v="10"/>
    <m/>
    <s v="BELGIN MADENI YAGLAR TICARET VE SANAYI ANONIM SIRKETI"/>
    <s v="EYS.01.021"/>
    <s v="EnRoute Panorama - Dafitim Kanali (Bayi/Distribütör/Sube) Lisansi Standart"/>
    <s v="Univera - Belkim"/>
    <x v="12"/>
    <x v="0"/>
    <m/>
    <n v="22425"/>
    <m/>
    <n v="1"/>
    <m/>
    <n v="32500"/>
    <m/>
    <n v="10075"/>
    <m/>
    <n v="22425"/>
    <m/>
    <n v="0"/>
    <n v="0"/>
    <s v="UNI240000001961"/>
    <m/>
    <m/>
    <x v="97"/>
    <x v="0"/>
    <x v="1"/>
    <x v="0"/>
    <x v="1"/>
    <x v="0"/>
    <s v="Univera Satış"/>
    <s v="Saha Satış"/>
    <s v="Yurt İçi"/>
    <s v="Türkiye"/>
  </r>
  <r>
    <s v="Q2"/>
    <x v="0"/>
    <x v="5"/>
    <m/>
    <s v="MİYA OTOMASYON VE BARKOD BILISIM SISTEMLERI SAN TİC. VE L.T.D. STI."/>
    <s v="WPY.01.003"/>
    <s v="WEBPLUS EK KULLANICI LISANSI +1"/>
    <s v="Univera - Kanal"/>
    <x v="5"/>
    <x v="0"/>
    <s v="Webplus"/>
    <n v="3316.5"/>
    <m/>
    <n v="2"/>
    <m/>
    <n v="7370"/>
    <m/>
    <n v="737"/>
    <m/>
    <n v="6633"/>
    <m/>
    <n v="0"/>
    <n v="0"/>
    <s v="UNI240000000883"/>
    <m/>
    <m/>
    <x v="3"/>
    <x v="0"/>
    <x v="1"/>
    <x v="0"/>
    <x v="1"/>
    <x v="0"/>
    <s v="Kanal Satış"/>
    <s v="Miya"/>
    <s v="Yurt İçi"/>
    <s v="Türkiye"/>
  </r>
  <r>
    <s v="Q2"/>
    <x v="0"/>
    <x v="5"/>
    <m/>
    <s v="POLARİS YAZILIM ÇÖZÜMLERİ VE DANIŞMANLIK HİZMETLERİ LTD.ŞTİ."/>
    <s v="UH.01.002"/>
    <s v="UNIDOX KONTÖR HIZMETI"/>
    <s v="Univera - Kanal"/>
    <x v="5"/>
    <x v="2"/>
    <s v="Unidox"/>
    <n v="1.5189999999999999"/>
    <m/>
    <n v="10000"/>
    <m/>
    <n v="15190"/>
    <m/>
    <n v="0"/>
    <m/>
    <n v="15190"/>
    <m/>
    <n v="0"/>
    <n v="0"/>
    <s v="UNI240000000878"/>
    <m/>
    <m/>
    <x v="31"/>
    <x v="0"/>
    <x v="1"/>
    <x v="2"/>
    <x v="5"/>
    <x v="0"/>
    <s v="Kanal Satış"/>
    <s v="Polaris"/>
    <s v="Yurt İçi"/>
    <s v="Türkiye"/>
  </r>
  <r>
    <s v="Q2"/>
    <x v="0"/>
    <x v="5"/>
    <m/>
    <s v="NESTLE TÜRKIYE GIDA SANAYI A.S."/>
    <s v="SH.02.001"/>
    <s v="StokBar Panorama - Yazilim Bakimi Hizmeti"/>
    <s v="Univera - Nestle Professional"/>
    <x v="2"/>
    <x v="4"/>
    <s v="Stokbar"/>
    <n v="273051"/>
    <m/>
    <n v="1"/>
    <m/>
    <n v="273051"/>
    <m/>
    <n v="0"/>
    <m/>
    <n v="273051"/>
    <m/>
    <n v="0"/>
    <n v="0"/>
    <s v="UNI240000000881"/>
    <m/>
    <m/>
    <x v="12"/>
    <x v="0"/>
    <x v="0"/>
    <x v="1"/>
    <x v="4"/>
    <x v="1"/>
    <s v="Univera Satış"/>
    <s v="Saha Satış"/>
    <s v="Yurt İçi"/>
    <s v="Türkiye"/>
  </r>
  <r>
    <s v="Q2"/>
    <x v="0"/>
    <x v="5"/>
    <m/>
    <s v="NESTLE TÜRKIYE GIDA SANAYI A.S."/>
    <s v="SH.03.004"/>
    <s v="StokBar Panorama - Çafri Merkezi Hizmeti (Depo/Lokasyon)"/>
    <s v="Univera - Nestle Professional"/>
    <x v="2"/>
    <x v="4"/>
    <s v="Stokbar"/>
    <n v="27622.603999999999"/>
    <m/>
    <n v="5"/>
    <m/>
    <n v="138113.01500000001"/>
    <m/>
    <n v="-5.0000000000000001E-3"/>
    <m/>
    <n v="138113.01999999999"/>
    <m/>
    <n v="0"/>
    <n v="0"/>
    <s v="UNI240000000881"/>
    <m/>
    <m/>
    <x v="12"/>
    <x v="0"/>
    <x v="0"/>
    <x v="1"/>
    <x v="3"/>
    <x v="1"/>
    <s v="Univera Satış"/>
    <s v="Saha Satış"/>
    <s v="Yurt İçi"/>
    <s v="Türkiye"/>
  </r>
  <r>
    <s v="Q2"/>
    <x v="0"/>
    <x v="5"/>
    <m/>
    <s v="ROYAL CANIN TURKEY EVCIL HAYVAN ÜRÜNLERI TIC. LTD. STI."/>
    <s v="QH.07.001"/>
    <s v="Quest Panorama - Rapor Gelistirme Hizmeti"/>
    <s v="Univera - Royal Canin"/>
    <x v="7"/>
    <x v="3"/>
    <m/>
    <n v="8385.25"/>
    <m/>
    <n v="5"/>
    <m/>
    <n v="49325"/>
    <m/>
    <n v="7398.75"/>
    <m/>
    <n v="41926.25"/>
    <m/>
    <n v="0"/>
    <n v="0"/>
    <s v="UNI240000000879"/>
    <m/>
    <m/>
    <x v="40"/>
    <x v="0"/>
    <x v="1"/>
    <x v="1"/>
    <x v="2"/>
    <x v="0"/>
    <s v="Univera Satış"/>
    <s v="Saha Satış"/>
    <s v="Yurt İçi"/>
    <s v="Türkiye"/>
  </r>
  <r>
    <s v="Q4"/>
    <x v="0"/>
    <x v="10"/>
    <m/>
    <s v="ALTIPARMAK GIDA SAN. VE TIC. AS."/>
    <s v="EY.03.001"/>
    <s v="Enroute Panorama PaaS Lisansi (Kiralama Hizmeti )"/>
    <s v="Univera - Altıparmak-Balparmak"/>
    <x v="12"/>
    <x v="0"/>
    <m/>
    <n v="72576"/>
    <m/>
    <n v="1"/>
    <m/>
    <n v="72576"/>
    <m/>
    <n v="0"/>
    <m/>
    <n v="72576"/>
    <m/>
    <n v="0"/>
    <n v="0"/>
    <s v="UNI240000001979"/>
    <m/>
    <m/>
    <x v="67"/>
    <x v="0"/>
    <x v="0"/>
    <x v="0"/>
    <x v="0"/>
    <x v="0"/>
    <s v="Univera Satış"/>
    <s v="Saha Satış"/>
    <s v="Yurt İçi"/>
    <s v="Türkiye"/>
  </r>
  <r>
    <s v="Q4"/>
    <x v="0"/>
    <x v="10"/>
    <m/>
    <s v="ALTIPARMAK GIDA SAN. VE TIC. AS."/>
    <s v="EY.03.001"/>
    <s v="Enroute Panorama PaaS Lisansi (Kiralama Hizmeti )"/>
    <s v="Univera - Altıparmak-Balparmak"/>
    <x v="12"/>
    <x v="0"/>
    <m/>
    <n v="41921"/>
    <m/>
    <n v="1"/>
    <m/>
    <n v="41921"/>
    <m/>
    <n v="0"/>
    <m/>
    <n v="41921"/>
    <m/>
    <n v="0"/>
    <n v="0"/>
    <s v="UNI240000001980"/>
    <m/>
    <m/>
    <x v="67"/>
    <x v="0"/>
    <x v="0"/>
    <x v="0"/>
    <x v="0"/>
    <x v="0"/>
    <s v="Univera Satış"/>
    <s v="Saha Satış"/>
    <s v="Yurt İçi"/>
    <s v="Türkiye"/>
  </r>
  <r>
    <s v="Q4"/>
    <x v="0"/>
    <x v="10"/>
    <m/>
    <s v="OF ÇAYSAN TARIM ÜRÜN. ENTEGRE TES. SAN VE TIC. AS."/>
    <s v="EY.06.001"/>
    <s v="EnRoute Panorama - Yazilim Gelistirme Hizmeti"/>
    <s v="Univera - Ofçaysan"/>
    <x v="14"/>
    <x v="0"/>
    <m/>
    <n v="13125"/>
    <m/>
    <n v="3"/>
    <m/>
    <n v="52500"/>
    <m/>
    <n v="13125"/>
    <m/>
    <n v="39375"/>
    <m/>
    <n v="0"/>
    <n v="0"/>
    <s v="UNI240000001973"/>
    <m/>
    <m/>
    <x v="8"/>
    <x v="0"/>
    <x v="1"/>
    <x v="1"/>
    <x v="9"/>
    <x v="0"/>
    <s v="Univera Satış"/>
    <s v="Saha Satış"/>
    <s v="Yurt İçi"/>
    <s v="Türkiye"/>
  </r>
  <r>
    <s v="Q2"/>
    <x v="0"/>
    <x v="5"/>
    <m/>
    <s v="MİYA OTOMASYON VE BARKOD BILISIM SISTEMLERI SAN TİC. VE L.T.D. STI."/>
    <s v="UH.01.002"/>
    <s v="UNIDOX KONTÖR HIZMETI"/>
    <s v="Univera - Kanal"/>
    <x v="6"/>
    <x v="2"/>
    <s v="Unidox"/>
    <n v="0.72750000000000004"/>
    <m/>
    <n v="100000"/>
    <m/>
    <n v="72750"/>
    <m/>
    <n v="0"/>
    <m/>
    <n v="72750"/>
    <m/>
    <n v="0"/>
    <n v="0"/>
    <s v="UNI240000000886"/>
    <m/>
    <m/>
    <x v="3"/>
    <x v="0"/>
    <x v="1"/>
    <x v="2"/>
    <x v="5"/>
    <x v="0"/>
    <s v="Kanal Satış"/>
    <s v="Miya"/>
    <s v="Yurt İçi"/>
    <s v="Türkiye"/>
  </r>
  <r>
    <s v="Q2"/>
    <x v="0"/>
    <x v="5"/>
    <m/>
    <s v="ERBAK-ULUDAG PAZARLAMA SATIS VE DAGITIM A.S."/>
    <s v="QY.02.007"/>
    <s v="Quest Panorama - Mobil Kullanicisi Lisansi (Enterprise)"/>
    <s v="Univera - Uludağ İçecek"/>
    <x v="11"/>
    <x v="3"/>
    <m/>
    <n v="9500"/>
    <m/>
    <n v="4"/>
    <m/>
    <n v="38000"/>
    <m/>
    <n v="0"/>
    <m/>
    <n v="38000"/>
    <m/>
    <n v="0"/>
    <n v="0"/>
    <s v="UNI240000000884"/>
    <m/>
    <m/>
    <x v="21"/>
    <x v="0"/>
    <x v="1"/>
    <x v="0"/>
    <x v="1"/>
    <x v="0"/>
    <s v="Univera Satış"/>
    <s v="Saha Satış"/>
    <s v="Yurt İçi"/>
    <s v="Türkiye"/>
  </r>
  <r>
    <s v="Q4"/>
    <x v="0"/>
    <x v="10"/>
    <m/>
    <s v="BELKIM KIMYEVI MADDELER TICARET VE SANAYI ANONIM SIRKETI"/>
    <s v="EYS.01.014"/>
    <s v="EnRoute Panorama - Platform Back Office Kullanici Lisansi (Standart)"/>
    <s v="Univera - Belkim"/>
    <x v="12"/>
    <x v="0"/>
    <m/>
    <n v="12075"/>
    <m/>
    <n v="3"/>
    <m/>
    <n v="52500"/>
    <m/>
    <n v="16275"/>
    <m/>
    <n v="36225"/>
    <m/>
    <n v="0"/>
    <n v="0"/>
    <s v="UNI240000001988"/>
    <m/>
    <m/>
    <x v="97"/>
    <x v="0"/>
    <x v="1"/>
    <x v="0"/>
    <x v="1"/>
    <x v="0"/>
    <s v="Univera Satış"/>
    <s v="Saha Satış"/>
    <s v="Yurt İçi"/>
    <s v="Türkiye"/>
  </r>
  <r>
    <s v="Q4"/>
    <x v="0"/>
    <x v="10"/>
    <m/>
    <s v="BELKIM KIMYEVI MADDELER TICARET VE SANAYI ANONIM SIRKETI"/>
    <s v="EYS.01.001"/>
    <s v="EnRoute Panorama - Mobil Satis &amp; Dafitim Çözüm Lisansi (Standart)"/>
    <s v="Univera - Belkim"/>
    <x v="12"/>
    <x v="0"/>
    <m/>
    <n v="507500"/>
    <m/>
    <n v="1"/>
    <m/>
    <n v="1015000"/>
    <m/>
    <n v="507500"/>
    <m/>
    <n v="507500"/>
    <m/>
    <n v="0"/>
    <n v="0"/>
    <s v="UNI240000001988"/>
    <m/>
    <m/>
    <x v="97"/>
    <x v="0"/>
    <x v="1"/>
    <x v="0"/>
    <x v="1"/>
    <x v="0"/>
    <s v="Univera Satış"/>
    <s v="Saha Satış"/>
    <s v="Yurt İçi"/>
    <s v="Türkiye"/>
  </r>
  <r>
    <s v="Q2"/>
    <x v="0"/>
    <x v="5"/>
    <m/>
    <s v="DOGUS ÇAY VE GIDA MADD.ÜRT.PAZ.ITH.IHR.A.S"/>
    <s v="SH.01.001"/>
    <s v="StokBar Panorama - Proje Yönetim Hizmeti"/>
    <s v="Univera Doğuş Çay Projesi"/>
    <x v="7"/>
    <x v="4"/>
    <s v="Stokbar"/>
    <n v="9782.65"/>
    <m/>
    <n v="2"/>
    <m/>
    <n v="23018"/>
    <m/>
    <n v="3452.7"/>
    <m/>
    <n v="19565.3"/>
    <m/>
    <n v="0"/>
    <n v="0"/>
    <s v="UNI240000000890"/>
    <m/>
    <m/>
    <x v="13"/>
    <x v="0"/>
    <x v="1"/>
    <x v="1"/>
    <x v="7"/>
    <x v="1"/>
    <s v="Univera Satış"/>
    <s v="Saha Satış"/>
    <s v="Yurt İçi"/>
    <s v="Türkiye"/>
  </r>
  <r>
    <s v="Q2"/>
    <x v="0"/>
    <x v="5"/>
    <m/>
    <s v="DOGUS ÇAY VE GIDA MADD.ÜRT.PAZ.ITH.IHR.A.S"/>
    <s v="SH.01.001"/>
    <s v="StokBar Panorama - Proje Yönetim Hizmeti"/>
    <s v="Univera Doğuş Çay Projesi"/>
    <x v="7"/>
    <x v="4"/>
    <s v="Stokbar"/>
    <n v="9782.65"/>
    <m/>
    <n v="2"/>
    <m/>
    <n v="23018"/>
    <m/>
    <n v="3452.7"/>
    <m/>
    <n v="19565.3"/>
    <m/>
    <n v="0"/>
    <n v="0"/>
    <s v="UNI240000000891"/>
    <m/>
    <m/>
    <x v="13"/>
    <x v="0"/>
    <x v="1"/>
    <x v="1"/>
    <x v="7"/>
    <x v="1"/>
    <s v="Univera Satış"/>
    <s v="Saha Satış"/>
    <s v="Yurt İçi"/>
    <s v="Türkiye"/>
  </r>
  <r>
    <s v="Q2"/>
    <x v="0"/>
    <x v="5"/>
    <m/>
    <s v="SHELL &amp; TURCAS PETROL A.S"/>
    <s v="OH.05.001"/>
    <s v="OUTSOURCE YAZILIM GELISTIRME HIZMETI"/>
    <s v="Univera - Shell Bee"/>
    <x v="4"/>
    <x v="0"/>
    <s v="Outsource - Hizmet"/>
    <n v="10756.799990220874"/>
    <m/>
    <n v="408.83"/>
    <m/>
    <n v="4397702.5439999998"/>
    <m/>
    <n v="3.9979999999999998E-3"/>
    <m/>
    <n v="4397702.5400019996"/>
    <m/>
    <n v="0"/>
    <n v="0"/>
    <s v="UNI240000000889"/>
    <m/>
    <m/>
    <x v="93"/>
    <x v="3"/>
    <x v="1"/>
    <x v="1"/>
    <x v="9"/>
    <x v="0"/>
    <s v="Univera Satış"/>
    <s v="Saha Satış"/>
    <s v="Yurt İçi"/>
    <s v="Türkiye"/>
  </r>
  <r>
    <s v="Q2"/>
    <x v="0"/>
    <x v="5"/>
    <m/>
    <s v="ALDEMIR BILISIM HIZ. VE DANISMANLIK - ARZU ALDEMIR"/>
    <s v="WPY.01.003"/>
    <s v="WEBPLUS EK KULLANICI LISANSI +1"/>
    <s v="Univera - Kanal"/>
    <x v="5"/>
    <x v="0"/>
    <s v="Webplus"/>
    <n v="881"/>
    <m/>
    <n v="1"/>
    <m/>
    <n v="881"/>
    <m/>
    <n v="0"/>
    <m/>
    <n v="881"/>
    <m/>
    <n v="0"/>
    <n v="0"/>
    <s v="UNI240000000892"/>
    <m/>
    <m/>
    <x v="17"/>
    <x v="0"/>
    <x v="1"/>
    <x v="0"/>
    <x v="1"/>
    <x v="0"/>
    <s v="Kanal Satış"/>
    <s v="Aldemir"/>
    <s v="Yurt İçi"/>
    <s v="Türkiye"/>
  </r>
  <r>
    <s v="Q2"/>
    <x v="0"/>
    <x v="5"/>
    <m/>
    <s v="MİYA OTOMASYON VE BARKOD BILISIM SISTEMLERI SAN TİC. VE L.T.D. STI."/>
    <s v="WPY.01.003"/>
    <s v="WEBPLUS EK KULLANICI LISANSI +1"/>
    <s v="Univera - Kanal"/>
    <x v="5"/>
    <x v="0"/>
    <s v="Webplus"/>
    <n v="881"/>
    <m/>
    <n v="1"/>
    <m/>
    <n v="881"/>
    <m/>
    <n v="0"/>
    <m/>
    <n v="881"/>
    <m/>
    <n v="0"/>
    <n v="0"/>
    <s v="UNI240000000894"/>
    <m/>
    <m/>
    <x v="3"/>
    <x v="0"/>
    <x v="1"/>
    <x v="0"/>
    <x v="1"/>
    <x v="0"/>
    <s v="Kanal Satış"/>
    <s v="Miya"/>
    <s v="Yurt İçi"/>
    <s v="Türkiye"/>
  </r>
  <r>
    <s v="Q2"/>
    <x v="0"/>
    <x v="5"/>
    <m/>
    <s v="MATRIKS BİLGİSAYAR SİSTEMLERİ LTD.ŞTİ"/>
    <s v="WPY.02.001"/>
    <s v="WEBPLUS (Android) SATIS TEMSILCISI LISANSI"/>
    <s v="Univera - Kanal"/>
    <x v="5"/>
    <x v="0"/>
    <s v="Webplus"/>
    <n v="2813"/>
    <m/>
    <n v="1"/>
    <m/>
    <n v="2813"/>
    <m/>
    <n v="0"/>
    <m/>
    <n v="2813"/>
    <m/>
    <n v="0"/>
    <n v="0"/>
    <s v="UNI240000000895"/>
    <m/>
    <m/>
    <x v="11"/>
    <x v="0"/>
    <x v="1"/>
    <x v="0"/>
    <x v="1"/>
    <x v="0"/>
    <s v="Kanal Satış"/>
    <s v="Matriks"/>
    <s v="Yurt İçi"/>
    <s v="Türkiye"/>
  </r>
  <r>
    <s v="Q2"/>
    <x v="0"/>
    <x v="5"/>
    <m/>
    <s v="TAYFUN BAKIR"/>
    <s v="UH.01.002"/>
    <s v="UNIDOX KONTÖR HIZMETI"/>
    <s v="Univera Doğuş Çay Projesi"/>
    <x v="6"/>
    <x v="2"/>
    <s v="Unidox"/>
    <n v="1.8"/>
    <m/>
    <n v="10000"/>
    <m/>
    <n v="18000"/>
    <m/>
    <n v="0"/>
    <m/>
    <n v="18000"/>
    <m/>
    <n v="0"/>
    <n v="0"/>
    <s v="ENV240000000079"/>
    <m/>
    <m/>
    <x v="13"/>
    <x v="0"/>
    <x v="1"/>
    <x v="2"/>
    <x v="5"/>
    <x v="1"/>
    <s v="Kanal Satış"/>
    <s v="Saha Satış"/>
    <s v="Yurt İçi"/>
    <s v="Türkiye"/>
  </r>
  <r>
    <s v="Q2"/>
    <x v="0"/>
    <x v="5"/>
    <m/>
    <s v="NESTLE TÜRKIYE GIDA SANAYI A.S."/>
    <s v="QH.06.001"/>
    <s v="Quest Panorama - Yazilim Gelistirme Hizmeti"/>
    <s v="Univera - Nestle Retail"/>
    <x v="11"/>
    <x v="3"/>
    <m/>
    <n v="6633.51"/>
    <m/>
    <n v="16"/>
    <m/>
    <n v="106136.16"/>
    <m/>
    <n v="0"/>
    <m/>
    <n v="106136.16"/>
    <m/>
    <n v="0"/>
    <n v="0"/>
    <s v="UNI240000000893"/>
    <m/>
    <m/>
    <x v="12"/>
    <x v="0"/>
    <x v="1"/>
    <x v="1"/>
    <x v="3"/>
    <x v="1"/>
    <s v="Univera Satış"/>
    <s v="Saha Satış"/>
    <s v="Yurt İçi"/>
    <s v="Türkiye"/>
  </r>
  <r>
    <s v="Q2"/>
    <x v="0"/>
    <x v="5"/>
    <m/>
    <s v="NESTLE TÜRKIYE GIDA SANAYI A.S."/>
    <s v="QH.07.002"/>
    <s v="Quest Panorama - PY Rapor Gelistirme Hizmeti"/>
    <s v="Univera - Nestle Retail"/>
    <x v="11"/>
    <x v="3"/>
    <m/>
    <n v="6633.5099999999993"/>
    <m/>
    <n v="3"/>
    <m/>
    <n v="19900.53"/>
    <m/>
    <n v="0"/>
    <m/>
    <n v="19900.53"/>
    <m/>
    <n v="0"/>
    <n v="0"/>
    <s v="UNI240000000893"/>
    <m/>
    <m/>
    <x v="12"/>
    <x v="0"/>
    <x v="1"/>
    <x v="1"/>
    <x v="2"/>
    <x v="1"/>
    <s v="Univera Satış"/>
    <s v="Saha Satış"/>
    <s v="Yurt İçi"/>
    <s v="Türkiye"/>
  </r>
  <r>
    <s v="Q2"/>
    <x v="0"/>
    <x v="5"/>
    <m/>
    <s v="NESTLE TÜRKIYE GIDA SANAYI A.S."/>
    <s v="QH.01.001"/>
    <s v="Quest Panorama - Proje Yönetim Hizmeti"/>
    <s v="Univera - Nestle Retail"/>
    <x v="11"/>
    <x v="3"/>
    <m/>
    <n v="6191.27"/>
    <m/>
    <n v="1"/>
    <m/>
    <n v="6191.27"/>
    <m/>
    <n v="0"/>
    <m/>
    <n v="6191.27"/>
    <m/>
    <n v="0"/>
    <n v="0"/>
    <s v="UNI240000000893"/>
    <m/>
    <m/>
    <x v="12"/>
    <x v="0"/>
    <x v="1"/>
    <x v="1"/>
    <x v="7"/>
    <x v="1"/>
    <s v="Univera Satış"/>
    <s v="Saha Satış"/>
    <s v="Yurt İçi"/>
    <s v="Türkiye"/>
  </r>
  <r>
    <s v="Q4"/>
    <x v="0"/>
    <x v="10"/>
    <m/>
    <s v="DANONE TIKVESLI GIDA VE IÇECEK SAN.TIC.A.S."/>
    <s v="EY.06.001"/>
    <s v="EnRoute Panorama - Yazilim Gelistirme Hizmeti"/>
    <s v="Univera - Danone Tikveşli"/>
    <x v="11"/>
    <x v="0"/>
    <m/>
    <n v="10276.270140555363"/>
    <m/>
    <n v="29.17"/>
    <m/>
    <n v="299758.79590000003"/>
    <m/>
    <n v="-4.1000000000000003E-3"/>
    <m/>
    <n v="299758.8"/>
    <m/>
    <n v="0"/>
    <n v="0"/>
    <s v="UNI240000002076"/>
    <m/>
    <m/>
    <x v="58"/>
    <x v="0"/>
    <x v="1"/>
    <x v="1"/>
    <x v="9"/>
    <x v="0"/>
    <s v="Univera Satış"/>
    <s v="Saha Satış"/>
    <s v="Yurt İçi"/>
    <s v="Türkiye"/>
  </r>
  <r>
    <s v="Q4"/>
    <x v="0"/>
    <x v="10"/>
    <m/>
    <s v="DANONE TIKVESLI GIDA VE IÇECEK SAN.TIC.A.S."/>
    <s v="EH.02.001"/>
    <s v="EnRoute Panorama - Yazilim Bakimi, Yasatma ve Merkezi Destek Hizmeti"/>
    <s v="Univera - Danone Tikveşli"/>
    <x v="11"/>
    <x v="0"/>
    <m/>
    <n v="350000"/>
    <m/>
    <n v="1"/>
    <m/>
    <n v="350000"/>
    <m/>
    <n v="0"/>
    <m/>
    <n v="350000"/>
    <m/>
    <n v="0"/>
    <n v="0"/>
    <s v="UNI240000002085"/>
    <m/>
    <m/>
    <x v="58"/>
    <x v="0"/>
    <x v="0"/>
    <x v="1"/>
    <x v="4"/>
    <x v="0"/>
    <s v="Univera Satış"/>
    <s v="Saha Satış"/>
    <s v="Yurt İçi"/>
    <s v="Türkiye"/>
  </r>
  <r>
    <s v="Q4"/>
    <x v="0"/>
    <x v="11"/>
    <m/>
    <s v="ECZACIBASI YAPI GEREÇLERI SAN. VE TIC. AS."/>
    <s v="EH.02.001"/>
    <s v="EnRoute Panorama - Yazilim Bakimi, Yasatma ve Merkezi Destek Hizmeti"/>
    <s v="Univera - Eczacıbaşı Intema"/>
    <x v="11"/>
    <x v="0"/>
    <m/>
    <n v="44666.66"/>
    <m/>
    <n v="1"/>
    <m/>
    <n v="44666.66"/>
    <m/>
    <n v="0"/>
    <m/>
    <n v="44666.66"/>
    <m/>
    <n v="0"/>
    <n v="0"/>
    <s v="UNI240000002113"/>
    <m/>
    <m/>
    <x v="54"/>
    <x v="0"/>
    <x v="0"/>
    <x v="1"/>
    <x v="4"/>
    <x v="0"/>
    <s v="Univera Satış"/>
    <s v="Saha Satış"/>
    <s v="Yurt İçi"/>
    <s v="Türkiye"/>
  </r>
  <r>
    <s v="Q4"/>
    <x v="0"/>
    <x v="10"/>
    <m/>
    <s v="EFES VITANTA MOLDOVA BREWERY S.A"/>
    <s v="EH.02.001"/>
    <s v="EnRoute Panorama - Yazilim Bakimi, Yasatma ve Merkezi Destek Hizmeti"/>
    <s v="Univera - Efes Moldova"/>
    <x v="12"/>
    <x v="0"/>
    <m/>
    <n v="25587.79"/>
    <m/>
    <n v="1"/>
    <m/>
    <n v="25587.794325999999"/>
    <m/>
    <n v="4.326E-3"/>
    <m/>
    <n v="25587.79"/>
    <m/>
    <n v="0"/>
    <n v="0"/>
    <s v="ENV240000000125"/>
    <m/>
    <m/>
    <x v="20"/>
    <x v="0"/>
    <x v="0"/>
    <x v="1"/>
    <x v="4"/>
    <x v="0"/>
    <s v="Univera Satış"/>
    <s v="Saha Satış"/>
    <s v="Yurt Dışı"/>
    <s v="Moldova"/>
  </r>
  <r>
    <s v="Q4"/>
    <x v="0"/>
    <x v="11"/>
    <m/>
    <s v="VITRA KARO SERAMIK SAN. VE TIC. AS."/>
    <s v="EH.02.018"/>
    <s v="EnRoute Panorama  WebConnector Bakim Hizmeti"/>
    <s v="Univera - Eczacıbaşı Intema"/>
    <x v="12"/>
    <x v="0"/>
    <s v="Web Connector"/>
    <n v="24051.25"/>
    <m/>
    <n v="1"/>
    <m/>
    <n v="24051.25"/>
    <m/>
    <n v="0"/>
    <m/>
    <n v="24051.25"/>
    <m/>
    <n v="0"/>
    <n v="0"/>
    <s v="UNI240000002112"/>
    <m/>
    <m/>
    <x v="54"/>
    <x v="0"/>
    <x v="0"/>
    <x v="1"/>
    <x v="4"/>
    <x v="0"/>
    <s v="Univera Satış"/>
    <s v="Saha Satış"/>
    <s v="Yurt İçi"/>
    <s v="Türkiye"/>
  </r>
  <r>
    <s v="Q4"/>
    <x v="0"/>
    <x v="11"/>
    <m/>
    <s v="ANADOLU MOTOR ÜRETIM VE PAZARLAMA A.S"/>
    <s v="EH.03.003"/>
    <s v="EnRoute Panorama - Uzman Destek Hizmeti"/>
    <s v="Univera - Anadolu Motor"/>
    <x v="13"/>
    <x v="0"/>
    <m/>
    <n v="109200"/>
    <m/>
    <n v="1"/>
    <m/>
    <n v="109200"/>
    <m/>
    <n v="0"/>
    <m/>
    <n v="109200"/>
    <m/>
    <n v="0"/>
    <n v="0"/>
    <s v="UNI240000002110"/>
    <m/>
    <m/>
    <x v="51"/>
    <x v="0"/>
    <x v="0"/>
    <x v="1"/>
    <x v="3"/>
    <x v="0"/>
    <s v="Univera Satış"/>
    <s v="Saha Satış"/>
    <s v="Yurt İçi"/>
    <s v="Türkiye"/>
  </r>
  <r>
    <s v="Q4"/>
    <x v="0"/>
    <x v="10"/>
    <m/>
    <s v="ÖZEROGLU GIDA VE INS SAN TIC LTD STI"/>
    <s v="EH.03.006"/>
    <s v="EnRoute Panorama - Uzaktan Kurulum ve Efitim Hizmeti"/>
    <s v="Univera - Çaykur"/>
    <x v="12"/>
    <x v="0"/>
    <m/>
    <n v="10000"/>
    <m/>
    <n v="2"/>
    <m/>
    <n v="20000"/>
    <m/>
    <n v="0"/>
    <m/>
    <n v="20000"/>
    <m/>
    <n v="0"/>
    <n v="0"/>
    <s v="UNI240000001985"/>
    <m/>
    <m/>
    <x v="1"/>
    <x v="0"/>
    <x v="1"/>
    <x v="1"/>
    <x v="6"/>
    <x v="0"/>
    <s v="Univera Satış"/>
    <s v="Saha Satış"/>
    <s v="Yurt İçi"/>
    <s v="Türkiye"/>
  </r>
  <r>
    <s v="Q4"/>
    <x v="0"/>
    <x v="10"/>
    <m/>
    <s v="ÖZGÖRKEY OTOMOTIV TURIZM GIDA SANAYI VE TICARET ANONIM SIRKETI"/>
    <s v="EH.03.006"/>
    <s v="EnRoute Panorama - Uzaktan Kurulum ve Efitim Hizmeti"/>
    <s v="Univera - Özgörkey"/>
    <x v="13"/>
    <x v="0"/>
    <m/>
    <n v="10000"/>
    <m/>
    <n v="2"/>
    <m/>
    <n v="20000"/>
    <m/>
    <n v="0"/>
    <m/>
    <n v="20000"/>
    <m/>
    <n v="0"/>
    <n v="0"/>
    <s v="UNI240000002075"/>
    <m/>
    <m/>
    <x v="98"/>
    <x v="0"/>
    <x v="1"/>
    <x v="1"/>
    <x v="6"/>
    <x v="0"/>
    <s v="Univera Satış"/>
    <s v="Saha Satış"/>
    <s v="Yurt İçi"/>
    <s v="Türkiye"/>
  </r>
  <r>
    <s v="Q4"/>
    <x v="0"/>
    <x v="10"/>
    <m/>
    <s v="DANONE TIKVESLI GIDA VE IÇECEK SAN.TIC.A.S."/>
    <s v="EH.01.001"/>
    <s v="EnRoute Panorama - Proje Yönetim Hizmeti"/>
    <s v="Univera - Danone Tikveşli"/>
    <x v="11"/>
    <x v="0"/>
    <m/>
    <n v="9591.18"/>
    <m/>
    <n v="2"/>
    <m/>
    <n v="19182.36"/>
    <m/>
    <n v="0"/>
    <m/>
    <n v="19182.36"/>
    <m/>
    <n v="0"/>
    <n v="0"/>
    <s v="UNI240000002076"/>
    <m/>
    <m/>
    <x v="58"/>
    <x v="0"/>
    <x v="1"/>
    <x v="1"/>
    <x v="7"/>
    <x v="0"/>
    <s v="Univera Satış"/>
    <s v="Saha Satış"/>
    <s v="Yurt İçi"/>
    <s v="Türkiye"/>
  </r>
  <r>
    <s v="Q4"/>
    <x v="0"/>
    <x v="10"/>
    <m/>
    <s v="EFES VITANTA MOLDOVA BREWERY S.A"/>
    <s v="EH.03.001"/>
    <s v="EnRoute Panorama - Çafri Merkezi Hizmeti  (MSD)"/>
    <s v="Univera - Efes Moldova"/>
    <x v="12"/>
    <x v="0"/>
    <m/>
    <n v="33454.51"/>
    <m/>
    <n v="1"/>
    <m/>
    <n v="33454.512000000002"/>
    <m/>
    <n v="2E-3"/>
    <m/>
    <n v="33454.51"/>
    <m/>
    <n v="0"/>
    <n v="0"/>
    <s v="ENV240000000125"/>
    <m/>
    <m/>
    <x v="20"/>
    <x v="0"/>
    <x v="0"/>
    <x v="1"/>
    <x v="8"/>
    <x v="0"/>
    <s v="Univera Satış"/>
    <s v="Saha Satış"/>
    <s v="Yurt Dışı"/>
    <s v="Moldova"/>
  </r>
  <r>
    <s v="Q4"/>
    <x v="0"/>
    <x v="10"/>
    <m/>
    <s v="ERUSLU SAGLIK ÜRÜNLERI SAN. VE TIC. A.S."/>
    <s v="EYS.04.001"/>
    <s v="EnRoute Panorama -  Modül Lisanslari Kiralama Hizmeti Standart"/>
    <s v="Univera - Eruslu Sağlık"/>
    <x v="13"/>
    <x v="0"/>
    <m/>
    <n v="326668.52"/>
    <m/>
    <n v="1"/>
    <m/>
    <n v="326668.52"/>
    <m/>
    <n v="0"/>
    <m/>
    <n v="326668.52"/>
    <m/>
    <n v="0"/>
    <n v="0"/>
    <s v="UNI240000002084"/>
    <m/>
    <m/>
    <x v="70"/>
    <x v="0"/>
    <x v="0"/>
    <x v="0"/>
    <x v="0"/>
    <x v="0"/>
    <s v="Univera Satış"/>
    <s v="Saha Satış"/>
    <s v="Yurt İçi"/>
    <s v="Türkiye"/>
  </r>
  <r>
    <s v="Q4"/>
    <x v="0"/>
    <x v="10"/>
    <m/>
    <s v="EDM BİLİŞİM SİSTEMLERİ VE DANIŞMANLIK HizmetLERİ A.Ş."/>
    <s v="EY.04.014"/>
    <s v="EnRoute - E-Dönüşüm Lisans Komisyonu"/>
    <s v="Univera - Kanal"/>
    <x v="6"/>
    <x v="2"/>
    <s v="E-Dönüşüm"/>
    <n v="16993"/>
    <m/>
    <n v="1"/>
    <m/>
    <n v="16993"/>
    <m/>
    <n v="0"/>
    <m/>
    <n v="16993"/>
    <m/>
    <n v="0"/>
    <n v="0"/>
    <s v="UNI240000001986"/>
    <m/>
    <m/>
    <x v="46"/>
    <x v="0"/>
    <x v="1"/>
    <x v="3"/>
    <x v="10"/>
    <x v="0"/>
    <s v="Kanal Satış"/>
    <s v="EDM Bilişim"/>
    <s v="Yurt İçi"/>
    <s v="Türkiye"/>
  </r>
  <r>
    <s v="Q2"/>
    <x v="0"/>
    <x v="5"/>
    <m/>
    <s v="ALDEMIR BILISIM HIZ. VE DANISMANLIK - ARZU ALDEMIR"/>
    <s v="UH.01.002"/>
    <s v="Unidox Kontör"/>
    <s v="Univera - Şen Piliç"/>
    <x v="6"/>
    <x v="2"/>
    <s v="Unidox"/>
    <n v="0.57589999999999997"/>
    <m/>
    <n v="100000"/>
    <m/>
    <n v="57590"/>
    <m/>
    <n v="0"/>
    <m/>
    <n v="57590"/>
    <m/>
    <n v="0"/>
    <n v="0"/>
    <s v="UNI240000000899"/>
    <m/>
    <m/>
    <x v="17"/>
    <x v="0"/>
    <x v="1"/>
    <x v="2"/>
    <x v="5"/>
    <x v="0"/>
    <s v="Kanal Satış"/>
    <s v="Aldemir"/>
    <s v="Yurt İçi"/>
    <s v="Türkiye"/>
  </r>
  <r>
    <s v="Q4"/>
    <x v="0"/>
    <x v="11"/>
    <m/>
    <s v="KENT GIDA MADDELERI SAN VE TIC.AS."/>
    <s v="EY.06.001"/>
    <s v="EnRoute Panorama - Yazilim Gelistirme Hizmeti"/>
    <s v="Univera - Kent Gıda"/>
    <x v="12"/>
    <x v="0"/>
    <m/>
    <n v="4646.29"/>
    <m/>
    <n v="48"/>
    <m/>
    <n v="405494.4"/>
    <m/>
    <n v="182472.48"/>
    <m/>
    <n v="223021.92"/>
    <m/>
    <n v="0"/>
    <n v="0"/>
    <s v="UNI240000002164"/>
    <m/>
    <m/>
    <x v="53"/>
    <x v="0"/>
    <x v="1"/>
    <x v="1"/>
    <x v="9"/>
    <x v="0"/>
    <s v="Univera Satış"/>
    <s v="Saha Satış"/>
    <s v="Yurt İçi"/>
    <s v="Türkiye"/>
  </r>
  <r>
    <s v="Q4"/>
    <x v="0"/>
    <x v="11"/>
    <m/>
    <s v="KENT GIDA MADDELERI SAN VE TIC.AS."/>
    <s v="EY.06.001"/>
    <s v="EnRoute Panorama - Yazilim Gelistirme Hizmeti"/>
    <s v="Univera - Kent Gıda"/>
    <x v="12"/>
    <x v="0"/>
    <m/>
    <n v="4647.5384000000004"/>
    <m/>
    <n v="25"/>
    <m/>
    <n v="211251.75"/>
    <m/>
    <n v="95063.29"/>
    <m/>
    <n v="116188.46"/>
    <m/>
    <n v="0"/>
    <n v="0"/>
    <s v="UNI240000002161"/>
    <m/>
    <m/>
    <x v="53"/>
    <x v="0"/>
    <x v="1"/>
    <x v="1"/>
    <x v="9"/>
    <x v="0"/>
    <s v="Univera Satış"/>
    <s v="Saha Satış"/>
    <s v="Yurt İçi"/>
    <s v="Türkiye"/>
  </r>
  <r>
    <s v="Q4"/>
    <x v="0"/>
    <x v="11"/>
    <m/>
    <s v="DARDANEL DAGITIM A.S."/>
    <s v="EH.02.001"/>
    <s v="EnRoute Panorama - Yazilim Bakimi, Yasatma ve Merkezi Destek Hizmeti"/>
    <s v="Univera - Dardanel"/>
    <x v="12"/>
    <x v="0"/>
    <m/>
    <n v="715"/>
    <m/>
    <n v="1"/>
    <m/>
    <n v="715"/>
    <m/>
    <n v="0"/>
    <m/>
    <n v="715"/>
    <m/>
    <n v="0"/>
    <n v="0"/>
    <s v="UNI240000002152"/>
    <m/>
    <m/>
    <x v="4"/>
    <x v="0"/>
    <x v="0"/>
    <x v="1"/>
    <x v="4"/>
    <x v="0"/>
    <s v="Univera Satış"/>
    <s v="Saha Satış"/>
    <s v="Yurt İçi"/>
    <s v="Türkiye"/>
  </r>
  <r>
    <s v="Q4"/>
    <x v="0"/>
    <x v="11"/>
    <m/>
    <s v="INTEMA INSAAT VE TESISAT MALZEME A.S"/>
    <s v="EH.02.001"/>
    <s v="EnRoute Panorama - Yazilim Bakimi, Yasatma ve Merkezi Destek Hizmeti"/>
    <s v="Univera - Eczacıbaşı Intema"/>
    <x v="12"/>
    <x v="0"/>
    <m/>
    <n v="20230.75"/>
    <m/>
    <n v="1"/>
    <m/>
    <n v="20230.75"/>
    <m/>
    <n v="0"/>
    <m/>
    <n v="20230.75"/>
    <m/>
    <n v="0"/>
    <n v="0"/>
    <s v="UNI240000002114"/>
    <m/>
    <m/>
    <x v="54"/>
    <x v="0"/>
    <x v="0"/>
    <x v="1"/>
    <x v="4"/>
    <x v="0"/>
    <s v="Univera Satış"/>
    <s v="Saha Satış"/>
    <s v="Yurt İçi"/>
    <s v="Türkiye"/>
  </r>
  <r>
    <s v="Q4"/>
    <x v="0"/>
    <x v="11"/>
    <m/>
    <s v="MYS GIDA KOZM. KIM. OTO.ÜRÜN.SAN. VE TIC. LTD. STI"/>
    <s v="EH.03.006"/>
    <s v="EnRoute Panorama - Uzaktan Kurulum ve Efitim Hizmeti"/>
    <s v="Univera - Kent Gıda"/>
    <x v="12"/>
    <x v="0"/>
    <m/>
    <n v="9000"/>
    <m/>
    <n v="2"/>
    <m/>
    <n v="20000"/>
    <m/>
    <n v="2000"/>
    <m/>
    <n v="18000"/>
    <m/>
    <n v="0"/>
    <n v="0"/>
    <s v="UNI240000002131"/>
    <m/>
    <m/>
    <x v="53"/>
    <x v="0"/>
    <x v="1"/>
    <x v="1"/>
    <x v="6"/>
    <x v="0"/>
    <s v="Univera Satış"/>
    <s v="Saha Satış"/>
    <s v="Yurt İçi"/>
    <s v="Türkiye"/>
  </r>
  <r>
    <s v="Q4"/>
    <x v="0"/>
    <x v="11"/>
    <m/>
    <s v="EFES VITANTA MOLDOVA BREWERY S.A"/>
    <s v="EH.05.002"/>
    <s v="EnRoute Panorama - Rapor Gelistirme Hizmeti"/>
    <s v="Univera - Efes Moldova"/>
    <x v="12"/>
    <x v="0"/>
    <m/>
    <n v="13905.32"/>
    <m/>
    <n v="3"/>
    <m/>
    <n v="41715.96"/>
    <m/>
    <n v="0"/>
    <m/>
    <n v="41715.96"/>
    <m/>
    <n v="0"/>
    <n v="0"/>
    <s v="ENV240000000128"/>
    <m/>
    <m/>
    <x v="20"/>
    <x v="0"/>
    <x v="1"/>
    <x v="1"/>
    <x v="2"/>
    <x v="0"/>
    <s v="Univera Satış"/>
    <s v="Saha Satış"/>
    <s v="Yurt Dışı"/>
    <s v="Moldova"/>
  </r>
  <r>
    <s v="Q4"/>
    <x v="0"/>
    <x v="11"/>
    <m/>
    <s v="FLLC EFESTRADE BY"/>
    <s v="EH.05.002"/>
    <s v="EnRoute Panorama - Rapor Gelistirme Hizmeti"/>
    <s v="Univera - Efes Belarus"/>
    <x v="10"/>
    <x v="0"/>
    <m/>
    <n v="14713.44"/>
    <m/>
    <n v="3"/>
    <m/>
    <n v="44140.32"/>
    <m/>
    <n v="0"/>
    <m/>
    <n v="44140.32"/>
    <m/>
    <n v="0"/>
    <n v="0"/>
    <s v="ENV240000000130"/>
    <m/>
    <m/>
    <x v="20"/>
    <x v="0"/>
    <x v="1"/>
    <x v="1"/>
    <x v="2"/>
    <x v="0"/>
    <s v="Univera Satış"/>
    <s v="Saha Satış"/>
    <s v="Yurt Dışı"/>
    <s v="Belarus"/>
  </r>
  <r>
    <s v="Q4"/>
    <x v="0"/>
    <x v="11"/>
    <m/>
    <s v="HAYAT KIMYA SAN. A.S"/>
    <s v="EH.05.002"/>
    <s v="EnRoute Panorama - Rapor Gelistirme Hizmeti"/>
    <s v="Univera - Hayat Kimya"/>
    <x v="11"/>
    <x v="0"/>
    <m/>
    <n v="6964.6496881496878"/>
    <m/>
    <n v="9.6199999999999992"/>
    <m/>
    <n v="66999.933000000005"/>
    <m/>
    <n v="3.0000000000000001E-3"/>
    <m/>
    <n v="66999.929999999993"/>
    <m/>
    <n v="0"/>
    <n v="0"/>
    <s v="UNI240000002147"/>
    <m/>
    <m/>
    <x v="19"/>
    <x v="0"/>
    <x v="1"/>
    <x v="1"/>
    <x v="2"/>
    <x v="0"/>
    <s v="Univera Satış"/>
    <s v="Saha Satış"/>
    <s v="Yurt İçi"/>
    <s v="Türkiye"/>
  </r>
  <r>
    <s v="Q4"/>
    <x v="0"/>
    <x v="11"/>
    <m/>
    <s v="HAYAT KIMYA SAN. A.S"/>
    <s v="EH.01.001"/>
    <s v="EnRoute Panorama - Proje Yönetim Hizmeti"/>
    <s v="Univera - Hayat Kimya"/>
    <x v="11"/>
    <x v="0"/>
    <m/>
    <n v="749.14"/>
    <m/>
    <n v="1"/>
    <m/>
    <n v="749.14290000000005"/>
    <m/>
    <n v="2.8999999999999998E-3"/>
    <m/>
    <n v="749.14"/>
    <m/>
    <n v="0"/>
    <n v="0"/>
    <s v="UNI240000002147"/>
    <m/>
    <m/>
    <x v="19"/>
    <x v="0"/>
    <x v="1"/>
    <x v="1"/>
    <x v="7"/>
    <x v="0"/>
    <s v="Univera Satış"/>
    <s v="Saha Satış"/>
    <s v="Yurt İçi"/>
    <s v="Türkiye"/>
  </r>
  <r>
    <s v="Q4"/>
    <x v="0"/>
    <x v="11"/>
    <m/>
    <s v="DARDANEL DAGITIM A.S."/>
    <s v="EY.01.014"/>
    <s v="EnRoute Panorama - Platform Back Office Kullanici Lisansi (Enterprise)"/>
    <s v="Univera - Dardanel"/>
    <x v="12"/>
    <x v="0"/>
    <m/>
    <n v="15600"/>
    <m/>
    <n v="2"/>
    <m/>
    <n v="39000"/>
    <m/>
    <n v="7800"/>
    <m/>
    <n v="31200"/>
    <m/>
    <n v="0"/>
    <n v="0"/>
    <s v="UNI240000002152"/>
    <m/>
    <m/>
    <x v="4"/>
    <x v="0"/>
    <x v="1"/>
    <x v="0"/>
    <x v="1"/>
    <x v="0"/>
    <s v="Univera Satış"/>
    <s v="Saha Satış"/>
    <s v="Yurt İçi"/>
    <s v="Türkiye"/>
  </r>
  <r>
    <s v="Q4"/>
    <x v="0"/>
    <x v="11"/>
    <m/>
    <s v="HALIL ENDERER DAGITIM PAZARLAMA SANAYI VE TICARET LIMITED SIRKETI"/>
    <s v="EY.02.011"/>
    <s v="EnRoute Panorama - Panel - Çoklu Proje Birlestirme Mobil Uygulama Lisansi (Enterprise)"/>
    <s v="Univera - Sarper İçecek"/>
    <x v="13"/>
    <x v="0"/>
    <m/>
    <n v="9250"/>
    <m/>
    <n v="3"/>
    <m/>
    <n v="27750"/>
    <m/>
    <n v="0"/>
    <m/>
    <n v="27750"/>
    <m/>
    <n v="0"/>
    <n v="0"/>
    <s v="UNI240000002135"/>
    <m/>
    <m/>
    <x v="15"/>
    <x v="0"/>
    <x v="1"/>
    <x v="0"/>
    <x v="1"/>
    <x v="0"/>
    <s v="Univera Satış"/>
    <s v="Saha Satış"/>
    <s v="Yurt İçi"/>
    <s v="Türkiye"/>
  </r>
  <r>
    <s v="Q2"/>
    <x v="0"/>
    <x v="5"/>
    <m/>
    <s v="BRISA BRIDGESTONE SABANCI LASTIK SANAYI VE TICARET A.S."/>
    <s v="EH.06.001"/>
    <s v="EnRoute Panorama - Hosting Hizmeti"/>
    <s v="Univera - Brisa Bridgestone"/>
    <x v="2"/>
    <x v="1"/>
    <m/>
    <n v="458027.78"/>
    <m/>
    <n v="1"/>
    <m/>
    <n v="458027.78"/>
    <m/>
    <n v="0"/>
    <m/>
    <n v="458027.78"/>
    <m/>
    <n v="0"/>
    <n v="0"/>
    <s v="UNI240000000898"/>
    <m/>
    <m/>
    <x v="99"/>
    <x v="0"/>
    <x v="0"/>
    <x v="1"/>
    <x v="3"/>
    <x v="1"/>
    <s v="Univera Satış"/>
    <s v="Saha Satış"/>
    <s v="Yurt İçi"/>
    <s v="Türkiye"/>
  </r>
  <r>
    <s v="Q4"/>
    <x v="0"/>
    <x v="11"/>
    <m/>
    <s v="BELKIM KIMYEVI MADDELER TICARET VE SANAYI ANONIM SIRKETI"/>
    <s v="EYS.01.021"/>
    <s v="EnRoute Panorama - Dafitim Kanali (Bayi/Distribütör/Sube) Lisansi Standart"/>
    <s v="Univera - Belkim"/>
    <x v="12"/>
    <x v="0"/>
    <m/>
    <n v="22425"/>
    <m/>
    <n v="6"/>
    <m/>
    <n v="195000"/>
    <m/>
    <n v="60450"/>
    <m/>
    <n v="134550"/>
    <m/>
    <n v="0"/>
    <n v="0"/>
    <s v="UNI240000002160"/>
    <m/>
    <m/>
    <x v="97"/>
    <x v="0"/>
    <x v="1"/>
    <x v="0"/>
    <x v="1"/>
    <x v="0"/>
    <s v="Univera Satış"/>
    <s v="Saha Satış"/>
    <s v="Yurt İçi"/>
    <s v="Türkiye"/>
  </r>
  <r>
    <s v="Q2"/>
    <x v="0"/>
    <x v="5"/>
    <m/>
    <s v="MİYA OTOMASYON VE BARKOD BILISIM SISTEMLERI SAN TİC. VE L.T.D. STI."/>
    <s v="WPY.01.004"/>
    <s v="WEBPLUS EK KULLANICI LISANSI +5"/>
    <s v="Univera - Kanal"/>
    <x v="5"/>
    <x v="0"/>
    <s v="Webplus"/>
    <n v="11251.97"/>
    <m/>
    <n v="1"/>
    <m/>
    <n v="14064.96"/>
    <m/>
    <n v="2812.99"/>
    <m/>
    <n v="11251.97"/>
    <m/>
    <n v="0"/>
    <n v="0"/>
    <s v="UNI240000000910"/>
    <m/>
    <m/>
    <x v="3"/>
    <x v="0"/>
    <x v="1"/>
    <x v="0"/>
    <x v="1"/>
    <x v="0"/>
    <s v="Kanal Satış"/>
    <s v="Miya"/>
    <s v="Yurt İçi"/>
    <s v="Türkiye"/>
  </r>
  <r>
    <s v="Q2"/>
    <x v="0"/>
    <x v="5"/>
    <m/>
    <s v="MATRIKS BİLGİSAYAR SİSTEMLERİ LTD.ŞTİ"/>
    <s v="WPY.01.003"/>
    <s v="WEBPLUS EK KULLANICI LISANSI +1"/>
    <s v="Univera - Kanal"/>
    <x v="5"/>
    <x v="0"/>
    <s v="Webplus"/>
    <n v="3685"/>
    <m/>
    <n v="1"/>
    <m/>
    <n v="3685"/>
    <m/>
    <n v="0"/>
    <m/>
    <n v="3685"/>
    <m/>
    <n v="0"/>
    <n v="0"/>
    <s v="UNI240000000918"/>
    <m/>
    <m/>
    <x v="11"/>
    <x v="0"/>
    <x v="1"/>
    <x v="0"/>
    <x v="1"/>
    <x v="0"/>
    <s v="Kanal Satış"/>
    <s v="Matriks"/>
    <s v="Yurt İçi"/>
    <s v="Türkiye"/>
  </r>
  <r>
    <s v="Q2"/>
    <x v="0"/>
    <x v="5"/>
    <m/>
    <s v="MİYA OTOMASYON VE BARKOD BILISIM SISTEMLERI SAN TİC. VE L.T.D. STI."/>
    <s v="WPY.01.007"/>
    <s v="WEBPLUS E-DÖNÜSÜM MODÜL LISANSI"/>
    <s v="Univera - Kanal"/>
    <x v="5"/>
    <x v="0"/>
    <s v="Webplus"/>
    <n v="6899.2"/>
    <m/>
    <n v="3"/>
    <m/>
    <n v="25872"/>
    <m/>
    <n v="5174.3999999999996"/>
    <m/>
    <n v="20697.599999999999"/>
    <m/>
    <n v="0"/>
    <n v="0"/>
    <s v="UNI240000000910"/>
    <m/>
    <m/>
    <x v="3"/>
    <x v="0"/>
    <x v="1"/>
    <x v="0"/>
    <x v="1"/>
    <x v="0"/>
    <s v="Kanal Satış"/>
    <s v="Miya"/>
    <s v="Yurt İçi"/>
    <s v="Türkiye"/>
  </r>
  <r>
    <s v="Q2"/>
    <x v="0"/>
    <x v="5"/>
    <m/>
    <s v="MİYA OTOMASYON VE BARKOD BILISIM SISTEMLERI SAN TİC. VE L.T.D. STI."/>
    <s v="WPY.01.002"/>
    <s v="WebPlus Dagitim Kanali Lisansi"/>
    <s v="Univera - Kanal"/>
    <x v="5"/>
    <x v="0"/>
    <s v="Webplus"/>
    <n v="7159.0633333333326"/>
    <m/>
    <n v="3"/>
    <m/>
    <n v="26846.49"/>
    <m/>
    <n v="5369.3"/>
    <m/>
    <n v="21477.19"/>
    <m/>
    <n v="0"/>
    <n v="0"/>
    <s v="UNI240000000910"/>
    <m/>
    <m/>
    <x v="3"/>
    <x v="0"/>
    <x v="1"/>
    <x v="0"/>
    <x v="1"/>
    <x v="0"/>
    <s v="Kanal Satış"/>
    <s v="Miya"/>
    <s v="Yurt İçi"/>
    <s v="Türkiye"/>
  </r>
  <r>
    <s v="Q2"/>
    <x v="0"/>
    <x v="5"/>
    <m/>
    <s v="MİYA OTOMASYON VE BARKOD BILISIM SISTEMLERI SAN TİC. VE L.T.D. STI."/>
    <s v="WPY.01.002"/>
    <s v="WebPlus Dagitim Kanali Lisansi"/>
    <s v="Univera - Kanal"/>
    <x v="5"/>
    <x v="0"/>
    <s v="Webplus"/>
    <n v="8948.83"/>
    <m/>
    <n v="1"/>
    <m/>
    <n v="8948.83"/>
    <m/>
    <n v="0"/>
    <m/>
    <n v="8948.83"/>
    <m/>
    <n v="0"/>
    <n v="0"/>
    <s v="UNI240000000911"/>
    <m/>
    <m/>
    <x v="3"/>
    <x v="0"/>
    <x v="1"/>
    <x v="0"/>
    <x v="1"/>
    <x v="0"/>
    <s v="Kanal Satış"/>
    <s v="Miya"/>
    <s v="Yurt İçi"/>
    <s v="Türkiye"/>
  </r>
  <r>
    <s v="Q2"/>
    <x v="0"/>
    <x v="5"/>
    <m/>
    <s v="MİYA OTOMASYON VE BARKOD BILISIM SISTEMLERI SAN TİC. VE L.T.D. STI."/>
    <s v="WPY.02.001"/>
    <s v="WEBPLUS (Android) SATIS TEMSILCISI LISANSI"/>
    <s v="Univera - Kanal"/>
    <x v="5"/>
    <x v="0"/>
    <s v="Webplus"/>
    <n v="2250.4"/>
    <m/>
    <n v="17"/>
    <m/>
    <n v="47821"/>
    <m/>
    <n v="9564.2000000000007"/>
    <m/>
    <n v="38256.800000000003"/>
    <m/>
    <n v="0"/>
    <n v="0"/>
    <s v="UNI240000000910"/>
    <m/>
    <m/>
    <x v="3"/>
    <x v="0"/>
    <x v="1"/>
    <x v="0"/>
    <x v="1"/>
    <x v="0"/>
    <s v="Kanal Satış"/>
    <s v="Miya"/>
    <s v="Yurt İçi"/>
    <s v="Türkiye"/>
  </r>
  <r>
    <s v="Q2"/>
    <x v="0"/>
    <x v="5"/>
    <m/>
    <s v="ALDEMIR BILISIM HIZ. VE DANISMANLIK - ARZU ALDEMIR"/>
    <s v="UH.01.002"/>
    <s v="Unidox Kontör"/>
    <s v="Univera - Haribo"/>
    <x v="6"/>
    <x v="2"/>
    <s v="Unidox"/>
    <n v="1.1815"/>
    <m/>
    <n v="10000"/>
    <m/>
    <n v="11815"/>
    <m/>
    <n v="0"/>
    <m/>
    <n v="11815"/>
    <m/>
    <n v="0"/>
    <n v="0"/>
    <s v="UNI240000000913"/>
    <m/>
    <m/>
    <x v="17"/>
    <x v="0"/>
    <x v="1"/>
    <x v="2"/>
    <x v="5"/>
    <x v="0"/>
    <s v="Kanal Satış"/>
    <s v="Aldemir"/>
    <s v="Yurt İçi"/>
    <s v="Türkiye"/>
  </r>
  <r>
    <s v="Q2"/>
    <x v="0"/>
    <x v="5"/>
    <m/>
    <s v="ALDEMIR BILISIM HIZ. VE DANISMANLIK - ARZU ALDEMIR"/>
    <s v="UH.01.002"/>
    <s v="Unidox Kontör"/>
    <s v="Univera - Haribo"/>
    <x v="6"/>
    <x v="2"/>
    <s v="Unidox"/>
    <n v="1.1815"/>
    <m/>
    <n v="10000"/>
    <m/>
    <n v="11815"/>
    <m/>
    <n v="0"/>
    <m/>
    <n v="11815"/>
    <m/>
    <n v="0"/>
    <n v="0"/>
    <s v="UNI240000000916"/>
    <m/>
    <m/>
    <x v="17"/>
    <x v="0"/>
    <x v="1"/>
    <x v="2"/>
    <x v="5"/>
    <x v="0"/>
    <s v="Kanal Satış"/>
    <s v="Aldemir"/>
    <s v="Yurt İçi"/>
    <s v="Türkiye"/>
  </r>
  <r>
    <s v="Q2"/>
    <x v="0"/>
    <x v="5"/>
    <m/>
    <s v="ALDEMIR BILISIM HIZ. VE DANISMANLIK - ARZU ALDEMIR"/>
    <s v="UH.01.002"/>
    <s v="Unidox Kontör"/>
    <s v="Univera - Haribo"/>
    <x v="6"/>
    <x v="2"/>
    <s v="Unidox"/>
    <n v="0.01"/>
    <m/>
    <n v="5000"/>
    <m/>
    <n v="50"/>
    <m/>
    <n v="0"/>
    <m/>
    <n v="50"/>
    <m/>
    <n v="0"/>
    <n v="0"/>
    <s v="UNI240000000913"/>
    <m/>
    <m/>
    <x v="17"/>
    <x v="0"/>
    <x v="1"/>
    <x v="2"/>
    <x v="5"/>
    <x v="0"/>
    <s v="Kanal Satış"/>
    <s v="Aldemir"/>
    <s v="Yurt İçi"/>
    <s v="Türkiye"/>
  </r>
  <r>
    <s v="Q2"/>
    <x v="0"/>
    <x v="5"/>
    <m/>
    <s v="ALDEMIR BILISIM HIZ. VE DANISMANLIK - ARZU ALDEMIR"/>
    <s v="UH.01.002"/>
    <s v="Unidox Kontör"/>
    <s v="Univera - Haribo"/>
    <x v="6"/>
    <x v="2"/>
    <s v="Unidox"/>
    <n v="0.01"/>
    <m/>
    <n v="5000"/>
    <m/>
    <n v="50"/>
    <m/>
    <n v="0"/>
    <m/>
    <n v="50"/>
    <m/>
    <n v="0"/>
    <n v="0"/>
    <s v="UNI240000000916"/>
    <m/>
    <m/>
    <x v="17"/>
    <x v="0"/>
    <x v="1"/>
    <x v="2"/>
    <x v="5"/>
    <x v="0"/>
    <s v="Kanal Satış"/>
    <s v="Aldemir"/>
    <s v="Yurt İçi"/>
    <s v="Türkiye"/>
  </r>
  <r>
    <s v="Q2"/>
    <x v="0"/>
    <x v="5"/>
    <m/>
    <s v="OVAM PILIÇ PAZ. HAY. INS. TAR. NAKL. TEKS. TAH. TIC. SAN. LTD. STI."/>
    <s v="UH.01.002"/>
    <s v="UNIDOX KONTÖR HIZMETI"/>
    <s v="Univera - Şen Piliç"/>
    <x v="6"/>
    <x v="2"/>
    <s v="Unidox"/>
    <n v="1.34"/>
    <m/>
    <n v="50000"/>
    <m/>
    <n v="67000"/>
    <m/>
    <n v="0"/>
    <m/>
    <n v="67000"/>
    <m/>
    <n v="0"/>
    <n v="0"/>
    <s v="UNI240000000909"/>
    <m/>
    <m/>
    <x v="69"/>
    <x v="0"/>
    <x v="1"/>
    <x v="2"/>
    <x v="5"/>
    <x v="0"/>
    <s v="Kanal Satış"/>
    <s v="Saha Satış"/>
    <s v="Yurt İçi"/>
    <s v="Türkiye"/>
  </r>
  <r>
    <s v="Q2"/>
    <x v="0"/>
    <x v="5"/>
    <m/>
    <s v="BADEMLER GIDA SAN. TIC. LTD.STI."/>
    <s v="UH.01.002"/>
    <s v="UNIDOX KONTÖR HIZMETI"/>
    <s v="Univera - Redbull"/>
    <x v="6"/>
    <x v="2"/>
    <s v="Unidox"/>
    <n v="0.65710000000000002"/>
    <m/>
    <n v="105000"/>
    <m/>
    <n v="68995.5"/>
    <m/>
    <n v="0"/>
    <m/>
    <n v="68995.5"/>
    <m/>
    <n v="0"/>
    <n v="0"/>
    <s v="UNI240000000907"/>
    <m/>
    <m/>
    <x v="2"/>
    <x v="0"/>
    <x v="1"/>
    <x v="2"/>
    <x v="5"/>
    <x v="0"/>
    <s v="Kanal Satış"/>
    <s v="Saha Satış"/>
    <s v="Yurt İçi"/>
    <s v="Türkiye"/>
  </r>
  <r>
    <s v="Q2"/>
    <x v="0"/>
    <x v="5"/>
    <m/>
    <s v="BBS GIDA ÜR. TEKEL MAD. TEKSTIL SAN VE TIC. LTD.STI."/>
    <s v="UH.01.002"/>
    <s v="UNIDOX KONTÖR HIZMETI"/>
    <s v="Univera - Brown Forman"/>
    <x v="6"/>
    <x v="2"/>
    <s v="Unidox"/>
    <n v="1.8"/>
    <m/>
    <n v="10000"/>
    <m/>
    <n v="18000"/>
    <m/>
    <n v="0"/>
    <m/>
    <n v="18000"/>
    <m/>
    <n v="0"/>
    <n v="0"/>
    <s v="UNI240000000912"/>
    <m/>
    <m/>
    <x v="30"/>
    <x v="0"/>
    <x v="1"/>
    <x v="2"/>
    <x v="5"/>
    <x v="1"/>
    <s v="Univera Satış"/>
    <s v="Saha Satış"/>
    <s v="Yurt İçi"/>
    <s v="Türkiye"/>
  </r>
  <r>
    <s v="Q2"/>
    <x v="0"/>
    <x v="5"/>
    <m/>
    <s v="ULUS GIDA 37 SANAYI VE TIC.LTD.STI."/>
    <s v="UH.01.002"/>
    <s v="UNIDOX KONTÖR HIZMETI"/>
    <s v="Univera - Şen Piliç"/>
    <x v="6"/>
    <x v="2"/>
    <s v="Unidox"/>
    <n v="1.7215"/>
    <m/>
    <n v="25000"/>
    <m/>
    <n v="43037.5"/>
    <m/>
    <n v="0"/>
    <m/>
    <n v="43037.5"/>
    <m/>
    <n v="0"/>
    <n v="0"/>
    <s v="UNI240000000908"/>
    <m/>
    <m/>
    <x v="69"/>
    <x v="0"/>
    <x v="1"/>
    <x v="2"/>
    <x v="5"/>
    <x v="0"/>
    <s v="Kanal Satış"/>
    <s v="Saha Satış"/>
    <s v="Yurt İçi"/>
    <s v="Türkiye"/>
  </r>
  <r>
    <s v="Q2"/>
    <x v="0"/>
    <x v="5"/>
    <m/>
    <s v="DERKO KOZMETIK TURIZM VE ILAÇ ITH. IHR. TIC. LTD. STI."/>
    <s v="SH.02.001"/>
    <s v="StokBar Panorama - Yazilim Bakimi Hizmeti"/>
    <s v="Univera - Derko Kozmetik"/>
    <x v="13"/>
    <x v="4"/>
    <s v="Stokbar"/>
    <n v="43198.06"/>
    <m/>
    <n v="1"/>
    <m/>
    <n v="43198.06"/>
    <m/>
    <n v="0"/>
    <m/>
    <n v="43198.06"/>
    <m/>
    <n v="0"/>
    <n v="0"/>
    <s v="UNI240000000921"/>
    <m/>
    <m/>
    <x v="100"/>
    <x v="0"/>
    <x v="0"/>
    <x v="1"/>
    <x v="4"/>
    <x v="0"/>
    <s v="Univera Satış"/>
    <s v="Saha Satış"/>
    <s v="Yurt İçi"/>
    <s v="Türkiye"/>
  </r>
  <r>
    <s v="Q2"/>
    <x v="0"/>
    <x v="5"/>
    <m/>
    <s v="ÖZGÖRKEY OTOMOTIV TURIZM GIDA SANAYI VE TICARET ANONIM SIRKETI"/>
    <s v="SH.02.001"/>
    <s v="StokBar Panorama - Yazilim Bakimi Hizmeti"/>
    <s v="Univera - Özgörkey"/>
    <x v="2"/>
    <x v="4"/>
    <s v="Stokbar"/>
    <n v="107740.37"/>
    <m/>
    <n v="1"/>
    <m/>
    <n v="107740.37"/>
    <m/>
    <n v="0"/>
    <m/>
    <n v="107740.37"/>
    <m/>
    <n v="0"/>
    <n v="0"/>
    <s v="UNI240000000906"/>
    <m/>
    <m/>
    <x v="98"/>
    <x v="0"/>
    <x v="0"/>
    <x v="1"/>
    <x v="4"/>
    <x v="0"/>
    <s v="Univera Satış"/>
    <s v="Saha Satış"/>
    <s v="Yurt İçi"/>
    <s v="Türkiye"/>
  </r>
  <r>
    <s v="Q2"/>
    <x v="0"/>
    <x v="5"/>
    <m/>
    <s v="TAVUK DÜNYASI GIDA SANAYI VE TICARET A.S."/>
    <s v="SH.01.001"/>
    <s v="StokBar Panorama - Proje Yönetim Hizmeti"/>
    <s v="Univera - Tavuk Dünyası"/>
    <x v="12"/>
    <x v="4"/>
    <s v="Stokbar"/>
    <n v="5233.6000000000004"/>
    <m/>
    <n v="2"/>
    <m/>
    <n v="10467.200000000001"/>
    <m/>
    <n v="0"/>
    <m/>
    <n v="10467.200000000001"/>
    <m/>
    <n v="0"/>
    <n v="0"/>
    <s v="UNI240000000915"/>
    <m/>
    <m/>
    <x v="23"/>
    <x v="0"/>
    <x v="1"/>
    <x v="1"/>
    <x v="7"/>
    <x v="0"/>
    <s v="Univera Satış"/>
    <s v="Saha Satış"/>
    <s v="Yurt İçi"/>
    <s v="Türkiye"/>
  </r>
  <r>
    <s v="Q2"/>
    <x v="0"/>
    <x v="5"/>
    <m/>
    <s v="DERKO KOZMETIK TURIZM VE ILAÇ ITH. IHR. TIC. LTD. STI."/>
    <s v="SH.03.001"/>
    <s v="StokBar Panorama - Çafri Merkezi Hizmeti (Tesis)"/>
    <s v="Univera - Derko Kozmetik"/>
    <x v="13"/>
    <x v="4"/>
    <s v="Stokbar"/>
    <n v="38917.410000000003"/>
    <m/>
    <n v="1"/>
    <m/>
    <n v="38917.410000000003"/>
    <m/>
    <n v="0"/>
    <m/>
    <n v="38917.410000000003"/>
    <m/>
    <n v="0"/>
    <n v="0"/>
    <s v="UNI240000000921"/>
    <m/>
    <m/>
    <x v="100"/>
    <x v="0"/>
    <x v="0"/>
    <x v="1"/>
    <x v="3"/>
    <x v="0"/>
    <s v="Univera Satış"/>
    <s v="Saha Satış"/>
    <s v="Yurt İçi"/>
    <s v="Türkiye"/>
  </r>
  <r>
    <s v="Q2"/>
    <x v="0"/>
    <x v="5"/>
    <m/>
    <s v="ÖZGÖRKEY OTOMOTIV TURIZM GIDA SANAYI VE TICARET ANONIM SIRKETI"/>
    <s v="SH.03.004"/>
    <s v="StokBar Panorama - Çafri Merkezi Hizmeti (Depo/Lokasyon)"/>
    <s v="Univera - Özgörkey"/>
    <x v="2"/>
    <x v="4"/>
    <s v="Stokbar"/>
    <n v="21421.35"/>
    <m/>
    <n v="1"/>
    <m/>
    <n v="21421.35"/>
    <m/>
    <n v="0"/>
    <m/>
    <n v="21421.35"/>
    <m/>
    <n v="0"/>
    <n v="0"/>
    <s v="UNI240000000906"/>
    <m/>
    <m/>
    <x v="98"/>
    <x v="0"/>
    <x v="0"/>
    <x v="1"/>
    <x v="3"/>
    <x v="0"/>
    <s v="Univera Satış"/>
    <s v="Saha Satış"/>
    <s v="Yurt İçi"/>
    <s v="Türkiye"/>
  </r>
  <r>
    <s v="Q4"/>
    <x v="0"/>
    <x v="11"/>
    <m/>
    <s v="KENT GIDA MADDELERI SAN VE TIC.AS."/>
    <s v="EY.06.001"/>
    <s v="EnRoute Panorama - Yazilim Gelistirme Hizmeti"/>
    <s v="Univera - Kent Gıda"/>
    <x v="12"/>
    <x v="0"/>
    <m/>
    <n v="8181.25"/>
    <m/>
    <n v="6"/>
    <m/>
    <n v="105000"/>
    <m/>
    <n v="55912.5"/>
    <m/>
    <n v="49087.5"/>
    <m/>
    <n v="0"/>
    <n v="0"/>
    <s v="UNI240000002162"/>
    <m/>
    <m/>
    <x v="53"/>
    <x v="0"/>
    <x v="1"/>
    <x v="1"/>
    <x v="9"/>
    <x v="0"/>
    <s v="Univera Satış"/>
    <s v="Saha Satış"/>
    <s v="Yurt İçi"/>
    <s v="Türkiye"/>
  </r>
  <r>
    <s v="Q4"/>
    <x v="0"/>
    <x v="11"/>
    <m/>
    <s v="ERBAK-ULUDAG PAZARLAMA SATIS VE DAGITIM A.S."/>
    <s v="EH.02.001"/>
    <s v="EnRoute Panorama - Yazilim Bakimi, Yasatma ve Merkezi Destek Hizmeti"/>
    <s v="Univera - Uludağ İçecek"/>
    <x v="11"/>
    <x v="0"/>
    <m/>
    <n v="2966.7"/>
    <m/>
    <n v="1"/>
    <m/>
    <n v="2966.7"/>
    <m/>
    <n v="0"/>
    <m/>
    <n v="2966.7"/>
    <m/>
    <n v="0"/>
    <n v="0"/>
    <s v="UNI240000002159"/>
    <m/>
    <m/>
    <x v="21"/>
    <x v="1"/>
    <x v="0"/>
    <x v="1"/>
    <x v="4"/>
    <x v="0"/>
    <s v="Univera Satış"/>
    <s v="Saha Satış"/>
    <s v="Yurt İçi"/>
    <s v="Türkiye"/>
  </r>
  <r>
    <s v="Q4"/>
    <x v="0"/>
    <x v="11"/>
    <m/>
    <s v="HAYAT KIMYA SAN. A.S"/>
    <s v="EH.05.002"/>
    <s v="EnRoute Panorama - Rapor Gelistirme Hizmeti"/>
    <s v="Univera - Hayat Kimya"/>
    <x v="11"/>
    <x v="0"/>
    <m/>
    <n v="7113.1165217391299"/>
    <m/>
    <n v="5.75"/>
    <m/>
    <n v="40900.418149999998"/>
    <m/>
    <n v="-1.8500000000000001E-3"/>
    <m/>
    <n v="40900.42"/>
    <m/>
    <n v="0"/>
    <n v="0"/>
    <s v="UNI240000002169"/>
    <m/>
    <m/>
    <x v="19"/>
    <x v="0"/>
    <x v="1"/>
    <x v="1"/>
    <x v="2"/>
    <x v="0"/>
    <s v="Univera Satış"/>
    <s v="Saha Satış"/>
    <s v="Yurt İçi"/>
    <s v="Türkiye"/>
  </r>
  <r>
    <s v="Q4"/>
    <x v="0"/>
    <x v="11"/>
    <m/>
    <s v="KENT GIDA MADDELERI SAN VE TIC.AS."/>
    <s v="EH.05.002"/>
    <s v="EnRoute Panorama - Rapor Gelistirme Hizmeti"/>
    <s v="Univera - Kent Gıda"/>
    <x v="12"/>
    <x v="0"/>
    <m/>
    <n v="7840"/>
    <m/>
    <n v="4"/>
    <m/>
    <n v="70000"/>
    <m/>
    <n v="38640"/>
    <m/>
    <n v="31360"/>
    <m/>
    <n v="0"/>
    <n v="0"/>
    <s v="UNI240000002163"/>
    <m/>
    <m/>
    <x v="53"/>
    <x v="0"/>
    <x v="1"/>
    <x v="1"/>
    <x v="2"/>
    <x v="0"/>
    <s v="Univera Satış"/>
    <s v="Saha Satış"/>
    <s v="Yurt İçi"/>
    <s v="Türkiye"/>
  </r>
  <r>
    <s v="Q4"/>
    <x v="0"/>
    <x v="11"/>
    <m/>
    <s v="EFES KAZAKHSTAN JSC FE"/>
    <s v="EH.01.001"/>
    <s v="EnRoute Panorama - Proje Yönetim Hizmeti"/>
    <s v="Univera - Efes Kazakistan"/>
    <x v="12"/>
    <x v="0"/>
    <m/>
    <n v="13936.96"/>
    <m/>
    <n v="3"/>
    <m/>
    <n v="41810.879999999997"/>
    <m/>
    <n v="0"/>
    <m/>
    <n v="41810.879999999997"/>
    <m/>
    <n v="0"/>
    <n v="0"/>
    <s v="ENV240000000132"/>
    <m/>
    <m/>
    <x v="20"/>
    <x v="0"/>
    <x v="1"/>
    <x v="1"/>
    <x v="7"/>
    <x v="0"/>
    <s v="Univera Satış"/>
    <s v="Saha Satış"/>
    <s v="Yurt Dışı"/>
    <s v="Kazakistan"/>
  </r>
  <r>
    <s v="Q4"/>
    <x v="0"/>
    <x v="11"/>
    <m/>
    <s v="HAYAT KIMYA SAN. A.S"/>
    <s v="EH.01.001"/>
    <s v="EnRoute Panorama - Proje Yönetim Hizmeti"/>
    <s v="Univera - Hayat Kimya"/>
    <x v="11"/>
    <x v="0"/>
    <m/>
    <n v="7113.1153846153838"/>
    <m/>
    <n v="1.56"/>
    <m/>
    <n v="11096.461272"/>
    <m/>
    <n v="1.2719999999999999E-3"/>
    <m/>
    <n v="11096.46"/>
    <m/>
    <n v="0"/>
    <n v="0"/>
    <s v="UNI240000002169"/>
    <m/>
    <m/>
    <x v="19"/>
    <x v="0"/>
    <x v="1"/>
    <x v="1"/>
    <x v="7"/>
    <x v="0"/>
    <s v="Univera Satış"/>
    <s v="Saha Satış"/>
    <s v="Yurt İçi"/>
    <s v="Türkiye"/>
  </r>
  <r>
    <s v="Q4"/>
    <x v="0"/>
    <x v="11"/>
    <m/>
    <s v="KENT GIDA MADDELERI SAN VE TIC.AS."/>
    <s v="EH.01.001"/>
    <s v="EnRoute Panorama - Proje Yönetim Hizmeti"/>
    <s v="Univera - Kent Gıda"/>
    <x v="12"/>
    <x v="0"/>
    <m/>
    <n v="4365.63"/>
    <m/>
    <n v="4"/>
    <m/>
    <n v="31750.04"/>
    <m/>
    <n v="14287.52"/>
    <m/>
    <n v="17462.52"/>
    <m/>
    <n v="0"/>
    <n v="0"/>
    <s v="UNI240000002164"/>
    <m/>
    <m/>
    <x v="53"/>
    <x v="0"/>
    <x v="1"/>
    <x v="1"/>
    <x v="7"/>
    <x v="0"/>
    <s v="Univera Satış"/>
    <s v="Saha Satış"/>
    <s v="Yurt İçi"/>
    <s v="Türkiye"/>
  </r>
  <r>
    <s v="Q4"/>
    <x v="0"/>
    <x v="11"/>
    <m/>
    <s v="KENT GIDA MADDELERI SAN VE TIC.AS."/>
    <s v="EH.01.001"/>
    <s v="EnRoute Panorama - Proje Yönetim Hizmeti"/>
    <s v="Univera - Kent Gıda"/>
    <x v="12"/>
    <x v="0"/>
    <m/>
    <n v="15864.36"/>
    <m/>
    <n v="1"/>
    <m/>
    <n v="15864.36"/>
    <m/>
    <n v="0"/>
    <m/>
    <n v="15864.36"/>
    <m/>
    <n v="0"/>
    <n v="0"/>
    <s v="UNI240000002163"/>
    <m/>
    <m/>
    <x v="53"/>
    <x v="0"/>
    <x v="1"/>
    <x v="1"/>
    <x v="7"/>
    <x v="0"/>
    <s v="Univera Satış"/>
    <s v="Saha Satış"/>
    <s v="Yurt İçi"/>
    <s v="Türkiye"/>
  </r>
  <r>
    <s v="Q4"/>
    <x v="0"/>
    <x v="11"/>
    <m/>
    <s v="Lomisi JSC Efes Gürcistan "/>
    <s v="EH.01.001"/>
    <s v="EnRoute Panorama - Proje Yönetim Hizmeti"/>
    <s v="Univera - Efes Gürcistan"/>
    <x v="12"/>
    <x v="0"/>
    <m/>
    <n v="13936.96"/>
    <m/>
    <n v="3"/>
    <m/>
    <n v="41810.879999999997"/>
    <m/>
    <n v="0"/>
    <m/>
    <n v="41810.879999999997"/>
    <m/>
    <n v="0"/>
    <n v="0"/>
    <s v="ENV240000000131"/>
    <m/>
    <m/>
    <x v="20"/>
    <x v="0"/>
    <x v="1"/>
    <x v="1"/>
    <x v="7"/>
    <x v="0"/>
    <s v="Univera Satış"/>
    <s v="Saha Satış"/>
    <s v="Yurt Dışı"/>
    <s v="Gürcistan"/>
  </r>
  <r>
    <s v="Q4"/>
    <x v="0"/>
    <x v="11"/>
    <m/>
    <s v="ERBAK-ULUDAG PAZARLAMA SATIS VE DAGITIM A.S."/>
    <s v="EY.02.033"/>
    <s v="EnRoute Panorama - Mobil Kullanici Lisansi (Enterprise)"/>
    <s v="Univera - Uludağ İçecek"/>
    <x v="11"/>
    <x v="0"/>
    <m/>
    <n v="2697"/>
    <m/>
    <n v="15"/>
    <m/>
    <n v="40455"/>
    <m/>
    <n v="0"/>
    <m/>
    <n v="40455"/>
    <m/>
    <n v="0"/>
    <n v="0"/>
    <s v="UNI240000002159"/>
    <m/>
    <m/>
    <x v="21"/>
    <x v="1"/>
    <x v="1"/>
    <x v="0"/>
    <x v="1"/>
    <x v="0"/>
    <s v="Univera Satış"/>
    <s v="Saha Satış"/>
    <s v="Yurt İçi"/>
    <s v="Türkiye"/>
  </r>
  <r>
    <s v="Q2"/>
    <x v="0"/>
    <x v="5"/>
    <m/>
    <s v="PANASONIC ELEKTRIC WORKS ELEKTRIK SAN.VE TIC. A.S."/>
    <s v="SH.03.002"/>
    <s v="StokBar Panorama - Uzman Destek Hizmeti"/>
    <s v="Univera - Panasonic"/>
    <x v="11"/>
    <x v="4"/>
    <s v="Stokbar"/>
    <n v="97500"/>
    <m/>
    <n v="1"/>
    <m/>
    <n v="97500"/>
    <m/>
    <n v="0"/>
    <m/>
    <n v="97500"/>
    <m/>
    <n v="0"/>
    <n v="0"/>
    <s v="UNI240000000926"/>
    <m/>
    <m/>
    <x v="35"/>
    <x v="0"/>
    <x v="0"/>
    <x v="1"/>
    <x v="3"/>
    <x v="0"/>
    <s v="Univera Satış"/>
    <s v="Saha Satış"/>
    <s v="Yurt İçi"/>
    <s v="Türkiye"/>
  </r>
  <r>
    <s v="Q4"/>
    <x v="0"/>
    <x v="11"/>
    <m/>
    <s v="Arma İlaç San. ve Tic. Ltd. Şti."/>
    <s v="EH.01.005"/>
    <s v="Enroute Panorama Online Egitim"/>
    <s v="Univera - Arma İlaç"/>
    <x v="14"/>
    <x v="0"/>
    <m/>
    <n v="12000"/>
    <m/>
    <n v="1"/>
    <m/>
    <n v="12000"/>
    <m/>
    <n v="0"/>
    <m/>
    <n v="12000"/>
    <m/>
    <n v="0"/>
    <n v="0"/>
    <s v="UNI240000002263"/>
    <m/>
    <m/>
    <x v="96"/>
    <x v="3"/>
    <x v="1"/>
    <x v="0"/>
    <x v="1"/>
    <x v="0"/>
    <s v="Univera Satış"/>
    <s v="Saha Satış"/>
    <s v="Yurt İçi"/>
    <s v="Türkiye"/>
  </r>
  <r>
    <s v="Q4"/>
    <x v="0"/>
    <x v="11"/>
    <m/>
    <s v="ALTIPARMAK GIDA SAN. VE TIC. AS."/>
    <s v="EH.05.002"/>
    <s v="EnRoute Panorama - Rapor Gelistirme Hizmeti"/>
    <s v="Univera - Altıparmak-Balparmak"/>
    <x v="12"/>
    <x v="0"/>
    <m/>
    <n v="2188"/>
    <m/>
    <n v="4"/>
    <m/>
    <n v="8752"/>
    <m/>
    <n v="0"/>
    <m/>
    <n v="8752"/>
    <m/>
    <n v="0"/>
    <n v="0"/>
    <s v="UNI240000002259"/>
    <m/>
    <m/>
    <x v="67"/>
    <x v="0"/>
    <x v="1"/>
    <x v="1"/>
    <x v="2"/>
    <x v="0"/>
    <s v="Univera Satış"/>
    <s v="Saha Satış"/>
    <s v="Yurt İçi"/>
    <s v="Türkiye"/>
  </r>
  <r>
    <s v="Q2"/>
    <x v="0"/>
    <x v="5"/>
    <m/>
    <s v="TADIM GIDA MADDELERI SAN.VE TIC.AS."/>
    <s v="EH.06.001"/>
    <s v="EnRoute Panorama - Hosting Hizmeti"/>
    <s v="Univera - Tadım"/>
    <x v="7"/>
    <x v="1"/>
    <m/>
    <n v="7443.52"/>
    <m/>
    <n v="1"/>
    <m/>
    <n v="7443.52"/>
    <m/>
    <n v="0"/>
    <m/>
    <n v="7443.52"/>
    <m/>
    <n v="0"/>
    <n v="0"/>
    <s v="UNI240000000923"/>
    <m/>
    <m/>
    <x v="10"/>
    <x v="0"/>
    <x v="0"/>
    <x v="1"/>
    <x v="3"/>
    <x v="0"/>
    <s v="Univera Satış"/>
    <s v="Saha Satış"/>
    <s v="Yurt İçi"/>
    <s v="Türkiye"/>
  </r>
  <r>
    <s v="Q4"/>
    <x v="0"/>
    <x v="11"/>
    <m/>
    <s v="VITRA KARO SERAMIK SAN. VE TIC. AS."/>
    <s v="EH.03.001"/>
    <s v="EnRoute Panorama - Çafri Merkezi Hizmeti  (MSD)"/>
    <s v="Univera - Eczacıbaşı Intema"/>
    <x v="11"/>
    <x v="0"/>
    <m/>
    <n v="10893.5"/>
    <m/>
    <n v="12"/>
    <m/>
    <n v="130722"/>
    <m/>
    <n v="0"/>
    <m/>
    <n v="130722"/>
    <m/>
    <n v="0"/>
    <n v="0"/>
    <s v="UNI240000002265"/>
    <m/>
    <m/>
    <x v="54"/>
    <x v="0"/>
    <x v="0"/>
    <x v="1"/>
    <x v="8"/>
    <x v="0"/>
    <s v="Univera Satış"/>
    <s v="Saha Satış"/>
    <s v="Yurt İçi"/>
    <s v="Türkiye"/>
  </r>
  <r>
    <s v="Q2"/>
    <x v="0"/>
    <x v="5"/>
    <m/>
    <s v="TOLON GLOBAL MAKINA SAN. VE TIC. A.S"/>
    <s v="VY.04.001"/>
    <s v="Varuna SSH (Enterprise) - Servis Yöneticisi Aylik Kiralama"/>
    <s v="Univera - Tolon"/>
    <x v="13"/>
    <x v="6"/>
    <s v="Varuna"/>
    <n v="461.45120000000003"/>
    <m/>
    <n v="25"/>
    <m/>
    <n v="11536.28"/>
    <m/>
    <n v="0"/>
    <m/>
    <n v="11536.28"/>
    <m/>
    <n v="0"/>
    <n v="0"/>
    <s v="UNI240000000934"/>
    <m/>
    <m/>
    <x v="84"/>
    <x v="0"/>
    <x v="0"/>
    <x v="0"/>
    <x v="0"/>
    <x v="0"/>
    <s v="Univera Satış"/>
    <s v="Saha Satış"/>
    <s v="Yurt İçi"/>
    <s v="Türkiye"/>
  </r>
  <r>
    <s v="Q2"/>
    <x v="0"/>
    <x v="5"/>
    <m/>
    <s v="TOLON GLOBAL MAKINA SAN. VE TIC. A.S"/>
    <s v="VY.04.001"/>
    <s v="Varuna SSH (Enterprise) - Servis Yöneticisi Aylik Kiralama"/>
    <s v="Univera - Tolon"/>
    <x v="13"/>
    <x v="6"/>
    <s v="Varuna"/>
    <n v="461.45120000000003"/>
    <m/>
    <n v="25"/>
    <m/>
    <n v="11536.28"/>
    <m/>
    <n v="0"/>
    <m/>
    <n v="11536.28"/>
    <m/>
    <n v="0"/>
    <n v="0"/>
    <s v="UNI240000000934"/>
    <m/>
    <m/>
    <x v="84"/>
    <x v="0"/>
    <x v="0"/>
    <x v="0"/>
    <x v="0"/>
    <x v="0"/>
    <s v="Univera Satış"/>
    <s v="Saha Satış"/>
    <s v="Yurt İçi"/>
    <s v="Türkiye"/>
  </r>
  <r>
    <s v="Q2"/>
    <x v="0"/>
    <x v="5"/>
    <m/>
    <s v="TOLON GLOBAL MAKINA SAN. VE TIC. A.S"/>
    <s v="VY.04.001"/>
    <s v="Varuna SSH (Enterprise) - Servis Yöneticisi Aylik Kiralama"/>
    <s v="Univera - Tolon"/>
    <x v="13"/>
    <x v="6"/>
    <s v="Varuna"/>
    <n v="461.45120000000003"/>
    <m/>
    <n v="25"/>
    <m/>
    <n v="11536.28"/>
    <m/>
    <n v="0"/>
    <m/>
    <n v="11536.28"/>
    <m/>
    <n v="0"/>
    <n v="0"/>
    <s v="UNI240000000934"/>
    <m/>
    <m/>
    <x v="84"/>
    <x v="0"/>
    <x v="0"/>
    <x v="0"/>
    <x v="0"/>
    <x v="0"/>
    <s v="Univera Satış"/>
    <s v="Saha Satış"/>
    <s v="Yurt İçi"/>
    <s v="Türkiye"/>
  </r>
  <r>
    <s v="Q2"/>
    <x v="0"/>
    <x v="5"/>
    <m/>
    <s v="MİYA OTOMASYON VE BARKOD BILISIM SISTEMLERI SAN TİC. VE L.T.D. STI."/>
    <s v="UH.01.002"/>
    <s v="UNIDOX KONTÖR HIZMETI"/>
    <s v="Univera - Kanal"/>
    <x v="5"/>
    <x v="2"/>
    <s v="Unidox"/>
    <n v="1.6870000000000001"/>
    <m/>
    <n v="10000"/>
    <m/>
    <n v="16870"/>
    <m/>
    <n v="0"/>
    <m/>
    <n v="16870"/>
    <m/>
    <n v="0"/>
    <n v="0"/>
    <s v="UNI240000000929"/>
    <m/>
    <m/>
    <x v="3"/>
    <x v="0"/>
    <x v="1"/>
    <x v="2"/>
    <x v="5"/>
    <x v="0"/>
    <s v="Kanal Satış"/>
    <s v="Miya"/>
    <s v="Yurt İçi"/>
    <s v="Türkiye"/>
  </r>
  <r>
    <s v="Q2"/>
    <x v="0"/>
    <x v="5"/>
    <m/>
    <s v="VOLKAN MESRUBAT &amp; GIDA -VOLKAN KARABOGA"/>
    <s v="UH.01.002"/>
    <s v="UNIDOX KONTÖR HIZMETI"/>
    <s v="Univera - Danone Waters"/>
    <x v="6"/>
    <x v="2"/>
    <s v="Unidox"/>
    <n v="1.9"/>
    <m/>
    <n v="10000"/>
    <m/>
    <n v="19000"/>
    <m/>
    <n v="0"/>
    <m/>
    <n v="19000"/>
    <m/>
    <n v="0"/>
    <n v="0"/>
    <s v="UNI240000000927"/>
    <m/>
    <m/>
    <x v="58"/>
    <x v="3"/>
    <x v="1"/>
    <x v="2"/>
    <x v="5"/>
    <x v="0"/>
    <s v="Kanal Satış"/>
    <s v="Saha Satış"/>
    <s v="Yurt İçi"/>
    <s v="Türkiye"/>
  </r>
  <r>
    <s v="Q2"/>
    <x v="0"/>
    <x v="5"/>
    <m/>
    <s v="JTI TÜTÜN ÜRÜNLERI PAZARLAMA A.S."/>
    <s v="QY.03.003"/>
    <s v="Quest Panorama SaaS Lisansi (Kiralama Hizmeti ) 50 + Kullanici"/>
    <s v="Univera - JTI"/>
    <x v="11"/>
    <x v="3"/>
    <m/>
    <n v="224.64000000000001"/>
    <m/>
    <n v="2634"/>
    <m/>
    <n v="591701.76000000001"/>
    <m/>
    <n v="0"/>
    <m/>
    <n v="591701.76000000001"/>
    <m/>
    <n v="0"/>
    <n v="0"/>
    <s v="UNI240000000932"/>
    <m/>
    <m/>
    <x v="18"/>
    <x v="0"/>
    <x v="0"/>
    <x v="0"/>
    <x v="0"/>
    <x v="1"/>
    <s v="Univera Satış"/>
    <s v="Saha Satış"/>
    <s v="Yurt İçi"/>
    <s v="Türkiye"/>
  </r>
  <r>
    <s v="Q2"/>
    <x v="0"/>
    <x v="5"/>
    <m/>
    <s v="JTI TÜTÜN ÜRÜNLERI PAZARLAMA A.S."/>
    <s v="QH.06.001"/>
    <s v="Quest Panorama - Yazilim Gelistirme Hizmeti"/>
    <s v="Univera - JTI"/>
    <x v="11"/>
    <x v="3"/>
    <m/>
    <n v="5950"/>
    <m/>
    <n v="67.989999999999995"/>
    <m/>
    <n v="404540.5"/>
    <m/>
    <n v="0"/>
    <m/>
    <n v="404540.5"/>
    <m/>
    <n v="0"/>
    <n v="0"/>
    <s v="UNI240000000933"/>
    <m/>
    <m/>
    <x v="18"/>
    <x v="0"/>
    <x v="1"/>
    <x v="1"/>
    <x v="3"/>
    <x v="1"/>
    <s v="Univera Satış"/>
    <s v="Saha Satış"/>
    <s v="Yurt İçi"/>
    <s v="Türkiye"/>
  </r>
  <r>
    <s v="Q2"/>
    <x v="0"/>
    <x v="5"/>
    <m/>
    <s v="JTI TÜTÜN ÜRÜNLERI PAZARLAMA A.S."/>
    <s v="QH.06.001"/>
    <s v="Quest Panorama - Yazilim Gelistirme Hizmeti"/>
    <s v="Univera - JTI"/>
    <x v="11"/>
    <x v="3"/>
    <m/>
    <n v="5950"/>
    <m/>
    <n v="8"/>
    <m/>
    <n v="47600"/>
    <m/>
    <n v="0"/>
    <m/>
    <n v="47600"/>
    <m/>
    <n v="0"/>
    <n v="0"/>
    <s v="UNI240000000933"/>
    <m/>
    <m/>
    <x v="18"/>
    <x v="0"/>
    <x v="1"/>
    <x v="1"/>
    <x v="3"/>
    <x v="1"/>
    <s v="Univera Satış"/>
    <s v="Saha Satış"/>
    <s v="Yurt İçi"/>
    <s v="Türkiye"/>
  </r>
  <r>
    <s v="Q2"/>
    <x v="0"/>
    <x v="5"/>
    <m/>
    <s v="JTI TÜTÜN ÜRÜNLERI PAZARLAMA A.S."/>
    <s v="QH.07.001"/>
    <s v="Quest Panorama - Rapor Gelistirme Hizmeti"/>
    <s v="Univera - JTI"/>
    <x v="11"/>
    <x v="3"/>
    <m/>
    <n v="5950"/>
    <m/>
    <n v="7"/>
    <m/>
    <n v="41650"/>
    <m/>
    <n v="0"/>
    <m/>
    <n v="41650"/>
    <m/>
    <n v="0"/>
    <n v="0"/>
    <s v="UNI240000000933"/>
    <m/>
    <m/>
    <x v="18"/>
    <x v="0"/>
    <x v="1"/>
    <x v="1"/>
    <x v="2"/>
    <x v="1"/>
    <s v="Univera Satış"/>
    <s v="Saha Satış"/>
    <s v="Yurt İçi"/>
    <s v="Türkiye"/>
  </r>
  <r>
    <s v="Q2"/>
    <x v="0"/>
    <x v="5"/>
    <m/>
    <s v="JTI TÜTÜN ÜRÜNLERI PAZARLAMA A.S."/>
    <s v="QH.01.001"/>
    <s v="Quest Panorama - Proje Yönetim Hizmeti"/>
    <s v="Univera - JTI"/>
    <x v="11"/>
    <x v="3"/>
    <m/>
    <n v="5550.46"/>
    <m/>
    <n v="73.5"/>
    <m/>
    <n v="407958.81"/>
    <m/>
    <n v="0"/>
    <m/>
    <n v="407958.81"/>
    <m/>
    <n v="0"/>
    <n v="0"/>
    <s v="UNI240000000933"/>
    <m/>
    <m/>
    <x v="18"/>
    <x v="0"/>
    <x v="1"/>
    <x v="1"/>
    <x v="7"/>
    <x v="1"/>
    <s v="Univera Satış"/>
    <s v="Saha Satış"/>
    <s v="Yurt İçi"/>
    <s v="Türkiye"/>
  </r>
  <r>
    <s v="Q4"/>
    <x v="0"/>
    <x v="11"/>
    <m/>
    <s v="ALTIPARMAK GIDA SAN. VE TIC. AS."/>
    <s v="EY.03.001"/>
    <s v="Enroute Panorama PaaS Lisansi (Kiralama Hizmeti )"/>
    <s v="Univera - Altıparmak-Balparmak"/>
    <x v="12"/>
    <x v="0"/>
    <m/>
    <n v="72576"/>
    <m/>
    <n v="1"/>
    <m/>
    <n v="72576"/>
    <m/>
    <n v="0"/>
    <m/>
    <n v="72576"/>
    <m/>
    <n v="0"/>
    <n v="0"/>
    <s v="UNI240000002290"/>
    <m/>
    <m/>
    <x v="67"/>
    <x v="0"/>
    <x v="0"/>
    <x v="0"/>
    <x v="0"/>
    <x v="0"/>
    <s v="Univera Satış"/>
    <s v="Saha Satış"/>
    <s v="Yurt İçi"/>
    <s v="Türkiye"/>
  </r>
  <r>
    <s v="Q4"/>
    <x v="0"/>
    <x v="11"/>
    <m/>
    <s v="ALTIPARMAK GIDA SAN. VE TIC. AS."/>
    <s v="EY.03.001"/>
    <s v="Enroute Panorama PaaS Lisansi (Kiralama Hizmeti )"/>
    <s v="Univera - Altıparmak-Balparmak"/>
    <x v="12"/>
    <x v="0"/>
    <m/>
    <n v="41921"/>
    <m/>
    <n v="1"/>
    <m/>
    <n v="41921"/>
    <m/>
    <n v="0"/>
    <m/>
    <n v="41921"/>
    <m/>
    <n v="0"/>
    <n v="0"/>
    <s v="UNI240000002291"/>
    <m/>
    <m/>
    <x v="67"/>
    <x v="0"/>
    <x v="0"/>
    <x v="0"/>
    <x v="0"/>
    <x v="0"/>
    <s v="Univera Satış"/>
    <s v="Saha Satış"/>
    <s v="Yurt İçi"/>
    <s v="Türkiye"/>
  </r>
  <r>
    <s v="Q4"/>
    <x v="0"/>
    <x v="11"/>
    <m/>
    <s v="ROYAL CANIN TURKEY EVCIL HAYVAN ÜRÜNLERI TIC. LTD. STI."/>
    <s v="EY.04.012"/>
    <s v="EnRoute Panorama E-Dönüsüm  Modül Lisansi (Enterprise)"/>
    <s v="Univera - Royal Canin"/>
    <x v="14"/>
    <x v="0"/>
    <m/>
    <n v="29000"/>
    <m/>
    <n v="1"/>
    <m/>
    <n v="29000"/>
    <m/>
    <n v="0"/>
    <m/>
    <n v="29000"/>
    <m/>
    <n v="0"/>
    <n v="0"/>
    <s v="UNI240000002300"/>
    <m/>
    <m/>
    <x v="40"/>
    <x v="0"/>
    <x v="1"/>
    <x v="0"/>
    <x v="1"/>
    <x v="0"/>
    <s v="Univera Satış"/>
    <s v="Saha Satış"/>
    <s v="Yurt İçi"/>
    <s v="Türkiye"/>
  </r>
  <r>
    <s v="Q4"/>
    <x v="0"/>
    <x v="11"/>
    <m/>
    <s v="Şenpiliç Gıda Sanayi A.Ş."/>
    <s v="EY.06.001"/>
    <s v="EnRoute Panorama - Yazilim Gelistirme Hizmeti"/>
    <s v="Univera - Şen Piliç"/>
    <x v="11"/>
    <x v="0"/>
    <m/>
    <n v="9525.0300751879713"/>
    <m/>
    <n v="39.9"/>
    <m/>
    <n v="380048.69699999999"/>
    <m/>
    <n v="-3.0000000000000001E-3"/>
    <m/>
    <n v="380048.7"/>
    <m/>
    <n v="0"/>
    <n v="0"/>
    <s v="UNI240000002314"/>
    <m/>
    <m/>
    <x v="69"/>
    <x v="0"/>
    <x v="1"/>
    <x v="1"/>
    <x v="9"/>
    <x v="0"/>
    <s v="Univera Satış"/>
    <s v="Saha Satış"/>
    <s v="Yurt İçi"/>
    <s v="Türkiye"/>
  </r>
  <r>
    <s v="Q4"/>
    <x v="0"/>
    <x v="11"/>
    <m/>
    <s v="DANONE TIKVESLI GIDA VE IÇECEK SAN.TIC.A.S."/>
    <s v="EH.02.001"/>
    <s v="EnRoute Panorama - Yazilim Bakimi, Yasatma ve Merkezi Destek Hizmeti"/>
    <s v="Univera - Danone Tikveşli"/>
    <x v="11"/>
    <x v="0"/>
    <m/>
    <n v="64350"/>
    <m/>
    <n v="1"/>
    <m/>
    <n v="64350"/>
    <m/>
    <n v="0"/>
    <m/>
    <n v="64350"/>
    <m/>
    <n v="0"/>
    <n v="0"/>
    <s v="UNI240000002299"/>
    <m/>
    <m/>
    <x v="58"/>
    <x v="0"/>
    <x v="0"/>
    <x v="1"/>
    <x v="4"/>
    <x v="0"/>
    <s v="Univera Satış"/>
    <s v="Saha Satış"/>
    <s v="Yurt İçi"/>
    <s v="Türkiye"/>
  </r>
  <r>
    <s v="Q4"/>
    <x v="0"/>
    <x v="11"/>
    <m/>
    <s v="ROYAL CANIN TURKEY EVCIL HAYVAN ÜRÜNLERI TIC. LTD. STI."/>
    <s v="EH.02.001"/>
    <s v="EnRoute Panorama - Yazilim Bakimi, Yasatma ve Merkezi Destek Hizmeti"/>
    <s v="Univera - Royal Canin"/>
    <x v="14"/>
    <x v="0"/>
    <m/>
    <n v="10500"/>
    <m/>
    <n v="1"/>
    <m/>
    <n v="13125"/>
    <m/>
    <n v="2625"/>
    <m/>
    <n v="10500"/>
    <m/>
    <n v="0"/>
    <n v="0"/>
    <s v="UNI240000002301"/>
    <m/>
    <m/>
    <x v="40"/>
    <x v="0"/>
    <x v="0"/>
    <x v="1"/>
    <x v="4"/>
    <x v="0"/>
    <s v="Univera Satış"/>
    <s v="Saha Satış"/>
    <s v="Yurt İçi"/>
    <s v="Türkiye"/>
  </r>
  <r>
    <s v="Q4"/>
    <x v="0"/>
    <x v="11"/>
    <m/>
    <s v="ROYAL CANIN TURKEY EVCIL HAYVAN ÜRÜNLERI TIC. LTD. STI."/>
    <s v="EH.02.001"/>
    <s v="EnRoute Panorama - Yazilim Bakimi, Yasatma ve Merkezi Destek Hizmeti"/>
    <s v="Univera - Royal Canin"/>
    <x v="14"/>
    <x v="0"/>
    <m/>
    <n v="2658"/>
    <m/>
    <n v="1"/>
    <m/>
    <n v="2658"/>
    <m/>
    <n v="0"/>
    <m/>
    <n v="2658"/>
    <m/>
    <n v="0"/>
    <n v="0"/>
    <s v="UNI240000002300"/>
    <m/>
    <m/>
    <x v="40"/>
    <x v="0"/>
    <x v="0"/>
    <x v="1"/>
    <x v="4"/>
    <x v="0"/>
    <s v="Univera Satış"/>
    <s v="Saha Satış"/>
    <s v="Yurt İçi"/>
    <s v="Türkiye"/>
  </r>
  <r>
    <s v="Q4"/>
    <x v="0"/>
    <x v="11"/>
    <m/>
    <s v="SIRMAGRUP IÇECEK SAN. VE TIC. A.S."/>
    <s v="EH.02.001"/>
    <s v="EnRoute Panorama - Yazilim Bakimi, Yasatma ve Merkezi Destek Hizmeti"/>
    <s v="Univera - Danone Waters"/>
    <x v="11"/>
    <x v="0"/>
    <m/>
    <n v="50055"/>
    <m/>
    <n v="1"/>
    <m/>
    <n v="50055"/>
    <m/>
    <n v="0"/>
    <m/>
    <n v="50055"/>
    <m/>
    <n v="0"/>
    <n v="0"/>
    <s v="UNI240000002302"/>
    <m/>
    <m/>
    <x v="58"/>
    <x v="0"/>
    <x v="0"/>
    <x v="1"/>
    <x v="4"/>
    <x v="0"/>
    <s v="Univera Satış"/>
    <s v="Saha Satış"/>
    <s v="Yurt İçi"/>
    <s v="Türkiye"/>
  </r>
  <r>
    <s v="Q4"/>
    <x v="0"/>
    <x v="11"/>
    <m/>
    <s v="NEWAL AL EBDAA IMPORT-EXPORT AND GENERAL TRADING LTD COMPANY"/>
    <s v="EH.02.001"/>
    <s v="EnRoute Panorama - Yazilim Bakimi, Yasatma ve Merkezi Destek Hizmeti"/>
    <s v="Univera - Newal Irak"/>
    <x v="12"/>
    <x v="0"/>
    <m/>
    <n v="559758.4"/>
    <m/>
    <n v="1"/>
    <m/>
    <n v="559758.4"/>
    <m/>
    <n v="0"/>
    <m/>
    <n v="559758.4"/>
    <m/>
    <n v="0"/>
    <n v="0"/>
    <s v="ENV240000000135"/>
    <m/>
    <m/>
    <x v="101"/>
    <x v="3"/>
    <x v="1"/>
    <x v="1"/>
    <x v="4"/>
    <x v="0"/>
    <s v="Univera Satış"/>
    <s v="Saha Satış"/>
    <s v="Yurt İçi"/>
    <s v="Türkiye"/>
  </r>
  <r>
    <s v="Q4"/>
    <x v="0"/>
    <x v="11"/>
    <m/>
    <s v="KOROPLAST TEMIZLIK AMBALAJ ÜRÜNLERI SAN. VE DIS TIC.A.S."/>
    <s v="EH.03.006"/>
    <s v="EnRoute Panorama - Uzaktan Kurulum ve Efitim Hizmeti"/>
    <s v="Univera - Koroplast"/>
    <x v="13"/>
    <x v="0"/>
    <m/>
    <n v="4694"/>
    <m/>
    <n v="4"/>
    <m/>
    <n v="18776"/>
    <m/>
    <n v="0"/>
    <m/>
    <n v="18776"/>
    <m/>
    <n v="0"/>
    <n v="0"/>
    <s v="UNI240000002275"/>
    <m/>
    <m/>
    <x v="0"/>
    <x v="0"/>
    <x v="1"/>
    <x v="1"/>
    <x v="6"/>
    <x v="0"/>
    <s v="Univera Satış"/>
    <s v="Saha Satış"/>
    <s v="Yurt İçi"/>
    <s v="Türkiye"/>
  </r>
  <r>
    <s v="Q4"/>
    <x v="0"/>
    <x v="11"/>
    <m/>
    <s v="NIVEA BEIERSDORF TÜRKIYE KOZMETIK SAN. ve TIC.  A.S."/>
    <s v="EH.03.006"/>
    <s v="EnRoute Panorama - Uzaktan Kurulum ve Efitim Hizmeti"/>
    <s v="Univera - Nivea Beiersdorf"/>
    <x v="14"/>
    <x v="0"/>
    <m/>
    <n v="10000"/>
    <m/>
    <n v="0.5"/>
    <m/>
    <n v="5000"/>
    <m/>
    <n v="0"/>
    <m/>
    <n v="5000"/>
    <m/>
    <n v="0"/>
    <n v="0"/>
    <s v="UNI240000002287"/>
    <m/>
    <m/>
    <x v="72"/>
    <x v="0"/>
    <x v="1"/>
    <x v="1"/>
    <x v="6"/>
    <x v="0"/>
    <s v="Univera Satış"/>
    <s v="Saha Satış"/>
    <s v="Yurt İçi"/>
    <s v="Türkiye"/>
  </r>
  <r>
    <s v="Q4"/>
    <x v="0"/>
    <x v="11"/>
    <m/>
    <s v="NIVEA BEIERSDORF TÜRKIYE KOZMETIK SAN. ve TIC.  A.S."/>
    <s v="EH.03.006"/>
    <s v="EnRoute Panorama - Uzaktan Kurulum ve Efitim Hizmeti"/>
    <s v="Univera - Nivea Beiersdorf"/>
    <x v="14"/>
    <x v="0"/>
    <m/>
    <n v="5000"/>
    <m/>
    <n v="2"/>
    <m/>
    <n v="10000"/>
    <m/>
    <n v="0"/>
    <m/>
    <n v="10000"/>
    <m/>
    <n v="0"/>
    <n v="0"/>
    <s v="UNI240000002312"/>
    <m/>
    <m/>
    <x v="72"/>
    <x v="0"/>
    <x v="1"/>
    <x v="1"/>
    <x v="6"/>
    <x v="0"/>
    <s v="Univera Satış"/>
    <s v="Saha Satış"/>
    <s v="Yurt İçi"/>
    <s v="Türkiye"/>
  </r>
  <r>
    <s v="Q4"/>
    <x v="0"/>
    <x v="11"/>
    <m/>
    <s v="RED BULL GIDA DAGITIM VE PAZARLAMA TICARET LTD. STI"/>
    <s v="EH.03.006"/>
    <s v="EnRoute Panorama - Uzaktan Kurulum ve Efitim Hizmeti"/>
    <s v="Univera - Redbull"/>
    <x v="12"/>
    <x v="0"/>
    <m/>
    <n v="7674"/>
    <m/>
    <n v="2"/>
    <m/>
    <n v="15348"/>
    <m/>
    <n v="0"/>
    <m/>
    <n v="15348"/>
    <m/>
    <n v="0"/>
    <n v="0"/>
    <s v="UNI240000002273"/>
    <m/>
    <m/>
    <x v="2"/>
    <x v="0"/>
    <x v="1"/>
    <x v="1"/>
    <x v="6"/>
    <x v="0"/>
    <s v="Univera Satış"/>
    <s v="Saha Satış"/>
    <s v="Yurt İçi"/>
    <s v="Türkiye"/>
  </r>
  <r>
    <s v="Q4"/>
    <x v="0"/>
    <x v="11"/>
    <m/>
    <s v="WEITNAUER DIS TICARET ANONIM SIRKETI"/>
    <s v="EH.03.006"/>
    <s v="EnRoute Panorama - Uzaktan Kurulum ve Efitim Hizmeti"/>
    <s v="Univera - Weitnauer"/>
    <x v="12"/>
    <x v="0"/>
    <m/>
    <n v="6357.5"/>
    <m/>
    <n v="21"/>
    <m/>
    <n v="133507.5"/>
    <m/>
    <n v="0"/>
    <m/>
    <n v="133507.5"/>
    <m/>
    <n v="0"/>
    <n v="0"/>
    <s v="UNI240000002296"/>
    <m/>
    <m/>
    <x v="102"/>
    <x v="0"/>
    <x v="1"/>
    <x v="1"/>
    <x v="6"/>
    <x v="0"/>
    <s v="Univera Satış"/>
    <s v="Saha Satış"/>
    <s v="Yurt İçi"/>
    <s v="Türkiye"/>
  </r>
  <r>
    <s v="Q4"/>
    <x v="0"/>
    <x v="11"/>
    <m/>
    <s v="KOROPLAST TEMIZLIK AMBALAJ ÜRÜNLERI SAN. VE DIS TIC.A.S."/>
    <s v="EH.05.002"/>
    <s v="EnRoute Panorama - Rapor Gelistirme Hizmeti"/>
    <s v="Univera - Koroplast"/>
    <x v="13"/>
    <x v="0"/>
    <m/>
    <n v="6257"/>
    <m/>
    <n v="0.5"/>
    <m/>
    <n v="3128.5"/>
    <m/>
    <n v="0"/>
    <m/>
    <n v="3128.5"/>
    <m/>
    <n v="0"/>
    <n v="0"/>
    <s v="UNI240000002276"/>
    <m/>
    <m/>
    <x v="0"/>
    <x v="0"/>
    <x v="1"/>
    <x v="1"/>
    <x v="2"/>
    <x v="0"/>
    <s v="Univera Satış"/>
    <s v="Saha Satış"/>
    <s v="Yurt İçi"/>
    <s v="Türkiye"/>
  </r>
  <r>
    <s v="Q4"/>
    <x v="0"/>
    <x v="11"/>
    <m/>
    <s v="MARS GIDA ÜRÜNLERI TIC. LTD.STI."/>
    <s v="EH.05.002"/>
    <s v="EnRoute Panorama - Rapor Gelistirme Hizmeti"/>
    <s v="Univera - Mars Gıda"/>
    <x v="14"/>
    <x v="0"/>
    <m/>
    <n v="12005"/>
    <m/>
    <n v="7"/>
    <m/>
    <n v="122500"/>
    <m/>
    <n v="38465"/>
    <m/>
    <n v="84035"/>
    <m/>
    <n v="0"/>
    <n v="0"/>
    <s v="UNI240000002267"/>
    <m/>
    <m/>
    <x v="16"/>
    <x v="0"/>
    <x v="1"/>
    <x v="1"/>
    <x v="2"/>
    <x v="0"/>
    <s v="Univera Satış"/>
    <s v="Saha Satış"/>
    <s v="Yurt İçi"/>
    <s v="Türkiye"/>
  </r>
  <r>
    <s v="Q4"/>
    <x v="0"/>
    <x v="11"/>
    <m/>
    <s v="MARS GIDA ÜRÜNLERI TIC. LTD.STI."/>
    <s v="EH.05.002"/>
    <s v="EnRoute Panorama - Rapor Gelistirme Hizmeti"/>
    <s v="Univera - Mars Gıda"/>
    <x v="14"/>
    <x v="0"/>
    <m/>
    <n v="12005"/>
    <m/>
    <n v="3"/>
    <m/>
    <n v="52500"/>
    <m/>
    <n v="16485"/>
    <m/>
    <n v="36015"/>
    <m/>
    <n v="0"/>
    <n v="0"/>
    <s v="UNI240000002268"/>
    <m/>
    <m/>
    <x v="16"/>
    <x v="0"/>
    <x v="1"/>
    <x v="1"/>
    <x v="2"/>
    <x v="0"/>
    <s v="Univera Satış"/>
    <s v="Saha Satış"/>
    <s v="Yurt İçi"/>
    <s v="Türkiye"/>
  </r>
  <r>
    <s v="Q4"/>
    <x v="0"/>
    <x v="11"/>
    <m/>
    <s v="MARSHALL BOYA VE VERNIK SANAYI A.S."/>
    <s v="EH.05.002"/>
    <s v="EnRoute Panorama - Rapor Gelistirme Hizmeti"/>
    <s v="Univera - Marshall"/>
    <x v="12"/>
    <x v="0"/>
    <m/>
    <n v="9865.2199999999993"/>
    <m/>
    <n v="2"/>
    <m/>
    <n v="19730.439999999999"/>
    <m/>
    <n v="0"/>
    <m/>
    <n v="19730.439999999999"/>
    <m/>
    <n v="0"/>
    <n v="0"/>
    <s v="UNI240000002271"/>
    <m/>
    <m/>
    <x v="61"/>
    <x v="0"/>
    <x v="1"/>
    <x v="1"/>
    <x v="2"/>
    <x v="0"/>
    <s v="Univera Satış"/>
    <s v="Saha Satış"/>
    <s v="Yurt İçi"/>
    <s v="Türkiye"/>
  </r>
  <r>
    <s v="Q4"/>
    <x v="0"/>
    <x v="11"/>
    <m/>
    <s v="MARS GIDA ÜRÜNLERI TIC. LTD.STI."/>
    <s v="EH.01.001"/>
    <s v="EnRoute Panorama - Proje Yönetim Hizmeti"/>
    <s v="Univera - Mars Gıda"/>
    <x v="14"/>
    <x v="0"/>
    <m/>
    <n v="13125"/>
    <m/>
    <n v="1"/>
    <m/>
    <n v="17500"/>
    <m/>
    <n v="4375"/>
    <m/>
    <n v="13125"/>
    <m/>
    <n v="0"/>
    <n v="0"/>
    <s v="UNI240000002267"/>
    <m/>
    <m/>
    <x v="16"/>
    <x v="0"/>
    <x v="1"/>
    <x v="1"/>
    <x v="7"/>
    <x v="0"/>
    <s v="Univera Satış"/>
    <s v="Saha Satış"/>
    <s v="Yurt İçi"/>
    <s v="Türkiye"/>
  </r>
  <r>
    <s v="Q4"/>
    <x v="0"/>
    <x v="11"/>
    <m/>
    <s v="MARS GIDA ÜRÜNLERI TIC. LTD.STI."/>
    <s v="EH.01.001"/>
    <s v="EnRoute Panorama - Proje Yönetim Hizmeti"/>
    <s v="Univera - Mars Gıda"/>
    <x v="14"/>
    <x v="0"/>
    <m/>
    <n v="13125"/>
    <m/>
    <n v="0.5"/>
    <m/>
    <n v="8750"/>
    <m/>
    <n v="2187.5"/>
    <m/>
    <n v="6562.5"/>
    <m/>
    <n v="0"/>
    <n v="0"/>
    <s v="UNI240000002268"/>
    <m/>
    <m/>
    <x v="16"/>
    <x v="0"/>
    <x v="1"/>
    <x v="1"/>
    <x v="7"/>
    <x v="0"/>
    <s v="Univera Satış"/>
    <s v="Saha Satış"/>
    <s v="Yurt İçi"/>
    <s v="Türkiye"/>
  </r>
  <r>
    <s v="Q4"/>
    <x v="0"/>
    <x v="11"/>
    <m/>
    <s v="Şenpiliç Gıda Sanayi A.Ş."/>
    <s v="EH.01.001"/>
    <s v="EnRoute Panorama - Proje Yönetim Hizmeti"/>
    <s v="Univera - Şen Piliç"/>
    <x v="11"/>
    <x v="0"/>
    <m/>
    <n v="8890.0311111111114"/>
    <m/>
    <n v="4.5"/>
    <m/>
    <n v="40005.135000000002"/>
    <m/>
    <n v="-5.0000000000000001E-3"/>
    <m/>
    <n v="40005.14"/>
    <m/>
    <n v="0"/>
    <n v="0"/>
    <s v="UNI240000002314"/>
    <m/>
    <m/>
    <x v="69"/>
    <x v="0"/>
    <x v="1"/>
    <x v="1"/>
    <x v="7"/>
    <x v="0"/>
    <s v="Univera Satış"/>
    <s v="Saha Satış"/>
    <s v="Yurt İçi"/>
    <s v="Türkiye"/>
  </r>
  <r>
    <s v="Q4"/>
    <x v="0"/>
    <x v="11"/>
    <m/>
    <s v="WEITNAUER DIS TICARET ANONIM SIRKETI"/>
    <s v="EH.01.001"/>
    <s v="EnRoute Panorama - Proje Yönetim Hizmeti"/>
    <s v="Univera - Weitnauer"/>
    <x v="12"/>
    <x v="0"/>
    <m/>
    <n v="11126"/>
    <m/>
    <n v="45"/>
    <m/>
    <n v="500670"/>
    <m/>
    <n v="0"/>
    <m/>
    <n v="500670"/>
    <m/>
    <n v="0"/>
    <n v="0"/>
    <s v="UNI240000002296"/>
    <m/>
    <m/>
    <x v="102"/>
    <x v="0"/>
    <x v="1"/>
    <x v="1"/>
    <x v="7"/>
    <x v="0"/>
    <s v="Univera Satış"/>
    <s v="Saha Satış"/>
    <s v="Yurt İçi"/>
    <s v="Türkiye"/>
  </r>
  <r>
    <s v="Q4"/>
    <x v="0"/>
    <x v="11"/>
    <m/>
    <s v="NEWAL AL EBDAA IMPORT-EXPORT AND GENERAL TRADING LTD COMPANY"/>
    <s v="EH.01.001"/>
    <s v="EnRoute Panorama - Proje Yönetim Hizmeti"/>
    <s v="Univera - Newal Irak"/>
    <x v="12"/>
    <x v="0"/>
    <m/>
    <n v="13696.588333333333"/>
    <m/>
    <n v="90"/>
    <m/>
    <n v="1232692.9515"/>
    <m/>
    <n v="1.5E-3"/>
    <m/>
    <n v="1232692.95"/>
    <m/>
    <n v="0"/>
    <n v="0"/>
    <s v="ENV240000000135"/>
    <m/>
    <m/>
    <x v="101"/>
    <x v="3"/>
    <x v="1"/>
    <x v="1"/>
    <x v="7"/>
    <x v="0"/>
    <s v="Univera Satış"/>
    <s v="Saha Satış"/>
    <s v="Yurt İçi"/>
    <s v="Türkiye"/>
  </r>
  <r>
    <s v="Q4"/>
    <x v="0"/>
    <x v="11"/>
    <m/>
    <s v="DANONE TIKVESLI GIDA VE IÇECEK SAN.TIC.A.S."/>
    <s v="EYS.01.014"/>
    <s v="EnRoute Panorama - Platform Back Office Kullanici Lisansi (Standart)"/>
    <s v="Univera - Danone Tikveşli"/>
    <x v="11"/>
    <x v="0"/>
    <m/>
    <n v="15600"/>
    <m/>
    <n v="15"/>
    <m/>
    <n v="292500"/>
    <m/>
    <n v="58500"/>
    <m/>
    <n v="234000"/>
    <m/>
    <n v="0"/>
    <n v="0"/>
    <s v="UNI240000002299"/>
    <m/>
    <m/>
    <x v="58"/>
    <x v="0"/>
    <x v="1"/>
    <x v="0"/>
    <x v="1"/>
    <x v="0"/>
    <s v="Univera Satış"/>
    <s v="Saha Satış"/>
    <s v="Yurt İçi"/>
    <s v="Türkiye"/>
  </r>
  <r>
    <s v="Q4"/>
    <x v="0"/>
    <x v="11"/>
    <m/>
    <s v="SIRMAGRUP IÇECEK SAN. VE TIC. A.S."/>
    <s v="EY.01.014"/>
    <s v="EnRoute Panorama - Platform Back Office Kullanici Lisansi (Enterprise)"/>
    <s v="Univera - Danone Waters"/>
    <x v="11"/>
    <x v="0"/>
    <m/>
    <n v="15600"/>
    <m/>
    <n v="8"/>
    <m/>
    <n v="156000"/>
    <m/>
    <n v="31200"/>
    <m/>
    <n v="124800"/>
    <m/>
    <n v="0"/>
    <n v="0"/>
    <s v="UNI240000002302"/>
    <m/>
    <m/>
    <x v="58"/>
    <x v="0"/>
    <x v="1"/>
    <x v="0"/>
    <x v="1"/>
    <x v="0"/>
    <s v="Univera Satış"/>
    <s v="Saha Satış"/>
    <s v="Yurt İçi"/>
    <s v="Türkiye"/>
  </r>
  <r>
    <s v="Q4"/>
    <x v="0"/>
    <x v="11"/>
    <m/>
    <s v="NEWAL AL EBDAA IMPORT-EXPORT AND GENERAL TRADING LTD COMPANY"/>
    <s v="EY.01.014"/>
    <s v="EnRoute Panorama - Platform Back Office Kullanici Lisansi (Enterprise)"/>
    <s v="Univera - Newal Irak"/>
    <x v="12"/>
    <x v="0"/>
    <m/>
    <n v="9703.7615000000005"/>
    <m/>
    <n v="20"/>
    <m/>
    <n v="194075.23426"/>
    <m/>
    <n v="4.2599999999999999E-3"/>
    <m/>
    <n v="194075.23"/>
    <m/>
    <n v="0"/>
    <n v="0"/>
    <s v="ENV240000000135"/>
    <m/>
    <m/>
    <x v="101"/>
    <x v="3"/>
    <x v="1"/>
    <x v="0"/>
    <x v="1"/>
    <x v="0"/>
    <s v="Univera Satış"/>
    <s v="Saha Satış"/>
    <s v="Yurt İçi"/>
    <s v="Türkiye"/>
  </r>
  <r>
    <s v="Q4"/>
    <x v="0"/>
    <x v="11"/>
    <m/>
    <s v="NEWAL AL EBDAA IMPORT-EXPORT AND GENERAL TRADING LTD COMPANY"/>
    <s v="EY.01.001"/>
    <s v="EnRoute Panorama - Mobil Satis &amp; Dafitim Çözüm Lisansi (Enterprise)"/>
    <s v="Univera - Newal Irak"/>
    <x v="12"/>
    <x v="0"/>
    <m/>
    <n v="681422.24"/>
    <m/>
    <n v="1"/>
    <m/>
    <n v="681422.23808899999"/>
    <m/>
    <n v="-1.9109999999999999E-3"/>
    <m/>
    <n v="681422.24"/>
    <m/>
    <n v="0"/>
    <n v="0"/>
    <s v="ENV240000000135"/>
    <m/>
    <m/>
    <x v="101"/>
    <x v="3"/>
    <x v="1"/>
    <x v="0"/>
    <x v="1"/>
    <x v="0"/>
    <s v="Univera Satış"/>
    <s v="Saha Satış"/>
    <s v="Yurt İçi"/>
    <s v="Türkiye"/>
  </r>
  <r>
    <s v="Q4"/>
    <x v="0"/>
    <x v="11"/>
    <m/>
    <s v="Şenpiliç Gıda Sanayi A.Ş."/>
    <s v="EYS.02.033"/>
    <s v="EnRoute Panorama - Mobil Kullanici Lisansi Standart"/>
    <s v="Univera - Şen Piliç"/>
    <x v="11"/>
    <x v="0"/>
    <m/>
    <n v="5919.13"/>
    <m/>
    <n v="7"/>
    <m/>
    <n v="41433.910000000003"/>
    <m/>
    <n v="0"/>
    <m/>
    <n v="41433.910000000003"/>
    <m/>
    <n v="0"/>
    <n v="0"/>
    <s v="UNI240000002313"/>
    <m/>
    <m/>
    <x v="69"/>
    <x v="0"/>
    <x v="1"/>
    <x v="0"/>
    <x v="1"/>
    <x v="0"/>
    <s v="Univera Satış"/>
    <s v="Saha Satış"/>
    <s v="Yurt İçi"/>
    <s v="Türkiye"/>
  </r>
  <r>
    <s v="Q4"/>
    <x v="0"/>
    <x v="11"/>
    <m/>
    <s v="ROYAL CANIN TURKEY EVCIL HAYVAN ÜRÜNLERI TIC. LTD. STI."/>
    <s v="EY.02.033"/>
    <s v="EnRoute Panorama - Mobil Kullanici Lisansi (Enterprise)"/>
    <s v="Univera - Royal Canin"/>
    <x v="14"/>
    <x v="0"/>
    <m/>
    <n v="7400"/>
    <m/>
    <n v="10"/>
    <m/>
    <n v="92500"/>
    <m/>
    <n v="18500"/>
    <m/>
    <n v="74000"/>
    <m/>
    <n v="0"/>
    <n v="0"/>
    <s v="UNI240000002301"/>
    <m/>
    <m/>
    <x v="40"/>
    <x v="0"/>
    <x v="1"/>
    <x v="0"/>
    <x v="1"/>
    <x v="0"/>
    <s v="Univera Satış"/>
    <s v="Saha Satış"/>
    <s v="Yurt İçi"/>
    <s v="Türkiye"/>
  </r>
  <r>
    <s v="Q4"/>
    <x v="0"/>
    <x v="11"/>
    <m/>
    <s v="NEWAL AL EBDAA IMPORT-EXPORT AND GENERAL TRADING LTD COMPANY"/>
    <s v="EY.02.033"/>
    <s v="EnRoute Panorama - Mobil Kullanici Lisansi (Enterprise)"/>
    <s v="Univera - Newal Irak"/>
    <x v="12"/>
    <x v="0"/>
    <m/>
    <n v="4604.0128000000004"/>
    <m/>
    <n v="50"/>
    <m/>
    <n v="230200.64199999999"/>
    <m/>
    <n v="2E-3"/>
    <m/>
    <n v="230200.64"/>
    <m/>
    <n v="0"/>
    <n v="0"/>
    <s v="ENV240000000135"/>
    <m/>
    <m/>
    <x v="101"/>
    <x v="3"/>
    <x v="1"/>
    <x v="0"/>
    <x v="1"/>
    <x v="0"/>
    <s v="Univera Satış"/>
    <s v="Saha Satış"/>
    <s v="Yurt İçi"/>
    <s v="Türkiye"/>
  </r>
  <r>
    <s v="Q4"/>
    <x v="0"/>
    <x v="11"/>
    <m/>
    <s v="ROYAL CANIN TURKEY EVCIL HAYVAN ÜRÜNLERI TIC. LTD. STI."/>
    <s v="EH.01.003"/>
    <s v="EnRoute Panorama - Kurulum ve Efitim Hizmeti"/>
    <s v="Univera - Royal Canin"/>
    <x v="14"/>
    <x v="0"/>
    <m/>
    <n v="12000"/>
    <m/>
    <n v="3"/>
    <m/>
    <n v="36000"/>
    <m/>
    <n v="0"/>
    <m/>
    <n v="36000"/>
    <m/>
    <n v="0"/>
    <n v="0"/>
    <s v="UNI240000002300"/>
    <m/>
    <m/>
    <x v="40"/>
    <x v="0"/>
    <x v="1"/>
    <x v="1"/>
    <x v="6"/>
    <x v="0"/>
    <s v="Univera Satış"/>
    <s v="Saha Satış"/>
    <s v="Yurt İçi"/>
    <s v="Türkiye"/>
  </r>
  <r>
    <s v="Q4"/>
    <x v="0"/>
    <x v="11"/>
    <m/>
    <s v="ZIRVEGÜL GRUP GIDA TEMIZLIK ÜRÜNLERI DAG. VE PAZ. TIC. LTD. STI."/>
    <s v="EH.01.003"/>
    <s v="EnRoute Panorama - Kurulum ve Efitim Hizmeti"/>
    <s v="Univera - Kent Gıda"/>
    <x v="12"/>
    <x v="0"/>
    <m/>
    <n v="12000"/>
    <m/>
    <n v="-2"/>
    <m/>
    <n v="0"/>
    <m/>
    <n v="0"/>
    <m/>
    <n v="-24000"/>
    <m/>
    <n v="2"/>
    <n v="24000"/>
    <s v="NZT202400012529"/>
    <m/>
    <m/>
    <x v="53"/>
    <x v="0"/>
    <x v="1"/>
    <x v="1"/>
    <x v="6"/>
    <x v="1"/>
    <s v="Univera Satış"/>
    <s v="Saha Satış"/>
    <s v="Yurt İçi"/>
    <s v="Türkiye"/>
  </r>
  <r>
    <s v="Q4"/>
    <x v="0"/>
    <x v="11"/>
    <m/>
    <s v="NEWAL AL EBDAA IMPORT-EXPORT AND GENERAL TRADING LTD COMPANY"/>
    <s v="EH.01.003"/>
    <s v="EnRoute Panorama - Kurulum ve Efitim Hizmeti"/>
    <s v="Univera - Newal Irak"/>
    <x v="12"/>
    <x v="0"/>
    <m/>
    <n v="9445.9225000000006"/>
    <m/>
    <n v="8"/>
    <m/>
    <n v="75567.384000000005"/>
    <m/>
    <n v="4.0000000000000001E-3"/>
    <m/>
    <n v="75567.38"/>
    <m/>
    <n v="0"/>
    <n v="0"/>
    <s v="ENV240000000135"/>
    <m/>
    <m/>
    <x v="101"/>
    <x v="3"/>
    <x v="1"/>
    <x v="1"/>
    <x v="6"/>
    <x v="0"/>
    <s v="Univera Satış"/>
    <s v="Saha Satış"/>
    <s v="Yurt İçi"/>
    <s v="Türkiye"/>
  </r>
  <r>
    <s v="Q4"/>
    <x v="0"/>
    <x v="11"/>
    <m/>
    <s v="EMNIYET GIDA NAKLIYAT TIC. LTD. STI."/>
    <s v="EYS.04.012"/>
    <s v="EnRoute Panorama - E-Dönüsüm Modül Lisansi Standart"/>
    <s v="Univera - Redbull"/>
    <x v="12"/>
    <x v="2"/>
    <m/>
    <n v="25000"/>
    <m/>
    <n v="1"/>
    <m/>
    <n v="25000"/>
    <m/>
    <n v="0"/>
    <m/>
    <n v="25000"/>
    <m/>
    <n v="0"/>
    <n v="0"/>
    <s v="UNI240000002272"/>
    <m/>
    <m/>
    <x v="2"/>
    <x v="0"/>
    <x v="1"/>
    <x v="0"/>
    <x v="1"/>
    <x v="0"/>
    <s v="Univera Satış"/>
    <s v="Saha Satış"/>
    <s v="Yurt İçi"/>
    <s v="Türkiye"/>
  </r>
  <r>
    <s v="Q4"/>
    <x v="0"/>
    <x v="11"/>
    <m/>
    <s v="ROYAL CANIN TURKEY EVCIL HAYVAN ÜRÜNLERI TIC. LTD. STI."/>
    <s v="EY.01.025"/>
    <s v="EnRoute Panorama - Dist. Web Connector  Web Service Lisansi (Enterprise)"/>
    <s v="Univera - Royal Canin"/>
    <x v="14"/>
    <x v="0"/>
    <m/>
    <n v="39200"/>
    <m/>
    <n v="1"/>
    <m/>
    <n v="49000"/>
    <m/>
    <n v="9800"/>
    <m/>
    <n v="39200"/>
    <m/>
    <n v="0"/>
    <n v="0"/>
    <s v="UNI240000002301"/>
    <m/>
    <m/>
    <x v="40"/>
    <x v="0"/>
    <x v="1"/>
    <x v="0"/>
    <x v="1"/>
    <x v="0"/>
    <s v="Univera Satış"/>
    <s v="Saha Satış"/>
    <s v="Yurt İçi"/>
    <s v="Türkiye"/>
  </r>
  <r>
    <s v="Q4"/>
    <x v="0"/>
    <x v="11"/>
    <m/>
    <s v="ROYAL CANIN TURKEY EVCIL HAYVAN ÜRÜNLERI TIC. LTD. STI."/>
    <s v="EY.01.021"/>
    <s v="EnRoute Panorama - Dafitim Kanali (Bayi/Distribütör/Sube) Lisansi (Enterprise)"/>
    <s v="Univera - Royal Canin"/>
    <x v="14"/>
    <x v="0"/>
    <m/>
    <n v="30000"/>
    <m/>
    <n v="1"/>
    <m/>
    <n v="37500"/>
    <m/>
    <n v="7500"/>
    <m/>
    <n v="30000"/>
    <m/>
    <n v="0"/>
    <n v="0"/>
    <s v="UNI240000002301"/>
    <m/>
    <m/>
    <x v="40"/>
    <x v="0"/>
    <x v="1"/>
    <x v="0"/>
    <x v="1"/>
    <x v="0"/>
    <s v="Univera Satış"/>
    <s v="Saha Satış"/>
    <s v="Yurt İçi"/>
    <s v="Türkiye"/>
  </r>
  <r>
    <s v="Q4"/>
    <x v="0"/>
    <x v="11"/>
    <m/>
    <s v="Şenpiliç Gıda Sanayi A.Ş."/>
    <s v="EY.01.021"/>
    <s v="EnRoute Panorama - Dafitim Kanali (Bayi/Distribütör/Sube) Lisansi (Enterprise)"/>
    <s v="Univera - Şen Piliç"/>
    <x v="11"/>
    <x v="0"/>
    <m/>
    <n v="22887.3"/>
    <m/>
    <n v="7"/>
    <m/>
    <n v="160211.1"/>
    <m/>
    <n v="0"/>
    <m/>
    <n v="160211.1"/>
    <m/>
    <n v="0"/>
    <n v="0"/>
    <s v="UNI240000002313"/>
    <m/>
    <m/>
    <x v="69"/>
    <x v="0"/>
    <x v="1"/>
    <x v="0"/>
    <x v="1"/>
    <x v="0"/>
    <s v="Univera Satış"/>
    <s v="Saha Satış"/>
    <s v="Yurt İçi"/>
    <s v="Türkiye"/>
  </r>
  <r>
    <s v="Q4"/>
    <x v="0"/>
    <x v="11"/>
    <m/>
    <s v="SIRMAGRUP IÇECEK SAN. VE TIC. A.S."/>
    <s v="EY.01.021"/>
    <s v="EnRoute Panorama - Dafitim Kanali (Bayi/Distribütör/Sube) Lisansi (Enterprise)"/>
    <s v="Univera - Danone Waters"/>
    <x v="11"/>
    <x v="0"/>
    <m/>
    <n v="23840.940000000002"/>
    <m/>
    <n v="3"/>
    <m/>
    <n v="71522.820000000007"/>
    <m/>
    <n v="0"/>
    <m/>
    <n v="71522.820000000007"/>
    <m/>
    <n v="0"/>
    <n v="0"/>
    <s v="UNI240000002302"/>
    <m/>
    <m/>
    <x v="58"/>
    <x v="0"/>
    <x v="1"/>
    <x v="0"/>
    <x v="1"/>
    <x v="0"/>
    <s v="Univera Satış"/>
    <s v="Saha Satış"/>
    <s v="Yurt İçi"/>
    <s v="Türkiye"/>
  </r>
  <r>
    <s v="Q4"/>
    <x v="0"/>
    <x v="11"/>
    <m/>
    <s v="NEWAL AL EBDAA IMPORT-EXPORT AND GENERAL TRADING LTD COMPANY"/>
    <s v="EY.01.021"/>
    <s v="EnRoute Panorama - Dafitim Kanali (Bayi/Distribütör/Sube) Lisansi (Enterprise)"/>
    <s v="Univera - Newal Irak"/>
    <x v="12"/>
    <x v="0"/>
    <m/>
    <n v="19581.047500000001"/>
    <m/>
    <n v="4"/>
    <m/>
    <n v="78324.19412"/>
    <m/>
    <n v="4.1200000000000004E-3"/>
    <m/>
    <n v="78324.19"/>
    <m/>
    <n v="0"/>
    <n v="0"/>
    <s v="ENV240000000135"/>
    <m/>
    <m/>
    <x v="101"/>
    <x v="3"/>
    <x v="1"/>
    <x v="0"/>
    <x v="1"/>
    <x v="0"/>
    <s v="Univera Satış"/>
    <s v="Saha Satış"/>
    <s v="Yurt İçi"/>
    <s v="Türkiye"/>
  </r>
  <r>
    <s v="Q4"/>
    <x v="0"/>
    <x v="11"/>
    <m/>
    <s v="WEITNAUER DIS TICARET ANONIM SIRKETI"/>
    <s v="EH.03.001"/>
    <s v="EnRoute Panorama - Çafri Merkezi Hizmeti  (MSD)"/>
    <s v="Univera - Weitnauer"/>
    <x v="12"/>
    <x v="0"/>
    <m/>
    <n v="28800"/>
    <m/>
    <n v="5"/>
    <m/>
    <n v="144000"/>
    <m/>
    <n v="0"/>
    <m/>
    <n v="144000"/>
    <m/>
    <n v="0"/>
    <n v="0"/>
    <s v="UNI240000002296"/>
    <m/>
    <m/>
    <x v="102"/>
    <x v="0"/>
    <x v="0"/>
    <x v="1"/>
    <x v="8"/>
    <x v="0"/>
    <s v="Univera Satış"/>
    <s v="Saha Satış"/>
    <s v="Yurt İçi"/>
    <s v="Türkiye"/>
  </r>
  <r>
    <s v="Q4"/>
    <x v="0"/>
    <x v="11"/>
    <m/>
    <s v="WEITNAUER DIS TICARET ANONIM SIRKETI"/>
    <s v="EH.03.001"/>
    <s v="EnRoute Panorama - Çafri Merkezi Hizmeti  (MSD)"/>
    <s v="Univera - Weitnauer"/>
    <x v="12"/>
    <x v="0"/>
    <m/>
    <n v="28800"/>
    <m/>
    <n v="1"/>
    <m/>
    <n v="28800"/>
    <m/>
    <n v="0"/>
    <m/>
    <n v="28800"/>
    <m/>
    <n v="0"/>
    <n v="0"/>
    <s v="UNI240000002297"/>
    <m/>
    <m/>
    <x v="102"/>
    <x v="0"/>
    <x v="0"/>
    <x v="1"/>
    <x v="8"/>
    <x v="0"/>
    <s v="Univera Satış"/>
    <s v="Saha Satış"/>
    <s v="Yurt İçi"/>
    <s v="Türkiye"/>
  </r>
  <r>
    <s v="Q4"/>
    <x v="0"/>
    <x v="11"/>
    <m/>
    <s v="NEWAL AL EBDAA IMPORT-EXPORT AND GENERAL TRADING LTD COMPANY"/>
    <s v="EY.05.006"/>
    <s v="EnRoute Panorama - Commerce Portal - B2B Standart - E-Ticaret Modül Lisansi (Enterprise)"/>
    <s v="Univera - Newal Irak"/>
    <x v="12"/>
    <x v="0"/>
    <m/>
    <n v="268913.88"/>
    <m/>
    <n v="1"/>
    <m/>
    <n v="268913.88279300003"/>
    <m/>
    <n v="2.7929999999999999E-3"/>
    <m/>
    <n v="268913.88"/>
    <m/>
    <n v="0"/>
    <n v="0"/>
    <s v="ENV240000000135"/>
    <m/>
    <m/>
    <x v="101"/>
    <x v="3"/>
    <x v="0"/>
    <x v="0"/>
    <x v="1"/>
    <x v="0"/>
    <s v="Univera Satış"/>
    <s v="Saha Satış"/>
    <s v="Yurt İçi"/>
    <s v="Türkiye"/>
  </r>
  <r>
    <s v="Q4"/>
    <x v="0"/>
    <x v="11"/>
    <m/>
    <s v="NEWAL AL EBDAA IMPORT-EXPORT AND GENERAL TRADING LTD COMPANY"/>
    <s v="EY.05.008"/>
    <s v="EnRoute Panorama - Commerce Portal - B2B - Dafitim Kanali Lisansi (Enterprise)"/>
    <s v="Univera - Newal Irak"/>
    <x v="12"/>
    <x v="0"/>
    <m/>
    <n v="9406.0400000000009"/>
    <m/>
    <n v="4"/>
    <m/>
    <n v="37624.160856000002"/>
    <m/>
    <n v="8.5599999999999999E-4"/>
    <m/>
    <n v="37624.160000000003"/>
    <m/>
    <n v="0"/>
    <n v="0"/>
    <s v="ENV240000000135"/>
    <m/>
    <m/>
    <x v="101"/>
    <x v="3"/>
    <x v="0"/>
    <x v="0"/>
    <x v="1"/>
    <x v="0"/>
    <s v="Univera Satış"/>
    <s v="Saha Satış"/>
    <s v="Yurt İçi"/>
    <s v="Türkiye"/>
  </r>
  <r>
    <s v="Q4"/>
    <x v="0"/>
    <x v="11"/>
    <m/>
    <s v="WEITNAUER DIS TICARET ANONIM SIRKETI"/>
    <s v="EY.04.001"/>
    <s v="EnRoute Panorama -  Modül Lisanslari Kiralama Hizmeti (Enterprise)"/>
    <s v="Univera - Weitnauer"/>
    <x v="12"/>
    <x v="0"/>
    <m/>
    <n v="998857"/>
    <m/>
    <n v="1"/>
    <m/>
    <n v="998857"/>
    <m/>
    <n v="0"/>
    <m/>
    <n v="998857"/>
    <m/>
    <n v="0"/>
    <n v="0"/>
    <s v="UNI240000002297"/>
    <m/>
    <m/>
    <x v="102"/>
    <x v="0"/>
    <x v="0"/>
    <x v="0"/>
    <x v="0"/>
    <x v="0"/>
    <s v="Univera Satış"/>
    <s v="Saha Satış"/>
    <s v="Yurt İçi"/>
    <s v="Türkiye"/>
  </r>
  <r>
    <s v="Q4"/>
    <x v="0"/>
    <x v="11"/>
    <m/>
    <s v="EDM BİLİŞİM SİSTEMLERİ VE DANIŞMANLIK HizmetLERİ A.Ş."/>
    <s v="EY.04.014"/>
    <s v="EnRoute - E-Dönüşüm Lisans Komisyonu"/>
    <s v="Univera - Kanal"/>
    <x v="6"/>
    <x v="2"/>
    <s v="E-Dönüşüm"/>
    <n v="34657.75"/>
    <m/>
    <n v="1"/>
    <m/>
    <n v="34657.75"/>
    <m/>
    <n v="0"/>
    <m/>
    <n v="34657.75"/>
    <m/>
    <n v="0"/>
    <n v="0"/>
    <s v="UNI240000002266"/>
    <m/>
    <m/>
    <x v="46"/>
    <x v="0"/>
    <x v="1"/>
    <x v="3"/>
    <x v="10"/>
    <x v="0"/>
    <s v="Kanal Satış"/>
    <s v="EDM Bilişim"/>
    <s v="Yurt İçi"/>
    <s v="Türkiye"/>
  </r>
  <r>
    <s v="Q4"/>
    <x v="0"/>
    <x v="11"/>
    <m/>
    <s v="EDM BİLİŞİM SİSTEMLERİ VE DANIŞMANLIK HizmetLERİ A.Ş."/>
    <s v="EY.04.014"/>
    <s v="EnRoute - E-Dönüşüm Lisans Komisyonu"/>
    <s v="Univera - Kanal"/>
    <x v="6"/>
    <x v="2"/>
    <s v="E-Dönüşüm"/>
    <n v="4400"/>
    <m/>
    <n v="1"/>
    <m/>
    <n v="4400"/>
    <m/>
    <n v="0"/>
    <m/>
    <n v="4400"/>
    <m/>
    <n v="0"/>
    <n v="0"/>
    <s v="UNI240000002279"/>
    <m/>
    <m/>
    <x v="46"/>
    <x v="0"/>
    <x v="1"/>
    <x v="3"/>
    <x v="10"/>
    <x v="0"/>
    <s v="Kanal Satış"/>
    <s v="EDM Bilişim"/>
    <s v="Yurt İçi"/>
    <s v="Türkiye"/>
  </r>
  <r>
    <s v="Q2"/>
    <x v="0"/>
    <x v="5"/>
    <m/>
    <s v="ASRINSAH GIDA TURIZM VE LOJISTIK LTD.STI"/>
    <s v="UH.01.002"/>
    <s v="UNIDOX KONTÖR HIZMETI"/>
    <s v="Univera Doğuş Çay Projesi"/>
    <x v="6"/>
    <x v="2"/>
    <s v="Unidox"/>
    <n v="1.72"/>
    <m/>
    <n v="25000"/>
    <m/>
    <n v="43000"/>
    <m/>
    <n v="0"/>
    <m/>
    <n v="43000"/>
    <m/>
    <n v="0"/>
    <n v="0"/>
    <s v="UNI240000000977"/>
    <m/>
    <m/>
    <x v="13"/>
    <x v="0"/>
    <x v="1"/>
    <x v="2"/>
    <x v="5"/>
    <x v="1"/>
    <s v="Kanal Satış"/>
    <s v="Saha Satış"/>
    <s v="Yurt İçi"/>
    <s v="Türkiye"/>
  </r>
  <r>
    <s v="Q2"/>
    <x v="0"/>
    <x v="5"/>
    <m/>
    <s v="NURHAN BASOGLU BOLU MENGEN TAVUKÇULUK"/>
    <s v="UH.01.002"/>
    <s v="UNIDOX KONTÖR HIZMETI"/>
    <s v="Univera - Şen Piliç"/>
    <x v="6"/>
    <x v="2"/>
    <s v="Unidox"/>
    <n v="2.0253000000000001"/>
    <m/>
    <n v="10000"/>
    <m/>
    <n v="20253"/>
    <m/>
    <n v="0"/>
    <m/>
    <n v="20253"/>
    <m/>
    <n v="0"/>
    <n v="0"/>
    <s v="UNI240000000976"/>
    <m/>
    <m/>
    <x v="69"/>
    <x v="0"/>
    <x v="1"/>
    <x v="2"/>
    <x v="5"/>
    <x v="0"/>
    <s v="Kanal Satış"/>
    <s v="Saha Satış"/>
    <s v="Yurt İçi"/>
    <s v="Türkiye"/>
  </r>
  <r>
    <s v="Q2"/>
    <x v="0"/>
    <x v="5"/>
    <m/>
    <s v="SONER TOPTAN GIDA -SONER PALTAVURAN"/>
    <s v="UH.01.002"/>
    <s v="UNIDOX KONTÖR HIZMETI"/>
    <s v="Univera - Tadım"/>
    <x v="6"/>
    <x v="2"/>
    <s v="Unidox"/>
    <n v="2.8"/>
    <m/>
    <n v="5000"/>
    <m/>
    <n v="14000"/>
    <m/>
    <n v="0"/>
    <m/>
    <n v="14000"/>
    <m/>
    <n v="0"/>
    <n v="0"/>
    <s v="ENV240000000085"/>
    <m/>
    <m/>
    <x v="10"/>
    <x v="0"/>
    <x v="1"/>
    <x v="2"/>
    <x v="5"/>
    <x v="0"/>
    <s v="Kanal Satış"/>
    <s v="Saha Satış"/>
    <s v="Yurt İçi"/>
    <s v="Türkiye"/>
  </r>
  <r>
    <s v="Q2"/>
    <x v="0"/>
    <x v="5"/>
    <m/>
    <s v="YÜCETÜRK TOPTAN GIDA PAZ. INS. TAAH. TIC. VE SAN. LTD.STI"/>
    <s v="UH.01.002"/>
    <s v="UNIDOX KONTÖR HIZMETI"/>
    <s v="Univera - Tadım"/>
    <x v="6"/>
    <x v="2"/>
    <s v="Unidox"/>
    <n v="2.8"/>
    <m/>
    <n v="5000"/>
    <m/>
    <n v="14000"/>
    <m/>
    <n v="0"/>
    <m/>
    <n v="14000"/>
    <m/>
    <n v="0"/>
    <n v="0"/>
    <s v="ENV240000000082"/>
    <m/>
    <m/>
    <x v="10"/>
    <x v="0"/>
    <x v="1"/>
    <x v="2"/>
    <x v="5"/>
    <x v="0"/>
    <s v="Kanal Satış"/>
    <s v="Saha Satış"/>
    <s v="Yurt İçi"/>
    <s v="Türkiye"/>
  </r>
  <r>
    <s v="Q2"/>
    <x v="0"/>
    <x v="5"/>
    <m/>
    <s v="PANASONIC ELEKTRIC WORKS ELEKTRIK SAN.VE TIC. A.S."/>
    <s v="SH.03.002"/>
    <s v="StokBar Panorama - Uzman Destek Hizmeti"/>
    <s v="Univera - Panasonic"/>
    <x v="11"/>
    <x v="4"/>
    <s v="Stokbar"/>
    <n v="97500"/>
    <m/>
    <n v="1"/>
    <m/>
    <n v="97500"/>
    <m/>
    <n v="0"/>
    <m/>
    <n v="97500"/>
    <m/>
    <n v="0"/>
    <n v="0"/>
    <s v="UNI240000000975"/>
    <m/>
    <m/>
    <x v="35"/>
    <x v="0"/>
    <x v="0"/>
    <x v="1"/>
    <x v="3"/>
    <x v="0"/>
    <s v="Univera Satış"/>
    <s v="Saha Satış"/>
    <s v="Yurt İçi"/>
    <s v="Türkiye"/>
  </r>
  <r>
    <s v="Q2"/>
    <x v="0"/>
    <x v="5"/>
    <m/>
    <s v="NESTLE TÜRKIYE GIDA SANAYI A.S."/>
    <s v="QH.06.001"/>
    <s v="Quest Panorama - Yazilim Gelistirme Hizmeti"/>
    <s v="Univera - Nestle Professional"/>
    <x v="11"/>
    <x v="3"/>
    <m/>
    <n v="8015.8"/>
    <m/>
    <n v="20"/>
    <m/>
    <n v="246640"/>
    <m/>
    <n v="86324"/>
    <m/>
    <n v="160316"/>
    <m/>
    <n v="0"/>
    <n v="0"/>
    <s v="UNI240000000983"/>
    <m/>
    <m/>
    <x v="12"/>
    <x v="0"/>
    <x v="1"/>
    <x v="1"/>
    <x v="3"/>
    <x v="1"/>
    <s v="Univera Satış"/>
    <s v="Saha Satış"/>
    <s v="Yurt İçi"/>
    <s v="Türkiye"/>
  </r>
  <r>
    <s v="Q2"/>
    <x v="0"/>
    <x v="5"/>
    <m/>
    <s v="NESTLE TÜRKIYE GIDA SANAYI A.S."/>
    <s v="QH.02.001"/>
    <s v="Quest Panorama - Yazilim Bakimi, Yasatma ve Merkezi Destek Hizmeti"/>
    <s v="Univera - Nestle Professional"/>
    <x v="11"/>
    <x v="3"/>
    <m/>
    <n v="162573.66"/>
    <m/>
    <n v="1"/>
    <m/>
    <n v="191263.13"/>
    <m/>
    <n v="28689.47"/>
    <m/>
    <n v="162573.66"/>
    <m/>
    <n v="0"/>
    <n v="0"/>
    <s v="UNI240000000983"/>
    <m/>
    <m/>
    <x v="12"/>
    <x v="0"/>
    <x v="0"/>
    <x v="1"/>
    <x v="4"/>
    <x v="1"/>
    <s v="Univera Satış"/>
    <s v="Saha Satış"/>
    <s v="Yurt İçi"/>
    <s v="Türkiye"/>
  </r>
  <r>
    <s v="Q2"/>
    <x v="0"/>
    <x v="5"/>
    <m/>
    <s v="NESTLE TÜRKIYE GIDA SANAYI A.S."/>
    <s v="QY.01.001"/>
    <s v="Quest Panorama - Veri Toplama &amp; Mobil Ekip Yönetimi Çözüm Lisansi (Enterprise)"/>
    <s v="Univera - Nestle Professional"/>
    <x v="11"/>
    <x v="3"/>
    <m/>
    <n v="223611.5"/>
    <m/>
    <n v="1"/>
    <m/>
    <n v="447223"/>
    <m/>
    <n v="223611.5"/>
    <m/>
    <n v="223611.5"/>
    <m/>
    <n v="0"/>
    <n v="0"/>
    <s v="UNI240000000983"/>
    <m/>
    <m/>
    <x v="12"/>
    <x v="0"/>
    <x v="1"/>
    <x v="0"/>
    <x v="1"/>
    <x v="1"/>
    <s v="Univera Satış"/>
    <s v="Saha Satış"/>
    <s v="Yurt İçi"/>
    <s v="Türkiye"/>
  </r>
  <r>
    <s v="Q2"/>
    <x v="0"/>
    <x v="5"/>
    <m/>
    <s v="Mey İçki Sanayi ve Ticaret A.Ş."/>
    <s v="QH.07.001"/>
    <s v="Quest Panorama - Rapor Gelistirme Hizmeti"/>
    <s v="Univera - Mey İçki"/>
    <x v="11"/>
    <x v="3"/>
    <m/>
    <n v="4201"/>
    <m/>
    <n v="10"/>
    <m/>
    <n v="42010"/>
    <m/>
    <n v="0"/>
    <m/>
    <n v="42010"/>
    <m/>
    <n v="0"/>
    <n v="0"/>
    <s v="UNI240000000984"/>
    <m/>
    <m/>
    <x v="7"/>
    <x v="0"/>
    <x v="1"/>
    <x v="1"/>
    <x v="2"/>
    <x v="1"/>
    <s v="Univera Satış"/>
    <s v="Saha Satış"/>
    <s v="Yurt İçi"/>
    <s v="Türkiye"/>
  </r>
  <r>
    <s v="Q2"/>
    <x v="0"/>
    <x v="5"/>
    <m/>
    <s v="NESTLE TÜRKIYE GIDA SANAYI A.S."/>
    <s v="QH.07.001"/>
    <s v="Quest Panorama - Rapor Gelistirme Hizmeti"/>
    <s v="Univera - Nestle Professional"/>
    <x v="11"/>
    <x v="3"/>
    <m/>
    <n v="6412.25"/>
    <m/>
    <n v="20"/>
    <m/>
    <n v="197300"/>
    <m/>
    <n v="69055"/>
    <m/>
    <n v="128245"/>
    <m/>
    <n v="0"/>
    <n v="0"/>
    <s v="UNI240000000983"/>
    <m/>
    <m/>
    <x v="12"/>
    <x v="0"/>
    <x v="1"/>
    <x v="1"/>
    <x v="2"/>
    <x v="1"/>
    <s v="Univera Satış"/>
    <s v="Saha Satış"/>
    <s v="Yurt İçi"/>
    <s v="Türkiye"/>
  </r>
  <r>
    <s v="Q2"/>
    <x v="0"/>
    <x v="5"/>
    <m/>
    <s v="NESTLE TÜRKIYE GIDA SANAYI A.S."/>
    <s v="QY.04.004"/>
    <s v="Quest Panorama - Q-Auditor Mobil Kullanici Lisansi (Enterprise)"/>
    <s v="Univera - Nestle Professional"/>
    <x v="11"/>
    <x v="3"/>
    <m/>
    <n v="7957.95"/>
    <m/>
    <n v="5"/>
    <m/>
    <n v="72345"/>
    <m/>
    <n v="32555.25"/>
    <m/>
    <n v="39789.75"/>
    <m/>
    <n v="0"/>
    <n v="0"/>
    <s v="UNI240000000983"/>
    <m/>
    <m/>
    <x v="12"/>
    <x v="0"/>
    <x v="1"/>
    <x v="0"/>
    <x v="1"/>
    <x v="1"/>
    <s v="Univera Satış"/>
    <s v="Saha Satış"/>
    <s v="Yurt İçi"/>
    <s v="Türkiye"/>
  </r>
  <r>
    <s v="Q2"/>
    <x v="0"/>
    <x v="5"/>
    <m/>
    <s v="NESTLE TÜRKIYE GIDA SANAYI A.S."/>
    <s v="QH.01.001"/>
    <s v="Quest Panorama - Proje Yönetim Hizmeti"/>
    <s v="Univera - Nestle Professional"/>
    <x v="11"/>
    <x v="3"/>
    <m/>
    <n v="7480.85"/>
    <m/>
    <n v="35"/>
    <m/>
    <n v="402815"/>
    <m/>
    <n v="140985.25"/>
    <m/>
    <n v="261829.75"/>
    <m/>
    <n v="0"/>
    <n v="0"/>
    <s v="UNI240000000983"/>
    <m/>
    <m/>
    <x v="12"/>
    <x v="0"/>
    <x v="1"/>
    <x v="1"/>
    <x v="7"/>
    <x v="1"/>
    <s v="Univera Satış"/>
    <s v="Saha Satış"/>
    <s v="Yurt İçi"/>
    <s v="Türkiye"/>
  </r>
  <r>
    <s v="Q2"/>
    <x v="0"/>
    <x v="5"/>
    <m/>
    <s v="NESTLE TÜRKIYE GIDA SANAYI A.S."/>
    <s v="QY.01.006"/>
    <s v="Quest Panorama - Platform Back Office Kullanici Lisansi (Enterprise)"/>
    <s v="Univera - Nestle Professional"/>
    <x v="11"/>
    <x v="3"/>
    <m/>
    <n v="6778.75"/>
    <m/>
    <n v="10"/>
    <m/>
    <n v="123250"/>
    <m/>
    <n v="55462.5"/>
    <m/>
    <n v="67787.5"/>
    <m/>
    <n v="0"/>
    <n v="0"/>
    <s v="UNI240000000983"/>
    <m/>
    <m/>
    <x v="12"/>
    <x v="0"/>
    <x v="1"/>
    <x v="0"/>
    <x v="1"/>
    <x v="1"/>
    <s v="Univera Satış"/>
    <s v="Saha Satış"/>
    <s v="Yurt İçi"/>
    <s v="Türkiye"/>
  </r>
  <r>
    <s v="Q2"/>
    <x v="0"/>
    <x v="5"/>
    <m/>
    <s v="NESTLE TÜRKIYE GIDA SANAYI A.S."/>
    <s v="QY.02.007"/>
    <s v="Quest Panorama - Mobil Kullanicisi Lisansi (Enterprise)"/>
    <s v="Univera - Nestle Professional"/>
    <x v="11"/>
    <x v="3"/>
    <m/>
    <n v="3061.62"/>
    <m/>
    <n v="37"/>
    <m/>
    <n v="226559.88"/>
    <m/>
    <n v="113279.94"/>
    <m/>
    <n v="113279.94"/>
    <m/>
    <n v="0"/>
    <n v="0"/>
    <s v="UNI240000000983"/>
    <m/>
    <m/>
    <x v="12"/>
    <x v="0"/>
    <x v="1"/>
    <x v="0"/>
    <x v="1"/>
    <x v="1"/>
    <s v="Univera Satış"/>
    <s v="Saha Satış"/>
    <s v="Yurt İçi"/>
    <s v="Türkiye"/>
  </r>
  <r>
    <s v="Q2"/>
    <x v="0"/>
    <x v="5"/>
    <m/>
    <s v="NESTLE TÜRKIYE GIDA SANAYI A.S."/>
    <s v="QH.03.001"/>
    <s v="Quest Panorama - Çağrı Merkezi Hizmeti"/>
    <s v="Univera - Nestle Professional"/>
    <x v="11"/>
    <x v="3"/>
    <m/>
    <n v="1578.4"/>
    <m/>
    <n v="42"/>
    <m/>
    <n v="82866"/>
    <m/>
    <n v="16573.2"/>
    <m/>
    <n v="66292.800000000003"/>
    <m/>
    <n v="0"/>
    <n v="0"/>
    <s v="UNI240000000983"/>
    <m/>
    <m/>
    <x v="12"/>
    <x v="0"/>
    <x v="0"/>
    <x v="1"/>
    <x v="3"/>
    <x v="1"/>
    <s v="Univera Satış"/>
    <s v="Saha Satış"/>
    <s v="Yurt İçi"/>
    <s v="Türkiye"/>
  </r>
  <r>
    <s v="Q2"/>
    <x v="0"/>
    <x v="5"/>
    <m/>
    <s v="EVYAP SABUN YAG GLISERIN SAN. VE TIC.A.S."/>
    <s v="OH.01.001"/>
    <s v="Outsource Proje Bedeli"/>
    <s v="Univera - Evyap"/>
    <x v="12"/>
    <x v="0"/>
    <s v="Outsource - Hizmet"/>
    <n v="32900"/>
    <m/>
    <n v="1"/>
    <m/>
    <n v="32900"/>
    <m/>
    <n v="0"/>
    <m/>
    <n v="32900"/>
    <m/>
    <n v="0"/>
    <n v="0"/>
    <s v="UNI240000000982"/>
    <m/>
    <m/>
    <x v="50"/>
    <x v="3"/>
    <x v="1"/>
    <x v="0"/>
    <x v="1"/>
    <x v="0"/>
    <s v="Univera Satış"/>
    <s v="Saha Satış"/>
    <s v="Yurt İçi"/>
    <s v="Türkiye"/>
  </r>
  <r>
    <s v="Q4"/>
    <x v="0"/>
    <x v="11"/>
    <m/>
    <s v="ROYAL CANIN TURKEY EVCIL HAYVAN ÜRÜNLERI TIC. LTD. STI."/>
    <s v="EY.04.012"/>
    <s v="EnRoute Panorama E-Dönüsüm  Modül Lisansi (Enterprise)"/>
    <s v="Univera - Royal Canin"/>
    <x v="14"/>
    <x v="0"/>
    <m/>
    <n v="29000"/>
    <m/>
    <n v="-1"/>
    <m/>
    <n v="0"/>
    <m/>
    <n v="0"/>
    <m/>
    <n v="-29000"/>
    <m/>
    <n v="1"/>
    <n v="29000"/>
    <s v="FT0202400002778"/>
    <m/>
    <m/>
    <x v="40"/>
    <x v="0"/>
    <x v="1"/>
    <x v="0"/>
    <x v="1"/>
    <x v="0"/>
    <s v="Univera Satış"/>
    <s v="Saha Satış"/>
    <s v="Yurt İçi"/>
    <s v="Türkiye"/>
  </r>
  <r>
    <s v="Q4"/>
    <x v="0"/>
    <x v="11"/>
    <m/>
    <s v="ROYAL CANIN TURKEY EVCIL HAYVAN ÜRÜNLERI TIC. LTD. STI."/>
    <s v="EH.02.001"/>
    <s v="EnRoute Panorama - Yazilim Bakimi, Yasatma ve Merkezi Destek Hizmeti"/>
    <s v="Univera - Royal Canin"/>
    <x v="14"/>
    <x v="0"/>
    <m/>
    <n v="2658"/>
    <m/>
    <n v="-1"/>
    <m/>
    <n v="0"/>
    <m/>
    <n v="0"/>
    <m/>
    <n v="-2658"/>
    <m/>
    <n v="1"/>
    <n v="2658"/>
    <s v="FT0202400002778"/>
    <m/>
    <m/>
    <x v="40"/>
    <x v="0"/>
    <x v="0"/>
    <x v="1"/>
    <x v="4"/>
    <x v="0"/>
    <s v="Univera Satış"/>
    <s v="Saha Satış"/>
    <s v="Yurt İçi"/>
    <s v="Türkiye"/>
  </r>
  <r>
    <s v="Q4"/>
    <x v="0"/>
    <x v="11"/>
    <m/>
    <s v="LA LORRAINE UNLU MAMÜLLER SAN. VE TIC. A.S."/>
    <s v="EH.05.002"/>
    <s v="EnRoute Panorama - Rapor Gelistirme Hizmeti"/>
    <s v="Univera - La Lorraine"/>
    <x v="13"/>
    <x v="0"/>
    <m/>
    <n v="9999.5"/>
    <m/>
    <n v="4"/>
    <m/>
    <n v="70000"/>
    <m/>
    <n v="30002"/>
    <m/>
    <n v="39998"/>
    <m/>
    <n v="0"/>
    <n v="0"/>
    <s v="UNI240000002323"/>
    <m/>
    <m/>
    <x v="6"/>
    <x v="0"/>
    <x v="1"/>
    <x v="1"/>
    <x v="2"/>
    <x v="0"/>
    <s v="Univera Satış"/>
    <s v="Saha Satış"/>
    <s v="Yurt İçi"/>
    <s v="Türkiye"/>
  </r>
  <r>
    <s v="Q4"/>
    <x v="0"/>
    <x v="11"/>
    <m/>
    <s v="ROYAL CANIN TURKEY EVCIL HAYVAN ÜRÜNLERI TIC. LTD. STI."/>
    <s v="EH.01.003"/>
    <s v="EnRoute Panorama - Kurulum ve Efitim Hizmeti"/>
    <s v="Univera - Royal Canin"/>
    <x v="14"/>
    <x v="0"/>
    <m/>
    <n v="12000"/>
    <m/>
    <n v="-3"/>
    <m/>
    <n v="0"/>
    <m/>
    <n v="0"/>
    <m/>
    <n v="-36000"/>
    <m/>
    <n v="3"/>
    <n v="36000"/>
    <s v="FT0202400002778"/>
    <m/>
    <m/>
    <x v="40"/>
    <x v="0"/>
    <x v="1"/>
    <x v="1"/>
    <x v="6"/>
    <x v="0"/>
    <s v="Univera Satış"/>
    <s v="Saha Satış"/>
    <s v="Yurt İçi"/>
    <s v="Türkiye"/>
  </r>
  <r>
    <s v="Q4"/>
    <x v="0"/>
    <x v="11"/>
    <m/>
    <s v="ÇAYKUR ÇAY ISLETMELERI GENEL MÜDÜRLÜGÜ"/>
    <s v="EH.03.001"/>
    <s v="EnRoute Panorama - Çafri Merkezi Hizmeti  (MSD)"/>
    <s v="Univera - Çaykur"/>
    <x v="12"/>
    <x v="0"/>
    <m/>
    <n v="168540.47"/>
    <m/>
    <n v="1"/>
    <m/>
    <n v="168540.47"/>
    <m/>
    <n v="0"/>
    <m/>
    <n v="168540.47"/>
    <m/>
    <n v="0"/>
    <n v="0"/>
    <s v="UNI240000002333"/>
    <m/>
    <m/>
    <x v="1"/>
    <x v="0"/>
    <x v="0"/>
    <x v="1"/>
    <x v="8"/>
    <x v="0"/>
    <s v="Univera Satış"/>
    <s v="Saha Satış"/>
    <s v="Yurt İçi"/>
    <s v="Türkiye"/>
  </r>
  <r>
    <s v="Q4"/>
    <x v="0"/>
    <x v="11"/>
    <m/>
    <s v="ERUSLU SAGLIK ÜRÜNLERI SAN. VE TIC. A.S."/>
    <s v="EYS.04.001"/>
    <s v="EnRoute Panorama -  Modül Lisanslari Kiralama Hizmeti Standart"/>
    <s v="Univera - Eruslu Sağlık"/>
    <x v="13"/>
    <x v="0"/>
    <m/>
    <n v="326668.52"/>
    <m/>
    <n v="1"/>
    <m/>
    <n v="326668.52"/>
    <m/>
    <n v="0"/>
    <m/>
    <n v="326668.52"/>
    <m/>
    <n v="0"/>
    <n v="0"/>
    <s v="UNI240000002327"/>
    <m/>
    <m/>
    <x v="70"/>
    <x v="0"/>
    <x v="0"/>
    <x v="0"/>
    <x v="0"/>
    <x v="0"/>
    <s v="Univera Satış"/>
    <s v="Saha Satış"/>
    <s v="Yurt İçi"/>
    <s v="Türkiye"/>
  </r>
  <r>
    <s v="Q2"/>
    <x v="0"/>
    <x v="5"/>
    <m/>
    <s v="ALDEMIR BILISIM HIZ. VE DANISMANLIK - ARZU ALDEMIR"/>
    <s v="WPH.02.001"/>
    <s v="WebPlus Yazilim Bakimi Hizmeti"/>
    <s v="Univera - Kanal"/>
    <x v="5"/>
    <x v="0"/>
    <s v="Webplus"/>
    <n v="39600"/>
    <m/>
    <n v="1"/>
    <m/>
    <n v="44000"/>
    <m/>
    <n v="4400"/>
    <m/>
    <n v="39600"/>
    <m/>
    <n v="0"/>
    <n v="0"/>
    <s v="UNI240000000990"/>
    <m/>
    <m/>
    <x v="33"/>
    <x v="0"/>
    <x v="0"/>
    <x v="1"/>
    <x v="4"/>
    <x v="0"/>
    <s v="Kanal Satış"/>
    <s v="Aldemir"/>
    <s v="Yurt İçi"/>
    <s v="Türkiye"/>
  </r>
  <r>
    <s v="Q2"/>
    <x v="0"/>
    <x v="5"/>
    <m/>
    <s v="ALDEMIR BILISIM HIZ. VE DANISMANLIK - ARZU ALDEMIR"/>
    <s v="WPH.02.001"/>
    <s v="WebPlus Yazilim Bakimi Hizmeti"/>
    <s v="Univera - Kanal"/>
    <x v="5"/>
    <x v="0"/>
    <s v="Webplus"/>
    <n v="4732.8"/>
    <m/>
    <n v="1"/>
    <m/>
    <n v="5916"/>
    <m/>
    <n v="1183.2"/>
    <m/>
    <n v="4732.8"/>
    <m/>
    <n v="0"/>
    <n v="0"/>
    <s v="UNI240000000991"/>
    <m/>
    <m/>
    <x v="33"/>
    <x v="0"/>
    <x v="0"/>
    <x v="1"/>
    <x v="4"/>
    <x v="0"/>
    <s v="Kanal Satış"/>
    <s v="Aldemir"/>
    <s v="Yurt İçi"/>
    <s v="Türkiye"/>
  </r>
  <r>
    <s v="Q2"/>
    <x v="0"/>
    <x v="5"/>
    <m/>
    <s v="ALDEMIR BILISIM HIZ. VE DANISMANLIK - ARZU ALDEMIR"/>
    <s v="WPH.02.001"/>
    <s v="WebPlus Yazilim Bakimi Hizmeti"/>
    <s v="Univera - Kanal"/>
    <x v="5"/>
    <x v="0"/>
    <s v="Webplus"/>
    <n v="1491.3"/>
    <m/>
    <n v="1"/>
    <m/>
    <n v="1657"/>
    <m/>
    <n v="165.7"/>
    <m/>
    <n v="1491.3"/>
    <m/>
    <n v="0"/>
    <n v="0"/>
    <s v="UNI240000000989"/>
    <m/>
    <m/>
    <x v="33"/>
    <x v="0"/>
    <x v="0"/>
    <x v="1"/>
    <x v="4"/>
    <x v="0"/>
    <s v="Kanal Satış"/>
    <s v="Aldemir"/>
    <s v="Yurt İçi"/>
    <s v="Türkiye"/>
  </r>
  <r>
    <s v="Q2"/>
    <x v="0"/>
    <x v="5"/>
    <m/>
    <s v="MİYA OTOMASYON VE BARKOD BILISIM SISTEMLERI SAN TİC. VE L.T.D. STI."/>
    <s v="WPH.02.001"/>
    <s v="WebPlus Yazilim Bakimi Hizmeti"/>
    <s v="Univera - Kanal"/>
    <x v="5"/>
    <x v="0"/>
    <s v="Webplus"/>
    <n v="5916"/>
    <m/>
    <n v="3"/>
    <m/>
    <n v="17748"/>
    <m/>
    <n v="0"/>
    <m/>
    <n v="17748"/>
    <m/>
    <n v="0"/>
    <n v="0"/>
    <s v="UNI240000001001"/>
    <m/>
    <m/>
    <x v="3"/>
    <x v="0"/>
    <x v="0"/>
    <x v="1"/>
    <x v="4"/>
    <x v="0"/>
    <s v="Kanal Satış"/>
    <s v="Miya"/>
    <s v="Yurt İçi"/>
    <s v="Türkiye"/>
  </r>
  <r>
    <s v="Q2"/>
    <x v="0"/>
    <x v="5"/>
    <m/>
    <s v="MİYA OTOMASYON VE BARKOD BILISIM SISTEMLERI SAN TİC. VE L.T.D. STI."/>
    <s v="WPH.02.001"/>
    <s v="WebPlus Yazilim Bakimi Hizmeti"/>
    <s v="Univera - Kanal"/>
    <x v="5"/>
    <x v="0"/>
    <s v="Webplus"/>
    <n v="3697"/>
    <m/>
    <n v="1"/>
    <m/>
    <n v="3697"/>
    <m/>
    <n v="0"/>
    <m/>
    <n v="3697"/>
    <m/>
    <n v="0"/>
    <n v="0"/>
    <s v="UNI240000001002"/>
    <m/>
    <m/>
    <x v="3"/>
    <x v="0"/>
    <x v="0"/>
    <x v="1"/>
    <x v="4"/>
    <x v="0"/>
    <s v="Kanal Satış"/>
    <s v="Miya"/>
    <s v="Yurt İçi"/>
    <s v="Türkiye"/>
  </r>
  <r>
    <s v="Q2"/>
    <x v="0"/>
    <x v="5"/>
    <m/>
    <s v="MİYA OTOMASYON VE BARKOD BILISIM SISTEMLERI SAN TİC. VE L.T.D. STI."/>
    <s v="WPH.02.001"/>
    <s v="WebPlus Yazilim Bakimi Hizmeti"/>
    <s v="Univera - Kanal"/>
    <x v="5"/>
    <x v="0"/>
    <s v="Webplus"/>
    <n v="1657"/>
    <m/>
    <n v="1"/>
    <m/>
    <n v="1657"/>
    <m/>
    <n v="0"/>
    <m/>
    <n v="1657"/>
    <m/>
    <n v="0"/>
    <n v="0"/>
    <s v="UNI240000001003"/>
    <m/>
    <m/>
    <x v="3"/>
    <x v="0"/>
    <x v="0"/>
    <x v="1"/>
    <x v="4"/>
    <x v="0"/>
    <s v="Kanal Satış"/>
    <s v="Miya"/>
    <s v="Yurt İçi"/>
    <s v="Türkiye"/>
  </r>
  <r>
    <s v="Q2"/>
    <x v="0"/>
    <x v="5"/>
    <m/>
    <s v="ALİ SERGEN KART"/>
    <s v="WPY.01.003"/>
    <s v="WEBPLUS EK KULLANICI LISANSI +1"/>
    <s v="Univera - Kanal"/>
    <x v="5"/>
    <x v="0"/>
    <s v="Webplus"/>
    <n v="881"/>
    <m/>
    <n v="1"/>
    <m/>
    <n v="881"/>
    <m/>
    <n v="0"/>
    <m/>
    <n v="881"/>
    <m/>
    <n v="0"/>
    <n v="0"/>
    <s v="ENV240000000087"/>
    <m/>
    <m/>
    <x v="47"/>
    <x v="0"/>
    <x v="1"/>
    <x v="0"/>
    <x v="1"/>
    <x v="0"/>
    <s v="Kanal Satış"/>
    <s v="Ali Sergen Kart"/>
    <s v="Yurt İçi"/>
    <s v="Türkiye"/>
  </r>
  <r>
    <s v="Q2"/>
    <x v="0"/>
    <x v="5"/>
    <m/>
    <s v="MİYA OTOMASYON VE BARKOD BILISIM SISTEMLERI SAN TİC. VE L.T.D. STI."/>
    <s v="WPY.01.003"/>
    <s v="WEBPLUS EK KULLANICI LISANSI +1"/>
    <s v="Univera - Kanal"/>
    <x v="5"/>
    <x v="0"/>
    <s v="Webplus"/>
    <n v="3685"/>
    <m/>
    <n v="2"/>
    <m/>
    <n v="7370"/>
    <m/>
    <n v="0"/>
    <m/>
    <n v="7370"/>
    <m/>
    <n v="0"/>
    <n v="0"/>
    <s v="UNI240000001060"/>
    <m/>
    <m/>
    <x v="3"/>
    <x v="0"/>
    <x v="1"/>
    <x v="0"/>
    <x v="1"/>
    <x v="0"/>
    <s v="Kanal Satış"/>
    <s v="Miya"/>
    <s v="Yurt İçi"/>
    <s v="Türkiye"/>
  </r>
  <r>
    <s v="Q2"/>
    <x v="0"/>
    <x v="5"/>
    <m/>
    <s v="ALDEMIR BILISIM HIZ. VE DANISMANLIK - ARZU ALDEMIR"/>
    <s v="WPY.01.007"/>
    <s v="WEBPLUS E-DÖNÜSÜM MODÜL LISANSI"/>
    <s v="Univera - Kanal"/>
    <x v="5"/>
    <x v="0"/>
    <s v="Webplus"/>
    <n v="6036.8"/>
    <m/>
    <n v="6"/>
    <m/>
    <n v="51744"/>
    <m/>
    <n v="15523.2"/>
    <m/>
    <n v="36220.800000000003"/>
    <m/>
    <n v="0"/>
    <n v="0"/>
    <s v="UNI240000000988"/>
    <m/>
    <m/>
    <x v="17"/>
    <x v="0"/>
    <x v="1"/>
    <x v="0"/>
    <x v="1"/>
    <x v="0"/>
    <s v="Kanal Satış"/>
    <s v="Aldemir"/>
    <s v="Yurt İçi"/>
    <s v="Türkiye"/>
  </r>
  <r>
    <s v="Q2"/>
    <x v="0"/>
    <x v="5"/>
    <m/>
    <s v="MİYA OTOMASYON VE BARKOD BILISIM SISTEMLERI SAN TİC. VE L.T.D. STI."/>
    <s v="WPY.01.007"/>
    <s v="WEBPLUS E-DÖNÜSÜM MODÜL LISANSI"/>
    <s v="Univera - Kanal"/>
    <x v="5"/>
    <x v="0"/>
    <s v="Webplus"/>
    <n v="8008"/>
    <m/>
    <n v="1"/>
    <m/>
    <n v="8008"/>
    <m/>
    <n v="0"/>
    <m/>
    <n v="8008"/>
    <m/>
    <n v="0"/>
    <n v="0"/>
    <s v="UNI240000001070"/>
    <m/>
    <m/>
    <x v="3"/>
    <x v="0"/>
    <x v="1"/>
    <x v="0"/>
    <x v="1"/>
    <x v="0"/>
    <s v="Kanal Satış"/>
    <s v="Miya"/>
    <s v="Yurt İçi"/>
    <s v="Türkiye"/>
  </r>
  <r>
    <s v="Q2"/>
    <x v="0"/>
    <x v="5"/>
    <m/>
    <s v="ALDEMIR BILISIM HIZ. VE DANISMANLIK - ARZU ALDEMIR"/>
    <s v="WPY.01.002"/>
    <s v="WebPlus Dagitim Kanali Lisansi"/>
    <s v="Univera - Kanal"/>
    <x v="5"/>
    <x v="0"/>
    <s v="Webplus"/>
    <n v="6264.18"/>
    <m/>
    <n v="3"/>
    <m/>
    <n v="26846.49"/>
    <m/>
    <n v="8053.95"/>
    <m/>
    <n v="18792.54"/>
    <m/>
    <n v="0"/>
    <n v="0"/>
    <s v="UNI240000000988"/>
    <m/>
    <m/>
    <x v="17"/>
    <x v="0"/>
    <x v="1"/>
    <x v="0"/>
    <x v="1"/>
    <x v="0"/>
    <s v="Kanal Satış"/>
    <s v="Aldemir"/>
    <s v="Yurt İçi"/>
    <s v="Türkiye"/>
  </r>
  <r>
    <s v="Q2"/>
    <x v="0"/>
    <x v="5"/>
    <m/>
    <s v="ALDEMIR BILISIM HIZ. VE DANISMANLIK - ARZU ALDEMIR"/>
    <s v="WPY.02.001"/>
    <s v="WEBPLUS (Android) SATIS TEMSILCISI LISANSI"/>
    <s v="Univera - Kanal"/>
    <x v="5"/>
    <x v="0"/>
    <s v="Webplus"/>
    <n v="1969.1"/>
    <m/>
    <n v="35"/>
    <m/>
    <n v="98455"/>
    <m/>
    <n v="29536.5"/>
    <m/>
    <n v="68918.5"/>
    <m/>
    <n v="0"/>
    <n v="0"/>
    <s v="UNI240000000988"/>
    <m/>
    <m/>
    <x v="17"/>
    <x v="0"/>
    <x v="1"/>
    <x v="0"/>
    <x v="1"/>
    <x v="0"/>
    <s v="Kanal Satış"/>
    <s v="Aldemir"/>
    <s v="Yurt İçi"/>
    <s v="Türkiye"/>
  </r>
  <r>
    <s v="Q2"/>
    <x v="0"/>
    <x v="5"/>
    <m/>
    <s v="ALDEMIR BILISIM HIZ. VE DANISMANLIK - ARZU ALDEMIR"/>
    <s v="UH.01.002"/>
    <s v="Unidox Kontör"/>
    <s v="Univera - Kanal"/>
    <x v="6"/>
    <x v="2"/>
    <s v="Unidox"/>
    <n v="0.70889999999999997"/>
    <m/>
    <n v="100000"/>
    <m/>
    <n v="70890"/>
    <m/>
    <n v="0"/>
    <m/>
    <n v="70890"/>
    <m/>
    <n v="0"/>
    <n v="0"/>
    <s v="UNI240000001051"/>
    <m/>
    <m/>
    <x v="17"/>
    <x v="0"/>
    <x v="1"/>
    <x v="2"/>
    <x v="5"/>
    <x v="0"/>
    <s v="Kanal Satış"/>
    <s v="Aldemir"/>
    <s v="Yurt İçi"/>
    <s v="Türkiye"/>
  </r>
  <r>
    <s v="Q2"/>
    <x v="0"/>
    <x v="5"/>
    <m/>
    <s v="ALDEMIR BILISIM HIZ. VE DANISMANLIK - ARZU ALDEMIR"/>
    <s v="UH.01.002"/>
    <s v="Unidox Kontör"/>
    <s v="Univera - Kanal"/>
    <x v="6"/>
    <x v="2"/>
    <s v="Unidox"/>
    <n v="1.35"/>
    <m/>
    <n v="10000"/>
    <m/>
    <n v="13500"/>
    <m/>
    <n v="0"/>
    <m/>
    <n v="13500"/>
    <m/>
    <n v="0"/>
    <n v="0"/>
    <s v="UNI240000001051"/>
    <m/>
    <m/>
    <x v="17"/>
    <x v="0"/>
    <x v="1"/>
    <x v="2"/>
    <x v="5"/>
    <x v="0"/>
    <s v="Kanal Satış"/>
    <s v="Aldemir"/>
    <s v="Yurt İçi"/>
    <s v="Türkiye"/>
  </r>
  <r>
    <s v="Q2"/>
    <x v="0"/>
    <x v="5"/>
    <m/>
    <s v="BELINAY GIDA PAZ. SAN. VE TIC.LTD.STI."/>
    <s v="UH.01.002"/>
    <s v="UNIDOX KONTÖR HIZMETI"/>
    <s v="Univera - Nestle Retail"/>
    <x v="6"/>
    <x v="2"/>
    <s v="Unidox"/>
    <n v="0.29849999999999999"/>
    <m/>
    <n v="1000000"/>
    <m/>
    <n v="298500"/>
    <m/>
    <n v="0"/>
    <m/>
    <n v="298500"/>
    <m/>
    <n v="0"/>
    <n v="0"/>
    <s v="UNI240000001006"/>
    <m/>
    <m/>
    <x v="12"/>
    <x v="0"/>
    <x v="1"/>
    <x v="2"/>
    <x v="5"/>
    <x v="1"/>
    <s v="Kanal Satış"/>
    <s v="Saha Satış"/>
    <s v="Yurt İçi"/>
    <s v="Türkiye"/>
  </r>
  <r>
    <s v="Q2"/>
    <x v="0"/>
    <x v="5"/>
    <m/>
    <s v="MİYA OTOMASYON VE BARKOD BILISIM SISTEMLERI SAN TİC. VE L.T.D. STI."/>
    <s v="UH.01.002"/>
    <s v="UNIDOX KONTÖR HIZMETI"/>
    <s v="Univera - Kanal"/>
    <x v="6"/>
    <x v="2"/>
    <s v="Unidox"/>
    <n v="1.2658"/>
    <m/>
    <n v="50000"/>
    <m/>
    <n v="63290"/>
    <m/>
    <n v="0"/>
    <m/>
    <n v="63290"/>
    <m/>
    <n v="0"/>
    <n v="0"/>
    <s v="UNI240000001004"/>
    <m/>
    <m/>
    <x v="3"/>
    <x v="0"/>
    <x v="1"/>
    <x v="2"/>
    <x v="5"/>
    <x v="0"/>
    <s v="Kanal Satış"/>
    <s v="Miya"/>
    <s v="Yurt İçi"/>
    <s v="Türkiye"/>
  </r>
  <r>
    <s v="Q2"/>
    <x v="0"/>
    <x v="5"/>
    <m/>
    <s v="MİYA OTOMASYON VE BARKOD BILISIM SISTEMLERI SAN TİC. VE L.T.D. STI."/>
    <s v="UH.01.002"/>
    <s v="UNIDOX KONTÖR HIZMETI"/>
    <s v="Univera - Kanal"/>
    <x v="6"/>
    <x v="2"/>
    <s v="Unidox"/>
    <n v="1.6878"/>
    <m/>
    <n v="20000"/>
    <m/>
    <n v="33756"/>
    <m/>
    <n v="0"/>
    <m/>
    <n v="33756"/>
    <m/>
    <n v="0"/>
    <n v="0"/>
    <s v="UNI240000001068"/>
    <m/>
    <m/>
    <x v="3"/>
    <x v="0"/>
    <x v="1"/>
    <x v="2"/>
    <x v="5"/>
    <x v="0"/>
    <s v="Kanal Satış"/>
    <s v="Miya"/>
    <s v="Yurt İçi"/>
    <s v="Türkiye"/>
  </r>
  <r>
    <s v="Q2"/>
    <x v="0"/>
    <x v="5"/>
    <m/>
    <s v="ÖZOCAKLAR GIDA INSAAT PAZARLAMA IÇ VE DIS TICARET LIMITED SIRKETI"/>
    <s v="UH.01.002"/>
    <s v="UNIDOX KONTÖR HIZMETI"/>
    <s v="Univera Doğuş Çay Projesi"/>
    <x v="6"/>
    <x v="2"/>
    <s v="Unidox"/>
    <n v="1.8"/>
    <m/>
    <n v="10000"/>
    <m/>
    <n v="18000"/>
    <m/>
    <n v="0"/>
    <m/>
    <n v="18000"/>
    <m/>
    <n v="0"/>
    <n v="0"/>
    <s v="UNI240000001059"/>
    <m/>
    <m/>
    <x v="13"/>
    <x v="0"/>
    <x v="1"/>
    <x v="2"/>
    <x v="5"/>
    <x v="1"/>
    <s v="Kanal Satış"/>
    <s v="Saha Satış"/>
    <s v="Yurt İçi"/>
    <s v="Türkiye"/>
  </r>
  <r>
    <s v="Q2"/>
    <x v="0"/>
    <x v="5"/>
    <m/>
    <s v="TOKAT ÖZEN GIDA TARIM SAN.TIC.LTD.STI."/>
    <s v="UH.01.002"/>
    <s v="UNIDOX KONTÖR HIZMETI"/>
    <s v="Univera - Tadım"/>
    <x v="6"/>
    <x v="2"/>
    <s v="Unidox"/>
    <n v="0.92149999999999999"/>
    <m/>
    <n v="100000"/>
    <m/>
    <n v="92150"/>
    <m/>
    <n v="0"/>
    <m/>
    <n v="92150"/>
    <m/>
    <n v="0"/>
    <n v="0"/>
    <s v="UNI240000001050"/>
    <m/>
    <m/>
    <x v="10"/>
    <x v="0"/>
    <x v="1"/>
    <x v="2"/>
    <x v="5"/>
    <x v="0"/>
    <s v="Kanal Satış"/>
    <s v="Saha Satış"/>
    <s v="Yurt İçi"/>
    <s v="Türkiye"/>
  </r>
  <r>
    <s v="Q2"/>
    <x v="0"/>
    <x v="5"/>
    <m/>
    <s v="BABAYIGIT GIDA TEM.ÜRÜN. PAZ. TUR. INS. SAN. ve TIC. LTD. STI."/>
    <s v="UH.01.002"/>
    <s v="UNIDOX KONTÖR HIZMETI"/>
    <s v="Univera - Imperial Tobacco"/>
    <x v="6"/>
    <x v="2"/>
    <s v="Unidox"/>
    <n v="0.66469999999999996"/>
    <m/>
    <n v="105000"/>
    <m/>
    <n v="69793.5"/>
    <m/>
    <n v="0"/>
    <m/>
    <n v="69793.5"/>
    <m/>
    <n v="0"/>
    <n v="0"/>
    <s v="UNI240000000985"/>
    <m/>
    <m/>
    <x v="49"/>
    <x v="0"/>
    <x v="1"/>
    <x v="2"/>
    <x v="5"/>
    <x v="0"/>
    <s v="Univera Satış"/>
    <s v="Saha Satış"/>
    <s v="Yurt İçi"/>
    <s v="Türkiye"/>
  </r>
  <r>
    <s v="Q2"/>
    <x v="0"/>
    <x v="5"/>
    <m/>
    <s v="JTI TÜTÜN ÜRÜNLERI SANAYI A.S"/>
    <s v="SH.02.001"/>
    <s v="StokBar Panorama - Yazilim Bakimi Hizmeti"/>
    <s v="Univera - JTI"/>
    <x v="11"/>
    <x v="4"/>
    <s v="Stokbar"/>
    <n v="15588.25"/>
    <m/>
    <n v="1"/>
    <m/>
    <n v="15588.25"/>
    <m/>
    <n v="0"/>
    <m/>
    <n v="15588.25"/>
    <m/>
    <n v="0"/>
    <n v="0"/>
    <s v="UNI240000001054"/>
    <m/>
    <m/>
    <x v="18"/>
    <x v="0"/>
    <x v="0"/>
    <x v="1"/>
    <x v="4"/>
    <x v="1"/>
    <s v="Univera Satış"/>
    <s v="Saha Satış"/>
    <s v="Yurt İçi"/>
    <s v="Türkiye"/>
  </r>
  <r>
    <s v="Q2"/>
    <x v="0"/>
    <x v="5"/>
    <m/>
    <s v="JTI TÜTÜN ÜRÜNLERI SANAYI A.S"/>
    <s v="SH.02.001"/>
    <s v="StokBar Panorama - Yazilim Bakimi Hizmeti"/>
    <s v="Univera - JTI"/>
    <x v="11"/>
    <x v="4"/>
    <s v="Stokbar"/>
    <n v="6138.02"/>
    <m/>
    <n v="1"/>
    <m/>
    <n v="6138.02"/>
    <m/>
    <n v="0"/>
    <m/>
    <n v="6138.02"/>
    <m/>
    <n v="0"/>
    <n v="0"/>
    <s v="UNI240000001054"/>
    <m/>
    <m/>
    <x v="18"/>
    <x v="0"/>
    <x v="0"/>
    <x v="1"/>
    <x v="4"/>
    <x v="1"/>
    <s v="Univera Satış"/>
    <s v="Saha Satış"/>
    <s v="Yurt İçi"/>
    <s v="Türkiye"/>
  </r>
  <r>
    <s v="Q2"/>
    <x v="0"/>
    <x v="5"/>
    <m/>
    <s v="JTI TÜTÜN ÜRÜNLERI SANAYI A.S"/>
    <s v="SH.02.001"/>
    <s v="StokBar Panorama - Yazilim Bakimi Hizmeti"/>
    <s v="Univera - JTI"/>
    <x v="11"/>
    <x v="4"/>
    <s v="Stokbar"/>
    <n v="3235.31"/>
    <m/>
    <n v="1"/>
    <m/>
    <n v="3235.31"/>
    <m/>
    <n v="0"/>
    <m/>
    <n v="3235.31"/>
    <m/>
    <n v="0"/>
    <n v="0"/>
    <s v="UNI240000001054"/>
    <m/>
    <m/>
    <x v="18"/>
    <x v="0"/>
    <x v="0"/>
    <x v="1"/>
    <x v="4"/>
    <x v="1"/>
    <s v="Univera Satış"/>
    <s v="Saha Satış"/>
    <s v="Yurt İçi"/>
    <s v="Türkiye"/>
  </r>
  <r>
    <s v="Q2"/>
    <x v="0"/>
    <x v="5"/>
    <m/>
    <s v="TPI KOMPOZIT KANAT 2 ÜRETIM SAN. VE TIC. LTD. STI."/>
    <s v="SH.01.001"/>
    <s v="StokBar Panorama - Proje Yönetim Hizmeti"/>
    <s v="Univera - TPI Composite"/>
    <x v="7"/>
    <x v="4"/>
    <s v="Stokbar"/>
    <n v="7938"/>
    <m/>
    <n v="6"/>
    <m/>
    <n v="47628"/>
    <m/>
    <n v="0"/>
    <m/>
    <n v="47628"/>
    <m/>
    <n v="0"/>
    <n v="0"/>
    <s v="UNI240000001067"/>
    <m/>
    <m/>
    <x v="59"/>
    <x v="0"/>
    <x v="1"/>
    <x v="1"/>
    <x v="7"/>
    <x v="0"/>
    <s v="Univera Satış"/>
    <s v="Saha Satış"/>
    <s v="Yurt İçi"/>
    <s v="Türkiye"/>
  </r>
  <r>
    <s v="Q2"/>
    <x v="0"/>
    <x v="5"/>
    <m/>
    <s v="JTI TÜTÜN ÜRÜNLERI SANAYI A.S"/>
    <s v="SH.03.004"/>
    <s v="StokBar Panorama - Çafri Merkezi Hizmeti (Depo/Lokasyon)"/>
    <s v="Univera - JTI"/>
    <x v="11"/>
    <x v="4"/>
    <s v="Stokbar"/>
    <n v="33588.26"/>
    <m/>
    <n v="1"/>
    <m/>
    <n v="33588.26"/>
    <m/>
    <n v="0"/>
    <m/>
    <n v="33588.26"/>
    <m/>
    <n v="0"/>
    <n v="0"/>
    <s v="UNI240000001054"/>
    <m/>
    <m/>
    <x v="18"/>
    <x v="0"/>
    <x v="0"/>
    <x v="1"/>
    <x v="3"/>
    <x v="1"/>
    <s v="Univera Satış"/>
    <s v="Saha Satış"/>
    <s v="Yurt İçi"/>
    <s v="Türkiye"/>
  </r>
  <r>
    <s v="Q2"/>
    <x v="0"/>
    <x v="5"/>
    <m/>
    <s v="AYDEM YENILENEBILIR ENERJI A.S."/>
    <s v="QH.02.001"/>
    <s v="Quest Panorama - Yazilim Bakimi, Yasatma ve Merkezi Destek Hizmeti"/>
    <s v="Univera - Aydem"/>
    <x v="13"/>
    <x v="3"/>
    <m/>
    <n v="71221"/>
    <m/>
    <n v="1"/>
    <m/>
    <n v="71221"/>
    <m/>
    <n v="0"/>
    <m/>
    <n v="71221"/>
    <m/>
    <n v="0"/>
    <n v="0"/>
    <s v="UNI240000000999"/>
    <m/>
    <m/>
    <x v="103"/>
    <x v="0"/>
    <x v="0"/>
    <x v="1"/>
    <x v="4"/>
    <x v="0"/>
    <s v="Univera Satış"/>
    <s v="Saha Satış"/>
    <s v="Yurt İçi"/>
    <s v="Türkiye"/>
  </r>
  <r>
    <s v="Q2"/>
    <x v="0"/>
    <x v="5"/>
    <m/>
    <s v="EFES VITANTA MOLDOVA BREWERY S.A"/>
    <s v="QH.02.001"/>
    <s v="Quest Panorama - Yazilim Bakimi, Yasatma ve Merkezi Destek Hizmeti"/>
    <s v="Univera - Efes Moldova"/>
    <x v="2"/>
    <x v="3"/>
    <m/>
    <n v="12372.05"/>
    <m/>
    <n v="1"/>
    <m/>
    <n v="12372.054436"/>
    <m/>
    <n v="4.4359999999999998E-3"/>
    <m/>
    <n v="12372.05"/>
    <m/>
    <n v="0"/>
    <n v="0"/>
    <s v="ENV240000000086"/>
    <m/>
    <m/>
    <x v="20"/>
    <x v="0"/>
    <x v="0"/>
    <x v="1"/>
    <x v="4"/>
    <x v="0"/>
    <s v="Univera Satış"/>
    <s v="Saha Satış"/>
    <s v="Yurt Dışı"/>
    <s v="Moldova"/>
  </r>
  <r>
    <s v="Q2"/>
    <x v="0"/>
    <x v="5"/>
    <m/>
    <s v="GDZ ELEKTRIK DAGITIM A.S."/>
    <s v="QH.02.001"/>
    <s v="Quest Panorama - Yazilim Bakimi, Yasatma ve Merkezi Destek Hizmeti"/>
    <s v="Univera - Aydem"/>
    <x v="13"/>
    <x v="3"/>
    <m/>
    <n v="51439"/>
    <m/>
    <n v="1"/>
    <m/>
    <n v="51439"/>
    <m/>
    <n v="0"/>
    <m/>
    <n v="51439"/>
    <m/>
    <n v="0"/>
    <n v="0"/>
    <s v="UNI240000000998"/>
    <m/>
    <m/>
    <x v="103"/>
    <x v="0"/>
    <x v="0"/>
    <x v="1"/>
    <x v="4"/>
    <x v="0"/>
    <s v="Univera Satış"/>
    <s v="Saha Satış"/>
    <s v="Yurt İçi"/>
    <s v="Türkiye"/>
  </r>
  <r>
    <s v="Q2"/>
    <x v="0"/>
    <x v="5"/>
    <m/>
    <s v="GDZ ENERJI YATIRIMLARI AS"/>
    <s v="QH.02.001"/>
    <s v="Quest Panorama - Yazilim Bakimi, Yasatma ve Merkezi Destek Hizmeti"/>
    <s v="Univera - Aydem"/>
    <x v="13"/>
    <x v="3"/>
    <m/>
    <n v="71221"/>
    <m/>
    <n v="1"/>
    <m/>
    <n v="71221"/>
    <m/>
    <n v="0"/>
    <m/>
    <n v="71221"/>
    <m/>
    <n v="0"/>
    <n v="0"/>
    <s v="UNI240000001053"/>
    <m/>
    <m/>
    <x v="103"/>
    <x v="0"/>
    <x v="0"/>
    <x v="1"/>
    <x v="4"/>
    <x v="0"/>
    <s v="Univera Satış"/>
    <s v="Saha Satış"/>
    <s v="Yurt İçi"/>
    <s v="Türkiye"/>
  </r>
  <r>
    <s v="Q4"/>
    <x v="0"/>
    <x v="11"/>
    <m/>
    <s v="ÇAYKUR ÇAY ISLETMELERI GENEL MÜDÜRLÜGÜ"/>
    <s v="EH.02.014"/>
    <s v="ENROUTE PANORAMA BUSINESS ANALYTICS  (QSENSE) KULLANICI LISANSI BAKIMI"/>
    <s v="Univera - Çaykur"/>
    <x v="12"/>
    <x v="0"/>
    <m/>
    <n v="7055.3"/>
    <m/>
    <n v="1"/>
    <m/>
    <n v="7055.3"/>
    <m/>
    <n v="0"/>
    <m/>
    <n v="7055.3"/>
    <m/>
    <n v="0"/>
    <n v="0"/>
    <s v="UNI240000002333"/>
    <m/>
    <m/>
    <x v="1"/>
    <x v="0"/>
    <x v="0"/>
    <x v="1"/>
    <x v="4"/>
    <x v="0"/>
    <s v="Univera Satış"/>
    <s v="Saha Satış"/>
    <s v="Yurt İçi"/>
    <s v="Türkiye"/>
  </r>
  <r>
    <s v="Q4"/>
    <x v="0"/>
    <x v="11"/>
    <m/>
    <s v="ÇAYKUR ÇAY ISLETMELERI GENEL MÜDÜRLÜGÜ"/>
    <s v="EH.02.001"/>
    <s v="EnRoute Panorama - Yazilim Bakimi, Yasatma ve Merkezi Destek Hizmeti"/>
    <s v="Univera - Çaykur"/>
    <x v="12"/>
    <x v="0"/>
    <m/>
    <n v="77724.08"/>
    <m/>
    <n v="1"/>
    <m/>
    <n v="77724.08"/>
    <m/>
    <n v="0"/>
    <m/>
    <n v="77724.08"/>
    <m/>
    <n v="0"/>
    <n v="0"/>
    <s v="UNI240000002333"/>
    <m/>
    <m/>
    <x v="1"/>
    <x v="0"/>
    <x v="0"/>
    <x v="1"/>
    <x v="4"/>
    <x v="0"/>
    <s v="Univera Satış"/>
    <s v="Saha Satış"/>
    <s v="Yurt İçi"/>
    <s v="Türkiye"/>
  </r>
  <r>
    <s v="Q4"/>
    <x v="0"/>
    <x v="11"/>
    <m/>
    <s v="DARDANEL DAGITIM A.S."/>
    <s v="EH.02.001"/>
    <s v="EnRoute Panorama - Yazilim Bakimi, Yasatma ve Merkezi Destek Hizmeti"/>
    <s v="Univera - Dardanel"/>
    <x v="12"/>
    <x v="0"/>
    <m/>
    <n v="458"/>
    <m/>
    <n v="1"/>
    <m/>
    <n v="458"/>
    <m/>
    <n v="0"/>
    <m/>
    <n v="458"/>
    <m/>
    <n v="0"/>
    <n v="0"/>
    <s v="UNI240000002337"/>
    <m/>
    <m/>
    <x v="4"/>
    <x v="0"/>
    <x v="0"/>
    <x v="1"/>
    <x v="4"/>
    <x v="0"/>
    <s v="Univera Satış"/>
    <s v="Saha Satış"/>
    <s v="Yurt İçi"/>
    <s v="Türkiye"/>
  </r>
  <r>
    <s v="Q4"/>
    <x v="0"/>
    <x v="11"/>
    <m/>
    <s v="EFES VITANTA MOLDOVA BREWERY S.A"/>
    <s v="EH.02.001"/>
    <s v="EnRoute Panorama - Yazilim Bakimi, Yasatma ve Merkezi Destek Hizmeti"/>
    <s v="Univera - Efes Moldova"/>
    <x v="12"/>
    <x v="0"/>
    <m/>
    <n v="26007.53"/>
    <m/>
    <n v="1"/>
    <m/>
    <n v="26007.534045"/>
    <m/>
    <n v="4.045E-3"/>
    <m/>
    <n v="26007.53"/>
    <m/>
    <n v="0"/>
    <n v="0"/>
    <s v="ENV240000000141"/>
    <m/>
    <m/>
    <x v="20"/>
    <x v="0"/>
    <x v="0"/>
    <x v="1"/>
    <x v="4"/>
    <x v="0"/>
    <s v="Univera Satış"/>
    <s v="Saha Satış"/>
    <s v="Yurt Dışı"/>
    <s v="Moldova"/>
  </r>
  <r>
    <s v="Q4"/>
    <x v="0"/>
    <x v="11"/>
    <m/>
    <s v="NEWAL AL EBDAA IMPORT-EXPORT AND GENERAL TRADING LTD COMPANY"/>
    <s v="EH.02.001"/>
    <s v="EnRoute Panorama - Yazilim Bakimi, Yasatma ve Merkezi Destek Hizmeti"/>
    <s v="Univera - Newal Irak"/>
    <x v="12"/>
    <x v="0"/>
    <m/>
    <n v="32489.69"/>
    <m/>
    <n v="1"/>
    <m/>
    <n v="32489.692299999999"/>
    <m/>
    <n v="2.3E-3"/>
    <m/>
    <n v="32489.69"/>
    <m/>
    <n v="0"/>
    <n v="0"/>
    <s v="ENV240000000143"/>
    <m/>
    <m/>
    <x v="101"/>
    <x v="3"/>
    <x v="1"/>
    <x v="1"/>
    <x v="4"/>
    <x v="0"/>
    <s v="Univera Satış"/>
    <s v="Saha Satış"/>
    <s v="Yurt İçi"/>
    <s v="Türkiye"/>
  </r>
  <r>
    <s v="Q4"/>
    <x v="0"/>
    <x v="11"/>
    <m/>
    <s v="ÇAYKUR ÇAY ISLETMELERI GENEL MÜDÜRLÜGÜ"/>
    <s v="EH.03.003"/>
    <s v="EnRoute Panorama - Uzman Destek Hizmeti"/>
    <s v="Univera - Çaykur"/>
    <x v="12"/>
    <x v="0"/>
    <m/>
    <n v="148525.76000000001"/>
    <m/>
    <n v="1"/>
    <m/>
    <n v="148525.76000000001"/>
    <m/>
    <n v="0"/>
    <m/>
    <n v="148525.76000000001"/>
    <m/>
    <n v="0"/>
    <n v="0"/>
    <s v="UNI240000002333"/>
    <m/>
    <m/>
    <x v="1"/>
    <x v="0"/>
    <x v="0"/>
    <x v="1"/>
    <x v="3"/>
    <x v="0"/>
    <s v="Univera Satış"/>
    <s v="Saha Satış"/>
    <s v="Yurt İçi"/>
    <s v="Türkiye"/>
  </r>
  <r>
    <s v="Q4"/>
    <x v="0"/>
    <x v="11"/>
    <m/>
    <s v="DARDANEL DAGITIM A.S."/>
    <s v="EH.03.006"/>
    <s v="EnRoute Panorama - Uzaktan Kurulum ve Efitim Hizmeti"/>
    <s v="Univera - Dardanel"/>
    <x v="12"/>
    <x v="0"/>
    <m/>
    <n v="8000"/>
    <m/>
    <n v="1"/>
    <m/>
    <n v="10000"/>
    <m/>
    <n v="2000"/>
    <m/>
    <n v="8000"/>
    <m/>
    <n v="0"/>
    <n v="0"/>
    <s v="UNI240000002337"/>
    <m/>
    <m/>
    <x v="4"/>
    <x v="0"/>
    <x v="1"/>
    <x v="1"/>
    <x v="6"/>
    <x v="0"/>
    <s v="Univera Satış"/>
    <s v="Saha Satış"/>
    <s v="Yurt İçi"/>
    <s v="Türkiye"/>
  </r>
  <r>
    <s v="Q4"/>
    <x v="0"/>
    <x v="11"/>
    <m/>
    <s v="KÜRESEL TEDARIK VE TICARET ANONIM SIRKETI"/>
    <s v="EH.03.006"/>
    <s v="EnRoute Panorama - Uzaktan Kurulum ve Efitim Hizmeti"/>
    <s v="Univera - Küresel Tedarik"/>
    <x v="12"/>
    <x v="0"/>
    <m/>
    <n v="5481"/>
    <m/>
    <n v="1"/>
    <m/>
    <n v="5481"/>
    <m/>
    <n v="0"/>
    <m/>
    <n v="5481"/>
    <m/>
    <n v="0"/>
    <n v="0"/>
    <s v="UNI240000002339"/>
    <m/>
    <m/>
    <x v="27"/>
    <x v="0"/>
    <x v="1"/>
    <x v="1"/>
    <x v="6"/>
    <x v="0"/>
    <s v="Univera Satış"/>
    <s v="Saha Satış"/>
    <s v="Yurt İçi"/>
    <s v="Türkiye"/>
  </r>
  <r>
    <s v="Q4"/>
    <x v="0"/>
    <x v="11"/>
    <m/>
    <s v="RED BULL GIDA DAGITIM VE PAZARLAMA TICARET LTD. STI"/>
    <s v="EH.03.006"/>
    <s v="EnRoute Panorama - Uzaktan Kurulum ve Efitim Hizmeti"/>
    <s v="Univera - Redbull"/>
    <x v="12"/>
    <x v="0"/>
    <m/>
    <n v="7674"/>
    <m/>
    <n v="1"/>
    <m/>
    <n v="7674"/>
    <m/>
    <n v="0"/>
    <m/>
    <n v="7674"/>
    <m/>
    <n v="0"/>
    <n v="0"/>
    <s v="UNI240000002338"/>
    <m/>
    <m/>
    <x v="2"/>
    <x v="0"/>
    <x v="1"/>
    <x v="1"/>
    <x v="6"/>
    <x v="0"/>
    <s v="Univera Satış"/>
    <s v="Saha Satış"/>
    <s v="Yurt İçi"/>
    <s v="Türkiye"/>
  </r>
  <r>
    <s v="Q4"/>
    <x v="0"/>
    <x v="11"/>
    <m/>
    <s v="EFES KAZAKHSTAN JSC FE"/>
    <s v="EY.01.014"/>
    <s v="EnRoute Panorama - Platform Back Office Kullanici Lisansi (Enterprise)"/>
    <s v="Univera - Efes Kazakistan"/>
    <x v="12"/>
    <x v="0"/>
    <m/>
    <n v="3520.01"/>
    <m/>
    <n v="15"/>
    <m/>
    <n v="52800.15"/>
    <m/>
    <n v="0"/>
    <m/>
    <n v="52800.15"/>
    <m/>
    <n v="0"/>
    <n v="0"/>
    <s v="ENV240000000142"/>
    <m/>
    <m/>
    <x v="20"/>
    <x v="0"/>
    <x v="1"/>
    <x v="0"/>
    <x v="1"/>
    <x v="0"/>
    <s v="Univera Satış"/>
    <s v="Saha Satış"/>
    <s v="Yurt Dışı"/>
    <s v="Kazakistan"/>
  </r>
  <r>
    <s v="Q4"/>
    <x v="0"/>
    <x v="11"/>
    <m/>
    <s v="NEWAL AL EBDAA IMPORT-EXPORT AND GENERAL TRADING LTD COMPANY"/>
    <s v="EY.01.014"/>
    <s v="EnRoute Panorama - Platform Back Office Kullanici Lisansi (Enterprise)"/>
    <s v="Univera - Newal Irak"/>
    <x v="12"/>
    <x v="0"/>
    <m/>
    <n v="9835.0206666666672"/>
    <m/>
    <n v="15"/>
    <m/>
    <n v="307344.39313500002"/>
    <m/>
    <n v="159819.08313499999"/>
    <m/>
    <n v="147525.31"/>
    <m/>
    <n v="0"/>
    <n v="0"/>
    <s v="ENV240000000143"/>
    <m/>
    <m/>
    <x v="101"/>
    <x v="3"/>
    <x v="1"/>
    <x v="0"/>
    <x v="1"/>
    <x v="0"/>
    <s v="Univera Satış"/>
    <s v="Saha Satış"/>
    <s v="Yurt İçi"/>
    <s v="Türkiye"/>
  </r>
  <r>
    <s v="Q2"/>
    <x v="0"/>
    <x v="5"/>
    <m/>
    <s v="MİYA OTOMASYON VE BARKOD BILISIM SISTEMLERI SAN TİC. VE L.T.D. STI."/>
    <s v="EH.06.001"/>
    <s v="EnRoute Panorama - Hosting Hizmeti"/>
    <s v="Univera - Kanal"/>
    <x v="5"/>
    <x v="1"/>
    <m/>
    <n v="5890.61"/>
    <m/>
    <n v="1"/>
    <m/>
    <n v="5890.61"/>
    <m/>
    <n v="0"/>
    <m/>
    <n v="5890.61"/>
    <m/>
    <n v="0"/>
    <n v="0"/>
    <s v="UNI240000000992"/>
    <m/>
    <m/>
    <x v="3"/>
    <x v="0"/>
    <x v="0"/>
    <x v="1"/>
    <x v="3"/>
    <x v="0"/>
    <s v="Kanal Satış"/>
    <s v="Miya"/>
    <s v="Yurt İçi"/>
    <s v="Türkiye"/>
  </r>
  <r>
    <s v="Q2"/>
    <x v="0"/>
    <x v="5"/>
    <m/>
    <s v="MİYA OTOMASYON VE BARKOD BILISIM SISTEMLERI SAN TİC. VE L.T.D. STI."/>
    <s v="EH.06.001"/>
    <s v="EnRoute Panorama - Hosting Hizmeti"/>
    <s v="Univera - Kanal"/>
    <x v="5"/>
    <x v="1"/>
    <m/>
    <n v="1850.49"/>
    <m/>
    <n v="1"/>
    <m/>
    <n v="1850.49"/>
    <m/>
    <n v="0"/>
    <m/>
    <n v="1850.49"/>
    <m/>
    <n v="0"/>
    <n v="0"/>
    <s v="UNI240000000992"/>
    <m/>
    <m/>
    <x v="3"/>
    <x v="0"/>
    <x v="0"/>
    <x v="1"/>
    <x v="3"/>
    <x v="0"/>
    <s v="Kanal Satış"/>
    <s v="Miya"/>
    <s v="Yurt İçi"/>
    <s v="Türkiye"/>
  </r>
  <r>
    <s v="Q2"/>
    <x v="0"/>
    <x v="5"/>
    <m/>
    <s v="MİYA OTOMASYON VE BARKOD BILISIM SISTEMLERI SAN TİC. VE L.T.D. STI."/>
    <s v="EH.06.001"/>
    <s v="EnRoute Panorama - Hosting Hizmeti"/>
    <s v="Univera - Kanal"/>
    <x v="5"/>
    <x v="1"/>
    <m/>
    <n v="1850"/>
    <m/>
    <n v="1"/>
    <m/>
    <n v="1850"/>
    <m/>
    <n v="0"/>
    <m/>
    <n v="1850"/>
    <m/>
    <n v="0"/>
    <n v="0"/>
    <s v="UNI240000000992"/>
    <m/>
    <m/>
    <x v="3"/>
    <x v="0"/>
    <x v="0"/>
    <x v="1"/>
    <x v="3"/>
    <x v="0"/>
    <s v="Kanal Satış"/>
    <s v="Miya"/>
    <s v="Yurt İçi"/>
    <s v="Türkiye"/>
  </r>
  <r>
    <s v="Q2"/>
    <x v="0"/>
    <x v="5"/>
    <m/>
    <s v="MİYA OTOMASYON VE BARKOD BILISIM SISTEMLERI SAN TİC. VE L.T.D. STI."/>
    <s v="EH.06.001"/>
    <s v="EnRoute Panorama - Hosting Hizmeti"/>
    <s v="Univera - Kanal"/>
    <x v="5"/>
    <x v="1"/>
    <m/>
    <n v="1849"/>
    <m/>
    <n v="1"/>
    <m/>
    <n v="1849"/>
    <m/>
    <n v="0"/>
    <m/>
    <n v="1849"/>
    <m/>
    <n v="0"/>
    <n v="0"/>
    <s v="UNI240000000992"/>
    <m/>
    <m/>
    <x v="3"/>
    <x v="0"/>
    <x v="0"/>
    <x v="1"/>
    <x v="3"/>
    <x v="0"/>
    <s v="Kanal Satış"/>
    <s v="Miya"/>
    <s v="Yurt İçi"/>
    <s v="Türkiye"/>
  </r>
  <r>
    <s v="Q2"/>
    <x v="0"/>
    <x v="5"/>
    <m/>
    <s v="AGAÇLI OTOMOTIV GIDA TIC. VE SAN. A.S."/>
    <s v="EH.06.001"/>
    <s v="EnRoute Panorama - Hosting Hizmeti"/>
    <s v="Univera - JTI"/>
    <x v="2"/>
    <x v="1"/>
    <m/>
    <n v="772.51333333333343"/>
    <m/>
    <n v="15"/>
    <m/>
    <n v="11587.696980000001"/>
    <m/>
    <n v="-3.0200000000000001E-3"/>
    <m/>
    <n v="11587.7"/>
    <m/>
    <n v="0"/>
    <n v="0"/>
    <s v="UNI240000001007"/>
    <m/>
    <m/>
    <x v="18"/>
    <x v="0"/>
    <x v="0"/>
    <x v="1"/>
    <x v="3"/>
    <x v="1"/>
    <s v="Univera Satış"/>
    <s v="Saha Satış"/>
    <s v="Yurt İçi"/>
    <s v="Türkiye"/>
  </r>
  <r>
    <s v="Q2"/>
    <x v="0"/>
    <x v="5"/>
    <m/>
    <s v="ALTUN TEMIZLIK TÜTÜN ÜRÜNLERI PAZARLAMA A .S"/>
    <s v="EH.06.001"/>
    <s v="EnRoute Panorama - Hosting Hizmeti"/>
    <s v="Univera - JTI"/>
    <x v="2"/>
    <x v="1"/>
    <m/>
    <n v="772.51"/>
    <m/>
    <n v="1"/>
    <m/>
    <n v="772.51313200000004"/>
    <m/>
    <n v="3.1319999999999998E-3"/>
    <m/>
    <n v="772.51"/>
    <m/>
    <n v="0"/>
    <n v="0"/>
    <s v="UNI240000001008"/>
    <m/>
    <m/>
    <x v="18"/>
    <x v="0"/>
    <x v="0"/>
    <x v="1"/>
    <x v="3"/>
    <x v="1"/>
    <s v="Univera Satış"/>
    <s v="Saha Satış"/>
    <s v="Yurt İçi"/>
    <s v="Türkiye"/>
  </r>
  <r>
    <s v="Q2"/>
    <x v="0"/>
    <x v="5"/>
    <m/>
    <s v="ARME DAGITIM PAZARLAMA SANAYI VE TIC. A.S."/>
    <s v="EH.06.001"/>
    <s v="EnRoute Panorama - Hosting Hizmeti"/>
    <s v="Univera - JTI"/>
    <x v="2"/>
    <x v="1"/>
    <m/>
    <n v="772.51"/>
    <m/>
    <n v="1"/>
    <m/>
    <n v="772.51313200000004"/>
    <m/>
    <n v="3.1319999999999998E-3"/>
    <m/>
    <n v="772.51"/>
    <m/>
    <n v="0"/>
    <n v="0"/>
    <s v="UNI240000001009"/>
    <m/>
    <m/>
    <x v="18"/>
    <x v="0"/>
    <x v="0"/>
    <x v="1"/>
    <x v="3"/>
    <x v="1"/>
    <s v="Univera Satış"/>
    <s v="Saha Satış"/>
    <s v="Yurt İçi"/>
    <s v="Türkiye"/>
  </r>
  <r>
    <s v="Q2"/>
    <x v="0"/>
    <x v="5"/>
    <m/>
    <s v="AYDIN ÜNLÜER TUR.GIDA TIC. VE SAN. A.S."/>
    <s v="EH.06.001"/>
    <s v="EnRoute Panorama - Hosting Hizmeti"/>
    <s v="Univera - JTI"/>
    <x v="2"/>
    <x v="1"/>
    <m/>
    <n v="772.51333333333332"/>
    <m/>
    <n v="3"/>
    <m/>
    <n v="2317.5393960000001"/>
    <m/>
    <n v="-6.0400000000000004E-4"/>
    <m/>
    <n v="2317.54"/>
    <m/>
    <n v="0"/>
    <n v="0"/>
    <s v="UNI240000001010"/>
    <m/>
    <m/>
    <x v="18"/>
    <x v="0"/>
    <x v="0"/>
    <x v="1"/>
    <x v="3"/>
    <x v="1"/>
    <s v="Univera Satış"/>
    <s v="Saha Satış"/>
    <s v="Yurt İçi"/>
    <s v="Türkiye"/>
  </r>
  <r>
    <s v="Q2"/>
    <x v="0"/>
    <x v="5"/>
    <m/>
    <s v="BAMS GIDA ITRIYAT VE TEKSTIL TIC. VE SAN. LTD. STI."/>
    <s v="EH.06.001"/>
    <s v="EnRoute Panorama - Hosting Hizmeti"/>
    <s v="Univera - JTI"/>
    <x v="2"/>
    <x v="1"/>
    <m/>
    <n v="772.51499999999999"/>
    <m/>
    <n v="2"/>
    <m/>
    <n v="1545.0262640000001"/>
    <m/>
    <n v="-3.7360000000000002E-3"/>
    <m/>
    <n v="1545.03"/>
    <m/>
    <n v="0"/>
    <n v="0"/>
    <s v="UNI240000001011"/>
    <m/>
    <m/>
    <x v="18"/>
    <x v="0"/>
    <x v="0"/>
    <x v="1"/>
    <x v="3"/>
    <x v="1"/>
    <s v="Univera Satış"/>
    <s v="Saha Satış"/>
    <s v="Yurt İçi"/>
    <s v="Türkiye"/>
  </r>
  <r>
    <s v="Q2"/>
    <x v="0"/>
    <x v="5"/>
    <m/>
    <s v="BAYRAKTAR SATIS VE DAGITIM ANONIM SIRKETI"/>
    <s v="EH.06.001"/>
    <s v="EnRoute Panorama - Hosting Hizmeti"/>
    <s v="Univera - JTI"/>
    <x v="2"/>
    <x v="1"/>
    <m/>
    <n v="772.51499999999999"/>
    <m/>
    <n v="2"/>
    <m/>
    <n v="1545.0262640000001"/>
    <m/>
    <n v="-3.7360000000000002E-3"/>
    <m/>
    <n v="1545.03"/>
    <m/>
    <n v="0"/>
    <n v="0"/>
    <s v="UNI240000001012"/>
    <m/>
    <m/>
    <x v="18"/>
    <x v="0"/>
    <x v="0"/>
    <x v="1"/>
    <x v="3"/>
    <x v="1"/>
    <s v="Univera Satış"/>
    <s v="Saha Satış"/>
    <s v="Yurt İçi"/>
    <s v="Türkiye"/>
  </r>
  <r>
    <s v="Q2"/>
    <x v="0"/>
    <x v="5"/>
    <m/>
    <s v="BESLER GIDA PAZ. SAN. VE TIC. A.S."/>
    <s v="EH.06.001"/>
    <s v="EnRoute Panorama - Hosting Hizmeti"/>
    <s v="Univera - JTI"/>
    <x v="2"/>
    <x v="1"/>
    <m/>
    <n v="772.51"/>
    <m/>
    <n v="1"/>
    <m/>
    <n v="772.51313200000004"/>
    <m/>
    <n v="3.1319999999999998E-3"/>
    <m/>
    <n v="772.51"/>
    <m/>
    <n v="0"/>
    <n v="0"/>
    <s v="UNI240000001013"/>
    <m/>
    <m/>
    <x v="18"/>
    <x v="0"/>
    <x v="0"/>
    <x v="1"/>
    <x v="3"/>
    <x v="1"/>
    <s v="Univera Satış"/>
    <s v="Saha Satış"/>
    <s v="Yurt İçi"/>
    <s v="Türkiye"/>
  </r>
  <r>
    <s v="Q2"/>
    <x v="0"/>
    <x v="5"/>
    <m/>
    <s v="BUGRA MÜH. VE INS. MALZ. IML. ITH. IHR. TIC. SAN. LTD. STI."/>
    <s v="EH.06.001"/>
    <s v="EnRoute Panorama - Hosting Hizmeti"/>
    <s v="Univera - JTI"/>
    <x v="2"/>
    <x v="1"/>
    <m/>
    <n v="772.51"/>
    <m/>
    <n v="1"/>
    <m/>
    <n v="772.51313200000004"/>
    <m/>
    <n v="3.1319999999999998E-3"/>
    <m/>
    <n v="772.51"/>
    <m/>
    <n v="0"/>
    <n v="0"/>
    <s v="UNI240000001014"/>
    <m/>
    <m/>
    <x v="18"/>
    <x v="0"/>
    <x v="0"/>
    <x v="1"/>
    <x v="3"/>
    <x v="1"/>
    <s v="Univera Satış"/>
    <s v="Saha Satış"/>
    <s v="Yurt İçi"/>
    <s v="Türkiye"/>
  </r>
  <r>
    <s v="Q2"/>
    <x v="0"/>
    <x v="5"/>
    <m/>
    <s v="BURAY TÜTÜN MAMUL. MESR. PAZ. VE DAG. TIC. LTD. STI."/>
    <s v="EH.06.001"/>
    <s v="EnRoute Panorama - Hosting Hizmeti"/>
    <s v="Univera - JTI"/>
    <x v="2"/>
    <x v="1"/>
    <m/>
    <n v="772.51"/>
    <m/>
    <n v="1"/>
    <m/>
    <n v="772.51313200000004"/>
    <m/>
    <n v="3.1319999999999998E-3"/>
    <m/>
    <n v="772.51"/>
    <m/>
    <n v="0"/>
    <n v="0"/>
    <s v="UNI240000001015"/>
    <m/>
    <m/>
    <x v="18"/>
    <x v="0"/>
    <x v="0"/>
    <x v="1"/>
    <x v="3"/>
    <x v="1"/>
    <s v="Univera Satış"/>
    <s v="Saha Satış"/>
    <s v="Yurt İçi"/>
    <s v="Türkiye"/>
  </r>
  <r>
    <s v="Q2"/>
    <x v="0"/>
    <x v="5"/>
    <m/>
    <s v="CAN TÜTÜN MAMULLERI INSAAT VE SANAYI TICARET A.S."/>
    <s v="EH.06.001"/>
    <s v="EnRoute Panorama - Hosting Hizmeti"/>
    <s v="Univera - JTI"/>
    <x v="2"/>
    <x v="1"/>
    <m/>
    <n v="772.51"/>
    <m/>
    <n v="1"/>
    <m/>
    <n v="772.51313200000004"/>
    <m/>
    <n v="3.1319999999999998E-3"/>
    <m/>
    <n v="772.51"/>
    <m/>
    <n v="0"/>
    <n v="0"/>
    <s v="UNI240000001016"/>
    <m/>
    <m/>
    <x v="18"/>
    <x v="0"/>
    <x v="0"/>
    <x v="1"/>
    <x v="3"/>
    <x v="1"/>
    <s v="Univera Satış"/>
    <s v="Saha Satış"/>
    <s v="Yurt İçi"/>
    <s v="Türkiye"/>
  </r>
  <r>
    <s v="Q2"/>
    <x v="0"/>
    <x v="5"/>
    <m/>
    <s v="ÇELIKKOL TURIZM GIDA MAD.SAN VE TIC. LTD. STI."/>
    <s v="EH.06.001"/>
    <s v="EnRoute Panorama - Hosting Hizmeti"/>
    <s v="Univera - JTI"/>
    <x v="2"/>
    <x v="1"/>
    <m/>
    <n v="772.51"/>
    <m/>
    <n v="1"/>
    <m/>
    <n v="772.51313200000004"/>
    <m/>
    <n v="3.1319999999999998E-3"/>
    <m/>
    <n v="772.51"/>
    <m/>
    <n v="0"/>
    <n v="0"/>
    <s v="UNI240000001017"/>
    <m/>
    <m/>
    <x v="18"/>
    <x v="0"/>
    <x v="0"/>
    <x v="1"/>
    <x v="3"/>
    <x v="1"/>
    <s v="Univera Satış"/>
    <s v="Saha Satış"/>
    <s v="Yurt İçi"/>
    <s v="Türkiye"/>
  </r>
  <r>
    <s v="Q2"/>
    <x v="0"/>
    <x v="5"/>
    <m/>
    <s v="DOYURAN GIDA A.S."/>
    <s v="EH.06.001"/>
    <s v="EnRoute Panorama - Hosting Hizmeti"/>
    <s v="Univera - JTI"/>
    <x v="2"/>
    <x v="1"/>
    <m/>
    <n v="772.51"/>
    <m/>
    <n v="1"/>
    <m/>
    <n v="772.51313200000004"/>
    <m/>
    <n v="3.1319999999999998E-3"/>
    <m/>
    <n v="772.51"/>
    <m/>
    <n v="0"/>
    <n v="0"/>
    <s v="UNI240000001018"/>
    <m/>
    <m/>
    <x v="18"/>
    <x v="0"/>
    <x v="0"/>
    <x v="1"/>
    <x v="3"/>
    <x v="1"/>
    <s v="Univera Satış"/>
    <s v="Saha Satış"/>
    <s v="Yurt İçi"/>
    <s v="Türkiye"/>
  </r>
  <r>
    <s v="Q2"/>
    <x v="0"/>
    <x v="5"/>
    <m/>
    <s v="DÜNYA MESRUBAT GIDA INS.TURIZM PAZ. SAN. VE TIC. LTD. STI."/>
    <s v="EH.06.001"/>
    <s v="EnRoute Panorama - Hosting Hizmeti"/>
    <s v="Univera - JTI"/>
    <x v="2"/>
    <x v="1"/>
    <m/>
    <n v="772.51400000000001"/>
    <m/>
    <n v="5"/>
    <m/>
    <n v="3862.5656600000002"/>
    <m/>
    <n v="-4.3400000000000001E-3"/>
    <m/>
    <n v="3862.57"/>
    <m/>
    <n v="0"/>
    <n v="0"/>
    <s v="UNI240000001019"/>
    <m/>
    <m/>
    <x v="18"/>
    <x v="0"/>
    <x v="0"/>
    <x v="1"/>
    <x v="3"/>
    <x v="1"/>
    <s v="Univera Satış"/>
    <s v="Saha Satış"/>
    <s v="Yurt İçi"/>
    <s v="Türkiye"/>
  </r>
  <r>
    <s v="Q2"/>
    <x v="0"/>
    <x v="5"/>
    <m/>
    <s v="ERBAK-ULUDAG PAZARLAMA SATIS VE DAGITIM A.S."/>
    <s v="EH.06.001"/>
    <s v="EnRoute Panorama - Hosting Hizmeti"/>
    <s v="Univera - Uludağ İçecek"/>
    <x v="11"/>
    <x v="1"/>
    <m/>
    <n v="75000"/>
    <m/>
    <n v="6"/>
    <m/>
    <n v="450000"/>
    <m/>
    <n v="0"/>
    <m/>
    <n v="450000"/>
    <m/>
    <n v="0"/>
    <n v="0"/>
    <s v="UNI240000000986"/>
    <m/>
    <m/>
    <x v="21"/>
    <x v="0"/>
    <x v="0"/>
    <x v="1"/>
    <x v="3"/>
    <x v="0"/>
    <s v="Univera Satış"/>
    <s v="Saha Satış"/>
    <s v="Yurt İçi"/>
    <s v="Türkiye"/>
  </r>
  <r>
    <s v="Q2"/>
    <x v="0"/>
    <x v="5"/>
    <m/>
    <s v="FLAS TURIZM INSAAT TAAHHÜT TIC. LTD. STI."/>
    <s v="EH.06.001"/>
    <s v="EnRoute Panorama - Hosting Hizmeti"/>
    <s v="Univera - JTI"/>
    <x v="2"/>
    <x v="1"/>
    <m/>
    <n v="772.51"/>
    <m/>
    <n v="1"/>
    <m/>
    <n v="772.51313200000004"/>
    <m/>
    <n v="3.1319999999999998E-3"/>
    <m/>
    <n v="772.51"/>
    <m/>
    <n v="0"/>
    <n v="0"/>
    <s v="UNI240000001020"/>
    <m/>
    <m/>
    <x v="18"/>
    <x v="0"/>
    <x v="0"/>
    <x v="1"/>
    <x v="3"/>
    <x v="1"/>
    <s v="Univera Satış"/>
    <s v="Saha Satış"/>
    <s v="Yurt İçi"/>
    <s v="Türkiye"/>
  </r>
  <r>
    <s v="Q2"/>
    <x v="0"/>
    <x v="5"/>
    <m/>
    <s v="FLAS TURIZM INSAAT TAAHHÜT TIC. LTD. STI."/>
    <s v="EH.06.001"/>
    <s v="EnRoute Panorama - Hosting Hizmeti"/>
    <s v="Univera - JTI"/>
    <x v="2"/>
    <x v="1"/>
    <m/>
    <n v="772.51"/>
    <m/>
    <n v="1"/>
    <m/>
    <n v="772.51313200000004"/>
    <m/>
    <n v="3.1319999999999998E-3"/>
    <m/>
    <n v="772.51"/>
    <m/>
    <n v="0"/>
    <n v="0"/>
    <s v="UNI240000001021"/>
    <m/>
    <m/>
    <x v="18"/>
    <x v="0"/>
    <x v="0"/>
    <x v="1"/>
    <x v="3"/>
    <x v="1"/>
    <s v="Univera Satış"/>
    <s v="Saha Satış"/>
    <s v="Yurt İçi"/>
    <s v="Türkiye"/>
  </r>
  <r>
    <s v="Q2"/>
    <x v="0"/>
    <x v="5"/>
    <m/>
    <s v="JTI TÜTÜN ÜRÜNLERI PAZARLAMA A.S."/>
    <s v="EH.06.001"/>
    <s v="EnRoute Panorama - Hosting Hizmeti"/>
    <s v="Univera - JTI"/>
    <x v="11"/>
    <x v="1"/>
    <m/>
    <n v="359639.74"/>
    <m/>
    <n v="1"/>
    <m/>
    <n v="359639.73790000001"/>
    <m/>
    <n v="-2.0999999999999999E-3"/>
    <m/>
    <n v="359639.74"/>
    <m/>
    <n v="0"/>
    <n v="0"/>
    <s v="UNI240000001055"/>
    <m/>
    <m/>
    <x v="18"/>
    <x v="0"/>
    <x v="0"/>
    <x v="1"/>
    <x v="3"/>
    <x v="1"/>
    <s v="Univera Satış"/>
    <s v="Saha Satış"/>
    <s v="Yurt İçi"/>
    <s v="Türkiye"/>
  </r>
  <r>
    <s v="Q2"/>
    <x v="0"/>
    <x v="5"/>
    <m/>
    <s v="KALPAKÇIOGLU GIDA SAN. VE TIC. LTD. STI."/>
    <s v="EH.06.001"/>
    <s v="EnRoute Panorama - Hosting Hizmeti"/>
    <s v="Univera - JTI"/>
    <x v="2"/>
    <x v="1"/>
    <m/>
    <n v="772.51499999999999"/>
    <m/>
    <n v="2"/>
    <m/>
    <n v="1545.0262640000001"/>
    <m/>
    <n v="-3.7360000000000002E-3"/>
    <m/>
    <n v="1545.03"/>
    <m/>
    <n v="0"/>
    <n v="0"/>
    <s v="UNI240000001022"/>
    <m/>
    <m/>
    <x v="18"/>
    <x v="0"/>
    <x v="0"/>
    <x v="1"/>
    <x v="3"/>
    <x v="1"/>
    <s v="Univera Satış"/>
    <s v="Saha Satış"/>
    <s v="Yurt İçi"/>
    <s v="Türkiye"/>
  </r>
  <r>
    <s v="Q2"/>
    <x v="0"/>
    <x v="5"/>
    <m/>
    <s v="KILKISLI MES. TEK. MAM. GIDA MAD. SAN. TIC. LTD. STI."/>
    <s v="EH.06.001"/>
    <s v="EnRoute Panorama - Hosting Hizmeti"/>
    <s v="Univera - JTI"/>
    <x v="2"/>
    <x v="1"/>
    <m/>
    <n v="772.51"/>
    <m/>
    <n v="1"/>
    <m/>
    <n v="772.51313200000004"/>
    <m/>
    <n v="3.1319999999999998E-3"/>
    <m/>
    <n v="772.51"/>
    <m/>
    <n v="0"/>
    <n v="0"/>
    <s v="UNI240000001023"/>
    <m/>
    <m/>
    <x v="18"/>
    <x v="0"/>
    <x v="0"/>
    <x v="1"/>
    <x v="3"/>
    <x v="1"/>
    <s v="Univera Satış"/>
    <s v="Saha Satış"/>
    <s v="Yurt İçi"/>
    <s v="Türkiye"/>
  </r>
  <r>
    <s v="Q2"/>
    <x v="0"/>
    <x v="5"/>
    <m/>
    <s v="KOPUZ GIDA TIC. A.S."/>
    <s v="EH.06.001"/>
    <s v="EnRoute Panorama - Hosting Hizmeti"/>
    <s v="Univera - JTI"/>
    <x v="2"/>
    <x v="1"/>
    <m/>
    <n v="772.51272727272726"/>
    <m/>
    <n v="11"/>
    <m/>
    <n v="8497.6444520000005"/>
    <m/>
    <n v="4.4520000000000002E-3"/>
    <m/>
    <n v="8497.64"/>
    <m/>
    <n v="0"/>
    <n v="0"/>
    <s v="UNI240000001024"/>
    <m/>
    <m/>
    <x v="18"/>
    <x v="0"/>
    <x v="0"/>
    <x v="1"/>
    <x v="3"/>
    <x v="1"/>
    <s v="Univera Satış"/>
    <s v="Saha Satış"/>
    <s v="Yurt İçi"/>
    <s v="Türkiye"/>
  </r>
  <r>
    <s v="Q2"/>
    <x v="0"/>
    <x v="5"/>
    <m/>
    <s v="ONGUN EMGIN GIDA DAG. PAZ. TUR.SAN. TIC. LTD. STI."/>
    <s v="EH.06.001"/>
    <s v="EnRoute Panorama - Hosting Hizmeti"/>
    <s v="Univera - JTI"/>
    <x v="2"/>
    <x v="1"/>
    <m/>
    <n v="772.51"/>
    <m/>
    <n v="1"/>
    <m/>
    <n v="772.51313200000004"/>
    <m/>
    <n v="3.1319999999999998E-3"/>
    <m/>
    <n v="772.51"/>
    <m/>
    <n v="0"/>
    <n v="0"/>
    <s v="UNI240000001040"/>
    <m/>
    <m/>
    <x v="18"/>
    <x v="0"/>
    <x v="0"/>
    <x v="1"/>
    <x v="3"/>
    <x v="1"/>
    <s v="Univera Satış"/>
    <s v="Saha Satış"/>
    <s v="Yurt İçi"/>
    <s v="Türkiye"/>
  </r>
  <r>
    <s v="Q2"/>
    <x v="0"/>
    <x v="5"/>
    <m/>
    <s v="ONGUN EMGIN GIDA DAG. PAZ. TUR.SAN. TIC. LTD. STI."/>
    <s v="EH.06.001"/>
    <s v="EnRoute Panorama - Hosting Hizmeti"/>
    <s v="Univera - JTI"/>
    <x v="2"/>
    <x v="1"/>
    <m/>
    <n v="772.51"/>
    <m/>
    <n v="1"/>
    <m/>
    <n v="772.51313200000004"/>
    <m/>
    <n v="3.1319999999999998E-3"/>
    <m/>
    <n v="772.51"/>
    <m/>
    <n v="0"/>
    <n v="0"/>
    <s v="UNI240000001041"/>
    <m/>
    <m/>
    <x v="18"/>
    <x v="0"/>
    <x v="0"/>
    <x v="1"/>
    <x v="3"/>
    <x v="1"/>
    <s v="Univera Satış"/>
    <s v="Saha Satış"/>
    <s v="Yurt İçi"/>
    <s v="Türkiye"/>
  </r>
  <r>
    <s v="Q2"/>
    <x v="0"/>
    <x v="5"/>
    <m/>
    <s v="ONGUN EMGIN GIDA DAG. PAZ. TUR.SAN. TIC. LTD. STI."/>
    <s v="EH.06.001"/>
    <s v="EnRoute Panorama - Hosting Hizmeti"/>
    <s v="Univera - JTI"/>
    <x v="2"/>
    <x v="1"/>
    <m/>
    <n v="772.51"/>
    <m/>
    <n v="1"/>
    <m/>
    <n v="772.51313200000004"/>
    <m/>
    <n v="3.1319999999999998E-3"/>
    <m/>
    <n v="772.51"/>
    <m/>
    <n v="0"/>
    <n v="0"/>
    <s v="UNI240000001042"/>
    <m/>
    <m/>
    <x v="18"/>
    <x v="0"/>
    <x v="0"/>
    <x v="1"/>
    <x v="3"/>
    <x v="1"/>
    <s v="Univera Satış"/>
    <s v="Saha Satış"/>
    <s v="Yurt İçi"/>
    <s v="Türkiye"/>
  </r>
  <r>
    <s v="Q2"/>
    <x v="0"/>
    <x v="5"/>
    <m/>
    <s v="ONGUN EMGIN GIDA DAG. PAZ. TUR.SAN. TIC. LTD. STI."/>
    <s v="EH.06.001"/>
    <s v="EnRoute Panorama - Hosting Hizmeti"/>
    <s v="Univera - JTI"/>
    <x v="2"/>
    <x v="1"/>
    <m/>
    <n v="772.51"/>
    <m/>
    <n v="1"/>
    <m/>
    <n v="772.51313200000004"/>
    <m/>
    <n v="3.1319999999999998E-3"/>
    <m/>
    <n v="772.51"/>
    <m/>
    <n v="0"/>
    <n v="0"/>
    <s v="UNI240000001043"/>
    <m/>
    <m/>
    <x v="18"/>
    <x v="0"/>
    <x v="0"/>
    <x v="1"/>
    <x v="3"/>
    <x v="1"/>
    <s v="Univera Satış"/>
    <s v="Saha Satış"/>
    <s v="Yurt İçi"/>
    <s v="Türkiye"/>
  </r>
  <r>
    <s v="Q2"/>
    <x v="0"/>
    <x v="5"/>
    <m/>
    <s v="ONGUN EMGIN GIDA DAG. PAZ. TUR.SAN. TIC. LTD. STI."/>
    <s v="EH.06.001"/>
    <s v="EnRoute Panorama - Hosting Hizmeti"/>
    <s v="Univera - JTI"/>
    <x v="2"/>
    <x v="1"/>
    <m/>
    <n v="772.51"/>
    <m/>
    <n v="1"/>
    <m/>
    <n v="772.51313200000004"/>
    <m/>
    <n v="3.1319999999999998E-3"/>
    <m/>
    <n v="772.51"/>
    <m/>
    <n v="0"/>
    <n v="0"/>
    <s v="UNI240000001044"/>
    <m/>
    <m/>
    <x v="18"/>
    <x v="0"/>
    <x v="0"/>
    <x v="1"/>
    <x v="3"/>
    <x v="1"/>
    <s v="Univera Satış"/>
    <s v="Saha Satış"/>
    <s v="Yurt İçi"/>
    <s v="Türkiye"/>
  </r>
  <r>
    <s v="Q2"/>
    <x v="0"/>
    <x v="5"/>
    <m/>
    <s v="ONGUN EMGIN GIDA DAG. PAZ. TUR.SAN. TIC. LTD. STI."/>
    <s v="EH.06.001"/>
    <s v="EnRoute Panorama - Hosting Hizmeti"/>
    <s v="Univera - JTI"/>
    <x v="2"/>
    <x v="1"/>
    <m/>
    <n v="772.51"/>
    <m/>
    <n v="1"/>
    <m/>
    <n v="772.51313200000004"/>
    <m/>
    <n v="3.1319999999999998E-3"/>
    <m/>
    <n v="772.51"/>
    <m/>
    <n v="0"/>
    <n v="0"/>
    <s v="UNI240000001045"/>
    <m/>
    <m/>
    <x v="18"/>
    <x v="0"/>
    <x v="0"/>
    <x v="1"/>
    <x v="3"/>
    <x v="1"/>
    <s v="Univera Satış"/>
    <s v="Saha Satış"/>
    <s v="Yurt İçi"/>
    <s v="Türkiye"/>
  </r>
  <r>
    <s v="Q2"/>
    <x v="0"/>
    <x v="5"/>
    <m/>
    <s v="ONGUN EMGIN GIDA DAG. PAZ. TUR.SAN. TIC. LTD. STI."/>
    <s v="EH.06.001"/>
    <s v="EnRoute Panorama - Hosting Hizmeti"/>
    <s v="Univera - JTI"/>
    <x v="2"/>
    <x v="1"/>
    <m/>
    <n v="772.51"/>
    <m/>
    <n v="1"/>
    <m/>
    <n v="772.51313200000004"/>
    <m/>
    <n v="3.1319999999999998E-3"/>
    <m/>
    <n v="772.51"/>
    <m/>
    <n v="0"/>
    <n v="0"/>
    <s v="UNI240000001046"/>
    <m/>
    <m/>
    <x v="18"/>
    <x v="0"/>
    <x v="0"/>
    <x v="1"/>
    <x v="3"/>
    <x v="1"/>
    <s v="Univera Satış"/>
    <s v="Saha Satış"/>
    <s v="Yurt İçi"/>
    <s v="Türkiye"/>
  </r>
  <r>
    <s v="Q2"/>
    <x v="0"/>
    <x v="5"/>
    <m/>
    <s v="ÖZCIHAN GIDA INSAAT TARIM NAKLIYE ENERJI TURIZM MAD. PAZ. VE SAN. LTD. STI."/>
    <s v="EH.06.001"/>
    <s v="EnRoute Panorama - Hosting Hizmeti"/>
    <s v="Univera - JTI"/>
    <x v="2"/>
    <x v="1"/>
    <m/>
    <n v="772.51499999999999"/>
    <m/>
    <n v="2"/>
    <m/>
    <n v="1545.0262640000001"/>
    <m/>
    <n v="-3.7360000000000002E-3"/>
    <m/>
    <n v="1545.03"/>
    <m/>
    <n v="0"/>
    <n v="0"/>
    <s v="UNI240000001025"/>
    <m/>
    <m/>
    <x v="18"/>
    <x v="0"/>
    <x v="0"/>
    <x v="1"/>
    <x v="3"/>
    <x v="1"/>
    <s v="Univera Satış"/>
    <s v="Saha Satış"/>
    <s v="Yurt İçi"/>
    <s v="Türkiye"/>
  </r>
  <r>
    <s v="Q2"/>
    <x v="0"/>
    <x v="5"/>
    <m/>
    <s v="ÖZÇELIK MESRUBAT VE GIDA MAD.TIC.PAZ.A.S."/>
    <s v="EH.06.001"/>
    <s v="EnRoute Panorama - Hosting Hizmeti"/>
    <s v="Univera - JTI"/>
    <x v="2"/>
    <x v="1"/>
    <m/>
    <n v="772.51400000000001"/>
    <m/>
    <n v="5"/>
    <m/>
    <n v="3862.5656600000002"/>
    <m/>
    <n v="-4.3400000000000001E-3"/>
    <m/>
    <n v="3862.57"/>
    <m/>
    <n v="0"/>
    <n v="0"/>
    <s v="UNI240000001026"/>
    <m/>
    <m/>
    <x v="18"/>
    <x v="0"/>
    <x v="0"/>
    <x v="1"/>
    <x v="3"/>
    <x v="1"/>
    <s v="Univera Satış"/>
    <s v="Saha Satış"/>
    <s v="Yurt İçi"/>
    <s v="Türkiye"/>
  </r>
  <r>
    <s v="Q2"/>
    <x v="0"/>
    <x v="5"/>
    <m/>
    <s v="ÖZÇELIK MESRUBAT VE GIDA MAD.TIC.PAZ.A.S."/>
    <s v="EH.06.001"/>
    <s v="EnRoute Panorama - Hosting Hizmeti"/>
    <s v="Univera - JTI"/>
    <x v="2"/>
    <x v="1"/>
    <m/>
    <n v="772.51"/>
    <m/>
    <n v="1"/>
    <m/>
    <n v="772.51313200000004"/>
    <m/>
    <n v="3.1319999999999998E-3"/>
    <m/>
    <n v="772.51"/>
    <m/>
    <n v="0"/>
    <n v="0"/>
    <s v="UNI240000001027"/>
    <m/>
    <m/>
    <x v="18"/>
    <x v="0"/>
    <x v="0"/>
    <x v="1"/>
    <x v="3"/>
    <x v="1"/>
    <s v="Univera Satış"/>
    <s v="Saha Satış"/>
    <s v="Yurt İçi"/>
    <s v="Türkiye"/>
  </r>
  <r>
    <s v="Q2"/>
    <x v="0"/>
    <x v="5"/>
    <m/>
    <s v="ÖZERLER TICARET ILHAN ÖZER"/>
    <s v="EH.06.001"/>
    <s v="EnRoute Panorama - Hosting Hizmeti"/>
    <s v="Univera - JTI"/>
    <x v="2"/>
    <x v="1"/>
    <m/>
    <n v="772.51250000000005"/>
    <m/>
    <n v="4"/>
    <m/>
    <n v="3090.0525280000002"/>
    <m/>
    <n v="2.5279999999999999E-3"/>
    <m/>
    <n v="3090.05"/>
    <m/>
    <n v="0"/>
    <n v="0"/>
    <s v="UNI240000001028"/>
    <m/>
    <m/>
    <x v="18"/>
    <x v="0"/>
    <x v="0"/>
    <x v="1"/>
    <x v="3"/>
    <x v="1"/>
    <s v="Univera Satış"/>
    <s v="Saha Satış"/>
    <s v="Yurt İçi"/>
    <s v="Türkiye"/>
  </r>
  <r>
    <s v="Q2"/>
    <x v="0"/>
    <x v="5"/>
    <m/>
    <s v="PERRIGO KISISEL BAKIM ÜRÜNLERI SAN. VE TIC. LTD.STI"/>
    <s v="EH.06.001"/>
    <s v="EnRoute Panorama - Hosting Hizmeti"/>
    <s v="Univera - Omega Pharma"/>
    <x v="11"/>
    <x v="1"/>
    <m/>
    <n v="29557.53"/>
    <m/>
    <n v="1"/>
    <m/>
    <n v="29557.53"/>
    <m/>
    <n v="0"/>
    <m/>
    <n v="29557.53"/>
    <m/>
    <n v="0"/>
    <n v="0"/>
    <s v="UNI240000001057"/>
    <m/>
    <m/>
    <x v="9"/>
    <x v="0"/>
    <x v="0"/>
    <x v="1"/>
    <x v="3"/>
    <x v="0"/>
    <s v="Univera Satış"/>
    <s v="Saha Satış"/>
    <s v="Yurt İçi"/>
    <s v="Türkiye"/>
  </r>
  <r>
    <s v="Q2"/>
    <x v="0"/>
    <x v="5"/>
    <m/>
    <s v="PIRAMIT GIDA LOJISTIK TICARET TIC. A.S."/>
    <s v="EH.06.001"/>
    <s v="EnRoute Panorama - Hosting Hizmeti"/>
    <s v="Univera - JTI"/>
    <x v="2"/>
    <x v="1"/>
    <m/>
    <n v="772.51499999999999"/>
    <m/>
    <n v="2"/>
    <m/>
    <n v="1545.0262640000001"/>
    <m/>
    <n v="-3.7360000000000002E-3"/>
    <m/>
    <n v="1545.03"/>
    <m/>
    <n v="0"/>
    <n v="0"/>
    <s v="UNI240000001029"/>
    <m/>
    <m/>
    <x v="18"/>
    <x v="0"/>
    <x v="0"/>
    <x v="1"/>
    <x v="3"/>
    <x v="1"/>
    <s v="Univera Satış"/>
    <s v="Saha Satış"/>
    <s v="Yurt İçi"/>
    <s v="Türkiye"/>
  </r>
  <r>
    <s v="Q2"/>
    <x v="0"/>
    <x v="5"/>
    <m/>
    <s v="RECKITT BENCKISER EV ve HIJYEN ÜRÜNLERI A.S."/>
    <s v="EH.06.001"/>
    <s v="EnRoute Panorama - Hosting Hizmeti"/>
    <s v="Univera - Reckitt Benckiser"/>
    <x v="2"/>
    <x v="1"/>
    <m/>
    <n v="30714.15"/>
    <m/>
    <n v="1"/>
    <m/>
    <n v="30714.15"/>
    <m/>
    <n v="0"/>
    <m/>
    <n v="30714.15"/>
    <m/>
    <n v="0"/>
    <n v="0"/>
    <s v="UNI240000000994"/>
    <m/>
    <m/>
    <x v="28"/>
    <x v="0"/>
    <x v="0"/>
    <x v="1"/>
    <x v="3"/>
    <x v="0"/>
    <s v="Univera Satış"/>
    <s v="Saha Satış"/>
    <s v="Yurt İçi"/>
    <s v="Türkiye"/>
  </r>
  <r>
    <s v="Q2"/>
    <x v="0"/>
    <x v="5"/>
    <m/>
    <s v="RECKITT BENCKISER TEMIZLIK MALZEMESI SAN. VE TIC. A.S."/>
    <s v="EH.06.001"/>
    <s v="EnRoute Panorama - Hosting Hizmeti"/>
    <s v="Univera - Reckitt Benckiser"/>
    <x v="2"/>
    <x v="1"/>
    <m/>
    <n v="18534.330000000002"/>
    <m/>
    <n v="1"/>
    <m/>
    <n v="18534.330000000002"/>
    <m/>
    <n v="0"/>
    <m/>
    <n v="18534.330000000002"/>
    <m/>
    <n v="0"/>
    <n v="0"/>
    <s v="UNI240000000993"/>
    <m/>
    <m/>
    <x v="28"/>
    <x v="0"/>
    <x v="0"/>
    <x v="1"/>
    <x v="3"/>
    <x v="0"/>
    <s v="Univera Satış"/>
    <s v="Saha Satış"/>
    <s v="Yurt İçi"/>
    <s v="Türkiye"/>
  </r>
  <r>
    <s v="Q2"/>
    <x v="0"/>
    <x v="5"/>
    <m/>
    <s v="REYMAR TÜTÜN MAM. DAG. VE PAZ. LTD. STI."/>
    <s v="EH.06.001"/>
    <s v="EnRoute Panorama - Hosting Hizmeti"/>
    <s v="Univera - JTI"/>
    <x v="2"/>
    <x v="1"/>
    <m/>
    <n v="772.51"/>
    <m/>
    <n v="1"/>
    <m/>
    <n v="772.51313200000004"/>
    <m/>
    <n v="3.1319999999999998E-3"/>
    <m/>
    <n v="772.51"/>
    <m/>
    <n v="0"/>
    <n v="0"/>
    <s v="UNI240000001030"/>
    <m/>
    <m/>
    <x v="18"/>
    <x v="0"/>
    <x v="0"/>
    <x v="1"/>
    <x v="3"/>
    <x v="1"/>
    <s v="Univera Satış"/>
    <s v="Saha Satış"/>
    <s v="Yurt İçi"/>
    <s v="Türkiye"/>
  </r>
  <r>
    <s v="Q2"/>
    <x v="0"/>
    <x v="5"/>
    <m/>
    <s v="SAGIROGLU TÜTÜN ÜRÜN. INS.TAAH. SAN. VE TIC. LTD. STI."/>
    <s v="EH.06.001"/>
    <s v="EnRoute Panorama - Hosting Hizmeti"/>
    <s v="Univera - JTI"/>
    <x v="2"/>
    <x v="1"/>
    <m/>
    <n v="772.51"/>
    <m/>
    <n v="1"/>
    <m/>
    <n v="772.51313200000004"/>
    <m/>
    <n v="3.1319999999999998E-3"/>
    <m/>
    <n v="772.51"/>
    <m/>
    <n v="0"/>
    <n v="0"/>
    <s v="UNI240000001031"/>
    <m/>
    <m/>
    <x v="18"/>
    <x v="0"/>
    <x v="0"/>
    <x v="1"/>
    <x v="3"/>
    <x v="1"/>
    <s v="Univera Satış"/>
    <s v="Saha Satış"/>
    <s v="Yurt İçi"/>
    <s v="Türkiye"/>
  </r>
  <r>
    <s v="Q2"/>
    <x v="0"/>
    <x v="5"/>
    <m/>
    <s v="SAMI EMGIN DAG. PAZ. TUR. TEKS. INS. SAN. TIC. LTD. STI."/>
    <s v="EH.06.001"/>
    <s v="EnRoute Panorama - Hosting Hizmeti"/>
    <s v="Univera - JTI"/>
    <x v="2"/>
    <x v="1"/>
    <m/>
    <n v="772.51499999999999"/>
    <m/>
    <n v="2"/>
    <m/>
    <n v="1545.0262640000001"/>
    <m/>
    <n v="-3.7360000000000002E-3"/>
    <m/>
    <n v="1545.03"/>
    <m/>
    <n v="0"/>
    <n v="0"/>
    <s v="UNI240000001032"/>
    <m/>
    <m/>
    <x v="18"/>
    <x v="0"/>
    <x v="0"/>
    <x v="1"/>
    <x v="3"/>
    <x v="1"/>
    <s v="Univera Satış"/>
    <s v="Saha Satış"/>
    <s v="Yurt İçi"/>
    <s v="Türkiye"/>
  </r>
  <r>
    <s v="Q2"/>
    <x v="0"/>
    <x v="5"/>
    <m/>
    <s v="SEKERCI GIDA TEMIZLIK ÜRÜN. PAZ. VE DAG. LTD. STI."/>
    <s v="EH.06.001"/>
    <s v="EnRoute Panorama - Hosting Hizmeti"/>
    <s v="Univera - JTI"/>
    <x v="2"/>
    <x v="1"/>
    <m/>
    <n v="772.51300000000003"/>
    <m/>
    <n v="10"/>
    <m/>
    <n v="7725.1313200000004"/>
    <m/>
    <n v="1.32E-3"/>
    <m/>
    <n v="7725.13"/>
    <m/>
    <n v="0"/>
    <n v="0"/>
    <s v="UNI240000001036"/>
    <m/>
    <m/>
    <x v="18"/>
    <x v="0"/>
    <x v="0"/>
    <x v="1"/>
    <x v="3"/>
    <x v="1"/>
    <s v="Univera Satış"/>
    <s v="Saha Satış"/>
    <s v="Yurt İçi"/>
    <s v="Türkiye"/>
  </r>
  <r>
    <s v="Q2"/>
    <x v="0"/>
    <x v="5"/>
    <m/>
    <s v="SEYDIM DAG.PAZ.A.S."/>
    <s v="EH.06.001"/>
    <s v="EnRoute Panorama - Hosting Hizmeti"/>
    <s v="Univera - JTI"/>
    <x v="2"/>
    <x v="1"/>
    <m/>
    <n v="772.51"/>
    <m/>
    <n v="1"/>
    <m/>
    <n v="772.51313200000004"/>
    <m/>
    <n v="3.1319999999999998E-3"/>
    <m/>
    <n v="772.51"/>
    <m/>
    <n v="0"/>
    <n v="0"/>
    <s v="UNI240000001033"/>
    <m/>
    <m/>
    <x v="18"/>
    <x v="0"/>
    <x v="0"/>
    <x v="1"/>
    <x v="3"/>
    <x v="1"/>
    <s v="Univera Satış"/>
    <s v="Saha Satış"/>
    <s v="Yurt İçi"/>
    <s v="Türkiye"/>
  </r>
  <r>
    <s v="Q2"/>
    <x v="0"/>
    <x v="5"/>
    <m/>
    <s v="SEYPA GIDA IHTIYAÇ MAD.ÜRETIM.DAG.VE TIC. A.S."/>
    <s v="EH.06.001"/>
    <s v="EnRoute Panorama - Hosting Hizmeti"/>
    <s v="Univera - JTI"/>
    <x v="2"/>
    <x v="1"/>
    <m/>
    <n v="772.51499999999999"/>
    <m/>
    <n v="2"/>
    <m/>
    <n v="1545.0262640000001"/>
    <m/>
    <n v="-3.7360000000000002E-3"/>
    <m/>
    <n v="1545.03"/>
    <m/>
    <n v="0"/>
    <n v="0"/>
    <s v="UNI240000001034"/>
    <m/>
    <m/>
    <x v="18"/>
    <x v="0"/>
    <x v="0"/>
    <x v="1"/>
    <x v="3"/>
    <x v="1"/>
    <s v="Univera Satış"/>
    <s v="Saha Satış"/>
    <s v="Yurt İçi"/>
    <s v="Türkiye"/>
  </r>
  <r>
    <s v="Q2"/>
    <x v="0"/>
    <x v="5"/>
    <m/>
    <s v="SSG DAYANIKLI TÜKETIM MAD. GIDA ÜRÜNLERI PAZ. SAN. TIC. LTD. STI."/>
    <s v="EH.06.001"/>
    <s v="EnRoute Panorama - Hosting Hizmeti"/>
    <s v="Univera - JTI"/>
    <x v="2"/>
    <x v="1"/>
    <m/>
    <n v="772.51499999999999"/>
    <m/>
    <n v="2"/>
    <m/>
    <n v="1545.0262640000001"/>
    <m/>
    <n v="-3.7360000000000002E-3"/>
    <m/>
    <n v="1545.03"/>
    <m/>
    <n v="0"/>
    <n v="0"/>
    <s v="UNI240000001035"/>
    <m/>
    <m/>
    <x v="18"/>
    <x v="0"/>
    <x v="0"/>
    <x v="1"/>
    <x v="3"/>
    <x v="1"/>
    <s v="Univera Satış"/>
    <s v="Saha Satış"/>
    <s v="Yurt İçi"/>
    <s v="Türkiye"/>
  </r>
  <r>
    <s v="Q2"/>
    <x v="0"/>
    <x v="5"/>
    <m/>
    <s v="YILDIRIMLAR GRUP IHTIYAÇ VE GIDA MAD. TURIZM A.S"/>
    <s v="EH.06.001"/>
    <s v="EnRoute Panorama - Hosting Hizmeti"/>
    <s v="Univera - JTI"/>
    <x v="2"/>
    <x v="1"/>
    <m/>
    <n v="772.51499999999999"/>
    <m/>
    <n v="2"/>
    <m/>
    <n v="1545.0262640000001"/>
    <m/>
    <n v="-3.7360000000000002E-3"/>
    <m/>
    <n v="1545.03"/>
    <m/>
    <n v="0"/>
    <n v="0"/>
    <s v="UNI240000001037"/>
    <m/>
    <m/>
    <x v="18"/>
    <x v="0"/>
    <x v="0"/>
    <x v="1"/>
    <x v="3"/>
    <x v="1"/>
    <s v="Univera Satış"/>
    <s v="Saha Satış"/>
    <s v="Yurt İçi"/>
    <s v="Türkiye"/>
  </r>
  <r>
    <s v="Q2"/>
    <x v="0"/>
    <x v="5"/>
    <m/>
    <s v="YUSUF BEKTAS GIDA VE IHTIYAÇ MAD. ILETISIM NAKLIYE TIC.VE SAN.LTD.STI."/>
    <s v="EH.06.001"/>
    <s v="EnRoute Panorama - Hosting Hizmeti"/>
    <s v="Univera - JTI"/>
    <x v="2"/>
    <x v="1"/>
    <m/>
    <n v="772.51285714285711"/>
    <m/>
    <n v="7"/>
    <m/>
    <n v="5407.5919240000003"/>
    <m/>
    <n v="1.9239999999999999E-3"/>
    <m/>
    <n v="5407.59"/>
    <m/>
    <n v="0"/>
    <n v="0"/>
    <s v="UNI240000001038"/>
    <m/>
    <m/>
    <x v="18"/>
    <x v="0"/>
    <x v="0"/>
    <x v="1"/>
    <x v="3"/>
    <x v="1"/>
    <s v="Univera Satış"/>
    <s v="Saha Satış"/>
    <s v="Yurt İçi"/>
    <s v="Türkiye"/>
  </r>
  <r>
    <s v="Q2"/>
    <x v="0"/>
    <x v="5"/>
    <m/>
    <s v="ZÜMRÜT TEKEL ÜRÜNLERI GIDA PAZ.INS.TAAH.SAN.VE.TIC.LTD STI"/>
    <s v="EH.06.001"/>
    <s v="EnRoute Panorama - Hosting Hizmeti"/>
    <s v="Univera - JTI"/>
    <x v="2"/>
    <x v="1"/>
    <m/>
    <n v="772.51"/>
    <m/>
    <n v="1"/>
    <m/>
    <n v="772.51313200000004"/>
    <m/>
    <n v="3.1319999999999998E-3"/>
    <m/>
    <n v="772.51"/>
    <m/>
    <n v="0"/>
    <n v="0"/>
    <s v="UNI240000001039"/>
    <m/>
    <m/>
    <x v="18"/>
    <x v="0"/>
    <x v="0"/>
    <x v="1"/>
    <x v="3"/>
    <x v="1"/>
    <s v="Univera Satış"/>
    <s v="Saha Satış"/>
    <s v="Yurt İçi"/>
    <s v="Türkiye"/>
  </r>
  <r>
    <s v="Q4"/>
    <x v="0"/>
    <x v="11"/>
    <m/>
    <s v="DARDANEL DAGITIM A.S."/>
    <s v="EYS.04.012"/>
    <s v="EnRoute Panorama - E-Dönüsüm Modül Lisansi Standart"/>
    <s v="Univera - Dardanel"/>
    <x v="12"/>
    <x v="0"/>
    <m/>
    <n v="20000"/>
    <m/>
    <n v="1"/>
    <m/>
    <n v="25000"/>
    <m/>
    <n v="5000"/>
    <m/>
    <n v="20000"/>
    <m/>
    <n v="0"/>
    <n v="0"/>
    <s v="UNI240000002337"/>
    <m/>
    <m/>
    <x v="4"/>
    <x v="0"/>
    <x v="1"/>
    <x v="0"/>
    <x v="1"/>
    <x v="0"/>
    <s v="Univera Satış"/>
    <s v="Saha Satış"/>
    <s v="Yurt İçi"/>
    <s v="Türkiye"/>
  </r>
  <r>
    <s v="Q4"/>
    <x v="0"/>
    <x v="11"/>
    <m/>
    <s v="EFES KAZAKHSTAN JSC FE"/>
    <s v="EY.01.021"/>
    <s v="EnRoute Panorama - Dafitim Kanali (Bayi/Distribütör/Sube) Lisansi (Enterprise)"/>
    <s v="Univera - Efes Kazakistan"/>
    <x v="12"/>
    <x v="0"/>
    <m/>
    <n v="31680.090000000004"/>
    <m/>
    <n v="5"/>
    <m/>
    <n v="158400.45000000001"/>
    <m/>
    <n v="0"/>
    <m/>
    <n v="158400.45000000001"/>
    <m/>
    <n v="0"/>
    <n v="0"/>
    <s v="ENV240000000142"/>
    <m/>
    <m/>
    <x v="20"/>
    <x v="0"/>
    <x v="1"/>
    <x v="0"/>
    <x v="1"/>
    <x v="0"/>
    <s v="Univera Satış"/>
    <s v="Saha Satış"/>
    <s v="Yurt Dışı"/>
    <s v="Kazakistan"/>
  </r>
  <r>
    <s v="Q4"/>
    <x v="0"/>
    <x v="11"/>
    <m/>
    <s v="ÇAYKUR ÇAY ISLETMELERI GENEL MÜDÜRLÜGÜ"/>
    <s v="EH.03.001"/>
    <s v="EnRoute Panorama - Çafri Merkezi Hizmeti  (MSD)"/>
    <s v="Univera - Çaykur"/>
    <x v="12"/>
    <x v="0"/>
    <m/>
    <n v="16733.830000000002"/>
    <m/>
    <n v="1"/>
    <m/>
    <n v="16733.830000000002"/>
    <m/>
    <n v="0"/>
    <m/>
    <n v="16733.830000000002"/>
    <m/>
    <n v="0"/>
    <n v="0"/>
    <s v="UNI240000002333"/>
    <m/>
    <m/>
    <x v="1"/>
    <x v="0"/>
    <x v="0"/>
    <x v="1"/>
    <x v="8"/>
    <x v="0"/>
    <s v="Univera Satış"/>
    <s v="Saha Satış"/>
    <s v="Yurt İçi"/>
    <s v="Türkiye"/>
  </r>
  <r>
    <s v="Q4"/>
    <x v="0"/>
    <x v="11"/>
    <m/>
    <s v="EFES VITANTA MOLDOVA BREWERY S.A"/>
    <s v="EH.03.001"/>
    <s v="EnRoute Panorama - Çafri Merkezi Hizmeti  (MSD)"/>
    <s v="Univera - Efes Moldova"/>
    <x v="12"/>
    <x v="0"/>
    <m/>
    <n v="34003.300000000003"/>
    <m/>
    <n v="1"/>
    <m/>
    <n v="34003.296600000001"/>
    <m/>
    <n v="-3.3999999999999998E-3"/>
    <m/>
    <n v="34003.300000000003"/>
    <m/>
    <n v="0"/>
    <n v="0"/>
    <s v="ENV240000000141"/>
    <m/>
    <m/>
    <x v="20"/>
    <x v="0"/>
    <x v="0"/>
    <x v="1"/>
    <x v="8"/>
    <x v="0"/>
    <s v="Univera Satış"/>
    <s v="Saha Satış"/>
    <s v="Yurt Dışı"/>
    <s v="Moldova"/>
  </r>
  <r>
    <s v="Q2"/>
    <x v="0"/>
    <x v="5"/>
    <m/>
    <s v="UNIVIS BILISIM DESTEK HIZMETLERI SAN.TIC .A.S"/>
    <s v="99002"/>
    <s v="DONANIM KOMISYONU"/>
    <s v="Univera - Univis"/>
    <x v="11"/>
    <x v="7"/>
    <s v="Donanım"/>
    <n v="58516.57"/>
    <m/>
    <n v="1"/>
    <m/>
    <n v="58516.57"/>
    <m/>
    <n v="0"/>
    <m/>
    <n v="58516.57"/>
    <m/>
    <n v="0"/>
    <n v="0"/>
    <s v="UNI240000001076"/>
    <m/>
    <m/>
    <x v="86"/>
    <x v="2"/>
    <x v="1"/>
    <x v="3"/>
    <x v="11"/>
    <x v="2"/>
    <s v="Univera Satış"/>
    <s v="Saha Satış"/>
    <s v="Yurt İçi"/>
    <s v="Türkiye"/>
  </r>
  <r>
    <s v="Q2"/>
    <x v="0"/>
    <x v="5"/>
    <m/>
    <s v="UNIVIS BILISIM DESTEK HIZMETLERI SAN.TIC .A.S"/>
    <s v="99002"/>
    <s v="DONANIM KOMISYONU"/>
    <s v="Univera - Univis"/>
    <x v="11"/>
    <x v="7"/>
    <s v="Donanım"/>
    <n v="5122.05"/>
    <m/>
    <n v="1"/>
    <m/>
    <n v="5122.05"/>
    <m/>
    <n v="0"/>
    <m/>
    <n v="5122.05"/>
    <m/>
    <n v="0"/>
    <n v="0"/>
    <s v="UNI240000001077"/>
    <m/>
    <m/>
    <x v="86"/>
    <x v="2"/>
    <x v="1"/>
    <x v="3"/>
    <x v="11"/>
    <x v="2"/>
    <s v="Univera Satış"/>
    <s v="Saha Satış"/>
    <s v="Yurt İçi"/>
    <s v="Türkiye"/>
  </r>
  <r>
    <s v="Q2"/>
    <x v="0"/>
    <x v="5"/>
    <m/>
    <s v="UNIVIS BILISIM DESTEK HIZMETLERI SAN.TIC .A.S"/>
    <s v="99002"/>
    <s v="DONANIM KOMISYONU"/>
    <s v="Univera - Univis"/>
    <x v="5"/>
    <x v="7"/>
    <s v="Donanım"/>
    <n v="3751.52"/>
    <m/>
    <n v="1"/>
    <m/>
    <n v="3751.52"/>
    <m/>
    <n v="0"/>
    <m/>
    <n v="3751.52"/>
    <m/>
    <n v="0"/>
    <n v="0"/>
    <s v="UNI240000001082"/>
    <m/>
    <m/>
    <x v="86"/>
    <x v="2"/>
    <x v="1"/>
    <x v="3"/>
    <x v="11"/>
    <x v="2"/>
    <s v="Univera Satış"/>
    <s v="Saha Satış"/>
    <s v="Yurt İçi"/>
    <s v="Türkiye"/>
  </r>
  <r>
    <s v="Q2"/>
    <x v="0"/>
    <x v="5"/>
    <m/>
    <s v="UNIVIS BILISIM DESTEK HIZMETLERI SAN.TIC .A.S"/>
    <s v="99002"/>
    <s v="DONANIM KOMISYONU"/>
    <s v="Univera - Univis"/>
    <x v="6"/>
    <x v="7"/>
    <s v="Donanım"/>
    <n v="3245.6"/>
    <m/>
    <n v="1"/>
    <m/>
    <n v="3245.6"/>
    <m/>
    <n v="0"/>
    <m/>
    <n v="3245.6"/>
    <m/>
    <n v="0"/>
    <n v="0"/>
    <s v="UNI240000001079"/>
    <m/>
    <m/>
    <x v="86"/>
    <x v="2"/>
    <x v="1"/>
    <x v="3"/>
    <x v="11"/>
    <x v="2"/>
    <s v="Univera Satış"/>
    <s v="Saha Satış"/>
    <s v="Yurt İçi"/>
    <s v="Türkiye"/>
  </r>
  <r>
    <s v="Q2"/>
    <x v="0"/>
    <x v="5"/>
    <m/>
    <s v="UNIVIS BILISIM DESTEK HIZMETLERI SAN.TIC .A.S"/>
    <s v="99002"/>
    <s v="DONANIM KOMISYONU"/>
    <s v="Univera - Univis"/>
    <x v="6"/>
    <x v="7"/>
    <s v="Donanım"/>
    <n v="2090.7199999999998"/>
    <m/>
    <n v="1"/>
    <m/>
    <n v="2090.7199999999998"/>
    <m/>
    <n v="0"/>
    <m/>
    <n v="2090.7199999999998"/>
    <m/>
    <n v="0"/>
    <n v="0"/>
    <s v="UNI240000001078"/>
    <m/>
    <m/>
    <x v="86"/>
    <x v="2"/>
    <x v="1"/>
    <x v="3"/>
    <x v="11"/>
    <x v="2"/>
    <s v="Univera Satış"/>
    <s v="Saha Satış"/>
    <s v="Yurt İçi"/>
    <s v="Türkiye"/>
  </r>
  <r>
    <s v="Q2"/>
    <x v="0"/>
    <x v="5"/>
    <m/>
    <s v="UNIVIS BILISIM DESTEK HIZMETLERI SAN.TIC .A.S"/>
    <s v="99002"/>
    <s v="DONANIM KOMISYONU"/>
    <s v="Univera - Univis"/>
    <x v="7"/>
    <x v="7"/>
    <s v="Donanım"/>
    <n v="784.69"/>
    <m/>
    <n v="1"/>
    <m/>
    <n v="784.69"/>
    <m/>
    <n v="0"/>
    <m/>
    <n v="784.69"/>
    <m/>
    <n v="0"/>
    <n v="0"/>
    <s v="UNI240000001073"/>
    <m/>
    <m/>
    <x v="86"/>
    <x v="2"/>
    <x v="1"/>
    <x v="3"/>
    <x v="11"/>
    <x v="2"/>
    <s v="Univera Satış"/>
    <s v="Saha Satış"/>
    <s v="Yurt İçi"/>
    <s v="Türkiye"/>
  </r>
  <r>
    <s v="Q2"/>
    <x v="0"/>
    <x v="5"/>
    <m/>
    <s v="UNIVIS BILISIM DESTEK HIZMETLERI SAN.TIC .A.S"/>
    <s v="99002"/>
    <s v="DONANIM KOMISYONU"/>
    <s v="Univera - Univis"/>
    <x v="5"/>
    <x v="7"/>
    <s v="Donanım"/>
    <n v="732.01"/>
    <m/>
    <n v="1"/>
    <m/>
    <n v="732.01"/>
    <m/>
    <n v="0"/>
    <m/>
    <n v="732.01"/>
    <m/>
    <n v="0"/>
    <n v="0"/>
    <s v="UNI240000001081"/>
    <m/>
    <m/>
    <x v="86"/>
    <x v="2"/>
    <x v="1"/>
    <x v="3"/>
    <x v="11"/>
    <x v="2"/>
    <s v="Univera Satış"/>
    <s v="Saha Satış"/>
    <s v="Yurt İçi"/>
    <s v="Türkiye"/>
  </r>
  <r>
    <s v="Q2"/>
    <x v="0"/>
    <x v="5"/>
    <m/>
    <s v="UNIVIS BILISIM DESTEK HIZMETLERI SAN.TIC .A.S"/>
    <s v="99002"/>
    <s v="DONANIM KOMISYONU"/>
    <s v="Univera - Univis"/>
    <x v="5"/>
    <x v="7"/>
    <s v="Donanım"/>
    <n v="691.89"/>
    <m/>
    <n v="1"/>
    <m/>
    <n v="691.89"/>
    <m/>
    <n v="0"/>
    <m/>
    <n v="691.89"/>
    <m/>
    <n v="0"/>
    <n v="0"/>
    <s v="UNI240000001080"/>
    <m/>
    <m/>
    <x v="86"/>
    <x v="2"/>
    <x v="1"/>
    <x v="3"/>
    <x v="11"/>
    <x v="2"/>
    <s v="Univera Satış"/>
    <s v="Saha Satış"/>
    <s v="Yurt İçi"/>
    <s v="Türkiye"/>
  </r>
  <r>
    <s v="Q2"/>
    <x v="0"/>
    <x v="5"/>
    <m/>
    <s v="UNIVIS BILISIM DESTEK HIZMETLERI SAN.TIC .A.S"/>
    <s v="99002"/>
    <s v="DONANIM KOMISYONU"/>
    <s v="Univera - Univis"/>
    <x v="7"/>
    <x v="7"/>
    <s v="Donanım"/>
    <n v="455.45"/>
    <m/>
    <n v="1"/>
    <m/>
    <n v="455.45"/>
    <m/>
    <n v="0"/>
    <m/>
    <n v="455.45"/>
    <m/>
    <n v="0"/>
    <n v="0"/>
    <s v="UNI240000001074"/>
    <m/>
    <m/>
    <x v="86"/>
    <x v="2"/>
    <x v="1"/>
    <x v="3"/>
    <x v="11"/>
    <x v="2"/>
    <s v="Univera Satış"/>
    <s v="Saha Satış"/>
    <s v="Yurt İçi"/>
    <s v="Türkiye"/>
  </r>
  <r>
    <s v="Q2"/>
    <x v="0"/>
    <x v="5"/>
    <m/>
    <s v="UNIVIS BILISIM DESTEK HIZMETLERI SAN.TIC .A.S"/>
    <s v="99002"/>
    <s v="DONANIM KOMISYONU"/>
    <s v="Univera - Univis"/>
    <x v="11"/>
    <x v="7"/>
    <s v="Donanım"/>
    <n v="397.49"/>
    <m/>
    <n v="1"/>
    <m/>
    <n v="397.49"/>
    <m/>
    <n v="0"/>
    <m/>
    <n v="397.49"/>
    <m/>
    <n v="0"/>
    <n v="0"/>
    <s v="UNI240000001075"/>
    <m/>
    <m/>
    <x v="86"/>
    <x v="2"/>
    <x v="1"/>
    <x v="3"/>
    <x v="11"/>
    <x v="2"/>
    <s v="Univera Satış"/>
    <s v="Saha Satış"/>
    <s v="Yurt İçi"/>
    <s v="Türkiye"/>
  </r>
  <r>
    <s v="Q2"/>
    <x v="0"/>
    <x v="5"/>
    <m/>
    <s v="UNIVIS BILISIM DESTEK HIZMETLERI SAN.TIC .A.S"/>
    <s v="99002"/>
    <s v="DONANIM KOMISYONU"/>
    <s v="Univera - Univis"/>
    <x v="12"/>
    <x v="7"/>
    <s v="Donanım"/>
    <n v="381.86"/>
    <m/>
    <n v="1"/>
    <m/>
    <n v="381.86"/>
    <m/>
    <n v="0"/>
    <m/>
    <n v="381.86"/>
    <m/>
    <n v="0"/>
    <n v="0"/>
    <s v="UNI240000001072"/>
    <m/>
    <m/>
    <x v="86"/>
    <x v="2"/>
    <x v="1"/>
    <x v="3"/>
    <x v="11"/>
    <x v="2"/>
    <s v="Univera Satış"/>
    <s v="Saha Satış"/>
    <s v="Yurt İçi"/>
    <s v="Türkiye"/>
  </r>
  <r>
    <s v="Q3"/>
    <x v="0"/>
    <x v="6"/>
    <m/>
    <s v="JTI TÜTÜN ÜRÜNLERI SANAYI A.S"/>
    <s v="SH.01.001"/>
    <s v="StokBar Panorama - Proje Yönetim Hizmeti"/>
    <s v="Univera - JTI"/>
    <x v="11"/>
    <x v="4"/>
    <s v="Stokbar"/>
    <n v="5950"/>
    <m/>
    <n v="7"/>
    <m/>
    <n v="41650"/>
    <m/>
    <n v="0"/>
    <m/>
    <n v="41650"/>
    <m/>
    <n v="0"/>
    <n v="0"/>
    <s v="UNI240000001083"/>
    <m/>
    <m/>
    <x v="18"/>
    <x v="0"/>
    <x v="1"/>
    <x v="1"/>
    <x v="7"/>
    <x v="1"/>
    <s v="Univera Satış"/>
    <s v="Saha Satış"/>
    <s v="Yurt İçi"/>
    <s v="Türkiye"/>
  </r>
  <r>
    <s v="Q3"/>
    <x v="0"/>
    <x v="6"/>
    <m/>
    <s v="ADM ELEKTRIK DAGITIM AS."/>
    <s v="QH.02.001"/>
    <s v="Quest Panorama - Yazilim Bakimi, Yasatma ve Merkezi Destek Hizmeti"/>
    <s v="Univera - Aydem"/>
    <x v="13"/>
    <x v="3"/>
    <m/>
    <n v="51439"/>
    <m/>
    <n v="1"/>
    <m/>
    <n v="51439"/>
    <m/>
    <n v="0"/>
    <m/>
    <n v="51439"/>
    <m/>
    <n v="0"/>
    <n v="0"/>
    <s v="UNI240000001085"/>
    <m/>
    <m/>
    <x v="103"/>
    <x v="0"/>
    <x v="0"/>
    <x v="1"/>
    <x v="4"/>
    <x v="0"/>
    <s v="Univera Satış"/>
    <s v="Saha Satış"/>
    <s v="Yurt İçi"/>
    <s v="Türkiye"/>
  </r>
  <r>
    <s v="Q3"/>
    <x v="0"/>
    <x v="6"/>
    <m/>
    <s v="GDZ ENERJI YATIRIMLARI AS"/>
    <s v="QH.02.001"/>
    <s v="Quest Panorama - Yazilim Bakimi, Yasatma ve Merkezi Destek Hizmeti"/>
    <s v="Univera - Aydem"/>
    <x v="13"/>
    <x v="3"/>
    <m/>
    <n v="23707"/>
    <m/>
    <n v="1"/>
    <m/>
    <n v="23707"/>
    <m/>
    <n v="0"/>
    <m/>
    <n v="23707"/>
    <m/>
    <n v="0"/>
    <n v="0"/>
    <s v="UNI240000001084"/>
    <m/>
    <m/>
    <x v="103"/>
    <x v="0"/>
    <x v="0"/>
    <x v="1"/>
    <x v="4"/>
    <x v="0"/>
    <s v="Univera Satış"/>
    <s v="Saha Satış"/>
    <s v="Yurt İçi"/>
    <s v="Türkiye"/>
  </r>
  <r>
    <s v="Q3"/>
    <x v="0"/>
    <x v="6"/>
    <m/>
    <s v="ENERJISA ENERJI ÜRETIM A.S."/>
    <s v="QH.08.001"/>
    <s v="Quest Panorama - Hosting Hizmeti"/>
    <s v="Univera - Enerjisa"/>
    <x v="12"/>
    <x v="1"/>
    <m/>
    <n v="21928.25"/>
    <m/>
    <n v="1"/>
    <m/>
    <n v="21928.250609999999"/>
    <m/>
    <n v="6.0999999999999997E-4"/>
    <m/>
    <n v="21928.25"/>
    <m/>
    <n v="0"/>
    <n v="0"/>
    <s v="UNI240000001093"/>
    <m/>
    <m/>
    <x v="39"/>
    <x v="0"/>
    <x v="0"/>
    <x v="1"/>
    <x v="3"/>
    <x v="0"/>
    <s v="Univera Satış"/>
    <s v="Saha Satış"/>
    <s v="Yurt İçi"/>
    <s v="Türkiye"/>
  </r>
  <r>
    <s v="Q3"/>
    <x v="0"/>
    <x v="6"/>
    <m/>
    <s v="FHP EV IÇI KULLANIM ARAÇLARI SAN VE TIC . A.S"/>
    <s v="QH.08.001"/>
    <s v="Quest Panorama - Hosting Hizmeti"/>
    <s v="Univera - Vileda"/>
    <x v="7"/>
    <x v="1"/>
    <m/>
    <n v="12833.39"/>
    <m/>
    <n v="1"/>
    <m/>
    <n v="12833.389450000001"/>
    <m/>
    <n v="-5.5000000000000003E-4"/>
    <m/>
    <n v="12833.39"/>
    <m/>
    <n v="0"/>
    <n v="0"/>
    <s v="UNI240000001092"/>
    <m/>
    <m/>
    <x v="45"/>
    <x v="0"/>
    <x v="0"/>
    <x v="1"/>
    <x v="3"/>
    <x v="0"/>
    <s v="Univera Satış"/>
    <s v="Saha Satış"/>
    <s v="Yurt İçi"/>
    <s v="Türkiye"/>
  </r>
  <r>
    <s v="Q4"/>
    <x v="0"/>
    <x v="11"/>
    <m/>
    <s v="KOROPLAST TEMIZLIK AMBALAJ ÜRÜNLERI SAN. VE DIS TIC.A.S."/>
    <s v="EY.03.001"/>
    <s v="Enroute Panorama PaaS Lisansi (Kiralama Hizmeti )"/>
    <s v="Univera - Koroplast"/>
    <x v="13"/>
    <x v="0"/>
    <m/>
    <n v="94503.98"/>
    <m/>
    <n v="3"/>
    <m/>
    <n v="283511.94"/>
    <m/>
    <n v="0"/>
    <m/>
    <n v="283511.94"/>
    <m/>
    <n v="0"/>
    <n v="0"/>
    <s v="UNI240000002384"/>
    <m/>
    <m/>
    <x v="0"/>
    <x v="0"/>
    <x v="0"/>
    <x v="0"/>
    <x v="0"/>
    <x v="0"/>
    <s v="Univera Satış"/>
    <s v="Saha Satış"/>
    <s v="Yurt İçi"/>
    <s v="Türkiye"/>
  </r>
  <r>
    <s v="Q4"/>
    <x v="0"/>
    <x v="11"/>
    <m/>
    <s v="EFES PAZARLAMA VE DAGITIM TIC.A.S"/>
    <s v="EH.02.001"/>
    <s v="EnRoute Panorama - Yazilim Bakimi, Yasatma ve Merkezi Destek Hizmeti"/>
    <s v="Univera - Efes Türkiye"/>
    <x v="11"/>
    <x v="0"/>
    <m/>
    <n v="666413.21"/>
    <m/>
    <n v="1"/>
    <m/>
    <n v="666413.21"/>
    <m/>
    <n v="0"/>
    <m/>
    <n v="666413.21"/>
    <m/>
    <n v="0"/>
    <n v="0"/>
    <s v="UNI240000002355"/>
    <m/>
    <m/>
    <x v="26"/>
    <x v="0"/>
    <x v="0"/>
    <x v="1"/>
    <x v="4"/>
    <x v="0"/>
    <s v="Univera Satış"/>
    <s v="Saha Satış"/>
    <s v="Yurt İçi"/>
    <s v="Türkiye"/>
  </r>
  <r>
    <s v="Q3"/>
    <x v="0"/>
    <x v="6"/>
    <m/>
    <s v="DARDANEL DAGITIM A.S."/>
    <s v="EH.06.001"/>
    <s v="EnRoute Panorama - Hosting Hizmeti"/>
    <s v="Univera - Dardanel"/>
    <x v="7"/>
    <x v="1"/>
    <m/>
    <n v="44917.17"/>
    <m/>
    <n v="1"/>
    <m/>
    <n v="44917.17"/>
    <m/>
    <n v="0"/>
    <m/>
    <n v="44917.17"/>
    <m/>
    <n v="0"/>
    <n v="0"/>
    <s v="UNI240000001099"/>
    <m/>
    <m/>
    <x v="4"/>
    <x v="0"/>
    <x v="0"/>
    <x v="1"/>
    <x v="3"/>
    <x v="0"/>
    <s v="Univera Satış"/>
    <s v="Saha Satış"/>
    <s v="Yurt İçi"/>
    <s v="Türkiye"/>
  </r>
  <r>
    <s v="Q3"/>
    <x v="0"/>
    <x v="6"/>
    <m/>
    <s v="ERBAK-ULUDAG PAZARLAMA SATIS VE DAGITIM A.S."/>
    <s v="EH.06.001"/>
    <s v="EnRoute Panorama - Hosting Hizmeti"/>
    <s v="Univera - Uludağ İçecek"/>
    <x v="11"/>
    <x v="1"/>
    <m/>
    <n v="75000"/>
    <m/>
    <n v="1"/>
    <m/>
    <n v="75000"/>
    <m/>
    <n v="0"/>
    <m/>
    <n v="75000"/>
    <m/>
    <n v="0"/>
    <n v="0"/>
    <s v="UNI240000001102"/>
    <m/>
    <m/>
    <x v="21"/>
    <x v="0"/>
    <x v="0"/>
    <x v="1"/>
    <x v="3"/>
    <x v="0"/>
    <s v="Univera Satış"/>
    <s v="Saha Satış"/>
    <s v="Yurt İçi"/>
    <s v="Türkiye"/>
  </r>
  <r>
    <s v="Q3"/>
    <x v="0"/>
    <x v="6"/>
    <m/>
    <s v="Haribo SEKERLEME SAN. TIC.LTD. STI."/>
    <s v="EH.06.001"/>
    <s v="EnRoute Panorama - Hosting Hizmeti"/>
    <s v="Univera - Haribo"/>
    <x v="7"/>
    <x v="1"/>
    <m/>
    <n v="350814.9"/>
    <m/>
    <n v="1"/>
    <m/>
    <n v="350814.90116399998"/>
    <m/>
    <n v="1.1640000000000001E-3"/>
    <m/>
    <n v="350814.9"/>
    <m/>
    <n v="0"/>
    <n v="0"/>
    <s v="UNI240000001090"/>
    <m/>
    <m/>
    <x v="5"/>
    <x v="0"/>
    <x v="0"/>
    <x v="1"/>
    <x v="3"/>
    <x v="1"/>
    <s v="Univera Satış"/>
    <s v="Saha Satış"/>
    <s v="Yurt İçi"/>
    <s v="Türkiye"/>
  </r>
  <r>
    <s v="Q3"/>
    <x v="0"/>
    <x v="6"/>
    <m/>
    <s v="Haribo SEKERLEME SAN. TIC.LTD. STI."/>
    <s v="EH.06.001"/>
    <s v="EnRoute Panorama - Hosting Hizmeti"/>
    <s v="Univera - Haribo"/>
    <x v="7"/>
    <x v="1"/>
    <m/>
    <n v="13173.88"/>
    <m/>
    <n v="1"/>
    <m/>
    <n v="13173.877093999999"/>
    <m/>
    <n v="-2.9060000000000002E-3"/>
    <m/>
    <n v="13173.88"/>
    <m/>
    <n v="0"/>
    <n v="0"/>
    <s v="UNI240000001090"/>
    <m/>
    <m/>
    <x v="5"/>
    <x v="0"/>
    <x v="0"/>
    <x v="1"/>
    <x v="3"/>
    <x v="1"/>
    <s v="Univera Satış"/>
    <s v="Saha Satış"/>
    <s v="Yurt İçi"/>
    <s v="Türkiye"/>
  </r>
  <r>
    <s v="Q3"/>
    <x v="0"/>
    <x v="6"/>
    <m/>
    <s v="Haribo SEKERLEME SAN. TIC.LTD. STI."/>
    <s v="EH.06.001"/>
    <s v="EnRoute Panorama - Hosting Hizmeti"/>
    <s v="Univera - Haribo"/>
    <x v="7"/>
    <x v="1"/>
    <m/>
    <n v="6347.52"/>
    <m/>
    <n v="1"/>
    <m/>
    <n v="6347.5230000000001"/>
    <m/>
    <n v="3.0000000000000001E-3"/>
    <m/>
    <n v="6347.52"/>
    <m/>
    <n v="0"/>
    <n v="0"/>
    <s v="UNI240000001090"/>
    <m/>
    <m/>
    <x v="5"/>
    <x v="0"/>
    <x v="0"/>
    <x v="1"/>
    <x v="3"/>
    <x v="1"/>
    <s v="Univera Satış"/>
    <s v="Saha Satış"/>
    <s v="Yurt İçi"/>
    <s v="Türkiye"/>
  </r>
  <r>
    <s v="Q3"/>
    <x v="0"/>
    <x v="6"/>
    <m/>
    <s v="IMPERIAL TOBACCO TÜTÜN ÜRÜNLERI SATIS VE PAZARLAMA A.S"/>
    <s v="EH.06.001"/>
    <s v="EnRoute Panorama - Hosting Hizmeti"/>
    <s v="Univera - Imperial Tobacco"/>
    <x v="13"/>
    <x v="1"/>
    <m/>
    <n v="91000"/>
    <m/>
    <n v="1"/>
    <m/>
    <n v="91000"/>
    <m/>
    <n v="0"/>
    <m/>
    <n v="91000"/>
    <m/>
    <n v="0"/>
    <n v="0"/>
    <s v="UNI240000001101"/>
    <m/>
    <m/>
    <x v="49"/>
    <x v="0"/>
    <x v="0"/>
    <x v="1"/>
    <x v="3"/>
    <x v="0"/>
    <s v="Univera Satış"/>
    <s v="Saha Satış"/>
    <s v="Yurt İçi"/>
    <s v="Türkiye"/>
  </r>
  <r>
    <s v="Q3"/>
    <x v="0"/>
    <x v="6"/>
    <m/>
    <s v="KENT GIDA MADDELERI SAN VE TIC.AS."/>
    <s v="EH.06.001"/>
    <s v="EnRoute Panorama - Hosting Hizmeti"/>
    <s v="Univera - Kent Gıda"/>
    <x v="12"/>
    <x v="1"/>
    <m/>
    <n v="368366.94"/>
    <m/>
    <n v="1"/>
    <m/>
    <n v="368366.94155799999"/>
    <m/>
    <n v="1.5579999999999999E-3"/>
    <m/>
    <n v="368366.94"/>
    <m/>
    <n v="0"/>
    <n v="0"/>
    <s v="UNI240000001098"/>
    <m/>
    <m/>
    <x v="53"/>
    <x v="0"/>
    <x v="0"/>
    <x v="1"/>
    <x v="3"/>
    <x v="0"/>
    <s v="Univera Satış"/>
    <s v="Saha Satış"/>
    <s v="Yurt İçi"/>
    <s v="Türkiye"/>
  </r>
  <r>
    <s v="Q3"/>
    <x v="0"/>
    <x v="6"/>
    <m/>
    <s v="LA LORRAINE UNLU MAMÜLLER SAN. VE TIC. A.S."/>
    <s v="EH.06.001"/>
    <s v="EnRoute Panorama - Hosting Hizmeti"/>
    <s v="Univera - La Lorraine"/>
    <x v="7"/>
    <x v="1"/>
    <m/>
    <n v="55102.68"/>
    <m/>
    <n v="1"/>
    <m/>
    <n v="55102.684406"/>
    <m/>
    <n v="4.4060000000000002E-3"/>
    <m/>
    <n v="55102.68"/>
    <m/>
    <n v="0"/>
    <n v="0"/>
    <s v="UNI240000001094"/>
    <m/>
    <m/>
    <x v="6"/>
    <x v="0"/>
    <x v="0"/>
    <x v="1"/>
    <x v="3"/>
    <x v="0"/>
    <s v="Univera Satış"/>
    <s v="Saha Satış"/>
    <s v="Yurt İçi"/>
    <s v="Türkiye"/>
  </r>
  <r>
    <s v="Q3"/>
    <x v="0"/>
    <x v="6"/>
    <m/>
    <s v="PERNOD RICARD ISTANBUL IÇ VE DIS TIC. LTD. STI"/>
    <s v="EH.06.001"/>
    <s v="EnRoute Panorama - Hosting Hizmeti"/>
    <s v="Univera - Pernod Ricard"/>
    <x v="12"/>
    <x v="1"/>
    <m/>
    <n v="158834.1"/>
    <m/>
    <n v="1"/>
    <m/>
    <n v="158834.1"/>
    <m/>
    <n v="0"/>
    <m/>
    <n v="158834.1"/>
    <m/>
    <n v="0"/>
    <n v="0"/>
    <s v="UNI240000001097"/>
    <m/>
    <m/>
    <x v="34"/>
    <x v="0"/>
    <x v="0"/>
    <x v="1"/>
    <x v="3"/>
    <x v="1"/>
    <s v="Univera Satış"/>
    <s v="Saha Satış"/>
    <s v="Yurt İçi"/>
    <s v="Türkiye"/>
  </r>
  <r>
    <s v="Q3"/>
    <x v="0"/>
    <x v="6"/>
    <m/>
    <s v="PERRIGO KISISEL BAKIM ÜRÜNLERI SAN. VE TIC. LTD.STI"/>
    <s v="EH.06.001"/>
    <s v="EnRoute Panorama - Hosting Hizmeti"/>
    <s v="Univera - Omega Pharma"/>
    <x v="7"/>
    <x v="1"/>
    <m/>
    <n v="29243.61"/>
    <m/>
    <n v="1"/>
    <m/>
    <n v="29243.61"/>
    <m/>
    <n v="0"/>
    <m/>
    <n v="29243.61"/>
    <m/>
    <n v="0"/>
    <n v="0"/>
    <s v="UNI240000001087"/>
    <m/>
    <m/>
    <x v="9"/>
    <x v="0"/>
    <x v="0"/>
    <x v="1"/>
    <x v="3"/>
    <x v="0"/>
    <s v="Univera Satış"/>
    <s v="Saha Satış"/>
    <s v="Yurt İçi"/>
    <s v="Türkiye"/>
  </r>
  <r>
    <s v="Q3"/>
    <x v="0"/>
    <x v="6"/>
    <m/>
    <s v="RED BULL GIDA DAGITIM VE PAZARLAMA TICARET LTD. STI"/>
    <s v="EH.06.001"/>
    <s v="EnRoute Panorama - Hosting Hizmeti"/>
    <s v="Univera - Redbull"/>
    <x v="12"/>
    <x v="1"/>
    <m/>
    <n v="83493.440000000002"/>
    <m/>
    <n v="1"/>
    <m/>
    <n v="83493.440000000002"/>
    <m/>
    <n v="0"/>
    <m/>
    <n v="83493.440000000002"/>
    <m/>
    <n v="0"/>
    <n v="0"/>
    <s v="UNI240000001100"/>
    <m/>
    <m/>
    <x v="2"/>
    <x v="0"/>
    <x v="0"/>
    <x v="1"/>
    <x v="3"/>
    <x v="0"/>
    <s v="Univera Satış"/>
    <s v="Saha Satış"/>
    <s v="Yurt İçi"/>
    <s v="Türkiye"/>
  </r>
  <r>
    <s v="Q3"/>
    <x v="0"/>
    <x v="6"/>
    <m/>
    <s v="TADIM GIDA MADDELERI SAN.VE TIC.AS."/>
    <s v="EH.06.001"/>
    <s v="EnRoute Panorama - Hosting Hizmeti"/>
    <s v="Univera - Tadım"/>
    <x v="7"/>
    <x v="1"/>
    <m/>
    <n v="65000"/>
    <m/>
    <n v="1"/>
    <m/>
    <n v="65000"/>
    <m/>
    <n v="0"/>
    <m/>
    <n v="65000"/>
    <m/>
    <n v="0"/>
    <n v="0"/>
    <s v="UNI240000001091"/>
    <m/>
    <m/>
    <x v="10"/>
    <x v="0"/>
    <x v="0"/>
    <x v="1"/>
    <x v="3"/>
    <x v="0"/>
    <s v="Univera Satış"/>
    <s v="Saha Satış"/>
    <s v="Yurt İçi"/>
    <s v="Türkiye"/>
  </r>
  <r>
    <s v="Q3"/>
    <x v="0"/>
    <x v="6"/>
    <m/>
    <s v="TÜRK HENKEL KIMYA SAN TIC. A.S."/>
    <s v="EH.06.001"/>
    <s v="EnRoute Panorama - Hosting Hizmeti"/>
    <s v="Univera - Schwarzkoph Henkel"/>
    <x v="7"/>
    <x v="1"/>
    <m/>
    <n v="19042.57"/>
    <m/>
    <n v="1"/>
    <m/>
    <n v="19042.569"/>
    <m/>
    <n v="-1E-3"/>
    <m/>
    <n v="19042.57"/>
    <m/>
    <n v="0"/>
    <n v="0"/>
    <s v="UNI240000001103"/>
    <m/>
    <m/>
    <x v="25"/>
    <x v="0"/>
    <x v="0"/>
    <x v="1"/>
    <x v="3"/>
    <x v="0"/>
    <s v="Univera Satış"/>
    <s v="Saha Satış"/>
    <s v="Yurt İçi"/>
    <s v="Türkiye"/>
  </r>
  <r>
    <s v="Q4"/>
    <x v="0"/>
    <x v="11"/>
    <m/>
    <s v="Arma İlaç San. ve Tic. Ltd. Şti."/>
    <s v="EY.01.021"/>
    <s v="EnRoute Panorama - Dafitim Kanali (Bayi/Distribütör/Sube) Lisansi (Enterprise)"/>
    <s v="Univera - Arma İlaç"/>
    <x v="14"/>
    <x v="0"/>
    <m/>
    <n v="20625"/>
    <m/>
    <n v="10"/>
    <m/>
    <n v="375000"/>
    <m/>
    <n v="168750"/>
    <m/>
    <n v="206250"/>
    <m/>
    <n v="0"/>
    <n v="0"/>
    <s v="UNI240000002386"/>
    <m/>
    <m/>
    <x v="96"/>
    <x v="3"/>
    <x v="1"/>
    <x v="0"/>
    <x v="1"/>
    <x v="0"/>
    <s v="Univera Satış"/>
    <s v="Saha Satış"/>
    <s v="Yurt İçi"/>
    <s v="Türkiye"/>
  </r>
  <r>
    <s v="Q4"/>
    <x v="0"/>
    <x v="11"/>
    <m/>
    <s v="MARSHALL BOYA VE VERNIK SANAYI A.S."/>
    <s v="EH.03.001"/>
    <s v="EnRoute Panorama - Çafri Merkezi Hizmeti  (MSD)"/>
    <s v="Univera - Marshall"/>
    <x v="12"/>
    <x v="0"/>
    <m/>
    <n v="13560.79"/>
    <m/>
    <n v="22"/>
    <m/>
    <n v="298337.38"/>
    <m/>
    <n v="0"/>
    <m/>
    <n v="298337.38"/>
    <m/>
    <n v="0"/>
    <n v="0"/>
    <s v="UNI240000002362"/>
    <m/>
    <m/>
    <x v="61"/>
    <x v="0"/>
    <x v="0"/>
    <x v="1"/>
    <x v="8"/>
    <x v="0"/>
    <s v="Univera Satış"/>
    <s v="Saha Satış"/>
    <s v="Yurt İçi"/>
    <s v="Türkiye"/>
  </r>
  <r>
    <s v="Q4"/>
    <x v="0"/>
    <x v="11"/>
    <m/>
    <s v="LOGO Yazılım SAN. VE TİC. A.Ş."/>
    <s v="EY.04.014"/>
    <s v="Enroute - E-Dönüşüm Yazılım Komisyonu"/>
    <s v="Univera - JTI"/>
    <x v="6"/>
    <x v="2"/>
    <s v="E-Dönüşüm"/>
    <n v="1282970"/>
    <m/>
    <n v="1"/>
    <m/>
    <n v="1282970"/>
    <m/>
    <n v="0"/>
    <m/>
    <n v="1282970"/>
    <m/>
    <n v="0"/>
    <n v="0"/>
    <s v="UNI240000002358"/>
    <m/>
    <m/>
    <x v="73"/>
    <x v="0"/>
    <x v="1"/>
    <x v="3"/>
    <x v="10"/>
    <x v="0"/>
    <s v="Univera Satış"/>
    <s v="Saha Satış"/>
    <s v="Yurt İçi"/>
    <s v="Türkiye"/>
  </r>
  <r>
    <s v="Q3"/>
    <x v="0"/>
    <x v="6"/>
    <m/>
    <s v="IMPERIAL TOBACCO TÜTÜN ÜRÜNLERI SATIS VE PAZARLAMA A.S"/>
    <s v="QH.02.001"/>
    <s v="Quest Panorama - Yazilim Bakimi, Yasatma ve Merkezi Destek Hizmeti"/>
    <s v="Univera - Imperial Tobacco"/>
    <x v="11"/>
    <x v="3"/>
    <m/>
    <n v="119322.79"/>
    <m/>
    <n v="1"/>
    <m/>
    <n v="119322.79"/>
    <m/>
    <n v="0"/>
    <m/>
    <n v="119322.79"/>
    <m/>
    <n v="0"/>
    <n v="0"/>
    <s v="UNI240000001104"/>
    <m/>
    <m/>
    <x v="49"/>
    <x v="0"/>
    <x v="0"/>
    <x v="1"/>
    <x v="4"/>
    <x v="0"/>
    <s v="Univera Satış"/>
    <s v="Saha Satış"/>
    <s v="Yurt İçi"/>
    <s v="Türkiye"/>
  </r>
  <r>
    <s v="Q4"/>
    <x v="0"/>
    <x v="11"/>
    <m/>
    <s v="EFINANS ELEKTRONIK TIC.VE BILISIM HIZ. A.S."/>
    <s v="EY.04.014"/>
    <s v="EnRoute Panorama E-Dönüsüm Lisans Komisyonu"/>
    <s v="Univera - Kanal"/>
    <x v="6"/>
    <x v="2"/>
    <s v="E-Dönüşüm"/>
    <n v="121698.2"/>
    <m/>
    <n v="1"/>
    <m/>
    <n v="121698.2"/>
    <m/>
    <n v="0"/>
    <m/>
    <n v="121698.2"/>
    <m/>
    <n v="0"/>
    <n v="0"/>
    <s v="UNI240000002350"/>
    <m/>
    <m/>
    <x v="92"/>
    <x v="3"/>
    <x v="1"/>
    <x v="3"/>
    <x v="10"/>
    <x v="0"/>
    <s v="Kanal Satış"/>
    <s v="Saha Satış"/>
    <s v="Yurt İçi"/>
    <s v="Türkiye"/>
  </r>
  <r>
    <s v="Q4"/>
    <x v="0"/>
    <x v="11"/>
    <m/>
    <s v="Arma İlaç San. ve Tic. Ltd. Şti."/>
    <s v="EH.02.001"/>
    <s v="EnRoute Panorama - Yazilim Bakimi, Yasatma ve Merkezi Destek Hizmeti"/>
    <s v="Univera - Arma İlaç"/>
    <x v="14"/>
    <x v="0"/>
    <m/>
    <n v="195327"/>
    <m/>
    <n v="1"/>
    <m/>
    <n v="217030"/>
    <m/>
    <n v="21703"/>
    <m/>
    <n v="195327"/>
    <m/>
    <n v="0"/>
    <n v="0"/>
    <s v="UNI240000002386"/>
    <m/>
    <m/>
    <x v="96"/>
    <x v="3"/>
    <x v="1"/>
    <x v="1"/>
    <x v="4"/>
    <x v="0"/>
    <s v="Univera Satış"/>
    <s v="Saha Satış"/>
    <s v="Yurt İçi"/>
    <s v="Türkiye"/>
  </r>
  <r>
    <s v="Q4"/>
    <x v="0"/>
    <x v="11"/>
    <m/>
    <s v="Arma İlaç San. ve Tic. Ltd. Şti."/>
    <s v="EY.01.011"/>
    <s v="EnRoute Panorama - Web Connector  - Dist Okuma Uygulama Lisansi (Dis Kaynak) Enterprise"/>
    <s v="Univera - Arma İlaç"/>
    <x v="14"/>
    <x v="0"/>
    <m/>
    <n v="16250"/>
    <m/>
    <n v="10"/>
    <m/>
    <n v="250000"/>
    <m/>
    <n v="87500"/>
    <m/>
    <n v="162500"/>
    <m/>
    <n v="0"/>
    <n v="0"/>
    <s v="UNI240000002386"/>
    <m/>
    <m/>
    <x v="96"/>
    <x v="3"/>
    <x v="1"/>
    <x v="0"/>
    <x v="1"/>
    <x v="0"/>
    <s v="Univera Satış"/>
    <s v="Saha Satış"/>
    <s v="Yurt İçi"/>
    <s v="Türkiye"/>
  </r>
  <r>
    <s v="Q4"/>
    <x v="0"/>
    <x v="11"/>
    <m/>
    <s v="Arma İlaç San. ve Tic. Ltd. Şti."/>
    <s v="EH.01.001"/>
    <s v="EnRoute Panorama - Proje Yönetim Hizmeti"/>
    <s v="Univera - Arma İlaç"/>
    <x v="14"/>
    <x v="0"/>
    <m/>
    <n v="11375"/>
    <m/>
    <n v="15"/>
    <m/>
    <n v="262500"/>
    <m/>
    <n v="91875"/>
    <m/>
    <n v="170625"/>
    <m/>
    <n v="0"/>
    <n v="0"/>
    <s v="UNI240000002386"/>
    <m/>
    <m/>
    <x v="96"/>
    <x v="3"/>
    <x v="1"/>
    <x v="1"/>
    <x v="7"/>
    <x v="0"/>
    <s v="Univera Satış"/>
    <s v="Saha Satış"/>
    <s v="Yurt İçi"/>
    <s v="Türkiye"/>
  </r>
  <r>
    <s v="Q4"/>
    <x v="0"/>
    <x v="11"/>
    <m/>
    <s v="Arma İlaç San. ve Tic. Ltd. Şti."/>
    <s v="EY.01.014"/>
    <s v="EnRoute Panorama - Platform Back Office Kullanici Lisansi (Enterprise)"/>
    <s v="Univera - Arma İlaç"/>
    <x v="14"/>
    <x v="0"/>
    <m/>
    <n v="10725"/>
    <m/>
    <n v="10"/>
    <m/>
    <n v="195000"/>
    <m/>
    <n v="87750"/>
    <m/>
    <n v="107250"/>
    <m/>
    <n v="0"/>
    <n v="0"/>
    <s v="UNI240000002386"/>
    <m/>
    <m/>
    <x v="96"/>
    <x v="3"/>
    <x v="1"/>
    <x v="0"/>
    <x v="1"/>
    <x v="0"/>
    <s v="Univera Satış"/>
    <s v="Saha Satış"/>
    <s v="Yurt İçi"/>
    <s v="Türkiye"/>
  </r>
  <r>
    <s v="Q3"/>
    <x v="0"/>
    <x v="6"/>
    <m/>
    <s v="DORUK GIDA -YUSUF SOYBILGIN"/>
    <s v="UH.01.002"/>
    <s v="UNIDOX KONTÖR HIZMETI"/>
    <s v="Univera - Düzey Tüketim"/>
    <x v="6"/>
    <x v="2"/>
    <s v="Unidox"/>
    <n v="3.5"/>
    <m/>
    <n v="2000"/>
    <m/>
    <n v="7000"/>
    <m/>
    <n v="0"/>
    <m/>
    <n v="7000"/>
    <m/>
    <n v="0"/>
    <n v="0"/>
    <s v="UNI240000001108"/>
    <m/>
    <m/>
    <x v="91"/>
    <x v="0"/>
    <x v="1"/>
    <x v="2"/>
    <x v="5"/>
    <x v="1"/>
    <s v="Kanal Satış"/>
    <s v="Saha Satış"/>
    <s v="Yurt İçi"/>
    <s v="Türkiye"/>
  </r>
  <r>
    <s v="Q3"/>
    <x v="0"/>
    <x v="6"/>
    <m/>
    <s v="AYDEM ELEKTRIK PERAKENDE SATIS A.S"/>
    <s v="QH.02.001"/>
    <s v="Quest Panorama - Yazilim Bakimi, Yasatma ve Merkezi Destek Hizmeti"/>
    <s v="Univera - Aydem"/>
    <x v="13"/>
    <x v="3"/>
    <m/>
    <n v="23805"/>
    <m/>
    <n v="1"/>
    <m/>
    <n v="23805"/>
    <m/>
    <n v="0"/>
    <m/>
    <n v="23805"/>
    <m/>
    <n v="0"/>
    <n v="0"/>
    <s v="UNI240000001109"/>
    <m/>
    <m/>
    <x v="103"/>
    <x v="0"/>
    <x v="0"/>
    <x v="1"/>
    <x v="4"/>
    <x v="0"/>
    <s v="Univera Satış"/>
    <s v="Saha Satış"/>
    <s v="Yurt İçi"/>
    <s v="Türkiye"/>
  </r>
  <r>
    <s v="Q3"/>
    <x v="0"/>
    <x v="6"/>
    <m/>
    <s v="MİYA OTOMASYON VE BARKOD BILISIM SISTEMLERI SAN TİC. VE L.T.D. STI."/>
    <s v="WPY.01.002"/>
    <s v="WebPlus Dagitim Kanali Lisansi"/>
    <s v="Univera - Kanal"/>
    <x v="5"/>
    <x v="0"/>
    <s v="Webplus"/>
    <n v="7159.06"/>
    <m/>
    <n v="1"/>
    <m/>
    <n v="8948.83"/>
    <m/>
    <n v="1789.77"/>
    <m/>
    <n v="7159.06"/>
    <m/>
    <n v="0"/>
    <n v="0"/>
    <s v="UNI240000001115"/>
    <m/>
    <m/>
    <x v="3"/>
    <x v="0"/>
    <x v="1"/>
    <x v="0"/>
    <x v="1"/>
    <x v="0"/>
    <s v="Kanal Satış"/>
    <s v="Miya"/>
    <s v="Yurt İçi"/>
    <s v="Türkiye"/>
  </r>
  <r>
    <s v="Q3"/>
    <x v="0"/>
    <x v="6"/>
    <m/>
    <s v="MARS GIDA ÜRÜNLERI TIC. LTD.STI."/>
    <s v="QY.02.008"/>
    <s v="QUEST PANORAMA ANDROID MOBILE LISANSI (50-150 Kullanici)"/>
    <s v="Univera - Mars Gıda"/>
    <x v="7"/>
    <x v="3"/>
    <m/>
    <n v="2178"/>
    <m/>
    <n v="51"/>
    <m/>
    <n v="111078"/>
    <m/>
    <n v="0"/>
    <m/>
    <n v="111078"/>
    <m/>
    <n v="0"/>
    <n v="0"/>
    <s v="UNI240000001113"/>
    <m/>
    <m/>
    <x v="16"/>
    <x v="0"/>
    <x v="1"/>
    <x v="0"/>
    <x v="1"/>
    <x v="0"/>
    <s v="Univera Satış"/>
    <s v="Saha Satış"/>
    <s v="Yurt İçi"/>
    <s v="Türkiye"/>
  </r>
  <r>
    <s v="Q3"/>
    <x v="0"/>
    <x v="6"/>
    <m/>
    <s v="Mey İçki Sanayi ve Ticaret A.Ş."/>
    <s v="QH.06.001"/>
    <s v="Quest Panorama - Yazilim Gelistirme Hizmeti"/>
    <s v="Univera - Mey İçki"/>
    <x v="11"/>
    <x v="3"/>
    <m/>
    <n v="5072"/>
    <m/>
    <n v="51.3"/>
    <m/>
    <n v="260193.6"/>
    <m/>
    <n v="0"/>
    <m/>
    <n v="260193.6"/>
    <m/>
    <n v="0"/>
    <n v="0"/>
    <s v="UNI240000001118"/>
    <m/>
    <m/>
    <x v="7"/>
    <x v="0"/>
    <x v="1"/>
    <x v="1"/>
    <x v="3"/>
    <x v="1"/>
    <s v="Univera Satış"/>
    <s v="Saha Satış"/>
    <s v="Yurt İçi"/>
    <s v="Türkiye"/>
  </r>
  <r>
    <s v="Q3"/>
    <x v="0"/>
    <x v="6"/>
    <m/>
    <s v="MARS GIDA ÜRÜNLERI TIC. LTD.STI."/>
    <s v="QH.02.001"/>
    <s v="Quest Panorama - Yazilim Bakimi, Yasatma ve Merkezi Destek Hizmeti"/>
    <s v="Univera - Mars Gıda"/>
    <x v="7"/>
    <x v="3"/>
    <m/>
    <n v="136212.75"/>
    <m/>
    <n v="1"/>
    <m/>
    <n v="136212.75"/>
    <m/>
    <n v="0"/>
    <m/>
    <n v="136212.75"/>
    <m/>
    <n v="0"/>
    <n v="0"/>
    <s v="UNI240000001113"/>
    <m/>
    <m/>
    <x v="16"/>
    <x v="0"/>
    <x v="0"/>
    <x v="1"/>
    <x v="4"/>
    <x v="0"/>
    <s v="Univera Satış"/>
    <s v="Saha Satış"/>
    <s v="Yurt İçi"/>
    <s v="Türkiye"/>
  </r>
  <r>
    <s v="Q3"/>
    <x v="0"/>
    <x v="6"/>
    <m/>
    <s v="MARS GIDA ÜRÜNLERI TIC. LTD.STI."/>
    <s v="QY.01.001"/>
    <s v="Quest Panorama - Veri Toplama &amp; Mobil Ekip Yönetimi Çözüm Lisansi (Enterprise)"/>
    <s v="Univera - Mars Gıda"/>
    <x v="7"/>
    <x v="3"/>
    <m/>
    <n v="140805"/>
    <m/>
    <n v="1"/>
    <m/>
    <n v="140805"/>
    <m/>
    <n v="0"/>
    <m/>
    <n v="140805"/>
    <m/>
    <n v="0"/>
    <n v="0"/>
    <s v="UNI240000001113"/>
    <m/>
    <m/>
    <x v="16"/>
    <x v="0"/>
    <x v="1"/>
    <x v="0"/>
    <x v="1"/>
    <x v="0"/>
    <s v="Univera Satış"/>
    <s v="Saha Satış"/>
    <s v="Yurt İçi"/>
    <s v="Türkiye"/>
  </r>
  <r>
    <s v="Q3"/>
    <x v="0"/>
    <x v="6"/>
    <m/>
    <s v="MARS GIDA ÜRÜNLERI TIC. LTD.STI."/>
    <s v="QH.07.001"/>
    <s v="Quest Panorama - Rapor Gelistirme Hizmeti"/>
    <s v="Univera - Mars Gıda"/>
    <x v="7"/>
    <x v="3"/>
    <m/>
    <n v="3401"/>
    <m/>
    <n v="5"/>
    <m/>
    <n v="17005"/>
    <m/>
    <n v="0"/>
    <m/>
    <n v="17005"/>
    <m/>
    <n v="0"/>
    <n v="0"/>
    <s v="UNI240000001113"/>
    <m/>
    <m/>
    <x v="16"/>
    <x v="0"/>
    <x v="1"/>
    <x v="1"/>
    <x v="2"/>
    <x v="0"/>
    <s v="Univera Satış"/>
    <s v="Saha Satış"/>
    <s v="Yurt İçi"/>
    <s v="Türkiye"/>
  </r>
  <r>
    <s v="Q3"/>
    <x v="0"/>
    <x v="6"/>
    <m/>
    <s v="Mey İçki Sanayi ve Ticaret A.Ş."/>
    <s v="QH.07.002"/>
    <s v="Quest Panorama - PY Rapor Gelistirme Hizmeti"/>
    <s v="Univera - Mey İçki"/>
    <x v="11"/>
    <x v="3"/>
    <m/>
    <n v="4723"/>
    <m/>
    <n v="7"/>
    <m/>
    <n v="33061"/>
    <m/>
    <n v="0"/>
    <m/>
    <n v="33061"/>
    <m/>
    <n v="0"/>
    <n v="0"/>
    <s v="UNI240000001116"/>
    <m/>
    <m/>
    <x v="7"/>
    <x v="0"/>
    <x v="1"/>
    <x v="1"/>
    <x v="2"/>
    <x v="1"/>
    <s v="Univera Satış"/>
    <s v="Saha Satış"/>
    <s v="Yurt İçi"/>
    <s v="Türkiye"/>
  </r>
  <r>
    <s v="Q3"/>
    <x v="0"/>
    <x v="6"/>
    <m/>
    <s v="MARS GIDA ÜRÜNLERI TIC. LTD.STI."/>
    <s v="QH.01.001"/>
    <s v="Quest Panorama - Proje Yönetim Hizmeti"/>
    <s v="Univera - Mars Gıda"/>
    <x v="7"/>
    <x v="3"/>
    <m/>
    <n v="3968"/>
    <m/>
    <n v="18"/>
    <m/>
    <n v="71424"/>
    <m/>
    <n v="0"/>
    <m/>
    <n v="71424"/>
    <m/>
    <n v="0"/>
    <n v="0"/>
    <s v="UNI240000001113"/>
    <m/>
    <m/>
    <x v="16"/>
    <x v="0"/>
    <x v="1"/>
    <x v="1"/>
    <x v="7"/>
    <x v="0"/>
    <s v="Univera Satış"/>
    <s v="Saha Satış"/>
    <s v="Yurt İçi"/>
    <s v="Türkiye"/>
  </r>
  <r>
    <s v="Q3"/>
    <x v="0"/>
    <x v="6"/>
    <m/>
    <s v="Mey İçki Sanayi ve Ticaret A.Ş."/>
    <s v="QH.01.001"/>
    <s v="Quest Panorama - Proje Yönetim Hizmeti"/>
    <s v="Univera - Mey İçki"/>
    <x v="11"/>
    <x v="3"/>
    <m/>
    <n v="4723"/>
    <m/>
    <n v="11.5"/>
    <m/>
    <n v="54314.5"/>
    <m/>
    <n v="0"/>
    <m/>
    <n v="54314.5"/>
    <m/>
    <n v="0"/>
    <n v="0"/>
    <s v="UNI240000001117"/>
    <m/>
    <m/>
    <x v="7"/>
    <x v="0"/>
    <x v="1"/>
    <x v="1"/>
    <x v="7"/>
    <x v="1"/>
    <s v="Univera Satış"/>
    <s v="Saha Satış"/>
    <s v="Yurt İçi"/>
    <s v="Türkiye"/>
  </r>
  <r>
    <s v="Q3"/>
    <x v="0"/>
    <x v="6"/>
    <m/>
    <s v="MARS GIDA ÜRÜNLERI TIC. LTD.STI."/>
    <s v="QY.01.006"/>
    <s v="Quest Panorama - Platform Back Office Kullanici Lisansi (Enterprise)"/>
    <s v="Univera - Mars Gıda"/>
    <x v="7"/>
    <x v="3"/>
    <m/>
    <n v="6349"/>
    <m/>
    <n v="5"/>
    <m/>
    <n v="31745"/>
    <m/>
    <n v="0"/>
    <m/>
    <n v="31745"/>
    <m/>
    <n v="0"/>
    <n v="0"/>
    <s v="UNI240000001113"/>
    <m/>
    <m/>
    <x v="16"/>
    <x v="0"/>
    <x v="1"/>
    <x v="0"/>
    <x v="1"/>
    <x v="0"/>
    <s v="Univera Satış"/>
    <s v="Saha Satış"/>
    <s v="Yurt İçi"/>
    <s v="Türkiye"/>
  </r>
  <r>
    <s v="Q4"/>
    <x v="0"/>
    <x v="11"/>
    <m/>
    <s v="Arma İlaç San. ve Tic. Ltd. Şti."/>
    <s v="EY.02.033"/>
    <s v="EnRoute Panorama - Mobil Kullanici Lisansi (Enterprise)"/>
    <s v="Univera - Arma İlaç"/>
    <x v="14"/>
    <x v="0"/>
    <m/>
    <n v="5087.5"/>
    <m/>
    <n v="18"/>
    <m/>
    <n v="166500"/>
    <m/>
    <n v="74925"/>
    <m/>
    <n v="91575"/>
    <m/>
    <n v="0"/>
    <n v="0"/>
    <s v="UNI240000002386"/>
    <m/>
    <m/>
    <x v="96"/>
    <x v="3"/>
    <x v="1"/>
    <x v="0"/>
    <x v="1"/>
    <x v="0"/>
    <s v="Univera Satış"/>
    <s v="Saha Satış"/>
    <s v="Yurt İçi"/>
    <s v="Türkiye"/>
  </r>
  <r>
    <s v="Q4"/>
    <x v="0"/>
    <x v="11"/>
    <m/>
    <s v="Arma İlaç San. ve Tic. Ltd. Şti."/>
    <s v="EH.01.003"/>
    <s v="EnRoute Panorama - Kurulum ve Efitim Hizmeti"/>
    <s v="Univera - Arma İlaç"/>
    <x v="14"/>
    <x v="0"/>
    <m/>
    <n v="9000"/>
    <m/>
    <n v="11"/>
    <m/>
    <n v="132000"/>
    <m/>
    <n v="33000"/>
    <m/>
    <n v="99000"/>
    <m/>
    <n v="0"/>
    <n v="0"/>
    <s v="UNI240000002386"/>
    <m/>
    <m/>
    <x v="96"/>
    <x v="3"/>
    <x v="1"/>
    <x v="1"/>
    <x v="6"/>
    <x v="0"/>
    <s v="Univera Satış"/>
    <s v="Saha Satış"/>
    <s v="Yurt İçi"/>
    <s v="Türkiye"/>
  </r>
  <r>
    <s v="Q3"/>
    <x v="0"/>
    <x v="6"/>
    <m/>
    <s v="TADIM GIDA MADDELERI SAN.VE TIC.AS."/>
    <s v="EH.06.001"/>
    <s v="EnRoute Panorama - Hosting Hizmeti"/>
    <s v="Univera - Tadım"/>
    <x v="7"/>
    <x v="1"/>
    <m/>
    <n v="4950"/>
    <m/>
    <n v="1"/>
    <m/>
    <n v="4950"/>
    <m/>
    <n v="0"/>
    <m/>
    <n v="4950"/>
    <m/>
    <n v="0"/>
    <n v="0"/>
    <s v="UNI240000001114"/>
    <m/>
    <m/>
    <x v="10"/>
    <x v="0"/>
    <x v="0"/>
    <x v="1"/>
    <x v="3"/>
    <x v="0"/>
    <s v="Univera Satış"/>
    <s v="Saha Satış"/>
    <s v="Yurt İçi"/>
    <s v="Türkiye"/>
  </r>
  <r>
    <s v="Q4"/>
    <x v="0"/>
    <x v="11"/>
    <m/>
    <s v="Arma İlaç San. ve Tic. Ltd. Şti."/>
    <s v="EH.03.008"/>
    <s v="EnRoute Panorama - Çafri Merkezi Hizmeti (DDI / OutSource)"/>
    <s v="Univera - Arma İlaç"/>
    <x v="14"/>
    <x v="0"/>
    <m/>
    <n v="9600"/>
    <m/>
    <n v="10"/>
    <m/>
    <n v="120000"/>
    <m/>
    <n v="24000"/>
    <m/>
    <n v="96000"/>
    <m/>
    <n v="0"/>
    <n v="0"/>
    <s v="UNI240000002386"/>
    <m/>
    <m/>
    <x v="96"/>
    <x v="3"/>
    <x v="1"/>
    <x v="1"/>
    <x v="8"/>
    <x v="0"/>
    <s v="Univera Satış"/>
    <s v="Saha Satış"/>
    <s v="Yurt İçi"/>
    <s v="Türkiye"/>
  </r>
  <r>
    <s v="Q3"/>
    <x v="0"/>
    <x v="6"/>
    <m/>
    <s v="MATRIKS BİLGİSAYAR SİSTEMLERİ LTD.ŞTİ"/>
    <s v="WPY.01.003"/>
    <s v="WEBPLUS EK KULLANICI LISANSI +1"/>
    <s v="Univera - Kanal"/>
    <x v="5"/>
    <x v="0"/>
    <s v="Webplus"/>
    <n v="881"/>
    <m/>
    <n v="1"/>
    <m/>
    <n v="881"/>
    <m/>
    <n v="0"/>
    <m/>
    <n v="881"/>
    <m/>
    <n v="0"/>
    <n v="0"/>
    <s v="UNI240000001127"/>
    <m/>
    <m/>
    <x v="11"/>
    <x v="0"/>
    <x v="1"/>
    <x v="0"/>
    <x v="1"/>
    <x v="0"/>
    <s v="Kanal Satış"/>
    <s v="Matriks"/>
    <s v="Yurt İçi"/>
    <s v="Türkiye"/>
  </r>
  <r>
    <s v="Q3"/>
    <x v="0"/>
    <x v="6"/>
    <m/>
    <s v="MATRIKS BİLGİSAYAR SİSTEMLERİ LTD.ŞTİ"/>
    <s v="WPY.02.008"/>
    <s v="WEBPLUS (IOS) SATIS TEMSILCISI LISANSI"/>
    <s v="Univera - Kanal"/>
    <x v="5"/>
    <x v="0"/>
    <s v="Webplus"/>
    <n v="1733"/>
    <m/>
    <n v="1"/>
    <m/>
    <n v="1733"/>
    <m/>
    <n v="0"/>
    <m/>
    <n v="1733"/>
    <m/>
    <n v="0"/>
    <n v="0"/>
    <s v="UNI240000001127"/>
    <m/>
    <m/>
    <x v="11"/>
    <x v="0"/>
    <x v="1"/>
    <x v="0"/>
    <x v="1"/>
    <x v="0"/>
    <s v="Kanal Satış"/>
    <s v="Matriks"/>
    <s v="Yurt İçi"/>
    <s v="Türkiye"/>
  </r>
  <r>
    <s v="Q3"/>
    <x v="0"/>
    <x v="6"/>
    <m/>
    <s v="DÜZYOL MOTOR-EROL DÜZYOL"/>
    <s v="UH.01.002"/>
    <s v="UNIDOX KONTÖR HIZMETI"/>
    <s v="Univera - Suzuki"/>
    <x v="6"/>
    <x v="2"/>
    <s v="Unidox"/>
    <n v="3.5"/>
    <m/>
    <n v="2000"/>
    <m/>
    <n v="7000"/>
    <m/>
    <n v="0"/>
    <m/>
    <n v="7000"/>
    <m/>
    <n v="0"/>
    <n v="0"/>
    <s v="UNI240000001122"/>
    <m/>
    <m/>
    <x v="41"/>
    <x v="0"/>
    <x v="1"/>
    <x v="2"/>
    <x v="5"/>
    <x v="1"/>
    <s v="Kanal Satış"/>
    <s v="Saha Satış"/>
    <s v="Yurt İçi"/>
    <s v="Türkiye"/>
  </r>
  <r>
    <s v="Q3"/>
    <x v="0"/>
    <x v="6"/>
    <m/>
    <s v="SUSAN GIDA - TARKAN SUSAN"/>
    <s v="UH.01.002"/>
    <s v="UNIDOX KONTÖR HIZMETI"/>
    <s v="Univera - Danone Waters"/>
    <x v="6"/>
    <x v="2"/>
    <s v="Unidox"/>
    <n v="1.4"/>
    <m/>
    <n v="10000"/>
    <m/>
    <n v="14000"/>
    <m/>
    <n v="0"/>
    <m/>
    <n v="14000"/>
    <m/>
    <n v="0"/>
    <n v="0"/>
    <s v="UNI240000001125"/>
    <m/>
    <m/>
    <x v="58"/>
    <x v="0"/>
    <x v="1"/>
    <x v="2"/>
    <x v="5"/>
    <x v="0"/>
    <s v="Kanal Satış"/>
    <s v="Saha Satış"/>
    <s v="Yurt İçi"/>
    <s v="Türkiye"/>
  </r>
  <r>
    <s v="Q3"/>
    <x v="0"/>
    <x v="6"/>
    <m/>
    <s v="SAYGIVAR IÇECEK-CEM SAYGIVAR"/>
    <s v="UH.01.002"/>
    <s v="UNIDOX KONTÖR HIZMETI"/>
    <s v="Univera - Imperial Tobacco"/>
    <x v="6"/>
    <x v="2"/>
    <s v="Unidox"/>
    <n v="2.5"/>
    <m/>
    <n v="5000"/>
    <m/>
    <n v="12500"/>
    <m/>
    <n v="0"/>
    <m/>
    <n v="12500"/>
    <m/>
    <n v="0"/>
    <n v="0"/>
    <s v="UNI240000001123"/>
    <m/>
    <m/>
    <x v="49"/>
    <x v="0"/>
    <x v="1"/>
    <x v="2"/>
    <x v="5"/>
    <x v="0"/>
    <s v="Univera Satış"/>
    <s v="Saha Satış"/>
    <s v="Yurt İçi"/>
    <s v="Türkiye"/>
  </r>
  <r>
    <s v="Q3"/>
    <x v="0"/>
    <x v="6"/>
    <m/>
    <s v="TUNA GIDA PAZARLAMA -ORHAN TUNA"/>
    <s v="UH.01.002"/>
    <s v="UNIDOX KONTÖR HIZMETI"/>
    <s v="Univera Doğuş Çay Projesi"/>
    <x v="6"/>
    <x v="2"/>
    <s v="Unidox"/>
    <n v="1.6666000000000001"/>
    <m/>
    <n v="10000"/>
    <m/>
    <n v="16666"/>
    <m/>
    <n v="0"/>
    <m/>
    <n v="16666"/>
    <m/>
    <n v="0"/>
    <n v="0"/>
    <s v="UNI240000001126"/>
    <m/>
    <m/>
    <x v="13"/>
    <x v="0"/>
    <x v="1"/>
    <x v="2"/>
    <x v="5"/>
    <x v="1"/>
    <s v="Kanal Satış"/>
    <s v="Saha Satış"/>
    <s v="Yurt İçi"/>
    <s v="Türkiye"/>
  </r>
  <r>
    <s v="Q4"/>
    <x v="0"/>
    <x v="11"/>
    <m/>
    <s v="MARSHALL BOYA VE VERNIK SANAYI A.S."/>
    <s v="EH.02.001"/>
    <s v="EnRoute Panorama - Yazilim Bakimi, Yasatma ve Merkezi Destek Hizmeti"/>
    <s v="Univera - Marshall"/>
    <x v="12"/>
    <x v="0"/>
    <m/>
    <n v="81864.33"/>
    <m/>
    <n v="1"/>
    <m/>
    <n v="81864.33"/>
    <m/>
    <n v="0"/>
    <m/>
    <n v="81864.33"/>
    <m/>
    <n v="0"/>
    <n v="0"/>
    <s v="UNI240000002362"/>
    <m/>
    <m/>
    <x v="61"/>
    <x v="0"/>
    <x v="0"/>
    <x v="1"/>
    <x v="4"/>
    <x v="0"/>
    <s v="Univera Satış"/>
    <s v="Saha Satış"/>
    <s v="Yurt İçi"/>
    <s v="Türkiye"/>
  </r>
  <r>
    <s v="Q4"/>
    <x v="0"/>
    <x v="11"/>
    <m/>
    <s v="Arma İlaç San. ve Tic. Ltd. Şti."/>
    <s v="EH.05.002"/>
    <s v="EnRoute Panorama - Rapor Gelistirme Hizmeti"/>
    <s v="Univera - Arma İlaç"/>
    <x v="14"/>
    <x v="0"/>
    <m/>
    <n v="12250"/>
    <m/>
    <n v="5"/>
    <m/>
    <n v="87500"/>
    <m/>
    <n v="26250"/>
    <m/>
    <n v="61250"/>
    <m/>
    <n v="0"/>
    <n v="0"/>
    <s v="UNI240000002386"/>
    <m/>
    <m/>
    <x v="96"/>
    <x v="3"/>
    <x v="1"/>
    <x v="1"/>
    <x v="2"/>
    <x v="0"/>
    <s v="Univera Satış"/>
    <s v="Saha Satış"/>
    <s v="Yurt İçi"/>
    <s v="Türkiye"/>
  </r>
  <r>
    <s v="Q4"/>
    <x v="0"/>
    <x v="11"/>
    <m/>
    <s v="ZIRVEGÜL GRUP GIDA TEMIZLIK ÜRÜNLERI DAG. VE PAZ. TIC. LTD. STI."/>
    <s v="EH.01.003"/>
    <s v="EnRoute Panorama - Kurulum ve Efitim Hizmeti"/>
    <s v="Univera - Kent Gıda"/>
    <x v="12"/>
    <x v="0"/>
    <m/>
    <n v="12000"/>
    <m/>
    <n v="2"/>
    <m/>
    <n v="24000"/>
    <m/>
    <n v="0"/>
    <m/>
    <n v="24000"/>
    <m/>
    <n v="0"/>
    <n v="0"/>
    <s v="UNI240000002374"/>
    <m/>
    <m/>
    <x v="53"/>
    <x v="0"/>
    <x v="1"/>
    <x v="1"/>
    <x v="6"/>
    <x v="1"/>
    <s v="Univera Satış"/>
    <s v="Saha Satış"/>
    <s v="Yurt İçi"/>
    <s v="Türkiye"/>
  </r>
  <r>
    <s v="Q4"/>
    <x v="0"/>
    <x v="11"/>
    <m/>
    <s v="MARSHALL BOYA VE VERNIK SANAYI A.S."/>
    <s v="EYS.01.021"/>
    <s v="EnRoute Panorama - Dafitim Kanali (Bayi/Distribütör/Sube) Lisansi Standart"/>
    <s v="Univera - Marshall"/>
    <x v="12"/>
    <x v="0"/>
    <m/>
    <n v="4514.4399999999996"/>
    <m/>
    <n v="1"/>
    <m/>
    <n v="4514.4399999999996"/>
    <m/>
    <n v="0"/>
    <m/>
    <n v="4514.4399999999996"/>
    <m/>
    <n v="0"/>
    <n v="0"/>
    <s v="UNI240000002362"/>
    <m/>
    <m/>
    <x v="61"/>
    <x v="0"/>
    <x v="1"/>
    <x v="0"/>
    <x v="1"/>
    <x v="0"/>
    <s v="Univera Satış"/>
    <s v="Saha Satış"/>
    <s v="Yurt İçi"/>
    <s v="Türkiye"/>
  </r>
  <r>
    <s v="Q1"/>
    <x v="1"/>
    <x v="0"/>
    <m/>
    <s v="EFES VITANTA MOLDOVA BREWERY S.A"/>
    <s v="EH.05.002"/>
    <s v="Enroute Panorama - Rapor Gelistirme Hizmeti"/>
    <s v="Univera - Efes Moldova"/>
    <x v="16"/>
    <x v="0"/>
    <s v="Enroute"/>
    <n v="13268.06"/>
    <m/>
    <n v="1"/>
    <m/>
    <n v="13268.0625"/>
    <m/>
    <n v="2.5000000000000001E-3"/>
    <m/>
    <n v="13268.06"/>
    <m/>
    <n v="0"/>
    <n v="0"/>
    <m/>
    <m/>
    <m/>
    <x v="20"/>
    <x v="0"/>
    <x v="1"/>
    <x v="1"/>
    <x v="2"/>
    <x v="0"/>
    <s v="Univera Satış"/>
    <s v="Saha Satış"/>
    <s v="Yurt Dışı"/>
    <s v="Moldova"/>
  </r>
  <r>
    <s v="Q1"/>
    <x v="1"/>
    <x v="0"/>
    <m/>
    <s v="NEWAL AL EBDAA IMPORT-EXPORT AND GENERAL TRADING LTD COMPANY"/>
    <s v="EY.01.014"/>
    <s v="Enroute Panorama - Platform Back Office Kullanici Yazılımi (Enterprise)"/>
    <s v="Univera - Newal Irak"/>
    <x v="12"/>
    <x v="0"/>
    <s v="Enroute"/>
    <n v="12460.1065"/>
    <m/>
    <n v="20"/>
    <m/>
    <n v="411904.34669999999"/>
    <m/>
    <n v="162702.21669999999"/>
    <m/>
    <n v="249202.13"/>
    <m/>
    <n v="0"/>
    <n v="0"/>
    <m/>
    <m/>
    <m/>
    <x v="101"/>
    <x v="3"/>
    <x v="1"/>
    <x v="0"/>
    <x v="1"/>
    <x v="0"/>
    <s v="Univera Satış"/>
    <s v="Saha Satış"/>
    <s v="Yurt Dışı"/>
    <s v="Irak"/>
  </r>
  <r>
    <s v="Q3"/>
    <x v="0"/>
    <x v="6"/>
    <m/>
    <s v="POLARİS YAZILIM ÇÖZÜMLERİ VE DANIŞMANLIK HİZMETLERİ LTD.ŞTİ."/>
    <s v="WPH.02.001"/>
    <s v="WebPlus Yazilim Bakimi Hizmeti"/>
    <s v="Univera - Kanal"/>
    <x v="5"/>
    <x v="0"/>
    <s v="Webplus"/>
    <n v="20110"/>
    <m/>
    <n v="1"/>
    <m/>
    <n v="20110"/>
    <m/>
    <n v="0"/>
    <m/>
    <n v="20110"/>
    <m/>
    <n v="0"/>
    <n v="0"/>
    <s v="UNI240000001131"/>
    <m/>
    <m/>
    <x v="31"/>
    <x v="0"/>
    <x v="0"/>
    <x v="1"/>
    <x v="4"/>
    <x v="0"/>
    <s v="Kanal Satış"/>
    <s v="Polaris"/>
    <s v="Yurt İçi"/>
    <s v="Türkiye"/>
  </r>
  <r>
    <s v="Q3"/>
    <x v="0"/>
    <x v="6"/>
    <m/>
    <s v="MİYA OTOMASYON VE BARKOD BILISIM SISTEMLERI SAN TİC. VE L.T.D. STI."/>
    <s v="WPY.04.007"/>
    <s v="WebPlus Panorama - Dafitim Kanali &quot;Web Connector&quot;  3rd Party Entegrasyon Uygulama Lisansi"/>
    <s v="Univera - Kanal"/>
    <x v="5"/>
    <x v="0"/>
    <s v="Webplus"/>
    <n v="7032.48"/>
    <m/>
    <n v="2"/>
    <m/>
    <n v="14064.96"/>
    <m/>
    <n v="0"/>
    <m/>
    <n v="14064.96"/>
    <m/>
    <n v="0"/>
    <n v="0"/>
    <s v="UNI240000001130"/>
    <m/>
    <m/>
    <x v="3"/>
    <x v="0"/>
    <x v="1"/>
    <x v="0"/>
    <x v="1"/>
    <x v="0"/>
    <s v="Kanal Satış"/>
    <s v="Miya"/>
    <s v="Yurt İçi"/>
    <s v="Türkiye"/>
  </r>
  <r>
    <s v="Q3"/>
    <x v="0"/>
    <x v="6"/>
    <m/>
    <s v="POLARİS YAZILIM ÇÖZÜMLERİ VE DANIŞMANLIK HİZMETLERİ LTD.ŞTİ."/>
    <s v="WPY.01.003"/>
    <s v="WEBPLUS EK KULLANICI LISANSI +1"/>
    <s v="Univera - Kanal"/>
    <x v="5"/>
    <x v="0"/>
    <s v="Webplus"/>
    <n v="2948"/>
    <m/>
    <n v="3"/>
    <m/>
    <n v="11055"/>
    <m/>
    <n v="2211"/>
    <m/>
    <n v="8844"/>
    <m/>
    <n v="0"/>
    <n v="0"/>
    <s v="UNI240000001131"/>
    <m/>
    <m/>
    <x v="31"/>
    <x v="0"/>
    <x v="1"/>
    <x v="0"/>
    <x v="1"/>
    <x v="0"/>
    <s v="Kanal Satış"/>
    <s v="Polaris"/>
    <s v="Yurt İçi"/>
    <s v="Türkiye"/>
  </r>
  <r>
    <s v="Q3"/>
    <x v="0"/>
    <x v="6"/>
    <m/>
    <s v="POLARİS YAZILIM ÇÖZÜMLERİ VE DANIŞMANLIK HİZMETLERİ LTD.ŞTİ."/>
    <s v="WPY.01.007"/>
    <s v="WEBPLUS E-DÖNÜSÜM MODÜL LISANSI"/>
    <s v="Univera - Kanal"/>
    <x v="5"/>
    <x v="0"/>
    <s v="Webplus"/>
    <n v="6899.2"/>
    <m/>
    <n v="1"/>
    <m/>
    <n v="8624"/>
    <m/>
    <n v="1724.8"/>
    <m/>
    <n v="6899.2"/>
    <m/>
    <n v="0"/>
    <n v="0"/>
    <s v="UNI240000001131"/>
    <m/>
    <m/>
    <x v="31"/>
    <x v="0"/>
    <x v="1"/>
    <x v="0"/>
    <x v="1"/>
    <x v="0"/>
    <s v="Kanal Satış"/>
    <s v="Polaris"/>
    <s v="Yurt İçi"/>
    <s v="Türkiye"/>
  </r>
  <r>
    <s v="Q3"/>
    <x v="0"/>
    <x v="6"/>
    <m/>
    <s v="POLARİS YAZILIM ÇÖZÜMLERİ VE DANIŞMANLIK HİZMETLERİ LTD.ŞTİ."/>
    <s v="WPY.01.001"/>
    <s v="WEBPLUS DISTRIBUTION SATIS-DAGITIM YAZILIMI (Enterprise)"/>
    <s v="Univera - Kanal"/>
    <x v="5"/>
    <x v="0"/>
    <s v="Webplus"/>
    <n v="37131.5"/>
    <m/>
    <n v="1"/>
    <m/>
    <n v="46414.37"/>
    <m/>
    <n v="9282.8700000000008"/>
    <m/>
    <n v="37131.5"/>
    <m/>
    <n v="0"/>
    <n v="0"/>
    <s v="UNI240000001131"/>
    <m/>
    <m/>
    <x v="31"/>
    <x v="0"/>
    <x v="1"/>
    <x v="0"/>
    <x v="1"/>
    <x v="0"/>
    <s v="Kanal Satış"/>
    <s v="Polaris"/>
    <s v="Yurt İçi"/>
    <s v="Türkiye"/>
  </r>
  <r>
    <s v="Q3"/>
    <x v="0"/>
    <x v="6"/>
    <m/>
    <s v="POLARİS YAZILIM ÇÖZÜMLERİ VE DANIŞMANLIK HİZMETLERİ LTD.ŞTİ."/>
    <s v="WPY.02.001"/>
    <s v="WEBPLUS (Android) SATIS TEMSILCISI LISANSI"/>
    <s v="Univera - Kanal"/>
    <x v="5"/>
    <x v="0"/>
    <s v="Webplus"/>
    <n v="2250.3999999999996"/>
    <m/>
    <n v="9"/>
    <m/>
    <n v="25317"/>
    <m/>
    <n v="5063.3999999999996"/>
    <m/>
    <n v="20253.599999999999"/>
    <m/>
    <n v="0"/>
    <n v="0"/>
    <s v="UNI240000001131"/>
    <m/>
    <m/>
    <x v="31"/>
    <x v="0"/>
    <x v="1"/>
    <x v="0"/>
    <x v="1"/>
    <x v="0"/>
    <s v="Kanal Satış"/>
    <s v="Polaris"/>
    <s v="Yurt İçi"/>
    <s v="Türkiye"/>
  </r>
  <r>
    <s v="Q3"/>
    <x v="0"/>
    <x v="6"/>
    <m/>
    <s v="ÖRSE GLOBAL GIDA LOJISTIK ITHALAT IHRACAT SAN.TIC.LTD.STI."/>
    <s v="UH.01.002"/>
    <s v="UNIDOX KONTÖR HIZMETI"/>
    <s v="Univera - Dardanel"/>
    <x v="6"/>
    <x v="2"/>
    <s v="Unidox"/>
    <n v="1.6"/>
    <m/>
    <n v="10000"/>
    <m/>
    <n v="16000"/>
    <m/>
    <n v="0"/>
    <m/>
    <n v="16000"/>
    <m/>
    <n v="0"/>
    <n v="0"/>
    <s v="UNI240000001129"/>
    <m/>
    <m/>
    <x v="4"/>
    <x v="0"/>
    <x v="1"/>
    <x v="2"/>
    <x v="5"/>
    <x v="0"/>
    <s v="Kanal Satış"/>
    <s v="Saha Satış"/>
    <s v="Yurt İçi"/>
    <s v="Türkiye"/>
  </r>
  <r>
    <s v="Q3"/>
    <x v="0"/>
    <x v="6"/>
    <m/>
    <s v="FACAR GIDA - FURKAN ACAR"/>
    <s v="UH.01.002"/>
    <s v="UNIDOX KONTÖR HIZMETI"/>
    <s v="Univera - Haribo"/>
    <x v="6"/>
    <x v="2"/>
    <s v="Unidox"/>
    <n v="1.6877"/>
    <m/>
    <n v="10000"/>
    <m/>
    <n v="16877"/>
    <m/>
    <n v="0"/>
    <m/>
    <n v="16877"/>
    <m/>
    <n v="0"/>
    <n v="0"/>
    <s v="UNI240000001132"/>
    <m/>
    <m/>
    <x v="5"/>
    <x v="0"/>
    <x v="1"/>
    <x v="2"/>
    <x v="5"/>
    <x v="1"/>
    <s v="Kanal Satış"/>
    <s v="Saha Satış"/>
    <s v="Yurt İçi"/>
    <s v="Türkiye"/>
  </r>
  <r>
    <s v="Q1"/>
    <x v="1"/>
    <x v="0"/>
    <m/>
    <s v="NUMET GIDA TEMIZLIK YEMEK IMALATI KIRTASIYE BILGISAYAR PLASTIK ITH.IHR.SAN ve TIC.LTD.STI"/>
    <s v="EYS.04.012"/>
    <s v="Enroute Panorama - E-Dönüsüm Modül Yazılımi Standart"/>
    <s v="Univera - Redbull"/>
    <x v="12"/>
    <x v="2"/>
    <s v="Enroute"/>
    <n v="25000"/>
    <m/>
    <n v="1"/>
    <m/>
    <n v="25000"/>
    <m/>
    <n v="0"/>
    <m/>
    <n v="25000"/>
    <m/>
    <n v="0"/>
    <n v="0"/>
    <m/>
    <m/>
    <m/>
    <x v="2"/>
    <x v="0"/>
    <x v="1"/>
    <x v="0"/>
    <x v="1"/>
    <x v="0"/>
    <s v="Univera Satış"/>
    <s v="Saha Satış"/>
    <s v="Yurt İçi"/>
    <s v="Türkiye"/>
  </r>
  <r>
    <s v="Q1"/>
    <x v="1"/>
    <x v="0"/>
    <m/>
    <s v="ALKAN IÇECEK INSAAT PAZARLAMA LIMITED SIRKETI"/>
    <s v="EYS.04.012"/>
    <s v="Enroute Panorama - E-Dönüsüm Modül Yazılımi Standart"/>
    <s v="Univera - Redbull"/>
    <x v="12"/>
    <x v="0"/>
    <s v="Enroute"/>
    <n v="25000"/>
    <m/>
    <n v="1"/>
    <m/>
    <n v="25000"/>
    <m/>
    <n v="0"/>
    <m/>
    <n v="25000"/>
    <m/>
    <n v="0"/>
    <n v="0"/>
    <m/>
    <m/>
    <m/>
    <x v="2"/>
    <x v="0"/>
    <x v="1"/>
    <x v="0"/>
    <x v="1"/>
    <x v="0"/>
    <s v="Univera Satış"/>
    <s v="Saha Satış"/>
    <s v="Yurt İçi"/>
    <s v="Türkiye"/>
  </r>
  <r>
    <s v="Q3"/>
    <x v="0"/>
    <x v="6"/>
    <m/>
    <s v="MATRIKS BİLGİSAYAR SİSTEMLERİ LTD.ŞTİ"/>
    <s v="WPY.01.003"/>
    <s v="WEBPLUS EK KULLANICI LISANSI +1"/>
    <s v="Univera - Kanal"/>
    <x v="5"/>
    <x v="0"/>
    <s v="Webplus"/>
    <n v="1470.0833333333333"/>
    <m/>
    <n v="6"/>
    <m/>
    <n v="14448"/>
    <m/>
    <n v="5627.5"/>
    <m/>
    <n v="8820.5"/>
    <m/>
    <n v="0"/>
    <n v="0"/>
    <s v="UNI240000001138"/>
    <m/>
    <m/>
    <x v="11"/>
    <x v="0"/>
    <x v="1"/>
    <x v="0"/>
    <x v="1"/>
    <x v="0"/>
    <s v="Kanal Satış"/>
    <s v="Matriks"/>
    <s v="Yurt İçi"/>
    <s v="Türkiye"/>
  </r>
  <r>
    <s v="Q3"/>
    <x v="0"/>
    <x v="6"/>
    <m/>
    <s v="MATRIKS BİLGİSAYAR SİSTEMLERİ LTD.ŞTİ"/>
    <s v="WPY.01.003"/>
    <s v="WEBPLUS EK KULLANICI LISANSI +1"/>
    <s v="Univera - Kanal"/>
    <x v="5"/>
    <x v="0"/>
    <s v="Webplus"/>
    <n v="2408"/>
    <m/>
    <n v="2"/>
    <m/>
    <n v="4816"/>
    <m/>
    <n v="0"/>
    <m/>
    <n v="4816"/>
    <m/>
    <n v="0"/>
    <n v="0"/>
    <s v="UNI240000001136"/>
    <m/>
    <m/>
    <x v="11"/>
    <x v="0"/>
    <x v="1"/>
    <x v="0"/>
    <x v="1"/>
    <x v="0"/>
    <s v="Kanal Satış"/>
    <s v="Matriks"/>
    <s v="Yurt İçi"/>
    <s v="Türkiye"/>
  </r>
  <r>
    <s v="Q3"/>
    <x v="0"/>
    <x v="6"/>
    <m/>
    <s v="YASIN YAGCIOGLU"/>
    <s v="UH.01.002"/>
    <s v="UNIDOX KONTÖR HIZMETI"/>
    <s v="Univera - Tadım"/>
    <x v="6"/>
    <x v="2"/>
    <s v="Unidox"/>
    <n v="1.6667000000000001"/>
    <m/>
    <n v="10000"/>
    <m/>
    <n v="16667"/>
    <m/>
    <n v="0"/>
    <m/>
    <n v="16667"/>
    <m/>
    <n v="0"/>
    <n v="0"/>
    <s v="UNI240000001137"/>
    <m/>
    <m/>
    <x v="10"/>
    <x v="0"/>
    <x v="1"/>
    <x v="2"/>
    <x v="5"/>
    <x v="0"/>
    <s v="Kanal Satış"/>
    <s v="Saha Satış"/>
    <s v="Yurt İçi"/>
    <s v="Türkiye"/>
  </r>
  <r>
    <s v="Q3"/>
    <x v="0"/>
    <x v="6"/>
    <m/>
    <s v="NESTLE TÜRKIYE GIDA SANAYI A.S."/>
    <s v="EH.03.003"/>
    <s v="EnRoute Panorama - Uzman Destek Hizmeti"/>
    <s v="Univera - Nestle Retail"/>
    <x v="11"/>
    <x v="0"/>
    <m/>
    <n v="27000"/>
    <m/>
    <n v="1"/>
    <m/>
    <n v="27000"/>
    <m/>
    <n v="0"/>
    <m/>
    <n v="27000"/>
    <m/>
    <n v="0"/>
    <n v="0"/>
    <s v="UNI240000001096"/>
    <m/>
    <m/>
    <x v="12"/>
    <x v="0"/>
    <x v="0"/>
    <x v="1"/>
    <x v="3"/>
    <x v="1"/>
    <s v="Univera Satış"/>
    <s v="Saha Satış"/>
    <s v="Yurt İçi"/>
    <s v="Türkiye"/>
  </r>
  <r>
    <s v="Q3"/>
    <x v="0"/>
    <x v="6"/>
    <m/>
    <s v="POLARİS YAZILIM ÇÖZÜMLERİ VE DANIŞMANLIK HİZMETLERİ LTD.ŞTİ."/>
    <s v="WPH.02.001"/>
    <s v="WebPlus Yazilim Bakimi Hizmeti"/>
    <s v="Univera - Kanal"/>
    <x v="5"/>
    <x v="0"/>
    <s v="Webplus"/>
    <n v="1897"/>
    <m/>
    <n v="1"/>
    <m/>
    <n v="1897"/>
    <m/>
    <n v="0"/>
    <m/>
    <n v="1897"/>
    <m/>
    <n v="0"/>
    <n v="0"/>
    <s v="UNI240000001145"/>
    <m/>
    <m/>
    <x v="31"/>
    <x v="0"/>
    <x v="0"/>
    <x v="1"/>
    <x v="4"/>
    <x v="0"/>
    <s v="Kanal Satış"/>
    <s v="Polaris"/>
    <s v="Yurt İçi"/>
    <s v="Türkiye"/>
  </r>
  <r>
    <s v="Q3"/>
    <x v="0"/>
    <x v="6"/>
    <m/>
    <s v="POLARİS YAZILIM ÇÖZÜMLERİ VE DANIŞMANLIK HİZMETLERİ LTD.ŞTİ."/>
    <s v="WPY.01.007"/>
    <s v="WEBPLUS E-DÖNÜSÜM MODÜL LISANSI"/>
    <s v="Univera - Kanal"/>
    <x v="5"/>
    <x v="0"/>
    <s v="Webplus"/>
    <n v="8624"/>
    <m/>
    <n v="1"/>
    <m/>
    <n v="8624"/>
    <m/>
    <n v="0"/>
    <m/>
    <n v="8624"/>
    <m/>
    <n v="0"/>
    <n v="0"/>
    <s v="UNI240000001145"/>
    <m/>
    <m/>
    <x v="31"/>
    <x v="0"/>
    <x v="1"/>
    <x v="0"/>
    <x v="1"/>
    <x v="0"/>
    <s v="Kanal Satış"/>
    <s v="Polaris"/>
    <s v="Yurt İçi"/>
    <s v="Türkiye"/>
  </r>
  <r>
    <s v="Q3"/>
    <x v="0"/>
    <x v="6"/>
    <m/>
    <s v="MİYA OTOMASYON VE BARKOD BILISIM SISTEMLERI SAN TİC. VE L.T.D. STI."/>
    <s v="WPY.02.002"/>
    <s v="WebPlus DeliveryMan (Dagitici) El Terminali Lisansi"/>
    <s v="Univera - Kanal"/>
    <x v="5"/>
    <x v="0"/>
    <s v="Webplus"/>
    <n v="2408.62"/>
    <m/>
    <n v="2"/>
    <m/>
    <n v="4817.24"/>
    <m/>
    <n v="0"/>
    <m/>
    <n v="4817.24"/>
    <m/>
    <n v="0"/>
    <n v="0"/>
    <s v="UNI240000001141"/>
    <m/>
    <m/>
    <x v="3"/>
    <x v="0"/>
    <x v="1"/>
    <x v="0"/>
    <x v="1"/>
    <x v="0"/>
    <s v="Kanal Satış"/>
    <s v="Miya"/>
    <s v="Yurt İçi"/>
    <s v="Türkiye"/>
  </r>
  <r>
    <s v="Q3"/>
    <x v="0"/>
    <x v="6"/>
    <m/>
    <s v="MİYA OTOMASYON VE BARKOD BILISIM SISTEMLERI SAN TİC. VE L.T.D. STI."/>
    <s v="WPY.02.002"/>
    <s v="WebPlus DeliveryMan (Dagitici) El Terminali Lisansi"/>
    <s v="Univera - Kanal"/>
    <x v="5"/>
    <x v="0"/>
    <s v="Webplus"/>
    <n v="2408.62"/>
    <m/>
    <n v="1"/>
    <m/>
    <n v="2408.62"/>
    <m/>
    <n v="0"/>
    <m/>
    <n v="2408.62"/>
    <m/>
    <n v="0"/>
    <n v="0"/>
    <s v="UNI240000001142"/>
    <m/>
    <m/>
    <x v="3"/>
    <x v="0"/>
    <x v="1"/>
    <x v="0"/>
    <x v="1"/>
    <x v="0"/>
    <s v="Kanal Satış"/>
    <s v="Miya"/>
    <s v="Yurt İçi"/>
    <s v="Türkiye"/>
  </r>
  <r>
    <s v="Q3"/>
    <x v="0"/>
    <x v="6"/>
    <m/>
    <s v="MİYA OTOMASYON VE BARKOD BILISIM SISTEMLERI SAN TİC. VE L.T.D. STI."/>
    <s v="WPY.02.001"/>
    <s v="WEBPLUS (Android) SATIS TEMSILCISI LISANSI"/>
    <s v="Univera - Kanal"/>
    <x v="5"/>
    <x v="0"/>
    <s v="Webplus"/>
    <n v="2813"/>
    <m/>
    <n v="1"/>
    <m/>
    <n v="2813"/>
    <m/>
    <n v="0"/>
    <m/>
    <n v="2813"/>
    <m/>
    <n v="0"/>
    <n v="0"/>
    <s v="UNI240000001142"/>
    <m/>
    <m/>
    <x v="3"/>
    <x v="0"/>
    <x v="1"/>
    <x v="0"/>
    <x v="1"/>
    <x v="0"/>
    <s v="Kanal Satış"/>
    <s v="Miya"/>
    <s v="Yurt İçi"/>
    <s v="Türkiye"/>
  </r>
  <r>
    <s v="Q3"/>
    <x v="0"/>
    <x v="6"/>
    <m/>
    <s v="ÇELIKOGLU GIDA SAN. TIC. PAZ. INS. TAAH. TAS. LTD. STI"/>
    <s v="UH.01.002"/>
    <s v="UNIDOX KONTÖR HIZMETI"/>
    <s v="Univera - Şen Piliç"/>
    <x v="6"/>
    <x v="2"/>
    <s v="Unidox"/>
    <n v="1.6877"/>
    <m/>
    <n v="10000"/>
    <m/>
    <n v="16877"/>
    <m/>
    <n v="0"/>
    <m/>
    <n v="16877"/>
    <m/>
    <n v="0"/>
    <n v="0"/>
    <s v="UNI240000001143"/>
    <m/>
    <m/>
    <x v="69"/>
    <x v="0"/>
    <x v="1"/>
    <x v="2"/>
    <x v="5"/>
    <x v="0"/>
    <s v="Kanal Satış"/>
    <s v="Saha Satış"/>
    <s v="Yurt İçi"/>
    <s v="Türkiye"/>
  </r>
  <r>
    <s v="Q3"/>
    <x v="0"/>
    <x v="6"/>
    <m/>
    <s v="BMC OTOMOTIV SAN. VE TIC. A.S."/>
    <s v="CDH.02.001"/>
    <s v="Calldesk Panorama Yazilim Bakimi Hizmeti "/>
    <s v="Univera - BMC"/>
    <x v="13"/>
    <x v="5"/>
    <m/>
    <n v="884.27"/>
    <m/>
    <n v="1"/>
    <m/>
    <n v="982.52"/>
    <m/>
    <n v="98.25"/>
    <m/>
    <n v="884.27"/>
    <m/>
    <n v="0"/>
    <n v="0"/>
    <s v="UNI240000001144"/>
    <m/>
    <m/>
    <x v="71"/>
    <x v="0"/>
    <x v="0"/>
    <x v="1"/>
    <x v="4"/>
    <x v="1"/>
    <s v="Univera Satış"/>
    <s v="Saha Satış"/>
    <s v="Yurt İçi"/>
    <s v="Türkiye"/>
  </r>
  <r>
    <s v="Q3"/>
    <x v="0"/>
    <x v="6"/>
    <m/>
    <s v="BMC OTOMOTIV SAN. VE TIC. A.S."/>
    <s v="CDY.01.016"/>
    <s v="CallDesk Panorama - Servis Noktasi Lisansi"/>
    <s v="Univera - BMC"/>
    <x v="13"/>
    <x v="5"/>
    <m/>
    <n v="17866.099999999999"/>
    <m/>
    <n v="1"/>
    <m/>
    <n v="19851.216"/>
    <m/>
    <n v="1985.116"/>
    <m/>
    <n v="17866.099999999999"/>
    <m/>
    <n v="0"/>
    <n v="0"/>
    <s v="UNI240000001144"/>
    <m/>
    <m/>
    <x v="71"/>
    <x v="0"/>
    <x v="1"/>
    <x v="0"/>
    <x v="1"/>
    <x v="1"/>
    <s v="Univera Satış"/>
    <s v="Saha Satış"/>
    <s v="Yurt İçi"/>
    <s v="Türkiye"/>
  </r>
  <r>
    <s v="Q3"/>
    <x v="0"/>
    <x v="6"/>
    <m/>
    <s v="POLARİS YAZILIM ÇÖZÜMLERİ VE DANIŞMANLIK HİZMETLERİ LTD.ŞTİ."/>
    <s v="WPH.02.001"/>
    <s v="WebPlus Yazilim Bakimi Hizmeti"/>
    <s v="Univera - Kanal"/>
    <x v="5"/>
    <x v="0"/>
    <s v="Webplus"/>
    <n v="811"/>
    <m/>
    <n v="1"/>
    <m/>
    <n v="811"/>
    <m/>
    <n v="0"/>
    <m/>
    <n v="811"/>
    <m/>
    <n v="0"/>
    <n v="0"/>
    <s v="UNI240000001149"/>
    <m/>
    <m/>
    <x v="31"/>
    <x v="0"/>
    <x v="0"/>
    <x v="1"/>
    <x v="4"/>
    <x v="0"/>
    <s v="Kanal Satış"/>
    <s v="Polaris"/>
    <s v="Yurt İçi"/>
    <s v="Türkiye"/>
  </r>
  <r>
    <s v="Q3"/>
    <x v="0"/>
    <x v="6"/>
    <m/>
    <s v="ALDEMIR BILISIM HIZ. VE DANISMANLIK - ARZU ALDEMIR"/>
    <s v="WPY.01.004"/>
    <s v="WEBPLUS EK KULLANICI LISANSI +5"/>
    <s v="Univera - Kanal"/>
    <x v="5"/>
    <x v="0"/>
    <s v="Webplus"/>
    <n v="9845.4699999999993"/>
    <m/>
    <n v="1"/>
    <m/>
    <n v="14064.96"/>
    <m/>
    <n v="4219.49"/>
    <m/>
    <n v="9845.4699999999993"/>
    <m/>
    <n v="0"/>
    <n v="0"/>
    <s v="UNI240000001147"/>
    <m/>
    <m/>
    <x v="17"/>
    <x v="0"/>
    <x v="1"/>
    <x v="0"/>
    <x v="1"/>
    <x v="0"/>
    <s v="Kanal Satış"/>
    <s v="Aldemir"/>
    <s v="Yurt İçi"/>
    <s v="Türkiye"/>
  </r>
  <r>
    <s v="Q3"/>
    <x v="0"/>
    <x v="6"/>
    <m/>
    <s v="ALDEMIR BILISIM HIZ. VE DANISMANLIK - ARZU ALDEMIR"/>
    <s v="WPY.01.003"/>
    <s v="WEBPLUS EK KULLANICI LISANSI +1"/>
    <s v="Univera - Kanal"/>
    <x v="5"/>
    <x v="0"/>
    <s v="Webplus"/>
    <n v="2948"/>
    <m/>
    <n v="1"/>
    <m/>
    <n v="3685"/>
    <m/>
    <n v="737"/>
    <m/>
    <n v="2948"/>
    <m/>
    <n v="0"/>
    <n v="0"/>
    <s v="UNI240000001146"/>
    <m/>
    <m/>
    <x v="17"/>
    <x v="0"/>
    <x v="1"/>
    <x v="0"/>
    <x v="1"/>
    <x v="0"/>
    <s v="Kanal Satış"/>
    <s v="Aldemir"/>
    <s v="Yurt İçi"/>
    <s v="Türkiye"/>
  </r>
  <r>
    <s v="Q3"/>
    <x v="0"/>
    <x v="6"/>
    <m/>
    <s v="POLARİS YAZILIM ÇÖZÜMLERİ VE DANIŞMANLIK HİZMETLERİ LTD.ŞTİ."/>
    <s v="WPY.01.003"/>
    <s v="WEBPLUS EK KULLANICI LISANSI +1"/>
    <s v="Univera - Kanal"/>
    <x v="5"/>
    <x v="0"/>
    <s v="Webplus"/>
    <n v="3685"/>
    <m/>
    <n v="1"/>
    <m/>
    <n v="3685"/>
    <m/>
    <n v="0"/>
    <m/>
    <n v="3685"/>
    <m/>
    <n v="0"/>
    <n v="0"/>
    <s v="UNI240000001149"/>
    <m/>
    <m/>
    <x v="31"/>
    <x v="0"/>
    <x v="1"/>
    <x v="0"/>
    <x v="1"/>
    <x v="0"/>
    <s v="Kanal Satış"/>
    <s v="Polaris"/>
    <s v="Yurt İçi"/>
    <s v="Türkiye"/>
  </r>
  <r>
    <s v="Q3"/>
    <x v="0"/>
    <x v="6"/>
    <m/>
    <s v="ALDEMIR BILISIM HIZ. VE DANISMANLIK - ARZU ALDEMIR"/>
    <s v="WPY.01.007"/>
    <s v="WEBPLUS E-DÖNÜSÜM MODÜL LISANSI"/>
    <s v="Univera - Kanal"/>
    <x v="5"/>
    <x v="0"/>
    <s v="Webplus"/>
    <n v="6036.8"/>
    <m/>
    <n v="1"/>
    <m/>
    <n v="8624"/>
    <m/>
    <n v="2587.1999999999998"/>
    <m/>
    <n v="6036.8"/>
    <m/>
    <n v="0"/>
    <n v="0"/>
    <s v="UNI240000001147"/>
    <m/>
    <m/>
    <x v="17"/>
    <x v="0"/>
    <x v="1"/>
    <x v="0"/>
    <x v="1"/>
    <x v="0"/>
    <s v="Kanal Satış"/>
    <s v="Aldemir"/>
    <s v="Yurt İçi"/>
    <s v="Türkiye"/>
  </r>
  <r>
    <s v="Q3"/>
    <x v="0"/>
    <x v="6"/>
    <m/>
    <s v="ALDEMIR BILISIM HIZ. VE DANISMANLIK - ARZU ALDEMIR"/>
    <s v="WPY.01.002"/>
    <s v="WebPlus Dagitim Kanali Lisansi"/>
    <s v="Univera - Kanal"/>
    <x v="5"/>
    <x v="0"/>
    <s v="Webplus"/>
    <n v="6264.18"/>
    <m/>
    <n v="1"/>
    <m/>
    <n v="8948.83"/>
    <m/>
    <n v="2684.65"/>
    <m/>
    <n v="6264.18"/>
    <m/>
    <n v="0"/>
    <n v="0"/>
    <s v="UNI240000001147"/>
    <m/>
    <m/>
    <x v="17"/>
    <x v="0"/>
    <x v="1"/>
    <x v="0"/>
    <x v="1"/>
    <x v="0"/>
    <s v="Kanal Satış"/>
    <s v="Aldemir"/>
    <s v="Yurt İçi"/>
    <s v="Türkiye"/>
  </r>
  <r>
    <s v="Q3"/>
    <x v="0"/>
    <x v="6"/>
    <m/>
    <s v="HANEDAR GIDA KIRT.SKR.TIC. PAZ. SAN. LTD. STI."/>
    <s v="UH.01.002"/>
    <s v="UNIDOX KONTÖR HIZMETI"/>
    <s v="Univera - Redbull"/>
    <x v="6"/>
    <x v="2"/>
    <s v="Unidox"/>
    <n v="0.75"/>
    <m/>
    <n v="100000"/>
    <m/>
    <n v="75000"/>
    <m/>
    <n v="0"/>
    <m/>
    <n v="75000"/>
    <m/>
    <n v="0"/>
    <n v="0"/>
    <s v="UNI240000001148"/>
    <m/>
    <m/>
    <x v="2"/>
    <x v="0"/>
    <x v="1"/>
    <x v="2"/>
    <x v="5"/>
    <x v="0"/>
    <s v="Kanal Satış"/>
    <s v="Saha Satış"/>
    <s v="Yurt İçi"/>
    <s v="Türkiye"/>
  </r>
  <r>
    <s v="Q3"/>
    <x v="0"/>
    <x v="6"/>
    <m/>
    <s v="JT INTERNATIONAL SA"/>
    <s v="QH.02.001"/>
    <s v="Quest Panorama - Yazilim Bakimi, Yasatma ve Merkezi Destek Hizmeti"/>
    <s v="Univera - JTI İran"/>
    <x v="4"/>
    <x v="3"/>
    <m/>
    <n v="63363.281999999992"/>
    <m/>
    <n v="5"/>
    <m/>
    <n v="316816.40990999999"/>
    <m/>
    <n v="-9.0000000000000006E-5"/>
    <m/>
    <n v="316816.40999999997"/>
    <m/>
    <n v="0"/>
    <n v="0"/>
    <s v="ENV240000000090"/>
    <m/>
    <m/>
    <x v="18"/>
    <x v="0"/>
    <x v="0"/>
    <x v="1"/>
    <x v="4"/>
    <x v="1"/>
    <s v="Univera Satış"/>
    <s v="Saha Satış"/>
    <s v="Yurt İçi"/>
    <s v="Türkiye"/>
  </r>
  <r>
    <s v="Q3"/>
    <x v="0"/>
    <x v="6"/>
    <m/>
    <s v="JT INTERNATIONAL SA"/>
    <s v="QH.08.001"/>
    <s v="Quest Panorama - Hosting Hizmeti"/>
    <s v="Univera - JTI İran"/>
    <x v="4"/>
    <x v="1"/>
    <m/>
    <n v="175939.3775"/>
    <m/>
    <n v="4"/>
    <m/>
    <n v="703757.50552799995"/>
    <m/>
    <n v="-4.4720000000000003E-3"/>
    <m/>
    <n v="703757.51"/>
    <m/>
    <n v="0"/>
    <n v="0"/>
    <s v="ENV240000000090"/>
    <m/>
    <m/>
    <x v="18"/>
    <x v="0"/>
    <x v="0"/>
    <x v="1"/>
    <x v="3"/>
    <x v="1"/>
    <s v="Univera Satış"/>
    <s v="Saha Satış"/>
    <s v="Yurt İçi"/>
    <s v="Türkiye"/>
  </r>
  <r>
    <s v="Q3"/>
    <x v="0"/>
    <x v="6"/>
    <m/>
    <s v="JT INTERNATIONAL SA"/>
    <s v="EH.06.001"/>
    <s v="EnRoute Panorama - Hosting Hizmeti"/>
    <s v="Univera - JTI İran"/>
    <x v="4"/>
    <x v="1"/>
    <m/>
    <n v="175939.3775"/>
    <m/>
    <n v="4"/>
    <m/>
    <n v="703757.50552799995"/>
    <m/>
    <n v="-4.4720000000000003E-3"/>
    <m/>
    <n v="703757.51"/>
    <m/>
    <n v="0"/>
    <n v="0"/>
    <s v="ENV240000000090"/>
    <m/>
    <m/>
    <x v="18"/>
    <x v="0"/>
    <x v="0"/>
    <x v="1"/>
    <x v="3"/>
    <x v="1"/>
    <s v="Univera Satış"/>
    <s v="Saha Satış"/>
    <s v="Yurt İçi"/>
    <s v="Türkiye"/>
  </r>
  <r>
    <s v="Q3"/>
    <x v="0"/>
    <x v="6"/>
    <m/>
    <s v="MATRIKS BİLGİSAYAR SİSTEMLERİ LTD.ŞTİ"/>
    <s v="WPY.02.001"/>
    <s v="WEBPLUS (Android) SATIS TEMSILCISI LISANSI"/>
    <s v="Univera - Kanal"/>
    <x v="5"/>
    <x v="0"/>
    <s v="Webplus"/>
    <n v="1430"/>
    <m/>
    <n v="1"/>
    <m/>
    <n v="1430"/>
    <m/>
    <n v="0"/>
    <m/>
    <n v="1430"/>
    <m/>
    <n v="0"/>
    <n v="0"/>
    <s v="UNI240000001159"/>
    <m/>
    <m/>
    <x v="11"/>
    <x v="0"/>
    <x v="1"/>
    <x v="0"/>
    <x v="1"/>
    <x v="0"/>
    <s v="Kanal Satış"/>
    <s v="Matriks"/>
    <s v="Yurt İçi"/>
    <s v="Türkiye"/>
  </r>
  <r>
    <s v="Q3"/>
    <x v="0"/>
    <x v="6"/>
    <m/>
    <s v="JTI TÜTÜN ÜRÜNLERI SANAYI A.S"/>
    <s v="SH.02.001"/>
    <s v="StokBar Panorama - Yazilim Bakimi Hizmeti"/>
    <s v="Univera - JTI"/>
    <x v="11"/>
    <x v="4"/>
    <s v="Stokbar"/>
    <n v="15588.25"/>
    <m/>
    <n v="1"/>
    <m/>
    <n v="15588.25"/>
    <m/>
    <n v="0"/>
    <m/>
    <n v="15588.25"/>
    <m/>
    <n v="0"/>
    <n v="0"/>
    <s v="UNI240000001151"/>
    <m/>
    <m/>
    <x v="18"/>
    <x v="0"/>
    <x v="0"/>
    <x v="1"/>
    <x v="4"/>
    <x v="1"/>
    <s v="Univera Satış"/>
    <s v="Saha Satış"/>
    <s v="Yurt İçi"/>
    <s v="Türkiye"/>
  </r>
  <r>
    <s v="Q3"/>
    <x v="0"/>
    <x v="6"/>
    <m/>
    <s v="JTI TÜTÜN ÜRÜNLERI SANAYI A.S"/>
    <s v="SH.02.001"/>
    <s v="StokBar Panorama - Yazilim Bakimi Hizmeti"/>
    <s v="Univera - JTI"/>
    <x v="11"/>
    <x v="4"/>
    <s v="Stokbar"/>
    <n v="6138.02"/>
    <m/>
    <n v="1"/>
    <m/>
    <n v="6138.02"/>
    <m/>
    <n v="0"/>
    <m/>
    <n v="6138.02"/>
    <m/>
    <n v="0"/>
    <n v="0"/>
    <s v="UNI240000001151"/>
    <m/>
    <m/>
    <x v="18"/>
    <x v="0"/>
    <x v="0"/>
    <x v="1"/>
    <x v="4"/>
    <x v="1"/>
    <s v="Univera Satış"/>
    <s v="Saha Satış"/>
    <s v="Yurt İçi"/>
    <s v="Türkiye"/>
  </r>
  <r>
    <s v="Q3"/>
    <x v="0"/>
    <x v="6"/>
    <m/>
    <s v="JTI TÜTÜN ÜRÜNLERI SANAYI A.S"/>
    <s v="SH.02.001"/>
    <s v="StokBar Panorama - Yazilim Bakimi Hizmeti"/>
    <s v="Univera - JTI"/>
    <x v="11"/>
    <x v="4"/>
    <s v="Stokbar"/>
    <n v="3235.31"/>
    <m/>
    <n v="1"/>
    <m/>
    <n v="3235.31"/>
    <m/>
    <n v="0"/>
    <m/>
    <n v="3235.31"/>
    <m/>
    <n v="0"/>
    <n v="0"/>
    <s v="UNI240000001151"/>
    <m/>
    <m/>
    <x v="18"/>
    <x v="0"/>
    <x v="0"/>
    <x v="1"/>
    <x v="4"/>
    <x v="1"/>
    <s v="Univera Satış"/>
    <s v="Saha Satış"/>
    <s v="Yurt İçi"/>
    <s v="Türkiye"/>
  </r>
  <r>
    <s v="Q3"/>
    <x v="0"/>
    <x v="6"/>
    <m/>
    <s v="JTI TÜTÜN ÜRÜNLERI SANAYI A.S"/>
    <s v="SH.03.004"/>
    <s v="StokBar Panorama - Çafri Merkezi Hizmeti (Depo/Lokasyon)"/>
    <s v="Univera - JTI"/>
    <x v="11"/>
    <x v="4"/>
    <s v="Stokbar"/>
    <n v="33588.26"/>
    <m/>
    <n v="1"/>
    <m/>
    <n v="33588.26"/>
    <m/>
    <n v="0"/>
    <m/>
    <n v="33588.26"/>
    <m/>
    <n v="0"/>
    <n v="0"/>
    <s v="UNI240000001151"/>
    <m/>
    <m/>
    <x v="18"/>
    <x v="0"/>
    <x v="0"/>
    <x v="1"/>
    <x v="3"/>
    <x v="1"/>
    <s v="Univera Satış"/>
    <s v="Saha Satış"/>
    <s v="Yurt İçi"/>
    <s v="Türkiye"/>
  </r>
  <r>
    <s v="Q3"/>
    <x v="0"/>
    <x v="6"/>
    <m/>
    <s v="JTI TÜTÜN ÜRÜNLERI PAZARLAMA A.S."/>
    <s v="QY.03.003"/>
    <s v="Quest Panorama SaaS Lisansi (Kiralama Hizmeti ) 50 + Kullanici"/>
    <s v="Univera - JTI"/>
    <x v="11"/>
    <x v="3"/>
    <m/>
    <n v="224.64000000000001"/>
    <m/>
    <n v="439"/>
    <m/>
    <n v="98616.960000000006"/>
    <m/>
    <n v="0"/>
    <m/>
    <n v="98616.960000000006"/>
    <m/>
    <n v="0"/>
    <n v="0"/>
    <s v="UNI240000001154"/>
    <m/>
    <m/>
    <x v="18"/>
    <x v="0"/>
    <x v="0"/>
    <x v="0"/>
    <x v="0"/>
    <x v="1"/>
    <s v="Univera Satış"/>
    <s v="Saha Satış"/>
    <s v="Yurt İçi"/>
    <s v="Türkiye"/>
  </r>
  <r>
    <s v="Q3"/>
    <x v="0"/>
    <x v="6"/>
    <m/>
    <s v="JTI TÜTÜN ÜRÜNLERI PAZARLAMA A.S."/>
    <s v="QH.03.001"/>
    <s v="Quest Panorama  - Çafri Merkezi Hizmeti"/>
    <s v="Univera - JTI"/>
    <x v="11"/>
    <x v="3"/>
    <m/>
    <n v="51.370000000000005"/>
    <m/>
    <n v="804"/>
    <m/>
    <n v="41301.480000000003"/>
    <m/>
    <n v="0"/>
    <m/>
    <n v="41301.480000000003"/>
    <m/>
    <n v="0"/>
    <n v="0"/>
    <s v="UNI240000001152"/>
    <m/>
    <m/>
    <x v="18"/>
    <x v="0"/>
    <x v="0"/>
    <x v="1"/>
    <x v="3"/>
    <x v="1"/>
    <s v="Univera Satış"/>
    <s v="Saha Satış"/>
    <s v="Yurt İçi"/>
    <s v="Türkiye"/>
  </r>
  <r>
    <s v="Q3"/>
    <x v="0"/>
    <x v="6"/>
    <m/>
    <s v="JTI TÜTÜN ÜRÜNLERI PAZARLAMA A.S."/>
    <s v="QH.03.001"/>
    <s v="Quest Panorama  - Çafri Merkezi Hizmeti"/>
    <s v="Univera - JTI"/>
    <x v="11"/>
    <x v="3"/>
    <m/>
    <n v="51.37"/>
    <m/>
    <n v="134"/>
    <m/>
    <n v="6883.58"/>
    <m/>
    <n v="0"/>
    <m/>
    <n v="6883.58"/>
    <m/>
    <n v="0"/>
    <n v="0"/>
    <s v="UNI240000001153"/>
    <m/>
    <m/>
    <x v="18"/>
    <x v="0"/>
    <x v="0"/>
    <x v="1"/>
    <x v="3"/>
    <x v="1"/>
    <s v="Univera Satış"/>
    <s v="Saha Satış"/>
    <s v="Yurt İçi"/>
    <s v="Türkiye"/>
  </r>
  <r>
    <s v="Q3"/>
    <x v="0"/>
    <x v="6"/>
    <m/>
    <s v="PANASONIC ELEKTRIC WORKS ELEKTRIK SAN.VE TIC. A.S."/>
    <s v="SH.03.002"/>
    <s v="StokBar Panorama - Uzman Destek Hizmeti"/>
    <s v="Univera - Panasonic"/>
    <x v="11"/>
    <x v="4"/>
    <s v="Stokbar"/>
    <n v="97500"/>
    <m/>
    <n v="1"/>
    <m/>
    <n v="97500"/>
    <m/>
    <n v="0"/>
    <m/>
    <n v="97500"/>
    <m/>
    <n v="0"/>
    <n v="0"/>
    <s v="UNI240000001160"/>
    <m/>
    <m/>
    <x v="35"/>
    <x v="0"/>
    <x v="0"/>
    <x v="1"/>
    <x v="3"/>
    <x v="0"/>
    <s v="Univera Satış"/>
    <s v="Saha Satış"/>
    <s v="Yurt İçi"/>
    <s v="Türkiye"/>
  </r>
  <r>
    <s v="Q3"/>
    <x v="0"/>
    <x v="6"/>
    <m/>
    <s v="MATRIKS BİLGİSAYAR SİSTEMLERİ LTD.ŞTİ"/>
    <s v="WPH.02.001"/>
    <s v="WebPlus Yazilim Bakimi Hizmeti"/>
    <s v="Univera - Kanal"/>
    <x v="5"/>
    <x v="0"/>
    <s v="Webplus"/>
    <n v="4620"/>
    <m/>
    <n v="1"/>
    <m/>
    <n v="4620"/>
    <m/>
    <n v="0"/>
    <m/>
    <n v="4620"/>
    <m/>
    <n v="0"/>
    <n v="0"/>
    <s v="UNI240000001162"/>
    <m/>
    <m/>
    <x v="11"/>
    <x v="0"/>
    <x v="0"/>
    <x v="1"/>
    <x v="4"/>
    <x v="0"/>
    <s v="Kanal Satış"/>
    <s v="Matriks"/>
    <s v="Yurt İçi"/>
    <s v="Türkiye"/>
  </r>
  <r>
    <s v="Q3"/>
    <x v="0"/>
    <x v="6"/>
    <m/>
    <s v="MİYA OTOMASYON VE BARKOD BILISIM SISTEMLERI SAN TİC. VE L.T.D. STI."/>
    <s v="WPH.02.001"/>
    <s v="WebPlus Yazilim Bakimi Hizmeti"/>
    <s v="Univera - Kanal"/>
    <x v="5"/>
    <x v="0"/>
    <s v="Webplus"/>
    <n v="14348"/>
    <m/>
    <n v="1"/>
    <m/>
    <n v="14348"/>
    <m/>
    <n v="0"/>
    <m/>
    <n v="14348"/>
    <m/>
    <n v="0"/>
    <n v="0"/>
    <s v="UNI240000001163"/>
    <m/>
    <m/>
    <x v="3"/>
    <x v="0"/>
    <x v="0"/>
    <x v="1"/>
    <x v="4"/>
    <x v="0"/>
    <s v="Kanal Satış"/>
    <s v="Miya"/>
    <s v="Yurt İçi"/>
    <s v="Türkiye"/>
  </r>
  <r>
    <s v="Q3"/>
    <x v="0"/>
    <x v="6"/>
    <m/>
    <s v="MATRIKS BİLGİSAYAR SİSTEMLERİ LTD.ŞTİ"/>
    <s v="WPY.01.003"/>
    <s v="WEBPLUS EK KULLANICI LISANSI +1"/>
    <s v="Univera - Kanal"/>
    <x v="5"/>
    <x v="0"/>
    <s v="Webplus"/>
    <n v="1050"/>
    <m/>
    <n v="1"/>
    <m/>
    <n v="1500"/>
    <m/>
    <n v="450"/>
    <m/>
    <n v="1050"/>
    <m/>
    <n v="0"/>
    <n v="0"/>
    <s v="UNI240000001162"/>
    <m/>
    <m/>
    <x v="11"/>
    <x v="0"/>
    <x v="1"/>
    <x v="0"/>
    <x v="1"/>
    <x v="0"/>
    <s v="Kanal Satış"/>
    <s v="Matriks"/>
    <s v="Yurt İçi"/>
    <s v="Türkiye"/>
  </r>
  <r>
    <s v="Q3"/>
    <x v="0"/>
    <x v="6"/>
    <m/>
    <s v="MİYA OTOMASYON VE BARKOD BILISIM SISTEMLERI SAN TİC. VE L.T.D. STI."/>
    <s v="WPY.01.003"/>
    <s v="WEBPLUS EK KULLANICI LISANSI +1"/>
    <s v="Univera - Kanal"/>
    <x v="5"/>
    <x v="0"/>
    <s v="Webplus"/>
    <n v="2408"/>
    <m/>
    <n v="3"/>
    <m/>
    <n v="7224"/>
    <m/>
    <n v="0"/>
    <m/>
    <n v="7224"/>
    <m/>
    <n v="0"/>
    <n v="0"/>
    <s v="UNI240000001163"/>
    <m/>
    <m/>
    <x v="3"/>
    <x v="0"/>
    <x v="1"/>
    <x v="0"/>
    <x v="1"/>
    <x v="0"/>
    <s v="Kanal Satış"/>
    <s v="Miya"/>
    <s v="Yurt İçi"/>
    <s v="Türkiye"/>
  </r>
  <r>
    <s v="Q3"/>
    <x v="0"/>
    <x v="6"/>
    <m/>
    <s v="MATRIKS BİLGİSAYAR SİSTEMLERİ LTD.ŞTİ"/>
    <s v="WPY.01.006"/>
    <s v="WEBPLUS DISTRIBUTION SATIS-DAGITIM YAZILIMI (Light)"/>
    <s v="Univera - Kanal"/>
    <x v="5"/>
    <x v="0"/>
    <s v="Webplus"/>
    <n v="10500"/>
    <m/>
    <n v="1"/>
    <m/>
    <n v="15000"/>
    <m/>
    <n v="4500"/>
    <m/>
    <n v="10500"/>
    <m/>
    <n v="0"/>
    <n v="0"/>
    <s v="UNI240000001162"/>
    <m/>
    <m/>
    <x v="11"/>
    <x v="0"/>
    <x v="1"/>
    <x v="0"/>
    <x v="1"/>
    <x v="0"/>
    <s v="Kanal Satış"/>
    <s v="Matriks"/>
    <s v="Yurt İçi"/>
    <s v="Türkiye"/>
  </r>
  <r>
    <s v="Q3"/>
    <x v="0"/>
    <x v="6"/>
    <m/>
    <s v="MATRIKS BİLGİSAYAR SİSTEMLERİ LTD.ŞTİ"/>
    <s v="WPY.02.001"/>
    <s v="WEBPLUS (Android) SATIS TEMSILCISI LISANSI"/>
    <s v="Univera - Kanal"/>
    <x v="5"/>
    <x v="0"/>
    <s v="Webplus"/>
    <n v="1575"/>
    <m/>
    <n v="2"/>
    <m/>
    <n v="4500"/>
    <m/>
    <n v="1350"/>
    <m/>
    <n v="3150"/>
    <m/>
    <n v="0"/>
    <n v="0"/>
    <s v="UNI240000001162"/>
    <m/>
    <m/>
    <x v="11"/>
    <x v="0"/>
    <x v="1"/>
    <x v="0"/>
    <x v="1"/>
    <x v="0"/>
    <s v="Kanal Satış"/>
    <s v="Matriks"/>
    <s v="Yurt İçi"/>
    <s v="Türkiye"/>
  </r>
  <r>
    <s v="Q3"/>
    <x v="0"/>
    <x v="6"/>
    <m/>
    <s v="MİYA OTOMASYON VE BARKOD BILISIM SISTEMLERI SAN TİC. VE L.T.D. STI."/>
    <s v="WPY.02.001"/>
    <s v="WEBPLUS (Android) SATIS TEMSILCISI LISANSI"/>
    <s v="Univera - Kanal"/>
    <x v="5"/>
    <x v="0"/>
    <s v="Webplus"/>
    <n v="2813"/>
    <m/>
    <n v="10"/>
    <m/>
    <n v="28130"/>
    <m/>
    <n v="0"/>
    <m/>
    <n v="28130"/>
    <m/>
    <n v="0"/>
    <n v="0"/>
    <s v="UNI240000001163"/>
    <m/>
    <m/>
    <x v="3"/>
    <x v="0"/>
    <x v="1"/>
    <x v="0"/>
    <x v="1"/>
    <x v="0"/>
    <s v="Kanal Satış"/>
    <s v="Miya"/>
    <s v="Yurt İçi"/>
    <s v="Türkiye"/>
  </r>
  <r>
    <s v="Q3"/>
    <x v="0"/>
    <x v="6"/>
    <m/>
    <s v="AKSEHIR OPAK GIDA IHTIYAÇ ÜRÜNLERI SANAYI TICARET LIMITED SIRKETI"/>
    <s v="UH.01.002"/>
    <s v="Unidox Kontör"/>
    <s v="Univera - Haribo"/>
    <x v="6"/>
    <x v="2"/>
    <s v="Unidox"/>
    <n v="1.6"/>
    <m/>
    <n v="10000"/>
    <m/>
    <n v="16000"/>
    <m/>
    <n v="0"/>
    <m/>
    <n v="16000"/>
    <m/>
    <n v="0"/>
    <n v="0"/>
    <s v="ENV240000000091"/>
    <m/>
    <m/>
    <x v="5"/>
    <x v="0"/>
    <x v="1"/>
    <x v="2"/>
    <x v="5"/>
    <x v="1"/>
    <s v="Kanal Satış"/>
    <s v="Saha Satış"/>
    <s v="Yurt İçi"/>
    <s v="Türkiye"/>
  </r>
  <r>
    <s v="Q3"/>
    <x v="0"/>
    <x v="6"/>
    <m/>
    <s v="TUTAR ELEKTRIK ELEKTRONIK GIDA SANAYI TICARET LIMITED SIRKETI"/>
    <s v="UH.01.002"/>
    <s v="UNIDOX KONTÖR HIZMETI"/>
    <s v="Univera Doğuş Çay Projesi"/>
    <x v="6"/>
    <x v="2"/>
    <s v="Unidox"/>
    <n v="2.0436999999999999"/>
    <m/>
    <n v="10000"/>
    <m/>
    <n v="20437"/>
    <m/>
    <n v="0"/>
    <m/>
    <n v="20437"/>
    <m/>
    <n v="0"/>
    <n v="0"/>
    <s v="UNI240000001164"/>
    <m/>
    <m/>
    <x v="13"/>
    <x v="0"/>
    <x v="1"/>
    <x v="2"/>
    <x v="5"/>
    <x v="1"/>
    <s v="Kanal Satış"/>
    <s v="Saha Satış"/>
    <s v="Yurt İçi"/>
    <s v="Türkiye"/>
  </r>
  <r>
    <s v="Q3"/>
    <x v="0"/>
    <x v="6"/>
    <m/>
    <s v="SUNAOGLU GIDA TARIM HAYV. PAZ. SAN. INS. SAN. TIC. LTD. STI."/>
    <s v="UH.01.002"/>
    <s v="UNIDOX KONTÖR HIZMETI"/>
    <s v="Univera - Kebir Süt"/>
    <x v="6"/>
    <x v="2"/>
    <s v="Unidox"/>
    <n v="1.67"/>
    <m/>
    <n v="25000"/>
    <m/>
    <n v="41750"/>
    <m/>
    <n v="0"/>
    <m/>
    <n v="41750"/>
    <m/>
    <n v="0"/>
    <n v="0"/>
    <s v="UNI240000001167"/>
    <m/>
    <m/>
    <x v="63"/>
    <x v="0"/>
    <x v="1"/>
    <x v="2"/>
    <x v="5"/>
    <x v="0"/>
    <s v="Kanal Satış"/>
    <s v="Saha Satış"/>
    <s v="Yurt İçi"/>
    <s v="Türkiye"/>
  </r>
  <r>
    <s v="Q3"/>
    <x v="0"/>
    <x v="6"/>
    <m/>
    <s v="JTI TÜTÜN ÜRÜNLERI PAZARLAMA A.S."/>
    <s v="EH.06.001"/>
    <s v="EnRoute Panorama - Hosting Hizmeti"/>
    <s v="Univera - JTI"/>
    <x v="11"/>
    <x v="1"/>
    <m/>
    <n v="360540.45"/>
    <m/>
    <n v="1"/>
    <m/>
    <n v="360540.4523"/>
    <m/>
    <n v="2.3E-3"/>
    <m/>
    <n v="360540.45"/>
    <m/>
    <n v="0"/>
    <n v="0"/>
    <s v="UNI240000001168"/>
    <m/>
    <m/>
    <x v="18"/>
    <x v="0"/>
    <x v="0"/>
    <x v="1"/>
    <x v="3"/>
    <x v="1"/>
    <s v="Univera Satış"/>
    <s v="Saha Satış"/>
    <s v="Yurt İçi"/>
    <s v="Türkiye"/>
  </r>
  <r>
    <s v="Q1"/>
    <x v="1"/>
    <x v="0"/>
    <m/>
    <s v="Tadım Gıda Maddeleri San. ve Tic. A.Ş."/>
    <s v="EH.05.002"/>
    <s v="Enroute Panorama - Rapor Gelistirme Hizmeti"/>
    <s v="Univera - Tadım"/>
    <x v="11"/>
    <x v="0"/>
    <s v="Enroute"/>
    <n v="15750"/>
    <m/>
    <n v="25"/>
    <m/>
    <n v="437500"/>
    <m/>
    <n v="43750"/>
    <m/>
    <n v="393750"/>
    <m/>
    <n v="0"/>
    <n v="0"/>
    <m/>
    <m/>
    <m/>
    <x v="10"/>
    <x v="0"/>
    <x v="1"/>
    <x v="1"/>
    <x v="2"/>
    <x v="0"/>
    <s v="Univera Satış"/>
    <s v="Saha Satış"/>
    <s v="Yurt İçi"/>
    <s v="Türkiye"/>
  </r>
  <r>
    <s v="Q1"/>
    <x v="1"/>
    <x v="0"/>
    <m/>
    <s v="Tadım Gıda Maddeleri San. ve Tic. A.Ş."/>
    <s v="EH.01.001"/>
    <s v="Enroute Panorama - Proje ve Ürün Yönetimi Danışmanlığı Hizmeti"/>
    <s v="Univera - Tadım"/>
    <x v="11"/>
    <x v="0"/>
    <s v="Enroute"/>
    <n v="15750"/>
    <m/>
    <n v="10"/>
    <m/>
    <n v="175000"/>
    <m/>
    <n v="17500"/>
    <m/>
    <n v="157500"/>
    <m/>
    <n v="0"/>
    <n v="0"/>
    <m/>
    <m/>
    <m/>
    <x v="10"/>
    <x v="0"/>
    <x v="1"/>
    <x v="1"/>
    <x v="7"/>
    <x v="0"/>
    <s v="Univera Satış"/>
    <s v="Saha Satış"/>
    <s v="Yurt İçi"/>
    <s v="Türkiye"/>
  </r>
  <r>
    <s v="Q3"/>
    <x v="0"/>
    <x v="6"/>
    <m/>
    <s v="AHMET NART DAGITIM PAZARLAMA-AHMET NART"/>
    <s v="UH.01.002"/>
    <s v="Unidox Kontör"/>
    <s v="Univera Doğuş Çay Projesi"/>
    <x v="6"/>
    <x v="2"/>
    <s v="Unidox"/>
    <n v="1.5189999999999999"/>
    <m/>
    <n v="25000"/>
    <m/>
    <n v="37975"/>
    <m/>
    <n v="0"/>
    <m/>
    <n v="37975"/>
    <m/>
    <n v="0"/>
    <n v="0"/>
    <s v="UNI240000001172"/>
    <m/>
    <m/>
    <x v="13"/>
    <x v="0"/>
    <x v="1"/>
    <x v="2"/>
    <x v="5"/>
    <x v="1"/>
    <s v="Kanal Satış"/>
    <s v="Saha Satış"/>
    <s v="Yurt İçi"/>
    <s v="Türkiye"/>
  </r>
  <r>
    <s v="Q3"/>
    <x v="0"/>
    <x v="6"/>
    <m/>
    <s v="ALI KEMAL PEHLIVAN"/>
    <s v="UH.01.002"/>
    <s v="Unidox Kontör"/>
    <s v="Univera - Dardanel"/>
    <x v="6"/>
    <x v="2"/>
    <s v="Unidox"/>
    <n v="2.8875999999999999"/>
    <m/>
    <n v="5000"/>
    <m/>
    <n v="14438"/>
    <m/>
    <n v="0"/>
    <m/>
    <n v="14438"/>
    <m/>
    <n v="0"/>
    <n v="0"/>
    <s v="UNI240000001174"/>
    <m/>
    <m/>
    <x v="4"/>
    <x v="0"/>
    <x v="1"/>
    <x v="2"/>
    <x v="5"/>
    <x v="0"/>
    <s v="Kanal Satış"/>
    <s v="Saha Satış"/>
    <s v="Yurt İçi"/>
    <s v="Türkiye"/>
  </r>
  <r>
    <s v="Q3"/>
    <x v="0"/>
    <x v="6"/>
    <m/>
    <s v="KANATOGLU GIDA SANAYI VE TIC.LTD.STI."/>
    <s v="UH.01.002"/>
    <s v="UNIDOX KONTÖR HIZMETI"/>
    <s v="Univera - Şen Piliç"/>
    <x v="6"/>
    <x v="2"/>
    <s v="Unidox"/>
    <n v="1.875"/>
    <m/>
    <n v="25000"/>
    <m/>
    <n v="46875"/>
    <m/>
    <n v="0"/>
    <m/>
    <n v="46875"/>
    <m/>
    <n v="0"/>
    <n v="0"/>
    <s v="UNI240000001173"/>
    <m/>
    <m/>
    <x v="69"/>
    <x v="0"/>
    <x v="1"/>
    <x v="2"/>
    <x v="5"/>
    <x v="0"/>
    <s v="Kanal Satış"/>
    <s v="Saha Satış"/>
    <s v="Yurt İçi"/>
    <s v="Türkiye"/>
  </r>
  <r>
    <s v="Q3"/>
    <x v="0"/>
    <x v="6"/>
    <m/>
    <s v="ÇAYKUR ÇAY ISLETMELERI GENEL MÜDÜRLÜGÜ"/>
    <s v="QH.02.001"/>
    <s v="Quest Panorama - Yazilim Bakimi, Yasatma ve Merkezi Destek Hizmeti"/>
    <s v="Univera - Çaykur"/>
    <x v="11"/>
    <x v="3"/>
    <m/>
    <n v="6376.42"/>
    <m/>
    <n v="1"/>
    <m/>
    <n v="6376.42"/>
    <m/>
    <n v="0"/>
    <m/>
    <n v="6376.42"/>
    <m/>
    <n v="0"/>
    <n v="0"/>
    <s v="UNI240000001171"/>
    <m/>
    <m/>
    <x v="1"/>
    <x v="0"/>
    <x v="0"/>
    <x v="1"/>
    <x v="4"/>
    <x v="0"/>
    <s v="Univera Satış"/>
    <s v="Saha Satış"/>
    <s v="Yurt İçi"/>
    <s v="Türkiye"/>
  </r>
  <r>
    <s v="Q3"/>
    <x v="0"/>
    <x v="6"/>
    <m/>
    <s v="ÇAYKUR ÇAY ISLETMELERI GENEL MÜDÜRLÜGÜ"/>
    <s v="QH.03.001"/>
    <s v="Quest Panorama  - Çafri Merkezi Hizmeti"/>
    <s v="Univera - Çaykur"/>
    <x v="11"/>
    <x v="3"/>
    <m/>
    <n v="26918.91"/>
    <m/>
    <n v="1"/>
    <m/>
    <n v="26918.91"/>
    <m/>
    <n v="0"/>
    <m/>
    <n v="26918.91"/>
    <m/>
    <n v="0"/>
    <n v="0"/>
    <s v="UNI240000001171"/>
    <m/>
    <m/>
    <x v="1"/>
    <x v="0"/>
    <x v="0"/>
    <x v="1"/>
    <x v="3"/>
    <x v="0"/>
    <s v="Univera Satış"/>
    <s v="Saha Satış"/>
    <s v="Yurt İçi"/>
    <s v="Türkiye"/>
  </r>
  <r>
    <s v="Q1"/>
    <x v="1"/>
    <x v="0"/>
    <m/>
    <s v="Tadım Gıda Maddeleri San. ve Tic. A.Ş."/>
    <s v="EH.03.006"/>
    <s v="Enroute Panorama - Uzaktan Kurulum ve Efitim Hizmeti"/>
    <s v="Univera - Tadım"/>
    <x v="11"/>
    <x v="0"/>
    <s v="Enroute"/>
    <n v="10000"/>
    <m/>
    <n v="4"/>
    <m/>
    <n v="40000"/>
    <m/>
    <n v="0"/>
    <m/>
    <n v="40000"/>
    <m/>
    <n v="0"/>
    <n v="0"/>
    <m/>
    <m/>
    <m/>
    <x v="10"/>
    <x v="0"/>
    <x v="1"/>
    <x v="1"/>
    <x v="6"/>
    <x v="0"/>
    <s v="Univera Satış"/>
    <s v="Saha Satış"/>
    <s v="Yurt İçi"/>
    <s v="Türkiye"/>
  </r>
  <r>
    <s v="Q1"/>
    <x v="1"/>
    <x v="0"/>
    <m/>
    <s v="EVYAP SABUN YAĞ GLISERIN SAN. VE TİC.A.Ş."/>
    <s v="EH.05.002"/>
    <s v="Enroute Panorama - Rapor Gelistirme Hizmeti"/>
    <s v="Univera - Evyap"/>
    <x v="12"/>
    <x v="0"/>
    <s v="Enroute"/>
    <n v="17500"/>
    <m/>
    <n v="1"/>
    <m/>
    <n v="17500"/>
    <m/>
    <n v="0"/>
    <m/>
    <n v="17500"/>
    <m/>
    <n v="0"/>
    <n v="0"/>
    <m/>
    <m/>
    <m/>
    <x v="50"/>
    <x v="0"/>
    <x v="1"/>
    <x v="1"/>
    <x v="2"/>
    <x v="0"/>
    <s v="Univera Satış"/>
    <s v="Saha Satış"/>
    <s v="Yurt İçi"/>
    <s v="Türkiye"/>
  </r>
  <r>
    <s v="Q1"/>
    <x v="1"/>
    <x v="0"/>
    <m/>
    <s v="RED BULL GIDA DAGITIM VE PAZARLAMA TICARET LTD. STI"/>
    <s v="EH.05.002"/>
    <s v="Enroute Panorama - Rapor Gelistirme Hizmeti"/>
    <s v="Univera - Redbull"/>
    <x v="12"/>
    <x v="0"/>
    <s v="Enroute"/>
    <n v="17500"/>
    <m/>
    <n v="1"/>
    <m/>
    <n v="17500"/>
    <m/>
    <n v="0"/>
    <m/>
    <n v="17500"/>
    <m/>
    <n v="0"/>
    <n v="0"/>
    <m/>
    <m/>
    <m/>
    <x v="2"/>
    <x v="0"/>
    <x v="1"/>
    <x v="1"/>
    <x v="2"/>
    <x v="0"/>
    <s v="Univera Satış"/>
    <s v="Saha Satış"/>
    <s v="Yurt İçi"/>
    <s v="Türkiye"/>
  </r>
  <r>
    <s v="Q1"/>
    <x v="1"/>
    <x v="0"/>
    <m/>
    <s v="EFES KAZAKHSTAN JSC FE"/>
    <s v="EH.01.001"/>
    <s v="Enroute Panorama - Proje ve Ürün Yönetimi Danışmanlığı Hizmeti"/>
    <s v="Univera - Efes Kazakistan"/>
    <x v="16"/>
    <x v="0"/>
    <s v="Enroute"/>
    <n v="14262.24"/>
    <m/>
    <n v="4"/>
    <m/>
    <n v="57048.959999999999"/>
    <m/>
    <n v="0"/>
    <m/>
    <n v="57048.959999999999"/>
    <m/>
    <n v="0"/>
    <n v="0"/>
    <m/>
    <m/>
    <m/>
    <x v="20"/>
    <x v="0"/>
    <x v="1"/>
    <x v="1"/>
    <x v="7"/>
    <x v="0"/>
    <s v="Univera Satış"/>
    <s v="Saha Satış"/>
    <s v="Yurt Dışı"/>
    <s v="Kazakistan"/>
  </r>
  <r>
    <s v="Q1"/>
    <x v="1"/>
    <x v="0"/>
    <m/>
    <s v="UNIVIS BILISIM DESTEK HIZMETLERI SAN.TIC .A.S"/>
    <s v="EH.01.001"/>
    <s v="Enroute Panorama - Proje ve Ürün Yönetimi Danışmanlığı Hizmeti"/>
    <s v="Univera - Şen Piliç"/>
    <x v="11"/>
    <x v="0"/>
    <s v="Enroute"/>
    <n v="14000"/>
    <m/>
    <n v="0.5"/>
    <m/>
    <n v="7000"/>
    <m/>
    <n v="0"/>
    <m/>
    <n v="7000"/>
    <m/>
    <n v="0"/>
    <n v="0"/>
    <m/>
    <m/>
    <m/>
    <x v="86"/>
    <x v="2"/>
    <x v="1"/>
    <x v="1"/>
    <x v="7"/>
    <x v="2"/>
    <s v="Univera Satış"/>
    <s v="Saha Satış"/>
    <s v="Yurt İçi"/>
    <s v="Türkiye"/>
  </r>
  <r>
    <s v="Q1"/>
    <x v="1"/>
    <x v="0"/>
    <m/>
    <s v="KARADENİZ KARDEŞLER GIDA SAN.VE TİC. A.Ş."/>
    <s v="EH.01.003"/>
    <s v="Enroute Panorama - Kurulum ve Efitim Hizmeti"/>
    <s v="Univera - Kebir Süt"/>
    <x v="11"/>
    <x v="0"/>
    <s v="Enroute"/>
    <n v="12000"/>
    <m/>
    <n v="4"/>
    <m/>
    <n v="48000"/>
    <m/>
    <n v="0"/>
    <m/>
    <n v="48000"/>
    <m/>
    <n v="0"/>
    <n v="0"/>
    <m/>
    <m/>
    <m/>
    <x v="63"/>
    <x v="0"/>
    <x v="1"/>
    <x v="1"/>
    <x v="6"/>
    <x v="0"/>
    <s v="Univera Satış"/>
    <s v="Saha Satış"/>
    <s v="Yurt İçi"/>
    <s v="Türkiye"/>
  </r>
  <r>
    <s v="Q3"/>
    <x v="0"/>
    <x v="6"/>
    <m/>
    <s v="DOGUS ÇAY VE GIDA MADD.ÜRT.PAZ.ITH.IHR.A.S"/>
    <s v="SH.01.001"/>
    <s v="StokBar Panorama - Proje Yönetim Hizmeti"/>
    <s v="Univera Doğuş Çay Projesi"/>
    <x v="7"/>
    <x v="4"/>
    <s v="Stokbar"/>
    <n v="13695.2"/>
    <m/>
    <n v="2"/>
    <m/>
    <n v="32224"/>
    <m/>
    <n v="4833.6000000000004"/>
    <m/>
    <n v="27390.400000000001"/>
    <m/>
    <n v="0"/>
    <n v="0"/>
    <s v="UNI240000001258"/>
    <m/>
    <m/>
    <x v="13"/>
    <x v="0"/>
    <x v="1"/>
    <x v="1"/>
    <x v="7"/>
    <x v="1"/>
    <s v="Univera Satış"/>
    <s v="Saha Satış"/>
    <s v="Yurt İçi"/>
    <s v="Türkiye"/>
  </r>
  <r>
    <s v="Q3"/>
    <x v="0"/>
    <x v="6"/>
    <m/>
    <s v="UNILEVER SAN VE TIC.TÜRK AS."/>
    <s v="SH.01.001"/>
    <s v="StokBar Panorama - Proje Yönetim Hizmeti"/>
    <s v="Univera - Unilever"/>
    <x v="12"/>
    <x v="4"/>
    <s v="Stokbar"/>
    <n v="9207.5366666666669"/>
    <m/>
    <n v="3"/>
    <m/>
    <n v="34528.26"/>
    <m/>
    <n v="6905.65"/>
    <m/>
    <n v="27622.61"/>
    <m/>
    <n v="0"/>
    <n v="0"/>
    <s v="UNI240000001175"/>
    <m/>
    <m/>
    <x v="104"/>
    <x v="0"/>
    <x v="1"/>
    <x v="1"/>
    <x v="7"/>
    <x v="0"/>
    <s v="Univera Satış"/>
    <s v="Saha Satış"/>
    <s v="Yurt İçi"/>
    <s v="Türkiye"/>
  </r>
  <r>
    <s v="Q3"/>
    <x v="0"/>
    <x v="6"/>
    <m/>
    <s v="MARS GIDA ÜRÜNLERI TIC. LTD.STI."/>
    <s v="QH.01.001"/>
    <s v="Quest Panorama - Proje Yönetim Hizmeti"/>
    <s v="Univera - Mars Gıda"/>
    <x v="7"/>
    <x v="3"/>
    <m/>
    <n v="10076.129999999999"/>
    <m/>
    <n v="2"/>
    <m/>
    <n v="23018"/>
    <m/>
    <n v="2865.74"/>
    <m/>
    <n v="20152.259999999998"/>
    <m/>
    <n v="0"/>
    <n v="0"/>
    <s v="UNI240000001257"/>
    <m/>
    <m/>
    <x v="16"/>
    <x v="0"/>
    <x v="1"/>
    <x v="1"/>
    <x v="7"/>
    <x v="0"/>
    <s v="Univera Satış"/>
    <s v="Saha Satış"/>
    <s v="Yurt İçi"/>
    <s v="Türkiye"/>
  </r>
  <r>
    <s v="Q3"/>
    <x v="0"/>
    <x v="6"/>
    <m/>
    <s v="AGAÇLI OTOMOTIV GIDA TIC. VE SAN. A.S."/>
    <s v="EH.06.001"/>
    <s v="EnRoute Panorama - Hosting Hizmeti"/>
    <s v="Univera - JTI"/>
    <x v="11"/>
    <x v="1"/>
    <m/>
    <n v="775.07933333333335"/>
    <m/>
    <n v="15"/>
    <m/>
    <n v="11626.192440000001"/>
    <m/>
    <n v="2.4399999999999999E-3"/>
    <m/>
    <n v="11626.19"/>
    <m/>
    <n v="0"/>
    <n v="0"/>
    <s v="UNI240000001216"/>
    <m/>
    <m/>
    <x v="18"/>
    <x v="0"/>
    <x v="0"/>
    <x v="1"/>
    <x v="3"/>
    <x v="1"/>
    <s v="Univera Satış"/>
    <s v="Saha Satış"/>
    <s v="Yurt İçi"/>
    <s v="Türkiye"/>
  </r>
  <r>
    <s v="Q3"/>
    <x v="0"/>
    <x v="6"/>
    <m/>
    <s v="ALTUN TEMIZLIK TÜTÜN ÜRÜNLERI PAZARLAMA A .S"/>
    <s v="EH.06.001"/>
    <s v="EnRoute Panorama - Hosting Hizmeti"/>
    <s v="Univera - JTI"/>
    <x v="11"/>
    <x v="1"/>
    <m/>
    <n v="775.08"/>
    <m/>
    <n v="1"/>
    <m/>
    <n v="775.07949599999995"/>
    <m/>
    <n v="-5.04E-4"/>
    <m/>
    <n v="775.08"/>
    <m/>
    <n v="0"/>
    <n v="0"/>
    <s v="UNI240000001217"/>
    <m/>
    <m/>
    <x v="18"/>
    <x v="0"/>
    <x v="0"/>
    <x v="1"/>
    <x v="3"/>
    <x v="1"/>
    <s v="Univera Satış"/>
    <s v="Saha Satış"/>
    <s v="Yurt İçi"/>
    <s v="Türkiye"/>
  </r>
  <r>
    <s v="Q3"/>
    <x v="0"/>
    <x v="6"/>
    <m/>
    <s v="ARME DAGITIM PAZARLAMA SANAYI VE TIC. A.S."/>
    <s v="EH.06.001"/>
    <s v="EnRoute Panorama - Hosting Hizmeti"/>
    <s v="Univera - JTI"/>
    <x v="11"/>
    <x v="1"/>
    <m/>
    <n v="775.08"/>
    <m/>
    <n v="1"/>
    <m/>
    <n v="775.07949599999995"/>
    <m/>
    <n v="-5.04E-4"/>
    <m/>
    <n v="775.08"/>
    <m/>
    <n v="0"/>
    <n v="0"/>
    <s v="UNI240000001218"/>
    <m/>
    <m/>
    <x v="18"/>
    <x v="0"/>
    <x v="0"/>
    <x v="1"/>
    <x v="3"/>
    <x v="1"/>
    <s v="Univera Satış"/>
    <s v="Saha Satış"/>
    <s v="Yurt İçi"/>
    <s v="Türkiye"/>
  </r>
  <r>
    <s v="Q3"/>
    <x v="0"/>
    <x v="6"/>
    <m/>
    <s v="AYDIN ÜNLÜER TUR.GIDA TIC. VE SAN. A.S."/>
    <s v="EH.06.001"/>
    <s v="EnRoute Panorama - Hosting Hizmeti"/>
    <s v="Univera - JTI"/>
    <x v="11"/>
    <x v="1"/>
    <m/>
    <n v="775.07999999999993"/>
    <m/>
    <n v="3"/>
    <m/>
    <n v="2325.238488"/>
    <m/>
    <n v="-1.5120000000000001E-3"/>
    <m/>
    <n v="2325.2399999999998"/>
    <m/>
    <n v="0"/>
    <n v="0"/>
    <s v="UNI240000001219"/>
    <m/>
    <m/>
    <x v="18"/>
    <x v="0"/>
    <x v="0"/>
    <x v="1"/>
    <x v="3"/>
    <x v="1"/>
    <s v="Univera Satış"/>
    <s v="Saha Satış"/>
    <s v="Yurt İçi"/>
    <s v="Türkiye"/>
  </r>
  <r>
    <s v="Q3"/>
    <x v="0"/>
    <x v="6"/>
    <m/>
    <s v="BAMS GIDA ITRIYAT VE TEKSTIL TIC. VE SAN. LTD. STI."/>
    <s v="EH.06.001"/>
    <s v="EnRoute Panorama - Hosting Hizmeti"/>
    <s v="Univera - JTI"/>
    <x v="11"/>
    <x v="1"/>
    <m/>
    <n v="775.08"/>
    <m/>
    <n v="2"/>
    <m/>
    <n v="1550.1589919999999"/>
    <m/>
    <n v="-1.008E-3"/>
    <m/>
    <n v="1550.16"/>
    <m/>
    <n v="0"/>
    <n v="0"/>
    <s v="UNI240000001220"/>
    <m/>
    <m/>
    <x v="18"/>
    <x v="0"/>
    <x v="0"/>
    <x v="1"/>
    <x v="3"/>
    <x v="1"/>
    <s v="Univera Satış"/>
    <s v="Saha Satış"/>
    <s v="Yurt İçi"/>
    <s v="Türkiye"/>
  </r>
  <r>
    <s v="Q3"/>
    <x v="0"/>
    <x v="6"/>
    <m/>
    <s v="BAYRAKTAR SATIS VE DAGITIM ANONIM SIRKETI"/>
    <s v="EH.06.001"/>
    <s v="EnRoute Panorama - Hosting Hizmeti"/>
    <s v="Univera - JTI"/>
    <x v="11"/>
    <x v="1"/>
    <m/>
    <n v="775.08"/>
    <m/>
    <n v="2"/>
    <m/>
    <n v="1550.1589919999999"/>
    <m/>
    <n v="-1.008E-3"/>
    <m/>
    <n v="1550.16"/>
    <m/>
    <n v="0"/>
    <n v="0"/>
    <s v="UNI240000001221"/>
    <m/>
    <m/>
    <x v="18"/>
    <x v="0"/>
    <x v="0"/>
    <x v="1"/>
    <x v="3"/>
    <x v="1"/>
    <s v="Univera Satış"/>
    <s v="Saha Satış"/>
    <s v="Yurt İçi"/>
    <s v="Türkiye"/>
  </r>
  <r>
    <s v="Q3"/>
    <x v="0"/>
    <x v="6"/>
    <m/>
    <s v="BESLER GIDA PAZ. SAN. VE TIC. A.S."/>
    <s v="EH.06.001"/>
    <s v="EnRoute Panorama - Hosting Hizmeti"/>
    <s v="Univera - JTI"/>
    <x v="11"/>
    <x v="1"/>
    <m/>
    <n v="775.08"/>
    <m/>
    <n v="1"/>
    <m/>
    <n v="775.07949599999995"/>
    <m/>
    <n v="-5.04E-4"/>
    <m/>
    <n v="775.08"/>
    <m/>
    <n v="0"/>
    <n v="0"/>
    <s v="UNI240000001222"/>
    <m/>
    <m/>
    <x v="18"/>
    <x v="0"/>
    <x v="0"/>
    <x v="1"/>
    <x v="3"/>
    <x v="1"/>
    <s v="Univera Satış"/>
    <s v="Saha Satış"/>
    <s v="Yurt İçi"/>
    <s v="Türkiye"/>
  </r>
  <r>
    <s v="Q3"/>
    <x v="0"/>
    <x v="6"/>
    <m/>
    <s v="BUGRA MÜH. VE INS. MALZ. IML. ITH. IHR. TIC. SAN. LTD. STI."/>
    <s v="EH.06.001"/>
    <s v="EnRoute Panorama - Hosting Hizmeti"/>
    <s v="Univera - JTI"/>
    <x v="11"/>
    <x v="1"/>
    <m/>
    <n v="775.08"/>
    <m/>
    <n v="1"/>
    <m/>
    <n v="775.07949599999995"/>
    <m/>
    <n v="-5.04E-4"/>
    <m/>
    <n v="775.08"/>
    <m/>
    <n v="0"/>
    <n v="0"/>
    <s v="UNI240000001223"/>
    <m/>
    <m/>
    <x v="18"/>
    <x v="0"/>
    <x v="0"/>
    <x v="1"/>
    <x v="3"/>
    <x v="1"/>
    <s v="Univera Satış"/>
    <s v="Saha Satış"/>
    <s v="Yurt İçi"/>
    <s v="Türkiye"/>
  </r>
  <r>
    <s v="Q3"/>
    <x v="0"/>
    <x v="6"/>
    <m/>
    <s v="BURAY TÜTÜN MAMUL. MESR. PAZ. VE DAG. TIC. LTD. STI."/>
    <s v="EH.06.001"/>
    <s v="EnRoute Panorama - Hosting Hizmeti"/>
    <s v="Univera - JTI"/>
    <x v="11"/>
    <x v="1"/>
    <m/>
    <n v="775.08"/>
    <m/>
    <n v="1"/>
    <m/>
    <n v="775.07949599999995"/>
    <m/>
    <n v="-5.04E-4"/>
    <m/>
    <n v="775.08"/>
    <m/>
    <n v="0"/>
    <n v="0"/>
    <s v="UNI240000001224"/>
    <m/>
    <m/>
    <x v="18"/>
    <x v="0"/>
    <x v="0"/>
    <x v="1"/>
    <x v="3"/>
    <x v="1"/>
    <s v="Univera Satış"/>
    <s v="Saha Satış"/>
    <s v="Yurt İçi"/>
    <s v="Türkiye"/>
  </r>
  <r>
    <s v="Q3"/>
    <x v="0"/>
    <x v="6"/>
    <m/>
    <s v="CAN TÜTÜN MAMULLERI INSAAT VE SANAYI TICARET A.S."/>
    <s v="EH.06.001"/>
    <s v="EnRoute Panorama - Hosting Hizmeti"/>
    <s v="Univera - JTI"/>
    <x v="11"/>
    <x v="1"/>
    <m/>
    <n v="775.08"/>
    <m/>
    <n v="1"/>
    <m/>
    <n v="775.07949599999995"/>
    <m/>
    <n v="-5.04E-4"/>
    <m/>
    <n v="775.08"/>
    <m/>
    <n v="0"/>
    <n v="0"/>
    <s v="UNI240000001225"/>
    <m/>
    <m/>
    <x v="18"/>
    <x v="0"/>
    <x v="0"/>
    <x v="1"/>
    <x v="3"/>
    <x v="1"/>
    <s v="Univera Satış"/>
    <s v="Saha Satış"/>
    <s v="Yurt İçi"/>
    <s v="Türkiye"/>
  </r>
  <r>
    <s v="Q3"/>
    <x v="0"/>
    <x v="6"/>
    <m/>
    <s v="ÇELIKKOL TURIZM GIDA MAD.SAN VE TIC. LTD. STI."/>
    <s v="EH.06.001"/>
    <s v="EnRoute Panorama - Hosting Hizmeti"/>
    <s v="Univera - JTI"/>
    <x v="11"/>
    <x v="1"/>
    <m/>
    <n v="775.08"/>
    <m/>
    <n v="1"/>
    <m/>
    <n v="775.07949599999995"/>
    <m/>
    <n v="-5.04E-4"/>
    <m/>
    <n v="775.08"/>
    <m/>
    <n v="0"/>
    <n v="0"/>
    <s v="UNI240000001226"/>
    <m/>
    <m/>
    <x v="18"/>
    <x v="0"/>
    <x v="0"/>
    <x v="1"/>
    <x v="3"/>
    <x v="1"/>
    <s v="Univera Satış"/>
    <s v="Saha Satış"/>
    <s v="Yurt İçi"/>
    <s v="Türkiye"/>
  </r>
  <r>
    <s v="Q3"/>
    <x v="0"/>
    <x v="6"/>
    <m/>
    <s v="DOYURAN GIDA A.S."/>
    <s v="EH.06.001"/>
    <s v="EnRoute Panorama - Hosting Hizmeti"/>
    <s v="Univera - JTI"/>
    <x v="11"/>
    <x v="1"/>
    <m/>
    <n v="775.08"/>
    <m/>
    <n v="1"/>
    <m/>
    <n v="775.07949599999995"/>
    <m/>
    <n v="-5.04E-4"/>
    <m/>
    <n v="775.08"/>
    <m/>
    <n v="0"/>
    <n v="0"/>
    <s v="UNI240000001227"/>
    <m/>
    <m/>
    <x v="18"/>
    <x v="0"/>
    <x v="0"/>
    <x v="1"/>
    <x v="3"/>
    <x v="1"/>
    <s v="Univera Satış"/>
    <s v="Saha Satış"/>
    <s v="Yurt İçi"/>
    <s v="Türkiye"/>
  </r>
  <r>
    <s v="Q3"/>
    <x v="0"/>
    <x v="6"/>
    <m/>
    <s v="DÜNYA MESRUBAT GIDA INS.TURIZM PAZ. SAN. VE TIC. LTD. STI."/>
    <s v="EH.06.001"/>
    <s v="EnRoute Panorama - Hosting Hizmeti"/>
    <s v="Univera - JTI"/>
    <x v="11"/>
    <x v="1"/>
    <m/>
    <n v="775.08"/>
    <m/>
    <n v="5"/>
    <m/>
    <n v="3875.3974800000001"/>
    <m/>
    <n v="-2.5200000000000001E-3"/>
    <m/>
    <n v="3875.4"/>
    <m/>
    <n v="0"/>
    <n v="0"/>
    <s v="UNI240000001228"/>
    <m/>
    <m/>
    <x v="18"/>
    <x v="0"/>
    <x v="0"/>
    <x v="1"/>
    <x v="3"/>
    <x v="1"/>
    <s v="Univera Satış"/>
    <s v="Saha Satış"/>
    <s v="Yurt İçi"/>
    <s v="Türkiye"/>
  </r>
  <r>
    <s v="Q3"/>
    <x v="0"/>
    <x v="6"/>
    <m/>
    <s v="FLAS TURIZM INSAAT TAAHHÜT TIC. LTD. STI."/>
    <s v="EH.06.001"/>
    <s v="EnRoute Panorama - Hosting Hizmeti"/>
    <s v="Univera - JTI"/>
    <x v="11"/>
    <x v="1"/>
    <m/>
    <n v="775.08"/>
    <m/>
    <n v="1"/>
    <m/>
    <n v="775.07949599999995"/>
    <m/>
    <n v="-5.04E-4"/>
    <m/>
    <n v="775.08"/>
    <m/>
    <n v="0"/>
    <n v="0"/>
    <s v="UNI240000001229"/>
    <m/>
    <m/>
    <x v="18"/>
    <x v="0"/>
    <x v="0"/>
    <x v="1"/>
    <x v="3"/>
    <x v="1"/>
    <s v="Univera Satış"/>
    <s v="Saha Satış"/>
    <s v="Yurt İçi"/>
    <s v="Türkiye"/>
  </r>
  <r>
    <s v="Q3"/>
    <x v="0"/>
    <x v="6"/>
    <m/>
    <s v="FLAS TURIZM INSAAT TAAHHÜT TIC. LTD. STI."/>
    <s v="EH.06.001"/>
    <s v="EnRoute Panorama - Hosting Hizmeti"/>
    <s v="Univera - JTI"/>
    <x v="11"/>
    <x v="1"/>
    <m/>
    <n v="775.08"/>
    <m/>
    <n v="1"/>
    <m/>
    <n v="775.07949599999995"/>
    <m/>
    <n v="-5.04E-4"/>
    <m/>
    <n v="775.08"/>
    <m/>
    <n v="0"/>
    <n v="0"/>
    <s v="UNI240000001230"/>
    <m/>
    <m/>
    <x v="18"/>
    <x v="0"/>
    <x v="0"/>
    <x v="1"/>
    <x v="3"/>
    <x v="1"/>
    <s v="Univera Satış"/>
    <s v="Saha Satış"/>
    <s v="Yurt İçi"/>
    <s v="Türkiye"/>
  </r>
  <r>
    <s v="Q3"/>
    <x v="0"/>
    <x v="6"/>
    <m/>
    <s v="KALPAKÇIOGLU GIDA SAN. VE TIC. LTD. STI."/>
    <s v="EH.06.001"/>
    <s v="EnRoute Panorama - Hosting Hizmeti"/>
    <s v="Univera - JTI"/>
    <x v="11"/>
    <x v="1"/>
    <m/>
    <n v="775.08"/>
    <m/>
    <n v="2"/>
    <m/>
    <n v="1550.1589919999999"/>
    <m/>
    <n v="-1.008E-3"/>
    <m/>
    <n v="1550.16"/>
    <m/>
    <n v="0"/>
    <n v="0"/>
    <s v="UNI240000001231"/>
    <m/>
    <m/>
    <x v="18"/>
    <x v="0"/>
    <x v="0"/>
    <x v="1"/>
    <x v="3"/>
    <x v="1"/>
    <s v="Univera Satış"/>
    <s v="Saha Satış"/>
    <s v="Yurt İçi"/>
    <s v="Türkiye"/>
  </r>
  <r>
    <s v="Q3"/>
    <x v="0"/>
    <x v="6"/>
    <m/>
    <s v="KILKISLI MES. TEK. MAM. GIDA MAD. SAN. TIC. LTD. STI."/>
    <s v="EH.06.001"/>
    <s v="EnRoute Panorama - Hosting Hizmeti"/>
    <s v="Univera - JTI"/>
    <x v="11"/>
    <x v="1"/>
    <m/>
    <n v="775.08"/>
    <m/>
    <n v="1"/>
    <m/>
    <n v="775.07949599999995"/>
    <m/>
    <n v="-5.04E-4"/>
    <m/>
    <n v="775.08"/>
    <m/>
    <n v="0"/>
    <n v="0"/>
    <s v="UNI240000001232"/>
    <m/>
    <m/>
    <x v="18"/>
    <x v="0"/>
    <x v="0"/>
    <x v="1"/>
    <x v="3"/>
    <x v="1"/>
    <s v="Univera Satış"/>
    <s v="Saha Satış"/>
    <s v="Yurt İçi"/>
    <s v="Türkiye"/>
  </r>
  <r>
    <s v="Q3"/>
    <x v="0"/>
    <x v="6"/>
    <m/>
    <s v="KOPUZ GIDA TIC. A.S."/>
    <s v="EH.06.001"/>
    <s v="EnRoute Panorama - Hosting Hizmeti"/>
    <s v="Univera - JTI"/>
    <x v="11"/>
    <x v="1"/>
    <m/>
    <n v="775.07909090909095"/>
    <m/>
    <n v="11"/>
    <m/>
    <n v="8525.8744559999996"/>
    <m/>
    <n v="4.4559999999999999E-3"/>
    <m/>
    <n v="8525.8700000000008"/>
    <m/>
    <n v="0"/>
    <n v="0"/>
    <s v="UNI240000001233"/>
    <m/>
    <m/>
    <x v="18"/>
    <x v="0"/>
    <x v="0"/>
    <x v="1"/>
    <x v="3"/>
    <x v="1"/>
    <s v="Univera Satış"/>
    <s v="Saha Satış"/>
    <s v="Yurt İçi"/>
    <s v="Türkiye"/>
  </r>
  <r>
    <s v="Q3"/>
    <x v="0"/>
    <x v="6"/>
    <m/>
    <s v="ONGUN EMGIN GIDA DAG. PAZ. TUR.SAN. TIC. LTD. STI."/>
    <s v="EH.06.001"/>
    <s v="EnRoute Panorama - Hosting Hizmeti"/>
    <s v="Univera - JTI"/>
    <x v="11"/>
    <x v="1"/>
    <m/>
    <n v="775.08"/>
    <m/>
    <n v="1"/>
    <m/>
    <n v="775.07949599999995"/>
    <m/>
    <n v="-5.04E-4"/>
    <m/>
    <n v="775.08"/>
    <m/>
    <n v="0"/>
    <n v="0"/>
    <s v="UNI240000001249"/>
    <m/>
    <m/>
    <x v="18"/>
    <x v="0"/>
    <x v="0"/>
    <x v="1"/>
    <x v="3"/>
    <x v="1"/>
    <s v="Univera Satış"/>
    <s v="Saha Satış"/>
    <s v="Yurt İçi"/>
    <s v="Türkiye"/>
  </r>
  <r>
    <s v="Q3"/>
    <x v="0"/>
    <x v="6"/>
    <m/>
    <s v="ONGUN EMGIN GIDA DAG. PAZ. TUR.SAN. TIC. LTD. STI."/>
    <s v="EH.06.001"/>
    <s v="EnRoute Panorama - Hosting Hizmeti"/>
    <s v="Univera - JTI"/>
    <x v="11"/>
    <x v="1"/>
    <m/>
    <n v="775.08"/>
    <m/>
    <n v="1"/>
    <m/>
    <n v="775.07949599999995"/>
    <m/>
    <n v="-5.04E-4"/>
    <m/>
    <n v="775.08"/>
    <m/>
    <n v="0"/>
    <n v="0"/>
    <s v="UNI240000001250"/>
    <m/>
    <m/>
    <x v="18"/>
    <x v="0"/>
    <x v="0"/>
    <x v="1"/>
    <x v="3"/>
    <x v="1"/>
    <s v="Univera Satış"/>
    <s v="Saha Satış"/>
    <s v="Yurt İçi"/>
    <s v="Türkiye"/>
  </r>
  <r>
    <s v="Q3"/>
    <x v="0"/>
    <x v="6"/>
    <m/>
    <s v="ONGUN EMGIN GIDA DAG. PAZ. TUR.SAN. TIC. LTD. STI."/>
    <s v="EH.06.001"/>
    <s v="EnRoute Panorama - Hosting Hizmeti"/>
    <s v="Univera - JTI"/>
    <x v="11"/>
    <x v="1"/>
    <m/>
    <n v="775.08"/>
    <m/>
    <n v="1"/>
    <m/>
    <n v="775.07949599999995"/>
    <m/>
    <n v="-5.04E-4"/>
    <m/>
    <n v="775.08"/>
    <m/>
    <n v="0"/>
    <n v="0"/>
    <s v="UNI240000001251"/>
    <m/>
    <m/>
    <x v="18"/>
    <x v="0"/>
    <x v="0"/>
    <x v="1"/>
    <x v="3"/>
    <x v="1"/>
    <s v="Univera Satış"/>
    <s v="Saha Satış"/>
    <s v="Yurt İçi"/>
    <s v="Türkiye"/>
  </r>
  <r>
    <s v="Q3"/>
    <x v="0"/>
    <x v="6"/>
    <m/>
    <s v="ONGUN EMGIN GIDA DAG. PAZ. TUR.SAN. TIC. LTD. STI."/>
    <s v="EH.06.001"/>
    <s v="EnRoute Panorama - Hosting Hizmeti"/>
    <s v="Univera - JTI"/>
    <x v="11"/>
    <x v="1"/>
    <m/>
    <n v="775.08"/>
    <m/>
    <n v="1"/>
    <m/>
    <n v="775.07949599999995"/>
    <m/>
    <n v="-5.04E-4"/>
    <m/>
    <n v="775.08"/>
    <m/>
    <n v="0"/>
    <n v="0"/>
    <s v="UNI240000001252"/>
    <m/>
    <m/>
    <x v="18"/>
    <x v="0"/>
    <x v="0"/>
    <x v="1"/>
    <x v="3"/>
    <x v="1"/>
    <s v="Univera Satış"/>
    <s v="Saha Satış"/>
    <s v="Yurt İçi"/>
    <s v="Türkiye"/>
  </r>
  <r>
    <s v="Q3"/>
    <x v="0"/>
    <x v="6"/>
    <m/>
    <s v="ONGUN EMGIN GIDA DAG. PAZ. TUR.SAN. TIC. LTD. STI."/>
    <s v="EH.06.001"/>
    <s v="EnRoute Panorama - Hosting Hizmeti"/>
    <s v="Univera - JTI"/>
    <x v="11"/>
    <x v="1"/>
    <m/>
    <n v="775.08"/>
    <m/>
    <n v="1"/>
    <m/>
    <n v="775.07949599999995"/>
    <m/>
    <n v="-5.04E-4"/>
    <m/>
    <n v="775.08"/>
    <m/>
    <n v="0"/>
    <n v="0"/>
    <s v="UNI240000001253"/>
    <m/>
    <m/>
    <x v="18"/>
    <x v="0"/>
    <x v="0"/>
    <x v="1"/>
    <x v="3"/>
    <x v="1"/>
    <s v="Univera Satış"/>
    <s v="Saha Satış"/>
    <s v="Yurt İçi"/>
    <s v="Türkiye"/>
  </r>
  <r>
    <s v="Q3"/>
    <x v="0"/>
    <x v="6"/>
    <m/>
    <s v="ONGUN EMGIN GIDA DAG. PAZ. TUR.SAN. TIC. LTD. STI."/>
    <s v="EH.06.001"/>
    <s v="EnRoute Panorama - Hosting Hizmeti"/>
    <s v="Univera - JTI"/>
    <x v="11"/>
    <x v="1"/>
    <m/>
    <n v="775.08"/>
    <m/>
    <n v="1"/>
    <m/>
    <n v="775.07949599999995"/>
    <m/>
    <n v="-5.04E-4"/>
    <m/>
    <n v="775.08"/>
    <m/>
    <n v="0"/>
    <n v="0"/>
    <s v="UNI240000001254"/>
    <m/>
    <m/>
    <x v="18"/>
    <x v="0"/>
    <x v="0"/>
    <x v="1"/>
    <x v="3"/>
    <x v="1"/>
    <s v="Univera Satış"/>
    <s v="Saha Satış"/>
    <s v="Yurt İçi"/>
    <s v="Türkiye"/>
  </r>
  <r>
    <s v="Q3"/>
    <x v="0"/>
    <x v="6"/>
    <m/>
    <s v="ONGUN EMGIN GIDA DAG. PAZ. TUR.SAN. TIC. LTD. STI."/>
    <s v="EH.06.001"/>
    <s v="EnRoute Panorama - Hosting Hizmeti"/>
    <s v="Univera - JTI"/>
    <x v="11"/>
    <x v="1"/>
    <m/>
    <n v="775.08"/>
    <m/>
    <n v="1"/>
    <m/>
    <n v="775.07949599999995"/>
    <m/>
    <n v="-5.04E-4"/>
    <m/>
    <n v="775.08"/>
    <m/>
    <n v="0"/>
    <n v="0"/>
    <s v="UNI240000001255"/>
    <m/>
    <m/>
    <x v="18"/>
    <x v="0"/>
    <x v="0"/>
    <x v="1"/>
    <x v="3"/>
    <x v="1"/>
    <s v="Univera Satış"/>
    <s v="Saha Satış"/>
    <s v="Yurt İçi"/>
    <s v="Türkiye"/>
  </r>
  <r>
    <s v="Q3"/>
    <x v="0"/>
    <x v="6"/>
    <m/>
    <s v="ÖZCIHAN GIDA INSAAT TARIM NAKLIYE ENERJI TURIZM MAD. PAZ. VE SAN. LTD. STI."/>
    <s v="EH.06.001"/>
    <s v="EnRoute Panorama - Hosting Hizmeti"/>
    <s v="Univera - JTI"/>
    <x v="11"/>
    <x v="1"/>
    <m/>
    <n v="775.08"/>
    <m/>
    <n v="2"/>
    <m/>
    <n v="1550.1589919999999"/>
    <m/>
    <n v="-1.008E-3"/>
    <m/>
    <n v="1550.16"/>
    <m/>
    <n v="0"/>
    <n v="0"/>
    <s v="UNI240000001234"/>
    <m/>
    <m/>
    <x v="18"/>
    <x v="0"/>
    <x v="0"/>
    <x v="1"/>
    <x v="3"/>
    <x v="1"/>
    <s v="Univera Satış"/>
    <s v="Saha Satış"/>
    <s v="Yurt İçi"/>
    <s v="Türkiye"/>
  </r>
  <r>
    <s v="Q3"/>
    <x v="0"/>
    <x v="6"/>
    <m/>
    <s v="ÖZÇELIK MESRUBAT VE GIDA MAD.TIC.PAZ.A.S."/>
    <s v="EH.06.001"/>
    <s v="EnRoute Panorama - Hosting Hizmeti"/>
    <s v="Univera - JTI"/>
    <x v="11"/>
    <x v="1"/>
    <m/>
    <n v="775.08"/>
    <m/>
    <n v="5"/>
    <m/>
    <n v="3875.3974800000001"/>
    <m/>
    <n v="-2.5200000000000001E-3"/>
    <m/>
    <n v="3875.4"/>
    <m/>
    <n v="0"/>
    <n v="0"/>
    <s v="UNI240000001235"/>
    <m/>
    <m/>
    <x v="18"/>
    <x v="0"/>
    <x v="0"/>
    <x v="1"/>
    <x v="3"/>
    <x v="1"/>
    <s v="Univera Satış"/>
    <s v="Saha Satış"/>
    <s v="Yurt İçi"/>
    <s v="Türkiye"/>
  </r>
  <r>
    <s v="Q3"/>
    <x v="0"/>
    <x v="6"/>
    <m/>
    <s v="ÖZÇELIK MESRUBAT VE GIDA MAD.TIC.PAZ.A.S."/>
    <s v="EH.06.001"/>
    <s v="EnRoute Panorama - Hosting Hizmeti"/>
    <s v="Univera - JTI"/>
    <x v="11"/>
    <x v="1"/>
    <m/>
    <n v="775.08"/>
    <m/>
    <n v="1"/>
    <m/>
    <n v="775.07949599999995"/>
    <m/>
    <n v="-5.04E-4"/>
    <m/>
    <n v="775.08"/>
    <m/>
    <n v="0"/>
    <n v="0"/>
    <s v="UNI240000001236"/>
    <m/>
    <m/>
    <x v="18"/>
    <x v="0"/>
    <x v="0"/>
    <x v="1"/>
    <x v="3"/>
    <x v="1"/>
    <s v="Univera Satış"/>
    <s v="Saha Satış"/>
    <s v="Yurt İçi"/>
    <s v="Türkiye"/>
  </r>
  <r>
    <s v="Q3"/>
    <x v="0"/>
    <x v="6"/>
    <m/>
    <s v="ÖZERLER TICARET ILHAN ÖZER"/>
    <s v="EH.06.001"/>
    <s v="EnRoute Panorama - Hosting Hizmeti"/>
    <s v="Univera - JTI"/>
    <x v="11"/>
    <x v="1"/>
    <m/>
    <n v="775.08"/>
    <m/>
    <n v="4"/>
    <m/>
    <n v="3100.3179839999998"/>
    <m/>
    <n v="-2.016E-3"/>
    <m/>
    <n v="3100.32"/>
    <m/>
    <n v="0"/>
    <n v="0"/>
    <s v="UNI240000001237"/>
    <m/>
    <m/>
    <x v="18"/>
    <x v="0"/>
    <x v="0"/>
    <x v="1"/>
    <x v="3"/>
    <x v="1"/>
    <s v="Univera Satış"/>
    <s v="Saha Satış"/>
    <s v="Yurt İçi"/>
    <s v="Türkiye"/>
  </r>
  <r>
    <s v="Q3"/>
    <x v="0"/>
    <x v="6"/>
    <m/>
    <s v="PIRAMIT GIDA LOJISTIK TICARET TIC. A.S."/>
    <s v="EH.06.001"/>
    <s v="EnRoute Panorama - Hosting Hizmeti"/>
    <s v="Univera - JTI"/>
    <x v="11"/>
    <x v="1"/>
    <m/>
    <n v="775.08"/>
    <m/>
    <n v="2"/>
    <m/>
    <n v="1550.1589919999999"/>
    <m/>
    <n v="-1.008E-3"/>
    <m/>
    <n v="1550.16"/>
    <m/>
    <n v="0"/>
    <n v="0"/>
    <s v="UNI240000001238"/>
    <m/>
    <m/>
    <x v="18"/>
    <x v="0"/>
    <x v="0"/>
    <x v="1"/>
    <x v="3"/>
    <x v="1"/>
    <s v="Univera Satış"/>
    <s v="Saha Satış"/>
    <s v="Yurt İçi"/>
    <s v="Türkiye"/>
  </r>
  <r>
    <s v="Q3"/>
    <x v="0"/>
    <x v="6"/>
    <m/>
    <s v="REYMAR TÜTÜN MAM. DAG. VE PAZ. LTD. STI."/>
    <s v="EH.06.001"/>
    <s v="EnRoute Panorama - Hosting Hizmeti"/>
    <s v="Univera - JTI"/>
    <x v="11"/>
    <x v="1"/>
    <m/>
    <n v="775.08"/>
    <m/>
    <n v="1"/>
    <m/>
    <n v="775.07949599999995"/>
    <m/>
    <n v="-5.04E-4"/>
    <m/>
    <n v="775.08"/>
    <m/>
    <n v="0"/>
    <n v="0"/>
    <s v="UNI240000001239"/>
    <m/>
    <m/>
    <x v="18"/>
    <x v="0"/>
    <x v="0"/>
    <x v="1"/>
    <x v="3"/>
    <x v="1"/>
    <s v="Univera Satış"/>
    <s v="Saha Satış"/>
    <s v="Yurt İçi"/>
    <s v="Türkiye"/>
  </r>
  <r>
    <s v="Q3"/>
    <x v="0"/>
    <x v="6"/>
    <m/>
    <s v="SAGIROGLU TÜTÜN ÜRÜN. INS.TAAH. SAN. VE TIC. LTD. STI."/>
    <s v="EH.06.001"/>
    <s v="EnRoute Panorama - Hosting Hizmeti"/>
    <s v="Univera - JTI"/>
    <x v="11"/>
    <x v="1"/>
    <m/>
    <n v="775.08"/>
    <m/>
    <n v="1"/>
    <m/>
    <n v="775.07949599999995"/>
    <m/>
    <n v="-5.04E-4"/>
    <m/>
    <n v="775.08"/>
    <m/>
    <n v="0"/>
    <n v="0"/>
    <s v="UNI240000001240"/>
    <m/>
    <m/>
    <x v="18"/>
    <x v="0"/>
    <x v="0"/>
    <x v="1"/>
    <x v="3"/>
    <x v="1"/>
    <s v="Univera Satış"/>
    <s v="Saha Satış"/>
    <s v="Yurt İçi"/>
    <s v="Türkiye"/>
  </r>
  <r>
    <s v="Q3"/>
    <x v="0"/>
    <x v="6"/>
    <m/>
    <s v="SAMI EMGIN DAG. PAZ. TUR. TEKS. INS. SAN. TIC. LTD. STI."/>
    <s v="EH.06.001"/>
    <s v="EnRoute Panorama - Hosting Hizmeti"/>
    <s v="Univera - JTI"/>
    <x v="11"/>
    <x v="1"/>
    <m/>
    <n v="775.08"/>
    <m/>
    <n v="2"/>
    <m/>
    <n v="1550.1589919999999"/>
    <m/>
    <n v="-1.008E-3"/>
    <m/>
    <n v="1550.16"/>
    <m/>
    <n v="0"/>
    <n v="0"/>
    <s v="UNI240000001241"/>
    <m/>
    <m/>
    <x v="18"/>
    <x v="0"/>
    <x v="0"/>
    <x v="1"/>
    <x v="3"/>
    <x v="1"/>
    <s v="Univera Satış"/>
    <s v="Saha Satış"/>
    <s v="Yurt İçi"/>
    <s v="Türkiye"/>
  </r>
  <r>
    <s v="Q3"/>
    <x v="0"/>
    <x v="6"/>
    <m/>
    <s v="SEKERCI GIDA TEMIZLIK ÜRÜN. PAZ. VE DAG. LTD. STI."/>
    <s v="EH.06.001"/>
    <s v="EnRoute Panorama - Hosting Hizmeti"/>
    <s v="Univera - JTI"/>
    <x v="11"/>
    <x v="1"/>
    <m/>
    <n v="775.07899999999995"/>
    <m/>
    <n v="10"/>
    <m/>
    <n v="7750.7949600000002"/>
    <m/>
    <n v="4.96E-3"/>
    <m/>
    <n v="7750.79"/>
    <m/>
    <n v="0"/>
    <n v="0"/>
    <s v="UNI240000001245"/>
    <m/>
    <m/>
    <x v="18"/>
    <x v="0"/>
    <x v="0"/>
    <x v="1"/>
    <x v="3"/>
    <x v="1"/>
    <s v="Univera Satış"/>
    <s v="Saha Satış"/>
    <s v="Yurt İçi"/>
    <s v="Türkiye"/>
  </r>
  <r>
    <s v="Q3"/>
    <x v="0"/>
    <x v="6"/>
    <m/>
    <s v="SEYDIM DAG.PAZ.A.S."/>
    <s v="EH.06.001"/>
    <s v="EnRoute Panorama - Hosting Hizmeti"/>
    <s v="Univera - JTI"/>
    <x v="11"/>
    <x v="1"/>
    <m/>
    <n v="775.08"/>
    <m/>
    <n v="1"/>
    <m/>
    <n v="775.07949599999995"/>
    <m/>
    <n v="-5.04E-4"/>
    <m/>
    <n v="775.08"/>
    <m/>
    <n v="0"/>
    <n v="0"/>
    <s v="UNI240000001242"/>
    <m/>
    <m/>
    <x v="18"/>
    <x v="0"/>
    <x v="0"/>
    <x v="1"/>
    <x v="3"/>
    <x v="1"/>
    <s v="Univera Satış"/>
    <s v="Saha Satış"/>
    <s v="Yurt İçi"/>
    <s v="Türkiye"/>
  </r>
  <r>
    <s v="Q3"/>
    <x v="0"/>
    <x v="6"/>
    <m/>
    <s v="SEYPA GIDA IHTIYAÇ MAD.ÜRETIM.DAG.VE TIC. A.S."/>
    <s v="EH.06.001"/>
    <s v="EnRoute Panorama - Hosting Hizmeti"/>
    <s v="Univera - JTI"/>
    <x v="11"/>
    <x v="1"/>
    <m/>
    <n v="775.08"/>
    <m/>
    <n v="2"/>
    <m/>
    <n v="1550.1589919999999"/>
    <m/>
    <n v="-1.008E-3"/>
    <m/>
    <n v="1550.16"/>
    <m/>
    <n v="0"/>
    <n v="0"/>
    <s v="UNI240000001243"/>
    <m/>
    <m/>
    <x v="18"/>
    <x v="0"/>
    <x v="0"/>
    <x v="1"/>
    <x v="3"/>
    <x v="1"/>
    <s v="Univera Satış"/>
    <s v="Saha Satış"/>
    <s v="Yurt İçi"/>
    <s v="Türkiye"/>
  </r>
  <r>
    <s v="Q3"/>
    <x v="0"/>
    <x v="6"/>
    <m/>
    <s v="SSG DAYANIKLI TÜKETIM MAD. GIDA ÜRÜNLERI PAZ. SAN. TIC. LTD. STI."/>
    <s v="EH.06.001"/>
    <s v="EnRoute Panorama - Hosting Hizmeti"/>
    <s v="Univera - JTI"/>
    <x v="11"/>
    <x v="1"/>
    <m/>
    <n v="775.08"/>
    <m/>
    <n v="2"/>
    <m/>
    <n v="1550.1589919999999"/>
    <m/>
    <n v="-1.008E-3"/>
    <m/>
    <n v="1550.16"/>
    <m/>
    <n v="0"/>
    <n v="0"/>
    <s v="UNI240000001244"/>
    <m/>
    <m/>
    <x v="18"/>
    <x v="0"/>
    <x v="0"/>
    <x v="1"/>
    <x v="3"/>
    <x v="1"/>
    <s v="Univera Satış"/>
    <s v="Saha Satış"/>
    <s v="Yurt İçi"/>
    <s v="Türkiye"/>
  </r>
  <r>
    <s v="Q3"/>
    <x v="0"/>
    <x v="6"/>
    <m/>
    <s v="TADIM GIDA MADDELERI SAN.VE TIC.AS."/>
    <s v="EH.06.001"/>
    <s v="EnRoute Panorama - Hosting Hizmeti"/>
    <s v="Univera - Tadım"/>
    <x v="7"/>
    <x v="1"/>
    <m/>
    <n v="7443.52"/>
    <m/>
    <n v="1"/>
    <m/>
    <n v="7443.52"/>
    <m/>
    <n v="0"/>
    <m/>
    <n v="7443.52"/>
    <m/>
    <n v="0"/>
    <n v="0"/>
    <s v="UNI240000001256"/>
    <m/>
    <m/>
    <x v="10"/>
    <x v="0"/>
    <x v="0"/>
    <x v="1"/>
    <x v="3"/>
    <x v="0"/>
    <s v="Univera Satış"/>
    <s v="Saha Satış"/>
    <s v="Yurt İçi"/>
    <s v="Türkiye"/>
  </r>
  <r>
    <s v="Q3"/>
    <x v="0"/>
    <x v="6"/>
    <m/>
    <s v="YILDIRIMLAR GRUP IHTIYAÇ VE GIDA MAD. TURIZM A.S"/>
    <s v="EH.06.001"/>
    <s v="EnRoute Panorama - Hosting Hizmeti"/>
    <s v="Univera - JTI"/>
    <x v="11"/>
    <x v="1"/>
    <m/>
    <n v="775.08"/>
    <m/>
    <n v="2"/>
    <m/>
    <n v="1550.1589919999999"/>
    <m/>
    <n v="-1.008E-3"/>
    <m/>
    <n v="1550.16"/>
    <m/>
    <n v="0"/>
    <n v="0"/>
    <s v="UNI240000001246"/>
    <m/>
    <m/>
    <x v="18"/>
    <x v="0"/>
    <x v="0"/>
    <x v="1"/>
    <x v="3"/>
    <x v="1"/>
    <s v="Univera Satış"/>
    <s v="Saha Satış"/>
    <s v="Yurt İçi"/>
    <s v="Türkiye"/>
  </r>
  <r>
    <s v="Q3"/>
    <x v="0"/>
    <x v="6"/>
    <m/>
    <s v="YUSUF BEKTAS GIDA VE IHTIYAÇ MAD. ILETISIM NAKLIYE TIC.VE SAN.LTD.STI."/>
    <s v="EH.06.001"/>
    <s v="EnRoute Panorama - Hosting Hizmeti"/>
    <s v="Univera - JTI"/>
    <x v="11"/>
    <x v="1"/>
    <m/>
    <n v="775.08"/>
    <m/>
    <n v="7"/>
    <m/>
    <n v="5425.5564720000002"/>
    <m/>
    <n v="-3.5279999999999999E-3"/>
    <m/>
    <n v="5425.56"/>
    <m/>
    <n v="0"/>
    <n v="0"/>
    <s v="UNI240000001247"/>
    <m/>
    <m/>
    <x v="18"/>
    <x v="0"/>
    <x v="0"/>
    <x v="1"/>
    <x v="3"/>
    <x v="1"/>
    <s v="Univera Satış"/>
    <s v="Saha Satış"/>
    <s v="Yurt İçi"/>
    <s v="Türkiye"/>
  </r>
  <r>
    <s v="Q3"/>
    <x v="0"/>
    <x v="6"/>
    <m/>
    <s v="ZÜMRÜT TEKEL ÜRÜNLERI GIDA PAZ.INS.TAAH.SAN.VE.TIC.LTD STI"/>
    <s v="EH.06.001"/>
    <s v="EnRoute Panorama - Hosting Hizmeti"/>
    <s v="Univera - JTI"/>
    <x v="11"/>
    <x v="1"/>
    <m/>
    <n v="775.08"/>
    <m/>
    <n v="1"/>
    <m/>
    <n v="775.07949599999995"/>
    <m/>
    <n v="-5.04E-4"/>
    <m/>
    <n v="775.08"/>
    <m/>
    <n v="0"/>
    <n v="0"/>
    <s v="UNI240000001248"/>
    <m/>
    <m/>
    <x v="18"/>
    <x v="0"/>
    <x v="0"/>
    <x v="1"/>
    <x v="3"/>
    <x v="1"/>
    <s v="Univera Satış"/>
    <s v="Saha Satış"/>
    <s v="Yurt İçi"/>
    <s v="Türkiye"/>
  </r>
  <r>
    <s v="Q1"/>
    <x v="1"/>
    <x v="1"/>
    <m/>
    <s v="KOROPLAST TEMIZLIK AMBALAJ ÜRÜNLERI SAN. VE DIS TIC.A.S."/>
    <s v="EY.03.001"/>
    <s v="Enroute Panorama PaaS Yazılımi (Kiralama Hizmeti )"/>
    <s v="Univera - Koroplast"/>
    <x v="13"/>
    <x v="0"/>
    <s v="Enroute"/>
    <n v="94503.98"/>
    <m/>
    <n v="1"/>
    <m/>
    <n v="94503.98"/>
    <m/>
    <n v="0"/>
    <m/>
    <n v="94503.98"/>
    <m/>
    <n v="0"/>
    <n v="0"/>
    <m/>
    <m/>
    <m/>
    <x v="0"/>
    <x v="0"/>
    <x v="0"/>
    <x v="0"/>
    <x v="0"/>
    <x v="0"/>
    <s v="Univera Satış"/>
    <s v="Saha Satış"/>
    <s v="Yurt İçi"/>
    <s v="Türkiye"/>
  </r>
  <r>
    <s v="Q1"/>
    <x v="1"/>
    <x v="1"/>
    <m/>
    <s v="KOROPLAST TEMIZLIK AMBALAJ ÜRÜNLERI SAN. VE DIS TIC.A.S."/>
    <s v="EY.03.001"/>
    <s v="Enroute Panorama PaaS Yazılımi (Kiralama Hizmeti )"/>
    <s v="Univera - Koroplast"/>
    <x v="13"/>
    <x v="0"/>
    <s v="Enroute"/>
    <n v="94503.98"/>
    <m/>
    <n v="1"/>
    <m/>
    <n v="94503.98"/>
    <m/>
    <n v="0"/>
    <m/>
    <n v="94503.98"/>
    <m/>
    <n v="0"/>
    <n v="0"/>
    <m/>
    <m/>
    <m/>
    <x v="0"/>
    <x v="0"/>
    <x v="0"/>
    <x v="0"/>
    <x v="0"/>
    <x v="0"/>
    <s v="Univera Satış"/>
    <s v="Saha Satış"/>
    <s v="Yurt İçi"/>
    <s v="Türkiye"/>
  </r>
  <r>
    <s v="Q1"/>
    <x v="1"/>
    <x v="0"/>
    <m/>
    <s v="TADIM GIDA MADDELERI SAN.VE TIC.AS."/>
    <s v="EY.02.010"/>
    <s v="Enroute Panorama Field Agent Satis Sefi El Terminali Uygulamasi"/>
    <s v="Univera - Tadım"/>
    <x v="11"/>
    <x v="0"/>
    <s v="Enroute"/>
    <n v="14500"/>
    <m/>
    <n v="4"/>
    <m/>
    <n v="58000"/>
    <m/>
    <n v="0"/>
    <m/>
    <n v="58000"/>
    <m/>
    <n v="0"/>
    <n v="0"/>
    <m/>
    <m/>
    <m/>
    <x v="10"/>
    <x v="0"/>
    <x v="1"/>
    <x v="0"/>
    <x v="1"/>
    <x v="0"/>
    <s v="Univera Satış"/>
    <s v="Saha Satış"/>
    <s v="Yurt İçi"/>
    <s v="Türkiye"/>
  </r>
  <r>
    <s v="Q1"/>
    <x v="1"/>
    <x v="1"/>
    <m/>
    <s v="ÇAYKUR ÇAY ISLETMELERI GENEL MÜDÜRLÜGÜ"/>
    <s v="EH.02.014"/>
    <s v="Enroute PANORAMA BUSINESS ANALYTICS  (QSENSE) KULLANICI LISANSI BakımI"/>
    <s v="Univera - Çaykur"/>
    <x v="12"/>
    <x v="0"/>
    <s v="QLIK - Outsource"/>
    <n v="3527.12"/>
    <m/>
    <n v="1"/>
    <m/>
    <n v="3527.12"/>
    <m/>
    <n v="0"/>
    <m/>
    <n v="3527.12"/>
    <m/>
    <n v="0"/>
    <n v="0"/>
    <m/>
    <m/>
    <m/>
    <x v="1"/>
    <x v="0"/>
    <x v="0"/>
    <x v="1"/>
    <x v="4"/>
    <x v="0"/>
    <s v="Univera Satış"/>
    <s v="Saha Satış"/>
    <s v="Yurt İçi"/>
    <s v="Türkiye"/>
  </r>
  <r>
    <s v="Q1"/>
    <x v="1"/>
    <x v="1"/>
    <m/>
    <s v="ÇAYKUR ÇAY ISLETMELERI GENEL MÜDÜRLÜGÜ"/>
    <s v="EH.02.001"/>
    <s v="Enroute Panorama - Yillik Yazilim Bakimi, Yasatma ve Merkezi Destek Hizmeti"/>
    <s v="Univera - Çaykur"/>
    <x v="12"/>
    <x v="0"/>
    <s v="Enroute"/>
    <n v="38856.21"/>
    <m/>
    <n v="1"/>
    <m/>
    <n v="38856.21"/>
    <m/>
    <n v="0"/>
    <m/>
    <n v="38856.21"/>
    <m/>
    <n v="0"/>
    <n v="0"/>
    <m/>
    <m/>
    <m/>
    <x v="1"/>
    <x v="0"/>
    <x v="0"/>
    <x v="1"/>
    <x v="4"/>
    <x v="0"/>
    <s v="Univera Satış"/>
    <s v="Saha Satış"/>
    <s v="Yurt İçi"/>
    <s v="Türkiye"/>
  </r>
  <r>
    <s v="Q1"/>
    <x v="1"/>
    <x v="0"/>
    <m/>
    <s v="EFES VITANTA MOLDOVA BREWERY S.A"/>
    <s v="EH.02.001"/>
    <s v="Enroute Panorama - Yillik Yazilim Bakimi, Yasatma ve Merkezi Destek Hizmeti"/>
    <s v="Univera - Efes Moldova"/>
    <x v="16"/>
    <x v="0"/>
    <s v="Enroute"/>
    <n v="26439.98"/>
    <m/>
    <n v="1"/>
    <m/>
    <n v="26439.981954999999"/>
    <m/>
    <n v="1.9550000000000001E-3"/>
    <m/>
    <n v="26439.98"/>
    <m/>
    <n v="0"/>
    <n v="0"/>
    <m/>
    <m/>
    <m/>
    <x v="20"/>
    <x v="0"/>
    <x v="0"/>
    <x v="1"/>
    <x v="4"/>
    <x v="0"/>
    <s v="Univera Satış"/>
    <s v="Saha Satış"/>
    <s v="Yurt Dışı"/>
    <s v="Moldova"/>
  </r>
  <r>
    <s v="Q1"/>
    <x v="1"/>
    <x v="1"/>
    <m/>
    <s v="ÖZGÖRKEY OTOMOTIV TURIZM GIDA SANAYI VE TICARET ANONIM SIRKETI"/>
    <s v="EH.02.001"/>
    <s v="Enroute Panorama - Yillik Yazilim Bakimi, Yasatma ve Merkezi Destek Hizmeti"/>
    <s v="Univera - Özgörkey"/>
    <x v="13"/>
    <x v="0"/>
    <s v="Enroute"/>
    <n v="81704.03"/>
    <m/>
    <n v="1"/>
    <m/>
    <n v="81704.03"/>
    <m/>
    <n v="0"/>
    <m/>
    <n v="81704.03"/>
    <m/>
    <n v="0"/>
    <n v="0"/>
    <m/>
    <m/>
    <m/>
    <x v="98"/>
    <x v="0"/>
    <x v="0"/>
    <x v="1"/>
    <x v="4"/>
    <x v="0"/>
    <s v="Univera Satış"/>
    <s v="Saha Satış"/>
    <s v="Yurt İçi"/>
    <s v="Türkiye"/>
  </r>
  <r>
    <s v="Q1"/>
    <x v="1"/>
    <x v="0"/>
    <m/>
    <s v="VITRA KARO SERAMIK SAN. VE TIC. AS."/>
    <s v="EH.02.001"/>
    <s v="Enroute Panorama - Yillik Yazilim Bakimi, Yasatma ve Merkezi Destek Hizmeti"/>
    <s v="Univera - Eczacıbaşı Intema"/>
    <x v="13"/>
    <x v="0"/>
    <s v="Enroute"/>
    <n v="723000"/>
    <m/>
    <n v="1"/>
    <m/>
    <n v="723000"/>
    <m/>
    <n v="0"/>
    <m/>
    <n v="723000"/>
    <m/>
    <n v="0"/>
    <n v="0"/>
    <m/>
    <m/>
    <m/>
    <x v="54"/>
    <x v="0"/>
    <x v="0"/>
    <x v="1"/>
    <x v="4"/>
    <x v="0"/>
    <s v="Univera Satış"/>
    <s v="Saha Satış"/>
    <s v="Yurt İçi"/>
    <s v="Türkiye"/>
  </r>
  <r>
    <s v="Q1"/>
    <x v="1"/>
    <x v="0"/>
    <m/>
    <s v="VITRA KARO SERAMIK SAN. VE TIC. AS."/>
    <s v="EH.02.001"/>
    <s v="Enroute Panorama - Yillik Yazilim Bakimi, Yasatma ve Merkezi Destek Hizmeti"/>
    <s v="Univera - Eczacıbaşı Intema"/>
    <x v="13"/>
    <x v="0"/>
    <s v="Enroute"/>
    <n v="327000"/>
    <m/>
    <n v="1"/>
    <m/>
    <n v="327000"/>
    <m/>
    <n v="0"/>
    <m/>
    <n v="327000"/>
    <m/>
    <n v="0"/>
    <n v="0"/>
    <m/>
    <m/>
    <m/>
    <x v="54"/>
    <x v="0"/>
    <x v="0"/>
    <x v="1"/>
    <x v="4"/>
    <x v="0"/>
    <s v="Univera Satış"/>
    <s v="Saha Satış"/>
    <s v="Yurt İçi"/>
    <s v="Türkiye"/>
  </r>
  <r>
    <s v="Q1"/>
    <x v="1"/>
    <x v="1"/>
    <m/>
    <s v="WEITNAUER DIS TICARET ANONIM SIRKETI"/>
    <s v="EH.02.001"/>
    <s v="Enroute Panorama - Yillik Yazilim Bakimi, Yasatma ve Merkezi Destek Hizmeti"/>
    <s v="Univera - Weitnauer"/>
    <x v="12"/>
    <x v="0"/>
    <s v="Enroute"/>
    <n v="27910"/>
    <m/>
    <n v="1"/>
    <m/>
    <n v="27910"/>
    <m/>
    <n v="0"/>
    <m/>
    <n v="27910"/>
    <m/>
    <n v="0"/>
    <n v="0"/>
    <m/>
    <m/>
    <m/>
    <x v="102"/>
    <x v="0"/>
    <x v="0"/>
    <x v="1"/>
    <x v="4"/>
    <x v="0"/>
    <s v="Univera Satış"/>
    <s v="Saha Satış"/>
    <s v="Yurt İçi"/>
    <s v="Türkiye"/>
  </r>
  <r>
    <s v="Q1"/>
    <x v="1"/>
    <x v="0"/>
    <m/>
    <s v="ECZACIBASI YAPI GEREÇLERI SAN. VE TIC. AS."/>
    <s v="EH.02.018"/>
    <s v="Enroute Panorama  WebConnector Bakim Hizmeti"/>
    <s v="Univera - Eczacıbaşı Intema"/>
    <x v="13"/>
    <x v="0"/>
    <s v="Web Connector"/>
    <n v="1072500"/>
    <m/>
    <n v="1"/>
    <m/>
    <n v="1072500"/>
    <m/>
    <n v="0"/>
    <m/>
    <n v="1072500"/>
    <m/>
    <n v="0"/>
    <n v="0"/>
    <m/>
    <m/>
    <m/>
    <x v="54"/>
    <x v="0"/>
    <x v="0"/>
    <x v="1"/>
    <x v="4"/>
    <x v="0"/>
    <s v="Univera Satış"/>
    <s v="Saha Satış"/>
    <s v="Yurt İçi"/>
    <s v="Türkiye"/>
  </r>
  <r>
    <s v="Q1"/>
    <x v="1"/>
    <x v="1"/>
    <m/>
    <s v="ÇAYKUR ÇAY ISLETMELERI GENEL MÜDÜRLÜGÜ"/>
    <s v="EH.03.003"/>
    <s v="Enroute Panorama - Uzman Destek Hizmeti"/>
    <s v="Univera - Çaykur"/>
    <x v="12"/>
    <x v="0"/>
    <s v="Enroute"/>
    <n v="74251.740000000005"/>
    <m/>
    <n v="1"/>
    <m/>
    <n v="74251.740000000005"/>
    <m/>
    <n v="0"/>
    <m/>
    <n v="74251.740000000005"/>
    <m/>
    <n v="0"/>
    <n v="0"/>
    <m/>
    <m/>
    <m/>
    <x v="1"/>
    <x v="0"/>
    <x v="0"/>
    <x v="1"/>
    <x v="12"/>
    <x v="0"/>
    <s v="Univera Satış"/>
    <s v="Saha Satış"/>
    <s v="Yurt İçi"/>
    <s v="Türkiye"/>
  </r>
  <r>
    <s v="Q1"/>
    <x v="1"/>
    <x v="0"/>
    <m/>
    <s v="ATAK GIDA MOBILYA DAG.PAZ.SAN.VE TIC.LTD.STI."/>
    <s v="EH.03.006"/>
    <s v="Enroute Panorama - Uzaktan Kurulum ve Efitim Hizmeti"/>
    <s v="Univera - Henkel"/>
    <x v="13"/>
    <x v="0"/>
    <s v="Enroute"/>
    <n v="14000"/>
    <m/>
    <n v="1"/>
    <m/>
    <n v="14000"/>
    <m/>
    <n v="0"/>
    <m/>
    <n v="14000"/>
    <m/>
    <n v="0"/>
    <n v="0"/>
    <m/>
    <m/>
    <m/>
    <x v="25"/>
    <x v="0"/>
    <x v="1"/>
    <x v="1"/>
    <x v="6"/>
    <x v="0"/>
    <s v="Univera Satış"/>
    <s v="Saha Satış"/>
    <s v="Yurt İçi"/>
    <s v="Türkiye"/>
  </r>
  <r>
    <s v="Q1"/>
    <x v="1"/>
    <x v="0"/>
    <m/>
    <s v="EKS ECOMMERCE DIS TICARET ANONIM SIRKETI"/>
    <s v="EH.03.006"/>
    <s v="Enroute Panorama - Uzaktan Kurulum ve Efitim Hizmeti"/>
    <s v="Univera - Henkel"/>
    <x v="13"/>
    <x v="0"/>
    <s v="Enroute"/>
    <n v="14000"/>
    <m/>
    <n v="1"/>
    <m/>
    <n v="14000"/>
    <m/>
    <n v="0"/>
    <m/>
    <n v="14000"/>
    <m/>
    <n v="0"/>
    <n v="0"/>
    <m/>
    <m/>
    <m/>
    <x v="25"/>
    <x v="0"/>
    <x v="1"/>
    <x v="1"/>
    <x v="6"/>
    <x v="0"/>
    <s v="Univera Satış"/>
    <s v="Saha Satış"/>
    <s v="Yurt İçi"/>
    <s v="Türkiye"/>
  </r>
  <r>
    <s v="Q1"/>
    <x v="1"/>
    <x v="1"/>
    <m/>
    <s v="EKSILIOGLU  GIDA VE TEM ÜRÜN DAG PAZ  SAN ve TIC LTD. STI"/>
    <s v="EH.03.006"/>
    <s v="Enroute Panorama - Uzaktan Kurulum ve Efitim Hizmeti"/>
    <s v="Univera - Reckitt Benckiser"/>
    <x v="12"/>
    <x v="0"/>
    <s v="Enroute"/>
    <n v="14000"/>
    <m/>
    <n v="1"/>
    <m/>
    <n v="14000"/>
    <m/>
    <n v="0"/>
    <m/>
    <n v="14000"/>
    <m/>
    <n v="0"/>
    <n v="0"/>
    <m/>
    <m/>
    <m/>
    <x v="28"/>
    <x v="0"/>
    <x v="1"/>
    <x v="1"/>
    <x v="6"/>
    <x v="0"/>
    <s v="Univera Satış"/>
    <s v="Saha Satış"/>
    <s v="Yurt İçi"/>
    <s v="Türkiye"/>
  </r>
  <r>
    <s v="Q1"/>
    <x v="1"/>
    <x v="1"/>
    <m/>
    <s v="Haribo Şekerleme Tic. Ltd. Şti."/>
    <s v="EH.03.006"/>
    <s v="Enroute Panorama - Uzaktan Kurulum ve Efitim Hizmeti"/>
    <s v="Univera - Haribo"/>
    <x v="13"/>
    <x v="0"/>
    <s v="Enroute"/>
    <n v="10500"/>
    <m/>
    <n v="2"/>
    <m/>
    <n v="28000"/>
    <m/>
    <n v="7000"/>
    <m/>
    <n v="21000"/>
    <m/>
    <n v="0"/>
    <n v="0"/>
    <m/>
    <m/>
    <m/>
    <x v="5"/>
    <x v="0"/>
    <x v="1"/>
    <x v="1"/>
    <x v="6"/>
    <x v="0"/>
    <s v="Univera Satış"/>
    <s v="Saha Satış"/>
    <s v="Yurt İçi"/>
    <s v="Türkiye"/>
  </r>
  <r>
    <s v="Q1"/>
    <x v="1"/>
    <x v="1"/>
    <m/>
    <s v="INSERVIS GRUP GIDA SAN. VE TIC. A.S."/>
    <s v="EH.03.006"/>
    <s v="Enroute Panorama - Uzaktan Kurulum ve Efitim Hizmeti"/>
    <s v="Univera - Çaykur"/>
    <x v="12"/>
    <x v="0"/>
    <s v="Enroute"/>
    <n v="10000"/>
    <m/>
    <n v="1"/>
    <m/>
    <n v="10000"/>
    <m/>
    <n v="0"/>
    <m/>
    <n v="10000"/>
    <m/>
    <n v="0"/>
    <n v="0"/>
    <m/>
    <m/>
    <m/>
    <x v="1"/>
    <x v="0"/>
    <x v="1"/>
    <x v="1"/>
    <x v="6"/>
    <x v="0"/>
    <s v="Univera Satış"/>
    <s v="Saha Satış"/>
    <s v="Yurt İçi"/>
    <s v="Türkiye"/>
  </r>
  <r>
    <s v="Q1"/>
    <x v="1"/>
    <x v="0"/>
    <m/>
    <s v="LEVENT KIMYA SAN. VE TIC. A.S."/>
    <s v="EH.03.006"/>
    <s v="Enroute Panorama - Uzaktan Kurulum ve Efitim Hizmeti"/>
    <s v="Univera - Levent Kimya"/>
    <x v="14"/>
    <x v="0"/>
    <s v="Enroute"/>
    <n v="10710"/>
    <m/>
    <n v="1"/>
    <m/>
    <n v="10710"/>
    <m/>
    <n v="0"/>
    <m/>
    <n v="10710"/>
    <m/>
    <n v="0"/>
    <n v="0"/>
    <m/>
    <m/>
    <m/>
    <x v="52"/>
    <x v="0"/>
    <x v="1"/>
    <x v="1"/>
    <x v="6"/>
    <x v="0"/>
    <s v="Univera Satış"/>
    <s v="Saha Satış"/>
    <s v="Yurt İçi"/>
    <s v="Türkiye"/>
  </r>
  <r>
    <s v="Q1"/>
    <x v="1"/>
    <x v="0"/>
    <m/>
    <s v="LEVENT KIMYA SAN. VE TIC. A.S."/>
    <s v="EH.03.006"/>
    <s v="Enroute Panorama - Uzaktan Kurulum ve Efitim Hizmeti"/>
    <s v="Univera - Levent Kimya"/>
    <x v="14"/>
    <x v="0"/>
    <s v="Enroute"/>
    <n v="12600"/>
    <m/>
    <n v="1"/>
    <m/>
    <n v="14000"/>
    <m/>
    <n v="1400"/>
    <m/>
    <n v="12600"/>
    <m/>
    <n v="0"/>
    <n v="0"/>
    <m/>
    <m/>
    <m/>
    <x v="52"/>
    <x v="0"/>
    <x v="1"/>
    <x v="1"/>
    <x v="6"/>
    <x v="0"/>
    <s v="Univera Satış"/>
    <s v="Saha Satış"/>
    <s v="Yurt İçi"/>
    <s v="Türkiye"/>
  </r>
  <r>
    <s v="Q1"/>
    <x v="1"/>
    <x v="0"/>
    <m/>
    <s v="LEVENT KIMYA SAN. VE TIC. A.S."/>
    <s v="EH.03.006"/>
    <s v="Enroute Panorama - Uzaktan Kurulum ve Efitim Hizmeti"/>
    <s v="Univera - Levent Kimya"/>
    <x v="14"/>
    <x v="0"/>
    <s v="Enroute"/>
    <n v="10710"/>
    <m/>
    <n v="1"/>
    <m/>
    <n v="10710"/>
    <m/>
    <n v="0"/>
    <m/>
    <n v="10710"/>
    <m/>
    <n v="0"/>
    <n v="0"/>
    <m/>
    <m/>
    <m/>
    <x v="52"/>
    <x v="0"/>
    <x v="1"/>
    <x v="1"/>
    <x v="6"/>
    <x v="0"/>
    <s v="Univera Satış"/>
    <s v="Saha Satış"/>
    <s v="Yurt İçi"/>
    <s v="Türkiye"/>
  </r>
  <r>
    <s v="Q1"/>
    <x v="1"/>
    <x v="1"/>
    <m/>
    <s v="LEVENT KIMYA SAN. VE TIC. A.S."/>
    <s v="EH.03.006"/>
    <s v="Enroute Panorama - Uzaktan Kurulum ve Efitim Hizmeti"/>
    <s v="Univera - Levent Kimya"/>
    <x v="14"/>
    <x v="0"/>
    <s v="Enroute"/>
    <n v="10710"/>
    <m/>
    <n v="-1"/>
    <m/>
    <n v="0"/>
    <m/>
    <n v="0"/>
    <m/>
    <n v="-10710"/>
    <m/>
    <n v="1"/>
    <n v="10710"/>
    <m/>
    <m/>
    <m/>
    <x v="52"/>
    <x v="0"/>
    <x v="1"/>
    <x v="1"/>
    <x v="6"/>
    <x v="0"/>
    <s v="Univera Satış"/>
    <s v="Saha Satış"/>
    <s v="Yurt İçi"/>
    <s v="Türkiye"/>
  </r>
  <r>
    <s v="Q1"/>
    <x v="1"/>
    <x v="1"/>
    <m/>
    <s v="MERT MERVE GIDA LTD. STI"/>
    <s v="EH.03.006"/>
    <s v="Enroute Panorama - Uzaktan Kurulum ve Efitim Hizmeti"/>
    <s v="Univera - Reckitt Benckiser"/>
    <x v="12"/>
    <x v="0"/>
    <s v="Enroute"/>
    <n v="14000"/>
    <m/>
    <n v="1"/>
    <m/>
    <n v="14000"/>
    <m/>
    <n v="0"/>
    <m/>
    <n v="14000"/>
    <m/>
    <n v="0"/>
    <n v="0"/>
    <m/>
    <m/>
    <m/>
    <x v="28"/>
    <x v="0"/>
    <x v="1"/>
    <x v="1"/>
    <x v="6"/>
    <x v="0"/>
    <s v="Univera Satış"/>
    <s v="Saha Satış"/>
    <s v="Yurt İçi"/>
    <s v="Türkiye"/>
  </r>
  <r>
    <s v="Q1"/>
    <x v="1"/>
    <x v="1"/>
    <m/>
    <s v="RED BULL GIDA DAGITIM VE PAZARLAMA TICARET LTD. STI"/>
    <s v="EH.03.006"/>
    <s v="Enroute Panorama - Uzaktan Kurulum ve Efitim Hizmeti"/>
    <s v="Univera - Redbull"/>
    <x v="12"/>
    <x v="0"/>
    <s v="Enroute"/>
    <n v="7674"/>
    <m/>
    <n v="1"/>
    <m/>
    <n v="7674"/>
    <m/>
    <n v="0"/>
    <m/>
    <n v="7674"/>
    <m/>
    <n v="0"/>
    <n v="0"/>
    <m/>
    <m/>
    <m/>
    <x v="2"/>
    <x v="0"/>
    <x v="1"/>
    <x v="1"/>
    <x v="6"/>
    <x v="0"/>
    <s v="Univera Satış"/>
    <s v="Saha Satış"/>
    <s v="Yurt İçi"/>
    <s v="Türkiye"/>
  </r>
  <r>
    <s v="Q1"/>
    <x v="1"/>
    <x v="1"/>
    <m/>
    <s v="RED BULL GIDA DAGITIM VE PAZARLAMA TICARET LTD. STI"/>
    <s v="EH.03.006"/>
    <s v="Enroute Panorama - Uzaktan Kurulum ve Efitim Hizmeti"/>
    <s v="Univera - Redbull"/>
    <x v="12"/>
    <x v="0"/>
    <s v="Enroute"/>
    <n v="14000"/>
    <m/>
    <n v="1"/>
    <m/>
    <n v="14000"/>
    <m/>
    <n v="0"/>
    <m/>
    <n v="14000"/>
    <m/>
    <n v="0"/>
    <n v="0"/>
    <m/>
    <m/>
    <m/>
    <x v="2"/>
    <x v="0"/>
    <x v="1"/>
    <x v="1"/>
    <x v="6"/>
    <x v="0"/>
    <s v="Univera Satış"/>
    <s v="Saha Satış"/>
    <s v="Yurt İçi"/>
    <s v="Türkiye"/>
  </r>
  <r>
    <s v="Q1"/>
    <x v="1"/>
    <x v="0"/>
    <m/>
    <s v="EFES VITANTA MOLDOVA BREWERY S.A"/>
    <s v="EH.01.001"/>
    <s v="Enroute Panorama - Proje ve Ürün Yönetimi Danışmanlığı Hizmeti"/>
    <s v="Univera - Efes Moldova"/>
    <x v="16"/>
    <x v="0"/>
    <s v="Enroute"/>
    <n v="14265.4"/>
    <m/>
    <n v="3"/>
    <m/>
    <n v="42796.2"/>
    <m/>
    <n v="0"/>
    <m/>
    <n v="42796.2"/>
    <m/>
    <n v="0"/>
    <n v="0"/>
    <m/>
    <m/>
    <m/>
    <x v="20"/>
    <x v="0"/>
    <x v="1"/>
    <x v="1"/>
    <x v="7"/>
    <x v="0"/>
    <s v="Univera Satış"/>
    <s v="Saha Satış"/>
    <s v="Yurt Dışı"/>
    <s v="Moldova"/>
  </r>
  <r>
    <s v="Q1"/>
    <x v="1"/>
    <x v="0"/>
    <m/>
    <s v="RECKITT BENCKISER EV ve HIJYEN ÜRÜNLERI A.S."/>
    <s v="EH.01.001"/>
    <s v="Enroute Panorama - Proje ve Ürün Yönetimi Danışmanlığı Hizmeti"/>
    <s v="Univera - Reckitt Benckiser"/>
    <x v="12"/>
    <x v="0"/>
    <s v="Enroute"/>
    <n v="24500"/>
    <m/>
    <n v="5"/>
    <m/>
    <n v="122500"/>
    <m/>
    <n v="0"/>
    <m/>
    <n v="122500"/>
    <m/>
    <n v="0"/>
    <n v="0"/>
    <m/>
    <m/>
    <m/>
    <x v="28"/>
    <x v="0"/>
    <x v="1"/>
    <x v="1"/>
    <x v="7"/>
    <x v="0"/>
    <s v="Univera Satış"/>
    <s v="Saha Satış"/>
    <s v="Yurt İçi"/>
    <s v="Türkiye"/>
  </r>
  <r>
    <s v="Q1"/>
    <x v="1"/>
    <x v="0"/>
    <m/>
    <s v="UNIVIS BILISIM DESTEK HIZMETLERI SAN.TIC .A.S"/>
    <s v="EH.01.001"/>
    <s v="Enroute Panorama - Proje ve Ürün Yönetimi Danışmanlığı Hizmeti"/>
    <s v="Univera - Şen Piliç"/>
    <x v="11"/>
    <x v="0"/>
    <s v="Enroute"/>
    <n v="17033"/>
    <m/>
    <n v="15"/>
    <m/>
    <n v="255495"/>
    <m/>
    <n v="0"/>
    <m/>
    <n v="255495"/>
    <m/>
    <n v="0"/>
    <n v="0"/>
    <m/>
    <m/>
    <m/>
    <x v="86"/>
    <x v="2"/>
    <x v="1"/>
    <x v="1"/>
    <x v="7"/>
    <x v="2"/>
    <s v="Univera Satış"/>
    <s v="Saha Satış"/>
    <s v="Yurt İçi"/>
    <s v="Türkiye"/>
  </r>
  <r>
    <s v="Q1"/>
    <x v="1"/>
    <x v="1"/>
    <m/>
    <s v="HAS SAK GIDA IÇECEK TURIZM INS. SAN. VE TIC. LTD. STI."/>
    <s v="EY.02.011"/>
    <s v="Enroute Panorama - Panel - Çoklu Proje Birlestirme Mobil Uygulama Yazılımi (Enterprise)"/>
    <s v="Univera - Weitnauer"/>
    <x v="12"/>
    <x v="0"/>
    <s v="Enroute"/>
    <n v="12025"/>
    <m/>
    <n v="2"/>
    <m/>
    <n v="24050"/>
    <m/>
    <n v="0"/>
    <m/>
    <n v="24050"/>
    <m/>
    <n v="0"/>
    <n v="0"/>
    <m/>
    <m/>
    <m/>
    <x v="102"/>
    <x v="0"/>
    <x v="1"/>
    <x v="0"/>
    <x v="1"/>
    <x v="0"/>
    <s v="Univera Satış"/>
    <s v="Saha Satış"/>
    <s v="Yurt İçi"/>
    <s v="Türkiye"/>
  </r>
  <r>
    <s v="Q1"/>
    <x v="1"/>
    <x v="0"/>
    <m/>
    <s v="VALORA PAZARLAMA ANONIM SIRKETI"/>
    <s v="EY.02.011"/>
    <s v="Enroute Panorama - Panel - Çoklu Proje Birlestirme Mobil Uygulama Yazılımi (Enterprise)"/>
    <s v="Univera - Sarper İçecek"/>
    <x v="13"/>
    <x v="0"/>
    <s v="Enroute"/>
    <n v="10822.5"/>
    <m/>
    <n v="2"/>
    <m/>
    <n v="24050"/>
    <m/>
    <n v="2405"/>
    <m/>
    <n v="21645"/>
    <m/>
    <n v="0"/>
    <n v="0"/>
    <m/>
    <m/>
    <m/>
    <x v="15"/>
    <x v="0"/>
    <x v="1"/>
    <x v="0"/>
    <x v="1"/>
    <x v="0"/>
    <s v="Univera Satış"/>
    <s v="Saha Satış"/>
    <s v="Yurt İçi"/>
    <s v="Türkiye"/>
  </r>
  <r>
    <s v="Q1"/>
    <x v="1"/>
    <x v="1"/>
    <m/>
    <s v="WEITNAUER DIS TICARET ANONIM SIRKETI"/>
    <s v="EYS.02.033"/>
    <s v="Enroute Panorama - Mobil Kullanici Yazılımi Standart"/>
    <s v="Univera - Weitnauer"/>
    <x v="12"/>
    <x v="0"/>
    <s v="Enroute"/>
    <n v="3806"/>
    <m/>
    <n v="40"/>
    <m/>
    <n v="152240"/>
    <m/>
    <n v="0"/>
    <m/>
    <n v="152240"/>
    <m/>
    <n v="0"/>
    <n v="0"/>
    <m/>
    <m/>
    <m/>
    <x v="102"/>
    <x v="0"/>
    <x v="1"/>
    <x v="0"/>
    <x v="1"/>
    <x v="0"/>
    <s v="Univera Satış"/>
    <s v="Saha Satış"/>
    <s v="Yurt İçi"/>
    <s v="Türkiye"/>
  </r>
  <r>
    <s v="Q1"/>
    <x v="1"/>
    <x v="1"/>
    <m/>
    <s v="SOYHAN GIDA VE IÇ.PAZ.TIC.LTD.STI."/>
    <s v="EH.03.011"/>
    <s v="Enroute Panorama - E-Dönüsüm Modülü Kurulum Hizmeti"/>
    <s v="Univera - Tadım"/>
    <x v="14"/>
    <x v="0"/>
    <s v="Enroute"/>
    <n v="16250"/>
    <m/>
    <n v="1"/>
    <m/>
    <n v="16250"/>
    <m/>
    <n v="0"/>
    <m/>
    <n v="16250"/>
    <m/>
    <n v="0"/>
    <n v="0"/>
    <m/>
    <m/>
    <m/>
    <x v="10"/>
    <x v="0"/>
    <x v="1"/>
    <x v="1"/>
    <x v="6"/>
    <x v="0"/>
    <s v="Univera Satış"/>
    <s v="Saha Satış"/>
    <s v="Yurt İçi"/>
    <s v="Türkiye"/>
  </r>
  <r>
    <s v="Q1"/>
    <x v="1"/>
    <x v="1"/>
    <m/>
    <s v="SOYHAN GIDA VE IÇ.PAZ.TIC.LTD.STI."/>
    <s v="EYS.04.012"/>
    <s v="Enroute Panorama - E-Dönüsüm Modül Yazılımi Standart"/>
    <s v="Univera - Tadım"/>
    <x v="14"/>
    <x v="2"/>
    <s v="Enroute"/>
    <n v="25000"/>
    <m/>
    <n v="1"/>
    <m/>
    <n v="25000"/>
    <m/>
    <n v="0"/>
    <m/>
    <n v="25000"/>
    <m/>
    <n v="0"/>
    <n v="0"/>
    <m/>
    <m/>
    <m/>
    <x v="10"/>
    <x v="0"/>
    <x v="1"/>
    <x v="0"/>
    <x v="1"/>
    <x v="0"/>
    <s v="Univera Satış"/>
    <s v="Saha Satış"/>
    <s v="Yurt İçi"/>
    <s v="Türkiye"/>
  </r>
  <r>
    <s v="Q1"/>
    <x v="1"/>
    <x v="1"/>
    <m/>
    <s v="BAYKA GIDA DANISMANLIK PETROL ÜRÜN. SAN. ve TIC. LTD. STI"/>
    <s v="EYS.04.012"/>
    <s v="Enroute Panorama - E-Dönüsüm Modül Yazılımi Standart"/>
    <s v="Univera - Redbull"/>
    <x v="12"/>
    <x v="0"/>
    <s v="Enroute"/>
    <n v="32500"/>
    <m/>
    <n v="1"/>
    <m/>
    <n v="32500"/>
    <m/>
    <n v="0"/>
    <m/>
    <n v="32500"/>
    <m/>
    <n v="0"/>
    <n v="0"/>
    <m/>
    <m/>
    <m/>
    <x v="2"/>
    <x v="0"/>
    <x v="1"/>
    <x v="0"/>
    <x v="1"/>
    <x v="0"/>
    <s v="Univera Satış"/>
    <s v="Saha Satış"/>
    <s v="Yurt İçi"/>
    <s v="Türkiye"/>
  </r>
  <r>
    <s v="Q1"/>
    <x v="1"/>
    <x v="1"/>
    <m/>
    <s v="ÇAYKUR ÇAY ISLETMELERI GENEL MÜDÜRLÜGÜ"/>
    <s v="EH.03.001"/>
    <s v="Enroute Panorama - Çafri Merkezi Hizmeti  (MSD)"/>
    <s v="Univera - Çaykur"/>
    <x v="12"/>
    <x v="0"/>
    <s v="Enroute"/>
    <n v="84257.600000000006"/>
    <m/>
    <n v="1"/>
    <m/>
    <n v="84257.600000000006"/>
    <m/>
    <n v="0"/>
    <m/>
    <n v="84257.600000000006"/>
    <m/>
    <n v="0"/>
    <n v="0"/>
    <m/>
    <m/>
    <m/>
    <x v="1"/>
    <x v="0"/>
    <x v="0"/>
    <x v="1"/>
    <x v="8"/>
    <x v="0"/>
    <s v="Univera Satış"/>
    <s v="Saha Satış"/>
    <s v="Yurt İçi"/>
    <s v="Türkiye"/>
  </r>
  <r>
    <s v="Q1"/>
    <x v="1"/>
    <x v="1"/>
    <m/>
    <s v="ÇAYKUR ÇAY ISLETMELERI GENEL MÜDÜRLÜGÜ"/>
    <s v="EH.03.001"/>
    <s v="Enroute Panorama - Çafri Merkezi Hizmeti  (MSD)"/>
    <s v="Univera - Çaykur"/>
    <x v="12"/>
    <x v="0"/>
    <s v="Enroute"/>
    <n v="8365.66"/>
    <m/>
    <n v="1"/>
    <m/>
    <n v="8365.66"/>
    <m/>
    <n v="0"/>
    <m/>
    <n v="8365.66"/>
    <m/>
    <n v="0"/>
    <n v="0"/>
    <m/>
    <m/>
    <m/>
    <x v="1"/>
    <x v="0"/>
    <x v="0"/>
    <x v="1"/>
    <x v="8"/>
    <x v="0"/>
    <s v="Univera Satış"/>
    <s v="Saha Satış"/>
    <s v="Yurt İçi"/>
    <s v="Türkiye"/>
  </r>
  <r>
    <s v="Q1"/>
    <x v="1"/>
    <x v="0"/>
    <m/>
    <s v="EFES VITANTA MOLDOVA BREWERY S.A"/>
    <s v="EH.03.001"/>
    <s v="Enroute Panorama - Çafri Merkezi Hizmeti  (MSD)"/>
    <s v="Univera - Efes Moldova"/>
    <x v="16"/>
    <x v="0"/>
    <s v="Enroute"/>
    <n v="34568.699999999997"/>
    <m/>
    <n v="1"/>
    <m/>
    <n v="34568.696400000001"/>
    <m/>
    <n v="-3.5999999999999999E-3"/>
    <m/>
    <n v="34568.699999999997"/>
    <m/>
    <n v="0"/>
    <n v="0"/>
    <m/>
    <m/>
    <m/>
    <x v="20"/>
    <x v="0"/>
    <x v="0"/>
    <x v="1"/>
    <x v="8"/>
    <x v="0"/>
    <s v="Univera Satış"/>
    <s v="Saha Satış"/>
    <s v="Yurt Dışı"/>
    <s v="Moldova"/>
  </r>
  <r>
    <s v="Q1"/>
    <x v="1"/>
    <x v="0"/>
    <m/>
    <s v="INTEMA INSAAT VE TESISAT MALZEME A.S"/>
    <s v="EH.03.001"/>
    <s v="Enroute Panorama - Çafri Merkezi Hizmeti  (MSD)"/>
    <s v="Univera - Eczacıbaşı Intema"/>
    <x v="13"/>
    <x v="0"/>
    <s v="Enroute"/>
    <n v="877500"/>
    <m/>
    <n v="1"/>
    <m/>
    <n v="877500"/>
    <m/>
    <n v="0"/>
    <m/>
    <n v="877500"/>
    <m/>
    <n v="0"/>
    <n v="0"/>
    <m/>
    <m/>
    <m/>
    <x v="54"/>
    <x v="0"/>
    <x v="0"/>
    <x v="1"/>
    <x v="8"/>
    <x v="0"/>
    <s v="Univera Satış"/>
    <s v="Saha Satış"/>
    <s v="Yurt İçi"/>
    <s v="Türkiye"/>
  </r>
  <r>
    <s v="Q1"/>
    <x v="1"/>
    <x v="1"/>
    <m/>
    <s v="ÖZGÖRKEY OTOMOTIV TURIZM GIDA SANAYI VE TICARET ANONIM SIRKETI"/>
    <s v="EH.03.001"/>
    <s v="Enroute Panorama - Çafri Merkezi Hizmeti  (MSD)"/>
    <s v="Univera - Özgörkey"/>
    <x v="13"/>
    <x v="0"/>
    <s v="Enroute"/>
    <n v="10940.9"/>
    <m/>
    <n v="7"/>
    <m/>
    <n v="76586.3"/>
    <m/>
    <n v="0"/>
    <m/>
    <n v="76586.3"/>
    <m/>
    <n v="0"/>
    <n v="0"/>
    <m/>
    <m/>
    <m/>
    <x v="98"/>
    <x v="0"/>
    <x v="0"/>
    <x v="1"/>
    <x v="8"/>
    <x v="0"/>
    <s v="Univera Satış"/>
    <s v="Saha Satış"/>
    <s v="Yurt İçi"/>
    <s v="Türkiye"/>
  </r>
  <r>
    <s v="Q1"/>
    <x v="1"/>
    <x v="1"/>
    <m/>
    <s v="ÖZGÖRKEY OTOMOTIV TURIZM GIDA SANAYI VE TICARET ANONIM SIRKETI"/>
    <s v="EH.03.001"/>
    <s v="Enroute Panorama - Çafri Merkezi Hizmeti  (MSD)"/>
    <s v="Univera - Özgörkey"/>
    <x v="13"/>
    <x v="0"/>
    <s v="Enroute"/>
    <n v="12034.95"/>
    <m/>
    <n v="4"/>
    <m/>
    <n v="48139.8"/>
    <m/>
    <n v="0"/>
    <m/>
    <n v="48139.8"/>
    <m/>
    <n v="0"/>
    <n v="0"/>
    <m/>
    <m/>
    <m/>
    <x v="98"/>
    <x v="0"/>
    <x v="0"/>
    <x v="1"/>
    <x v="8"/>
    <x v="0"/>
    <s v="Univera Satış"/>
    <s v="Saha Satış"/>
    <s v="Yurt İçi"/>
    <s v="Türkiye"/>
  </r>
  <r>
    <s v="Q1"/>
    <x v="1"/>
    <x v="0"/>
    <m/>
    <s v="EDM BİLİŞİM SİSTEMLERİ VE DANIŞMANLIK HizmetLERİ A.Ş."/>
    <s v="EY.04.014"/>
    <s v="EnRoute - E-Dönüşüm Lisans Komisyonu"/>
    <s v="Univera - Kanal"/>
    <x v="6"/>
    <x v="2"/>
    <s v="E-Dönüşüm"/>
    <n v="9351"/>
    <m/>
    <n v="1"/>
    <m/>
    <n v="9351"/>
    <m/>
    <n v="0"/>
    <m/>
    <n v="9351"/>
    <m/>
    <n v="0"/>
    <n v="0"/>
    <m/>
    <m/>
    <m/>
    <x v="46"/>
    <x v="0"/>
    <x v="1"/>
    <x v="3"/>
    <x v="10"/>
    <x v="0"/>
    <s v="Kanal Satış"/>
    <s v="EDM Bilişim"/>
    <s v="Yurt İçi"/>
    <s v="Türkiye"/>
  </r>
  <r>
    <s v="Q1"/>
    <x v="1"/>
    <x v="1"/>
    <m/>
    <s v="EDM BİLİŞİM SİSTEMLERİ VE DANIŞMANLIK HizmetLERİ A.Ş."/>
    <s v="EY.04.014"/>
    <s v="EnRoute - E-Dönüşüm Lisans Komisyonu"/>
    <s v="Univera - Kanal"/>
    <x v="6"/>
    <x v="2"/>
    <s v="E-Dönüşüm"/>
    <n v="42962.71"/>
    <m/>
    <n v="1"/>
    <m/>
    <n v="42962.708299999998"/>
    <m/>
    <n v="-1.6999999999999999E-3"/>
    <m/>
    <n v="42962.71"/>
    <m/>
    <n v="0"/>
    <n v="0"/>
    <m/>
    <m/>
    <m/>
    <x v="46"/>
    <x v="0"/>
    <x v="1"/>
    <x v="3"/>
    <x v="10"/>
    <x v="0"/>
    <s v="Kanal Satış"/>
    <s v="EDM Bilişim"/>
    <s v="Yurt İçi"/>
    <s v="Türkiye"/>
  </r>
  <r>
    <s v="Q3"/>
    <x v="0"/>
    <x v="6"/>
    <m/>
    <s v="ÖZKAN GIDA SAIT ÇIÇEK"/>
    <s v="UH.01.002"/>
    <s v="UNIDOX KONTÖR HIZMETI"/>
    <s v="Univera Doğuş Çay Projesi"/>
    <x v="6"/>
    <x v="2"/>
    <s v="Unidox"/>
    <n v="1"/>
    <m/>
    <n v="50000"/>
    <m/>
    <n v="50000"/>
    <m/>
    <n v="0"/>
    <m/>
    <n v="50000"/>
    <m/>
    <n v="0"/>
    <n v="0"/>
    <s v="UNI240000001266"/>
    <m/>
    <m/>
    <x v="13"/>
    <x v="0"/>
    <x v="1"/>
    <x v="2"/>
    <x v="5"/>
    <x v="1"/>
    <s v="Kanal Satış"/>
    <s v="Saha Satış"/>
    <s v="Yurt İçi"/>
    <s v="Türkiye"/>
  </r>
  <r>
    <s v="Q3"/>
    <x v="0"/>
    <x v="6"/>
    <m/>
    <s v="EFES VITANTA MOLDOVA BREWERY S.A"/>
    <s v="QH.02.001"/>
    <s v="Quest Panorama - Yazilim Bakimi, Yasatma ve Merkezi Destek Hizmeti"/>
    <s v="Univera - Efes Moldova"/>
    <x v="4"/>
    <x v="3"/>
    <m/>
    <n v="12443.13"/>
    <m/>
    <n v="1"/>
    <m/>
    <n v="12443.125996000001"/>
    <m/>
    <n v="-4.0039999999999997E-3"/>
    <m/>
    <n v="12443.13"/>
    <m/>
    <n v="0"/>
    <n v="0"/>
    <s v="ENV240000000092"/>
    <m/>
    <m/>
    <x v="20"/>
    <x v="0"/>
    <x v="0"/>
    <x v="1"/>
    <x v="4"/>
    <x v="0"/>
    <s v="Univera Satış"/>
    <s v="Saha Satış"/>
    <s v="Yurt Dışı"/>
    <s v="Moldova"/>
  </r>
  <r>
    <s v="Q1"/>
    <x v="0"/>
    <x v="1"/>
    <m/>
    <s v="Altıparmak Gıda San. ve Tic. A.Ş. "/>
    <s v="EY.03.001"/>
    <s v="Enroute Panorama PaaS Yazılımi (Kiralama Hizmeti )"/>
    <s v="Univera - Altıparmak-Balparmak"/>
    <x v="17"/>
    <x v="0"/>
    <s v="Enroute"/>
    <n v="41921"/>
    <m/>
    <n v="1"/>
    <m/>
    <n v="41921"/>
    <m/>
    <n v="0"/>
    <m/>
    <n v="41921"/>
    <m/>
    <n v="0"/>
    <n v="0"/>
    <m/>
    <m/>
    <m/>
    <x v="67"/>
    <x v="0"/>
    <x v="0"/>
    <x v="0"/>
    <x v="0"/>
    <x v="0"/>
    <s v="Univera Satış"/>
    <s v="Saha Satış"/>
    <s v="Yurt İçi"/>
    <s v="Türkiye"/>
  </r>
  <r>
    <s v="Q1"/>
    <x v="0"/>
    <x v="1"/>
    <m/>
    <s v="Altıparmak Gıda San. ve Tic. A.Ş. "/>
    <s v="EY.03.001"/>
    <s v="Enroute Panorama PaaS Yazılımi (Kiralama Hizmeti )"/>
    <s v="Univera - Altıparmak-Balparmak"/>
    <x v="17"/>
    <x v="0"/>
    <s v="Enroute"/>
    <n v="41921"/>
    <m/>
    <n v="1"/>
    <m/>
    <n v="41921"/>
    <m/>
    <n v="0"/>
    <m/>
    <n v="41921"/>
    <m/>
    <n v="0"/>
    <n v="0"/>
    <m/>
    <m/>
    <m/>
    <x v="67"/>
    <x v="0"/>
    <x v="0"/>
    <x v="0"/>
    <x v="0"/>
    <x v="0"/>
    <s v="Univera Satış"/>
    <s v="Saha Satış"/>
    <s v="Yurt İçi"/>
    <s v="Türkiye"/>
  </r>
  <r>
    <s v="Q3"/>
    <x v="0"/>
    <x v="6"/>
    <m/>
    <s v="MİYA OTOMASYON VE BARKOD BILISIM SISTEMLERI SAN TİC. VE L.T.D. STI."/>
    <s v="EH.06.001"/>
    <s v="EnRoute Panorama - Hosting Hizmeti"/>
    <s v="Univera - Kanal"/>
    <x v="5"/>
    <x v="1"/>
    <m/>
    <n v="7092"/>
    <m/>
    <n v="3"/>
    <m/>
    <n v="21276"/>
    <m/>
    <n v="0"/>
    <m/>
    <n v="21276"/>
    <m/>
    <n v="0"/>
    <n v="0"/>
    <s v="UNI240000001265"/>
    <m/>
    <m/>
    <x v="3"/>
    <x v="0"/>
    <x v="0"/>
    <x v="1"/>
    <x v="3"/>
    <x v="0"/>
    <s v="Kanal Satış"/>
    <s v="Miya"/>
    <s v="Yurt İçi"/>
    <s v="Türkiye"/>
  </r>
  <r>
    <s v="Q3"/>
    <x v="0"/>
    <x v="6"/>
    <m/>
    <s v="MİYA OTOMASYON VE BARKOD BILISIM SISTEMLERI SAN TİC. VE L.T.D. STI."/>
    <s v="EH.06.001"/>
    <s v="EnRoute Panorama - Hosting Hizmeti"/>
    <s v="Univera - Kanal"/>
    <x v="5"/>
    <x v="1"/>
    <m/>
    <n v="2960.78"/>
    <m/>
    <n v="4"/>
    <m/>
    <n v="11843.12"/>
    <m/>
    <n v="0"/>
    <m/>
    <n v="11843.12"/>
    <m/>
    <n v="0"/>
    <n v="0"/>
    <s v="UNI240000001265"/>
    <m/>
    <m/>
    <x v="3"/>
    <x v="0"/>
    <x v="0"/>
    <x v="1"/>
    <x v="3"/>
    <x v="0"/>
    <s v="Kanal Satış"/>
    <s v="Miya"/>
    <s v="Yurt İçi"/>
    <s v="Türkiye"/>
  </r>
  <r>
    <s v="Q3"/>
    <x v="0"/>
    <x v="6"/>
    <m/>
    <s v="MİYA OTOMASYON VE BARKOD BILISIM SISTEMLERI SAN TİC. VE L.T.D. STI."/>
    <s v="EH.06.001"/>
    <s v="EnRoute Panorama - Hosting Hizmeti"/>
    <s v="Univera - Kanal"/>
    <x v="5"/>
    <x v="1"/>
    <m/>
    <n v="5890.61"/>
    <m/>
    <n v="1"/>
    <m/>
    <n v="5890.61"/>
    <m/>
    <n v="0"/>
    <m/>
    <n v="5890.61"/>
    <m/>
    <n v="0"/>
    <n v="0"/>
    <s v="UNI240000001265"/>
    <m/>
    <m/>
    <x v="3"/>
    <x v="0"/>
    <x v="0"/>
    <x v="1"/>
    <x v="3"/>
    <x v="0"/>
    <s v="Kanal Satış"/>
    <s v="Miya"/>
    <s v="Yurt İçi"/>
    <s v="Türkiye"/>
  </r>
  <r>
    <s v="Q3"/>
    <x v="0"/>
    <x v="6"/>
    <m/>
    <s v="MİYA OTOMASYON VE BARKOD BILISIM SISTEMLERI SAN TİC. VE L.T.D. STI."/>
    <s v="EH.06.001"/>
    <s v="EnRoute Panorama - Hosting Hizmeti"/>
    <s v="Univera - Kanal"/>
    <x v="5"/>
    <x v="1"/>
    <m/>
    <n v="1850.49"/>
    <m/>
    <n v="1"/>
    <m/>
    <n v="1850.49"/>
    <m/>
    <n v="0"/>
    <m/>
    <n v="1850.49"/>
    <m/>
    <n v="0"/>
    <n v="0"/>
    <s v="UNI240000001265"/>
    <m/>
    <m/>
    <x v="3"/>
    <x v="0"/>
    <x v="0"/>
    <x v="1"/>
    <x v="3"/>
    <x v="0"/>
    <s v="Kanal Satış"/>
    <s v="Miya"/>
    <s v="Yurt İçi"/>
    <s v="Türkiye"/>
  </r>
  <r>
    <s v="Q3"/>
    <x v="0"/>
    <x v="6"/>
    <m/>
    <s v="MİYA OTOMASYON VE BARKOD BILISIM SISTEMLERI SAN TİC. VE L.T.D. STI."/>
    <s v="EH.06.001"/>
    <s v="EnRoute Panorama - Hosting Hizmeti"/>
    <s v="Univera - Kanal"/>
    <x v="5"/>
    <x v="1"/>
    <m/>
    <n v="1850.49"/>
    <m/>
    <n v="1"/>
    <m/>
    <n v="1850.49"/>
    <m/>
    <n v="0"/>
    <m/>
    <n v="1850.49"/>
    <m/>
    <n v="0"/>
    <n v="0"/>
    <s v="UNI240000001265"/>
    <m/>
    <m/>
    <x v="3"/>
    <x v="0"/>
    <x v="0"/>
    <x v="1"/>
    <x v="3"/>
    <x v="0"/>
    <s v="Kanal Satış"/>
    <s v="Miya"/>
    <s v="Yurt İçi"/>
    <s v="Türkiye"/>
  </r>
  <r>
    <s v="Q3"/>
    <x v="0"/>
    <x v="6"/>
    <m/>
    <s v="MİYA OTOMASYON VE BARKOD BILISIM SISTEMLERI SAN TİC. VE L.T.D. STI."/>
    <s v="EH.06.001"/>
    <s v="EnRoute Panorama - Hosting Hizmeti"/>
    <s v="Univera - Kanal"/>
    <x v="5"/>
    <x v="1"/>
    <m/>
    <n v="1850.49"/>
    <m/>
    <n v="1"/>
    <m/>
    <n v="1850.49"/>
    <m/>
    <n v="0"/>
    <m/>
    <n v="1850.49"/>
    <m/>
    <n v="0"/>
    <n v="0"/>
    <s v="UNI240000001265"/>
    <m/>
    <m/>
    <x v="3"/>
    <x v="0"/>
    <x v="0"/>
    <x v="1"/>
    <x v="3"/>
    <x v="0"/>
    <s v="Kanal Satış"/>
    <s v="Miya"/>
    <s v="Yurt İçi"/>
    <s v="Türkiye"/>
  </r>
  <r>
    <s v="Q3"/>
    <x v="0"/>
    <x v="6"/>
    <m/>
    <s v="MİYA OTOMASYON VE BARKOD BILISIM SISTEMLERI SAN TİC. VE L.T.D. STI."/>
    <s v="EH.06.001"/>
    <s v="EnRoute Panorama - Hosting Hizmeti"/>
    <s v="Univera - Kanal"/>
    <x v="5"/>
    <x v="1"/>
    <m/>
    <n v="1850.49"/>
    <m/>
    <n v="1"/>
    <m/>
    <n v="1850.49"/>
    <m/>
    <n v="0"/>
    <m/>
    <n v="1850.49"/>
    <m/>
    <n v="0"/>
    <n v="0"/>
    <s v="UNI240000001265"/>
    <m/>
    <m/>
    <x v="3"/>
    <x v="0"/>
    <x v="0"/>
    <x v="1"/>
    <x v="3"/>
    <x v="0"/>
    <s v="Kanal Satış"/>
    <s v="Miya"/>
    <s v="Yurt İçi"/>
    <s v="Türkiye"/>
  </r>
  <r>
    <s v="Q3"/>
    <x v="0"/>
    <x v="6"/>
    <m/>
    <s v="MİYA OTOMASYON VE BARKOD BILISIM SISTEMLERI SAN TİC. VE L.T.D. STI."/>
    <s v="EH.06.001"/>
    <s v="EnRoute Panorama - Hosting Hizmeti"/>
    <s v="Univera - Kanal"/>
    <x v="5"/>
    <x v="1"/>
    <m/>
    <n v="1850.49"/>
    <m/>
    <n v="1"/>
    <m/>
    <n v="1850.49"/>
    <m/>
    <n v="0"/>
    <m/>
    <n v="1850.49"/>
    <m/>
    <n v="0"/>
    <n v="0"/>
    <s v="UNI240000001265"/>
    <m/>
    <m/>
    <x v="3"/>
    <x v="0"/>
    <x v="0"/>
    <x v="1"/>
    <x v="3"/>
    <x v="0"/>
    <s v="Kanal Satış"/>
    <s v="Miya"/>
    <s v="Yurt İçi"/>
    <s v="Türkiye"/>
  </r>
  <r>
    <s v="Q3"/>
    <x v="0"/>
    <x v="6"/>
    <m/>
    <s v="MİYA OTOMASYON VE BARKOD BILISIM SISTEMLERI SAN TİC. VE L.T.D. STI."/>
    <s v="EH.06.001"/>
    <s v="EnRoute Panorama - Hosting Hizmeti"/>
    <s v="Univera - Kanal"/>
    <x v="5"/>
    <x v="1"/>
    <m/>
    <n v="1850"/>
    <m/>
    <n v="1"/>
    <m/>
    <n v="1850"/>
    <m/>
    <n v="0"/>
    <m/>
    <n v="1850"/>
    <m/>
    <n v="0"/>
    <n v="0"/>
    <s v="UNI240000001265"/>
    <m/>
    <m/>
    <x v="3"/>
    <x v="0"/>
    <x v="0"/>
    <x v="1"/>
    <x v="3"/>
    <x v="0"/>
    <s v="Kanal Satış"/>
    <s v="Miya"/>
    <s v="Yurt İçi"/>
    <s v="Türkiye"/>
  </r>
  <r>
    <s v="Q3"/>
    <x v="0"/>
    <x v="6"/>
    <m/>
    <s v="MİYA OTOMASYON VE BARKOD BILISIM SISTEMLERI SAN TİC. VE L.T.D. STI."/>
    <s v="EH.06.001"/>
    <s v="EnRoute Panorama - Hosting Hizmeti"/>
    <s v="Univera - Kanal"/>
    <x v="5"/>
    <x v="1"/>
    <m/>
    <n v="1849"/>
    <m/>
    <n v="1"/>
    <m/>
    <n v="1849"/>
    <m/>
    <n v="0"/>
    <m/>
    <n v="1849"/>
    <m/>
    <n v="0"/>
    <n v="0"/>
    <s v="UNI240000001265"/>
    <m/>
    <m/>
    <x v="3"/>
    <x v="0"/>
    <x v="0"/>
    <x v="1"/>
    <x v="3"/>
    <x v="0"/>
    <s v="Kanal Satış"/>
    <s v="Miya"/>
    <s v="Yurt İçi"/>
    <s v="Türkiye"/>
  </r>
  <r>
    <s v="Q3"/>
    <x v="0"/>
    <x v="6"/>
    <m/>
    <s v="RECKITT BENCKISER EV ve HIJYEN ÜRÜNLERI A.S."/>
    <s v="EH.06.001"/>
    <s v="EnRoute Panorama - Hosting Hizmeti"/>
    <s v="Univera - Reckitt Benckiser"/>
    <x v="12"/>
    <x v="1"/>
    <m/>
    <n v="30714.15"/>
    <m/>
    <n v="1"/>
    <m/>
    <n v="30714.15"/>
    <m/>
    <n v="0"/>
    <m/>
    <n v="30714.15"/>
    <m/>
    <n v="0"/>
    <n v="0"/>
    <s v="UNI240000001262"/>
    <m/>
    <m/>
    <x v="28"/>
    <x v="0"/>
    <x v="0"/>
    <x v="1"/>
    <x v="3"/>
    <x v="0"/>
    <s v="Univera Satış"/>
    <s v="Saha Satış"/>
    <s v="Yurt İçi"/>
    <s v="Türkiye"/>
  </r>
  <r>
    <s v="Q3"/>
    <x v="0"/>
    <x v="6"/>
    <m/>
    <s v="RECKITT BENCKISER TEMIZLIK MALZEMESI SAN. VE TIC. A.S."/>
    <s v="EH.06.001"/>
    <s v="EnRoute Panorama - Hosting Hizmeti"/>
    <s v="Univera - Reckitt Benckiser"/>
    <x v="12"/>
    <x v="1"/>
    <m/>
    <n v="18534.330000000002"/>
    <m/>
    <n v="1"/>
    <m/>
    <n v="18534.330000000002"/>
    <m/>
    <n v="0"/>
    <m/>
    <n v="18534.330000000002"/>
    <m/>
    <n v="0"/>
    <n v="0"/>
    <s v="UNI240000001263"/>
    <m/>
    <m/>
    <x v="28"/>
    <x v="0"/>
    <x v="0"/>
    <x v="1"/>
    <x v="3"/>
    <x v="0"/>
    <s v="Univera Satış"/>
    <s v="Saha Satış"/>
    <s v="Yurt İçi"/>
    <s v="Türkiye"/>
  </r>
  <r>
    <s v="Q3"/>
    <x v="0"/>
    <x v="6"/>
    <m/>
    <s v="BMC OTOMOTIV SAN. VE TIC. A.S."/>
    <s v="CDH.02.001"/>
    <s v="Calldesk Panorama Yazilim Bakimi Hizmeti "/>
    <s v="Univera - BMC"/>
    <x v="13"/>
    <x v="5"/>
    <m/>
    <n v="884.26793499999997"/>
    <m/>
    <n v="-1"/>
    <m/>
    <n v="0"/>
    <m/>
    <n v="0"/>
    <m/>
    <n v="-884.26793499999997"/>
    <m/>
    <n v="1"/>
    <n v="884.26793499999997"/>
    <s v="B02202400001914"/>
    <m/>
    <m/>
    <x v="71"/>
    <x v="0"/>
    <x v="0"/>
    <x v="1"/>
    <x v="4"/>
    <x v="1"/>
    <s v="Univera Satış"/>
    <s v="Saha Satış"/>
    <s v="Yurt İçi"/>
    <s v="Türkiye"/>
  </r>
  <r>
    <s v="Q3"/>
    <x v="0"/>
    <x v="6"/>
    <m/>
    <s v="BMC OTOMOTIV SAN. VE TIC. A.S."/>
    <s v="CDY.01.016"/>
    <s v="CallDesk Panorama - Servis Noktasi Lisansi"/>
    <s v="Univera - BMC"/>
    <x v="13"/>
    <x v="5"/>
    <m/>
    <n v="17866.096677000001"/>
    <m/>
    <n v="-1"/>
    <m/>
    <n v="0"/>
    <m/>
    <n v="0"/>
    <m/>
    <n v="-17866.096677000001"/>
    <m/>
    <n v="1"/>
    <n v="17866.096677000001"/>
    <s v="B02202400001914"/>
    <m/>
    <m/>
    <x v="71"/>
    <x v="0"/>
    <x v="1"/>
    <x v="0"/>
    <x v="1"/>
    <x v="1"/>
    <s v="Univera Satış"/>
    <s v="Saha Satış"/>
    <s v="Yurt İçi"/>
    <s v="Türkiye"/>
  </r>
  <r>
    <s v="Q1"/>
    <x v="1"/>
    <x v="1"/>
    <m/>
    <s v="EFES KAZAKHSTAN JSC FE"/>
    <s v="EH.02.001"/>
    <s v="Enroute Panorama - Yillik Yazilim Bakimi, Yasatma ve Merkezi Destek Hizmeti"/>
    <s v="Univera - Efes Kazakistan"/>
    <x v="16"/>
    <x v="0"/>
    <s v="Enroute"/>
    <n v="606613.02"/>
    <m/>
    <n v="1"/>
    <m/>
    <n v="606613.02187499998"/>
    <m/>
    <n v="1.8749999999999999E-3"/>
    <m/>
    <n v="606613.02"/>
    <m/>
    <n v="0"/>
    <n v="0"/>
    <m/>
    <m/>
    <m/>
    <x v="20"/>
    <x v="0"/>
    <x v="0"/>
    <x v="1"/>
    <x v="4"/>
    <x v="0"/>
    <s v="Univera Satış"/>
    <s v="Saha Satış"/>
    <s v="Yurt Dışı"/>
    <s v="Kazakistan"/>
  </r>
  <r>
    <s v="Q1"/>
    <x v="1"/>
    <x v="1"/>
    <m/>
    <s v="ÇAYKUR ÇAY ISLETMELERI GENEL MÜDÜRLÜGÜ"/>
    <s v="EY.06.001"/>
    <s v="Enroute Panorama - Yazilim Gelistirme Hizmeti"/>
    <s v="Univera - Çaykur"/>
    <x v="12"/>
    <x v="0"/>
    <s v="Enroute"/>
    <n v="3287.6412500000001"/>
    <m/>
    <n v="8"/>
    <m/>
    <n v="70136.351999999999"/>
    <m/>
    <n v="43835.222000000002"/>
    <m/>
    <n v="26301.13"/>
    <m/>
    <n v="0"/>
    <n v="0"/>
    <m/>
    <m/>
    <m/>
    <x v="1"/>
    <x v="0"/>
    <x v="1"/>
    <x v="1"/>
    <x v="9"/>
    <x v="0"/>
    <s v="Univera Satış"/>
    <s v="Saha Satış"/>
    <s v="Yurt İçi"/>
    <s v="Türkiye"/>
  </r>
  <r>
    <s v="Q1"/>
    <x v="1"/>
    <x v="1"/>
    <m/>
    <s v="ÇAYTAS GIDA PAZARLAMA VE REKLAM HIZMETLERI SAN. TIC. A.S"/>
    <s v="EY.06.001"/>
    <s v="Enroute Panorama - Yazilim Gelistirme Hizmeti"/>
    <s v="Univera - Çaykur"/>
    <x v="12"/>
    <x v="0"/>
    <s v="Enroute"/>
    <n v="4383.5"/>
    <m/>
    <n v="10"/>
    <m/>
    <n v="87670"/>
    <m/>
    <n v="43835"/>
    <m/>
    <n v="43835"/>
    <m/>
    <n v="0"/>
    <n v="0"/>
    <m/>
    <m/>
    <m/>
    <x v="1"/>
    <x v="0"/>
    <x v="1"/>
    <x v="1"/>
    <x v="9"/>
    <x v="0"/>
    <s v="Univera Satış"/>
    <s v="Saha Satış"/>
    <s v="Yurt İçi"/>
    <s v="Türkiye"/>
  </r>
  <r>
    <s v="Q1"/>
    <x v="1"/>
    <x v="1"/>
    <m/>
    <s v="EVYAP SABUN YAG GLISERIN SAN. VE TIC.A.S."/>
    <s v="EY.06.001"/>
    <s v="Enroute Panorama - Yazilim Gelistirme Hizmeti"/>
    <s v="Univera - Evyap"/>
    <x v="12"/>
    <x v="0"/>
    <s v="Enroute"/>
    <n v="11375"/>
    <m/>
    <n v="6"/>
    <m/>
    <n v="105000"/>
    <m/>
    <n v="36750"/>
    <m/>
    <n v="68250"/>
    <m/>
    <n v="0"/>
    <n v="0"/>
    <m/>
    <m/>
    <m/>
    <x v="50"/>
    <x v="0"/>
    <x v="1"/>
    <x v="1"/>
    <x v="9"/>
    <x v="0"/>
    <s v="Univera Satış"/>
    <s v="Saha Satış"/>
    <s v="Yurt İçi"/>
    <s v="Türkiye"/>
  </r>
  <r>
    <s v="Q1"/>
    <x v="1"/>
    <x v="1"/>
    <m/>
    <s v="BULAN TICARET - TUNÇ BULAN"/>
    <s v="EYS.02.011"/>
    <s v="Enroute Panorama - Panel - Çoklu Proje Birlestirme Mobil Uygulama Yazılımi Standart"/>
    <s v="Univera - Weitnauer"/>
    <x v="12"/>
    <x v="0"/>
    <s v="Enroute"/>
    <n v="12025"/>
    <m/>
    <n v="3"/>
    <m/>
    <n v="36075"/>
    <m/>
    <n v="0"/>
    <m/>
    <n v="36075"/>
    <m/>
    <n v="0"/>
    <n v="0"/>
    <m/>
    <m/>
    <m/>
    <x v="102"/>
    <x v="0"/>
    <x v="1"/>
    <x v="0"/>
    <x v="1"/>
    <x v="0"/>
    <s v="Univera Satış"/>
    <s v="Saha Satış"/>
    <s v="Yurt İçi"/>
    <s v="Türkiye"/>
  </r>
  <r>
    <s v="Q1"/>
    <x v="1"/>
    <x v="1"/>
    <m/>
    <s v="EFES KAZAKHSTAN JSC FE"/>
    <s v="EH.03.001"/>
    <s v="Enroute Panorama - Çafri Merkezi Hizmeti  (MSD)"/>
    <s v="Univera - Efes Kazakistan"/>
    <x v="16"/>
    <x v="0"/>
    <s v="Enroute"/>
    <n v="34133.75"/>
    <m/>
    <n v="23"/>
    <m/>
    <n v="785076.25"/>
    <m/>
    <n v="0"/>
    <m/>
    <n v="785076.25"/>
    <m/>
    <n v="0"/>
    <n v="0"/>
    <m/>
    <m/>
    <m/>
    <x v="20"/>
    <x v="0"/>
    <x v="0"/>
    <x v="1"/>
    <x v="8"/>
    <x v="0"/>
    <s v="Univera Satış"/>
    <s v="Saha Satış"/>
    <s v="Yurt Dışı"/>
    <s v="Kazakistan"/>
  </r>
  <r>
    <s v="Q1"/>
    <x v="1"/>
    <x v="1"/>
    <m/>
    <s v="EDM BİLİŞİM SİSTEMLERİ VE DANIŞMANLIK HizmetLERİ A.Ş."/>
    <s v="EY.04.014"/>
    <s v="EnRoute - E-Dönüşüm Lisans Komisyonu"/>
    <s v="Univera - Kanal"/>
    <x v="6"/>
    <x v="2"/>
    <s v="E-Dönüşüm"/>
    <n v="87042.5"/>
    <m/>
    <n v="1"/>
    <m/>
    <n v="87042.5"/>
    <m/>
    <n v="0"/>
    <m/>
    <n v="87042.5"/>
    <m/>
    <n v="0"/>
    <n v="0"/>
    <m/>
    <m/>
    <m/>
    <x v="46"/>
    <x v="0"/>
    <x v="1"/>
    <x v="3"/>
    <x v="10"/>
    <x v="0"/>
    <s v="Kanal Satış"/>
    <s v="EDM Bilişim"/>
    <s v="Yurt İçi"/>
    <s v="Türkiye"/>
  </r>
  <r>
    <s v="Q3"/>
    <x v="0"/>
    <x v="7"/>
    <m/>
    <s v="SERVET KARAKOLCU"/>
    <s v="UH.01.002"/>
    <s v="UNIDOX KONTÖR HIZMETI"/>
    <s v="Univera Doğuş Çay Projesi"/>
    <x v="6"/>
    <x v="2"/>
    <s v="Unidox"/>
    <n v="2.6949999999999998"/>
    <m/>
    <n v="5000"/>
    <m/>
    <n v="13475"/>
    <m/>
    <n v="0"/>
    <m/>
    <n v="13475"/>
    <m/>
    <n v="0"/>
    <n v="0"/>
    <s v="UNI240000001279"/>
    <m/>
    <m/>
    <x v="13"/>
    <x v="0"/>
    <x v="1"/>
    <x v="2"/>
    <x v="5"/>
    <x v="1"/>
    <s v="Kanal Satış"/>
    <s v="Saha Satış"/>
    <s v="Yurt İçi"/>
    <s v="Türkiye"/>
  </r>
  <r>
    <s v="Q3"/>
    <x v="0"/>
    <x v="7"/>
    <m/>
    <s v="JTI TÜTÜN ÜRÜNLERI SANAYI A.S"/>
    <s v="SH.02.001"/>
    <s v="StokBar Panorama - Yazilim Bakimi Hizmeti"/>
    <s v="Univera - JTI"/>
    <x v="11"/>
    <x v="4"/>
    <s v="Stokbar"/>
    <n v="15588.25"/>
    <m/>
    <n v="1"/>
    <m/>
    <n v="15588.25"/>
    <m/>
    <n v="0"/>
    <m/>
    <n v="15588.25"/>
    <m/>
    <n v="0"/>
    <n v="0"/>
    <s v="UNI240000001298"/>
    <m/>
    <m/>
    <x v="18"/>
    <x v="0"/>
    <x v="0"/>
    <x v="1"/>
    <x v="4"/>
    <x v="1"/>
    <s v="Univera Satış"/>
    <s v="Saha Satış"/>
    <s v="Yurt İçi"/>
    <s v="Türkiye"/>
  </r>
  <r>
    <s v="Q3"/>
    <x v="0"/>
    <x v="7"/>
    <m/>
    <s v="JTI TÜTÜN ÜRÜNLERI SANAYI A.S"/>
    <s v="SH.02.001"/>
    <s v="StokBar Panorama - Yazilim Bakimi Hizmeti"/>
    <s v="Univera - JTI"/>
    <x v="11"/>
    <x v="4"/>
    <s v="Stokbar"/>
    <n v="6138.02"/>
    <m/>
    <n v="1"/>
    <m/>
    <n v="6138.02"/>
    <m/>
    <n v="0"/>
    <m/>
    <n v="6138.02"/>
    <m/>
    <n v="0"/>
    <n v="0"/>
    <s v="UNI240000001298"/>
    <m/>
    <m/>
    <x v="18"/>
    <x v="0"/>
    <x v="0"/>
    <x v="1"/>
    <x v="4"/>
    <x v="1"/>
    <s v="Univera Satış"/>
    <s v="Saha Satış"/>
    <s v="Yurt İçi"/>
    <s v="Türkiye"/>
  </r>
  <r>
    <s v="Q3"/>
    <x v="0"/>
    <x v="7"/>
    <m/>
    <s v="JTI TÜTÜN ÜRÜNLERI SANAYI A.S"/>
    <s v="SH.02.001"/>
    <s v="StokBar Panorama - Yazilim Bakimi Hizmeti"/>
    <s v="Univera - JTI"/>
    <x v="11"/>
    <x v="4"/>
    <s v="Stokbar"/>
    <n v="3235.31"/>
    <m/>
    <n v="1"/>
    <m/>
    <n v="3235.31"/>
    <m/>
    <n v="0"/>
    <m/>
    <n v="3235.31"/>
    <m/>
    <n v="0"/>
    <n v="0"/>
    <s v="UNI240000001298"/>
    <m/>
    <m/>
    <x v="18"/>
    <x v="0"/>
    <x v="0"/>
    <x v="1"/>
    <x v="4"/>
    <x v="1"/>
    <s v="Univera Satış"/>
    <s v="Saha Satış"/>
    <s v="Yurt İçi"/>
    <s v="Türkiye"/>
  </r>
  <r>
    <s v="Q3"/>
    <x v="0"/>
    <x v="7"/>
    <m/>
    <s v="JTI TÜTÜN ÜRÜNLERI SANAYI A.S"/>
    <s v="SH.03.004"/>
    <s v="StokBar Panorama - Çafri Merkezi Hizmeti (Depo/Lokasyon)"/>
    <s v="Univera - JTI"/>
    <x v="11"/>
    <x v="4"/>
    <s v="Stokbar"/>
    <n v="33588.26"/>
    <m/>
    <n v="1"/>
    <m/>
    <n v="33588.26"/>
    <m/>
    <n v="0"/>
    <m/>
    <n v="33588.26"/>
    <m/>
    <n v="0"/>
    <n v="0"/>
    <s v="UNI240000001298"/>
    <m/>
    <m/>
    <x v="18"/>
    <x v="0"/>
    <x v="0"/>
    <x v="1"/>
    <x v="3"/>
    <x v="1"/>
    <s v="Univera Satış"/>
    <s v="Saha Satış"/>
    <s v="Yurt İçi"/>
    <s v="Türkiye"/>
  </r>
  <r>
    <s v="Q3"/>
    <x v="0"/>
    <x v="7"/>
    <m/>
    <s v="ENERJISA ENERJI ÜRETIM A.S."/>
    <s v="QH.08.001"/>
    <s v="Quest Panorama - Hosting Hizmeti"/>
    <s v="Univera - Enerjisa"/>
    <x v="12"/>
    <x v="1"/>
    <m/>
    <n v="22326.85"/>
    <m/>
    <n v="1"/>
    <m/>
    <n v="22326.849314999999"/>
    <m/>
    <n v="-6.8499999999999995E-4"/>
    <m/>
    <n v="22326.85"/>
    <m/>
    <n v="0"/>
    <n v="0"/>
    <s v="UNI240000001289"/>
    <m/>
    <m/>
    <x v="39"/>
    <x v="0"/>
    <x v="0"/>
    <x v="1"/>
    <x v="3"/>
    <x v="0"/>
    <s v="Univera Satış"/>
    <s v="Saha Satış"/>
    <s v="Yurt İçi"/>
    <s v="Türkiye"/>
  </r>
  <r>
    <s v="Q3"/>
    <x v="0"/>
    <x v="7"/>
    <m/>
    <s v="FHP EV IÇI KULLANIM ARAÇLARI SAN VE TIC . A.S"/>
    <s v="QH.08.001"/>
    <s v="Quest Panorama - Hosting Hizmeti"/>
    <s v="Univera - Vileda"/>
    <x v="7"/>
    <x v="1"/>
    <m/>
    <n v="13066.67"/>
    <m/>
    <n v="1"/>
    <m/>
    <n v="13066.667175"/>
    <m/>
    <n v="-2.8249999999999998E-3"/>
    <m/>
    <n v="13066.67"/>
    <m/>
    <n v="0"/>
    <n v="0"/>
    <s v="UNI240000001286"/>
    <m/>
    <m/>
    <x v="45"/>
    <x v="0"/>
    <x v="0"/>
    <x v="1"/>
    <x v="3"/>
    <x v="0"/>
    <s v="Univera Satış"/>
    <s v="Saha Satış"/>
    <s v="Yurt İçi"/>
    <s v="Türkiye"/>
  </r>
  <r>
    <s v="Q3"/>
    <x v="0"/>
    <x v="7"/>
    <m/>
    <s v="NESTLE TÜRKIYE GIDA SANAYI A.S."/>
    <s v="EH.03.003"/>
    <s v="EnRoute Panorama - Uzman Destek Hizmeti"/>
    <s v="Univera - Nestle Retail"/>
    <x v="11"/>
    <x v="0"/>
    <m/>
    <n v="27000"/>
    <m/>
    <n v="1"/>
    <m/>
    <n v="27000"/>
    <m/>
    <n v="0"/>
    <m/>
    <n v="27000"/>
    <m/>
    <n v="0"/>
    <n v="0"/>
    <s v="UNI240000001290"/>
    <m/>
    <m/>
    <x v="12"/>
    <x v="0"/>
    <x v="0"/>
    <x v="1"/>
    <x v="3"/>
    <x v="1"/>
    <s v="Univera Satış"/>
    <s v="Saha Satış"/>
    <s v="Yurt İçi"/>
    <s v="Türkiye"/>
  </r>
  <r>
    <s v="Q3"/>
    <x v="0"/>
    <x v="7"/>
    <m/>
    <s v="DARDANEL DAGITIM A.S."/>
    <s v="EH.06.001"/>
    <s v="EnRoute Panorama - Hosting Hizmeti"/>
    <s v="Univera - Dardanel"/>
    <x v="7"/>
    <x v="1"/>
    <m/>
    <n v="44917.17"/>
    <m/>
    <n v="1"/>
    <m/>
    <n v="44917.17"/>
    <m/>
    <n v="0"/>
    <m/>
    <n v="44917.17"/>
    <m/>
    <n v="0"/>
    <n v="0"/>
    <s v="UNI240000001293"/>
    <m/>
    <m/>
    <x v="4"/>
    <x v="0"/>
    <x v="0"/>
    <x v="1"/>
    <x v="3"/>
    <x v="0"/>
    <s v="Univera Satış"/>
    <s v="Saha Satış"/>
    <s v="Yurt İçi"/>
    <s v="Türkiye"/>
  </r>
  <r>
    <s v="Q3"/>
    <x v="0"/>
    <x v="7"/>
    <m/>
    <s v="ERBAK-ULUDAG PAZARLAMA SATIS VE DAGITIM A.S."/>
    <s v="EH.06.001"/>
    <s v="EnRoute Panorama - Hosting Hizmeti"/>
    <s v="Univera - Uludağ İçecek"/>
    <x v="11"/>
    <x v="1"/>
    <m/>
    <n v="75000"/>
    <m/>
    <n v="1"/>
    <m/>
    <n v="75000"/>
    <m/>
    <n v="0"/>
    <m/>
    <n v="75000"/>
    <m/>
    <n v="0"/>
    <n v="0"/>
    <s v="UNI240000001296"/>
    <m/>
    <m/>
    <x v="21"/>
    <x v="0"/>
    <x v="0"/>
    <x v="1"/>
    <x v="3"/>
    <x v="0"/>
    <s v="Univera Satış"/>
    <s v="Saha Satış"/>
    <s v="Yurt İçi"/>
    <s v="Türkiye"/>
  </r>
  <r>
    <s v="Q3"/>
    <x v="0"/>
    <x v="7"/>
    <m/>
    <s v="Haribo SEKERLEME SAN. TIC.LTD. STI."/>
    <s v="EH.06.001"/>
    <s v="EnRoute Panorama - Hosting Hizmeti"/>
    <s v="Univera - Haribo"/>
    <x v="7"/>
    <x v="1"/>
    <m/>
    <n v="13413.34"/>
    <m/>
    <n v="1"/>
    <m/>
    <n v="13413.344000999999"/>
    <m/>
    <n v="4.0010000000000002E-3"/>
    <m/>
    <n v="13413.34"/>
    <m/>
    <n v="0"/>
    <n v="0"/>
    <s v="UNI240000001284"/>
    <m/>
    <m/>
    <x v="5"/>
    <x v="0"/>
    <x v="0"/>
    <x v="1"/>
    <x v="3"/>
    <x v="1"/>
    <s v="Univera Satış"/>
    <s v="Saha Satış"/>
    <s v="Yurt İçi"/>
    <s v="Türkiye"/>
  </r>
  <r>
    <s v="Q3"/>
    <x v="0"/>
    <x v="7"/>
    <m/>
    <s v="Haribo SEKERLEME SAN. TIC.LTD. STI."/>
    <s v="EH.06.001"/>
    <s v="EnRoute Panorama - Hosting Hizmeti"/>
    <s v="Univera - Haribo"/>
    <x v="7"/>
    <x v="1"/>
    <m/>
    <n v="6462.9"/>
    <m/>
    <n v="1"/>
    <m/>
    <n v="6462.9044999999996"/>
    <m/>
    <n v="4.4999999999999997E-3"/>
    <m/>
    <n v="6462.9"/>
    <m/>
    <n v="0"/>
    <n v="0"/>
    <s v="UNI240000001284"/>
    <m/>
    <m/>
    <x v="5"/>
    <x v="0"/>
    <x v="0"/>
    <x v="1"/>
    <x v="3"/>
    <x v="1"/>
    <s v="Univera Satış"/>
    <s v="Saha Satış"/>
    <s v="Yurt İçi"/>
    <s v="Türkiye"/>
  </r>
  <r>
    <s v="Q3"/>
    <x v="0"/>
    <x v="7"/>
    <m/>
    <s v="IMPERIAL TOBACCO TÜTÜN ÜRÜNLERI SATIS VE PAZARLAMA A.S"/>
    <s v="EH.06.001"/>
    <s v="EnRoute Panorama - Hosting Hizmeti"/>
    <s v="Univera - Imperial Tobacco"/>
    <x v="13"/>
    <x v="1"/>
    <m/>
    <n v="91000"/>
    <m/>
    <n v="1"/>
    <m/>
    <n v="91000"/>
    <m/>
    <n v="0"/>
    <m/>
    <n v="91000"/>
    <m/>
    <n v="0"/>
    <n v="0"/>
    <s v="UNI240000001295"/>
    <m/>
    <m/>
    <x v="49"/>
    <x v="0"/>
    <x v="0"/>
    <x v="1"/>
    <x v="3"/>
    <x v="0"/>
    <s v="Univera Satış"/>
    <s v="Saha Satış"/>
    <s v="Yurt İçi"/>
    <s v="Türkiye"/>
  </r>
  <r>
    <s v="Q3"/>
    <x v="0"/>
    <x v="7"/>
    <m/>
    <s v="KENT GIDA MADDELERI SAN VE TIC.AS."/>
    <s v="EH.06.001"/>
    <s v="EnRoute Panorama - Hosting Hizmeti"/>
    <s v="Univera - Kent Gıda"/>
    <x v="12"/>
    <x v="1"/>
    <m/>
    <n v="375062.9"/>
    <m/>
    <n v="1"/>
    <m/>
    <n v="375062.89685700001"/>
    <m/>
    <n v="-3.143E-3"/>
    <m/>
    <n v="375062.9"/>
    <m/>
    <n v="0"/>
    <n v="0"/>
    <s v="UNI240000001292"/>
    <m/>
    <m/>
    <x v="53"/>
    <x v="0"/>
    <x v="0"/>
    <x v="1"/>
    <x v="3"/>
    <x v="0"/>
    <s v="Univera Satış"/>
    <s v="Saha Satış"/>
    <s v="Yurt İçi"/>
    <s v="Türkiye"/>
  </r>
  <r>
    <s v="Q3"/>
    <x v="0"/>
    <x v="7"/>
    <m/>
    <s v="LA LORRAINE UNLU MAMÜLLER SAN. VE TIC. A.S."/>
    <s v="EH.06.001"/>
    <s v="EnRoute Panorama - Hosting Hizmeti"/>
    <s v="Univera - La Lorraine"/>
    <x v="7"/>
    <x v="1"/>
    <m/>
    <n v="56104.31"/>
    <m/>
    <n v="1"/>
    <m/>
    <n v="56104.308249000002"/>
    <m/>
    <n v="-1.751E-3"/>
    <m/>
    <n v="56104.31"/>
    <m/>
    <n v="0"/>
    <n v="0"/>
    <s v="UNI240000001287"/>
    <m/>
    <m/>
    <x v="6"/>
    <x v="0"/>
    <x v="0"/>
    <x v="1"/>
    <x v="3"/>
    <x v="0"/>
    <s v="Univera Satış"/>
    <s v="Saha Satış"/>
    <s v="Yurt İçi"/>
    <s v="Türkiye"/>
  </r>
  <r>
    <s v="Q3"/>
    <x v="0"/>
    <x v="7"/>
    <m/>
    <s v="PERNOD RICARD ISTANBUL IÇ VE DIS TIC. LTD. STI"/>
    <s v="EH.06.001"/>
    <s v="EnRoute Panorama - Hosting Hizmeti"/>
    <s v="Univera - Pernod Ricard"/>
    <x v="12"/>
    <x v="1"/>
    <m/>
    <n v="158834.1"/>
    <m/>
    <n v="1"/>
    <m/>
    <n v="158834.1"/>
    <m/>
    <n v="0"/>
    <m/>
    <n v="158834.1"/>
    <m/>
    <n v="0"/>
    <n v="0"/>
    <s v="UNI240000001291"/>
    <m/>
    <m/>
    <x v="34"/>
    <x v="0"/>
    <x v="0"/>
    <x v="1"/>
    <x v="3"/>
    <x v="1"/>
    <s v="Univera Satış"/>
    <s v="Saha Satış"/>
    <s v="Yurt İçi"/>
    <s v="Türkiye"/>
  </r>
  <r>
    <s v="Q3"/>
    <x v="0"/>
    <x v="7"/>
    <m/>
    <s v="PERRIGO KISISEL BAKIM ÜRÜNLERI SAN. VE TIC. LTD.STI"/>
    <s v="EH.06.001"/>
    <s v="EnRoute Panorama - Hosting Hizmeti"/>
    <s v="Univera - Omega Pharma"/>
    <x v="7"/>
    <x v="1"/>
    <m/>
    <n v="29775.15"/>
    <m/>
    <n v="1"/>
    <m/>
    <n v="29775.15"/>
    <m/>
    <n v="0"/>
    <m/>
    <n v="29775.15"/>
    <m/>
    <n v="0"/>
    <n v="0"/>
    <s v="UNI240000001280"/>
    <m/>
    <m/>
    <x v="9"/>
    <x v="0"/>
    <x v="0"/>
    <x v="1"/>
    <x v="3"/>
    <x v="0"/>
    <s v="Univera Satış"/>
    <s v="Saha Satış"/>
    <s v="Yurt İçi"/>
    <s v="Türkiye"/>
  </r>
  <r>
    <s v="Q3"/>
    <x v="0"/>
    <x v="7"/>
    <m/>
    <s v="RED BULL GIDA DAGITIM VE PAZARLAMA TICARET LTD. STI"/>
    <s v="EH.06.001"/>
    <s v="EnRoute Panorama - Hosting Hizmeti"/>
    <s v="Univera - Redbull"/>
    <x v="12"/>
    <x v="1"/>
    <m/>
    <n v="83493.440000000002"/>
    <m/>
    <n v="1"/>
    <m/>
    <n v="83493.440000000002"/>
    <m/>
    <n v="0"/>
    <m/>
    <n v="83493.440000000002"/>
    <m/>
    <n v="0"/>
    <n v="0"/>
    <s v="UNI240000001294"/>
    <m/>
    <m/>
    <x v="2"/>
    <x v="0"/>
    <x v="0"/>
    <x v="1"/>
    <x v="3"/>
    <x v="0"/>
    <s v="Univera Satış"/>
    <s v="Saha Satış"/>
    <s v="Yurt İçi"/>
    <s v="Türkiye"/>
  </r>
  <r>
    <s v="Q3"/>
    <x v="0"/>
    <x v="7"/>
    <m/>
    <s v="TADIM GIDA MADDELERI SAN.VE TIC.AS."/>
    <s v="EH.06.001"/>
    <s v="EnRoute Panorama - Hosting Hizmeti"/>
    <s v="Univera - Tadım"/>
    <x v="7"/>
    <x v="1"/>
    <m/>
    <n v="65000"/>
    <m/>
    <n v="1"/>
    <m/>
    <n v="65000"/>
    <m/>
    <n v="0"/>
    <m/>
    <n v="65000"/>
    <m/>
    <n v="0"/>
    <n v="0"/>
    <s v="UNI240000001285"/>
    <m/>
    <m/>
    <x v="10"/>
    <x v="0"/>
    <x v="0"/>
    <x v="1"/>
    <x v="3"/>
    <x v="0"/>
    <s v="Univera Satış"/>
    <s v="Saha Satış"/>
    <s v="Yurt İçi"/>
    <s v="Türkiye"/>
  </r>
  <r>
    <s v="Q3"/>
    <x v="0"/>
    <x v="7"/>
    <m/>
    <s v="TÜRK HENKEL KIMYA SAN TIC. A.S."/>
    <s v="EH.06.001"/>
    <s v="EnRoute Panorama - Hosting Hizmeti"/>
    <s v="Univera - Schwarzkoph Henkel"/>
    <x v="7"/>
    <x v="1"/>
    <m/>
    <n v="19388.71"/>
    <m/>
    <n v="1"/>
    <m/>
    <n v="19388.713500000002"/>
    <m/>
    <n v="3.5000000000000001E-3"/>
    <m/>
    <n v="19388.71"/>
    <m/>
    <n v="0"/>
    <n v="0"/>
    <s v="UNI240000001297"/>
    <m/>
    <m/>
    <x v="25"/>
    <x v="0"/>
    <x v="0"/>
    <x v="1"/>
    <x v="3"/>
    <x v="0"/>
    <s v="Univera Satış"/>
    <s v="Saha Satış"/>
    <s v="Yurt İçi"/>
    <s v="Türkiye"/>
  </r>
  <r>
    <s v="Q1"/>
    <x v="1"/>
    <x v="1"/>
    <m/>
    <s v="EFES VITANTA MOLDOVA BREWERY S.A"/>
    <s v="EH.02.001"/>
    <s v="Enroute Panorama - Yillik Yazilim Bakimi, Yasatma ve Merkezi Destek Hizmeti"/>
    <s v="Univera - Efes Moldova"/>
    <x v="16"/>
    <x v="0"/>
    <s v="Enroute"/>
    <n v="26916.76"/>
    <m/>
    <n v="1"/>
    <m/>
    <n v="26916.760762999998"/>
    <m/>
    <n v="7.6300000000000001E-4"/>
    <m/>
    <n v="26916.76"/>
    <m/>
    <n v="0"/>
    <n v="0"/>
    <m/>
    <m/>
    <m/>
    <x v="20"/>
    <x v="0"/>
    <x v="0"/>
    <x v="1"/>
    <x v="4"/>
    <x v="0"/>
    <s v="Univera Satış"/>
    <s v="Saha Satış"/>
    <s v="Yurt Dışı"/>
    <s v="Moldova"/>
  </r>
  <r>
    <s v="Q1"/>
    <x v="1"/>
    <x v="1"/>
    <m/>
    <s v="BEYLERBEYI IÇECEK PAZARLAMA A.S"/>
    <s v="EY.06.001"/>
    <s v="Enroute Panorama - Yazilim Gelistirme Hizmeti"/>
    <s v="Univera - Sarper İçecek"/>
    <x v="13"/>
    <x v="0"/>
    <s v="Enroute"/>
    <n v="15608.25"/>
    <m/>
    <n v="21.52"/>
    <m/>
    <n v="376600"/>
    <m/>
    <n v="40710.46"/>
    <m/>
    <n v="335889.54"/>
    <m/>
    <n v="0"/>
    <n v="0"/>
    <m/>
    <m/>
    <m/>
    <x v="60"/>
    <x v="0"/>
    <x v="1"/>
    <x v="1"/>
    <x v="9"/>
    <x v="0"/>
    <s v="Univera Satış"/>
    <s v="Saha Satış"/>
    <s v="Yurt İçi"/>
    <s v="Türkiye"/>
  </r>
  <r>
    <s v="Q1"/>
    <x v="1"/>
    <x v="1"/>
    <m/>
    <s v="Tadım Gıda Maddeleri San. ve Tic. A.Ş."/>
    <s v="EH.03.006"/>
    <s v="Enroute Panorama - Uzaktan Kurulum ve Efitim Hizmeti"/>
    <s v="Univera - Tadım"/>
    <x v="14"/>
    <x v="0"/>
    <s v="Enroute"/>
    <n v="14000"/>
    <m/>
    <n v="1"/>
    <m/>
    <n v="14000"/>
    <m/>
    <n v="0"/>
    <m/>
    <n v="14000"/>
    <m/>
    <n v="0"/>
    <n v="0"/>
    <m/>
    <m/>
    <m/>
    <x v="10"/>
    <x v="0"/>
    <x v="1"/>
    <x v="1"/>
    <x v="6"/>
    <x v="0"/>
    <s v="Univera Satış"/>
    <s v="Saha Satış"/>
    <s v="Yurt İçi"/>
    <s v="Türkiye"/>
  </r>
  <r>
    <s v="Q1"/>
    <x v="1"/>
    <x v="1"/>
    <m/>
    <s v="Şenpiliç Gıda Sanayi A.Ş."/>
    <s v="EY.02.033"/>
    <s v="Enroute Panorama - Mobil Kullanici Yazılımi (Enterprise)"/>
    <s v="Univera - Şen Piliç"/>
    <x v="14"/>
    <x v="0"/>
    <s v="Enroute"/>
    <n v="8000"/>
    <m/>
    <n v="50"/>
    <m/>
    <n v="400000"/>
    <m/>
    <n v="0"/>
    <m/>
    <n v="400000"/>
    <m/>
    <n v="0"/>
    <n v="0"/>
    <m/>
    <m/>
    <m/>
    <x v="69"/>
    <x v="0"/>
    <x v="1"/>
    <x v="0"/>
    <x v="1"/>
    <x v="0"/>
    <s v="Univera Satış"/>
    <s v="Saha Satış"/>
    <s v="Yurt İçi"/>
    <s v="Türkiye"/>
  </r>
  <r>
    <s v="Q1"/>
    <x v="1"/>
    <x v="1"/>
    <m/>
    <s v="EFES VITANTA MOLDOVA BREWERY S.A"/>
    <s v="EH.03.001"/>
    <s v="Enroute Panorama - Çafri Merkezi Hizmeti  (MSD)"/>
    <s v="Univera - Efes Moldova"/>
    <x v="16"/>
    <x v="0"/>
    <s v="Enroute"/>
    <n v="35192.06"/>
    <m/>
    <n v="1"/>
    <m/>
    <n v="35192.056199999999"/>
    <m/>
    <n v="-3.8E-3"/>
    <m/>
    <n v="35192.06"/>
    <m/>
    <n v="0"/>
    <n v="0"/>
    <m/>
    <m/>
    <m/>
    <x v="20"/>
    <x v="0"/>
    <x v="0"/>
    <x v="1"/>
    <x v="8"/>
    <x v="0"/>
    <s v="Univera Satış"/>
    <s v="Saha Satış"/>
    <s v="Yurt Dışı"/>
    <s v="Moldova"/>
  </r>
  <r>
    <s v="Q3"/>
    <x v="0"/>
    <x v="7"/>
    <m/>
    <s v="MİYA OTOMASYON VE BARKOD BILISIM SISTEMLERI SAN TİC. VE L.T.D. STI."/>
    <s v="UH.01.002"/>
    <s v="UNIDOX KONTÖR HIZMETI"/>
    <s v="Univera - Kanal"/>
    <x v="5"/>
    <x v="2"/>
    <s v="Unidox"/>
    <n v="3.5625"/>
    <m/>
    <n v="2000"/>
    <m/>
    <n v="7125"/>
    <m/>
    <n v="0"/>
    <m/>
    <n v="7125"/>
    <m/>
    <n v="0"/>
    <n v="0"/>
    <s v="UNI240000001301"/>
    <m/>
    <m/>
    <x v="3"/>
    <x v="0"/>
    <x v="1"/>
    <x v="2"/>
    <x v="5"/>
    <x v="0"/>
    <s v="Kanal Satış"/>
    <s v="Miya"/>
    <s v="Yurt İçi"/>
    <s v="Türkiye"/>
  </r>
  <r>
    <s v="Q3"/>
    <x v="0"/>
    <x v="7"/>
    <m/>
    <s v="SATEM GRUP GIDA DAGITIM VE PAZARLAMA A.S."/>
    <s v="SH.02.001"/>
    <s v="StokBar Panorama - Yazilim Bakimi Hizmeti"/>
    <s v="Univera - Oyak Grup"/>
    <x v="7"/>
    <x v="4"/>
    <s v="Stokbar"/>
    <n v="758124.77"/>
    <m/>
    <n v="1"/>
    <m/>
    <n v="758124.77"/>
    <m/>
    <n v="0"/>
    <m/>
    <n v="758124.77"/>
    <m/>
    <n v="0"/>
    <n v="0"/>
    <s v="UNI240000001302"/>
    <m/>
    <m/>
    <x v="77"/>
    <x v="0"/>
    <x v="0"/>
    <x v="1"/>
    <x v="4"/>
    <x v="1"/>
    <s v="Univera Satış"/>
    <s v="Saha Satış"/>
    <s v="Yurt İçi"/>
    <s v="Türkiye"/>
  </r>
  <r>
    <s v="Q3"/>
    <x v="0"/>
    <x v="7"/>
    <m/>
    <s v="DERKO KOZMETIK TURIZM VE ILAÇ ITH. IHR. TIC. LTD. STI."/>
    <s v="SH.01.001"/>
    <s v="StokBar Panorama - Proje Yönetim Hizmeti"/>
    <s v="Univera - Derko Kozmetik"/>
    <x v="13"/>
    <x v="4"/>
    <s v="Stokbar"/>
    <n v="11509.42"/>
    <m/>
    <n v="4"/>
    <m/>
    <n v="46037.68"/>
    <m/>
    <n v="0"/>
    <m/>
    <n v="46037.68"/>
    <m/>
    <n v="0"/>
    <n v="0"/>
    <s v="UNI240000001300"/>
    <m/>
    <m/>
    <x v="100"/>
    <x v="0"/>
    <x v="1"/>
    <x v="1"/>
    <x v="7"/>
    <x v="0"/>
    <s v="Univera Satış"/>
    <s v="Saha Satış"/>
    <s v="Yurt İçi"/>
    <s v="Türkiye"/>
  </r>
  <r>
    <s v="Q3"/>
    <x v="0"/>
    <x v="7"/>
    <m/>
    <s v="SATEM GRUP GIDA DAGITIM VE PAZARLAMA A.S."/>
    <s v="SH.03.004"/>
    <s v="StokBar Panorama - Çafri Merkezi Hizmeti (Depo/Lokasyon)"/>
    <s v="Univera - Oyak Grup"/>
    <x v="7"/>
    <x v="4"/>
    <s v="Stokbar"/>
    <n v="38521.96"/>
    <m/>
    <n v="8"/>
    <m/>
    <n v="308175.68"/>
    <m/>
    <n v="0"/>
    <m/>
    <n v="308175.68"/>
    <m/>
    <n v="0"/>
    <n v="0"/>
    <s v="UNI240000001302"/>
    <m/>
    <m/>
    <x v="77"/>
    <x v="0"/>
    <x v="0"/>
    <x v="1"/>
    <x v="3"/>
    <x v="1"/>
    <s v="Univera Satış"/>
    <s v="Saha Satış"/>
    <s v="Yurt İçi"/>
    <s v="Türkiye"/>
  </r>
  <r>
    <s v="Q3"/>
    <x v="0"/>
    <x v="7"/>
    <m/>
    <s v="SATEM GRUP GIDA DAGITIM VE PAZARLAMA A.S."/>
    <s v="QH.02.001"/>
    <s v="Quest Panorama - Yazilim Bakimi, Yasatma ve Merkezi Destek Hizmeti"/>
    <s v="Univera - Oyak Grup"/>
    <x v="7"/>
    <x v="3"/>
    <m/>
    <n v="297000"/>
    <m/>
    <n v="1"/>
    <m/>
    <n v="297000"/>
    <m/>
    <n v="0"/>
    <m/>
    <n v="297000"/>
    <m/>
    <n v="0"/>
    <n v="0"/>
    <s v="UNI240000001302"/>
    <m/>
    <m/>
    <x v="77"/>
    <x v="0"/>
    <x v="0"/>
    <x v="1"/>
    <x v="4"/>
    <x v="1"/>
    <s v="Univera Satış"/>
    <s v="Saha Satış"/>
    <s v="Yurt İçi"/>
    <s v="Türkiye"/>
  </r>
  <r>
    <s v="Q3"/>
    <x v="0"/>
    <x v="7"/>
    <m/>
    <s v="SATEM GRUP GIDA DAGITIM VE PAZARLAMA A.S."/>
    <s v="QH.02.001"/>
    <s v="Quest Panorama - Yazilim Bakimi, Yasatma ve Merkezi Destek Hizmeti"/>
    <s v="Univera - Oyak Grup"/>
    <x v="7"/>
    <x v="3"/>
    <m/>
    <n v="101296.65"/>
    <m/>
    <n v="1"/>
    <m/>
    <n v="101296.65"/>
    <m/>
    <n v="0"/>
    <m/>
    <n v="101296.65"/>
    <m/>
    <n v="0"/>
    <n v="0"/>
    <s v="UNI240000001302"/>
    <m/>
    <m/>
    <x v="77"/>
    <x v="0"/>
    <x v="0"/>
    <x v="1"/>
    <x v="4"/>
    <x v="1"/>
    <s v="Univera Satış"/>
    <s v="Saha Satış"/>
    <s v="Yurt İçi"/>
    <s v="Türkiye"/>
  </r>
  <r>
    <s v="Q3"/>
    <x v="0"/>
    <x v="7"/>
    <m/>
    <s v="SATEM GRUP GIDA DAGITIM VE PAZARLAMA A.S."/>
    <s v="QY.02.007"/>
    <s v="Quest Panorama - Mobil Kullanicisi Lisansi (Enterprise)"/>
    <s v="Univera - Oyak Grup"/>
    <x v="7"/>
    <x v="3"/>
    <m/>
    <n v="8775"/>
    <m/>
    <n v="100"/>
    <m/>
    <n v="1350000"/>
    <m/>
    <n v="472500"/>
    <m/>
    <n v="877500"/>
    <m/>
    <n v="0"/>
    <n v="0"/>
    <s v="UNI240000001302"/>
    <m/>
    <m/>
    <x v="77"/>
    <x v="0"/>
    <x v="1"/>
    <x v="0"/>
    <x v="1"/>
    <x v="1"/>
    <s v="Univera Satış"/>
    <s v="Saha Satış"/>
    <s v="Yurt İçi"/>
    <s v="Türkiye"/>
  </r>
  <r>
    <s v="Q3"/>
    <x v="0"/>
    <x v="7"/>
    <m/>
    <s v="SATEM GRUP GIDA DAGITIM VE PAZARLAMA A.S."/>
    <s v="QH.03.001"/>
    <s v="Quest Panorama  - Çafri Merkezi Hizmeti"/>
    <s v="Univera - Oyak Grup"/>
    <x v="7"/>
    <x v="3"/>
    <m/>
    <n v="677.04"/>
    <m/>
    <n v="100"/>
    <m/>
    <n v="67704"/>
    <m/>
    <n v="0"/>
    <m/>
    <n v="67704"/>
    <m/>
    <n v="0"/>
    <n v="0"/>
    <s v="UNI240000001302"/>
    <m/>
    <m/>
    <x v="77"/>
    <x v="0"/>
    <x v="0"/>
    <x v="1"/>
    <x v="3"/>
    <x v="1"/>
    <s v="Univera Satış"/>
    <s v="Saha Satış"/>
    <s v="Yurt İçi"/>
    <s v="Türkiye"/>
  </r>
  <r>
    <s v="Q3"/>
    <x v="0"/>
    <x v="7"/>
    <m/>
    <s v="BMC OTOMOTIV SAN. VE TIC. A.S."/>
    <s v="CDH.02.001"/>
    <s v="Calldesk Panorama Yazilim Bakimi Hizmeti "/>
    <s v="Univera - BMC"/>
    <x v="13"/>
    <x v="5"/>
    <m/>
    <n v="884.38"/>
    <m/>
    <n v="1"/>
    <m/>
    <n v="884.38"/>
    <m/>
    <n v="0"/>
    <m/>
    <n v="884.38"/>
    <m/>
    <n v="0"/>
    <n v="0"/>
    <s v="UNI240000001303"/>
    <m/>
    <m/>
    <x v="71"/>
    <x v="0"/>
    <x v="0"/>
    <x v="1"/>
    <x v="4"/>
    <x v="1"/>
    <s v="Univera Satış"/>
    <s v="Saha Satış"/>
    <s v="Yurt İçi"/>
    <s v="Türkiye"/>
  </r>
  <r>
    <s v="Q3"/>
    <x v="0"/>
    <x v="7"/>
    <m/>
    <s v="BMC OTOMOTIV SAN. VE TIC. A.S."/>
    <s v="CDY.01.016"/>
    <s v="CallDesk Panorama - Servis Noktasi Lisansi"/>
    <s v="Univera - BMC"/>
    <x v="13"/>
    <x v="5"/>
    <m/>
    <n v="17466.21"/>
    <m/>
    <n v="1"/>
    <m/>
    <n v="17466.21"/>
    <m/>
    <n v="0"/>
    <m/>
    <n v="17466.21"/>
    <m/>
    <n v="0"/>
    <n v="0"/>
    <s v="UNI240000001303"/>
    <m/>
    <m/>
    <x v="71"/>
    <x v="0"/>
    <x v="1"/>
    <x v="0"/>
    <x v="1"/>
    <x v="1"/>
    <s v="Univera Satış"/>
    <s v="Saha Satış"/>
    <s v="Yurt İçi"/>
    <s v="Türkiye"/>
  </r>
  <r>
    <s v="Q1"/>
    <x v="1"/>
    <x v="1"/>
    <m/>
    <s v="MİYA OTOMASYON VE BARKOD BILISIM SISTEMLERI SAN TİC. VE L.T.D. STI."/>
    <s v="EH.02.012"/>
    <s v="Enroute PANORAMA E-DÖNÜSÜM  MODÜLÜ Yazılım BakımI HIZMETI"/>
    <s v="Univera - Kanal"/>
    <x v="5"/>
    <x v="0"/>
    <s v="Enroute"/>
    <n v="13260"/>
    <m/>
    <n v="1"/>
    <m/>
    <n v="15600"/>
    <m/>
    <n v="2340"/>
    <m/>
    <n v="13260"/>
    <m/>
    <n v="0"/>
    <n v="0"/>
    <m/>
    <m/>
    <m/>
    <x v="3"/>
    <x v="0"/>
    <x v="0"/>
    <x v="1"/>
    <x v="4"/>
    <x v="0"/>
    <s v="Kanal Satış"/>
    <s v="Miya"/>
    <s v="Yurt İçi"/>
    <s v="Türkiye"/>
  </r>
  <r>
    <s v="Q1"/>
    <x v="1"/>
    <x v="1"/>
    <m/>
    <s v="MARS GIDA ÜRÜNLERI TIC. LTD.STI."/>
    <s v="EH.02.013"/>
    <s v="Enroute PANORAMA BUSINESS ANALYTICS (QSENSE) SITE LISANSI BakımI"/>
    <s v="Univera - Mars Gıda"/>
    <x v="14"/>
    <x v="0"/>
    <s v="QLIK - Outsource"/>
    <n v="41989.97"/>
    <m/>
    <n v="1"/>
    <m/>
    <n v="41989.97"/>
    <m/>
    <n v="0"/>
    <m/>
    <n v="41989.97"/>
    <m/>
    <n v="0"/>
    <n v="0"/>
    <m/>
    <m/>
    <m/>
    <x v="16"/>
    <x v="0"/>
    <x v="0"/>
    <x v="1"/>
    <x v="4"/>
    <x v="0"/>
    <s v="Univera Satış"/>
    <s v="Saha Satış"/>
    <s v="Yurt İçi"/>
    <s v="Türkiye"/>
  </r>
  <r>
    <s v="Q1"/>
    <x v="1"/>
    <x v="1"/>
    <m/>
    <s v="MARS GIDA ÜRÜNLERI TIC. LTD.STI."/>
    <s v="EH.02.001"/>
    <s v="Enroute Panorama - Yillik Yazilim Bakimi, Yasatma ve Merkezi Destek Hizmeti"/>
    <s v="Univera - Mars Gıda"/>
    <x v="14"/>
    <x v="0"/>
    <s v="Enroute"/>
    <n v="288067.39"/>
    <m/>
    <n v="1"/>
    <m/>
    <n v="288067.39"/>
    <m/>
    <n v="0"/>
    <m/>
    <n v="288067.39"/>
    <m/>
    <n v="0"/>
    <n v="0"/>
    <m/>
    <m/>
    <m/>
    <x v="16"/>
    <x v="0"/>
    <x v="0"/>
    <x v="1"/>
    <x v="4"/>
    <x v="0"/>
    <s v="Univera Satış"/>
    <s v="Saha Satış"/>
    <s v="Yurt İçi"/>
    <s v="Türkiye"/>
  </r>
  <r>
    <s v="Q1"/>
    <x v="1"/>
    <x v="2"/>
    <m/>
    <s v="IMPERIAL TOBACCO TÜTÜN ÜRÜNLERI SATIS VE PAZARLAMA A.S"/>
    <s v="EH.03.006"/>
    <s v="Enroute Panorama - Uzaktan Kurulum ve Efitim Hizmeti"/>
    <s v="Univera - Imperial Tobacco"/>
    <x v="16"/>
    <x v="0"/>
    <s v="Enroute"/>
    <n v="14000"/>
    <m/>
    <n v="1"/>
    <m/>
    <n v="14000"/>
    <m/>
    <n v="0"/>
    <m/>
    <n v="14000"/>
    <m/>
    <n v="0"/>
    <n v="0"/>
    <m/>
    <m/>
    <m/>
    <x v="49"/>
    <x v="0"/>
    <x v="1"/>
    <x v="1"/>
    <x v="6"/>
    <x v="0"/>
    <s v="Univera Satış"/>
    <s v="Saha Satış"/>
    <s v="Yurt İçi"/>
    <s v="Türkiye"/>
  </r>
  <r>
    <s v="Q1"/>
    <x v="1"/>
    <x v="1"/>
    <m/>
    <s v="KÜRESEL TEDARIK VE TICARET ANONIM SIRKETI"/>
    <s v="EH.03.006"/>
    <s v="Enroute Panorama - Uzaktan Kurulum ve Efitim Hizmeti"/>
    <s v="Univera - Küresel Tedarik"/>
    <x v="12"/>
    <x v="0"/>
    <s v="Enroute"/>
    <n v="5481"/>
    <m/>
    <n v="1"/>
    <m/>
    <n v="5481"/>
    <m/>
    <n v="0"/>
    <m/>
    <n v="5481"/>
    <m/>
    <n v="0"/>
    <n v="0"/>
    <m/>
    <m/>
    <m/>
    <x v="27"/>
    <x v="0"/>
    <x v="1"/>
    <x v="1"/>
    <x v="6"/>
    <x v="0"/>
    <s v="Univera Satış"/>
    <s v="Saha Satış"/>
    <s v="Yurt İçi"/>
    <s v="Türkiye"/>
  </r>
  <r>
    <s v="Q1"/>
    <x v="1"/>
    <x v="1"/>
    <m/>
    <s v="BEYLERBEYI IÇECEK PAZARLAMA A.S"/>
    <s v="EH.01.001"/>
    <s v="Enroute Panorama - Proje ve Ürün Yönetimi Danışmanlığı Hizmeti"/>
    <s v="Univera - Sarper İçecek"/>
    <x v="13"/>
    <x v="0"/>
    <s v="Enroute"/>
    <n v="15750"/>
    <m/>
    <n v="0.5"/>
    <m/>
    <n v="8750"/>
    <m/>
    <n v="875"/>
    <m/>
    <n v="7875"/>
    <m/>
    <n v="0"/>
    <n v="0"/>
    <m/>
    <m/>
    <m/>
    <x v="60"/>
    <x v="0"/>
    <x v="1"/>
    <x v="1"/>
    <x v="7"/>
    <x v="0"/>
    <s v="Univera Satış"/>
    <s v="Saha Satış"/>
    <s v="Yurt İçi"/>
    <s v="Türkiye"/>
  </r>
  <r>
    <s v="Q1"/>
    <x v="1"/>
    <x v="2"/>
    <m/>
    <s v="ATAS ERZEN GIDA OTOMOTIV SAN. VE TIC. LTD.STI"/>
    <s v="EYS.04.012"/>
    <s v="Enroute Panorama - E-Dönüsüm Modül Yazılımi Standart"/>
    <s v="Univera - Redbull"/>
    <x v="12"/>
    <x v="2"/>
    <s v="Enroute"/>
    <n v="32500"/>
    <m/>
    <n v="1"/>
    <m/>
    <n v="32500"/>
    <m/>
    <n v="0"/>
    <m/>
    <n v="32500"/>
    <m/>
    <n v="0"/>
    <n v="0"/>
    <m/>
    <m/>
    <m/>
    <x v="2"/>
    <x v="0"/>
    <x v="1"/>
    <x v="0"/>
    <x v="1"/>
    <x v="0"/>
    <s v="Univera Satış"/>
    <s v="Saha Satış"/>
    <s v="Yurt İçi"/>
    <s v="Türkiye"/>
  </r>
  <r>
    <s v="Q1"/>
    <x v="1"/>
    <x v="2"/>
    <m/>
    <s v="BASAK PAZARLAMA TEMIZLIK ve GIDA ÜRÜNLERI TIC. LTD. STI"/>
    <s v="EH.03.001"/>
    <s v="Enroute Panorama - Çafri Merkezi Hizmeti  (MSD)"/>
    <s v="Univera - La Lorraine"/>
    <x v="13"/>
    <x v="0"/>
    <s v="Enroute"/>
    <n v="24154.559999999998"/>
    <m/>
    <n v="3"/>
    <m/>
    <n v="72463.679999999993"/>
    <m/>
    <n v="0"/>
    <m/>
    <n v="72463.679999999993"/>
    <m/>
    <n v="0"/>
    <n v="0"/>
    <m/>
    <m/>
    <m/>
    <x v="6"/>
    <x v="0"/>
    <x v="0"/>
    <x v="1"/>
    <x v="8"/>
    <x v="0"/>
    <s v="Univera Satış"/>
    <s v="Saha Satış"/>
    <s v="Yurt İçi"/>
    <s v="Türkiye"/>
  </r>
  <r>
    <s v="Q1"/>
    <x v="1"/>
    <x v="2"/>
    <m/>
    <s v="BASAK PAZARLAMA TEMIZLIK ve GIDA ÜRÜNLERI TIC. LTD. STI"/>
    <s v="EH.03.001"/>
    <s v="Enroute Panorama - Çafri Merkezi Hizmeti  (MSD)"/>
    <s v="Univera - La Lorraine"/>
    <x v="13"/>
    <x v="0"/>
    <s v="Enroute"/>
    <n v="24154.559999999998"/>
    <m/>
    <n v="3"/>
    <m/>
    <n v="72463.679999999993"/>
    <m/>
    <n v="0"/>
    <m/>
    <n v="72463.679999999993"/>
    <m/>
    <n v="0"/>
    <n v="0"/>
    <m/>
    <m/>
    <m/>
    <x v="6"/>
    <x v="0"/>
    <x v="0"/>
    <x v="1"/>
    <x v="8"/>
    <x v="0"/>
    <s v="Univera Satış"/>
    <s v="Saha Satış"/>
    <s v="Yurt İçi"/>
    <s v="Türkiye"/>
  </r>
  <r>
    <s v="Q1"/>
    <x v="1"/>
    <x v="2"/>
    <m/>
    <s v="BASAK PAZARLAMA TEMIZLIK ve GIDA ÜRÜNLERI TIC. LTD. STI"/>
    <s v="EH.03.001"/>
    <s v="Enroute Panorama - Çafri Merkezi Hizmeti  (MSD)"/>
    <s v="Univera - La Lorraine"/>
    <x v="13"/>
    <x v="0"/>
    <s v="Enroute"/>
    <n v="24154.560000000001"/>
    <m/>
    <n v="1"/>
    <m/>
    <n v="24154.560000000001"/>
    <m/>
    <n v="0"/>
    <m/>
    <n v="24154.560000000001"/>
    <m/>
    <n v="0"/>
    <n v="0"/>
    <m/>
    <m/>
    <m/>
    <x v="6"/>
    <x v="0"/>
    <x v="0"/>
    <x v="1"/>
    <x v="8"/>
    <x v="0"/>
    <s v="Univera Satış"/>
    <s v="Saha Satış"/>
    <s v="Yurt İçi"/>
    <s v="Türkiye"/>
  </r>
  <r>
    <s v="Q1"/>
    <x v="1"/>
    <x v="2"/>
    <m/>
    <s v="ERLEY GIDA VE IHT.MAD PAZ SAN VE TIC LTD STI"/>
    <s v="EH.03.001"/>
    <s v="Enroute Panorama - Çafri Merkezi Hizmeti  (MSD)"/>
    <s v="Univera - La Lorraine"/>
    <x v="13"/>
    <x v="0"/>
    <s v="Enroute"/>
    <n v="24154.559999999998"/>
    <m/>
    <n v="3"/>
    <m/>
    <n v="72463.679999999993"/>
    <m/>
    <n v="0"/>
    <m/>
    <n v="72463.679999999993"/>
    <m/>
    <n v="0"/>
    <n v="0"/>
    <m/>
    <m/>
    <m/>
    <x v="6"/>
    <x v="0"/>
    <x v="0"/>
    <x v="1"/>
    <x v="8"/>
    <x v="0"/>
    <s v="Univera Satış"/>
    <s v="Saha Satış"/>
    <s v="Yurt İçi"/>
    <s v="Türkiye"/>
  </r>
  <r>
    <s v="Q1"/>
    <x v="1"/>
    <x v="1"/>
    <m/>
    <s v="MARS GIDA ÜRÜNLERI TIC. LTD.STI."/>
    <s v="EH.03.001"/>
    <s v="Enroute Panorama - Çafri Merkezi Hizmeti  (MSD)"/>
    <s v="Univera - Mars Gıda"/>
    <x v="14"/>
    <x v="0"/>
    <s v="Enroute"/>
    <n v="22219.34"/>
    <m/>
    <n v="14"/>
    <m/>
    <n v="311070.76"/>
    <m/>
    <n v="0"/>
    <m/>
    <n v="311070.76"/>
    <m/>
    <n v="0"/>
    <n v="0"/>
    <m/>
    <m/>
    <m/>
    <x v="16"/>
    <x v="0"/>
    <x v="0"/>
    <x v="1"/>
    <x v="8"/>
    <x v="0"/>
    <s v="Univera Satış"/>
    <s v="Saha Satış"/>
    <s v="Yurt İçi"/>
    <s v="Türkiye"/>
  </r>
  <r>
    <s v="Q3"/>
    <x v="0"/>
    <x v="7"/>
    <m/>
    <s v="JT INTERNATIONAL SA"/>
    <s v="QH.02.001"/>
    <s v="Quest Panorama - Yazilim Bakimi, Yasatma ve Merkezi Destek Hizmeti"/>
    <s v="Univera - JTI İran"/>
    <x v="4"/>
    <x v="3"/>
    <s v="Quest"/>
    <n v="64200.62"/>
    <m/>
    <n v="1"/>
    <m/>
    <n v="64200.618585999997"/>
    <m/>
    <n v="-1.4139999999999999E-3"/>
    <m/>
    <n v="64200.62"/>
    <m/>
    <n v="0"/>
    <n v="0"/>
    <s v="ENV240000000094"/>
    <m/>
    <m/>
    <x v="18"/>
    <x v="0"/>
    <x v="0"/>
    <x v="1"/>
    <x v="4"/>
    <x v="1"/>
    <s v="Univera Satış"/>
    <s v="Saha Satış"/>
    <s v="Yurt İçi"/>
    <s v="Türkiye"/>
  </r>
  <r>
    <s v="Q3"/>
    <x v="0"/>
    <x v="7"/>
    <m/>
    <s v="JT INTERNATIONAL SA"/>
    <s v="QH.08.001"/>
    <s v="Quest Panorama - Hosting Hizmeti"/>
    <s v="Univera - JTI İran"/>
    <x v="4"/>
    <x v="1"/>
    <s v="Quest"/>
    <n v="178264.39"/>
    <m/>
    <n v="1"/>
    <m/>
    <n v="178264.38978600001"/>
    <m/>
    <n v="-2.14E-4"/>
    <m/>
    <n v="178264.39"/>
    <m/>
    <n v="0"/>
    <n v="0"/>
    <s v="ENV240000000094"/>
    <m/>
    <m/>
    <x v="18"/>
    <x v="0"/>
    <x v="0"/>
    <x v="1"/>
    <x v="3"/>
    <x v="1"/>
    <s v="Univera Satış"/>
    <s v="Saha Satış"/>
    <s v="Yurt İçi"/>
    <s v="Türkiye"/>
  </r>
  <r>
    <s v="Q3"/>
    <x v="0"/>
    <x v="7"/>
    <m/>
    <s v="JT INTERNATIONAL SA"/>
    <s v="EH.06.001"/>
    <s v="EnRoute Panorama - Hosting Hizmeti"/>
    <s v="Univera - JTI İran"/>
    <x v="4"/>
    <x v="1"/>
    <s v="Enroute"/>
    <n v="178264.39"/>
    <m/>
    <n v="1"/>
    <m/>
    <n v="178264.38978600001"/>
    <m/>
    <n v="-2.14E-4"/>
    <m/>
    <n v="178264.39"/>
    <m/>
    <n v="0"/>
    <n v="0"/>
    <s v="ENV240000000094"/>
    <m/>
    <m/>
    <x v="18"/>
    <x v="0"/>
    <x v="0"/>
    <x v="1"/>
    <x v="3"/>
    <x v="1"/>
    <s v="Univera Satış"/>
    <s v="Saha Satış"/>
    <s v="Yurt İçi"/>
    <s v="Türkiye"/>
  </r>
  <r>
    <s v="Q1"/>
    <x v="1"/>
    <x v="2"/>
    <m/>
    <s v="ETKIN UNLU MAMULLER LTD. STI."/>
    <s v="EH.03.001"/>
    <s v="Enroute Panorama - Çafri Merkezi Hizmeti  (MSD)"/>
    <s v="Univera - La Lorraine"/>
    <x v="13"/>
    <x v="0"/>
    <s v="Enroute"/>
    <n v="24154.560000000001"/>
    <m/>
    <n v="1"/>
    <m/>
    <n v="24154.560000000001"/>
    <m/>
    <n v="0"/>
    <m/>
    <n v="24154.560000000001"/>
    <m/>
    <n v="0"/>
    <n v="0"/>
    <m/>
    <m/>
    <m/>
    <x v="6"/>
    <x v="0"/>
    <x v="0"/>
    <x v="1"/>
    <x v="8"/>
    <x v="0"/>
    <s v="Univera Satış"/>
    <s v="Saha Satış"/>
    <s v="Yurt İçi"/>
    <s v="Türkiye"/>
  </r>
  <r>
    <s v="Q1"/>
    <x v="1"/>
    <x v="2"/>
    <m/>
    <s v="ISPAS ISPARTA GIDA PAZARLAMA DAGITIM TICARET LIMITED SIRKETI"/>
    <s v="EH.03.001"/>
    <s v="Enroute Panorama - Çafri Merkezi Hizmeti  (MSD)"/>
    <s v="Univera - La Lorraine"/>
    <x v="13"/>
    <x v="0"/>
    <s v="Enroute"/>
    <n v="24154.560000000001"/>
    <m/>
    <n v="1"/>
    <m/>
    <n v="24154.560000000001"/>
    <m/>
    <n v="0"/>
    <m/>
    <n v="24154.560000000001"/>
    <m/>
    <n v="0"/>
    <n v="0"/>
    <m/>
    <m/>
    <m/>
    <x v="6"/>
    <x v="0"/>
    <x v="0"/>
    <x v="1"/>
    <x v="8"/>
    <x v="0"/>
    <s v="Univera Satış"/>
    <s v="Saha Satış"/>
    <s v="Yurt İçi"/>
    <s v="Türkiye"/>
  </r>
  <r>
    <s v="Q1"/>
    <x v="1"/>
    <x v="2"/>
    <m/>
    <s v="ISPAS ISPARTA GIDA PAZARLAMA DAGITIM TICARET LIMITED SIRKETI"/>
    <s v="EH.03.001"/>
    <s v="Enroute Panorama - Çafri Merkezi Hizmeti  (MSD)"/>
    <s v="Univera - La Lorraine"/>
    <x v="13"/>
    <x v="0"/>
    <s v="Enroute"/>
    <n v="24154.560000000001"/>
    <m/>
    <n v="1"/>
    <m/>
    <n v="24154.560000000001"/>
    <m/>
    <n v="0"/>
    <m/>
    <n v="24154.560000000001"/>
    <m/>
    <n v="0"/>
    <n v="0"/>
    <m/>
    <m/>
    <m/>
    <x v="6"/>
    <x v="0"/>
    <x v="0"/>
    <x v="1"/>
    <x v="8"/>
    <x v="0"/>
    <s v="Univera Satış"/>
    <s v="Saha Satış"/>
    <s v="Yurt İçi"/>
    <s v="Türkiye"/>
  </r>
  <r>
    <s v="Q3"/>
    <x v="0"/>
    <x v="7"/>
    <m/>
    <s v="MİYA OTOMASYON VE BARKOD BILISIM SISTEMLERI SAN TİC. VE L.T.D. STI."/>
    <s v="WPY.02.001"/>
    <s v="WEBPLUS (Android) SATIS TEMSILCISI LISANSI"/>
    <s v="Univera - Kanal"/>
    <x v="5"/>
    <x v="0"/>
    <s v="Webplus"/>
    <n v="3500"/>
    <m/>
    <n v="2"/>
    <m/>
    <n v="7000"/>
    <m/>
    <n v="0"/>
    <m/>
    <n v="7000"/>
    <m/>
    <n v="0"/>
    <n v="0"/>
    <s v="UNI240000001308"/>
    <m/>
    <m/>
    <x v="3"/>
    <x v="0"/>
    <x v="1"/>
    <x v="0"/>
    <x v="1"/>
    <x v="0"/>
    <s v="Kanal Satış"/>
    <s v="Miya"/>
    <s v="Yurt İçi"/>
    <s v="Türkiye"/>
  </r>
  <r>
    <s v="Q3"/>
    <x v="0"/>
    <x v="7"/>
    <m/>
    <s v="MİYA OTOMASYON VE BARKOD BILISIM SISTEMLERI SAN TİC. VE L.T.D. STI."/>
    <s v="UH.01.002"/>
    <s v="UNIDOX KONTÖR HIZMETI"/>
    <s v="Univera - Kanal"/>
    <x v="5"/>
    <x v="2"/>
    <s v="Unidox"/>
    <n v="1.875"/>
    <m/>
    <n v="25000"/>
    <m/>
    <n v="46875"/>
    <m/>
    <n v="0"/>
    <m/>
    <n v="46875"/>
    <m/>
    <n v="0"/>
    <n v="0"/>
    <s v="UNI240000001310"/>
    <m/>
    <m/>
    <x v="3"/>
    <x v="0"/>
    <x v="1"/>
    <x v="2"/>
    <x v="5"/>
    <x v="0"/>
    <s v="Kanal Satış"/>
    <s v="Miya"/>
    <s v="Yurt İçi"/>
    <s v="Türkiye"/>
  </r>
  <r>
    <s v="Q3"/>
    <x v="0"/>
    <x v="7"/>
    <m/>
    <s v="MUSTAFA MEVLANA AZIZ MUHAMMET KARALI-KARALI TICARET"/>
    <s v="UH.01.002"/>
    <s v="UNIDOX KONTÖR HIZMETI"/>
    <s v="Univera - Kebir Süt"/>
    <x v="6"/>
    <x v="2"/>
    <s v="Unidox"/>
    <n v="0.9"/>
    <m/>
    <n v="150000"/>
    <m/>
    <n v="135000"/>
    <m/>
    <n v="0"/>
    <m/>
    <n v="135000"/>
    <m/>
    <n v="0"/>
    <n v="0"/>
    <s v="UNI240000001307"/>
    <m/>
    <m/>
    <x v="63"/>
    <x v="0"/>
    <x v="1"/>
    <x v="2"/>
    <x v="5"/>
    <x v="0"/>
    <s v="Kanal Satış"/>
    <s v="Saha Satış"/>
    <s v="Yurt İçi"/>
    <s v="Türkiye"/>
  </r>
  <r>
    <s v="Q1"/>
    <x v="1"/>
    <x v="2"/>
    <m/>
    <s v="ILKADIM GG PAZ. GIDA TIC. LTD. STI."/>
    <s v="EH.03.001"/>
    <s v="Enroute Panorama - Çafri Merkezi Hizmeti  (MSD)"/>
    <s v="Univera - La Lorraine"/>
    <x v="13"/>
    <x v="0"/>
    <s v="Enroute"/>
    <n v="24154.560000000001"/>
    <m/>
    <n v="2"/>
    <m/>
    <n v="48309.120000000003"/>
    <m/>
    <n v="0"/>
    <m/>
    <n v="48309.120000000003"/>
    <m/>
    <n v="0"/>
    <n v="0"/>
    <m/>
    <m/>
    <m/>
    <x v="6"/>
    <x v="0"/>
    <x v="0"/>
    <x v="1"/>
    <x v="8"/>
    <x v="0"/>
    <s v="Univera Satış"/>
    <s v="Saha Satış"/>
    <s v="Yurt İçi"/>
    <s v="Türkiye"/>
  </r>
  <r>
    <s v="Q1"/>
    <x v="1"/>
    <x v="2"/>
    <m/>
    <s v="KÖMÜRCÜLER GIDA SAN. VE TIC. A.S"/>
    <s v="EH.03.001"/>
    <s v="Enroute Panorama - Çafri Merkezi Hizmeti  (MSD)"/>
    <s v="Univera - La Lorraine"/>
    <x v="13"/>
    <x v="0"/>
    <s v="Enroute"/>
    <n v="24154.560000000001"/>
    <m/>
    <n v="1"/>
    <m/>
    <n v="24154.560000000001"/>
    <m/>
    <n v="0"/>
    <m/>
    <n v="24154.560000000001"/>
    <m/>
    <n v="0"/>
    <n v="0"/>
    <m/>
    <m/>
    <m/>
    <x v="6"/>
    <x v="0"/>
    <x v="0"/>
    <x v="1"/>
    <x v="8"/>
    <x v="0"/>
    <s v="Univera Satış"/>
    <s v="Saha Satış"/>
    <s v="Yurt İçi"/>
    <s v="Türkiye"/>
  </r>
  <r>
    <s v="Q3"/>
    <x v="0"/>
    <x v="7"/>
    <m/>
    <s v="MİYA OTOMASYON VE BARKOD BILISIM SISTEMLERI SAN TİC. VE L.T.D. STI."/>
    <s v="WPH.02.001"/>
    <s v="WebPlus Yazilim Bakimi Hizmeti"/>
    <s v="Univera - Kanal"/>
    <x v="5"/>
    <x v="0"/>
    <s v="Webplus"/>
    <n v="40800"/>
    <m/>
    <n v="1"/>
    <m/>
    <n v="40800"/>
    <m/>
    <n v="0"/>
    <m/>
    <n v="40800"/>
    <m/>
    <n v="0"/>
    <n v="0"/>
    <s v="UNI240000001312"/>
    <m/>
    <m/>
    <x v="3"/>
    <x v="0"/>
    <x v="0"/>
    <x v="1"/>
    <x v="4"/>
    <x v="0"/>
    <s v="Kanal Satış"/>
    <s v="Miya"/>
    <s v="Yurt İçi"/>
    <s v="Türkiye"/>
  </r>
  <r>
    <s v="Q3"/>
    <x v="0"/>
    <x v="7"/>
    <m/>
    <s v="MİYA OTOMASYON VE BARKOD BILISIM SISTEMLERI SAN TİC. VE L.T.D. STI."/>
    <s v="WPY.01.004"/>
    <s v="WEBPLUS EK KULLANICI LISANSI +5"/>
    <s v="Univera - Kanal"/>
    <x v="5"/>
    <x v="0"/>
    <s v="Webplus"/>
    <n v="13361.71"/>
    <m/>
    <n v="2"/>
    <m/>
    <n v="28129.919999999998"/>
    <m/>
    <n v="1406.5"/>
    <m/>
    <n v="26723.42"/>
    <m/>
    <n v="0"/>
    <n v="0"/>
    <s v="UNI240000001312"/>
    <m/>
    <m/>
    <x v="3"/>
    <x v="0"/>
    <x v="1"/>
    <x v="0"/>
    <x v="1"/>
    <x v="0"/>
    <s v="Kanal Satış"/>
    <s v="Miya"/>
    <s v="Yurt İçi"/>
    <s v="Türkiye"/>
  </r>
  <r>
    <s v="Q3"/>
    <x v="0"/>
    <x v="7"/>
    <m/>
    <s v="MİYA OTOMASYON VE BARKOD BILISIM SISTEMLERI SAN TİC. VE L.T.D. STI."/>
    <s v="WPY.01.007"/>
    <s v="WEBPLUS E-DÖNÜSÜM MODÜL LISANSI"/>
    <s v="Univera - Kanal"/>
    <x v="5"/>
    <x v="0"/>
    <s v="Webplus"/>
    <n v="8192.7999999999993"/>
    <m/>
    <n v="1"/>
    <m/>
    <n v="8624"/>
    <m/>
    <n v="431.2"/>
    <m/>
    <n v="8192.7999999999993"/>
    <m/>
    <n v="0"/>
    <n v="0"/>
    <s v="UNI240000001312"/>
    <m/>
    <m/>
    <x v="3"/>
    <x v="0"/>
    <x v="1"/>
    <x v="0"/>
    <x v="1"/>
    <x v="0"/>
    <s v="Kanal Satış"/>
    <s v="Miya"/>
    <s v="Yurt İçi"/>
    <s v="Türkiye"/>
  </r>
  <r>
    <s v="Q3"/>
    <x v="0"/>
    <x v="7"/>
    <m/>
    <s v="MİYA OTOMASYON VE BARKOD BILISIM SISTEMLERI SAN TİC. VE L.T.D. STI."/>
    <s v="WPY.01.001"/>
    <s v="WEBPLUS DISTRIBUTION SATIS-DAGITIM YAZILIMI (Enterprise)"/>
    <s v="Univera - Kanal"/>
    <x v="5"/>
    <x v="0"/>
    <s v="Webplus"/>
    <n v="44093.65"/>
    <m/>
    <n v="1"/>
    <m/>
    <n v="46414.37"/>
    <m/>
    <n v="2320.7199999999998"/>
    <m/>
    <n v="44093.65"/>
    <m/>
    <n v="0"/>
    <n v="0"/>
    <s v="UNI240000001312"/>
    <m/>
    <m/>
    <x v="3"/>
    <x v="0"/>
    <x v="1"/>
    <x v="0"/>
    <x v="1"/>
    <x v="0"/>
    <s v="Kanal Satış"/>
    <s v="Miya"/>
    <s v="Yurt İçi"/>
    <s v="Türkiye"/>
  </r>
  <r>
    <s v="Q3"/>
    <x v="0"/>
    <x v="7"/>
    <m/>
    <s v="MİYA OTOMASYON VE BARKOD BILISIM SISTEMLERI SAN TİC. VE L.T.D. STI."/>
    <s v="WPY.01.002"/>
    <s v="WebPlus Dagitim Kanali Lisansi"/>
    <s v="Univera - Kanal"/>
    <x v="5"/>
    <x v="0"/>
    <s v="Webplus"/>
    <n v="8501.39"/>
    <m/>
    <n v="2"/>
    <m/>
    <n v="17897.66"/>
    <m/>
    <n v="894.88"/>
    <m/>
    <n v="17002.78"/>
    <m/>
    <n v="0"/>
    <n v="0"/>
    <s v="UNI240000001312"/>
    <m/>
    <m/>
    <x v="3"/>
    <x v="0"/>
    <x v="1"/>
    <x v="0"/>
    <x v="1"/>
    <x v="0"/>
    <s v="Kanal Satış"/>
    <s v="Miya"/>
    <s v="Yurt İçi"/>
    <s v="Türkiye"/>
  </r>
  <r>
    <s v="Q3"/>
    <x v="0"/>
    <x v="7"/>
    <m/>
    <s v="MİYA OTOMASYON VE BARKOD BILISIM SISTEMLERI SAN TİC. VE L.T.D. STI."/>
    <s v="WPY.02.001"/>
    <s v="WEBPLUS (Android) SATIS TEMSILCISI LISANSI"/>
    <s v="Univera - Kanal"/>
    <x v="5"/>
    <x v="0"/>
    <s v="Webplus"/>
    <n v="2672.35"/>
    <m/>
    <n v="30"/>
    <m/>
    <n v="84390"/>
    <m/>
    <n v="4219.5"/>
    <m/>
    <n v="80170.5"/>
    <m/>
    <n v="0"/>
    <n v="0"/>
    <s v="UNI240000001312"/>
    <m/>
    <m/>
    <x v="3"/>
    <x v="0"/>
    <x v="1"/>
    <x v="0"/>
    <x v="1"/>
    <x v="0"/>
    <s v="Kanal Satış"/>
    <s v="Miya"/>
    <s v="Yurt İçi"/>
    <s v="Türkiye"/>
  </r>
  <r>
    <s v="Q3"/>
    <x v="0"/>
    <x v="7"/>
    <m/>
    <s v="DOLUCA SARAPÇILIK VE PAZARLAMA AS."/>
    <s v="UH.01.002"/>
    <s v="UNIDOX KONTÖR HIZMETI"/>
    <s v="Univera - Brown Forman"/>
    <x v="6"/>
    <x v="2"/>
    <s v="Unidox"/>
    <n v="1.875"/>
    <m/>
    <n v="25000"/>
    <m/>
    <n v="46875"/>
    <m/>
    <n v="0"/>
    <m/>
    <n v="46875"/>
    <m/>
    <n v="0"/>
    <n v="0"/>
    <s v="UNI240000001316"/>
    <m/>
    <m/>
    <x v="30"/>
    <x v="0"/>
    <x v="1"/>
    <x v="2"/>
    <x v="5"/>
    <x v="0"/>
    <s v="Kanal Satış"/>
    <s v="Saha Satış"/>
    <s v="Yurt İçi"/>
    <s v="Türkiye"/>
  </r>
  <r>
    <s v="Q3"/>
    <x v="0"/>
    <x v="7"/>
    <m/>
    <s v="ZIRVE UNITRAK GID.TEM.ÜRÜN.DAG.PAZ.SAN.VE TIC.LTD.STI."/>
    <s v="UH.01.002"/>
    <s v="UNIDOX KONTÖR HIZMETI"/>
    <s v="Univera - Kent Gıda"/>
    <x v="6"/>
    <x v="2"/>
    <s v="Unidox"/>
    <n v="0.40200000000000002"/>
    <m/>
    <n v="150000"/>
    <m/>
    <n v="60300"/>
    <m/>
    <n v="0"/>
    <m/>
    <n v="60300"/>
    <m/>
    <n v="0"/>
    <n v="0"/>
    <s v="UNI240000001314"/>
    <m/>
    <m/>
    <x v="53"/>
    <x v="0"/>
    <x v="1"/>
    <x v="2"/>
    <x v="5"/>
    <x v="1"/>
    <s v="Kanal Satış"/>
    <s v="Saha Satış"/>
    <s v="Yurt İçi"/>
    <s v="Türkiye"/>
  </r>
  <r>
    <s v="Q3"/>
    <x v="0"/>
    <x v="7"/>
    <m/>
    <s v="ZIRVEGÜL GIDA SANAYI TIC. LTD. STI."/>
    <s v="UH.01.002"/>
    <s v="UNIDOX KONTÖR HIZMETI"/>
    <s v="Univera - Kent Gıda"/>
    <x v="6"/>
    <x v="2"/>
    <s v="Unidox"/>
    <n v="0.40200000000000002"/>
    <m/>
    <n v="450000"/>
    <m/>
    <n v="180900"/>
    <m/>
    <n v="0"/>
    <m/>
    <n v="180900"/>
    <m/>
    <n v="0"/>
    <n v="0"/>
    <s v="UNI240000001313"/>
    <m/>
    <m/>
    <x v="53"/>
    <x v="0"/>
    <x v="1"/>
    <x v="2"/>
    <x v="5"/>
    <x v="1"/>
    <s v="Kanal Satış"/>
    <s v="Saha Satış"/>
    <s v="Yurt İçi"/>
    <s v="Türkiye"/>
  </r>
  <r>
    <s v="Q3"/>
    <x v="0"/>
    <x v="7"/>
    <m/>
    <s v="ZIRVEGÜL GRUP GIDA TEMIZLIK ÜRÜNLERI DAG. VE PAZ. TIC. LTD. STI."/>
    <s v="UH.01.002"/>
    <s v="UNIDOX KONTÖR HIZMETI"/>
    <s v="Univera - Kent Gıda"/>
    <x v="6"/>
    <x v="2"/>
    <s v="Unidox"/>
    <n v="0.40200000000000002"/>
    <m/>
    <n v="400000"/>
    <m/>
    <n v="160800"/>
    <m/>
    <n v="0"/>
    <m/>
    <n v="160800"/>
    <m/>
    <n v="0"/>
    <n v="0"/>
    <s v="UNI240000001315"/>
    <m/>
    <m/>
    <x v="53"/>
    <x v="0"/>
    <x v="1"/>
    <x v="2"/>
    <x v="5"/>
    <x v="1"/>
    <s v="Kanal Satış"/>
    <s v="Saha Satış"/>
    <s v="Yurt İçi"/>
    <s v="Türkiye"/>
  </r>
  <r>
    <s v="Q3"/>
    <x v="0"/>
    <x v="7"/>
    <m/>
    <s v="TAVUK DÜNYASI GIDA SANAYI VE TICARET A.S."/>
    <s v="SH.01.001"/>
    <s v="StokBar Panorama - Proje Yönetim Hizmeti"/>
    <s v="Univera - Tavuk Dünyası"/>
    <x v="12"/>
    <x v="4"/>
    <s v="Stokbar"/>
    <n v="5233.6000000000004"/>
    <m/>
    <n v="5"/>
    <m/>
    <n v="26168"/>
    <m/>
    <n v="0"/>
    <m/>
    <n v="26168"/>
    <m/>
    <n v="0"/>
    <n v="0"/>
    <s v="UNI240000001319"/>
    <m/>
    <m/>
    <x v="23"/>
    <x v="0"/>
    <x v="1"/>
    <x v="1"/>
    <x v="7"/>
    <x v="0"/>
    <s v="Univera Satış"/>
    <s v="Saha Satış"/>
    <s v="Yurt İçi"/>
    <s v="Türkiye"/>
  </r>
  <r>
    <s v="Q3"/>
    <x v="0"/>
    <x v="7"/>
    <m/>
    <s v="TAVUK DÜNYASI GIDA SANAYI VE TICARET A.S."/>
    <s v="SH.01.001"/>
    <s v="StokBar Panorama - Proje Yönetim Hizmeti"/>
    <s v="Univera - Tavuk Dünyası"/>
    <x v="12"/>
    <x v="4"/>
    <s v="Stokbar"/>
    <n v="5233.6000000000004"/>
    <m/>
    <n v="2"/>
    <m/>
    <n v="10467.200000000001"/>
    <m/>
    <n v="0"/>
    <m/>
    <n v="10467.200000000001"/>
    <m/>
    <n v="0"/>
    <n v="0"/>
    <s v="UNI240000001320"/>
    <m/>
    <m/>
    <x v="23"/>
    <x v="0"/>
    <x v="1"/>
    <x v="1"/>
    <x v="7"/>
    <x v="0"/>
    <s v="Univera Satış"/>
    <s v="Saha Satış"/>
    <s v="Yurt İçi"/>
    <s v="Türkiye"/>
  </r>
  <r>
    <s v="Q1"/>
    <x v="1"/>
    <x v="2"/>
    <m/>
    <s v="KÖMÜRCÜLER GIDA SAN. VE TIC. A.S"/>
    <s v="EH.03.001"/>
    <s v="Enroute Panorama - Çafri Merkezi Hizmeti  (MSD)"/>
    <s v="Univera - La Lorraine"/>
    <x v="13"/>
    <x v="0"/>
    <s v="Enroute"/>
    <n v="24154.560000000001"/>
    <m/>
    <n v="1"/>
    <m/>
    <n v="24154.560000000001"/>
    <m/>
    <n v="0"/>
    <m/>
    <n v="24154.560000000001"/>
    <m/>
    <n v="0"/>
    <n v="0"/>
    <m/>
    <m/>
    <m/>
    <x v="6"/>
    <x v="0"/>
    <x v="0"/>
    <x v="1"/>
    <x v="8"/>
    <x v="0"/>
    <s v="Univera Satış"/>
    <s v="Saha Satış"/>
    <s v="Yurt İçi"/>
    <s v="Türkiye"/>
  </r>
  <r>
    <s v="Q1"/>
    <x v="1"/>
    <x v="2"/>
    <m/>
    <s v="SMB ELEN TÜKETIM MALLARI DAGITIM PAZARLAMA SANAYI VE TICARET LIMITED SIRKETI"/>
    <s v="EH.03.001"/>
    <s v="Enroute Panorama - Çafri Merkezi Hizmeti  (MSD)"/>
    <s v="Univera - La Lorraine"/>
    <x v="13"/>
    <x v="0"/>
    <s v="Enroute"/>
    <n v="24154.560000000001"/>
    <m/>
    <n v="2"/>
    <m/>
    <n v="48309.120000000003"/>
    <m/>
    <n v="0"/>
    <m/>
    <n v="48309.120000000003"/>
    <m/>
    <n v="0"/>
    <n v="0"/>
    <m/>
    <m/>
    <m/>
    <x v="6"/>
    <x v="0"/>
    <x v="0"/>
    <x v="1"/>
    <x v="8"/>
    <x v="0"/>
    <s v="Univera Satış"/>
    <s v="Saha Satış"/>
    <s v="Yurt İçi"/>
    <s v="Türkiye"/>
  </r>
  <r>
    <s v="Q3"/>
    <x v="0"/>
    <x v="7"/>
    <m/>
    <s v="AC GLOBAL SU VE HIZLI TÜKETİM ÜRÜNLERİ DAĞITIM PAZARLAMA SAN VE TİC.LTD.ŞTİ"/>
    <s v="UH.01.002"/>
    <s v="Unidox Kontör"/>
    <s v="Univera Kontör Satışı"/>
    <x v="6"/>
    <x v="2"/>
    <s v="Unidox"/>
    <n v="0.92630000000000001"/>
    <m/>
    <n v="100000"/>
    <m/>
    <n v="92630"/>
    <m/>
    <n v="0"/>
    <m/>
    <n v="92630"/>
    <m/>
    <n v="0"/>
    <n v="0"/>
    <s v="UNI240000001321"/>
    <m/>
    <m/>
    <x v="89"/>
    <x v="0"/>
    <x v="1"/>
    <x v="2"/>
    <x v="5"/>
    <x v="0"/>
    <s v="Kanal Satış"/>
    <s v="Saha Satış"/>
    <s v="Yurt İçi"/>
    <s v="Türkiye"/>
  </r>
  <r>
    <s v="Q3"/>
    <x v="0"/>
    <x v="7"/>
    <m/>
    <s v="MİYA OTOMASYON VE BARKOD BILISIM SISTEMLERI SAN TİC. VE L.T.D. STI."/>
    <s v="UH.01.002"/>
    <s v="UNIDOX KONTÖR HIZMETI"/>
    <s v="Univera - Kanal"/>
    <x v="5"/>
    <x v="2"/>
    <s v="Unidox"/>
    <n v="1.635"/>
    <m/>
    <n v="10000"/>
    <m/>
    <n v="16350"/>
    <m/>
    <n v="0"/>
    <m/>
    <n v="16350"/>
    <m/>
    <n v="0"/>
    <n v="0"/>
    <s v="UNI240000001330"/>
    <m/>
    <m/>
    <x v="3"/>
    <x v="0"/>
    <x v="1"/>
    <x v="2"/>
    <x v="5"/>
    <x v="0"/>
    <s v="Kanal Satış"/>
    <s v="Miya"/>
    <s v="Yurt İçi"/>
    <s v="Türkiye"/>
  </r>
  <r>
    <s v="Q3"/>
    <x v="0"/>
    <x v="7"/>
    <m/>
    <s v="ÖZKAN TICARET ERHAN ÖZKAN"/>
    <s v="UH.01.002"/>
    <s v="UNIDOX KONTÖR HIZMETI"/>
    <s v="Univera Doğuş Çay Projesi"/>
    <x v="6"/>
    <x v="2"/>
    <s v="Unidox"/>
    <n v="1.23"/>
    <m/>
    <n v="50000"/>
    <m/>
    <n v="61500"/>
    <m/>
    <n v="0"/>
    <m/>
    <n v="61500"/>
    <m/>
    <n v="0"/>
    <n v="0"/>
    <s v="UNI240000001322"/>
    <m/>
    <m/>
    <x v="13"/>
    <x v="0"/>
    <x v="1"/>
    <x v="2"/>
    <x v="5"/>
    <x v="1"/>
    <s v="Kanal Satış"/>
    <s v="Saha Satış"/>
    <s v="Yurt İçi"/>
    <s v="Türkiye"/>
  </r>
  <r>
    <s v="Q3"/>
    <x v="0"/>
    <x v="7"/>
    <m/>
    <s v="JTI TÜTÜN ÜRÜNLERI PAZARLAMA A.S."/>
    <s v="QY.03.003"/>
    <s v="Quest Panorama SaaS Lisansi (Kiralama Hizmeti ) 50 + Kullanici"/>
    <s v="Univera - JTI"/>
    <x v="11"/>
    <x v="3"/>
    <m/>
    <n v="224.64000000000001"/>
    <m/>
    <n v="439"/>
    <m/>
    <n v="98616.960000000006"/>
    <m/>
    <n v="0"/>
    <m/>
    <n v="98616.960000000006"/>
    <m/>
    <n v="0"/>
    <n v="0"/>
    <s v="UNI240000001329"/>
    <m/>
    <m/>
    <x v="18"/>
    <x v="0"/>
    <x v="0"/>
    <x v="0"/>
    <x v="0"/>
    <x v="1"/>
    <s v="Univera Satış"/>
    <s v="Saha Satış"/>
    <s v="Yurt İçi"/>
    <s v="Türkiye"/>
  </r>
  <r>
    <s v="Q3"/>
    <x v="0"/>
    <x v="7"/>
    <m/>
    <s v="JTI TÜTÜN ÜRÜNLERI PAZARLAMA A.S."/>
    <s v="QH.03.001"/>
    <s v="Quest Panorama  - Çafri Merkezi Hizmeti"/>
    <s v="Univera - JTI"/>
    <x v="11"/>
    <x v="3"/>
    <m/>
    <n v="51.37"/>
    <m/>
    <n v="134"/>
    <m/>
    <n v="6883.58"/>
    <m/>
    <n v="0"/>
    <m/>
    <n v="6883.58"/>
    <m/>
    <n v="0"/>
    <n v="0"/>
    <s v="UNI240000001328"/>
    <m/>
    <m/>
    <x v="18"/>
    <x v="0"/>
    <x v="0"/>
    <x v="1"/>
    <x v="3"/>
    <x v="1"/>
    <s v="Univera Satış"/>
    <s v="Saha Satış"/>
    <s v="Yurt İçi"/>
    <s v="Türkiye"/>
  </r>
  <r>
    <s v="Q3"/>
    <x v="0"/>
    <x v="7"/>
    <m/>
    <s v="OF ÇAYSAN TARIM ÜRÜN. ENTEGRE TES. SAN VE TIC. AS."/>
    <s v="OH.01.002"/>
    <s v="Outsource Proje Yönetim Hizmeti "/>
    <s v="Univera - Ofçaysan"/>
    <x v="7"/>
    <x v="0"/>
    <s v="Outsource - Hizmet"/>
    <n v="5000"/>
    <m/>
    <n v="27"/>
    <m/>
    <n v="135000"/>
    <m/>
    <n v="0"/>
    <m/>
    <n v="135000"/>
    <m/>
    <n v="0"/>
    <n v="0"/>
    <s v="UNI240000001326"/>
    <m/>
    <m/>
    <x v="8"/>
    <x v="0"/>
    <x v="1"/>
    <x v="1"/>
    <x v="7"/>
    <x v="0"/>
    <s v="Univera Satış"/>
    <s v="Saha Satış"/>
    <s v="Yurt İçi"/>
    <s v="Türkiye"/>
  </r>
  <r>
    <s v="Q3"/>
    <x v="0"/>
    <x v="7"/>
    <m/>
    <s v="JTI TÜTÜN ÜRÜNLERI PAZARLAMA A.S."/>
    <s v="EH.06.001"/>
    <s v="EnRoute Panorama - Hosting Hizmeti"/>
    <s v="Univera - JTI"/>
    <x v="11"/>
    <x v="1"/>
    <m/>
    <n v="366268.3"/>
    <m/>
    <n v="1"/>
    <m/>
    <n v="366268.29629999999"/>
    <m/>
    <n v="-3.7000000000000002E-3"/>
    <m/>
    <n v="366268.3"/>
    <m/>
    <n v="0"/>
    <n v="0"/>
    <s v="UNI240000001327"/>
    <m/>
    <m/>
    <x v="18"/>
    <x v="0"/>
    <x v="0"/>
    <x v="1"/>
    <x v="3"/>
    <x v="1"/>
    <s v="Univera Satış"/>
    <s v="Saha Satış"/>
    <s v="Yurt İçi"/>
    <s v="Türkiye"/>
  </r>
  <r>
    <s v="Q3"/>
    <x v="0"/>
    <x v="7"/>
    <m/>
    <s v="DOGAN TREND OTOMOTIV TICARET HIZMET VE TEKNOLOJI A.S."/>
    <s v="CDY.06.001"/>
    <s v="Calldesk Panorama - Yazilim Gelistirme Hizmeti"/>
    <s v="Univera - Suzuki"/>
    <x v="13"/>
    <x v="5"/>
    <m/>
    <n v="7950.7995283018863"/>
    <m/>
    <n v="4.24"/>
    <m/>
    <n v="51863.68"/>
    <m/>
    <n v="18152.29"/>
    <m/>
    <n v="33711.39"/>
    <m/>
    <n v="0"/>
    <n v="0"/>
    <s v="UNI240000001325"/>
    <m/>
    <m/>
    <x v="41"/>
    <x v="0"/>
    <x v="1"/>
    <x v="1"/>
    <x v="9"/>
    <x v="1"/>
    <s v="Univera Satış"/>
    <s v="Saha Satış"/>
    <s v="Yurt İçi"/>
    <s v="Türkiye"/>
  </r>
  <r>
    <s v="Q3"/>
    <x v="0"/>
    <x v="7"/>
    <m/>
    <s v="DOGAN TREND OTOMOTIV TICARET HIZMET VE TEKNOLOJI A.S."/>
    <s v="CDY.06.001"/>
    <s v="Calldesk Panorama - Yazilim Gelistirme Hizmeti"/>
    <s v="Univera - Suzuki"/>
    <x v="13"/>
    <x v="5"/>
    <m/>
    <n v="8015.8006042296065"/>
    <m/>
    <n v="3.31"/>
    <m/>
    <n v="40818.92"/>
    <m/>
    <n v="14286.62"/>
    <m/>
    <n v="26532.3"/>
    <m/>
    <n v="0"/>
    <n v="0"/>
    <s v="UNI240000001325"/>
    <m/>
    <m/>
    <x v="41"/>
    <x v="0"/>
    <x v="1"/>
    <x v="1"/>
    <x v="9"/>
    <x v="1"/>
    <s v="Univera Satış"/>
    <s v="Saha Satış"/>
    <s v="Yurt İçi"/>
    <s v="Türkiye"/>
  </r>
  <r>
    <s v="Q3"/>
    <x v="0"/>
    <x v="7"/>
    <m/>
    <s v="PILOTCAR OTOMOTIV SAN. ve TIC. A.S."/>
    <s v="CDY.01.001"/>
    <s v="CALLDESK PANORAMA - SERVIS OTOMASYONU ÇÖZÜM LISANSI"/>
    <s v="Univera - Pilotcar"/>
    <x v="13"/>
    <x v="5"/>
    <m/>
    <n v="546204.09"/>
    <m/>
    <n v="1"/>
    <m/>
    <n v="993098.35"/>
    <m/>
    <n v="446894.26"/>
    <m/>
    <n v="546204.09"/>
    <m/>
    <n v="0"/>
    <n v="0"/>
    <s v="UNI240000001331"/>
    <m/>
    <m/>
    <x v="105"/>
    <x v="3"/>
    <x v="1"/>
    <x v="0"/>
    <x v="1"/>
    <x v="0"/>
    <s v="Univera Satış"/>
    <s v="Saha Satış"/>
    <s v="Yurt İçi"/>
    <s v="Türkiye"/>
  </r>
  <r>
    <s v="Q3"/>
    <x v="0"/>
    <x v="7"/>
    <m/>
    <s v="DOGAN TREND OTOMOTIV TICARET HIZMET VE TEKNOLOJI A.S."/>
    <s v="CDH.05.002"/>
    <s v="Calldesk Panorama - Rapor Gelistirme Hizmeti"/>
    <s v="Univera - Suzuki"/>
    <x v="13"/>
    <x v="5"/>
    <m/>
    <n v="8385.25"/>
    <m/>
    <n v="6"/>
    <m/>
    <n v="59190"/>
    <m/>
    <n v="8878.5"/>
    <m/>
    <n v="50311.5"/>
    <m/>
    <n v="0"/>
    <n v="0"/>
    <s v="UNI240000001325"/>
    <m/>
    <m/>
    <x v="41"/>
    <x v="0"/>
    <x v="1"/>
    <x v="1"/>
    <x v="2"/>
    <x v="1"/>
    <s v="Univera Satış"/>
    <s v="Saha Satış"/>
    <s v="Yurt İçi"/>
    <s v="Türkiye"/>
  </r>
  <r>
    <s v="Q3"/>
    <x v="0"/>
    <x v="7"/>
    <m/>
    <s v="DOGAN TREND OTOMOTIV TICARET HIZMET VE TEKNOLOJI A.S."/>
    <s v="CDH.01.001"/>
    <s v="Calldesk Panorama - Proje Yönetim Hizmeti"/>
    <s v="Univera - Suzuki"/>
    <x v="13"/>
    <x v="5"/>
    <m/>
    <n v="10358.1"/>
    <m/>
    <n v="5"/>
    <m/>
    <n v="57545"/>
    <m/>
    <n v="5754.5"/>
    <m/>
    <n v="51790.5"/>
    <m/>
    <n v="0"/>
    <n v="0"/>
    <s v="UNI240000001325"/>
    <m/>
    <m/>
    <x v="41"/>
    <x v="0"/>
    <x v="1"/>
    <x v="1"/>
    <x v="7"/>
    <x v="1"/>
    <s v="Univera Satış"/>
    <s v="Saha Satış"/>
    <s v="Yurt İçi"/>
    <s v="Türkiye"/>
  </r>
  <r>
    <s v="Q3"/>
    <x v="0"/>
    <x v="7"/>
    <m/>
    <s v="DOGAN TREND OTOMOTIV TICARET HIZMET VE TEKNOLOJI A.S."/>
    <s v="CDH.01.001"/>
    <s v="Calldesk Panorama - Proje Yönetim Hizmeti"/>
    <s v="Univera - Suzuki"/>
    <x v="13"/>
    <x v="5"/>
    <m/>
    <n v="6905.4"/>
    <m/>
    <n v="2"/>
    <m/>
    <n v="23018"/>
    <m/>
    <n v="9207.2000000000007"/>
    <m/>
    <n v="13810.8"/>
    <m/>
    <n v="0"/>
    <n v="0"/>
    <s v="UNI240000001325"/>
    <m/>
    <m/>
    <x v="41"/>
    <x v="0"/>
    <x v="1"/>
    <x v="1"/>
    <x v="7"/>
    <x v="1"/>
    <s v="Univera Satış"/>
    <s v="Saha Satış"/>
    <s v="Yurt İçi"/>
    <s v="Türkiye"/>
  </r>
  <r>
    <s v="Q3"/>
    <x v="0"/>
    <x v="7"/>
    <m/>
    <s v="DOGAN TREND OTOMOTIV TICARET HIZMET VE TEKNOLOJI A.S."/>
    <s v="CDH.01.001"/>
    <s v="Calldesk Panorama - Proje Yönetim Hizmeti"/>
    <s v="Univera - Suzuki"/>
    <x v="13"/>
    <x v="5"/>
    <m/>
    <n v="9782.65"/>
    <m/>
    <n v="1"/>
    <m/>
    <n v="11509"/>
    <m/>
    <n v="1726.35"/>
    <m/>
    <n v="9782.65"/>
    <m/>
    <n v="0"/>
    <n v="0"/>
    <s v="UNI240000001325"/>
    <m/>
    <m/>
    <x v="41"/>
    <x v="0"/>
    <x v="1"/>
    <x v="1"/>
    <x v="7"/>
    <x v="1"/>
    <s v="Univera Satış"/>
    <s v="Saha Satış"/>
    <s v="Yurt İçi"/>
    <s v="Türkiye"/>
  </r>
  <r>
    <s v="Q3"/>
    <x v="0"/>
    <x v="7"/>
    <m/>
    <s v="DOGAN TREND OTOMOTIV TICARET HIZMET VE TEKNOLOJI A.S."/>
    <s v="CDH.01.001"/>
    <s v="Calldesk Panorama - Proje Yönetim Hizmeti"/>
    <s v="Univera - Suzuki"/>
    <x v="13"/>
    <x v="5"/>
    <m/>
    <n v="6905.4"/>
    <m/>
    <n v="1"/>
    <m/>
    <n v="11509"/>
    <m/>
    <n v="4603.6000000000004"/>
    <m/>
    <n v="6905.4"/>
    <m/>
    <n v="0"/>
    <n v="0"/>
    <s v="UNI240000001325"/>
    <m/>
    <m/>
    <x v="41"/>
    <x v="0"/>
    <x v="1"/>
    <x v="1"/>
    <x v="7"/>
    <x v="1"/>
    <s v="Univera Satış"/>
    <s v="Saha Satış"/>
    <s v="Yurt İçi"/>
    <s v="Türkiye"/>
  </r>
  <r>
    <s v="Q1"/>
    <x v="1"/>
    <x v="2"/>
    <m/>
    <s v="YADO GIDA ÜRÜNLERI SAN. TIC. A.S"/>
    <s v="EH.03.001"/>
    <s v="Enroute Panorama - Çafri Merkezi Hizmeti  (MSD)"/>
    <s v="Univera - La Lorraine"/>
    <x v="13"/>
    <x v="0"/>
    <s v="Enroute"/>
    <n v="24154.560000000001"/>
    <m/>
    <n v="1"/>
    <m/>
    <n v="24154.560000000001"/>
    <m/>
    <n v="0"/>
    <m/>
    <n v="24154.560000000001"/>
    <m/>
    <n v="0"/>
    <n v="0"/>
    <m/>
    <m/>
    <m/>
    <x v="6"/>
    <x v="0"/>
    <x v="0"/>
    <x v="1"/>
    <x v="8"/>
    <x v="0"/>
    <s v="Univera Satış"/>
    <s v="Saha Satış"/>
    <s v="Yurt İçi"/>
    <s v="Türkiye"/>
  </r>
  <r>
    <s v="Q1"/>
    <x v="1"/>
    <x v="2"/>
    <m/>
    <s v="ZIRVE DONDURMA ÜRÜNLERI GIDA VE TEMIZLIK ITH. IHR. SAN. VE TIC. LTD. STI."/>
    <s v="EH.03.001"/>
    <s v="Enroute Panorama - Çafri Merkezi Hizmeti  (MSD)"/>
    <s v="Univera - La Lorraine"/>
    <x v="13"/>
    <x v="0"/>
    <s v="Enroute"/>
    <n v="24154.560000000001"/>
    <m/>
    <n v="2"/>
    <m/>
    <n v="48309.120000000003"/>
    <m/>
    <n v="0"/>
    <m/>
    <n v="48309.120000000003"/>
    <m/>
    <n v="0"/>
    <n v="0"/>
    <m/>
    <m/>
    <m/>
    <x v="6"/>
    <x v="0"/>
    <x v="0"/>
    <x v="1"/>
    <x v="8"/>
    <x v="0"/>
    <s v="Univera Satış"/>
    <s v="Saha Satış"/>
    <s v="Yurt İçi"/>
    <s v="Türkiye"/>
  </r>
  <r>
    <s v="Q1"/>
    <x v="1"/>
    <x v="2"/>
    <m/>
    <s v="TCHIBO KAHVE MAMÜLLERI DAG. VE PAZ. TIC. LTD. STI."/>
    <s v="EYS.01.011"/>
    <s v="Enroute Panorama - Web Connector  - Dist Okuma Uygulama Yazılımi (Dis Kaynak) Standart"/>
    <s v="Univera - Tchibo"/>
    <x v="12"/>
    <x v="0"/>
    <s v="Enroute"/>
    <n v="17500"/>
    <m/>
    <n v="7"/>
    <m/>
    <n v="175000"/>
    <m/>
    <n v="52500"/>
    <m/>
    <n v="122500"/>
    <m/>
    <n v="0"/>
    <n v="0"/>
    <m/>
    <m/>
    <m/>
    <x v="106"/>
    <x v="3"/>
    <x v="1"/>
    <x v="0"/>
    <x v="1"/>
    <x v="0"/>
    <s v="Univera Satış"/>
    <s v="Saha Satış"/>
    <s v="Yurt İçi"/>
    <s v="Türkiye"/>
  </r>
  <r>
    <s v="Q1"/>
    <x v="1"/>
    <x v="2"/>
    <m/>
    <s v="ÖZ ORUÇOGLU GIDA SANAYI VE TIC LTD STI"/>
    <s v="EH.03.001"/>
    <s v="Enroute Panorama - Çafri Merkezi Hizmeti  (MSD)"/>
    <s v="Univera - La Lorraine"/>
    <x v="13"/>
    <x v="0"/>
    <s v="Enroute"/>
    <n v="24154.560000000001"/>
    <m/>
    <n v="1"/>
    <m/>
    <n v="24154.560000000001"/>
    <m/>
    <n v="0"/>
    <m/>
    <n v="24154.560000000001"/>
    <m/>
    <n v="0"/>
    <n v="0"/>
    <m/>
    <m/>
    <m/>
    <x v="6"/>
    <x v="0"/>
    <x v="0"/>
    <x v="1"/>
    <x v="8"/>
    <x v="0"/>
    <s v="Univera Satış"/>
    <s v="Saha Satış"/>
    <s v="Yurt İçi"/>
    <s v="Türkiye"/>
  </r>
  <r>
    <s v="Q3"/>
    <x v="0"/>
    <x v="7"/>
    <m/>
    <s v="POLARİS YAZILIM ÇÖZÜMLERİ VE DANIŞMANLIK HİZMETLERİ LTD.ŞTİ."/>
    <s v="WPH.02.001"/>
    <s v="WebPlus Yazilim Bakimi Hizmeti"/>
    <s v="Univera - Kanal"/>
    <x v="5"/>
    <x v="0"/>
    <s v="Webplus"/>
    <n v="1078"/>
    <m/>
    <n v="1"/>
    <m/>
    <n v="1078"/>
    <m/>
    <n v="0"/>
    <m/>
    <n v="1078"/>
    <m/>
    <n v="0"/>
    <n v="0"/>
    <s v="UNI240000001336"/>
    <m/>
    <m/>
    <x v="31"/>
    <x v="0"/>
    <x v="0"/>
    <x v="1"/>
    <x v="4"/>
    <x v="0"/>
    <s v="Kanal Satış"/>
    <s v="Polaris"/>
    <s v="Yurt İçi"/>
    <s v="Türkiye"/>
  </r>
  <r>
    <s v="Q3"/>
    <x v="0"/>
    <x v="7"/>
    <m/>
    <s v="MİYA OTOMASYON VE BARKOD BILISIM SISTEMLERI SAN TİC. VE L.T.D. STI."/>
    <s v="WPY.01.003"/>
    <s v="WEBPLUS EK KULLANICI LISANSI +1"/>
    <s v="Univera - Kanal"/>
    <x v="5"/>
    <x v="0"/>
    <s v="Webplus"/>
    <n v="3250"/>
    <m/>
    <n v="1"/>
    <m/>
    <n v="3250"/>
    <m/>
    <n v="0"/>
    <m/>
    <n v="3250"/>
    <m/>
    <n v="0"/>
    <n v="0"/>
    <s v="UNI240000001337"/>
    <m/>
    <m/>
    <x v="3"/>
    <x v="0"/>
    <x v="1"/>
    <x v="0"/>
    <x v="1"/>
    <x v="0"/>
    <s v="Kanal Satış"/>
    <s v="Miya"/>
    <s v="Yurt İçi"/>
    <s v="Türkiye"/>
  </r>
  <r>
    <s v="Q3"/>
    <x v="0"/>
    <x v="7"/>
    <m/>
    <s v="POLARİS YAZILIM ÇÖZÜMLERİ VE DANIŞMANLIK HİZMETLERİ LTD.ŞTİ."/>
    <s v="WPY.01.003"/>
    <s v="WEBPLUS EK KULLANICI LISANSI +1"/>
    <s v="Univera - Kanal"/>
    <x v="5"/>
    <x v="0"/>
    <s v="Webplus"/>
    <n v="4900"/>
    <m/>
    <n v="1"/>
    <m/>
    <n v="4900"/>
    <m/>
    <n v="0"/>
    <m/>
    <n v="4900"/>
    <m/>
    <n v="0"/>
    <n v="0"/>
    <s v="UNI240000001336"/>
    <m/>
    <m/>
    <x v="31"/>
    <x v="0"/>
    <x v="1"/>
    <x v="0"/>
    <x v="1"/>
    <x v="0"/>
    <s v="Kanal Satış"/>
    <s v="Polaris"/>
    <s v="Yurt İçi"/>
    <s v="Türkiye"/>
  </r>
  <r>
    <s v="Q3"/>
    <x v="0"/>
    <x v="7"/>
    <m/>
    <s v="MATRIKS BİLGİSAYAR SİSTEMLERİ LTD.ŞTİ"/>
    <s v="WPY.02.001"/>
    <s v="WEBPLUS (Android) SATIS TEMSILCISI LISANSI"/>
    <s v="Univera - Kanal"/>
    <x v="5"/>
    <x v="0"/>
    <s v="Webplus"/>
    <n v="2250"/>
    <m/>
    <n v="1"/>
    <m/>
    <n v="2250"/>
    <m/>
    <n v="0"/>
    <m/>
    <n v="2250"/>
    <m/>
    <n v="0"/>
    <n v="0"/>
    <s v="UNI240000001335"/>
    <m/>
    <m/>
    <x v="11"/>
    <x v="0"/>
    <x v="1"/>
    <x v="0"/>
    <x v="1"/>
    <x v="0"/>
    <s v="Kanal Satış"/>
    <s v="Matriks"/>
    <s v="Yurt İçi"/>
    <s v="Türkiye"/>
  </r>
  <r>
    <s v="Q3"/>
    <x v="0"/>
    <x v="7"/>
    <m/>
    <s v="HC ATILIM GIDA SANAYI VE TICARET LTD.STI"/>
    <s v="UH.01.002"/>
    <s v="UNIDOX KONTÖR HIZMETI"/>
    <s v="Univera Doğuş Çay Projesi"/>
    <x v="6"/>
    <x v="2"/>
    <s v="Unidox"/>
    <n v="1.7"/>
    <m/>
    <n v="10000"/>
    <m/>
    <n v="17000"/>
    <m/>
    <n v="0"/>
    <m/>
    <n v="17000"/>
    <m/>
    <n v="0"/>
    <n v="0"/>
    <s v="ENV240000000095"/>
    <m/>
    <m/>
    <x v="13"/>
    <x v="0"/>
    <x v="1"/>
    <x v="2"/>
    <x v="5"/>
    <x v="1"/>
    <s v="Kanal Satış"/>
    <s v="Saha Satış"/>
    <s v="Yurt İçi"/>
    <s v="Türkiye"/>
  </r>
  <r>
    <s v="Q3"/>
    <x v="0"/>
    <x v="7"/>
    <m/>
    <s v="LEANK BUSİNESS SOLUTİONS LTD."/>
    <s v="QMH.02.001"/>
    <s v="QUESTMATE YAZILIM BAKIMI HIZMETI"/>
    <s v="Univera - Kanal"/>
    <x v="5"/>
    <x v="3"/>
    <m/>
    <n v="16853"/>
    <m/>
    <n v="1"/>
    <m/>
    <n v="16853"/>
    <m/>
    <n v="0"/>
    <m/>
    <n v="16853"/>
    <m/>
    <n v="0"/>
    <n v="0"/>
    <s v="ENV240000000096"/>
    <m/>
    <m/>
    <x v="22"/>
    <x v="0"/>
    <x v="1"/>
    <x v="1"/>
    <x v="4"/>
    <x v="0"/>
    <s v="Kanal Satış"/>
    <s v="Leank"/>
    <s v="Yurt İçi"/>
    <s v="Türkiye"/>
  </r>
  <r>
    <s v="Q1"/>
    <x v="1"/>
    <x v="2"/>
    <m/>
    <s v="TCHIBO KAHVE MAMÜLLERI DAG. VE PAZ. TIC. LTD. STI."/>
    <s v="EYS.01.002"/>
    <s v="Enroute Panorama Mobile Sales &amp; Distribution Module (DDI) (Standart)"/>
    <s v="Univera - Tchibo"/>
    <x v="12"/>
    <x v="0"/>
    <s v="Enroute"/>
    <n v="630000"/>
    <m/>
    <n v="1"/>
    <m/>
    <n v="900000"/>
    <m/>
    <n v="270000"/>
    <m/>
    <n v="630000"/>
    <m/>
    <n v="0"/>
    <n v="0"/>
    <m/>
    <m/>
    <m/>
    <x v="106"/>
    <x v="3"/>
    <x v="1"/>
    <x v="0"/>
    <x v="1"/>
    <x v="0"/>
    <s v="Univera Satış"/>
    <s v="Saha Satış"/>
    <s v="Yurt İçi"/>
    <s v="Türkiye"/>
  </r>
  <r>
    <s v="Q1"/>
    <x v="1"/>
    <x v="2"/>
    <m/>
    <s v="TCHIBO KAHVE MAMÜLLERI DAG. VE PAZ. TIC. LTD. STI."/>
    <s v="EH.05.002"/>
    <s v="Enroute Panorama - Rapor Gelistirme Hizmeti"/>
    <s v="Univera - Tchibo"/>
    <x v="12"/>
    <x v="0"/>
    <s v="Enroute"/>
    <n v="11375"/>
    <m/>
    <n v="8"/>
    <m/>
    <n v="140000"/>
    <m/>
    <n v="49000"/>
    <m/>
    <n v="91000"/>
    <m/>
    <n v="0"/>
    <n v="0"/>
    <m/>
    <m/>
    <m/>
    <x v="106"/>
    <x v="3"/>
    <x v="1"/>
    <x v="1"/>
    <x v="2"/>
    <x v="0"/>
    <s v="Univera Satış"/>
    <s v="Saha Satış"/>
    <s v="Yurt İçi"/>
    <s v="Türkiye"/>
  </r>
  <r>
    <s v="Q3"/>
    <x v="0"/>
    <x v="7"/>
    <m/>
    <s v="MATRIKS BİLGİSAYAR SİSTEMLERİ LTD.ŞTİ"/>
    <s v="WPH.02.001"/>
    <s v="WebPlus Yazilim Bakimi Hizmeti"/>
    <s v="Univera - Kanal"/>
    <x v="5"/>
    <x v="0"/>
    <s v="Webplus"/>
    <n v="8140"/>
    <m/>
    <n v="1"/>
    <m/>
    <n v="8140"/>
    <m/>
    <n v="0"/>
    <m/>
    <n v="8140"/>
    <m/>
    <n v="0"/>
    <n v="0"/>
    <s v="UNI240000001341"/>
    <m/>
    <m/>
    <x v="11"/>
    <x v="0"/>
    <x v="0"/>
    <x v="1"/>
    <x v="4"/>
    <x v="0"/>
    <s v="Kanal Satış"/>
    <s v="Matriks"/>
    <s v="Yurt İçi"/>
    <s v="Türkiye"/>
  </r>
  <r>
    <s v="Q3"/>
    <x v="0"/>
    <x v="7"/>
    <m/>
    <s v="MATRIKS BİLGİSAYAR SİSTEMLERİ LTD.ŞTİ"/>
    <s v="WPY.01.003"/>
    <s v="WEBPLUS EK KULLANICI LISANSI +1"/>
    <s v="Univera - Kanal"/>
    <x v="5"/>
    <x v="0"/>
    <s v="Webplus"/>
    <n v="1125"/>
    <m/>
    <n v="2"/>
    <m/>
    <n v="3000"/>
    <m/>
    <n v="750"/>
    <m/>
    <n v="2250"/>
    <m/>
    <n v="0"/>
    <n v="0"/>
    <s v="UNI240000001341"/>
    <m/>
    <m/>
    <x v="11"/>
    <x v="0"/>
    <x v="1"/>
    <x v="0"/>
    <x v="1"/>
    <x v="0"/>
    <s v="Kanal Satış"/>
    <s v="Matriks"/>
    <s v="Yurt İçi"/>
    <s v="Türkiye"/>
  </r>
  <r>
    <s v="Q3"/>
    <x v="0"/>
    <x v="7"/>
    <m/>
    <s v="MATRIKS BİLGİSAYAR SİSTEMLERİ LTD.ŞTİ"/>
    <s v="WPY.01.007"/>
    <s v="WEBPLUS E-DÖNÜSÜM MODÜL LISANSI"/>
    <s v="Univera - Kanal"/>
    <x v="5"/>
    <x v="0"/>
    <s v="Webplus"/>
    <n v="7500"/>
    <m/>
    <n v="1"/>
    <m/>
    <n v="10000"/>
    <m/>
    <n v="2500"/>
    <m/>
    <n v="7500"/>
    <m/>
    <n v="0"/>
    <n v="0"/>
    <s v="UNI240000001341"/>
    <m/>
    <m/>
    <x v="11"/>
    <x v="0"/>
    <x v="1"/>
    <x v="0"/>
    <x v="1"/>
    <x v="0"/>
    <s v="Kanal Satış"/>
    <s v="Matriks"/>
    <s v="Yurt İçi"/>
    <s v="Türkiye"/>
  </r>
  <r>
    <s v="Q3"/>
    <x v="0"/>
    <x v="7"/>
    <m/>
    <s v="MATRIKS BİLGİSAYAR SİSTEMLERİ LTD.ŞTİ"/>
    <s v="WPY.01.006"/>
    <s v="WEBPLUS DISTRIBUTION SATIS-DAGITIM YAZILIMI (Light)"/>
    <s v="Univera - Kanal"/>
    <x v="5"/>
    <x v="0"/>
    <s v="Webplus"/>
    <n v="11250"/>
    <m/>
    <n v="1"/>
    <m/>
    <n v="15000"/>
    <m/>
    <n v="3750"/>
    <m/>
    <n v="11250"/>
    <m/>
    <n v="0"/>
    <n v="0"/>
    <s v="UNI240000001341"/>
    <m/>
    <m/>
    <x v="11"/>
    <x v="0"/>
    <x v="1"/>
    <x v="0"/>
    <x v="1"/>
    <x v="0"/>
    <s v="Kanal Satış"/>
    <s v="Matriks"/>
    <s v="Yurt İçi"/>
    <s v="Türkiye"/>
  </r>
  <r>
    <s v="Q3"/>
    <x v="0"/>
    <x v="7"/>
    <m/>
    <s v="MATRIKS BİLGİSAYAR SİSTEMLERİ LTD.ŞTİ"/>
    <s v="WPY.02.001"/>
    <s v="WEBPLUS (Android) SATIS TEMSILCISI LISANSI"/>
    <s v="Univera - Kanal"/>
    <x v="5"/>
    <x v="0"/>
    <s v="Webplus"/>
    <n v="1687.5"/>
    <m/>
    <n v="4"/>
    <m/>
    <n v="9000"/>
    <m/>
    <n v="2250"/>
    <m/>
    <n v="6750"/>
    <m/>
    <n v="0"/>
    <n v="0"/>
    <s v="UNI240000001341"/>
    <m/>
    <m/>
    <x v="11"/>
    <x v="0"/>
    <x v="1"/>
    <x v="0"/>
    <x v="1"/>
    <x v="0"/>
    <s v="Kanal Satış"/>
    <s v="Matriks"/>
    <s v="Yurt İçi"/>
    <s v="Türkiye"/>
  </r>
  <r>
    <s v="Q1"/>
    <x v="1"/>
    <x v="2"/>
    <m/>
    <s v="RED BULL GIDA DAGITIM VE PAZARLAMA TICARET LTD. STI"/>
    <s v="EH.05.002"/>
    <s v="Enroute Panorama - Rapor Gelistirme Hizmeti"/>
    <s v="Univera - Redbull"/>
    <x v="12"/>
    <x v="0"/>
    <s v="Enroute"/>
    <n v="17500"/>
    <m/>
    <n v="1"/>
    <m/>
    <n v="17500"/>
    <m/>
    <n v="0"/>
    <m/>
    <n v="17500"/>
    <m/>
    <n v="0"/>
    <n v="0"/>
    <m/>
    <m/>
    <m/>
    <x v="2"/>
    <x v="0"/>
    <x v="1"/>
    <x v="1"/>
    <x v="2"/>
    <x v="0"/>
    <s v="Univera Satış"/>
    <s v="Saha Satış"/>
    <s v="Yurt İçi"/>
    <s v="Türkiye"/>
  </r>
  <r>
    <s v="Q1"/>
    <x v="1"/>
    <x v="2"/>
    <m/>
    <s v="TCHIBO KAHVE MAMÜLLERI DAG. VE PAZ. TIC. LTD. STI."/>
    <s v="EH.01.001"/>
    <s v="Enroute Panorama - Proje ve Ürün Yönetimi Danışmanlığı Hizmeti"/>
    <s v="Univera - Tchibo"/>
    <x v="12"/>
    <x v="0"/>
    <s v="Enroute"/>
    <n v="11375"/>
    <m/>
    <n v="14"/>
    <m/>
    <n v="245000"/>
    <m/>
    <n v="85750"/>
    <m/>
    <n v="159250"/>
    <m/>
    <n v="0"/>
    <n v="0"/>
    <m/>
    <m/>
    <m/>
    <x v="106"/>
    <x v="3"/>
    <x v="1"/>
    <x v="1"/>
    <x v="7"/>
    <x v="0"/>
    <s v="Univera Satış"/>
    <s v="Saha Satış"/>
    <s v="Yurt İçi"/>
    <s v="Türkiye"/>
  </r>
  <r>
    <s v="Q1"/>
    <x v="1"/>
    <x v="2"/>
    <m/>
    <s v="BEYLERBEYI IÇECEK PAZARLAMA A.S"/>
    <s v="EY.02.033"/>
    <s v="Enroute Panorama - Mobil Kullanici Yazılımi (Enterprise)"/>
    <s v="Univera - Sarper İçecek"/>
    <x v="13"/>
    <x v="0"/>
    <s v="Enroute"/>
    <n v="2749.0640000000003"/>
    <m/>
    <n v="50"/>
    <m/>
    <n v="171816.5"/>
    <m/>
    <n v="34363.300000000003"/>
    <m/>
    <n v="137453.20000000001"/>
    <m/>
    <n v="0"/>
    <n v="0"/>
    <m/>
    <m/>
    <m/>
    <x v="60"/>
    <x v="0"/>
    <x v="1"/>
    <x v="0"/>
    <x v="1"/>
    <x v="0"/>
    <s v="Univera Satış"/>
    <s v="Saha Satış"/>
    <s v="Yurt İçi"/>
    <s v="Türkiye"/>
  </r>
  <r>
    <s v="Q3"/>
    <x v="0"/>
    <x v="7"/>
    <m/>
    <s v="MİYA OTOMASYON VE BARKOD BILISIM SISTEMLERI SAN TİC. VE L.T.D. STI."/>
    <s v="UH.01.002"/>
    <s v="UNIDOX KONTÖR HIZMETI"/>
    <s v="Univera - Kanal"/>
    <x v="5"/>
    <x v="2"/>
    <s v="Unidox"/>
    <n v="2.0430000000000001"/>
    <m/>
    <n v="10000"/>
    <m/>
    <n v="20430"/>
    <m/>
    <n v="0"/>
    <m/>
    <n v="20430"/>
    <m/>
    <n v="0"/>
    <n v="0"/>
    <s v="UNI240000001345"/>
    <m/>
    <m/>
    <x v="3"/>
    <x v="0"/>
    <x v="1"/>
    <x v="2"/>
    <x v="5"/>
    <x v="0"/>
    <s v="Kanal Satış"/>
    <s v="Miya"/>
    <s v="Yurt İçi"/>
    <s v="Türkiye"/>
  </r>
  <r>
    <s v="Q3"/>
    <x v="0"/>
    <x v="7"/>
    <m/>
    <s v="TD TASIMACILIK LOJISTIK HIZ.SAN.VE TIC LTD.STI."/>
    <s v="UH.01.002"/>
    <s v="UNIDOX KONTÖR HIZMETI"/>
    <s v="Univera - Suzuki"/>
    <x v="6"/>
    <x v="2"/>
    <s v="Unidox"/>
    <n v="3.5625"/>
    <m/>
    <n v="2000"/>
    <m/>
    <n v="7125"/>
    <m/>
    <n v="0"/>
    <m/>
    <n v="7125"/>
    <m/>
    <n v="0"/>
    <n v="0"/>
    <s v="UNI240000001350"/>
    <m/>
    <m/>
    <x v="41"/>
    <x v="0"/>
    <x v="1"/>
    <x v="2"/>
    <x v="5"/>
    <x v="1"/>
    <s v="Kanal Satış"/>
    <s v="Saha Satış"/>
    <s v="Yurt İçi"/>
    <s v="Türkiye"/>
  </r>
  <r>
    <s v="Q1"/>
    <x v="1"/>
    <x v="2"/>
    <m/>
    <s v="ÖZGÖRKEY OTOMOTIV TURIZM GIDA SANAYI VE TICARET ANONIM SIRKETI"/>
    <s v="EY.04.012"/>
    <s v="Enroute Panorama E-Dönüsüm  Modül Yazılımi (Enterprise)"/>
    <s v="Univera - Özgörkey"/>
    <x v="13"/>
    <x v="0"/>
    <s v="Enroute"/>
    <n v="33930"/>
    <m/>
    <n v="1"/>
    <m/>
    <n v="37700"/>
    <m/>
    <n v="3770"/>
    <m/>
    <n v="33930"/>
    <m/>
    <n v="0"/>
    <n v="0"/>
    <m/>
    <m/>
    <m/>
    <x v="98"/>
    <x v="0"/>
    <x v="1"/>
    <x v="0"/>
    <x v="1"/>
    <x v="0"/>
    <s v="Univera Satış"/>
    <s v="Saha Satış"/>
    <s v="Yurt İçi"/>
    <s v="Türkiye"/>
  </r>
  <r>
    <s v="Q1"/>
    <x v="1"/>
    <x v="2"/>
    <m/>
    <s v="Lomisi JSC Efes Gürcistan "/>
    <s v="EH.02.001"/>
    <s v="Enroute Panorama - Yillik Yazilim Bakimi, Yasatma ve Merkezi Destek Hizmeti"/>
    <s v="Univera - Efes Gürcistan"/>
    <x v="16"/>
    <x v="0"/>
    <s v="Enroute"/>
    <n v="206090.82"/>
    <m/>
    <n v="1"/>
    <m/>
    <n v="206090.82449999999"/>
    <m/>
    <n v="4.4999999999999997E-3"/>
    <m/>
    <n v="206090.82"/>
    <m/>
    <n v="0"/>
    <n v="0"/>
    <m/>
    <m/>
    <m/>
    <x v="20"/>
    <x v="0"/>
    <x v="0"/>
    <x v="1"/>
    <x v="4"/>
    <x v="0"/>
    <s v="Univera Satış"/>
    <s v="Saha Satış"/>
    <s v="Yurt Dışı"/>
    <s v="Gürcistan"/>
  </r>
  <r>
    <s v="Q1"/>
    <x v="1"/>
    <x v="2"/>
    <m/>
    <s v="ÖZGÖRKEY OTOMOTIV TURIZM GIDA SANAYI VE TICARET ANONIM SIRKETI"/>
    <s v="EH.02.001"/>
    <s v="Enroute Panorama - Yillik Yazilim Bakimi, Yasatma ve Merkezi Destek Hizmeti"/>
    <s v="Univera - Özgörkey"/>
    <x v="13"/>
    <x v="0"/>
    <s v="Enroute"/>
    <n v="6911"/>
    <m/>
    <n v="1"/>
    <m/>
    <n v="6911"/>
    <m/>
    <n v="0"/>
    <m/>
    <n v="6911"/>
    <m/>
    <n v="0"/>
    <n v="0"/>
    <m/>
    <m/>
    <m/>
    <x v="98"/>
    <x v="0"/>
    <x v="1"/>
    <x v="1"/>
    <x v="4"/>
    <x v="0"/>
    <s v="Univera Satış"/>
    <s v="Saha Satış"/>
    <s v="Yurt İçi"/>
    <s v="Türkiye"/>
  </r>
  <r>
    <s v="Q1"/>
    <x v="1"/>
    <x v="2"/>
    <m/>
    <s v="ÖZGÖRKEY OTOMOTIV TURIZM GIDA SANAYI VE TICARET ANONIM SIRKETI"/>
    <s v="EH.03.006"/>
    <s v="Enroute Panorama - Uzaktan Kurulum ve Efitim Hizmeti"/>
    <s v="Univera - Özgörkey"/>
    <x v="13"/>
    <x v="0"/>
    <s v="Enroute"/>
    <n v="14000"/>
    <m/>
    <n v="2"/>
    <m/>
    <n v="28000"/>
    <m/>
    <n v="0"/>
    <m/>
    <n v="28000"/>
    <m/>
    <n v="0"/>
    <n v="0"/>
    <m/>
    <m/>
    <m/>
    <x v="98"/>
    <x v="0"/>
    <x v="1"/>
    <x v="1"/>
    <x v="6"/>
    <x v="0"/>
    <s v="Univera Satış"/>
    <s v="Saha Satış"/>
    <s v="Yurt İçi"/>
    <s v="Türkiye"/>
  </r>
  <r>
    <s v="Q1"/>
    <x v="1"/>
    <x v="2"/>
    <m/>
    <s v="LND GIDA PERAKENDE VE LOJISTIK LIMITED SIRKETI"/>
    <s v="EY.01.025"/>
    <s v="Enroute Panorama - Dist. Web Connector  Web Service Yazılımi (Enterprise)"/>
    <s v="Univera - Tadım"/>
    <x v="14"/>
    <x v="0"/>
    <s v="Enroute"/>
    <n v="38220"/>
    <m/>
    <n v="1"/>
    <m/>
    <n v="63700"/>
    <m/>
    <n v="25480"/>
    <m/>
    <n v="38220"/>
    <m/>
    <n v="0"/>
    <n v="0"/>
    <m/>
    <m/>
    <m/>
    <x v="10"/>
    <x v="0"/>
    <x v="1"/>
    <x v="0"/>
    <x v="1"/>
    <x v="0"/>
    <s v="Univera Satış"/>
    <s v="Saha Satış"/>
    <s v="Yurt İçi"/>
    <s v="Türkiye"/>
  </r>
  <r>
    <s v="Q1"/>
    <x v="1"/>
    <x v="2"/>
    <m/>
    <s v="Lomisi JSC Efes Gürcistan "/>
    <s v="EH.03.001"/>
    <s v="Enroute Panorama - Çafri Merkezi Hizmeti  (MSD)"/>
    <s v="Univera - Efes Gürcistan"/>
    <x v="16"/>
    <x v="0"/>
    <s v="Enroute"/>
    <n v="12052.095000000001"/>
    <m/>
    <n v="12"/>
    <m/>
    <n v="144625.14000000001"/>
    <m/>
    <n v="0"/>
    <m/>
    <n v="144625.14000000001"/>
    <m/>
    <n v="0"/>
    <n v="0"/>
    <m/>
    <m/>
    <m/>
    <x v="20"/>
    <x v="0"/>
    <x v="0"/>
    <x v="1"/>
    <x v="8"/>
    <x v="0"/>
    <s v="Univera Satış"/>
    <s v="Saha Satış"/>
    <s v="Yurt Dışı"/>
    <s v="Gürcistan"/>
  </r>
  <r>
    <s v="Q1"/>
    <x v="1"/>
    <x v="2"/>
    <m/>
    <s v="WEITNAUER DIS TICARET ANONIM SIRKETI"/>
    <s v="EH.03.001"/>
    <s v="Enroute Panorama - Çafri Merkezi Hizmeti  (MSD)"/>
    <s v="Univera - Weitnauer"/>
    <x v="12"/>
    <x v="0"/>
    <s v="Enroute"/>
    <n v="28797.119999999999"/>
    <m/>
    <n v="16"/>
    <m/>
    <n v="460800"/>
    <m/>
    <n v="46.08"/>
    <m/>
    <n v="460753.91999999998"/>
    <m/>
    <n v="0"/>
    <n v="0"/>
    <m/>
    <m/>
    <m/>
    <x v="102"/>
    <x v="3"/>
    <x v="1"/>
    <x v="1"/>
    <x v="8"/>
    <x v="0"/>
    <s v="Univera Satış"/>
    <s v="Saha Satış"/>
    <s v="Yurt İçi"/>
    <s v="Türkiye"/>
  </r>
  <r>
    <s v="Q3"/>
    <x v="0"/>
    <x v="7"/>
    <m/>
    <s v="TADIM GIDA MADDELERI SAN.VE TIC.AS."/>
    <s v="EH.06.001"/>
    <s v="EnRoute Panorama - Hosting Hizmeti"/>
    <s v="Univera - Tadım"/>
    <x v="7"/>
    <x v="1"/>
    <m/>
    <n v="7443.52"/>
    <m/>
    <n v="1"/>
    <m/>
    <n v="7443.52"/>
    <m/>
    <n v="0"/>
    <m/>
    <n v="7443.52"/>
    <m/>
    <n v="0"/>
    <n v="0"/>
    <s v="UNI240000001356"/>
    <m/>
    <m/>
    <x v="10"/>
    <x v="0"/>
    <x v="0"/>
    <x v="1"/>
    <x v="3"/>
    <x v="0"/>
    <s v="Univera Satış"/>
    <s v="Saha Satış"/>
    <s v="Yurt İçi"/>
    <s v="Türkiye"/>
  </r>
  <r>
    <s v="Q1"/>
    <x v="1"/>
    <x v="2"/>
    <m/>
    <s v="BULAN TICARET - TUNÇ BULAN"/>
    <s v="EYS.01.025"/>
    <s v="Enroute Panorama - Dist. Web Connector  Web Service Yazılımi Standart"/>
    <s v="Univera - Weitnauer"/>
    <x v="12"/>
    <x v="0"/>
    <s v="Enroute"/>
    <n v="44000"/>
    <m/>
    <n v="1"/>
    <m/>
    <n v="44000"/>
    <m/>
    <n v="0"/>
    <m/>
    <n v="44000"/>
    <m/>
    <n v="0"/>
    <n v="0"/>
    <m/>
    <m/>
    <m/>
    <x v="102"/>
    <x v="0"/>
    <x v="1"/>
    <x v="0"/>
    <x v="1"/>
    <x v="0"/>
    <s v="Univera Satış"/>
    <s v="Saha Satış"/>
    <s v="Yurt İçi"/>
    <s v="Türkiye"/>
  </r>
  <r>
    <s v="Q3"/>
    <x v="0"/>
    <x v="7"/>
    <m/>
    <s v="MİYA OTOMASYON VE BARKOD BILISIM SISTEMLERI SAN TİC. VE L.T.D. STI."/>
    <s v="WPY.01.007"/>
    <s v="WEBPLUS E-DÖNÜSÜM MODÜL LISANSI"/>
    <s v="Univera - Kanal"/>
    <x v="5"/>
    <x v="0"/>
    <s v="Webplus"/>
    <n v="10450"/>
    <m/>
    <n v="1"/>
    <m/>
    <n v="11000"/>
    <m/>
    <n v="550"/>
    <m/>
    <n v="10450"/>
    <m/>
    <n v="0"/>
    <n v="0"/>
    <s v="UNI240000001357"/>
    <m/>
    <m/>
    <x v="3"/>
    <x v="0"/>
    <x v="1"/>
    <x v="0"/>
    <x v="1"/>
    <x v="0"/>
    <s v="Kanal Satış"/>
    <s v="Miya"/>
    <s v="Yurt İçi"/>
    <s v="Türkiye"/>
  </r>
  <r>
    <s v="Q3"/>
    <x v="0"/>
    <x v="7"/>
    <m/>
    <s v="MATRIKS BİLGİSAYAR SİSTEMLERİ LTD.ŞTİ"/>
    <s v="UH.01.002"/>
    <s v="UNIDOX KONTÖR HIZMETI"/>
    <s v="Univera - Kanal"/>
    <x v="5"/>
    <x v="2"/>
    <s v="Unidox"/>
    <n v="2.6720000000000002"/>
    <m/>
    <n v="2000"/>
    <m/>
    <n v="5344"/>
    <m/>
    <n v="0"/>
    <m/>
    <n v="5344"/>
    <m/>
    <n v="0"/>
    <n v="0"/>
    <s v="UNI240000001364"/>
    <m/>
    <m/>
    <x v="11"/>
    <x v="0"/>
    <x v="1"/>
    <x v="2"/>
    <x v="5"/>
    <x v="0"/>
    <s v="Kanal Satış"/>
    <s v="Matriks"/>
    <s v="Yurt İçi"/>
    <s v="Türkiye"/>
  </r>
  <r>
    <s v="Q3"/>
    <x v="0"/>
    <x v="7"/>
    <m/>
    <s v="MİYA OTOMASYON VE BARKOD BILISIM SISTEMLERI SAN TİC. VE L.T.D. STI."/>
    <s v="UH.01.002"/>
    <s v="UNIDOX KONTÖR HIZMETI"/>
    <s v="Univera - Kanal"/>
    <x v="5"/>
    <x v="2"/>
    <s v="Unidox"/>
    <n v="1.875"/>
    <m/>
    <n v="25000"/>
    <m/>
    <n v="46875"/>
    <m/>
    <n v="0"/>
    <m/>
    <n v="46875"/>
    <m/>
    <n v="0"/>
    <n v="0"/>
    <s v="UNI240000001362"/>
    <m/>
    <m/>
    <x v="3"/>
    <x v="0"/>
    <x v="1"/>
    <x v="2"/>
    <x v="5"/>
    <x v="0"/>
    <s v="Kanal Satış"/>
    <s v="Miya"/>
    <s v="Yurt İçi"/>
    <s v="Türkiye"/>
  </r>
  <r>
    <s v="Q3"/>
    <x v="0"/>
    <x v="7"/>
    <m/>
    <s v="MEHMET LEVENT ARIKAN GIDA TURZ TIC LTD STI"/>
    <s v="UH.01.002"/>
    <s v="UNIDOX KONTÖR HIZMETI"/>
    <s v="Univera - Efes Türkiye"/>
    <x v="6"/>
    <x v="2"/>
    <s v="Unidox"/>
    <n v="2"/>
    <m/>
    <n v="10000"/>
    <m/>
    <n v="20000"/>
    <m/>
    <n v="0"/>
    <m/>
    <n v="20000"/>
    <m/>
    <n v="0"/>
    <n v="0"/>
    <s v="UNI240000001363"/>
    <m/>
    <m/>
    <x v="26"/>
    <x v="0"/>
    <x v="1"/>
    <x v="2"/>
    <x v="5"/>
    <x v="0"/>
    <s v="Univera Satış"/>
    <s v="Saha Satış"/>
    <s v="Yurt İçi"/>
    <s v="Türkiye"/>
  </r>
  <r>
    <s v="Q3"/>
    <x v="0"/>
    <x v="7"/>
    <m/>
    <s v="YVZ GIDA DAGITIM PAZ.OTO.NAK.INS.TUR.SAN.VE TIC.LTD.STI"/>
    <s v="UH.01.002"/>
    <s v="UNIDOX KONTÖR HIZMETI"/>
    <s v="Univera - Çaykur"/>
    <x v="6"/>
    <x v="2"/>
    <s v="Unidox"/>
    <n v="0.97"/>
    <m/>
    <n v="100000"/>
    <m/>
    <n v="97000"/>
    <m/>
    <n v="0"/>
    <m/>
    <n v="97000"/>
    <m/>
    <n v="0"/>
    <n v="0"/>
    <s v="UNI240000001359"/>
    <m/>
    <m/>
    <x v="1"/>
    <x v="0"/>
    <x v="1"/>
    <x v="2"/>
    <x v="5"/>
    <x v="0"/>
    <s v="Kanal Satış"/>
    <s v="Saha Satış"/>
    <s v="Yurt İçi"/>
    <s v="Türkiye"/>
  </r>
  <r>
    <s v="Q3"/>
    <x v="0"/>
    <x v="7"/>
    <m/>
    <s v="PANASONIC ELEKTRIC WORKS ELEKTRIK SAN.VE TIC. A.S."/>
    <s v="SH.03.002"/>
    <s v="StokBar Panorama - Uzman Destek Hizmeti"/>
    <s v="Univera - Panasonic"/>
    <x v="11"/>
    <x v="4"/>
    <s v="Stokbar"/>
    <n v="126750"/>
    <m/>
    <n v="1"/>
    <m/>
    <n v="126750"/>
    <m/>
    <n v="0"/>
    <m/>
    <n v="126750"/>
    <m/>
    <n v="0"/>
    <n v="0"/>
    <s v="UNI240000001360"/>
    <m/>
    <m/>
    <x v="35"/>
    <x v="0"/>
    <x v="0"/>
    <x v="1"/>
    <x v="3"/>
    <x v="0"/>
    <s v="Univera Satış"/>
    <s v="Saha Satış"/>
    <s v="Yurt İçi"/>
    <s v="Türkiye"/>
  </r>
  <r>
    <s v="Q3"/>
    <x v="0"/>
    <x v="7"/>
    <m/>
    <s v="KONFRUT AG TARIM ANONIM SIRKETI"/>
    <s v="LH.02.001"/>
    <s v="LOJITEK PANORAMA BAKIM VE DESTEK HIZMETI"/>
    <s v="Univera - Döhler"/>
    <x v="12"/>
    <x v="4"/>
    <s v="Lojitek"/>
    <n v="167691.15"/>
    <m/>
    <n v="1"/>
    <m/>
    <n v="167691.15"/>
    <m/>
    <n v="0"/>
    <m/>
    <n v="167691.15"/>
    <m/>
    <n v="0"/>
    <n v="0"/>
    <s v="UNI240000001365"/>
    <m/>
    <m/>
    <x v="82"/>
    <x v="0"/>
    <x v="0"/>
    <x v="1"/>
    <x v="4"/>
    <x v="0"/>
    <s v="Univera Satış"/>
    <s v="Saha Satış"/>
    <s v="Yurt İçi"/>
    <s v="Türkiye"/>
  </r>
  <r>
    <s v="Q3"/>
    <x v="0"/>
    <x v="7"/>
    <m/>
    <s v="KONFRUT AG TARIM ANONIM SIRKETI"/>
    <s v="LH.02.001"/>
    <s v="LOJITEK PANORAMA BAKIM VE DESTEK HIZMETI"/>
    <s v="Univera - Döhler"/>
    <x v="12"/>
    <x v="4"/>
    <s v="Lojitek"/>
    <n v="47660.92"/>
    <m/>
    <n v="1"/>
    <m/>
    <n v="47660.92"/>
    <m/>
    <n v="0"/>
    <m/>
    <n v="47660.92"/>
    <m/>
    <n v="0"/>
    <n v="0"/>
    <s v="UNI240000001365"/>
    <m/>
    <m/>
    <x v="82"/>
    <x v="0"/>
    <x v="0"/>
    <x v="1"/>
    <x v="4"/>
    <x v="0"/>
    <s v="Univera Satış"/>
    <s v="Saha Satış"/>
    <s v="Yurt İçi"/>
    <s v="Türkiye"/>
  </r>
  <r>
    <s v="Q1"/>
    <x v="1"/>
    <x v="2"/>
    <m/>
    <s v="RECKITT BENCKISER TEMIZLIK MALZEMESI SAN. VE TIC. A.S."/>
    <s v="EH.02.001"/>
    <s v="Enroute Panorama - Yillik Yazilim Bakimi, Yasatma ve Merkezi Destek Hizmeti"/>
    <s v="Univera - Reckitt Benckiser"/>
    <x v="14"/>
    <x v="0"/>
    <s v="Enroute"/>
    <n v="240940.98"/>
    <m/>
    <n v="1"/>
    <m/>
    <n v="240940.98"/>
    <m/>
    <n v="0"/>
    <m/>
    <n v="240940.98"/>
    <m/>
    <n v="0"/>
    <n v="0"/>
    <m/>
    <m/>
    <m/>
    <x v="28"/>
    <x v="0"/>
    <x v="0"/>
    <x v="1"/>
    <x v="4"/>
    <x v="0"/>
    <s v="Univera Satış"/>
    <s v="Saha Satış"/>
    <s v="Yurt İçi"/>
    <s v="Türkiye"/>
  </r>
  <r>
    <s v="Q1"/>
    <x v="1"/>
    <x v="2"/>
    <m/>
    <s v="Şenpiliç Gıda Sanayi A.Ş."/>
    <s v="EH.02.001"/>
    <s v="Enroute Panorama - Yillik Yazilim Bakimi, Yasatma ve Merkezi Destek Hizmeti"/>
    <s v="Univera - Şen Piliç"/>
    <x v="14"/>
    <x v="0"/>
    <s v="Enroute"/>
    <n v="2115669.54"/>
    <m/>
    <n v="1"/>
    <m/>
    <n v="2115669.54"/>
    <m/>
    <n v="0"/>
    <m/>
    <n v="2115669.54"/>
    <m/>
    <n v="0"/>
    <n v="0"/>
    <m/>
    <m/>
    <m/>
    <x v="69"/>
    <x v="0"/>
    <x v="0"/>
    <x v="1"/>
    <x v="4"/>
    <x v="0"/>
    <s v="Univera Satış"/>
    <s v="Saha Satış"/>
    <s v="Yurt İçi"/>
    <s v="Türkiye"/>
  </r>
  <r>
    <s v="Q1"/>
    <x v="1"/>
    <x v="2"/>
    <m/>
    <s v="RECKITT BENCKISER EV ve HIJYEN ÜRÜNLERI A.S."/>
    <s v="EH.02.018"/>
    <s v="Enroute Panorama  WebConnector Bakim Hizmeti"/>
    <s v="Univera - Reckitt Benckiser"/>
    <x v="14"/>
    <x v="0"/>
    <s v="Web Connector"/>
    <n v="76330.84"/>
    <m/>
    <n v="1"/>
    <m/>
    <n v="76330.84"/>
    <m/>
    <n v="0"/>
    <m/>
    <n v="76330.84"/>
    <m/>
    <n v="0"/>
    <n v="0"/>
    <m/>
    <m/>
    <m/>
    <x v="28"/>
    <x v="0"/>
    <x v="0"/>
    <x v="1"/>
    <x v="4"/>
    <x v="0"/>
    <s v="Univera Satış"/>
    <s v="Saha Satış"/>
    <s v="Yurt İçi"/>
    <s v="Türkiye"/>
  </r>
  <r>
    <s v="Q1"/>
    <x v="1"/>
    <x v="2"/>
    <m/>
    <s v="RECKITT BENCKISER TEMIZLIK MALZEMESI SAN. VE TIC. A.S."/>
    <s v="EH.02.018"/>
    <s v="Enroute Panorama  WebConnector Bakim Hizmeti"/>
    <s v="Univera - Reckitt Benckiser"/>
    <x v="14"/>
    <x v="0"/>
    <s v="Web Connector"/>
    <n v="33390.300000000003"/>
    <m/>
    <n v="1"/>
    <m/>
    <n v="33390.300000000003"/>
    <m/>
    <n v="0"/>
    <m/>
    <n v="33390.300000000003"/>
    <m/>
    <n v="0"/>
    <n v="0"/>
    <m/>
    <m/>
    <m/>
    <x v="28"/>
    <x v="0"/>
    <x v="0"/>
    <x v="1"/>
    <x v="4"/>
    <x v="0"/>
    <s v="Univera Satış"/>
    <s v="Saha Satış"/>
    <s v="Yurt İçi"/>
    <s v="Türkiye"/>
  </r>
  <r>
    <s v="Q1"/>
    <x v="1"/>
    <x v="2"/>
    <m/>
    <s v="Haribo Şekerleme Tic. Ltd. Şti."/>
    <s v="EH.03.006"/>
    <s v="Enroute Panorama - Uzaktan Kurulum ve Efitim Hizmeti"/>
    <s v="Univera - Haribo"/>
    <x v="13"/>
    <x v="0"/>
    <s v="Enroute"/>
    <n v="10500"/>
    <m/>
    <n v="1"/>
    <m/>
    <n v="14000"/>
    <m/>
    <n v="3500"/>
    <m/>
    <n v="10500"/>
    <m/>
    <n v="0"/>
    <n v="0"/>
    <m/>
    <m/>
    <m/>
    <x v="5"/>
    <x v="0"/>
    <x v="1"/>
    <x v="1"/>
    <x v="6"/>
    <x v="0"/>
    <s v="Univera Satış"/>
    <s v="Saha Satış"/>
    <s v="Yurt İçi"/>
    <s v="Türkiye"/>
  </r>
  <r>
    <s v="Q1"/>
    <x v="1"/>
    <x v="2"/>
    <m/>
    <s v="RED BULL GIDA DAGITIM VE PAZARLAMA TICARET LTD. STI"/>
    <s v="EH.05.002"/>
    <s v="Enroute Panorama - Rapor Gelistirme Hizmeti"/>
    <s v="Univera - Redbull"/>
    <x v="12"/>
    <x v="0"/>
    <s v="Enroute"/>
    <n v="17500"/>
    <m/>
    <n v="3"/>
    <m/>
    <n v="52500"/>
    <m/>
    <n v="0"/>
    <m/>
    <n v="52500"/>
    <m/>
    <n v="0"/>
    <n v="0"/>
    <m/>
    <m/>
    <m/>
    <x v="2"/>
    <x v="0"/>
    <x v="1"/>
    <x v="1"/>
    <x v="2"/>
    <x v="0"/>
    <s v="Univera Satış"/>
    <s v="Saha Satış"/>
    <s v="Yurt İçi"/>
    <s v="Türkiye"/>
  </r>
  <r>
    <s v="Q1"/>
    <x v="1"/>
    <x v="2"/>
    <m/>
    <s v="BULAN TICARET - TUNÇ BULAN"/>
    <s v="EH.01.001"/>
    <s v="Enroute Panorama - Proje ve Ürün Yönetimi Danışmanlığı Hizmeti"/>
    <s v="Univera - Weitnauer"/>
    <x v="12"/>
    <x v="0"/>
    <s v="Enroute"/>
    <n v="17500"/>
    <m/>
    <n v="1"/>
    <m/>
    <n v="17500"/>
    <m/>
    <n v="0"/>
    <m/>
    <n v="17500"/>
    <m/>
    <n v="0"/>
    <n v="0"/>
    <m/>
    <m/>
    <m/>
    <x v="102"/>
    <x v="0"/>
    <x v="1"/>
    <x v="1"/>
    <x v="7"/>
    <x v="0"/>
    <s v="Univera Satış"/>
    <s v="Saha Satış"/>
    <s v="Yurt İçi"/>
    <s v="Türkiye"/>
  </r>
  <r>
    <s v="Q1"/>
    <x v="1"/>
    <x v="2"/>
    <m/>
    <s v="RECKITT BENCKISER EV ve HIJYEN ÜRÜNLERI A.S."/>
    <s v="EH.03.001"/>
    <s v="EnRoute Panorama - Çağrı Merkezi Hizmeti (MSD)"/>
    <s v="Univera - Reckitt Benckiser"/>
    <x v="14"/>
    <x v="0"/>
    <s v="Enroute"/>
    <n v="21832.45"/>
    <m/>
    <n v="19"/>
    <m/>
    <n v="414816.55"/>
    <m/>
    <n v="0"/>
    <m/>
    <n v="414816.55"/>
    <m/>
    <n v="0"/>
    <n v="0"/>
    <m/>
    <m/>
    <m/>
    <x v="28"/>
    <x v="0"/>
    <x v="0"/>
    <x v="1"/>
    <x v="8"/>
    <x v="0"/>
    <s v="Univera Satış"/>
    <s v="Saha Satış"/>
    <s v="Yurt İçi"/>
    <s v="Türkiye"/>
  </r>
  <r>
    <s v="Q1"/>
    <x v="1"/>
    <x v="2"/>
    <m/>
    <s v="RECKITT BENCKISER TEMIZLIK MALZEMESI SAN. VE TIC. A.S."/>
    <s v="EH.03.001"/>
    <s v="EnRoute Panorama - Çağrı Merkezi Hizmeti (MSD)"/>
    <s v="Univera - Reckitt Benckiser"/>
    <x v="14"/>
    <x v="0"/>
    <s v="Enroute"/>
    <n v="21832.44"/>
    <m/>
    <n v="18"/>
    <m/>
    <n v="392983.92"/>
    <m/>
    <n v="0"/>
    <m/>
    <n v="392983.92"/>
    <m/>
    <n v="0"/>
    <n v="0"/>
    <m/>
    <m/>
    <m/>
    <x v="28"/>
    <x v="0"/>
    <x v="0"/>
    <x v="1"/>
    <x v="8"/>
    <x v="0"/>
    <s v="Univera Satış"/>
    <s v="Saha Satış"/>
    <s v="Yurt İçi"/>
    <s v="Türkiye"/>
  </r>
  <r>
    <s v="Q1"/>
    <x v="1"/>
    <x v="2"/>
    <m/>
    <s v="Şenpiliç Gıda Sanayi A.Ş."/>
    <s v="EH.03.001"/>
    <s v="Enroute Panorama - Çafri Merkezi Hizmeti  (MSD)"/>
    <s v="Univera - Şen Piliç"/>
    <x v="14"/>
    <x v="0"/>
    <s v="Enroute"/>
    <n v="12478"/>
    <m/>
    <n v="119"/>
    <m/>
    <n v="1484882"/>
    <m/>
    <n v="0"/>
    <m/>
    <n v="1484882"/>
    <m/>
    <n v="0"/>
    <n v="0"/>
    <m/>
    <m/>
    <m/>
    <x v="69"/>
    <x v="0"/>
    <x v="0"/>
    <x v="1"/>
    <x v="8"/>
    <x v="0"/>
    <s v="Univera Satış"/>
    <s v="Saha Satış"/>
    <s v="Yurt İçi"/>
    <s v="Türkiye"/>
  </r>
  <r>
    <s v="Q3"/>
    <x v="0"/>
    <x v="7"/>
    <m/>
    <s v="MİYA OTOMASYON VE BARKOD BILISIM SISTEMLERI SAN TİC. VE L.T.D. STI."/>
    <s v="WPH.02.001"/>
    <s v="WebPlus Yazilim Bakimi Hizmeti"/>
    <s v="Univera - Kanal"/>
    <x v="5"/>
    <x v="0"/>
    <s v="Webplus"/>
    <n v="26620"/>
    <m/>
    <n v="1"/>
    <m/>
    <n v="26620"/>
    <m/>
    <n v="0"/>
    <m/>
    <n v="26620"/>
    <m/>
    <n v="0"/>
    <n v="0"/>
    <s v="UNI240000001372"/>
    <m/>
    <m/>
    <x v="3"/>
    <x v="0"/>
    <x v="0"/>
    <x v="1"/>
    <x v="4"/>
    <x v="0"/>
    <s v="Kanal Satış"/>
    <s v="Miya"/>
    <s v="Yurt İçi"/>
    <s v="Türkiye"/>
  </r>
  <r>
    <s v="Q3"/>
    <x v="0"/>
    <x v="7"/>
    <m/>
    <s v="MİYA OTOMASYON VE BARKOD BILISIM SISTEMLERI SAN TİC. VE L.T.D. STI."/>
    <s v="WPY.01.004"/>
    <s v="WEBPLUS EK KULLANICI LISANSI +5"/>
    <s v="Univera - Kanal"/>
    <x v="5"/>
    <x v="0"/>
    <s v="Webplus"/>
    <n v="15725"/>
    <m/>
    <n v="1"/>
    <m/>
    <n v="18500"/>
    <m/>
    <n v="2775"/>
    <m/>
    <n v="15725"/>
    <m/>
    <n v="0"/>
    <n v="0"/>
    <s v="UNI240000001372"/>
    <m/>
    <m/>
    <x v="3"/>
    <x v="0"/>
    <x v="1"/>
    <x v="0"/>
    <x v="1"/>
    <x v="0"/>
    <s v="Kanal Satış"/>
    <s v="Miya"/>
    <s v="Yurt İçi"/>
    <s v="Türkiye"/>
  </r>
  <r>
    <s v="Q3"/>
    <x v="0"/>
    <x v="7"/>
    <m/>
    <s v="MİYA OTOMASYON VE BARKOD BILISIM SISTEMLERI SAN TİC. VE L.T.D. STI."/>
    <s v="WPY.01.007"/>
    <s v="WEBPLUS E-DÖNÜSÜM MODÜL LISANSI"/>
    <s v="Univera - Kanal"/>
    <x v="5"/>
    <x v="0"/>
    <s v="Webplus"/>
    <n v="10200"/>
    <m/>
    <n v="1"/>
    <m/>
    <n v="12000"/>
    <m/>
    <n v="1800"/>
    <m/>
    <n v="10200"/>
    <m/>
    <n v="0"/>
    <n v="0"/>
    <s v="UNI240000001372"/>
    <m/>
    <m/>
    <x v="3"/>
    <x v="0"/>
    <x v="1"/>
    <x v="0"/>
    <x v="1"/>
    <x v="0"/>
    <s v="Kanal Satış"/>
    <s v="Miya"/>
    <s v="Yurt İçi"/>
    <s v="Türkiye"/>
  </r>
  <r>
    <s v="Q3"/>
    <x v="0"/>
    <x v="7"/>
    <m/>
    <s v="MİYA OTOMASYON VE BARKOD BILISIM SISTEMLERI SAN TİC. VE L.T.D. STI."/>
    <s v="WPY.01.001"/>
    <s v="WEBPLUS DISTRIBUTION SATIS-DAGITIM YAZILIMI (Enterprise)"/>
    <s v="Univera - Kanal"/>
    <x v="5"/>
    <x v="0"/>
    <s v="Webplus"/>
    <n v="53125"/>
    <m/>
    <n v="1"/>
    <m/>
    <n v="62500"/>
    <m/>
    <n v="9375"/>
    <m/>
    <n v="53125"/>
    <m/>
    <n v="0"/>
    <n v="0"/>
    <s v="UNI240000001372"/>
    <m/>
    <m/>
    <x v="3"/>
    <x v="0"/>
    <x v="1"/>
    <x v="0"/>
    <x v="1"/>
    <x v="0"/>
    <s v="Kanal Satış"/>
    <s v="Miya"/>
    <s v="Yurt İçi"/>
    <s v="Türkiye"/>
  </r>
  <r>
    <s v="Q3"/>
    <x v="0"/>
    <x v="7"/>
    <m/>
    <s v="MİYA OTOMASYON VE BARKOD BILISIM SISTEMLERI SAN TİC. VE L.T.D. STI."/>
    <s v="WPY.02.001"/>
    <s v="WEBPLUS (Android) SATIS TEMSILCISI LISANSI"/>
    <s v="Univera - Kanal"/>
    <x v="5"/>
    <x v="0"/>
    <s v="Webplus"/>
    <n v="2975"/>
    <m/>
    <n v="8"/>
    <m/>
    <n v="28000"/>
    <m/>
    <n v="4200"/>
    <m/>
    <n v="23800"/>
    <m/>
    <n v="0"/>
    <n v="0"/>
    <s v="UNI240000001372"/>
    <m/>
    <m/>
    <x v="3"/>
    <x v="0"/>
    <x v="1"/>
    <x v="0"/>
    <x v="1"/>
    <x v="0"/>
    <s v="Kanal Satış"/>
    <s v="Miya"/>
    <s v="Yurt İçi"/>
    <s v="Türkiye"/>
  </r>
  <r>
    <s v="Q3"/>
    <x v="0"/>
    <x v="7"/>
    <m/>
    <s v="MİYA OTOMASYON VE BARKOD BILISIM SISTEMLERI SAN TİC. VE L.T.D. STI."/>
    <s v="UH.01.002"/>
    <s v="UNIDOX KONTÖR HIZMETI"/>
    <s v="Univera - Kanal"/>
    <x v="5"/>
    <x v="2"/>
    <s v="Unidox"/>
    <n v="0.80100000000000005"/>
    <m/>
    <n v="100000"/>
    <m/>
    <n v="80100"/>
    <m/>
    <n v="0"/>
    <m/>
    <n v="80100"/>
    <m/>
    <n v="0"/>
    <n v="0"/>
    <s v="UNI240000001373"/>
    <m/>
    <m/>
    <x v="3"/>
    <x v="0"/>
    <x v="1"/>
    <x v="2"/>
    <x v="5"/>
    <x v="0"/>
    <s v="Kanal Satış"/>
    <s v="Miya"/>
    <s v="Yurt İçi"/>
    <s v="Türkiye"/>
  </r>
  <r>
    <s v="Q1"/>
    <x v="1"/>
    <x v="2"/>
    <m/>
    <s v="RECKITT BENCKISER EV ve HIJYEN ÜRÜNLERI A.S."/>
    <s v="EH.02.001"/>
    <s v="Enroute Panorama - Yillik Yazilim Bakimi, Yasatma ve Merkezi Destek Hizmeti"/>
    <s v="Univera - Reckitt Benckiser"/>
    <x v="14"/>
    <x v="0"/>
    <s v="Enroute"/>
    <n v="212421.88"/>
    <m/>
    <n v="1"/>
    <m/>
    <n v="212421.88"/>
    <m/>
    <n v="0"/>
    <m/>
    <n v="212421.88"/>
    <m/>
    <n v="0"/>
    <n v="0"/>
    <m/>
    <m/>
    <m/>
    <x v="28"/>
    <x v="0"/>
    <x v="0"/>
    <x v="1"/>
    <x v="4"/>
    <x v="0"/>
    <s v="Univera Satış"/>
    <s v="Saha Satış"/>
    <s v="Yurt İçi"/>
    <s v="Türkiye"/>
  </r>
  <r>
    <s v="Q1"/>
    <x v="1"/>
    <x v="2"/>
    <m/>
    <s v="Eczacibasi Tüketim Ürünleri San. Tic. A.S."/>
    <s v="EH.03.006"/>
    <s v="Enroute Panorama - Uzaktan Kurulum ve Efitim Hizmeti"/>
    <s v="Univera - Eczacıbaşı Profesyonel"/>
    <x v="11"/>
    <x v="0"/>
    <s v="Enroute"/>
    <n v="10000"/>
    <m/>
    <n v="6"/>
    <m/>
    <n v="60000"/>
    <m/>
    <n v="0"/>
    <m/>
    <n v="60000"/>
    <m/>
    <n v="0"/>
    <n v="0"/>
    <m/>
    <m/>
    <m/>
    <x v="54"/>
    <x v="0"/>
    <x v="1"/>
    <x v="1"/>
    <x v="6"/>
    <x v="0"/>
    <s v="Univera Satış"/>
    <s v="Saha Satış"/>
    <s v="Yurt İçi"/>
    <s v="Türkiye"/>
  </r>
  <r>
    <s v="Q3"/>
    <x v="0"/>
    <x v="7"/>
    <m/>
    <s v="DOGUS ÇAY VE GIDA MADD.ÜRT.PAZ.ITH.IHR.A.S"/>
    <s v="SH.01.001"/>
    <s v="StokBar Panorama - Proje Yönetim Hizmeti"/>
    <s v="Univera Doğuş Çay Projesi"/>
    <x v="7"/>
    <x v="4"/>
    <s v="Stokbar"/>
    <n v="11509"/>
    <m/>
    <n v="1"/>
    <m/>
    <n v="11509"/>
    <m/>
    <n v="0"/>
    <m/>
    <n v="11509"/>
    <m/>
    <n v="0"/>
    <n v="0"/>
    <s v="UNI240000001376"/>
    <m/>
    <m/>
    <x v="13"/>
    <x v="0"/>
    <x v="1"/>
    <x v="1"/>
    <x v="7"/>
    <x v="1"/>
    <s v="Univera Satış"/>
    <s v="Saha Satış"/>
    <s v="Yurt İçi"/>
    <s v="Türkiye"/>
  </r>
  <r>
    <s v="Q3"/>
    <x v="0"/>
    <x v="7"/>
    <m/>
    <s v="TURKUAZ TRADE LLC"/>
    <s v="QH.02.001"/>
    <s v="Quest Panorama - Yazilim Bakimi, Yasatma ve Merkezi Destek Hizmeti"/>
    <s v="Univera - Turkuaz Kazakistan"/>
    <x v="11"/>
    <x v="3"/>
    <m/>
    <n v="67823.199999999997"/>
    <m/>
    <n v="1"/>
    <m/>
    <n v="67823.199999999997"/>
    <m/>
    <n v="0"/>
    <m/>
    <n v="67823.199999999997"/>
    <m/>
    <n v="0"/>
    <n v="0"/>
    <s v="ENV240000000097"/>
    <m/>
    <m/>
    <x v="14"/>
    <x v="0"/>
    <x v="0"/>
    <x v="1"/>
    <x v="4"/>
    <x v="0"/>
    <s v="Univera Satış"/>
    <s v="Saha Satış"/>
    <s v="Yurt Dışı"/>
    <s v="Kırgızistan"/>
  </r>
  <r>
    <s v="Q1"/>
    <x v="1"/>
    <x v="2"/>
    <m/>
    <s v="Tadım Gıda Maddeleri San. ve Tic. A.Ş."/>
    <s v="EY.06.001"/>
    <s v="Enroute Panorama - Yazilim Gelistirme Hizmeti"/>
    <s v="Univera - Tadım"/>
    <x v="14"/>
    <x v="0"/>
    <s v="Enroute"/>
    <n v="17500"/>
    <m/>
    <n v="2.81"/>
    <m/>
    <n v="49175"/>
    <m/>
    <n v="0"/>
    <m/>
    <n v="49175"/>
    <m/>
    <n v="0"/>
    <n v="0"/>
    <m/>
    <m/>
    <m/>
    <x v="10"/>
    <x v="0"/>
    <x v="1"/>
    <x v="1"/>
    <x v="9"/>
    <x v="0"/>
    <s v="Univera Satış"/>
    <s v="Saha Satış"/>
    <s v="Yurt İçi"/>
    <s v="Türkiye"/>
  </r>
  <r>
    <s v="Q1"/>
    <x v="1"/>
    <x v="2"/>
    <m/>
    <s v="DARDANEL DAĞITIM A.Ş."/>
    <s v="EH.03.006"/>
    <s v="Enroute Panorama - Uzaktan Kurulum ve Efitim Hizmeti"/>
    <s v="Univera - Dardanel"/>
    <x v="12"/>
    <x v="0"/>
    <s v="Enroute"/>
    <n v="5481"/>
    <m/>
    <n v="2"/>
    <m/>
    <n v="10962"/>
    <m/>
    <n v="0"/>
    <m/>
    <n v="10962"/>
    <m/>
    <n v="0"/>
    <n v="0"/>
    <m/>
    <m/>
    <m/>
    <x v="4"/>
    <x v="0"/>
    <x v="1"/>
    <x v="1"/>
    <x v="6"/>
    <x v="0"/>
    <s v="Univera Satış"/>
    <s v="Saha Satış"/>
    <s v="Yurt İçi"/>
    <s v="Türkiye"/>
  </r>
  <r>
    <s v="Q1"/>
    <x v="1"/>
    <x v="2"/>
    <m/>
    <s v="WEITNAUER DIS TICARET ANONIM SIRKETI"/>
    <s v="EYS.01.014"/>
    <s v="Enroute Panorama - Platform Back Office Kullanici Yazılımi (Standart)"/>
    <s v="Univera - Weitnauer"/>
    <x v="12"/>
    <x v="0"/>
    <s v="Enroute"/>
    <n v="5438"/>
    <m/>
    <n v="5"/>
    <m/>
    <n v="27190"/>
    <m/>
    <n v="0"/>
    <m/>
    <n v="27190"/>
    <m/>
    <n v="0"/>
    <n v="0"/>
    <m/>
    <m/>
    <m/>
    <x v="102"/>
    <x v="0"/>
    <x v="1"/>
    <x v="0"/>
    <x v="1"/>
    <x v="0"/>
    <s v="Univera Satış"/>
    <s v="Saha Satış"/>
    <s v="Yurt İçi"/>
    <s v="Türkiye"/>
  </r>
  <r>
    <s v="Q1"/>
    <x v="1"/>
    <x v="2"/>
    <m/>
    <s v="WEITNAUER DIS TICARET ANONIM SIRKETI"/>
    <s v="EYS.02.033"/>
    <s v="Enroute Panorama - Mobil Kullanici Yazılımi Standart"/>
    <s v="Univera - Weitnauer"/>
    <x v="12"/>
    <x v="0"/>
    <s v="Enroute"/>
    <n v="3806"/>
    <m/>
    <n v="12"/>
    <m/>
    <n v="45672"/>
    <m/>
    <n v="0"/>
    <m/>
    <n v="45672"/>
    <m/>
    <n v="0"/>
    <n v="0"/>
    <m/>
    <m/>
    <m/>
    <x v="102"/>
    <x v="0"/>
    <x v="1"/>
    <x v="0"/>
    <x v="1"/>
    <x v="0"/>
    <s v="Univera Satış"/>
    <s v="Saha Satış"/>
    <s v="Yurt İçi"/>
    <s v="Türkiye"/>
  </r>
  <r>
    <s v="Q1"/>
    <x v="1"/>
    <x v="2"/>
    <m/>
    <s v="WEITNAUER DIS TICARET ANONIM SIRKETI"/>
    <s v="EH.02.019"/>
    <s v="Enroute Panorama - Ek Yazılım Yazilim Bakimi, Yasatma ve Merkezi Destek Hizmeti"/>
    <s v="Univera - Weitnauer"/>
    <x v="12"/>
    <x v="0"/>
    <s v="Enroute"/>
    <n v="12022"/>
    <m/>
    <n v="1"/>
    <m/>
    <n v="12022"/>
    <m/>
    <n v="0"/>
    <m/>
    <n v="12022"/>
    <m/>
    <n v="0"/>
    <n v="0"/>
    <m/>
    <m/>
    <m/>
    <x v="102"/>
    <x v="0"/>
    <x v="1"/>
    <x v="1"/>
    <x v="4"/>
    <x v="0"/>
    <s v="Univera Satış"/>
    <s v="Saha Satış"/>
    <s v="Yurt İçi"/>
    <s v="Türkiye"/>
  </r>
  <r>
    <s v="Q3"/>
    <x v="0"/>
    <x v="7"/>
    <m/>
    <s v="MİYA OTOMASYON VE BARKOD BILISIM SISTEMLERI SAN TİC. VE L.T.D. STI."/>
    <s v="WPY.01.007"/>
    <s v="WEBPLUS E-DÖNÜSÜM MODÜL LISANSI"/>
    <s v="Univera - Kanal"/>
    <x v="5"/>
    <x v="0"/>
    <s v="Webplus"/>
    <n v="10450"/>
    <m/>
    <n v="-1"/>
    <m/>
    <n v="0"/>
    <m/>
    <n v="0"/>
    <m/>
    <n v="-10450"/>
    <m/>
    <n v="1"/>
    <n v="10450"/>
    <s v="MYA202400000295"/>
    <m/>
    <m/>
    <x v="3"/>
    <x v="0"/>
    <x v="1"/>
    <x v="0"/>
    <x v="1"/>
    <x v="0"/>
    <s v="Kanal Satış"/>
    <s v="Miya"/>
    <s v="Yurt İçi"/>
    <s v="Türkiye"/>
  </r>
  <r>
    <s v="Q3"/>
    <x v="0"/>
    <x v="7"/>
    <m/>
    <s v="BSM BATI ANADOLU MOTOR VE AKSESUARLARI SAN.TIC.AS."/>
    <s v="UH.01.002"/>
    <s v="UNIDOX KONTÖR HIZMETI"/>
    <s v="Univera - Suzuki"/>
    <x v="6"/>
    <x v="2"/>
    <s v="Unidox"/>
    <n v="3"/>
    <m/>
    <n v="5000"/>
    <m/>
    <n v="15000"/>
    <m/>
    <n v="0"/>
    <m/>
    <n v="15000"/>
    <m/>
    <n v="0"/>
    <n v="0"/>
    <s v="ENV240000000098"/>
    <m/>
    <m/>
    <x v="107"/>
    <x v="0"/>
    <x v="1"/>
    <x v="2"/>
    <x v="5"/>
    <x v="1"/>
    <s v="Kanal Satış"/>
    <s v="Saha Satış"/>
    <s v="Yurt İçi"/>
    <s v="Türkiye"/>
  </r>
  <r>
    <s v="Q3"/>
    <x v="0"/>
    <x v="7"/>
    <m/>
    <s v="RAFIK DOGAN- NEVSEL DOGAN ADI ORT."/>
    <s v="UH.01.002"/>
    <s v="UNIDOX KONTÖR HIZMETI"/>
    <s v="Univera - Suzuki"/>
    <x v="6"/>
    <x v="2"/>
    <s v="Unidox"/>
    <n v="1.9"/>
    <m/>
    <n v="10000"/>
    <m/>
    <n v="19000"/>
    <m/>
    <n v="0"/>
    <m/>
    <n v="19000"/>
    <m/>
    <n v="0"/>
    <n v="0"/>
    <s v="UNI240000001381"/>
    <m/>
    <m/>
    <x v="41"/>
    <x v="0"/>
    <x v="1"/>
    <x v="2"/>
    <x v="5"/>
    <x v="1"/>
    <s v="Kanal Satış"/>
    <s v="Saha Satış"/>
    <s v="Yurt İçi"/>
    <s v="Türkiye"/>
  </r>
  <r>
    <s v="Q3"/>
    <x v="0"/>
    <x v="7"/>
    <m/>
    <s v="THY DO&amp;CO IKRAM HIZMETLERI A.S."/>
    <s v="SH.01.001"/>
    <s v="StokBar Panorama - Proje Yönetim Hizmeti"/>
    <s v="Univera - Turkish Do&amp;Co"/>
    <x v="12"/>
    <x v="4"/>
    <s v="Stokbar"/>
    <n v="11509.42"/>
    <m/>
    <n v="2"/>
    <m/>
    <n v="23018.84"/>
    <m/>
    <n v="0"/>
    <m/>
    <n v="23018.84"/>
    <m/>
    <n v="0"/>
    <n v="0"/>
    <s v="UNI240000001380"/>
    <m/>
    <m/>
    <x v="57"/>
    <x v="0"/>
    <x v="1"/>
    <x v="1"/>
    <x v="7"/>
    <x v="0"/>
    <s v="Univera Satış"/>
    <s v="Saha Satış"/>
    <s v="Yurt İçi"/>
    <s v="Türkiye"/>
  </r>
  <r>
    <s v="Q3"/>
    <x v="0"/>
    <x v="7"/>
    <m/>
    <s v="NUROL MAKINA VE SANAYI A.S."/>
    <s v="CDY.06.001"/>
    <s v="Calldesk Panorama - Yazilim Gelistirme Hizmeti"/>
    <s v="Univera - Nurol Makina"/>
    <x v="13"/>
    <x v="5"/>
    <m/>
    <n v="6378"/>
    <m/>
    <n v="20.52"/>
    <m/>
    <n v="130876.56"/>
    <m/>
    <n v="0"/>
    <m/>
    <n v="130876.56"/>
    <m/>
    <n v="0"/>
    <n v="0"/>
    <s v="UNI240000001379"/>
    <m/>
    <m/>
    <x v="62"/>
    <x v="0"/>
    <x v="1"/>
    <x v="1"/>
    <x v="9"/>
    <x v="0"/>
    <s v="Univera Satış"/>
    <s v="Saha Satış"/>
    <s v="Yurt İçi"/>
    <s v="Türkiye"/>
  </r>
  <r>
    <s v="Q3"/>
    <x v="0"/>
    <x v="7"/>
    <m/>
    <s v="NUROL MAKINA VE SANAYI A.S."/>
    <s v="CDH.01.001"/>
    <s v="Calldesk Panorama - Proje Yönetim Hizmeti"/>
    <s v="Univera - Nurol Makina"/>
    <x v="13"/>
    <x v="5"/>
    <m/>
    <n v="5953.5"/>
    <m/>
    <n v="2"/>
    <m/>
    <n v="11907"/>
    <m/>
    <n v="0"/>
    <m/>
    <n v="11907"/>
    <m/>
    <n v="0"/>
    <n v="0"/>
    <s v="UNI240000001379"/>
    <m/>
    <m/>
    <x v="62"/>
    <x v="0"/>
    <x v="1"/>
    <x v="1"/>
    <x v="7"/>
    <x v="0"/>
    <s v="Univera Satış"/>
    <s v="Saha Satış"/>
    <s v="Yurt İçi"/>
    <s v="Türkiye"/>
  </r>
  <r>
    <s v="Q1"/>
    <x v="1"/>
    <x v="2"/>
    <m/>
    <s v="HAS SAK GIDA IÇECEK TURIZM INS. SAN. VE TIC. LTD. STI."/>
    <s v="EY.02.011"/>
    <s v="Enroute Panorama - Panel - Çoklu Proje Birlestirme Mobil Uygulama Yazılımi (Enterprise)"/>
    <s v="Univera - Weitnauer"/>
    <x v="12"/>
    <x v="0"/>
    <s v="Enroute"/>
    <n v="12025"/>
    <m/>
    <n v="2"/>
    <m/>
    <n v="24050"/>
    <m/>
    <n v="0"/>
    <m/>
    <n v="24050"/>
    <m/>
    <n v="0"/>
    <n v="0"/>
    <m/>
    <m/>
    <m/>
    <x v="102"/>
    <x v="0"/>
    <x v="1"/>
    <x v="0"/>
    <x v="1"/>
    <x v="0"/>
    <s v="Univera Satış"/>
    <s v="Saha Satış"/>
    <s v="Yurt İçi"/>
    <s v="Türkiye"/>
  </r>
  <r>
    <s v="Q3"/>
    <x v="0"/>
    <x v="7"/>
    <m/>
    <s v="MİYA OTOMASYON VE BARKOD BILISIM SISTEMLERI SAN TİC. VE L.T.D. STI."/>
    <s v="WPY.01.003"/>
    <s v="WEBPLUS EK KULLANICI LISANSI +1"/>
    <s v="Univera - Kanal"/>
    <x v="5"/>
    <x v="0"/>
    <s v="Webplus"/>
    <n v="4900"/>
    <m/>
    <n v="1"/>
    <m/>
    <n v="4900"/>
    <m/>
    <n v="0"/>
    <m/>
    <n v="4900"/>
    <m/>
    <n v="0"/>
    <n v="0"/>
    <s v="UNI240000001387"/>
    <m/>
    <m/>
    <x v="3"/>
    <x v="0"/>
    <x v="1"/>
    <x v="0"/>
    <x v="1"/>
    <x v="0"/>
    <s v="Kanal Satış"/>
    <s v="Miya"/>
    <s v="Yurt İçi"/>
    <s v="Türkiye"/>
  </r>
  <r>
    <s v="Q3"/>
    <x v="0"/>
    <x v="7"/>
    <m/>
    <s v="ALDEMIR BILISIM HIZ. VE DANISMANLIK - ARZU ALDEMIR"/>
    <s v="UH.01.002"/>
    <s v="Unidox Kontör"/>
    <s v="Univera - Kanal"/>
    <x v="5"/>
    <x v="2"/>
    <s v="Unidox"/>
    <n v="1.5329999999999999"/>
    <m/>
    <n v="10000"/>
    <m/>
    <n v="15330"/>
    <m/>
    <n v="0"/>
    <m/>
    <n v="15330"/>
    <m/>
    <n v="0"/>
    <n v="0"/>
    <s v="UNI240000001385"/>
    <m/>
    <m/>
    <x v="17"/>
    <x v="0"/>
    <x v="1"/>
    <x v="2"/>
    <x v="5"/>
    <x v="0"/>
    <s v="Kanal Satış"/>
    <s v="Aldemir"/>
    <s v="Yurt İçi"/>
    <s v="Türkiye"/>
  </r>
  <r>
    <s v="Q3"/>
    <x v="0"/>
    <x v="7"/>
    <m/>
    <s v="MİYA OTOMASYON VE BARKOD BILISIM SISTEMLERI SAN TİC. VE L.T.D. STI."/>
    <s v="UH.01.002"/>
    <s v="UNIDOX KONTÖR HIZMETI"/>
    <s v="Univera - Kanal"/>
    <x v="5"/>
    <x v="2"/>
    <s v="Unidox"/>
    <n v="3.1869999999999998"/>
    <m/>
    <n v="2000"/>
    <m/>
    <n v="6374"/>
    <m/>
    <n v="0"/>
    <m/>
    <n v="6374"/>
    <m/>
    <n v="0"/>
    <n v="0"/>
    <s v="UNI240000001388"/>
    <m/>
    <m/>
    <x v="3"/>
    <x v="0"/>
    <x v="1"/>
    <x v="2"/>
    <x v="5"/>
    <x v="0"/>
    <s v="Kanal Satış"/>
    <s v="Miya"/>
    <s v="Yurt İçi"/>
    <s v="Türkiye"/>
  </r>
  <r>
    <s v="Q3"/>
    <x v="0"/>
    <x v="7"/>
    <m/>
    <s v="BMC OTOMOTIV SAN. VE TIC. A.S."/>
    <s v="CDY.06.001"/>
    <s v="Calldesk Panorama - Yazilim Gelistirme Hizmeti"/>
    <s v="Univera - BMC"/>
    <x v="13"/>
    <x v="5"/>
    <m/>
    <n v="6803"/>
    <m/>
    <n v="7.55"/>
    <m/>
    <n v="51362.65"/>
    <m/>
    <n v="0"/>
    <m/>
    <n v="51362.65"/>
    <m/>
    <n v="0"/>
    <n v="0"/>
    <s v="UNI240000001382"/>
    <m/>
    <m/>
    <x v="71"/>
    <x v="0"/>
    <x v="1"/>
    <x v="1"/>
    <x v="9"/>
    <x v="1"/>
    <s v="Univera Satış"/>
    <s v="Saha Satış"/>
    <s v="Yurt İçi"/>
    <s v="Türkiye"/>
  </r>
  <r>
    <s v="Q1"/>
    <x v="1"/>
    <x v="2"/>
    <m/>
    <s v="LA LORRAINE UNLU MAMÜLLER SAN. VE TIC. A.S."/>
    <s v="EH.01.001"/>
    <s v="Enroute Panorama - Proje ve Ürün Yönetimi Danışmanlığı Hizmeti"/>
    <s v="Univera - La Lorraine"/>
    <x v="13"/>
    <x v="0"/>
    <s v="Enroute"/>
    <n v="24500"/>
    <m/>
    <n v="1"/>
    <m/>
    <n v="24500"/>
    <m/>
    <n v="0"/>
    <m/>
    <n v="24500"/>
    <m/>
    <n v="0"/>
    <n v="0"/>
    <m/>
    <m/>
    <m/>
    <x v="6"/>
    <x v="0"/>
    <x v="1"/>
    <x v="1"/>
    <x v="7"/>
    <x v="0"/>
    <s v="Univera Satış"/>
    <s v="Saha Satış"/>
    <s v="Yurt İçi"/>
    <s v="Türkiye"/>
  </r>
  <r>
    <s v="Q1"/>
    <x v="1"/>
    <x v="2"/>
    <m/>
    <s v="BELKIM KIMYEVI MADDELER TICARET VE SANAYI ANONIM SIRKETI"/>
    <s v="EY.01.025"/>
    <s v="Enroute Panorama - Dist. Web Connector  Web Service Yazılımi (Enterprise)"/>
    <s v="Univera - Belkim"/>
    <x v="12"/>
    <x v="0"/>
    <s v="Enroute"/>
    <n v="33810"/>
    <m/>
    <n v="5"/>
    <m/>
    <n v="245000"/>
    <m/>
    <n v="75950"/>
    <m/>
    <n v="169050"/>
    <m/>
    <n v="0"/>
    <n v="0"/>
    <m/>
    <m/>
    <m/>
    <x v="97"/>
    <x v="3"/>
    <x v="1"/>
    <x v="0"/>
    <x v="1"/>
    <x v="0"/>
    <s v="Univera Satış"/>
    <s v="Saha Satış"/>
    <s v="Yurt İçi"/>
    <s v="Türkiye"/>
  </r>
  <r>
    <s v="Q3"/>
    <x v="0"/>
    <x v="7"/>
    <m/>
    <s v="MATRIKS BİLGİSAYAR SİSTEMLERİ LTD.ŞTİ"/>
    <s v="WPY.02.001"/>
    <s v="WEBPLUS (Android) SATIS TEMSILCISI LISANSI"/>
    <s v="Univera - Kanal"/>
    <x v="5"/>
    <x v="0"/>
    <s v="Webplus"/>
    <n v="2250"/>
    <m/>
    <n v="1"/>
    <m/>
    <n v="2250"/>
    <m/>
    <n v="0"/>
    <m/>
    <n v="2250"/>
    <m/>
    <n v="0"/>
    <n v="0"/>
    <s v="UNI240000001398"/>
    <m/>
    <m/>
    <x v="11"/>
    <x v="0"/>
    <x v="1"/>
    <x v="0"/>
    <x v="1"/>
    <x v="0"/>
    <s v="Kanal Satış"/>
    <s v="Matriks"/>
    <s v="Yurt İçi"/>
    <s v="Türkiye"/>
  </r>
  <r>
    <s v="Q3"/>
    <x v="0"/>
    <x v="7"/>
    <m/>
    <s v="MİYA OTOMASYON VE BARKOD BILISIM SISTEMLERI SAN TİC. VE L.T.D. STI."/>
    <s v="WPY.02.001"/>
    <s v="WEBPLUS (Android) SATIS TEMSILCISI LISANSI"/>
    <s v="Univera - Kanal"/>
    <x v="5"/>
    <x v="0"/>
    <s v="Webplus"/>
    <n v="2975"/>
    <m/>
    <n v="1"/>
    <m/>
    <n v="3500"/>
    <m/>
    <n v="525"/>
    <m/>
    <n v="2975"/>
    <m/>
    <n v="0"/>
    <n v="0"/>
    <s v="UNI240000001396"/>
    <m/>
    <m/>
    <x v="3"/>
    <x v="0"/>
    <x v="1"/>
    <x v="0"/>
    <x v="1"/>
    <x v="0"/>
    <s v="Kanal Satış"/>
    <s v="Miya"/>
    <s v="Yurt İçi"/>
    <s v="Türkiye"/>
  </r>
  <r>
    <s v="Q3"/>
    <x v="0"/>
    <x v="7"/>
    <m/>
    <s v="HEN GIDA PAZARLAMA VE DAGITIM TICARET ANONIM SIRKETI"/>
    <s v="UH.01.002"/>
    <s v="UNIDOX KONTÖR HIZMETI"/>
    <s v="Univera - Imperial Tobacco"/>
    <x v="6"/>
    <x v="2"/>
    <s v="Unidox"/>
    <n v="1.9075"/>
    <m/>
    <n v="10000"/>
    <m/>
    <n v="19075"/>
    <m/>
    <n v="0"/>
    <m/>
    <n v="19075"/>
    <m/>
    <n v="0"/>
    <n v="0"/>
    <s v="UNI240000001397"/>
    <m/>
    <m/>
    <x v="49"/>
    <x v="0"/>
    <x v="1"/>
    <x v="2"/>
    <x v="5"/>
    <x v="0"/>
    <s v="Univera Satış"/>
    <s v="Saha Satış"/>
    <s v="Yurt İçi"/>
    <s v="Türkiye"/>
  </r>
  <r>
    <s v="Q1"/>
    <x v="1"/>
    <x v="2"/>
    <m/>
    <s v="BELKIM KIMYEVI MADDELER TICARET VE SANAYI ANONIM SIRKETI"/>
    <s v="EYS.01.014"/>
    <s v="Enroute Panorama - Platform Back Office Kullanici Yazılımi (Standart)"/>
    <s v="Univera - Belkim"/>
    <x v="12"/>
    <x v="0"/>
    <s v="Enroute"/>
    <n v="12075"/>
    <m/>
    <n v="5"/>
    <m/>
    <n v="87500"/>
    <m/>
    <n v="27125"/>
    <m/>
    <n v="60375"/>
    <m/>
    <n v="0"/>
    <n v="0"/>
    <m/>
    <m/>
    <m/>
    <x v="97"/>
    <x v="3"/>
    <x v="1"/>
    <x v="0"/>
    <x v="1"/>
    <x v="0"/>
    <s v="Univera Satış"/>
    <s v="Saha Satış"/>
    <s v="Yurt İçi"/>
    <s v="Türkiye"/>
  </r>
  <r>
    <s v="Q1"/>
    <x v="1"/>
    <x v="2"/>
    <m/>
    <s v="BELKIM KIMYEVI MADDELER TICARET VE SANAYI ANONIM SIRKETI"/>
    <s v="EYS.01.021"/>
    <s v="Enroute Panorama - Dafitim Kanali (Bayi/Distribütör/Sube) Yazılımi Standart"/>
    <s v="Univera - Belkim"/>
    <x v="12"/>
    <x v="0"/>
    <s v="Enroute"/>
    <n v="22425"/>
    <m/>
    <n v="5"/>
    <m/>
    <n v="162500"/>
    <m/>
    <n v="50375"/>
    <m/>
    <n v="112125"/>
    <m/>
    <n v="0"/>
    <n v="0"/>
    <m/>
    <m/>
    <m/>
    <x v="97"/>
    <x v="3"/>
    <x v="1"/>
    <x v="0"/>
    <x v="1"/>
    <x v="0"/>
    <s v="Univera Satış"/>
    <s v="Saha Satış"/>
    <s v="Yurt İçi"/>
    <s v="Türkiye"/>
  </r>
  <r>
    <s v="Q1"/>
    <x v="1"/>
    <x v="2"/>
    <m/>
    <s v="EDM BİLİŞİM SİSTEMLERİ VE DANIŞMANLIK HizmetLERİ A.Ş."/>
    <s v="EY.04.014"/>
    <s v="EnRoute - E-Dönüşüm Lisans Komisyonu"/>
    <s v="Univera - Kanal"/>
    <x v="6"/>
    <x v="2"/>
    <s v="E-Dönüşüm"/>
    <n v="43205"/>
    <m/>
    <n v="1"/>
    <m/>
    <n v="43205"/>
    <m/>
    <n v="0"/>
    <m/>
    <n v="43205"/>
    <m/>
    <n v="0"/>
    <n v="0"/>
    <m/>
    <m/>
    <m/>
    <x v="46"/>
    <x v="0"/>
    <x v="1"/>
    <x v="3"/>
    <x v="10"/>
    <x v="0"/>
    <s v="Kanal Satış"/>
    <s v="EDM Bilişim"/>
    <s v="Yurt İçi"/>
    <s v="Türkiye"/>
  </r>
  <r>
    <s v="Q3"/>
    <x v="0"/>
    <x v="7"/>
    <m/>
    <s v="ALİ SERGEN KART"/>
    <s v="WPH.02.001"/>
    <s v="WebPlus Yazilim Bakimi Hizmeti"/>
    <s v="Univera - Kanal"/>
    <x v="5"/>
    <x v="0"/>
    <s v="Webplus"/>
    <n v="6105"/>
    <m/>
    <n v="1"/>
    <m/>
    <n v="6105"/>
    <m/>
    <n v="0"/>
    <m/>
    <n v="6105"/>
    <m/>
    <n v="0"/>
    <n v="0"/>
    <s v="ENV240000000100"/>
    <m/>
    <m/>
    <x v="47"/>
    <x v="0"/>
    <x v="0"/>
    <x v="1"/>
    <x v="4"/>
    <x v="0"/>
    <s v="Kanal Satış"/>
    <s v="Ali Sergen Kart"/>
    <s v="Yurt İçi"/>
    <s v="Türkiye"/>
  </r>
  <r>
    <s v="Q3"/>
    <x v="0"/>
    <x v="7"/>
    <m/>
    <s v="MATRIKS BİLGİSAYAR SİSTEMLERİ LTD.ŞTİ"/>
    <s v="WPH.02.001"/>
    <s v="WebPlus Yazilim Bakimi Hizmeti"/>
    <s v="Univera - Kanal"/>
    <x v="5"/>
    <x v="0"/>
    <s v="Webplus"/>
    <n v="6490"/>
    <m/>
    <n v="1"/>
    <m/>
    <n v="6490"/>
    <m/>
    <n v="0"/>
    <m/>
    <n v="6490"/>
    <m/>
    <n v="0"/>
    <n v="0"/>
    <s v="UNI240000001399"/>
    <m/>
    <m/>
    <x v="11"/>
    <x v="0"/>
    <x v="0"/>
    <x v="1"/>
    <x v="4"/>
    <x v="0"/>
    <s v="Kanal Satış"/>
    <s v="Matriks"/>
    <s v="Yurt İçi"/>
    <s v="Türkiye"/>
  </r>
  <r>
    <s v="Q3"/>
    <x v="0"/>
    <x v="7"/>
    <m/>
    <s v="MİYA OTOMASYON VE BARKOD BILISIM SISTEMLERI SAN TİC. VE L.T.D. STI."/>
    <s v="WPH.02.001"/>
    <s v="WebPlus Yazilim Bakimi Hizmeti"/>
    <s v="Univera - Kanal"/>
    <x v="5"/>
    <x v="0"/>
    <s v="Webplus"/>
    <n v="5916"/>
    <m/>
    <n v="18"/>
    <m/>
    <n v="106488"/>
    <m/>
    <n v="0"/>
    <m/>
    <n v="106488"/>
    <m/>
    <n v="0"/>
    <n v="0"/>
    <s v="UNI240000001401"/>
    <m/>
    <m/>
    <x v="3"/>
    <x v="0"/>
    <x v="0"/>
    <x v="1"/>
    <x v="4"/>
    <x v="0"/>
    <s v="Kanal Satış"/>
    <s v="Miya"/>
    <s v="Yurt İçi"/>
    <s v="Türkiye"/>
  </r>
  <r>
    <s v="Q3"/>
    <x v="0"/>
    <x v="7"/>
    <m/>
    <s v="MİYA OTOMASYON VE BARKOD BILISIM SISTEMLERI SAN TİC. VE L.T.D. STI."/>
    <s v="WPH.02.001"/>
    <s v="WebPlus Yazilim Bakimi Hizmeti"/>
    <s v="Univera - Kanal"/>
    <x v="5"/>
    <x v="0"/>
    <s v="Webplus"/>
    <n v="3697"/>
    <m/>
    <n v="2"/>
    <m/>
    <n v="7394"/>
    <m/>
    <n v="0"/>
    <m/>
    <n v="7394"/>
    <m/>
    <n v="0"/>
    <n v="0"/>
    <s v="UNI240000001400"/>
    <m/>
    <m/>
    <x v="3"/>
    <x v="0"/>
    <x v="0"/>
    <x v="1"/>
    <x v="4"/>
    <x v="0"/>
    <s v="Kanal Satış"/>
    <s v="Miya"/>
    <s v="Yurt İçi"/>
    <s v="Türkiye"/>
  </r>
  <r>
    <s v="Q3"/>
    <x v="0"/>
    <x v="7"/>
    <m/>
    <s v="MİYA OTOMASYON VE BARKOD BILISIM SISTEMLERI SAN TİC. VE L.T.D. STI."/>
    <s v="WPH.02.001"/>
    <s v="WebPlus Yazilim Bakimi Hizmeti"/>
    <s v="Univera - Kanal"/>
    <x v="5"/>
    <x v="0"/>
    <s v="Webplus"/>
    <n v="1657"/>
    <m/>
    <n v="4"/>
    <m/>
    <n v="6628"/>
    <m/>
    <n v="0"/>
    <m/>
    <n v="6628"/>
    <m/>
    <n v="0"/>
    <n v="0"/>
    <s v="UNI240000001402"/>
    <m/>
    <m/>
    <x v="3"/>
    <x v="0"/>
    <x v="0"/>
    <x v="1"/>
    <x v="4"/>
    <x v="0"/>
    <s v="Kanal Satış"/>
    <s v="Miya"/>
    <s v="Yurt İçi"/>
    <s v="Türkiye"/>
  </r>
  <r>
    <s v="Q3"/>
    <x v="0"/>
    <x v="7"/>
    <m/>
    <s v="ALİ SERGEN KART"/>
    <s v="WPY.01.003"/>
    <s v="WEBPLUS EK KULLANICI LISANSI +1"/>
    <s v="Univera - Kanal"/>
    <x v="5"/>
    <x v="0"/>
    <s v="Webplus"/>
    <n v="1485"/>
    <m/>
    <n v="1"/>
    <m/>
    <n v="1650"/>
    <m/>
    <n v="165"/>
    <m/>
    <n v="1485"/>
    <m/>
    <n v="0"/>
    <n v="0"/>
    <s v="ENV240000000100"/>
    <m/>
    <m/>
    <x v="47"/>
    <x v="0"/>
    <x v="1"/>
    <x v="0"/>
    <x v="1"/>
    <x v="0"/>
    <s v="Kanal Satış"/>
    <s v="Ali Sergen Kart"/>
    <s v="Yurt İçi"/>
    <s v="Türkiye"/>
  </r>
  <r>
    <s v="Q3"/>
    <x v="0"/>
    <x v="7"/>
    <m/>
    <s v="MİYA OTOMASYON VE BARKOD BILISIM SISTEMLERI SAN TİC. VE L.T.D. STI."/>
    <s v="WPY.01.003"/>
    <s v="WEBPLUS EK KULLANICI LISANSI +1"/>
    <s v="Univera - Kanal"/>
    <x v="5"/>
    <x v="0"/>
    <s v="Webplus"/>
    <n v="4165"/>
    <m/>
    <n v="2"/>
    <m/>
    <n v="9800"/>
    <m/>
    <n v="1470"/>
    <m/>
    <n v="8330"/>
    <m/>
    <n v="0"/>
    <n v="0"/>
    <s v="UNI240000001406"/>
    <m/>
    <m/>
    <x v="3"/>
    <x v="0"/>
    <x v="1"/>
    <x v="0"/>
    <x v="1"/>
    <x v="0"/>
    <s v="Kanal Satış"/>
    <s v="Miya"/>
    <s v="Yurt İçi"/>
    <s v="Türkiye"/>
  </r>
  <r>
    <s v="Q3"/>
    <x v="0"/>
    <x v="7"/>
    <m/>
    <s v="MATRIKS BİLGİSAYAR SİSTEMLERİ LTD.ŞTİ"/>
    <s v="WPY.01.007"/>
    <s v="WEBPLUS E-DÖNÜSÜM MODÜL LISANSI"/>
    <s v="Univera - Kanal"/>
    <x v="5"/>
    <x v="0"/>
    <s v="Webplus"/>
    <n v="11000"/>
    <m/>
    <n v="1"/>
    <m/>
    <n v="11000"/>
    <m/>
    <n v="0"/>
    <m/>
    <n v="11000"/>
    <m/>
    <n v="0"/>
    <n v="0"/>
    <s v="UNI240000001399"/>
    <m/>
    <m/>
    <x v="11"/>
    <x v="0"/>
    <x v="1"/>
    <x v="0"/>
    <x v="1"/>
    <x v="0"/>
    <s v="Kanal Satış"/>
    <s v="Matriks"/>
    <s v="Yurt İçi"/>
    <s v="Türkiye"/>
  </r>
  <r>
    <s v="Q3"/>
    <x v="0"/>
    <x v="7"/>
    <m/>
    <s v="MİYA OTOMASYON VE BARKOD BILISIM SISTEMLERI SAN TİC. VE L.T.D. STI."/>
    <s v="WPY.01.007"/>
    <s v="WEBPLUS E-DÖNÜSÜM MODÜL LISANSI"/>
    <s v="Univera - Kanal"/>
    <x v="5"/>
    <x v="0"/>
    <s v="Webplus"/>
    <n v="10200"/>
    <m/>
    <n v="1"/>
    <m/>
    <n v="12000"/>
    <m/>
    <n v="1800"/>
    <m/>
    <n v="10200"/>
    <m/>
    <n v="0"/>
    <n v="0"/>
    <s v="UNI240000001406"/>
    <m/>
    <m/>
    <x v="3"/>
    <x v="0"/>
    <x v="1"/>
    <x v="0"/>
    <x v="1"/>
    <x v="0"/>
    <s v="Kanal Satış"/>
    <s v="Miya"/>
    <s v="Yurt İçi"/>
    <s v="Türkiye"/>
  </r>
  <r>
    <s v="Q3"/>
    <x v="0"/>
    <x v="7"/>
    <m/>
    <s v="ALİ SERGEN KART"/>
    <s v="WPY.01.006"/>
    <s v="WEBPLUS DISTRIBUTION SATIS-DAGITIM YAZILIMI (Light)"/>
    <s v="Univera - Kanal"/>
    <x v="5"/>
    <x v="0"/>
    <s v="Webplus"/>
    <n v="14850"/>
    <m/>
    <n v="1"/>
    <m/>
    <n v="16500"/>
    <m/>
    <n v="1650"/>
    <m/>
    <n v="14850"/>
    <m/>
    <n v="0"/>
    <n v="0"/>
    <s v="ENV240000000100"/>
    <m/>
    <m/>
    <x v="47"/>
    <x v="0"/>
    <x v="1"/>
    <x v="0"/>
    <x v="1"/>
    <x v="0"/>
    <s v="Kanal Satış"/>
    <s v="Ali Sergen Kart"/>
    <s v="Yurt İçi"/>
    <s v="Türkiye"/>
  </r>
  <r>
    <s v="Q3"/>
    <x v="0"/>
    <x v="7"/>
    <m/>
    <s v="MATRIKS BİLGİSAYAR SİSTEMLERİ LTD.ŞTİ"/>
    <s v="WPY.01.006"/>
    <s v="WEBPLUS DISTRIBUTION SATIS-DAGITIM YAZILIMI (Light)"/>
    <s v="Univera - Kanal"/>
    <x v="5"/>
    <x v="0"/>
    <s v="Webplus"/>
    <n v="16500"/>
    <m/>
    <n v="1"/>
    <m/>
    <n v="16500"/>
    <m/>
    <n v="0"/>
    <m/>
    <n v="16500"/>
    <m/>
    <n v="0"/>
    <n v="0"/>
    <s v="UNI240000001399"/>
    <m/>
    <m/>
    <x v="11"/>
    <x v="0"/>
    <x v="1"/>
    <x v="0"/>
    <x v="1"/>
    <x v="0"/>
    <s v="Kanal Satış"/>
    <s v="Matriks"/>
    <s v="Yurt İçi"/>
    <s v="Türkiye"/>
  </r>
  <r>
    <s v="Q3"/>
    <x v="0"/>
    <x v="7"/>
    <m/>
    <s v="ALİ SERGEN KART"/>
    <s v="WPY.02.001"/>
    <s v="WEBPLUS (Android) SATIS TEMSILCISI LISANSI"/>
    <s v="Univera - Kanal"/>
    <x v="5"/>
    <x v="0"/>
    <s v="Webplus"/>
    <n v="2227.5"/>
    <m/>
    <n v="5"/>
    <m/>
    <n v="12375"/>
    <m/>
    <n v="1237.5"/>
    <m/>
    <n v="11137.5"/>
    <m/>
    <n v="0"/>
    <n v="0"/>
    <s v="ENV240000000100"/>
    <m/>
    <m/>
    <x v="47"/>
    <x v="0"/>
    <x v="1"/>
    <x v="0"/>
    <x v="1"/>
    <x v="0"/>
    <s v="Kanal Satış"/>
    <s v="Ali Sergen Kart"/>
    <s v="Yurt İçi"/>
    <s v="Türkiye"/>
  </r>
  <r>
    <s v="Q3"/>
    <x v="0"/>
    <x v="7"/>
    <m/>
    <s v="MATRIKS BİLGİSAYAR SİSTEMLERİ LTD.ŞTİ"/>
    <s v="WPY.02.001"/>
    <s v="WEBPLUS (Android) SATIS TEMSILCISI LISANSI"/>
    <s v="Univera - Kanal"/>
    <x v="5"/>
    <x v="0"/>
    <s v="Webplus"/>
    <n v="2475"/>
    <m/>
    <n v="2"/>
    <m/>
    <n v="4950"/>
    <m/>
    <n v="0"/>
    <m/>
    <n v="4950"/>
    <m/>
    <n v="0"/>
    <n v="0"/>
    <s v="UNI240000001399"/>
    <m/>
    <m/>
    <x v="11"/>
    <x v="0"/>
    <x v="1"/>
    <x v="0"/>
    <x v="1"/>
    <x v="0"/>
    <s v="Kanal Satış"/>
    <s v="Matriks"/>
    <s v="Yurt İçi"/>
    <s v="Türkiye"/>
  </r>
  <r>
    <s v="Q3"/>
    <x v="0"/>
    <x v="7"/>
    <m/>
    <s v="MİYA OTOMASYON VE BARKOD BILISIM SISTEMLERI SAN TİC. VE L.T.D. STI."/>
    <s v="WPY.02.001"/>
    <s v="WEBPLUS (Android) SATIS TEMSILCISI LISANSI"/>
    <s v="Univera - Kanal"/>
    <x v="5"/>
    <x v="0"/>
    <s v="Webplus"/>
    <n v="2975"/>
    <m/>
    <n v="6"/>
    <m/>
    <n v="21000"/>
    <m/>
    <n v="3150"/>
    <m/>
    <n v="17850"/>
    <m/>
    <n v="0"/>
    <n v="0"/>
    <s v="UNI240000001406"/>
    <m/>
    <m/>
    <x v="3"/>
    <x v="0"/>
    <x v="1"/>
    <x v="0"/>
    <x v="1"/>
    <x v="0"/>
    <s v="Kanal Satış"/>
    <s v="Miya"/>
    <s v="Yurt İçi"/>
    <s v="Türkiye"/>
  </r>
  <r>
    <s v="Q3"/>
    <x v="0"/>
    <x v="7"/>
    <m/>
    <s v="MİYA OTOMASYON VE BARKOD BILISIM SISTEMLERI SAN TİC. VE L.T.D. STI."/>
    <s v="UH.01.002"/>
    <s v="UNIDOX KONTÖR HIZMETI"/>
    <s v="Univera - Kanal"/>
    <x v="5"/>
    <x v="2"/>
    <s v="Unidox"/>
    <n v="2.0438000000000001"/>
    <m/>
    <n v="10000"/>
    <m/>
    <n v="20438"/>
    <m/>
    <n v="0"/>
    <m/>
    <n v="20438"/>
    <m/>
    <n v="0"/>
    <n v="0"/>
    <s v="UNI240000001406"/>
    <m/>
    <m/>
    <x v="3"/>
    <x v="0"/>
    <x v="1"/>
    <x v="2"/>
    <x v="5"/>
    <x v="0"/>
    <s v="Kanal Satış"/>
    <s v="Miya"/>
    <s v="Yurt İçi"/>
    <s v="Türkiye"/>
  </r>
  <r>
    <s v="Q3"/>
    <x v="0"/>
    <x v="7"/>
    <m/>
    <s v="JT INTERNATIONAL SA"/>
    <s v="QH.06.001"/>
    <s v="Quest Panorama - Yazilim Gelistirme Hizmeti"/>
    <s v="Univera - JTI İran"/>
    <x v="4"/>
    <x v="3"/>
    <m/>
    <n v="13452.476862745098"/>
    <m/>
    <n v="12.75"/>
    <m/>
    <n v="171519.07537499999"/>
    <m/>
    <n v="-4.6249999999999998E-3"/>
    <m/>
    <n v="171519.08"/>
    <m/>
    <n v="0"/>
    <n v="0"/>
    <s v="ENV240000000099"/>
    <m/>
    <m/>
    <x v="18"/>
    <x v="0"/>
    <x v="1"/>
    <x v="1"/>
    <x v="3"/>
    <x v="1"/>
    <s v="Univera Satış"/>
    <s v="Saha Satış"/>
    <s v="Yurt İçi"/>
    <s v="Türkiye"/>
  </r>
  <r>
    <s v="Q3"/>
    <x v="0"/>
    <x v="7"/>
    <m/>
    <s v="Mey İçki Sanayi ve Ticaret A.Ş."/>
    <s v="QH.06.001"/>
    <s v="Quest Panorama - Yazilim Gelistirme Hizmeti"/>
    <s v="Univera - Mey İçki"/>
    <x v="11"/>
    <x v="3"/>
    <m/>
    <n v="5072"/>
    <m/>
    <n v="79.22"/>
    <m/>
    <n v="401803.84"/>
    <m/>
    <n v="0"/>
    <m/>
    <n v="401803.84"/>
    <m/>
    <n v="0"/>
    <n v="0"/>
    <s v="UNI240000001411"/>
    <m/>
    <m/>
    <x v="7"/>
    <x v="0"/>
    <x v="1"/>
    <x v="1"/>
    <x v="3"/>
    <x v="1"/>
    <s v="Univera Satış"/>
    <s v="Saha Satış"/>
    <s v="Yurt İçi"/>
    <s v="Türkiye"/>
  </r>
  <r>
    <s v="Q3"/>
    <x v="0"/>
    <x v="7"/>
    <m/>
    <s v="EFES VITANTA MOLDOVA BREWERY S.A"/>
    <s v="QH.02.001"/>
    <s v="Quest Panorama - Yazilim Bakimi, Yasatma ve Merkezi Destek Hizmeti"/>
    <s v="Univera - Efes Moldova"/>
    <x v="4"/>
    <x v="3"/>
    <m/>
    <n v="12794.31"/>
    <m/>
    <n v="1"/>
    <m/>
    <n v="12794.309751999999"/>
    <m/>
    <n v="-2.4800000000000001E-4"/>
    <m/>
    <n v="12794.31"/>
    <m/>
    <n v="0"/>
    <n v="0"/>
    <s v="ENV240000000101"/>
    <m/>
    <m/>
    <x v="20"/>
    <x v="0"/>
    <x v="0"/>
    <x v="1"/>
    <x v="4"/>
    <x v="0"/>
    <s v="Univera Satış"/>
    <s v="Saha Satış"/>
    <s v="Yurt Dışı"/>
    <s v="Moldova"/>
  </r>
  <r>
    <s v="Q3"/>
    <x v="0"/>
    <x v="7"/>
    <m/>
    <s v="Mey İçki Sanayi ve Ticaret A.Ş."/>
    <s v="QH.07.001"/>
    <s v="Quest Panorama - Rapor Gelistirme Hizmeti"/>
    <s v="Univera - Mey İçki"/>
    <x v="11"/>
    <x v="3"/>
    <m/>
    <n v="4723"/>
    <m/>
    <n v="9"/>
    <m/>
    <n v="42507"/>
    <m/>
    <n v="0"/>
    <m/>
    <n v="42507"/>
    <m/>
    <n v="0"/>
    <n v="0"/>
    <s v="UNI240000001411"/>
    <m/>
    <m/>
    <x v="7"/>
    <x v="0"/>
    <x v="1"/>
    <x v="1"/>
    <x v="2"/>
    <x v="1"/>
    <s v="Univera Satış"/>
    <s v="Saha Satış"/>
    <s v="Yurt İçi"/>
    <s v="Türkiye"/>
  </r>
  <r>
    <s v="Q3"/>
    <x v="0"/>
    <x v="7"/>
    <m/>
    <s v="JT INTERNATIONAL SA"/>
    <s v="QH.01.001"/>
    <s v="Quest Panorama - Proje Yönetim Hizmeti"/>
    <s v="Univera - JTI İran"/>
    <x v="4"/>
    <x v="3"/>
    <m/>
    <n v="13452.476000000001"/>
    <m/>
    <n v="5"/>
    <m/>
    <n v="67262.382500000007"/>
    <m/>
    <n v="2.5000000000000001E-3"/>
    <m/>
    <n v="67262.38"/>
    <m/>
    <n v="0"/>
    <n v="0"/>
    <s v="ENV240000000099"/>
    <m/>
    <m/>
    <x v="18"/>
    <x v="0"/>
    <x v="1"/>
    <x v="1"/>
    <x v="7"/>
    <x v="1"/>
    <s v="Univera Satış"/>
    <s v="Saha Satış"/>
    <s v="Yurt İçi"/>
    <s v="Türkiye"/>
  </r>
  <r>
    <s v="Q3"/>
    <x v="0"/>
    <x v="7"/>
    <m/>
    <s v="Mey İçki Sanayi ve Ticaret A.Ş."/>
    <s v="QH.01.001"/>
    <s v="Quest Panorama - Proje Yönetim Hizmeti"/>
    <s v="Univera - Mey İçki"/>
    <x v="11"/>
    <x v="3"/>
    <m/>
    <n v="4723"/>
    <m/>
    <n v="17.11"/>
    <m/>
    <n v="80810.53"/>
    <m/>
    <n v="0"/>
    <m/>
    <n v="80810.53"/>
    <m/>
    <n v="0"/>
    <n v="0"/>
    <s v="UNI240000001411"/>
    <m/>
    <m/>
    <x v="7"/>
    <x v="0"/>
    <x v="1"/>
    <x v="1"/>
    <x v="7"/>
    <x v="1"/>
    <s v="Univera Satış"/>
    <s v="Saha Satış"/>
    <s v="Yurt İçi"/>
    <s v="Türkiye"/>
  </r>
  <r>
    <s v="Q1"/>
    <x v="0"/>
    <x v="2"/>
    <m/>
    <s v="Altıparmak Gıda San. ve Tic. A.Ş. "/>
    <s v="EY.03.001"/>
    <s v="Enroute Panorama PaaS Yazılımi (Kiralama Hizmeti )"/>
    <s v="Univera - Altıparmak-Balparmak"/>
    <x v="12"/>
    <x v="0"/>
    <s v="Enroute"/>
    <n v="41921"/>
    <m/>
    <n v="1"/>
    <m/>
    <n v="41921"/>
    <m/>
    <n v="0"/>
    <m/>
    <n v="41921"/>
    <m/>
    <n v="0"/>
    <n v="0"/>
    <m/>
    <m/>
    <m/>
    <x v="67"/>
    <x v="0"/>
    <x v="0"/>
    <x v="0"/>
    <x v="0"/>
    <x v="0"/>
    <s v="Univera Satış"/>
    <s v="Saha Satış"/>
    <s v="Yurt İçi"/>
    <s v="Türkiye"/>
  </r>
  <r>
    <s v="Q3"/>
    <x v="0"/>
    <x v="7"/>
    <m/>
    <s v="AGAÇLI OTOMOTIV GIDA TIC. VE SAN. A.S."/>
    <s v="EH.06.001"/>
    <s v="EnRoute Panorama - Hosting Hizmeti"/>
    <s v="Univera - JTI"/>
    <x v="11"/>
    <x v="1"/>
    <m/>
    <n v="798.87866666666673"/>
    <m/>
    <n v="15"/>
    <m/>
    <n v="11983.182360000001"/>
    <m/>
    <n v="2.3600000000000001E-3"/>
    <m/>
    <n v="11983.18"/>
    <m/>
    <n v="0"/>
    <n v="0"/>
    <s v="UNI240000001452"/>
    <m/>
    <m/>
    <x v="18"/>
    <x v="0"/>
    <x v="0"/>
    <x v="1"/>
    <x v="3"/>
    <x v="1"/>
    <s v="Univera Satış"/>
    <s v="Saha Satış"/>
    <s v="Yurt İçi"/>
    <s v="Türkiye"/>
  </r>
  <r>
    <s v="Q3"/>
    <x v="0"/>
    <x v="7"/>
    <m/>
    <s v="ALTUN TEMIZLIK TÜTÜN ÜRÜNLERI PAZARLAMA A .S"/>
    <s v="EH.06.001"/>
    <s v="EnRoute Panorama - Hosting Hizmeti"/>
    <s v="Univera - JTI"/>
    <x v="11"/>
    <x v="1"/>
    <m/>
    <n v="798.88"/>
    <m/>
    <n v="1"/>
    <m/>
    <n v="798.87882400000001"/>
    <m/>
    <n v="-1.176E-3"/>
    <m/>
    <n v="798.88"/>
    <m/>
    <n v="0"/>
    <n v="0"/>
    <s v="UNI240000001453"/>
    <m/>
    <m/>
    <x v="18"/>
    <x v="0"/>
    <x v="0"/>
    <x v="1"/>
    <x v="3"/>
    <x v="1"/>
    <s v="Univera Satış"/>
    <s v="Saha Satış"/>
    <s v="Yurt İçi"/>
    <s v="Türkiye"/>
  </r>
  <r>
    <s v="Q3"/>
    <x v="0"/>
    <x v="7"/>
    <m/>
    <s v="ARME DAGITIM PAZARLAMA SANAYI VE TIC. A.S."/>
    <s v="EH.06.001"/>
    <s v="EnRoute Panorama - Hosting Hizmeti"/>
    <s v="Univera - JTI"/>
    <x v="11"/>
    <x v="1"/>
    <m/>
    <n v="798.88"/>
    <m/>
    <n v="1"/>
    <m/>
    <n v="798.87882400000001"/>
    <m/>
    <n v="-1.176E-3"/>
    <m/>
    <n v="798.88"/>
    <m/>
    <n v="0"/>
    <n v="0"/>
    <s v="UNI240000001454"/>
    <m/>
    <m/>
    <x v="18"/>
    <x v="0"/>
    <x v="0"/>
    <x v="1"/>
    <x v="3"/>
    <x v="1"/>
    <s v="Univera Satış"/>
    <s v="Saha Satış"/>
    <s v="Yurt İçi"/>
    <s v="Türkiye"/>
  </r>
  <r>
    <s v="Q3"/>
    <x v="0"/>
    <x v="7"/>
    <m/>
    <s v="AYDIN ÜNLÜER TUR.GIDA TIC. VE SAN. A.S."/>
    <s v="EH.06.001"/>
    <s v="EnRoute Panorama - Hosting Hizmeti"/>
    <s v="Univera - JTI"/>
    <x v="11"/>
    <x v="1"/>
    <m/>
    <n v="798.88"/>
    <m/>
    <n v="3"/>
    <m/>
    <n v="2396.6364720000001"/>
    <m/>
    <n v="-3.5279999999999999E-3"/>
    <m/>
    <n v="2396.64"/>
    <m/>
    <n v="0"/>
    <n v="0"/>
    <s v="UNI240000001455"/>
    <m/>
    <m/>
    <x v="18"/>
    <x v="0"/>
    <x v="0"/>
    <x v="1"/>
    <x v="3"/>
    <x v="1"/>
    <s v="Univera Satış"/>
    <s v="Saha Satış"/>
    <s v="Yurt İçi"/>
    <s v="Türkiye"/>
  </r>
  <r>
    <s v="Q3"/>
    <x v="0"/>
    <x v="7"/>
    <m/>
    <s v="BAMS GIDA ITRIYAT VE TEKSTIL TIC. VE SAN. LTD. STI."/>
    <s v="EH.06.001"/>
    <s v="EnRoute Panorama - Hosting Hizmeti"/>
    <s v="Univera - JTI"/>
    <x v="11"/>
    <x v="1"/>
    <m/>
    <n v="798.88"/>
    <m/>
    <n v="2"/>
    <m/>
    <n v="1597.757648"/>
    <m/>
    <n v="-2.3519999999999999E-3"/>
    <m/>
    <n v="1597.76"/>
    <m/>
    <n v="0"/>
    <n v="0"/>
    <s v="UNI240000001456"/>
    <m/>
    <m/>
    <x v="18"/>
    <x v="0"/>
    <x v="0"/>
    <x v="1"/>
    <x v="3"/>
    <x v="1"/>
    <s v="Univera Satış"/>
    <s v="Saha Satış"/>
    <s v="Yurt İçi"/>
    <s v="Türkiye"/>
  </r>
  <r>
    <s v="Q3"/>
    <x v="0"/>
    <x v="7"/>
    <m/>
    <s v="BAYRAKTAR SATIS VE DAGITIM ANONIM SIRKETI"/>
    <s v="EH.06.001"/>
    <s v="EnRoute Panorama - Hosting Hizmeti"/>
    <s v="Univera - JTI"/>
    <x v="11"/>
    <x v="1"/>
    <m/>
    <n v="798.88"/>
    <m/>
    <n v="2"/>
    <m/>
    <n v="1597.757648"/>
    <m/>
    <n v="-2.3519999999999999E-3"/>
    <m/>
    <n v="1597.76"/>
    <m/>
    <n v="0"/>
    <n v="0"/>
    <s v="UNI240000001457"/>
    <m/>
    <m/>
    <x v="18"/>
    <x v="0"/>
    <x v="0"/>
    <x v="1"/>
    <x v="3"/>
    <x v="1"/>
    <s v="Univera Satış"/>
    <s v="Saha Satış"/>
    <s v="Yurt İçi"/>
    <s v="Türkiye"/>
  </r>
  <r>
    <s v="Q3"/>
    <x v="0"/>
    <x v="7"/>
    <m/>
    <s v="BESLER GIDA PAZ. SAN. VE TIC. A.S."/>
    <s v="EH.06.001"/>
    <s v="EnRoute Panorama - Hosting Hizmeti"/>
    <s v="Univera - JTI"/>
    <x v="11"/>
    <x v="1"/>
    <m/>
    <n v="798.88"/>
    <m/>
    <n v="1"/>
    <m/>
    <n v="798.87882400000001"/>
    <m/>
    <n v="-1.176E-3"/>
    <m/>
    <n v="798.88"/>
    <m/>
    <n v="0"/>
    <n v="0"/>
    <s v="UNI240000001458"/>
    <m/>
    <m/>
    <x v="18"/>
    <x v="0"/>
    <x v="0"/>
    <x v="1"/>
    <x v="3"/>
    <x v="1"/>
    <s v="Univera Satış"/>
    <s v="Saha Satış"/>
    <s v="Yurt İçi"/>
    <s v="Türkiye"/>
  </r>
  <r>
    <s v="Q3"/>
    <x v="0"/>
    <x v="7"/>
    <m/>
    <s v="BUGRA MÜH. VE INS. MALZ. IML. ITH. IHR. TIC. SAN. LTD. STI."/>
    <s v="EH.06.001"/>
    <s v="EnRoute Panorama - Hosting Hizmeti"/>
    <s v="Univera - JTI"/>
    <x v="11"/>
    <x v="1"/>
    <m/>
    <n v="798.88"/>
    <m/>
    <n v="1"/>
    <m/>
    <n v="798.87882400000001"/>
    <m/>
    <n v="-1.176E-3"/>
    <m/>
    <n v="798.88"/>
    <m/>
    <n v="0"/>
    <n v="0"/>
    <s v="UNI240000001459"/>
    <m/>
    <m/>
    <x v="18"/>
    <x v="0"/>
    <x v="0"/>
    <x v="1"/>
    <x v="3"/>
    <x v="1"/>
    <s v="Univera Satış"/>
    <s v="Saha Satış"/>
    <s v="Yurt İçi"/>
    <s v="Türkiye"/>
  </r>
  <r>
    <s v="Q3"/>
    <x v="0"/>
    <x v="7"/>
    <m/>
    <s v="BURAY TÜTÜN MAMUL. MESR. PAZ. VE DAG. TIC. LTD. STI."/>
    <s v="EH.06.001"/>
    <s v="EnRoute Panorama - Hosting Hizmeti"/>
    <s v="Univera - JTI"/>
    <x v="11"/>
    <x v="1"/>
    <m/>
    <n v="798.88"/>
    <m/>
    <n v="1"/>
    <m/>
    <n v="798.87882400000001"/>
    <m/>
    <n v="-1.176E-3"/>
    <m/>
    <n v="798.88"/>
    <m/>
    <n v="0"/>
    <n v="0"/>
    <s v="UNI240000001460"/>
    <m/>
    <m/>
    <x v="18"/>
    <x v="0"/>
    <x v="0"/>
    <x v="1"/>
    <x v="3"/>
    <x v="1"/>
    <s v="Univera Satış"/>
    <s v="Saha Satış"/>
    <s v="Yurt İçi"/>
    <s v="Türkiye"/>
  </r>
  <r>
    <s v="Q3"/>
    <x v="0"/>
    <x v="7"/>
    <m/>
    <s v="CAN TÜTÜN MAMULLERI INSAAT VE SANAYI TICARET A.S."/>
    <s v="EH.06.001"/>
    <s v="EnRoute Panorama - Hosting Hizmeti"/>
    <s v="Univera - JTI"/>
    <x v="11"/>
    <x v="1"/>
    <m/>
    <n v="798.88"/>
    <m/>
    <n v="1"/>
    <m/>
    <n v="798.87882400000001"/>
    <m/>
    <n v="-1.176E-3"/>
    <m/>
    <n v="798.88"/>
    <m/>
    <n v="0"/>
    <n v="0"/>
    <s v="UNI240000001461"/>
    <m/>
    <m/>
    <x v="18"/>
    <x v="0"/>
    <x v="0"/>
    <x v="1"/>
    <x v="3"/>
    <x v="1"/>
    <s v="Univera Satış"/>
    <s v="Saha Satış"/>
    <s v="Yurt İçi"/>
    <s v="Türkiye"/>
  </r>
  <r>
    <s v="Q3"/>
    <x v="0"/>
    <x v="7"/>
    <m/>
    <s v="ÇELIKKOL TURIZM GIDA MAD.SAN VE TIC. LTD. STI."/>
    <s v="EH.06.001"/>
    <s v="EnRoute Panorama - Hosting Hizmeti"/>
    <s v="Univera - JTI"/>
    <x v="11"/>
    <x v="1"/>
    <m/>
    <n v="798.88"/>
    <m/>
    <n v="1"/>
    <m/>
    <n v="798.87882400000001"/>
    <m/>
    <n v="-1.176E-3"/>
    <m/>
    <n v="798.88"/>
    <m/>
    <n v="0"/>
    <n v="0"/>
    <s v="UNI240000001462"/>
    <m/>
    <m/>
    <x v="18"/>
    <x v="0"/>
    <x v="0"/>
    <x v="1"/>
    <x v="3"/>
    <x v="1"/>
    <s v="Univera Satış"/>
    <s v="Saha Satış"/>
    <s v="Yurt İçi"/>
    <s v="Türkiye"/>
  </r>
  <r>
    <s v="Q3"/>
    <x v="0"/>
    <x v="7"/>
    <m/>
    <s v="DOYURAN GIDA A.S."/>
    <s v="EH.06.001"/>
    <s v="EnRoute Panorama - Hosting Hizmeti"/>
    <s v="Univera - JTI"/>
    <x v="11"/>
    <x v="1"/>
    <m/>
    <n v="798.88"/>
    <m/>
    <n v="1"/>
    <m/>
    <n v="798.87882400000001"/>
    <m/>
    <n v="-1.176E-3"/>
    <m/>
    <n v="798.88"/>
    <m/>
    <n v="0"/>
    <n v="0"/>
    <s v="UNI240000001463"/>
    <m/>
    <m/>
    <x v="18"/>
    <x v="0"/>
    <x v="0"/>
    <x v="1"/>
    <x v="3"/>
    <x v="1"/>
    <s v="Univera Satış"/>
    <s v="Saha Satış"/>
    <s v="Yurt İçi"/>
    <s v="Türkiye"/>
  </r>
  <r>
    <s v="Q3"/>
    <x v="0"/>
    <x v="7"/>
    <m/>
    <s v="DÜNYA MESRUBAT GIDA INS.TURIZM PAZ. SAN. VE TIC. LTD. STI."/>
    <s v="EH.06.001"/>
    <s v="EnRoute Panorama - Hosting Hizmeti"/>
    <s v="Univera - JTI"/>
    <x v="11"/>
    <x v="1"/>
    <m/>
    <n v="798.87799999999993"/>
    <m/>
    <n v="5"/>
    <m/>
    <n v="3994.3941199999999"/>
    <m/>
    <n v="4.1200000000000004E-3"/>
    <m/>
    <n v="3994.39"/>
    <m/>
    <n v="0"/>
    <n v="0"/>
    <s v="UNI240000001464"/>
    <m/>
    <m/>
    <x v="18"/>
    <x v="0"/>
    <x v="0"/>
    <x v="1"/>
    <x v="3"/>
    <x v="1"/>
    <s v="Univera Satış"/>
    <s v="Saha Satış"/>
    <s v="Yurt İçi"/>
    <s v="Türkiye"/>
  </r>
  <r>
    <s v="Q3"/>
    <x v="0"/>
    <x v="7"/>
    <m/>
    <s v="FLAS TURIZM INSAAT TAAHHÜT TIC. LTD. STI."/>
    <s v="EH.06.001"/>
    <s v="EnRoute Panorama - Hosting Hizmeti"/>
    <s v="Univera - JTI"/>
    <x v="11"/>
    <x v="1"/>
    <m/>
    <n v="798.88"/>
    <m/>
    <n v="1"/>
    <m/>
    <n v="798.87882400000001"/>
    <m/>
    <n v="-1.176E-3"/>
    <m/>
    <n v="798.88"/>
    <m/>
    <n v="0"/>
    <n v="0"/>
    <s v="UNI240000001465"/>
    <m/>
    <m/>
    <x v="18"/>
    <x v="0"/>
    <x v="0"/>
    <x v="1"/>
    <x v="3"/>
    <x v="1"/>
    <s v="Univera Satış"/>
    <s v="Saha Satış"/>
    <s v="Yurt İçi"/>
    <s v="Türkiye"/>
  </r>
  <r>
    <s v="Q3"/>
    <x v="0"/>
    <x v="7"/>
    <m/>
    <s v="FLAS TURIZM INSAAT TAAHHÜT TIC. LTD. STI."/>
    <s v="EH.06.001"/>
    <s v="EnRoute Panorama - Hosting Hizmeti"/>
    <s v="Univera - JTI"/>
    <x v="11"/>
    <x v="1"/>
    <m/>
    <n v="798.88"/>
    <m/>
    <n v="1"/>
    <m/>
    <n v="798.87882400000001"/>
    <m/>
    <n v="-1.176E-3"/>
    <m/>
    <n v="798.88"/>
    <m/>
    <n v="0"/>
    <n v="0"/>
    <s v="UNI240000001466"/>
    <m/>
    <m/>
    <x v="18"/>
    <x v="0"/>
    <x v="0"/>
    <x v="1"/>
    <x v="3"/>
    <x v="1"/>
    <s v="Univera Satış"/>
    <s v="Saha Satış"/>
    <s v="Yurt İçi"/>
    <s v="Türkiye"/>
  </r>
  <r>
    <s v="Q3"/>
    <x v="0"/>
    <x v="7"/>
    <m/>
    <s v="KALPAKÇIOGLU GIDA SAN. VE TIC. LTD. STI."/>
    <s v="EH.06.001"/>
    <s v="EnRoute Panorama - Hosting Hizmeti"/>
    <s v="Univera - JTI"/>
    <x v="11"/>
    <x v="1"/>
    <m/>
    <n v="798.88"/>
    <m/>
    <n v="2"/>
    <m/>
    <n v="1597.757648"/>
    <m/>
    <n v="-2.3519999999999999E-3"/>
    <m/>
    <n v="1597.76"/>
    <m/>
    <n v="0"/>
    <n v="0"/>
    <s v="UNI240000001467"/>
    <m/>
    <m/>
    <x v="18"/>
    <x v="0"/>
    <x v="0"/>
    <x v="1"/>
    <x v="3"/>
    <x v="1"/>
    <s v="Univera Satış"/>
    <s v="Saha Satış"/>
    <s v="Yurt İçi"/>
    <s v="Türkiye"/>
  </r>
  <r>
    <s v="Q3"/>
    <x v="0"/>
    <x v="7"/>
    <m/>
    <s v="KILKISLI MES. TEK. MAM. GIDA MAD. SAN. TIC. LTD. STI."/>
    <s v="EH.06.001"/>
    <s v="EnRoute Panorama - Hosting Hizmeti"/>
    <s v="Univera - JTI"/>
    <x v="11"/>
    <x v="1"/>
    <m/>
    <n v="798.88"/>
    <m/>
    <n v="1"/>
    <m/>
    <n v="798.87882400000001"/>
    <m/>
    <n v="-1.176E-3"/>
    <m/>
    <n v="798.88"/>
    <m/>
    <n v="0"/>
    <n v="0"/>
    <s v="UNI240000001468"/>
    <m/>
    <m/>
    <x v="18"/>
    <x v="0"/>
    <x v="0"/>
    <x v="1"/>
    <x v="3"/>
    <x v="1"/>
    <s v="Univera Satış"/>
    <s v="Saha Satış"/>
    <s v="Yurt İçi"/>
    <s v="Türkiye"/>
  </r>
  <r>
    <s v="Q3"/>
    <x v="0"/>
    <x v="7"/>
    <m/>
    <s v="KOPUZ GIDA TIC. A.S."/>
    <s v="EH.06.001"/>
    <s v="EnRoute Panorama - Hosting Hizmeti"/>
    <s v="Univera - JTI"/>
    <x v="11"/>
    <x v="1"/>
    <m/>
    <n v="798.87909090909091"/>
    <m/>
    <n v="11"/>
    <m/>
    <n v="8787.6670639999993"/>
    <m/>
    <n v="-2.9359999999999998E-3"/>
    <m/>
    <n v="8787.67"/>
    <m/>
    <n v="0"/>
    <n v="0"/>
    <s v="UNI240000001469"/>
    <m/>
    <m/>
    <x v="18"/>
    <x v="0"/>
    <x v="0"/>
    <x v="1"/>
    <x v="3"/>
    <x v="1"/>
    <s v="Univera Satış"/>
    <s v="Saha Satış"/>
    <s v="Yurt İçi"/>
    <s v="Türkiye"/>
  </r>
  <r>
    <s v="Q3"/>
    <x v="0"/>
    <x v="7"/>
    <m/>
    <s v="ONGUN EMGIN GIDA DAG. PAZ. TUR.SAN. TIC. LTD. STI."/>
    <s v="EH.06.001"/>
    <s v="EnRoute Panorama - Hosting Hizmeti"/>
    <s v="Univera - JTI"/>
    <x v="11"/>
    <x v="1"/>
    <m/>
    <n v="798.88"/>
    <m/>
    <n v="1"/>
    <m/>
    <n v="798.87882400000001"/>
    <m/>
    <n v="-1.176E-3"/>
    <m/>
    <n v="798.88"/>
    <m/>
    <n v="0"/>
    <n v="0"/>
    <s v="UNI240000001485"/>
    <m/>
    <m/>
    <x v="18"/>
    <x v="0"/>
    <x v="0"/>
    <x v="1"/>
    <x v="3"/>
    <x v="1"/>
    <s v="Univera Satış"/>
    <s v="Saha Satış"/>
    <s v="Yurt İçi"/>
    <s v="Türkiye"/>
  </r>
  <r>
    <s v="Q3"/>
    <x v="0"/>
    <x v="7"/>
    <m/>
    <s v="ONGUN EMGIN GIDA DAG. PAZ. TUR.SAN. TIC. LTD. STI."/>
    <s v="EH.06.001"/>
    <s v="EnRoute Panorama - Hosting Hizmeti"/>
    <s v="Univera - JTI"/>
    <x v="11"/>
    <x v="1"/>
    <m/>
    <n v="798.88"/>
    <m/>
    <n v="1"/>
    <m/>
    <n v="798.87882400000001"/>
    <m/>
    <n v="-1.176E-3"/>
    <m/>
    <n v="798.88"/>
    <m/>
    <n v="0"/>
    <n v="0"/>
    <s v="UNI240000001486"/>
    <m/>
    <m/>
    <x v="18"/>
    <x v="0"/>
    <x v="0"/>
    <x v="1"/>
    <x v="3"/>
    <x v="1"/>
    <s v="Univera Satış"/>
    <s v="Saha Satış"/>
    <s v="Yurt İçi"/>
    <s v="Türkiye"/>
  </r>
  <r>
    <s v="Q3"/>
    <x v="0"/>
    <x v="7"/>
    <m/>
    <s v="ONGUN EMGIN GIDA DAG. PAZ. TUR.SAN. TIC. LTD. STI."/>
    <s v="EH.06.001"/>
    <s v="EnRoute Panorama - Hosting Hizmeti"/>
    <s v="Univera - JTI"/>
    <x v="11"/>
    <x v="1"/>
    <m/>
    <n v="798.88"/>
    <m/>
    <n v="1"/>
    <m/>
    <n v="798.87882400000001"/>
    <m/>
    <n v="-1.176E-3"/>
    <m/>
    <n v="798.88"/>
    <m/>
    <n v="0"/>
    <n v="0"/>
    <s v="UNI240000001487"/>
    <m/>
    <m/>
    <x v="18"/>
    <x v="0"/>
    <x v="0"/>
    <x v="1"/>
    <x v="3"/>
    <x v="1"/>
    <s v="Univera Satış"/>
    <s v="Saha Satış"/>
    <s v="Yurt İçi"/>
    <s v="Türkiye"/>
  </r>
  <r>
    <s v="Q3"/>
    <x v="0"/>
    <x v="7"/>
    <m/>
    <s v="ONGUN EMGIN GIDA DAG. PAZ. TUR.SAN. TIC. LTD. STI."/>
    <s v="EH.06.001"/>
    <s v="EnRoute Panorama - Hosting Hizmeti"/>
    <s v="Univera - JTI"/>
    <x v="11"/>
    <x v="1"/>
    <m/>
    <n v="798.88"/>
    <m/>
    <n v="1"/>
    <m/>
    <n v="798.87882400000001"/>
    <m/>
    <n v="-1.176E-3"/>
    <m/>
    <n v="798.88"/>
    <m/>
    <n v="0"/>
    <n v="0"/>
    <s v="UNI240000001488"/>
    <m/>
    <m/>
    <x v="18"/>
    <x v="0"/>
    <x v="0"/>
    <x v="1"/>
    <x v="3"/>
    <x v="1"/>
    <s v="Univera Satış"/>
    <s v="Saha Satış"/>
    <s v="Yurt İçi"/>
    <s v="Türkiye"/>
  </r>
  <r>
    <s v="Q3"/>
    <x v="0"/>
    <x v="7"/>
    <m/>
    <s v="ONGUN EMGIN GIDA DAG. PAZ. TUR.SAN. TIC. LTD. STI."/>
    <s v="EH.06.001"/>
    <s v="EnRoute Panorama - Hosting Hizmeti"/>
    <s v="Univera - JTI"/>
    <x v="11"/>
    <x v="1"/>
    <m/>
    <n v="798.88"/>
    <m/>
    <n v="1"/>
    <m/>
    <n v="798.87882400000001"/>
    <m/>
    <n v="-1.176E-3"/>
    <m/>
    <n v="798.88"/>
    <m/>
    <n v="0"/>
    <n v="0"/>
    <s v="UNI240000001489"/>
    <m/>
    <m/>
    <x v="18"/>
    <x v="0"/>
    <x v="0"/>
    <x v="1"/>
    <x v="3"/>
    <x v="1"/>
    <s v="Univera Satış"/>
    <s v="Saha Satış"/>
    <s v="Yurt İçi"/>
    <s v="Türkiye"/>
  </r>
  <r>
    <s v="Q3"/>
    <x v="0"/>
    <x v="7"/>
    <m/>
    <s v="ONGUN EMGIN GIDA DAG. PAZ. TUR.SAN. TIC. LTD. STI."/>
    <s v="EH.06.001"/>
    <s v="EnRoute Panorama - Hosting Hizmeti"/>
    <s v="Univera - JTI"/>
    <x v="11"/>
    <x v="1"/>
    <m/>
    <n v="798.88"/>
    <m/>
    <n v="1"/>
    <m/>
    <n v="798.87882400000001"/>
    <m/>
    <n v="-1.176E-3"/>
    <m/>
    <n v="798.88"/>
    <m/>
    <n v="0"/>
    <n v="0"/>
    <s v="UNI240000001490"/>
    <m/>
    <m/>
    <x v="18"/>
    <x v="0"/>
    <x v="0"/>
    <x v="1"/>
    <x v="3"/>
    <x v="1"/>
    <s v="Univera Satış"/>
    <s v="Saha Satış"/>
    <s v="Yurt İçi"/>
    <s v="Türkiye"/>
  </r>
  <r>
    <s v="Q3"/>
    <x v="0"/>
    <x v="7"/>
    <m/>
    <s v="ONGUN EMGIN GIDA DAG. PAZ. TUR.SAN. TIC. LTD. STI."/>
    <s v="EH.06.001"/>
    <s v="EnRoute Panorama - Hosting Hizmeti"/>
    <s v="Univera - JTI"/>
    <x v="11"/>
    <x v="1"/>
    <m/>
    <n v="798.88"/>
    <m/>
    <n v="1"/>
    <m/>
    <n v="798.87882400000001"/>
    <m/>
    <n v="-1.176E-3"/>
    <m/>
    <n v="798.88"/>
    <m/>
    <n v="0"/>
    <n v="0"/>
    <s v="UNI240000001491"/>
    <m/>
    <m/>
    <x v="18"/>
    <x v="0"/>
    <x v="0"/>
    <x v="1"/>
    <x v="3"/>
    <x v="1"/>
    <s v="Univera Satış"/>
    <s v="Saha Satış"/>
    <s v="Yurt İçi"/>
    <s v="Türkiye"/>
  </r>
  <r>
    <s v="Q3"/>
    <x v="0"/>
    <x v="7"/>
    <m/>
    <s v="ÖZCIHAN GIDA INSAAT TARIM NAKLIYE ENERJI TURIZM MAD. PAZ. VE SAN. LTD. STI."/>
    <s v="EH.06.001"/>
    <s v="EnRoute Panorama - Hosting Hizmeti"/>
    <s v="Univera - JTI"/>
    <x v="11"/>
    <x v="1"/>
    <m/>
    <n v="798.88"/>
    <m/>
    <n v="2"/>
    <m/>
    <n v="1597.757648"/>
    <m/>
    <n v="-2.3519999999999999E-3"/>
    <m/>
    <n v="1597.76"/>
    <m/>
    <n v="0"/>
    <n v="0"/>
    <s v="UNI240000001470"/>
    <m/>
    <m/>
    <x v="18"/>
    <x v="0"/>
    <x v="0"/>
    <x v="1"/>
    <x v="3"/>
    <x v="1"/>
    <s v="Univera Satış"/>
    <s v="Saha Satış"/>
    <s v="Yurt İçi"/>
    <s v="Türkiye"/>
  </r>
  <r>
    <s v="Q3"/>
    <x v="0"/>
    <x v="7"/>
    <m/>
    <s v="ÖZÇELIK MESRUBAT VE GIDA MAD.TIC.PAZ.A.S."/>
    <s v="EH.06.001"/>
    <s v="EnRoute Panorama - Hosting Hizmeti"/>
    <s v="Univera - JTI"/>
    <x v="11"/>
    <x v="1"/>
    <m/>
    <n v="798.87799999999993"/>
    <m/>
    <n v="5"/>
    <m/>
    <n v="3994.3941199999999"/>
    <m/>
    <n v="4.1200000000000004E-3"/>
    <m/>
    <n v="3994.39"/>
    <m/>
    <n v="0"/>
    <n v="0"/>
    <s v="UNI240000001471"/>
    <m/>
    <m/>
    <x v="18"/>
    <x v="0"/>
    <x v="0"/>
    <x v="1"/>
    <x v="3"/>
    <x v="1"/>
    <s v="Univera Satış"/>
    <s v="Saha Satış"/>
    <s v="Yurt İçi"/>
    <s v="Türkiye"/>
  </r>
  <r>
    <s v="Q3"/>
    <x v="0"/>
    <x v="7"/>
    <m/>
    <s v="ÖZÇELIK MESRUBAT VE GIDA MAD.TIC.PAZ.A.S."/>
    <s v="EH.06.001"/>
    <s v="EnRoute Panorama - Hosting Hizmeti"/>
    <s v="Univera - JTI"/>
    <x v="11"/>
    <x v="1"/>
    <m/>
    <n v="798.88"/>
    <m/>
    <n v="1"/>
    <m/>
    <n v="798.87882400000001"/>
    <m/>
    <n v="-1.176E-3"/>
    <m/>
    <n v="798.88"/>
    <m/>
    <n v="0"/>
    <n v="0"/>
    <s v="UNI240000001472"/>
    <m/>
    <m/>
    <x v="18"/>
    <x v="0"/>
    <x v="0"/>
    <x v="1"/>
    <x v="3"/>
    <x v="1"/>
    <s v="Univera Satış"/>
    <s v="Saha Satış"/>
    <s v="Yurt İçi"/>
    <s v="Türkiye"/>
  </r>
  <r>
    <s v="Q3"/>
    <x v="0"/>
    <x v="7"/>
    <m/>
    <s v="ÖZERLER TICARET ILHAN ÖZER"/>
    <s v="EH.06.001"/>
    <s v="EnRoute Panorama - Hosting Hizmeti"/>
    <s v="Univera - JTI"/>
    <x v="11"/>
    <x v="1"/>
    <m/>
    <n v="798.88"/>
    <m/>
    <n v="4"/>
    <m/>
    <n v="3195.515296"/>
    <m/>
    <n v="-4.7039999999999998E-3"/>
    <m/>
    <n v="3195.52"/>
    <m/>
    <n v="0"/>
    <n v="0"/>
    <s v="UNI240000001473"/>
    <m/>
    <m/>
    <x v="18"/>
    <x v="0"/>
    <x v="0"/>
    <x v="1"/>
    <x v="3"/>
    <x v="1"/>
    <s v="Univera Satış"/>
    <s v="Saha Satış"/>
    <s v="Yurt İçi"/>
    <s v="Türkiye"/>
  </r>
  <r>
    <s v="Q3"/>
    <x v="0"/>
    <x v="7"/>
    <m/>
    <s v="PIRAMIT GIDA LOJISTIK TICARET TIC. A.S."/>
    <s v="EH.06.001"/>
    <s v="EnRoute Panorama - Hosting Hizmeti"/>
    <s v="Univera - JTI"/>
    <x v="11"/>
    <x v="1"/>
    <m/>
    <n v="798.88"/>
    <m/>
    <n v="2"/>
    <m/>
    <n v="1597.757648"/>
    <m/>
    <n v="-2.3519999999999999E-3"/>
    <m/>
    <n v="1597.76"/>
    <m/>
    <n v="0"/>
    <n v="0"/>
    <s v="UNI240000001474"/>
    <m/>
    <m/>
    <x v="18"/>
    <x v="0"/>
    <x v="0"/>
    <x v="1"/>
    <x v="3"/>
    <x v="1"/>
    <s v="Univera Satış"/>
    <s v="Saha Satış"/>
    <s v="Yurt İçi"/>
    <s v="Türkiye"/>
  </r>
  <r>
    <s v="Q3"/>
    <x v="0"/>
    <x v="7"/>
    <m/>
    <s v="RECKITT BENCKISER EV ve HIJYEN ÜRÜNLERI A.S."/>
    <s v="EH.06.001"/>
    <s v="EnRoute Panorama - Hosting Hizmeti"/>
    <s v="Univera - Reckitt Benckiser"/>
    <x v="12"/>
    <x v="1"/>
    <m/>
    <n v="30714.15"/>
    <m/>
    <n v="1"/>
    <m/>
    <n v="30714.15"/>
    <m/>
    <n v="0"/>
    <m/>
    <n v="30714.15"/>
    <m/>
    <n v="0"/>
    <n v="0"/>
    <s v="UNI240000001407"/>
    <m/>
    <m/>
    <x v="28"/>
    <x v="0"/>
    <x v="0"/>
    <x v="1"/>
    <x v="3"/>
    <x v="0"/>
    <s v="Univera Satış"/>
    <s v="Saha Satış"/>
    <s v="Yurt İçi"/>
    <s v="Türkiye"/>
  </r>
  <r>
    <s v="Q3"/>
    <x v="0"/>
    <x v="7"/>
    <m/>
    <s v="RECKITT BENCKISER TEMIZLIK MALZEMESI SAN. VE TIC. A.S."/>
    <s v="EH.06.001"/>
    <s v="EnRoute Panorama - Hosting Hizmeti"/>
    <s v="Univera - Reckitt Benckiser"/>
    <x v="12"/>
    <x v="1"/>
    <m/>
    <n v="18534.330000000002"/>
    <m/>
    <n v="1"/>
    <m/>
    <n v="18534.330000000002"/>
    <m/>
    <n v="0"/>
    <m/>
    <n v="18534.330000000002"/>
    <m/>
    <n v="0"/>
    <n v="0"/>
    <s v="UNI240000001408"/>
    <m/>
    <m/>
    <x v="28"/>
    <x v="0"/>
    <x v="0"/>
    <x v="1"/>
    <x v="3"/>
    <x v="0"/>
    <s v="Univera Satış"/>
    <s v="Saha Satış"/>
    <s v="Yurt İçi"/>
    <s v="Türkiye"/>
  </r>
  <r>
    <s v="Q3"/>
    <x v="0"/>
    <x v="7"/>
    <m/>
    <s v="REYMAR TÜTÜN MAM. DAG. VE PAZ. LTD. STI."/>
    <s v="EH.06.001"/>
    <s v="EnRoute Panorama - Hosting Hizmeti"/>
    <s v="Univera - JTI"/>
    <x v="11"/>
    <x v="1"/>
    <m/>
    <n v="798.88"/>
    <m/>
    <n v="1"/>
    <m/>
    <n v="798.87882400000001"/>
    <m/>
    <n v="-1.176E-3"/>
    <m/>
    <n v="798.88"/>
    <m/>
    <n v="0"/>
    <n v="0"/>
    <s v="UNI240000001475"/>
    <m/>
    <m/>
    <x v="18"/>
    <x v="0"/>
    <x v="0"/>
    <x v="1"/>
    <x v="3"/>
    <x v="1"/>
    <s v="Univera Satış"/>
    <s v="Saha Satış"/>
    <s v="Yurt İçi"/>
    <s v="Türkiye"/>
  </r>
  <r>
    <s v="Q3"/>
    <x v="0"/>
    <x v="7"/>
    <m/>
    <s v="SAGIROGLU TÜTÜN ÜRÜN. INS.TAAH. SAN. VE TIC. LTD. STI."/>
    <s v="EH.06.001"/>
    <s v="EnRoute Panorama - Hosting Hizmeti"/>
    <s v="Univera - JTI"/>
    <x v="11"/>
    <x v="1"/>
    <m/>
    <n v="798.88"/>
    <m/>
    <n v="1"/>
    <m/>
    <n v="798.87882400000001"/>
    <m/>
    <n v="-1.176E-3"/>
    <m/>
    <n v="798.88"/>
    <m/>
    <n v="0"/>
    <n v="0"/>
    <s v="UNI240000001476"/>
    <m/>
    <m/>
    <x v="18"/>
    <x v="0"/>
    <x v="0"/>
    <x v="1"/>
    <x v="3"/>
    <x v="1"/>
    <s v="Univera Satış"/>
    <s v="Saha Satış"/>
    <s v="Yurt İçi"/>
    <s v="Türkiye"/>
  </r>
  <r>
    <s v="Q3"/>
    <x v="0"/>
    <x v="7"/>
    <m/>
    <s v="SAMI EMGIN DAG. PAZ. TUR. TEKS. INS. SAN. TIC. LTD. STI."/>
    <s v="EH.06.001"/>
    <s v="EnRoute Panorama - Hosting Hizmeti"/>
    <s v="Univera - JTI"/>
    <x v="11"/>
    <x v="1"/>
    <m/>
    <n v="798.88"/>
    <m/>
    <n v="2"/>
    <m/>
    <n v="1597.757648"/>
    <m/>
    <n v="-2.3519999999999999E-3"/>
    <m/>
    <n v="1597.76"/>
    <m/>
    <n v="0"/>
    <n v="0"/>
    <s v="UNI240000001477"/>
    <m/>
    <m/>
    <x v="18"/>
    <x v="0"/>
    <x v="0"/>
    <x v="1"/>
    <x v="3"/>
    <x v="1"/>
    <s v="Univera Satış"/>
    <s v="Saha Satış"/>
    <s v="Yurt İçi"/>
    <s v="Türkiye"/>
  </r>
  <r>
    <s v="Q3"/>
    <x v="0"/>
    <x v="7"/>
    <m/>
    <s v="SEKERCI GIDA TEMIZLIK ÜRÜN. PAZ. VE DAG. LTD. STI."/>
    <s v="EH.06.001"/>
    <s v="EnRoute Panorama - Hosting Hizmeti"/>
    <s v="Univera - JTI"/>
    <x v="11"/>
    <x v="1"/>
    <m/>
    <n v="798.87900000000002"/>
    <m/>
    <n v="10"/>
    <m/>
    <n v="7988.7882399999999"/>
    <m/>
    <n v="-1.7600000000000001E-3"/>
    <m/>
    <n v="7988.79"/>
    <m/>
    <n v="0"/>
    <n v="0"/>
    <s v="UNI240000001481"/>
    <m/>
    <m/>
    <x v="18"/>
    <x v="0"/>
    <x v="0"/>
    <x v="1"/>
    <x v="3"/>
    <x v="1"/>
    <s v="Univera Satış"/>
    <s v="Saha Satış"/>
    <s v="Yurt İçi"/>
    <s v="Türkiye"/>
  </r>
  <r>
    <s v="Q3"/>
    <x v="0"/>
    <x v="7"/>
    <m/>
    <s v="SEYDIM DAG.PAZ.A.S."/>
    <s v="EH.06.001"/>
    <s v="EnRoute Panorama - Hosting Hizmeti"/>
    <s v="Univera - JTI"/>
    <x v="11"/>
    <x v="1"/>
    <m/>
    <n v="798.88"/>
    <m/>
    <n v="1"/>
    <m/>
    <n v="798.87882400000001"/>
    <m/>
    <n v="-1.176E-3"/>
    <m/>
    <n v="798.88"/>
    <m/>
    <n v="0"/>
    <n v="0"/>
    <s v="UNI240000001478"/>
    <m/>
    <m/>
    <x v="18"/>
    <x v="0"/>
    <x v="0"/>
    <x v="1"/>
    <x v="3"/>
    <x v="1"/>
    <s v="Univera Satış"/>
    <s v="Saha Satış"/>
    <s v="Yurt İçi"/>
    <s v="Türkiye"/>
  </r>
  <r>
    <s v="Q3"/>
    <x v="0"/>
    <x v="7"/>
    <m/>
    <s v="SEYPA GIDA IHTIYAÇ MAD.ÜRETIM.DAG.VE TIC. A.S."/>
    <s v="EH.06.001"/>
    <s v="EnRoute Panorama - Hosting Hizmeti"/>
    <s v="Univera - JTI"/>
    <x v="11"/>
    <x v="1"/>
    <m/>
    <n v="798.88"/>
    <m/>
    <n v="2"/>
    <m/>
    <n v="1597.757648"/>
    <m/>
    <n v="-2.3519999999999999E-3"/>
    <m/>
    <n v="1597.76"/>
    <m/>
    <n v="0"/>
    <n v="0"/>
    <s v="UNI240000001479"/>
    <m/>
    <m/>
    <x v="18"/>
    <x v="0"/>
    <x v="0"/>
    <x v="1"/>
    <x v="3"/>
    <x v="1"/>
    <s v="Univera Satış"/>
    <s v="Saha Satış"/>
    <s v="Yurt İçi"/>
    <s v="Türkiye"/>
  </r>
  <r>
    <s v="Q3"/>
    <x v="0"/>
    <x v="7"/>
    <m/>
    <s v="SSG DAYANIKLI TÜKETIM MAD. GIDA ÜRÜNLERI PAZ. SAN. TIC. LTD. STI."/>
    <s v="EH.06.001"/>
    <s v="EnRoute Panorama - Hosting Hizmeti"/>
    <s v="Univera - JTI"/>
    <x v="11"/>
    <x v="1"/>
    <m/>
    <n v="798.88"/>
    <m/>
    <n v="2"/>
    <m/>
    <n v="1597.757648"/>
    <m/>
    <n v="-2.3519999999999999E-3"/>
    <m/>
    <n v="1597.76"/>
    <m/>
    <n v="0"/>
    <n v="0"/>
    <s v="UNI240000001480"/>
    <m/>
    <m/>
    <x v="18"/>
    <x v="0"/>
    <x v="0"/>
    <x v="1"/>
    <x v="3"/>
    <x v="1"/>
    <s v="Univera Satış"/>
    <s v="Saha Satış"/>
    <s v="Yurt İçi"/>
    <s v="Türkiye"/>
  </r>
  <r>
    <s v="Q3"/>
    <x v="0"/>
    <x v="7"/>
    <m/>
    <s v="YILDIRIMLAR GRUP IHTIYAÇ VE GIDA MAD. TURIZM A.S"/>
    <s v="EH.06.001"/>
    <s v="EnRoute Panorama - Hosting Hizmeti"/>
    <s v="Univera - JTI"/>
    <x v="11"/>
    <x v="1"/>
    <m/>
    <n v="798.88"/>
    <m/>
    <n v="2"/>
    <m/>
    <n v="1597.757648"/>
    <m/>
    <n v="-2.3519999999999999E-3"/>
    <m/>
    <n v="1597.76"/>
    <m/>
    <n v="0"/>
    <n v="0"/>
    <s v="UNI240000001482"/>
    <m/>
    <m/>
    <x v="18"/>
    <x v="0"/>
    <x v="0"/>
    <x v="1"/>
    <x v="3"/>
    <x v="1"/>
    <s v="Univera Satış"/>
    <s v="Saha Satış"/>
    <s v="Yurt İçi"/>
    <s v="Türkiye"/>
  </r>
  <r>
    <s v="Q3"/>
    <x v="0"/>
    <x v="7"/>
    <m/>
    <s v="YUSUF BEKTAS GIDA VE IHTIYAÇ MAD. ILETISIM NAKLIYE TIC.VE SAN.LTD.STI."/>
    <s v="EH.06.001"/>
    <s v="EnRoute Panorama - Hosting Hizmeti"/>
    <s v="Univera - JTI"/>
    <x v="11"/>
    <x v="1"/>
    <m/>
    <n v="798.87857142857138"/>
    <m/>
    <n v="7"/>
    <m/>
    <n v="5592.1517679999997"/>
    <m/>
    <n v="1.768E-3"/>
    <m/>
    <n v="5592.15"/>
    <m/>
    <n v="0"/>
    <n v="0"/>
    <s v="UNI240000001483"/>
    <m/>
    <m/>
    <x v="18"/>
    <x v="0"/>
    <x v="0"/>
    <x v="1"/>
    <x v="3"/>
    <x v="1"/>
    <s v="Univera Satış"/>
    <s v="Saha Satış"/>
    <s v="Yurt İçi"/>
    <s v="Türkiye"/>
  </r>
  <r>
    <s v="Q3"/>
    <x v="0"/>
    <x v="7"/>
    <m/>
    <s v="ZÜMRÜT TEKEL ÜRÜNLERI GIDA PAZ.INS.TAAH.SAN.VE.TIC.LTD STI"/>
    <s v="EH.06.001"/>
    <s v="EnRoute Panorama - Hosting Hizmeti"/>
    <s v="Univera - JTI"/>
    <x v="11"/>
    <x v="1"/>
    <m/>
    <n v="798.88"/>
    <m/>
    <n v="1"/>
    <m/>
    <n v="798.87882400000001"/>
    <m/>
    <n v="-1.176E-3"/>
    <m/>
    <n v="798.88"/>
    <m/>
    <n v="0"/>
    <n v="0"/>
    <s v="UNI240000001484"/>
    <m/>
    <m/>
    <x v="18"/>
    <x v="0"/>
    <x v="0"/>
    <x v="1"/>
    <x v="3"/>
    <x v="1"/>
    <s v="Univera Satış"/>
    <s v="Saha Satış"/>
    <s v="Yurt İçi"/>
    <s v="Türkiye"/>
  </r>
  <r>
    <s v="Q2"/>
    <x v="1"/>
    <x v="3"/>
    <m/>
    <s v="Altıparmak Gıda San. ve Tic. A.Ş. "/>
    <s v="EY.03.001"/>
    <s v="Enroute Panorama PaaS Yazılımi (Kiralama Hizmeti )"/>
    <s v="Univera - Altıparmak-Balparmak"/>
    <x v="18"/>
    <x v="0"/>
    <s v="Enroute"/>
    <n v="112492.8"/>
    <m/>
    <n v="3"/>
    <m/>
    <n v="337478.40000000002"/>
    <m/>
    <n v="0"/>
    <m/>
    <n v="337478.40000000002"/>
    <m/>
    <n v="0"/>
    <n v="0"/>
    <m/>
    <m/>
    <m/>
    <x v="67"/>
    <x v="0"/>
    <x v="0"/>
    <x v="0"/>
    <x v="0"/>
    <x v="0"/>
    <s v="Univera Satış"/>
    <s v="Saha Satış"/>
    <s v="Yurt İçi"/>
    <s v="Türkiye"/>
  </r>
  <r>
    <s v="Q2"/>
    <x v="1"/>
    <x v="3"/>
    <m/>
    <s v="Altıparmak Gıda San. ve Tic. A.Ş. "/>
    <s v="EY.03.001"/>
    <s v="Enroute Panorama PaaS Yazılımi (Kiralama Hizmeti )"/>
    <s v="Univera - Altıparmak-Balparmak"/>
    <x v="18"/>
    <x v="0"/>
    <s v="Enroute"/>
    <n v="41921"/>
    <m/>
    <n v="1"/>
    <m/>
    <n v="41921"/>
    <m/>
    <n v="0"/>
    <m/>
    <n v="41921"/>
    <m/>
    <n v="0"/>
    <n v="0"/>
    <m/>
    <m/>
    <m/>
    <x v="67"/>
    <x v="0"/>
    <x v="0"/>
    <x v="0"/>
    <x v="0"/>
    <x v="0"/>
    <s v="Univera Satış"/>
    <s v="Saha Satış"/>
    <s v="Yurt İçi"/>
    <s v="Türkiye"/>
  </r>
  <r>
    <s v="Q2"/>
    <x v="1"/>
    <x v="3"/>
    <m/>
    <s v="Altıparmak Gıda San. ve Tic. A.Ş. "/>
    <s v="EY.03.001"/>
    <s v="Enroute Panorama PaaS Yazılımi (Kiralama Hizmeti )"/>
    <s v="Univera - Altıparmak-Balparmak"/>
    <x v="18"/>
    <x v="0"/>
    <s v="Enroute"/>
    <n v="112492.8"/>
    <m/>
    <n v="1"/>
    <m/>
    <n v="112492.8"/>
    <m/>
    <n v="0"/>
    <m/>
    <n v="112492.8"/>
    <m/>
    <n v="0"/>
    <n v="0"/>
    <m/>
    <m/>
    <m/>
    <x v="67"/>
    <x v="0"/>
    <x v="0"/>
    <x v="0"/>
    <x v="0"/>
    <x v="0"/>
    <s v="Univera Satış"/>
    <s v="Saha Satış"/>
    <s v="Yurt İçi"/>
    <s v="Türkiye"/>
  </r>
  <r>
    <s v="Q1"/>
    <x v="1"/>
    <x v="2"/>
    <m/>
    <s v="KOROPLAST TEMIZLIK AMBALAJ ÜRÜNLERI SAN. VE DIS TIC.A.S."/>
    <s v="EY.03.001"/>
    <s v="Enroute Panorama PaaS Yazılımi (Kiralama Hizmeti )"/>
    <s v="Univera - Koroplast"/>
    <x v="14"/>
    <x v="0"/>
    <s v="Enroute"/>
    <n v="94503.98"/>
    <m/>
    <n v="1"/>
    <m/>
    <n v="94503.98"/>
    <m/>
    <n v="0"/>
    <m/>
    <n v="94503.98"/>
    <m/>
    <n v="0"/>
    <n v="0"/>
    <m/>
    <m/>
    <m/>
    <x v="0"/>
    <x v="0"/>
    <x v="0"/>
    <x v="0"/>
    <x v="0"/>
    <x v="0"/>
    <s v="Univera Satış"/>
    <s v="Saha Satış"/>
    <s v="Yurt İçi"/>
    <s v="Türkiye"/>
  </r>
  <r>
    <s v="Q1"/>
    <x v="1"/>
    <x v="2"/>
    <m/>
    <s v="EKSILIOGLU  GIDA VE TEM ÜRÜN DAG PAZ  SAN ve TIC LTD. STI"/>
    <s v="EY.04.012"/>
    <s v="Enroute Panorama E-Dönüsüm  Modül Yazılımi (Enterprise)"/>
    <s v="Univera - Reckitt Benckiser"/>
    <x v="14"/>
    <x v="0"/>
    <s v="Enroute"/>
    <n v="37700"/>
    <m/>
    <n v="1"/>
    <m/>
    <n v="37700"/>
    <m/>
    <n v="0"/>
    <m/>
    <n v="37700"/>
    <m/>
    <n v="0"/>
    <n v="0"/>
    <m/>
    <m/>
    <m/>
    <x v="28"/>
    <x v="0"/>
    <x v="1"/>
    <x v="0"/>
    <x v="1"/>
    <x v="0"/>
    <s v="Univera Satış"/>
    <s v="Saha Satış"/>
    <s v="Yurt İçi"/>
    <s v="Türkiye"/>
  </r>
  <r>
    <s v="Q1"/>
    <x v="1"/>
    <x v="2"/>
    <m/>
    <s v="LOREAL TÜRKIYE SAN VE TIC. A.S."/>
    <s v="EH.02.014"/>
    <s v="Enroute PANORAMA BUSINESS ANALYTICS  (QSENSE) KULLANICI LISANSI BakımI"/>
    <s v="Univera - Loreal Eczane"/>
    <x v="13"/>
    <x v="0"/>
    <s v="QLIK - Outsource"/>
    <n v="238130.8"/>
    <m/>
    <n v="1"/>
    <m/>
    <n v="238130.8"/>
    <m/>
    <n v="0"/>
    <m/>
    <n v="238130.8"/>
    <m/>
    <n v="0"/>
    <n v="0"/>
    <m/>
    <m/>
    <m/>
    <x v="65"/>
    <x v="0"/>
    <x v="0"/>
    <x v="1"/>
    <x v="4"/>
    <x v="0"/>
    <s v="Univera Satış"/>
    <s v="Saha Satış"/>
    <s v="Yurt İçi"/>
    <s v="Türkiye"/>
  </r>
  <r>
    <s v="Q2"/>
    <x v="1"/>
    <x v="3"/>
    <m/>
    <s v="Arma İlaç San. ve Tic. Ltd. Şti."/>
    <s v="EH.02.001"/>
    <s v="Enroute Panorama - Yillik Yazilim Bakimi, Yasatma ve Merkezi Destek Hizmeti"/>
    <s v="Univera - Arma İlaç"/>
    <x v="12"/>
    <x v="0"/>
    <s v="Enterprise"/>
    <n v="121192.5"/>
    <m/>
    <n v="1"/>
    <m/>
    <n v="121192.5"/>
    <m/>
    <n v="0"/>
    <m/>
    <n v="121192.5"/>
    <m/>
    <n v="0"/>
    <n v="0"/>
    <m/>
    <m/>
    <m/>
    <x v="96"/>
    <x v="0"/>
    <x v="1"/>
    <x v="1"/>
    <x v="4"/>
    <x v="0"/>
    <s v="Univera Satış"/>
    <s v="Saha Satış"/>
    <s v="Yurt İçi"/>
    <s v="Türkiye"/>
  </r>
  <r>
    <s v="Q1"/>
    <x v="1"/>
    <x v="2"/>
    <m/>
    <s v="LEVENT KIMYA SAN. VE TIC. A.S."/>
    <s v="EH.02.001"/>
    <s v="Enroute Panorama - Yillik Yazilim Bakimi, Yasatma ve Merkezi Destek Hizmeti"/>
    <s v="Univera - Levent Kimya"/>
    <x v="14"/>
    <x v="0"/>
    <s v="Enroute"/>
    <n v="800000"/>
    <m/>
    <n v="1"/>
    <m/>
    <n v="800000"/>
    <m/>
    <n v="0"/>
    <m/>
    <n v="800000"/>
    <m/>
    <n v="0"/>
    <n v="0"/>
    <m/>
    <m/>
    <m/>
    <x v="52"/>
    <x v="0"/>
    <x v="0"/>
    <x v="1"/>
    <x v="4"/>
    <x v="0"/>
    <s v="Univera Satış"/>
    <s v="Saha Satış"/>
    <s v="Yurt İçi"/>
    <s v="Türkiye"/>
  </r>
  <r>
    <s v="Q1"/>
    <x v="1"/>
    <x v="2"/>
    <m/>
    <s v="LOREAL TÜRKIYE SAN VE TIC. A.S."/>
    <s v="EH.02.001"/>
    <s v="Enroute Panorama - Yillik Yazilim Bakimi, Yasatma ve Merkezi Destek Hizmeti"/>
    <s v="Univera - Loreal Eczane"/>
    <x v="13"/>
    <x v="0"/>
    <s v="Enroute"/>
    <n v="1200000"/>
    <m/>
    <n v="1"/>
    <m/>
    <n v="1200000"/>
    <m/>
    <n v="0"/>
    <m/>
    <n v="1200000"/>
    <m/>
    <n v="0"/>
    <n v="0"/>
    <m/>
    <m/>
    <m/>
    <x v="65"/>
    <x v="0"/>
    <x v="0"/>
    <x v="1"/>
    <x v="4"/>
    <x v="0"/>
    <s v="Univera Satış"/>
    <s v="Saha Satış"/>
    <s v="Yurt İçi"/>
    <s v="Türkiye"/>
  </r>
  <r>
    <s v="Q1"/>
    <x v="1"/>
    <x v="2"/>
    <m/>
    <s v="TÜRK HENKEL KIMYA SAN TIC. A.S."/>
    <s v="EH.02.001"/>
    <s v="Enroute Panorama - Yillik Yazilim Bakimi, Yasatma ve Merkezi Destek Hizmeti"/>
    <s v="Univera - Henkel"/>
    <x v="13"/>
    <x v="0"/>
    <s v="Enroute"/>
    <n v="87098.27"/>
    <m/>
    <n v="1"/>
    <m/>
    <n v="87098.27"/>
    <m/>
    <n v="0"/>
    <m/>
    <n v="87098.27"/>
    <m/>
    <n v="0"/>
    <n v="0"/>
    <m/>
    <m/>
    <m/>
    <x v="25"/>
    <x v="0"/>
    <x v="0"/>
    <x v="1"/>
    <x v="4"/>
    <x v="0"/>
    <s v="Univera Satış"/>
    <s v="Saha Satış"/>
    <s v="Yurt İçi"/>
    <s v="Türkiye"/>
  </r>
  <r>
    <s v="Q1"/>
    <x v="1"/>
    <x v="2"/>
    <m/>
    <s v="NEWAL AL EBDAA IMPORT-EXPORT AND GENERAL TRADING LTD COMPANY"/>
    <s v="EH.02.001"/>
    <s v="Enroute Panorama - Yillik Yazilim Bakimi, Yasatma ve Merkezi Destek Hizmeti"/>
    <s v="Univera - Newal Irak"/>
    <x v="16"/>
    <x v="0"/>
    <s v="Enroute"/>
    <n v="58409.58"/>
    <m/>
    <n v="1"/>
    <m/>
    <n v="58409.582000000002"/>
    <m/>
    <n v="2E-3"/>
    <m/>
    <n v="58409.58"/>
    <m/>
    <n v="0"/>
    <n v="0"/>
    <m/>
    <m/>
    <m/>
    <x v="101"/>
    <x v="3"/>
    <x v="1"/>
    <x v="1"/>
    <x v="4"/>
    <x v="0"/>
    <s v="Univera Satış"/>
    <s v="Saha Satış"/>
    <s v="Yurt Dışı"/>
    <s v="Irak"/>
  </r>
  <r>
    <s v="Q2"/>
    <x v="1"/>
    <x v="3"/>
    <m/>
    <s v="Eczacibasi Tüketim Ürünleri San. Tic. A.S."/>
    <s v="EH.02.018"/>
    <s v="Enroute Panorama  WebConnector Bakim Hizmeti"/>
    <s v="Univera - Eczacıbaşı Profesyonel"/>
    <x v="11"/>
    <x v="0"/>
    <s v="Web Connector"/>
    <n v="107617.43"/>
    <m/>
    <n v="4"/>
    <m/>
    <n v="430469.72"/>
    <m/>
    <n v="0"/>
    <m/>
    <n v="430469.72"/>
    <m/>
    <n v="0"/>
    <n v="0"/>
    <m/>
    <m/>
    <m/>
    <x v="54"/>
    <x v="0"/>
    <x v="0"/>
    <x v="1"/>
    <x v="4"/>
    <x v="0"/>
    <s v="Univera Satış"/>
    <s v="Saha Satış"/>
    <s v="Yurt İçi"/>
    <s v="Türkiye"/>
  </r>
  <r>
    <s v="Q1"/>
    <x v="1"/>
    <x v="2"/>
    <m/>
    <s v="MARS GIDA ÜRÜNLERI TIC. LTD.STI."/>
    <s v="EH.03.003"/>
    <s v="Enroute Panorama - Uzman Destek Hizmeti"/>
    <s v="Univera - Mars Gıda"/>
    <x v="14"/>
    <x v="0"/>
    <s v="Enroute"/>
    <n v="152500"/>
    <m/>
    <n v="3"/>
    <m/>
    <n v="457500"/>
    <m/>
    <n v="0"/>
    <m/>
    <n v="457500"/>
    <m/>
    <n v="0"/>
    <n v="0"/>
    <m/>
    <m/>
    <m/>
    <x v="16"/>
    <x v="0"/>
    <x v="0"/>
    <x v="1"/>
    <x v="12"/>
    <x v="0"/>
    <s v="Univera Satış"/>
    <s v="Saha Satış"/>
    <s v="Yurt İçi"/>
    <s v="Türkiye"/>
  </r>
  <r>
    <s v="Q2"/>
    <x v="1"/>
    <x v="3"/>
    <m/>
    <s v="DARDANEL DAĞITIM A.Ş."/>
    <s v="EH.03.006"/>
    <s v="Enroute Panorama - Uzaktan Kurulum ve Efitim Hizmeti"/>
    <s v="Univera - Dardanel"/>
    <x v="12"/>
    <x v="0"/>
    <s v="Enroute"/>
    <n v="5481"/>
    <m/>
    <n v="2"/>
    <m/>
    <n v="10962"/>
    <m/>
    <n v="0"/>
    <m/>
    <n v="10962"/>
    <m/>
    <n v="0"/>
    <n v="0"/>
    <m/>
    <m/>
    <m/>
    <x v="4"/>
    <x v="0"/>
    <x v="1"/>
    <x v="1"/>
    <x v="6"/>
    <x v="0"/>
    <s v="Univera Satış"/>
    <s v="Saha Satış"/>
    <s v="Yurt İçi"/>
    <s v="Türkiye"/>
  </r>
  <r>
    <s v="Q2"/>
    <x v="1"/>
    <x v="3"/>
    <m/>
    <s v="INTEMA INSAAT VE TESISAT MALZEME A.S"/>
    <s v="EH.03.006"/>
    <s v="Enroute Panorama - Uzaktan Kurulum ve Efitim Hizmeti"/>
    <s v="Univera - Eczacıbaşı Intema"/>
    <x v="13"/>
    <x v="0"/>
    <s v="Enroute"/>
    <n v="14000"/>
    <m/>
    <n v="1"/>
    <m/>
    <n v="14000"/>
    <m/>
    <n v="0"/>
    <m/>
    <n v="14000"/>
    <m/>
    <n v="0"/>
    <n v="0"/>
    <m/>
    <m/>
    <m/>
    <x v="54"/>
    <x v="0"/>
    <x v="1"/>
    <x v="1"/>
    <x v="6"/>
    <x v="0"/>
    <s v="Univera Satış"/>
    <s v="Saha Satış"/>
    <s v="Yurt İçi"/>
    <s v="Türkiye"/>
  </r>
  <r>
    <s v="Q2"/>
    <x v="1"/>
    <x v="3"/>
    <m/>
    <s v="INTEMA INSAAT VE TESISAT MALZEME A.S"/>
    <s v="EH.03.006"/>
    <s v="Enroute Panorama - Uzaktan Kurulum ve Efitim Hizmeti"/>
    <s v="Univera - Eczacıbaşı Intema"/>
    <x v="13"/>
    <x v="0"/>
    <s v="Enroute"/>
    <n v="14000"/>
    <m/>
    <n v="1"/>
    <m/>
    <n v="14000"/>
    <m/>
    <n v="0"/>
    <m/>
    <n v="14000"/>
    <m/>
    <n v="0"/>
    <n v="0"/>
    <m/>
    <m/>
    <m/>
    <x v="54"/>
    <x v="0"/>
    <x v="1"/>
    <x v="1"/>
    <x v="6"/>
    <x v="0"/>
    <s v="Univera Satış"/>
    <s v="Saha Satış"/>
    <s v="Yurt İçi"/>
    <s v="Türkiye"/>
  </r>
  <r>
    <s v="Q1"/>
    <x v="1"/>
    <x v="2"/>
    <m/>
    <s v="RED BULL GIDA DAGITIM VE PAZARLAMA TICARET LTD. STI"/>
    <s v="EH.03.006"/>
    <s v="Enroute Panorama - Uzaktan Kurulum ve Efitim Hizmeti"/>
    <s v="Univera - Redbull"/>
    <x v="12"/>
    <x v="0"/>
    <s v="Enroute"/>
    <n v="14000"/>
    <m/>
    <n v="2"/>
    <m/>
    <n v="28000"/>
    <m/>
    <n v="0"/>
    <m/>
    <n v="28000"/>
    <m/>
    <n v="0"/>
    <n v="0"/>
    <m/>
    <m/>
    <m/>
    <x v="2"/>
    <x v="0"/>
    <x v="1"/>
    <x v="1"/>
    <x v="6"/>
    <x v="0"/>
    <s v="Univera Satış"/>
    <s v="Saha Satış"/>
    <s v="Yurt İçi"/>
    <s v="Türkiye"/>
  </r>
  <r>
    <s v="Q1"/>
    <x v="1"/>
    <x v="2"/>
    <m/>
    <s v="Deva İçecek San. Tic. A.Ş."/>
    <s v="EH.05.002"/>
    <s v="Enroute Panorama - Rapor Gelistirme Hizmeti"/>
    <s v="Univera - Deva İçecek"/>
    <x v="13"/>
    <x v="0"/>
    <s v="Enroute"/>
    <n v="13125"/>
    <m/>
    <n v="5"/>
    <m/>
    <n v="87500"/>
    <m/>
    <n v="21875"/>
    <m/>
    <n v="65625"/>
    <m/>
    <n v="0"/>
    <n v="0"/>
    <m/>
    <m/>
    <m/>
    <x v="108"/>
    <x v="3"/>
    <x v="1"/>
    <x v="1"/>
    <x v="2"/>
    <x v="0"/>
    <s v="Univera Satış"/>
    <s v="Saha Satış"/>
    <s v="Yurt İçi"/>
    <s v="Türkiye"/>
  </r>
  <r>
    <s v="Q2"/>
    <x v="1"/>
    <x v="3"/>
    <m/>
    <s v="EVYAP SABUN YAG GLISERIN SAN. VE TIC.A.S."/>
    <s v="EH.01.001"/>
    <s v="Enroute Panorama - Proje ve Ürün Yönetimi Danışmanlığı Hizmeti"/>
    <s v="Univera - Evyap"/>
    <x v="16"/>
    <x v="0"/>
    <s v="Enroute"/>
    <n v="24500"/>
    <m/>
    <n v="1"/>
    <m/>
    <n v="24500"/>
    <m/>
    <n v="0"/>
    <m/>
    <n v="24500"/>
    <m/>
    <n v="0"/>
    <n v="0"/>
    <m/>
    <m/>
    <m/>
    <x v="50"/>
    <x v="0"/>
    <x v="1"/>
    <x v="1"/>
    <x v="7"/>
    <x v="0"/>
    <s v="Univera Satış"/>
    <s v="Saha Satış"/>
    <s v="Yurt İçi"/>
    <s v="Türkiye"/>
  </r>
  <r>
    <s v="Q1"/>
    <x v="1"/>
    <x v="2"/>
    <m/>
    <s v="Deva İçecek San. Tic. A.Ş."/>
    <s v="EH.01.001"/>
    <s v="Enroute Panorama - Proje ve Ürün Yönetimi Danışmanlığı Hizmeti"/>
    <s v="Univera - Deva İçecek"/>
    <x v="13"/>
    <x v="0"/>
    <s v="Enroute"/>
    <n v="13125"/>
    <m/>
    <n v="16"/>
    <m/>
    <n v="280000"/>
    <m/>
    <n v="70000"/>
    <m/>
    <n v="210000"/>
    <m/>
    <n v="0"/>
    <n v="0"/>
    <m/>
    <m/>
    <m/>
    <x v="108"/>
    <x v="3"/>
    <x v="1"/>
    <x v="1"/>
    <x v="7"/>
    <x v="0"/>
    <s v="Univera Satış"/>
    <s v="Saha Satış"/>
    <s v="Yurt İçi"/>
    <s v="Türkiye"/>
  </r>
  <r>
    <s v="Q2"/>
    <x v="1"/>
    <x v="3"/>
    <m/>
    <s v="WEITNAUER DIS TICARET ANONIM SIRKETI"/>
    <s v="EYS.01.014"/>
    <s v="Enroute Panorama - Platform Back Office Kullanici Yazılımi (Standart)"/>
    <s v="Univera - Weitnauer"/>
    <x v="12"/>
    <x v="0"/>
    <s v="Enroute"/>
    <n v="5438"/>
    <m/>
    <n v="2"/>
    <m/>
    <n v="10876"/>
    <m/>
    <n v="0"/>
    <m/>
    <n v="10876"/>
    <m/>
    <n v="0"/>
    <n v="0"/>
    <n v="5438"/>
    <m/>
    <m/>
    <x v="102"/>
    <x v="0"/>
    <x v="1"/>
    <x v="0"/>
    <x v="1"/>
    <x v="0"/>
    <s v="Univera Satış"/>
    <s v="Saha Satış"/>
    <s v="Yurt İçi"/>
    <s v="Türkiye"/>
  </r>
  <r>
    <s v="Q2"/>
    <x v="1"/>
    <x v="3"/>
    <m/>
    <s v="Arma İlaç San. ve Tic. Ltd. Şti."/>
    <s v="EY.01.014"/>
    <s v="Enroute Panorama - Platform Back Office Kullanici Yazılımi (Enterprise)"/>
    <s v="Univera - Arma İlaç"/>
    <x v="12"/>
    <x v="0"/>
    <s v="Enterprise"/>
    <n v="16477.5"/>
    <m/>
    <n v="10"/>
    <m/>
    <n v="253500"/>
    <m/>
    <n v="88725"/>
    <m/>
    <n v="164775"/>
    <m/>
    <n v="0"/>
    <n v="0"/>
    <m/>
    <m/>
    <m/>
    <x v="96"/>
    <x v="0"/>
    <x v="1"/>
    <x v="0"/>
    <x v="1"/>
    <x v="0"/>
    <s v="Univera Satış"/>
    <s v="Saha Satış"/>
    <s v="Yurt İçi"/>
    <s v="Türkiye"/>
  </r>
  <r>
    <s v="Q1"/>
    <x v="1"/>
    <x v="2"/>
    <m/>
    <s v="NEWAL AL EBDAA IMPORT-EXPORT AND GENERAL TRADING LTD COMPANY"/>
    <s v="EY.01.014"/>
    <s v="Enroute Panorama - Platform Back Office Kullanici Yazılımi (Enterprise)"/>
    <s v="Univera - Newal Irak"/>
    <x v="16"/>
    <x v="0"/>
    <s v="Enroute"/>
    <n v="14602.395"/>
    <m/>
    <n v="10"/>
    <m/>
    <n v="265498.09999999998"/>
    <m/>
    <n v="119474.15"/>
    <m/>
    <n v="146023.95000000001"/>
    <m/>
    <n v="0"/>
    <n v="0"/>
    <m/>
    <m/>
    <m/>
    <x v="101"/>
    <x v="3"/>
    <x v="1"/>
    <x v="0"/>
    <x v="1"/>
    <x v="0"/>
    <s v="Univera Satış"/>
    <s v="Saha Satış"/>
    <s v="Yurt Dışı"/>
    <s v="Irak"/>
  </r>
  <r>
    <s v="Q2"/>
    <x v="1"/>
    <x v="3"/>
    <m/>
    <s v="ANZERLI ALKOLLÜ IÇECEK INSAAT GIDA BILISIM TEKNO TURIZM SAN VE DIS TIC. LTD.STI."/>
    <s v="EY.02.011"/>
    <s v="Enroute Panorama - Panel - Çoklu Proje Birlestirme Mobil Uygulama Yazılımi (Enterprise)"/>
    <s v="Univera - Weitnauer"/>
    <x v="12"/>
    <x v="0"/>
    <s v="Enroute"/>
    <n v="12025"/>
    <m/>
    <n v="2"/>
    <m/>
    <n v="24050"/>
    <m/>
    <n v="0"/>
    <m/>
    <n v="24050"/>
    <m/>
    <n v="0"/>
    <n v="0"/>
    <m/>
    <m/>
    <m/>
    <x v="102"/>
    <x v="0"/>
    <x v="1"/>
    <x v="0"/>
    <x v="1"/>
    <x v="0"/>
    <s v="Univera Satış"/>
    <s v="Saha Satış"/>
    <s v="Yurt İçi"/>
    <s v="Türkiye"/>
  </r>
  <r>
    <s v="Q2"/>
    <x v="1"/>
    <x v="3"/>
    <m/>
    <s v="MGO GRUP HIZLI TÜKETIM ÜRÜNLERI PAZARLAMA A.S"/>
    <s v="EY.02.011"/>
    <s v="Enroute Panorama - Panel - Çoklu Proje Birlestirme Mobil Uygulama Yazılımi (Enterprise)"/>
    <s v="Univera - Weitnauer"/>
    <x v="12"/>
    <x v="0"/>
    <s v="Enroute"/>
    <n v="12025"/>
    <m/>
    <n v="1"/>
    <m/>
    <n v="12025"/>
    <m/>
    <n v="0"/>
    <m/>
    <n v="12025"/>
    <m/>
    <n v="0"/>
    <n v="0"/>
    <m/>
    <m/>
    <m/>
    <x v="102"/>
    <x v="0"/>
    <x v="1"/>
    <x v="0"/>
    <x v="1"/>
    <x v="0"/>
    <s v="Univera Satış"/>
    <s v="Saha Satış"/>
    <s v="Yurt İçi"/>
    <s v="Türkiye"/>
  </r>
  <r>
    <s v="Q2"/>
    <x v="1"/>
    <x v="3"/>
    <m/>
    <s v="WEITNAUER DIS TICARET ANONIM SIRKETI"/>
    <s v="EYS.02.033"/>
    <s v="Enroute Panorama - Mobil Kullanici Yazılımi Standart"/>
    <s v="Univera - Weitnauer"/>
    <x v="12"/>
    <x v="0"/>
    <s v="Enroute"/>
    <n v="3806"/>
    <m/>
    <n v="5"/>
    <m/>
    <n v="19030"/>
    <m/>
    <n v="0"/>
    <m/>
    <n v="19030"/>
    <m/>
    <n v="0"/>
    <n v="0"/>
    <n v="3806"/>
    <m/>
    <m/>
    <x v="102"/>
    <x v="0"/>
    <x v="1"/>
    <x v="0"/>
    <x v="1"/>
    <x v="0"/>
    <s v="Univera Satış"/>
    <s v="Saha Satış"/>
    <s v="Yurt İçi"/>
    <s v="Türkiye"/>
  </r>
  <r>
    <s v="Q2"/>
    <x v="1"/>
    <x v="3"/>
    <m/>
    <s v="Arma İlaç San. ve Tic. Ltd. Şti."/>
    <s v="EY.02.033"/>
    <s v="Enroute Panorama - Mobil Kullanici Yazılımi (Enterprise)"/>
    <s v="Univera - Arma İlaç"/>
    <x v="12"/>
    <x v="0"/>
    <s v="Enterprise"/>
    <n v="7816.25"/>
    <m/>
    <n v="30"/>
    <m/>
    <n v="360750"/>
    <m/>
    <n v="126262.5"/>
    <m/>
    <n v="234487.5"/>
    <m/>
    <n v="0"/>
    <n v="0"/>
    <m/>
    <m/>
    <m/>
    <x v="96"/>
    <x v="0"/>
    <x v="1"/>
    <x v="0"/>
    <x v="1"/>
    <x v="0"/>
    <s v="Univera Satış"/>
    <s v="Saha Satış"/>
    <s v="Yurt İçi"/>
    <s v="Türkiye"/>
  </r>
  <r>
    <s v="Q1"/>
    <x v="1"/>
    <x v="2"/>
    <m/>
    <s v="Deva İçecek San. Tic. A.Ş."/>
    <s v="EH.01.003"/>
    <s v="Enroute Panorama - Kurulum ve Efitim Hizmeti"/>
    <s v="Univera - Deva İçecek"/>
    <x v="13"/>
    <x v="0"/>
    <s v="Enroute"/>
    <n v="8400"/>
    <m/>
    <n v="23"/>
    <m/>
    <n v="276000"/>
    <m/>
    <n v="82800"/>
    <m/>
    <n v="193200"/>
    <m/>
    <n v="0"/>
    <n v="0"/>
    <m/>
    <m/>
    <m/>
    <x v="108"/>
    <x v="3"/>
    <x v="1"/>
    <x v="1"/>
    <x v="6"/>
    <x v="0"/>
    <s v="Univera Satış"/>
    <s v="Saha Satış"/>
    <s v="Yurt İçi"/>
    <s v="Türkiye"/>
  </r>
  <r>
    <s v="Q1"/>
    <x v="1"/>
    <x v="2"/>
    <m/>
    <s v="NEWAL AL EBDAA IMPORT-EXPORT AND GENERAL TRADING LTD COMPANY"/>
    <s v="EH.01.003"/>
    <s v="Enroute Panorama - Kurulum ve Efitim Hizmeti"/>
    <s v="Univera - Newal Irak"/>
    <x v="16"/>
    <x v="0"/>
    <s v="Enroute"/>
    <n v="18736.580000000002"/>
    <m/>
    <n v="1"/>
    <m/>
    <n v="19722.716"/>
    <m/>
    <n v="986.13599999999997"/>
    <m/>
    <n v="18736.580000000002"/>
    <m/>
    <n v="0"/>
    <n v="0"/>
    <m/>
    <m/>
    <m/>
    <x v="101"/>
    <x v="3"/>
    <x v="1"/>
    <x v="1"/>
    <x v="6"/>
    <x v="0"/>
    <s v="Univera Satış"/>
    <s v="Saha Satış"/>
    <s v="Yurt Dışı"/>
    <s v="Irak"/>
  </r>
  <r>
    <s v="Q1"/>
    <x v="1"/>
    <x v="2"/>
    <m/>
    <s v="Deva İçecek San. Tic. A.Ş."/>
    <s v="EYS.04.003"/>
    <s v="Enroute Panorama - Kullanici Yazılımlari Kiralama Hizmeti Standart"/>
    <s v="Univera - Deva İçecek"/>
    <x v="13"/>
    <x v="0"/>
    <s v="Enroute"/>
    <n v="43956.06"/>
    <m/>
    <n v="6"/>
    <m/>
    <n v="263736.36"/>
    <m/>
    <n v="0"/>
    <m/>
    <n v="263736.36"/>
    <m/>
    <n v="0"/>
    <n v="0"/>
    <m/>
    <m/>
    <m/>
    <x v="108"/>
    <x v="3"/>
    <x v="1"/>
    <x v="0"/>
    <x v="0"/>
    <x v="0"/>
    <s v="Univera Satış"/>
    <s v="Saha Satış"/>
    <s v="Yurt İçi"/>
    <s v="Türkiye"/>
  </r>
  <r>
    <s v="Q2"/>
    <x v="1"/>
    <x v="3"/>
    <m/>
    <s v="WEITNAUER DIS TICARET ANONIM SIRKETI"/>
    <s v="EH.02.019"/>
    <s v="Enroute Panorama - Ek Yazılım Yazilim Bakimi, Yasatma ve Merkezi Destek Hizmeti"/>
    <s v="Univera - Weitnauer"/>
    <x v="12"/>
    <x v="0"/>
    <s v="Enroute"/>
    <n v="4934.4799999999996"/>
    <m/>
    <n v="1"/>
    <m/>
    <n v="4934.4799999999996"/>
    <m/>
    <n v="0"/>
    <m/>
    <n v="4934.4799999999996"/>
    <m/>
    <n v="0"/>
    <n v="0"/>
    <n v="4934.4799999999996"/>
    <m/>
    <m/>
    <x v="102"/>
    <x v="0"/>
    <x v="1"/>
    <x v="1"/>
    <x v="4"/>
    <x v="0"/>
    <s v="Univera Satış"/>
    <s v="Saha Satış"/>
    <s v="Yurt İçi"/>
    <s v="Türkiye"/>
  </r>
  <r>
    <s v="Q1"/>
    <x v="1"/>
    <x v="2"/>
    <m/>
    <s v="TEKE IÇECEK ANONIM SIRKETI"/>
    <s v="EYS.04.012"/>
    <s v="Enroute Panorama - E-Dönüsüm Modül Yazılımi Standart"/>
    <s v="Univera - Redbull"/>
    <x v="12"/>
    <x v="2"/>
    <s v="Enroute"/>
    <n v="32500"/>
    <m/>
    <n v="1"/>
    <m/>
    <n v="32500"/>
    <m/>
    <n v="0"/>
    <m/>
    <n v="32500"/>
    <m/>
    <n v="0"/>
    <n v="0"/>
    <m/>
    <m/>
    <m/>
    <x v="2"/>
    <x v="0"/>
    <x v="1"/>
    <x v="0"/>
    <x v="1"/>
    <x v="0"/>
    <s v="Univera Satış"/>
    <s v="Saha Satış"/>
    <s v="Yurt İçi"/>
    <s v="Türkiye"/>
  </r>
  <r>
    <s v="Q2"/>
    <x v="1"/>
    <x v="3"/>
    <m/>
    <s v="MENEKSEOGLU TICARET ZEKERIYA MENEKSE"/>
    <s v="EYS.04.012"/>
    <s v="Enroute Panorama - E-Dönüsüm Modül Yazılımi Standart"/>
    <s v="Univera - Dardanel"/>
    <x v="12"/>
    <x v="0"/>
    <s v="Enroute"/>
    <n v="20000"/>
    <m/>
    <n v="1"/>
    <m/>
    <n v="25000"/>
    <m/>
    <n v="5000"/>
    <m/>
    <n v="20000"/>
    <m/>
    <n v="0"/>
    <n v="0"/>
    <m/>
    <m/>
    <m/>
    <x v="4"/>
    <x v="0"/>
    <x v="1"/>
    <x v="0"/>
    <x v="1"/>
    <x v="0"/>
    <s v="Univera Satış"/>
    <s v="Saha Satış"/>
    <s v="Yurt İçi"/>
    <s v="Türkiye"/>
  </r>
  <r>
    <s v="Q2"/>
    <x v="1"/>
    <x v="3"/>
    <m/>
    <s v="Arma İlaç San. ve Tic. Ltd. Şti."/>
    <s v="EY.01.021"/>
    <s v="Enroute Panorama - Dafitim Kanali (Bayi/Distribütör/Sube) Yazılımi (Enterprise)"/>
    <s v="Univera - Arma İlaç"/>
    <x v="12"/>
    <x v="0"/>
    <s v="Enterprise"/>
    <n v="31687.5"/>
    <m/>
    <n v="10"/>
    <m/>
    <n v="487500"/>
    <m/>
    <n v="170625"/>
    <m/>
    <n v="316875"/>
    <m/>
    <n v="0"/>
    <n v="0"/>
    <m/>
    <m/>
    <m/>
    <x v="96"/>
    <x v="0"/>
    <x v="1"/>
    <x v="0"/>
    <x v="1"/>
    <x v="0"/>
    <s v="Univera Satış"/>
    <s v="Saha Satış"/>
    <s v="Yurt İçi"/>
    <s v="Türkiye"/>
  </r>
  <r>
    <s v="Q2"/>
    <x v="1"/>
    <x v="3"/>
    <m/>
    <s v="Arma İlaç San. ve Tic. Ltd. Şti."/>
    <s v="EH.03.001"/>
    <s v="Enroute Panorama - Çafri Merkezi Hizmeti  (MSD)"/>
    <s v="Univera - Arma İlaç"/>
    <x v="12"/>
    <x v="0"/>
    <s v="Enterprise"/>
    <n v="32760"/>
    <m/>
    <n v="2"/>
    <m/>
    <n v="100800"/>
    <m/>
    <n v="35280"/>
    <m/>
    <n v="65520"/>
    <m/>
    <n v="0"/>
    <n v="0"/>
    <m/>
    <m/>
    <m/>
    <x v="96"/>
    <x v="0"/>
    <x v="1"/>
    <x v="1"/>
    <x v="8"/>
    <x v="0"/>
    <s v="Univera Satış"/>
    <s v="Saha Satış"/>
    <s v="Yurt İçi"/>
    <s v="Türkiye"/>
  </r>
  <r>
    <s v="Q1"/>
    <x v="1"/>
    <x v="2"/>
    <m/>
    <s v="LEVENT KIMYA SAN. VE TIC. A.S."/>
    <s v="EH.03.001"/>
    <s v="Enroute Panorama - Çafri Merkezi Hizmeti  (MSD)"/>
    <s v="Univera - Levent Kimya"/>
    <x v="14"/>
    <x v="0"/>
    <s v="Enroute"/>
    <n v="11650"/>
    <m/>
    <n v="30"/>
    <m/>
    <n v="349500"/>
    <m/>
    <n v="0"/>
    <m/>
    <n v="349500"/>
    <m/>
    <n v="0"/>
    <n v="0"/>
    <m/>
    <m/>
    <m/>
    <x v="52"/>
    <x v="0"/>
    <x v="0"/>
    <x v="1"/>
    <x v="8"/>
    <x v="0"/>
    <s v="Univera Satış"/>
    <s v="Saha Satış"/>
    <s v="Yurt İçi"/>
    <s v="Türkiye"/>
  </r>
  <r>
    <s v="Q1"/>
    <x v="1"/>
    <x v="2"/>
    <m/>
    <s v="LOREAL TÜRKIYE SAN VE TIC. A.S."/>
    <s v="EH.03.001"/>
    <s v="Enroute Panorama - Çafri Merkezi Hizmeti  (MSD)"/>
    <s v="Univera - Loreal Eczane"/>
    <x v="13"/>
    <x v="0"/>
    <s v="Enroute"/>
    <n v="900000"/>
    <m/>
    <n v="1"/>
    <m/>
    <n v="900000"/>
    <m/>
    <n v="0"/>
    <m/>
    <n v="900000"/>
    <m/>
    <n v="0"/>
    <n v="0"/>
    <m/>
    <m/>
    <m/>
    <x v="65"/>
    <x v="0"/>
    <x v="0"/>
    <x v="1"/>
    <x v="8"/>
    <x v="0"/>
    <s v="Univera Satış"/>
    <s v="Saha Satış"/>
    <s v="Yurt İçi"/>
    <s v="Türkiye"/>
  </r>
  <r>
    <s v="Q1"/>
    <x v="1"/>
    <x v="2"/>
    <m/>
    <s v="Tadım Gıda Maddeleri San. ve Tic. A.Ş."/>
    <s v="EH.03.001"/>
    <s v="Enroute Panorama - Çafri Merkezi Hizmeti  (MSD)"/>
    <s v="Univera - Tadım"/>
    <x v="14"/>
    <x v="0"/>
    <s v="Enroute"/>
    <n v="16250"/>
    <m/>
    <n v="90"/>
    <m/>
    <n v="1462500"/>
    <m/>
    <n v="0"/>
    <m/>
    <n v="1462500"/>
    <m/>
    <n v="0"/>
    <n v="0"/>
    <m/>
    <m/>
    <m/>
    <x v="10"/>
    <x v="0"/>
    <x v="0"/>
    <x v="1"/>
    <x v="8"/>
    <x v="0"/>
    <s v="Univera Satış"/>
    <s v="Saha Satış"/>
    <s v="Yurt İçi"/>
    <s v="Türkiye"/>
  </r>
  <r>
    <s v="Q1"/>
    <x v="1"/>
    <x v="2"/>
    <m/>
    <s v="TÜRK HENKEL KIMYA SAN TIC. A.S."/>
    <s v="EH.03.001"/>
    <s v="Enroute Panorama - Çafri Merkezi Hizmeti  (MSD)"/>
    <s v="Univera - Henkel"/>
    <x v="13"/>
    <x v="0"/>
    <s v="Enroute"/>
    <n v="6351.45"/>
    <m/>
    <n v="3"/>
    <m/>
    <n v="19054.349999999999"/>
    <m/>
    <n v="0"/>
    <m/>
    <n v="19054.349999999999"/>
    <m/>
    <n v="0"/>
    <n v="0"/>
    <m/>
    <m/>
    <m/>
    <x v="25"/>
    <x v="0"/>
    <x v="0"/>
    <x v="1"/>
    <x v="8"/>
    <x v="0"/>
    <s v="Univera Satış"/>
    <s v="Saha Satış"/>
    <s v="Yurt İçi"/>
    <s v="Türkiye"/>
  </r>
  <r>
    <s v="Q1"/>
    <x v="1"/>
    <x v="2"/>
    <m/>
    <s v="Deva İçecek San. Tic. A.Ş."/>
    <s v="EH.03.001"/>
    <s v="Enroute Panorama - Çafri Merkezi Hizmeti  (MSD)"/>
    <s v="Univera - Deva İçecek"/>
    <x v="13"/>
    <x v="0"/>
    <s v="Enroute"/>
    <n v="25032.98"/>
    <m/>
    <n v="12"/>
    <m/>
    <n v="300395.76"/>
    <m/>
    <n v="0"/>
    <m/>
    <n v="300395.76"/>
    <m/>
    <n v="0"/>
    <n v="0"/>
    <m/>
    <m/>
    <m/>
    <x v="108"/>
    <x v="3"/>
    <x v="1"/>
    <x v="1"/>
    <x v="8"/>
    <x v="0"/>
    <s v="Univera Satış"/>
    <s v="Saha Satış"/>
    <s v="Yurt İçi"/>
    <s v="Türkiye"/>
  </r>
  <r>
    <s v="Q1"/>
    <x v="1"/>
    <x v="2"/>
    <m/>
    <s v="LOGO Yazılım SAN. VE TİC. A.Ş."/>
    <s v="EY.04.014"/>
    <s v="Enroute - E-Dönüşüm Yazılım Komisyonu"/>
    <s v="Univera - JTI"/>
    <x v="6"/>
    <x v="2"/>
    <s v="E-Dönüşüm"/>
    <n v="266022"/>
    <m/>
    <n v="1"/>
    <m/>
    <n v="266022"/>
    <m/>
    <n v="0"/>
    <m/>
    <n v="266022"/>
    <m/>
    <n v="0"/>
    <n v="0"/>
    <m/>
    <m/>
    <m/>
    <x v="73"/>
    <x v="0"/>
    <x v="1"/>
    <x v="3"/>
    <x v="10"/>
    <x v="0"/>
    <s v="Univera Satış"/>
    <s v="Saha Satış"/>
    <s v="Yurt İçi"/>
    <s v="Türkiye"/>
  </r>
  <r>
    <s v="Q2"/>
    <x v="1"/>
    <x v="3"/>
    <m/>
    <s v="Eczacibasi Tüketim Ürünleri San. Tic. A.S."/>
    <s v="EH.03.008"/>
    <s v="Enroute Panorama - Çağrı Merkezi Hizmeti (DDI / OutSource)"/>
    <s v="Univera - Eczacıbaşı Profesyonel"/>
    <x v="11"/>
    <x v="0"/>
    <s v="Enroute"/>
    <n v="12053.01"/>
    <m/>
    <n v="10"/>
    <m/>
    <n v="120530.1"/>
    <m/>
    <n v="0"/>
    <m/>
    <n v="120530.1"/>
    <m/>
    <n v="0"/>
    <n v="0"/>
    <m/>
    <m/>
    <m/>
    <x v="54"/>
    <x v="0"/>
    <x v="0"/>
    <x v="1"/>
    <x v="8"/>
    <x v="0"/>
    <s v="Univera Satış"/>
    <s v="Saha Satış"/>
    <s v="Yurt İçi"/>
    <s v="Türkiye"/>
  </r>
  <r>
    <s v="Q3"/>
    <x v="0"/>
    <x v="8"/>
    <m/>
    <s v="NESTLE TÜRKIYE GIDA SANAYI A.S."/>
    <s v="EH.03.003"/>
    <s v="EnRoute Panorama - Uzman Destek Hizmeti"/>
    <s v="Univera - Nestle Retail"/>
    <x v="11"/>
    <x v="0"/>
    <m/>
    <n v="27000"/>
    <m/>
    <n v="1"/>
    <m/>
    <n v="27000"/>
    <m/>
    <n v="0"/>
    <m/>
    <n v="27000"/>
    <m/>
    <n v="0"/>
    <n v="0"/>
    <s v="UNI240000001507"/>
    <m/>
    <m/>
    <x v="12"/>
    <x v="0"/>
    <x v="0"/>
    <x v="1"/>
    <x v="3"/>
    <x v="1"/>
    <s v="Univera Satış"/>
    <s v="Saha Satış"/>
    <s v="Yurt İçi"/>
    <s v="Türkiye"/>
  </r>
  <r>
    <s v="Q3"/>
    <x v="0"/>
    <x v="8"/>
    <m/>
    <s v="FATIH BALCI TOPTAN VE PERAKENDE GIDA-SARKÜTERI"/>
    <s v="UH.01.002"/>
    <s v="UNIDOX KONTÖR HIZMETI"/>
    <s v="Univera - Kebir Süt"/>
    <x v="6"/>
    <x v="2"/>
    <s v="Unidox"/>
    <n v="2.0436999999999999"/>
    <m/>
    <n v="10000"/>
    <m/>
    <n v="20437"/>
    <m/>
    <n v="0"/>
    <m/>
    <n v="20437"/>
    <m/>
    <n v="0"/>
    <n v="0"/>
    <s v="UNI240000001495"/>
    <m/>
    <m/>
    <x v="63"/>
    <x v="0"/>
    <x v="1"/>
    <x v="2"/>
    <x v="5"/>
    <x v="0"/>
    <s v="Kanal Satış"/>
    <s v="Saha Satış"/>
    <s v="Yurt İçi"/>
    <s v="Türkiye"/>
  </r>
  <r>
    <s v="Q3"/>
    <x v="0"/>
    <x v="8"/>
    <m/>
    <s v="KAAN GRUP TEMIZLIK ÜRÜNLERI GIDA PAZARLAMA SANAYI VE TICARET LTD. STI."/>
    <s v="UH.01.002"/>
    <s v="UNIDOX KONTÖR HIZMETI"/>
    <s v="Univera - Dardanel"/>
    <x v="6"/>
    <x v="2"/>
    <s v="Unidox"/>
    <n v="2.0436999999999999"/>
    <m/>
    <n v="10000"/>
    <m/>
    <n v="20437"/>
    <m/>
    <n v="0"/>
    <m/>
    <n v="20437"/>
    <m/>
    <n v="0"/>
    <n v="0"/>
    <s v="UNI240000001523"/>
    <m/>
    <m/>
    <x v="4"/>
    <x v="0"/>
    <x v="1"/>
    <x v="2"/>
    <x v="5"/>
    <x v="0"/>
    <s v="Kanal Satış"/>
    <s v="Saha Satış"/>
    <s v="Yurt İçi"/>
    <s v="Türkiye"/>
  </r>
  <r>
    <s v="Q3"/>
    <x v="0"/>
    <x v="8"/>
    <m/>
    <s v="Toros 2010 Gida Ins. Tur. San. ve Tic. Ltd.Sti."/>
    <s v="UH.01.002"/>
    <s v="UNIDOX KONTÖR HIZMETI"/>
    <s v="Univera - Imperial Tobacco"/>
    <x v="6"/>
    <x v="2"/>
    <s v="Unidox"/>
    <n v="2.9166999999999996"/>
    <m/>
    <n v="2000"/>
    <m/>
    <n v="5833.4"/>
    <m/>
    <n v="0"/>
    <m/>
    <n v="5833.4"/>
    <m/>
    <n v="0"/>
    <n v="0"/>
    <s v="UNI240000001501"/>
    <m/>
    <m/>
    <x v="49"/>
    <x v="0"/>
    <x v="1"/>
    <x v="2"/>
    <x v="5"/>
    <x v="0"/>
    <s v="Univera Satış"/>
    <s v="Saha Satış"/>
    <s v="Yurt İçi"/>
    <s v="Türkiye"/>
  </r>
  <r>
    <s v="Q3"/>
    <x v="0"/>
    <x v="8"/>
    <m/>
    <s v="TPI KOMPOZIT KANAT 2 ÜRETIM SAN. VE TIC. LTD. STI."/>
    <s v="SH.05.001"/>
    <s v="StokBar Panorama - Yazilim Gelistirme Hizmeti"/>
    <s v="Univera - TPI Composite"/>
    <x v="7"/>
    <x v="4"/>
    <s v="Stokbar"/>
    <n v="8504"/>
    <m/>
    <n v="2"/>
    <m/>
    <n v="17008"/>
    <m/>
    <n v="0"/>
    <m/>
    <n v="17008"/>
    <m/>
    <n v="0"/>
    <n v="0"/>
    <s v="UNI240000001496"/>
    <m/>
    <m/>
    <x v="59"/>
    <x v="0"/>
    <x v="1"/>
    <x v="1"/>
    <x v="3"/>
    <x v="0"/>
    <s v="Univera Satış"/>
    <s v="Saha Satış"/>
    <s v="Yurt İçi"/>
    <s v="Türkiye"/>
  </r>
  <r>
    <s v="Q3"/>
    <x v="0"/>
    <x v="8"/>
    <m/>
    <s v="TPI KOMPOZIT KANAT 2 ÜRETIM SAN. VE TIC. LTD. STI."/>
    <s v="SH.01.001"/>
    <s v="StokBar Panorama - Proje Yönetim Hizmeti"/>
    <s v="Univera - TPI Composite"/>
    <x v="7"/>
    <x v="4"/>
    <s v="Stokbar"/>
    <n v="7938"/>
    <m/>
    <n v="1"/>
    <m/>
    <n v="7938"/>
    <m/>
    <n v="0"/>
    <m/>
    <n v="7938"/>
    <m/>
    <n v="0"/>
    <n v="0"/>
    <s v="UNI240000001496"/>
    <m/>
    <m/>
    <x v="59"/>
    <x v="0"/>
    <x v="1"/>
    <x v="1"/>
    <x v="7"/>
    <x v="0"/>
    <s v="Univera Satış"/>
    <s v="Saha Satış"/>
    <s v="Yurt İçi"/>
    <s v="Türkiye"/>
  </r>
  <r>
    <s v="Q3"/>
    <x v="0"/>
    <x v="8"/>
    <m/>
    <s v="UNILEVER SAN VE TIC.TÜRK AS."/>
    <s v="SH.01.001"/>
    <s v="StokBar Panorama - Proje Yönetim Hizmeti"/>
    <s v="Univera - Unilever"/>
    <x v="13"/>
    <x v="4"/>
    <s v="Stokbar"/>
    <n v="11375"/>
    <m/>
    <n v="1"/>
    <m/>
    <n v="17500"/>
    <m/>
    <n v="6125"/>
    <m/>
    <n v="11375"/>
    <m/>
    <n v="0"/>
    <n v="0"/>
    <s v="UNI240000001494"/>
    <m/>
    <m/>
    <x v="104"/>
    <x v="0"/>
    <x v="1"/>
    <x v="1"/>
    <x v="7"/>
    <x v="0"/>
    <s v="Univera Satış"/>
    <s v="Saha Satış"/>
    <s v="Yurt İçi"/>
    <s v="Türkiye"/>
  </r>
  <r>
    <s v="Q3"/>
    <x v="0"/>
    <x v="8"/>
    <m/>
    <s v="JTI TÜTÜN ÜRÜNLERI PAZARLAMA A.S."/>
    <s v="QY.03.003"/>
    <s v="Quest Panorama SaaS Lisansi (Kiralama Hizmeti ) 50 + Kullanici"/>
    <s v="Univera - JTI"/>
    <x v="11"/>
    <x v="3"/>
    <m/>
    <n v="224.64000000000001"/>
    <m/>
    <n v="439"/>
    <m/>
    <n v="98616.960000000006"/>
    <m/>
    <n v="0"/>
    <m/>
    <n v="98616.960000000006"/>
    <m/>
    <n v="0"/>
    <n v="0"/>
    <s v="UNI240000001516"/>
    <m/>
    <m/>
    <x v="18"/>
    <x v="0"/>
    <x v="0"/>
    <x v="0"/>
    <x v="0"/>
    <x v="1"/>
    <s v="Univera Satış"/>
    <s v="Saha Satış"/>
    <s v="Yurt İçi"/>
    <s v="Türkiye"/>
  </r>
  <r>
    <s v="Q3"/>
    <x v="0"/>
    <x v="8"/>
    <m/>
    <s v="ENERJISA ENERJI ÜRETIM A.S."/>
    <s v="QH.08.001"/>
    <s v="Quest Panorama - Hosting Hizmeti"/>
    <s v="Univera - Enerjisa"/>
    <x v="12"/>
    <x v="1"/>
    <m/>
    <n v="22891.1"/>
    <m/>
    <n v="1"/>
    <m/>
    <n v="22891.098555"/>
    <m/>
    <n v="-1.4450000000000001E-3"/>
    <m/>
    <n v="22891.1"/>
    <m/>
    <n v="0"/>
    <n v="0"/>
    <s v="UNI240000001520"/>
    <m/>
    <m/>
    <x v="39"/>
    <x v="0"/>
    <x v="0"/>
    <x v="1"/>
    <x v="3"/>
    <x v="0"/>
    <s v="Univera Satış"/>
    <s v="Saha Satış"/>
    <s v="Yurt İçi"/>
    <s v="Türkiye"/>
  </r>
  <r>
    <s v="Q3"/>
    <x v="0"/>
    <x v="8"/>
    <m/>
    <s v="FHP EV IÇI KULLANIM ARAÇLARI SAN VE TIC . A.S"/>
    <s v="QH.08.001"/>
    <s v="Quest Panorama - Hosting Hizmeti"/>
    <s v="Univera - Vileda"/>
    <x v="7"/>
    <x v="1"/>
    <m/>
    <n v="13396.89"/>
    <m/>
    <n v="1"/>
    <m/>
    <n v="13396.890975"/>
    <m/>
    <n v="9.7499999999999996E-4"/>
    <m/>
    <n v="13396.89"/>
    <m/>
    <n v="0"/>
    <n v="0"/>
    <s v="UNI240000001505"/>
    <m/>
    <m/>
    <x v="45"/>
    <x v="0"/>
    <x v="0"/>
    <x v="1"/>
    <x v="3"/>
    <x v="0"/>
    <s v="Univera Satış"/>
    <s v="Saha Satış"/>
    <s v="Yurt İçi"/>
    <s v="Türkiye"/>
  </r>
  <r>
    <s v="Q3"/>
    <x v="0"/>
    <x v="8"/>
    <m/>
    <s v="JTI TÜTÜN ÜRÜNLERI PAZARLAMA A.S."/>
    <s v="QH.03.001"/>
    <s v="Quest Panorama  - Çafri Merkezi Hizmeti"/>
    <s v="Univera - JTI"/>
    <x v="11"/>
    <x v="3"/>
    <m/>
    <n v="51.37"/>
    <m/>
    <n v="134"/>
    <m/>
    <n v="6883.58"/>
    <m/>
    <n v="0"/>
    <m/>
    <n v="6883.58"/>
    <m/>
    <n v="0"/>
    <n v="0"/>
    <s v="UNI240000001513"/>
    <m/>
    <m/>
    <x v="18"/>
    <x v="0"/>
    <x v="0"/>
    <x v="1"/>
    <x v="3"/>
    <x v="1"/>
    <s v="Univera Satış"/>
    <s v="Saha Satış"/>
    <s v="Yurt İçi"/>
    <s v="Türkiye"/>
  </r>
  <r>
    <s v="Q3"/>
    <x v="0"/>
    <x v="8"/>
    <m/>
    <s v="MİYA OTOMASYON VE BARKOD BILISIM SISTEMLERI SAN TİC. VE L.T.D. STI."/>
    <s v="EH.06.001"/>
    <s v="EnRoute Panorama - Hosting Hizmeti"/>
    <s v="Univera - Kanal"/>
    <x v="5"/>
    <x v="1"/>
    <m/>
    <n v="7092"/>
    <m/>
    <n v="1"/>
    <m/>
    <n v="7092"/>
    <m/>
    <n v="0"/>
    <m/>
    <n v="7092"/>
    <m/>
    <n v="0"/>
    <n v="0"/>
    <s v="UNI240000001497"/>
    <m/>
    <m/>
    <x v="3"/>
    <x v="0"/>
    <x v="0"/>
    <x v="1"/>
    <x v="3"/>
    <x v="0"/>
    <s v="Kanal Satış"/>
    <s v="Miya"/>
    <s v="Yurt İçi"/>
    <s v="Türkiye"/>
  </r>
  <r>
    <s v="Q3"/>
    <x v="0"/>
    <x v="8"/>
    <m/>
    <s v="MİYA OTOMASYON VE BARKOD BILISIM SISTEMLERI SAN TİC. VE L.T.D. STI."/>
    <s v="EH.06.001"/>
    <s v="EnRoute Panorama - Hosting Hizmeti"/>
    <s v="Univera - Kanal"/>
    <x v="5"/>
    <x v="1"/>
    <m/>
    <n v="5890.61"/>
    <m/>
    <n v="1"/>
    <m/>
    <n v="5890.61"/>
    <m/>
    <n v="0"/>
    <m/>
    <n v="5890.61"/>
    <m/>
    <n v="0"/>
    <n v="0"/>
    <s v="UNI240000001497"/>
    <m/>
    <m/>
    <x v="3"/>
    <x v="0"/>
    <x v="0"/>
    <x v="1"/>
    <x v="3"/>
    <x v="0"/>
    <s v="Kanal Satış"/>
    <s v="Miya"/>
    <s v="Yurt İçi"/>
    <s v="Türkiye"/>
  </r>
  <r>
    <s v="Q3"/>
    <x v="0"/>
    <x v="8"/>
    <m/>
    <s v="MİYA OTOMASYON VE BARKOD BILISIM SISTEMLERI SAN TİC. VE L.T.D. STI."/>
    <s v="EH.06.001"/>
    <s v="EnRoute Panorama - Hosting Hizmeti"/>
    <s v="Univera - Kanal"/>
    <x v="5"/>
    <x v="1"/>
    <m/>
    <n v="3138"/>
    <m/>
    <n v="1"/>
    <m/>
    <n v="3138"/>
    <m/>
    <n v="0"/>
    <m/>
    <n v="3138"/>
    <m/>
    <n v="0"/>
    <n v="0"/>
    <s v="UNI240000001497"/>
    <m/>
    <m/>
    <x v="3"/>
    <x v="0"/>
    <x v="0"/>
    <x v="1"/>
    <x v="3"/>
    <x v="0"/>
    <s v="Kanal Satış"/>
    <s v="Miya"/>
    <s v="Yurt İçi"/>
    <s v="Türkiye"/>
  </r>
  <r>
    <s v="Q3"/>
    <x v="0"/>
    <x v="8"/>
    <m/>
    <s v="MİYA OTOMASYON VE BARKOD BILISIM SISTEMLERI SAN TİC. VE L.T.D. STI."/>
    <s v="EH.06.001"/>
    <s v="EnRoute Panorama - Hosting Hizmeti"/>
    <s v="Univera - Kanal"/>
    <x v="5"/>
    <x v="1"/>
    <m/>
    <n v="2960.78"/>
    <m/>
    <n v="1"/>
    <m/>
    <n v="2960.78"/>
    <m/>
    <n v="0"/>
    <m/>
    <n v="2960.78"/>
    <m/>
    <n v="0"/>
    <n v="0"/>
    <s v="UNI240000001497"/>
    <m/>
    <m/>
    <x v="3"/>
    <x v="0"/>
    <x v="0"/>
    <x v="1"/>
    <x v="3"/>
    <x v="0"/>
    <s v="Kanal Satış"/>
    <s v="Miya"/>
    <s v="Yurt İçi"/>
    <s v="Türkiye"/>
  </r>
  <r>
    <s v="Q3"/>
    <x v="0"/>
    <x v="8"/>
    <m/>
    <s v="MİYA OTOMASYON VE BARKOD BILISIM SISTEMLERI SAN TİC. VE L.T.D. STI."/>
    <s v="EH.06.001"/>
    <s v="EnRoute Panorama - Hosting Hizmeti"/>
    <s v="Univera - Kanal"/>
    <x v="5"/>
    <x v="1"/>
    <m/>
    <n v="1850.49"/>
    <m/>
    <n v="1"/>
    <m/>
    <n v="1850.49"/>
    <m/>
    <n v="0"/>
    <m/>
    <n v="1850.49"/>
    <m/>
    <n v="0"/>
    <n v="0"/>
    <s v="UNI240000001497"/>
    <m/>
    <m/>
    <x v="3"/>
    <x v="0"/>
    <x v="0"/>
    <x v="1"/>
    <x v="3"/>
    <x v="0"/>
    <s v="Kanal Satış"/>
    <s v="Miya"/>
    <s v="Yurt İçi"/>
    <s v="Türkiye"/>
  </r>
  <r>
    <s v="Q3"/>
    <x v="0"/>
    <x v="8"/>
    <m/>
    <s v="MİYA OTOMASYON VE BARKOD BILISIM SISTEMLERI SAN TİC. VE L.T.D. STI."/>
    <s v="EH.06.001"/>
    <s v="EnRoute Panorama - Hosting Hizmeti"/>
    <s v="Univera - Kanal"/>
    <x v="5"/>
    <x v="1"/>
    <m/>
    <n v="1850.49"/>
    <m/>
    <n v="1"/>
    <m/>
    <n v="1850.49"/>
    <m/>
    <n v="0"/>
    <m/>
    <n v="1850.49"/>
    <m/>
    <n v="0"/>
    <n v="0"/>
    <s v="UNI240000001497"/>
    <m/>
    <m/>
    <x v="3"/>
    <x v="0"/>
    <x v="0"/>
    <x v="1"/>
    <x v="3"/>
    <x v="0"/>
    <s v="Kanal Satış"/>
    <s v="Miya"/>
    <s v="Yurt İçi"/>
    <s v="Türkiye"/>
  </r>
  <r>
    <s v="Q3"/>
    <x v="0"/>
    <x v="8"/>
    <m/>
    <s v="MİYA OTOMASYON VE BARKOD BILISIM SISTEMLERI SAN TİC. VE L.T.D. STI."/>
    <s v="EH.06.001"/>
    <s v="EnRoute Panorama - Hosting Hizmeti"/>
    <s v="Univera - Kanal"/>
    <x v="5"/>
    <x v="1"/>
    <m/>
    <n v="1850.49"/>
    <m/>
    <n v="1"/>
    <m/>
    <n v="1850.49"/>
    <m/>
    <n v="0"/>
    <m/>
    <n v="1850.49"/>
    <m/>
    <n v="0"/>
    <n v="0"/>
    <s v="UNI240000001497"/>
    <m/>
    <m/>
    <x v="3"/>
    <x v="0"/>
    <x v="0"/>
    <x v="1"/>
    <x v="3"/>
    <x v="0"/>
    <s v="Kanal Satış"/>
    <s v="Miya"/>
    <s v="Yurt İçi"/>
    <s v="Türkiye"/>
  </r>
  <r>
    <s v="Q3"/>
    <x v="0"/>
    <x v="8"/>
    <m/>
    <s v="MİYA OTOMASYON VE BARKOD BILISIM SISTEMLERI SAN TİC. VE L.T.D. STI."/>
    <s v="EH.06.001"/>
    <s v="EnRoute Panorama - Hosting Hizmeti"/>
    <s v="Univera - Kanal"/>
    <x v="5"/>
    <x v="1"/>
    <m/>
    <n v="1850.49"/>
    <m/>
    <n v="1"/>
    <m/>
    <n v="1850.49"/>
    <m/>
    <n v="0"/>
    <m/>
    <n v="1850.49"/>
    <m/>
    <n v="0"/>
    <n v="0"/>
    <s v="UNI240000001497"/>
    <m/>
    <m/>
    <x v="3"/>
    <x v="0"/>
    <x v="0"/>
    <x v="1"/>
    <x v="3"/>
    <x v="0"/>
    <s v="Kanal Satış"/>
    <s v="Miya"/>
    <s v="Yurt İçi"/>
    <s v="Türkiye"/>
  </r>
  <r>
    <s v="Q3"/>
    <x v="0"/>
    <x v="8"/>
    <m/>
    <s v="MİYA OTOMASYON VE BARKOD BILISIM SISTEMLERI SAN TİC. VE L.T.D. STI."/>
    <s v="EH.06.001"/>
    <s v="EnRoute Panorama - Hosting Hizmeti"/>
    <s v="Univera - Kanal"/>
    <x v="5"/>
    <x v="1"/>
    <m/>
    <n v="1850.49"/>
    <m/>
    <n v="1"/>
    <m/>
    <n v="1850.49"/>
    <m/>
    <n v="0"/>
    <m/>
    <n v="1850.49"/>
    <m/>
    <n v="0"/>
    <n v="0"/>
    <s v="UNI240000001497"/>
    <m/>
    <m/>
    <x v="3"/>
    <x v="0"/>
    <x v="0"/>
    <x v="1"/>
    <x v="3"/>
    <x v="0"/>
    <s v="Kanal Satış"/>
    <s v="Miya"/>
    <s v="Yurt İçi"/>
    <s v="Türkiye"/>
  </r>
  <r>
    <s v="Q3"/>
    <x v="0"/>
    <x v="8"/>
    <m/>
    <s v="MİYA OTOMASYON VE BARKOD BILISIM SISTEMLERI SAN TİC. VE L.T.D. STI."/>
    <s v="EH.06.001"/>
    <s v="EnRoute Panorama - Hosting Hizmeti"/>
    <s v="Univera - Kanal"/>
    <x v="5"/>
    <x v="1"/>
    <m/>
    <n v="1850"/>
    <m/>
    <n v="1"/>
    <m/>
    <n v="1850"/>
    <m/>
    <n v="0"/>
    <m/>
    <n v="1850"/>
    <m/>
    <n v="0"/>
    <n v="0"/>
    <s v="UNI240000001497"/>
    <m/>
    <m/>
    <x v="3"/>
    <x v="0"/>
    <x v="0"/>
    <x v="1"/>
    <x v="3"/>
    <x v="0"/>
    <s v="Kanal Satış"/>
    <s v="Miya"/>
    <s v="Yurt İçi"/>
    <s v="Türkiye"/>
  </r>
  <r>
    <s v="Q3"/>
    <x v="0"/>
    <x v="8"/>
    <m/>
    <s v="DARDANEL DAGITIM A.S."/>
    <s v="EH.06.001"/>
    <s v="EnRoute Panorama - Hosting Hizmeti"/>
    <s v="Univera - Dardanel"/>
    <x v="7"/>
    <x v="1"/>
    <m/>
    <n v="44917.17"/>
    <m/>
    <n v="1"/>
    <m/>
    <n v="44917.17"/>
    <m/>
    <n v="0"/>
    <m/>
    <n v="44917.17"/>
    <m/>
    <n v="0"/>
    <n v="0"/>
    <s v="UNI240000001509"/>
    <m/>
    <m/>
    <x v="4"/>
    <x v="0"/>
    <x v="0"/>
    <x v="1"/>
    <x v="3"/>
    <x v="0"/>
    <s v="Univera Satış"/>
    <s v="Saha Satış"/>
    <s v="Yurt İçi"/>
    <s v="Türkiye"/>
  </r>
  <r>
    <s v="Q3"/>
    <x v="0"/>
    <x v="8"/>
    <m/>
    <s v="ERBAK-ULUDAG PAZARLAMA SATIS VE DAGITIM A.S."/>
    <s v="EH.06.001"/>
    <s v="EnRoute Panorama - Hosting Hizmeti"/>
    <s v="Univera - Uludağ İçecek"/>
    <x v="11"/>
    <x v="1"/>
    <m/>
    <n v="75000"/>
    <m/>
    <n v="1"/>
    <m/>
    <n v="75000"/>
    <m/>
    <n v="0"/>
    <m/>
    <n v="75000"/>
    <m/>
    <n v="0"/>
    <n v="0"/>
    <s v="UNI240000001512"/>
    <m/>
    <m/>
    <x v="21"/>
    <x v="0"/>
    <x v="0"/>
    <x v="1"/>
    <x v="3"/>
    <x v="0"/>
    <s v="Univera Satış"/>
    <s v="Saha Satış"/>
    <s v="Yurt İçi"/>
    <s v="Türkiye"/>
  </r>
  <r>
    <s v="Q3"/>
    <x v="0"/>
    <x v="8"/>
    <m/>
    <s v="IMPERIAL TOBACCO TÜTÜN ÜRÜNLERI SATIS VE PAZARLAMA A.S"/>
    <s v="EH.06.001"/>
    <s v="EnRoute Panorama - Hosting Hizmeti"/>
    <s v="Univera - Imperial Tobacco"/>
    <x v="13"/>
    <x v="1"/>
    <m/>
    <n v="91000"/>
    <m/>
    <n v="1"/>
    <m/>
    <n v="91000"/>
    <m/>
    <n v="0"/>
    <m/>
    <n v="91000"/>
    <m/>
    <n v="0"/>
    <n v="0"/>
    <s v="UNI240000001511"/>
    <m/>
    <m/>
    <x v="49"/>
    <x v="0"/>
    <x v="0"/>
    <x v="1"/>
    <x v="3"/>
    <x v="0"/>
    <s v="Univera Satış"/>
    <s v="Saha Satış"/>
    <s v="Yurt İçi"/>
    <s v="Türkiye"/>
  </r>
  <r>
    <s v="Q3"/>
    <x v="0"/>
    <x v="8"/>
    <m/>
    <s v="JTI TÜTÜN ÜRÜNLERI PAZARLAMA A.S."/>
    <s v="EH.06.001"/>
    <s v="EnRoute Panorama - Hosting Hizmeti"/>
    <s v="Univera - JTI"/>
    <x v="11"/>
    <x v="1"/>
    <m/>
    <n v="371443.03"/>
    <m/>
    <n v="1"/>
    <m/>
    <n v="371443.03169999999"/>
    <m/>
    <n v="1.6999999999999999E-3"/>
    <m/>
    <n v="371443.03"/>
    <m/>
    <n v="0"/>
    <n v="0"/>
    <s v="UNI240000001515"/>
    <m/>
    <m/>
    <x v="18"/>
    <x v="0"/>
    <x v="0"/>
    <x v="1"/>
    <x v="3"/>
    <x v="1"/>
    <s v="Univera Satış"/>
    <s v="Saha Satış"/>
    <s v="Yurt İçi"/>
    <s v="Türkiye"/>
  </r>
  <r>
    <s v="Q3"/>
    <x v="0"/>
    <x v="8"/>
    <m/>
    <s v="KENT GIDA MADDELERI SAN VE TIC.AS."/>
    <s v="EH.06.001"/>
    <s v="EnRoute Panorama - Hosting Hizmeti"/>
    <s v="Univera - Kent Gıda"/>
    <x v="12"/>
    <x v="1"/>
    <m/>
    <n v="384541.57"/>
    <m/>
    <n v="1"/>
    <m/>
    <n v="384541.57212899998"/>
    <m/>
    <n v="2.1289999999999998E-3"/>
    <m/>
    <n v="384541.57"/>
    <m/>
    <n v="0"/>
    <n v="0"/>
    <s v="UNI240000001518"/>
    <m/>
    <m/>
    <x v="53"/>
    <x v="0"/>
    <x v="0"/>
    <x v="1"/>
    <x v="3"/>
    <x v="0"/>
    <s v="Univera Satış"/>
    <s v="Saha Satış"/>
    <s v="Yurt İçi"/>
    <s v="Türkiye"/>
  </r>
  <r>
    <s v="Q3"/>
    <x v="0"/>
    <x v="8"/>
    <m/>
    <s v="PERNOD RICARD ISTANBUL IÇ VE DIS TIC. LTD. STI"/>
    <s v="EH.06.001"/>
    <s v="EnRoute Panorama - Hosting Hizmeti"/>
    <s v="Univera - Pernod Ricard"/>
    <x v="13"/>
    <x v="1"/>
    <m/>
    <n v="158834.1"/>
    <m/>
    <n v="1"/>
    <m/>
    <n v="158834.1"/>
    <m/>
    <n v="0"/>
    <m/>
    <n v="158834.1"/>
    <m/>
    <n v="0"/>
    <n v="0"/>
    <s v="UNI240000001508"/>
    <m/>
    <m/>
    <x v="34"/>
    <x v="0"/>
    <x v="0"/>
    <x v="1"/>
    <x v="3"/>
    <x v="1"/>
    <s v="Univera Satış"/>
    <s v="Saha Satış"/>
    <s v="Yurt İçi"/>
    <s v="Türkiye"/>
  </r>
  <r>
    <s v="Q3"/>
    <x v="0"/>
    <x v="8"/>
    <m/>
    <s v="PERRIGO KISISEL BAKIM ÜRÜNLERI SAN. VE TIC. LTD.STI"/>
    <s v="EH.06.001"/>
    <s v="EnRoute Panorama - Hosting Hizmeti"/>
    <s v="Univera - Omega Pharma"/>
    <x v="7"/>
    <x v="1"/>
    <m/>
    <n v="30527.64"/>
    <m/>
    <n v="1"/>
    <m/>
    <n v="30527.64"/>
    <m/>
    <n v="0"/>
    <m/>
    <n v="30527.64"/>
    <m/>
    <n v="0"/>
    <n v="0"/>
    <s v="UNI240000001519"/>
    <m/>
    <m/>
    <x v="9"/>
    <x v="0"/>
    <x v="0"/>
    <x v="1"/>
    <x v="3"/>
    <x v="0"/>
    <s v="Univera Satış"/>
    <s v="Saha Satış"/>
    <s v="Yurt İçi"/>
    <s v="Türkiye"/>
  </r>
  <r>
    <s v="Q3"/>
    <x v="0"/>
    <x v="8"/>
    <m/>
    <s v="RED BULL GIDA DAGITIM VE PAZARLAMA TICARET LTD. STI"/>
    <s v="EH.06.001"/>
    <s v="EnRoute Panorama - Hosting Hizmeti"/>
    <s v="Univera - Redbull"/>
    <x v="12"/>
    <x v="1"/>
    <m/>
    <n v="83493.440000000002"/>
    <m/>
    <n v="1"/>
    <m/>
    <n v="83493.440000000002"/>
    <m/>
    <n v="0"/>
    <m/>
    <n v="83493.440000000002"/>
    <m/>
    <n v="0"/>
    <n v="0"/>
    <s v="UNI240000001510"/>
    <m/>
    <m/>
    <x v="2"/>
    <x v="0"/>
    <x v="0"/>
    <x v="1"/>
    <x v="3"/>
    <x v="0"/>
    <s v="Univera Satış"/>
    <s v="Saha Satış"/>
    <s v="Yurt İçi"/>
    <s v="Türkiye"/>
  </r>
  <r>
    <s v="Q3"/>
    <x v="0"/>
    <x v="8"/>
    <m/>
    <s v="TÜRK HENKEL KIMYA SAN TIC. A.S."/>
    <s v="EH.06.001"/>
    <s v="EnRoute Panorama - Hosting Hizmeti"/>
    <s v="Univera - Schwarzkoph Henkel"/>
    <x v="7"/>
    <x v="1"/>
    <m/>
    <n v="19878.71"/>
    <m/>
    <n v="1"/>
    <m/>
    <n v="19878.709500000001"/>
    <m/>
    <n v="-5.0000000000000001E-4"/>
    <m/>
    <n v="19878.71"/>
    <m/>
    <n v="0"/>
    <n v="0"/>
    <s v="UNI240000001521"/>
    <m/>
    <m/>
    <x v="25"/>
    <x v="0"/>
    <x v="0"/>
    <x v="1"/>
    <x v="3"/>
    <x v="0"/>
    <s v="Univera Satış"/>
    <s v="Saha Satış"/>
    <s v="Yurt İçi"/>
    <s v="Türkiye"/>
  </r>
  <r>
    <s v="Q2"/>
    <x v="1"/>
    <x v="3"/>
    <m/>
    <s v="ÇAYKUR ÇAY ISLETMELERI GENEL MÜDÜRLÜGÜ"/>
    <s v="EH.02.014"/>
    <s v="Enroute PANORAMA BUSINESS ANALYTICS  (QSENSE) KULLANICI LISANSI BakımI"/>
    <s v="Univera - Çaykur"/>
    <x v="12"/>
    <x v="0"/>
    <s v="QLIK - Outsource"/>
    <n v="10582.42"/>
    <m/>
    <n v="1"/>
    <m/>
    <n v="10582.42"/>
    <m/>
    <n v="0"/>
    <m/>
    <n v="10582.42"/>
    <m/>
    <n v="0"/>
    <n v="0"/>
    <m/>
    <m/>
    <m/>
    <x v="1"/>
    <x v="0"/>
    <x v="0"/>
    <x v="1"/>
    <x v="4"/>
    <x v="0"/>
    <s v="Univera Satış"/>
    <s v="Saha Satış"/>
    <s v="Yurt İçi"/>
    <s v="Türkiye"/>
  </r>
  <r>
    <s v="Q2"/>
    <x v="1"/>
    <x v="3"/>
    <m/>
    <s v="Eczacibasi Tüketim Ürünleri San. Tic. A.S."/>
    <s v="EH.02.001"/>
    <s v="Enroute Panorama - Yillik Yazilim Bakimi, Yasatma ve Merkezi Destek Hizmeti"/>
    <s v="Univera - Eczacıbaşı Girişim"/>
    <x v="11"/>
    <x v="0"/>
    <s v="Enroute"/>
    <n v="545792.47"/>
    <m/>
    <n v="1"/>
    <m/>
    <n v="545792.47"/>
    <m/>
    <n v="0"/>
    <m/>
    <n v="545792.47"/>
    <m/>
    <n v="0"/>
    <n v="0"/>
    <m/>
    <m/>
    <m/>
    <x v="54"/>
    <x v="0"/>
    <x v="0"/>
    <x v="1"/>
    <x v="4"/>
    <x v="0"/>
    <s v="Univera Satış"/>
    <s v="Saha Satış"/>
    <s v="Yurt İçi"/>
    <s v="Türkiye"/>
  </r>
  <r>
    <s v="Q2"/>
    <x v="1"/>
    <x v="3"/>
    <m/>
    <s v="Eczacibasi Tüketim Ürünleri San. Tic. A.S."/>
    <s v="EH.02.001"/>
    <s v="Enroute Panorama - Yillik Yazilim Bakimi, Yasatma ve Merkezi Destek Hizmeti"/>
    <s v="Univera - Eczacıbaşı Profesyonel"/>
    <x v="11"/>
    <x v="0"/>
    <s v="Enroute"/>
    <n v="263906.52"/>
    <m/>
    <n v="1"/>
    <m/>
    <n v="263906.52"/>
    <m/>
    <n v="0"/>
    <m/>
    <n v="263906.52"/>
    <m/>
    <n v="0"/>
    <n v="0"/>
    <m/>
    <m/>
    <m/>
    <x v="54"/>
    <x v="0"/>
    <x v="0"/>
    <x v="1"/>
    <x v="4"/>
    <x v="0"/>
    <s v="Univera Satış"/>
    <s v="Saha Satış"/>
    <s v="Yurt İçi"/>
    <s v="Türkiye"/>
  </r>
  <r>
    <s v="Q2"/>
    <x v="1"/>
    <x v="3"/>
    <m/>
    <s v="Eczacibasi Tüketim Ürünleri San. Tic. A.S."/>
    <s v="EH.02.018"/>
    <s v="Enroute Panorama  WebConnector Bakim Hizmeti"/>
    <s v="Univera - Eczacıbaşı Girişim"/>
    <x v="11"/>
    <x v="0"/>
    <s v="Web Connector"/>
    <n v="64810.609999999993"/>
    <m/>
    <n v="3"/>
    <m/>
    <n v="194431.83"/>
    <m/>
    <n v="0"/>
    <m/>
    <n v="194431.83"/>
    <m/>
    <n v="0"/>
    <n v="0"/>
    <m/>
    <m/>
    <m/>
    <x v="54"/>
    <x v="0"/>
    <x v="0"/>
    <x v="1"/>
    <x v="4"/>
    <x v="0"/>
    <s v="Univera Satış"/>
    <s v="Saha Satış"/>
    <s v="Yurt İçi"/>
    <s v="Türkiye"/>
  </r>
  <r>
    <s v="Q2"/>
    <x v="1"/>
    <x v="3"/>
    <m/>
    <s v="ÇAYKUR ÇAY ISLETMELERI GENEL MÜDÜRLÜGÜ"/>
    <s v="EH.03.003"/>
    <s v="Enroute Panorama - Uzman Destek Hizmeti"/>
    <s v="Univera - Çaykur"/>
    <x v="12"/>
    <x v="0"/>
    <s v="Enroute"/>
    <n v="222777.5"/>
    <m/>
    <n v="1"/>
    <m/>
    <n v="222777.5"/>
    <m/>
    <n v="0"/>
    <m/>
    <n v="222777.5"/>
    <m/>
    <n v="0"/>
    <n v="0"/>
    <m/>
    <m/>
    <m/>
    <x v="1"/>
    <x v="0"/>
    <x v="0"/>
    <x v="1"/>
    <x v="12"/>
    <x v="0"/>
    <s v="Univera Satış"/>
    <s v="Saha Satış"/>
    <s v="Yurt İçi"/>
    <s v="Türkiye"/>
  </r>
  <r>
    <s v="Q2"/>
    <x v="1"/>
    <x v="3"/>
    <m/>
    <s v="Tadım Gıda Maddeleri San. ve Tic. A.Ş."/>
    <s v="EH.03.006"/>
    <s v="Enroute Panorama - Uzaktan Kurulum ve Efitim Hizmeti"/>
    <s v="Univera - Tadım"/>
    <x v="14"/>
    <x v="0"/>
    <s v="Enroute"/>
    <n v="14000"/>
    <m/>
    <n v="3"/>
    <m/>
    <n v="42000"/>
    <m/>
    <n v="0"/>
    <m/>
    <n v="42000"/>
    <m/>
    <n v="0"/>
    <n v="0"/>
    <m/>
    <m/>
    <m/>
    <x v="10"/>
    <x v="0"/>
    <x v="1"/>
    <x v="1"/>
    <x v="6"/>
    <x v="0"/>
    <s v="Univera Satış"/>
    <s v="Saha Satış"/>
    <s v="Yurt İçi"/>
    <s v="Türkiye"/>
  </r>
  <r>
    <s v="Q2"/>
    <x v="1"/>
    <x v="3"/>
    <m/>
    <s v="BEYLERBEYI IÇECEK PAZARLAMA A.S"/>
    <s v="EH.05.002"/>
    <s v="Enroute Panorama - Rapor Gelistirme Hizmeti"/>
    <s v="Univera - Sarper İçecek"/>
    <x v="13"/>
    <x v="0"/>
    <s v="Enroute"/>
    <n v="16500.75"/>
    <m/>
    <n v="5"/>
    <m/>
    <n v="122500"/>
    <m/>
    <n v="39996.25"/>
    <m/>
    <n v="82503.75"/>
    <m/>
    <n v="0"/>
    <n v="0"/>
    <m/>
    <m/>
    <m/>
    <x v="60"/>
    <x v="0"/>
    <x v="1"/>
    <x v="1"/>
    <x v="2"/>
    <x v="0"/>
    <s v="Univera Satış"/>
    <s v="Saha Satış"/>
    <s v="Yurt İçi"/>
    <s v="Türkiye"/>
  </r>
  <r>
    <s v="Q2"/>
    <x v="1"/>
    <x v="3"/>
    <m/>
    <s v="BEYLERBEYI IÇECEK PAZARLAMA A.S"/>
    <s v="EH.01.001"/>
    <s v="Enroute Panorama - Proje ve Ürün Yönetimi Danışmanlığı Hizmeti"/>
    <s v="Univera - Sarper İçecek"/>
    <x v="13"/>
    <x v="0"/>
    <s v="Enroute"/>
    <n v="16500.75"/>
    <m/>
    <n v="2"/>
    <m/>
    <n v="49000"/>
    <m/>
    <n v="15998.5"/>
    <m/>
    <n v="33001.5"/>
    <m/>
    <n v="0"/>
    <n v="0"/>
    <m/>
    <m/>
    <m/>
    <x v="60"/>
    <x v="0"/>
    <x v="1"/>
    <x v="1"/>
    <x v="7"/>
    <x v="0"/>
    <s v="Univera Satış"/>
    <s v="Saha Satış"/>
    <s v="Yurt İçi"/>
    <s v="Türkiye"/>
  </r>
  <r>
    <s v="Q2"/>
    <x v="1"/>
    <x v="3"/>
    <m/>
    <s v="TCHIBO KAHVE MAMÜLLERI DAG. VE PAZ. TIC. LTD. STI."/>
    <s v="EH.01.001"/>
    <s v="Enroute Panorama - Proje ve Ürün Yönetimi Danışmanlığı Hizmeti"/>
    <s v="Univera - Tchibo"/>
    <x v="12"/>
    <x v="0"/>
    <s v="Enroute"/>
    <n v="11375"/>
    <m/>
    <n v="13"/>
    <m/>
    <n v="227500"/>
    <m/>
    <n v="79625"/>
    <m/>
    <n v="147875"/>
    <m/>
    <n v="0"/>
    <n v="0"/>
    <m/>
    <m/>
    <m/>
    <x v="106"/>
    <x v="3"/>
    <x v="1"/>
    <x v="1"/>
    <x v="7"/>
    <x v="0"/>
    <s v="Univera Satış"/>
    <s v="Saha Satış"/>
    <s v="Yurt İçi"/>
    <s v="Türkiye"/>
  </r>
  <r>
    <s v="Q2"/>
    <x v="1"/>
    <x v="3"/>
    <m/>
    <s v="TCHIBO KAHVE MAMÜLLERI DAG. VE PAZ. TIC. LTD. STI."/>
    <s v="EYS.01.014"/>
    <s v="Enroute Panorama - Platform Back Office Kullanici Yazılımi (Standart)"/>
    <s v="Univera - Tchibo"/>
    <x v="12"/>
    <x v="0"/>
    <s v="Enroute"/>
    <n v="13650"/>
    <m/>
    <n v="15"/>
    <m/>
    <n v="292500"/>
    <m/>
    <n v="87750"/>
    <m/>
    <n v="204750"/>
    <m/>
    <n v="0"/>
    <n v="0"/>
    <m/>
    <m/>
    <m/>
    <x v="106"/>
    <x v="3"/>
    <x v="1"/>
    <x v="0"/>
    <x v="1"/>
    <x v="0"/>
    <s v="Univera Satış"/>
    <s v="Saha Satış"/>
    <s v="Yurt İçi"/>
    <s v="Türkiye"/>
  </r>
  <r>
    <s v="Q2"/>
    <x v="1"/>
    <x v="3"/>
    <m/>
    <s v="Şenpiliç Gıda Sanayi A.Ş."/>
    <s v="EY.02.033"/>
    <s v="Enroute Panorama - Mobil Kullanici Yazılımi (Enterprise)"/>
    <s v="Univera - Şen Piliç"/>
    <x v="19"/>
    <x v="0"/>
    <s v="Enroute"/>
    <n v="8000"/>
    <m/>
    <n v="50"/>
    <m/>
    <n v="400000"/>
    <m/>
    <n v="0"/>
    <m/>
    <n v="400000"/>
    <m/>
    <n v="0"/>
    <n v="0"/>
    <m/>
    <m/>
    <m/>
    <x v="69"/>
    <x v="0"/>
    <x v="1"/>
    <x v="0"/>
    <x v="1"/>
    <x v="0"/>
    <s v="Univera Satış"/>
    <s v="Saha Satış"/>
    <s v="Yurt İçi"/>
    <s v="Türkiye"/>
  </r>
  <r>
    <s v="Q2"/>
    <x v="1"/>
    <x v="3"/>
    <m/>
    <s v="TCHIBO KAHVE MAMÜLLERI DAG. VE PAZ. TIC. LTD. STI."/>
    <s v="EYS.01.021"/>
    <s v="Enroute Panorama - Dafitim Kanali (Bayi/Distribütör/Sube) Yazılımi Standart"/>
    <s v="Univera - Tchibo"/>
    <x v="12"/>
    <x v="0"/>
    <s v="Enroute"/>
    <n v="22750"/>
    <m/>
    <n v="7"/>
    <m/>
    <n v="227500"/>
    <m/>
    <n v="68250"/>
    <m/>
    <n v="159250"/>
    <m/>
    <n v="0"/>
    <n v="0"/>
    <m/>
    <m/>
    <m/>
    <x v="106"/>
    <x v="3"/>
    <x v="1"/>
    <x v="0"/>
    <x v="1"/>
    <x v="0"/>
    <s v="Univera Satış"/>
    <s v="Saha Satış"/>
    <s v="Yurt İçi"/>
    <s v="Türkiye"/>
  </r>
  <r>
    <s v="Q2"/>
    <x v="1"/>
    <x v="3"/>
    <m/>
    <s v="Eczacibasi Tüketim Ürünleri San. Tic. A.S."/>
    <s v="EH.03.008"/>
    <s v="Enroute Panorama - Çağrı Merkezi Hizmeti (DDI / OutSource)"/>
    <s v="Univera - Eczacıbaşı Girişim"/>
    <x v="11"/>
    <x v="0"/>
    <s v="Enroute"/>
    <n v="40736.68"/>
    <m/>
    <n v="4"/>
    <m/>
    <n v="162946.72"/>
    <m/>
    <n v="0"/>
    <m/>
    <n v="162946.72"/>
    <m/>
    <n v="0"/>
    <n v="0"/>
    <m/>
    <m/>
    <m/>
    <x v="54"/>
    <x v="0"/>
    <x v="0"/>
    <x v="1"/>
    <x v="8"/>
    <x v="0"/>
    <s v="Univera Satış"/>
    <s v="Saha Satış"/>
    <s v="Yurt İçi"/>
    <s v="Türkiye"/>
  </r>
  <r>
    <s v="Q2"/>
    <x v="1"/>
    <x v="3"/>
    <m/>
    <s v="ÇAYKUR ÇAY ISLETMELERI GENEL MÜDÜRLÜGÜ"/>
    <s v="EH.03.001"/>
    <s v="Enroute Panorama - Çafri Merkezi Hizmeti  (MSD)"/>
    <s v="Univera - Çaykur"/>
    <x v="12"/>
    <x v="0"/>
    <s v="Enroute"/>
    <n v="252798.07"/>
    <m/>
    <n v="1"/>
    <m/>
    <n v="252798.07"/>
    <m/>
    <n v="0"/>
    <m/>
    <n v="252798.07"/>
    <m/>
    <n v="0"/>
    <n v="0"/>
    <m/>
    <m/>
    <m/>
    <x v="1"/>
    <x v="0"/>
    <x v="0"/>
    <x v="1"/>
    <x v="8"/>
    <x v="0"/>
    <s v="Univera Satış"/>
    <s v="Saha Satış"/>
    <s v="Yurt İçi"/>
    <s v="Türkiye"/>
  </r>
  <r>
    <s v="Q2"/>
    <x v="1"/>
    <x v="3"/>
    <m/>
    <s v="Eczacibasi Tüketim Ürünleri San. Tic. A.S."/>
    <s v="EH.03.001"/>
    <s v="Enroute Panorama - Çafri Merkezi Hizmeti  (MSD)"/>
    <s v="Univera - Eczacıbaşı Girişim"/>
    <x v="11"/>
    <x v="0"/>
    <s v="Enroute"/>
    <n v="14831.15"/>
    <m/>
    <n v="16"/>
    <m/>
    <n v="237298.4"/>
    <m/>
    <n v="0"/>
    <m/>
    <n v="237298.4"/>
    <m/>
    <n v="0"/>
    <n v="0"/>
    <m/>
    <m/>
    <m/>
    <x v="54"/>
    <x v="0"/>
    <x v="0"/>
    <x v="1"/>
    <x v="8"/>
    <x v="0"/>
    <s v="Univera Satış"/>
    <s v="Saha Satış"/>
    <s v="Yurt İçi"/>
    <s v="Türkiye"/>
  </r>
  <r>
    <s v="Q2"/>
    <x v="1"/>
    <x v="3"/>
    <m/>
    <s v="Eczacibasi Tüketim Ürünleri San. Tic. A.S."/>
    <s v="EH.03.001"/>
    <s v="Enroute Panorama - Çafri Merkezi Hizmeti  (MSD)"/>
    <s v="Univera - Eczacıbaşı Profesyonel"/>
    <x v="11"/>
    <x v="0"/>
    <s v="Enroute"/>
    <n v="25075.32"/>
    <m/>
    <n v="7"/>
    <m/>
    <n v="175527.24"/>
    <m/>
    <n v="0"/>
    <m/>
    <n v="175527.24"/>
    <m/>
    <n v="0"/>
    <n v="0"/>
    <m/>
    <m/>
    <m/>
    <x v="54"/>
    <x v="0"/>
    <x v="0"/>
    <x v="1"/>
    <x v="8"/>
    <x v="0"/>
    <s v="Univera Satış"/>
    <s v="Saha Satış"/>
    <s v="Yurt İçi"/>
    <s v="Türkiye"/>
  </r>
  <r>
    <s v="Q2"/>
    <x v="1"/>
    <x v="3"/>
    <m/>
    <s v="EDM BİLİŞİM SİSTEMLERİ VE DANIŞMANLIK HizmetLERİ A.Ş."/>
    <s v="EY.04.014"/>
    <s v="EnRoute - E-Dönüşüm Lisans Komisyonu"/>
    <s v="Univera - Kanal"/>
    <x v="6"/>
    <x v="2"/>
    <s v="E-Dönüşüm"/>
    <n v="134890"/>
    <m/>
    <n v="1"/>
    <m/>
    <n v="134890"/>
    <m/>
    <n v="0"/>
    <m/>
    <n v="134890"/>
    <m/>
    <n v="0"/>
    <n v="0"/>
    <m/>
    <m/>
    <m/>
    <x v="46"/>
    <x v="0"/>
    <x v="1"/>
    <x v="3"/>
    <x v="10"/>
    <x v="0"/>
    <s v="Kanal Satış"/>
    <s v="EDM Bilişim"/>
    <s v="Yurt İçi"/>
    <s v="Türkiye"/>
  </r>
  <r>
    <s v="Q3"/>
    <x v="0"/>
    <x v="8"/>
    <m/>
    <s v="MİYA OTOMASYON VE BARKOD BILISIM SISTEMLERI SAN TİC. VE L.T.D. STI."/>
    <s v="WPY.02.001"/>
    <s v="WEBPLUS (Android) SATIS TEMSILCISI LISANSI"/>
    <s v="Univera - Kanal"/>
    <x v="5"/>
    <x v="0"/>
    <s v="Webplus"/>
    <n v="3500"/>
    <m/>
    <n v="2"/>
    <m/>
    <n v="7000"/>
    <m/>
    <n v="0"/>
    <m/>
    <n v="7000"/>
    <m/>
    <n v="0"/>
    <n v="0"/>
    <s v="UNI240000001528"/>
    <m/>
    <m/>
    <x v="3"/>
    <x v="0"/>
    <x v="1"/>
    <x v="0"/>
    <x v="1"/>
    <x v="0"/>
    <s v="Kanal Satış"/>
    <s v="Miya"/>
    <s v="Yurt İçi"/>
    <s v="Türkiye"/>
  </r>
  <r>
    <s v="Q3"/>
    <x v="0"/>
    <x v="8"/>
    <m/>
    <s v="MİYA OTOMASYON VE BARKOD BILISIM SISTEMLERI SAN TİC. VE L.T.D. STI."/>
    <s v="WPY.02.001"/>
    <s v="WEBPLUS (Android) SATIS TEMSILCISI LISANSI"/>
    <s v="Univera - Kanal"/>
    <x v="5"/>
    <x v="0"/>
    <s v="Webplus"/>
    <n v="3500"/>
    <m/>
    <n v="1"/>
    <m/>
    <n v="3500"/>
    <m/>
    <n v="0"/>
    <m/>
    <n v="3500"/>
    <m/>
    <n v="0"/>
    <n v="0"/>
    <s v="UNI240000001527"/>
    <m/>
    <m/>
    <x v="3"/>
    <x v="0"/>
    <x v="1"/>
    <x v="0"/>
    <x v="1"/>
    <x v="0"/>
    <s v="Kanal Satış"/>
    <s v="Miya"/>
    <s v="Yurt İçi"/>
    <s v="Türkiye"/>
  </r>
  <r>
    <s v="Q2"/>
    <x v="1"/>
    <x v="3"/>
    <m/>
    <s v="ÇAYKUR ÇAY ISLETMELERI GENEL MÜDÜRLÜGÜ"/>
    <s v="EH.02.001"/>
    <s v="Enroute Panorama - Yillik Yazilim Bakimi, Yasatma ve Merkezi Destek Hizmeti"/>
    <s v="Univera - Çaykur"/>
    <x v="12"/>
    <x v="0"/>
    <s v="Enroute"/>
    <n v="116580.29"/>
    <m/>
    <n v="1"/>
    <m/>
    <n v="116580.29"/>
    <m/>
    <n v="0"/>
    <m/>
    <n v="116580.29"/>
    <m/>
    <n v="0"/>
    <n v="0"/>
    <m/>
    <m/>
    <m/>
    <x v="1"/>
    <x v="0"/>
    <x v="0"/>
    <x v="1"/>
    <x v="4"/>
    <x v="0"/>
    <s v="Univera Satış"/>
    <s v="Saha Satış"/>
    <s v="Yurt İçi"/>
    <s v="Türkiye"/>
  </r>
  <r>
    <s v="Q2"/>
    <x v="1"/>
    <x v="3"/>
    <m/>
    <s v="ÇAYKUR ÇAY ISLETMELERI GENEL MÜDÜRLÜGÜ"/>
    <s v="EH.03.001"/>
    <s v="Enroute Panorama - Çafri Merkezi Hizmeti  (MSD)"/>
    <s v="Univera - Çaykur"/>
    <x v="12"/>
    <x v="0"/>
    <s v="Enroute"/>
    <n v="25099.49"/>
    <m/>
    <n v="1"/>
    <m/>
    <n v="25099.49"/>
    <m/>
    <n v="0"/>
    <m/>
    <n v="25099.49"/>
    <m/>
    <n v="0"/>
    <n v="0"/>
    <m/>
    <m/>
    <m/>
    <x v="1"/>
    <x v="0"/>
    <x v="0"/>
    <x v="1"/>
    <x v="8"/>
    <x v="0"/>
    <s v="Univera Satış"/>
    <s v="Saha Satış"/>
    <s v="Yurt İçi"/>
    <s v="Türkiye"/>
  </r>
  <r>
    <s v="Q3"/>
    <x v="0"/>
    <x v="8"/>
    <m/>
    <s v="ALDEMIR BILISIM HIZ. VE DANISMANLIK - ARZU ALDEMIR"/>
    <s v="WPH.02.001"/>
    <s v="WebPlus Yazilim Bakimi Hizmeti"/>
    <s v="Univera - Kanal"/>
    <x v="5"/>
    <x v="0"/>
    <s v="Webplus"/>
    <n v="9350"/>
    <m/>
    <n v="1"/>
    <m/>
    <n v="9350"/>
    <m/>
    <n v="0"/>
    <m/>
    <n v="9350"/>
    <m/>
    <n v="0"/>
    <n v="0"/>
    <s v="UNI240000001531"/>
    <m/>
    <m/>
    <x v="33"/>
    <x v="0"/>
    <x v="0"/>
    <x v="1"/>
    <x v="4"/>
    <x v="0"/>
    <s v="Kanal Satış"/>
    <s v="Aldemir"/>
    <s v="Yurt İçi"/>
    <s v="Türkiye"/>
  </r>
  <r>
    <s v="Q3"/>
    <x v="0"/>
    <x v="8"/>
    <m/>
    <s v="ALDEMIR BILISIM HIZ. VE DANISMANLIK - ARZU ALDEMIR"/>
    <s v="WPY.01.004"/>
    <s v="WEBPLUS EK KULLANICI LISANSI +5"/>
    <s v="Univera - Kanal"/>
    <x v="5"/>
    <x v="0"/>
    <s v="Webplus"/>
    <n v="13875"/>
    <m/>
    <n v="1"/>
    <m/>
    <n v="18500"/>
    <m/>
    <n v="4625"/>
    <m/>
    <n v="13875"/>
    <m/>
    <n v="0"/>
    <n v="0"/>
    <s v="UNI240000001531"/>
    <m/>
    <m/>
    <x v="17"/>
    <x v="0"/>
    <x v="1"/>
    <x v="0"/>
    <x v="1"/>
    <x v="0"/>
    <s v="Kanal Satış"/>
    <s v="Aldemir"/>
    <s v="Yurt İçi"/>
    <s v="Türkiye"/>
  </r>
  <r>
    <s v="Q3"/>
    <x v="0"/>
    <x v="8"/>
    <m/>
    <s v="ALDEMIR BILISIM HIZ. VE DANISMANLIK - ARZU ALDEMIR"/>
    <s v="WPY.01.007"/>
    <s v="WEBPLUS E-DÖNÜSÜM MODÜL LISANSI"/>
    <s v="Univera - Kanal"/>
    <x v="5"/>
    <x v="0"/>
    <s v="Webplus"/>
    <n v="9000"/>
    <m/>
    <n v="1"/>
    <m/>
    <n v="12000"/>
    <m/>
    <n v="3000"/>
    <m/>
    <n v="9000"/>
    <m/>
    <n v="0"/>
    <n v="0"/>
    <s v="UNI240000001531"/>
    <m/>
    <m/>
    <x v="17"/>
    <x v="0"/>
    <x v="1"/>
    <x v="0"/>
    <x v="1"/>
    <x v="0"/>
    <s v="Kanal Satış"/>
    <s v="Aldemir"/>
    <s v="Yurt İçi"/>
    <s v="Türkiye"/>
  </r>
  <r>
    <s v="Q3"/>
    <x v="0"/>
    <x v="8"/>
    <m/>
    <s v="ALDEMIR BILISIM HIZ. VE DANISMANLIK - ARZU ALDEMIR"/>
    <s v="WPY.01.002"/>
    <s v="WebPlus Dagitim Kanali Lisansi"/>
    <s v="Univera - Kanal"/>
    <x v="5"/>
    <x v="0"/>
    <s v="Webplus"/>
    <n v="9000"/>
    <m/>
    <n v="1"/>
    <m/>
    <n v="12000"/>
    <m/>
    <n v="3000"/>
    <m/>
    <n v="9000"/>
    <m/>
    <n v="0"/>
    <n v="0"/>
    <s v="UNI240000001531"/>
    <m/>
    <m/>
    <x v="17"/>
    <x v="0"/>
    <x v="1"/>
    <x v="0"/>
    <x v="1"/>
    <x v="0"/>
    <s v="Kanal Satış"/>
    <s v="Aldemir"/>
    <s v="Yurt İçi"/>
    <s v="Türkiye"/>
  </r>
  <r>
    <s v="Q3"/>
    <x v="0"/>
    <x v="8"/>
    <m/>
    <s v="ALDEMIR BILISIM HIZ. VE DANISMANLIK - ARZU ALDEMIR"/>
    <s v="WPY.02.001"/>
    <s v="WEBPLUS (Android) SATIS TEMSILCISI LISANSI"/>
    <s v="Univera - Kanal"/>
    <x v="5"/>
    <x v="0"/>
    <s v="Webplus"/>
    <n v="2250"/>
    <m/>
    <n v="1"/>
    <m/>
    <n v="2250"/>
    <m/>
    <n v="0"/>
    <m/>
    <n v="2250"/>
    <m/>
    <n v="0"/>
    <n v="0"/>
    <s v="UNI240000001530"/>
    <m/>
    <m/>
    <x v="17"/>
    <x v="0"/>
    <x v="1"/>
    <x v="0"/>
    <x v="1"/>
    <x v="0"/>
    <s v="Kanal Satış"/>
    <s v="Aldemir"/>
    <s v="Yurt İçi"/>
    <s v="Türkiye"/>
  </r>
  <r>
    <s v="Q3"/>
    <x v="0"/>
    <x v="8"/>
    <m/>
    <s v="OPET FUCHS MADENI YAG SAN VE TIC A.S"/>
    <s v="SH.02.001"/>
    <s v="StokBar Panorama - Yazilim Bakimi Hizmeti"/>
    <s v="Univera - Opet"/>
    <x v="12"/>
    <x v="4"/>
    <s v="Stokbar"/>
    <n v="204161.12"/>
    <m/>
    <n v="1"/>
    <m/>
    <n v="204161.12"/>
    <m/>
    <n v="0"/>
    <m/>
    <n v="204161.12"/>
    <m/>
    <n v="0"/>
    <n v="0"/>
    <s v="UNI240000001535"/>
    <m/>
    <m/>
    <x v="109"/>
    <x v="0"/>
    <x v="0"/>
    <x v="1"/>
    <x v="4"/>
    <x v="0"/>
    <s v="Univera Satış"/>
    <s v="Saha Satış"/>
    <s v="Yurt İçi"/>
    <s v="Türkiye"/>
  </r>
  <r>
    <s v="Q3"/>
    <x v="0"/>
    <x v="8"/>
    <m/>
    <s v="OPET FUCHS MADENI YAG SAN VE TIC A.S"/>
    <s v="SH.02.001"/>
    <s v="StokBar Panorama - Yazilim Bakimi Hizmeti"/>
    <s v="Univera - Opet"/>
    <x v="12"/>
    <x v="4"/>
    <s v="Stokbar"/>
    <n v="22267.63"/>
    <m/>
    <n v="1"/>
    <m/>
    <n v="22267.63"/>
    <m/>
    <n v="0"/>
    <m/>
    <n v="22267.63"/>
    <m/>
    <n v="0"/>
    <n v="0"/>
    <s v="UNI240000001535"/>
    <m/>
    <m/>
    <x v="109"/>
    <x v="0"/>
    <x v="0"/>
    <x v="1"/>
    <x v="4"/>
    <x v="0"/>
    <s v="Univera Satış"/>
    <s v="Saha Satış"/>
    <s v="Yurt İçi"/>
    <s v="Türkiye"/>
  </r>
  <r>
    <s v="Q3"/>
    <x v="0"/>
    <x v="8"/>
    <m/>
    <s v="UNILEVER SAN VE TIC.TÜRK AS."/>
    <s v="SH.01.001"/>
    <s v="StokBar Panorama - Proje Yönetim Hizmeti"/>
    <s v="Univera - Unilever"/>
    <x v="13"/>
    <x v="4"/>
    <s v="Stokbar"/>
    <n v="11375"/>
    <m/>
    <n v="1"/>
    <m/>
    <n v="17500"/>
    <m/>
    <n v="6125"/>
    <m/>
    <n v="11375"/>
    <m/>
    <n v="0"/>
    <n v="0"/>
    <s v="UNI240000001534"/>
    <m/>
    <m/>
    <x v="104"/>
    <x v="0"/>
    <x v="1"/>
    <x v="1"/>
    <x v="7"/>
    <x v="0"/>
    <s v="Univera Satış"/>
    <s v="Saha Satış"/>
    <s v="Yurt İçi"/>
    <s v="Türkiye"/>
  </r>
  <r>
    <s v="Q3"/>
    <x v="0"/>
    <x v="8"/>
    <m/>
    <s v="Mey İçki Sanayi ve Ticaret A.Ş."/>
    <s v="QH.07.001"/>
    <s v="Quest Panorama - Rapor Gelistirme Hizmeti"/>
    <s v="Univera - Mey İçki"/>
    <x v="11"/>
    <x v="3"/>
    <m/>
    <n v="4723"/>
    <m/>
    <n v="8"/>
    <m/>
    <n v="37784"/>
    <m/>
    <n v="0"/>
    <m/>
    <n v="37784"/>
    <m/>
    <n v="0"/>
    <n v="0"/>
    <s v="UNI240000001532"/>
    <m/>
    <m/>
    <x v="7"/>
    <x v="0"/>
    <x v="1"/>
    <x v="1"/>
    <x v="2"/>
    <x v="1"/>
    <s v="Univera Satış"/>
    <s v="Saha Satış"/>
    <s v="Yurt İçi"/>
    <s v="Türkiye"/>
  </r>
  <r>
    <s v="Q3"/>
    <x v="0"/>
    <x v="8"/>
    <m/>
    <s v="TADIM GIDA MADDELERI SAN.VE TIC.AS."/>
    <s v="EH.06.001"/>
    <s v="EnRoute Panorama - Hosting Hizmeti"/>
    <s v="Univera - Tadım"/>
    <x v="7"/>
    <x v="1"/>
    <m/>
    <n v="6600"/>
    <m/>
    <n v="1"/>
    <m/>
    <n v="6600"/>
    <m/>
    <n v="0"/>
    <m/>
    <n v="6600"/>
    <m/>
    <n v="0"/>
    <n v="0"/>
    <s v="UNI240000001533"/>
    <m/>
    <m/>
    <x v="10"/>
    <x v="0"/>
    <x v="0"/>
    <x v="1"/>
    <x v="3"/>
    <x v="0"/>
    <s v="Univera Satış"/>
    <s v="Saha Satış"/>
    <s v="Yurt İçi"/>
    <s v="Türkiye"/>
  </r>
  <r>
    <s v="Q3"/>
    <x v="0"/>
    <x v="8"/>
    <m/>
    <s v="NG GRUP MESRUBAT - GÜLAY ISIK"/>
    <s v="UH.01.002"/>
    <s v="UNIDOX KONTÖR HIZMETI"/>
    <s v="Univera - Sırma Su"/>
    <x v="6"/>
    <x v="2"/>
    <s v="Unidox"/>
    <n v="3.3250000000000002"/>
    <m/>
    <n v="2000"/>
    <m/>
    <n v="6650"/>
    <m/>
    <n v="0"/>
    <m/>
    <n v="6650"/>
    <m/>
    <n v="0"/>
    <n v="0"/>
    <s v="UNI240000001536"/>
    <m/>
    <m/>
    <x v="58"/>
    <x v="0"/>
    <x v="1"/>
    <x v="2"/>
    <x v="5"/>
    <x v="0"/>
    <s v="Kanal Satış"/>
    <s v="Saha Satış"/>
    <s v="Yurt İçi"/>
    <s v="Türkiye"/>
  </r>
  <r>
    <s v="Q3"/>
    <x v="0"/>
    <x v="8"/>
    <m/>
    <s v="BURDA BEBEK SAN. VE TIC.A.S"/>
    <s v="QH.02.001"/>
    <s v="Quest Panorama - Yazilim Bakimi, Yasatma ve Merkezi Destek Hizmeti"/>
    <s v="Univera - Burda Bebek"/>
    <x v="12"/>
    <x v="3"/>
    <m/>
    <n v="140128.88"/>
    <m/>
    <n v="1"/>
    <m/>
    <n v="140128.88"/>
    <m/>
    <n v="0"/>
    <m/>
    <n v="140128.88"/>
    <m/>
    <n v="0"/>
    <n v="0"/>
    <s v="UNI240000001537"/>
    <m/>
    <m/>
    <x v="29"/>
    <x v="0"/>
    <x v="0"/>
    <x v="1"/>
    <x v="4"/>
    <x v="0"/>
    <s v="Univera Satış"/>
    <s v="Saha Satış"/>
    <s v="Yurt İçi"/>
    <s v="Türkiye"/>
  </r>
  <r>
    <s v="Q2"/>
    <x v="1"/>
    <x v="4"/>
    <m/>
    <s v="DARDANEL DAĞITIM A.Ş."/>
    <s v="EH.03.006"/>
    <s v="Enroute Panorama - Uzaktan Kurulum ve Efitim Hizmeti"/>
    <s v="Univera - Dardanel"/>
    <x v="12"/>
    <x v="0"/>
    <s v="Enroute"/>
    <n v="5481"/>
    <m/>
    <n v="2"/>
    <m/>
    <n v="10962"/>
    <m/>
    <n v="0"/>
    <m/>
    <n v="10962"/>
    <m/>
    <n v="0"/>
    <n v="0"/>
    <m/>
    <m/>
    <m/>
    <x v="4"/>
    <x v="0"/>
    <x v="1"/>
    <x v="1"/>
    <x v="6"/>
    <x v="0"/>
    <s v="Univera Satış"/>
    <s v="Saha Satış"/>
    <s v="Yurt İçi"/>
    <s v="Türkiye"/>
  </r>
  <r>
    <s v="Q2"/>
    <x v="1"/>
    <x v="4"/>
    <m/>
    <s v="Haribo Şekerleme Tic. Ltd. Şti."/>
    <s v="EH.03.006"/>
    <s v="Enroute Panorama - Uzaktan Kurulum ve Efitim Hizmeti"/>
    <s v="Univera - Haribo"/>
    <x v="13"/>
    <x v="0"/>
    <s v="Enroute"/>
    <n v="10500"/>
    <m/>
    <n v="1"/>
    <m/>
    <n v="14000"/>
    <m/>
    <n v="3500"/>
    <m/>
    <n v="10500"/>
    <m/>
    <n v="0"/>
    <n v="0"/>
    <m/>
    <m/>
    <m/>
    <x v="5"/>
    <x v="0"/>
    <x v="1"/>
    <x v="1"/>
    <x v="6"/>
    <x v="0"/>
    <s v="Univera Satış"/>
    <s v="Saha Satış"/>
    <s v="Yurt İçi"/>
    <s v="Türkiye"/>
  </r>
  <r>
    <s v="Q2"/>
    <x v="1"/>
    <x v="4"/>
    <m/>
    <s v="KOROPLAST TEMIZLIK AMBALAJ ÜRÜNLERI SAN. VE DIS TIC.A.S."/>
    <s v="EH.03.006"/>
    <s v="Enroute Panorama - Uzaktan Kurulum ve Efitim Hizmeti"/>
    <s v="Univera - Koroplast"/>
    <x v="13"/>
    <x v="0"/>
    <s v="Enroute"/>
    <n v="5565"/>
    <m/>
    <n v="2"/>
    <m/>
    <n v="11130"/>
    <m/>
    <n v="0"/>
    <m/>
    <n v="11130"/>
    <m/>
    <n v="0"/>
    <n v="0"/>
    <m/>
    <m/>
    <m/>
    <x v="0"/>
    <x v="0"/>
    <x v="1"/>
    <x v="1"/>
    <x v="6"/>
    <x v="0"/>
    <s v="Univera Satış"/>
    <s v="Saha Satış"/>
    <s v="Yurt İçi"/>
    <s v="Türkiye"/>
  </r>
  <r>
    <s v="Q2"/>
    <x v="1"/>
    <x v="4"/>
    <m/>
    <s v="ASLI UÇUR"/>
    <s v="EYS.04.012"/>
    <s v="Enroute Panorama - E-Dönüsüm Modül Yazılımi Standart"/>
    <s v="Univera - Dardanel"/>
    <x v="12"/>
    <x v="0"/>
    <s v="Enroute"/>
    <n v="20000"/>
    <m/>
    <n v="1"/>
    <m/>
    <n v="25000"/>
    <m/>
    <n v="5000"/>
    <m/>
    <n v="20000"/>
    <m/>
    <n v="0"/>
    <n v="0"/>
    <m/>
    <m/>
    <m/>
    <x v="4"/>
    <x v="0"/>
    <x v="1"/>
    <x v="0"/>
    <x v="1"/>
    <x v="0"/>
    <s v="Univera Satış"/>
    <s v="Saha Satış"/>
    <s v="Yurt İçi"/>
    <s v="Türkiye"/>
  </r>
  <r>
    <s v="Q3"/>
    <x v="0"/>
    <x v="8"/>
    <m/>
    <s v="MATRIKS BİLGİSAYAR SİSTEMLERİ LTD.ŞTİ"/>
    <s v="WPY.01.003"/>
    <s v="WEBPLUS EK KULLANICI LISANSI +1"/>
    <s v="Univera - Kanal"/>
    <x v="5"/>
    <x v="0"/>
    <s v="Webplus"/>
    <n v="3250"/>
    <m/>
    <n v="1"/>
    <m/>
    <n v="3250"/>
    <m/>
    <n v="0"/>
    <m/>
    <n v="3250"/>
    <m/>
    <n v="0"/>
    <n v="0"/>
    <s v="UNI240000001542"/>
    <m/>
    <m/>
    <x v="11"/>
    <x v="0"/>
    <x v="1"/>
    <x v="0"/>
    <x v="1"/>
    <x v="0"/>
    <s v="Kanal Satış"/>
    <s v="Matriks"/>
    <s v="Yurt İçi"/>
    <s v="Türkiye"/>
  </r>
  <r>
    <s v="Q3"/>
    <x v="0"/>
    <x v="8"/>
    <m/>
    <s v="ALDEMIR BILISIM HIZ. VE DANISMANLIK - ARZU ALDEMIR"/>
    <s v="UH.01.002"/>
    <s v="Unidox Kontör"/>
    <s v="Univera - Kanal"/>
    <x v="5"/>
    <x v="2"/>
    <s v="Unidox"/>
    <n v="1.532"/>
    <m/>
    <n v="10000"/>
    <m/>
    <n v="15320"/>
    <m/>
    <n v="0"/>
    <m/>
    <n v="15320"/>
    <m/>
    <n v="0"/>
    <n v="0"/>
    <s v="UNI240000001540"/>
    <m/>
    <m/>
    <x v="17"/>
    <x v="0"/>
    <x v="1"/>
    <x v="2"/>
    <x v="5"/>
    <x v="0"/>
    <s v="Kanal Satış"/>
    <s v="Aldemir"/>
    <s v="Yurt İçi"/>
    <s v="Türkiye"/>
  </r>
  <r>
    <s v="Q3"/>
    <x v="0"/>
    <x v="8"/>
    <m/>
    <s v="EMEK IÇECEK GIDA TEDARIK PAZARLAMA LIMITED SIRKETI"/>
    <s v="UH.01.002"/>
    <s v="UNIDOX KONTÖR HIZMETI"/>
    <s v="Univera - Küresel Tedarik"/>
    <x v="6"/>
    <x v="2"/>
    <s v="Unidox"/>
    <n v="2.5024000000000002"/>
    <m/>
    <n v="5000"/>
    <m/>
    <n v="12512"/>
    <m/>
    <n v="0"/>
    <m/>
    <n v="12512"/>
    <m/>
    <n v="0"/>
    <n v="0"/>
    <s v="UNI240000001543"/>
    <m/>
    <m/>
    <x v="27"/>
    <x v="0"/>
    <x v="1"/>
    <x v="2"/>
    <x v="5"/>
    <x v="0"/>
    <s v="Kanal Satış"/>
    <s v="Saha Satış"/>
    <s v="Yurt İçi"/>
    <s v="Türkiye"/>
  </r>
  <r>
    <s v="Q3"/>
    <x v="0"/>
    <x v="8"/>
    <m/>
    <s v="JTI TÜTÜN ÜRÜNLERI SANAYI A.S"/>
    <s v="SH.01.001"/>
    <s v="StokBar Panorama - Proje Yönetim Hizmeti"/>
    <s v="Univera - JTI"/>
    <x v="11"/>
    <x v="4"/>
    <s v="Stokbar"/>
    <n v="5950"/>
    <m/>
    <n v="4"/>
    <m/>
    <n v="23800"/>
    <m/>
    <n v="0"/>
    <m/>
    <n v="23800"/>
    <m/>
    <n v="0"/>
    <n v="0"/>
    <s v="UNI240000001541"/>
    <m/>
    <m/>
    <x v="18"/>
    <x v="0"/>
    <x v="1"/>
    <x v="1"/>
    <x v="7"/>
    <x v="1"/>
    <s v="Univera Satış"/>
    <s v="Saha Satış"/>
    <s v="Yurt İçi"/>
    <s v="Türkiye"/>
  </r>
  <r>
    <s v="Q2"/>
    <x v="1"/>
    <x v="4"/>
    <m/>
    <s v="EMIR GIDA - ERHAN ÇADIROGLU"/>
    <s v="EY.04.012"/>
    <s v="Enroute Panorama E-Dönüsüm  Modül Yazılımi (Enterprise)"/>
    <s v="Univera - Tadım"/>
    <x v="19"/>
    <x v="0"/>
    <s v="Enroute"/>
    <n v="30160"/>
    <m/>
    <n v="1"/>
    <m/>
    <n v="37700"/>
    <m/>
    <n v="7540"/>
    <m/>
    <n v="30160"/>
    <m/>
    <n v="0"/>
    <n v="0"/>
    <m/>
    <m/>
    <m/>
    <x v="10"/>
    <x v="0"/>
    <x v="1"/>
    <x v="0"/>
    <x v="1"/>
    <x v="0"/>
    <s v="Univera Satış"/>
    <s v="Saha Satış"/>
    <s v="Yurt İçi"/>
    <s v="Türkiye"/>
  </r>
  <r>
    <s v="Q2"/>
    <x v="1"/>
    <x v="4"/>
    <m/>
    <s v="RED BULL GIDA DAGITIM VE PAZARLAMA TICARET LTD. STI"/>
    <s v="EH.01.001"/>
    <s v="Enroute Panorama - Proje ve Ürün Yönetimi Danışmanlığı Hizmeti"/>
    <s v="Univera - Redbull"/>
    <x v="12"/>
    <x v="0"/>
    <s v="Enroute"/>
    <n v="17500"/>
    <m/>
    <n v="2"/>
    <m/>
    <n v="35000"/>
    <m/>
    <n v="0"/>
    <m/>
    <n v="35000"/>
    <m/>
    <n v="0"/>
    <n v="0"/>
    <m/>
    <m/>
    <m/>
    <x v="2"/>
    <x v="0"/>
    <x v="1"/>
    <x v="1"/>
    <x v="7"/>
    <x v="0"/>
    <s v="Univera Satış"/>
    <s v="Saha Satış"/>
    <s v="Yurt İçi"/>
    <s v="Türkiye"/>
  </r>
  <r>
    <s v="Q3"/>
    <x v="0"/>
    <x v="8"/>
    <m/>
    <s v="ÖZGÖRKEY OTOMOTIV TURIZM GIDA SANAYI VE TICARET ANONIM SIRKETI"/>
    <s v="SH.05.001"/>
    <s v="StokBar Panorama - Yazilim Gelistirme Hizmeti"/>
    <s v="Univera - Özgörkey"/>
    <x v="13"/>
    <x v="4"/>
    <s v="Stokbar"/>
    <n v="11112.5"/>
    <m/>
    <n v="4.5"/>
    <m/>
    <n v="78750"/>
    <m/>
    <n v="28743.75"/>
    <m/>
    <n v="50006.25"/>
    <m/>
    <n v="0"/>
    <n v="0"/>
    <s v="UNI240000001544"/>
    <m/>
    <m/>
    <x v="98"/>
    <x v="0"/>
    <x v="1"/>
    <x v="1"/>
    <x v="3"/>
    <x v="0"/>
    <s v="Univera Satış"/>
    <s v="Saha Satış"/>
    <s v="Yurt İçi"/>
    <s v="Türkiye"/>
  </r>
  <r>
    <s v="Q2"/>
    <x v="1"/>
    <x v="4"/>
    <m/>
    <s v="KOROPLAST TEMIZLIK AMBALAJ ÜRÜNLERI SAN. VE DIS TIC.A.S."/>
    <s v="EY.03.001"/>
    <s v="Enroute Panorama PaaS Yazılımi (Kiralama Hizmeti )"/>
    <s v="Univera - Koroplast"/>
    <x v="19"/>
    <x v="0"/>
    <s v="Enroute"/>
    <n v="94503.98"/>
    <m/>
    <n v="1"/>
    <m/>
    <n v="94503.98"/>
    <m/>
    <n v="0"/>
    <m/>
    <n v="94503.98"/>
    <m/>
    <n v="0"/>
    <n v="0"/>
    <m/>
    <m/>
    <m/>
    <x v="0"/>
    <x v="0"/>
    <x v="0"/>
    <x v="0"/>
    <x v="0"/>
    <x v="0"/>
    <s v="Univera Satış"/>
    <s v="Saha Satış"/>
    <s v="Yurt İçi"/>
    <s v="Türkiye"/>
  </r>
  <r>
    <s v="Q2"/>
    <x v="1"/>
    <x v="4"/>
    <m/>
    <s v="GIDASAN IHT. MAD. IML. VE PAZ.A.S."/>
    <s v="EH.03.006"/>
    <s v="Enroute Panorama - Uzaktan Kurulum ve Efitim Hizmeti"/>
    <s v="Univera - Çaykur"/>
    <x v="12"/>
    <x v="0"/>
    <s v="Enroute"/>
    <n v="12600"/>
    <m/>
    <n v="2"/>
    <m/>
    <n v="28000"/>
    <m/>
    <n v="2800"/>
    <m/>
    <n v="25200"/>
    <m/>
    <n v="0"/>
    <n v="0"/>
    <m/>
    <m/>
    <m/>
    <x v="1"/>
    <x v="0"/>
    <x v="1"/>
    <x v="1"/>
    <x v="6"/>
    <x v="0"/>
    <s v="Univera Satış"/>
    <s v="Saha Satış"/>
    <s v="Yurt İçi"/>
    <s v="Türkiye"/>
  </r>
  <r>
    <s v="Q3"/>
    <x v="0"/>
    <x v="8"/>
    <m/>
    <s v="ALDEMIR BILISIM HIZ. VE DANISMANLIK - ARZU ALDEMIR"/>
    <s v="WPH.02.001"/>
    <s v="WebPlus Yazilim Bakimi Hizmeti"/>
    <s v="Univera - Kanal"/>
    <x v="5"/>
    <x v="0"/>
    <s v="Webplus"/>
    <n v="55660"/>
    <m/>
    <n v="1"/>
    <m/>
    <n v="55660"/>
    <m/>
    <n v="0"/>
    <m/>
    <n v="55660"/>
    <m/>
    <n v="0"/>
    <n v="0"/>
    <s v="UNI240000001548"/>
    <m/>
    <m/>
    <x v="33"/>
    <x v="0"/>
    <x v="0"/>
    <x v="1"/>
    <x v="4"/>
    <x v="0"/>
    <s v="Kanal Satış"/>
    <s v="Aldemir"/>
    <s v="Yurt İçi"/>
    <s v="Türkiye"/>
  </r>
  <r>
    <s v="Q3"/>
    <x v="0"/>
    <x v="8"/>
    <m/>
    <s v="ALDEMIR BILISIM HIZ. VE DANISMANLIK - ARZU ALDEMIR"/>
    <s v="WPY.01.004"/>
    <s v="WEBPLUS EK KULLANICI LISANSI +5"/>
    <s v="Univera - Kanal"/>
    <x v="5"/>
    <x v="0"/>
    <s v="Webplus"/>
    <n v="12025"/>
    <m/>
    <n v="2"/>
    <m/>
    <n v="37000"/>
    <m/>
    <n v="12950"/>
    <m/>
    <n v="24050"/>
    <m/>
    <n v="0"/>
    <n v="0"/>
    <s v="UNI240000001548"/>
    <m/>
    <m/>
    <x v="17"/>
    <x v="0"/>
    <x v="1"/>
    <x v="0"/>
    <x v="1"/>
    <x v="0"/>
    <s v="Kanal Satış"/>
    <s v="Aldemir"/>
    <s v="Yurt İçi"/>
    <s v="Türkiye"/>
  </r>
  <r>
    <s v="Q3"/>
    <x v="0"/>
    <x v="8"/>
    <m/>
    <s v="ALDEMIR BILISIM HIZ. VE DANISMANLIK - ARZU ALDEMIR"/>
    <s v="WPY.01.007"/>
    <s v="WEBPLUS E-DÖNÜSÜM MODÜL LISANSI"/>
    <s v="Univera - Kanal"/>
    <x v="5"/>
    <x v="0"/>
    <s v="Webplus"/>
    <n v="7800"/>
    <m/>
    <n v="9"/>
    <m/>
    <n v="108000"/>
    <m/>
    <n v="37800"/>
    <m/>
    <n v="70200"/>
    <m/>
    <n v="0"/>
    <n v="0"/>
    <s v="UNI240000001548"/>
    <m/>
    <m/>
    <x v="17"/>
    <x v="0"/>
    <x v="1"/>
    <x v="0"/>
    <x v="1"/>
    <x v="0"/>
    <s v="Kanal Satış"/>
    <s v="Aldemir"/>
    <s v="Yurt İçi"/>
    <s v="Türkiye"/>
  </r>
  <r>
    <s v="Q3"/>
    <x v="0"/>
    <x v="8"/>
    <m/>
    <s v="ALDEMIR BILISIM HIZ. VE DANISMANLIK - ARZU ALDEMIR"/>
    <s v="WPY.01.002"/>
    <s v="WebPlus Dagitim Kanali Lisansi"/>
    <s v="Univera - Kanal"/>
    <x v="5"/>
    <x v="0"/>
    <s v="Webplus"/>
    <n v="7800"/>
    <m/>
    <n v="9"/>
    <m/>
    <n v="108000"/>
    <m/>
    <n v="37800"/>
    <m/>
    <n v="70200"/>
    <m/>
    <n v="0"/>
    <n v="0"/>
    <s v="UNI240000001548"/>
    <m/>
    <m/>
    <x v="17"/>
    <x v="0"/>
    <x v="1"/>
    <x v="0"/>
    <x v="1"/>
    <x v="0"/>
    <s v="Kanal Satış"/>
    <s v="Aldemir"/>
    <s v="Yurt İçi"/>
    <s v="Türkiye"/>
  </r>
  <r>
    <s v="Q3"/>
    <x v="0"/>
    <x v="8"/>
    <m/>
    <s v="DOGAN TREND OTOMOTIV TICARET HIZMET VE TEKNOLOJI A.S."/>
    <s v="CDY.06.001"/>
    <s v="Calldesk Panorama - Yazilim Gelistirme Hizmeti"/>
    <s v="Univera - Suzuki"/>
    <x v="13"/>
    <x v="5"/>
    <m/>
    <n v="8040.090909090909"/>
    <m/>
    <n v="-3.3"/>
    <m/>
    <n v="0"/>
    <m/>
    <n v="0"/>
    <m/>
    <n v="-26532.3"/>
    <m/>
    <n v="3.31"/>
    <n v="26532.3"/>
    <s v="TR7202400001207"/>
    <m/>
    <m/>
    <x v="41"/>
    <x v="0"/>
    <x v="1"/>
    <x v="1"/>
    <x v="9"/>
    <x v="1"/>
    <s v="Univera Satış"/>
    <s v="Saha Satış"/>
    <s v="Yurt İçi"/>
    <s v="Türkiye"/>
  </r>
  <r>
    <s v="Q3"/>
    <x v="0"/>
    <x v="8"/>
    <m/>
    <s v="DOGAN TREND OTOMOTIV TICARET HIZMET VE TEKNOLOJI A.S."/>
    <s v="CDY.06.001"/>
    <s v="Calldesk Panorama - Yazilim Gelistirme Hizmeti"/>
    <s v="Univera - Suzuki"/>
    <x v="13"/>
    <x v="5"/>
    <m/>
    <n v="8026.5214285714283"/>
    <m/>
    <n v="-4.2"/>
    <m/>
    <n v="0"/>
    <m/>
    <n v="0"/>
    <m/>
    <n v="-33711.39"/>
    <m/>
    <n v="4.24"/>
    <n v="33711.39"/>
    <s v="TR7202400001207"/>
    <m/>
    <m/>
    <x v="41"/>
    <x v="0"/>
    <x v="1"/>
    <x v="1"/>
    <x v="9"/>
    <x v="1"/>
    <s v="Univera Satış"/>
    <s v="Saha Satış"/>
    <s v="Yurt İçi"/>
    <s v="Türkiye"/>
  </r>
  <r>
    <s v="Q3"/>
    <x v="0"/>
    <x v="8"/>
    <m/>
    <s v="DOGAN TREND OTOMOTIV TICARET HIZMET VE TEKNOLOJI A.S."/>
    <s v="CDH.05.002"/>
    <s v="Calldesk Panorama - Rapor Gelistirme Hizmeti"/>
    <s v="Univera - Suzuki"/>
    <x v="13"/>
    <x v="5"/>
    <m/>
    <n v="8385.25"/>
    <m/>
    <n v="-6"/>
    <m/>
    <n v="0"/>
    <m/>
    <n v="0"/>
    <m/>
    <n v="-50311.5"/>
    <m/>
    <n v="6"/>
    <n v="50311.5"/>
    <s v="TR7202400001207"/>
    <m/>
    <m/>
    <x v="41"/>
    <x v="0"/>
    <x v="1"/>
    <x v="1"/>
    <x v="2"/>
    <x v="1"/>
    <s v="Univera Satış"/>
    <s v="Saha Satış"/>
    <s v="Yurt İçi"/>
    <s v="Türkiye"/>
  </r>
  <r>
    <s v="Q3"/>
    <x v="0"/>
    <x v="8"/>
    <s v="İptal"/>
    <s v="DOGAN TREND OTOMOTIV TICARET HIZMET VE TEKNOLOJI A.S."/>
    <s v="CDH.01.001"/>
    <s v="Calldesk Panorama - Proje Yönetim Hizmeti"/>
    <s v="Univera - Suzuki"/>
    <x v="13"/>
    <x v="5"/>
    <m/>
    <n v="6905.4"/>
    <s v="TRY"/>
    <n v="-1"/>
    <m/>
    <n v="0"/>
    <m/>
    <n v="0"/>
    <m/>
    <n v="-6905.4"/>
    <m/>
    <n v="1"/>
    <n v="6905.4"/>
    <s v="TR7202400001207"/>
    <m/>
    <m/>
    <x v="41"/>
    <x v="0"/>
    <x v="1"/>
    <x v="1"/>
    <x v="7"/>
    <x v="1"/>
    <s v="Univera Satış"/>
    <s v="Saha Satış"/>
    <s v="Yurt İçi"/>
    <s v="Türkiye"/>
  </r>
  <r>
    <s v="Q3"/>
    <x v="0"/>
    <x v="8"/>
    <s v="İptal"/>
    <s v="DOGAN TREND OTOMOTIV TICARET HIZMET VE TEKNOLOJI A.S."/>
    <s v="CDH.01.001"/>
    <s v="Calldesk Panorama - Proje Yönetim Hizmeti"/>
    <s v="Univera - Suzuki"/>
    <x v="13"/>
    <x v="5"/>
    <m/>
    <n v="9782.65"/>
    <s v="TRY"/>
    <n v="-1"/>
    <m/>
    <n v="0"/>
    <m/>
    <n v="0"/>
    <m/>
    <n v="-9782.65"/>
    <m/>
    <n v="1"/>
    <n v="9782.65"/>
    <s v="TR7202400001207"/>
    <m/>
    <m/>
    <x v="41"/>
    <x v="0"/>
    <x v="1"/>
    <x v="1"/>
    <x v="7"/>
    <x v="1"/>
    <s v="Univera Satış"/>
    <s v="Saha Satış"/>
    <s v="Yurt İçi"/>
    <s v="Türkiye"/>
  </r>
  <r>
    <s v="Q3"/>
    <x v="0"/>
    <x v="8"/>
    <s v="İptal"/>
    <s v="DOGAN TREND OTOMOTIV TICARET HIZMET VE TEKNOLOJI A.S."/>
    <s v="CDH.01.001"/>
    <s v="Calldesk Panorama - Proje Yönetim Hizmeti"/>
    <s v="Univera - Suzuki"/>
    <x v="13"/>
    <x v="5"/>
    <m/>
    <n v="6905.4"/>
    <s v="TRY"/>
    <n v="-2"/>
    <m/>
    <n v="0"/>
    <m/>
    <n v="0"/>
    <m/>
    <n v="-13810.8"/>
    <m/>
    <n v="2"/>
    <n v="13810.8"/>
    <s v="TR7202400001207"/>
    <m/>
    <m/>
    <x v="41"/>
    <x v="0"/>
    <x v="1"/>
    <x v="1"/>
    <x v="7"/>
    <x v="1"/>
    <s v="Univera Satış"/>
    <s v="Saha Satış"/>
    <s v="Yurt İçi"/>
    <s v="Türkiye"/>
  </r>
  <r>
    <s v="Q3"/>
    <x v="0"/>
    <x v="8"/>
    <s v="İptal"/>
    <s v="DOGAN TREND OTOMOTIV TICARET HIZMET VE TEKNOLOJI A.S."/>
    <s v="CDH.01.001"/>
    <s v="Calldesk Panorama - Proje Yönetim Hizmeti"/>
    <s v="Univera - Suzuki"/>
    <x v="13"/>
    <x v="5"/>
    <m/>
    <n v="10358.1"/>
    <s v="TRY"/>
    <n v="-5"/>
    <m/>
    <n v="0"/>
    <m/>
    <n v="0"/>
    <m/>
    <n v="-51790.5"/>
    <m/>
    <n v="5"/>
    <n v="51790.5"/>
    <s v="TR7202400001207"/>
    <m/>
    <m/>
    <x v="41"/>
    <x v="0"/>
    <x v="1"/>
    <x v="1"/>
    <x v="7"/>
    <x v="1"/>
    <s v="Univera Satış"/>
    <s v="Saha Satış"/>
    <s v="Yurt İçi"/>
    <s v="Türkiye"/>
  </r>
  <r>
    <s v="Q3"/>
    <x v="0"/>
    <x v="8"/>
    <m/>
    <s v="Edab Gida Sanayi ve Ticaret Limited Sirketi"/>
    <s v="UH.01.002"/>
    <s v="UNIDOX KONTÖR HIZMETI"/>
    <s v="Univera - Nestle Waters"/>
    <x v="6"/>
    <x v="2"/>
    <s v="Unidox"/>
    <n v="3.5625"/>
    <m/>
    <n v="2000"/>
    <m/>
    <n v="7125"/>
    <m/>
    <n v="0"/>
    <m/>
    <n v="7125"/>
    <m/>
    <n v="0"/>
    <n v="0"/>
    <s v="UNI240000001551"/>
    <m/>
    <m/>
    <x v="110"/>
    <x v="0"/>
    <x v="1"/>
    <x v="2"/>
    <x v="5"/>
    <x v="1"/>
    <s v="Kanal Satış"/>
    <s v="Saha Satış"/>
    <s v="Yurt İçi"/>
    <s v="Türkiye"/>
  </r>
  <r>
    <s v="Q2"/>
    <x v="1"/>
    <x v="4"/>
    <m/>
    <s v="TATLISUMAKLAR TARIM PETROL INSAAT GIDA SANAYI VE TICARET ANONIM SIRKETI"/>
    <s v="EY.02.011"/>
    <s v="Enroute Panorama - Panel - Çoklu Proje Birlestirme Mobil Uygulama Yazılımi (Enterprise)"/>
    <s v="Univera - Eruslu Sağlık"/>
    <x v="13"/>
    <x v="0"/>
    <s v="Enroute"/>
    <n v="9620"/>
    <m/>
    <n v="7"/>
    <m/>
    <n v="84175"/>
    <m/>
    <n v="16835"/>
    <m/>
    <n v="67340"/>
    <m/>
    <n v="0"/>
    <n v="0"/>
    <m/>
    <m/>
    <m/>
    <x v="70"/>
    <x v="0"/>
    <x v="1"/>
    <x v="0"/>
    <x v="1"/>
    <x v="0"/>
    <s v="Univera Satış"/>
    <s v="Saha Satış"/>
    <s v="Yurt İçi"/>
    <s v="Türkiye"/>
  </r>
  <r>
    <s v="Q3"/>
    <x v="0"/>
    <x v="8"/>
    <m/>
    <s v="NESTLE TÜRKIYE GIDA SANAYI A.S."/>
    <s v="SH.05.001"/>
    <s v="StokBar Panorama - Yazilim Gelistirme Hizmeti"/>
    <s v="Univera - Nestle Starbucks"/>
    <x v="11"/>
    <x v="4"/>
    <s v="Stokbar"/>
    <n v="6633.51"/>
    <m/>
    <n v="5"/>
    <m/>
    <n v="33167.550000000003"/>
    <m/>
    <n v="0"/>
    <m/>
    <n v="33167.550000000003"/>
    <m/>
    <n v="0"/>
    <n v="0"/>
    <s v="UNI240000001553"/>
    <m/>
    <m/>
    <x v="12"/>
    <x v="0"/>
    <x v="1"/>
    <x v="1"/>
    <x v="3"/>
    <x v="1"/>
    <s v="Univera Satış"/>
    <s v="Saha Satış"/>
    <s v="Yurt İçi"/>
    <s v="Türkiye"/>
  </r>
  <r>
    <s v="Q3"/>
    <x v="0"/>
    <x v="8"/>
    <m/>
    <s v="YIL SAK PAZARLAMA GIDA IÇECEK SANAYI VE TICARET LIMITED SIRKETI"/>
    <s v="UH.01.002"/>
    <s v="UNIDOX KONTÖR HIZMETI"/>
    <s v="Univera - Oyak Grup"/>
    <x v="6"/>
    <x v="2"/>
    <s v="Unidox"/>
    <n v="2.0436999999999999"/>
    <m/>
    <n v="10000"/>
    <m/>
    <n v="20437"/>
    <m/>
    <n v="0"/>
    <m/>
    <n v="20437"/>
    <m/>
    <n v="0"/>
    <n v="0"/>
    <s v="UNI240000001556"/>
    <m/>
    <m/>
    <x v="77"/>
    <x v="0"/>
    <x v="1"/>
    <x v="2"/>
    <x v="5"/>
    <x v="1"/>
    <s v="Kanal Satış"/>
    <s v="Saha Satış"/>
    <s v="Yurt İçi"/>
    <s v="Türkiye"/>
  </r>
  <r>
    <s v="Q3"/>
    <x v="0"/>
    <x v="8"/>
    <m/>
    <s v="SHELL &amp; TURCAS PETROL A.S"/>
    <s v="OH.05.001"/>
    <s v="OUTSOURCE YAZILIM GELISTIRME HIZMETI"/>
    <s v="Univera - Shell Bee"/>
    <x v="4"/>
    <x v="0"/>
    <s v="Outsource - Hizmet"/>
    <n v="10756.800007341502"/>
    <m/>
    <n v="272.56"/>
    <m/>
    <n v="2931873.4079999998"/>
    <m/>
    <n v="-2.0010000000000002E-3"/>
    <m/>
    <n v="2931873.4100009999"/>
    <m/>
    <n v="0"/>
    <n v="0"/>
    <s v="UNI240000001554"/>
    <m/>
    <m/>
    <x v="93"/>
    <x v="3"/>
    <x v="1"/>
    <x v="1"/>
    <x v="9"/>
    <x v="0"/>
    <s v="Univera Satış"/>
    <s v="Saha Satış"/>
    <s v="Yurt İçi"/>
    <s v="Türkiye"/>
  </r>
  <r>
    <s v="Q2"/>
    <x v="1"/>
    <x v="4"/>
    <m/>
    <s v="MARS GIDA ÜRÜNLERI TIC. LTD.STI."/>
    <s v="EH.03.003"/>
    <s v="Enroute Panorama - Uzman Destek Hizmeti"/>
    <s v="Univera - Mars Gıda"/>
    <x v="12"/>
    <x v="0"/>
    <s v="Enroute"/>
    <n v="118750"/>
    <m/>
    <n v="1"/>
    <m/>
    <n v="118750"/>
    <m/>
    <n v="0"/>
    <m/>
    <n v="118750"/>
    <m/>
    <n v="0"/>
    <n v="0"/>
    <m/>
    <m/>
    <m/>
    <x v="16"/>
    <x v="0"/>
    <x v="0"/>
    <x v="1"/>
    <x v="12"/>
    <x v="0"/>
    <s v="Univera Satış"/>
    <s v="Saha Satış"/>
    <s v="Yurt İçi"/>
    <s v="Türkiye"/>
  </r>
  <r>
    <s v="Q2"/>
    <x v="1"/>
    <x v="4"/>
    <m/>
    <s v="GIDASAN IHT. MAD. IML. VE PAZ.A.S."/>
    <s v="EY.04.012"/>
    <s v="Enroute Panorama E-Dönüsüm  Modül Yazılımi (Enterprise)"/>
    <s v="Univera - Çaykur"/>
    <x v="12"/>
    <x v="0"/>
    <s v="Enroute"/>
    <n v="33930"/>
    <m/>
    <n v="1"/>
    <m/>
    <n v="37700"/>
    <m/>
    <n v="3770"/>
    <m/>
    <n v="33930"/>
    <m/>
    <n v="0"/>
    <n v="0"/>
    <m/>
    <m/>
    <m/>
    <x v="1"/>
    <x v="0"/>
    <x v="1"/>
    <x v="0"/>
    <x v="1"/>
    <x v="0"/>
    <s v="Univera Satış"/>
    <s v="Saha Satış"/>
    <s v="Yurt İçi"/>
    <s v="Türkiye"/>
  </r>
  <r>
    <s v="Q2"/>
    <x v="1"/>
    <x v="4"/>
    <m/>
    <s v="EFES VITANTA MOLDOVA BREWERY S.A"/>
    <s v="EH.02.001"/>
    <s v="Enroute Panorama - Yillik Yazilim Bakimi, Yasatma ve Merkezi Destek Hizmeti"/>
    <s v="Univera - Efes Moldova"/>
    <x v="16"/>
    <x v="0"/>
    <s v="Enroute"/>
    <n v="28077.33"/>
    <m/>
    <n v="1"/>
    <m/>
    <n v="28077.33439"/>
    <m/>
    <n v="4.3899999999999998E-3"/>
    <m/>
    <n v="28077.33"/>
    <m/>
    <n v="0"/>
    <n v="0"/>
    <m/>
    <m/>
    <m/>
    <x v="20"/>
    <x v="0"/>
    <x v="0"/>
    <x v="1"/>
    <x v="4"/>
    <x v="0"/>
    <s v="Univera Satış"/>
    <s v="Saha Satış"/>
    <s v="Yurt Dışı"/>
    <s v="Moldova"/>
  </r>
  <r>
    <s v="Q2"/>
    <x v="1"/>
    <x v="4"/>
    <m/>
    <s v="EFES VITANTA MOLDOVA BREWERY S.A"/>
    <s v="EH.03.001"/>
    <s v="Enroute Panorama - Çafri Merkezi Hizmeti  (MSD)"/>
    <s v="Univera - Efes Moldova"/>
    <x v="16"/>
    <x v="0"/>
    <s v="Enroute"/>
    <n v="36709.35"/>
    <m/>
    <n v="1"/>
    <m/>
    <n v="36709.352400000003"/>
    <m/>
    <n v="2.3999999999999998E-3"/>
    <m/>
    <n v="36709.35"/>
    <m/>
    <n v="0"/>
    <n v="0"/>
    <m/>
    <m/>
    <m/>
    <x v="20"/>
    <x v="0"/>
    <x v="0"/>
    <x v="1"/>
    <x v="8"/>
    <x v="0"/>
    <s v="Univera Satış"/>
    <s v="Saha Satış"/>
    <s v="Yurt Dışı"/>
    <s v="Moldova"/>
  </r>
  <r>
    <s v="Q3"/>
    <x v="0"/>
    <x v="8"/>
    <m/>
    <s v="S MOTOR TICARET VE SANAYI LIMITED SIRKETI"/>
    <s v="UH.01.002"/>
    <s v="UNIDOX KONTÖR HIZMETI"/>
    <s v="Univera - Suzuki"/>
    <x v="6"/>
    <x v="2"/>
    <s v="Unidox"/>
    <n v="2.6665999999999999"/>
    <m/>
    <n v="5000"/>
    <m/>
    <n v="13333"/>
    <m/>
    <n v="0"/>
    <m/>
    <n v="13333"/>
    <m/>
    <n v="0"/>
    <n v="0"/>
    <s v="UNI240000001560"/>
    <m/>
    <m/>
    <x v="41"/>
    <x v="0"/>
    <x v="1"/>
    <x v="2"/>
    <x v="5"/>
    <x v="1"/>
    <s v="Univera Satış"/>
    <s v="Saha Satış"/>
    <s v="Yurt İçi"/>
    <s v="Türkiye"/>
  </r>
  <r>
    <s v="Q2"/>
    <x v="1"/>
    <x v="4"/>
    <m/>
    <s v="EFES KAZAKHSTAN JSC FE"/>
    <s v="EY.06.001"/>
    <s v="Enroute Panorama - Yazilim Gelistirme Hizmeti"/>
    <s v="Univera - Efes Kazakistan"/>
    <x v="16"/>
    <x v="0"/>
    <s v="Enroute"/>
    <n v="15230"/>
    <m/>
    <n v="9"/>
    <m/>
    <n v="137070"/>
    <m/>
    <n v="0"/>
    <m/>
    <n v="137070"/>
    <m/>
    <n v="0"/>
    <n v="0"/>
    <m/>
    <m/>
    <m/>
    <x v="20"/>
    <x v="0"/>
    <x v="1"/>
    <x v="1"/>
    <x v="9"/>
    <x v="0"/>
    <s v="Univera Satış"/>
    <s v="Saha Satış"/>
    <s v="Yurt Dışı"/>
    <s v="Kazakistan"/>
  </r>
  <r>
    <s v="Q2"/>
    <x v="1"/>
    <x v="4"/>
    <m/>
    <s v="EFES KAZAKHSTAN JSC FE"/>
    <s v="EH.01.001"/>
    <s v="Enroute Panorama - Proje ve Ürün Yönetimi Danışmanlığı Hizmeti"/>
    <s v="Univera - Efes Kazakistan"/>
    <x v="16"/>
    <x v="0"/>
    <s v="Enroute"/>
    <n v="15230"/>
    <m/>
    <n v="1"/>
    <m/>
    <n v="15230"/>
    <m/>
    <n v="0"/>
    <m/>
    <n v="15230"/>
    <m/>
    <n v="0"/>
    <n v="0"/>
    <m/>
    <m/>
    <m/>
    <x v="20"/>
    <x v="0"/>
    <x v="1"/>
    <x v="1"/>
    <x v="7"/>
    <x v="0"/>
    <s v="Univera Satış"/>
    <s v="Saha Satış"/>
    <s v="Yurt Dışı"/>
    <s v="Kazakistan"/>
  </r>
  <r>
    <s v="Q3"/>
    <x v="0"/>
    <x v="8"/>
    <m/>
    <s v="HIZMET MARKET -SÜKRÜ CAN BAKIR"/>
    <s v="UH.01.002"/>
    <s v="UNIDOX KONTÖR HIZMETI"/>
    <s v="Univera Doğuş Çay Projesi"/>
    <x v="6"/>
    <x v="2"/>
    <s v="Unidox"/>
    <n v="2"/>
    <m/>
    <n v="10000"/>
    <m/>
    <n v="20000"/>
    <m/>
    <n v="0"/>
    <m/>
    <n v="20000"/>
    <m/>
    <n v="0"/>
    <n v="0"/>
    <s v="UNI240000001564"/>
    <m/>
    <m/>
    <x v="13"/>
    <x v="0"/>
    <x v="1"/>
    <x v="2"/>
    <x v="5"/>
    <x v="1"/>
    <s v="Kanal Satış"/>
    <s v="Saha Satış"/>
    <s v="Yurt İçi"/>
    <s v="Türkiye"/>
  </r>
  <r>
    <s v="Q2"/>
    <x v="1"/>
    <x v="4"/>
    <m/>
    <s v="EFES KAZAKHSTAN JSC FE"/>
    <s v="EH.01.001"/>
    <s v="Enroute Panorama - Proje ve Ürün Yönetimi Danışmanlığı Hizmeti"/>
    <s v="Univera - Efes Kazakistan"/>
    <x v="16"/>
    <x v="0"/>
    <s v="Enroute"/>
    <n v="15230"/>
    <m/>
    <n v="2"/>
    <m/>
    <n v="30460"/>
    <m/>
    <n v="0"/>
    <m/>
    <n v="30460"/>
    <m/>
    <n v="0"/>
    <n v="0"/>
    <m/>
    <m/>
    <m/>
    <x v="20"/>
    <x v="0"/>
    <x v="1"/>
    <x v="1"/>
    <x v="7"/>
    <x v="0"/>
    <s v="Univera Satış"/>
    <s v="Saha Satış"/>
    <s v="Yurt Dışı"/>
    <s v="Kazakistan"/>
  </r>
  <r>
    <s v="Q2"/>
    <x v="1"/>
    <x v="4"/>
    <m/>
    <s v="EFES KAZAKHSTAN JSC FE"/>
    <s v="EH.01.001"/>
    <s v="Enroute Panorama - Proje ve Ürün Yönetimi Danışmanlığı Hizmeti"/>
    <s v="Univera - Efes Kazakistan"/>
    <x v="16"/>
    <x v="0"/>
    <s v="Enroute"/>
    <n v="15230"/>
    <m/>
    <n v="6"/>
    <m/>
    <n v="91380"/>
    <m/>
    <n v="0"/>
    <m/>
    <n v="91380"/>
    <m/>
    <n v="0"/>
    <n v="0"/>
    <m/>
    <m/>
    <m/>
    <x v="20"/>
    <x v="0"/>
    <x v="1"/>
    <x v="1"/>
    <x v="7"/>
    <x v="0"/>
    <s v="Univera Satış"/>
    <s v="Saha Satış"/>
    <s v="Yurt Dışı"/>
    <s v="Kazakistan"/>
  </r>
  <r>
    <s v="Q3"/>
    <x v="0"/>
    <x v="8"/>
    <m/>
    <s v="MATRIKS BİLGİSAYAR SİSTEMLERİ LTD.ŞTİ"/>
    <s v="UH.01.002"/>
    <s v="UNIDOX KONTÖR HIZMETI"/>
    <s v="Univera - Kanal"/>
    <x v="5"/>
    <x v="2"/>
    <s v="Unidox"/>
    <n v="1.532"/>
    <m/>
    <n v="10000"/>
    <m/>
    <n v="15320"/>
    <m/>
    <n v="0"/>
    <m/>
    <n v="15320"/>
    <m/>
    <n v="0"/>
    <n v="0"/>
    <s v="UNI240000001567"/>
    <m/>
    <m/>
    <x v="11"/>
    <x v="0"/>
    <x v="1"/>
    <x v="2"/>
    <x v="5"/>
    <x v="0"/>
    <s v="Kanal Satış"/>
    <s v="Matriks"/>
    <s v="Yurt İçi"/>
    <s v="Türkiye"/>
  </r>
  <r>
    <s v="Q3"/>
    <x v="0"/>
    <x v="8"/>
    <m/>
    <s v="PANASONIC ELEKTRIC WORKS ELEKTRIK SAN.VE TIC. A.S."/>
    <s v="SH.03.002"/>
    <s v="StokBar Panorama - Uzman Destek Hizmeti"/>
    <s v="Univera - Panasonic"/>
    <x v="11"/>
    <x v="4"/>
    <s v="Stokbar"/>
    <n v="126750"/>
    <m/>
    <n v="1"/>
    <m/>
    <n v="126750"/>
    <m/>
    <n v="0"/>
    <m/>
    <n v="126750"/>
    <m/>
    <n v="0"/>
    <n v="0"/>
    <s v="UNI240000001566"/>
    <m/>
    <m/>
    <x v="35"/>
    <x v="0"/>
    <x v="0"/>
    <x v="1"/>
    <x v="3"/>
    <x v="0"/>
    <s v="Univera Satış"/>
    <s v="Saha Satış"/>
    <s v="Yurt İçi"/>
    <s v="Türkiye"/>
  </r>
  <r>
    <s v="Q3"/>
    <x v="0"/>
    <x v="8"/>
    <m/>
    <s v="HORIZON HIZLI TÜKETIM ÜRÜNLERI ÜRETIM PAZ. SATIS VE TIC. A.S."/>
    <s v="QH.02.001"/>
    <s v="Quest Panorama - Yazilim Bakimi, Yasatma ve Merkezi Destek Hizmeti"/>
    <s v="Univera - Ülker"/>
    <x v="12"/>
    <x v="3"/>
    <m/>
    <n v="56806.31"/>
    <m/>
    <n v="6"/>
    <m/>
    <n v="340837.86"/>
    <m/>
    <n v="0"/>
    <m/>
    <n v="340837.86"/>
    <m/>
    <n v="0"/>
    <n v="0"/>
    <s v="UNI240000001570"/>
    <m/>
    <m/>
    <x v="43"/>
    <x v="0"/>
    <x v="0"/>
    <x v="1"/>
    <x v="4"/>
    <x v="0"/>
    <s v="Univera Satış"/>
    <s v="Saha Satış"/>
    <s v="Yurt İçi"/>
    <s v="Türkiye"/>
  </r>
  <r>
    <s v="Q2"/>
    <x v="1"/>
    <x v="4"/>
    <m/>
    <s v="Lomisi JSC Efes Gürcistan "/>
    <s v="EH.02.001"/>
    <s v="Enroute Panorama - Yillik Yazilim Bakimi, Yasatma ve Merkezi Destek Hizmeti"/>
    <s v="Univera - Efes Gürcistan"/>
    <x v="16"/>
    <x v="0"/>
    <s v="Enroute"/>
    <n v="25799.62"/>
    <m/>
    <n v="1"/>
    <m/>
    <n v="25799.62"/>
    <m/>
    <n v="0"/>
    <m/>
    <n v="25799.62"/>
    <m/>
    <n v="0"/>
    <n v="0"/>
    <m/>
    <m/>
    <m/>
    <x v="20"/>
    <x v="0"/>
    <x v="0"/>
    <x v="1"/>
    <x v="4"/>
    <x v="0"/>
    <s v="Univera Satış"/>
    <s v="Saha Satış"/>
    <s v="Yurt Dışı"/>
    <s v="Gürcistan"/>
  </r>
  <r>
    <s v="Q2"/>
    <x v="1"/>
    <x v="4"/>
    <m/>
    <s v="Lomisi JSC Efes Gürcistan "/>
    <s v="EY.02.033"/>
    <s v="Enroute Panorama - Mobil Kullanici Yazılımi (Enterprise)"/>
    <s v="Univera - Efes Gürcistan"/>
    <x v="16"/>
    <x v="0"/>
    <s v="Enroute"/>
    <n v="5330.5"/>
    <m/>
    <n v="22"/>
    <m/>
    <n v="117271"/>
    <m/>
    <n v="0"/>
    <m/>
    <n v="117271"/>
    <m/>
    <n v="0"/>
    <n v="0"/>
    <m/>
    <m/>
    <m/>
    <x v="20"/>
    <x v="0"/>
    <x v="1"/>
    <x v="0"/>
    <x v="1"/>
    <x v="0"/>
    <s v="Univera Satış"/>
    <s v="Saha Satış"/>
    <s v="Yurt Dışı"/>
    <s v="Gürcistan"/>
  </r>
  <r>
    <s v="Q3"/>
    <x v="0"/>
    <x v="8"/>
    <m/>
    <s v="MATRIKS BİLGİSAYAR SİSTEMLERİ LTD.ŞTİ"/>
    <s v="WPY.02.008"/>
    <s v="WEBPLUS (IOS) SATIS TEMSILCISI LISANSI"/>
    <s v="Univera - Kanal"/>
    <x v="5"/>
    <x v="0"/>
    <s v="Webplus"/>
    <n v="500"/>
    <m/>
    <n v="1"/>
    <m/>
    <n v="500"/>
    <m/>
    <n v="0"/>
    <m/>
    <n v="500"/>
    <m/>
    <n v="0"/>
    <n v="0"/>
    <s v="UNI240000001575"/>
    <m/>
    <m/>
    <x v="11"/>
    <x v="0"/>
    <x v="1"/>
    <x v="0"/>
    <x v="1"/>
    <x v="0"/>
    <s v="Kanal Satış"/>
    <s v="Matriks"/>
    <s v="Yurt İçi"/>
    <s v="Türkiye"/>
  </r>
  <r>
    <s v="Q3"/>
    <x v="0"/>
    <x v="8"/>
    <m/>
    <s v="MİYA OTOMASYON VE BARKOD BILISIM SISTEMLERI SAN TİC. VE L.T.D. STI."/>
    <s v="UH.01.002"/>
    <s v="UNIDOX KONTÖR HIZMETI"/>
    <s v="Univera - Kanal"/>
    <x v="5"/>
    <x v="2"/>
    <s v="Unidox"/>
    <n v="2.0430000000000001"/>
    <m/>
    <n v="10000"/>
    <m/>
    <n v="20430"/>
    <m/>
    <n v="0"/>
    <m/>
    <n v="20430"/>
    <m/>
    <n v="0"/>
    <n v="0"/>
    <s v="UNI240000001573"/>
    <m/>
    <m/>
    <x v="3"/>
    <x v="0"/>
    <x v="1"/>
    <x v="2"/>
    <x v="5"/>
    <x v="0"/>
    <s v="Kanal Satış"/>
    <s v="Miya"/>
    <s v="Yurt İçi"/>
    <s v="Türkiye"/>
  </r>
  <r>
    <s v="Q3"/>
    <x v="0"/>
    <x v="8"/>
    <m/>
    <s v="MİYA OTOMASYON VE BARKOD BILISIM SISTEMLERI SAN TİC. VE L.T.D. STI."/>
    <s v="UH.01.002"/>
    <s v="UNIDOX KONTÖR HIZMETI"/>
    <s v="Univera - Kanal"/>
    <x v="5"/>
    <x v="2"/>
    <s v="Unidox"/>
    <n v="2.4540000000000002"/>
    <m/>
    <n v="5000"/>
    <m/>
    <n v="12270"/>
    <m/>
    <n v="0"/>
    <m/>
    <n v="12270"/>
    <m/>
    <n v="0"/>
    <n v="0"/>
    <s v="UNI240000001572"/>
    <m/>
    <m/>
    <x v="3"/>
    <x v="0"/>
    <x v="1"/>
    <x v="2"/>
    <x v="5"/>
    <x v="0"/>
    <s v="Kanal Satış"/>
    <s v="Miya"/>
    <s v="Yurt İçi"/>
    <s v="Türkiye"/>
  </r>
  <r>
    <s v="Q2"/>
    <x v="1"/>
    <x v="4"/>
    <m/>
    <s v="Lomisi JSC Efes Gürcistan "/>
    <s v="EH.05.002"/>
    <s v="Enroute Panorama - Rapor Gelistirme Hizmeti"/>
    <s v="Univera - Efes Gürcistan"/>
    <x v="16"/>
    <x v="0"/>
    <s v="Enroute"/>
    <n v="14276.85"/>
    <m/>
    <n v="4"/>
    <m/>
    <n v="57107.4"/>
    <m/>
    <n v="0"/>
    <m/>
    <n v="57107.4"/>
    <m/>
    <n v="0"/>
    <n v="0"/>
    <m/>
    <m/>
    <m/>
    <x v="20"/>
    <x v="0"/>
    <x v="1"/>
    <x v="1"/>
    <x v="2"/>
    <x v="0"/>
    <s v="Univera Satış"/>
    <s v="Saha Satış"/>
    <s v="Yurt Dışı"/>
    <s v="Gürcistan"/>
  </r>
  <r>
    <s v="Q2"/>
    <x v="1"/>
    <x v="4"/>
    <m/>
    <s v="Lomisi JSC Efes Gürcistan "/>
    <s v="EH.01.001"/>
    <s v="Enroute Panorama - Proje ve Ürün Yönetimi Danışmanlığı Hizmeti"/>
    <s v="Univera - Efes Gürcistan"/>
    <x v="16"/>
    <x v="0"/>
    <s v="Enroute"/>
    <n v="15228.64"/>
    <m/>
    <n v="2"/>
    <m/>
    <n v="30457.279999999999"/>
    <m/>
    <n v="0"/>
    <m/>
    <n v="30457.279999999999"/>
    <m/>
    <n v="0"/>
    <n v="0"/>
    <m/>
    <m/>
    <m/>
    <x v="20"/>
    <x v="0"/>
    <x v="1"/>
    <x v="1"/>
    <x v="7"/>
    <x v="0"/>
    <s v="Univera Satış"/>
    <s v="Saha Satış"/>
    <s v="Yurt Dışı"/>
    <s v="Gürcistan"/>
  </r>
  <r>
    <s v="Q2"/>
    <x v="1"/>
    <x v="4"/>
    <m/>
    <s v="Lomisi JSC Efes Gürcistan "/>
    <s v="EH.01.001"/>
    <s v="Enroute Panorama - Proje ve Ürün Yönetimi Danışmanlığı Hizmeti"/>
    <s v="Univera - Efes Gürcistan"/>
    <x v="16"/>
    <x v="0"/>
    <s v="Enroute"/>
    <n v="15228.64"/>
    <m/>
    <n v="1"/>
    <m/>
    <n v="15228.64"/>
    <m/>
    <n v="0"/>
    <m/>
    <n v="15228.64"/>
    <m/>
    <n v="0"/>
    <n v="0"/>
    <m/>
    <m/>
    <m/>
    <x v="20"/>
    <x v="0"/>
    <x v="1"/>
    <x v="1"/>
    <x v="7"/>
    <x v="0"/>
    <s v="Univera Satış"/>
    <s v="Saha Satış"/>
    <s v="Yurt Dışı"/>
    <s v="Gürcistan"/>
  </r>
  <r>
    <s v="Q3"/>
    <x v="0"/>
    <x v="8"/>
    <m/>
    <s v="ALDEMIR BILISIM HIZ. VE DANISMANLIK - ARZU ALDEMIR"/>
    <s v="UH.01.002"/>
    <s v="Unidox Kontör"/>
    <s v="Univera - Şen Piliç"/>
    <x v="6"/>
    <x v="2"/>
    <s v="Unidox"/>
    <n v="0.80159999999999998"/>
    <m/>
    <n v="100000"/>
    <m/>
    <n v="80160"/>
    <m/>
    <n v="0"/>
    <m/>
    <n v="80160"/>
    <m/>
    <n v="0"/>
    <n v="0"/>
    <s v="UNI240000001584"/>
    <m/>
    <m/>
    <x v="17"/>
    <x v="0"/>
    <x v="1"/>
    <x v="2"/>
    <x v="5"/>
    <x v="0"/>
    <s v="Kanal Satış"/>
    <s v="Aldemir"/>
    <s v="Yurt İçi"/>
    <s v="Türkiye"/>
  </r>
  <r>
    <s v="Q3"/>
    <x v="0"/>
    <x v="8"/>
    <m/>
    <s v="ALDEMIR BILISIM HIZ. VE DANISMANLIK - ARZU ALDEMIR"/>
    <s v="UH.01.002"/>
    <s v="Unidox Kontör"/>
    <s v="Univera - Şen Piliç"/>
    <x v="6"/>
    <x v="2"/>
    <s v="Unidox"/>
    <n v="0.1"/>
    <m/>
    <n v="10000"/>
    <m/>
    <n v="1000"/>
    <m/>
    <n v="0"/>
    <m/>
    <n v="1000"/>
    <m/>
    <n v="0"/>
    <n v="0"/>
    <s v="UNI240000001584"/>
    <m/>
    <m/>
    <x v="17"/>
    <x v="0"/>
    <x v="1"/>
    <x v="2"/>
    <x v="5"/>
    <x v="0"/>
    <s v="Kanal Satış"/>
    <s v="Aldemir"/>
    <s v="Yurt İçi"/>
    <s v="Türkiye"/>
  </r>
  <r>
    <s v="Q3"/>
    <x v="0"/>
    <x v="8"/>
    <m/>
    <s v="AGAÇLI OTOMOTIV GIDA TIC. VE SAN. A.S."/>
    <s v="EH.06.001"/>
    <s v="EnRoute Panorama - Hosting Hizmeti"/>
    <s v="Univera - JTI"/>
    <x v="11"/>
    <x v="1"/>
    <m/>
    <n v="801.8606666666667"/>
    <m/>
    <n v="15"/>
    <m/>
    <n v="12027.911760000001"/>
    <m/>
    <n v="1.7600000000000001E-3"/>
    <m/>
    <n v="12027.91"/>
    <m/>
    <n v="0"/>
    <n v="0"/>
    <s v="UNI240000001627"/>
    <m/>
    <m/>
    <x v="18"/>
    <x v="0"/>
    <x v="0"/>
    <x v="1"/>
    <x v="3"/>
    <x v="1"/>
    <s v="Univera Satış"/>
    <s v="Saha Satış"/>
    <s v="Yurt İçi"/>
    <s v="Türkiye"/>
  </r>
  <r>
    <s v="Q3"/>
    <x v="0"/>
    <x v="8"/>
    <m/>
    <s v="ALTUN TEMIZLIK TÜTÜN ÜRÜNLERI PAZARLAMA A .S"/>
    <s v="EH.06.001"/>
    <s v="EnRoute Panorama - Hosting Hizmeti"/>
    <s v="Univera - JTI"/>
    <x v="11"/>
    <x v="1"/>
    <m/>
    <n v="801.86"/>
    <m/>
    <n v="1"/>
    <m/>
    <n v="801.86078399999997"/>
    <m/>
    <n v="7.8399999999999997E-4"/>
    <m/>
    <n v="801.86"/>
    <m/>
    <n v="0"/>
    <n v="0"/>
    <s v="UNI240000001628"/>
    <m/>
    <m/>
    <x v="18"/>
    <x v="0"/>
    <x v="0"/>
    <x v="1"/>
    <x v="3"/>
    <x v="1"/>
    <s v="Univera Satış"/>
    <s v="Saha Satış"/>
    <s v="Yurt İçi"/>
    <s v="Türkiye"/>
  </r>
  <r>
    <s v="Q3"/>
    <x v="0"/>
    <x v="8"/>
    <m/>
    <s v="ARME DAGITIM PAZARLAMA SANAYI VE TIC. A.S."/>
    <s v="EH.06.001"/>
    <s v="EnRoute Panorama - Hosting Hizmeti"/>
    <s v="Univera - JTI"/>
    <x v="11"/>
    <x v="1"/>
    <m/>
    <n v="801.86"/>
    <m/>
    <n v="1"/>
    <m/>
    <n v="801.86078399999997"/>
    <m/>
    <n v="7.8399999999999997E-4"/>
    <m/>
    <n v="801.86"/>
    <m/>
    <n v="0"/>
    <n v="0"/>
    <s v="UNI240000001629"/>
    <m/>
    <m/>
    <x v="18"/>
    <x v="0"/>
    <x v="0"/>
    <x v="1"/>
    <x v="3"/>
    <x v="1"/>
    <s v="Univera Satış"/>
    <s v="Saha Satış"/>
    <s v="Yurt İçi"/>
    <s v="Türkiye"/>
  </r>
  <r>
    <s v="Q3"/>
    <x v="0"/>
    <x v="8"/>
    <m/>
    <s v="AYDIN ÜNLÜER TUR.GIDA TIC. VE SAN. A.S."/>
    <s v="EH.06.001"/>
    <s v="EnRoute Panorama - Hosting Hizmeti"/>
    <s v="Univera - JTI"/>
    <x v="11"/>
    <x v="1"/>
    <m/>
    <n v="801.86"/>
    <m/>
    <n v="3"/>
    <m/>
    <n v="2405.5823519999999"/>
    <m/>
    <n v="2.3519999999999999E-3"/>
    <m/>
    <n v="2405.58"/>
    <m/>
    <n v="0"/>
    <n v="0"/>
    <s v="UNI240000001630"/>
    <m/>
    <m/>
    <x v="18"/>
    <x v="0"/>
    <x v="0"/>
    <x v="1"/>
    <x v="3"/>
    <x v="1"/>
    <s v="Univera Satış"/>
    <s v="Saha Satış"/>
    <s v="Yurt İçi"/>
    <s v="Türkiye"/>
  </r>
  <r>
    <s v="Q3"/>
    <x v="0"/>
    <x v="8"/>
    <m/>
    <s v="BAMS GIDA ITRIYAT VE TEKSTIL TIC. VE SAN. LTD. STI."/>
    <s v="EH.06.001"/>
    <s v="EnRoute Panorama - Hosting Hizmeti"/>
    <s v="Univera - JTI"/>
    <x v="11"/>
    <x v="1"/>
    <m/>
    <n v="801.86"/>
    <m/>
    <n v="2"/>
    <m/>
    <n v="1603.7215679999999"/>
    <m/>
    <n v="1.5679999999999999E-3"/>
    <m/>
    <n v="1603.72"/>
    <m/>
    <n v="0"/>
    <n v="0"/>
    <s v="UNI240000001631"/>
    <m/>
    <m/>
    <x v="18"/>
    <x v="0"/>
    <x v="0"/>
    <x v="1"/>
    <x v="3"/>
    <x v="1"/>
    <s v="Univera Satış"/>
    <s v="Saha Satış"/>
    <s v="Yurt İçi"/>
    <s v="Türkiye"/>
  </r>
  <r>
    <s v="Q3"/>
    <x v="0"/>
    <x v="8"/>
    <m/>
    <s v="BAYRAKTAR SATIS VE DAGITIM ANONIM SIRKETI"/>
    <s v="EH.06.001"/>
    <s v="EnRoute Panorama - Hosting Hizmeti"/>
    <s v="Univera - JTI"/>
    <x v="11"/>
    <x v="1"/>
    <m/>
    <n v="801.86"/>
    <m/>
    <n v="2"/>
    <m/>
    <n v="1603.7215679999999"/>
    <m/>
    <n v="1.5679999999999999E-3"/>
    <m/>
    <n v="1603.72"/>
    <m/>
    <n v="0"/>
    <n v="0"/>
    <s v="UNI240000001632"/>
    <m/>
    <m/>
    <x v="18"/>
    <x v="0"/>
    <x v="0"/>
    <x v="1"/>
    <x v="3"/>
    <x v="1"/>
    <s v="Univera Satış"/>
    <s v="Saha Satış"/>
    <s v="Yurt İçi"/>
    <s v="Türkiye"/>
  </r>
  <r>
    <s v="Q3"/>
    <x v="0"/>
    <x v="8"/>
    <m/>
    <s v="BESLER GIDA PAZ. SAN. VE TIC. A.S."/>
    <s v="EH.06.001"/>
    <s v="EnRoute Panorama - Hosting Hizmeti"/>
    <s v="Univera - JTI"/>
    <x v="11"/>
    <x v="1"/>
    <m/>
    <n v="801.86"/>
    <m/>
    <n v="1"/>
    <m/>
    <n v="801.86078399999997"/>
    <m/>
    <n v="7.8399999999999997E-4"/>
    <m/>
    <n v="801.86"/>
    <m/>
    <n v="0"/>
    <n v="0"/>
    <s v="UNI240000001633"/>
    <m/>
    <m/>
    <x v="18"/>
    <x v="0"/>
    <x v="0"/>
    <x v="1"/>
    <x v="3"/>
    <x v="1"/>
    <s v="Univera Satış"/>
    <s v="Saha Satış"/>
    <s v="Yurt İçi"/>
    <s v="Türkiye"/>
  </r>
  <r>
    <s v="Q3"/>
    <x v="0"/>
    <x v="8"/>
    <m/>
    <s v="BUGRA MÜH. VE INS. MALZ. IML. ITH. IHR. TIC. SAN. LTD. STI."/>
    <s v="EH.06.001"/>
    <s v="EnRoute Panorama - Hosting Hizmeti"/>
    <s v="Univera - JTI"/>
    <x v="11"/>
    <x v="1"/>
    <m/>
    <n v="801.86"/>
    <m/>
    <n v="1"/>
    <m/>
    <n v="801.86078399999997"/>
    <m/>
    <n v="7.8399999999999997E-4"/>
    <m/>
    <n v="801.86"/>
    <m/>
    <n v="0"/>
    <n v="0"/>
    <s v="UNI240000001634"/>
    <m/>
    <m/>
    <x v="18"/>
    <x v="0"/>
    <x v="0"/>
    <x v="1"/>
    <x v="3"/>
    <x v="1"/>
    <s v="Univera Satış"/>
    <s v="Saha Satış"/>
    <s v="Yurt İçi"/>
    <s v="Türkiye"/>
  </r>
  <r>
    <s v="Q3"/>
    <x v="0"/>
    <x v="8"/>
    <m/>
    <s v="BURAY TÜTÜN MAMUL. MESR. PAZ. VE DAG. TIC. LTD. STI."/>
    <s v="EH.06.001"/>
    <s v="EnRoute Panorama - Hosting Hizmeti"/>
    <s v="Univera - JTI"/>
    <x v="11"/>
    <x v="1"/>
    <m/>
    <n v="801.86"/>
    <m/>
    <n v="1"/>
    <m/>
    <n v="801.86078399999997"/>
    <m/>
    <n v="7.8399999999999997E-4"/>
    <m/>
    <n v="801.86"/>
    <m/>
    <n v="0"/>
    <n v="0"/>
    <s v="UNI240000001635"/>
    <m/>
    <m/>
    <x v="18"/>
    <x v="0"/>
    <x v="0"/>
    <x v="1"/>
    <x v="3"/>
    <x v="1"/>
    <s v="Univera Satış"/>
    <s v="Saha Satış"/>
    <s v="Yurt İçi"/>
    <s v="Türkiye"/>
  </r>
  <r>
    <s v="Q3"/>
    <x v="0"/>
    <x v="8"/>
    <m/>
    <s v="CAN TÜTÜN MAMULLERI INSAAT VE SANAYI TICARET A.S."/>
    <s v="EH.06.001"/>
    <s v="EnRoute Panorama - Hosting Hizmeti"/>
    <s v="Univera - JTI"/>
    <x v="11"/>
    <x v="1"/>
    <m/>
    <n v="801.86"/>
    <m/>
    <n v="1"/>
    <m/>
    <n v="801.86078399999997"/>
    <m/>
    <n v="7.8399999999999997E-4"/>
    <m/>
    <n v="801.86"/>
    <m/>
    <n v="0"/>
    <n v="0"/>
    <s v="UNI240000001636"/>
    <m/>
    <m/>
    <x v="18"/>
    <x v="0"/>
    <x v="0"/>
    <x v="1"/>
    <x v="3"/>
    <x v="1"/>
    <s v="Univera Satış"/>
    <s v="Saha Satış"/>
    <s v="Yurt İçi"/>
    <s v="Türkiye"/>
  </r>
  <r>
    <s v="Q3"/>
    <x v="0"/>
    <x v="8"/>
    <m/>
    <s v="ÇELIKKOL TURIZM GIDA MAD.SAN VE TIC. LTD. STI."/>
    <s v="EH.06.001"/>
    <s v="EnRoute Panorama - Hosting Hizmeti"/>
    <s v="Univera - JTI"/>
    <x v="11"/>
    <x v="1"/>
    <m/>
    <n v="801.86"/>
    <m/>
    <n v="1"/>
    <m/>
    <n v="801.86078399999997"/>
    <m/>
    <n v="7.8399999999999997E-4"/>
    <m/>
    <n v="801.86"/>
    <m/>
    <n v="0"/>
    <n v="0"/>
    <s v="UNI240000001637"/>
    <m/>
    <m/>
    <x v="18"/>
    <x v="0"/>
    <x v="0"/>
    <x v="1"/>
    <x v="3"/>
    <x v="1"/>
    <s v="Univera Satış"/>
    <s v="Saha Satış"/>
    <s v="Yurt İçi"/>
    <s v="Türkiye"/>
  </r>
  <r>
    <s v="Q3"/>
    <x v="0"/>
    <x v="8"/>
    <m/>
    <s v="DOYURAN GIDA A.S."/>
    <s v="EH.06.001"/>
    <s v="EnRoute Panorama - Hosting Hizmeti"/>
    <s v="Univera - JTI"/>
    <x v="11"/>
    <x v="1"/>
    <m/>
    <n v="801.86"/>
    <m/>
    <n v="1"/>
    <m/>
    <n v="801.86078399999997"/>
    <m/>
    <n v="7.8399999999999997E-4"/>
    <m/>
    <n v="801.86"/>
    <m/>
    <n v="0"/>
    <n v="0"/>
    <s v="UNI240000001638"/>
    <m/>
    <m/>
    <x v="18"/>
    <x v="0"/>
    <x v="0"/>
    <x v="1"/>
    <x v="3"/>
    <x v="1"/>
    <s v="Univera Satış"/>
    <s v="Saha Satış"/>
    <s v="Yurt İçi"/>
    <s v="Türkiye"/>
  </r>
  <r>
    <s v="Q3"/>
    <x v="0"/>
    <x v="8"/>
    <m/>
    <s v="DÜNYA MESRUBAT GIDA INS.TURIZM PAZ. SAN. VE TIC. LTD. STI."/>
    <s v="EH.06.001"/>
    <s v="EnRoute Panorama - Hosting Hizmeti"/>
    <s v="Univera - JTI"/>
    <x v="11"/>
    <x v="1"/>
    <m/>
    <n v="801.86"/>
    <m/>
    <n v="5"/>
    <m/>
    <n v="4009.3039199999998"/>
    <m/>
    <n v="3.9199999999999999E-3"/>
    <m/>
    <n v="4009.3"/>
    <m/>
    <n v="0"/>
    <n v="0"/>
    <s v="UNI240000001639"/>
    <m/>
    <m/>
    <x v="18"/>
    <x v="0"/>
    <x v="0"/>
    <x v="1"/>
    <x v="3"/>
    <x v="1"/>
    <s v="Univera Satış"/>
    <s v="Saha Satış"/>
    <s v="Yurt İçi"/>
    <s v="Türkiye"/>
  </r>
  <r>
    <s v="Q3"/>
    <x v="0"/>
    <x v="8"/>
    <m/>
    <s v="FLAS TURIZM INSAAT TAAHHÜT TIC. LTD. STI."/>
    <s v="EH.06.001"/>
    <s v="EnRoute Panorama - Hosting Hizmeti"/>
    <s v="Univera - JTI"/>
    <x v="11"/>
    <x v="1"/>
    <m/>
    <n v="801.86"/>
    <m/>
    <n v="1"/>
    <m/>
    <n v="801.86078399999997"/>
    <m/>
    <n v="7.8399999999999997E-4"/>
    <m/>
    <n v="801.86"/>
    <m/>
    <n v="0"/>
    <n v="0"/>
    <s v="UNI240000001640"/>
    <m/>
    <m/>
    <x v="18"/>
    <x v="0"/>
    <x v="0"/>
    <x v="1"/>
    <x v="3"/>
    <x v="1"/>
    <s v="Univera Satış"/>
    <s v="Saha Satış"/>
    <s v="Yurt İçi"/>
    <s v="Türkiye"/>
  </r>
  <r>
    <s v="Q3"/>
    <x v="0"/>
    <x v="8"/>
    <m/>
    <s v="FLAS TURIZM INSAAT TAAHHÜT TIC. LTD. STI."/>
    <s v="EH.06.001"/>
    <s v="EnRoute Panorama - Hosting Hizmeti"/>
    <s v="Univera - JTI"/>
    <x v="11"/>
    <x v="1"/>
    <m/>
    <n v="801.86"/>
    <m/>
    <n v="1"/>
    <m/>
    <n v="801.86078399999997"/>
    <m/>
    <n v="7.8399999999999997E-4"/>
    <m/>
    <n v="801.86"/>
    <m/>
    <n v="0"/>
    <n v="0"/>
    <s v="UNI240000001641"/>
    <m/>
    <m/>
    <x v="18"/>
    <x v="0"/>
    <x v="0"/>
    <x v="1"/>
    <x v="3"/>
    <x v="1"/>
    <s v="Univera Satış"/>
    <s v="Saha Satış"/>
    <s v="Yurt İçi"/>
    <s v="Türkiye"/>
  </r>
  <r>
    <s v="Q3"/>
    <x v="0"/>
    <x v="8"/>
    <m/>
    <s v="KALPAKÇIOGLU GIDA SAN. VE TIC. LTD. STI."/>
    <s v="EH.06.001"/>
    <s v="EnRoute Panorama - Hosting Hizmeti"/>
    <s v="Univera - JTI"/>
    <x v="11"/>
    <x v="1"/>
    <m/>
    <n v="801.86"/>
    <m/>
    <n v="2"/>
    <m/>
    <n v="1603.7215679999999"/>
    <m/>
    <n v="1.5679999999999999E-3"/>
    <m/>
    <n v="1603.72"/>
    <m/>
    <n v="0"/>
    <n v="0"/>
    <s v="UNI240000001642"/>
    <m/>
    <m/>
    <x v="18"/>
    <x v="0"/>
    <x v="0"/>
    <x v="1"/>
    <x v="3"/>
    <x v="1"/>
    <s v="Univera Satış"/>
    <s v="Saha Satış"/>
    <s v="Yurt İçi"/>
    <s v="Türkiye"/>
  </r>
  <r>
    <s v="Q3"/>
    <x v="0"/>
    <x v="8"/>
    <m/>
    <s v="KILKISLI MES. TEK. MAM. GIDA MAD. SAN. TIC. LTD. STI."/>
    <s v="EH.06.001"/>
    <s v="EnRoute Panorama - Hosting Hizmeti"/>
    <s v="Univera - JTI"/>
    <x v="11"/>
    <x v="1"/>
    <m/>
    <n v="801.86"/>
    <m/>
    <n v="1"/>
    <m/>
    <n v="801.86078399999997"/>
    <m/>
    <n v="7.8399999999999997E-4"/>
    <m/>
    <n v="801.86"/>
    <m/>
    <n v="0"/>
    <n v="0"/>
    <s v="UNI240000001643"/>
    <m/>
    <m/>
    <x v="18"/>
    <x v="0"/>
    <x v="0"/>
    <x v="1"/>
    <x v="3"/>
    <x v="1"/>
    <s v="Univera Satış"/>
    <s v="Saha Satış"/>
    <s v="Yurt İçi"/>
    <s v="Türkiye"/>
  </r>
  <r>
    <s v="Q3"/>
    <x v="0"/>
    <x v="8"/>
    <m/>
    <s v="KOPUZ GIDA TIC. A.S."/>
    <s v="EH.06.001"/>
    <s v="EnRoute Panorama - Hosting Hizmeti"/>
    <s v="Univera - JTI"/>
    <x v="11"/>
    <x v="1"/>
    <m/>
    <n v="801.86090909090899"/>
    <m/>
    <n v="11"/>
    <m/>
    <n v="8820.4686239999992"/>
    <m/>
    <n v="-1.3760000000000001E-3"/>
    <m/>
    <n v="8820.4699999999993"/>
    <m/>
    <n v="0"/>
    <n v="0"/>
    <s v="UNI240000001644"/>
    <m/>
    <m/>
    <x v="18"/>
    <x v="0"/>
    <x v="0"/>
    <x v="1"/>
    <x v="3"/>
    <x v="1"/>
    <s v="Univera Satış"/>
    <s v="Saha Satış"/>
    <s v="Yurt İçi"/>
    <s v="Türkiye"/>
  </r>
  <r>
    <s v="Q3"/>
    <x v="0"/>
    <x v="8"/>
    <m/>
    <s v="ONGUN EMGIN GIDA DAG. PAZ. TUR.SAN. TIC. LTD. STI."/>
    <s v="EH.06.001"/>
    <s v="EnRoute Panorama - Hosting Hizmeti"/>
    <s v="Univera - JTI"/>
    <x v="11"/>
    <x v="1"/>
    <m/>
    <n v="801.86"/>
    <m/>
    <n v="1"/>
    <m/>
    <n v="801.86078399999997"/>
    <m/>
    <n v="7.8399999999999997E-4"/>
    <m/>
    <n v="801.86"/>
    <m/>
    <n v="0"/>
    <n v="0"/>
    <s v="UNI240000001660"/>
    <m/>
    <m/>
    <x v="18"/>
    <x v="0"/>
    <x v="0"/>
    <x v="1"/>
    <x v="3"/>
    <x v="1"/>
    <s v="Univera Satış"/>
    <s v="Saha Satış"/>
    <s v="Yurt İçi"/>
    <s v="Türkiye"/>
  </r>
  <r>
    <s v="Q3"/>
    <x v="0"/>
    <x v="8"/>
    <m/>
    <s v="ONGUN EMGIN GIDA DAG. PAZ. TUR.SAN. TIC. LTD. STI."/>
    <s v="EH.06.001"/>
    <s v="EnRoute Panorama - Hosting Hizmeti"/>
    <s v="Univera - JTI"/>
    <x v="11"/>
    <x v="1"/>
    <m/>
    <n v="801.86"/>
    <m/>
    <n v="1"/>
    <m/>
    <n v="801.86078399999997"/>
    <m/>
    <n v="7.8399999999999997E-4"/>
    <m/>
    <n v="801.86"/>
    <m/>
    <n v="0"/>
    <n v="0"/>
    <s v="UNI240000001661"/>
    <m/>
    <m/>
    <x v="18"/>
    <x v="0"/>
    <x v="0"/>
    <x v="1"/>
    <x v="3"/>
    <x v="1"/>
    <s v="Univera Satış"/>
    <s v="Saha Satış"/>
    <s v="Yurt İçi"/>
    <s v="Türkiye"/>
  </r>
  <r>
    <s v="Q3"/>
    <x v="0"/>
    <x v="8"/>
    <m/>
    <s v="ONGUN EMGIN GIDA DAG. PAZ. TUR.SAN. TIC. LTD. STI."/>
    <s v="EH.06.001"/>
    <s v="EnRoute Panorama - Hosting Hizmeti"/>
    <s v="Univera - JTI"/>
    <x v="11"/>
    <x v="1"/>
    <m/>
    <n v="801.86"/>
    <m/>
    <n v="1"/>
    <m/>
    <n v="801.86078399999997"/>
    <m/>
    <n v="7.8399999999999997E-4"/>
    <m/>
    <n v="801.86"/>
    <m/>
    <n v="0"/>
    <n v="0"/>
    <s v="UNI240000001662"/>
    <m/>
    <m/>
    <x v="18"/>
    <x v="0"/>
    <x v="0"/>
    <x v="1"/>
    <x v="3"/>
    <x v="1"/>
    <s v="Univera Satış"/>
    <s v="Saha Satış"/>
    <s v="Yurt İçi"/>
    <s v="Türkiye"/>
  </r>
  <r>
    <s v="Q3"/>
    <x v="0"/>
    <x v="8"/>
    <m/>
    <s v="ONGUN EMGIN GIDA DAG. PAZ. TUR.SAN. TIC. LTD. STI."/>
    <s v="EH.06.001"/>
    <s v="EnRoute Panorama - Hosting Hizmeti"/>
    <s v="Univera - JTI"/>
    <x v="11"/>
    <x v="1"/>
    <m/>
    <n v="801.86"/>
    <m/>
    <n v="1"/>
    <m/>
    <n v="801.86078399999997"/>
    <m/>
    <n v="7.8399999999999997E-4"/>
    <m/>
    <n v="801.86"/>
    <m/>
    <n v="0"/>
    <n v="0"/>
    <s v="UNI240000001663"/>
    <m/>
    <m/>
    <x v="18"/>
    <x v="0"/>
    <x v="0"/>
    <x v="1"/>
    <x v="3"/>
    <x v="1"/>
    <s v="Univera Satış"/>
    <s v="Saha Satış"/>
    <s v="Yurt İçi"/>
    <s v="Türkiye"/>
  </r>
  <r>
    <s v="Q3"/>
    <x v="0"/>
    <x v="8"/>
    <m/>
    <s v="ONGUN EMGIN GIDA DAG. PAZ. TUR.SAN. TIC. LTD. STI."/>
    <s v="EH.06.001"/>
    <s v="EnRoute Panorama - Hosting Hizmeti"/>
    <s v="Univera - JTI"/>
    <x v="11"/>
    <x v="1"/>
    <m/>
    <n v="801.86"/>
    <m/>
    <n v="1"/>
    <m/>
    <n v="801.86078399999997"/>
    <m/>
    <n v="7.8399999999999997E-4"/>
    <m/>
    <n v="801.86"/>
    <m/>
    <n v="0"/>
    <n v="0"/>
    <s v="UNI240000001664"/>
    <m/>
    <m/>
    <x v="18"/>
    <x v="0"/>
    <x v="0"/>
    <x v="1"/>
    <x v="3"/>
    <x v="1"/>
    <s v="Univera Satış"/>
    <s v="Saha Satış"/>
    <s v="Yurt İçi"/>
    <s v="Türkiye"/>
  </r>
  <r>
    <s v="Q3"/>
    <x v="0"/>
    <x v="8"/>
    <m/>
    <s v="ONGUN EMGIN GIDA DAG. PAZ. TUR.SAN. TIC. LTD. STI."/>
    <s v="EH.06.001"/>
    <s v="EnRoute Panorama - Hosting Hizmeti"/>
    <s v="Univera - JTI"/>
    <x v="11"/>
    <x v="1"/>
    <m/>
    <n v="801.86"/>
    <m/>
    <n v="1"/>
    <m/>
    <n v="801.86078399999997"/>
    <m/>
    <n v="7.8399999999999997E-4"/>
    <m/>
    <n v="801.86"/>
    <m/>
    <n v="0"/>
    <n v="0"/>
    <s v="UNI240000001665"/>
    <m/>
    <m/>
    <x v="18"/>
    <x v="0"/>
    <x v="0"/>
    <x v="1"/>
    <x v="3"/>
    <x v="1"/>
    <s v="Univera Satış"/>
    <s v="Saha Satış"/>
    <s v="Yurt İçi"/>
    <s v="Türkiye"/>
  </r>
  <r>
    <s v="Q3"/>
    <x v="0"/>
    <x v="8"/>
    <m/>
    <s v="ONGUN EMGIN GIDA DAG. PAZ. TUR.SAN. TIC. LTD. STI."/>
    <s v="EH.06.001"/>
    <s v="EnRoute Panorama - Hosting Hizmeti"/>
    <s v="Univera - JTI"/>
    <x v="11"/>
    <x v="1"/>
    <m/>
    <n v="801.86"/>
    <m/>
    <n v="1"/>
    <m/>
    <n v="801.86078399999997"/>
    <m/>
    <n v="7.8399999999999997E-4"/>
    <m/>
    <n v="801.86"/>
    <m/>
    <n v="0"/>
    <n v="0"/>
    <s v="UNI240000001666"/>
    <m/>
    <m/>
    <x v="18"/>
    <x v="0"/>
    <x v="0"/>
    <x v="1"/>
    <x v="3"/>
    <x v="1"/>
    <s v="Univera Satış"/>
    <s v="Saha Satış"/>
    <s v="Yurt İçi"/>
    <s v="Türkiye"/>
  </r>
  <r>
    <s v="Q3"/>
    <x v="0"/>
    <x v="8"/>
    <m/>
    <s v="ÖZCIHAN GIDA INSAAT TARIM NAKLIYE ENERJI TURIZM MAD. PAZ. VE SAN. LTD. STI."/>
    <s v="EH.06.001"/>
    <s v="EnRoute Panorama - Hosting Hizmeti"/>
    <s v="Univera - JTI"/>
    <x v="11"/>
    <x v="1"/>
    <m/>
    <n v="801.86"/>
    <m/>
    <n v="2"/>
    <m/>
    <n v="1603.7215679999999"/>
    <m/>
    <n v="1.5679999999999999E-3"/>
    <m/>
    <n v="1603.72"/>
    <m/>
    <n v="0"/>
    <n v="0"/>
    <s v="UNI240000001645"/>
    <m/>
    <m/>
    <x v="18"/>
    <x v="0"/>
    <x v="0"/>
    <x v="1"/>
    <x v="3"/>
    <x v="1"/>
    <s v="Univera Satış"/>
    <s v="Saha Satış"/>
    <s v="Yurt İçi"/>
    <s v="Türkiye"/>
  </r>
  <r>
    <s v="Q3"/>
    <x v="0"/>
    <x v="8"/>
    <m/>
    <s v="ÖZÇELIK MESRUBAT VE GIDA MAD.TIC.PAZ.A.S."/>
    <s v="EH.06.001"/>
    <s v="EnRoute Panorama - Hosting Hizmeti"/>
    <s v="Univera - JTI"/>
    <x v="11"/>
    <x v="1"/>
    <m/>
    <n v="801.86"/>
    <m/>
    <n v="5"/>
    <m/>
    <n v="4009.3039199999998"/>
    <m/>
    <n v="3.9199999999999999E-3"/>
    <m/>
    <n v="4009.3"/>
    <m/>
    <n v="0"/>
    <n v="0"/>
    <s v="UNI240000001646"/>
    <m/>
    <m/>
    <x v="18"/>
    <x v="0"/>
    <x v="0"/>
    <x v="1"/>
    <x v="3"/>
    <x v="1"/>
    <s v="Univera Satış"/>
    <s v="Saha Satış"/>
    <s v="Yurt İçi"/>
    <s v="Türkiye"/>
  </r>
  <r>
    <s v="Q3"/>
    <x v="0"/>
    <x v="8"/>
    <m/>
    <s v="ÖZÇELIK MESRUBAT VE GIDA MAD.TIC.PAZ.A.S."/>
    <s v="EH.06.001"/>
    <s v="EnRoute Panorama - Hosting Hizmeti"/>
    <s v="Univera - JTI"/>
    <x v="11"/>
    <x v="1"/>
    <m/>
    <n v="801.86"/>
    <m/>
    <n v="1"/>
    <m/>
    <n v="801.86078399999997"/>
    <m/>
    <n v="7.8399999999999997E-4"/>
    <m/>
    <n v="801.86"/>
    <m/>
    <n v="0"/>
    <n v="0"/>
    <s v="UNI240000001647"/>
    <m/>
    <m/>
    <x v="18"/>
    <x v="0"/>
    <x v="0"/>
    <x v="1"/>
    <x v="3"/>
    <x v="1"/>
    <s v="Univera Satış"/>
    <s v="Saha Satış"/>
    <s v="Yurt İçi"/>
    <s v="Türkiye"/>
  </r>
  <r>
    <s v="Q3"/>
    <x v="0"/>
    <x v="8"/>
    <m/>
    <s v="ÖZERLER TICARET ILHAN ÖZER"/>
    <s v="EH.06.001"/>
    <s v="EnRoute Panorama - Hosting Hizmeti"/>
    <s v="Univera - JTI"/>
    <x v="11"/>
    <x v="1"/>
    <m/>
    <n v="801.86"/>
    <m/>
    <n v="4"/>
    <m/>
    <n v="3207.4431359999999"/>
    <m/>
    <n v="3.1359999999999999E-3"/>
    <m/>
    <n v="3207.44"/>
    <m/>
    <n v="0"/>
    <n v="0"/>
    <s v="UNI240000001648"/>
    <m/>
    <m/>
    <x v="18"/>
    <x v="0"/>
    <x v="0"/>
    <x v="1"/>
    <x v="3"/>
    <x v="1"/>
    <s v="Univera Satış"/>
    <s v="Saha Satış"/>
    <s v="Yurt İçi"/>
    <s v="Türkiye"/>
  </r>
  <r>
    <s v="Q3"/>
    <x v="0"/>
    <x v="8"/>
    <m/>
    <s v="PIRAMIT GIDA LOJISTIK TICARET TIC. A.S."/>
    <s v="EH.06.001"/>
    <s v="EnRoute Panorama - Hosting Hizmeti"/>
    <s v="Univera - JTI"/>
    <x v="11"/>
    <x v="1"/>
    <m/>
    <n v="801.86"/>
    <m/>
    <n v="2"/>
    <m/>
    <n v="1603.7215679999999"/>
    <m/>
    <n v="1.5679999999999999E-3"/>
    <m/>
    <n v="1603.72"/>
    <m/>
    <n v="0"/>
    <n v="0"/>
    <s v="UNI240000001649"/>
    <m/>
    <m/>
    <x v="18"/>
    <x v="0"/>
    <x v="0"/>
    <x v="1"/>
    <x v="3"/>
    <x v="1"/>
    <s v="Univera Satış"/>
    <s v="Saha Satış"/>
    <s v="Yurt İçi"/>
    <s v="Türkiye"/>
  </r>
  <r>
    <s v="Q3"/>
    <x v="0"/>
    <x v="8"/>
    <m/>
    <s v="REYMAR TÜTÜN MAM. DAG. VE PAZ. LTD. STI."/>
    <s v="EH.06.001"/>
    <s v="EnRoute Panorama - Hosting Hizmeti"/>
    <s v="Univera - JTI"/>
    <x v="11"/>
    <x v="1"/>
    <m/>
    <n v="801.86"/>
    <m/>
    <n v="1"/>
    <m/>
    <n v="801.86078399999997"/>
    <m/>
    <n v="7.8399999999999997E-4"/>
    <m/>
    <n v="801.86"/>
    <m/>
    <n v="0"/>
    <n v="0"/>
    <s v="UNI240000001650"/>
    <m/>
    <m/>
    <x v="18"/>
    <x v="0"/>
    <x v="0"/>
    <x v="1"/>
    <x v="3"/>
    <x v="1"/>
    <s v="Univera Satış"/>
    <s v="Saha Satış"/>
    <s v="Yurt İçi"/>
    <s v="Türkiye"/>
  </r>
  <r>
    <s v="Q3"/>
    <x v="0"/>
    <x v="8"/>
    <m/>
    <s v="SAGIROGLU TÜTÜN ÜRÜN. INS.TAAH. SAN. VE TIC. LTD. STI."/>
    <s v="EH.06.001"/>
    <s v="EnRoute Panorama - Hosting Hizmeti"/>
    <s v="Univera - JTI"/>
    <x v="11"/>
    <x v="1"/>
    <m/>
    <n v="801.86"/>
    <m/>
    <n v="1"/>
    <m/>
    <n v="801.86078399999997"/>
    <m/>
    <n v="7.8399999999999997E-4"/>
    <m/>
    <n v="801.86"/>
    <m/>
    <n v="0"/>
    <n v="0"/>
    <s v="UNI240000001651"/>
    <m/>
    <m/>
    <x v="18"/>
    <x v="0"/>
    <x v="0"/>
    <x v="1"/>
    <x v="3"/>
    <x v="1"/>
    <s v="Univera Satış"/>
    <s v="Saha Satış"/>
    <s v="Yurt İçi"/>
    <s v="Türkiye"/>
  </r>
  <r>
    <s v="Q3"/>
    <x v="0"/>
    <x v="8"/>
    <m/>
    <s v="SAMI EMGIN DAG. PAZ. TUR. TEKS. INS. SAN. TIC. LTD. STI."/>
    <s v="EH.06.001"/>
    <s v="EnRoute Panorama - Hosting Hizmeti"/>
    <s v="Univera - JTI"/>
    <x v="11"/>
    <x v="1"/>
    <m/>
    <n v="801.86"/>
    <m/>
    <n v="2"/>
    <m/>
    <n v="1603.7215679999999"/>
    <m/>
    <n v="1.5679999999999999E-3"/>
    <m/>
    <n v="1603.72"/>
    <m/>
    <n v="0"/>
    <n v="0"/>
    <s v="UNI240000001652"/>
    <m/>
    <m/>
    <x v="18"/>
    <x v="0"/>
    <x v="0"/>
    <x v="1"/>
    <x v="3"/>
    <x v="1"/>
    <s v="Univera Satış"/>
    <s v="Saha Satış"/>
    <s v="Yurt İçi"/>
    <s v="Türkiye"/>
  </r>
  <r>
    <s v="Q3"/>
    <x v="0"/>
    <x v="8"/>
    <m/>
    <s v="SEKERCI GIDA TEMIZLIK ÜRÜN. PAZ. VE DAG. LTD. STI."/>
    <s v="EH.06.001"/>
    <s v="EnRoute Panorama - Hosting Hizmeti"/>
    <s v="Univera - JTI"/>
    <x v="11"/>
    <x v="1"/>
    <m/>
    <n v="801.86099999999999"/>
    <m/>
    <n v="10"/>
    <m/>
    <n v="8018.6078399999997"/>
    <m/>
    <n v="-2.16E-3"/>
    <m/>
    <n v="8018.61"/>
    <m/>
    <n v="0"/>
    <n v="0"/>
    <s v="UNI240000001656"/>
    <m/>
    <m/>
    <x v="18"/>
    <x v="0"/>
    <x v="0"/>
    <x v="1"/>
    <x v="3"/>
    <x v="1"/>
    <s v="Univera Satış"/>
    <s v="Saha Satış"/>
    <s v="Yurt İçi"/>
    <s v="Türkiye"/>
  </r>
  <r>
    <s v="Q3"/>
    <x v="0"/>
    <x v="8"/>
    <m/>
    <s v="SEYDIM DAG.PAZ.A.S."/>
    <s v="EH.06.001"/>
    <s v="EnRoute Panorama - Hosting Hizmeti"/>
    <s v="Univera - JTI"/>
    <x v="11"/>
    <x v="1"/>
    <m/>
    <n v="801.86"/>
    <m/>
    <n v="1"/>
    <m/>
    <n v="801.86078399999997"/>
    <m/>
    <n v="7.8399999999999997E-4"/>
    <m/>
    <n v="801.86"/>
    <m/>
    <n v="0"/>
    <n v="0"/>
    <s v="UNI240000001653"/>
    <m/>
    <m/>
    <x v="18"/>
    <x v="0"/>
    <x v="0"/>
    <x v="1"/>
    <x v="3"/>
    <x v="1"/>
    <s v="Univera Satış"/>
    <s v="Saha Satış"/>
    <s v="Yurt İçi"/>
    <s v="Türkiye"/>
  </r>
  <r>
    <s v="Q3"/>
    <x v="0"/>
    <x v="8"/>
    <m/>
    <s v="SEYPA GIDA IHTIYAÇ MAD.ÜRETIM.DAG.VE TIC. A.S."/>
    <s v="EH.06.001"/>
    <s v="EnRoute Panorama - Hosting Hizmeti"/>
    <s v="Univera - JTI"/>
    <x v="11"/>
    <x v="1"/>
    <m/>
    <n v="801.86"/>
    <m/>
    <n v="2"/>
    <m/>
    <n v="1603.7215679999999"/>
    <m/>
    <n v="1.5679999999999999E-3"/>
    <m/>
    <n v="1603.72"/>
    <m/>
    <n v="0"/>
    <n v="0"/>
    <s v="UNI240000001654"/>
    <m/>
    <m/>
    <x v="18"/>
    <x v="0"/>
    <x v="0"/>
    <x v="1"/>
    <x v="3"/>
    <x v="1"/>
    <s v="Univera Satış"/>
    <s v="Saha Satış"/>
    <s v="Yurt İçi"/>
    <s v="Türkiye"/>
  </r>
  <r>
    <s v="Q3"/>
    <x v="0"/>
    <x v="8"/>
    <m/>
    <s v="SSG DAYANIKLI TÜKETIM MAD. GIDA ÜRÜNLERI PAZ. SAN. TIC. LTD. STI."/>
    <s v="EH.06.001"/>
    <s v="EnRoute Panorama - Hosting Hizmeti"/>
    <s v="Univera - JTI"/>
    <x v="11"/>
    <x v="1"/>
    <m/>
    <n v="801.86"/>
    <m/>
    <n v="2"/>
    <m/>
    <n v="1603.7215679999999"/>
    <m/>
    <n v="1.5679999999999999E-3"/>
    <m/>
    <n v="1603.72"/>
    <m/>
    <n v="0"/>
    <n v="0"/>
    <s v="UNI240000001655"/>
    <m/>
    <m/>
    <x v="18"/>
    <x v="0"/>
    <x v="0"/>
    <x v="1"/>
    <x v="3"/>
    <x v="1"/>
    <s v="Univera Satış"/>
    <s v="Saha Satış"/>
    <s v="Yurt İçi"/>
    <s v="Türkiye"/>
  </r>
  <r>
    <s v="Q3"/>
    <x v="0"/>
    <x v="8"/>
    <m/>
    <s v="YILDIRIMLAR GRUP IHTIYAÇ VE GIDA MAD. TURIZM A.S"/>
    <s v="EH.06.001"/>
    <s v="EnRoute Panorama - Hosting Hizmeti"/>
    <s v="Univera - JTI"/>
    <x v="11"/>
    <x v="1"/>
    <m/>
    <n v="801.86"/>
    <m/>
    <n v="2"/>
    <m/>
    <n v="1603.7215679999999"/>
    <m/>
    <n v="1.5679999999999999E-3"/>
    <m/>
    <n v="1603.72"/>
    <m/>
    <n v="0"/>
    <n v="0"/>
    <s v="UNI240000001657"/>
    <m/>
    <m/>
    <x v="18"/>
    <x v="0"/>
    <x v="0"/>
    <x v="1"/>
    <x v="3"/>
    <x v="1"/>
    <s v="Univera Satış"/>
    <s v="Saha Satış"/>
    <s v="Yurt İçi"/>
    <s v="Türkiye"/>
  </r>
  <r>
    <s v="Q3"/>
    <x v="0"/>
    <x v="8"/>
    <m/>
    <s v="YUSUF BEKTAS GIDA VE IHTIYAÇ MAD. ILETISIM NAKLIYE TIC.VE SAN.LTD.STI."/>
    <s v="EH.06.001"/>
    <s v="EnRoute Panorama - Hosting Hizmeti"/>
    <s v="Univera - JTI"/>
    <x v="11"/>
    <x v="1"/>
    <m/>
    <n v="801.86142857142852"/>
    <m/>
    <n v="7"/>
    <m/>
    <n v="5613.0254880000002"/>
    <m/>
    <n v="-4.5120000000000004E-3"/>
    <m/>
    <n v="5613.03"/>
    <m/>
    <n v="0"/>
    <n v="0"/>
    <s v="UNI240000001658"/>
    <m/>
    <m/>
    <x v="18"/>
    <x v="0"/>
    <x v="0"/>
    <x v="1"/>
    <x v="3"/>
    <x v="1"/>
    <s v="Univera Satış"/>
    <s v="Saha Satış"/>
    <s v="Yurt İçi"/>
    <s v="Türkiye"/>
  </r>
  <r>
    <s v="Q3"/>
    <x v="0"/>
    <x v="8"/>
    <m/>
    <s v="ZÜMRÜT TEKEL ÜRÜNLERI GIDA PAZ.INS.TAAH.SAN.VE.TIC.LTD STI"/>
    <s v="EH.06.001"/>
    <s v="EnRoute Panorama - Hosting Hizmeti"/>
    <s v="Univera - JTI"/>
    <x v="11"/>
    <x v="1"/>
    <m/>
    <n v="801.86"/>
    <m/>
    <n v="1"/>
    <m/>
    <n v="801.86078399999997"/>
    <m/>
    <n v="7.8399999999999997E-4"/>
    <m/>
    <n v="801.86"/>
    <m/>
    <n v="0"/>
    <n v="0"/>
    <s v="UNI240000001659"/>
    <m/>
    <m/>
    <x v="18"/>
    <x v="0"/>
    <x v="0"/>
    <x v="1"/>
    <x v="3"/>
    <x v="1"/>
    <s v="Univera Satış"/>
    <s v="Saha Satış"/>
    <s v="Yurt İçi"/>
    <s v="Türkiye"/>
  </r>
  <r>
    <s v="Q2"/>
    <x v="1"/>
    <x v="4"/>
    <m/>
    <s v="Altıparmak Gıda San. ve Tic. A.Ş. "/>
    <s v="EY.03.001"/>
    <s v="Enroute Panorama PaaS Yazılımi (Kiralama Hizmeti )"/>
    <s v="Univera - Altıparmak-Balparmak"/>
    <x v="18"/>
    <x v="0"/>
    <s v="Enroute"/>
    <n v="41921"/>
    <m/>
    <n v="1"/>
    <m/>
    <n v="41921"/>
    <m/>
    <n v="0"/>
    <m/>
    <n v="41921"/>
    <m/>
    <n v="0"/>
    <n v="0"/>
    <m/>
    <m/>
    <m/>
    <x v="67"/>
    <x v="0"/>
    <x v="0"/>
    <x v="0"/>
    <x v="0"/>
    <x v="0"/>
    <s v="Univera Satış"/>
    <s v="Saha Satış"/>
    <s v="Yurt İçi"/>
    <s v="Türkiye"/>
  </r>
  <r>
    <s v="Q2"/>
    <x v="1"/>
    <x v="4"/>
    <m/>
    <s v="Altıparmak Gıda San. ve Tic. A.Ş. "/>
    <s v="EY.03.001"/>
    <s v="Enroute Panorama PaaS Yazılımi (Kiralama Hizmeti )"/>
    <s v="Univera - Altıparmak-Balparmak"/>
    <x v="18"/>
    <x v="0"/>
    <s v="Enroute"/>
    <n v="112492.8"/>
    <m/>
    <n v="1"/>
    <m/>
    <n v="112492.8"/>
    <m/>
    <n v="0"/>
    <m/>
    <n v="112492.8"/>
    <m/>
    <n v="0"/>
    <n v="0"/>
    <m/>
    <m/>
    <m/>
    <x v="67"/>
    <x v="0"/>
    <x v="0"/>
    <x v="0"/>
    <x v="0"/>
    <x v="0"/>
    <s v="Univera Satış"/>
    <s v="Saha Satış"/>
    <s v="Yurt İçi"/>
    <s v="Türkiye"/>
  </r>
  <r>
    <s v="Q2"/>
    <x v="1"/>
    <x v="4"/>
    <m/>
    <s v="KOROPLAST TEMIZLIK AMBALAJ ÜRÜNLERI SAN. VE DIS TIC.A.S."/>
    <s v="EY.03.001"/>
    <s v="Enroute Panorama PaaS Yazılımi (Kiralama Hizmeti )"/>
    <s v="Univera - Koroplast"/>
    <x v="19"/>
    <x v="0"/>
    <s v="Enroute"/>
    <n v="94503.98"/>
    <m/>
    <n v="1"/>
    <m/>
    <n v="94503.98"/>
    <m/>
    <n v="0"/>
    <m/>
    <n v="94503.98"/>
    <m/>
    <n v="0"/>
    <n v="0"/>
    <m/>
    <m/>
    <m/>
    <x v="0"/>
    <x v="0"/>
    <x v="0"/>
    <x v="0"/>
    <x v="0"/>
    <x v="0"/>
    <s v="Univera Satış"/>
    <s v="Saha Satış"/>
    <s v="Yurt İçi"/>
    <s v="Türkiye"/>
  </r>
  <r>
    <s v="Q2"/>
    <x v="1"/>
    <x v="4"/>
    <m/>
    <s v="KOROPLAST TEMIZLIK AMBALAJ ÜRÜNLERI SAN. VE DIS TIC.A.S."/>
    <s v="EY.03.001"/>
    <s v="Enroute Panorama PaaS Yazılımi (Kiralama Hizmeti )"/>
    <s v="Univera - Koroplast"/>
    <x v="19"/>
    <x v="0"/>
    <s v="Enroute"/>
    <n v="94503.98"/>
    <m/>
    <n v="-1"/>
    <m/>
    <n v="0"/>
    <m/>
    <n v="0"/>
    <m/>
    <n v="-94503.98"/>
    <m/>
    <n v="1"/>
    <n v="94503.98"/>
    <m/>
    <m/>
    <m/>
    <x v="0"/>
    <x v="0"/>
    <x v="0"/>
    <x v="0"/>
    <x v="0"/>
    <x v="0"/>
    <s v="Univera Satış"/>
    <s v="Saha Satış"/>
    <s v="Yurt İçi"/>
    <s v="Türkiye"/>
  </r>
  <r>
    <s v="Q2"/>
    <x v="1"/>
    <x v="4"/>
    <m/>
    <s v="KOROPLAST TEMIZLIK AMBALAJ ÜRÜNLERI SAN. VE DIS TIC.A.S."/>
    <s v="EY.03.001"/>
    <s v="Enroute Panorama PaaS Yazılımi (Kiralama Hizmeti )"/>
    <s v="Univera - Koroplast"/>
    <x v="19"/>
    <x v="0"/>
    <s v="Enroute"/>
    <n v="94503.98"/>
    <m/>
    <n v="1"/>
    <m/>
    <n v="94503.98"/>
    <m/>
    <n v="0"/>
    <m/>
    <n v="94503.98"/>
    <m/>
    <n v="0"/>
    <n v="0"/>
    <m/>
    <m/>
    <m/>
    <x v="0"/>
    <x v="0"/>
    <x v="0"/>
    <x v="0"/>
    <x v="0"/>
    <x v="0"/>
    <s v="Univera Satış"/>
    <s v="Saha Satış"/>
    <s v="Yurt İçi"/>
    <s v="Türkiye"/>
  </r>
  <r>
    <s v="Q2"/>
    <x v="1"/>
    <x v="4"/>
    <m/>
    <s v="Eczacibasi Tüketim Ürünleri San. Tic. A.S."/>
    <s v="EY.04.012"/>
    <s v="Enroute Panorama E-Dönüsüm  Modül Yazılımi (Enterprise)"/>
    <s v="Univera - Eczacıbaşı Profesyonel"/>
    <x v="11"/>
    <x v="0"/>
    <s v="Enroute"/>
    <n v="37700"/>
    <m/>
    <n v="1"/>
    <m/>
    <n v="37700"/>
    <m/>
    <n v="0"/>
    <m/>
    <n v="37700"/>
    <m/>
    <n v="0"/>
    <n v="0"/>
    <m/>
    <m/>
    <m/>
    <x v="54"/>
    <x v="0"/>
    <x v="1"/>
    <x v="0"/>
    <x v="1"/>
    <x v="0"/>
    <s v="Univera Satış"/>
    <s v="Saha Satış"/>
    <s v="Yurt İçi"/>
    <s v="Türkiye"/>
  </r>
  <r>
    <s v="Q2"/>
    <x v="1"/>
    <x v="4"/>
    <m/>
    <s v="LA LORRAINE UNLU MAMÜLLER SAN. VE TIC. A.S."/>
    <s v="EH.02.014"/>
    <s v="Enroute PANORAMA BUSINESS ANALYTICS  (QSENSE) KULLANICI LISANSI BakımI"/>
    <s v="Univera - La Lorraine"/>
    <x v="13"/>
    <x v="0"/>
    <s v="QLIK - Outsource"/>
    <n v="45676.43"/>
    <m/>
    <n v="1"/>
    <m/>
    <n v="45676.428339999999"/>
    <m/>
    <n v="-1.6639999999999999E-3"/>
    <m/>
    <n v="45676.43"/>
    <m/>
    <n v="0"/>
    <n v="0"/>
    <m/>
    <m/>
    <m/>
    <x v="6"/>
    <x v="0"/>
    <x v="1"/>
    <x v="1"/>
    <x v="4"/>
    <x v="0"/>
    <s v="Univera Satış"/>
    <s v="Saha Satış"/>
    <s v="Yurt İçi"/>
    <s v="Türkiye"/>
  </r>
  <r>
    <s v="Q2"/>
    <x v="1"/>
    <x v="4"/>
    <m/>
    <s v="DARDANEL DAĞITIM A.Ş."/>
    <s v="EH.02.001"/>
    <s v="Enroute Panorama - Yillik Yazilim Bakimi, Yasatma ve Merkezi Destek Hizmeti"/>
    <s v="Univera - Dardanel"/>
    <x v="12"/>
    <x v="0"/>
    <s v="Enroute"/>
    <n v="700000"/>
    <m/>
    <n v="1"/>
    <m/>
    <n v="700000"/>
    <m/>
    <n v="0"/>
    <m/>
    <n v="700000"/>
    <m/>
    <n v="0"/>
    <n v="0"/>
    <m/>
    <m/>
    <m/>
    <x v="4"/>
    <x v="0"/>
    <x v="0"/>
    <x v="1"/>
    <x v="4"/>
    <x v="0"/>
    <s v="Univera Satış"/>
    <s v="Saha Satış"/>
    <s v="Yurt İçi"/>
    <s v="Türkiye"/>
  </r>
  <r>
    <s v="Q2"/>
    <x v="1"/>
    <x v="4"/>
    <m/>
    <s v="EFES VITANTA MOLDOVA BREWERY S.A"/>
    <s v="EH.02.001"/>
    <s v="Enroute Panorama - Yillik Yazilim Bakimi, Yasatma ve Merkezi Destek Hizmeti"/>
    <s v="Univera - Efes Moldova"/>
    <x v="16"/>
    <x v="0"/>
    <s v="Enroute"/>
    <n v="28398.66"/>
    <m/>
    <n v="1"/>
    <m/>
    <n v="28398.660260000001"/>
    <m/>
    <n v="2.5500000000000002E-4"/>
    <m/>
    <n v="28398.66"/>
    <m/>
    <n v="0"/>
    <n v="0"/>
    <m/>
    <m/>
    <m/>
    <x v="20"/>
    <x v="0"/>
    <x v="0"/>
    <x v="1"/>
    <x v="4"/>
    <x v="0"/>
    <s v="Univera Satış"/>
    <s v="Saha Satış"/>
    <s v="Yurt Dışı"/>
    <s v="Moldova"/>
  </r>
  <r>
    <s v="Q2"/>
    <x v="1"/>
    <x v="4"/>
    <m/>
    <s v="ROYAL CANIN TURKEY EVCIL HAYVAN ÜRÜNLERI TIC. LTD. STI."/>
    <s v="EH.02.001"/>
    <s v="Enroute Panorama - Yillik Yazilim Bakimi, Yasatma ve Merkezi Destek Hizmeti"/>
    <s v="Univera - Royal Canin"/>
    <x v="12"/>
    <x v="0"/>
    <s v="Enroute"/>
    <n v="1013028.5"/>
    <m/>
    <n v="1"/>
    <m/>
    <n v="1013028.5"/>
    <m/>
    <n v="0"/>
    <m/>
    <n v="1013028.5"/>
    <m/>
    <n v="0"/>
    <n v="0"/>
    <m/>
    <m/>
    <m/>
    <x v="40"/>
    <x v="0"/>
    <x v="0"/>
    <x v="1"/>
    <x v="4"/>
    <x v="0"/>
    <s v="Univera Satış"/>
    <s v="Saha Satış"/>
    <s v="Yurt İçi"/>
    <s v="Türkiye"/>
  </r>
  <r>
    <s v="Q2"/>
    <x v="1"/>
    <x v="4"/>
    <m/>
    <s v="TURKTAB MARKETING SIGARA VE TÜTÜNCÜLÜK ANONIM SIRKETI"/>
    <s v="EH.02.001"/>
    <s v="Enroute Panorama - Yillik Yazilim Bakimi, Yasatma ve Merkezi Destek Hizmeti"/>
    <s v="Univera - Türktab"/>
    <x v="18"/>
    <x v="0"/>
    <s v="Enroute"/>
    <n v="1221022.95"/>
    <m/>
    <n v="1"/>
    <m/>
    <n v="1221022.95"/>
    <m/>
    <n v="0"/>
    <m/>
    <n v="1221022.95"/>
    <m/>
    <n v="0"/>
    <n v="0"/>
    <m/>
    <m/>
    <m/>
    <x v="94"/>
    <x v="0"/>
    <x v="0"/>
    <x v="1"/>
    <x v="4"/>
    <x v="0"/>
    <s v="Univera Satış"/>
    <s v="Saha Satış"/>
    <s v="Yurt İçi"/>
    <s v="Türkiye"/>
  </r>
  <r>
    <s v="Q2"/>
    <x v="1"/>
    <x v="4"/>
    <m/>
    <s v="Lomisi JSC Efes Gürcistan "/>
    <s v="EY.06.001"/>
    <s v="Enroute Panorama - Yazilim Gelistirme Hizmeti"/>
    <s v="Univera - Efes Gürcistan"/>
    <x v="16"/>
    <x v="0"/>
    <s v="Enroute"/>
    <n v="15228.64"/>
    <m/>
    <n v="2"/>
    <m/>
    <n v="30457.279999999999"/>
    <m/>
    <n v="0"/>
    <m/>
    <n v="30457.279999999999"/>
    <m/>
    <n v="0"/>
    <n v="0"/>
    <m/>
    <m/>
    <m/>
    <x v="20"/>
    <x v="0"/>
    <x v="1"/>
    <x v="1"/>
    <x v="9"/>
    <x v="0"/>
    <s v="Univera Satış"/>
    <s v="Saha Satış"/>
    <s v="Yurt Dışı"/>
    <s v="Gürcistan"/>
  </r>
  <r>
    <s v="Q2"/>
    <x v="1"/>
    <x v="4"/>
    <m/>
    <s v="DURU ITR.DEPOSU SAN VE TIC. A.S."/>
    <s v="EH.02.018"/>
    <s v="Enroute Panorama  WebConnector Bakim Hizmeti"/>
    <s v="Univera - Evyap"/>
    <x v="13"/>
    <x v="0"/>
    <s v="Web Connector"/>
    <n v="50960"/>
    <m/>
    <n v="2"/>
    <m/>
    <n v="127400"/>
    <m/>
    <n v="25480"/>
    <m/>
    <n v="101920"/>
    <m/>
    <n v="0"/>
    <n v="0"/>
    <m/>
    <m/>
    <m/>
    <x v="50"/>
    <x v="0"/>
    <x v="0"/>
    <x v="1"/>
    <x v="4"/>
    <x v="0"/>
    <s v="Univera Satış"/>
    <s v="Saha Satış"/>
    <s v="Yurt İçi"/>
    <s v="Türkiye"/>
  </r>
  <r>
    <s v="Q2"/>
    <x v="1"/>
    <x v="4"/>
    <m/>
    <s v="Eczacibasi Tüketim Ürünleri San. Tic. A.S."/>
    <s v="EH.03.006"/>
    <s v="Enroute Panorama - Uzaktan Kurulum ve Efitim Hizmeti"/>
    <s v="Univera - Eczacıbaşı Profesyonel"/>
    <x v="11"/>
    <x v="0"/>
    <s v="Enroute"/>
    <n v="14000"/>
    <m/>
    <n v="2"/>
    <m/>
    <n v="28000"/>
    <m/>
    <n v="0"/>
    <m/>
    <n v="28000"/>
    <m/>
    <n v="0"/>
    <n v="0"/>
    <m/>
    <m/>
    <m/>
    <x v="54"/>
    <x v="0"/>
    <x v="1"/>
    <x v="1"/>
    <x v="6"/>
    <x v="0"/>
    <s v="Univera Satış"/>
    <s v="Saha Satış"/>
    <s v="Yurt İçi"/>
    <s v="Türkiye"/>
  </r>
  <r>
    <s v="Q2"/>
    <x v="1"/>
    <x v="4"/>
    <m/>
    <s v="ERVIN MESRUBAT SAN. VE TIC. LTD. STI."/>
    <s v="EH.05.002"/>
    <s v="Enroute Panorama - Rapor Gelistirme Hizmeti"/>
    <s v="Univera - Haribo"/>
    <x v="13"/>
    <x v="0"/>
    <s v="Enroute"/>
    <n v="20825"/>
    <m/>
    <n v="1"/>
    <m/>
    <n v="24500"/>
    <m/>
    <n v="3675"/>
    <m/>
    <n v="20825"/>
    <m/>
    <n v="0"/>
    <n v="0"/>
    <m/>
    <m/>
    <m/>
    <x v="5"/>
    <x v="0"/>
    <x v="1"/>
    <x v="1"/>
    <x v="2"/>
    <x v="0"/>
    <s v="Univera Satış"/>
    <s v="Saha Satış"/>
    <s v="Yurt İçi"/>
    <s v="Türkiye"/>
  </r>
  <r>
    <s v="Q2"/>
    <x v="1"/>
    <x v="4"/>
    <m/>
    <s v="Eczacibasi Tüketim Ürünleri San. Tic. A.S."/>
    <s v="EH.01.001"/>
    <s v="Enroute Panorama - Proje ve Ürün Yönetimi Danışmanlığı Hizmeti"/>
    <s v="Univera - Eczacıbaşı Girişim"/>
    <x v="11"/>
    <x v="0"/>
    <s v="Enroute"/>
    <n v="17500"/>
    <m/>
    <n v="3"/>
    <m/>
    <n v="52500"/>
    <m/>
    <n v="0"/>
    <m/>
    <n v="52500"/>
    <m/>
    <n v="0"/>
    <n v="0"/>
    <m/>
    <m/>
    <m/>
    <x v="54"/>
    <x v="0"/>
    <x v="1"/>
    <x v="1"/>
    <x v="7"/>
    <x v="0"/>
    <s v="Univera Satış"/>
    <s v="Saha Satış"/>
    <s v="Yurt İçi"/>
    <s v="Türkiye"/>
  </r>
  <r>
    <s v="Q2"/>
    <x v="1"/>
    <x v="4"/>
    <m/>
    <s v="Eczacibasi Tüketim Ürünleri San. Tic. A.S."/>
    <s v="EH.01.001"/>
    <s v="Enroute Panorama - Proje ve Ürün Yönetimi Danışmanlığı Hizmeti"/>
    <s v="Univera - Eczacıbaşı Girişim"/>
    <x v="11"/>
    <x v="0"/>
    <s v="Enroute"/>
    <n v="24500"/>
    <m/>
    <n v="1"/>
    <m/>
    <n v="24500"/>
    <m/>
    <n v="0"/>
    <m/>
    <n v="24500"/>
    <m/>
    <n v="0"/>
    <n v="0"/>
    <m/>
    <m/>
    <m/>
    <x v="54"/>
    <x v="0"/>
    <x v="1"/>
    <x v="1"/>
    <x v="7"/>
    <x v="0"/>
    <s v="Univera Satış"/>
    <s v="Saha Satış"/>
    <s v="Yurt İçi"/>
    <s v="Türkiye"/>
  </r>
  <r>
    <s v="Q2"/>
    <x v="1"/>
    <x v="4"/>
    <m/>
    <s v="Eczacibasi Tüketim Ürünleri San. Tic. A.S."/>
    <s v="EH.01.001"/>
    <s v="Enroute Panorama - Proje ve Ürün Yönetimi Danışmanlığı Hizmeti"/>
    <s v="Univera - Eczacıbaşı Profesyonel"/>
    <x v="11"/>
    <x v="0"/>
    <s v="Enroute"/>
    <n v="24500"/>
    <m/>
    <n v="3"/>
    <m/>
    <n v="73500"/>
    <m/>
    <n v="0"/>
    <m/>
    <n v="73500"/>
    <m/>
    <n v="0"/>
    <n v="0"/>
    <m/>
    <m/>
    <m/>
    <x v="54"/>
    <x v="0"/>
    <x v="1"/>
    <x v="1"/>
    <x v="7"/>
    <x v="0"/>
    <s v="Univera Satış"/>
    <s v="Saha Satış"/>
    <s v="Yurt İçi"/>
    <s v="Türkiye"/>
  </r>
  <r>
    <s v="Q2"/>
    <x v="1"/>
    <x v="4"/>
    <m/>
    <s v="ERVIN MESRUBAT SAN. VE TIC. LTD. STI."/>
    <s v="EH.01.001"/>
    <s v="Enroute Panorama - Proje ve Ürün Yönetimi Danışmanlığı Hizmeti"/>
    <s v="Univera - Haribo"/>
    <x v="13"/>
    <x v="0"/>
    <s v="Enroute"/>
    <n v="20825"/>
    <m/>
    <n v="1"/>
    <m/>
    <n v="24500"/>
    <m/>
    <n v="3675"/>
    <m/>
    <n v="20825"/>
    <m/>
    <n v="0"/>
    <n v="0"/>
    <m/>
    <m/>
    <m/>
    <x v="5"/>
    <x v="0"/>
    <x v="1"/>
    <x v="1"/>
    <x v="7"/>
    <x v="0"/>
    <s v="Univera Satış"/>
    <s v="Saha Satış"/>
    <s v="Yurt İçi"/>
    <s v="Türkiye"/>
  </r>
  <r>
    <s v="Q2"/>
    <x v="1"/>
    <x v="4"/>
    <m/>
    <s v="Lomisi JSC Efes Gürcistan "/>
    <s v="EH.01.001"/>
    <s v="Enroute Panorama - Proje ve Ürün Yönetimi Danışmanlığı Hizmeti"/>
    <s v="Univera - Efes Gürcistan"/>
    <x v="16"/>
    <x v="0"/>
    <s v="Enroute"/>
    <n v="15512.8"/>
    <m/>
    <n v="1"/>
    <m/>
    <n v="15512.8"/>
    <m/>
    <n v="0"/>
    <m/>
    <n v="15512.8"/>
    <m/>
    <n v="0"/>
    <n v="0"/>
    <m/>
    <m/>
    <m/>
    <x v="20"/>
    <x v="0"/>
    <x v="1"/>
    <x v="1"/>
    <x v="7"/>
    <x v="0"/>
    <s v="Univera Satış"/>
    <s v="Saha Satış"/>
    <s v="Yurt Dışı"/>
    <s v="Gürcistan"/>
  </r>
  <r>
    <s v="Q2"/>
    <x v="1"/>
    <x v="4"/>
    <m/>
    <s v="RED BULL GIDA DAGITIM VE PAZARLAMA TICARET LTD. STI"/>
    <s v="EY.01.014"/>
    <s v="Enroute Panorama - Platform Back Office Kullanici Yazılımi (Enterprise)"/>
    <s v="Univera - Redbull"/>
    <x v="12"/>
    <x v="0"/>
    <s v="Enroute"/>
    <n v="25350"/>
    <m/>
    <n v="1"/>
    <m/>
    <n v="25350"/>
    <m/>
    <n v="0"/>
    <m/>
    <n v="25350"/>
    <m/>
    <n v="0"/>
    <n v="0"/>
    <m/>
    <m/>
    <m/>
    <x v="2"/>
    <x v="0"/>
    <x v="1"/>
    <x v="0"/>
    <x v="1"/>
    <x v="0"/>
    <s v="Univera Satış"/>
    <s v="Saha Satış"/>
    <s v="Yurt İçi"/>
    <s v="Türkiye"/>
  </r>
  <r>
    <s v="Q2"/>
    <x v="1"/>
    <x v="4"/>
    <m/>
    <s v="BIZIMYAKI TEMIZLIK VE GIDA SAN. VE TIC. LTD STI"/>
    <s v="EY.02.011"/>
    <s v="Enroute Panorama - Panel - Çoklu Proje Birlestirme Mobil Uygulama Yazılımi (Enterprise)"/>
    <s v="Univera - Çaykur"/>
    <x v="12"/>
    <x v="0"/>
    <s v="Enroute"/>
    <n v="12025"/>
    <m/>
    <n v="2"/>
    <m/>
    <n v="24050"/>
    <m/>
    <n v="0"/>
    <m/>
    <n v="24050"/>
    <m/>
    <n v="0"/>
    <n v="0"/>
    <m/>
    <m/>
    <m/>
    <x v="1"/>
    <x v="0"/>
    <x v="1"/>
    <x v="0"/>
    <x v="1"/>
    <x v="0"/>
    <s v="Univera Satış"/>
    <s v="Saha Satış"/>
    <s v="Yurt İçi"/>
    <s v="Türkiye"/>
  </r>
  <r>
    <s v="Q2"/>
    <x v="1"/>
    <x v="4"/>
    <m/>
    <s v="WEITNAUER DIS TICARET ANONIM SIRKETI"/>
    <s v="EYS.02.033"/>
    <s v="Enroute Panorama - Mobil Kullanici Yazılımi Standart"/>
    <s v="Univera - Weitnauer"/>
    <x v="12"/>
    <x v="0"/>
    <s v="Enroute"/>
    <n v="3806"/>
    <m/>
    <n v="3"/>
    <m/>
    <n v="11418"/>
    <m/>
    <n v="0"/>
    <m/>
    <n v="11418"/>
    <m/>
    <n v="0"/>
    <n v="0"/>
    <m/>
    <m/>
    <m/>
    <x v="102"/>
    <x v="0"/>
    <x v="1"/>
    <x v="0"/>
    <x v="1"/>
    <x v="0"/>
    <s v="Univera Satış"/>
    <s v="Saha Satış"/>
    <s v="Yurt İçi"/>
    <s v="Türkiye"/>
  </r>
  <r>
    <s v="Q2"/>
    <x v="1"/>
    <x v="4"/>
    <m/>
    <s v="Eczacibasi Tüketim Ürünleri San. Tic. A.S."/>
    <s v="EY.02.033"/>
    <s v="Enroute Panorama - Mobil Kullanici Yazılımi (Enterprise)"/>
    <s v="Univera - Eczacıbaşı Profesyonel"/>
    <x v="11"/>
    <x v="0"/>
    <s v="Enroute"/>
    <n v="12025"/>
    <m/>
    <n v="3"/>
    <m/>
    <n v="36075"/>
    <m/>
    <n v="0"/>
    <m/>
    <n v="36075"/>
    <m/>
    <n v="0"/>
    <n v="0"/>
    <m/>
    <m/>
    <m/>
    <x v="54"/>
    <x v="0"/>
    <x v="1"/>
    <x v="0"/>
    <x v="1"/>
    <x v="0"/>
    <s v="Univera Satış"/>
    <s v="Saha Satış"/>
    <s v="Yurt İçi"/>
    <s v="Türkiye"/>
  </r>
  <r>
    <s v="Q2"/>
    <x v="1"/>
    <x v="4"/>
    <m/>
    <s v="Eczacibasi Tüketim Ürünleri San. Tic. A.S."/>
    <s v="EH.01.003"/>
    <s v="Enroute Panorama - Kurulum ve Efitim Hizmeti"/>
    <s v="Univera - Eczacıbaşı Profesyonel"/>
    <x v="11"/>
    <x v="0"/>
    <s v="Enroute"/>
    <n v="16800"/>
    <m/>
    <n v="4"/>
    <m/>
    <n v="67200"/>
    <m/>
    <n v="0"/>
    <m/>
    <n v="67200"/>
    <m/>
    <n v="0"/>
    <n v="0"/>
    <m/>
    <m/>
    <m/>
    <x v="54"/>
    <x v="0"/>
    <x v="1"/>
    <x v="1"/>
    <x v="6"/>
    <x v="0"/>
    <s v="Univera Satış"/>
    <s v="Saha Satış"/>
    <s v="Yurt İçi"/>
    <s v="Türkiye"/>
  </r>
  <r>
    <s v="Q2"/>
    <x v="1"/>
    <x v="4"/>
    <m/>
    <s v="Eczacibasi Tüketim Ürünleri San. Tic. A.S."/>
    <s v="EH.02.019"/>
    <s v="Enroute Panorama - Ek Yazılım Yazilim Bakimi, Yasatma ve Merkezi Destek Hizmeti"/>
    <s v="Univera - Eczacıbaşı Girişim"/>
    <x v="11"/>
    <x v="0"/>
    <s v="Enroute"/>
    <n v="10500"/>
    <m/>
    <n v="1"/>
    <m/>
    <n v="10500"/>
    <m/>
    <n v="0"/>
    <m/>
    <n v="10500"/>
    <m/>
    <n v="0"/>
    <n v="0"/>
    <m/>
    <m/>
    <m/>
    <x v="54"/>
    <x v="0"/>
    <x v="1"/>
    <x v="1"/>
    <x v="4"/>
    <x v="0"/>
    <s v="Univera Satış"/>
    <s v="Saha Satış"/>
    <s v="Yurt İçi"/>
    <s v="Türkiye"/>
  </r>
  <r>
    <s v="Q2"/>
    <x v="1"/>
    <x v="4"/>
    <m/>
    <s v="Eczacibasi Tüketim Ürünleri San. Tic. A.S."/>
    <s v="EH.02.019"/>
    <s v="Enroute Panorama - Ek Yazılım Yazilim Bakimi, Yasatma ve Merkezi Destek Hizmeti"/>
    <s v="Univera - Eczacıbaşı Profesyonel"/>
    <x v="11"/>
    <x v="0"/>
    <s v="Enroute"/>
    <n v="9342.67"/>
    <m/>
    <n v="1"/>
    <m/>
    <n v="9342.6659999999993"/>
    <m/>
    <n v="-4.0000000000000001E-3"/>
    <m/>
    <n v="9342.67"/>
    <m/>
    <n v="0"/>
    <n v="0"/>
    <m/>
    <m/>
    <m/>
    <x v="54"/>
    <x v="0"/>
    <x v="1"/>
    <x v="1"/>
    <x v="4"/>
    <x v="0"/>
    <s v="Univera Satış"/>
    <s v="Saha Satış"/>
    <s v="Yurt İçi"/>
    <s v="Türkiye"/>
  </r>
  <r>
    <s v="Q2"/>
    <x v="1"/>
    <x v="4"/>
    <m/>
    <s v="Eczacibasi Tüketim Ürünleri San. Tic. A.S."/>
    <s v="EH.02.019"/>
    <s v="Enroute Panorama - Ek Yazılım Yazilim Bakimi, Yasatma ve Merkezi Destek Hizmeti"/>
    <s v="Univera - Eczacıbaşı Profesyonel"/>
    <x v="11"/>
    <x v="0"/>
    <s v="Enroute"/>
    <n v="5530"/>
    <m/>
    <n v="1"/>
    <m/>
    <n v="5530"/>
    <m/>
    <n v="0"/>
    <m/>
    <n v="5530"/>
    <m/>
    <n v="0"/>
    <n v="0"/>
    <m/>
    <m/>
    <m/>
    <x v="54"/>
    <x v="0"/>
    <x v="1"/>
    <x v="1"/>
    <x v="4"/>
    <x v="0"/>
    <s v="Univera Satış"/>
    <s v="Saha Satış"/>
    <s v="Yurt İçi"/>
    <s v="Türkiye"/>
  </r>
  <r>
    <s v="Q2"/>
    <x v="1"/>
    <x v="4"/>
    <m/>
    <s v="Eczacibasi Tüketim Ürünleri San. Tic. A.S."/>
    <s v="EH.02.019"/>
    <s v="Enroute Panorama - Ek Yazılım Yazilim Bakimi, Yasatma ve Merkezi Destek Hizmeti"/>
    <s v="Univera - Eczacıbaşı Profesyonel"/>
    <x v="11"/>
    <x v="0"/>
    <s v="Enroute"/>
    <n v="4629"/>
    <m/>
    <n v="1"/>
    <m/>
    <n v="4629"/>
    <m/>
    <n v="0"/>
    <m/>
    <n v="4629"/>
    <m/>
    <n v="0"/>
    <n v="0"/>
    <m/>
    <m/>
    <m/>
    <x v="54"/>
    <x v="0"/>
    <x v="1"/>
    <x v="1"/>
    <x v="4"/>
    <x v="0"/>
    <s v="Univera Satış"/>
    <s v="Saha Satış"/>
    <s v="Yurt İçi"/>
    <s v="Türkiye"/>
  </r>
  <r>
    <s v="Q2"/>
    <x v="1"/>
    <x v="4"/>
    <m/>
    <s v="RED BULL GIDA DAGITIM VE PAZARLAMA TICARET LTD. STI"/>
    <s v="EH.02.019"/>
    <s v="Enroute Panorama - Ek Yazılım Yazilim Bakimi, Yasatma ve Merkezi Destek Hizmeti"/>
    <s v="Univera - Redbull"/>
    <x v="12"/>
    <x v="0"/>
    <s v="Enroute"/>
    <n v="2788.5"/>
    <m/>
    <n v="1"/>
    <m/>
    <n v="2788.5"/>
    <m/>
    <n v="0"/>
    <m/>
    <n v="2788.5"/>
    <m/>
    <n v="0"/>
    <n v="0"/>
    <m/>
    <m/>
    <m/>
    <x v="2"/>
    <x v="0"/>
    <x v="1"/>
    <x v="1"/>
    <x v="4"/>
    <x v="0"/>
    <s v="Univera Satış"/>
    <s v="Saha Satış"/>
    <s v="Yurt İçi"/>
    <s v="Türkiye"/>
  </r>
  <r>
    <s v="Q2"/>
    <x v="1"/>
    <x v="4"/>
    <m/>
    <s v="WEITNAUER DIS TICARET ANONIM SIRKETI"/>
    <s v="EH.02.019"/>
    <s v="Enroute Panorama - Ek Yazılım Yazilim Bakimi, Yasatma ve Merkezi Destek Hizmeti"/>
    <s v="Univera - Weitnauer"/>
    <x v="12"/>
    <x v="0"/>
    <s v="Enroute"/>
    <n v="1465.31"/>
    <m/>
    <n v="1"/>
    <m/>
    <n v="1465.31"/>
    <m/>
    <n v="0"/>
    <m/>
    <n v="1465.31"/>
    <m/>
    <n v="0"/>
    <n v="0"/>
    <m/>
    <m/>
    <m/>
    <x v="102"/>
    <x v="0"/>
    <x v="1"/>
    <x v="1"/>
    <x v="4"/>
    <x v="0"/>
    <s v="Univera Satış"/>
    <s v="Saha Satış"/>
    <s v="Yurt İçi"/>
    <s v="Türkiye"/>
  </r>
  <r>
    <s v="Q2"/>
    <x v="1"/>
    <x v="4"/>
    <m/>
    <s v="ESRA MUHTAROGLU"/>
    <s v="EYS.04.012"/>
    <s v="Enroute Panorama - E-Dönüsüm Modül Yazılımi Standart"/>
    <s v="Univera - Dardanel"/>
    <x v="12"/>
    <x v="0"/>
    <s v="Enroute"/>
    <n v="20000"/>
    <m/>
    <n v="1"/>
    <m/>
    <n v="25000"/>
    <m/>
    <n v="5000"/>
    <m/>
    <n v="20000"/>
    <m/>
    <n v="0"/>
    <n v="0"/>
    <m/>
    <m/>
    <m/>
    <x v="4"/>
    <x v="0"/>
    <x v="1"/>
    <x v="0"/>
    <x v="1"/>
    <x v="0"/>
    <s v="Univera Satış"/>
    <s v="Saha Satış"/>
    <s v="Yurt İçi"/>
    <s v="Türkiye"/>
  </r>
  <r>
    <s v="Q2"/>
    <x v="1"/>
    <x v="4"/>
    <m/>
    <s v="Eczacibasi Tüketim Ürünleri San. Tic. A.S."/>
    <s v="EY.01.025"/>
    <s v="Enroute Panorama - Dist. Web Connector  Web Service Yazılımi (Enterprise)"/>
    <s v="Univera - Eczacıbaşı Girişim"/>
    <x v="11"/>
    <x v="0"/>
    <s v="Enroute"/>
    <n v="49000"/>
    <m/>
    <n v="1"/>
    <m/>
    <n v="49000"/>
    <m/>
    <n v="0"/>
    <m/>
    <n v="49000"/>
    <m/>
    <n v="0"/>
    <n v="0"/>
    <m/>
    <m/>
    <m/>
    <x v="54"/>
    <x v="0"/>
    <x v="1"/>
    <x v="0"/>
    <x v="1"/>
    <x v="0"/>
    <s v="Univera Satış"/>
    <s v="Saha Satış"/>
    <s v="Yurt İçi"/>
    <s v="Türkiye"/>
  </r>
  <r>
    <s v="Q2"/>
    <x v="1"/>
    <x v="4"/>
    <m/>
    <s v="Eczacibasi Tüketim Ürünleri San. Tic. A.S."/>
    <s v="EY.01.025"/>
    <s v="Enroute Panorama - Dist. Web Connector  Web Service Yazılımi (Enterprise)"/>
    <s v="Univera - Eczacıbaşı Girişim"/>
    <x v="11"/>
    <x v="0"/>
    <s v="Enroute"/>
    <n v="63700"/>
    <m/>
    <n v="1"/>
    <m/>
    <n v="63700"/>
    <m/>
    <n v="0"/>
    <m/>
    <n v="63700"/>
    <m/>
    <n v="0"/>
    <n v="0"/>
    <m/>
    <m/>
    <m/>
    <x v="54"/>
    <x v="0"/>
    <x v="1"/>
    <x v="0"/>
    <x v="1"/>
    <x v="0"/>
    <s v="Univera Satış"/>
    <s v="Saha Satış"/>
    <s v="Yurt İçi"/>
    <s v="Türkiye"/>
  </r>
  <r>
    <s v="Q2"/>
    <x v="1"/>
    <x v="4"/>
    <m/>
    <s v="Eczacibasi Tüketim Ürünleri San. Tic. A.S."/>
    <s v="EY.01.025"/>
    <s v="Enroute Panorama - Dist. Web Connector  Web Service Yazılımi (Enterprise)"/>
    <s v="Univera - Eczacıbaşı Profesyonel"/>
    <x v="11"/>
    <x v="0"/>
    <s v="Enroute"/>
    <n v="63700"/>
    <m/>
    <n v="1"/>
    <m/>
    <n v="63700"/>
    <m/>
    <n v="0"/>
    <m/>
    <n v="63700"/>
    <m/>
    <n v="0"/>
    <n v="0"/>
    <m/>
    <m/>
    <m/>
    <x v="54"/>
    <x v="0"/>
    <x v="1"/>
    <x v="0"/>
    <x v="1"/>
    <x v="0"/>
    <s v="Univera Satış"/>
    <s v="Saha Satış"/>
    <s v="Yurt İçi"/>
    <s v="Türkiye"/>
  </r>
  <r>
    <s v="Q2"/>
    <x v="1"/>
    <x v="4"/>
    <m/>
    <s v="Eczacibasi Tüketim Ürünleri San. Tic. A.S."/>
    <s v="EH.03.008"/>
    <s v="Enroute Panorama - Çağrı Merkezi Hizmeti (DDI / OutSource)"/>
    <s v="Univera - Eczacıbaşı Girişim"/>
    <x v="11"/>
    <x v="0"/>
    <s v="Enroute"/>
    <n v="12000"/>
    <m/>
    <n v="1"/>
    <m/>
    <n v="12000"/>
    <m/>
    <n v="0"/>
    <m/>
    <n v="12000"/>
    <m/>
    <n v="0"/>
    <n v="0"/>
    <m/>
    <m/>
    <m/>
    <x v="54"/>
    <x v="0"/>
    <x v="0"/>
    <x v="1"/>
    <x v="8"/>
    <x v="0"/>
    <s v="Univera Satış"/>
    <s v="Saha Satış"/>
    <s v="Yurt İçi"/>
    <s v="Türkiye"/>
  </r>
  <r>
    <s v="Q2"/>
    <x v="1"/>
    <x v="4"/>
    <m/>
    <s v="DARDANEL DAĞITIM A.Ş."/>
    <s v="EH.03.001"/>
    <s v="Enroute Panorama - Çafri Merkezi Hizmeti  (MSD)"/>
    <s v="Univera - Dardanel"/>
    <x v="12"/>
    <x v="0"/>
    <s v="Enroute"/>
    <n v="17564.399999999998"/>
    <m/>
    <n v="54"/>
    <m/>
    <n v="948477.6"/>
    <m/>
    <n v="0"/>
    <m/>
    <n v="948477.6"/>
    <m/>
    <n v="0"/>
    <n v="0"/>
    <m/>
    <m/>
    <m/>
    <x v="4"/>
    <x v="0"/>
    <x v="0"/>
    <x v="1"/>
    <x v="8"/>
    <x v="0"/>
    <s v="Univera Satış"/>
    <s v="Saha Satış"/>
    <s v="Yurt İçi"/>
    <s v="Türkiye"/>
  </r>
  <r>
    <s v="Q2"/>
    <x v="1"/>
    <x v="4"/>
    <m/>
    <s v="EFES VITANTA MOLDOVA BREWERY S.A"/>
    <s v="EH.03.001"/>
    <s v="Enroute Panorama - Çafri Merkezi Hizmeti  (MSD)"/>
    <s v="Univera - Efes Moldova"/>
    <x v="16"/>
    <x v="0"/>
    <s v="Enroute"/>
    <n v="37129.47"/>
    <m/>
    <n v="1"/>
    <m/>
    <n v="37129.465799999998"/>
    <m/>
    <n v="-4.1999999999999997E-3"/>
    <m/>
    <n v="37129.47"/>
    <m/>
    <n v="0"/>
    <n v="0"/>
    <m/>
    <m/>
    <m/>
    <x v="20"/>
    <x v="0"/>
    <x v="0"/>
    <x v="1"/>
    <x v="8"/>
    <x v="0"/>
    <s v="Univera Satış"/>
    <s v="Saha Satış"/>
    <s v="Yurt Dışı"/>
    <s v="Moldova"/>
  </r>
  <r>
    <s v="Q2"/>
    <x v="1"/>
    <x v="4"/>
    <m/>
    <s v="EFES VITANTA MOLDOVA BREWERY S.A"/>
    <s v="EH.03.001"/>
    <s v="Enroute Panorama - Çafri Merkezi Hizmeti  (MSD)"/>
    <s v="Univera - Efes Moldova"/>
    <x v="16"/>
    <x v="0"/>
    <s v="Enroute"/>
    <n v="37723.269999999997"/>
    <m/>
    <n v="1"/>
    <m/>
    <n v="37723.266000000003"/>
    <m/>
    <n v="-4.0000000000000001E-3"/>
    <m/>
    <n v="37723.269999999997"/>
    <m/>
    <n v="0"/>
    <n v="0"/>
    <m/>
    <m/>
    <m/>
    <x v="20"/>
    <x v="0"/>
    <x v="0"/>
    <x v="1"/>
    <x v="8"/>
    <x v="0"/>
    <s v="Univera Satış"/>
    <s v="Saha Satış"/>
    <s v="Yurt Dışı"/>
    <s v="Moldova"/>
  </r>
  <r>
    <s v="Q2"/>
    <x v="1"/>
    <x v="4"/>
    <m/>
    <s v="ROYAL CANIN TURKEY EVCIL HAYVAN ÜRÜNLERI TIC. LTD. STI."/>
    <s v="EH.03.001"/>
    <s v="Enroute Panorama - Çafri Merkezi Hizmeti  (MSD)"/>
    <s v="Univera - Royal Canin"/>
    <x v="12"/>
    <x v="0"/>
    <s v="Enroute"/>
    <n v="28934.809999999998"/>
    <m/>
    <n v="3"/>
    <m/>
    <n v="86804.43"/>
    <m/>
    <n v="0"/>
    <m/>
    <n v="86804.43"/>
    <m/>
    <n v="0"/>
    <n v="0"/>
    <m/>
    <m/>
    <m/>
    <x v="40"/>
    <x v="0"/>
    <x v="0"/>
    <x v="1"/>
    <x v="8"/>
    <x v="0"/>
    <s v="Univera Satış"/>
    <s v="Saha Satış"/>
    <s v="Yurt İçi"/>
    <s v="Türkiye"/>
  </r>
  <r>
    <s v="Q2"/>
    <x v="1"/>
    <x v="4"/>
    <m/>
    <s v="TURKTAB MARKETING SIGARA VE TÜTÜNCÜLÜK ANONIM SIRKETI"/>
    <s v="EH.03.001"/>
    <s v="Enroute Panorama - Çafri Merkezi Hizmeti  (MSD)"/>
    <s v="Univera - Türktab"/>
    <x v="18"/>
    <x v="0"/>
    <s v="Enroute"/>
    <n v="16599.650000000001"/>
    <m/>
    <n v="65"/>
    <m/>
    <n v="1078977.25"/>
    <m/>
    <n v="0"/>
    <m/>
    <n v="1078977.25"/>
    <m/>
    <n v="0"/>
    <n v="0"/>
    <m/>
    <m/>
    <m/>
    <x v="94"/>
    <x v="0"/>
    <x v="0"/>
    <x v="1"/>
    <x v="8"/>
    <x v="0"/>
    <s v="Univera Satış"/>
    <s v="Saha Satış"/>
    <s v="Yurt İçi"/>
    <s v="Türkiye"/>
  </r>
  <r>
    <s v="Q2"/>
    <x v="1"/>
    <x v="4"/>
    <m/>
    <s v="EDM BİLİŞİM SİSTEMLERİ VE DANIŞMANLIK HizmetLERİ A.Ş."/>
    <s v="EY.04.014"/>
    <s v="EnRoute - E-Dönüşüm Lisans Komisyonu"/>
    <s v="Univera - Kanal"/>
    <x v="6"/>
    <x v="2"/>
    <s v="E-Dönüşüm"/>
    <n v="135313.25"/>
    <m/>
    <n v="1"/>
    <m/>
    <n v="135313.25"/>
    <m/>
    <n v="0"/>
    <m/>
    <n v="135313.25"/>
    <m/>
    <n v="0"/>
    <n v="0"/>
    <m/>
    <m/>
    <m/>
    <x v="46"/>
    <x v="0"/>
    <x v="1"/>
    <x v="3"/>
    <x v="10"/>
    <x v="0"/>
    <s v="Kanal Satış"/>
    <s v="EDM Bilişim"/>
    <s v="Yurt İçi"/>
    <s v="Türkiye"/>
  </r>
  <r>
    <s v="Q3"/>
    <x v="0"/>
    <x v="8"/>
    <m/>
    <s v="MATRIKS BİLGİSAYAR SİSTEMLERİ LTD.ŞTİ"/>
    <s v="WPY.01.003"/>
    <s v="WEBPLUS EK KULLANICI LISANSI +1"/>
    <s v="Univera - Kanal"/>
    <x v="5"/>
    <x v="0"/>
    <s v="Webplus"/>
    <n v="4900"/>
    <m/>
    <n v="1"/>
    <m/>
    <n v="4900"/>
    <m/>
    <n v="0"/>
    <m/>
    <n v="4900"/>
    <m/>
    <n v="0"/>
    <n v="0"/>
    <s v="UNI240000001667"/>
    <m/>
    <m/>
    <x v="11"/>
    <x v="0"/>
    <x v="1"/>
    <x v="0"/>
    <x v="1"/>
    <x v="0"/>
    <s v="Kanal Satış"/>
    <s v="Matriks"/>
    <s v="Yurt İçi"/>
    <s v="Türkiye"/>
  </r>
  <r>
    <s v="Q3"/>
    <x v="0"/>
    <x v="8"/>
    <m/>
    <s v="ÖZBILGIÇLER GIDA IHT.MAD.MESR.SAN.VE TIC.LTD.STI."/>
    <s v="UH.01.002"/>
    <s v="UNIDOX KONTÖR HIZMETI"/>
    <s v="Univera - Nestle Waters"/>
    <x v="6"/>
    <x v="2"/>
    <s v="Unidox"/>
    <n v="2"/>
    <m/>
    <n v="10000"/>
    <m/>
    <n v="20000"/>
    <m/>
    <n v="0"/>
    <m/>
    <n v="20000"/>
    <m/>
    <n v="0"/>
    <n v="0"/>
    <s v="UNI240000001678"/>
    <m/>
    <m/>
    <x v="12"/>
    <x v="0"/>
    <x v="1"/>
    <x v="2"/>
    <x v="5"/>
    <x v="1"/>
    <s v="Kanal Satış"/>
    <s v="Saha Satış"/>
    <s v="Yurt İçi"/>
    <s v="Türkiye"/>
  </r>
  <r>
    <s v="Q3"/>
    <x v="0"/>
    <x v="8"/>
    <m/>
    <s v="SIMYA DAGITIM LOJISTIK GIDA YATIRIM VE TIC.A.S."/>
    <s v="UH.01.002"/>
    <s v="UNIDOX KONTÖR HIZMETI"/>
    <s v="Univera - Oyak Grup"/>
    <x v="6"/>
    <x v="2"/>
    <s v="Unidox"/>
    <n v="1.0688"/>
    <m/>
    <n v="100000"/>
    <m/>
    <n v="106880"/>
    <m/>
    <n v="0"/>
    <m/>
    <n v="106880"/>
    <m/>
    <n v="0"/>
    <n v="0"/>
    <s v="UNI240000001679"/>
    <m/>
    <m/>
    <x v="77"/>
    <x v="0"/>
    <x v="1"/>
    <x v="2"/>
    <x v="5"/>
    <x v="1"/>
    <s v="Kanal Satış"/>
    <s v="Saha Satış"/>
    <s v="Yurt İçi"/>
    <s v="Türkiye"/>
  </r>
  <r>
    <s v="Q3"/>
    <x v="0"/>
    <x v="8"/>
    <m/>
    <s v="SUSEHRI KUTLU AKMAR GIDA VE IHTIYAÇ MADDELERI TICARET SANAYI LIMITED SIRKETI"/>
    <s v="UH.01.002"/>
    <s v="UNIDOX KONTÖR HIZMETI"/>
    <s v="Univera Doğuş Çay Projesi"/>
    <x v="6"/>
    <x v="2"/>
    <s v="Unidox"/>
    <n v="2.887"/>
    <m/>
    <n v="5000"/>
    <m/>
    <n v="14435"/>
    <m/>
    <n v="0"/>
    <m/>
    <n v="14435"/>
    <m/>
    <n v="0"/>
    <n v="0"/>
    <s v="UNI240000001673"/>
    <m/>
    <m/>
    <x v="13"/>
    <x v="0"/>
    <x v="1"/>
    <x v="2"/>
    <x v="5"/>
    <x v="1"/>
    <s v="Kanal Satış"/>
    <s v="Saha Satış"/>
    <s v="Yurt İçi"/>
    <s v="Türkiye"/>
  </r>
  <r>
    <s v="Q3"/>
    <x v="0"/>
    <x v="8"/>
    <m/>
    <s v="LOREAL TÜRKIYE SAN VE TIC. A.S."/>
    <s v="QY.01.008"/>
    <s v="QUEST PANORAMA PLATFORM EK KULLANICI LISANSI (10-25 Kullanici)"/>
    <s v="Univera - Loreal Lux"/>
    <x v="13"/>
    <x v="3"/>
    <m/>
    <n v="7937.5280000000002"/>
    <m/>
    <n v="10"/>
    <m/>
    <n v="99219.1"/>
    <m/>
    <n v="19843.82"/>
    <m/>
    <n v="79375.28"/>
    <m/>
    <n v="0"/>
    <n v="0"/>
    <s v="UNI240000001680"/>
    <m/>
    <m/>
    <x v="65"/>
    <x v="0"/>
    <x v="1"/>
    <x v="0"/>
    <x v="1"/>
    <x v="0"/>
    <s v="Univera Satış"/>
    <s v="Saha Satış"/>
    <s v="Yurt İçi"/>
    <s v="Türkiye"/>
  </r>
  <r>
    <s v="Q3"/>
    <x v="0"/>
    <x v="8"/>
    <m/>
    <s v="LOREAL TÜRKIYE SAN VE TIC. A.S."/>
    <s v="QY.02.013"/>
    <s v="QUEST PANORAMA IOS MOBILE LISANSI (50-150 Kullanici)"/>
    <s v="Univera - Loreal Lux"/>
    <x v="13"/>
    <x v="3"/>
    <m/>
    <n v="4761.3865306122452"/>
    <m/>
    <n v="98"/>
    <m/>
    <n v="717870.58"/>
    <m/>
    <n v="251254.7"/>
    <m/>
    <n v="466615.88"/>
    <m/>
    <n v="0"/>
    <n v="0"/>
    <s v="UNI240000001680"/>
    <m/>
    <m/>
    <x v="65"/>
    <x v="0"/>
    <x v="1"/>
    <x v="0"/>
    <x v="1"/>
    <x v="0"/>
    <s v="Univera Satış"/>
    <s v="Saha Satış"/>
    <s v="Yurt İçi"/>
    <s v="Türkiye"/>
  </r>
  <r>
    <s v="Q3"/>
    <x v="0"/>
    <x v="8"/>
    <m/>
    <s v="LOREAL TÜRKIYE SAN VE TIC. A.S."/>
    <s v="QH.06.001"/>
    <s v="Quest Panorama - Yazilim Gelistirme Hizmeti"/>
    <s v="Univera - Loreal Lux"/>
    <x v="13"/>
    <x v="3"/>
    <m/>
    <n v="7654.0499999999993"/>
    <m/>
    <n v="18"/>
    <m/>
    <n v="137772.9"/>
    <m/>
    <n v="0"/>
    <m/>
    <n v="137772.9"/>
    <m/>
    <n v="0"/>
    <n v="0"/>
    <s v="UNI240000001680"/>
    <m/>
    <m/>
    <x v="65"/>
    <x v="0"/>
    <x v="1"/>
    <x v="1"/>
    <x v="3"/>
    <x v="0"/>
    <s v="Univera Satış"/>
    <s v="Saha Satış"/>
    <s v="Yurt İçi"/>
    <s v="Türkiye"/>
  </r>
  <r>
    <s v="Q3"/>
    <x v="0"/>
    <x v="8"/>
    <m/>
    <s v="LOREAL TÜRKIYE SAN VE TIC. A.S."/>
    <s v="QH.06.001"/>
    <s v="Quest Panorama - Yazilim Gelistirme Hizmeti"/>
    <s v="Univera - Loreal Lux"/>
    <x v="13"/>
    <x v="3"/>
    <m/>
    <n v="6803.6"/>
    <m/>
    <n v="20"/>
    <m/>
    <n v="170090"/>
    <m/>
    <n v="34018"/>
    <m/>
    <n v="136072"/>
    <m/>
    <n v="0"/>
    <n v="0"/>
    <s v="UNI240000001680"/>
    <m/>
    <m/>
    <x v="65"/>
    <x v="0"/>
    <x v="1"/>
    <x v="1"/>
    <x v="3"/>
    <x v="0"/>
    <s v="Univera Satış"/>
    <s v="Saha Satış"/>
    <s v="Yurt İçi"/>
    <s v="Türkiye"/>
  </r>
  <r>
    <s v="Q3"/>
    <x v="0"/>
    <x v="8"/>
    <m/>
    <s v="LOREAL TÜRKIYE SAN VE TIC. A.S."/>
    <s v="QH.02.001"/>
    <s v="Quest Panorama - Yazilim Bakimi, Yasatma ve Merkezi Destek Hizmeti"/>
    <s v="Univera - Loreal Lux"/>
    <x v="13"/>
    <x v="3"/>
    <m/>
    <n v="220709.36"/>
    <m/>
    <n v="1"/>
    <m/>
    <n v="315299.09000000003"/>
    <m/>
    <n v="94589.73"/>
    <m/>
    <n v="220709.36"/>
    <m/>
    <n v="0"/>
    <n v="0"/>
    <s v="UNI240000001680"/>
    <m/>
    <m/>
    <x v="65"/>
    <x v="0"/>
    <x v="0"/>
    <x v="1"/>
    <x v="4"/>
    <x v="0"/>
    <s v="Univera Satış"/>
    <s v="Saha Satış"/>
    <s v="Yurt İçi"/>
    <s v="Türkiye"/>
  </r>
  <r>
    <s v="Q3"/>
    <x v="0"/>
    <x v="8"/>
    <m/>
    <s v="Mey İçki Sanayi ve Ticaret A.Ş."/>
    <s v="QH.02.001"/>
    <s v="Quest Panorama - Yazilim Bakimi, Yasatma ve Merkezi Destek Hizmeti"/>
    <s v="Univera - Mey İçki"/>
    <x v="11"/>
    <x v="3"/>
    <m/>
    <n v="76279.899999999994"/>
    <m/>
    <n v="1"/>
    <m/>
    <n v="76279.899999999994"/>
    <m/>
    <n v="0"/>
    <m/>
    <n v="76279.899999999994"/>
    <m/>
    <n v="0"/>
    <n v="0"/>
    <s v="UNI240000001677"/>
    <m/>
    <m/>
    <x v="7"/>
    <x v="0"/>
    <x v="0"/>
    <x v="1"/>
    <x v="4"/>
    <x v="1"/>
    <s v="Univera Satış"/>
    <s v="Saha Satış"/>
    <s v="Yurt İçi"/>
    <s v="Türkiye"/>
  </r>
  <r>
    <s v="Q3"/>
    <x v="0"/>
    <x v="8"/>
    <m/>
    <s v="LOREAL TÜRKIYE SAN VE TIC. A.S."/>
    <s v="QH.07.001"/>
    <s v="Quest Panorama - Rapor Gelistirme Hizmeti"/>
    <s v="Univera - Loreal Lux"/>
    <x v="13"/>
    <x v="3"/>
    <m/>
    <n v="5442.88"/>
    <m/>
    <n v="13"/>
    <m/>
    <n v="88446.8"/>
    <m/>
    <n v="17689.36"/>
    <m/>
    <n v="70757.440000000002"/>
    <m/>
    <n v="0"/>
    <n v="0"/>
    <s v="UNI240000001680"/>
    <m/>
    <m/>
    <x v="65"/>
    <x v="0"/>
    <x v="1"/>
    <x v="1"/>
    <x v="2"/>
    <x v="0"/>
    <s v="Univera Satış"/>
    <s v="Saha Satış"/>
    <s v="Yurt İçi"/>
    <s v="Türkiye"/>
  </r>
  <r>
    <s v="Q3"/>
    <x v="0"/>
    <x v="8"/>
    <m/>
    <s v="LOREAL TÜRKIYE SAN VE TIC. A.S."/>
    <s v="QH.01.001"/>
    <s v="Quest Panorama - Proje Yönetim Hizmeti"/>
    <s v="Univera - Loreal Lux"/>
    <x v="13"/>
    <x v="3"/>
    <m/>
    <n v="6350.0239999999994"/>
    <m/>
    <n v="20"/>
    <m/>
    <n v="158750.6"/>
    <m/>
    <n v="31750.12"/>
    <m/>
    <n v="127000.48"/>
    <m/>
    <n v="0"/>
    <n v="0"/>
    <s v="UNI240000001680"/>
    <m/>
    <m/>
    <x v="65"/>
    <x v="0"/>
    <x v="1"/>
    <x v="1"/>
    <x v="7"/>
    <x v="0"/>
    <s v="Univera Satış"/>
    <s v="Saha Satış"/>
    <s v="Yurt İçi"/>
    <s v="Türkiye"/>
  </r>
  <r>
    <s v="Q3"/>
    <x v="0"/>
    <x v="8"/>
    <m/>
    <s v="LOREAL TÜRKIYE SAN VE TIC. A.S."/>
    <s v="QH.01.001"/>
    <s v="Quest Panorama - Proje Yönetim Hizmeti"/>
    <s v="Univera - Loreal Lux"/>
    <x v="13"/>
    <x v="3"/>
    <m/>
    <n v="6705.152"/>
    <m/>
    <n v="5"/>
    <m/>
    <n v="35718.9"/>
    <m/>
    <n v="2193.14"/>
    <m/>
    <n v="33525.760000000002"/>
    <m/>
    <n v="0"/>
    <n v="0"/>
    <s v="UNI240000001680"/>
    <m/>
    <m/>
    <x v="65"/>
    <x v="0"/>
    <x v="1"/>
    <x v="1"/>
    <x v="7"/>
    <x v="0"/>
    <s v="Univera Satış"/>
    <s v="Saha Satış"/>
    <s v="Yurt İçi"/>
    <s v="Türkiye"/>
  </r>
  <r>
    <s v="Q3"/>
    <x v="0"/>
    <x v="8"/>
    <m/>
    <s v="Mey İçki Sanayi ve Ticaret A.Ş."/>
    <s v="QH.03.001"/>
    <s v="Quest Panorama  - Çafri Merkezi Hizmeti"/>
    <s v="Univera - Mey İçki"/>
    <x v="11"/>
    <x v="3"/>
    <m/>
    <n v="99918.41"/>
    <m/>
    <n v="1"/>
    <m/>
    <n v="99918.41"/>
    <m/>
    <n v="0"/>
    <m/>
    <n v="99918.41"/>
    <m/>
    <n v="0"/>
    <n v="0"/>
    <s v="UNI240000001677"/>
    <m/>
    <m/>
    <x v="7"/>
    <x v="0"/>
    <x v="0"/>
    <x v="1"/>
    <x v="3"/>
    <x v="1"/>
    <s v="Univera Satış"/>
    <s v="Saha Satış"/>
    <s v="Yurt İçi"/>
    <s v="Türkiye"/>
  </r>
  <r>
    <s v="Q3"/>
    <x v="0"/>
    <x v="8"/>
    <m/>
    <s v="Mey İçki Sanayi ve Ticaret A.Ş."/>
    <s v="EH.06.001"/>
    <s v="EnRoute Panorama - Hosting Hizmeti"/>
    <s v="Univera - Mey İçki"/>
    <x v="11"/>
    <x v="1"/>
    <m/>
    <n v="261640.19999999998"/>
    <m/>
    <n v="3"/>
    <m/>
    <n v="784920.6"/>
    <m/>
    <n v="0"/>
    <m/>
    <n v="784920.6"/>
    <m/>
    <n v="0"/>
    <n v="0"/>
    <s v="UNI240000001676"/>
    <m/>
    <m/>
    <x v="7"/>
    <x v="0"/>
    <x v="0"/>
    <x v="1"/>
    <x v="3"/>
    <x v="1"/>
    <s v="Univera Satış"/>
    <s v="Saha Satış"/>
    <s v="Yurt İçi"/>
    <s v="Türkiye"/>
  </r>
  <r>
    <s v="Q3"/>
    <x v="0"/>
    <x v="8"/>
    <m/>
    <s v="TADIM GIDA MADDELERI SAN.VE TIC.AS."/>
    <s v="EH.06.001"/>
    <s v="EnRoute Panorama - Hosting Hizmeti"/>
    <s v="Univera - Tadım"/>
    <x v="11"/>
    <x v="1"/>
    <m/>
    <n v="7443.52"/>
    <m/>
    <n v="1"/>
    <m/>
    <n v="7443.52"/>
    <m/>
    <n v="0"/>
    <m/>
    <n v="7443.52"/>
    <m/>
    <n v="0"/>
    <n v="0"/>
    <s v="UNI240000001668"/>
    <m/>
    <m/>
    <x v="10"/>
    <x v="0"/>
    <x v="0"/>
    <x v="1"/>
    <x v="3"/>
    <x v="0"/>
    <s v="Univera Satış"/>
    <s v="Saha Satış"/>
    <s v="Yurt İçi"/>
    <s v="Türkiye"/>
  </r>
  <r>
    <s v="Q3"/>
    <x v="0"/>
    <x v="8"/>
    <m/>
    <s v="TADIM GIDA MADDELERI SAN.VE TIC.AS."/>
    <s v="EH.06.001"/>
    <s v="EnRoute Panorama - Hosting Hizmeti"/>
    <s v="Univera - Tadım"/>
    <x v="11"/>
    <x v="1"/>
    <m/>
    <n v="6600"/>
    <m/>
    <n v="1"/>
    <m/>
    <n v="6600"/>
    <m/>
    <n v="0"/>
    <m/>
    <n v="6600"/>
    <m/>
    <n v="0"/>
    <n v="0"/>
    <s v="UNI240000001669"/>
    <m/>
    <m/>
    <x v="10"/>
    <x v="0"/>
    <x v="0"/>
    <x v="1"/>
    <x v="3"/>
    <x v="0"/>
    <s v="Univera Satış"/>
    <s v="Saha Satış"/>
    <s v="Yurt İçi"/>
    <s v="Türkiye"/>
  </r>
  <r>
    <s v="Q2"/>
    <x v="1"/>
    <x v="5"/>
    <m/>
    <s v="Altıparmak Gıda San. ve Tic. A.Ş. "/>
    <s v="EY.03.001"/>
    <s v="Enroute Panorama PaaS Yazılımi (Kiralama Hizmeti )"/>
    <s v="Univera - Altıparmak-Balparmak"/>
    <x v="18"/>
    <x v="0"/>
    <s v="Enroute"/>
    <n v="41921"/>
    <m/>
    <n v="1"/>
    <m/>
    <n v="41921"/>
    <m/>
    <n v="0"/>
    <m/>
    <n v="41921"/>
    <m/>
    <n v="0"/>
    <n v="0"/>
    <m/>
    <m/>
    <m/>
    <x v="67"/>
    <x v="0"/>
    <x v="0"/>
    <x v="0"/>
    <x v="0"/>
    <x v="0"/>
    <s v="Univera Satış"/>
    <s v="Saha Satış"/>
    <s v="Yurt İçi"/>
    <s v="Türkiye"/>
  </r>
  <r>
    <s v="Q2"/>
    <x v="1"/>
    <x v="5"/>
    <m/>
    <s v="Altıparmak Gıda San. ve Tic. A.Ş. "/>
    <s v="EY.03.001"/>
    <s v="Enroute Panorama PaaS Yazılımi (Kiralama Hizmeti )"/>
    <s v="Univera - Altıparmak-Balparmak"/>
    <x v="18"/>
    <x v="0"/>
    <s v="Enroute"/>
    <n v="112492.8"/>
    <m/>
    <n v="1"/>
    <m/>
    <n v="112492.8"/>
    <m/>
    <n v="0"/>
    <m/>
    <n v="112492.8"/>
    <m/>
    <n v="0"/>
    <n v="0"/>
    <m/>
    <m/>
    <m/>
    <x v="67"/>
    <x v="0"/>
    <x v="0"/>
    <x v="0"/>
    <x v="0"/>
    <x v="0"/>
    <s v="Univera Satış"/>
    <s v="Saha Satış"/>
    <s v="Yurt İçi"/>
    <s v="Türkiye"/>
  </r>
  <r>
    <s v="Q2"/>
    <x v="1"/>
    <x v="5"/>
    <m/>
    <s v="KOROPLAST TEMIZLIK AMBALAJ ÜRÜNLERI SAN. VE DIS TIC.A.S."/>
    <s v="EY.03.001"/>
    <s v="Enroute Panorama PaaS Yazılımi (Kiralama Hizmeti )"/>
    <s v="Univera - Koroplast"/>
    <x v="19"/>
    <x v="0"/>
    <s v="Enroute"/>
    <n v="94503.98"/>
    <m/>
    <n v="1"/>
    <m/>
    <n v="94503.98"/>
    <m/>
    <n v="0"/>
    <m/>
    <n v="94503.98"/>
    <m/>
    <n v="0"/>
    <n v="0"/>
    <m/>
    <m/>
    <m/>
    <x v="0"/>
    <x v="0"/>
    <x v="0"/>
    <x v="0"/>
    <x v="0"/>
    <x v="0"/>
    <s v="Univera Satış"/>
    <s v="Saha Satış"/>
    <s v="Yurt İçi"/>
    <s v="Türkiye"/>
  </r>
  <r>
    <s v="Q2"/>
    <x v="1"/>
    <x v="5"/>
    <m/>
    <s v="ERLEY GIDA VE IHT.MAD PAZ SAN VE TIC LTD STI"/>
    <s v="EY.04.012"/>
    <s v="Enroute Panorama E-Dönüsüm  Modül Yazılımi (Enterprise)"/>
    <s v="Univera - Evyap"/>
    <x v="16"/>
    <x v="0"/>
    <s v="Enroute"/>
    <n v="37700"/>
    <m/>
    <n v="1"/>
    <m/>
    <n v="37700"/>
    <m/>
    <n v="0"/>
    <m/>
    <n v="37700"/>
    <m/>
    <n v="0"/>
    <n v="0"/>
    <m/>
    <m/>
    <m/>
    <x v="50"/>
    <x v="0"/>
    <x v="1"/>
    <x v="0"/>
    <x v="1"/>
    <x v="0"/>
    <s v="Univera Satış"/>
    <s v="Saha Satış"/>
    <s v="Yurt İçi"/>
    <s v="Türkiye"/>
  </r>
  <r>
    <s v="Q2"/>
    <x v="1"/>
    <x v="4"/>
    <m/>
    <s v="IMPERIAL TOBACCO TÜTÜN ÜRÜNLERI SATIS VE PAZARLAMA A.S"/>
    <s v="EH.02.013"/>
    <s v="Enroute PANORAMA BUSINESS ANALYTICS (QSENSE) SITE LISANSI BakımI"/>
    <s v="Univera - Imperial Tobacco"/>
    <x v="16"/>
    <x v="0"/>
    <s v="QLIK - Outsource"/>
    <n v="97282.68"/>
    <m/>
    <n v="1"/>
    <m/>
    <n v="97282.68"/>
    <m/>
    <n v="0"/>
    <m/>
    <n v="97282.68"/>
    <m/>
    <n v="0"/>
    <n v="0"/>
    <m/>
    <m/>
    <m/>
    <x v="49"/>
    <x v="0"/>
    <x v="1"/>
    <x v="1"/>
    <x v="4"/>
    <x v="0"/>
    <s v="Univera Satış"/>
    <s v="Saha Satış"/>
    <s v="Yurt İçi"/>
    <s v="Türkiye"/>
  </r>
  <r>
    <s v="Q2"/>
    <x v="1"/>
    <x v="4"/>
    <m/>
    <s v="RED BULL GIDA DAGITIM VE PAZARLAMA TICARET LTD. STI"/>
    <s v="EH.02.009"/>
    <s v="Enroute Panorama Asset Tracker - Demirbas Modülü Yazilim Bakimi Hizmeti"/>
    <s v="Univera - Redbull"/>
    <x v="12"/>
    <x v="0"/>
    <s v="Enroute"/>
    <n v="137938.19"/>
    <m/>
    <n v="1"/>
    <m/>
    <n v="137938.19"/>
    <m/>
    <n v="0"/>
    <m/>
    <n v="137938.19"/>
    <m/>
    <n v="0"/>
    <n v="0"/>
    <m/>
    <m/>
    <m/>
    <x v="2"/>
    <x v="0"/>
    <x v="0"/>
    <x v="1"/>
    <x v="4"/>
    <x v="0"/>
    <s v="Univera Satış"/>
    <s v="Saha Satış"/>
    <s v="Yurt İçi"/>
    <s v="Türkiye"/>
  </r>
  <r>
    <s v="Q2"/>
    <x v="1"/>
    <x v="4"/>
    <m/>
    <s v="DOGANAY GIDA TARIM VE HAYVANCILIK SAN. VE TIC. A.S."/>
    <s v="EH.02.001"/>
    <s v="Enroute Panorama - Yillik Yazilim Bakimi, Yasatma ve Merkezi Destek Hizmeti"/>
    <s v="Univera - Doğanay"/>
    <x v="11"/>
    <x v="0"/>
    <s v="Enroute"/>
    <n v="670654.9"/>
    <m/>
    <n v="1"/>
    <m/>
    <n v="670654.9"/>
    <m/>
    <n v="0"/>
    <m/>
    <n v="670654.9"/>
    <m/>
    <n v="0"/>
    <n v="0"/>
    <m/>
    <m/>
    <m/>
    <x v="76"/>
    <x v="0"/>
    <x v="0"/>
    <x v="1"/>
    <x v="4"/>
    <x v="0"/>
    <s v="Univera Satış"/>
    <s v="Saha Satış"/>
    <s v="Yurt İçi"/>
    <s v="Türkiye"/>
  </r>
  <r>
    <s v="Q2"/>
    <x v="1"/>
    <x v="5"/>
    <m/>
    <s v="DOGANAY GIDA TARIM VE HAYVANCILIK SAN. VE TIC. A.S."/>
    <s v="EH.02.001"/>
    <s v="Enroute Panorama - Yillik Yazilim Bakimi, Yasatma ve Merkezi Destek Hizmeti"/>
    <s v="Univera - Doğanay"/>
    <x v="11"/>
    <x v="0"/>
    <s v="Enroute"/>
    <n v="670654.9"/>
    <m/>
    <n v="1"/>
    <m/>
    <n v="670654.9"/>
    <m/>
    <n v="0"/>
    <m/>
    <n v="670654.9"/>
    <m/>
    <n v="0"/>
    <n v="0"/>
    <m/>
    <m/>
    <m/>
    <x v="76"/>
    <x v="0"/>
    <x v="0"/>
    <x v="1"/>
    <x v="4"/>
    <x v="0"/>
    <s v="Univera Satış"/>
    <s v="Saha Satış"/>
    <s v="Yurt İçi"/>
    <s v="Türkiye"/>
  </r>
  <r>
    <s v="Q2"/>
    <x v="1"/>
    <x v="4"/>
    <m/>
    <s v="EFES VITANTA MOLDOVA BREWERY S.A"/>
    <s v="EH.02.001"/>
    <s v="Enroute Panorama - Yillik Yazilim Bakimi, Yasatma ve Merkezi Destek Hizmeti"/>
    <s v="Univera - Efes Moldova"/>
    <x v="16"/>
    <x v="0"/>
    <s v="Enroute"/>
    <n v="28852.76"/>
    <m/>
    <n v="1"/>
    <m/>
    <n v="28852.76496"/>
    <m/>
    <n v="4.9630000000000004E-3"/>
    <m/>
    <n v="28852.76"/>
    <m/>
    <n v="0"/>
    <n v="0"/>
    <m/>
    <m/>
    <m/>
    <x v="20"/>
    <x v="0"/>
    <x v="0"/>
    <x v="1"/>
    <x v="4"/>
    <x v="0"/>
    <s v="Univera Satış"/>
    <s v="Saha Satış"/>
    <s v="Yurt Dışı"/>
    <s v="Moldova"/>
  </r>
  <r>
    <s v="Q2"/>
    <x v="1"/>
    <x v="4"/>
    <m/>
    <s v="IMPERIAL TOBACCO TÜTÜN ÜRÜNLERI SATIS VE PAZARLAMA A.S"/>
    <s v="EH.02.001"/>
    <s v="Enroute Panorama - Yillik Yazilim Bakimi, Yasatma ve Merkezi Destek Hizmeti"/>
    <s v="Univera - Imperial Tobacco"/>
    <x v="16"/>
    <x v="0"/>
    <s v="Enroute"/>
    <n v="1500000"/>
    <m/>
    <n v="1"/>
    <m/>
    <n v="1500000"/>
    <m/>
    <n v="0"/>
    <m/>
    <n v="1500000"/>
    <m/>
    <n v="0"/>
    <n v="0"/>
    <m/>
    <m/>
    <m/>
    <x v="49"/>
    <x v="0"/>
    <x v="0"/>
    <x v="1"/>
    <x v="4"/>
    <x v="0"/>
    <s v="Univera Satış"/>
    <s v="Saha Satış"/>
    <s v="Yurt İçi"/>
    <s v="Türkiye"/>
  </r>
  <r>
    <s v="Q2"/>
    <x v="1"/>
    <x v="5"/>
    <m/>
    <s v="KÜRESEL TEDARIK VE TICARET ANONIM SIRKETI"/>
    <s v="EH.02.001"/>
    <s v="Enroute Panorama - Yillik Yazilim Bakimi, Yasatma ve Merkezi Destek Hizmeti"/>
    <s v="Univera - Küresel Tedarik"/>
    <x v="5"/>
    <x v="0"/>
    <s v="Enroute"/>
    <n v="436776.12"/>
    <m/>
    <n v="1"/>
    <m/>
    <n v="436776.12"/>
    <m/>
    <n v="0"/>
    <m/>
    <n v="436776.12"/>
    <m/>
    <n v="0"/>
    <n v="0"/>
    <m/>
    <m/>
    <m/>
    <x v="27"/>
    <x v="0"/>
    <x v="0"/>
    <x v="1"/>
    <x v="4"/>
    <x v="0"/>
    <s v="Univera Satış"/>
    <s v="Saha Satış"/>
    <s v="Yurt İçi"/>
    <s v="Türkiye"/>
  </r>
  <r>
    <s v="Q2"/>
    <x v="1"/>
    <x v="4"/>
    <m/>
    <s v="RED BULL GIDA DAGITIM VE PAZARLAMA TICARET LTD. STI"/>
    <s v="EH.02.001"/>
    <s v="Enroute Panorama - Yillik Yazilim Bakimi, Yasatma ve Merkezi Destek Hizmeti"/>
    <s v="Univera - Redbull"/>
    <x v="12"/>
    <x v="0"/>
    <s v="Enroute"/>
    <n v="1005155.81"/>
    <m/>
    <n v="1"/>
    <m/>
    <n v="1005155.81"/>
    <m/>
    <n v="0"/>
    <m/>
    <n v="1005155.81"/>
    <m/>
    <n v="0"/>
    <n v="0"/>
    <m/>
    <m/>
    <m/>
    <x v="2"/>
    <x v="0"/>
    <x v="0"/>
    <x v="1"/>
    <x v="4"/>
    <x v="0"/>
    <s v="Univera Satış"/>
    <s v="Saha Satış"/>
    <s v="Yurt İçi"/>
    <s v="Türkiye"/>
  </r>
  <r>
    <s v="Q2"/>
    <x v="1"/>
    <x v="5"/>
    <m/>
    <s v="OGER IÇECEK SANAYI VE TICARET LTD.STI."/>
    <s v="EYS.01.014"/>
    <s v="Enroute Panorama - Platform Back Office Kullanici Yazılımi (Standart)"/>
    <s v="Univera - Weitnauer"/>
    <x v="12"/>
    <x v="0"/>
    <s v="Enroute"/>
    <n v="5438"/>
    <m/>
    <n v="1"/>
    <m/>
    <n v="5438"/>
    <m/>
    <n v="0"/>
    <m/>
    <n v="5438"/>
    <m/>
    <n v="0"/>
    <n v="0"/>
    <m/>
    <m/>
    <m/>
    <x v="102"/>
    <x v="0"/>
    <x v="1"/>
    <x v="0"/>
    <x v="1"/>
    <x v="0"/>
    <s v="Univera Satış"/>
    <s v="Saha Satış"/>
    <s v="Yurt İçi"/>
    <s v="Türkiye"/>
  </r>
  <r>
    <s v="Q2"/>
    <x v="1"/>
    <x v="5"/>
    <m/>
    <s v="Şenpiliç Gıda Sanayi A.Ş."/>
    <s v="EY.02.033"/>
    <s v="Enroute Panorama - Mobil Kullanici Yazılımi (Enterprise)"/>
    <s v="Univera - Şen Piliç"/>
    <x v="19"/>
    <x v="0"/>
    <s v="Enroute"/>
    <n v="8000"/>
    <m/>
    <n v="25"/>
    <m/>
    <n v="200000"/>
    <m/>
    <n v="0"/>
    <m/>
    <n v="200000"/>
    <m/>
    <n v="0"/>
    <n v="0"/>
    <m/>
    <m/>
    <m/>
    <x v="69"/>
    <x v="0"/>
    <x v="1"/>
    <x v="0"/>
    <x v="1"/>
    <x v="0"/>
    <s v="Univera Satış"/>
    <s v="Saha Satış"/>
    <s v="Yurt İçi"/>
    <s v="Türkiye"/>
  </r>
  <r>
    <s v="Q2"/>
    <x v="1"/>
    <x v="5"/>
    <m/>
    <s v="ERLEY GIDA VE IHT.MAD PAZ SAN VE TIC LTD STI"/>
    <s v="EH.03.011"/>
    <s v="Enroute Panorama - E-Dönüsüm Modülü Kurulum Hizmeti"/>
    <s v="Univera - Evyap"/>
    <x v="16"/>
    <x v="0"/>
    <s v="Enroute"/>
    <n v="22750"/>
    <m/>
    <n v="1"/>
    <m/>
    <n v="22750"/>
    <m/>
    <n v="0"/>
    <m/>
    <n v="22750"/>
    <m/>
    <n v="0"/>
    <n v="0"/>
    <m/>
    <m/>
    <m/>
    <x v="50"/>
    <x v="0"/>
    <x v="1"/>
    <x v="1"/>
    <x v="6"/>
    <x v="0"/>
    <s v="Univera Satış"/>
    <s v="Saha Satış"/>
    <s v="Yurt İçi"/>
    <s v="Türkiye"/>
  </r>
  <r>
    <s v="Q2"/>
    <x v="1"/>
    <x v="4"/>
    <m/>
    <s v="DOGANAY GIDA TARIM VE HAYVANCILIK SAN. VE TIC. A.S."/>
    <s v="EH.03.001"/>
    <s v="Enroute Panorama - Çafri Merkezi Hizmeti  (MSD)"/>
    <s v="Univera - Doğanay"/>
    <x v="11"/>
    <x v="0"/>
    <s v="Enroute"/>
    <n v="254466.95"/>
    <m/>
    <n v="1"/>
    <m/>
    <n v="254466.95"/>
    <m/>
    <n v="0"/>
    <m/>
    <n v="254466.95"/>
    <m/>
    <n v="0"/>
    <n v="0"/>
    <m/>
    <m/>
    <m/>
    <x v="76"/>
    <x v="0"/>
    <x v="0"/>
    <x v="1"/>
    <x v="8"/>
    <x v="0"/>
    <s v="Univera Satış"/>
    <s v="Saha Satış"/>
    <s v="Yurt İçi"/>
    <s v="Türkiye"/>
  </r>
  <r>
    <s v="Q2"/>
    <x v="1"/>
    <x v="5"/>
    <m/>
    <s v="DOGANAY GIDA TARIM VE HAYVANCILIK SAN. VE TIC. A.S."/>
    <s v="EH.03.001"/>
    <s v="Enroute Panorama - Çafri Merkezi Hizmeti  (MSD)"/>
    <s v="Univera - Doğanay"/>
    <x v="11"/>
    <x v="0"/>
    <s v="Enroute"/>
    <n v="254466.95"/>
    <m/>
    <n v="1"/>
    <m/>
    <n v="254466.95"/>
    <m/>
    <n v="0"/>
    <m/>
    <n v="254466.95"/>
    <m/>
    <n v="0"/>
    <n v="0"/>
    <m/>
    <m/>
    <m/>
    <x v="76"/>
    <x v="0"/>
    <x v="0"/>
    <x v="1"/>
    <x v="8"/>
    <x v="0"/>
    <s v="Univera Satış"/>
    <s v="Saha Satış"/>
    <s v="Yurt İçi"/>
    <s v="Türkiye"/>
  </r>
  <r>
    <s v="Q2"/>
    <x v="1"/>
    <x v="4"/>
    <m/>
    <s v="IMPERIAL TOBACCO TÜTÜN ÜRÜNLERI SATIS VE PAZARLAMA A.S"/>
    <s v="EH.03.001"/>
    <s v="Enroute Panorama - Çafri Merkezi Hizmeti  (MSD)"/>
    <s v="Univera - Imperial Tobacco"/>
    <x v="16"/>
    <x v="0"/>
    <s v="Enroute"/>
    <n v="18055.560000000001"/>
    <m/>
    <n v="36"/>
    <m/>
    <n v="650000.16"/>
    <m/>
    <n v="0"/>
    <m/>
    <n v="650000.16"/>
    <m/>
    <n v="0"/>
    <n v="0"/>
    <m/>
    <m/>
    <m/>
    <x v="49"/>
    <x v="0"/>
    <x v="0"/>
    <x v="1"/>
    <x v="8"/>
    <x v="0"/>
    <s v="Univera Satış"/>
    <s v="Saha Satış"/>
    <s v="Yurt İçi"/>
    <s v="Türkiye"/>
  </r>
  <r>
    <s v="Q2"/>
    <x v="1"/>
    <x v="5"/>
    <m/>
    <s v="KÜRESEL TEDARIK VE TICARET ANONIM SIRKETI"/>
    <s v="EH.03.001"/>
    <s v="Enroute Panorama - Çafri Merkezi Hizmeti  (MSD)"/>
    <s v="Univera - Küresel Tedarik"/>
    <x v="5"/>
    <x v="0"/>
    <s v="Enroute"/>
    <n v="21000"/>
    <m/>
    <n v="1"/>
    <m/>
    <n v="21000"/>
    <m/>
    <n v="0"/>
    <m/>
    <n v="21000"/>
    <m/>
    <n v="0"/>
    <n v="0"/>
    <m/>
    <m/>
    <m/>
    <x v="27"/>
    <x v="0"/>
    <x v="0"/>
    <x v="1"/>
    <x v="8"/>
    <x v="0"/>
    <s v="Univera Satış"/>
    <s v="Saha Satış"/>
    <s v="Yurt İçi"/>
    <s v="Türkiye"/>
  </r>
  <r>
    <s v="Q2"/>
    <x v="1"/>
    <x v="4"/>
    <m/>
    <s v="RED BULL GIDA DAGITIM VE PAZARLAMA TICARET LTD. STI"/>
    <s v="EH.03.001"/>
    <s v="Enroute Panorama - Çafri Merkezi Hizmeti  (MSD)"/>
    <s v="Univera - Redbull"/>
    <x v="12"/>
    <x v="0"/>
    <s v="Enroute"/>
    <n v="15056.84"/>
    <m/>
    <n v="78"/>
    <m/>
    <n v="1174433.52"/>
    <m/>
    <n v="0"/>
    <m/>
    <n v="1174433.52"/>
    <m/>
    <n v="0"/>
    <n v="0"/>
    <m/>
    <m/>
    <m/>
    <x v="2"/>
    <x v="0"/>
    <x v="0"/>
    <x v="1"/>
    <x v="8"/>
    <x v="0"/>
    <s v="Univera Satış"/>
    <s v="Saha Satış"/>
    <s v="Yurt İçi"/>
    <s v="Türkiye"/>
  </r>
  <r>
    <s v="Q3"/>
    <x v="0"/>
    <x v="8"/>
    <m/>
    <s v="MİYA OTOMASYON VE BARKOD BILISIM SISTEMLERI SAN TİC. VE L.T.D. STI."/>
    <s v="WPH.02.001"/>
    <s v="WebPlus Yazilim Bakimi Hizmeti"/>
    <s v="Univera - Kanal"/>
    <x v="5"/>
    <x v="0"/>
    <s v="Webplus"/>
    <n v="5916"/>
    <m/>
    <n v="3"/>
    <m/>
    <n v="17748"/>
    <m/>
    <n v="0"/>
    <m/>
    <n v="17748"/>
    <m/>
    <n v="0"/>
    <n v="0"/>
    <s v="UNI240000001694"/>
    <m/>
    <m/>
    <x v="3"/>
    <x v="0"/>
    <x v="0"/>
    <x v="1"/>
    <x v="4"/>
    <x v="0"/>
    <s v="Kanal Satış"/>
    <s v="Miya"/>
    <s v="Yurt İçi"/>
    <s v="Türkiye"/>
  </r>
  <r>
    <s v="Q3"/>
    <x v="0"/>
    <x v="8"/>
    <m/>
    <s v="MİYA OTOMASYON VE BARKOD BILISIM SISTEMLERI SAN TİC. VE L.T.D. STI."/>
    <s v="WPH.02.001"/>
    <s v="WebPlus Yazilim Bakimi Hizmeti"/>
    <s v="Univera - Kanal"/>
    <x v="5"/>
    <x v="0"/>
    <s v="Webplus"/>
    <n v="1657"/>
    <m/>
    <n v="2"/>
    <m/>
    <n v="3314"/>
    <m/>
    <n v="0"/>
    <m/>
    <n v="3314"/>
    <m/>
    <n v="0"/>
    <n v="0"/>
    <s v="UNI240000001695"/>
    <m/>
    <m/>
    <x v="3"/>
    <x v="0"/>
    <x v="0"/>
    <x v="1"/>
    <x v="4"/>
    <x v="0"/>
    <s v="Kanal Satış"/>
    <s v="Miya"/>
    <s v="Yurt İçi"/>
    <s v="Türkiye"/>
  </r>
  <r>
    <s v="Q3"/>
    <x v="0"/>
    <x v="8"/>
    <m/>
    <s v="TOLON GLOBAL MAKINA SAN. VE TIC. A.S"/>
    <s v="VY.04.001"/>
    <s v="Varuna SSH (Enterprise) - Servis Yöneticisi Aylik Kiralama"/>
    <s v="Univera - Tolon"/>
    <x v="13"/>
    <x v="6"/>
    <s v="Varuna"/>
    <n v="478.11959999999999"/>
    <m/>
    <n v="25"/>
    <m/>
    <n v="11952.99"/>
    <m/>
    <n v="0"/>
    <m/>
    <n v="11952.99"/>
    <m/>
    <n v="0"/>
    <n v="0"/>
    <s v="UNI240000001688"/>
    <m/>
    <m/>
    <x v="84"/>
    <x v="0"/>
    <x v="0"/>
    <x v="0"/>
    <x v="0"/>
    <x v="0"/>
    <s v="Univera Satış"/>
    <s v="Saha Satış"/>
    <s v="Yurt İçi"/>
    <s v="Türkiye"/>
  </r>
  <r>
    <s v="Q3"/>
    <x v="0"/>
    <x v="8"/>
    <m/>
    <s v="TOLON GLOBAL MAKINA SAN. VE TIC. A.S"/>
    <s v="VY.04.001"/>
    <s v="Varuna SSH (Enterprise) - Servis Yöneticisi Aylik Kiralama"/>
    <s v="Univera - Tolon"/>
    <x v="13"/>
    <x v="6"/>
    <s v="Varuna"/>
    <n v="478.11959999999999"/>
    <m/>
    <n v="25"/>
    <m/>
    <n v="11952.99"/>
    <m/>
    <n v="0"/>
    <m/>
    <n v="11952.99"/>
    <m/>
    <n v="0"/>
    <n v="0"/>
    <s v="UNI240000001688"/>
    <m/>
    <m/>
    <x v="84"/>
    <x v="0"/>
    <x v="0"/>
    <x v="0"/>
    <x v="0"/>
    <x v="0"/>
    <s v="Univera Satış"/>
    <s v="Saha Satış"/>
    <s v="Yurt İçi"/>
    <s v="Türkiye"/>
  </r>
  <r>
    <s v="Q3"/>
    <x v="0"/>
    <x v="8"/>
    <m/>
    <s v="TOLON GLOBAL MAKINA SAN. VE TIC. A.S"/>
    <s v="VY.04.001"/>
    <s v="Varuna SSH (Enterprise) - Servis Yöneticisi Aylik Kiralama"/>
    <s v="Univera - Tolon"/>
    <x v="13"/>
    <x v="6"/>
    <s v="Varuna"/>
    <n v="478.11959999999999"/>
    <m/>
    <n v="25"/>
    <m/>
    <n v="11952.99"/>
    <m/>
    <n v="0"/>
    <m/>
    <n v="11952.99"/>
    <m/>
    <n v="0"/>
    <n v="0"/>
    <s v="UNI240000001688"/>
    <m/>
    <m/>
    <x v="84"/>
    <x v="0"/>
    <x v="0"/>
    <x v="0"/>
    <x v="0"/>
    <x v="0"/>
    <s v="Univera Satış"/>
    <s v="Saha Satış"/>
    <s v="Yurt İçi"/>
    <s v="Türkiye"/>
  </r>
  <r>
    <s v="Q3"/>
    <x v="0"/>
    <x v="8"/>
    <m/>
    <s v="BAYRAKTAR SATIS VE DAGITIM ANONIM SIRKETI"/>
    <s v="UH.01.002"/>
    <s v="UNIDOX KONTÖR HIZMETI"/>
    <s v="Univera - JTI"/>
    <x v="6"/>
    <x v="2"/>
    <s v="Unidox"/>
    <n v="0.61099999999999999"/>
    <m/>
    <n v="500000"/>
    <m/>
    <n v="305500"/>
    <m/>
    <n v="0"/>
    <m/>
    <n v="305500"/>
    <m/>
    <n v="0"/>
    <n v="0"/>
    <s v="UNI240000001692"/>
    <m/>
    <m/>
    <x v="18"/>
    <x v="0"/>
    <x v="1"/>
    <x v="2"/>
    <x v="5"/>
    <x v="1"/>
    <s v="Kanal Satış"/>
    <s v="Saha Satış"/>
    <s v="Yurt İçi"/>
    <s v="Türkiye"/>
  </r>
  <r>
    <s v="Q3"/>
    <x v="0"/>
    <x v="8"/>
    <m/>
    <s v="ER-FA BILGI ISL.TEK.VE EMN.SIS.IML.ITH.IHR.TIC.LT.ST"/>
    <s v="UH.01.002"/>
    <s v="UNIDOX KONTÖR HIZMETI"/>
    <s v="Univera - Kanal"/>
    <x v="5"/>
    <x v="2"/>
    <s v="Unidox"/>
    <n v="0.74809999999999999"/>
    <m/>
    <n v="100000"/>
    <m/>
    <n v="74810"/>
    <m/>
    <n v="0"/>
    <m/>
    <n v="74810"/>
    <m/>
    <n v="0"/>
    <n v="0"/>
    <s v="UNI240000001687"/>
    <m/>
    <m/>
    <x v="111"/>
    <x v="0"/>
    <x v="1"/>
    <x v="2"/>
    <x v="5"/>
    <x v="0"/>
    <s v="Kanal Satış"/>
    <s v="Saha Satış"/>
    <s v="Yurt İçi"/>
    <s v="Türkiye"/>
  </r>
  <r>
    <s v="Q3"/>
    <x v="0"/>
    <x v="8"/>
    <m/>
    <s v="KOTILOGULLARI DAGITIM PAZ. TIC. SAN . A.S."/>
    <s v="UH.01.002"/>
    <s v="UNIDOX KONTÖR HIZMETI"/>
    <s v="Univera - Tadım"/>
    <x v="6"/>
    <x v="2"/>
    <s v="Unidox"/>
    <n v="1.0667"/>
    <m/>
    <n v="100000"/>
    <m/>
    <n v="106670"/>
    <m/>
    <n v="0"/>
    <m/>
    <n v="106670"/>
    <m/>
    <n v="0"/>
    <n v="0"/>
    <s v="UNI240000001693"/>
    <m/>
    <m/>
    <x v="10"/>
    <x v="0"/>
    <x v="1"/>
    <x v="2"/>
    <x v="5"/>
    <x v="0"/>
    <s v="Kanal Satış"/>
    <s v="Saha Satış"/>
    <s v="Yurt İçi"/>
    <s v="Türkiye"/>
  </r>
  <r>
    <s v="Q3"/>
    <x v="0"/>
    <x v="8"/>
    <m/>
    <s v="MİYA OTOMASYON VE BARKOD BILISIM SISTEMLERI SAN TİC. VE L.T.D. STI."/>
    <s v="UH.01.002"/>
    <s v="UNIDOX KONTÖR HIZMETI"/>
    <s v="Univera - Kanal"/>
    <x v="5"/>
    <x v="2"/>
    <s v="Unidox"/>
    <n v="1.532"/>
    <m/>
    <n v="10000"/>
    <m/>
    <n v="15320"/>
    <m/>
    <n v="0"/>
    <m/>
    <n v="15320"/>
    <m/>
    <n v="0"/>
    <n v="0"/>
    <s v="UNI240000001689"/>
    <m/>
    <m/>
    <x v="3"/>
    <x v="0"/>
    <x v="1"/>
    <x v="2"/>
    <x v="5"/>
    <x v="0"/>
    <s v="Kanal Satış"/>
    <s v="Miya"/>
    <s v="Yurt İçi"/>
    <s v="Türkiye"/>
  </r>
  <r>
    <s v="Q3"/>
    <x v="0"/>
    <x v="8"/>
    <m/>
    <s v="MİYA OTOMASYON VE BARKOD BILISIM SISTEMLERI SAN TİC. VE L.T.D. STI."/>
    <s v="UH.01.002"/>
    <s v="UNIDOX KONTÖR HIZMETI"/>
    <s v="Univera - Kanal"/>
    <x v="5"/>
    <x v="2"/>
    <s v="Unidox"/>
    <n v="2.887"/>
    <m/>
    <n v="5000"/>
    <m/>
    <n v="14435"/>
    <m/>
    <n v="0"/>
    <m/>
    <n v="14435"/>
    <m/>
    <n v="0"/>
    <n v="0"/>
    <s v="UNI240000001699"/>
    <m/>
    <m/>
    <x v="3"/>
    <x v="0"/>
    <x v="1"/>
    <x v="2"/>
    <x v="5"/>
    <x v="0"/>
    <s v="Kanal Satış"/>
    <s v="Miya"/>
    <s v="Yurt İçi"/>
    <s v="Türkiye"/>
  </r>
  <r>
    <s v="Q3"/>
    <x v="0"/>
    <x v="8"/>
    <m/>
    <s v="BEFA PAZARLAMA TICARET LTD STI"/>
    <s v="UH.01.002"/>
    <s v="UNIDOX KONTÖR HIZMETI"/>
    <s v="Univera - Tadım"/>
    <x v="6"/>
    <x v="2"/>
    <s v="Unidox"/>
    <n v="1.6666000000000001"/>
    <m/>
    <n v="10000"/>
    <m/>
    <n v="16666"/>
    <m/>
    <n v="0"/>
    <m/>
    <n v="16666"/>
    <m/>
    <n v="0"/>
    <n v="0"/>
    <s v="UNI240000001691"/>
    <m/>
    <m/>
    <x v="10"/>
    <x v="0"/>
    <x v="1"/>
    <x v="2"/>
    <x v="5"/>
    <x v="0"/>
    <s v="Univera Satış"/>
    <s v="Saha Satış"/>
    <s v="Yurt İçi"/>
    <s v="Türkiye"/>
  </r>
  <r>
    <s v="Q3"/>
    <x v="0"/>
    <x v="8"/>
    <m/>
    <s v="EFES VITANTA MOLDOVA BREWERY S.A"/>
    <s v="QH.02.001"/>
    <s v="Quest Panorama - Yazilim Bakimi, Yasatma ve Merkezi Destek Hizmeti"/>
    <s v="Univera - Efes Moldova"/>
    <x v="4"/>
    <x v="3"/>
    <m/>
    <n v="13484.45"/>
    <m/>
    <n v="1"/>
    <m/>
    <n v="13484.451476"/>
    <m/>
    <n v="1.4760000000000001E-3"/>
    <m/>
    <n v="13484.45"/>
    <m/>
    <n v="0"/>
    <n v="0"/>
    <s v="ENV240000000104"/>
    <m/>
    <m/>
    <x v="20"/>
    <x v="0"/>
    <x v="0"/>
    <x v="1"/>
    <x v="4"/>
    <x v="0"/>
    <s v="Univera Satış"/>
    <s v="Saha Satış"/>
    <s v="Yurt Dışı"/>
    <s v="Moldova"/>
  </r>
  <r>
    <s v="Q3"/>
    <x v="0"/>
    <x v="8"/>
    <m/>
    <s v="MİYA OTOMASYON VE BARKOD BILISIM SISTEMLERI SAN TİC. VE L.T.D. STI."/>
    <s v="EH.06.001"/>
    <s v="EnRoute Panorama - Hosting Hizmeti"/>
    <s v="Univera - Kanal"/>
    <x v="5"/>
    <x v="1"/>
    <m/>
    <n v="7092"/>
    <m/>
    <n v="1"/>
    <m/>
    <n v="7092"/>
    <m/>
    <n v="0"/>
    <m/>
    <n v="7092"/>
    <m/>
    <n v="0"/>
    <n v="0"/>
    <s v="UNI240000001684"/>
    <m/>
    <m/>
    <x v="3"/>
    <x v="0"/>
    <x v="0"/>
    <x v="1"/>
    <x v="3"/>
    <x v="0"/>
    <s v="Kanal Satış"/>
    <s v="Miya"/>
    <s v="Yurt İçi"/>
    <s v="Türkiye"/>
  </r>
  <r>
    <s v="Q3"/>
    <x v="0"/>
    <x v="8"/>
    <m/>
    <s v="MİYA OTOMASYON VE BARKOD BILISIM SISTEMLERI SAN TİC. VE L.T.D. STI."/>
    <s v="EH.06.001"/>
    <s v="EnRoute Panorama - Hosting Hizmeti"/>
    <s v="Univera - Kanal"/>
    <x v="5"/>
    <x v="1"/>
    <m/>
    <n v="5890.61"/>
    <m/>
    <n v="1"/>
    <m/>
    <n v="5890.61"/>
    <m/>
    <n v="0"/>
    <m/>
    <n v="5890.61"/>
    <m/>
    <n v="0"/>
    <n v="0"/>
    <s v="UNI240000001684"/>
    <m/>
    <m/>
    <x v="3"/>
    <x v="0"/>
    <x v="0"/>
    <x v="1"/>
    <x v="3"/>
    <x v="0"/>
    <s v="Kanal Satış"/>
    <s v="Miya"/>
    <s v="Yurt İçi"/>
    <s v="Türkiye"/>
  </r>
  <r>
    <s v="Q3"/>
    <x v="0"/>
    <x v="8"/>
    <m/>
    <s v="MİYA OTOMASYON VE BARKOD BILISIM SISTEMLERI SAN TİC. VE L.T.D. STI."/>
    <s v="EH.06.001"/>
    <s v="EnRoute Panorama - Hosting Hizmeti"/>
    <s v="Univera - Kanal"/>
    <x v="5"/>
    <x v="1"/>
    <m/>
    <n v="3138"/>
    <m/>
    <n v="1"/>
    <m/>
    <n v="3138"/>
    <m/>
    <n v="0"/>
    <m/>
    <n v="3138"/>
    <m/>
    <n v="0"/>
    <n v="0"/>
    <s v="UNI240000001684"/>
    <m/>
    <m/>
    <x v="3"/>
    <x v="0"/>
    <x v="0"/>
    <x v="1"/>
    <x v="3"/>
    <x v="0"/>
    <s v="Kanal Satış"/>
    <s v="Miya"/>
    <s v="Yurt İçi"/>
    <s v="Türkiye"/>
  </r>
  <r>
    <s v="Q3"/>
    <x v="0"/>
    <x v="8"/>
    <m/>
    <s v="MİYA OTOMASYON VE BARKOD BILISIM SISTEMLERI SAN TİC. VE L.T.D. STI."/>
    <s v="EH.06.001"/>
    <s v="EnRoute Panorama - Hosting Hizmeti"/>
    <s v="Univera - Kanal"/>
    <x v="5"/>
    <x v="1"/>
    <m/>
    <n v="2960.78"/>
    <m/>
    <n v="1"/>
    <m/>
    <n v="2960.78"/>
    <m/>
    <n v="0"/>
    <m/>
    <n v="2960.78"/>
    <m/>
    <n v="0"/>
    <n v="0"/>
    <s v="UNI240000001684"/>
    <m/>
    <m/>
    <x v="3"/>
    <x v="0"/>
    <x v="0"/>
    <x v="1"/>
    <x v="3"/>
    <x v="0"/>
    <s v="Kanal Satış"/>
    <s v="Miya"/>
    <s v="Yurt İçi"/>
    <s v="Türkiye"/>
  </r>
  <r>
    <s v="Q3"/>
    <x v="0"/>
    <x v="8"/>
    <m/>
    <s v="MİYA OTOMASYON VE BARKOD BILISIM SISTEMLERI SAN TİC. VE L.T.D. STI."/>
    <s v="EH.06.001"/>
    <s v="EnRoute Panorama - Hosting Hizmeti"/>
    <s v="Univera - Kanal"/>
    <x v="5"/>
    <x v="1"/>
    <m/>
    <n v="1850.49"/>
    <m/>
    <n v="1"/>
    <m/>
    <n v="1850.49"/>
    <m/>
    <n v="0"/>
    <m/>
    <n v="1850.49"/>
    <m/>
    <n v="0"/>
    <n v="0"/>
    <s v="UNI240000001684"/>
    <m/>
    <m/>
    <x v="3"/>
    <x v="0"/>
    <x v="0"/>
    <x v="1"/>
    <x v="3"/>
    <x v="0"/>
    <s v="Kanal Satış"/>
    <s v="Miya"/>
    <s v="Yurt İçi"/>
    <s v="Türkiye"/>
  </r>
  <r>
    <s v="Q3"/>
    <x v="0"/>
    <x v="8"/>
    <m/>
    <s v="MİYA OTOMASYON VE BARKOD BILISIM SISTEMLERI SAN TİC. VE L.T.D. STI."/>
    <s v="EH.06.001"/>
    <s v="EnRoute Panorama - Hosting Hizmeti"/>
    <s v="Univera - Kanal"/>
    <x v="5"/>
    <x v="1"/>
    <m/>
    <n v="1850.49"/>
    <m/>
    <n v="1"/>
    <m/>
    <n v="1850.49"/>
    <m/>
    <n v="0"/>
    <m/>
    <n v="1850.49"/>
    <m/>
    <n v="0"/>
    <n v="0"/>
    <s v="UNI240000001684"/>
    <m/>
    <m/>
    <x v="3"/>
    <x v="0"/>
    <x v="0"/>
    <x v="1"/>
    <x v="3"/>
    <x v="0"/>
    <s v="Kanal Satış"/>
    <s v="Miya"/>
    <s v="Yurt İçi"/>
    <s v="Türkiye"/>
  </r>
  <r>
    <s v="Q3"/>
    <x v="0"/>
    <x v="8"/>
    <m/>
    <s v="MİYA OTOMASYON VE BARKOD BILISIM SISTEMLERI SAN TİC. VE L.T.D. STI."/>
    <s v="EH.06.001"/>
    <s v="EnRoute Panorama - Hosting Hizmeti"/>
    <s v="Univera - Kanal"/>
    <x v="5"/>
    <x v="1"/>
    <m/>
    <n v="1850.49"/>
    <m/>
    <n v="1"/>
    <m/>
    <n v="1850.49"/>
    <m/>
    <n v="0"/>
    <m/>
    <n v="1850.49"/>
    <m/>
    <n v="0"/>
    <n v="0"/>
    <s v="UNI240000001684"/>
    <m/>
    <m/>
    <x v="3"/>
    <x v="0"/>
    <x v="0"/>
    <x v="1"/>
    <x v="3"/>
    <x v="0"/>
    <s v="Kanal Satış"/>
    <s v="Miya"/>
    <s v="Yurt İçi"/>
    <s v="Türkiye"/>
  </r>
  <r>
    <s v="Q3"/>
    <x v="0"/>
    <x v="8"/>
    <m/>
    <s v="MİYA OTOMASYON VE BARKOD BILISIM SISTEMLERI SAN TİC. VE L.T.D. STI."/>
    <s v="EH.06.001"/>
    <s v="EnRoute Panorama - Hosting Hizmeti"/>
    <s v="Univera - Kanal"/>
    <x v="5"/>
    <x v="1"/>
    <m/>
    <n v="1850.49"/>
    <m/>
    <n v="1"/>
    <m/>
    <n v="1850.49"/>
    <m/>
    <n v="0"/>
    <m/>
    <n v="1850.49"/>
    <m/>
    <n v="0"/>
    <n v="0"/>
    <s v="UNI240000001684"/>
    <m/>
    <m/>
    <x v="3"/>
    <x v="0"/>
    <x v="0"/>
    <x v="1"/>
    <x v="3"/>
    <x v="0"/>
    <s v="Kanal Satış"/>
    <s v="Miya"/>
    <s v="Yurt İçi"/>
    <s v="Türkiye"/>
  </r>
  <r>
    <s v="Q3"/>
    <x v="0"/>
    <x v="8"/>
    <m/>
    <s v="MİYA OTOMASYON VE BARKOD BILISIM SISTEMLERI SAN TİC. VE L.T.D. STI."/>
    <s v="EH.06.001"/>
    <s v="EnRoute Panorama - Hosting Hizmeti"/>
    <s v="Univera - Kanal"/>
    <x v="5"/>
    <x v="1"/>
    <m/>
    <n v="1850.49"/>
    <m/>
    <n v="1"/>
    <m/>
    <n v="1850.49"/>
    <m/>
    <n v="0"/>
    <m/>
    <n v="1850.49"/>
    <m/>
    <n v="0"/>
    <n v="0"/>
    <s v="UNI240000001684"/>
    <m/>
    <m/>
    <x v="3"/>
    <x v="0"/>
    <x v="0"/>
    <x v="1"/>
    <x v="3"/>
    <x v="0"/>
    <s v="Kanal Satış"/>
    <s v="Miya"/>
    <s v="Yurt İçi"/>
    <s v="Türkiye"/>
  </r>
  <r>
    <s v="Q3"/>
    <x v="0"/>
    <x v="8"/>
    <m/>
    <s v="MİYA OTOMASYON VE BARKOD BILISIM SISTEMLERI SAN TİC. VE L.T.D. STI."/>
    <s v="EH.06.001"/>
    <s v="EnRoute Panorama - Hosting Hizmeti"/>
    <s v="Univera - Kanal"/>
    <x v="5"/>
    <x v="1"/>
    <m/>
    <n v="1850"/>
    <m/>
    <n v="1"/>
    <m/>
    <n v="1850"/>
    <m/>
    <n v="0"/>
    <m/>
    <n v="1850"/>
    <m/>
    <n v="0"/>
    <n v="0"/>
    <s v="UNI240000001684"/>
    <m/>
    <m/>
    <x v="3"/>
    <x v="0"/>
    <x v="0"/>
    <x v="1"/>
    <x v="3"/>
    <x v="0"/>
    <s v="Kanal Satış"/>
    <s v="Miya"/>
    <s v="Yurt İçi"/>
    <s v="Türkiye"/>
  </r>
  <r>
    <s v="Q3"/>
    <x v="0"/>
    <x v="8"/>
    <m/>
    <s v="RECKITT BENCKISER EV ve HIJYEN ÜRÜNLERI A.S."/>
    <s v="EH.06.001"/>
    <s v="EnRoute Panorama - Hosting Hizmeti"/>
    <s v="Univera - Reckitt Benckiser"/>
    <x v="12"/>
    <x v="1"/>
    <m/>
    <n v="30714.15"/>
    <m/>
    <n v="1"/>
    <m/>
    <n v="30714.15"/>
    <m/>
    <n v="0"/>
    <m/>
    <n v="30714.15"/>
    <m/>
    <n v="0"/>
    <n v="0"/>
    <s v="UNI240000001686"/>
    <m/>
    <m/>
    <x v="28"/>
    <x v="0"/>
    <x v="0"/>
    <x v="1"/>
    <x v="3"/>
    <x v="0"/>
    <s v="Univera Satış"/>
    <s v="Saha Satış"/>
    <s v="Yurt İçi"/>
    <s v="Türkiye"/>
  </r>
  <r>
    <s v="Q3"/>
    <x v="0"/>
    <x v="8"/>
    <m/>
    <s v="RECKITT BENCKISER TEMIZLIK MALZEMESI SAN. VE TIC. A.S."/>
    <s v="EH.06.001"/>
    <s v="EnRoute Panorama - Hosting Hizmeti"/>
    <s v="Univera - Reckitt Benckiser"/>
    <x v="12"/>
    <x v="1"/>
    <m/>
    <n v="18534.330000000002"/>
    <m/>
    <n v="1"/>
    <m/>
    <n v="18534.330000000002"/>
    <m/>
    <n v="0"/>
    <m/>
    <n v="18534.330000000002"/>
    <m/>
    <n v="0"/>
    <n v="0"/>
    <s v="UNI240000001685"/>
    <m/>
    <m/>
    <x v="28"/>
    <x v="0"/>
    <x v="0"/>
    <x v="1"/>
    <x v="3"/>
    <x v="0"/>
    <s v="Univera Satış"/>
    <s v="Saha Satış"/>
    <s v="Yurt İçi"/>
    <s v="Türkiye"/>
  </r>
  <r>
    <s v="Q3"/>
    <x v="0"/>
    <x v="8"/>
    <m/>
    <s v="UNIVIS BILISIM DESTEK HIZMETLERI SAN.TIC .A.S"/>
    <s v="99002"/>
    <s v="DONANIM KOMISYONU"/>
    <s v="Univera - Univis"/>
    <x v="12"/>
    <x v="7"/>
    <s v="Donanım"/>
    <n v="4981.99"/>
    <m/>
    <n v="1"/>
    <m/>
    <n v="4981.99"/>
    <m/>
    <n v="0"/>
    <m/>
    <n v="4981.99"/>
    <m/>
    <n v="0"/>
    <n v="0"/>
    <s v="UNI240000001702"/>
    <m/>
    <m/>
    <x v="86"/>
    <x v="2"/>
    <x v="1"/>
    <x v="3"/>
    <x v="11"/>
    <x v="2"/>
    <s v="Univera Satış"/>
    <s v="Saha Satış"/>
    <s v="Yurt İçi"/>
    <s v="Türkiye"/>
  </r>
  <r>
    <s v="Q3"/>
    <x v="0"/>
    <x v="8"/>
    <m/>
    <s v="UNIVIS BILISIM DESTEK HIZMETLERI SAN.TIC .A.S"/>
    <s v="99002"/>
    <s v="DONANIM KOMISYONU"/>
    <s v="Univera - Univis"/>
    <x v="12"/>
    <x v="7"/>
    <s v="Donanım"/>
    <n v="3381.41"/>
    <m/>
    <n v="1"/>
    <m/>
    <n v="3381.41"/>
    <m/>
    <n v="0"/>
    <m/>
    <n v="3381.41"/>
    <m/>
    <n v="0"/>
    <n v="0"/>
    <s v="UNI240000001704"/>
    <m/>
    <m/>
    <x v="86"/>
    <x v="2"/>
    <x v="1"/>
    <x v="3"/>
    <x v="11"/>
    <x v="2"/>
    <s v="Univera Satış"/>
    <s v="Saha Satış"/>
    <s v="Yurt İçi"/>
    <s v="Türkiye"/>
  </r>
  <r>
    <s v="Q3"/>
    <x v="0"/>
    <x v="8"/>
    <m/>
    <s v="UNIVIS BILISIM DESTEK HIZMETLERI SAN.TIC .A.S"/>
    <s v="99002"/>
    <s v="DONANIM KOMISYONU"/>
    <s v="Univera - Univis"/>
    <x v="11"/>
    <x v="7"/>
    <s v="Donanım"/>
    <n v="2408.2600000000002"/>
    <m/>
    <n v="1"/>
    <m/>
    <n v="2408.2600000000002"/>
    <m/>
    <n v="0"/>
    <m/>
    <n v="2408.2600000000002"/>
    <m/>
    <n v="0"/>
    <n v="0"/>
    <s v="UNI240000001700"/>
    <m/>
    <m/>
    <x v="86"/>
    <x v="2"/>
    <x v="1"/>
    <x v="3"/>
    <x v="11"/>
    <x v="2"/>
    <s v="Univera Satış"/>
    <s v="Saha Satış"/>
    <s v="Yurt İçi"/>
    <s v="Türkiye"/>
  </r>
  <r>
    <s v="Q3"/>
    <x v="0"/>
    <x v="8"/>
    <m/>
    <s v="UNIVIS BILISIM DESTEK HIZMETLERI SAN.TIC .A.S"/>
    <s v="99002"/>
    <s v="DONANIM KOMISYONU"/>
    <s v="Univera - Univis"/>
    <x v="5"/>
    <x v="7"/>
    <s v="Donanım"/>
    <n v="1514.62"/>
    <m/>
    <n v="1"/>
    <m/>
    <n v="1514.62"/>
    <m/>
    <n v="0"/>
    <m/>
    <n v="1514.62"/>
    <m/>
    <n v="0"/>
    <n v="0"/>
    <s v="UNI240000001703"/>
    <m/>
    <m/>
    <x v="86"/>
    <x v="2"/>
    <x v="1"/>
    <x v="3"/>
    <x v="11"/>
    <x v="2"/>
    <s v="Univera Satış"/>
    <s v="Saha Satış"/>
    <s v="Yurt İçi"/>
    <s v="Türkiye"/>
  </r>
  <r>
    <s v="Q3"/>
    <x v="0"/>
    <x v="8"/>
    <m/>
    <s v="UNIVIS BILISIM DESTEK HIZMETLERI SAN.TIC .A.S"/>
    <s v="99002"/>
    <s v="DONANIM KOMISYONU"/>
    <s v="Univera - Univis"/>
    <x v="11"/>
    <x v="7"/>
    <s v="Donanım"/>
    <n v="476.15"/>
    <m/>
    <n v="1"/>
    <m/>
    <n v="476.15"/>
    <m/>
    <n v="0"/>
    <m/>
    <n v="476.15"/>
    <m/>
    <n v="0"/>
    <n v="0"/>
    <s v="UNI240000001701"/>
    <m/>
    <m/>
    <x v="86"/>
    <x v="2"/>
    <x v="1"/>
    <x v="3"/>
    <x v="11"/>
    <x v="2"/>
    <s v="Univera Satış"/>
    <s v="Saha Satış"/>
    <s v="Yurt İçi"/>
    <s v="Türkiye"/>
  </r>
  <r>
    <s v="Q3"/>
    <x v="0"/>
    <x v="8"/>
    <m/>
    <s v="DOGAN TREND OTOMOTIV TICARET HIZMET VE TEKNOLOJI A.S."/>
    <s v="CDY.06.001"/>
    <s v="Calldesk Panorama - Yazilim Gelistirme Hizmeti"/>
    <s v="Univera - Suzuki"/>
    <x v="13"/>
    <x v="5"/>
    <m/>
    <n v="7950.7995283018863"/>
    <m/>
    <n v="4.24"/>
    <m/>
    <n v="33711.392"/>
    <m/>
    <n v="2E-3"/>
    <m/>
    <n v="33711.39"/>
    <m/>
    <n v="0"/>
    <n v="0"/>
    <s v="UNI240000001690"/>
    <m/>
    <m/>
    <x v="41"/>
    <x v="0"/>
    <x v="1"/>
    <x v="1"/>
    <x v="9"/>
    <x v="1"/>
    <s v="Univera Satış"/>
    <s v="Saha Satış"/>
    <s v="Yurt İçi"/>
    <s v="Türkiye"/>
  </r>
  <r>
    <s v="Q3"/>
    <x v="0"/>
    <x v="8"/>
    <m/>
    <s v="DOGAN TREND OTOMOTIV TICARET HIZMET VE TEKNOLOJI A.S."/>
    <s v="CDY.06.001"/>
    <s v="Calldesk Panorama - Yazilim Gelistirme Hizmeti"/>
    <s v="Univera - Suzuki"/>
    <x v="13"/>
    <x v="5"/>
    <m/>
    <n v="8015.8006042296065"/>
    <m/>
    <n v="3.31"/>
    <m/>
    <n v="26532.297999999999"/>
    <m/>
    <n v="-2E-3"/>
    <m/>
    <n v="26532.3"/>
    <m/>
    <n v="0"/>
    <n v="0"/>
    <s v="UNI240000001690"/>
    <m/>
    <m/>
    <x v="41"/>
    <x v="0"/>
    <x v="1"/>
    <x v="1"/>
    <x v="9"/>
    <x v="1"/>
    <s v="Univera Satış"/>
    <s v="Saha Satış"/>
    <s v="Yurt İçi"/>
    <s v="Türkiye"/>
  </r>
  <r>
    <s v="Q3"/>
    <x v="0"/>
    <x v="8"/>
    <m/>
    <s v="DOGAN TREND OTOMOTIV TICARET HIZMET VE TEKNOLOJI A.S."/>
    <s v="CDH.05.002"/>
    <s v="Calldesk Panorama - Rapor Gelistirme Hizmeti"/>
    <s v="Univera - Suzuki"/>
    <x v="13"/>
    <x v="5"/>
    <m/>
    <n v="8385.25"/>
    <m/>
    <n v="6"/>
    <m/>
    <n v="50311.5"/>
    <m/>
    <n v="0"/>
    <m/>
    <n v="50311.5"/>
    <m/>
    <n v="0"/>
    <n v="0"/>
    <s v="UNI240000001690"/>
    <m/>
    <m/>
    <x v="41"/>
    <x v="0"/>
    <x v="1"/>
    <x v="1"/>
    <x v="2"/>
    <x v="1"/>
    <s v="Univera Satış"/>
    <s v="Saha Satış"/>
    <s v="Yurt İçi"/>
    <s v="Türkiye"/>
  </r>
  <r>
    <s v="Q3"/>
    <x v="0"/>
    <x v="8"/>
    <m/>
    <s v="DOGAN TREND OTOMOTIV TICARET HIZMET VE TEKNOLOJI A.S."/>
    <s v="CDH.01.001"/>
    <s v="Calldesk Panorama - Proje Yönetim Hizmeti"/>
    <s v="Univera - Suzuki"/>
    <x v="13"/>
    <x v="5"/>
    <m/>
    <n v="10358.1"/>
    <m/>
    <n v="5"/>
    <m/>
    <n v="51790.5"/>
    <m/>
    <n v="0"/>
    <m/>
    <n v="51790.5"/>
    <m/>
    <n v="0"/>
    <n v="0"/>
    <s v="UNI240000001690"/>
    <m/>
    <m/>
    <x v="41"/>
    <x v="0"/>
    <x v="1"/>
    <x v="1"/>
    <x v="7"/>
    <x v="1"/>
    <s v="Univera Satış"/>
    <s v="Saha Satış"/>
    <s v="Yurt İçi"/>
    <s v="Türkiye"/>
  </r>
  <r>
    <s v="Q3"/>
    <x v="0"/>
    <x v="8"/>
    <m/>
    <s v="DOGAN TREND OTOMOTIV TICARET HIZMET VE TEKNOLOJI A.S."/>
    <s v="CDH.01.001"/>
    <s v="Calldesk Panorama - Proje Yönetim Hizmeti"/>
    <s v="Univera - Suzuki"/>
    <x v="13"/>
    <x v="5"/>
    <m/>
    <n v="6905.4"/>
    <m/>
    <n v="2"/>
    <m/>
    <n v="13810.8"/>
    <m/>
    <n v="0"/>
    <m/>
    <n v="13810.8"/>
    <m/>
    <n v="0"/>
    <n v="0"/>
    <s v="UNI240000001690"/>
    <m/>
    <m/>
    <x v="41"/>
    <x v="0"/>
    <x v="1"/>
    <x v="1"/>
    <x v="7"/>
    <x v="1"/>
    <s v="Univera Satış"/>
    <s v="Saha Satış"/>
    <s v="Yurt İçi"/>
    <s v="Türkiye"/>
  </r>
  <r>
    <s v="Q3"/>
    <x v="0"/>
    <x v="8"/>
    <m/>
    <s v="DOGAN TREND OTOMOTIV TICARET HIZMET VE TEKNOLOJI A.S."/>
    <s v="CDH.01.001"/>
    <s v="Calldesk Panorama - Proje Yönetim Hizmeti"/>
    <s v="Univera - Suzuki"/>
    <x v="13"/>
    <x v="5"/>
    <m/>
    <n v="9782.65"/>
    <m/>
    <n v="1"/>
    <m/>
    <n v="9782.65"/>
    <m/>
    <n v="0"/>
    <m/>
    <n v="9782.65"/>
    <m/>
    <n v="0"/>
    <n v="0"/>
    <s v="UNI240000001690"/>
    <m/>
    <m/>
    <x v="41"/>
    <x v="0"/>
    <x v="1"/>
    <x v="1"/>
    <x v="7"/>
    <x v="1"/>
    <s v="Univera Satış"/>
    <s v="Saha Satış"/>
    <s v="Yurt İçi"/>
    <s v="Türkiye"/>
  </r>
  <r>
    <s v="Q3"/>
    <x v="0"/>
    <x v="8"/>
    <m/>
    <s v="DOGAN TREND OTOMOTIV TICARET HIZMET VE TEKNOLOJI A.S."/>
    <s v="CDH.01.001"/>
    <s v="Calldesk Panorama - Proje Yönetim Hizmeti"/>
    <s v="Univera - Suzuki"/>
    <x v="13"/>
    <x v="5"/>
    <m/>
    <n v="6905.4"/>
    <m/>
    <n v="1"/>
    <m/>
    <n v="6905.4"/>
    <m/>
    <n v="0"/>
    <m/>
    <n v="6905.4"/>
    <m/>
    <n v="0"/>
    <n v="0"/>
    <s v="UNI240000001690"/>
    <m/>
    <m/>
    <x v="41"/>
    <x v="0"/>
    <x v="1"/>
    <x v="1"/>
    <x v="7"/>
    <x v="1"/>
    <s v="Univera Satış"/>
    <s v="Saha Satış"/>
    <s v="Yurt İçi"/>
    <s v="Türkiye"/>
  </r>
  <r>
    <s v="Q2"/>
    <x v="1"/>
    <x v="5"/>
    <m/>
    <s v="WEITNAUER DIS TICARET ANONIM SIRKETI"/>
    <s v="EH.05.002"/>
    <s v="Enroute Panorama - Rapor Gelistirme Hizmeti"/>
    <s v="Univera - Weitnauer"/>
    <x v="12"/>
    <x v="0"/>
    <s v="Enroute"/>
    <n v="19600"/>
    <m/>
    <n v="3"/>
    <m/>
    <n v="73500"/>
    <m/>
    <n v="14700"/>
    <m/>
    <n v="58800"/>
    <m/>
    <n v="0"/>
    <n v="0"/>
    <m/>
    <m/>
    <m/>
    <x v="102"/>
    <x v="0"/>
    <x v="1"/>
    <x v="1"/>
    <x v="2"/>
    <x v="0"/>
    <s v="Univera Satış"/>
    <s v="Saha Satış"/>
    <s v="Yurt İçi"/>
    <s v="Türkiye"/>
  </r>
  <r>
    <s v="Q2"/>
    <x v="1"/>
    <x v="5"/>
    <m/>
    <s v="ROYAL CANIN TURKEY EVCIL HAYVAN ÜRÜNLERI TIC. LTD. STI."/>
    <s v="EH.01.001"/>
    <s v="Enroute Panorama - Proje ve Ürün Yönetimi Danışmanlığı Hizmeti"/>
    <s v="Univera - Royal Canin"/>
    <x v="12"/>
    <x v="0"/>
    <s v="Enroute"/>
    <n v="24500"/>
    <m/>
    <n v="2"/>
    <m/>
    <n v="49000"/>
    <m/>
    <n v="0"/>
    <m/>
    <n v="49000"/>
    <m/>
    <n v="0"/>
    <n v="0"/>
    <m/>
    <m/>
    <m/>
    <x v="40"/>
    <x v="0"/>
    <x v="1"/>
    <x v="1"/>
    <x v="7"/>
    <x v="0"/>
    <s v="Univera Satış"/>
    <s v="Saha Satış"/>
    <s v="Yurt İçi"/>
    <s v="Türkiye"/>
  </r>
  <r>
    <s v="Q2"/>
    <x v="1"/>
    <x v="5"/>
    <m/>
    <s v="TADIM GIDA MADDELERI SAN.VE TIC.AS."/>
    <s v="EY.05.009"/>
    <s v="Enroute Panorama - Business Analytics  - Qlik Sense Analyzer User Yazılımi (Enterprise)"/>
    <s v="Univera - Tadım"/>
    <x v="19"/>
    <x v="0"/>
    <s v="QLIK - Outsource"/>
    <n v="8167.5899999999992"/>
    <m/>
    <n v="5"/>
    <m/>
    <n v="45375.5"/>
    <m/>
    <n v="4537.55"/>
    <m/>
    <n v="40837.949999999997"/>
    <m/>
    <n v="0"/>
    <n v="0"/>
    <m/>
    <m/>
    <m/>
    <x v="10"/>
    <x v="0"/>
    <x v="0"/>
    <x v="0"/>
    <x v="1"/>
    <x v="0"/>
    <s v="Univera Satış"/>
    <s v="Saha Satış"/>
    <s v="Yurt İçi"/>
    <s v="Türkiye"/>
  </r>
  <r>
    <s v="Q4"/>
    <x v="0"/>
    <x v="9"/>
    <m/>
    <s v="ENERJISA ENERJI ÜRETIM A.S."/>
    <s v="QH.08.001"/>
    <s v="Quest Panorama - Hosting Hizmeti"/>
    <s v="Univera - Enerjisa"/>
    <x v="12"/>
    <x v="1"/>
    <m/>
    <n v="23027.040000000001"/>
    <m/>
    <n v="1"/>
    <m/>
    <n v="23027.041125"/>
    <m/>
    <n v="1.1249999999999999E-3"/>
    <m/>
    <n v="23027.040000000001"/>
    <m/>
    <n v="0"/>
    <n v="0"/>
    <s v="UNI240000001711"/>
    <m/>
    <m/>
    <x v="39"/>
    <x v="0"/>
    <x v="0"/>
    <x v="1"/>
    <x v="3"/>
    <x v="0"/>
    <s v="Univera Satış"/>
    <s v="Saha Satış"/>
    <s v="Yurt İçi"/>
    <s v="Türkiye"/>
  </r>
  <r>
    <s v="Q4"/>
    <x v="0"/>
    <x v="9"/>
    <m/>
    <s v="FHP EV IÇI KULLANIM ARAÇLARI SAN VE TIC . A.S"/>
    <s v="QH.08.001"/>
    <s v="Quest Panorama - Hosting Hizmeti"/>
    <s v="Univera - Vileda"/>
    <x v="14"/>
    <x v="1"/>
    <m/>
    <n v="13476.45"/>
    <m/>
    <n v="1"/>
    <m/>
    <n v="13476.450624999999"/>
    <m/>
    <n v="6.2500000000000001E-4"/>
    <m/>
    <n v="13476.45"/>
    <m/>
    <n v="0"/>
    <n v="0"/>
    <s v="UNI240000001707"/>
    <m/>
    <m/>
    <x v="45"/>
    <x v="0"/>
    <x v="0"/>
    <x v="1"/>
    <x v="3"/>
    <x v="0"/>
    <s v="Univera Satış"/>
    <s v="Saha Satış"/>
    <s v="Yurt İçi"/>
    <s v="Türkiye"/>
  </r>
  <r>
    <s v="Q4"/>
    <x v="0"/>
    <x v="9"/>
    <m/>
    <s v="NESTLE TÜRKIYE GIDA SANAYI A.S."/>
    <s v="EH.03.003"/>
    <s v="EnRoute Panorama - Uzman Destek Hizmeti"/>
    <s v="Univera - Nestle Retail"/>
    <x v="11"/>
    <x v="0"/>
    <m/>
    <n v="27000"/>
    <m/>
    <n v="1"/>
    <m/>
    <n v="27000"/>
    <m/>
    <n v="0"/>
    <m/>
    <n v="27000"/>
    <m/>
    <n v="0"/>
    <n v="0"/>
    <s v="UNI240000001712"/>
    <m/>
    <m/>
    <x v="12"/>
    <x v="0"/>
    <x v="0"/>
    <x v="1"/>
    <x v="3"/>
    <x v="1"/>
    <s v="Univera Satış"/>
    <s v="Saha Satış"/>
    <s v="Yurt İçi"/>
    <s v="Türkiye"/>
  </r>
  <r>
    <s v="Q4"/>
    <x v="0"/>
    <x v="9"/>
    <m/>
    <s v="DARDANEL DAGITIM A.S."/>
    <s v="EH.06.001"/>
    <s v="EnRoute Panorama - Hosting Hizmeti"/>
    <s v="Univera - Dardanel"/>
    <x v="12"/>
    <x v="1"/>
    <m/>
    <n v="44917.17"/>
    <m/>
    <n v="1"/>
    <m/>
    <n v="44917.17"/>
    <m/>
    <n v="0"/>
    <m/>
    <n v="44917.17"/>
    <m/>
    <n v="0"/>
    <n v="0"/>
    <s v="UNI240000001718"/>
    <m/>
    <m/>
    <x v="4"/>
    <x v="0"/>
    <x v="0"/>
    <x v="1"/>
    <x v="3"/>
    <x v="0"/>
    <s v="Univera Satış"/>
    <s v="Saha Satış"/>
    <s v="Yurt İçi"/>
    <s v="Türkiye"/>
  </r>
  <r>
    <s v="Q4"/>
    <x v="0"/>
    <x v="9"/>
    <m/>
    <s v="ERBAK-ULUDAG PAZARLAMA SATIS VE DAGITIM A.S."/>
    <s v="EH.06.001"/>
    <s v="EnRoute Panorama - Hosting Hizmeti"/>
    <s v="Univera - Uludağ İçecek"/>
    <x v="11"/>
    <x v="1"/>
    <m/>
    <n v="75000"/>
    <m/>
    <n v="1"/>
    <m/>
    <n v="75000"/>
    <m/>
    <n v="0"/>
    <m/>
    <n v="75000"/>
    <m/>
    <n v="0"/>
    <n v="0"/>
    <s v="UNI240000001720"/>
    <m/>
    <m/>
    <x v="21"/>
    <x v="0"/>
    <x v="0"/>
    <x v="1"/>
    <x v="3"/>
    <x v="0"/>
    <s v="Univera Satış"/>
    <s v="Saha Satış"/>
    <s v="Yurt İçi"/>
    <s v="Türkiye"/>
  </r>
  <r>
    <s v="Q4"/>
    <x v="0"/>
    <x v="9"/>
    <m/>
    <s v="IMPERIAL TOBACCO TÜTÜN ÜRÜNLERI SATIS VE PAZARLAMA A.S"/>
    <s v="EH.06.001"/>
    <s v="EnRoute Panorama - Hosting Hizmeti"/>
    <s v="Univera - Imperial Tobacco"/>
    <x v="13"/>
    <x v="1"/>
    <m/>
    <n v="91000"/>
    <m/>
    <n v="1"/>
    <m/>
    <n v="91000"/>
    <m/>
    <n v="0"/>
    <m/>
    <n v="91000"/>
    <m/>
    <n v="0"/>
    <n v="0"/>
    <s v="UNI240000001719"/>
    <m/>
    <m/>
    <x v="49"/>
    <x v="0"/>
    <x v="0"/>
    <x v="1"/>
    <x v="3"/>
    <x v="0"/>
    <s v="Univera Satış"/>
    <s v="Saha Satış"/>
    <s v="Yurt İçi"/>
    <s v="Türkiye"/>
  </r>
  <r>
    <s v="Q4"/>
    <x v="0"/>
    <x v="9"/>
    <m/>
    <s v="KENT GIDA MADDELERI SAN VE TIC.AS."/>
    <s v="EH.06.001"/>
    <s v="EnRoute Panorama - Hosting Hizmeti"/>
    <s v="Univera - Kent Gıda"/>
    <x v="12"/>
    <x v="1"/>
    <m/>
    <n v="386825.24"/>
    <m/>
    <n v="1"/>
    <m/>
    <n v="386825.23577500001"/>
    <m/>
    <n v="-4.2249999999999996E-3"/>
    <m/>
    <n v="386825.24"/>
    <m/>
    <n v="0"/>
    <n v="0"/>
    <s v="UNI240000001717"/>
    <m/>
    <m/>
    <x v="53"/>
    <x v="0"/>
    <x v="0"/>
    <x v="1"/>
    <x v="3"/>
    <x v="0"/>
    <s v="Univera Satış"/>
    <s v="Saha Satış"/>
    <s v="Yurt İçi"/>
    <s v="Türkiye"/>
  </r>
  <r>
    <s v="Q4"/>
    <x v="0"/>
    <x v="9"/>
    <m/>
    <s v="Mey İçki Sanayi ve Ticaret A.Ş."/>
    <s v="EH.06.001"/>
    <s v="EnRoute Panorama - Hosting Hizmeti"/>
    <s v="Univera - Mey İçki"/>
    <x v="11"/>
    <x v="1"/>
    <m/>
    <n v="261640.2"/>
    <m/>
    <n v="1"/>
    <m/>
    <n v="261640.2"/>
    <m/>
    <n v="0"/>
    <m/>
    <n v="261640.2"/>
    <m/>
    <n v="0"/>
    <n v="0"/>
    <s v="UNI240000001714"/>
    <m/>
    <m/>
    <x v="7"/>
    <x v="0"/>
    <x v="0"/>
    <x v="1"/>
    <x v="3"/>
    <x v="1"/>
    <s v="Univera Satış"/>
    <s v="Saha Satış"/>
    <s v="Yurt İçi"/>
    <s v="Türkiye"/>
  </r>
  <r>
    <s v="Q4"/>
    <x v="0"/>
    <x v="9"/>
    <m/>
    <s v="PERNOD RICARD ISTANBUL IÇ VE DIS TIC. LTD. STI"/>
    <s v="EH.06.001"/>
    <s v="EnRoute Panorama - Hosting Hizmeti"/>
    <s v="Univera - Pernod Ricard"/>
    <x v="13"/>
    <x v="1"/>
    <m/>
    <n v="158834.1"/>
    <m/>
    <n v="1"/>
    <m/>
    <n v="158834.1"/>
    <m/>
    <n v="0"/>
    <m/>
    <n v="158834.1"/>
    <m/>
    <n v="0"/>
    <n v="0"/>
    <s v="UNI240000001716"/>
    <m/>
    <m/>
    <x v="34"/>
    <x v="0"/>
    <x v="0"/>
    <x v="1"/>
    <x v="3"/>
    <x v="1"/>
    <s v="Univera Satış"/>
    <s v="Saha Satış"/>
    <s v="Yurt İçi"/>
    <s v="Türkiye"/>
  </r>
  <r>
    <s v="Q4"/>
    <x v="0"/>
    <x v="9"/>
    <m/>
    <s v="TÜRK HENKEL KIMYA SAN TIC. A.S."/>
    <s v="EH.06.001"/>
    <s v="EnRoute Panorama - Hosting Hizmeti"/>
    <s v="Univera - Schwarzkoph Henkel"/>
    <x v="13"/>
    <x v="1"/>
    <m/>
    <n v="19996.759999999998"/>
    <m/>
    <n v="1"/>
    <m/>
    <n v="19996.762500000001"/>
    <m/>
    <n v="2.5000000000000001E-3"/>
    <m/>
    <n v="19996.759999999998"/>
    <m/>
    <n v="0"/>
    <n v="0"/>
    <s v="UNI240000001721"/>
    <m/>
    <m/>
    <x v="25"/>
    <x v="0"/>
    <x v="0"/>
    <x v="1"/>
    <x v="3"/>
    <x v="0"/>
    <s v="Univera Satış"/>
    <s v="Saha Satış"/>
    <s v="Yurt İçi"/>
    <s v="Türkiye"/>
  </r>
  <r>
    <s v="Q2"/>
    <x v="1"/>
    <x v="5"/>
    <m/>
    <s v="NIVEA BEIERSDORF TÜRKIYE KOZMETIK SAN. ve TIC.  A.S."/>
    <s v="EH.02.001"/>
    <s v="Enroute Panorama - Yillik Yazilim Bakimi, Yasatma ve Merkezi Destek Hizmeti"/>
    <s v="Univera - Nivea Beiersdorf"/>
    <x v="16"/>
    <x v="0"/>
    <s v="Enroute"/>
    <n v="250000"/>
    <m/>
    <n v="1"/>
    <m/>
    <n v="250000"/>
    <m/>
    <n v="0"/>
    <m/>
    <n v="250000"/>
    <m/>
    <n v="0"/>
    <n v="0"/>
    <m/>
    <m/>
    <m/>
    <x v="72"/>
    <x v="0"/>
    <x v="0"/>
    <x v="1"/>
    <x v="4"/>
    <x v="0"/>
    <s v="Univera Satış"/>
    <s v="Saha Satış"/>
    <s v="Yurt İçi"/>
    <s v="Türkiye"/>
  </r>
  <r>
    <s v="Q2"/>
    <x v="1"/>
    <x v="5"/>
    <m/>
    <s v="VODAFONE MOBILE OPERATION LTD."/>
    <s v="EH.02.001"/>
    <s v="Enroute Panorama - Yillik Yazilim Bakimi, Yasatma ve Merkezi Destek Hizmeti"/>
    <s v="Univera - Vodafone"/>
    <x v="5"/>
    <x v="0"/>
    <s v="Enroute"/>
    <n v="439423"/>
    <m/>
    <n v="1"/>
    <m/>
    <n v="439423"/>
    <m/>
    <m/>
    <m/>
    <n v="439423"/>
    <m/>
    <m/>
    <n v="0"/>
    <m/>
    <m/>
    <m/>
    <x v="78"/>
    <x v="0"/>
    <x v="0"/>
    <x v="1"/>
    <x v="4"/>
    <x v="0"/>
    <s v="Univera Satış"/>
    <s v="Saha Satış"/>
    <s v="Yurt Dışı"/>
    <s v="KKTC"/>
  </r>
  <r>
    <s v="Q2"/>
    <x v="1"/>
    <x v="5"/>
    <m/>
    <s v="WEITNAUER DIS TICARET ANONIM SIRKETI"/>
    <s v="EH.05.002"/>
    <s v="Enroute Panorama - Rapor Gelistirme Hizmeti"/>
    <s v="Univera - Weitnauer"/>
    <x v="12"/>
    <x v="0"/>
    <s v="Enroute"/>
    <n v="24500"/>
    <m/>
    <n v="1"/>
    <m/>
    <n v="24500"/>
    <m/>
    <n v="0"/>
    <m/>
    <n v="24500"/>
    <m/>
    <n v="0"/>
    <n v="0"/>
    <m/>
    <m/>
    <m/>
    <x v="102"/>
    <x v="0"/>
    <x v="1"/>
    <x v="1"/>
    <x v="2"/>
    <x v="0"/>
    <s v="Univera Satış"/>
    <s v="Saha Satış"/>
    <s v="Yurt İçi"/>
    <s v="Türkiye"/>
  </r>
  <r>
    <s v="Q2"/>
    <x v="1"/>
    <x v="5"/>
    <m/>
    <s v="WEITNAUER DIS TICARET ANONIM SIRKETI"/>
    <s v="EH.01.001"/>
    <s v="Enroute Panorama - Proje ve Ürün Yönetimi Danışmanlığı Hizmeti"/>
    <s v="Univera - Weitnauer"/>
    <x v="12"/>
    <x v="0"/>
    <s v="Enroute"/>
    <n v="19600"/>
    <m/>
    <n v="1"/>
    <m/>
    <n v="24500"/>
    <m/>
    <n v="4900"/>
    <m/>
    <n v="19600"/>
    <m/>
    <n v="0"/>
    <n v="0"/>
    <m/>
    <m/>
    <m/>
    <x v="102"/>
    <x v="0"/>
    <x v="1"/>
    <x v="1"/>
    <x v="7"/>
    <x v="0"/>
    <s v="Univera Satış"/>
    <s v="Saha Satış"/>
    <s v="Yurt İçi"/>
    <s v="Türkiye"/>
  </r>
  <r>
    <s v="Q2"/>
    <x v="1"/>
    <x v="5"/>
    <m/>
    <s v="WEITNAUER DIS TICARET ANONIM SIRKETI"/>
    <s v="EH.01.001"/>
    <s v="Enroute Panorama - Proje ve Ürün Yönetimi Danışmanlığı Hizmeti"/>
    <s v="Univera - Weitnauer"/>
    <x v="12"/>
    <x v="0"/>
    <s v="Enroute"/>
    <n v="12250"/>
    <m/>
    <n v="1"/>
    <m/>
    <n v="24500"/>
    <m/>
    <n v="12250"/>
    <m/>
    <n v="12250"/>
    <m/>
    <n v="0"/>
    <n v="0"/>
    <m/>
    <m/>
    <m/>
    <x v="102"/>
    <x v="0"/>
    <x v="1"/>
    <x v="1"/>
    <x v="7"/>
    <x v="0"/>
    <s v="Univera Satış"/>
    <s v="Saha Satış"/>
    <s v="Yurt İçi"/>
    <s v="Türkiye"/>
  </r>
  <r>
    <s v="Q2"/>
    <x v="1"/>
    <x v="5"/>
    <m/>
    <s v="NIVEA BEIERSDORF TÜRKIYE KOZMETIK SAN. ve TIC.  A.S."/>
    <s v="EH.03.001"/>
    <s v="Enroute Panorama - Çafri Merkezi Hizmeti  (MSD)"/>
    <s v="Univera - Nivea Beiersdorf"/>
    <x v="16"/>
    <x v="0"/>
    <s v="Enroute"/>
    <n v="142500"/>
    <m/>
    <n v="1"/>
    <m/>
    <n v="142500"/>
    <m/>
    <n v="0"/>
    <m/>
    <n v="142500"/>
    <m/>
    <n v="0"/>
    <n v="0"/>
    <m/>
    <m/>
    <m/>
    <x v="72"/>
    <x v="0"/>
    <x v="0"/>
    <x v="1"/>
    <x v="8"/>
    <x v="0"/>
    <s v="Univera Satış"/>
    <s v="Saha Satış"/>
    <s v="Yurt İçi"/>
    <s v="Türkiye"/>
  </r>
  <r>
    <s v="Q2"/>
    <x v="1"/>
    <x v="5"/>
    <m/>
    <s v="EDM BİLİŞİM SİSTEMLERİ VE DANIŞMANLIK HizmetLERİ A.Ş."/>
    <s v="EY.04.014"/>
    <s v="EnRoute - E-Dönüşüm Lisans Komisyonu"/>
    <s v="Univera - Kanal"/>
    <x v="6"/>
    <x v="2"/>
    <s v="E-Dönüşüm"/>
    <n v="48900"/>
    <m/>
    <n v="1"/>
    <m/>
    <n v="48900"/>
    <m/>
    <n v="0"/>
    <m/>
    <n v="48900"/>
    <m/>
    <n v="0"/>
    <n v="0"/>
    <m/>
    <m/>
    <m/>
    <x v="46"/>
    <x v="0"/>
    <x v="1"/>
    <x v="3"/>
    <x v="10"/>
    <x v="0"/>
    <s v="Kanal Satış"/>
    <s v="EDM Bilişim"/>
    <s v="Yurt İçi"/>
    <s v="Türkiye"/>
  </r>
  <r>
    <s v="Q4"/>
    <x v="0"/>
    <x v="9"/>
    <m/>
    <s v="JTI TÜTÜN ÜRÜNLERI PAZARLAMA A.S."/>
    <s v="QY.03.003"/>
    <s v="Quest Panorama SaaS Lisansi (Kiralama Hizmeti ) 50 + Kullanici"/>
    <s v="Univera - JTI"/>
    <x v="11"/>
    <x v="3"/>
    <m/>
    <n v="224.64000000000001"/>
    <m/>
    <n v="439"/>
    <m/>
    <n v="98616.960000000006"/>
    <m/>
    <n v="0"/>
    <m/>
    <n v="98616.960000000006"/>
    <m/>
    <n v="0"/>
    <n v="0"/>
    <s v="UNI240000001725"/>
    <m/>
    <m/>
    <x v="18"/>
    <x v="0"/>
    <x v="0"/>
    <x v="0"/>
    <x v="0"/>
    <x v="1"/>
    <s v="Univera Satış"/>
    <s v="Saha Satış"/>
    <s v="Yurt İçi"/>
    <s v="Türkiye"/>
  </r>
  <r>
    <s v="Q4"/>
    <x v="0"/>
    <x v="9"/>
    <m/>
    <s v="JT INTERNATIONAL SA"/>
    <s v="QH.02.001"/>
    <s v="Quest Panorama - Yazilim Bakimi, Yasatma ve Merkezi Destek Hizmeti"/>
    <s v="Univera - JTI İran"/>
    <x v="4"/>
    <x v="3"/>
    <m/>
    <n v="66827.240000000005"/>
    <m/>
    <n v="1"/>
    <m/>
    <n v="66827.242807000002"/>
    <m/>
    <n v="2.807E-3"/>
    <m/>
    <n v="66827.240000000005"/>
    <m/>
    <n v="0"/>
    <n v="0"/>
    <s v="ENV240000000106"/>
    <m/>
    <m/>
    <x v="18"/>
    <x v="0"/>
    <x v="0"/>
    <x v="1"/>
    <x v="4"/>
    <x v="1"/>
    <s v="Univera Satış"/>
    <s v="Saha Satış"/>
    <s v="Yurt İçi"/>
    <s v="Türkiye"/>
  </r>
  <r>
    <s v="Q4"/>
    <x v="0"/>
    <x v="9"/>
    <m/>
    <s v="JT INTERNATIONAL SA"/>
    <s v="QH.08.001"/>
    <s v="Quest Panorama - Hosting Hizmeti"/>
    <s v="Univera - JTI İran"/>
    <x v="4"/>
    <x v="1"/>
    <m/>
    <n v="185557.68"/>
    <m/>
    <n v="1"/>
    <m/>
    <n v="185557.677207"/>
    <m/>
    <n v="-2.7929999999999999E-3"/>
    <m/>
    <n v="185557.68"/>
    <m/>
    <n v="0"/>
    <n v="0"/>
    <s v="ENV240000000107"/>
    <m/>
    <m/>
    <x v="18"/>
    <x v="0"/>
    <x v="0"/>
    <x v="1"/>
    <x v="3"/>
    <x v="1"/>
    <s v="Univera Satış"/>
    <s v="Saha Satış"/>
    <s v="Yurt İçi"/>
    <s v="Türkiye"/>
  </r>
  <r>
    <s v="Q4"/>
    <x v="0"/>
    <x v="9"/>
    <m/>
    <s v="JTI TÜTÜN ÜRÜNLERI PAZARLAMA A.S."/>
    <s v="QH.03.001"/>
    <s v="Quest Panorama  - Çafri Merkezi Hizmeti"/>
    <s v="Univera - JTI"/>
    <x v="11"/>
    <x v="3"/>
    <m/>
    <n v="51.37"/>
    <m/>
    <n v="134"/>
    <m/>
    <n v="6883.58"/>
    <m/>
    <n v="0"/>
    <m/>
    <n v="6883.58"/>
    <m/>
    <n v="0"/>
    <n v="0"/>
    <s v="UNI240000001724"/>
    <m/>
    <m/>
    <x v="18"/>
    <x v="0"/>
    <x v="0"/>
    <x v="1"/>
    <x v="3"/>
    <x v="1"/>
    <s v="Univera Satış"/>
    <s v="Saha Satış"/>
    <s v="Yurt İçi"/>
    <s v="Türkiye"/>
  </r>
  <r>
    <s v="Q4"/>
    <x v="0"/>
    <x v="9"/>
    <m/>
    <s v="JT INTERNATIONAL SA"/>
    <s v="EH.06.001"/>
    <s v="EnRoute Panorama - Hosting Hizmeti"/>
    <s v="Univera - JTI İran"/>
    <x v="4"/>
    <x v="1"/>
    <m/>
    <n v="185557.68"/>
    <m/>
    <n v="1"/>
    <m/>
    <n v="185557.677207"/>
    <m/>
    <n v="-2.7929999999999999E-3"/>
    <m/>
    <n v="185557.68"/>
    <m/>
    <n v="0"/>
    <n v="0"/>
    <s v="ENV240000000107"/>
    <m/>
    <m/>
    <x v="18"/>
    <x v="0"/>
    <x v="0"/>
    <x v="1"/>
    <x v="3"/>
    <x v="1"/>
    <s v="Univera Satış"/>
    <s v="Saha Satış"/>
    <s v="Yurt İçi"/>
    <s v="Türkiye"/>
  </r>
  <r>
    <s v="Q4"/>
    <x v="0"/>
    <x v="9"/>
    <m/>
    <s v="JTI TÜTÜN ÜRÜNLERI PAZARLAMA A.S."/>
    <s v="EH.06.001"/>
    <s v="EnRoute Panorama - Hosting Hizmeti"/>
    <s v="Univera - JTI"/>
    <x v="11"/>
    <x v="1"/>
    <m/>
    <n v="373689.35"/>
    <m/>
    <n v="1"/>
    <m/>
    <n v="373689.35220000002"/>
    <m/>
    <n v="2.2000000000000001E-3"/>
    <m/>
    <n v="373689.35"/>
    <m/>
    <n v="0"/>
    <n v="0"/>
    <s v="UNI240000001722"/>
    <m/>
    <m/>
    <x v="18"/>
    <x v="0"/>
    <x v="0"/>
    <x v="1"/>
    <x v="3"/>
    <x v="1"/>
    <s v="Univera Satış"/>
    <s v="Saha Satış"/>
    <s v="Yurt İçi"/>
    <s v="Türkiye"/>
  </r>
  <r>
    <s v="Q2"/>
    <x v="1"/>
    <x v="5"/>
    <m/>
    <s v="TADIM GIDA MADDELERI SAN.VE TIC.AS."/>
    <s v="EY.02.010"/>
    <s v="Enroute Panorama Field Agent Satis Sefi El Terminali Uygulamasi"/>
    <s v="Univera - Tadım"/>
    <x v="19"/>
    <x v="0"/>
    <s v="Enroute"/>
    <n v="18318.669999999998"/>
    <m/>
    <n v="1"/>
    <m/>
    <n v="18318.669999999998"/>
    <m/>
    <n v="0"/>
    <m/>
    <n v="18318.669999999998"/>
    <m/>
    <n v="0"/>
    <n v="0"/>
    <m/>
    <m/>
    <m/>
    <x v="10"/>
    <x v="0"/>
    <x v="1"/>
    <x v="0"/>
    <x v="1"/>
    <x v="0"/>
    <s v="Univera Satış"/>
    <s v="Saha Satış"/>
    <s v="Yurt İçi"/>
    <s v="Türkiye"/>
  </r>
  <r>
    <s v="Q2"/>
    <x v="1"/>
    <x v="5"/>
    <m/>
    <s v="VODAFONE MOBILE OPERATION LTD."/>
    <s v="EH.03.001"/>
    <s v="EnRoute Panorama - Çağrı Merkezi Hizmeti  (MSD)"/>
    <s v="Univera - Vodafone"/>
    <x v="5"/>
    <x v="0"/>
    <s v="Enroute"/>
    <n v="21490.37"/>
    <m/>
    <n v="1"/>
    <m/>
    <n v="21490.37"/>
    <m/>
    <n v="0"/>
    <m/>
    <n v="21490.37"/>
    <m/>
    <n v="0"/>
    <n v="0"/>
    <m/>
    <m/>
    <m/>
    <x v="78"/>
    <x v="0"/>
    <x v="0"/>
    <x v="1"/>
    <x v="8"/>
    <x v="0"/>
    <s v="Univera Satış"/>
    <s v="Saha Satış"/>
    <s v="Yurt Dışı"/>
    <s v="KKTC"/>
  </r>
  <r>
    <s v="Q4"/>
    <x v="0"/>
    <x v="9"/>
    <m/>
    <s v="UNILEVER SAN VE TIC.TÜRK AS."/>
    <s v="SH.02.001"/>
    <s v="StokBar Panorama - Yazilim Bakimi Hizmeti"/>
    <s v="Univera - Unilever"/>
    <x v="13"/>
    <x v="4"/>
    <s v="Stokbar"/>
    <n v="65989"/>
    <m/>
    <n v="1"/>
    <m/>
    <n v="94270"/>
    <m/>
    <n v="28281"/>
    <m/>
    <n v="65989"/>
    <m/>
    <n v="0"/>
    <n v="0"/>
    <s v="UNI240000001727"/>
    <m/>
    <m/>
    <x v="104"/>
    <x v="0"/>
    <x v="0"/>
    <x v="1"/>
    <x v="4"/>
    <x v="0"/>
    <s v="Univera Satış"/>
    <s v="Saha Satış"/>
    <s v="Yurt İçi"/>
    <s v="Türkiye"/>
  </r>
  <r>
    <s v="Q4"/>
    <x v="0"/>
    <x v="9"/>
    <m/>
    <s v="UNILEVER SAN VE TIC.TÜRK AS."/>
    <s v="SH.01.001"/>
    <s v="StokBar Panorama - Proje Yönetim Hizmeti"/>
    <s v="Univera - Unilever"/>
    <x v="13"/>
    <x v="4"/>
    <s v="Stokbar"/>
    <n v="11375"/>
    <m/>
    <n v="15"/>
    <m/>
    <n v="262500"/>
    <m/>
    <n v="91875"/>
    <m/>
    <n v="170625"/>
    <m/>
    <n v="0"/>
    <n v="0"/>
    <s v="UNI240000001727"/>
    <m/>
    <m/>
    <x v="104"/>
    <x v="0"/>
    <x v="1"/>
    <x v="1"/>
    <x v="7"/>
    <x v="0"/>
    <s v="Univera Satış"/>
    <s v="Saha Satış"/>
    <s v="Yurt İçi"/>
    <s v="Türkiye"/>
  </r>
  <r>
    <s v="Q4"/>
    <x v="0"/>
    <x v="9"/>
    <m/>
    <s v="UNILEVER SAN VE TIC.TÜRK AS."/>
    <s v="SY.01.009"/>
    <s v="Stokbar Panorama - Platform Back Office Kullanici Lisansi (Enterprise)"/>
    <s v="Univera - Unilever"/>
    <x v="13"/>
    <x v="4"/>
    <s v="Stokbar"/>
    <n v="11700"/>
    <m/>
    <n v="1"/>
    <m/>
    <n v="19500"/>
    <m/>
    <n v="7800"/>
    <m/>
    <n v="11700"/>
    <m/>
    <n v="0"/>
    <n v="0"/>
    <s v="UNI240000001727"/>
    <m/>
    <m/>
    <x v="104"/>
    <x v="0"/>
    <x v="1"/>
    <x v="0"/>
    <x v="1"/>
    <x v="0"/>
    <s v="Univera Satış"/>
    <s v="Saha Satış"/>
    <s v="Yurt İçi"/>
    <s v="Türkiye"/>
  </r>
  <r>
    <s v="Q4"/>
    <x v="0"/>
    <x v="9"/>
    <m/>
    <s v="UNILEVER SAN VE TIC.TÜRK AS."/>
    <s v="SY.02.002"/>
    <s v="StokBar Panorama - Mobil (Android) Kullanici Lisansi (Enterprise)"/>
    <s v="Univera - Unilever"/>
    <x v="13"/>
    <x v="4"/>
    <s v="Stokbar"/>
    <n v="9900"/>
    <m/>
    <n v="15"/>
    <m/>
    <n v="270000"/>
    <m/>
    <n v="121500"/>
    <m/>
    <n v="148500"/>
    <m/>
    <n v="0"/>
    <n v="0"/>
    <s v="UNI240000001727"/>
    <m/>
    <m/>
    <x v="104"/>
    <x v="0"/>
    <x v="1"/>
    <x v="0"/>
    <x v="1"/>
    <x v="0"/>
    <s v="Univera Satış"/>
    <s v="Saha Satış"/>
    <s v="Yurt İçi"/>
    <s v="Türkiye"/>
  </r>
  <r>
    <s v="Q4"/>
    <x v="0"/>
    <x v="9"/>
    <m/>
    <s v="UNILEVER SAN VE TIC.TÜRK AS."/>
    <s v="SY.01.008"/>
    <s v="StokBar Panorama - Depo / Lokasyon Lisansi (Enterprise)"/>
    <s v="Univera - Unilever"/>
    <x v="13"/>
    <x v="4"/>
    <s v="Stokbar"/>
    <n v="83400"/>
    <m/>
    <n v="1"/>
    <m/>
    <n v="139000"/>
    <m/>
    <n v="55600"/>
    <m/>
    <n v="83400"/>
    <m/>
    <n v="0"/>
    <n v="0"/>
    <s v="UNI240000001727"/>
    <m/>
    <m/>
    <x v="104"/>
    <x v="0"/>
    <x v="1"/>
    <x v="0"/>
    <x v="1"/>
    <x v="0"/>
    <s v="Univera Satış"/>
    <s v="Saha Satış"/>
    <s v="Yurt İçi"/>
    <s v="Türkiye"/>
  </r>
  <r>
    <s v="Q4"/>
    <x v="0"/>
    <x v="9"/>
    <m/>
    <s v="UNILEVER SAN VE TIC.TÜRK AS."/>
    <s v="SH.03.001"/>
    <s v="StokBar Panorama - Çafri Merkezi Hizmeti (Tesis)"/>
    <s v="Univera - Unilever"/>
    <x v="13"/>
    <x v="4"/>
    <s v="Stokbar"/>
    <n v="42000"/>
    <m/>
    <n v="1"/>
    <m/>
    <n v="60000"/>
    <m/>
    <n v="18000"/>
    <m/>
    <n v="42000"/>
    <m/>
    <n v="0"/>
    <n v="0"/>
    <s v="UNI240000001727"/>
    <m/>
    <m/>
    <x v="104"/>
    <x v="0"/>
    <x v="0"/>
    <x v="1"/>
    <x v="3"/>
    <x v="0"/>
    <s v="Univera Satış"/>
    <s v="Saha Satış"/>
    <s v="Yurt İçi"/>
    <s v="Türkiye"/>
  </r>
  <r>
    <s v="Q2"/>
    <x v="1"/>
    <x v="5"/>
    <m/>
    <s v="Tadım Gıda Maddeleri San. ve Tic. A.Ş."/>
    <s v="EH.02.009"/>
    <s v="Enroute Panorama Asset Tracker - Demirbas Modülü Yazilim Bakimi Hizmeti"/>
    <s v="Univera - Tadım"/>
    <x v="19"/>
    <x v="0"/>
    <s v="Enroute"/>
    <n v="37923.980000000003"/>
    <m/>
    <n v="1"/>
    <m/>
    <n v="37923.980000000003"/>
    <m/>
    <n v="0"/>
    <m/>
    <n v="37923.980000000003"/>
    <m/>
    <n v="0"/>
    <n v="0"/>
    <m/>
    <m/>
    <m/>
    <x v="10"/>
    <x v="0"/>
    <x v="0"/>
    <x v="1"/>
    <x v="4"/>
    <x v="0"/>
    <s v="Univera Satış"/>
    <s v="Saha Satış"/>
    <s v="Yurt İçi"/>
    <s v="Türkiye"/>
  </r>
  <r>
    <s v="Q4"/>
    <x v="0"/>
    <x v="9"/>
    <m/>
    <s v="POLARİS YAZILIM ÇÖZÜMLERİ VE DANIŞMANLIK HİZMETLERİ LTD.ŞTİ."/>
    <s v="WPH.02.001"/>
    <s v="WebPlus Yazilim Bakimi Hizmeti"/>
    <s v="Univera - Kanal"/>
    <x v="5"/>
    <x v="0"/>
    <s v="Webplus"/>
    <n v="5500"/>
    <m/>
    <n v="1"/>
    <m/>
    <n v="5500"/>
    <m/>
    <n v="0"/>
    <m/>
    <n v="5500"/>
    <m/>
    <n v="0"/>
    <n v="0"/>
    <s v="UNI240000001732"/>
    <m/>
    <m/>
    <x v="31"/>
    <x v="0"/>
    <x v="0"/>
    <x v="1"/>
    <x v="4"/>
    <x v="0"/>
    <s v="Kanal Satış"/>
    <s v="Polaris"/>
    <s v="Yurt İçi"/>
    <s v="Türkiye"/>
  </r>
  <r>
    <s v="Q4"/>
    <x v="0"/>
    <x v="9"/>
    <m/>
    <s v="POLARİS YAZILIM ÇÖZÜMLERİ VE DANIŞMANLIK HİZMETLERİ LTD.ŞTİ."/>
    <s v="WPY.04.007"/>
    <s v="WebPlus Panorama - Dafitim Kanali &quot;Web Connector&quot;  3rd Party Entegrasyon Uygulama Lisansi"/>
    <s v="Univera - Kanal"/>
    <x v="5"/>
    <x v="0"/>
    <s v="Webplus"/>
    <n v="25000"/>
    <m/>
    <n v="1"/>
    <m/>
    <n v="25000"/>
    <m/>
    <n v="0"/>
    <m/>
    <n v="25000"/>
    <m/>
    <n v="0"/>
    <n v="0"/>
    <s v="UNI240000001732"/>
    <m/>
    <m/>
    <x v="31"/>
    <x v="0"/>
    <x v="1"/>
    <x v="0"/>
    <x v="1"/>
    <x v="0"/>
    <s v="Kanal Satış"/>
    <s v="Polaris"/>
    <s v="Yurt İçi"/>
    <s v="Türkiye"/>
  </r>
  <r>
    <s v="Q4"/>
    <x v="0"/>
    <x v="9"/>
    <m/>
    <s v="MİYA OTOMASYON VE BARKOD BILISIM SISTEMLERI SAN TİC. VE L.T.D. STI."/>
    <s v="WPY.02.001"/>
    <s v="WEBPLUS (Android) SATIS TEMSILCISI LISANSI"/>
    <s v="Univera - Kanal"/>
    <x v="5"/>
    <x v="0"/>
    <s v="Webplus"/>
    <n v="2250"/>
    <m/>
    <n v="1"/>
    <m/>
    <n v="2250"/>
    <m/>
    <n v="0"/>
    <m/>
    <n v="2250"/>
    <m/>
    <n v="0"/>
    <n v="0"/>
    <s v="UNI240000001731"/>
    <m/>
    <m/>
    <x v="3"/>
    <x v="0"/>
    <x v="1"/>
    <x v="0"/>
    <x v="1"/>
    <x v="0"/>
    <s v="Kanal Satış"/>
    <s v="Miya"/>
    <s v="Yurt İçi"/>
    <s v="Türkiye"/>
  </r>
  <r>
    <s v="Q4"/>
    <x v="0"/>
    <x v="9"/>
    <m/>
    <s v="BILGE PAZARLAMA INSAAT MAD.NAK.TAAH.GIDA TURIZM SAN. VE TIC.LTD.STI"/>
    <s v="UH.01.002"/>
    <s v="UNIDOX KONTÖR HIZMETI"/>
    <s v="Univera - Pernod Ricard"/>
    <x v="6"/>
    <x v="2"/>
    <s v="Unidox"/>
    <n v="2.2999999999999998"/>
    <m/>
    <n v="10000"/>
    <m/>
    <n v="23000"/>
    <m/>
    <n v="0"/>
    <m/>
    <n v="23000"/>
    <m/>
    <n v="0"/>
    <n v="0"/>
    <s v="UNI240000001729"/>
    <m/>
    <m/>
    <x v="34"/>
    <x v="0"/>
    <x v="1"/>
    <x v="2"/>
    <x v="5"/>
    <x v="1"/>
    <s v="Kanal Satış"/>
    <s v="Saha Satış"/>
    <s v="Yurt İçi"/>
    <s v="Türkiye"/>
  </r>
  <r>
    <s v="Q4"/>
    <x v="0"/>
    <x v="9"/>
    <m/>
    <s v="ÇNR GRUP OTOM.MIM.INS.SAN.VE TIC.LTD.STI."/>
    <s v="UH.01.002"/>
    <s v="UNIDOX KONTÖR HIZMETI"/>
    <s v="Univera Doğuş Çay Projesi"/>
    <x v="6"/>
    <x v="2"/>
    <s v="Unidox"/>
    <n v="2.4525000000000001"/>
    <m/>
    <n v="10000"/>
    <m/>
    <n v="24525"/>
    <m/>
    <n v="0"/>
    <m/>
    <n v="24525"/>
    <m/>
    <n v="0"/>
    <n v="0"/>
    <s v="UNI240000001730"/>
    <m/>
    <m/>
    <x v="13"/>
    <x v="0"/>
    <x v="1"/>
    <x v="2"/>
    <x v="5"/>
    <x v="1"/>
    <s v="Kanal Satış"/>
    <s v="Saha Satış"/>
    <s v="Yurt İçi"/>
    <s v="Türkiye"/>
  </r>
  <r>
    <s v="Q4"/>
    <x v="0"/>
    <x v="9"/>
    <m/>
    <s v="NUROL MAKINA VE SANAYI A.S."/>
    <s v="CDH.01.001"/>
    <s v="Calldesk Panorama - Proje Yönetim Hizmeti"/>
    <s v="Univera - Nurol Makina"/>
    <x v="13"/>
    <x v="5"/>
    <m/>
    <n v="5953.5"/>
    <m/>
    <n v="5"/>
    <m/>
    <n v="29767.5"/>
    <m/>
    <n v="0"/>
    <m/>
    <n v="29767.5"/>
    <m/>
    <n v="0"/>
    <n v="0"/>
    <s v="UNI240000001733"/>
    <m/>
    <m/>
    <x v="62"/>
    <x v="0"/>
    <x v="1"/>
    <x v="1"/>
    <x v="7"/>
    <x v="0"/>
    <s v="Univera Satış"/>
    <s v="Saha Satış"/>
    <s v="Yurt İçi"/>
    <s v="Türkiye"/>
  </r>
  <r>
    <s v="Q4"/>
    <x v="0"/>
    <x v="9"/>
    <m/>
    <s v="POLARİS YAZILIM ÇÖZÜMLERİ VE DANIŞMANLIK HİZMETLERİ LTD.ŞTİ."/>
    <s v="WPH.02.001"/>
    <s v="WebPlus Yazilim Bakimi Hizmeti"/>
    <s v="Univera - Kanal"/>
    <x v="5"/>
    <x v="0"/>
    <s v="Webplus"/>
    <n v="59400"/>
    <m/>
    <n v="1"/>
    <m/>
    <n v="59400"/>
    <m/>
    <n v="0"/>
    <m/>
    <n v="59400"/>
    <m/>
    <n v="0"/>
    <n v="0"/>
    <s v="UNI240000001736"/>
    <m/>
    <m/>
    <x v="31"/>
    <x v="0"/>
    <x v="0"/>
    <x v="1"/>
    <x v="4"/>
    <x v="0"/>
    <s v="Kanal Satış"/>
    <s v="Polaris"/>
    <s v="Yurt İçi"/>
    <s v="Türkiye"/>
  </r>
  <r>
    <s v="Q4"/>
    <x v="0"/>
    <x v="9"/>
    <m/>
    <s v="POLARİS YAZILIM ÇÖZÜMLERİ VE DANIŞMANLIK HİZMETLERİ LTD.ŞTİ."/>
    <s v="WPH.02.001"/>
    <s v="WebPlus Yazilim Bakimi Hizmeti"/>
    <s v="Univera - Kanal"/>
    <x v="5"/>
    <x v="0"/>
    <s v="Webplus"/>
    <n v="17191.48"/>
    <m/>
    <n v="1"/>
    <m/>
    <n v="17191.48"/>
    <m/>
    <n v="0"/>
    <m/>
    <n v="17191.48"/>
    <m/>
    <n v="0"/>
    <n v="0"/>
    <s v="UNI240000001736"/>
    <m/>
    <m/>
    <x v="31"/>
    <x v="0"/>
    <x v="0"/>
    <x v="1"/>
    <x v="4"/>
    <x v="0"/>
    <s v="Kanal Satış"/>
    <s v="Polaris"/>
    <s v="Yurt İçi"/>
    <s v="Türkiye"/>
  </r>
  <r>
    <s v="Q4"/>
    <x v="0"/>
    <x v="9"/>
    <m/>
    <s v="POLARİS YAZILIM ÇÖZÜMLERİ VE DANIŞMANLIK HİZMETLERİ LTD.ŞTİ."/>
    <s v="WPH.02.001"/>
    <s v="WebPlus Yazilim Bakimi Hizmeti"/>
    <s v="Univera - Kanal"/>
    <x v="5"/>
    <x v="0"/>
    <s v="Webplus"/>
    <n v="15000"/>
    <m/>
    <n v="1"/>
    <m/>
    <n v="15000"/>
    <m/>
    <n v="0"/>
    <m/>
    <n v="15000"/>
    <m/>
    <n v="0"/>
    <n v="0"/>
    <s v="UNI240000001737"/>
    <m/>
    <m/>
    <x v="31"/>
    <x v="0"/>
    <x v="0"/>
    <x v="1"/>
    <x v="4"/>
    <x v="0"/>
    <s v="Kanal Satış"/>
    <s v="Polaris"/>
    <s v="Yurt İçi"/>
    <s v="Türkiye"/>
  </r>
  <r>
    <s v="Q4"/>
    <x v="0"/>
    <x v="9"/>
    <m/>
    <s v="POLARİS YAZILIM ÇÖZÜMLERİ VE DANIŞMANLIK HİZMETLERİ LTD.ŞTİ."/>
    <s v="WPH.02.001"/>
    <s v="WebPlus Yazilim Bakimi Hizmeti"/>
    <s v="Univera - Kanal"/>
    <x v="5"/>
    <x v="0"/>
    <s v="Webplus"/>
    <n v="3373.58"/>
    <m/>
    <n v="1"/>
    <m/>
    <n v="3373.58"/>
    <m/>
    <n v="0"/>
    <m/>
    <n v="3373.58"/>
    <m/>
    <n v="0"/>
    <n v="0"/>
    <s v="UNI240000001737"/>
    <m/>
    <m/>
    <x v="31"/>
    <x v="0"/>
    <x v="0"/>
    <x v="1"/>
    <x v="4"/>
    <x v="0"/>
    <s v="Kanal Satış"/>
    <s v="Polaris"/>
    <s v="Yurt İçi"/>
    <s v="Türkiye"/>
  </r>
  <r>
    <s v="Q4"/>
    <x v="0"/>
    <x v="9"/>
    <m/>
    <s v="MATRIKS BİLGİSAYAR SİSTEMLERİ LTD.ŞTİ"/>
    <s v="WPY.02.001"/>
    <s v="WEBPLUS (Android) SATIS TEMSILCISI LISANSI"/>
    <s v="Univera - Kanal"/>
    <x v="5"/>
    <x v="0"/>
    <s v="Webplus"/>
    <n v="3500"/>
    <m/>
    <n v="2"/>
    <m/>
    <n v="7000"/>
    <m/>
    <n v="0"/>
    <m/>
    <n v="7000"/>
    <m/>
    <n v="0"/>
    <n v="0"/>
    <s v="UNI240000001739"/>
    <m/>
    <m/>
    <x v="11"/>
    <x v="0"/>
    <x v="1"/>
    <x v="0"/>
    <x v="1"/>
    <x v="0"/>
    <s v="Kanal Satış"/>
    <s v="Matriks"/>
    <s v="Yurt İçi"/>
    <s v="Türkiye"/>
  </r>
  <r>
    <s v="Q4"/>
    <x v="0"/>
    <x v="9"/>
    <m/>
    <s v="SÜTKAR TICARET -UGUR AYDIN"/>
    <s v="UH.01.002"/>
    <s v="UNIDOX KONTÖR HIZMETI"/>
    <s v="Univera - Düzey Tüketim"/>
    <x v="6"/>
    <x v="2"/>
    <s v="Unidox"/>
    <n v="2.2000000000000002"/>
    <m/>
    <n v="10000"/>
    <m/>
    <n v="22000"/>
    <m/>
    <n v="0"/>
    <m/>
    <n v="22000"/>
    <m/>
    <n v="0"/>
    <n v="0"/>
    <s v="UNI240000001738"/>
    <m/>
    <m/>
    <x v="91"/>
    <x v="0"/>
    <x v="1"/>
    <x v="2"/>
    <x v="5"/>
    <x v="1"/>
    <s v="Kanal Satış"/>
    <s v="Saha Satış"/>
    <s v="Yurt İçi"/>
    <s v="Türkiye"/>
  </r>
  <r>
    <s v="Q2"/>
    <x v="1"/>
    <x v="5"/>
    <m/>
    <s v="EFES VITANTA MOLDOVA BREWERY S.A"/>
    <s v="EH.02.001"/>
    <s v="Enroute Panorama - Yillik Yazilim Bakimi, Yasatma ve Merkezi Destek Hizmeti"/>
    <s v="Univera - Efes Moldova"/>
    <x v="16"/>
    <x v="0"/>
    <s v="Enroute"/>
    <n v="29384.37"/>
    <m/>
    <n v="1"/>
    <m/>
    <n v="29384.366320000001"/>
    <m/>
    <n v="-3.6849999999999999E-3"/>
    <m/>
    <n v="29384.37"/>
    <m/>
    <n v="0"/>
    <n v="0"/>
    <m/>
    <m/>
    <m/>
    <x v="20"/>
    <x v="0"/>
    <x v="0"/>
    <x v="1"/>
    <x v="4"/>
    <x v="0"/>
    <s v="Univera Satış"/>
    <s v="Saha Satış"/>
    <s v="Yurt Dışı"/>
    <s v="Moldova"/>
  </r>
  <r>
    <s v="Q2"/>
    <x v="1"/>
    <x v="5"/>
    <m/>
    <s v="Tadım Gıda Maddeleri San. ve Tic. A.Ş."/>
    <s v="EH.02.001"/>
    <s v="Enroute Panorama - Yillik Yazilim Bakimi, Yasatma ve Merkezi Destek Hizmeti"/>
    <s v="Univera - Tadım"/>
    <x v="19"/>
    <x v="0"/>
    <s v="Enroute"/>
    <n v="1094868.8899999999"/>
    <m/>
    <n v="1"/>
    <m/>
    <n v="1094868.8899999999"/>
    <m/>
    <n v="0"/>
    <m/>
    <n v="1094868.8899999999"/>
    <m/>
    <n v="0"/>
    <n v="0"/>
    <m/>
    <m/>
    <m/>
    <x v="10"/>
    <x v="0"/>
    <x v="0"/>
    <x v="1"/>
    <x v="4"/>
    <x v="0"/>
    <s v="Univera Satış"/>
    <s v="Saha Satış"/>
    <s v="Yurt İçi"/>
    <s v="Türkiye"/>
  </r>
  <r>
    <s v="Q2"/>
    <x v="1"/>
    <x v="5"/>
    <m/>
    <s v="LOGO Yazılım SAN. VE TİC. A.Ş."/>
    <s v="EY.04.014"/>
    <s v="Enroute - E-Dönüşüm Yazılım Komisyonu"/>
    <s v="Univera - JTI"/>
    <x v="6"/>
    <x v="2"/>
    <s v="E-Dönüşüm"/>
    <n v="383870"/>
    <m/>
    <n v="1"/>
    <m/>
    <n v="383870"/>
    <m/>
    <n v="0"/>
    <m/>
    <n v="383870"/>
    <m/>
    <n v="0"/>
    <n v="0"/>
    <m/>
    <m/>
    <m/>
    <x v="73"/>
    <x v="0"/>
    <x v="1"/>
    <x v="3"/>
    <x v="10"/>
    <x v="0"/>
    <s v="Univera Satış"/>
    <s v="Saha Satış"/>
    <s v="Yurt İçi"/>
    <s v="Türkiye"/>
  </r>
  <r>
    <s v="Q2"/>
    <x v="1"/>
    <x v="5"/>
    <m/>
    <s v="EKSILIOGLU  GIDA VE TEM ÜRÜN DAG PAZ  SAN ve TIC LTD. STI"/>
    <s v="EH.05.002"/>
    <s v="Enroute Panorama - Rapor Gelistirme Hizmeti"/>
    <s v="Univera - Reckitt Benckiser"/>
    <x v="19"/>
    <x v="0"/>
    <s v="Enroute"/>
    <n v="24500"/>
    <m/>
    <n v="4"/>
    <m/>
    <n v="98000"/>
    <m/>
    <n v="0"/>
    <m/>
    <n v="98000"/>
    <m/>
    <n v="0"/>
    <n v="0"/>
    <m/>
    <m/>
    <m/>
    <x v="28"/>
    <x v="0"/>
    <x v="1"/>
    <x v="1"/>
    <x v="2"/>
    <x v="0"/>
    <s v="Univera Satış"/>
    <s v="Saha Satış"/>
    <s v="Yurt İçi"/>
    <s v="Türkiye"/>
  </r>
  <r>
    <s v="Q2"/>
    <x v="1"/>
    <x v="5"/>
    <m/>
    <s v="EFES VITANTA MOLDOVA BREWERY S.A"/>
    <s v="EH.03.001"/>
    <s v="Enroute Panorama - Çafri Merkezi Hizmeti  (MSD)"/>
    <s v="Univera - Efes Moldova"/>
    <x v="16"/>
    <x v="0"/>
    <s v="Enroute"/>
    <n v="38418.300000000003"/>
    <m/>
    <n v="1"/>
    <m/>
    <n v="38418.303"/>
    <m/>
    <n v="3.0000000000000001E-3"/>
    <m/>
    <n v="38418.300000000003"/>
    <m/>
    <n v="0"/>
    <n v="0"/>
    <m/>
    <m/>
    <m/>
    <x v="20"/>
    <x v="0"/>
    <x v="0"/>
    <x v="1"/>
    <x v="8"/>
    <x v="0"/>
    <s v="Univera Satış"/>
    <s v="Saha Satış"/>
    <s v="Yurt Dışı"/>
    <s v="Moldova"/>
  </r>
  <r>
    <s v="Q4"/>
    <x v="0"/>
    <x v="9"/>
    <m/>
    <s v="POLARİS YAZILIM ÇÖZÜMLERİ VE DANIŞMANLIK HİZMETLERİ LTD.ŞTİ."/>
    <s v="UH.01.002"/>
    <s v="UNIDOX KONTÖR HIZMETI"/>
    <s v="Univera - Kanal"/>
    <x v="5"/>
    <x v="2"/>
    <s v="Unidox"/>
    <n v="1.839"/>
    <m/>
    <n v="10000"/>
    <m/>
    <n v="18390"/>
    <m/>
    <n v="0"/>
    <m/>
    <n v="18390"/>
    <m/>
    <n v="0"/>
    <n v="0"/>
    <s v="UNI240000001743"/>
    <m/>
    <m/>
    <x v="31"/>
    <x v="0"/>
    <x v="1"/>
    <x v="2"/>
    <x v="5"/>
    <x v="0"/>
    <s v="Kanal Satış"/>
    <s v="Polaris"/>
    <s v="Yurt İçi"/>
    <s v="Türkiye"/>
  </r>
  <r>
    <s v="Q4"/>
    <x v="0"/>
    <x v="9"/>
    <m/>
    <s v="POLARİS YAZILIM ÇÖZÜMLERİ VE DANIŞMANLIK HİZMETLERİ LTD.ŞTİ."/>
    <s v="UH.01.002"/>
    <s v="UNIDOX KONTÖR HIZMETI"/>
    <s v="Univera - Kanal"/>
    <x v="5"/>
    <x v="2"/>
    <s v="Unidox"/>
    <n v="1.839"/>
    <m/>
    <n v="10000"/>
    <m/>
    <n v="18390"/>
    <m/>
    <n v="0"/>
    <m/>
    <n v="18390"/>
    <m/>
    <n v="0"/>
    <n v="0"/>
    <s v="UNI240000001744"/>
    <m/>
    <m/>
    <x v="31"/>
    <x v="0"/>
    <x v="1"/>
    <x v="2"/>
    <x v="5"/>
    <x v="0"/>
    <s v="Kanal Satış"/>
    <s v="Polaris"/>
    <s v="Yurt İçi"/>
    <s v="Türkiye"/>
  </r>
  <r>
    <s v="Q2"/>
    <x v="1"/>
    <x v="5"/>
    <m/>
    <s v="EKSILIOGLU  GIDA VE TEM ÜRÜN DAG PAZ  SAN ve TIC LTD. STI"/>
    <s v="EH.01.001"/>
    <s v="Enroute Panorama - Proje ve Ürün Yönetimi Danışmanlığı Hizmeti"/>
    <s v="Univera - Reckitt Benckiser"/>
    <x v="19"/>
    <x v="0"/>
    <s v="Enroute"/>
    <n v="24500"/>
    <m/>
    <n v="1"/>
    <m/>
    <n v="24500"/>
    <m/>
    <n v="0"/>
    <m/>
    <n v="24500"/>
    <m/>
    <n v="0"/>
    <n v="0"/>
    <m/>
    <m/>
    <m/>
    <x v="28"/>
    <x v="0"/>
    <x v="1"/>
    <x v="1"/>
    <x v="7"/>
    <x v="0"/>
    <s v="Univera Satış"/>
    <s v="Saha Satış"/>
    <s v="Yurt İçi"/>
    <s v="Türkiye"/>
  </r>
  <r>
    <s v="Q4"/>
    <x v="0"/>
    <x v="9"/>
    <m/>
    <s v="OGER IÇECEK SANAYI VE TICARET LTD.STI."/>
    <s v="UH.01.002"/>
    <s v="UNIDOX KONTÖR HIZMETI"/>
    <s v="Univera - Sarper İçecek"/>
    <x v="6"/>
    <x v="2"/>
    <s v="Unidox"/>
    <n v="1.875"/>
    <m/>
    <n v="25000"/>
    <m/>
    <n v="46875"/>
    <m/>
    <n v="0"/>
    <m/>
    <n v="46875"/>
    <m/>
    <n v="0"/>
    <n v="0"/>
    <s v="UNI240000001748"/>
    <m/>
    <m/>
    <x v="15"/>
    <x v="0"/>
    <x v="1"/>
    <x v="2"/>
    <x v="5"/>
    <x v="0"/>
    <s v="Univera Satış"/>
    <s v="Saha Satış"/>
    <s v="Yurt İçi"/>
    <s v="Türkiye"/>
  </r>
  <r>
    <s v="Q4"/>
    <x v="0"/>
    <x v="9"/>
    <m/>
    <s v="Websis Yazılım ve Bilgisayar"/>
    <s v="UH.01.002"/>
    <s v="UNIDOX KONTÖR HIZMETI"/>
    <s v="Univera - Kanal"/>
    <x v="6"/>
    <x v="2"/>
    <s v="Unidox"/>
    <n v="0.92630000000000001"/>
    <m/>
    <n v="100000"/>
    <m/>
    <n v="92630"/>
    <m/>
    <n v="0"/>
    <m/>
    <n v="92630"/>
    <m/>
    <n v="0"/>
    <n v="0"/>
    <s v="UNI240000001747"/>
    <m/>
    <m/>
    <x v="112"/>
    <x v="0"/>
    <x v="1"/>
    <x v="2"/>
    <x v="5"/>
    <x v="0"/>
    <s v="Kanal Satış"/>
    <s v="Websis"/>
    <s v="Yurt İçi"/>
    <s v="Türkiye"/>
  </r>
  <r>
    <s v="Q4"/>
    <x v="0"/>
    <x v="9"/>
    <m/>
    <s v="Websis Yazılım ve Bilgisayar"/>
    <s v="UH.01.012"/>
    <s v="UNIDOX CONNECTOR LISANSI"/>
    <s v="Univera - Kanal"/>
    <x v="6"/>
    <x v="2"/>
    <s v="Unidox"/>
    <n v="10000"/>
    <m/>
    <n v="3"/>
    <m/>
    <n v="30000"/>
    <m/>
    <n v="0"/>
    <m/>
    <n v="30000"/>
    <m/>
    <n v="0"/>
    <n v="0"/>
    <s v="UNI240000001747"/>
    <m/>
    <m/>
    <x v="112"/>
    <x v="0"/>
    <x v="1"/>
    <x v="0"/>
    <x v="1"/>
    <x v="0"/>
    <s v="Kanal Satış"/>
    <s v="Websis"/>
    <s v="Yurt İçi"/>
    <s v="Türkiye"/>
  </r>
  <r>
    <s v="Q2"/>
    <x v="1"/>
    <x v="5"/>
    <m/>
    <s v="WEITNAUER DIS TICARET ANONIM SIRKETI"/>
    <s v="EH.03.006"/>
    <s v="Enroute Panorama - Uzaktan Kurulum ve Efitim Hizmeti"/>
    <s v="Univera - Weitnauer"/>
    <x v="12"/>
    <x v="0"/>
    <s v="Enroute"/>
    <n v="10000"/>
    <m/>
    <n v="1"/>
    <m/>
    <n v="10000"/>
    <m/>
    <n v="0"/>
    <m/>
    <n v="10000"/>
    <m/>
    <n v="0"/>
    <n v="0"/>
    <m/>
    <m/>
    <m/>
    <x v="102"/>
    <x v="0"/>
    <x v="1"/>
    <x v="1"/>
    <x v="6"/>
    <x v="0"/>
    <s v="Univera Satış"/>
    <s v="Saha Satış"/>
    <s v="Yurt İçi"/>
    <s v="Türkiye"/>
  </r>
  <r>
    <s v="Q2"/>
    <x v="1"/>
    <x v="5"/>
    <m/>
    <s v="BEYLERBEYI IÇECEK PAZARLAMA A.S"/>
    <s v="EY.04.006"/>
    <s v="Enroute Panorama - Kullanici Yazılımlari Kiralama Hizmeti (Enterprise)"/>
    <s v="Univera - Sarper İçecek"/>
    <x v="13"/>
    <x v="0"/>
    <s v="Enroute"/>
    <n v="6060"/>
    <m/>
    <n v="170"/>
    <m/>
    <n v="1030200"/>
    <m/>
    <n v="0"/>
    <m/>
    <n v="1030200"/>
    <m/>
    <n v="0"/>
    <n v="0"/>
    <m/>
    <m/>
    <m/>
    <x v="60"/>
    <x v="0"/>
    <x v="0"/>
    <x v="0"/>
    <x v="0"/>
    <x v="0"/>
    <s v="Univera Satış"/>
    <s v="Saha Satış"/>
    <s v="Yurt İçi"/>
    <s v="Türkiye"/>
  </r>
  <r>
    <s v="Q2"/>
    <x v="1"/>
    <x v="5"/>
    <m/>
    <s v="PAMUK GIDA TURIZM A.S."/>
    <s v="EYS.04.012"/>
    <s v="Enroute Panorama - E-Dönüsüm Modül Yazılımi Standart"/>
    <s v="Univera - Redbull"/>
    <x v="12"/>
    <x v="2"/>
    <s v="Enroute"/>
    <n v="32500"/>
    <m/>
    <n v="1"/>
    <m/>
    <n v="32500"/>
    <m/>
    <n v="0"/>
    <m/>
    <n v="32500"/>
    <m/>
    <n v="0"/>
    <n v="0"/>
    <m/>
    <m/>
    <m/>
    <x v="2"/>
    <x v="0"/>
    <x v="1"/>
    <x v="0"/>
    <x v="1"/>
    <x v="0"/>
    <s v="Univera Satış"/>
    <s v="Saha Satış"/>
    <s v="Yurt İçi"/>
    <s v="Türkiye"/>
  </r>
  <r>
    <s v="Q2"/>
    <x v="1"/>
    <x v="5"/>
    <m/>
    <s v="BEYLERBEYI IÇECEK PAZARLAMA A.S"/>
    <s v="EY.04.005"/>
    <s v="Enroute Panorama - Dafitici Yazılımlari ve Hizmetleri Kiralama Hizmeti (Enterprise)"/>
    <s v="Univera - Sarper İçecek"/>
    <x v="13"/>
    <x v="0"/>
    <s v="Enroute"/>
    <n v="30044.78"/>
    <m/>
    <n v="16"/>
    <m/>
    <n v="480716.48"/>
    <m/>
    <n v="0"/>
    <m/>
    <n v="480716.48"/>
    <m/>
    <n v="0"/>
    <n v="0"/>
    <m/>
    <m/>
    <m/>
    <x v="60"/>
    <x v="0"/>
    <x v="0"/>
    <x v="0"/>
    <x v="0"/>
    <x v="0"/>
    <s v="Univera Satış"/>
    <s v="Saha Satış"/>
    <s v="Yurt İçi"/>
    <s v="Türkiye"/>
  </r>
  <r>
    <s v="Q4"/>
    <x v="0"/>
    <x v="9"/>
    <m/>
    <s v="MİYA OTOMASYON VE BARKOD BILISIM SISTEMLERI SAN TİC. VE L.T.D. STI."/>
    <s v="WPH.02.001"/>
    <s v="WebPlus Yazilim Bakimi Hizmeti"/>
    <s v="Univera - Kanal"/>
    <x v="5"/>
    <x v="0"/>
    <s v="Webplus"/>
    <n v="2530"/>
    <m/>
    <n v="1"/>
    <m/>
    <n v="2530"/>
    <m/>
    <n v="0"/>
    <m/>
    <n v="2530"/>
    <m/>
    <n v="0"/>
    <n v="0"/>
    <s v="UNI240000001753"/>
    <m/>
    <m/>
    <x v="3"/>
    <x v="0"/>
    <x v="0"/>
    <x v="1"/>
    <x v="4"/>
    <x v="0"/>
    <s v="Kanal Satış"/>
    <s v="Miya"/>
    <s v="Yurt İçi"/>
    <s v="Türkiye"/>
  </r>
  <r>
    <s v="Q4"/>
    <x v="0"/>
    <x v="9"/>
    <m/>
    <s v="MİYA OTOMASYON VE BARKOD BILISIM SISTEMLERI SAN TİC. VE L.T.D. STI."/>
    <s v="WPY.01.003"/>
    <s v="WEBPLUS EK KULLANICI LISANSI +1"/>
    <s v="Univera - Kanal"/>
    <x v="5"/>
    <x v="0"/>
    <s v="Webplus"/>
    <n v="1500"/>
    <m/>
    <n v="1"/>
    <m/>
    <n v="1500"/>
    <m/>
    <n v="0"/>
    <m/>
    <n v="1500"/>
    <m/>
    <n v="0"/>
    <n v="0"/>
    <s v="UNI240000001753"/>
    <m/>
    <m/>
    <x v="3"/>
    <x v="0"/>
    <x v="1"/>
    <x v="0"/>
    <x v="1"/>
    <x v="0"/>
    <s v="Kanal Satış"/>
    <s v="Miya"/>
    <s v="Yurt İçi"/>
    <s v="Türkiye"/>
  </r>
  <r>
    <s v="Q4"/>
    <x v="0"/>
    <x v="9"/>
    <m/>
    <s v="MİYA OTOMASYON VE BARKOD BILISIM SISTEMLERI SAN TİC. VE L.T.D. STI."/>
    <s v="WPY.01.007"/>
    <s v="WEBPLUS E-DÖNÜSÜM MODÜL LISANSI"/>
    <s v="Univera - Kanal"/>
    <x v="5"/>
    <x v="0"/>
    <s v="Webplus"/>
    <n v="10000"/>
    <m/>
    <n v="1"/>
    <m/>
    <n v="10000"/>
    <m/>
    <n v="0"/>
    <m/>
    <n v="10000"/>
    <m/>
    <n v="0"/>
    <n v="0"/>
    <s v="UNI240000001753"/>
    <m/>
    <m/>
    <x v="3"/>
    <x v="0"/>
    <x v="1"/>
    <x v="0"/>
    <x v="1"/>
    <x v="0"/>
    <s v="Kanal Satış"/>
    <s v="Miya"/>
    <s v="Yurt İçi"/>
    <s v="Türkiye"/>
  </r>
  <r>
    <s v="Q4"/>
    <x v="0"/>
    <x v="9"/>
    <m/>
    <s v="YIGITOL GIDA TARIM VE NAK. SAN. TIC. LTD. STI."/>
    <s v="UH.01.002"/>
    <s v="UNIDOX KONTÖR HIZMETI"/>
    <s v="Univera - Çaykur"/>
    <x v="6"/>
    <x v="2"/>
    <s v="Unidox"/>
    <n v="1.1399999999999999"/>
    <m/>
    <n v="100000"/>
    <m/>
    <n v="114000"/>
    <m/>
    <n v="0"/>
    <m/>
    <n v="114000"/>
    <m/>
    <n v="0"/>
    <n v="0"/>
    <s v="UNI240000001755"/>
    <m/>
    <m/>
    <x v="1"/>
    <x v="0"/>
    <x v="1"/>
    <x v="2"/>
    <x v="5"/>
    <x v="0"/>
    <s v="Kanal Satış"/>
    <s v="Saha Satış"/>
    <s v="Yurt İçi"/>
    <s v="Türkiye"/>
  </r>
  <r>
    <s v="Q4"/>
    <x v="0"/>
    <x v="9"/>
    <m/>
    <s v="DOGAN TREND OTOMOTIV TICARET HIZMET VE TEKNOLOJI A.S."/>
    <s v="CDH.02.001"/>
    <s v="Calldesk Panorama Yazilim Bakimi Hizmeti "/>
    <s v="Univera - Suzuki"/>
    <x v="13"/>
    <x v="5"/>
    <m/>
    <n v="21656.25"/>
    <m/>
    <n v="1"/>
    <m/>
    <n v="21656.25"/>
    <m/>
    <n v="0"/>
    <m/>
    <n v="21656.25"/>
    <m/>
    <n v="0"/>
    <n v="0"/>
    <s v="UNI240000001754"/>
    <m/>
    <m/>
    <x v="41"/>
    <x v="0"/>
    <x v="0"/>
    <x v="1"/>
    <x v="4"/>
    <x v="1"/>
    <s v="Univera Satış"/>
    <s v="Saha Satış"/>
    <s v="Yurt İçi"/>
    <s v="Türkiye"/>
  </r>
  <r>
    <s v="Q4"/>
    <x v="0"/>
    <x v="9"/>
    <m/>
    <s v="DOGAN TREND OTOMOTIV TICARET HIZMET VE TEKNOLOJI A.S."/>
    <s v="CDY.01.011"/>
    <s v="CALLDESK PANORAMA PLATFORM EK KULLANICI LISANSI"/>
    <s v="Univera - Suzuki"/>
    <x v="13"/>
    <x v="5"/>
    <m/>
    <n v="13125"/>
    <m/>
    <n v="30"/>
    <m/>
    <n v="525000"/>
    <m/>
    <n v="131250"/>
    <m/>
    <n v="393750"/>
    <m/>
    <n v="0"/>
    <n v="0"/>
    <s v="UNI240000001754"/>
    <m/>
    <m/>
    <x v="41"/>
    <x v="0"/>
    <x v="1"/>
    <x v="0"/>
    <x v="1"/>
    <x v="1"/>
    <s v="Univera Satış"/>
    <s v="Saha Satış"/>
    <s v="Yurt İçi"/>
    <s v="Türkiye"/>
  </r>
  <r>
    <s v="Q2"/>
    <x v="1"/>
    <x v="5"/>
    <m/>
    <s v="Sütaş Süt Ürünleri A.Ş."/>
    <s v="EH.02.001"/>
    <s v="Enroute Panorama - Yillik Yazilim Bakimi, Yasatma ve Merkezi Destek Hizmeti"/>
    <s v="Univera - Sütaş"/>
    <x v="13"/>
    <x v="0"/>
    <s v="Enroute"/>
    <n v="937027.37"/>
    <m/>
    <n v="1"/>
    <m/>
    <n v="937027.37"/>
    <m/>
    <n v="0"/>
    <m/>
    <n v="937027.37"/>
    <m/>
    <n v="0"/>
    <n v="0"/>
    <m/>
    <m/>
    <m/>
    <x v="75"/>
    <x v="0"/>
    <x v="0"/>
    <x v="1"/>
    <x v="4"/>
    <x v="0"/>
    <s v="Univera Satış"/>
    <s v="Saha Satış"/>
    <s v="Yurt İçi"/>
    <s v="Türkiye"/>
  </r>
  <r>
    <s v="Q3"/>
    <x v="1"/>
    <x v="6"/>
    <m/>
    <s v="Turkuaz Trade LLC"/>
    <s v="EH.02.001"/>
    <s v="Enroute Panorama - Yazılım Bakımı, Yaşatma ve Merkezi Destek Hizmeti"/>
    <s v="Univera - Turkuaz - Kazakistan"/>
    <x v="16"/>
    <x v="0"/>
    <s v="Enroute"/>
    <n v="605751"/>
    <m/>
    <n v="1"/>
    <m/>
    <m/>
    <m/>
    <m/>
    <m/>
    <n v="605751"/>
    <m/>
    <m/>
    <m/>
    <m/>
    <m/>
    <m/>
    <x v="14"/>
    <x v="0"/>
    <x v="0"/>
    <x v="1"/>
    <x v="4"/>
    <x v="0"/>
    <s v="Univera Satış"/>
    <s v="Saha Satış"/>
    <s v="Yurt Dışı"/>
    <s v="Kırgızistan"/>
  </r>
  <r>
    <s v="Q2"/>
    <x v="1"/>
    <x v="5"/>
    <m/>
    <s v="BEYLERBEYI IÇECEK PAZARLAMA A.S"/>
    <s v="EH.01.001"/>
    <s v="Enroute Panorama - Proje ve Ürün Yönetimi Danışmanlığı Hizmeti"/>
    <s v="Univera - Sarper İçecek"/>
    <x v="13"/>
    <x v="0"/>
    <s v="Enroute"/>
    <n v="16500"/>
    <m/>
    <n v="6"/>
    <m/>
    <n v="99000"/>
    <m/>
    <n v="0"/>
    <m/>
    <n v="99000"/>
    <m/>
    <n v="0"/>
    <n v="0"/>
    <m/>
    <m/>
    <m/>
    <x v="60"/>
    <x v="0"/>
    <x v="1"/>
    <x v="1"/>
    <x v="7"/>
    <x v="0"/>
    <s v="Univera Satış"/>
    <s v="Saha Satış"/>
    <s v="Yurt İçi"/>
    <s v="Türkiye"/>
  </r>
  <r>
    <s v="Q3"/>
    <x v="1"/>
    <x v="6"/>
    <m/>
    <s v="RED BULL GIDA DAĞITIM VE PAZARLAMA TİCARET LTD. ŞTİ"/>
    <s v="EH.01.001"/>
    <s v="Enroute Panorama - Proje ve Ürün Yönetimi Danışmanlığı Hizmeti"/>
    <s v="Univera - Redbull"/>
    <x v="12"/>
    <x v="0"/>
    <s v="Enroute"/>
    <n v="24500"/>
    <m/>
    <n v="0.5"/>
    <m/>
    <m/>
    <m/>
    <m/>
    <m/>
    <n v="12250"/>
    <m/>
    <m/>
    <m/>
    <m/>
    <m/>
    <m/>
    <x v="2"/>
    <x v="0"/>
    <x v="1"/>
    <x v="1"/>
    <x v="7"/>
    <x v="0"/>
    <s v="Univera Satış"/>
    <s v="Saha Satış"/>
    <s v="Yurt İçi"/>
    <s v="Türkiye"/>
  </r>
  <r>
    <s v="Q2"/>
    <x v="1"/>
    <x v="5"/>
    <m/>
    <s v="WEITNAUER DIS TICARET ANONIM SIRKETI"/>
    <s v="EH.01.001"/>
    <s v="Enroute Panorama - Proje ve Ürün Yönetimi Danışmanlığı Hizmeti"/>
    <s v="Univera - Weitnauer"/>
    <x v="12"/>
    <x v="0"/>
    <s v="Enroute"/>
    <n v="24500"/>
    <m/>
    <n v="1"/>
    <m/>
    <n v="24500"/>
    <m/>
    <n v="0"/>
    <m/>
    <n v="24500"/>
    <m/>
    <n v="0"/>
    <n v="0"/>
    <m/>
    <m/>
    <m/>
    <x v="102"/>
    <x v="0"/>
    <x v="1"/>
    <x v="1"/>
    <x v="7"/>
    <x v="0"/>
    <s v="Univera Satış"/>
    <s v="Saha Satış"/>
    <s v="Yurt İçi"/>
    <s v="Türkiye"/>
  </r>
  <r>
    <s v="Q3"/>
    <x v="1"/>
    <x v="6"/>
    <m/>
    <s v="BELKİM KİMYEVİ MADDELER TİCARET VE SANAYİ ANONİM ŞİRKETİ"/>
    <s v="EYS.01.014"/>
    <s v="Enroute Panorama - Platform Back Office Kullanıcı Yazılımı"/>
    <s v="Univera - Belkim"/>
    <x v="12"/>
    <x v="0"/>
    <s v="Enroute"/>
    <n v="12075"/>
    <m/>
    <n v="15"/>
    <m/>
    <m/>
    <m/>
    <m/>
    <m/>
    <n v="181125"/>
    <m/>
    <m/>
    <m/>
    <m/>
    <m/>
    <m/>
    <x v="97"/>
    <x v="0"/>
    <x v="1"/>
    <x v="0"/>
    <x v="1"/>
    <x v="0"/>
    <s v="Univera Satış"/>
    <s v="Saha Satış"/>
    <s v="Yurt İçi"/>
    <s v="Türkiye"/>
  </r>
  <r>
    <s v="Q3"/>
    <x v="1"/>
    <x v="6"/>
    <m/>
    <s v="BELKİM KİMYEVİ MADDELER TİCARET VE SANAYİ ANONİM ŞİRKETİ"/>
    <s v="EYS.02.033"/>
    <s v="Enroute Panorama - Mobil Kullanıcı Yazılımı"/>
    <s v="Univera - Belkim"/>
    <x v="12"/>
    <x v="0"/>
    <s v="Enroute"/>
    <n v="5520"/>
    <m/>
    <n v="6"/>
    <m/>
    <m/>
    <m/>
    <m/>
    <m/>
    <n v="33120"/>
    <m/>
    <m/>
    <m/>
    <m/>
    <m/>
    <m/>
    <x v="97"/>
    <x v="0"/>
    <x v="1"/>
    <x v="0"/>
    <x v="1"/>
    <x v="0"/>
    <s v="Univera Satış"/>
    <s v="Saha Satış"/>
    <s v="Yurt İçi"/>
    <s v="Türkiye"/>
  </r>
  <r>
    <s v="Q3"/>
    <x v="1"/>
    <x v="6"/>
    <m/>
    <s v="BELKİM KİMYEVİ MADDELER TİCARET VE SANAYİ ANONİM ŞİRKETİ"/>
    <s v="EY.04.012"/>
    <s v="Enroute Panorama - E-Dönüşüm Modül Yazılımı"/>
    <s v="Univera - Belkim"/>
    <x v="12"/>
    <x v="0"/>
    <s v="Enroute"/>
    <n v="20010"/>
    <m/>
    <n v="6"/>
    <m/>
    <m/>
    <m/>
    <m/>
    <m/>
    <n v="120060"/>
    <m/>
    <m/>
    <m/>
    <m/>
    <m/>
    <m/>
    <x v="97"/>
    <x v="3"/>
    <x v="1"/>
    <x v="0"/>
    <x v="1"/>
    <x v="0"/>
    <s v="Univera Satış"/>
    <s v="Saha Satış"/>
    <s v="Yurt İçi"/>
    <s v="Türkiye"/>
  </r>
  <r>
    <s v="Q2"/>
    <x v="1"/>
    <x v="5"/>
    <m/>
    <s v="ERCAN MESRUBAT GIDA SAN. TIC. LTD.STI"/>
    <s v="EY.01.025"/>
    <s v="Enroute Panorama - Dist. Web Connector  Web Service Yazılımi (Enterprise)"/>
    <s v="Univera - Weitnauer"/>
    <x v="12"/>
    <x v="0"/>
    <s v="Enroute"/>
    <n v="63700"/>
    <m/>
    <n v="1"/>
    <m/>
    <n v="63700"/>
    <m/>
    <n v="0"/>
    <m/>
    <n v="63700"/>
    <m/>
    <n v="0"/>
    <n v="0"/>
    <m/>
    <m/>
    <m/>
    <x v="102"/>
    <x v="0"/>
    <x v="1"/>
    <x v="0"/>
    <x v="1"/>
    <x v="0"/>
    <s v="Univera Satış"/>
    <s v="Saha Satış"/>
    <s v="Yurt İçi"/>
    <s v="Türkiye"/>
  </r>
  <r>
    <s v="Q2"/>
    <x v="1"/>
    <x v="5"/>
    <m/>
    <s v="Sütaş Süt Ürünleri A.Ş."/>
    <s v="EH.03.001"/>
    <s v="Enroute Panorama - Çafri Merkezi Hizmeti  (MSD)"/>
    <s v="Univera - Sütaş"/>
    <x v="13"/>
    <x v="0"/>
    <s v="Enroute"/>
    <n v="17108.95"/>
    <m/>
    <n v="1"/>
    <m/>
    <n v="17108.95"/>
    <m/>
    <n v="0"/>
    <m/>
    <n v="17108.95"/>
    <m/>
    <n v="0"/>
    <n v="0"/>
    <m/>
    <m/>
    <m/>
    <x v="75"/>
    <x v="0"/>
    <x v="0"/>
    <x v="1"/>
    <x v="8"/>
    <x v="0"/>
    <s v="Univera Satış"/>
    <s v="Saha Satış"/>
    <s v="Yurt İçi"/>
    <s v="Türkiye"/>
  </r>
  <r>
    <s v="Q4"/>
    <x v="0"/>
    <x v="9"/>
    <m/>
    <s v="JTI TÜTÜN ÜRÜNLERI SANAYI A.S"/>
    <s v="SH.02.001"/>
    <s v="StokBar Panorama - Yazilim Bakimi Hizmeti"/>
    <s v="Univera - JTI"/>
    <x v="11"/>
    <x v="4"/>
    <s v="Stokbar"/>
    <n v="15588.25"/>
    <m/>
    <n v="2"/>
    <m/>
    <n v="31176.5"/>
    <m/>
    <n v="0"/>
    <m/>
    <n v="31176.5"/>
    <m/>
    <n v="0"/>
    <n v="0"/>
    <s v="UNI240000001757"/>
    <m/>
    <m/>
    <x v="18"/>
    <x v="0"/>
    <x v="0"/>
    <x v="1"/>
    <x v="4"/>
    <x v="1"/>
    <s v="Univera Satış"/>
    <s v="Saha Satış"/>
    <s v="Yurt İçi"/>
    <s v="Türkiye"/>
  </r>
  <r>
    <s v="Q4"/>
    <x v="0"/>
    <x v="9"/>
    <m/>
    <s v="JTI TÜTÜN ÜRÜNLERI SANAYI A.S"/>
    <s v="SH.02.001"/>
    <s v="StokBar Panorama - Yazilim Bakimi Hizmeti"/>
    <s v="Univera - JTI"/>
    <x v="11"/>
    <x v="4"/>
    <s v="Stokbar"/>
    <n v="6138.02"/>
    <m/>
    <n v="2"/>
    <m/>
    <n v="12276.04"/>
    <m/>
    <n v="0"/>
    <m/>
    <n v="12276.04"/>
    <m/>
    <n v="0"/>
    <n v="0"/>
    <s v="UNI240000001757"/>
    <m/>
    <m/>
    <x v="18"/>
    <x v="0"/>
    <x v="0"/>
    <x v="1"/>
    <x v="4"/>
    <x v="1"/>
    <s v="Univera Satış"/>
    <s v="Saha Satış"/>
    <s v="Yurt İçi"/>
    <s v="Türkiye"/>
  </r>
  <r>
    <s v="Q4"/>
    <x v="0"/>
    <x v="9"/>
    <m/>
    <s v="JTI TÜTÜN ÜRÜNLERI SANAYI A.S"/>
    <s v="SH.02.001"/>
    <s v="StokBar Panorama - Yazilim Bakimi Hizmeti"/>
    <s v="Univera - JTI"/>
    <x v="11"/>
    <x v="4"/>
    <s v="Stokbar"/>
    <n v="3235.31"/>
    <m/>
    <n v="2"/>
    <m/>
    <n v="6470.62"/>
    <m/>
    <n v="0"/>
    <m/>
    <n v="6470.62"/>
    <m/>
    <n v="0"/>
    <n v="0"/>
    <s v="UNI240000001757"/>
    <m/>
    <m/>
    <x v="18"/>
    <x v="0"/>
    <x v="0"/>
    <x v="1"/>
    <x v="4"/>
    <x v="1"/>
    <s v="Univera Satış"/>
    <s v="Saha Satış"/>
    <s v="Yurt İçi"/>
    <s v="Türkiye"/>
  </r>
  <r>
    <s v="Q4"/>
    <x v="0"/>
    <x v="9"/>
    <m/>
    <s v="MEDITERA TIBBI MALZ.SAN.VE TIC.A.S."/>
    <s v="SH.02.001"/>
    <s v="StokBar Panorama - Yazilim Bakimi Hizmeti"/>
    <s v="Univera - Altera"/>
    <x v="13"/>
    <x v="4"/>
    <s v="Stokbar"/>
    <n v="65331"/>
    <m/>
    <n v="1"/>
    <m/>
    <n v="65331"/>
    <m/>
    <n v="0"/>
    <m/>
    <n v="65331"/>
    <m/>
    <n v="0"/>
    <n v="0"/>
    <s v="UNI240000001756"/>
    <m/>
    <m/>
    <x v="79"/>
    <x v="0"/>
    <x v="0"/>
    <x v="1"/>
    <x v="4"/>
    <x v="0"/>
    <s v="Univera Satış"/>
    <s v="Saha Satış"/>
    <s v="Yurt İçi"/>
    <s v="Türkiye"/>
  </r>
  <r>
    <s v="Q4"/>
    <x v="0"/>
    <x v="9"/>
    <m/>
    <s v="JTI TÜTÜN ÜRÜNLERI SANAYI A.S"/>
    <s v="SH.03.004"/>
    <s v="StokBar Panorama - Çafri Merkezi Hizmeti (Depo/Lokasyon)"/>
    <s v="Univera - JTI"/>
    <x v="11"/>
    <x v="4"/>
    <s v="Stokbar"/>
    <n v="33588.26"/>
    <m/>
    <n v="2"/>
    <m/>
    <n v="67176.52"/>
    <m/>
    <n v="0"/>
    <m/>
    <n v="67176.52"/>
    <m/>
    <n v="0"/>
    <n v="0"/>
    <s v="UNI240000001757"/>
    <m/>
    <m/>
    <x v="18"/>
    <x v="0"/>
    <x v="0"/>
    <x v="1"/>
    <x v="3"/>
    <x v="1"/>
    <s v="Univera Satış"/>
    <s v="Saha Satış"/>
    <s v="Yurt İçi"/>
    <s v="Türkiye"/>
  </r>
  <r>
    <s v="Q4"/>
    <x v="0"/>
    <x v="9"/>
    <m/>
    <s v="JT INTERNATIONAL SA"/>
    <s v="QH.02.001"/>
    <s v="Quest Panorama - Yazilim Bakimi, Yasatma ve Merkezi Destek Hizmeti"/>
    <s v="Univera - JTI İran"/>
    <x v="15"/>
    <x v="3"/>
    <m/>
    <n v="65600.990000000005"/>
    <m/>
    <n v="1"/>
    <m/>
    <n v="65600.991871999999"/>
    <m/>
    <n v="1.872E-3"/>
    <m/>
    <n v="65600.990000000005"/>
    <m/>
    <n v="0"/>
    <n v="0"/>
    <s v="ENV240000000109"/>
    <m/>
    <m/>
    <x v="18"/>
    <x v="0"/>
    <x v="0"/>
    <x v="1"/>
    <x v="4"/>
    <x v="1"/>
    <s v="Univera Satış"/>
    <s v="Saha Satış"/>
    <s v="Yurt İçi"/>
    <s v="Türkiye"/>
  </r>
  <r>
    <s v="Q4"/>
    <x v="0"/>
    <x v="9"/>
    <m/>
    <s v="JT INTERNATIONAL SA"/>
    <s v="QH.08.001"/>
    <s v="Quest Panorama - Hosting Hizmeti"/>
    <s v="Univera - JTI İran"/>
    <x v="15"/>
    <x v="1"/>
    <m/>
    <n v="182152.77"/>
    <m/>
    <n v="1"/>
    <m/>
    <n v="182152.77427200001"/>
    <m/>
    <n v="4.2719999999999998E-3"/>
    <m/>
    <n v="182152.77"/>
    <m/>
    <n v="0"/>
    <n v="0"/>
    <s v="ENV240000000109"/>
    <m/>
    <m/>
    <x v="18"/>
    <x v="0"/>
    <x v="0"/>
    <x v="1"/>
    <x v="3"/>
    <x v="1"/>
    <s v="Univera Satış"/>
    <s v="Saha Satış"/>
    <s v="Yurt İçi"/>
    <s v="Türkiye"/>
  </r>
  <r>
    <s v="Q4"/>
    <x v="0"/>
    <x v="9"/>
    <m/>
    <s v="JT INTERNATIONAL SA"/>
    <s v="EH.06.001"/>
    <s v="EnRoute Panorama - Hosting Hizmeti"/>
    <s v="Univera - JTI İran"/>
    <x v="15"/>
    <x v="1"/>
    <m/>
    <n v="182152.77"/>
    <m/>
    <n v="1"/>
    <m/>
    <n v="182152.77427200001"/>
    <m/>
    <n v="4.2719999999999998E-3"/>
    <m/>
    <n v="182152.77"/>
    <m/>
    <n v="0"/>
    <n v="0"/>
    <s v="ENV240000000109"/>
    <m/>
    <m/>
    <x v="18"/>
    <x v="0"/>
    <x v="0"/>
    <x v="1"/>
    <x v="3"/>
    <x v="1"/>
    <s v="Univera Satış"/>
    <s v="Saha Satış"/>
    <s v="Yurt İçi"/>
    <s v="Türkiye"/>
  </r>
  <r>
    <s v="Q3"/>
    <x v="1"/>
    <x v="6"/>
    <m/>
    <s v="KOROPLAST TEMİZLİK AMBALAJ ÜRÜNLERİ SAN. VE DIŞ TİC.A.Ş."/>
    <s v="EY.03.001"/>
    <s v="Enroute PANORAMA PAAS YazılımI (Kiralama Hizmetİ)"/>
    <s v="Univera - Koroplast"/>
    <x v="19"/>
    <x v="0"/>
    <s v="Enroute"/>
    <n v="94503.98"/>
    <m/>
    <n v="1"/>
    <m/>
    <m/>
    <m/>
    <m/>
    <m/>
    <n v="94503.98"/>
    <m/>
    <m/>
    <m/>
    <m/>
    <m/>
    <m/>
    <x v="0"/>
    <x v="0"/>
    <x v="0"/>
    <x v="0"/>
    <x v="0"/>
    <x v="0"/>
    <s v="Univera Satış"/>
    <s v="Saha Satış"/>
    <s v="Yurt İçi"/>
    <s v="Türkiye"/>
  </r>
  <r>
    <s v="Q4"/>
    <x v="0"/>
    <x v="9"/>
    <m/>
    <s v="POLARİS YAZILIM ÇÖZÜMLERİ VE DANIŞMANLIK HİZMETLERİ LTD.ŞTİ."/>
    <s v="WPH.02.001"/>
    <s v="WebPlus Yazilim Bakimi Hizmeti"/>
    <s v="Univera - Kanal"/>
    <x v="5"/>
    <x v="0"/>
    <s v="Webplus"/>
    <n v="15675"/>
    <m/>
    <n v="1"/>
    <m/>
    <n v="15675"/>
    <m/>
    <n v="0"/>
    <m/>
    <n v="15675"/>
    <m/>
    <n v="0"/>
    <n v="0"/>
    <s v="UNI240000001758"/>
    <m/>
    <m/>
    <x v="31"/>
    <x v="0"/>
    <x v="0"/>
    <x v="1"/>
    <x v="4"/>
    <x v="0"/>
    <s v="Kanal Satış"/>
    <s v="Polaris"/>
    <s v="Yurt İçi"/>
    <s v="Türkiye"/>
  </r>
  <r>
    <s v="Q4"/>
    <x v="0"/>
    <x v="9"/>
    <m/>
    <s v="POLARİS YAZILIM ÇÖZÜMLERİ VE DANIŞMANLIK HİZMETLERİ LTD.ŞTİ."/>
    <s v="WPY.01.003"/>
    <s v="WEBPLUS EK KULLANICI LISANSI +1"/>
    <s v="Univera - Kanal"/>
    <x v="5"/>
    <x v="0"/>
    <s v="Webplus"/>
    <n v="2681.25"/>
    <m/>
    <n v="4"/>
    <m/>
    <n v="14300"/>
    <m/>
    <n v="3575"/>
    <m/>
    <n v="10725"/>
    <m/>
    <n v="0"/>
    <n v="0"/>
    <s v="UNI240000001758"/>
    <m/>
    <m/>
    <x v="31"/>
    <x v="0"/>
    <x v="1"/>
    <x v="0"/>
    <x v="1"/>
    <x v="0"/>
    <s v="Kanal Satış"/>
    <s v="Polaris"/>
    <s v="Yurt İçi"/>
    <s v="Türkiye"/>
  </r>
  <r>
    <s v="Q4"/>
    <x v="0"/>
    <x v="9"/>
    <m/>
    <s v="POLARİS YAZILIM ÇÖZÜMLERİ VE DANIŞMANLIK HİZMETLERİ LTD.ŞTİ."/>
    <s v="WPY.01.007"/>
    <s v="WEBPLUS E-DÖNÜSÜM MODÜL LISANSI"/>
    <s v="Univera - Kanal"/>
    <x v="5"/>
    <x v="0"/>
    <s v="Webplus"/>
    <n v="12100"/>
    <m/>
    <n v="1"/>
    <m/>
    <n v="12100"/>
    <m/>
    <n v="0"/>
    <m/>
    <n v="12100"/>
    <m/>
    <n v="0"/>
    <n v="0"/>
    <s v="UNI240000001758"/>
    <m/>
    <m/>
    <x v="31"/>
    <x v="0"/>
    <x v="1"/>
    <x v="0"/>
    <x v="1"/>
    <x v="0"/>
    <s v="Kanal Satış"/>
    <s v="Polaris"/>
    <s v="Yurt İçi"/>
    <s v="Türkiye"/>
  </r>
  <r>
    <s v="Q4"/>
    <x v="0"/>
    <x v="9"/>
    <m/>
    <s v="POLARİS YAZILIM ÇÖZÜMLERİ VE DANIŞMANLIK HİZMETLERİ LTD.ŞTİ."/>
    <s v="WPY.01.005"/>
    <s v="WEBPLUS DISTRIBUTION SATIS-DAGITIM YAZILIMI (Standart)"/>
    <s v="Univera - Kanal"/>
    <x v="5"/>
    <x v="0"/>
    <s v="Webplus"/>
    <n v="44000"/>
    <m/>
    <n v="1"/>
    <m/>
    <n v="44000"/>
    <m/>
    <n v="0"/>
    <m/>
    <n v="44000"/>
    <m/>
    <n v="0"/>
    <n v="0"/>
    <s v="UNI240000001758"/>
    <m/>
    <m/>
    <x v="31"/>
    <x v="0"/>
    <x v="1"/>
    <x v="0"/>
    <x v="1"/>
    <x v="0"/>
    <s v="Kanal Satış"/>
    <s v="Polaris"/>
    <s v="Yurt İçi"/>
    <s v="Türkiye"/>
  </r>
  <r>
    <s v="Q4"/>
    <x v="0"/>
    <x v="9"/>
    <m/>
    <s v="POLARİS YAZILIM ÇÖZÜMLERİ VE DANIŞMANLIK HİZMETLERİ LTD.ŞTİ."/>
    <s v="WPY.02.001"/>
    <s v="WEBPLUS (Android) SATIS TEMSILCISI LISANSI"/>
    <s v="Univera - Kanal"/>
    <x v="5"/>
    <x v="0"/>
    <s v="Webplus"/>
    <n v="3850"/>
    <m/>
    <n v="3"/>
    <m/>
    <n v="11550"/>
    <m/>
    <n v="0"/>
    <m/>
    <n v="11550"/>
    <m/>
    <n v="0"/>
    <n v="0"/>
    <s v="UNI240000001758"/>
    <m/>
    <m/>
    <x v="31"/>
    <x v="0"/>
    <x v="1"/>
    <x v="0"/>
    <x v="1"/>
    <x v="0"/>
    <s v="Kanal Satış"/>
    <s v="Polaris"/>
    <s v="Yurt İçi"/>
    <s v="Türkiye"/>
  </r>
  <r>
    <s v="Q4"/>
    <x v="0"/>
    <x v="9"/>
    <m/>
    <s v="MİYA OTOMASYON VE BARKOD BILISIM SISTEMLERI SAN TİC. VE L.T.D. STI."/>
    <s v="UH.01.002"/>
    <s v="UNIDOX KONTÖR HIZMETI"/>
    <s v="Univera - Kanal"/>
    <x v="5"/>
    <x v="2"/>
    <s v="Unidox"/>
    <n v="3.0030000000000001"/>
    <m/>
    <n v="5000"/>
    <m/>
    <n v="15015"/>
    <m/>
    <n v="0"/>
    <m/>
    <n v="15015"/>
    <m/>
    <n v="0"/>
    <n v="0"/>
    <s v="UNI240000001759"/>
    <m/>
    <m/>
    <x v="3"/>
    <x v="0"/>
    <x v="1"/>
    <x v="2"/>
    <x v="5"/>
    <x v="0"/>
    <s v="Kanal Satış"/>
    <s v="Miya"/>
    <s v="Yurt İçi"/>
    <s v="Türkiye"/>
  </r>
  <r>
    <s v="Q3"/>
    <x v="1"/>
    <x v="6"/>
    <m/>
    <s v="BİZİMYAKI TEMİZLİK VE GIDA SANAYİ VE TİCARET LİMİTED ŞİRKETİ"/>
    <s v="EH.02.001"/>
    <s v="Enroute Panorama - Yazılım Bakımı, Yaşatma ve Merkezi Destek Hizmeti"/>
    <s v="Univera - Çaykur"/>
    <x v="12"/>
    <x v="0"/>
    <s v="Enroute"/>
    <n v="5291"/>
    <m/>
    <n v="1"/>
    <m/>
    <m/>
    <m/>
    <m/>
    <m/>
    <n v="5291"/>
    <m/>
    <m/>
    <m/>
    <m/>
    <m/>
    <m/>
    <x v="1"/>
    <x v="0"/>
    <x v="0"/>
    <x v="1"/>
    <x v="4"/>
    <x v="0"/>
    <s v="Univera Satış"/>
    <s v="Saha Satış"/>
    <s v="Yurt İçi"/>
    <s v="Türkiye"/>
  </r>
  <r>
    <s v="Q3"/>
    <x v="1"/>
    <x v="6"/>
    <m/>
    <s v="BİZİMYAKI TEMİZLİK VE GIDA SANAYİ VE TİCARET LİMİTED ŞİRKETİ"/>
    <s v="EY.02.011"/>
    <s v="Enroute Panorama - Panel - Çoklu Proje Birleştirme Mobil Uygulama Yazılımı"/>
    <s v="Univera - Çaykur"/>
    <x v="12"/>
    <x v="0"/>
    <s v="Enroute"/>
    <n v="12025"/>
    <m/>
    <n v="2"/>
    <m/>
    <m/>
    <m/>
    <m/>
    <m/>
    <n v="24050"/>
    <m/>
    <m/>
    <m/>
    <m/>
    <m/>
    <m/>
    <x v="1"/>
    <x v="0"/>
    <x v="1"/>
    <x v="0"/>
    <x v="1"/>
    <x v="0"/>
    <s v="Univera Satış"/>
    <s v="Saha Satış"/>
    <s v="Yurt İçi"/>
    <s v="Türkiye"/>
  </r>
  <r>
    <s v="Q4"/>
    <x v="0"/>
    <x v="9"/>
    <m/>
    <s v="KULE GIDA INSAAT TURIZM SAN VE TIC.LTD.STI."/>
    <s v="UH.01.002"/>
    <s v="UNIDOX KONTÖR HIZMETI"/>
    <s v="Univera - Danone Waters"/>
    <x v="6"/>
    <x v="2"/>
    <s v="Unidox"/>
    <n v="2.125"/>
    <m/>
    <n v="25000"/>
    <m/>
    <n v="53125"/>
    <m/>
    <n v="0"/>
    <m/>
    <n v="53125"/>
    <m/>
    <n v="0"/>
    <n v="0"/>
    <s v="UNI240000001764"/>
    <m/>
    <m/>
    <x v="58"/>
    <x v="0"/>
    <x v="1"/>
    <x v="2"/>
    <x v="5"/>
    <x v="0"/>
    <s v="Kanal Satış"/>
    <s v="Saha Satış"/>
    <s v="Yurt İçi"/>
    <s v="Türkiye"/>
  </r>
  <r>
    <s v="Q4"/>
    <x v="0"/>
    <x v="9"/>
    <m/>
    <s v="MATRIKS BİLGİSAYAR SİSTEMLERİ LTD.ŞTİ"/>
    <s v="UH.01.002"/>
    <s v="UNIDOX KONTÖR HIZMETI"/>
    <s v="Univera - Kanal"/>
    <x v="5"/>
    <x v="2"/>
    <s v="Unidox"/>
    <n v="1.532"/>
    <m/>
    <n v="10000"/>
    <m/>
    <n v="15320"/>
    <m/>
    <n v="0"/>
    <m/>
    <n v="15320"/>
    <m/>
    <n v="0"/>
    <n v="0"/>
    <s v="UNI240000001762"/>
    <m/>
    <m/>
    <x v="11"/>
    <x v="0"/>
    <x v="1"/>
    <x v="2"/>
    <x v="5"/>
    <x v="0"/>
    <s v="Kanal Satış"/>
    <s v="Matriks"/>
    <s v="Yurt İçi"/>
    <s v="Türkiye"/>
  </r>
  <r>
    <s v="Q4"/>
    <x v="0"/>
    <x v="9"/>
    <m/>
    <s v="TASLICALI SATIS DAGITIM PAZARLAMA TIC SAN LTD STI"/>
    <s v="UH.01.002"/>
    <s v="UNIDOX KONTÖR HIZMETI"/>
    <s v="Univera - Pernod Ricard"/>
    <x v="6"/>
    <x v="2"/>
    <s v="Unidox"/>
    <n v="2.125"/>
    <m/>
    <n v="25000"/>
    <m/>
    <n v="53125"/>
    <m/>
    <n v="0"/>
    <m/>
    <n v="53125"/>
    <m/>
    <n v="0"/>
    <n v="0"/>
    <s v="UNI240000001763"/>
    <m/>
    <m/>
    <x v="34"/>
    <x v="0"/>
    <x v="1"/>
    <x v="2"/>
    <x v="5"/>
    <x v="1"/>
    <s v="Kanal Satış"/>
    <s v="Saha Satış"/>
    <s v="Yurt İçi"/>
    <s v="Türkiye"/>
  </r>
  <r>
    <s v="Q3"/>
    <x v="1"/>
    <x v="6"/>
    <m/>
    <s v="BİZİMYAKI TEMİZLİK VE GIDA SANAYİ VE TİCARET LİMİTED ŞİRKETİ"/>
    <s v="EH.02.001"/>
    <s v="Enroute Panorama - Yazılım Bakımı, Yaşatma ve Merkezi Destek Hizmeti"/>
    <s v="Univera - Çaykur"/>
    <x v="12"/>
    <x v="0"/>
    <s v="Enroute"/>
    <n v="5291"/>
    <m/>
    <n v="1"/>
    <m/>
    <m/>
    <m/>
    <m/>
    <m/>
    <n v="5291"/>
    <m/>
    <m/>
    <m/>
    <m/>
    <m/>
    <m/>
    <x v="1"/>
    <x v="0"/>
    <x v="0"/>
    <x v="1"/>
    <x v="4"/>
    <x v="0"/>
    <s v="Univera Satış"/>
    <s v="Saha Satış"/>
    <s v="Yurt İçi"/>
    <s v="Türkiye"/>
  </r>
  <r>
    <s v="Q3"/>
    <x v="1"/>
    <x v="6"/>
    <m/>
    <s v="BİZİMYAKI TEMİZLİK VE GIDA SANAYİ VE TİCARET LİMİTED ŞİRKETİ"/>
    <s v="EY.02.011"/>
    <s v="Enroute Panorama - Panel - Çoklu Proje Birleştirme Mobil Uygulama Yazılımı"/>
    <s v="Univera - Çaykur"/>
    <x v="12"/>
    <x v="0"/>
    <s v="Enroute"/>
    <n v="12025"/>
    <m/>
    <n v="2"/>
    <m/>
    <m/>
    <m/>
    <m/>
    <m/>
    <n v="24050"/>
    <m/>
    <m/>
    <m/>
    <m/>
    <m/>
    <m/>
    <x v="1"/>
    <x v="0"/>
    <x v="1"/>
    <x v="0"/>
    <x v="1"/>
    <x v="0"/>
    <s v="Univera Satış"/>
    <s v="Saha Satış"/>
    <s v="Yurt İçi"/>
    <s v="Türkiye"/>
  </r>
  <r>
    <s v="Q3"/>
    <x v="1"/>
    <x v="6"/>
    <m/>
    <s v="EFES KAZAKHSTAN JSC FE "/>
    <s v="EYS.02.033"/>
    <s v="Enroute Panorama - Mobil Kullanıcı Yazılımı"/>
    <s v="Univera - Efes Kazakistan"/>
    <x v="16"/>
    <x v="0"/>
    <s v="Enroute"/>
    <n v="5662.16"/>
    <m/>
    <n v="10"/>
    <m/>
    <m/>
    <m/>
    <m/>
    <m/>
    <n v="56621.599999999999"/>
    <m/>
    <m/>
    <m/>
    <m/>
    <m/>
    <m/>
    <x v="20"/>
    <x v="0"/>
    <x v="1"/>
    <x v="0"/>
    <x v="1"/>
    <x v="0"/>
    <s v="Univera Satış"/>
    <s v="Saha Satış"/>
    <s v="Yurt Dışı"/>
    <s v="Kazakistan"/>
  </r>
  <r>
    <s v="Q4"/>
    <x v="0"/>
    <x v="9"/>
    <m/>
    <s v="HALIT ULUS IÇECEK ANONIM SIRKETI"/>
    <s v="UH.01.002"/>
    <s v="UNIDOX KONTÖR HIZMETI"/>
    <s v="Univera - Pernod Ricard"/>
    <x v="6"/>
    <x v="2"/>
    <s v="Unidox"/>
    <n v="1.1399999999999999"/>
    <m/>
    <n v="100000"/>
    <m/>
    <n v="114000"/>
    <m/>
    <n v="0"/>
    <m/>
    <n v="114000"/>
    <m/>
    <n v="0"/>
    <n v="0"/>
    <s v="UNI240000001770"/>
    <m/>
    <m/>
    <x v="34"/>
    <x v="0"/>
    <x v="1"/>
    <x v="2"/>
    <x v="5"/>
    <x v="1"/>
    <s v="Kanal Satış"/>
    <s v="Saha Satış"/>
    <s v="Yurt İçi"/>
    <s v="Türkiye"/>
  </r>
  <r>
    <s v="Q3"/>
    <x v="1"/>
    <x v="6"/>
    <m/>
    <s v="EFES VITANTA MOLDOVA BREWERY S.A"/>
    <s v="EH.02.001"/>
    <s v="Enroute Panorama - Yazılım Bakımı, Yaşatma ve Merkezi Destek Hizmeti"/>
    <s v="Univera - Efes Moldova"/>
    <x v="16"/>
    <x v="0"/>
    <s v="Enroute"/>
    <n v="29780.968000000001"/>
    <m/>
    <n v="1"/>
    <m/>
    <m/>
    <m/>
    <m/>
    <m/>
    <n v="29780.968000000001"/>
    <m/>
    <m/>
    <m/>
    <m/>
    <m/>
    <m/>
    <x v="20"/>
    <x v="0"/>
    <x v="0"/>
    <x v="1"/>
    <x v="4"/>
    <x v="0"/>
    <s v="Univera Satış"/>
    <s v="Saha Satış"/>
    <s v="Yurt Dışı"/>
    <s v="Moldova"/>
  </r>
  <r>
    <s v="Q4"/>
    <x v="0"/>
    <x v="9"/>
    <m/>
    <s v="ALİ SERGEN KART"/>
    <s v="WPH.02.001"/>
    <s v="WebPlus Yazilim Bakimi Hizmeti"/>
    <s v="Univera - Kanal"/>
    <x v="5"/>
    <x v="0"/>
    <s v="Webplus"/>
    <n v="39160"/>
    <m/>
    <n v="1"/>
    <m/>
    <n v="39160"/>
    <m/>
    <n v="0"/>
    <m/>
    <n v="39160"/>
    <m/>
    <n v="0"/>
    <n v="0"/>
    <s v="ENV240000000110"/>
    <m/>
    <m/>
    <x v="47"/>
    <x v="0"/>
    <x v="0"/>
    <x v="1"/>
    <x v="4"/>
    <x v="0"/>
    <s v="Kanal Satış"/>
    <s v="Ali Sergen Kart"/>
    <s v="Yurt İçi"/>
    <s v="Türkiye"/>
  </r>
  <r>
    <s v="Q4"/>
    <x v="0"/>
    <x v="9"/>
    <m/>
    <s v="ALİ SERGEN KART"/>
    <s v="WPH.02.001"/>
    <s v="WebPlus Yazilim Bakimi Hizmeti"/>
    <s v="Univera - Kanal"/>
    <x v="5"/>
    <x v="0"/>
    <s v="Webplus"/>
    <n v="7018.86"/>
    <m/>
    <n v="1"/>
    <m/>
    <n v="7018.86"/>
    <m/>
    <n v="0"/>
    <m/>
    <n v="7018.86"/>
    <m/>
    <n v="0"/>
    <n v="0"/>
    <s v="ENV240000000110"/>
    <m/>
    <m/>
    <x v="47"/>
    <x v="0"/>
    <x v="0"/>
    <x v="1"/>
    <x v="4"/>
    <x v="0"/>
    <s v="Kanal Satış"/>
    <s v="Ali Sergen Kart"/>
    <s v="Yurt İçi"/>
    <s v="Türkiye"/>
  </r>
  <r>
    <s v="Q4"/>
    <x v="0"/>
    <x v="9"/>
    <m/>
    <s v="MİYA OTOMASYON VE BARKOD BILISIM SISTEMLERI SAN TİC. VE L.T.D. STI."/>
    <s v="WPY.01.007"/>
    <s v="WEBPLUS E-DÖNÜSÜM MODÜL LISANSI"/>
    <s v="Univera - Kanal"/>
    <x v="5"/>
    <x v="0"/>
    <s v="Webplus"/>
    <n v="10200"/>
    <m/>
    <n v="1"/>
    <m/>
    <n v="12000"/>
    <m/>
    <n v="1800"/>
    <m/>
    <n v="10200"/>
    <m/>
    <n v="0"/>
    <n v="0"/>
    <s v="UNI240000001773"/>
    <m/>
    <m/>
    <x v="3"/>
    <x v="0"/>
    <x v="1"/>
    <x v="0"/>
    <x v="1"/>
    <x v="0"/>
    <s v="Kanal Satış"/>
    <s v="Miya"/>
    <s v="Yurt İçi"/>
    <s v="Türkiye"/>
  </r>
  <r>
    <s v="Q4"/>
    <x v="0"/>
    <x v="9"/>
    <m/>
    <s v="MİYA OTOMASYON VE BARKOD BILISIM SISTEMLERI SAN TİC. VE L.T.D. STI."/>
    <s v="WPY.01.002"/>
    <s v="WebPlus Dagitim Kanali Lisansi"/>
    <s v="Univera - Kanal"/>
    <x v="5"/>
    <x v="0"/>
    <s v="Webplus"/>
    <n v="10200"/>
    <m/>
    <n v="1"/>
    <m/>
    <n v="12000"/>
    <m/>
    <n v="1800"/>
    <m/>
    <n v="10200"/>
    <m/>
    <n v="0"/>
    <n v="0"/>
    <s v="UNI240000001773"/>
    <m/>
    <m/>
    <x v="3"/>
    <x v="0"/>
    <x v="1"/>
    <x v="0"/>
    <x v="1"/>
    <x v="0"/>
    <s v="Kanal Satış"/>
    <s v="Miya"/>
    <s v="Yurt İçi"/>
    <s v="Türkiye"/>
  </r>
  <r>
    <s v="Q4"/>
    <x v="0"/>
    <x v="9"/>
    <m/>
    <s v="ALDEMIR BILISIM HIZ. VE DANISMANLIK - ARZU ALDEMIR"/>
    <s v="UH.01.002"/>
    <s v="Unidox Kontör"/>
    <s v="Univera - Kanal"/>
    <x v="5"/>
    <x v="2"/>
    <s v="Unidox"/>
    <n v="1.0545"/>
    <m/>
    <n v="25000"/>
    <m/>
    <n v="35150"/>
    <m/>
    <n v="8787.5"/>
    <m/>
    <n v="26362.5"/>
    <m/>
    <n v="0"/>
    <n v="0"/>
    <s v="UNI240000001774"/>
    <m/>
    <m/>
    <x v="17"/>
    <x v="0"/>
    <x v="1"/>
    <x v="2"/>
    <x v="5"/>
    <x v="0"/>
    <s v="Kanal Satış"/>
    <s v="Aldemir"/>
    <s v="Yurt İçi"/>
    <s v="Türkiye"/>
  </r>
  <r>
    <s v="Q3"/>
    <x v="1"/>
    <x v="6"/>
    <m/>
    <s v="ÇAYKUR ÇAY İŞLETMELERİ GENEL MÜDÜRLÜĞÜ"/>
    <s v="EH.02.001"/>
    <s v="Enroute Panorama - Yazılım Bakımı, Yaşatma ve Merkezi Destek Hizmeti"/>
    <s v="Univera - Çaykur"/>
    <x v="12"/>
    <x v="0"/>
    <s v="Enroute"/>
    <n v="116580.29"/>
    <m/>
    <n v="1"/>
    <m/>
    <m/>
    <m/>
    <m/>
    <m/>
    <n v="116580.29"/>
    <m/>
    <m/>
    <m/>
    <m/>
    <m/>
    <m/>
    <x v="1"/>
    <x v="0"/>
    <x v="0"/>
    <x v="1"/>
    <x v="4"/>
    <x v="0"/>
    <s v="Univera Satış"/>
    <s v="Saha Satış"/>
    <s v="Yurt İçi"/>
    <s v="Türkiye"/>
  </r>
  <r>
    <s v="Q3"/>
    <x v="1"/>
    <x v="6"/>
    <m/>
    <s v="ÇAYKUR ÇAY İŞLETMELERİ GENEL MÜDÜRLÜĞÜ"/>
    <s v="EH.03.001"/>
    <s v="Enroute Panorama - Çağrı Merkezi Hizmeti (MSD)"/>
    <s v="Univera - Çaykur"/>
    <x v="12"/>
    <x v="0"/>
    <s v="Enroute"/>
    <n v="25099.49"/>
    <m/>
    <n v="1"/>
    <m/>
    <m/>
    <m/>
    <m/>
    <m/>
    <n v="25099.49"/>
    <m/>
    <m/>
    <m/>
    <m/>
    <m/>
    <m/>
    <x v="1"/>
    <x v="0"/>
    <x v="0"/>
    <x v="1"/>
    <x v="8"/>
    <x v="0"/>
    <s v="Univera Satış"/>
    <s v="Saha Satış"/>
    <s v="Yurt İçi"/>
    <s v="Türkiye"/>
  </r>
  <r>
    <s v="Q3"/>
    <x v="1"/>
    <x v="6"/>
    <m/>
    <s v="EFES VITANTA MOLDOVA BREWERY S.A"/>
    <s v="EH.03.001"/>
    <s v="Enroute Panorama - Çağrı Merkezi Hizmeti (MSD)"/>
    <s v="Univera - Efes Moldova"/>
    <x v="16"/>
    <x v="0"/>
    <s v="Enroute"/>
    <n v="38936.851799999997"/>
    <m/>
    <n v="1"/>
    <m/>
    <m/>
    <m/>
    <m/>
    <m/>
    <n v="38936.851799999997"/>
    <m/>
    <m/>
    <m/>
    <m/>
    <m/>
    <m/>
    <x v="20"/>
    <x v="0"/>
    <x v="0"/>
    <x v="1"/>
    <x v="8"/>
    <x v="0"/>
    <s v="Univera Satış"/>
    <s v="Saha Satış"/>
    <s v="Yurt Dışı"/>
    <s v="Moldova"/>
  </r>
  <r>
    <s v="Q1"/>
    <x v="0"/>
    <x v="2"/>
    <m/>
    <s v="BMC OTOMOTIV SAN. VE TIC. A.S."/>
    <s v="EH.02.001"/>
    <s v="EnRoute Panorama - Yazilim Bakimi, Yasatma ve Merkezi Destek Hizmeti"/>
    <s v="Univera - BMC"/>
    <x v="10"/>
    <x v="0"/>
    <m/>
    <n v="1776.36"/>
    <m/>
    <n v="1"/>
    <m/>
    <n v="1776.36"/>
    <m/>
    <n v="0"/>
    <m/>
    <n v="1776.36"/>
    <m/>
    <n v="0"/>
    <n v="0"/>
    <s v="UNI240000000287"/>
    <m/>
    <m/>
    <x v="71"/>
    <x v="0"/>
    <x v="0"/>
    <x v="1"/>
    <x v="4"/>
    <x v="1"/>
    <s v="Univera Satış"/>
    <s v="Saha Satış"/>
    <s v="Yurt İçi"/>
    <s v="Türkiye"/>
  </r>
  <r>
    <s v="Q3"/>
    <x v="0"/>
    <x v="6"/>
    <m/>
    <s v="BMC OTOMOTIV SAN. VE TIC. A.S."/>
    <s v="EH.02.001"/>
    <s v="EnRoute Panorama - Yazilim Bakimi, Yasatma ve Merkezi Destek Hizmeti"/>
    <s v="Univera - BMC"/>
    <x v="13"/>
    <x v="0"/>
    <m/>
    <n v="1025.92"/>
    <m/>
    <n v="1"/>
    <m/>
    <n v="1139.9079999999999"/>
    <m/>
    <n v="113.988"/>
    <m/>
    <n v="1025.92"/>
    <m/>
    <n v="0"/>
    <n v="0"/>
    <s v="UNI240000001144"/>
    <m/>
    <m/>
    <x v="71"/>
    <x v="0"/>
    <x v="0"/>
    <x v="1"/>
    <x v="4"/>
    <x v="1"/>
    <s v="Univera Satış"/>
    <s v="Saha Satış"/>
    <s v="Yurt İçi"/>
    <s v="Türkiye"/>
  </r>
  <r>
    <s v="Q3"/>
    <x v="0"/>
    <x v="6"/>
    <m/>
    <s v="BMC OTOMOTIV SAN. VE TIC. A.S."/>
    <s v="EH.02.001"/>
    <s v="EnRoute Panorama - Yazilim Bakimi, Yasatma ve Merkezi Destek Hizmeti"/>
    <s v="Univera - BMC"/>
    <x v="13"/>
    <x v="0"/>
    <m/>
    <n v="1025.9189240000001"/>
    <m/>
    <n v="-1"/>
    <m/>
    <n v="0"/>
    <m/>
    <n v="0"/>
    <m/>
    <n v="-1025.9189240000001"/>
    <m/>
    <n v="1"/>
    <n v="1025.9189240000001"/>
    <s v="B02202400001914"/>
    <m/>
    <m/>
    <x v="71"/>
    <x v="0"/>
    <x v="0"/>
    <x v="1"/>
    <x v="4"/>
    <x v="1"/>
    <s v="Univera Satış"/>
    <s v="Saha Satış"/>
    <s v="Yurt İçi"/>
    <s v="Türkiye"/>
  </r>
  <r>
    <s v="Q3"/>
    <x v="0"/>
    <x v="7"/>
    <m/>
    <s v="BMC OTOMOTIV SAN. VE TIC. A.S."/>
    <s v="EH.02.001"/>
    <s v="EnRoute Panorama - Yazilim Bakimi, Yasatma ve Merkezi Destek Hizmeti"/>
    <s v="Univera - BMC"/>
    <x v="13"/>
    <x v="0"/>
    <m/>
    <n v="1025.8800000000001"/>
    <m/>
    <n v="1"/>
    <m/>
    <n v="1025.8800000000001"/>
    <m/>
    <n v="0"/>
    <m/>
    <n v="1025.8800000000001"/>
    <m/>
    <n v="0"/>
    <n v="0"/>
    <s v="UNI240000001303"/>
    <m/>
    <m/>
    <x v="71"/>
    <x v="0"/>
    <x v="0"/>
    <x v="1"/>
    <x v="4"/>
    <x v="1"/>
    <s v="Univera Satış"/>
    <s v="Saha Satış"/>
    <s v="Yurt İçi"/>
    <s v="Türkiye"/>
  </r>
  <r>
    <s v="Q4"/>
    <x v="0"/>
    <x v="10"/>
    <m/>
    <s v="BMC OTOMOTIV SAN. VE TIC. A.S."/>
    <s v="EH.02.001"/>
    <s v="EnRoute Panorama - Yazilim Bakimi, Yasatma ve Merkezi Destek Hizmeti"/>
    <s v="Univera - BMC"/>
    <x v="13"/>
    <x v="0"/>
    <m/>
    <n v="593087.74"/>
    <m/>
    <n v="1"/>
    <m/>
    <n v="593087.74"/>
    <m/>
    <n v="0"/>
    <m/>
    <n v="593087.74"/>
    <m/>
    <n v="0"/>
    <n v="0"/>
    <s v="UNI240000002070"/>
    <m/>
    <m/>
    <x v="71"/>
    <x v="0"/>
    <x v="0"/>
    <x v="1"/>
    <x v="4"/>
    <x v="1"/>
    <s v="Univera Satış"/>
    <s v="Saha Satış"/>
    <s v="Yurt İçi"/>
    <s v="Türkiye"/>
  </r>
  <r>
    <s v="Q1"/>
    <x v="0"/>
    <x v="0"/>
    <m/>
    <s v="BMC OTOMOTIV SAN. VE TIC. A.S."/>
    <s v="EH.05.002"/>
    <s v="EnRoute Panorama - Rapor Gelistirme Hizmeti"/>
    <s v="Univera - BMC"/>
    <x v="2"/>
    <x v="0"/>
    <m/>
    <n v="32777.24"/>
    <m/>
    <n v="1"/>
    <m/>
    <n v="32777.24"/>
    <m/>
    <n v="0"/>
    <m/>
    <n v="32777.24"/>
    <m/>
    <n v="0"/>
    <n v="0"/>
    <s v="UNI240000000041"/>
    <m/>
    <m/>
    <x v="71"/>
    <x v="0"/>
    <x v="1"/>
    <x v="1"/>
    <x v="2"/>
    <x v="1"/>
    <s v="Univera Satış"/>
    <s v="Saha Satış"/>
    <s v="Yurt İçi"/>
    <s v="Türkiye"/>
  </r>
  <r>
    <s v="Q4"/>
    <x v="0"/>
    <x v="9"/>
    <m/>
    <s v="AGAÇLI OTOMOTIV GIDA TIC. VE SAN. A.S."/>
    <s v="EH.06.001"/>
    <s v="EnRoute Panorama - Hosting Hizmeti"/>
    <s v="Univera - JTI"/>
    <x v="11"/>
    <x v="1"/>
    <m/>
    <n v="804.48799999999994"/>
    <m/>
    <n v="15"/>
    <m/>
    <n v="12067.32294"/>
    <m/>
    <n v="2.9399999999999999E-3"/>
    <m/>
    <n v="12067.32"/>
    <m/>
    <n v="0"/>
    <n v="0"/>
    <s v="UNI240000001815"/>
    <m/>
    <m/>
    <x v="18"/>
    <x v="0"/>
    <x v="0"/>
    <x v="1"/>
    <x v="3"/>
    <x v="1"/>
    <s v="Univera Satış"/>
    <s v="Saha Satış"/>
    <s v="Yurt İçi"/>
    <s v="Türkiye"/>
  </r>
  <r>
    <s v="Q4"/>
    <x v="0"/>
    <x v="9"/>
    <m/>
    <s v="ALTUN TEMIZLIK TÜTÜN ÜRÜNLERI PAZARLAMA A .S"/>
    <s v="EH.06.001"/>
    <s v="EnRoute Panorama - Hosting Hizmeti"/>
    <s v="Univera - JTI"/>
    <x v="11"/>
    <x v="1"/>
    <m/>
    <n v="804.49"/>
    <m/>
    <n v="1"/>
    <m/>
    <n v="804.48819600000002"/>
    <m/>
    <n v="-1.804E-3"/>
    <m/>
    <n v="804.49"/>
    <m/>
    <n v="0"/>
    <n v="0"/>
    <s v="UNI240000001816"/>
    <m/>
    <m/>
    <x v="18"/>
    <x v="0"/>
    <x v="0"/>
    <x v="1"/>
    <x v="3"/>
    <x v="1"/>
    <s v="Univera Satış"/>
    <s v="Saha Satış"/>
    <s v="Yurt İçi"/>
    <s v="Türkiye"/>
  </r>
  <r>
    <s v="Q4"/>
    <x v="0"/>
    <x v="9"/>
    <m/>
    <s v="ARME DAGITIM PAZARLAMA SANAYI VE TIC. A.S."/>
    <s v="EH.06.001"/>
    <s v="EnRoute Panorama - Hosting Hizmeti"/>
    <s v="Univera - JTI"/>
    <x v="11"/>
    <x v="1"/>
    <m/>
    <n v="804.49"/>
    <m/>
    <n v="1"/>
    <m/>
    <n v="804.48819600000002"/>
    <m/>
    <n v="-1.804E-3"/>
    <m/>
    <n v="804.49"/>
    <m/>
    <n v="0"/>
    <n v="0"/>
    <s v="UNI240000001817"/>
    <m/>
    <m/>
    <x v="18"/>
    <x v="0"/>
    <x v="0"/>
    <x v="1"/>
    <x v="3"/>
    <x v="1"/>
    <s v="Univera Satış"/>
    <s v="Saha Satış"/>
    <s v="Yurt İçi"/>
    <s v="Türkiye"/>
  </r>
  <r>
    <s v="Q4"/>
    <x v="0"/>
    <x v="9"/>
    <m/>
    <s v="AYDIN ÜNLÜER TUR.GIDA TIC. VE SAN. A.S."/>
    <s v="EH.06.001"/>
    <s v="EnRoute Panorama - Hosting Hizmeti"/>
    <s v="Univera - JTI"/>
    <x v="11"/>
    <x v="1"/>
    <m/>
    <n v="804.48666666666668"/>
    <m/>
    <n v="3"/>
    <m/>
    <n v="2413.4645879999998"/>
    <m/>
    <n v="4.5880000000000001E-3"/>
    <m/>
    <n v="2413.46"/>
    <m/>
    <n v="0"/>
    <n v="0"/>
    <s v="UNI240000001818"/>
    <m/>
    <m/>
    <x v="18"/>
    <x v="0"/>
    <x v="0"/>
    <x v="1"/>
    <x v="3"/>
    <x v="1"/>
    <s v="Univera Satış"/>
    <s v="Saha Satış"/>
    <s v="Yurt İçi"/>
    <s v="Türkiye"/>
  </r>
  <r>
    <s v="Q4"/>
    <x v="0"/>
    <x v="9"/>
    <m/>
    <s v="BAMS GIDA ITRIYAT VE TEKSTIL TIC. VE SAN. LTD. STI."/>
    <s v="EH.06.001"/>
    <s v="EnRoute Panorama - Hosting Hizmeti"/>
    <s v="Univera - JTI"/>
    <x v="11"/>
    <x v="1"/>
    <m/>
    <n v="804.49"/>
    <m/>
    <n v="2"/>
    <m/>
    <n v="1608.976392"/>
    <m/>
    <n v="-3.6080000000000001E-3"/>
    <m/>
    <n v="1608.98"/>
    <m/>
    <n v="0"/>
    <n v="0"/>
    <s v="UNI240000001819"/>
    <m/>
    <m/>
    <x v="18"/>
    <x v="0"/>
    <x v="0"/>
    <x v="1"/>
    <x v="3"/>
    <x v="1"/>
    <s v="Univera Satış"/>
    <s v="Saha Satış"/>
    <s v="Yurt İçi"/>
    <s v="Türkiye"/>
  </r>
  <r>
    <s v="Q4"/>
    <x v="0"/>
    <x v="9"/>
    <m/>
    <s v="BAYRAKTAR SATIS VE DAGITIM ANONIM SIRKETI"/>
    <s v="EH.06.001"/>
    <s v="EnRoute Panorama - Hosting Hizmeti"/>
    <s v="Univera - JTI"/>
    <x v="11"/>
    <x v="1"/>
    <m/>
    <n v="804.49"/>
    <m/>
    <n v="2"/>
    <m/>
    <n v="1608.976392"/>
    <m/>
    <n v="-3.6080000000000001E-3"/>
    <m/>
    <n v="1608.98"/>
    <m/>
    <n v="0"/>
    <n v="0"/>
    <s v="UNI240000001820"/>
    <m/>
    <m/>
    <x v="18"/>
    <x v="0"/>
    <x v="0"/>
    <x v="1"/>
    <x v="3"/>
    <x v="1"/>
    <s v="Univera Satış"/>
    <s v="Saha Satış"/>
    <s v="Yurt İçi"/>
    <s v="Türkiye"/>
  </r>
  <r>
    <s v="Q4"/>
    <x v="0"/>
    <x v="9"/>
    <m/>
    <s v="BESLER GIDA PAZ. SAN. VE TIC. A.S."/>
    <s v="EH.06.001"/>
    <s v="EnRoute Panorama - Hosting Hizmeti"/>
    <s v="Univera - JTI"/>
    <x v="11"/>
    <x v="1"/>
    <m/>
    <n v="804.49"/>
    <m/>
    <n v="1"/>
    <m/>
    <n v="804.48819600000002"/>
    <m/>
    <n v="-1.804E-3"/>
    <m/>
    <n v="804.49"/>
    <m/>
    <n v="0"/>
    <n v="0"/>
    <s v="UNI240000001821"/>
    <m/>
    <m/>
    <x v="18"/>
    <x v="0"/>
    <x v="0"/>
    <x v="1"/>
    <x v="3"/>
    <x v="1"/>
    <s v="Univera Satış"/>
    <s v="Saha Satış"/>
    <s v="Yurt İçi"/>
    <s v="Türkiye"/>
  </r>
  <r>
    <s v="Q4"/>
    <x v="0"/>
    <x v="9"/>
    <m/>
    <s v="BUGRA MÜH. VE INS. MALZ. IML. ITH. IHR. TIC. SAN. LTD. STI."/>
    <s v="EH.06.001"/>
    <s v="EnRoute Panorama - Hosting Hizmeti"/>
    <s v="Univera - JTI"/>
    <x v="11"/>
    <x v="1"/>
    <m/>
    <n v="804.49"/>
    <m/>
    <n v="1"/>
    <m/>
    <n v="804.48819600000002"/>
    <m/>
    <n v="-1.804E-3"/>
    <m/>
    <n v="804.49"/>
    <m/>
    <n v="0"/>
    <n v="0"/>
    <s v="UNI240000001822"/>
    <m/>
    <m/>
    <x v="18"/>
    <x v="0"/>
    <x v="0"/>
    <x v="1"/>
    <x v="3"/>
    <x v="1"/>
    <s v="Univera Satış"/>
    <s v="Saha Satış"/>
    <s v="Yurt İçi"/>
    <s v="Türkiye"/>
  </r>
  <r>
    <s v="Q4"/>
    <x v="0"/>
    <x v="9"/>
    <m/>
    <s v="BURAY TÜTÜN MAMUL. MESR. PAZ. VE DAG. TIC. LTD. STI."/>
    <s v="EH.06.001"/>
    <s v="EnRoute Panorama - Hosting Hizmeti"/>
    <s v="Univera - JTI"/>
    <x v="11"/>
    <x v="1"/>
    <m/>
    <n v="804.49"/>
    <m/>
    <n v="1"/>
    <m/>
    <n v="804.48819600000002"/>
    <m/>
    <n v="-1.804E-3"/>
    <m/>
    <n v="804.49"/>
    <m/>
    <n v="0"/>
    <n v="0"/>
    <s v="UNI240000001823"/>
    <m/>
    <m/>
    <x v="18"/>
    <x v="0"/>
    <x v="0"/>
    <x v="1"/>
    <x v="3"/>
    <x v="1"/>
    <s v="Univera Satış"/>
    <s v="Saha Satış"/>
    <s v="Yurt İçi"/>
    <s v="Türkiye"/>
  </r>
  <r>
    <s v="Q4"/>
    <x v="0"/>
    <x v="9"/>
    <m/>
    <s v="CAN TÜTÜN MAMULLERI INSAAT VE SANAYI TICARET A.S."/>
    <s v="EH.06.001"/>
    <s v="EnRoute Panorama - Hosting Hizmeti"/>
    <s v="Univera - JTI"/>
    <x v="11"/>
    <x v="1"/>
    <m/>
    <n v="804.49"/>
    <m/>
    <n v="1"/>
    <m/>
    <n v="804.48819600000002"/>
    <m/>
    <n v="-1.804E-3"/>
    <m/>
    <n v="804.49"/>
    <m/>
    <n v="0"/>
    <n v="0"/>
    <s v="UNI240000001824"/>
    <m/>
    <m/>
    <x v="18"/>
    <x v="0"/>
    <x v="0"/>
    <x v="1"/>
    <x v="3"/>
    <x v="1"/>
    <s v="Univera Satış"/>
    <s v="Saha Satış"/>
    <s v="Yurt İçi"/>
    <s v="Türkiye"/>
  </r>
  <r>
    <s v="Q4"/>
    <x v="0"/>
    <x v="9"/>
    <m/>
    <s v="ÇELIKKOL TURIZM GIDA MAD.SAN VE TIC. LTD. STI."/>
    <s v="EH.06.001"/>
    <s v="EnRoute Panorama - Hosting Hizmeti"/>
    <s v="Univera - JTI"/>
    <x v="11"/>
    <x v="1"/>
    <m/>
    <n v="804.49"/>
    <m/>
    <n v="1"/>
    <m/>
    <n v="804.48819600000002"/>
    <m/>
    <n v="-1.804E-3"/>
    <m/>
    <n v="804.49"/>
    <m/>
    <n v="0"/>
    <n v="0"/>
    <s v="UNI240000001825"/>
    <m/>
    <m/>
    <x v="18"/>
    <x v="0"/>
    <x v="0"/>
    <x v="1"/>
    <x v="3"/>
    <x v="1"/>
    <s v="Univera Satış"/>
    <s v="Saha Satış"/>
    <s v="Yurt İçi"/>
    <s v="Türkiye"/>
  </r>
  <r>
    <s v="Q4"/>
    <x v="0"/>
    <x v="9"/>
    <m/>
    <s v="DOYURAN GIDA A.S."/>
    <s v="EH.06.001"/>
    <s v="EnRoute Panorama - Hosting Hizmeti"/>
    <s v="Univera - JTI"/>
    <x v="11"/>
    <x v="1"/>
    <m/>
    <n v="804.49"/>
    <m/>
    <n v="1"/>
    <m/>
    <n v="804.48819600000002"/>
    <m/>
    <n v="-1.804E-3"/>
    <m/>
    <n v="804.49"/>
    <m/>
    <n v="0"/>
    <n v="0"/>
    <s v="UNI240000001826"/>
    <m/>
    <m/>
    <x v="18"/>
    <x v="0"/>
    <x v="0"/>
    <x v="1"/>
    <x v="3"/>
    <x v="1"/>
    <s v="Univera Satış"/>
    <s v="Saha Satış"/>
    <s v="Yurt İçi"/>
    <s v="Türkiye"/>
  </r>
  <r>
    <s v="Q4"/>
    <x v="0"/>
    <x v="9"/>
    <m/>
    <s v="DÜNYA MESRUBAT GIDA INS.TURIZM PAZ. SAN. VE TIC. LTD. STI."/>
    <s v="EH.06.001"/>
    <s v="EnRoute Panorama - Hosting Hizmeti"/>
    <s v="Univera - JTI"/>
    <x v="11"/>
    <x v="1"/>
    <m/>
    <n v="804.48800000000006"/>
    <m/>
    <n v="5"/>
    <m/>
    <n v="4022.4409799999999"/>
    <m/>
    <n v="9.7999999999999997E-4"/>
    <m/>
    <n v="4022.44"/>
    <m/>
    <n v="0"/>
    <n v="0"/>
    <s v="UNI240000001827"/>
    <m/>
    <m/>
    <x v="18"/>
    <x v="0"/>
    <x v="0"/>
    <x v="1"/>
    <x v="3"/>
    <x v="1"/>
    <s v="Univera Satış"/>
    <s v="Saha Satış"/>
    <s v="Yurt İçi"/>
    <s v="Türkiye"/>
  </r>
  <r>
    <s v="Q4"/>
    <x v="0"/>
    <x v="9"/>
    <m/>
    <s v="FLAS TURIZM INSAAT TAAHHÜT TIC. LTD. STI."/>
    <s v="EH.06.001"/>
    <s v="EnRoute Panorama - Hosting Hizmeti"/>
    <s v="Univera - JTI"/>
    <x v="11"/>
    <x v="1"/>
    <m/>
    <n v="804.49"/>
    <m/>
    <n v="1"/>
    <m/>
    <n v="804.48819600000002"/>
    <m/>
    <n v="-1.804E-3"/>
    <m/>
    <n v="804.49"/>
    <m/>
    <n v="0"/>
    <n v="0"/>
    <s v="UNI240000001828"/>
    <m/>
    <m/>
    <x v="18"/>
    <x v="0"/>
    <x v="0"/>
    <x v="1"/>
    <x v="3"/>
    <x v="1"/>
    <s v="Univera Satış"/>
    <s v="Saha Satış"/>
    <s v="Yurt İçi"/>
    <s v="Türkiye"/>
  </r>
  <r>
    <s v="Q4"/>
    <x v="0"/>
    <x v="9"/>
    <m/>
    <s v="FLAS TURIZM INSAAT TAAHHÜT TIC. LTD. STI."/>
    <s v="EH.06.001"/>
    <s v="EnRoute Panorama - Hosting Hizmeti"/>
    <s v="Univera - JTI"/>
    <x v="11"/>
    <x v="1"/>
    <m/>
    <n v="804.49"/>
    <m/>
    <n v="1"/>
    <m/>
    <n v="804.48819600000002"/>
    <m/>
    <n v="-1.804E-3"/>
    <m/>
    <n v="804.49"/>
    <m/>
    <n v="0"/>
    <n v="0"/>
    <s v="UNI240000001829"/>
    <m/>
    <m/>
    <x v="18"/>
    <x v="0"/>
    <x v="0"/>
    <x v="1"/>
    <x v="3"/>
    <x v="1"/>
    <s v="Univera Satış"/>
    <s v="Saha Satış"/>
    <s v="Yurt İçi"/>
    <s v="Türkiye"/>
  </r>
  <r>
    <s v="Q4"/>
    <x v="0"/>
    <x v="9"/>
    <m/>
    <s v="KALPAKÇIOGLU GIDA SAN. VE TIC. LTD. STI."/>
    <s v="EH.06.001"/>
    <s v="EnRoute Panorama - Hosting Hizmeti"/>
    <s v="Univera - JTI"/>
    <x v="11"/>
    <x v="1"/>
    <m/>
    <n v="804.49"/>
    <m/>
    <n v="2"/>
    <m/>
    <n v="1608.976392"/>
    <m/>
    <n v="-3.6080000000000001E-3"/>
    <m/>
    <n v="1608.98"/>
    <m/>
    <n v="0"/>
    <n v="0"/>
    <s v="UNI240000001830"/>
    <m/>
    <m/>
    <x v="18"/>
    <x v="0"/>
    <x v="0"/>
    <x v="1"/>
    <x v="3"/>
    <x v="1"/>
    <s v="Univera Satış"/>
    <s v="Saha Satış"/>
    <s v="Yurt İçi"/>
    <s v="Türkiye"/>
  </r>
  <r>
    <s v="Q4"/>
    <x v="0"/>
    <x v="9"/>
    <m/>
    <s v="KILKISLI MES. TEK. MAM. GIDA MAD. SAN. TIC. LTD. STI."/>
    <s v="EH.06.001"/>
    <s v="EnRoute Panorama - Hosting Hizmeti"/>
    <s v="Univera - JTI"/>
    <x v="11"/>
    <x v="1"/>
    <m/>
    <n v="804.49"/>
    <m/>
    <n v="1"/>
    <m/>
    <n v="804.48819600000002"/>
    <m/>
    <n v="-1.804E-3"/>
    <m/>
    <n v="804.49"/>
    <m/>
    <n v="0"/>
    <n v="0"/>
    <s v="UNI240000001831"/>
    <m/>
    <m/>
    <x v="18"/>
    <x v="0"/>
    <x v="0"/>
    <x v="1"/>
    <x v="3"/>
    <x v="1"/>
    <s v="Univera Satış"/>
    <s v="Saha Satış"/>
    <s v="Yurt İçi"/>
    <s v="Türkiye"/>
  </r>
  <r>
    <s v="Q4"/>
    <x v="0"/>
    <x v="9"/>
    <m/>
    <s v="KOPUZ GIDA TIC. A.S."/>
    <s v="EH.06.001"/>
    <s v="EnRoute Panorama - Hosting Hizmeti"/>
    <s v="Univera - JTI"/>
    <x v="11"/>
    <x v="1"/>
    <m/>
    <n v="804.48818181818194"/>
    <m/>
    <n v="11"/>
    <m/>
    <n v="8849.3701560000009"/>
    <m/>
    <n v="1.56E-4"/>
    <m/>
    <n v="8849.3700000000008"/>
    <m/>
    <n v="0"/>
    <n v="0"/>
    <s v="UNI240000001832"/>
    <m/>
    <m/>
    <x v="18"/>
    <x v="0"/>
    <x v="0"/>
    <x v="1"/>
    <x v="3"/>
    <x v="1"/>
    <s v="Univera Satış"/>
    <s v="Saha Satış"/>
    <s v="Yurt İçi"/>
    <s v="Türkiye"/>
  </r>
  <r>
    <s v="Q4"/>
    <x v="0"/>
    <x v="9"/>
    <m/>
    <s v="ONGUN EMGIN GIDA DAG. PAZ. TUR.SAN. TIC. LTD. STI."/>
    <s v="EH.06.001"/>
    <s v="EnRoute Panorama - Hosting Hizmeti"/>
    <s v="Univera - JTI"/>
    <x v="11"/>
    <x v="1"/>
    <m/>
    <n v="804.49"/>
    <m/>
    <n v="1"/>
    <m/>
    <n v="804.48819600000002"/>
    <m/>
    <n v="-1.804E-3"/>
    <m/>
    <n v="804.49"/>
    <m/>
    <n v="0"/>
    <n v="0"/>
    <s v="UNI240000001848"/>
    <m/>
    <m/>
    <x v="18"/>
    <x v="0"/>
    <x v="0"/>
    <x v="1"/>
    <x v="3"/>
    <x v="1"/>
    <s v="Univera Satış"/>
    <s v="Saha Satış"/>
    <s v="Yurt İçi"/>
    <s v="Türkiye"/>
  </r>
  <r>
    <s v="Q4"/>
    <x v="0"/>
    <x v="9"/>
    <m/>
    <s v="ONGUN EMGIN GIDA DAG. PAZ. TUR.SAN. TIC. LTD. STI."/>
    <s v="EH.06.001"/>
    <s v="EnRoute Panorama - Hosting Hizmeti"/>
    <s v="Univera - JTI"/>
    <x v="11"/>
    <x v="1"/>
    <m/>
    <n v="804.49"/>
    <m/>
    <n v="1"/>
    <m/>
    <n v="804.48819600000002"/>
    <m/>
    <n v="-1.804E-3"/>
    <m/>
    <n v="804.49"/>
    <m/>
    <n v="0"/>
    <n v="0"/>
    <s v="UNI240000001849"/>
    <m/>
    <m/>
    <x v="18"/>
    <x v="0"/>
    <x v="0"/>
    <x v="1"/>
    <x v="3"/>
    <x v="1"/>
    <s v="Univera Satış"/>
    <s v="Saha Satış"/>
    <s v="Yurt İçi"/>
    <s v="Türkiye"/>
  </r>
  <r>
    <s v="Q4"/>
    <x v="0"/>
    <x v="9"/>
    <m/>
    <s v="ONGUN EMGIN GIDA DAG. PAZ. TUR.SAN. TIC. LTD. STI."/>
    <s v="EH.06.001"/>
    <s v="EnRoute Panorama - Hosting Hizmeti"/>
    <s v="Univera - JTI"/>
    <x v="11"/>
    <x v="1"/>
    <m/>
    <n v="804.49"/>
    <m/>
    <n v="1"/>
    <m/>
    <n v="804.48819600000002"/>
    <m/>
    <n v="-1.804E-3"/>
    <m/>
    <n v="804.49"/>
    <m/>
    <n v="0"/>
    <n v="0"/>
    <s v="UNI240000001850"/>
    <m/>
    <m/>
    <x v="18"/>
    <x v="0"/>
    <x v="0"/>
    <x v="1"/>
    <x v="3"/>
    <x v="1"/>
    <s v="Univera Satış"/>
    <s v="Saha Satış"/>
    <s v="Yurt İçi"/>
    <s v="Türkiye"/>
  </r>
  <r>
    <s v="Q4"/>
    <x v="0"/>
    <x v="9"/>
    <m/>
    <s v="ONGUN EMGIN GIDA DAG. PAZ. TUR.SAN. TIC. LTD. STI."/>
    <s v="EH.06.001"/>
    <s v="EnRoute Panorama - Hosting Hizmeti"/>
    <s v="Univera - JTI"/>
    <x v="11"/>
    <x v="1"/>
    <m/>
    <n v="804.49"/>
    <m/>
    <n v="1"/>
    <m/>
    <n v="804.48819600000002"/>
    <m/>
    <n v="-1.804E-3"/>
    <m/>
    <n v="804.49"/>
    <m/>
    <n v="0"/>
    <n v="0"/>
    <s v="UNI240000001851"/>
    <m/>
    <m/>
    <x v="18"/>
    <x v="0"/>
    <x v="0"/>
    <x v="1"/>
    <x v="3"/>
    <x v="1"/>
    <s v="Univera Satış"/>
    <s v="Saha Satış"/>
    <s v="Yurt İçi"/>
    <s v="Türkiye"/>
  </r>
  <r>
    <s v="Q4"/>
    <x v="0"/>
    <x v="9"/>
    <m/>
    <s v="ONGUN EMGIN GIDA DAG. PAZ. TUR.SAN. TIC. LTD. STI."/>
    <s v="EH.06.001"/>
    <s v="EnRoute Panorama - Hosting Hizmeti"/>
    <s v="Univera - JTI"/>
    <x v="11"/>
    <x v="1"/>
    <m/>
    <n v="804.49"/>
    <m/>
    <n v="1"/>
    <m/>
    <n v="804.48819600000002"/>
    <m/>
    <n v="-1.804E-3"/>
    <m/>
    <n v="804.49"/>
    <m/>
    <n v="0"/>
    <n v="0"/>
    <s v="UNI240000001852"/>
    <m/>
    <m/>
    <x v="18"/>
    <x v="0"/>
    <x v="0"/>
    <x v="1"/>
    <x v="3"/>
    <x v="1"/>
    <s v="Univera Satış"/>
    <s v="Saha Satış"/>
    <s v="Yurt İçi"/>
    <s v="Türkiye"/>
  </r>
  <r>
    <s v="Q4"/>
    <x v="0"/>
    <x v="9"/>
    <m/>
    <s v="ONGUN EMGIN GIDA DAG. PAZ. TUR.SAN. TIC. LTD. STI."/>
    <s v="EH.06.001"/>
    <s v="EnRoute Panorama - Hosting Hizmeti"/>
    <s v="Univera - JTI"/>
    <x v="11"/>
    <x v="1"/>
    <m/>
    <n v="804.49"/>
    <m/>
    <n v="1"/>
    <m/>
    <n v="804.48819600000002"/>
    <m/>
    <n v="-1.804E-3"/>
    <m/>
    <n v="804.49"/>
    <m/>
    <n v="0"/>
    <n v="0"/>
    <s v="UNI240000001853"/>
    <m/>
    <m/>
    <x v="18"/>
    <x v="0"/>
    <x v="0"/>
    <x v="1"/>
    <x v="3"/>
    <x v="1"/>
    <s v="Univera Satış"/>
    <s v="Saha Satış"/>
    <s v="Yurt İçi"/>
    <s v="Türkiye"/>
  </r>
  <r>
    <s v="Q4"/>
    <x v="0"/>
    <x v="9"/>
    <m/>
    <s v="ONGUN EMGIN GIDA DAG. PAZ. TUR.SAN. TIC. LTD. STI."/>
    <s v="EH.06.001"/>
    <s v="EnRoute Panorama - Hosting Hizmeti"/>
    <s v="Univera - JTI"/>
    <x v="11"/>
    <x v="1"/>
    <m/>
    <n v="804.49"/>
    <m/>
    <n v="1"/>
    <m/>
    <n v="804.48819600000002"/>
    <m/>
    <n v="-1.804E-3"/>
    <m/>
    <n v="804.49"/>
    <m/>
    <n v="0"/>
    <n v="0"/>
    <s v="UNI240000001854"/>
    <m/>
    <m/>
    <x v="18"/>
    <x v="0"/>
    <x v="0"/>
    <x v="1"/>
    <x v="3"/>
    <x v="1"/>
    <s v="Univera Satış"/>
    <s v="Saha Satış"/>
    <s v="Yurt İçi"/>
    <s v="Türkiye"/>
  </r>
  <r>
    <s v="Q4"/>
    <x v="0"/>
    <x v="9"/>
    <m/>
    <s v="ÖZCIHAN GIDA INSAAT TARIM NAKLIYE ENERJI TURIZM MAD. PAZ. VE SAN. LTD. STI."/>
    <s v="EH.06.001"/>
    <s v="EnRoute Panorama - Hosting Hizmeti"/>
    <s v="Univera - JTI"/>
    <x v="11"/>
    <x v="1"/>
    <m/>
    <n v="804.49"/>
    <m/>
    <n v="2"/>
    <m/>
    <n v="1608.976392"/>
    <m/>
    <n v="-3.6080000000000001E-3"/>
    <m/>
    <n v="1608.98"/>
    <m/>
    <n v="0"/>
    <n v="0"/>
    <s v="UNI240000001833"/>
    <m/>
    <m/>
    <x v="18"/>
    <x v="0"/>
    <x v="0"/>
    <x v="1"/>
    <x v="3"/>
    <x v="1"/>
    <s v="Univera Satış"/>
    <s v="Saha Satış"/>
    <s v="Yurt İçi"/>
    <s v="Türkiye"/>
  </r>
  <r>
    <s v="Q4"/>
    <x v="0"/>
    <x v="9"/>
    <m/>
    <s v="ÖZÇELIK MESRUBAT VE GIDA MAD.TIC.PAZ.A.S."/>
    <s v="EH.06.001"/>
    <s v="EnRoute Panorama - Hosting Hizmeti"/>
    <s v="Univera - JTI"/>
    <x v="11"/>
    <x v="1"/>
    <m/>
    <n v="804.48800000000006"/>
    <m/>
    <n v="5"/>
    <m/>
    <n v="4022.4409799999999"/>
    <m/>
    <n v="9.7999999999999997E-4"/>
    <m/>
    <n v="4022.44"/>
    <m/>
    <n v="0"/>
    <n v="0"/>
    <s v="UNI240000001834"/>
    <m/>
    <m/>
    <x v="18"/>
    <x v="0"/>
    <x v="0"/>
    <x v="1"/>
    <x v="3"/>
    <x v="1"/>
    <s v="Univera Satış"/>
    <s v="Saha Satış"/>
    <s v="Yurt İçi"/>
    <s v="Türkiye"/>
  </r>
  <r>
    <s v="Q4"/>
    <x v="0"/>
    <x v="9"/>
    <m/>
    <s v="ÖZÇELIK MESRUBAT VE GIDA MAD.TIC.PAZ.A.S."/>
    <s v="EH.06.001"/>
    <s v="EnRoute Panorama - Hosting Hizmeti"/>
    <s v="Univera - JTI"/>
    <x v="11"/>
    <x v="1"/>
    <m/>
    <n v="804.49"/>
    <m/>
    <n v="1"/>
    <m/>
    <n v="804.48819600000002"/>
    <m/>
    <n v="-1.804E-3"/>
    <m/>
    <n v="804.49"/>
    <m/>
    <n v="0"/>
    <n v="0"/>
    <s v="UNI240000001835"/>
    <m/>
    <m/>
    <x v="18"/>
    <x v="0"/>
    <x v="0"/>
    <x v="1"/>
    <x v="3"/>
    <x v="1"/>
    <s v="Univera Satış"/>
    <s v="Saha Satış"/>
    <s v="Yurt İçi"/>
    <s v="Türkiye"/>
  </r>
  <r>
    <s v="Q4"/>
    <x v="0"/>
    <x v="9"/>
    <m/>
    <s v="ÖZERLER TICARET ILHAN ÖZER"/>
    <s v="EH.06.001"/>
    <s v="EnRoute Panorama - Hosting Hizmeti"/>
    <s v="Univera - JTI"/>
    <x v="11"/>
    <x v="1"/>
    <m/>
    <n v="804.48749999999995"/>
    <m/>
    <n v="4"/>
    <m/>
    <n v="3217.9527840000001"/>
    <m/>
    <n v="2.784E-3"/>
    <m/>
    <n v="3217.95"/>
    <m/>
    <n v="0"/>
    <n v="0"/>
    <s v="UNI240000001836"/>
    <m/>
    <m/>
    <x v="18"/>
    <x v="0"/>
    <x v="0"/>
    <x v="1"/>
    <x v="3"/>
    <x v="1"/>
    <s v="Univera Satış"/>
    <s v="Saha Satış"/>
    <s v="Yurt İçi"/>
    <s v="Türkiye"/>
  </r>
  <r>
    <s v="Q4"/>
    <x v="0"/>
    <x v="9"/>
    <m/>
    <s v="PIRAMIT GIDA LOJISTIK TICARET TIC. A.S."/>
    <s v="EH.06.001"/>
    <s v="EnRoute Panorama - Hosting Hizmeti"/>
    <s v="Univera - JTI"/>
    <x v="11"/>
    <x v="1"/>
    <m/>
    <n v="804.49"/>
    <m/>
    <n v="2"/>
    <m/>
    <n v="1608.976392"/>
    <m/>
    <n v="-3.6080000000000001E-3"/>
    <m/>
    <n v="1608.98"/>
    <m/>
    <n v="0"/>
    <n v="0"/>
    <s v="UNI240000001837"/>
    <m/>
    <m/>
    <x v="18"/>
    <x v="0"/>
    <x v="0"/>
    <x v="1"/>
    <x v="3"/>
    <x v="1"/>
    <s v="Univera Satış"/>
    <s v="Saha Satış"/>
    <s v="Yurt İçi"/>
    <s v="Türkiye"/>
  </r>
  <r>
    <s v="Q4"/>
    <x v="0"/>
    <x v="9"/>
    <m/>
    <s v="REYMAR TÜTÜN MAM. DAG. VE PAZ. LTD. STI."/>
    <s v="EH.06.001"/>
    <s v="EnRoute Panorama - Hosting Hizmeti"/>
    <s v="Univera - JTI"/>
    <x v="11"/>
    <x v="1"/>
    <m/>
    <n v="804.49"/>
    <m/>
    <n v="1"/>
    <m/>
    <n v="804.48819600000002"/>
    <m/>
    <n v="-1.804E-3"/>
    <m/>
    <n v="804.49"/>
    <m/>
    <n v="0"/>
    <n v="0"/>
    <s v="UNI240000001838"/>
    <m/>
    <m/>
    <x v="18"/>
    <x v="0"/>
    <x v="0"/>
    <x v="1"/>
    <x v="3"/>
    <x v="1"/>
    <s v="Univera Satış"/>
    <s v="Saha Satış"/>
    <s v="Yurt İçi"/>
    <s v="Türkiye"/>
  </r>
  <r>
    <s v="Q4"/>
    <x v="0"/>
    <x v="9"/>
    <m/>
    <s v="SAGIROGLU TÜTÜN ÜRÜN. INS.TAAH. SAN. VE TIC. LTD. STI."/>
    <s v="EH.06.001"/>
    <s v="EnRoute Panorama - Hosting Hizmeti"/>
    <s v="Univera - JTI"/>
    <x v="11"/>
    <x v="1"/>
    <m/>
    <n v="804.49"/>
    <m/>
    <n v="1"/>
    <m/>
    <n v="804.48819600000002"/>
    <m/>
    <n v="-1.804E-3"/>
    <m/>
    <n v="804.49"/>
    <m/>
    <n v="0"/>
    <n v="0"/>
    <s v="UNI240000001839"/>
    <m/>
    <m/>
    <x v="18"/>
    <x v="0"/>
    <x v="0"/>
    <x v="1"/>
    <x v="3"/>
    <x v="1"/>
    <s v="Univera Satış"/>
    <s v="Saha Satış"/>
    <s v="Yurt İçi"/>
    <s v="Türkiye"/>
  </r>
  <r>
    <s v="Q4"/>
    <x v="0"/>
    <x v="9"/>
    <m/>
    <s v="SAMI EMGIN DAG. PAZ. TUR. TEKS. INS. SAN. TIC. LTD. STI."/>
    <s v="EH.06.001"/>
    <s v="EnRoute Panorama - Hosting Hizmeti"/>
    <s v="Univera - JTI"/>
    <x v="11"/>
    <x v="1"/>
    <m/>
    <n v="804.49"/>
    <m/>
    <n v="2"/>
    <m/>
    <n v="1608.976392"/>
    <m/>
    <n v="-3.6080000000000001E-3"/>
    <m/>
    <n v="1608.98"/>
    <m/>
    <n v="0"/>
    <n v="0"/>
    <s v="UNI240000001840"/>
    <m/>
    <m/>
    <x v="18"/>
    <x v="0"/>
    <x v="0"/>
    <x v="1"/>
    <x v="3"/>
    <x v="1"/>
    <s v="Univera Satış"/>
    <s v="Saha Satış"/>
    <s v="Yurt İçi"/>
    <s v="Türkiye"/>
  </r>
  <r>
    <s v="Q4"/>
    <x v="0"/>
    <x v="9"/>
    <m/>
    <s v="SEKERCI GIDA TEMIZLIK ÜRÜN. PAZ. VE DAG. LTD. STI."/>
    <s v="EH.06.001"/>
    <s v="EnRoute Panorama - Hosting Hizmeti"/>
    <s v="Univera - JTI"/>
    <x v="11"/>
    <x v="1"/>
    <m/>
    <n v="804.48800000000006"/>
    <m/>
    <n v="10"/>
    <m/>
    <n v="8044.8819599999997"/>
    <m/>
    <n v="1.9599999999999999E-3"/>
    <m/>
    <n v="8044.88"/>
    <m/>
    <n v="0"/>
    <n v="0"/>
    <s v="UNI240000001844"/>
    <m/>
    <m/>
    <x v="18"/>
    <x v="0"/>
    <x v="0"/>
    <x v="1"/>
    <x v="3"/>
    <x v="1"/>
    <s v="Univera Satış"/>
    <s v="Saha Satış"/>
    <s v="Yurt İçi"/>
    <s v="Türkiye"/>
  </r>
  <r>
    <s v="Q4"/>
    <x v="0"/>
    <x v="9"/>
    <m/>
    <s v="SEYDIM DAG.PAZ.A.S."/>
    <s v="EH.06.001"/>
    <s v="EnRoute Panorama - Hosting Hizmeti"/>
    <s v="Univera - JTI"/>
    <x v="11"/>
    <x v="1"/>
    <m/>
    <n v="804.49"/>
    <m/>
    <n v="1"/>
    <m/>
    <n v="804.48819600000002"/>
    <m/>
    <n v="-1.804E-3"/>
    <m/>
    <n v="804.49"/>
    <m/>
    <n v="0"/>
    <n v="0"/>
    <s v="UNI240000001841"/>
    <m/>
    <m/>
    <x v="18"/>
    <x v="0"/>
    <x v="0"/>
    <x v="1"/>
    <x v="3"/>
    <x v="1"/>
    <s v="Univera Satış"/>
    <s v="Saha Satış"/>
    <s v="Yurt İçi"/>
    <s v="Türkiye"/>
  </r>
  <r>
    <s v="Q4"/>
    <x v="0"/>
    <x v="9"/>
    <m/>
    <s v="SEYPA GIDA IHTIYAÇ MAD.ÜRETIM.DAG.VE TIC. A.S."/>
    <s v="EH.06.001"/>
    <s v="EnRoute Panorama - Hosting Hizmeti"/>
    <s v="Univera - JTI"/>
    <x v="11"/>
    <x v="1"/>
    <m/>
    <n v="804.49"/>
    <m/>
    <n v="2"/>
    <m/>
    <n v="1608.976392"/>
    <m/>
    <n v="-3.6080000000000001E-3"/>
    <m/>
    <n v="1608.98"/>
    <m/>
    <n v="0"/>
    <n v="0"/>
    <s v="UNI240000001842"/>
    <m/>
    <m/>
    <x v="18"/>
    <x v="0"/>
    <x v="0"/>
    <x v="1"/>
    <x v="3"/>
    <x v="1"/>
    <s v="Univera Satış"/>
    <s v="Saha Satış"/>
    <s v="Yurt İçi"/>
    <s v="Türkiye"/>
  </r>
  <r>
    <s v="Q4"/>
    <x v="0"/>
    <x v="9"/>
    <m/>
    <s v="SSG DAYANIKLI TÜKETIM MAD. GIDA ÜRÜNLERI PAZ. SAN. TIC. LTD. STI."/>
    <s v="EH.06.001"/>
    <s v="EnRoute Panorama - Hosting Hizmeti"/>
    <s v="Univera - JTI"/>
    <x v="11"/>
    <x v="1"/>
    <m/>
    <n v="804.49"/>
    <m/>
    <n v="2"/>
    <m/>
    <n v="1608.976392"/>
    <m/>
    <n v="-3.6080000000000001E-3"/>
    <m/>
    <n v="1608.98"/>
    <m/>
    <n v="0"/>
    <n v="0"/>
    <s v="UNI240000001843"/>
    <m/>
    <m/>
    <x v="18"/>
    <x v="0"/>
    <x v="0"/>
    <x v="1"/>
    <x v="3"/>
    <x v="1"/>
    <s v="Univera Satış"/>
    <s v="Saha Satış"/>
    <s v="Yurt İçi"/>
    <s v="Türkiye"/>
  </r>
  <r>
    <s v="Q4"/>
    <x v="0"/>
    <x v="9"/>
    <m/>
    <s v="YILDIRIMLAR GRUP IHTIYAÇ VE GIDA MAD. TURIZM A.S"/>
    <s v="EH.06.001"/>
    <s v="EnRoute Panorama - Hosting Hizmeti"/>
    <s v="Univera - JTI"/>
    <x v="11"/>
    <x v="1"/>
    <m/>
    <n v="804.49"/>
    <m/>
    <n v="2"/>
    <m/>
    <n v="1608.976392"/>
    <m/>
    <n v="-3.6080000000000001E-3"/>
    <m/>
    <n v="1608.98"/>
    <m/>
    <n v="0"/>
    <n v="0"/>
    <s v="UNI240000001845"/>
    <m/>
    <m/>
    <x v="18"/>
    <x v="0"/>
    <x v="0"/>
    <x v="1"/>
    <x v="3"/>
    <x v="1"/>
    <s v="Univera Satış"/>
    <s v="Saha Satış"/>
    <s v="Yurt İçi"/>
    <s v="Türkiye"/>
  </r>
  <r>
    <s v="Q4"/>
    <x v="0"/>
    <x v="9"/>
    <m/>
    <s v="YUSUF BEKTAS GIDA VE IHTIYAÇ MAD. ILETISIM NAKLIYE TIC.VE SAN.LTD.STI."/>
    <s v="EH.06.001"/>
    <s v="EnRoute Panorama - Hosting Hizmeti"/>
    <s v="Univera - JTI"/>
    <x v="11"/>
    <x v="1"/>
    <m/>
    <n v="804.48857142857139"/>
    <m/>
    <n v="7"/>
    <m/>
    <n v="5631.4173719999999"/>
    <m/>
    <n v="-2.6280000000000001E-3"/>
    <m/>
    <n v="5631.42"/>
    <m/>
    <n v="0"/>
    <n v="0"/>
    <s v="UNI240000001846"/>
    <m/>
    <m/>
    <x v="18"/>
    <x v="0"/>
    <x v="0"/>
    <x v="1"/>
    <x v="3"/>
    <x v="1"/>
    <s v="Univera Satış"/>
    <s v="Saha Satış"/>
    <s v="Yurt İçi"/>
    <s v="Türkiye"/>
  </r>
  <r>
    <s v="Q4"/>
    <x v="0"/>
    <x v="9"/>
    <m/>
    <s v="ZÜMRÜT TEKEL ÜRÜNLERI GIDA PAZ.INS.TAAH.SAN.VE.TIC.LTD STI"/>
    <s v="EH.06.001"/>
    <s v="EnRoute Panorama - Hosting Hizmeti"/>
    <s v="Univera - JTI"/>
    <x v="11"/>
    <x v="1"/>
    <m/>
    <n v="804.49"/>
    <m/>
    <n v="1"/>
    <m/>
    <n v="804.48819600000002"/>
    <m/>
    <n v="-1.804E-3"/>
    <m/>
    <n v="804.49"/>
    <m/>
    <n v="0"/>
    <n v="0"/>
    <s v="UNI240000001847"/>
    <m/>
    <m/>
    <x v="18"/>
    <x v="0"/>
    <x v="0"/>
    <x v="1"/>
    <x v="3"/>
    <x v="1"/>
    <s v="Univera Satış"/>
    <s v="Saha Satış"/>
    <s v="Yurt İçi"/>
    <s v="Türkiye"/>
  </r>
  <r>
    <s v="Q1"/>
    <x v="0"/>
    <x v="2"/>
    <m/>
    <s v="BMC OTOMOTIV SAN. VE TIC. A.S."/>
    <s v="EY.01.021"/>
    <s v="EnRoute Panorama - Dafitim Kanali (Bayi/Distribütör/Sube) Lisansi (Enterprise)"/>
    <s v="Univera - BMC"/>
    <x v="10"/>
    <x v="0"/>
    <m/>
    <n v="20724.8"/>
    <m/>
    <n v="1"/>
    <m/>
    <n v="20724.8"/>
    <m/>
    <n v="0"/>
    <m/>
    <n v="20724.8"/>
    <m/>
    <n v="0"/>
    <n v="0"/>
    <s v="UNI240000000287"/>
    <m/>
    <m/>
    <x v="71"/>
    <x v="0"/>
    <x v="1"/>
    <x v="0"/>
    <x v="1"/>
    <x v="1"/>
    <s v="Univera Satış"/>
    <s v="Saha Satış"/>
    <s v="Yurt İçi"/>
    <s v="Türkiye"/>
  </r>
  <r>
    <s v="Q3"/>
    <x v="0"/>
    <x v="6"/>
    <m/>
    <s v="BMC OTOMOTIV SAN. VE TIC. A.S."/>
    <s v="EY.01.021"/>
    <s v="EnRoute Panorama - Dafitim Kanali (Bayi/Distribütör/Sube) Lisansi (Enterprise)"/>
    <s v="Univera - BMC"/>
    <x v="13"/>
    <x v="0"/>
    <m/>
    <n v="20724.86"/>
    <m/>
    <n v="1"/>
    <m/>
    <n v="23027.62"/>
    <m/>
    <n v="2302.7600000000002"/>
    <m/>
    <n v="20724.86"/>
    <m/>
    <n v="0"/>
    <n v="0"/>
    <s v="UNI240000001144"/>
    <m/>
    <m/>
    <x v="71"/>
    <x v="0"/>
    <x v="1"/>
    <x v="0"/>
    <x v="1"/>
    <x v="1"/>
    <s v="Univera Satış"/>
    <s v="Saha Satış"/>
    <s v="Yurt İçi"/>
    <s v="Türkiye"/>
  </r>
  <r>
    <s v="Q3"/>
    <x v="0"/>
    <x v="6"/>
    <m/>
    <s v="BMC OTOMOTIV SAN. VE TIC. A.S."/>
    <s v="EY.01.021"/>
    <s v="EnRoute Panorama - Dafitim Kanali (Bayi/Distribütör/Sube) Lisansi (Enterprise)"/>
    <s v="Univera - BMC"/>
    <x v="13"/>
    <x v="0"/>
    <m/>
    <n v="20724.856465000001"/>
    <m/>
    <n v="-1"/>
    <m/>
    <n v="0"/>
    <m/>
    <n v="0"/>
    <m/>
    <n v="-20724.856465000001"/>
    <m/>
    <n v="1"/>
    <n v="20724.856465000001"/>
    <s v="B02202400001914"/>
    <m/>
    <m/>
    <x v="71"/>
    <x v="0"/>
    <x v="1"/>
    <x v="0"/>
    <x v="1"/>
    <x v="1"/>
    <s v="Univera Satış"/>
    <s v="Saha Satış"/>
    <s v="Yurt İçi"/>
    <s v="Türkiye"/>
  </r>
  <r>
    <s v="Q3"/>
    <x v="0"/>
    <x v="7"/>
    <m/>
    <s v="BMC OTOMOTIV SAN. VE TIC. A.S."/>
    <s v="EY.01.021"/>
    <s v="EnRoute Panorama - Dafitim Kanali (Bayi/Distribütör/Sube) Lisansi (Enterprise)"/>
    <s v="Univera - BMC"/>
    <x v="13"/>
    <x v="0"/>
    <m/>
    <n v="20418.810000000001"/>
    <m/>
    <n v="1"/>
    <m/>
    <n v="20418.810000000001"/>
    <m/>
    <n v="0"/>
    <m/>
    <n v="20418.810000000001"/>
    <m/>
    <n v="0"/>
    <n v="0"/>
    <s v="UNI240000001303"/>
    <m/>
    <m/>
    <x v="71"/>
    <x v="0"/>
    <x v="1"/>
    <x v="0"/>
    <x v="1"/>
    <x v="1"/>
    <s v="Univera Satış"/>
    <s v="Saha Satış"/>
    <s v="Yurt İçi"/>
    <s v="Türkiye"/>
  </r>
  <r>
    <s v="Q1"/>
    <x v="0"/>
    <x v="2"/>
    <m/>
    <s v="BMC OTOMOTIV SAN. VE TIC. A.S."/>
    <s v="EH.03.004"/>
    <s v="EnRoute Panorama - Admin Operatör Hizmeti"/>
    <s v="Univera - BMC"/>
    <x v="2"/>
    <x v="0"/>
    <m/>
    <n v="74105.5"/>
    <m/>
    <n v="3"/>
    <m/>
    <n v="222316.5"/>
    <m/>
    <n v="0"/>
    <m/>
    <n v="222316.5"/>
    <m/>
    <n v="0"/>
    <n v="0"/>
    <s v="UNI240000000364"/>
    <m/>
    <m/>
    <x v="71"/>
    <x v="0"/>
    <x v="0"/>
    <x v="1"/>
    <x v="12"/>
    <x v="1"/>
    <s v="Univera Satış"/>
    <s v="Saha Satış"/>
    <s v="Yurt İçi"/>
    <s v="Türkiye"/>
  </r>
  <r>
    <s v="Q2"/>
    <x v="0"/>
    <x v="3"/>
    <m/>
    <s v="BMC OTOMOTIV SAN. VE TIC. A.S."/>
    <s v="EH.03.004"/>
    <s v="EnRoute Panorama - Admin Operatör Hizmeti"/>
    <s v="Univera - BMC"/>
    <x v="2"/>
    <x v="0"/>
    <m/>
    <n v="74105.5"/>
    <m/>
    <n v="1"/>
    <m/>
    <n v="74105.5"/>
    <m/>
    <n v="0"/>
    <m/>
    <n v="74105.5"/>
    <m/>
    <n v="0"/>
    <n v="0"/>
    <s v="UNI240000000429"/>
    <m/>
    <m/>
    <x v="71"/>
    <x v="0"/>
    <x v="0"/>
    <x v="1"/>
    <x v="12"/>
    <x v="1"/>
    <s v="Univera Satış"/>
    <s v="Saha Satış"/>
    <s v="Yurt İçi"/>
    <s v="Türkiye"/>
  </r>
  <r>
    <s v="Q2"/>
    <x v="0"/>
    <x v="4"/>
    <m/>
    <s v="BMC OTOMOTIV SAN. VE TIC. A.S."/>
    <s v="EH.03.004"/>
    <s v="EnRoute Panorama - Admin Operatör Hizmeti"/>
    <s v="Univera - BMC"/>
    <x v="11"/>
    <x v="0"/>
    <m/>
    <n v="74105.5"/>
    <m/>
    <n v="1"/>
    <m/>
    <n v="74105.5"/>
    <m/>
    <n v="0"/>
    <m/>
    <n v="74105.5"/>
    <m/>
    <n v="0"/>
    <n v="0"/>
    <s v="UNI240000000652"/>
    <m/>
    <m/>
    <x v="71"/>
    <x v="0"/>
    <x v="0"/>
    <x v="1"/>
    <x v="12"/>
    <x v="1"/>
    <s v="Univera Satış"/>
    <s v="Saha Satış"/>
    <s v="Yurt İçi"/>
    <s v="Türkiye"/>
  </r>
  <r>
    <s v="Q2"/>
    <x v="0"/>
    <x v="5"/>
    <m/>
    <s v="BMC OTOMOTIV SAN. VE TIC. A.S."/>
    <s v="EH.03.004"/>
    <s v="EnRoute Panorama - Admin Operatör Hizmeti"/>
    <s v="Univera - BMC"/>
    <x v="2"/>
    <x v="0"/>
    <m/>
    <n v="74105.5"/>
    <m/>
    <n v="1"/>
    <m/>
    <n v="74105.5"/>
    <m/>
    <n v="0"/>
    <m/>
    <n v="74105.5"/>
    <m/>
    <n v="0"/>
    <n v="0"/>
    <s v="UNI240000000858"/>
    <m/>
    <m/>
    <x v="71"/>
    <x v="0"/>
    <x v="0"/>
    <x v="1"/>
    <x v="12"/>
    <x v="1"/>
    <s v="Univera Satış"/>
    <s v="Saha Satış"/>
    <s v="Yurt İçi"/>
    <s v="Türkiye"/>
  </r>
  <r>
    <s v="Q4"/>
    <x v="0"/>
    <x v="10"/>
    <m/>
    <s v="BMC OTOMOTIV SAN. VE TIC. A.S."/>
    <s v="EH.03.004"/>
    <s v="EnRoute Panorama - Admin Operatör Hizmeti"/>
    <s v="Univera - BMC"/>
    <x v="13"/>
    <x v="0"/>
    <m/>
    <n v="92825.180000000008"/>
    <m/>
    <n v="5"/>
    <m/>
    <n v="464125.9"/>
    <m/>
    <n v="0"/>
    <m/>
    <n v="464125.9"/>
    <m/>
    <n v="0"/>
    <n v="0"/>
    <s v="UNI240000001931"/>
    <m/>
    <m/>
    <x v="71"/>
    <x v="0"/>
    <x v="0"/>
    <x v="1"/>
    <x v="12"/>
    <x v="1"/>
    <s v="Univera Satış"/>
    <s v="Saha Satış"/>
    <s v="Yurt İçi"/>
    <s v="Türkiye"/>
  </r>
  <r>
    <s v="Q4"/>
    <x v="0"/>
    <x v="11"/>
    <m/>
    <s v="BMC OTOMOTIV SAN. VE TIC. A.S."/>
    <s v="EH.03.004"/>
    <s v="EnRoute Panorama - Admin Operatör Hizmeti"/>
    <s v="Univera - BMC"/>
    <x v="13"/>
    <x v="0"/>
    <m/>
    <n v="92825.18"/>
    <m/>
    <n v="1"/>
    <m/>
    <n v="92825.18"/>
    <m/>
    <n v="0"/>
    <m/>
    <n v="92825.18"/>
    <m/>
    <n v="0"/>
    <n v="0"/>
    <s v="UNI240000002111"/>
    <m/>
    <m/>
    <x v="71"/>
    <x v="0"/>
    <x v="0"/>
    <x v="1"/>
    <x v="12"/>
    <x v="1"/>
    <s v="Univera Satış"/>
    <s v="Saha Satış"/>
    <s v="Yurt İçi"/>
    <s v="Türkiye"/>
  </r>
  <r>
    <s v="Q4"/>
    <x v="0"/>
    <x v="9"/>
    <m/>
    <s v="BMC OTOMOTIV SAN. VE TIC. A.S."/>
    <s v="CDY.06.001"/>
    <s v="Calldesk Panorama - Yazilim Gelistirme Hizmeti"/>
    <s v="Univera - BMC"/>
    <x v="13"/>
    <x v="5"/>
    <m/>
    <n v="6803.0000000000009"/>
    <m/>
    <n v="17.2"/>
    <m/>
    <n v="117011.6"/>
    <m/>
    <n v="0"/>
    <m/>
    <n v="117011.6"/>
    <m/>
    <n v="0"/>
    <n v="0"/>
    <s v="UNI240000001775"/>
    <m/>
    <m/>
    <x v="71"/>
    <x v="0"/>
    <x v="1"/>
    <x v="1"/>
    <x v="9"/>
    <x v="1"/>
    <s v="Univera Satış"/>
    <s v="Saha Satış"/>
    <s v="Yurt İçi"/>
    <s v="Türkiye"/>
  </r>
  <r>
    <s v="Q4"/>
    <x v="0"/>
    <x v="9"/>
    <m/>
    <s v="BMC OTOMOTIV SAN. VE TIC. A.S."/>
    <s v="CDH.05.002"/>
    <s v="Calldesk Panorama - Rapor Gelistirme Hizmeti"/>
    <s v="Univera - BMC"/>
    <x v="13"/>
    <x v="5"/>
    <m/>
    <n v="5443"/>
    <m/>
    <n v="3"/>
    <m/>
    <n v="16329"/>
    <m/>
    <n v="0"/>
    <m/>
    <n v="16329"/>
    <m/>
    <n v="0"/>
    <n v="0"/>
    <s v="UNI240000001775"/>
    <m/>
    <m/>
    <x v="71"/>
    <x v="0"/>
    <x v="1"/>
    <x v="1"/>
    <x v="2"/>
    <x v="1"/>
    <s v="Univera Satış"/>
    <s v="Saha Satış"/>
    <s v="Yurt İçi"/>
    <s v="Türkiye"/>
  </r>
  <r>
    <s v="Q4"/>
    <x v="0"/>
    <x v="9"/>
    <m/>
    <s v="BMC OTOMOTIV SAN. VE TIC. A.S."/>
    <s v="CDH.01.001"/>
    <s v="Calldesk Panorama - Proje Yönetim Hizmeti"/>
    <s v="Univera - BMC"/>
    <x v="13"/>
    <x v="5"/>
    <m/>
    <n v="6350"/>
    <m/>
    <n v="3"/>
    <m/>
    <n v="19050"/>
    <m/>
    <n v="0"/>
    <m/>
    <n v="19050"/>
    <m/>
    <n v="0"/>
    <n v="0"/>
    <s v="UNI240000001775"/>
    <m/>
    <m/>
    <x v="71"/>
    <x v="0"/>
    <x v="1"/>
    <x v="1"/>
    <x v="7"/>
    <x v="1"/>
    <s v="Univera Satış"/>
    <s v="Saha Satış"/>
    <s v="Yurt İçi"/>
    <s v="Türkiye"/>
  </r>
  <r>
    <s v="Q3"/>
    <x v="1"/>
    <x v="6"/>
    <m/>
    <s v="Altıparmak Gıda San. ve Tic. A.Ş. "/>
    <s v="EY.03.001"/>
    <s v="Enroute PANORAMA PAAS YazılımI (Kiralama Hizmetİ)"/>
    <s v="Univera - Altıparmak-Balparmak"/>
    <x v="18"/>
    <x v="0"/>
    <s v="Enroute"/>
    <n v="41921"/>
    <m/>
    <n v="1"/>
    <m/>
    <m/>
    <m/>
    <m/>
    <m/>
    <n v="41921"/>
    <m/>
    <m/>
    <m/>
    <m/>
    <m/>
    <m/>
    <x v="67"/>
    <x v="0"/>
    <x v="0"/>
    <x v="0"/>
    <x v="0"/>
    <x v="0"/>
    <s v="Univera Satış"/>
    <s v="Saha Satış"/>
    <s v="Yurt İçi"/>
    <s v="Türkiye"/>
  </r>
  <r>
    <s v="Q3"/>
    <x v="1"/>
    <x v="7"/>
    <m/>
    <s v="Altıparmak Gıda San. ve Tic. A.Ş. "/>
    <s v="EY.03.001"/>
    <s v="Enroute PANORAMA PAAS YazılımI (Kiralama Hizmetİ)"/>
    <s v="Univera - Altıparmak-Balparmak"/>
    <x v="18"/>
    <x v="0"/>
    <s v="Enroute"/>
    <n v="41921"/>
    <m/>
    <n v="1"/>
    <m/>
    <m/>
    <m/>
    <n v="0"/>
    <m/>
    <n v="41921"/>
    <m/>
    <m/>
    <m/>
    <m/>
    <m/>
    <m/>
    <x v="67"/>
    <x v="0"/>
    <x v="0"/>
    <x v="0"/>
    <x v="0"/>
    <x v="0"/>
    <s v="Univera Satış"/>
    <s v="Saha Satış"/>
    <s v="Yurt İçi"/>
    <s v="Türkiye"/>
  </r>
  <r>
    <s v="Q3"/>
    <x v="1"/>
    <x v="7"/>
    <m/>
    <s v="KOROPLAST TEMİZLİK AMBALAJ ÜRÜNLERİ SAN. VE DIŞ TİC.A.Ş."/>
    <s v="EY.03.001"/>
    <s v="Enroute PANORAMA PAAS YazılımI (Kiralama Hizmetİ)"/>
    <s v="Univera - Koroplast"/>
    <x v="19"/>
    <x v="0"/>
    <s v="Enroute"/>
    <n v="94503.98"/>
    <m/>
    <n v="1"/>
    <m/>
    <m/>
    <m/>
    <n v="0"/>
    <m/>
    <n v="94503.98"/>
    <m/>
    <m/>
    <m/>
    <m/>
    <m/>
    <m/>
    <x v="0"/>
    <x v="0"/>
    <x v="0"/>
    <x v="0"/>
    <x v="0"/>
    <x v="0"/>
    <s v="Univera Satış"/>
    <s v="Saha Satış"/>
    <s v="Yurt İçi"/>
    <s v="Türkiye"/>
  </r>
  <r>
    <s v="Q3"/>
    <x v="1"/>
    <x v="6"/>
    <m/>
    <s v="EVYAP SABUN YAĞ GLISERIN SAN. VE TİC.A.Ş."/>
    <s v="EH.02.004"/>
    <s v="Enroute Panorama FundManager Module - Fon ve Bütçe Yönetimi Yazılım Bakımı Hizmeti"/>
    <s v="Univera - Evyap"/>
    <x v="16"/>
    <x v="0"/>
    <s v="Enroute"/>
    <n v="230000"/>
    <m/>
    <n v="1"/>
    <m/>
    <m/>
    <m/>
    <m/>
    <m/>
    <n v="230000"/>
    <m/>
    <m/>
    <m/>
    <m/>
    <m/>
    <m/>
    <x v="50"/>
    <x v="0"/>
    <x v="0"/>
    <x v="1"/>
    <x v="4"/>
    <x v="0"/>
    <s v="Univera Satış"/>
    <s v="Saha Satış"/>
    <s v="Yurt İçi"/>
    <s v="Türkiye"/>
  </r>
  <r>
    <s v="Q3"/>
    <x v="1"/>
    <x v="6"/>
    <m/>
    <s v="EVYAP SABUN YAĞ GLISERIN SAN. VE TİC.A.Ş."/>
    <s v="EH.02.005"/>
    <s v="Enroute PANORAMA CHANNEL BALANCE MODULE - Bayi STOK DENGELEME Yazılım BakımI Hizmetİ"/>
    <s v="Univera - Evyap"/>
    <x v="16"/>
    <x v="0"/>
    <s v="Enroute"/>
    <n v="290000"/>
    <m/>
    <n v="1"/>
    <m/>
    <m/>
    <m/>
    <m/>
    <m/>
    <n v="290000"/>
    <m/>
    <m/>
    <m/>
    <m/>
    <m/>
    <m/>
    <x v="50"/>
    <x v="0"/>
    <x v="0"/>
    <x v="1"/>
    <x v="4"/>
    <x v="0"/>
    <s v="Univera Satış"/>
    <s v="Saha Satış"/>
    <s v="Yurt İçi"/>
    <s v="Türkiye"/>
  </r>
  <r>
    <s v="Q3"/>
    <x v="1"/>
    <x v="7"/>
    <m/>
    <s v="DARDANEL DAĞITIM A.Ş."/>
    <s v="EH.05.001"/>
    <s v="Enroute Panorama - Yazılım Geliştirme Hizmeti"/>
    <s v="Univera - Dardanel"/>
    <x v="12"/>
    <x v="0"/>
    <s v="Enroute"/>
    <n v="2723"/>
    <m/>
    <n v="3"/>
    <m/>
    <m/>
    <m/>
    <n v="0"/>
    <m/>
    <n v="8169"/>
    <m/>
    <m/>
    <m/>
    <m/>
    <m/>
    <m/>
    <x v="4"/>
    <x v="0"/>
    <x v="1"/>
    <x v="1"/>
    <x v="9"/>
    <x v="0"/>
    <s v="Univera Satış"/>
    <s v="Saha Satış"/>
    <s v="Yurt İçi"/>
    <s v="Türkiye"/>
  </r>
  <r>
    <s v="Q3"/>
    <x v="1"/>
    <x v="6"/>
    <m/>
    <s v="La Lorraine Unlu Mamülleri Tic. San. A.Ş."/>
    <s v="EH.05.001"/>
    <s v="Enroute Panorama - Yazılım Geliştirme Hizmeti"/>
    <s v="Univera - La Lorraine"/>
    <x v="13"/>
    <x v="0"/>
    <s v="Enroute"/>
    <n v="18987.5"/>
    <m/>
    <n v="8"/>
    <m/>
    <m/>
    <m/>
    <m/>
    <m/>
    <n v="151900"/>
    <m/>
    <m/>
    <m/>
    <m/>
    <m/>
    <m/>
    <x v="6"/>
    <x v="0"/>
    <x v="1"/>
    <x v="1"/>
    <x v="9"/>
    <x v="0"/>
    <s v="Univera Satış"/>
    <s v="Saha Satış"/>
    <s v="Yurt İçi"/>
    <s v="Türkiye"/>
  </r>
  <r>
    <s v="Q3"/>
    <x v="1"/>
    <x v="7"/>
    <m/>
    <s v="RED BULL GIDA DAĞITIM VE PAZARLAMA TİCARET LTD. ŞTİ"/>
    <s v="EH.05.001"/>
    <s v="Enroute Panorama - Yazılım Geliştirme Hizmeti"/>
    <s v="Univera - Redbull"/>
    <x v="12"/>
    <x v="0"/>
    <s v="Enroute"/>
    <n v="18375"/>
    <m/>
    <n v="1"/>
    <m/>
    <m/>
    <m/>
    <n v="6125"/>
    <m/>
    <n v="18375"/>
    <m/>
    <m/>
    <m/>
    <m/>
    <m/>
    <m/>
    <x v="2"/>
    <x v="0"/>
    <x v="1"/>
    <x v="1"/>
    <x v="9"/>
    <x v="0"/>
    <s v="Univera Satış"/>
    <s v="Saha Satış"/>
    <s v="Yurt İçi"/>
    <s v="Türkiye"/>
  </r>
  <r>
    <s v="Q3"/>
    <x v="1"/>
    <x v="6"/>
    <m/>
    <s v="Altıparmak Gıda San. ve Tic. A.Ş. "/>
    <s v="EH.02.001"/>
    <s v="Enroute Panorama - Yazılım Bakımı, Yaşatma ve Merkezi Destek Hizmeti"/>
    <s v="Univera - Altıparmak-Balparmak"/>
    <x v="18"/>
    <x v="0"/>
    <s v="Enroute"/>
    <n v="112492.8"/>
    <m/>
    <n v="1"/>
    <m/>
    <m/>
    <m/>
    <m/>
    <m/>
    <n v="112492.8"/>
    <m/>
    <m/>
    <m/>
    <m/>
    <m/>
    <m/>
    <x v="67"/>
    <x v="0"/>
    <x v="0"/>
    <x v="0"/>
    <x v="0"/>
    <x v="0"/>
    <s v="Univera Satış"/>
    <s v="Saha Satış"/>
    <s v="Yurt İçi"/>
    <s v="Türkiye"/>
  </r>
  <r>
    <s v="Q3"/>
    <x v="1"/>
    <x v="7"/>
    <m/>
    <s v="Altıparmak Gıda San. ve Tic. A.Ş. "/>
    <s v="EH.02.001"/>
    <s v="Enroute Panorama - Yazılım Bakımı, Yaşatma ve Merkezi Destek Hizmeti"/>
    <s v="Univera - Altıparmak-Balparmak"/>
    <x v="18"/>
    <x v="0"/>
    <s v="Enroute"/>
    <n v="112492.8"/>
    <m/>
    <n v="1"/>
    <m/>
    <m/>
    <m/>
    <n v="0"/>
    <m/>
    <n v="112492.8"/>
    <m/>
    <m/>
    <m/>
    <m/>
    <m/>
    <m/>
    <x v="67"/>
    <x v="0"/>
    <x v="0"/>
    <x v="0"/>
    <x v="0"/>
    <x v="0"/>
    <s v="Univera Satış"/>
    <s v="Saha Satış"/>
    <s v="Yurt İçi"/>
    <s v="Türkiye"/>
  </r>
  <r>
    <s v="Q3"/>
    <x v="1"/>
    <x v="7"/>
    <m/>
    <s v="ÇAYKUR ÇAY İŞLETMELERİ GENEL MÜDÜRLÜĞÜ"/>
    <s v="EH.02.001"/>
    <s v="Enroute Panorama - Yazılım Bakımı, Yaşatma ve Merkezi Destek Hizmeti"/>
    <s v="Univera - Çaykur"/>
    <x v="12"/>
    <x v="0"/>
    <s v="Enroute"/>
    <n v="10582.39"/>
    <m/>
    <n v="1"/>
    <m/>
    <m/>
    <m/>
    <n v="0"/>
    <m/>
    <n v="10582.39"/>
    <m/>
    <m/>
    <m/>
    <m/>
    <m/>
    <m/>
    <x v="1"/>
    <x v="0"/>
    <x v="0"/>
    <x v="1"/>
    <x v="4"/>
    <x v="0"/>
    <s v="Univera Satış"/>
    <s v="Saha Satış"/>
    <s v="Yurt İçi"/>
    <s v="Türkiye"/>
  </r>
  <r>
    <s v="Q3"/>
    <x v="1"/>
    <x v="6"/>
    <m/>
    <s v="EVYAP SABUN YAĞ GLISERIN SAN. VE TİC.A.Ş."/>
    <s v="EH.02.001"/>
    <s v="Enroute Panorama - Yazılım Bakımı, Yaşatma ve Merkezi Destek Hizmeti"/>
    <s v="Univera - Evyap"/>
    <x v="16"/>
    <x v="0"/>
    <s v="Enroute"/>
    <n v="540000"/>
    <m/>
    <n v="1"/>
    <m/>
    <m/>
    <m/>
    <m/>
    <m/>
    <n v="540000"/>
    <m/>
    <m/>
    <m/>
    <m/>
    <m/>
    <m/>
    <x v="50"/>
    <x v="0"/>
    <x v="0"/>
    <x v="1"/>
    <x v="4"/>
    <x v="0"/>
    <s v="Univera Satış"/>
    <s v="Saha Satış"/>
    <s v="Yurt İçi"/>
    <s v="Türkiye"/>
  </r>
  <r>
    <s v="Q3"/>
    <x v="1"/>
    <x v="6"/>
    <m/>
    <s v="EVYAP SABUN YAĞ GLISERIN SAN. VE TİC.A.Ş."/>
    <s v="EH.02.001"/>
    <s v="Enroute Panorama - Yazılım Bakımı, Yaşatma ve Merkezi Destek Hizmeti"/>
    <s v="Univera - Evyap"/>
    <x v="16"/>
    <x v="0"/>
    <s v="Enroute"/>
    <n v="160000"/>
    <m/>
    <n v="1"/>
    <m/>
    <m/>
    <m/>
    <m/>
    <m/>
    <n v="160000"/>
    <m/>
    <m/>
    <m/>
    <m/>
    <m/>
    <m/>
    <x v="50"/>
    <x v="0"/>
    <x v="0"/>
    <x v="1"/>
    <x v="4"/>
    <x v="0"/>
    <s v="Univera Satış"/>
    <s v="Saha Satış"/>
    <s v="Yurt İçi"/>
    <s v="Türkiye"/>
  </r>
  <r>
    <s v="Q3"/>
    <x v="1"/>
    <x v="7"/>
    <m/>
    <s v="NİVEA BEİERSDORF TURKEY KOZMETİK SANAYİ VE TİCARET ANONİM ŞİRKETİ"/>
    <s v="EH.02.001"/>
    <s v="Enroute Panorama - Yazılım Bakımı, Yaşatma ve Merkezi Destek Hizmeti"/>
    <s v="Univera - Nivea Beiersdorf"/>
    <x v="16"/>
    <x v="0"/>
    <s v="Enroute"/>
    <n v="250000"/>
    <m/>
    <n v="1"/>
    <m/>
    <m/>
    <m/>
    <n v="0"/>
    <m/>
    <n v="250000"/>
    <m/>
    <m/>
    <m/>
    <m/>
    <m/>
    <m/>
    <x v="72"/>
    <x v="0"/>
    <x v="0"/>
    <x v="1"/>
    <x v="4"/>
    <x v="0"/>
    <s v="Univera Satış"/>
    <s v="Saha Satış"/>
    <s v="Yurt İçi"/>
    <s v="Türkiye"/>
  </r>
  <r>
    <s v="Q3"/>
    <x v="1"/>
    <x v="6"/>
    <m/>
    <s v="ROYAL CANIN TURKEY EVCİL HAYVAN ÜRÜNLERİ TİC. LTD. ŞTİ."/>
    <s v="EH.02.001"/>
    <s v="Enroute Panorama - Yazılım Bakımı, Yaşatma ve Merkezi Destek Hizmeti"/>
    <s v="Univera - Royal Canin"/>
    <x v="12"/>
    <x v="0"/>
    <s v="Enroute"/>
    <n v="12512.5"/>
    <m/>
    <n v="1"/>
    <m/>
    <m/>
    <m/>
    <m/>
    <m/>
    <n v="12512.5"/>
    <m/>
    <m/>
    <m/>
    <m/>
    <m/>
    <m/>
    <x v="40"/>
    <x v="0"/>
    <x v="0"/>
    <x v="1"/>
    <x v="4"/>
    <x v="0"/>
    <s v="Univera Satış"/>
    <s v="Saha Satış"/>
    <s v="Yurt İçi"/>
    <s v="Türkiye"/>
  </r>
  <r>
    <s v="Q3"/>
    <x v="1"/>
    <x v="7"/>
    <m/>
    <s v="TURKIYE SISE VE CAM FABRIKALARI A.S."/>
    <s v="EH.02.001"/>
    <s v="Enroute Panorama - Yazılım Bakımı, Yaşatma ve Merkezi Destek Hizmeti"/>
    <s v="Univera - Paşabahçe"/>
    <x v="16"/>
    <x v="0"/>
    <s v="Enroute"/>
    <n v="339126"/>
    <m/>
    <n v="1"/>
    <m/>
    <m/>
    <m/>
    <n v="0"/>
    <m/>
    <n v="339126"/>
    <m/>
    <m/>
    <m/>
    <m/>
    <m/>
    <m/>
    <x v="88"/>
    <x v="0"/>
    <x v="0"/>
    <x v="1"/>
    <x v="4"/>
    <x v="0"/>
    <s v="Univera Satış"/>
    <s v="Saha Satış"/>
    <s v="Yurt İçi"/>
    <s v="Türkiye"/>
  </r>
  <r>
    <s v="Q3"/>
    <x v="1"/>
    <x v="7"/>
    <m/>
    <s v="TURKIYE SISE VE CAM FABRIKALARI A.S."/>
    <s v="EH.02.001"/>
    <s v="Enroute Panorama - Yazılım Bakımı, Yaşatma ve Merkezi Destek Hizmeti"/>
    <s v="Univera - Paşabahçe"/>
    <x v="16"/>
    <x v="0"/>
    <s v="Enroute"/>
    <n v="120378"/>
    <m/>
    <n v="1"/>
    <m/>
    <m/>
    <m/>
    <n v="0"/>
    <m/>
    <n v="120378"/>
    <m/>
    <m/>
    <m/>
    <m/>
    <m/>
    <m/>
    <x v="88"/>
    <x v="0"/>
    <x v="0"/>
    <x v="1"/>
    <x v="4"/>
    <x v="0"/>
    <s v="Univera Satış"/>
    <s v="Saha Satış"/>
    <s v="Yurt İçi"/>
    <s v="Türkiye"/>
  </r>
  <r>
    <s v="Q3"/>
    <x v="1"/>
    <x v="7"/>
    <m/>
    <s v="TURKIYE SISE VE CAM FABRIKALARI A.S."/>
    <s v="EH.02.001"/>
    <s v="Enroute Panorama - Yazılım Bakımı, Yaşatma ve Merkezi Destek Hizmeti"/>
    <s v="Univera - Trakya Cam"/>
    <x v="16"/>
    <x v="0"/>
    <s v="Enroute"/>
    <n v="313281"/>
    <m/>
    <n v="1"/>
    <m/>
    <m/>
    <m/>
    <n v="0"/>
    <m/>
    <n v="313281"/>
    <m/>
    <m/>
    <m/>
    <m/>
    <m/>
    <m/>
    <x v="88"/>
    <x v="0"/>
    <x v="0"/>
    <x v="1"/>
    <x v="4"/>
    <x v="0"/>
    <s v="Univera Satış"/>
    <s v="Saha Satış"/>
    <s v="Yurt İçi"/>
    <s v="Türkiye"/>
  </r>
  <r>
    <s v="Q3"/>
    <x v="1"/>
    <x v="6"/>
    <m/>
    <s v="ÇAYKUR ÇAY İŞLETMELERİ GENEL MÜDÜRLÜĞÜ"/>
    <s v="EH.03.003"/>
    <s v="Enroute Panorama - Uzman Destek Hizmeti"/>
    <s v="Univera - Çaykur"/>
    <x v="12"/>
    <x v="0"/>
    <s v="Enroute"/>
    <n v="222777.5"/>
    <m/>
    <n v="1"/>
    <m/>
    <m/>
    <m/>
    <m/>
    <m/>
    <n v="222777.5"/>
    <m/>
    <m/>
    <m/>
    <m/>
    <m/>
    <m/>
    <x v="1"/>
    <x v="0"/>
    <x v="0"/>
    <x v="1"/>
    <x v="12"/>
    <x v="0"/>
    <s v="Univera Satış"/>
    <s v="Saha Satış"/>
    <s v="Yurt İçi"/>
    <s v="Türkiye"/>
  </r>
  <r>
    <s v="Q3"/>
    <x v="1"/>
    <x v="7"/>
    <m/>
    <s v="LEVENT KİMYA SAN. VE TİC. A.Ş."/>
    <s v="EH.03.006"/>
    <s v="Enroute Panorama - Uzaktan Kurulum ve Eğitim Hizmeti"/>
    <s v="Univera - Levent Kimya"/>
    <x v="5"/>
    <x v="0"/>
    <s v="Enroute"/>
    <n v="12600"/>
    <m/>
    <n v="1"/>
    <m/>
    <m/>
    <m/>
    <n v="1400"/>
    <m/>
    <n v="12600"/>
    <m/>
    <m/>
    <m/>
    <m/>
    <m/>
    <m/>
    <x v="52"/>
    <x v="0"/>
    <x v="1"/>
    <x v="1"/>
    <x v="6"/>
    <x v="0"/>
    <s v="Univera Satış"/>
    <s v="Saha Satış"/>
    <s v="Yurt İçi"/>
    <s v="Türkiye"/>
  </r>
  <r>
    <s v="Q3"/>
    <x v="1"/>
    <x v="6"/>
    <m/>
    <s v="RED BULL GIDA DAĞITIM VE PAZARLAMA TİCARET LTD. ŞTİ"/>
    <s v="EH.03.006"/>
    <s v="Enroute Panorama - Uzaktan Kurulum ve Eğitim Hizmeti"/>
    <s v="Univera - Redbull"/>
    <x v="12"/>
    <x v="0"/>
    <s v="Enroute"/>
    <n v="14000"/>
    <m/>
    <n v="2"/>
    <m/>
    <m/>
    <m/>
    <m/>
    <m/>
    <n v="28000"/>
    <m/>
    <m/>
    <m/>
    <m/>
    <m/>
    <m/>
    <x v="2"/>
    <x v="0"/>
    <x v="1"/>
    <x v="1"/>
    <x v="6"/>
    <x v="0"/>
    <s v="Univera Satış"/>
    <s v="Saha Satış"/>
    <s v="Yurt İçi"/>
    <s v="Türkiye"/>
  </r>
  <r>
    <s v="Q3"/>
    <x v="1"/>
    <x v="6"/>
    <m/>
    <s v="RED BULL GIDA DAĞITIM VE PAZARLAMA TİCARET LTD. ŞTİ"/>
    <s v="EH.05.002"/>
    <s v="Enroute Panorama - Rapor Geliştirme Hizmeti"/>
    <s v="Univera - Redbull"/>
    <x v="12"/>
    <x v="0"/>
    <s v="Enroute"/>
    <n v="24500"/>
    <m/>
    <n v="1"/>
    <m/>
    <m/>
    <m/>
    <m/>
    <m/>
    <n v="24500"/>
    <m/>
    <m/>
    <m/>
    <m/>
    <m/>
    <m/>
    <x v="2"/>
    <x v="0"/>
    <x v="1"/>
    <x v="1"/>
    <x v="2"/>
    <x v="0"/>
    <s v="Univera Satış"/>
    <s v="Saha Satış"/>
    <s v="Yurt İçi"/>
    <s v="Türkiye"/>
  </r>
  <r>
    <s v="Q3"/>
    <x v="1"/>
    <x v="6"/>
    <m/>
    <s v="Deva İçecek San. Tic. A.Ş."/>
    <s v="EH.05.002"/>
    <s v="Enroute Panorama - Rapor Geliştirme Hizmeti"/>
    <s v="Univera - Deva İçecek"/>
    <x v="13"/>
    <x v="0"/>
    <s v="Enroute"/>
    <n v="13125"/>
    <m/>
    <n v="5"/>
    <m/>
    <m/>
    <m/>
    <m/>
    <m/>
    <n v="65625"/>
    <m/>
    <m/>
    <m/>
    <m/>
    <m/>
    <m/>
    <x v="108"/>
    <x v="3"/>
    <x v="1"/>
    <x v="1"/>
    <x v="2"/>
    <x v="0"/>
    <s v="Univera Satış"/>
    <s v="Saha Satış"/>
    <s v="Yurt İçi"/>
    <s v="Türkiye"/>
  </r>
  <r>
    <s v="Q3"/>
    <x v="1"/>
    <x v="6"/>
    <m/>
    <s v="EFES KAZAKHSTAN JSC FE "/>
    <s v="EH.01.001"/>
    <s v="Enroute Panorama - Proje ve Ürün Yönetimi Danışmanlığı Hizmeti"/>
    <s v="Univera - Efes Kazakistan"/>
    <x v="16"/>
    <x v="0"/>
    <s v="Enroute"/>
    <n v="16242.199999999999"/>
    <m/>
    <n v="7"/>
    <m/>
    <m/>
    <m/>
    <m/>
    <m/>
    <n v="113695.4"/>
    <m/>
    <m/>
    <m/>
    <m/>
    <m/>
    <m/>
    <x v="20"/>
    <x v="0"/>
    <x v="1"/>
    <x v="1"/>
    <x v="7"/>
    <x v="0"/>
    <s v="Univera Satış"/>
    <s v="Saha Satış"/>
    <s v="Yurt Dışı"/>
    <s v="Kazakistan"/>
  </r>
  <r>
    <s v="Q3"/>
    <x v="1"/>
    <x v="7"/>
    <m/>
    <s v="EKŞİLİOGLU  GIDA VE TEM ÜRÜN DAĞ PAZ  SAN ve TİC LTD. ŞTİ"/>
    <s v="EH.01.001"/>
    <s v="Enroute Panorama - Proje ve Ürün Yönetimi Danışmanlığı Hizmeti"/>
    <s v="Univera - Reckitt Benckiser"/>
    <x v="19"/>
    <x v="0"/>
    <s v="Enroute"/>
    <n v="24500"/>
    <m/>
    <n v="0.5"/>
    <m/>
    <m/>
    <m/>
    <n v="0"/>
    <m/>
    <n v="12250"/>
    <m/>
    <m/>
    <m/>
    <m/>
    <m/>
    <m/>
    <x v="28"/>
    <x v="0"/>
    <x v="1"/>
    <x v="1"/>
    <x v="7"/>
    <x v="0"/>
    <s v="Univera Satış"/>
    <s v="Saha Satış"/>
    <s v="Yurt İçi"/>
    <s v="Türkiye"/>
  </r>
  <r>
    <s v="Q3"/>
    <x v="1"/>
    <x v="7"/>
    <m/>
    <s v="EKŞİLİOGLU  GIDA VE TEM ÜRÜN DAĞ PAZ  SAN ve TİC LTD. ŞTİ"/>
    <s v="EH.01.001"/>
    <s v="Enroute Panorama - Proje ve Ürün Yönetimi Danışmanlığı Hizmeti"/>
    <s v="Univera - Reckitt Benckiser"/>
    <x v="19"/>
    <x v="0"/>
    <s v="Enroute"/>
    <n v="24500"/>
    <m/>
    <n v="3"/>
    <m/>
    <m/>
    <m/>
    <n v="0"/>
    <m/>
    <n v="73500"/>
    <m/>
    <m/>
    <m/>
    <m/>
    <m/>
    <m/>
    <x v="28"/>
    <x v="0"/>
    <x v="1"/>
    <x v="1"/>
    <x v="7"/>
    <x v="0"/>
    <s v="Univera Satış"/>
    <s v="Saha Satış"/>
    <s v="Yurt İçi"/>
    <s v="Türkiye"/>
  </r>
  <r>
    <s v="Q3"/>
    <x v="1"/>
    <x v="6"/>
    <m/>
    <s v="La Lorraine Unlu Mamülleri Tic. San. A.Ş."/>
    <s v="EH.01.001"/>
    <s v="Enroute Panorama - Proje ve Ürün Yönetimi Danışmanlığı Hizmeti"/>
    <s v="Univera - La Lorraine"/>
    <x v="13"/>
    <x v="0"/>
    <s v="Enroute"/>
    <n v="18987.5"/>
    <m/>
    <n v="2"/>
    <m/>
    <m/>
    <m/>
    <m/>
    <m/>
    <n v="37975"/>
    <m/>
    <m/>
    <m/>
    <m/>
    <m/>
    <m/>
    <x v="6"/>
    <x v="0"/>
    <x v="1"/>
    <x v="1"/>
    <x v="7"/>
    <x v="0"/>
    <s v="Univera Satış"/>
    <s v="Saha Satış"/>
    <s v="Yurt İçi"/>
    <s v="Türkiye"/>
  </r>
  <r>
    <s v="Q3"/>
    <x v="1"/>
    <x v="6"/>
    <m/>
    <s v="Deva İçecek San. Tic. A.Ş."/>
    <s v="EH.01.001"/>
    <s v="Enroute Panorama - Proje ve Ürün Yönetimi Danışmanlığı Hizmeti"/>
    <s v="Univera - Deva İçecek"/>
    <x v="13"/>
    <x v="0"/>
    <s v="Enroute"/>
    <n v="13125"/>
    <m/>
    <n v="16"/>
    <m/>
    <m/>
    <m/>
    <m/>
    <m/>
    <n v="210000"/>
    <m/>
    <m/>
    <m/>
    <m/>
    <m/>
    <m/>
    <x v="108"/>
    <x v="3"/>
    <x v="1"/>
    <x v="1"/>
    <x v="7"/>
    <x v="0"/>
    <s v="Univera Satış"/>
    <s v="Saha Satış"/>
    <s v="Yurt İçi"/>
    <s v="Türkiye"/>
  </r>
  <r>
    <s v="Q3"/>
    <x v="1"/>
    <x v="6"/>
    <m/>
    <s v="Deva İçecek San. Tic. A.Ş."/>
    <s v="EH.01.003"/>
    <s v="Enroute Panorama - Kurulum ve Eğitim Hizmeti"/>
    <s v="Univera - Deva İçecek"/>
    <x v="13"/>
    <x v="0"/>
    <s v="Enroute"/>
    <n v="8400"/>
    <m/>
    <n v="23"/>
    <m/>
    <m/>
    <m/>
    <m/>
    <m/>
    <n v="193200"/>
    <m/>
    <m/>
    <m/>
    <m/>
    <m/>
    <m/>
    <x v="108"/>
    <x v="3"/>
    <x v="1"/>
    <x v="1"/>
    <x v="6"/>
    <x v="0"/>
    <s v="Univera Satış"/>
    <s v="Saha Satış"/>
    <s v="Yurt İçi"/>
    <s v="Türkiye"/>
  </r>
  <r>
    <s v="Q3"/>
    <x v="1"/>
    <x v="7"/>
    <m/>
    <s v="BEYLERBEYİ İÇECEK PAZARLAMA A.Ş"/>
    <s v="EY.04.006"/>
    <s v="Enroute Panorama - Kullanıcı Yazılımları Kiralama Hizmeti"/>
    <s v="Univera - Sarper İçecek"/>
    <x v="13"/>
    <x v="0"/>
    <s v="Enroute"/>
    <n v="0"/>
    <m/>
    <n v="170"/>
    <m/>
    <m/>
    <m/>
    <n v="0"/>
    <m/>
    <n v="0"/>
    <m/>
    <m/>
    <m/>
    <m/>
    <m/>
    <m/>
    <x v="60"/>
    <x v="0"/>
    <x v="0"/>
    <x v="0"/>
    <x v="0"/>
    <x v="0"/>
    <s v="Univera Satış"/>
    <s v="Saha Satış"/>
    <s v="Yurt İçi"/>
    <s v="Türkiye"/>
  </r>
  <r>
    <s v="Q3"/>
    <x v="1"/>
    <x v="6"/>
    <m/>
    <s v="Deva İçecek San. Tic. A.Ş."/>
    <s v="EYS.04.003"/>
    <s v="Enroute Panorama - Kullanıcı Yazılımları Kiralama Hizmeti"/>
    <s v="Univera - Deva İçecek"/>
    <x v="13"/>
    <x v="0"/>
    <s v="Enroute"/>
    <n v="43956.06"/>
    <m/>
    <n v="6"/>
    <m/>
    <m/>
    <m/>
    <m/>
    <m/>
    <n v="263736.36"/>
    <m/>
    <m/>
    <m/>
    <m/>
    <m/>
    <m/>
    <x v="108"/>
    <x v="3"/>
    <x v="1"/>
    <x v="0"/>
    <x v="0"/>
    <x v="0"/>
    <s v="Univera Satış"/>
    <s v="Saha Satış"/>
    <s v="Yurt İçi"/>
    <s v="Türkiye"/>
  </r>
  <r>
    <s v="Q3"/>
    <x v="1"/>
    <x v="6"/>
    <m/>
    <s v="MEKPA GIDA TEMİZLİK ÜRÜNLERİ İNŞAAT OTOMOTİV PETROL SANAYİ VE TİCARET LİMİTED ŞİRKETİ"/>
    <s v="EYS.04.012"/>
    <s v="Enroute Panorama - E-Dönüşüm Modül Yazılımı"/>
    <s v="Univera - Redbull"/>
    <x v="12"/>
    <x v="2"/>
    <s v="Enroute"/>
    <n v="32500"/>
    <m/>
    <n v="1"/>
    <m/>
    <m/>
    <m/>
    <m/>
    <m/>
    <n v="32500"/>
    <m/>
    <m/>
    <m/>
    <m/>
    <m/>
    <m/>
    <x v="2"/>
    <x v="0"/>
    <x v="1"/>
    <x v="0"/>
    <x v="1"/>
    <x v="0"/>
    <s v="Univera Satış"/>
    <s v="Saha Satış"/>
    <s v="Yurt İçi"/>
    <s v="Türkiye"/>
  </r>
  <r>
    <s v="Q3"/>
    <x v="1"/>
    <x v="6"/>
    <m/>
    <s v="ROYAL CANIN TURKEY EVCİL HAYVAN ÜRÜNLERİ TİC. LTD. ŞTİ."/>
    <s v="EY.01.021"/>
    <s v="Enroute Panorama - Dağıtım Kanalı (Bayi/Distribütör/Şube) Yazılımı"/>
    <s v="Univera - Royal Canin"/>
    <x v="12"/>
    <x v="0"/>
    <s v="Enroute"/>
    <n v="48750"/>
    <m/>
    <n v="2"/>
    <m/>
    <m/>
    <m/>
    <m/>
    <m/>
    <n v="97500"/>
    <m/>
    <m/>
    <m/>
    <m/>
    <m/>
    <m/>
    <x v="40"/>
    <x v="0"/>
    <x v="1"/>
    <x v="0"/>
    <x v="1"/>
    <x v="0"/>
    <s v="Univera Satış"/>
    <s v="Saha Satış"/>
    <s v="Yurt İçi"/>
    <s v="Türkiye"/>
  </r>
  <r>
    <s v="Q3"/>
    <x v="1"/>
    <x v="7"/>
    <m/>
    <s v="BEYLERBEYİ İÇECEK PAZARLAMA A.Ş"/>
    <s v="EY.04.005"/>
    <s v="Enroute Panorama - Dağıtıcı Yazılımları ve Hizmetleri Kiralama Hizmeti"/>
    <s v="Univera - Sarper İçecek"/>
    <x v="13"/>
    <x v="0"/>
    <s v="Enroute"/>
    <n v="0"/>
    <m/>
    <n v="16"/>
    <m/>
    <m/>
    <m/>
    <n v="0"/>
    <m/>
    <n v="0"/>
    <m/>
    <m/>
    <m/>
    <m/>
    <m/>
    <m/>
    <x v="60"/>
    <x v="0"/>
    <x v="0"/>
    <x v="0"/>
    <x v="0"/>
    <x v="0"/>
    <s v="Univera Satış"/>
    <s v="Saha Satış"/>
    <s v="Yurt İçi"/>
    <s v="Türkiye"/>
  </r>
  <r>
    <s v="Q3"/>
    <x v="1"/>
    <x v="7"/>
    <m/>
    <s v="ATAK TEMİZLİK GIDA MOBİLYA DAĞ.PAZ.SAN.VE TİC.LTD."/>
    <s v="EH.03.001"/>
    <s v="Enroute Panorama - Çağrı Merkezi Hizmeti (MSD)"/>
    <s v="Univera - Henkel"/>
    <x v="16"/>
    <x v="0"/>
    <s v="Enroute"/>
    <n v="23607.58"/>
    <m/>
    <n v="1"/>
    <m/>
    <m/>
    <m/>
    <n v="0"/>
    <m/>
    <n v="23607.58"/>
    <m/>
    <m/>
    <m/>
    <m/>
    <m/>
    <m/>
    <x v="25"/>
    <x v="0"/>
    <x v="0"/>
    <x v="1"/>
    <x v="8"/>
    <x v="0"/>
    <s v="Univera Satış"/>
    <s v="Saha Satış"/>
    <s v="Yurt İçi"/>
    <s v="Türkiye"/>
  </r>
  <r>
    <s v="Q3"/>
    <x v="1"/>
    <x v="6"/>
    <m/>
    <s v="ÇAYKUR ÇAY İŞLETMELERİ GENEL MÜDÜRLÜĞÜ"/>
    <s v="EH.03.001"/>
    <s v="Enroute Panorama - Çağrı Merkezi Hizmeti (MSD)"/>
    <s v="Univera - Çaykur"/>
    <x v="12"/>
    <x v="0"/>
    <s v="Enroute"/>
    <n v="252798.07"/>
    <m/>
    <n v="1"/>
    <m/>
    <m/>
    <m/>
    <m/>
    <m/>
    <n v="252798.07"/>
    <m/>
    <m/>
    <m/>
    <m/>
    <m/>
    <m/>
    <x v="1"/>
    <x v="0"/>
    <x v="0"/>
    <x v="1"/>
    <x v="8"/>
    <x v="0"/>
    <s v="Univera Satış"/>
    <s v="Saha Satış"/>
    <s v="Yurt İçi"/>
    <s v="Türkiye"/>
  </r>
  <r>
    <s v="Q3"/>
    <x v="1"/>
    <x v="6"/>
    <m/>
    <s v="EVYAP SABUN YAĞ GLISERIN SAN. VE TİC.A.Ş."/>
    <s v="EH.03.001"/>
    <s v="Enroute Panorama - Çağrı Merkezi Hizmeti (MSD)"/>
    <s v="Univera - Evyap"/>
    <x v="16"/>
    <x v="0"/>
    <s v="Enroute"/>
    <n v="580000"/>
    <m/>
    <n v="1"/>
    <m/>
    <m/>
    <m/>
    <m/>
    <m/>
    <n v="580000"/>
    <m/>
    <m/>
    <m/>
    <m/>
    <m/>
    <m/>
    <x v="50"/>
    <x v="0"/>
    <x v="0"/>
    <x v="1"/>
    <x v="8"/>
    <x v="0"/>
    <s v="Univera Satış"/>
    <s v="Saha Satış"/>
    <s v="Yurt İçi"/>
    <s v="Türkiye"/>
  </r>
  <r>
    <s v="Q3"/>
    <x v="1"/>
    <x v="7"/>
    <m/>
    <s v="NİVEA BEİERSDORF TURKEY KOZMETİK SANAYİ VE TİCARET ANONİM ŞİRKETİ"/>
    <s v="EH.03.001"/>
    <s v="Enroute Panorama - Çağrı Merkezi Hizmeti (MSD)"/>
    <s v="Univera - Nivea Beiersdorf"/>
    <x v="16"/>
    <x v="0"/>
    <s v="Enroute"/>
    <n v="142500"/>
    <m/>
    <n v="1"/>
    <m/>
    <m/>
    <m/>
    <n v="0"/>
    <m/>
    <n v="142500"/>
    <m/>
    <m/>
    <m/>
    <m/>
    <m/>
    <m/>
    <x v="72"/>
    <x v="0"/>
    <x v="0"/>
    <x v="1"/>
    <x v="8"/>
    <x v="0"/>
    <s v="Univera Satış"/>
    <s v="Saha Satış"/>
    <s v="Yurt İçi"/>
    <s v="Türkiye"/>
  </r>
  <r>
    <s v="Q3"/>
    <x v="1"/>
    <x v="6"/>
    <m/>
    <s v="Deva İçecek San. Tic. A.Ş."/>
    <s v="EH.03.001"/>
    <s v="Enroute Panorama - Çağrı Merkezi Hizmeti (MSD)"/>
    <s v="Univera - Deva İçecek"/>
    <x v="13"/>
    <x v="0"/>
    <s v="Enroute"/>
    <n v="25032.98"/>
    <m/>
    <n v="13"/>
    <m/>
    <m/>
    <m/>
    <m/>
    <m/>
    <n v="325428.74"/>
    <m/>
    <m/>
    <m/>
    <m/>
    <m/>
    <m/>
    <x v="108"/>
    <x v="3"/>
    <x v="1"/>
    <x v="1"/>
    <x v="8"/>
    <x v="0"/>
    <s v="Univera Satış"/>
    <s v="Saha Satış"/>
    <s v="Yurt İçi"/>
    <s v="Türkiye"/>
  </r>
  <r>
    <s v="Q3"/>
    <x v="1"/>
    <x v="6"/>
    <m/>
    <s v="EDM BİLİŞİM SİSTEMLERİ VE DANIŞMANLIK HizmetLERİ A.Ş."/>
    <s v="EY.04.014"/>
    <s v="Enroute - E-Dönüşüm Yazılım Komisyonu"/>
    <s v="Univera - Kanal"/>
    <x v="6"/>
    <x v="2"/>
    <s v="E-Dönüşüm"/>
    <n v="55820"/>
    <m/>
    <n v="1"/>
    <m/>
    <m/>
    <m/>
    <m/>
    <m/>
    <n v="55820"/>
    <m/>
    <m/>
    <m/>
    <m/>
    <m/>
    <m/>
    <x v="46"/>
    <x v="0"/>
    <x v="1"/>
    <x v="3"/>
    <x v="10"/>
    <x v="0"/>
    <s v="Kanal Satış"/>
    <s v="EDM Bilişim"/>
    <s v="Yurt İçi"/>
    <s v="Türkiye"/>
  </r>
  <r>
    <s v="Q4"/>
    <x v="0"/>
    <x v="9"/>
    <m/>
    <s v="TADIM GIDA MADDELERI SAN.VE TIC.AS."/>
    <s v="EH.06.001"/>
    <s v="EnRoute Panorama - Hosting Hizmeti"/>
    <s v="Univera - Tadım"/>
    <x v="11"/>
    <x v="1"/>
    <m/>
    <n v="7443.52"/>
    <m/>
    <n v="1"/>
    <m/>
    <n v="7443.52"/>
    <m/>
    <n v="0"/>
    <m/>
    <n v="7443.52"/>
    <m/>
    <n v="0"/>
    <n v="0"/>
    <s v="UNI240000001857"/>
    <m/>
    <m/>
    <x v="10"/>
    <x v="0"/>
    <x v="0"/>
    <x v="1"/>
    <x v="3"/>
    <x v="0"/>
    <s v="Univera Satış"/>
    <s v="Saha Satış"/>
    <s v="Yurt İçi"/>
    <s v="Türkiye"/>
  </r>
  <r>
    <s v="Q4"/>
    <x v="0"/>
    <x v="9"/>
    <m/>
    <s v="TADIM GIDA MADDELERI SAN.VE TIC.AS."/>
    <s v="EH.06.001"/>
    <s v="EnRoute Panorama - Hosting Hizmeti"/>
    <s v="Univera - Tadım"/>
    <x v="11"/>
    <x v="1"/>
    <m/>
    <n v="6600"/>
    <m/>
    <n v="1"/>
    <m/>
    <n v="6600"/>
    <m/>
    <n v="0"/>
    <m/>
    <n v="6600"/>
    <m/>
    <n v="0"/>
    <n v="0"/>
    <s v="UNI240000001856"/>
    <m/>
    <m/>
    <x v="10"/>
    <x v="0"/>
    <x v="0"/>
    <x v="1"/>
    <x v="3"/>
    <x v="0"/>
    <s v="Univera Satış"/>
    <s v="Saha Satış"/>
    <s v="Yurt İçi"/>
    <s v="Türkiye"/>
  </r>
  <r>
    <s v="Q3"/>
    <x v="1"/>
    <x v="7"/>
    <m/>
    <s v="ATAK TEMİZLİK GIDA MOBİLYA DAĞ.PAZ.SAN.VE TİC.LTD."/>
    <s v="EH.02.014"/>
    <s v="Enroute PANORAMA BUSİNESS ANALYTİCS  (QSENSE) KULLANICI YazılımI BakımI"/>
    <s v="Univera - Henkel"/>
    <x v="16"/>
    <x v="0"/>
    <s v="QLIK - Outsource"/>
    <n v="3332.4941699999999"/>
    <m/>
    <n v="1"/>
    <m/>
    <m/>
    <m/>
    <n v="0"/>
    <m/>
    <n v="3332.4941699999999"/>
    <m/>
    <m/>
    <m/>
    <m/>
    <m/>
    <m/>
    <x v="25"/>
    <x v="0"/>
    <x v="0"/>
    <x v="1"/>
    <x v="4"/>
    <x v="0"/>
    <s v="Univera Satış"/>
    <s v="Saha Satış"/>
    <s v="Yurt İçi"/>
    <s v="Türkiye"/>
  </r>
  <r>
    <s v="Q3"/>
    <x v="1"/>
    <x v="7"/>
    <m/>
    <s v="ATAK TEMİZLİK GIDA MOBİLYA DAĞ.PAZ.SAN.VE TİC.LTD."/>
    <s v="EH.02.001"/>
    <s v="Enroute Panorama - Yazılım Bakımı, Yaşatma ve Merkezi Destek Hizmeti"/>
    <s v="Univera - Henkel"/>
    <x v="16"/>
    <x v="0"/>
    <s v="Enroute"/>
    <n v="68910.95"/>
    <m/>
    <n v="1"/>
    <m/>
    <m/>
    <m/>
    <n v="0"/>
    <m/>
    <n v="68910.95"/>
    <m/>
    <m/>
    <m/>
    <m/>
    <m/>
    <m/>
    <x v="25"/>
    <x v="0"/>
    <x v="0"/>
    <x v="1"/>
    <x v="4"/>
    <x v="0"/>
    <s v="Univera Satış"/>
    <s v="Saha Satış"/>
    <s v="Yurt İçi"/>
    <s v="Türkiye"/>
  </r>
  <r>
    <s v="Q3"/>
    <x v="1"/>
    <x v="7"/>
    <m/>
    <s v="BURDA BEBEK ÜRÜNLERİ SANAYİ VE TİCARET ANONİM ŞİRKETİ"/>
    <s v="EH.02.001"/>
    <s v="Enroute Panorama - Yazılım Bakımı, Yaşatma ve Merkezi Destek Hizmeti"/>
    <s v="Univera - Burda Bebek"/>
    <x v="18"/>
    <x v="0"/>
    <s v="Enroute"/>
    <n v="550000"/>
    <m/>
    <n v="1"/>
    <m/>
    <m/>
    <m/>
    <n v="0"/>
    <m/>
    <n v="550000"/>
    <m/>
    <m/>
    <m/>
    <m/>
    <m/>
    <m/>
    <x v="29"/>
    <x v="0"/>
    <x v="0"/>
    <x v="1"/>
    <x v="4"/>
    <x v="0"/>
    <s v="Univera Satış"/>
    <s v="Saha Satış"/>
    <s v="Yurt İçi"/>
    <s v="Türkiye"/>
  </r>
  <r>
    <s v="Q3"/>
    <x v="1"/>
    <x v="7"/>
    <m/>
    <s v="EFES VITANTA MOLDOVA BREWERY S.A"/>
    <s v="EH.02.001"/>
    <s v="Enroute Panorama - Yazılım Bakımı, Yaşatma ve Merkezi Destek Hizmeti"/>
    <s v="Univera - Efes Moldova"/>
    <x v="16"/>
    <x v="0"/>
    <s v="Enroute"/>
    <n v="30236.919054999998"/>
    <m/>
    <n v="1"/>
    <m/>
    <m/>
    <m/>
    <n v="0"/>
    <m/>
    <n v="30236.919054999998"/>
    <m/>
    <m/>
    <m/>
    <m/>
    <m/>
    <m/>
    <x v="20"/>
    <x v="0"/>
    <x v="0"/>
    <x v="1"/>
    <x v="4"/>
    <x v="0"/>
    <s v="Univera Satış"/>
    <s v="Saha Satış"/>
    <s v="Yurt Dışı"/>
    <s v="Moldova"/>
  </r>
  <r>
    <s v="Q3"/>
    <x v="1"/>
    <x v="7"/>
    <m/>
    <s v="EFES VITANTA MOLDOVA BREWERY S.A"/>
    <s v="EH.03.001"/>
    <s v="Enroute Panorama - Çağrı Merkezi Hizmeti (MSD)"/>
    <s v="Univera - Efes Moldova"/>
    <x v="16"/>
    <x v="0"/>
    <s v="Enroute"/>
    <n v="39532.873800000001"/>
    <m/>
    <n v="1"/>
    <m/>
    <m/>
    <m/>
    <n v="0"/>
    <m/>
    <n v="39532.873800000001"/>
    <m/>
    <m/>
    <m/>
    <m/>
    <m/>
    <m/>
    <x v="20"/>
    <x v="0"/>
    <x v="0"/>
    <x v="1"/>
    <x v="8"/>
    <x v="0"/>
    <s v="Univera Satış"/>
    <s v="Saha Satış"/>
    <s v="Yurt Dışı"/>
    <s v="Moldova"/>
  </r>
  <r>
    <s v="Q3"/>
    <x v="1"/>
    <x v="7"/>
    <m/>
    <s v="BURDA BEBEK ÜRÜNLERİ SANAYİ VE TİCARET ANONİM ŞİRKETİ"/>
    <s v="EH.03.008"/>
    <s v="Enroute Panorama - Çağrı Merkezi Hizmeti (DDI / OutSource)"/>
    <s v="Univera - Burda Bebek"/>
    <x v="18"/>
    <x v="0"/>
    <s v="Enroute"/>
    <n v="4892.88"/>
    <m/>
    <n v="30"/>
    <m/>
    <m/>
    <m/>
    <n v="0"/>
    <m/>
    <n v="146786.4"/>
    <m/>
    <m/>
    <m/>
    <m/>
    <m/>
    <m/>
    <x v="29"/>
    <x v="0"/>
    <x v="0"/>
    <x v="1"/>
    <x v="8"/>
    <x v="0"/>
    <s v="Univera Satış"/>
    <s v="Saha Satış"/>
    <s v="Yurt İçi"/>
    <s v="Türkiye"/>
  </r>
  <r>
    <s v="Q3"/>
    <x v="1"/>
    <x v="7"/>
    <m/>
    <s v="EDM BİLİŞİM SİSTEMLERİ VE DANIŞMANLIK HizmetLERİ A.Ş."/>
    <s v="EY.04.014"/>
    <s v="Enroute - E-Dönüşüm Yazılım Komisyonu"/>
    <s v="Univera - Kanal"/>
    <x v="6"/>
    <x v="2"/>
    <s v="E-Dönüşüm"/>
    <n v="51500"/>
    <m/>
    <n v="1"/>
    <m/>
    <m/>
    <m/>
    <n v="0"/>
    <m/>
    <n v="51500"/>
    <m/>
    <m/>
    <m/>
    <m/>
    <m/>
    <m/>
    <x v="46"/>
    <x v="0"/>
    <x v="1"/>
    <x v="3"/>
    <x v="10"/>
    <x v="0"/>
    <s v="Kanal Satış"/>
    <s v="EDM Bilişim"/>
    <s v="Yurt İçi"/>
    <s v="Türkiye"/>
  </r>
  <r>
    <s v="Q4"/>
    <x v="0"/>
    <x v="9"/>
    <m/>
    <s v="MUZAFFER TICARET - MUZAFFER BOZAL"/>
    <s v="UH.01.002"/>
    <s v="UNIDOX KONTÖR HIZMETI"/>
    <s v="Univera - Brisa Bridgestone"/>
    <x v="6"/>
    <x v="2"/>
    <s v="Unidox"/>
    <n v="2"/>
    <m/>
    <n v="10000"/>
    <m/>
    <n v="20000"/>
    <m/>
    <n v="0"/>
    <m/>
    <n v="20000"/>
    <m/>
    <n v="0"/>
    <n v="0"/>
    <s v="UNI240000001862"/>
    <m/>
    <m/>
    <x v="99"/>
    <x v="0"/>
    <x v="1"/>
    <x v="2"/>
    <x v="5"/>
    <x v="1"/>
    <s v="Kanal Satış"/>
    <s v="Saha Satış"/>
    <s v="Yurt İçi"/>
    <s v="Türkiye"/>
  </r>
  <r>
    <s v="Q4"/>
    <x v="0"/>
    <x v="9"/>
    <m/>
    <s v="ÖNDER PILIÇ GIDA INSAAT TAAHHÜT SAN.VE TIC. LTD STI."/>
    <s v="UH.01.002"/>
    <s v="UNIDOX KONTÖR HIZMETI"/>
    <s v="Univera - Şen Piliç"/>
    <x v="6"/>
    <x v="2"/>
    <s v="Unidox"/>
    <n v="1.8"/>
    <m/>
    <n v="25000"/>
    <m/>
    <n v="45000"/>
    <m/>
    <n v="0"/>
    <m/>
    <n v="45000"/>
    <m/>
    <n v="0"/>
    <n v="0"/>
    <s v="UNI240000001865"/>
    <m/>
    <m/>
    <x v="69"/>
    <x v="0"/>
    <x v="1"/>
    <x v="2"/>
    <x v="5"/>
    <x v="0"/>
    <s v="Kanal Satış"/>
    <s v="Saha Satış"/>
    <s v="Yurt İçi"/>
    <s v="Türkiye"/>
  </r>
  <r>
    <s v="Q4"/>
    <x v="0"/>
    <x v="9"/>
    <m/>
    <s v="UNILEVER SAN VE TIC.TÜRK AS."/>
    <s v="SH.01.001"/>
    <s v="StokBar Panorama - Proje Yönetim Hizmeti"/>
    <s v="Univera - Unilever"/>
    <x v="13"/>
    <x v="4"/>
    <s v="Stokbar"/>
    <n v="11375"/>
    <m/>
    <n v="1.5"/>
    <m/>
    <n v="26250"/>
    <m/>
    <n v="9187.5"/>
    <m/>
    <n v="17062.5"/>
    <m/>
    <n v="0"/>
    <n v="0"/>
    <s v="UNI240000001863"/>
    <m/>
    <m/>
    <x v="104"/>
    <x v="0"/>
    <x v="1"/>
    <x v="1"/>
    <x v="7"/>
    <x v="0"/>
    <s v="Univera Satış"/>
    <s v="Saha Satış"/>
    <s v="Yurt İçi"/>
    <s v="Türkiye"/>
  </r>
  <r>
    <s v="Q4"/>
    <x v="0"/>
    <x v="9"/>
    <m/>
    <s v="UNILEVER SAN VE TIC.TÜRK AS."/>
    <s v="SH.01.001"/>
    <s v="StokBar Panorama - Proje Yönetim Hizmeti"/>
    <s v="Univera - Unilever"/>
    <x v="13"/>
    <x v="4"/>
    <s v="Stokbar"/>
    <n v="11375"/>
    <m/>
    <n v="1.5"/>
    <m/>
    <n v="26250"/>
    <m/>
    <n v="9187.5"/>
    <m/>
    <n v="17062.5"/>
    <m/>
    <n v="0"/>
    <n v="0"/>
    <s v="UNI240000001864"/>
    <m/>
    <m/>
    <x v="104"/>
    <x v="0"/>
    <x v="1"/>
    <x v="1"/>
    <x v="7"/>
    <x v="0"/>
    <s v="Univera Satış"/>
    <s v="Saha Satış"/>
    <s v="Yurt İçi"/>
    <s v="Türkiye"/>
  </r>
  <r>
    <s v="Q4"/>
    <x v="0"/>
    <x v="9"/>
    <m/>
    <s v="ALDEMIR BILISIM HIZ. VE DANISMANLIK - ARZU ALDEMIR"/>
    <s v="WPH.02.001"/>
    <s v="WebPlus Yazilim Bakimi Hizmeti"/>
    <s v="Univera - Kanal"/>
    <x v="5"/>
    <x v="0"/>
    <s v="Webplus"/>
    <n v="6325"/>
    <m/>
    <n v="1"/>
    <m/>
    <n v="6325"/>
    <m/>
    <n v="0"/>
    <m/>
    <n v="6325"/>
    <m/>
    <n v="0"/>
    <n v="0"/>
    <s v="UNI240000001882"/>
    <m/>
    <m/>
    <x v="33"/>
    <x v="0"/>
    <x v="0"/>
    <x v="1"/>
    <x v="4"/>
    <x v="0"/>
    <s v="Kanal Satış"/>
    <s v="Aldemir"/>
    <s v="Yurt İçi"/>
    <s v="Türkiye"/>
  </r>
  <r>
    <s v="Q4"/>
    <x v="0"/>
    <x v="9"/>
    <m/>
    <s v="POLARİS YAZILIM ÇÖZÜMLERİ VE DANIŞMANLIK HİZMETLERİ LTD.ŞTİ."/>
    <s v="WPH.02.001"/>
    <s v="WebPlus Yazilim Bakimi Hizmeti"/>
    <s v="Univera - Kanal"/>
    <x v="5"/>
    <x v="0"/>
    <s v="Webplus"/>
    <n v="9108"/>
    <m/>
    <n v="1"/>
    <m/>
    <n v="9108"/>
    <m/>
    <n v="0"/>
    <m/>
    <n v="9108"/>
    <m/>
    <n v="0"/>
    <n v="0"/>
    <s v="UNI240000001868"/>
    <m/>
    <m/>
    <x v="31"/>
    <x v="0"/>
    <x v="0"/>
    <x v="1"/>
    <x v="4"/>
    <x v="0"/>
    <s v="Kanal Satış"/>
    <s v="Polaris"/>
    <s v="Yurt İçi"/>
    <s v="Türkiye"/>
  </r>
  <r>
    <s v="Q4"/>
    <x v="0"/>
    <x v="9"/>
    <m/>
    <s v="POLARİS YAZILIM ÇÖZÜMLERİ VE DANIŞMANLIK HİZMETLERİ LTD.ŞTİ."/>
    <s v="WPY.02.003"/>
    <s v="WebPlus WarehouseMan (Depo Per.) El Terminali Lisansi"/>
    <s v="Univera - Kanal"/>
    <x v="5"/>
    <x v="0"/>
    <s v="Webplus"/>
    <n v="4950"/>
    <m/>
    <n v="1"/>
    <m/>
    <n v="5500"/>
    <m/>
    <n v="550"/>
    <m/>
    <n v="4950"/>
    <m/>
    <n v="0"/>
    <n v="0"/>
    <s v="UNI240000001868"/>
    <m/>
    <m/>
    <x v="31"/>
    <x v="0"/>
    <x v="1"/>
    <x v="0"/>
    <x v="1"/>
    <x v="0"/>
    <s v="Kanal Satış"/>
    <s v="Polaris"/>
    <s v="Yurt İçi"/>
    <s v="Türkiye"/>
  </r>
  <r>
    <s v="Q4"/>
    <x v="0"/>
    <x v="9"/>
    <m/>
    <s v="ALDEMIR BILISIM HIZ. VE DANISMANLIK - ARZU ALDEMIR"/>
    <s v="WPY.01.003"/>
    <s v="WEBPLUS EK KULLANICI LISANSI +1"/>
    <s v="Univera - Kanal"/>
    <x v="5"/>
    <x v="0"/>
    <s v="Webplus"/>
    <n v="1050"/>
    <m/>
    <n v="1"/>
    <m/>
    <n v="1500"/>
    <m/>
    <n v="450"/>
    <m/>
    <n v="1050"/>
    <m/>
    <n v="0"/>
    <n v="0"/>
    <s v="UNI240000001882"/>
    <m/>
    <m/>
    <x v="17"/>
    <x v="0"/>
    <x v="1"/>
    <x v="0"/>
    <x v="1"/>
    <x v="0"/>
    <s v="Kanal Satış"/>
    <s v="Aldemir"/>
    <s v="Yurt İçi"/>
    <s v="Türkiye"/>
  </r>
  <r>
    <s v="Q4"/>
    <x v="0"/>
    <x v="9"/>
    <m/>
    <s v="POLARİS YAZILIM ÇÖZÜMLERİ VE DANIŞMANLIK HİZMETLERİ LTD.ŞTİ."/>
    <s v="WPY.01.003"/>
    <s v="WEBPLUS EK KULLANICI LISANSI +1"/>
    <s v="Univera - Kanal"/>
    <x v="5"/>
    <x v="0"/>
    <s v="Webplus"/>
    <n v="4410"/>
    <m/>
    <n v="1"/>
    <m/>
    <n v="4900"/>
    <m/>
    <n v="490"/>
    <m/>
    <n v="4410"/>
    <m/>
    <n v="0"/>
    <n v="0"/>
    <s v="UNI240000001868"/>
    <m/>
    <m/>
    <x v="31"/>
    <x v="0"/>
    <x v="1"/>
    <x v="0"/>
    <x v="1"/>
    <x v="0"/>
    <s v="Kanal Satış"/>
    <s v="Polaris"/>
    <s v="Yurt İçi"/>
    <s v="Türkiye"/>
  </r>
  <r>
    <s v="Q4"/>
    <x v="0"/>
    <x v="9"/>
    <m/>
    <s v="ALDEMIR BILISIM HIZ. VE DANISMANLIK - ARZU ALDEMIR"/>
    <s v="WPY.01.007"/>
    <s v="WEBPLUS E-DÖNÜSÜM MODÜL LISANSI"/>
    <s v="Univera - Kanal"/>
    <x v="5"/>
    <x v="0"/>
    <s v="Webplus"/>
    <n v="7000"/>
    <m/>
    <n v="1"/>
    <m/>
    <n v="10000"/>
    <m/>
    <n v="3000"/>
    <m/>
    <n v="7000"/>
    <m/>
    <n v="0"/>
    <n v="0"/>
    <s v="UNI240000001882"/>
    <m/>
    <m/>
    <x v="17"/>
    <x v="0"/>
    <x v="1"/>
    <x v="0"/>
    <x v="1"/>
    <x v="0"/>
    <s v="Kanal Satış"/>
    <s v="Aldemir"/>
    <s v="Yurt İçi"/>
    <s v="Türkiye"/>
  </r>
  <r>
    <s v="Q4"/>
    <x v="0"/>
    <x v="9"/>
    <m/>
    <s v="POLARİS YAZILIM ÇÖZÜMLERİ VE DANIŞMANLIK HİZMETLERİ LTD.ŞTİ."/>
    <s v="WPY.01.007"/>
    <s v="WEBPLUS E-DÖNÜSÜM MODÜL LISANSI"/>
    <s v="Univera - Kanal"/>
    <x v="5"/>
    <x v="0"/>
    <s v="Webplus"/>
    <n v="10800"/>
    <m/>
    <n v="1"/>
    <m/>
    <n v="12000"/>
    <m/>
    <n v="1200"/>
    <m/>
    <n v="10800"/>
    <m/>
    <n v="0"/>
    <n v="0"/>
    <s v="UNI240000001868"/>
    <m/>
    <m/>
    <x v="31"/>
    <x v="0"/>
    <x v="1"/>
    <x v="0"/>
    <x v="1"/>
    <x v="0"/>
    <s v="Kanal Satış"/>
    <s v="Polaris"/>
    <s v="Yurt İçi"/>
    <s v="Türkiye"/>
  </r>
  <r>
    <s v="Q4"/>
    <x v="0"/>
    <x v="9"/>
    <m/>
    <s v="ALDEMIR BILISIM HIZ. VE DANISMANLIK - ARZU ALDEMIR"/>
    <s v="WPY.01.006"/>
    <s v="WEBPLUS DISTRIBUTION SATIS-DAGITIM YAZILIMI (Light)"/>
    <s v="Univera - Kanal"/>
    <x v="5"/>
    <x v="0"/>
    <s v="Webplus"/>
    <n v="10500"/>
    <m/>
    <n v="1"/>
    <m/>
    <n v="15000"/>
    <m/>
    <n v="4500"/>
    <m/>
    <n v="10500"/>
    <m/>
    <n v="0"/>
    <n v="0"/>
    <s v="UNI240000001882"/>
    <m/>
    <m/>
    <x v="17"/>
    <x v="0"/>
    <x v="1"/>
    <x v="0"/>
    <x v="1"/>
    <x v="0"/>
    <s v="Kanal Satış"/>
    <s v="Aldemir"/>
    <s v="Yurt İçi"/>
    <s v="Türkiye"/>
  </r>
  <r>
    <s v="Q4"/>
    <x v="0"/>
    <x v="9"/>
    <m/>
    <s v="POLARİS YAZILIM ÇÖZÜMLERİ VE DANIŞMANLIK HİZMETLERİ LTD.ŞTİ."/>
    <s v="WPY.01.002"/>
    <s v="WebPlus Dagitim Kanali Lisansi"/>
    <s v="Univera - Kanal"/>
    <x v="5"/>
    <x v="0"/>
    <s v="Webplus"/>
    <n v="10800"/>
    <m/>
    <n v="1"/>
    <m/>
    <n v="12000"/>
    <m/>
    <n v="1200"/>
    <m/>
    <n v="10800"/>
    <m/>
    <n v="0"/>
    <n v="0"/>
    <s v="UNI240000001868"/>
    <m/>
    <m/>
    <x v="31"/>
    <x v="0"/>
    <x v="1"/>
    <x v="0"/>
    <x v="1"/>
    <x v="0"/>
    <s v="Kanal Satış"/>
    <s v="Polaris"/>
    <s v="Yurt İçi"/>
    <s v="Türkiye"/>
  </r>
  <r>
    <s v="Q4"/>
    <x v="0"/>
    <x v="9"/>
    <m/>
    <s v="ALDEMIR BILISIM HIZ. VE DANISMANLIK - ARZU ALDEMIR"/>
    <s v="WPY.02.001"/>
    <s v="WEBPLUS (Android) SATIS TEMSILCISI LISANSI"/>
    <s v="Univera - Kanal"/>
    <x v="5"/>
    <x v="0"/>
    <s v="Webplus"/>
    <n v="1575"/>
    <m/>
    <n v="1"/>
    <m/>
    <n v="2250"/>
    <m/>
    <n v="675"/>
    <m/>
    <n v="1575"/>
    <m/>
    <n v="0"/>
    <n v="0"/>
    <s v="UNI240000001882"/>
    <m/>
    <m/>
    <x v="17"/>
    <x v="0"/>
    <x v="1"/>
    <x v="0"/>
    <x v="1"/>
    <x v="0"/>
    <s v="Kanal Satış"/>
    <s v="Aldemir"/>
    <s v="Yurt İçi"/>
    <s v="Türkiye"/>
  </r>
  <r>
    <s v="Q4"/>
    <x v="0"/>
    <x v="9"/>
    <m/>
    <s v="MATRIKS BİLGİSAYAR SİSTEMLERİ LTD.ŞTİ"/>
    <s v="WPY.02.001"/>
    <s v="WEBPLUS (Android) SATIS TEMSILCISI LISANSI"/>
    <s v="Univera - Kanal"/>
    <x v="5"/>
    <x v="0"/>
    <s v="Webplus"/>
    <n v="2250"/>
    <m/>
    <n v="1"/>
    <m/>
    <n v="2250"/>
    <m/>
    <n v="0"/>
    <m/>
    <n v="2250"/>
    <m/>
    <n v="0"/>
    <n v="0"/>
    <s v="UNI240000001870"/>
    <m/>
    <m/>
    <x v="11"/>
    <x v="0"/>
    <x v="1"/>
    <x v="0"/>
    <x v="1"/>
    <x v="0"/>
    <s v="Kanal Satış"/>
    <s v="Matriks"/>
    <s v="Yurt İçi"/>
    <s v="Türkiye"/>
  </r>
  <r>
    <s v="Q4"/>
    <x v="0"/>
    <x v="9"/>
    <m/>
    <s v="POLARİS YAZILIM ÇÖZÜMLERİ VE DANIŞMANLIK HİZMETLERİ LTD.ŞTİ."/>
    <s v="WPY.02.001"/>
    <s v="WEBPLUS (Android) SATIS TEMSILCISI LISANSI"/>
    <s v="Univera - Kanal"/>
    <x v="5"/>
    <x v="0"/>
    <s v="Webplus"/>
    <n v="3150"/>
    <m/>
    <n v="2"/>
    <m/>
    <n v="7000"/>
    <m/>
    <n v="700"/>
    <m/>
    <n v="6300"/>
    <m/>
    <n v="0"/>
    <n v="0"/>
    <s v="UNI240000001868"/>
    <m/>
    <m/>
    <x v="31"/>
    <x v="0"/>
    <x v="1"/>
    <x v="0"/>
    <x v="1"/>
    <x v="0"/>
    <s v="Kanal Satış"/>
    <s v="Polaris"/>
    <s v="Yurt İçi"/>
    <s v="Türkiye"/>
  </r>
  <r>
    <s v="Q4"/>
    <x v="0"/>
    <x v="9"/>
    <m/>
    <s v="ALDEMIR BILISIM HIZ. VE DANISMANLIK - ARZU ALDEMIR"/>
    <s v="UH.01.002"/>
    <s v="Unidox Kontör"/>
    <s v="Univera - Kanal"/>
    <x v="5"/>
    <x v="2"/>
    <s v="Unidox"/>
    <n v="2.4929999999999999"/>
    <m/>
    <n v="2000"/>
    <m/>
    <n v="4986"/>
    <m/>
    <n v="0"/>
    <m/>
    <n v="4986"/>
    <m/>
    <n v="0"/>
    <n v="0"/>
    <s v="UNI240000001882"/>
    <m/>
    <m/>
    <x v="17"/>
    <x v="0"/>
    <x v="1"/>
    <x v="2"/>
    <x v="5"/>
    <x v="0"/>
    <s v="Kanal Satış"/>
    <s v="Aldemir"/>
    <s v="Yurt İçi"/>
    <s v="Türkiye"/>
  </r>
  <r>
    <s v="Q4"/>
    <x v="0"/>
    <x v="9"/>
    <m/>
    <s v="MİYA OTOMASYON VE BARKOD BILISIM SISTEMLERI SAN TİC. VE L.T.D. STI."/>
    <s v="UH.01.002"/>
    <s v="UNIDOX KONTÖR HIZMETI"/>
    <s v="Univera - Kanal"/>
    <x v="5"/>
    <x v="2"/>
    <s v="Unidox"/>
    <n v="1.5"/>
    <m/>
    <n v="25000"/>
    <m/>
    <n v="37500"/>
    <m/>
    <n v="0"/>
    <m/>
    <n v="37500"/>
    <m/>
    <n v="0"/>
    <n v="0"/>
    <s v="UNI240000001879"/>
    <m/>
    <m/>
    <x v="3"/>
    <x v="0"/>
    <x v="1"/>
    <x v="2"/>
    <x v="5"/>
    <x v="0"/>
    <s v="Kanal Satış"/>
    <s v="Miya"/>
    <s v="Yurt İçi"/>
    <s v="Türkiye"/>
  </r>
  <r>
    <s v="Q4"/>
    <x v="0"/>
    <x v="9"/>
    <m/>
    <s v="MİYA OTOMASYON VE BARKOD BILISIM SISTEMLERI SAN TİC. VE L.T.D. STI."/>
    <s v="UH.01.002"/>
    <s v="UNIDOX KONTÖR HIZMETI"/>
    <s v="Univera - Kanal"/>
    <x v="5"/>
    <x v="2"/>
    <s v="Unidox"/>
    <n v="2.0430000000000001"/>
    <m/>
    <n v="10000"/>
    <m/>
    <n v="20430"/>
    <m/>
    <n v="0"/>
    <m/>
    <n v="20430"/>
    <m/>
    <n v="0"/>
    <n v="0"/>
    <s v="UNI240000001880"/>
    <m/>
    <m/>
    <x v="3"/>
    <x v="0"/>
    <x v="1"/>
    <x v="2"/>
    <x v="5"/>
    <x v="0"/>
    <s v="Kanal Satış"/>
    <s v="Miya"/>
    <s v="Yurt İçi"/>
    <s v="Türkiye"/>
  </r>
  <r>
    <s v="Q4"/>
    <x v="0"/>
    <x v="9"/>
    <m/>
    <s v="PANASONIC ELEKTRIC WORKS ELEKTRIK SAN.VE TIC. A.S."/>
    <s v="SH.03.002"/>
    <s v="StokBar Panorama - Uzman Destek Hizmeti"/>
    <s v="Univera - Panasonic"/>
    <x v="11"/>
    <x v="4"/>
    <s v="Stokbar"/>
    <n v="126750"/>
    <m/>
    <n v="1"/>
    <m/>
    <n v="126750"/>
    <m/>
    <n v="0"/>
    <m/>
    <n v="126750"/>
    <m/>
    <n v="0"/>
    <n v="0"/>
    <s v="UNI240000001869"/>
    <m/>
    <m/>
    <x v="35"/>
    <x v="0"/>
    <x v="0"/>
    <x v="1"/>
    <x v="3"/>
    <x v="0"/>
    <s v="Univera Satış"/>
    <s v="Saha Satış"/>
    <s v="Yurt İçi"/>
    <s v="Türkiye"/>
  </r>
  <r>
    <s v="Q4"/>
    <x v="0"/>
    <x v="9"/>
    <m/>
    <s v="ÇAYKUR ÇAY ISLETMELERI GENEL MÜDÜRLÜGÜ"/>
    <s v="QH.02.001"/>
    <s v="Quest Panorama - Yazilim Bakimi, Yasatma ve Merkezi Destek Hizmeti"/>
    <s v="Univera - Çaykur"/>
    <x v="12"/>
    <x v="3"/>
    <m/>
    <n v="10941.93"/>
    <m/>
    <n v="1"/>
    <m/>
    <n v="10941.93"/>
    <m/>
    <n v="0"/>
    <m/>
    <n v="10941.93"/>
    <m/>
    <n v="0"/>
    <n v="0"/>
    <s v="UNI240000001873"/>
    <m/>
    <m/>
    <x v="1"/>
    <x v="0"/>
    <x v="0"/>
    <x v="1"/>
    <x v="4"/>
    <x v="0"/>
    <s v="Univera Satış"/>
    <s v="Saha Satış"/>
    <s v="Yurt İçi"/>
    <s v="Türkiye"/>
  </r>
  <r>
    <s v="Q4"/>
    <x v="0"/>
    <x v="9"/>
    <m/>
    <s v="EFES VITANTA MOLDOVA BREWERY S.A"/>
    <s v="QH.02.001"/>
    <s v="Quest Panorama - Yazilim Bakimi, Yasatma ve Merkezi Destek Hizmeti"/>
    <s v="Univera - Efes Moldova"/>
    <x v="15"/>
    <x v="3"/>
    <m/>
    <n v="13531.71"/>
    <m/>
    <n v="1"/>
    <m/>
    <n v="13531.714219"/>
    <m/>
    <n v="4.2189999999999997E-3"/>
    <m/>
    <n v="13531.71"/>
    <m/>
    <n v="0"/>
    <n v="0"/>
    <s v="ENV240000000112"/>
    <m/>
    <m/>
    <x v="20"/>
    <x v="0"/>
    <x v="0"/>
    <x v="1"/>
    <x v="4"/>
    <x v="0"/>
    <s v="Univera Satış"/>
    <s v="Saha Satış"/>
    <s v="Yurt Dışı"/>
    <s v="Moldova"/>
  </r>
  <r>
    <s v="Q4"/>
    <x v="0"/>
    <x v="9"/>
    <m/>
    <s v="BROWN FORMAN İÇKİ TİC. LTD. ŞTİ."/>
    <s v="QH.07.001"/>
    <s v="Quest Panorama - Rapor Gelistirme Hizmeti"/>
    <s v="Univera - Brown Forman"/>
    <x v="12"/>
    <x v="3"/>
    <m/>
    <n v="17500"/>
    <m/>
    <n v="4"/>
    <m/>
    <n v="70000"/>
    <m/>
    <n v="0"/>
    <m/>
    <n v="70000"/>
    <m/>
    <n v="0"/>
    <n v="0"/>
    <s v="UNI240000001881"/>
    <m/>
    <m/>
    <x v="30"/>
    <x v="0"/>
    <x v="1"/>
    <x v="1"/>
    <x v="2"/>
    <x v="1"/>
    <s v="Univera Satış"/>
    <s v="Saha Satış"/>
    <s v="Yurt İçi"/>
    <s v="Türkiye"/>
  </r>
  <r>
    <s v="Q4"/>
    <x v="0"/>
    <x v="9"/>
    <m/>
    <s v="ÇAYKUR ÇAY ISLETMELERI GENEL MÜDÜRLÜGÜ"/>
    <s v="QH.03.001"/>
    <s v="Quest Panorama  - Çafri Merkezi Hizmeti"/>
    <s v="Univera - Çaykur"/>
    <x v="12"/>
    <x v="3"/>
    <m/>
    <n v="46192.81"/>
    <m/>
    <n v="1"/>
    <m/>
    <n v="46192.81"/>
    <m/>
    <n v="0"/>
    <m/>
    <n v="46192.81"/>
    <m/>
    <n v="0"/>
    <n v="0"/>
    <s v="UNI240000001873"/>
    <m/>
    <m/>
    <x v="1"/>
    <x v="0"/>
    <x v="0"/>
    <x v="1"/>
    <x v="3"/>
    <x v="0"/>
    <s v="Univera Satış"/>
    <s v="Saha Satış"/>
    <s v="Yurt İçi"/>
    <s v="Türkiye"/>
  </r>
  <r>
    <s v="Q4"/>
    <x v="0"/>
    <x v="9"/>
    <m/>
    <s v="MİYA OTOMASYON VE BARKOD BILISIM SISTEMLERI SAN TİC. VE L.T.D. STI."/>
    <s v="EH.06.001"/>
    <s v="EnRoute Panorama - Hosting Hizmeti"/>
    <s v="Univera - Kanal"/>
    <x v="5"/>
    <x v="1"/>
    <m/>
    <n v="7092"/>
    <m/>
    <n v="1"/>
    <m/>
    <n v="7092"/>
    <m/>
    <n v="0"/>
    <m/>
    <n v="7092"/>
    <m/>
    <n v="0"/>
    <n v="0"/>
    <s v="UNI240000001867"/>
    <m/>
    <m/>
    <x v="3"/>
    <x v="0"/>
    <x v="0"/>
    <x v="1"/>
    <x v="3"/>
    <x v="0"/>
    <s v="Kanal Satış"/>
    <s v="Miya"/>
    <s v="Yurt İçi"/>
    <s v="Türkiye"/>
  </r>
  <r>
    <s v="Q4"/>
    <x v="0"/>
    <x v="9"/>
    <m/>
    <s v="MİYA OTOMASYON VE BARKOD BILISIM SISTEMLERI SAN TİC. VE L.T.D. STI."/>
    <s v="EH.06.001"/>
    <s v="EnRoute Panorama - Hosting Hizmeti"/>
    <s v="Univera - Kanal"/>
    <x v="5"/>
    <x v="1"/>
    <m/>
    <n v="5890.61"/>
    <m/>
    <n v="1"/>
    <m/>
    <n v="5890.61"/>
    <m/>
    <n v="0"/>
    <m/>
    <n v="5890.61"/>
    <m/>
    <n v="0"/>
    <n v="0"/>
    <s v="UNI240000001867"/>
    <m/>
    <m/>
    <x v="3"/>
    <x v="0"/>
    <x v="0"/>
    <x v="1"/>
    <x v="3"/>
    <x v="0"/>
    <s v="Kanal Satış"/>
    <s v="Miya"/>
    <s v="Yurt İçi"/>
    <s v="Türkiye"/>
  </r>
  <r>
    <s v="Q4"/>
    <x v="0"/>
    <x v="9"/>
    <m/>
    <s v="MİYA OTOMASYON VE BARKOD BILISIM SISTEMLERI SAN TİC. VE L.T.D. STI."/>
    <s v="EH.06.001"/>
    <s v="EnRoute Panorama - Hosting Hizmeti"/>
    <s v="Univera - Kanal"/>
    <x v="5"/>
    <x v="1"/>
    <m/>
    <n v="3138"/>
    <m/>
    <n v="1"/>
    <m/>
    <n v="3138"/>
    <m/>
    <n v="0"/>
    <m/>
    <n v="3138"/>
    <m/>
    <n v="0"/>
    <n v="0"/>
    <s v="UNI240000001867"/>
    <m/>
    <m/>
    <x v="3"/>
    <x v="0"/>
    <x v="0"/>
    <x v="1"/>
    <x v="3"/>
    <x v="0"/>
    <s v="Kanal Satış"/>
    <s v="Miya"/>
    <s v="Yurt İçi"/>
    <s v="Türkiye"/>
  </r>
  <r>
    <s v="Q4"/>
    <x v="0"/>
    <x v="9"/>
    <m/>
    <s v="MİYA OTOMASYON VE BARKOD BILISIM SISTEMLERI SAN TİC. VE L.T.D. STI."/>
    <s v="EH.06.001"/>
    <s v="EnRoute Panorama - Hosting Hizmeti"/>
    <s v="Univera - Kanal"/>
    <x v="5"/>
    <x v="1"/>
    <m/>
    <n v="2960.78"/>
    <m/>
    <n v="1"/>
    <m/>
    <n v="2960.78"/>
    <m/>
    <n v="0"/>
    <m/>
    <n v="2960.78"/>
    <m/>
    <n v="0"/>
    <n v="0"/>
    <s v="UNI240000001867"/>
    <m/>
    <m/>
    <x v="3"/>
    <x v="0"/>
    <x v="0"/>
    <x v="1"/>
    <x v="3"/>
    <x v="0"/>
    <s v="Kanal Satış"/>
    <s v="Miya"/>
    <s v="Yurt İçi"/>
    <s v="Türkiye"/>
  </r>
  <r>
    <s v="Q4"/>
    <x v="0"/>
    <x v="9"/>
    <m/>
    <s v="MİYA OTOMASYON VE BARKOD BILISIM SISTEMLERI SAN TİC. VE L.T.D. STI."/>
    <s v="EH.06.001"/>
    <s v="EnRoute Panorama - Hosting Hizmeti"/>
    <s v="Univera - Kanal"/>
    <x v="5"/>
    <x v="1"/>
    <m/>
    <n v="1850.49"/>
    <m/>
    <n v="1"/>
    <m/>
    <n v="1850.49"/>
    <m/>
    <n v="0"/>
    <m/>
    <n v="1850.49"/>
    <m/>
    <n v="0"/>
    <n v="0"/>
    <s v="UNI240000001867"/>
    <m/>
    <m/>
    <x v="3"/>
    <x v="0"/>
    <x v="0"/>
    <x v="1"/>
    <x v="3"/>
    <x v="0"/>
    <s v="Kanal Satış"/>
    <s v="Miya"/>
    <s v="Yurt İçi"/>
    <s v="Türkiye"/>
  </r>
  <r>
    <s v="Q4"/>
    <x v="0"/>
    <x v="9"/>
    <m/>
    <s v="MİYA OTOMASYON VE BARKOD BILISIM SISTEMLERI SAN TİC. VE L.T.D. STI."/>
    <s v="EH.06.001"/>
    <s v="EnRoute Panorama - Hosting Hizmeti"/>
    <s v="Univera - Kanal"/>
    <x v="5"/>
    <x v="1"/>
    <m/>
    <n v="1850.49"/>
    <m/>
    <n v="1"/>
    <m/>
    <n v="1850.49"/>
    <m/>
    <n v="0"/>
    <m/>
    <n v="1850.49"/>
    <m/>
    <n v="0"/>
    <n v="0"/>
    <s v="UNI240000001867"/>
    <m/>
    <m/>
    <x v="3"/>
    <x v="0"/>
    <x v="0"/>
    <x v="1"/>
    <x v="3"/>
    <x v="0"/>
    <s v="Kanal Satış"/>
    <s v="Miya"/>
    <s v="Yurt İçi"/>
    <s v="Türkiye"/>
  </r>
  <r>
    <s v="Q4"/>
    <x v="0"/>
    <x v="9"/>
    <m/>
    <s v="MİYA OTOMASYON VE BARKOD BILISIM SISTEMLERI SAN TİC. VE L.T.D. STI."/>
    <s v="EH.06.001"/>
    <s v="EnRoute Panorama - Hosting Hizmeti"/>
    <s v="Univera - Kanal"/>
    <x v="5"/>
    <x v="1"/>
    <m/>
    <n v="1850.49"/>
    <m/>
    <n v="1"/>
    <m/>
    <n v="1850.49"/>
    <m/>
    <n v="0"/>
    <m/>
    <n v="1850.49"/>
    <m/>
    <n v="0"/>
    <n v="0"/>
    <s v="UNI240000001867"/>
    <m/>
    <m/>
    <x v="3"/>
    <x v="0"/>
    <x v="0"/>
    <x v="1"/>
    <x v="3"/>
    <x v="0"/>
    <s v="Kanal Satış"/>
    <s v="Miya"/>
    <s v="Yurt İçi"/>
    <s v="Türkiye"/>
  </r>
  <r>
    <s v="Q4"/>
    <x v="0"/>
    <x v="9"/>
    <m/>
    <s v="MİYA OTOMASYON VE BARKOD BILISIM SISTEMLERI SAN TİC. VE L.T.D. STI."/>
    <s v="EH.06.001"/>
    <s v="EnRoute Panorama - Hosting Hizmeti"/>
    <s v="Univera - Kanal"/>
    <x v="5"/>
    <x v="1"/>
    <m/>
    <n v="1850.49"/>
    <m/>
    <n v="1"/>
    <m/>
    <n v="1850.49"/>
    <m/>
    <n v="0"/>
    <m/>
    <n v="1850.49"/>
    <m/>
    <n v="0"/>
    <n v="0"/>
    <s v="UNI240000001867"/>
    <m/>
    <m/>
    <x v="3"/>
    <x v="0"/>
    <x v="0"/>
    <x v="1"/>
    <x v="3"/>
    <x v="0"/>
    <s v="Kanal Satış"/>
    <s v="Miya"/>
    <s v="Yurt İçi"/>
    <s v="Türkiye"/>
  </r>
  <r>
    <s v="Q4"/>
    <x v="0"/>
    <x v="9"/>
    <m/>
    <s v="MİYA OTOMASYON VE BARKOD BILISIM SISTEMLERI SAN TİC. VE L.T.D. STI."/>
    <s v="EH.06.001"/>
    <s v="EnRoute Panorama - Hosting Hizmeti"/>
    <s v="Univera - Kanal"/>
    <x v="5"/>
    <x v="1"/>
    <m/>
    <n v="1850.49"/>
    <m/>
    <n v="1"/>
    <m/>
    <n v="1850.49"/>
    <m/>
    <n v="0"/>
    <m/>
    <n v="1850.49"/>
    <m/>
    <n v="0"/>
    <n v="0"/>
    <s v="UNI240000001867"/>
    <m/>
    <m/>
    <x v="3"/>
    <x v="0"/>
    <x v="0"/>
    <x v="1"/>
    <x v="3"/>
    <x v="0"/>
    <s v="Kanal Satış"/>
    <s v="Miya"/>
    <s v="Yurt İçi"/>
    <s v="Türkiye"/>
  </r>
  <r>
    <s v="Q4"/>
    <x v="0"/>
    <x v="9"/>
    <m/>
    <s v="MİYA OTOMASYON VE BARKOD BILISIM SISTEMLERI SAN TİC. VE L.T.D. STI."/>
    <s v="EH.06.001"/>
    <s v="EnRoute Panorama - Hosting Hizmeti"/>
    <s v="Univera - Kanal"/>
    <x v="5"/>
    <x v="1"/>
    <m/>
    <n v="1850"/>
    <m/>
    <n v="1"/>
    <m/>
    <n v="1850"/>
    <m/>
    <n v="0"/>
    <m/>
    <n v="1850"/>
    <m/>
    <n v="0"/>
    <n v="0"/>
    <s v="UNI240000001867"/>
    <m/>
    <m/>
    <x v="3"/>
    <x v="0"/>
    <x v="0"/>
    <x v="1"/>
    <x v="3"/>
    <x v="0"/>
    <s v="Kanal Satış"/>
    <s v="Miya"/>
    <s v="Yurt İçi"/>
    <s v="Türkiye"/>
  </r>
  <r>
    <s v="Q4"/>
    <x v="0"/>
    <x v="9"/>
    <m/>
    <s v="RECKITT BENCKISER EV ve HIJYEN ÜRÜNLERI A.S."/>
    <s v="EH.06.001"/>
    <s v="EnRoute Panorama - Hosting Hizmeti"/>
    <s v="Univera - Reckitt Benckiser"/>
    <x v="12"/>
    <x v="1"/>
    <m/>
    <n v="30714.15"/>
    <m/>
    <n v="1"/>
    <m/>
    <n v="30714.15"/>
    <m/>
    <n v="0"/>
    <m/>
    <n v="30714.15"/>
    <m/>
    <n v="0"/>
    <n v="0"/>
    <s v="UNI240000001872"/>
    <m/>
    <m/>
    <x v="28"/>
    <x v="0"/>
    <x v="0"/>
    <x v="1"/>
    <x v="3"/>
    <x v="0"/>
    <s v="Univera Satış"/>
    <s v="Saha Satış"/>
    <s v="Yurt İçi"/>
    <s v="Türkiye"/>
  </r>
  <r>
    <s v="Q4"/>
    <x v="0"/>
    <x v="9"/>
    <m/>
    <s v="RECKITT BENCKISER TEMIZLIK MALZEMESI SAN. VE TIC. A.S."/>
    <s v="EH.06.001"/>
    <s v="EnRoute Panorama - Hosting Hizmeti"/>
    <s v="Univera - Reckitt Benckiser"/>
    <x v="12"/>
    <x v="1"/>
    <m/>
    <n v="18534.330000000002"/>
    <m/>
    <n v="1"/>
    <m/>
    <n v="18534.330000000002"/>
    <m/>
    <n v="0"/>
    <m/>
    <n v="18534.330000000002"/>
    <m/>
    <n v="0"/>
    <n v="0"/>
    <s v="UNI240000001871"/>
    <m/>
    <m/>
    <x v="28"/>
    <x v="0"/>
    <x v="0"/>
    <x v="1"/>
    <x v="3"/>
    <x v="0"/>
    <s v="Univera Satış"/>
    <s v="Saha Satış"/>
    <s v="Yurt İçi"/>
    <s v="Türkiye"/>
  </r>
  <r>
    <s v="Q4"/>
    <x v="0"/>
    <x v="9"/>
    <m/>
    <s v="DOGAN TREND OTOMOTIV TICARET HIZMET VE TEKNOLOJI A.S."/>
    <s v="CDH.02.001"/>
    <s v="Calldesk Panorama Yazilim Bakimi Hizmeti "/>
    <s v="Univera - Suzuki"/>
    <x v="13"/>
    <x v="5"/>
    <m/>
    <n v="16456.670168000001"/>
    <m/>
    <n v="-1"/>
    <m/>
    <n v="0"/>
    <m/>
    <n v="0"/>
    <m/>
    <n v="-16456.670168000001"/>
    <m/>
    <n v="1"/>
    <n v="16456.670168000001"/>
    <s v="TR0202400049179"/>
    <m/>
    <m/>
    <x v="41"/>
    <x v="0"/>
    <x v="0"/>
    <x v="1"/>
    <x v="4"/>
    <x v="1"/>
    <s v="Univera Satış"/>
    <s v="Saha Satış"/>
    <s v="Yurt İçi"/>
    <s v="Türkiye"/>
  </r>
  <r>
    <s v="Q4"/>
    <x v="0"/>
    <x v="9"/>
    <m/>
    <s v="DOGAN TREND OTOMOTIV TICARET HIZMET VE TEKNOLOJI A.S."/>
    <s v="CDY.01.011"/>
    <s v="CALLDESK PANORAMA PLATFORM EK KULLANICI LISANSI"/>
    <s v="Univera - Suzuki"/>
    <x v="13"/>
    <x v="5"/>
    <m/>
    <n v="13125"/>
    <m/>
    <n v="30"/>
    <m/>
    <n v="525000"/>
    <m/>
    <n v="131250"/>
    <m/>
    <n v="393750"/>
    <m/>
    <n v="0"/>
    <n v="0"/>
    <s v="UNI240000001895"/>
    <m/>
    <m/>
    <x v="41"/>
    <x v="0"/>
    <x v="1"/>
    <x v="0"/>
    <x v="1"/>
    <x v="1"/>
    <s v="Univera Satış"/>
    <s v="Saha Satış"/>
    <s v="Yurt İçi"/>
    <s v="Türkiye"/>
  </r>
  <r>
    <s v="Q4"/>
    <x v="0"/>
    <x v="9"/>
    <m/>
    <s v="DOGAN TREND OTOMOTIV TICARET HIZMET VE TEKNOLOJI A.S."/>
    <s v="CDY.01.011"/>
    <s v="CALLDESK PANORAMA PLATFORM EK KULLANICI LISANSI"/>
    <s v="Univera - Suzuki"/>
    <x v="13"/>
    <x v="5"/>
    <m/>
    <n v="13298.319327733334"/>
    <m/>
    <n v="-30"/>
    <m/>
    <n v="0"/>
    <m/>
    <n v="0"/>
    <m/>
    <n v="-398949.57983200002"/>
    <m/>
    <n v="30"/>
    <n v="398949.57983200002"/>
    <s v="TR0202400049179"/>
    <m/>
    <m/>
    <x v="41"/>
    <x v="0"/>
    <x v="1"/>
    <x v="0"/>
    <x v="1"/>
    <x v="1"/>
    <s v="Univera Satış"/>
    <s v="Saha Satış"/>
    <s v="Yurt İçi"/>
    <s v="Türkiye"/>
  </r>
  <r>
    <s v="Q3"/>
    <x v="1"/>
    <x v="7"/>
    <m/>
    <s v="ÇEVİK BAKLİYAT GIDA ANONİM ŞİRKETİ"/>
    <s v="EH.02.014"/>
    <s v="Enroute PANORAMA BUSİNESS ANALYTİCS  (QSENSE) KULLANICI YazılımI BakımI"/>
    <s v="Univera - Henkel"/>
    <x v="16"/>
    <x v="0"/>
    <s v="QLIK - Outsource"/>
    <n v="1515.426829"/>
    <m/>
    <n v="1"/>
    <m/>
    <m/>
    <m/>
    <n v="0"/>
    <m/>
    <n v="1515.426829"/>
    <m/>
    <m/>
    <m/>
    <m/>
    <m/>
    <m/>
    <x v="25"/>
    <x v="0"/>
    <x v="0"/>
    <x v="1"/>
    <x v="4"/>
    <x v="0"/>
    <s v="Univera Satış"/>
    <s v="Saha Satış"/>
    <s v="Yurt İçi"/>
    <s v="Türkiye"/>
  </r>
  <r>
    <s v="Q3"/>
    <x v="1"/>
    <x v="7"/>
    <m/>
    <s v="Duru Itrıyat Deposu Sanayı Ve Tıcaret Anonım Sırketı"/>
    <s v="EH.02.014"/>
    <s v="Enroute PANORAMA BUSİNESS ANALYTİCS  (QSENSE) KULLANICI YazılımI BakımI"/>
    <s v="Univera - Henkel"/>
    <x v="16"/>
    <x v="0"/>
    <s v="QLIK - Outsource"/>
    <n v="3448.6907609999998"/>
    <m/>
    <n v="1"/>
    <m/>
    <m/>
    <m/>
    <n v="0"/>
    <m/>
    <n v="3448.6907609999998"/>
    <m/>
    <m/>
    <m/>
    <m/>
    <m/>
    <m/>
    <x v="25"/>
    <x v="0"/>
    <x v="0"/>
    <x v="1"/>
    <x v="4"/>
    <x v="0"/>
    <s v="Univera Satış"/>
    <s v="Saha Satış"/>
    <s v="Yurt İçi"/>
    <s v="Türkiye"/>
  </r>
  <r>
    <s v="Q3"/>
    <x v="1"/>
    <x v="7"/>
    <m/>
    <s v="ENDERER MEŞRUBAT SATIŞ DAĞITIM SAN.VE TİC.A.Ş."/>
    <s v="EH.02.014"/>
    <s v="Enroute PANORAMA BUSİNESS ANALYTİCS  (QSENSE) KULLANICI YazılımI BakımI"/>
    <s v="Univera - Henkel"/>
    <x v="16"/>
    <x v="0"/>
    <s v="QLIK - Outsource"/>
    <n v="1944.3134930000001"/>
    <m/>
    <n v="1"/>
    <m/>
    <m/>
    <m/>
    <n v="0"/>
    <m/>
    <n v="1944.3134930000001"/>
    <m/>
    <m/>
    <m/>
    <m/>
    <m/>
    <m/>
    <x v="25"/>
    <x v="0"/>
    <x v="0"/>
    <x v="1"/>
    <x v="4"/>
    <x v="0"/>
    <s v="Univera Satış"/>
    <s v="Saha Satış"/>
    <s v="Yurt İçi"/>
    <s v="Türkiye"/>
  </r>
  <r>
    <s v="Q3"/>
    <x v="1"/>
    <x v="7"/>
    <m/>
    <s v="Oluşum Kozmetik Gıda Temizlik Hizmet İth.İhr.San. T.AŞ"/>
    <s v="EH.02.014"/>
    <s v="Enroute PANORAMA BUSİNESS ANALYTİCS  (QSENSE) KULLANICI YazılımI BakımI"/>
    <s v="Univera - Henkel"/>
    <x v="16"/>
    <x v="0"/>
    <s v="QLIK - Outsource"/>
    <n v="1981.5546059999999"/>
    <m/>
    <n v="1"/>
    <m/>
    <m/>
    <m/>
    <n v="0"/>
    <m/>
    <n v="1981.5546059999999"/>
    <m/>
    <m/>
    <m/>
    <m/>
    <m/>
    <m/>
    <x v="25"/>
    <x v="0"/>
    <x v="0"/>
    <x v="1"/>
    <x v="4"/>
    <x v="0"/>
    <s v="Univera Satış"/>
    <s v="Saha Satış"/>
    <s v="Yurt İçi"/>
    <s v="Türkiye"/>
  </r>
  <r>
    <s v="Q3"/>
    <x v="1"/>
    <x v="7"/>
    <m/>
    <s v="RAMPA GIDA ÜRÜNLERİ PAZARLAMA A.Ş."/>
    <s v="EH.02.014"/>
    <s v="Enroute PANORAMA BUSİNESS ANALYTİCS  (QSENSE) KULLANICI YazılımI BakımI"/>
    <s v="Univera - Henkel"/>
    <x v="16"/>
    <x v="0"/>
    <s v="QLIK - Outsource"/>
    <n v="5088.7310500000003"/>
    <m/>
    <n v="1"/>
    <m/>
    <m/>
    <m/>
    <n v="0"/>
    <m/>
    <n v="5088.7310500000003"/>
    <m/>
    <m/>
    <m/>
    <m/>
    <m/>
    <m/>
    <x v="25"/>
    <x v="0"/>
    <x v="0"/>
    <x v="1"/>
    <x v="4"/>
    <x v="0"/>
    <s v="Univera Satış"/>
    <s v="Saha Satış"/>
    <s v="Yurt İçi"/>
    <s v="Türkiye"/>
  </r>
  <r>
    <s v="Q3"/>
    <x v="1"/>
    <x v="7"/>
    <m/>
    <s v="ÇEVİK BAKLİYAT GIDA ANONİM ŞİRKETİ"/>
    <s v="EH.02.001"/>
    <s v="Enroute Panorama - Yazılım Bakımı, Yaşatma ve Merkezi Destek Hizmeti"/>
    <s v="Univera - Henkel"/>
    <x v="16"/>
    <x v="0"/>
    <s v="Enroute"/>
    <n v="31328.85"/>
    <m/>
    <n v="1"/>
    <m/>
    <m/>
    <m/>
    <n v="0"/>
    <m/>
    <n v="31328.85"/>
    <m/>
    <m/>
    <m/>
    <m/>
    <m/>
    <m/>
    <x v="25"/>
    <x v="0"/>
    <x v="0"/>
    <x v="1"/>
    <x v="4"/>
    <x v="0"/>
    <s v="Univera Satış"/>
    <s v="Saha Satış"/>
    <s v="Yurt İçi"/>
    <s v="Türkiye"/>
  </r>
  <r>
    <s v="Q3"/>
    <x v="1"/>
    <x v="7"/>
    <m/>
    <s v="Duru Itrıyat Deposu Sanayı Ve Tıcaret Anonım Sırketı"/>
    <s v="EH.02.001"/>
    <s v="Enroute Panorama - Yazılım Bakımı, Yaşatma ve Merkezi Destek Hizmeti"/>
    <s v="Univera - Henkel"/>
    <x v="16"/>
    <x v="0"/>
    <s v="Enroute"/>
    <n v="71297.55"/>
    <m/>
    <n v="1"/>
    <m/>
    <m/>
    <m/>
    <n v="0"/>
    <m/>
    <n v="71297.55"/>
    <m/>
    <m/>
    <m/>
    <m/>
    <m/>
    <m/>
    <x v="25"/>
    <x v="0"/>
    <x v="0"/>
    <x v="1"/>
    <x v="4"/>
    <x v="0"/>
    <s v="Univera Satış"/>
    <s v="Saha Satış"/>
    <s v="Yurt İçi"/>
    <s v="Türkiye"/>
  </r>
  <r>
    <s v="Q3"/>
    <x v="1"/>
    <x v="7"/>
    <m/>
    <s v="ENDERER MEŞRUBAT SATIŞ DAĞITIM SAN.VE TİC.A.Ş."/>
    <s v="EH.02.001"/>
    <s v="Enroute Panorama - Yazılım Bakımı, Yaşatma ve Merkezi Destek Hizmeti"/>
    <s v="Univera - Henkel"/>
    <x v="16"/>
    <x v="0"/>
    <s v="Enroute"/>
    <n v="40197.910000000003"/>
    <m/>
    <n v="1"/>
    <m/>
    <m/>
    <m/>
    <n v="0"/>
    <m/>
    <n v="40197.910000000003"/>
    <m/>
    <m/>
    <m/>
    <m/>
    <m/>
    <m/>
    <x v="25"/>
    <x v="0"/>
    <x v="0"/>
    <x v="1"/>
    <x v="4"/>
    <x v="0"/>
    <s v="Univera Satış"/>
    <s v="Saha Satış"/>
    <s v="Yurt İçi"/>
    <s v="Türkiye"/>
  </r>
  <r>
    <s v="Q3"/>
    <x v="1"/>
    <x v="7"/>
    <m/>
    <s v="Oluşum Kozmetik Gıda Temizlik Hizmet İth.İhr.San. T.AŞ"/>
    <s v="EH.02.001"/>
    <s v="Enroute Panorama - Yazılım Bakımı, Yaşatma ve Merkezi Destek Hizmeti"/>
    <s v="Univera - Henkel"/>
    <x v="16"/>
    <x v="0"/>
    <s v="Enroute"/>
    <n v="40968.129999999997"/>
    <m/>
    <n v="1"/>
    <m/>
    <m/>
    <m/>
    <n v="0"/>
    <m/>
    <n v="40968.129999999997"/>
    <m/>
    <m/>
    <m/>
    <m/>
    <m/>
    <m/>
    <x v="25"/>
    <x v="0"/>
    <x v="0"/>
    <x v="1"/>
    <x v="4"/>
    <x v="0"/>
    <s v="Univera Satış"/>
    <s v="Saha Satış"/>
    <s v="Yurt İçi"/>
    <s v="Türkiye"/>
  </r>
  <r>
    <s v="Q3"/>
    <x v="1"/>
    <x v="7"/>
    <m/>
    <s v="RAMPA GIDA ÜRÜNLERİ PAZARLAMA A.Ş."/>
    <s v="EH.02.001"/>
    <s v="Enroute Panorama - Yazılım Bakımı, Yaşatma ve Merkezi Destek Hizmeti"/>
    <s v="Univera - Henkel"/>
    <x v="16"/>
    <x v="0"/>
    <s v="Enroute"/>
    <n v="104978.41"/>
    <m/>
    <n v="1"/>
    <m/>
    <m/>
    <m/>
    <n v="0"/>
    <m/>
    <n v="104978.41"/>
    <m/>
    <m/>
    <m/>
    <m/>
    <m/>
    <m/>
    <x v="25"/>
    <x v="0"/>
    <x v="0"/>
    <x v="1"/>
    <x v="4"/>
    <x v="0"/>
    <s v="Univera Satış"/>
    <s v="Saha Satış"/>
    <s v="Yurt İçi"/>
    <s v="Türkiye"/>
  </r>
  <r>
    <s v="Q3"/>
    <x v="1"/>
    <x v="7"/>
    <m/>
    <s v="ÇEVİK BAKLİYAT GIDA ANONİM ŞİRKETİ"/>
    <s v="EH.03.001"/>
    <s v="Enroute Panorama - Çağrı Merkezi Hizmeti (MSD)"/>
    <s v="Univera - Henkel"/>
    <x v="16"/>
    <x v="0"/>
    <s v="Enroute"/>
    <n v="10732.67"/>
    <m/>
    <n v="1"/>
    <m/>
    <m/>
    <m/>
    <n v="0"/>
    <m/>
    <n v="10732.67"/>
    <m/>
    <m/>
    <m/>
    <m/>
    <m/>
    <m/>
    <x v="25"/>
    <x v="0"/>
    <x v="0"/>
    <x v="1"/>
    <x v="8"/>
    <x v="0"/>
    <s v="Univera Satış"/>
    <s v="Saha Satış"/>
    <s v="Yurt İçi"/>
    <s v="Türkiye"/>
  </r>
  <r>
    <s v="Q3"/>
    <x v="1"/>
    <x v="7"/>
    <m/>
    <s v="Duru Itrıyat Deposu Sanayı Ve Tıcaret Anonım Sırketı"/>
    <s v="EH.03.001"/>
    <s v="Enroute Panorama - Çağrı Merkezi Hizmeti (MSD)"/>
    <s v="Univera - Henkel"/>
    <x v="16"/>
    <x v="0"/>
    <s v="Enroute"/>
    <n v="24425.19"/>
    <m/>
    <n v="1"/>
    <m/>
    <m/>
    <m/>
    <n v="0"/>
    <m/>
    <n v="24425.19"/>
    <m/>
    <m/>
    <m/>
    <m/>
    <m/>
    <m/>
    <x v="25"/>
    <x v="0"/>
    <x v="0"/>
    <x v="1"/>
    <x v="8"/>
    <x v="0"/>
    <s v="Univera Satış"/>
    <s v="Saha Satış"/>
    <s v="Yurt İçi"/>
    <s v="Türkiye"/>
  </r>
  <r>
    <s v="Q3"/>
    <x v="1"/>
    <x v="7"/>
    <m/>
    <s v="ENDERER MEŞRUBAT SATIŞ DAĞITIM SAN.VE TİC.A.Ş."/>
    <s v="EH.03.001"/>
    <s v="Enroute Panorama - Çağrı Merkezi Hizmeti (MSD)"/>
    <s v="Univera - Henkel"/>
    <x v="16"/>
    <x v="0"/>
    <s v="Enroute"/>
    <n v="13771.04"/>
    <m/>
    <n v="1"/>
    <m/>
    <m/>
    <m/>
    <n v="0"/>
    <m/>
    <n v="13771.04"/>
    <m/>
    <m/>
    <m/>
    <m/>
    <m/>
    <m/>
    <x v="25"/>
    <x v="0"/>
    <x v="0"/>
    <x v="1"/>
    <x v="8"/>
    <x v="0"/>
    <s v="Univera Satış"/>
    <s v="Saha Satış"/>
    <s v="Yurt İçi"/>
    <s v="Türkiye"/>
  </r>
  <r>
    <s v="Q3"/>
    <x v="1"/>
    <x v="7"/>
    <m/>
    <s v="Oluşum Kozmetik Gıda Temizlik Hizmet İth.İhr.San. T.AŞ"/>
    <s v="EH.03.001"/>
    <s v="Enroute Panorama - Çağrı Merkezi Hizmeti (MSD)"/>
    <s v="Univera - Henkel"/>
    <x v="16"/>
    <x v="0"/>
    <s v="Enroute"/>
    <n v="14034.9"/>
    <m/>
    <n v="1"/>
    <m/>
    <m/>
    <m/>
    <n v="0"/>
    <m/>
    <n v="14034.9"/>
    <m/>
    <m/>
    <m/>
    <m/>
    <m/>
    <m/>
    <x v="25"/>
    <x v="0"/>
    <x v="0"/>
    <x v="1"/>
    <x v="8"/>
    <x v="0"/>
    <s v="Univera Satış"/>
    <s v="Saha Satış"/>
    <s v="Yurt İçi"/>
    <s v="Türkiye"/>
  </r>
  <r>
    <s v="Q3"/>
    <x v="1"/>
    <x v="7"/>
    <m/>
    <s v="RAMPA GIDA ÜRÜNLERİ PAZARLAMA A.Ş."/>
    <s v="EH.03.001"/>
    <s v="Enroute Panorama - Çağrı Merkezi Hizmeti (MSD)"/>
    <s v="Univera - Henkel"/>
    <x v="16"/>
    <x v="0"/>
    <s v="Enroute"/>
    <n v="35963.61"/>
    <m/>
    <n v="1"/>
    <m/>
    <m/>
    <m/>
    <n v="0"/>
    <m/>
    <n v="35963.61"/>
    <m/>
    <m/>
    <m/>
    <m/>
    <m/>
    <m/>
    <x v="25"/>
    <x v="0"/>
    <x v="0"/>
    <x v="1"/>
    <x v="8"/>
    <x v="0"/>
    <s v="Univera Satış"/>
    <s v="Saha Satış"/>
    <s v="Yurt İçi"/>
    <s v="Türkiye"/>
  </r>
  <r>
    <s v="Q4"/>
    <x v="0"/>
    <x v="10"/>
    <m/>
    <s v="ENERJISA ENERJI ÜRETIM A.S."/>
    <s v="QH.08.001"/>
    <s v="Quest Panorama - Hosting Hizmeti"/>
    <s v="Univera - Enerjisa"/>
    <x v="12"/>
    <x v="1"/>
    <m/>
    <n v="23065.98"/>
    <m/>
    <n v="1"/>
    <m/>
    <n v="23065.978094999999"/>
    <m/>
    <n v="-1.905E-3"/>
    <m/>
    <n v="23065.98"/>
    <m/>
    <n v="0"/>
    <n v="0"/>
    <s v="UNI240000001909"/>
    <m/>
    <m/>
    <x v="39"/>
    <x v="0"/>
    <x v="0"/>
    <x v="1"/>
    <x v="3"/>
    <x v="0"/>
    <s v="Univera Satış"/>
    <s v="Saha Satış"/>
    <s v="Yurt İçi"/>
    <s v="Türkiye"/>
  </r>
  <r>
    <s v="Q4"/>
    <x v="0"/>
    <x v="10"/>
    <m/>
    <s v="FHP EV IÇI KULLANIM ARAÇLARI SAN VE TIC . A.S"/>
    <s v="QH.08.001"/>
    <s v="Quest Panorama - Hosting Hizmeti"/>
    <s v="Univera - Vileda"/>
    <x v="14"/>
    <x v="1"/>
    <m/>
    <n v="13499.24"/>
    <m/>
    <n v="1"/>
    <m/>
    <n v="13499.238275"/>
    <m/>
    <n v="-1.725E-3"/>
    <m/>
    <n v="13499.24"/>
    <m/>
    <n v="0"/>
    <n v="0"/>
    <s v="UNI240000001899"/>
    <m/>
    <m/>
    <x v="45"/>
    <x v="0"/>
    <x v="0"/>
    <x v="1"/>
    <x v="3"/>
    <x v="0"/>
    <s v="Univera Satış"/>
    <s v="Saha Satış"/>
    <s v="Yurt İçi"/>
    <s v="Türkiye"/>
  </r>
  <r>
    <s v="Q4"/>
    <x v="0"/>
    <x v="10"/>
    <m/>
    <s v="NESTLE TÜRKIYE GIDA SANAYI A.S."/>
    <s v="EH.03.003"/>
    <s v="EnRoute Panorama - Uzman Destek Hizmeti"/>
    <s v="Univera - Nestle Retail"/>
    <x v="11"/>
    <x v="0"/>
    <m/>
    <n v="27000"/>
    <m/>
    <n v="1"/>
    <m/>
    <n v="27000"/>
    <m/>
    <n v="0"/>
    <m/>
    <n v="27000"/>
    <m/>
    <n v="0"/>
    <n v="0"/>
    <s v="UNI240000001901"/>
    <m/>
    <m/>
    <x v="12"/>
    <x v="0"/>
    <x v="0"/>
    <x v="1"/>
    <x v="3"/>
    <x v="1"/>
    <s v="Univera Satış"/>
    <s v="Saha Satış"/>
    <s v="Yurt İçi"/>
    <s v="Türkiye"/>
  </r>
  <r>
    <s v="Q4"/>
    <x v="0"/>
    <x v="10"/>
    <m/>
    <s v="DARDANEL DAGITIM A.S."/>
    <s v="EH.06.001"/>
    <s v="EnRoute Panorama - Hosting Hizmeti"/>
    <s v="Univera - Dardanel"/>
    <x v="12"/>
    <x v="1"/>
    <m/>
    <n v="44917.17"/>
    <m/>
    <n v="1"/>
    <m/>
    <n v="44917.17"/>
    <m/>
    <n v="0"/>
    <m/>
    <n v="44917.17"/>
    <m/>
    <n v="0"/>
    <n v="0"/>
    <s v="UNI240000001905"/>
    <m/>
    <m/>
    <x v="4"/>
    <x v="0"/>
    <x v="0"/>
    <x v="1"/>
    <x v="3"/>
    <x v="0"/>
    <s v="Univera Satış"/>
    <s v="Saha Satış"/>
    <s v="Yurt İçi"/>
    <s v="Türkiye"/>
  </r>
  <r>
    <s v="Q4"/>
    <x v="0"/>
    <x v="10"/>
    <m/>
    <s v="ERBAK-ULUDAG PAZARLAMA SATIS VE DAGITIM A.S."/>
    <s v="EH.06.001"/>
    <s v="EnRoute Panorama - Hosting Hizmeti"/>
    <s v="Univera - Uludağ İçecek"/>
    <x v="11"/>
    <x v="1"/>
    <m/>
    <n v="75000"/>
    <m/>
    <n v="1"/>
    <m/>
    <n v="75000"/>
    <m/>
    <n v="0"/>
    <m/>
    <n v="75000"/>
    <m/>
    <n v="0"/>
    <n v="0"/>
    <s v="UNI240000001908"/>
    <m/>
    <m/>
    <x v="21"/>
    <x v="0"/>
    <x v="0"/>
    <x v="1"/>
    <x v="3"/>
    <x v="0"/>
    <s v="Univera Satış"/>
    <s v="Saha Satış"/>
    <s v="Yurt İçi"/>
    <s v="Türkiye"/>
  </r>
  <r>
    <s v="Q4"/>
    <x v="0"/>
    <x v="10"/>
    <m/>
    <s v="KENT GIDA MADDELERI SAN VE TIC.AS."/>
    <s v="EH.06.001"/>
    <s v="EnRoute Panorama - Hosting Hizmeti"/>
    <s v="Univera - Kent Gıda"/>
    <x v="12"/>
    <x v="1"/>
    <m/>
    <n v="387479.33"/>
    <m/>
    <n v="1"/>
    <m/>
    <n v="387479.32774099999"/>
    <m/>
    <n v="-2.2590000000000002E-3"/>
    <m/>
    <n v="387479.33"/>
    <m/>
    <n v="0"/>
    <n v="0"/>
    <s v="UNI240000001910"/>
    <m/>
    <m/>
    <x v="53"/>
    <x v="0"/>
    <x v="0"/>
    <x v="1"/>
    <x v="3"/>
    <x v="0"/>
    <s v="Univera Satış"/>
    <s v="Saha Satış"/>
    <s v="Yurt İçi"/>
    <s v="Türkiye"/>
  </r>
  <r>
    <s v="Q4"/>
    <x v="0"/>
    <x v="10"/>
    <m/>
    <s v="Mey İçki Sanayi ve Ticaret A.Ş."/>
    <s v="EH.06.001"/>
    <s v="EnRoute Panorama - Hosting Hizmeti"/>
    <s v="Univera - Mey İçki"/>
    <x v="11"/>
    <x v="1"/>
    <m/>
    <n v="261640.2"/>
    <m/>
    <n v="1"/>
    <m/>
    <n v="261640.2"/>
    <m/>
    <n v="0"/>
    <m/>
    <n v="261640.2"/>
    <m/>
    <n v="0"/>
    <n v="0"/>
    <s v="UNI240000001903"/>
    <m/>
    <m/>
    <x v="7"/>
    <x v="0"/>
    <x v="0"/>
    <x v="1"/>
    <x v="3"/>
    <x v="1"/>
    <s v="Univera Satış"/>
    <s v="Saha Satış"/>
    <s v="Yurt İçi"/>
    <s v="Türkiye"/>
  </r>
  <r>
    <s v="Q4"/>
    <x v="0"/>
    <x v="10"/>
    <m/>
    <s v="PERNOD RICARD ISTANBUL IÇ VE DIS TIC. LTD. STI"/>
    <s v="EH.06.001"/>
    <s v="EnRoute Panorama - Hosting Hizmeti"/>
    <s v="Univera - Pernod Ricard"/>
    <x v="13"/>
    <x v="1"/>
    <m/>
    <n v="158834.1"/>
    <m/>
    <n v="1"/>
    <m/>
    <n v="158834.1"/>
    <m/>
    <n v="0"/>
    <m/>
    <n v="158834.1"/>
    <m/>
    <n v="0"/>
    <n v="0"/>
    <s v="UNI240000001904"/>
    <m/>
    <m/>
    <x v="34"/>
    <x v="0"/>
    <x v="0"/>
    <x v="1"/>
    <x v="3"/>
    <x v="1"/>
    <s v="Univera Satış"/>
    <s v="Saha Satış"/>
    <s v="Yurt İçi"/>
    <s v="Türkiye"/>
  </r>
  <r>
    <s v="Q4"/>
    <x v="0"/>
    <x v="10"/>
    <m/>
    <s v="RED BULL GIDA DAGITIM VE PAZARLAMA TICARET LTD. STI"/>
    <s v="EH.06.001"/>
    <s v="EnRoute Panorama - Hosting Hizmeti"/>
    <s v="Univera - Redbull"/>
    <x v="12"/>
    <x v="1"/>
    <m/>
    <n v="83493.440000000002"/>
    <m/>
    <n v="1"/>
    <m/>
    <n v="83493.440000000002"/>
    <m/>
    <n v="0"/>
    <m/>
    <n v="83493.440000000002"/>
    <m/>
    <n v="0"/>
    <n v="0"/>
    <s v="UNI240000001906"/>
    <m/>
    <m/>
    <x v="2"/>
    <x v="0"/>
    <x v="0"/>
    <x v="1"/>
    <x v="3"/>
    <x v="0"/>
    <s v="Univera Satış"/>
    <s v="Saha Satış"/>
    <s v="Yurt İçi"/>
    <s v="Türkiye"/>
  </r>
  <r>
    <s v="Q4"/>
    <x v="0"/>
    <x v="10"/>
    <m/>
    <s v="RED BULL GIDA DAGITIM VE PAZARLAMA TICARET LTD. STI"/>
    <s v="EH.06.001"/>
    <s v="EnRoute Panorama - Hosting Hizmeti"/>
    <s v="Univera - Redbull"/>
    <x v="12"/>
    <x v="1"/>
    <m/>
    <n v="83493.440000000002"/>
    <m/>
    <n v="1"/>
    <m/>
    <n v="83493.440000000002"/>
    <m/>
    <n v="0"/>
    <m/>
    <n v="83493.440000000002"/>
    <m/>
    <n v="0"/>
    <n v="0"/>
    <s v="UNI240000001907"/>
    <m/>
    <m/>
    <x v="2"/>
    <x v="0"/>
    <x v="0"/>
    <x v="1"/>
    <x v="3"/>
    <x v="0"/>
    <s v="Univera Satış"/>
    <s v="Saha Satış"/>
    <s v="Yurt İçi"/>
    <s v="Türkiye"/>
  </r>
  <r>
    <s v="Q4"/>
    <x v="0"/>
    <x v="10"/>
    <m/>
    <s v="TÜRK HENKEL KIMYA SAN TIC. A.S."/>
    <s v="EH.06.001"/>
    <s v="EnRoute Panorama - Hosting Hizmeti"/>
    <s v="Univera - Schwarzkoph Henkel"/>
    <x v="13"/>
    <x v="1"/>
    <m/>
    <n v="20030.580000000002"/>
    <m/>
    <n v="1"/>
    <m/>
    <n v="20030.575499999999"/>
    <m/>
    <n v="-4.4999999999999997E-3"/>
    <m/>
    <n v="20030.580000000002"/>
    <m/>
    <n v="0"/>
    <n v="0"/>
    <s v="UNI240000001911"/>
    <m/>
    <m/>
    <x v="25"/>
    <x v="0"/>
    <x v="0"/>
    <x v="1"/>
    <x v="3"/>
    <x v="0"/>
    <s v="Univera Satış"/>
    <s v="Saha Satış"/>
    <s v="Yurt İçi"/>
    <s v="Türkiye"/>
  </r>
  <r>
    <s v="Q3"/>
    <x v="1"/>
    <x v="7"/>
    <m/>
    <s v="VAN KILIÇLAR Gıda Ve Tüketim Ürünleri Lojistik Paz. Yat. San. Tic Ltd Şti"/>
    <s v="EH.02.014"/>
    <s v="Enroute PANORAMA BUSİNESS ANALYTİCS  (QSENSE) KULLANICI YazılımI BakımI"/>
    <s v="Univera - Henkel"/>
    <x v="16"/>
    <x v="0"/>
    <s v="QLIK - Outsource"/>
    <n v="7453.9061879999999"/>
    <m/>
    <n v="1"/>
    <m/>
    <m/>
    <m/>
    <n v="0"/>
    <m/>
    <n v="7453.9061879999999"/>
    <m/>
    <m/>
    <m/>
    <m/>
    <m/>
    <m/>
    <x v="25"/>
    <x v="0"/>
    <x v="0"/>
    <x v="1"/>
    <x v="4"/>
    <x v="0"/>
    <s v="Univera Satış"/>
    <s v="Saha Satış"/>
    <s v="Yurt İçi"/>
    <s v="Türkiye"/>
  </r>
  <r>
    <s v="Q3"/>
    <x v="1"/>
    <x v="7"/>
    <m/>
    <s v="OF ÇAYSAN TARIM ÜRÜN ENTEGRE TES SAN VE TİC A Ş"/>
    <s v="EH.02.001"/>
    <s v="Enroute Panorama - Yazılım Bakımı, Yaşatma ve Merkezi Destek Hizmeti"/>
    <s v="Univera - Ofçaysan"/>
    <x v="19"/>
    <x v="0"/>
    <s v="Enroute"/>
    <n v="825000"/>
    <m/>
    <n v="1"/>
    <m/>
    <m/>
    <m/>
    <n v="0"/>
    <m/>
    <n v="825000"/>
    <m/>
    <m/>
    <m/>
    <m/>
    <m/>
    <m/>
    <x v="8"/>
    <x v="0"/>
    <x v="0"/>
    <x v="1"/>
    <x v="4"/>
    <x v="0"/>
    <s v="Univera Satış"/>
    <s v="Saha Satış"/>
    <s v="Yurt İçi"/>
    <s v="Türkiye"/>
  </r>
  <r>
    <s v="Q3"/>
    <x v="1"/>
    <x v="7"/>
    <m/>
    <s v="VAN KILIÇLAR Gıda Ve Tüketim Ürünleri Lojistik Paz. Yat. San. Tic Ltd Şti"/>
    <s v="EH.02.001"/>
    <s v="Enroute Panorama - Yazılım Bakımı, Yaşatma ve Merkezi Destek Hizmeti"/>
    <s v="Univera - Henkel"/>
    <x v="16"/>
    <x v="0"/>
    <s v="Enroute"/>
    <n v="153685.65"/>
    <m/>
    <n v="1"/>
    <m/>
    <m/>
    <m/>
    <n v="0"/>
    <m/>
    <n v="153685.65"/>
    <m/>
    <m/>
    <m/>
    <m/>
    <m/>
    <m/>
    <x v="25"/>
    <x v="0"/>
    <x v="0"/>
    <x v="1"/>
    <x v="4"/>
    <x v="0"/>
    <s v="Univera Satış"/>
    <s v="Saha Satış"/>
    <s v="Yurt İçi"/>
    <s v="Türkiye"/>
  </r>
  <r>
    <s v="Q3"/>
    <x v="1"/>
    <x v="7"/>
    <m/>
    <s v="Haribo Şekerleme Tic. Ltd. Şti."/>
    <s v="EH.03.006"/>
    <s v="Enroute Panorama - Uzaktan Kurulum ve Eğitim Hizmeti"/>
    <s v="Univera - Haribo"/>
    <x v="13"/>
    <x v="0"/>
    <s v="Enroute"/>
    <n v="10500"/>
    <m/>
    <n v="2.5"/>
    <m/>
    <m/>
    <m/>
    <n v="8750"/>
    <m/>
    <n v="26250"/>
    <m/>
    <m/>
    <m/>
    <m/>
    <m/>
    <m/>
    <x v="5"/>
    <x v="0"/>
    <x v="1"/>
    <x v="1"/>
    <x v="6"/>
    <x v="0"/>
    <s v="Univera Satış"/>
    <s v="Saha Satış"/>
    <s v="Yurt İçi"/>
    <s v="Türkiye"/>
  </r>
  <r>
    <s v="Q3"/>
    <x v="1"/>
    <x v="7"/>
    <m/>
    <s v="RA PAZARLAMA LTD. ŞTİ"/>
    <s v="EH.03.006"/>
    <s v="Enroute Panorama - Uzaktan Kurulum ve Eğitim Hizmeti"/>
    <s v="Univera - Hobby-Ra Pazarlama"/>
    <x v="5"/>
    <x v="0"/>
    <s v="Enroute"/>
    <n v="6087"/>
    <m/>
    <n v="2"/>
    <m/>
    <m/>
    <m/>
    <n v="0"/>
    <m/>
    <n v="12174"/>
    <m/>
    <m/>
    <m/>
    <m/>
    <m/>
    <m/>
    <x v="68"/>
    <x v="0"/>
    <x v="1"/>
    <x v="1"/>
    <x v="6"/>
    <x v="0"/>
    <s v="Univera Satış"/>
    <s v="Saha Satış"/>
    <s v="Yurt İçi"/>
    <s v="Türkiye"/>
  </r>
  <r>
    <s v="Q3"/>
    <x v="1"/>
    <x v="7"/>
    <m/>
    <s v="VAN KILIÇLAR Gıda Ve Tüketim Ürünleri Lojistik Paz. Yat. San. Tic Ltd Şti"/>
    <s v="EH.03.001"/>
    <s v="Enroute Panorama - Çağrı Merkezi Hizmeti (MSD)"/>
    <s v="Univera - Henkel"/>
    <x v="16"/>
    <x v="0"/>
    <s v="Enroute"/>
    <n v="52649.78"/>
    <m/>
    <n v="1"/>
    <m/>
    <m/>
    <m/>
    <n v="0"/>
    <m/>
    <n v="52649.78"/>
    <m/>
    <m/>
    <m/>
    <m/>
    <m/>
    <m/>
    <x v="25"/>
    <x v="0"/>
    <x v="0"/>
    <x v="1"/>
    <x v="8"/>
    <x v="0"/>
    <s v="Univera Satış"/>
    <s v="Saha Satış"/>
    <s v="Yurt İçi"/>
    <s v="Türkiye"/>
  </r>
  <r>
    <s v="Q4"/>
    <x v="0"/>
    <x v="10"/>
    <m/>
    <s v="FATIH3LER GIDA / SELÇUK EVREN"/>
    <s v="UH.01.002"/>
    <s v="UNIDOX KONTÖR HIZMETI"/>
    <s v="Univera - Danone Tikveşli"/>
    <x v="6"/>
    <x v="2"/>
    <s v="Unidox"/>
    <n v="1"/>
    <m/>
    <n v="50000"/>
    <m/>
    <n v="50000"/>
    <m/>
    <n v="0"/>
    <m/>
    <n v="50000"/>
    <m/>
    <n v="0"/>
    <n v="0"/>
    <s v="UNI240000001912"/>
    <m/>
    <m/>
    <x v="58"/>
    <x v="0"/>
    <x v="1"/>
    <x v="2"/>
    <x v="5"/>
    <x v="0"/>
    <s v="Kanal Satış"/>
    <s v="Saha Satış"/>
    <s v="Yurt İçi"/>
    <s v="Türkiye"/>
  </r>
  <r>
    <s v="Q4"/>
    <x v="0"/>
    <x v="10"/>
    <m/>
    <s v="ANADOLU MOTOR ÜRETIM VE PAZARLAMA A.S"/>
    <s v="SH.01.001"/>
    <s v="StokBar Panorama - Proje Yönetim Hizmeti"/>
    <s v="Univera - Anadolu Motor"/>
    <x v="13"/>
    <x v="4"/>
    <s v="Stokbar"/>
    <n v="8890.0400000000009"/>
    <m/>
    <n v="0.5"/>
    <m/>
    <n v="4445.0150000000003"/>
    <m/>
    <n v="-5.0000000000000001E-3"/>
    <m/>
    <n v="4445.0200000000004"/>
    <m/>
    <n v="0"/>
    <n v="0"/>
    <s v="UNI240000001915"/>
    <m/>
    <m/>
    <x v="51"/>
    <x v="0"/>
    <x v="1"/>
    <x v="1"/>
    <x v="7"/>
    <x v="0"/>
    <s v="Univera Satış"/>
    <s v="Saha Satış"/>
    <s v="Yurt İçi"/>
    <s v="Türkiye"/>
  </r>
  <r>
    <s v="Q4"/>
    <x v="0"/>
    <x v="10"/>
    <m/>
    <s v="TADIM GIDA MADDELERI SAN.VE TIC.AS."/>
    <s v="EH.06.001"/>
    <s v="EnRoute Panorama - Hosting Hizmeti"/>
    <s v="Univera - Tadım"/>
    <x v="11"/>
    <x v="1"/>
    <m/>
    <n v="118564.5"/>
    <m/>
    <n v="3"/>
    <m/>
    <n v="355693.5"/>
    <m/>
    <n v="0"/>
    <m/>
    <n v="355693.5"/>
    <m/>
    <n v="0"/>
    <n v="0"/>
    <s v="UNI240000001913"/>
    <m/>
    <m/>
    <x v="10"/>
    <x v="0"/>
    <x v="0"/>
    <x v="1"/>
    <x v="3"/>
    <x v="0"/>
    <s v="Univera Satış"/>
    <s v="Saha Satış"/>
    <s v="Yurt İçi"/>
    <s v="Türkiye"/>
  </r>
  <r>
    <s v="Q4"/>
    <x v="0"/>
    <x v="10"/>
    <m/>
    <s v="ANADOLU MOTOR ÜRETIM VE PAZARLAMA A.S"/>
    <s v="CDH.01.001"/>
    <s v="Calldesk Panorama - Proje Yönetim Hizmeti"/>
    <s v="Univera - Anadolu Motor"/>
    <x v="13"/>
    <x v="5"/>
    <m/>
    <n v="8890.0400000000009"/>
    <m/>
    <n v="0.5"/>
    <m/>
    <n v="4445.0150000000003"/>
    <m/>
    <n v="-5.0000000000000001E-3"/>
    <m/>
    <n v="4445.0200000000004"/>
    <m/>
    <n v="0"/>
    <n v="0"/>
    <s v="UNI240000001915"/>
    <m/>
    <m/>
    <x v="51"/>
    <x v="0"/>
    <x v="1"/>
    <x v="1"/>
    <x v="7"/>
    <x v="0"/>
    <s v="Univera Satış"/>
    <s v="Saha Satış"/>
    <s v="Yurt İçi"/>
    <s v="Türkiye"/>
  </r>
  <r>
    <s v="Q3"/>
    <x v="1"/>
    <x v="7"/>
    <m/>
    <s v="EKS ECOMMERCE DIS TICARET"/>
    <s v="EH.02.001"/>
    <s v="Enroute Panorama - Yazılım Bakımı, Yaşatma ve Merkezi Destek Hizmeti"/>
    <s v="Univera - Henkel"/>
    <x v="16"/>
    <x v="0"/>
    <s v="Enroute"/>
    <n v="43083.5"/>
    <m/>
    <n v="1"/>
    <m/>
    <m/>
    <m/>
    <n v="0"/>
    <m/>
    <n v="43083.5"/>
    <m/>
    <m/>
    <m/>
    <m/>
    <m/>
    <m/>
    <x v="25"/>
    <x v="0"/>
    <x v="0"/>
    <x v="1"/>
    <x v="4"/>
    <x v="0"/>
    <s v="Univera Satış"/>
    <s v="Saha Satış"/>
    <s v="Yurt İçi"/>
    <s v="Türkiye"/>
  </r>
  <r>
    <s v="Q3"/>
    <x v="1"/>
    <x v="7"/>
    <m/>
    <s v="EKS ECOMMERCE DIS TICARET"/>
    <s v="EH.03.001"/>
    <s v="Enroute Panorama - Çağrı Merkezi Hizmeti (MSD)"/>
    <s v="Univera - Henkel"/>
    <x v="16"/>
    <x v="0"/>
    <s v="Enroute"/>
    <n v="14759.59"/>
    <m/>
    <n v="1"/>
    <m/>
    <m/>
    <m/>
    <n v="0"/>
    <m/>
    <n v="14759.59"/>
    <m/>
    <m/>
    <m/>
    <m/>
    <m/>
    <m/>
    <x v="25"/>
    <x v="0"/>
    <x v="0"/>
    <x v="1"/>
    <x v="8"/>
    <x v="0"/>
    <s v="Univera Satış"/>
    <s v="Saha Satış"/>
    <s v="Yurt İçi"/>
    <s v="Türkiye"/>
  </r>
  <r>
    <s v="Q4"/>
    <x v="0"/>
    <x v="10"/>
    <m/>
    <s v="TADIM GIDA MADDELERI SAN.VE TIC.AS."/>
    <s v="EH.06.001"/>
    <s v="EnRoute Panorama - Hosting Hizmeti"/>
    <s v="Univera - Tadım"/>
    <x v="11"/>
    <x v="1"/>
    <m/>
    <n v="6600"/>
    <m/>
    <n v="1"/>
    <m/>
    <n v="6600"/>
    <m/>
    <n v="0"/>
    <m/>
    <n v="6600"/>
    <m/>
    <n v="0"/>
    <n v="0"/>
    <s v="UNI240000001917"/>
    <m/>
    <m/>
    <x v="10"/>
    <x v="0"/>
    <x v="0"/>
    <x v="1"/>
    <x v="3"/>
    <x v="0"/>
    <s v="Univera Satış"/>
    <s v="Saha Satış"/>
    <s v="Yurt İçi"/>
    <s v="Türkiye"/>
  </r>
  <r>
    <s v="Q4"/>
    <x v="0"/>
    <x v="10"/>
    <m/>
    <s v="MATRIKS BİLGİSAYAR SİSTEMLERİ LTD.ŞTİ"/>
    <s v="UH.01.002"/>
    <s v="UNIDOX KONTÖR HIZMETI"/>
    <s v="Univera - Kanal"/>
    <x v="5"/>
    <x v="2"/>
    <s v="Unidox"/>
    <n v="1.153"/>
    <m/>
    <n v="50000"/>
    <m/>
    <n v="57650"/>
    <m/>
    <n v="0"/>
    <m/>
    <n v="57650"/>
    <m/>
    <n v="0"/>
    <n v="0"/>
    <s v="UNI240000001919"/>
    <m/>
    <m/>
    <x v="11"/>
    <x v="0"/>
    <x v="1"/>
    <x v="2"/>
    <x v="5"/>
    <x v="0"/>
    <s v="Kanal Satış"/>
    <s v="Matriks"/>
    <s v="Yurt İçi"/>
    <s v="Türkiye"/>
  </r>
  <r>
    <s v="Q4"/>
    <x v="0"/>
    <x v="10"/>
    <m/>
    <s v="JTI TÜTÜN ÜRÜNLERI PAZARLAMA A.S."/>
    <s v="QY.03.003"/>
    <s v="Quest Panorama SaaS Lisansi (Kiralama Hizmeti ) 50 + Kullanici"/>
    <s v="Univera - JTI"/>
    <x v="11"/>
    <x v="3"/>
    <m/>
    <n v="224.64000000000001"/>
    <m/>
    <n v="439"/>
    <m/>
    <n v="98616.960000000006"/>
    <m/>
    <n v="0"/>
    <m/>
    <n v="98616.960000000006"/>
    <m/>
    <n v="0"/>
    <n v="0"/>
    <s v="UNI240000001920"/>
    <m/>
    <m/>
    <x v="18"/>
    <x v="0"/>
    <x v="0"/>
    <x v="0"/>
    <x v="0"/>
    <x v="1"/>
    <s v="Univera Satış"/>
    <s v="Saha Satış"/>
    <s v="Yurt İçi"/>
    <s v="Türkiye"/>
  </r>
  <r>
    <s v="Q4"/>
    <x v="0"/>
    <x v="10"/>
    <m/>
    <s v="JTI TÜTÜN ÜRÜNLERI PAZARLAMA A.S."/>
    <s v="QH.03.001"/>
    <s v="Quest Panorama  - Çafri Merkezi Hizmeti"/>
    <s v="Univera - JTI"/>
    <x v="11"/>
    <x v="3"/>
    <m/>
    <n v="51.37"/>
    <m/>
    <n v="134"/>
    <m/>
    <n v="6883.58"/>
    <m/>
    <n v="0"/>
    <m/>
    <n v="6883.58"/>
    <m/>
    <n v="0"/>
    <n v="0"/>
    <s v="UNI240000001921"/>
    <m/>
    <m/>
    <x v="18"/>
    <x v="0"/>
    <x v="0"/>
    <x v="1"/>
    <x v="3"/>
    <x v="1"/>
    <s v="Univera Satış"/>
    <s v="Saha Satış"/>
    <s v="Yurt İçi"/>
    <s v="Türkiye"/>
  </r>
  <r>
    <s v="Q4"/>
    <x v="0"/>
    <x v="10"/>
    <m/>
    <s v="JTI TÜTÜN ÜRÜNLERI PAZARLAMA A.S."/>
    <s v="EH.06.001"/>
    <s v="EnRoute Panorama - Hosting Hizmeti"/>
    <s v="Univera - JTI"/>
    <x v="11"/>
    <x v="1"/>
    <m/>
    <n v="375412.08"/>
    <m/>
    <n v="1"/>
    <m/>
    <n v="375412.07780000003"/>
    <m/>
    <n v="-2.2000000000000001E-3"/>
    <m/>
    <n v="375412.08"/>
    <m/>
    <n v="0"/>
    <n v="0"/>
    <s v="UNI240000001922"/>
    <m/>
    <m/>
    <x v="18"/>
    <x v="0"/>
    <x v="0"/>
    <x v="1"/>
    <x v="3"/>
    <x v="1"/>
    <s v="Univera Satış"/>
    <s v="Saha Satış"/>
    <s v="Yurt İçi"/>
    <s v="Türkiye"/>
  </r>
  <r>
    <s v="Q4"/>
    <x v="0"/>
    <x v="10"/>
    <m/>
    <s v="BMC OTOMOTIV SAN. VE TIC. A.S."/>
    <s v="CDY.06.001"/>
    <s v="Calldesk Panorama - Yazilim Gelistirme Hizmeti"/>
    <s v="Univera - BMC"/>
    <x v="13"/>
    <x v="5"/>
    <m/>
    <n v="6803"/>
    <m/>
    <n v="25.31"/>
    <m/>
    <n v="172183.93"/>
    <m/>
    <n v="0"/>
    <m/>
    <n v="172183.93"/>
    <m/>
    <n v="0"/>
    <n v="0"/>
    <s v="UNI240000001918"/>
    <m/>
    <m/>
    <x v="71"/>
    <x v="0"/>
    <x v="1"/>
    <x v="1"/>
    <x v="9"/>
    <x v="1"/>
    <s v="Univera Satış"/>
    <s v="Saha Satış"/>
    <s v="Yurt İçi"/>
    <s v="Türkiye"/>
  </r>
  <r>
    <s v="Q4"/>
    <x v="0"/>
    <x v="10"/>
    <m/>
    <s v="BMC OTOMOTIV SAN. VE TIC. A.S."/>
    <s v="CDH.01.001"/>
    <s v="Calldesk Panorama - Proje Yönetim Hizmeti"/>
    <s v="Univera - BMC"/>
    <x v="13"/>
    <x v="5"/>
    <m/>
    <n v="6350"/>
    <m/>
    <n v="2"/>
    <m/>
    <n v="12700"/>
    <m/>
    <n v="0"/>
    <m/>
    <n v="12700"/>
    <m/>
    <n v="0"/>
    <n v="0"/>
    <s v="UNI240000001918"/>
    <m/>
    <m/>
    <x v="71"/>
    <x v="0"/>
    <x v="1"/>
    <x v="1"/>
    <x v="7"/>
    <x v="1"/>
    <s v="Univera Satış"/>
    <s v="Saha Satış"/>
    <s v="Yurt İçi"/>
    <s v="Türkiye"/>
  </r>
  <r>
    <s v="Q3"/>
    <x v="1"/>
    <x v="7"/>
    <m/>
    <s v="EKS ECOMMERCE DIS TICARET"/>
    <s v="EH.02.014"/>
    <s v="Enroute PANORAMA BUSİNESS ANALYTİCS  (QSENSE) KULLANICI YazılımI BakımI"/>
    <s v="Univera - Henkel"/>
    <x v="16"/>
    <x v="0"/>
    <s v="QLIK - Outsource"/>
    <n v="2089.5887640000001"/>
    <m/>
    <n v="1"/>
    <m/>
    <m/>
    <m/>
    <n v="0"/>
    <m/>
    <n v="2089.5887640000001"/>
    <m/>
    <m/>
    <m/>
    <m/>
    <m/>
    <m/>
    <x v="25"/>
    <x v="0"/>
    <x v="0"/>
    <x v="1"/>
    <x v="4"/>
    <x v="0"/>
    <s v="Univera Satış"/>
    <s v="Saha Satış"/>
    <s v="Yurt İçi"/>
    <s v="Türkiye"/>
  </r>
  <r>
    <s v="Q4"/>
    <x v="0"/>
    <x v="10"/>
    <m/>
    <s v="ANKA SATIS DAGITIM SANAYI VE TICARET LTD.STI"/>
    <s v="UH.01.002"/>
    <s v="UNIDOX KONTÖR HIZMETI"/>
    <s v="Univera - Mey İçki"/>
    <x v="6"/>
    <x v="2"/>
    <s v="Unidox"/>
    <n v="2.7250000000000001"/>
    <m/>
    <n v="10000"/>
    <m/>
    <n v="27250"/>
    <m/>
    <n v="0"/>
    <m/>
    <n v="27250"/>
    <m/>
    <n v="0"/>
    <n v="0"/>
    <s v="ENV240000000115"/>
    <m/>
    <m/>
    <x v="113"/>
    <x v="0"/>
    <x v="1"/>
    <x v="2"/>
    <x v="5"/>
    <x v="1"/>
    <s v="Kanal Satış"/>
    <s v="Saha Satış"/>
    <s v="Yurt İçi"/>
    <s v="Türkiye"/>
  </r>
  <r>
    <s v="Q4"/>
    <x v="0"/>
    <x v="10"/>
    <m/>
    <s v="MİYA OTOMASYON VE BARKOD BILISIM SISTEMLERI SAN TİC. VE L.T.D. STI."/>
    <s v="UH.01.002"/>
    <s v="UNIDOX KONTÖR HIZMETI"/>
    <s v="Univera - Kanal"/>
    <x v="5"/>
    <x v="2"/>
    <s v="Unidox"/>
    <n v="3.5619999999999998"/>
    <m/>
    <n v="2000"/>
    <m/>
    <n v="7124"/>
    <m/>
    <n v="0"/>
    <m/>
    <n v="7124"/>
    <m/>
    <n v="0"/>
    <n v="0"/>
    <s v="UNI240000001930"/>
    <m/>
    <m/>
    <x v="3"/>
    <x v="0"/>
    <x v="1"/>
    <x v="2"/>
    <x v="5"/>
    <x v="0"/>
    <s v="Kanal Satış"/>
    <s v="Miya"/>
    <s v="Yurt İçi"/>
    <s v="Türkiye"/>
  </r>
  <r>
    <s v="Q4"/>
    <x v="0"/>
    <x v="10"/>
    <m/>
    <s v="MYSET OTOMOTIV DIS TICARET LIMITED SIRKETI"/>
    <s v="UH.01.002"/>
    <s v="UNIDOX KONTÖR HIZMETI"/>
    <s v="Univera - Küresel Tedarik"/>
    <x v="6"/>
    <x v="2"/>
    <s v="Unidox"/>
    <n v="4"/>
    <m/>
    <n v="2000"/>
    <m/>
    <n v="8000"/>
    <m/>
    <n v="0"/>
    <m/>
    <n v="8000"/>
    <m/>
    <n v="0"/>
    <n v="0"/>
    <s v="UNI240000001928"/>
    <m/>
    <m/>
    <x v="27"/>
    <x v="0"/>
    <x v="1"/>
    <x v="2"/>
    <x v="5"/>
    <x v="0"/>
    <s v="Kanal Satış"/>
    <s v="Saha Satış"/>
    <s v="Yurt İçi"/>
    <s v="Türkiye"/>
  </r>
  <r>
    <s v="Q4"/>
    <x v="0"/>
    <x v="10"/>
    <m/>
    <s v="NALÇACIOGLU GIDA TARIM TEKSTIL INSAAT DAYANIKLI TÜKETIM MALLARI SANAYI VE TICARET LIMITED SIRKETI"/>
    <s v="UH.01.002"/>
    <s v="UNIDOX KONTÖR HIZMETI"/>
    <s v="Univera Doğuş Çay Projesi"/>
    <x v="6"/>
    <x v="2"/>
    <s v="Unidox"/>
    <n v="2.7250000000000001"/>
    <m/>
    <n v="10000"/>
    <m/>
    <n v="27250"/>
    <m/>
    <n v="0"/>
    <m/>
    <n v="27250"/>
    <m/>
    <n v="0"/>
    <n v="0"/>
    <s v="ENV240000000114"/>
    <m/>
    <m/>
    <x v="13"/>
    <x v="0"/>
    <x v="1"/>
    <x v="2"/>
    <x v="5"/>
    <x v="1"/>
    <s v="Kanal Satış"/>
    <s v="Saha Satış"/>
    <s v="Yurt İçi"/>
    <s v="Türkiye"/>
  </r>
  <r>
    <s v="Q4"/>
    <x v="0"/>
    <x v="10"/>
    <m/>
    <s v="POLARİS YAZILIM ÇÖZÜMLERİ VE DANIŞMANLIK HİZMETLERİ LTD.ŞTİ."/>
    <s v="UH.01.002"/>
    <s v="UNIDOX KONTÖR HIZMETI"/>
    <s v="Univera - Kanal"/>
    <x v="5"/>
    <x v="2"/>
    <s v="Unidox"/>
    <n v="3.206"/>
    <m/>
    <n v="2000"/>
    <m/>
    <n v="6412"/>
    <m/>
    <n v="0"/>
    <m/>
    <n v="6412"/>
    <m/>
    <n v="0"/>
    <n v="0"/>
    <s v="UNI240000001927"/>
    <m/>
    <m/>
    <x v="31"/>
    <x v="0"/>
    <x v="1"/>
    <x v="2"/>
    <x v="5"/>
    <x v="0"/>
    <s v="Kanal Satış"/>
    <s v="Polaris"/>
    <s v="Yurt İçi"/>
    <s v="Türkiye"/>
  </r>
  <r>
    <s v="Q4"/>
    <x v="0"/>
    <x v="10"/>
    <m/>
    <s v="YUSUF ALDEMİR (ALDEMİR BİLİŞİM HizmetLERİ VE DANIŞMANLIK)"/>
    <s v="UH.01.002"/>
    <s v="UNIDOX KONTÖR HIZMETI"/>
    <s v="Univera - Kanal"/>
    <x v="5"/>
    <x v="2"/>
    <s v="Unidox"/>
    <n v="1.8480000000000001"/>
    <m/>
    <n v="5000"/>
    <m/>
    <n v="11550"/>
    <m/>
    <n v="2310"/>
    <m/>
    <n v="9240"/>
    <m/>
    <n v="0"/>
    <n v="0"/>
    <s v="UNI240000001929"/>
    <m/>
    <m/>
    <x v="33"/>
    <x v="0"/>
    <x v="1"/>
    <x v="2"/>
    <x v="5"/>
    <x v="0"/>
    <s v="Kanal Satış"/>
    <s v="Aldemir"/>
    <s v="Yurt İçi"/>
    <s v="Türkiye"/>
  </r>
  <r>
    <s v="Q4"/>
    <x v="0"/>
    <x v="10"/>
    <m/>
    <s v="PERRIGO KISISEL BAKIM ÜRÜNLERI SAN. VE TIC. LTD.STI"/>
    <s v="EH.06.001"/>
    <s v="EnRoute Panorama - Hosting Hizmeti"/>
    <s v="Univera - Omega Pharma"/>
    <x v="14"/>
    <x v="1"/>
    <m/>
    <n v="30821.040000000001"/>
    <m/>
    <n v="2"/>
    <m/>
    <n v="61642.080000000002"/>
    <m/>
    <n v="0"/>
    <m/>
    <n v="61642.080000000002"/>
    <m/>
    <n v="0"/>
    <n v="0"/>
    <s v="UNI240000001926"/>
    <m/>
    <m/>
    <x v="9"/>
    <x v="0"/>
    <x v="0"/>
    <x v="1"/>
    <x v="3"/>
    <x v="0"/>
    <s v="Univera Satış"/>
    <s v="Saha Satış"/>
    <s v="Yurt İçi"/>
    <s v="Türkiye"/>
  </r>
  <r>
    <s v="Q3"/>
    <x v="1"/>
    <x v="7"/>
    <m/>
    <s v="ATA GIDA AMBALAJ SANAYI VE PAZARLAMA ANONIM SIRKETI"/>
    <s v="EH.02.014"/>
    <s v="Enroute PANORAMA BUSİNESS ANALYTİCS  (QSENSE) KULLANICI YazılımI BakımI"/>
    <s v="Univera - Henkel"/>
    <x v="16"/>
    <x v="0"/>
    <s v="QLIK - Outsource"/>
    <n v="158.812029"/>
    <m/>
    <n v="1"/>
    <m/>
    <m/>
    <m/>
    <n v="0"/>
    <m/>
    <n v="158.812029"/>
    <m/>
    <m/>
    <m/>
    <m/>
    <m/>
    <m/>
    <x v="25"/>
    <x v="0"/>
    <x v="0"/>
    <x v="1"/>
    <x v="4"/>
    <x v="0"/>
    <s v="Univera Satış"/>
    <s v="Saha Satış"/>
    <s v="Yurt İçi"/>
    <s v="Türkiye"/>
  </r>
  <r>
    <s v="Q3"/>
    <x v="1"/>
    <x v="7"/>
    <m/>
    <s v="Duru Itrıyat Deposu Sanayı Ve Tıcaret Anonım Sırketı"/>
    <s v="EH.02.014"/>
    <s v="Enroute PANORAMA BUSİNESS ANALYTİCS  (QSENSE) KULLANICI YazılımI BakımI"/>
    <s v="Univera - Henkel"/>
    <x v="16"/>
    <x v="0"/>
    <s v="QLIK - Outsource"/>
    <n v="2584.4913660000002"/>
    <m/>
    <n v="1"/>
    <m/>
    <m/>
    <m/>
    <n v="0"/>
    <m/>
    <n v="2584.4913660000002"/>
    <m/>
    <m/>
    <m/>
    <m/>
    <m/>
    <m/>
    <x v="25"/>
    <x v="0"/>
    <x v="0"/>
    <x v="1"/>
    <x v="4"/>
    <x v="0"/>
    <s v="Univera Satış"/>
    <s v="Saha Satış"/>
    <s v="Yurt İçi"/>
    <s v="Türkiye"/>
  </r>
  <r>
    <s v="Q3"/>
    <x v="1"/>
    <x v="7"/>
    <m/>
    <s v="ATA GIDA AMBALAJ SANAYI VE PAZARLAMA ANONIM SIRKETI"/>
    <s v="EH.02.001"/>
    <s v="Enroute Panorama - Yazılım Bakımı, Yaşatma ve Merkezi Destek Hizmeti"/>
    <s v="Univera - Henkel"/>
    <x v="16"/>
    <x v="0"/>
    <s v="Enroute"/>
    <n v="3267.49"/>
    <m/>
    <n v="1"/>
    <m/>
    <m/>
    <m/>
    <n v="0"/>
    <m/>
    <n v="3267.49"/>
    <m/>
    <m/>
    <m/>
    <m/>
    <m/>
    <m/>
    <x v="25"/>
    <x v="0"/>
    <x v="0"/>
    <x v="1"/>
    <x v="4"/>
    <x v="0"/>
    <s v="Univera Satış"/>
    <s v="Saha Satış"/>
    <s v="Yurt İçi"/>
    <s v="Türkiye"/>
  </r>
  <r>
    <s v="Q3"/>
    <x v="1"/>
    <x v="7"/>
    <m/>
    <s v="Duru Itrıyat Deposu Sanayı Ve Tıcaret Anonım Sırketı"/>
    <s v="EH.02.001"/>
    <s v="Enroute Panorama - Yazılım Bakımı, Yaşatma ve Merkezi Destek Hizmeti"/>
    <s v="Univera - Henkel"/>
    <x v="16"/>
    <x v="0"/>
    <s v="Enroute"/>
    <n v="53284.47"/>
    <m/>
    <n v="1"/>
    <m/>
    <m/>
    <m/>
    <n v="0"/>
    <m/>
    <n v="53284.47"/>
    <m/>
    <m/>
    <m/>
    <m/>
    <m/>
    <m/>
    <x v="25"/>
    <x v="0"/>
    <x v="0"/>
    <x v="1"/>
    <x v="4"/>
    <x v="0"/>
    <s v="Univera Satış"/>
    <s v="Saha Satış"/>
    <s v="Yurt İçi"/>
    <s v="Türkiye"/>
  </r>
  <r>
    <s v="Q3"/>
    <x v="1"/>
    <x v="7"/>
    <m/>
    <s v="ATA GIDA AMBALAJ SANAYI VE PAZARLAMA ANONIM SIRKETI"/>
    <s v="EH.03.001"/>
    <s v="Enroute Panorama - Çağrı Merkezi Hizmeti (MSD)"/>
    <s v="Univera - Henkel"/>
    <x v="16"/>
    <x v="0"/>
    <s v="Enroute"/>
    <n v="1119.3800000000001"/>
    <m/>
    <n v="1"/>
    <m/>
    <m/>
    <m/>
    <n v="0"/>
    <m/>
    <n v="1119.3800000000001"/>
    <m/>
    <m/>
    <m/>
    <m/>
    <m/>
    <m/>
    <x v="25"/>
    <x v="0"/>
    <x v="0"/>
    <x v="1"/>
    <x v="8"/>
    <x v="0"/>
    <s v="Univera Satış"/>
    <s v="Saha Satış"/>
    <s v="Yurt İçi"/>
    <s v="Türkiye"/>
  </r>
  <r>
    <s v="Q3"/>
    <x v="1"/>
    <x v="7"/>
    <m/>
    <s v="Duru Itrıyat Deposu Sanayı Ve Tıcaret Anonım Sırketı"/>
    <s v="EH.03.001"/>
    <s v="Enroute Panorama - Çağrı Merkezi Hizmeti (MSD)"/>
    <s v="Univera - Henkel"/>
    <x v="16"/>
    <x v="0"/>
    <s v="Enroute"/>
    <n v="18254.25"/>
    <m/>
    <n v="1"/>
    <m/>
    <m/>
    <m/>
    <n v="0"/>
    <m/>
    <n v="18254.25"/>
    <m/>
    <m/>
    <m/>
    <m/>
    <m/>
    <m/>
    <x v="25"/>
    <x v="0"/>
    <x v="0"/>
    <x v="1"/>
    <x v="8"/>
    <x v="0"/>
    <s v="Univera Satış"/>
    <s v="Saha Satış"/>
    <s v="Yurt İçi"/>
    <s v="Türkiye"/>
  </r>
  <r>
    <s v="Q4"/>
    <x v="0"/>
    <x v="10"/>
    <m/>
    <s v="PANASONIC ELEKTRIC WORKS ELEKTRIK SAN.VE TIC. A.S."/>
    <s v="SH.05.001"/>
    <s v="StokBar Panorama - Yazilim Gelistirme Hizmeti"/>
    <s v="Univera - Panasonic"/>
    <x v="11"/>
    <x v="4"/>
    <s v="Stokbar"/>
    <n v="6075"/>
    <m/>
    <n v="39"/>
    <m/>
    <n v="236925"/>
    <m/>
    <n v="0"/>
    <m/>
    <n v="236925"/>
    <m/>
    <n v="0"/>
    <n v="0"/>
    <s v="UNI240000001935"/>
    <m/>
    <m/>
    <x v="35"/>
    <x v="0"/>
    <x v="1"/>
    <x v="1"/>
    <x v="3"/>
    <x v="0"/>
    <s v="Univera Satış"/>
    <s v="Saha Satış"/>
    <s v="Yurt İçi"/>
    <s v="Türkiye"/>
  </r>
  <r>
    <s v="Q4"/>
    <x v="0"/>
    <x v="10"/>
    <m/>
    <s v="PANASONIC ELEKTRIC WORKS ELEKTRIK SAN.VE TIC. A.S."/>
    <s v="SH.05.001"/>
    <s v="StokBar Panorama - Yazilim Gelistirme Hizmeti"/>
    <s v="Univera - Panasonic"/>
    <x v="11"/>
    <x v="4"/>
    <s v="Stokbar"/>
    <n v="4556.25"/>
    <m/>
    <n v="32"/>
    <m/>
    <n v="145800"/>
    <m/>
    <n v="0"/>
    <m/>
    <n v="145800"/>
    <m/>
    <n v="0"/>
    <n v="0"/>
    <s v="UNI240000001934"/>
    <m/>
    <m/>
    <x v="35"/>
    <x v="0"/>
    <x v="1"/>
    <x v="1"/>
    <x v="3"/>
    <x v="0"/>
    <s v="Univera Satış"/>
    <s v="Saha Satış"/>
    <s v="Yurt İçi"/>
    <s v="Türkiye"/>
  </r>
  <r>
    <s v="Q3"/>
    <x v="1"/>
    <x v="7"/>
    <m/>
    <s v="Avrasya Tüketim Ürünleri Lojistik Pazarlama Yatırım Sanayi Ve Ticaret Limited Şirketi"/>
    <s v="EH.02.014"/>
    <s v="Enroute PANORAMA BUSİNESS ANALYTİCS  (QSENSE) KULLANICI YazılımI BakımI"/>
    <s v="Univera - Henkel"/>
    <x v="16"/>
    <x v="0"/>
    <s v="QLIK - Outsource"/>
    <n v="3947.1083680000002"/>
    <m/>
    <n v="1"/>
    <m/>
    <m/>
    <m/>
    <n v="0"/>
    <m/>
    <n v="3947.1083680000002"/>
    <m/>
    <m/>
    <m/>
    <m/>
    <m/>
    <m/>
    <x v="25"/>
    <x v="0"/>
    <x v="0"/>
    <x v="1"/>
    <x v="4"/>
    <x v="0"/>
    <s v="Univera Satış"/>
    <s v="Saha Satış"/>
    <s v="Yurt İçi"/>
    <s v="Türkiye"/>
  </r>
  <r>
    <s v="Q3"/>
    <x v="1"/>
    <x v="7"/>
    <m/>
    <s v="END DAĞITIM E-TİCARET İTHALAT İHRACAT SANAYİ TİCARET LİMİTED ŞİRKETİ"/>
    <s v="EH.02.014"/>
    <s v="Enroute PANORAMA BUSİNESS ANALYTİCS  (QSENSE) KULLANICI YazılımI BakımI"/>
    <s v="Univera - Henkel"/>
    <x v="16"/>
    <x v="0"/>
    <s v="QLIK - Outsource"/>
    <n v="247.04093399999999"/>
    <m/>
    <n v="1"/>
    <m/>
    <m/>
    <m/>
    <n v="0"/>
    <m/>
    <n v="247.04093399999999"/>
    <m/>
    <m/>
    <m/>
    <m/>
    <m/>
    <m/>
    <x v="25"/>
    <x v="0"/>
    <x v="0"/>
    <x v="1"/>
    <x v="4"/>
    <x v="0"/>
    <s v="Univera Satış"/>
    <s v="Saha Satış"/>
    <s v="Yurt İçi"/>
    <s v="Türkiye"/>
  </r>
  <r>
    <s v="Q3"/>
    <x v="1"/>
    <x v="7"/>
    <m/>
    <s v="HABITAT ZEYTIN ZEYTINYAGI GIDA TARIM SANAYI ITHALAT IHRACAT VE TICARET ANONIM SIRKETI"/>
    <s v="EH.02.014"/>
    <s v="Enroute PANORAMA BUSİNESS ANALYTİCS  (QSENSE) KULLANICI YazılımI BakımI"/>
    <s v="Univera - Henkel"/>
    <x v="16"/>
    <x v="0"/>
    <s v="QLIK - Outsource"/>
    <n v="2081.7917910000001"/>
    <m/>
    <n v="1"/>
    <m/>
    <m/>
    <m/>
    <n v="0"/>
    <m/>
    <n v="2081.7917910000001"/>
    <m/>
    <m/>
    <m/>
    <m/>
    <m/>
    <m/>
    <x v="25"/>
    <x v="0"/>
    <x v="0"/>
    <x v="1"/>
    <x v="4"/>
    <x v="0"/>
    <s v="Univera Satış"/>
    <s v="Saha Satış"/>
    <s v="Yurt İçi"/>
    <s v="Türkiye"/>
  </r>
  <r>
    <s v="Q3"/>
    <x v="1"/>
    <x v="7"/>
    <m/>
    <s v="Avrasya Tüketim Ürünleri Lojistik Pazarlama Yatırım Sanayi Ve Ticaret Limited Şirketi"/>
    <s v="EH.02.001"/>
    <s v="Enroute Panorama - Yazılım Bakımı, Yaşatma ve Merkezi Destek Hizmeti"/>
    <s v="Univera - Henkel"/>
    <x v="16"/>
    <x v="0"/>
    <s v="Enroute"/>
    <n v="81359.88"/>
    <m/>
    <n v="1"/>
    <m/>
    <m/>
    <m/>
    <n v="0"/>
    <m/>
    <n v="81359.88"/>
    <m/>
    <m/>
    <m/>
    <m/>
    <m/>
    <m/>
    <x v="25"/>
    <x v="0"/>
    <x v="0"/>
    <x v="1"/>
    <x v="4"/>
    <x v="0"/>
    <s v="Univera Satış"/>
    <s v="Saha Satış"/>
    <s v="Yurt İçi"/>
    <s v="Türkiye"/>
  </r>
  <r>
    <s v="Q3"/>
    <x v="1"/>
    <x v="7"/>
    <m/>
    <s v="END DAĞITIM E-TİCARET İTHALAT İHRACAT SANAYİ TİCARET LİMİTED ŞİRKETİ"/>
    <s v="EH.02.001"/>
    <s v="Enroute Panorama - Yazılım Bakımı, Yaşatma ve Merkezi Destek Hizmeti"/>
    <s v="Univera - Henkel"/>
    <x v="16"/>
    <x v="0"/>
    <s v="Enroute"/>
    <n v="5087.87"/>
    <m/>
    <n v="1"/>
    <m/>
    <m/>
    <m/>
    <n v="0"/>
    <m/>
    <n v="5087.87"/>
    <m/>
    <m/>
    <m/>
    <m/>
    <m/>
    <m/>
    <x v="25"/>
    <x v="0"/>
    <x v="0"/>
    <x v="1"/>
    <x v="4"/>
    <x v="0"/>
    <s v="Univera Satış"/>
    <s v="Saha Satış"/>
    <s v="Yurt İçi"/>
    <s v="Türkiye"/>
  </r>
  <r>
    <s v="Q3"/>
    <x v="1"/>
    <x v="7"/>
    <m/>
    <s v="HABITAT ZEYTIN ZEYTINYAGI GIDA TARIM SANAYI ITHALAT IHRACAT VE TICARET ANONIM SIRKETI"/>
    <s v="EH.02.001"/>
    <s v="Enroute Panorama - Yazılım Bakımı, Yaşatma ve Merkezi Destek Hizmeti"/>
    <s v="Univera - Henkel"/>
    <x v="16"/>
    <x v="0"/>
    <s v="Enroute"/>
    <n v="42917.01"/>
    <m/>
    <n v="1"/>
    <m/>
    <m/>
    <m/>
    <n v="0"/>
    <m/>
    <n v="42917.01"/>
    <m/>
    <m/>
    <m/>
    <m/>
    <m/>
    <m/>
    <x v="25"/>
    <x v="0"/>
    <x v="0"/>
    <x v="1"/>
    <x v="4"/>
    <x v="0"/>
    <s v="Univera Satış"/>
    <s v="Saha Satış"/>
    <s v="Yurt İçi"/>
    <s v="Türkiye"/>
  </r>
  <r>
    <s v="Q3"/>
    <x v="1"/>
    <x v="7"/>
    <m/>
    <s v="Avrasya Tüketim Ürünleri Lojistik Pazarlama Yatırım Sanayi Ve Ticaret Limited Şirketi"/>
    <s v="EH.03.001"/>
    <s v="Enroute Panorama - Çağrı Merkezi Hizmeti (MSD)"/>
    <s v="Univera - Henkel"/>
    <x v="16"/>
    <x v="0"/>
    <s v="Enroute"/>
    <n v="27872.35"/>
    <m/>
    <n v="1"/>
    <m/>
    <m/>
    <m/>
    <n v="0"/>
    <m/>
    <n v="27872.35"/>
    <m/>
    <m/>
    <m/>
    <m/>
    <m/>
    <m/>
    <x v="25"/>
    <x v="0"/>
    <x v="0"/>
    <x v="1"/>
    <x v="8"/>
    <x v="0"/>
    <s v="Univera Satış"/>
    <s v="Saha Satış"/>
    <s v="Yurt İçi"/>
    <s v="Türkiye"/>
  </r>
  <r>
    <s v="Q3"/>
    <x v="1"/>
    <x v="7"/>
    <m/>
    <s v="END DAĞITIM E-TİCARET İTHALAT İHRACAT SANAYİ TİCARET LİMİTED ŞİRKETİ"/>
    <s v="EH.03.001"/>
    <s v="Enroute Panorama - Çağrı Merkezi Hizmeti (MSD)"/>
    <s v="Univera - Henkel"/>
    <x v="16"/>
    <x v="0"/>
    <s v="Enroute"/>
    <n v="1743.01"/>
    <m/>
    <n v="1"/>
    <m/>
    <m/>
    <m/>
    <n v="0"/>
    <m/>
    <n v="1743.01"/>
    <m/>
    <m/>
    <m/>
    <m/>
    <m/>
    <m/>
    <x v="25"/>
    <x v="0"/>
    <x v="0"/>
    <x v="1"/>
    <x v="8"/>
    <x v="0"/>
    <s v="Univera Satış"/>
    <s v="Saha Satış"/>
    <s v="Yurt İçi"/>
    <s v="Türkiye"/>
  </r>
  <r>
    <s v="Q3"/>
    <x v="1"/>
    <x v="7"/>
    <m/>
    <s v="HABITAT ZEYTIN ZEYTINYAGI GIDA TARIM SANAYI ITHALAT IHRACAT VE TICARET ANONIM SIRKETI"/>
    <s v="EH.03.001"/>
    <s v="Enroute Panorama - Çağrı Merkezi Hizmeti (MSD)"/>
    <s v="Univera - Henkel"/>
    <x v="16"/>
    <x v="0"/>
    <s v="Enroute"/>
    <n v="14702.55"/>
    <m/>
    <n v="1"/>
    <m/>
    <m/>
    <m/>
    <n v="0"/>
    <m/>
    <n v="14702.55"/>
    <m/>
    <m/>
    <m/>
    <m/>
    <m/>
    <m/>
    <x v="25"/>
    <x v="0"/>
    <x v="0"/>
    <x v="1"/>
    <x v="8"/>
    <x v="0"/>
    <s v="Univera Satış"/>
    <s v="Saha Satış"/>
    <s v="Yurt İçi"/>
    <s v="Türkiye"/>
  </r>
  <r>
    <s v="Q4"/>
    <x v="0"/>
    <x v="10"/>
    <m/>
    <s v="ERZA GIDA ANONIM SIRKETI"/>
    <s v="UH.01.002"/>
    <s v="UNIDOX KONTÖR HIZMETI"/>
    <s v="Univera - Mey İçki"/>
    <x v="6"/>
    <x v="2"/>
    <s v="Unidox"/>
    <n v="1.7424999999999999"/>
    <m/>
    <n v="50000"/>
    <m/>
    <n v="87125"/>
    <m/>
    <n v="0"/>
    <m/>
    <n v="87125"/>
    <m/>
    <n v="0"/>
    <n v="0"/>
    <s v="UNI240000001938"/>
    <m/>
    <m/>
    <x v="7"/>
    <x v="0"/>
    <x v="1"/>
    <x v="2"/>
    <x v="5"/>
    <x v="1"/>
    <s v="Kanal Satış"/>
    <s v="Saha Satış"/>
    <s v="Yurt İçi"/>
    <s v="Türkiye"/>
  </r>
  <r>
    <s v="Q4"/>
    <x v="0"/>
    <x v="10"/>
    <m/>
    <s v="KIYAL GIDA TUR.INS.TEM.NAK.TIC.SAN.LTD.STI."/>
    <s v="UH.01.002"/>
    <s v="UNIDOX KONTÖR HIZMETI"/>
    <s v="Univera - Redbull"/>
    <x v="6"/>
    <x v="2"/>
    <s v="Unidox"/>
    <n v="2"/>
    <m/>
    <n v="25000"/>
    <m/>
    <n v="50000"/>
    <m/>
    <n v="0"/>
    <m/>
    <n v="50000"/>
    <m/>
    <n v="0"/>
    <n v="0"/>
    <s v="UNI240000001937"/>
    <m/>
    <m/>
    <x v="2"/>
    <x v="0"/>
    <x v="1"/>
    <x v="2"/>
    <x v="5"/>
    <x v="0"/>
    <s v="Kanal Satış"/>
    <s v="Saha Satış"/>
    <s v="Yurt İçi"/>
    <s v="Türkiye"/>
  </r>
  <r>
    <s v="Q4"/>
    <x v="0"/>
    <x v="10"/>
    <m/>
    <s v="TADIM GMBH"/>
    <s v="EH.06.001"/>
    <s v="EnRoute Panorama - Hosting Hizmeti"/>
    <s v="Univera - Tadım Export"/>
    <x v="11"/>
    <x v="1"/>
    <m/>
    <n v="75487.005000000005"/>
    <m/>
    <n v="2"/>
    <m/>
    <n v="150974.00625599999"/>
    <m/>
    <n v="-3.7439999999999999E-3"/>
    <m/>
    <n v="150974.01"/>
    <m/>
    <n v="0"/>
    <n v="0"/>
    <s v="ENV240000000116"/>
    <m/>
    <m/>
    <x v="10"/>
    <x v="0"/>
    <x v="0"/>
    <x v="1"/>
    <x v="3"/>
    <x v="0"/>
    <s v="Univera Satış"/>
    <s v="Saha Satış"/>
    <s v="Yurt İçi"/>
    <s v="Türkiye"/>
  </r>
  <r>
    <s v="Q4"/>
    <x v="0"/>
    <x v="10"/>
    <m/>
    <s v="ALİ SERGEN KART"/>
    <s v="WPH.02.001"/>
    <s v="WebPlus Yazilim Bakimi Hizmeti"/>
    <s v="Univera - Kanal"/>
    <x v="5"/>
    <x v="0"/>
    <s v="Webplus"/>
    <n v="15664"/>
    <m/>
    <n v="1"/>
    <m/>
    <n v="19580"/>
    <m/>
    <n v="3916"/>
    <m/>
    <n v="15664"/>
    <m/>
    <n v="0"/>
    <n v="0"/>
    <s v="ENV240000000117"/>
    <m/>
    <m/>
    <x v="47"/>
    <x v="0"/>
    <x v="0"/>
    <x v="1"/>
    <x v="4"/>
    <x v="0"/>
    <s v="Kanal Satış"/>
    <s v="Ali Sergen Kart"/>
    <s v="Yurt İçi"/>
    <s v="Türkiye"/>
  </r>
  <r>
    <s v="Q4"/>
    <x v="0"/>
    <x v="10"/>
    <m/>
    <s v="ALİ SERGEN KART"/>
    <s v="WPH.02.001"/>
    <s v="WebPlus Yazilim Bakimi Hizmeti"/>
    <s v="Univera - Kanal"/>
    <x v="5"/>
    <x v="0"/>
    <s v="Webplus"/>
    <n v="7018.86"/>
    <m/>
    <n v="1"/>
    <m/>
    <n v="7018.86"/>
    <m/>
    <n v="0"/>
    <m/>
    <n v="7018.86"/>
    <m/>
    <n v="0"/>
    <n v="0"/>
    <s v="ENV240000000117"/>
    <m/>
    <m/>
    <x v="47"/>
    <x v="0"/>
    <x v="0"/>
    <x v="1"/>
    <x v="4"/>
    <x v="0"/>
    <s v="Kanal Satış"/>
    <s v="Ali Sergen Kart"/>
    <s v="Yurt İçi"/>
    <s v="Türkiye"/>
  </r>
  <r>
    <s v="Q4"/>
    <x v="0"/>
    <x v="10"/>
    <m/>
    <s v="MATRIKS BİLGİSAYAR SİSTEMLERİ LTD.ŞTİ"/>
    <s v="WPH.02.001"/>
    <s v="WebPlus Yazilim Bakimi Hizmeti"/>
    <s v="Univera - Kanal"/>
    <x v="5"/>
    <x v="0"/>
    <s v="Webplus"/>
    <n v="6160"/>
    <m/>
    <n v="1"/>
    <m/>
    <n v="6160"/>
    <m/>
    <n v="0"/>
    <m/>
    <n v="6160"/>
    <m/>
    <n v="0"/>
    <n v="0"/>
    <s v="UNI240000001941"/>
    <m/>
    <m/>
    <x v="11"/>
    <x v="0"/>
    <x v="0"/>
    <x v="1"/>
    <x v="4"/>
    <x v="0"/>
    <s v="Kanal Satış"/>
    <s v="Matriks"/>
    <s v="Yurt İçi"/>
    <s v="Türkiye"/>
  </r>
  <r>
    <s v="Q4"/>
    <x v="0"/>
    <x v="10"/>
    <m/>
    <s v="MATRIKS BİLGİSAYAR SİSTEMLERİ LTD.ŞTİ"/>
    <s v="WPY.01.003"/>
    <s v="WEBPLUS EK KULLANICI LISANSI +1"/>
    <s v="Univera - Kanal"/>
    <x v="5"/>
    <x v="0"/>
    <s v="Webplus"/>
    <n v="1320"/>
    <m/>
    <n v="2"/>
    <m/>
    <n v="3300"/>
    <m/>
    <n v="660"/>
    <m/>
    <n v="2640"/>
    <m/>
    <n v="0"/>
    <n v="0"/>
    <s v="UNI240000001941"/>
    <m/>
    <m/>
    <x v="11"/>
    <x v="0"/>
    <x v="1"/>
    <x v="0"/>
    <x v="1"/>
    <x v="0"/>
    <s v="Kanal Satış"/>
    <s v="Matriks"/>
    <s v="Yurt İçi"/>
    <s v="Türkiye"/>
  </r>
  <r>
    <s v="Q4"/>
    <x v="0"/>
    <x v="10"/>
    <m/>
    <s v="MATRIKS BİLGİSAYAR SİSTEMLERİ LTD.ŞTİ"/>
    <s v="WPY.01.007"/>
    <s v="WEBPLUS E-DÖNÜSÜM MODÜL LISANSI"/>
    <s v="Univera - Kanal"/>
    <x v="5"/>
    <x v="0"/>
    <s v="Webplus"/>
    <n v="8800"/>
    <m/>
    <n v="1"/>
    <m/>
    <n v="11000"/>
    <m/>
    <n v="2200"/>
    <m/>
    <n v="8800"/>
    <m/>
    <n v="0"/>
    <n v="0"/>
    <s v="UNI240000001941"/>
    <m/>
    <m/>
    <x v="11"/>
    <x v="0"/>
    <x v="1"/>
    <x v="0"/>
    <x v="1"/>
    <x v="0"/>
    <s v="Kanal Satış"/>
    <s v="Matriks"/>
    <s v="Yurt İçi"/>
    <s v="Türkiye"/>
  </r>
  <r>
    <s v="Q4"/>
    <x v="0"/>
    <x v="10"/>
    <m/>
    <s v="MATRIKS BİLGİSAYAR SİSTEMLERİ LTD.ŞTİ"/>
    <s v="WPY.01.006"/>
    <s v="WEBPLUS DISTRIBUTION SATIS-DAGITIM YAZILIMI (Light)"/>
    <s v="Univera - Kanal"/>
    <x v="5"/>
    <x v="0"/>
    <s v="Webplus"/>
    <n v="13200"/>
    <m/>
    <n v="1"/>
    <m/>
    <n v="16500"/>
    <m/>
    <n v="3300"/>
    <m/>
    <n v="13200"/>
    <m/>
    <n v="0"/>
    <n v="0"/>
    <s v="UNI240000001941"/>
    <m/>
    <m/>
    <x v="11"/>
    <x v="0"/>
    <x v="1"/>
    <x v="0"/>
    <x v="1"/>
    <x v="0"/>
    <s v="Kanal Satış"/>
    <s v="Matriks"/>
    <s v="Yurt İçi"/>
    <s v="Türkiye"/>
  </r>
  <r>
    <s v="Q4"/>
    <x v="0"/>
    <x v="10"/>
    <m/>
    <s v="MİYA OTOMASYON VE BARKOD BILISIM SISTEMLERI SAN TİC. VE L.T.D. STI."/>
    <s v="WPY.01.002"/>
    <s v="WebPlus Dagitim Kanali Lisansi"/>
    <s v="Univera - Kanal"/>
    <x v="5"/>
    <x v="0"/>
    <s v="Webplus"/>
    <n v="11400"/>
    <m/>
    <n v="1"/>
    <m/>
    <n v="12000"/>
    <m/>
    <n v="600"/>
    <m/>
    <n v="11400"/>
    <m/>
    <n v="0"/>
    <n v="0"/>
    <s v="UNI240000001942"/>
    <m/>
    <m/>
    <x v="3"/>
    <x v="0"/>
    <x v="1"/>
    <x v="0"/>
    <x v="1"/>
    <x v="0"/>
    <s v="Kanal Satış"/>
    <s v="Miya"/>
    <s v="Yurt İçi"/>
    <s v="Türkiye"/>
  </r>
  <r>
    <s v="Q4"/>
    <x v="0"/>
    <x v="10"/>
    <m/>
    <s v="MİYA OTOMASYON VE BARKOD BILISIM SISTEMLERI SAN TİC. VE L.T.D. STI."/>
    <s v="UH.01.002"/>
    <s v="UNIDOX KONTÖR HIZMETI"/>
    <s v="Univera - Kanal"/>
    <x v="5"/>
    <x v="2"/>
    <s v="Unidox"/>
    <n v="0.85504000000000002"/>
    <m/>
    <n v="100000"/>
    <m/>
    <n v="106880"/>
    <m/>
    <n v="21376"/>
    <m/>
    <n v="85504"/>
    <m/>
    <n v="0"/>
    <n v="0"/>
    <s v="UNI240000001940"/>
    <m/>
    <m/>
    <x v="3"/>
    <x v="0"/>
    <x v="1"/>
    <x v="2"/>
    <x v="5"/>
    <x v="0"/>
    <s v="Kanal Satış"/>
    <s v="Miya"/>
    <s v="Yurt İçi"/>
    <s v="Türkiye"/>
  </r>
  <r>
    <s v="Q4"/>
    <x v="0"/>
    <x v="10"/>
    <m/>
    <s v="BALAKAN DAGITIM GIDA PETROL TASIMACILIK IÇECEK TURIZM SAN TIC.AS."/>
    <s v="UH.01.002"/>
    <s v="UNIDOX KONTÖR HIZMETI"/>
    <s v="Univera - Uludağ İçecek"/>
    <x v="6"/>
    <x v="2"/>
    <s v="Unidox"/>
    <n v="2.1800000000000002"/>
    <m/>
    <n v="10000"/>
    <m/>
    <n v="21800"/>
    <m/>
    <n v="0"/>
    <m/>
    <n v="21800"/>
    <m/>
    <n v="0"/>
    <n v="0"/>
    <s v="UNI240000001939"/>
    <m/>
    <m/>
    <x v="21"/>
    <x v="0"/>
    <x v="1"/>
    <x v="2"/>
    <x v="5"/>
    <x v="0"/>
    <s v="Univera Satış"/>
    <s v="Saha Satış"/>
    <s v="Yurt İçi"/>
    <s v="Türkiye"/>
  </r>
  <r>
    <s v="Q4"/>
    <x v="0"/>
    <x v="10"/>
    <m/>
    <s v="YUSUF ALDEMİR (ALDEMİR BİLİŞİM HizmetLERİ VE DANIŞMANLIK)"/>
    <s v="UH.01.002"/>
    <s v="UNIDOX KONTÖR HIZMETI"/>
    <s v="Univera - Kanal"/>
    <x v="5"/>
    <x v="2"/>
    <s v="Unidox"/>
    <n v="1.2"/>
    <m/>
    <n v="25000"/>
    <m/>
    <n v="37500"/>
    <m/>
    <n v="7500"/>
    <m/>
    <n v="30000"/>
    <m/>
    <n v="0"/>
    <n v="0"/>
    <s v="UNI240000001943"/>
    <m/>
    <m/>
    <x v="33"/>
    <x v="0"/>
    <x v="1"/>
    <x v="2"/>
    <x v="5"/>
    <x v="0"/>
    <s v="Kanal Satış"/>
    <s v="Aldemir"/>
    <s v="Yurt İçi"/>
    <s v="Türkiye"/>
  </r>
  <r>
    <s v="Q4"/>
    <x v="0"/>
    <x v="10"/>
    <m/>
    <s v="JT INTERNATIONAL SA"/>
    <s v="QH.02.001"/>
    <s v="Quest Panorama - Yazilim Bakimi, Yasatma ve Merkezi Destek Hizmeti"/>
    <s v="Univera - JTI İran"/>
    <x v="13"/>
    <x v="3"/>
    <m/>
    <n v="64314.18"/>
    <m/>
    <n v="1"/>
    <m/>
    <n v="64314.176640999998"/>
    <m/>
    <n v="-3.359E-3"/>
    <m/>
    <n v="64314.18"/>
    <m/>
    <n v="0"/>
    <n v="0"/>
    <s v="ENV240000000118"/>
    <m/>
    <m/>
    <x v="18"/>
    <x v="0"/>
    <x v="0"/>
    <x v="1"/>
    <x v="4"/>
    <x v="1"/>
    <s v="Univera Satış"/>
    <s v="Saha Satış"/>
    <s v="Yurt İçi"/>
    <s v="Türkiye"/>
  </r>
  <r>
    <s v="Q4"/>
    <x v="0"/>
    <x v="10"/>
    <m/>
    <s v="JT INTERNATIONAL SA"/>
    <s v="QH.08.001"/>
    <s v="Quest Panorama - Hosting Hizmeti"/>
    <s v="Univera - JTI İran"/>
    <x v="13"/>
    <x v="1"/>
    <m/>
    <n v="178579.7"/>
    <m/>
    <n v="1"/>
    <m/>
    <n v="178579.70384100001"/>
    <m/>
    <n v="3.8409999999999998E-3"/>
    <m/>
    <n v="178579.7"/>
    <m/>
    <n v="0"/>
    <n v="0"/>
    <s v="ENV240000000118"/>
    <m/>
    <m/>
    <x v="18"/>
    <x v="0"/>
    <x v="0"/>
    <x v="1"/>
    <x v="3"/>
    <x v="1"/>
    <s v="Univera Satış"/>
    <s v="Saha Satış"/>
    <s v="Yurt İçi"/>
    <s v="Türkiye"/>
  </r>
  <r>
    <s v="Q4"/>
    <x v="0"/>
    <x v="10"/>
    <m/>
    <s v="JT INTERNATIONAL SA"/>
    <s v="EH.06.001"/>
    <s v="EnRoute Panorama - Hosting Hizmeti"/>
    <s v="Univera - JTI İran"/>
    <x v="13"/>
    <x v="1"/>
    <m/>
    <n v="178579.7"/>
    <m/>
    <n v="1"/>
    <m/>
    <n v="178579.70384100001"/>
    <m/>
    <n v="3.8409999999999998E-3"/>
    <m/>
    <n v="178579.7"/>
    <m/>
    <n v="0"/>
    <n v="0"/>
    <s v="ENV240000000118"/>
    <m/>
    <m/>
    <x v="18"/>
    <x v="0"/>
    <x v="0"/>
    <x v="1"/>
    <x v="3"/>
    <x v="1"/>
    <s v="Univera Satış"/>
    <s v="Saha Satış"/>
    <s v="Yurt İçi"/>
    <s v="Türkiye"/>
  </r>
  <r>
    <s v="Q3"/>
    <x v="1"/>
    <x v="7"/>
    <m/>
    <s v="FLLC EFES TRADE BY"/>
    <s v="EH.02.001"/>
    <s v="Enroute Panorama - Yazılım Bakımı, Yaşatma ve Merkezi Destek Hizmeti"/>
    <s v="Univera - Efes Belarus"/>
    <x v="16"/>
    <x v="0"/>
    <s v="Enroute"/>
    <n v="355656.33171200001"/>
    <m/>
    <n v="1"/>
    <m/>
    <m/>
    <m/>
    <n v="0"/>
    <m/>
    <n v="355656.33171200001"/>
    <m/>
    <m/>
    <m/>
    <m/>
    <m/>
    <m/>
    <x v="20"/>
    <x v="0"/>
    <x v="0"/>
    <x v="1"/>
    <x v="4"/>
    <x v="0"/>
    <s v="Univera Satış"/>
    <s v="Saha Satış"/>
    <s v="Yurt Dışı"/>
    <s v="Belarus"/>
  </r>
  <r>
    <s v="Q3"/>
    <x v="1"/>
    <x v="7"/>
    <m/>
    <s v="KARADENİZ KARDEŞLER GIDA SAN.VE TİC. A.Ş."/>
    <s v="EH.02.001"/>
    <s v="Enroute Panorama - Yazılım Bakımı, Yaşatma ve Merkezi Destek Hizmeti"/>
    <s v="Univera - Kebir Süt"/>
    <x v="5"/>
    <x v="0"/>
    <s v="Enroute"/>
    <n v="860357.12"/>
    <m/>
    <n v="1"/>
    <m/>
    <m/>
    <m/>
    <n v="99863"/>
    <m/>
    <n v="860357.12"/>
    <m/>
    <m/>
    <m/>
    <m/>
    <m/>
    <m/>
    <x v="63"/>
    <x v="0"/>
    <x v="0"/>
    <x v="1"/>
    <x v="4"/>
    <x v="0"/>
    <s v="Univera Satış"/>
    <s v="Saha Satış"/>
    <s v="Yurt İçi"/>
    <s v="Türkiye"/>
  </r>
  <r>
    <s v="Q3"/>
    <x v="1"/>
    <x v="7"/>
    <m/>
    <s v="SANİPAK SAĞLIKLI YAŞAM ÜRÜNLERİ SAN VE TİC AŞ"/>
    <s v="EH.02.001"/>
    <s v="Enroute Panorama - Yazılım Bakımı, Yaşatma ve Merkezi Destek Hizmeti"/>
    <s v="Univera - Eczacıbaşı Girişim"/>
    <x v="11"/>
    <x v="0"/>
    <s v="Enroute"/>
    <n v="314820"/>
    <m/>
    <n v="1"/>
    <m/>
    <m/>
    <m/>
    <n v="0"/>
    <m/>
    <n v="314820"/>
    <m/>
    <m/>
    <m/>
    <m/>
    <m/>
    <m/>
    <x v="54"/>
    <x v="0"/>
    <x v="0"/>
    <x v="1"/>
    <x v="4"/>
    <x v="0"/>
    <s v="Univera Satış"/>
    <s v="Saha Satış"/>
    <s v="Yurt İçi"/>
    <s v="Türkiye"/>
  </r>
  <r>
    <s v="Q3"/>
    <x v="1"/>
    <x v="7"/>
    <m/>
    <s v="Üçyol Dayanıklı Tüketim Malları Tekstil Ve Dış Tic.A.Ş. - Newal"/>
    <s v="EH.02.001"/>
    <s v="Enroute Panorama - Yazılım Bakımı, Yaşatma ve Merkezi Destek Hizmeti"/>
    <s v="Univera - Newal Irak"/>
    <x v="16"/>
    <x v="0"/>
    <s v="Enroute"/>
    <n v="17596.636200000001"/>
    <m/>
    <n v="1"/>
    <m/>
    <n v="429"/>
    <m/>
    <n v="0"/>
    <m/>
    <n v="17596.636200000001"/>
    <m/>
    <m/>
    <m/>
    <m/>
    <m/>
    <m/>
    <x v="101"/>
    <x v="0"/>
    <x v="0"/>
    <x v="1"/>
    <x v="4"/>
    <x v="0"/>
    <s v="Univera Satış"/>
    <s v="Saha Satış"/>
    <s v="Yurt İçi"/>
    <s v="Türkiye"/>
  </r>
  <r>
    <s v="Q3"/>
    <x v="1"/>
    <x v="7"/>
    <m/>
    <s v="KÜRESEL TEDARİK VE TİCARET ANONİM ŞİRKETİ"/>
    <s v="EH.03.006"/>
    <s v="Enroute Panorama - Uzaktan Kurulum ve Eğitim Hizmeti"/>
    <s v="Univera - Küresel Tedarik"/>
    <x v="5"/>
    <x v="0"/>
    <s v="Enroute"/>
    <n v="12600"/>
    <m/>
    <n v="4"/>
    <m/>
    <m/>
    <m/>
    <n v="5600"/>
    <m/>
    <n v="50400"/>
    <m/>
    <m/>
    <m/>
    <m/>
    <m/>
    <m/>
    <x v="27"/>
    <x v="0"/>
    <x v="1"/>
    <x v="1"/>
    <x v="6"/>
    <x v="0"/>
    <s v="Univera Satış"/>
    <s v="Saha Satış"/>
    <s v="Yurt İçi"/>
    <s v="Türkiye"/>
  </r>
  <r>
    <s v="Q3"/>
    <x v="1"/>
    <x v="7"/>
    <m/>
    <s v="Üçyol Dayanıklı Tüketim Malları Tekstil Ve Dış Tic.A.Ş. - Newal"/>
    <s v="EH.01.001"/>
    <s v="Enroute Panorama - Proje ve Ürün Yönetimi Danışmanlığı Hizmeti"/>
    <s v="Univera - Newal Irak"/>
    <x v="16"/>
    <x v="0"/>
    <s v="Enroute"/>
    <n v="24074.241450000001"/>
    <m/>
    <n v="2"/>
    <m/>
    <m/>
    <m/>
    <n v="207"/>
    <m/>
    <n v="48148.482900000003"/>
    <m/>
    <m/>
    <m/>
    <m/>
    <m/>
    <m/>
    <x v="101"/>
    <x v="0"/>
    <x v="1"/>
    <x v="1"/>
    <x v="7"/>
    <x v="0"/>
    <s v="Univera Satış"/>
    <s v="Saha Satış"/>
    <s v="Yurt İçi"/>
    <s v="Türkiye"/>
  </r>
  <r>
    <s v="Q3"/>
    <x v="1"/>
    <x v="7"/>
    <m/>
    <s v="Üçyol Dayanıklı Tüketim Malları Tekstil Ve Dış Tic.A.Ş. - Newal"/>
    <s v="EY.01.014"/>
    <s v="Enroute Panorama - Platform Back Office Kullanıcı Yazılımı"/>
    <s v="Univera - Newal Irak"/>
    <x v="16"/>
    <x v="0"/>
    <s v="Enroute"/>
    <n v="21378.136000000002"/>
    <m/>
    <n v="3"/>
    <m/>
    <n v="1950"/>
    <m/>
    <n v="390"/>
    <m/>
    <n v="64134.408000000003"/>
    <m/>
    <m/>
    <m/>
    <m/>
    <m/>
    <m/>
    <x v="101"/>
    <x v="0"/>
    <x v="1"/>
    <x v="0"/>
    <x v="1"/>
    <x v="0"/>
    <s v="Univera Satış"/>
    <s v="Saha Satış"/>
    <s v="Yurt İçi"/>
    <s v="Türkiye"/>
  </r>
  <r>
    <s v="Q3"/>
    <x v="1"/>
    <x v="7"/>
    <m/>
    <s v="BEYLERBEYİ İÇECEK PAZARLAMA A.Ş"/>
    <s v="EY.04.006"/>
    <s v="Enroute Panorama - Kullanıcı Yazılımları Kiralama Hizmeti"/>
    <s v="Univera - Sarper İçecek"/>
    <x v="13"/>
    <x v="0"/>
    <s v="Enroute"/>
    <n v="5998"/>
    <m/>
    <n v="210"/>
    <m/>
    <m/>
    <m/>
    <n v="0"/>
    <m/>
    <n v="1259580"/>
    <m/>
    <m/>
    <m/>
    <m/>
    <m/>
    <m/>
    <x v="60"/>
    <x v="0"/>
    <x v="0"/>
    <x v="0"/>
    <x v="0"/>
    <x v="0"/>
    <s v="Univera Satış"/>
    <s v="Saha Satış"/>
    <s v="Yurt İçi"/>
    <s v="Türkiye"/>
  </r>
  <r>
    <s v="Q3"/>
    <x v="1"/>
    <x v="7"/>
    <m/>
    <s v="BEYLERBEYİ İÇECEK PAZARLAMA A.Ş"/>
    <s v="EY.04.005"/>
    <s v="Enroute Panorama - Dağıtıcı Yazılımları ve Hizmetleri Kiralama Hizmeti"/>
    <s v="Univera - Sarper İçecek"/>
    <x v="13"/>
    <x v="0"/>
    <s v="Enroute"/>
    <n v="29615.57"/>
    <m/>
    <n v="16"/>
    <m/>
    <m/>
    <m/>
    <n v="0"/>
    <m/>
    <n v="473849.12"/>
    <m/>
    <m/>
    <m/>
    <m/>
    <m/>
    <m/>
    <x v="60"/>
    <x v="0"/>
    <x v="0"/>
    <x v="0"/>
    <x v="0"/>
    <x v="0"/>
    <s v="Univera Satış"/>
    <s v="Saha Satış"/>
    <s v="Yurt İçi"/>
    <s v="Türkiye"/>
  </r>
  <r>
    <s v="Q3"/>
    <x v="1"/>
    <x v="7"/>
    <m/>
    <s v="KARADENİZ KARDEŞLER GIDA SAN.VE TİC. A.Ş."/>
    <s v="EH.03.001"/>
    <s v="Enroute Panorama - Çağrı Merkezi Hizmeti (MSD)"/>
    <s v="Univera - Kebir Süt"/>
    <x v="5"/>
    <x v="0"/>
    <s v="Enroute"/>
    <n v="29059.940000000002"/>
    <m/>
    <n v="22"/>
    <m/>
    <m/>
    <m/>
    <n v="63229"/>
    <m/>
    <n v="639318.68000000005"/>
    <m/>
    <m/>
    <m/>
    <m/>
    <m/>
    <m/>
    <x v="63"/>
    <x v="0"/>
    <x v="0"/>
    <x v="1"/>
    <x v="8"/>
    <x v="0"/>
    <s v="Univera Satış"/>
    <s v="Saha Satış"/>
    <s v="Yurt İçi"/>
    <s v="Türkiye"/>
  </r>
  <r>
    <s v="Q4"/>
    <x v="0"/>
    <x v="10"/>
    <m/>
    <s v="MİYA OTOMASYON VE BARKOD BILISIM SISTEMLERI SAN TİC. VE L.T.D. STI."/>
    <s v="UH.01.002"/>
    <s v="UNIDOX KONTÖR HIZMETI"/>
    <s v="Univera - Kanal"/>
    <x v="5"/>
    <x v="2"/>
    <s v="Unidox"/>
    <n v="2.044"/>
    <m/>
    <n v="10000"/>
    <m/>
    <n v="20440"/>
    <m/>
    <n v="0"/>
    <m/>
    <n v="20440"/>
    <m/>
    <n v="0"/>
    <n v="0"/>
    <s v="UNI240000001948"/>
    <m/>
    <m/>
    <x v="3"/>
    <x v="0"/>
    <x v="1"/>
    <x v="2"/>
    <x v="5"/>
    <x v="0"/>
    <s v="Kanal Satış"/>
    <s v="Miya"/>
    <s v="Yurt İçi"/>
    <s v="Türkiye"/>
  </r>
  <r>
    <s v="Q3"/>
    <x v="1"/>
    <x v="8"/>
    <m/>
    <s v="KOROPLAST TEMİZLİK AMBALAJ ÜRÜNLERİ SAN. VE DIŞ TİC.A.Ş."/>
    <s v="EY.03.001"/>
    <s v="Enroute PANORAMA PAAS YazılımI (Kiralama Hizmetİ)"/>
    <s v="Univera - Koroplast"/>
    <x v="19"/>
    <x v="0"/>
    <s v="Enroute"/>
    <n v="94503.98"/>
    <m/>
    <n v="1"/>
    <m/>
    <m/>
    <m/>
    <m/>
    <m/>
    <n v="94503.98"/>
    <m/>
    <m/>
    <m/>
    <m/>
    <m/>
    <m/>
    <x v="0"/>
    <x v="0"/>
    <x v="0"/>
    <x v="0"/>
    <x v="0"/>
    <x v="0"/>
    <s v="Univera Satış"/>
    <s v="Saha Satış"/>
    <s v="Yurt İçi"/>
    <s v="Türkiye"/>
  </r>
  <r>
    <s v="Q3"/>
    <x v="1"/>
    <x v="8"/>
    <m/>
    <s v="ATAK TEMİZLİK GIDA MOBİLYA DAĞ.PAZ.SAN.VE TİC.LTD."/>
    <s v="EH.02.014"/>
    <s v="Enroute PANORAMA BUSİNESS ANALYTİCS  (QSENSE) KULLANICI YazılımI BakımI"/>
    <s v="Univera - Henkel"/>
    <x v="16"/>
    <x v="0"/>
    <s v="QLIK - Outsource"/>
    <n v="3340.8998099999999"/>
    <m/>
    <n v="1"/>
    <m/>
    <m/>
    <m/>
    <m/>
    <m/>
    <n v="3340.8998099999999"/>
    <m/>
    <m/>
    <m/>
    <m/>
    <m/>
    <m/>
    <x v="25"/>
    <x v="0"/>
    <x v="0"/>
    <x v="1"/>
    <x v="4"/>
    <x v="0"/>
    <s v="Univera Satış"/>
    <s v="Saha Satış"/>
    <s v="Yurt İçi"/>
    <s v="Türkiye"/>
  </r>
  <r>
    <s v="Q3"/>
    <x v="1"/>
    <x v="8"/>
    <m/>
    <s v="ÇEVİK BAKLİYAT GIDA ANONİM ŞİRKETİ"/>
    <s v="EH.02.014"/>
    <s v="Enroute PANORAMA BUSİNESS ANALYTİCS  (QSENSE) KULLANICI YazılımI BakımI"/>
    <s v="Univera - Henkel"/>
    <x v="16"/>
    <x v="0"/>
    <s v="QLIK - Outsource"/>
    <n v="1518.889134"/>
    <m/>
    <n v="1"/>
    <m/>
    <m/>
    <m/>
    <m/>
    <m/>
    <n v="1518.889134"/>
    <m/>
    <m/>
    <m/>
    <m/>
    <m/>
    <m/>
    <x v="25"/>
    <x v="0"/>
    <x v="0"/>
    <x v="1"/>
    <x v="4"/>
    <x v="0"/>
    <s v="Univera Satış"/>
    <s v="Saha Satış"/>
    <s v="Yurt İçi"/>
    <s v="Türkiye"/>
  </r>
  <r>
    <s v="Q3"/>
    <x v="1"/>
    <x v="8"/>
    <m/>
    <s v="Duru Pazarlama Ticaret Ve Sanayi A.Ş."/>
    <s v="EH.02.014"/>
    <s v="Enroute PANORAMA BUSİNESS ANALYTİCS  (QSENSE) KULLANICI YazılımI BakımI"/>
    <s v="Univera - Henkel"/>
    <x v="16"/>
    <x v="0"/>
    <s v="QLIK - Outsource"/>
    <n v="2583.3010439999998"/>
    <m/>
    <n v="1"/>
    <m/>
    <m/>
    <m/>
    <m/>
    <m/>
    <n v="2583.3010439999998"/>
    <m/>
    <m/>
    <m/>
    <m/>
    <m/>
    <m/>
    <x v="25"/>
    <x v="0"/>
    <x v="0"/>
    <x v="1"/>
    <x v="4"/>
    <x v="0"/>
    <s v="Univera Satış"/>
    <s v="Saha Satış"/>
    <s v="Yurt İçi"/>
    <s v="Türkiye"/>
  </r>
  <r>
    <s v="Q3"/>
    <x v="1"/>
    <x v="8"/>
    <m/>
    <s v="END DAĞITIM E-TİCARET İTHALAT İHRACAT SANAYİ TİCARET LİMİTED ŞİRKETİ"/>
    <s v="EH.02.014"/>
    <s v="Enroute PANORAMA BUSİNESS ANALYTİCS  (QSENSE) KULLANICI YazılımI BakımI"/>
    <s v="Univera - Henkel"/>
    <x v="16"/>
    <x v="0"/>
    <s v="QLIK - Outsource"/>
    <n v="246.927156"/>
    <m/>
    <n v="1"/>
    <m/>
    <m/>
    <m/>
    <m/>
    <m/>
    <n v="246.927156"/>
    <m/>
    <m/>
    <m/>
    <m/>
    <m/>
    <m/>
    <x v="25"/>
    <x v="0"/>
    <x v="0"/>
    <x v="1"/>
    <x v="4"/>
    <x v="0"/>
    <s v="Univera Satış"/>
    <s v="Saha Satış"/>
    <s v="Yurt İçi"/>
    <s v="Türkiye"/>
  </r>
  <r>
    <s v="Q3"/>
    <x v="1"/>
    <x v="8"/>
    <m/>
    <s v="Duru Pazarlama Ticaret Ve Sanayi A.Ş."/>
    <s v="EH.02.001"/>
    <s v="Enroute Panorama - Yazılım Bakımı, Yaşatma ve Merkezi Destek Hizmeti"/>
    <s v="Univera - Henkel"/>
    <x v="16"/>
    <x v="0"/>
    <s v="Enroute"/>
    <n v="53284.47"/>
    <m/>
    <n v="1"/>
    <m/>
    <m/>
    <m/>
    <m/>
    <m/>
    <n v="53284.47"/>
    <m/>
    <m/>
    <m/>
    <m/>
    <m/>
    <m/>
    <x v="25"/>
    <x v="0"/>
    <x v="0"/>
    <x v="1"/>
    <x v="4"/>
    <x v="0"/>
    <s v="Univera Satış"/>
    <s v="Saha Satış"/>
    <s v="Yurt İçi"/>
    <s v="Türkiye"/>
  </r>
  <r>
    <s v="Q3"/>
    <x v="1"/>
    <x v="8"/>
    <m/>
    <s v="TURKIYE SISE VE CAM FABRIKALARI A.S."/>
    <s v="EH.02.001"/>
    <s v="Enroute Panorama - Yazılım Bakımı, Yaşatma ve Merkezi Destek Hizmeti"/>
    <s v="Univera - Trakya Cam"/>
    <x v="16"/>
    <x v="0"/>
    <s v="Enroute"/>
    <n v="55173.52"/>
    <m/>
    <n v="1"/>
    <m/>
    <m/>
    <m/>
    <m/>
    <m/>
    <n v="55173.52"/>
    <m/>
    <m/>
    <m/>
    <m/>
    <m/>
    <m/>
    <x v="88"/>
    <x v="0"/>
    <x v="0"/>
    <x v="1"/>
    <x v="4"/>
    <x v="0"/>
    <s v="Univera Satış"/>
    <s v="Saha Satış"/>
    <s v="Yurt İçi"/>
    <s v="Türkiye"/>
  </r>
  <r>
    <s v="Q3"/>
    <x v="1"/>
    <x v="8"/>
    <m/>
    <s v="Duru Pazarlama Ticaret Ve Sanayi A.Ş."/>
    <s v="EH.03.001"/>
    <s v="Enroute Panorama - Çağrı Merkezi Hizmeti (MSD)"/>
    <s v="Univera - Henkel"/>
    <x v="16"/>
    <x v="0"/>
    <s v="Enroute"/>
    <n v="18254.25"/>
    <m/>
    <n v="1"/>
    <m/>
    <m/>
    <m/>
    <m/>
    <m/>
    <n v="18254.25"/>
    <m/>
    <m/>
    <m/>
    <m/>
    <m/>
    <m/>
    <x v="25"/>
    <x v="0"/>
    <x v="0"/>
    <x v="1"/>
    <x v="8"/>
    <x v="0"/>
    <s v="Univera Satış"/>
    <s v="Saha Satış"/>
    <s v="Yurt İçi"/>
    <s v="Türkiye"/>
  </r>
  <r>
    <s v="Q3"/>
    <x v="1"/>
    <x v="8"/>
    <m/>
    <s v="Haribo Şekerleme Tic. Ltd. Şti."/>
    <s v="EYS.01.014"/>
    <s v="Enroute Panorama - Platform Back Office Kullanıcı Yazılımı"/>
    <s v="Univera - Haribo"/>
    <x v="13"/>
    <x v="0"/>
    <s v="Enroute"/>
    <n v="19012.5"/>
    <m/>
    <n v="10"/>
    <m/>
    <m/>
    <m/>
    <m/>
    <m/>
    <n v="190125"/>
    <m/>
    <m/>
    <m/>
    <m/>
    <m/>
    <m/>
    <x v="5"/>
    <x v="0"/>
    <x v="1"/>
    <x v="0"/>
    <x v="1"/>
    <x v="0"/>
    <s v="Univera Satış"/>
    <s v="Saha Satış"/>
    <s v="Yurt İçi"/>
    <s v="Türkiye"/>
  </r>
  <r>
    <s v="Q3"/>
    <x v="1"/>
    <x v="8"/>
    <m/>
    <s v="Lomisi JSC Efes Gürcistan "/>
    <s v="EY.01.014"/>
    <s v="Enroute Panorama - Platform Back Office Kullanıcı Yazılımı"/>
    <s v="Univera - Efes Gürcistan"/>
    <x v="16"/>
    <x v="0"/>
    <s v="Enroute"/>
    <n v="4126.63"/>
    <m/>
    <n v="10"/>
    <m/>
    <m/>
    <m/>
    <m/>
    <m/>
    <n v="41266.300000000003"/>
    <m/>
    <m/>
    <m/>
    <m/>
    <m/>
    <m/>
    <x v="20"/>
    <x v="0"/>
    <x v="1"/>
    <x v="0"/>
    <x v="1"/>
    <x v="0"/>
    <s v="Univera Satış"/>
    <s v="Saha Satış"/>
    <s v="Yurt Dışı"/>
    <s v="Gürcistan"/>
  </r>
  <r>
    <s v="Q3"/>
    <x v="1"/>
    <x v="8"/>
    <m/>
    <s v="Lomisi JSC Efes Gürcistan "/>
    <s v="EY.01.014"/>
    <s v="Enroute Panorama - Platform Back Office Kullanıcı Yazılımı"/>
    <s v="Univera - Efes Gürcistan"/>
    <x v="16"/>
    <x v="0"/>
    <s v="Enroute"/>
    <n v="4126.63"/>
    <m/>
    <n v="-10"/>
    <m/>
    <m/>
    <m/>
    <m/>
    <m/>
    <n v="-41266.300000000003"/>
    <m/>
    <m/>
    <m/>
    <m/>
    <m/>
    <m/>
    <x v="20"/>
    <x v="0"/>
    <x v="1"/>
    <x v="0"/>
    <x v="1"/>
    <x v="0"/>
    <s v="Univera Satış"/>
    <s v="Saha Satış"/>
    <s v="Yurt Dışı"/>
    <s v="Gürcistan"/>
  </r>
  <r>
    <s v="Q3"/>
    <x v="1"/>
    <x v="8"/>
    <m/>
    <s v="Lomisi JSC Efes Gürcistan "/>
    <s v="EYS.02.033"/>
    <s v="Enroute Panorama - Mobil Kullanıcı Yazılımı"/>
    <s v="Univera - Efes Gürcistan"/>
    <x v="16"/>
    <x v="0"/>
    <s v="Enroute"/>
    <n v="5777.2820000000002"/>
    <m/>
    <n v="8"/>
    <m/>
    <m/>
    <m/>
    <m/>
    <m/>
    <n v="46218.256000000001"/>
    <m/>
    <m/>
    <m/>
    <m/>
    <m/>
    <m/>
    <x v="20"/>
    <x v="0"/>
    <x v="1"/>
    <x v="0"/>
    <x v="1"/>
    <x v="0"/>
    <s v="Univera Satış"/>
    <s v="Saha Satış"/>
    <s v="Yurt Dışı"/>
    <s v="Gürcistan"/>
  </r>
  <r>
    <s v="Q3"/>
    <x v="1"/>
    <x v="8"/>
    <m/>
    <s v="Haribo Şekerleme Tic. Ltd. Şti."/>
    <s v="EY.04.012"/>
    <s v="Enroute Panorama - E-Dönüşüm Modül Yazılımı"/>
    <s v="Univera - Haribo"/>
    <x v="13"/>
    <x v="2"/>
    <s v="Enroute"/>
    <n v="28275"/>
    <m/>
    <n v="5"/>
    <m/>
    <m/>
    <m/>
    <m/>
    <m/>
    <n v="141375"/>
    <m/>
    <m/>
    <m/>
    <m/>
    <m/>
    <m/>
    <x v="5"/>
    <x v="0"/>
    <x v="1"/>
    <x v="0"/>
    <x v="1"/>
    <x v="0"/>
    <s v="Univera Satış"/>
    <s v="Saha Satış"/>
    <s v="Yurt İçi"/>
    <s v="Türkiye"/>
  </r>
  <r>
    <s v="Q3"/>
    <x v="1"/>
    <x v="8"/>
    <m/>
    <s v="Lomisi JSC Efes Gürcistan "/>
    <s v="EY.01.021"/>
    <s v="Enroute Panorama - Dağıtım Kanalı (Bayi/Distribütör/Şube) Yazılımı"/>
    <s v="Univera - Efes Gürcistan"/>
    <x v="16"/>
    <x v="0"/>
    <s v="Enroute"/>
    <n v="37139.67"/>
    <m/>
    <n v="2"/>
    <m/>
    <m/>
    <m/>
    <m/>
    <m/>
    <n v="74279.34"/>
    <m/>
    <m/>
    <m/>
    <m/>
    <m/>
    <m/>
    <x v="20"/>
    <x v="0"/>
    <x v="1"/>
    <x v="0"/>
    <x v="1"/>
    <x v="0"/>
    <s v="Univera Satış"/>
    <s v="Saha Satış"/>
    <s v="Yurt Dışı"/>
    <s v="Gürcistan"/>
  </r>
  <r>
    <s v="Q3"/>
    <x v="1"/>
    <x v="8"/>
    <m/>
    <s v="Lomisi JSC Efes Gürcistan "/>
    <s v="EY.01.021"/>
    <s v="Enroute Panorama - Dağıtım Kanalı (Bayi/Distribütör/Şube) Yazılımı"/>
    <s v="Univera - Efes Gürcistan"/>
    <x v="16"/>
    <x v="0"/>
    <s v="Enroute"/>
    <n v="37139.67"/>
    <m/>
    <n v="-2"/>
    <m/>
    <m/>
    <m/>
    <m/>
    <m/>
    <n v="-74279.34"/>
    <m/>
    <m/>
    <m/>
    <m/>
    <m/>
    <m/>
    <x v="20"/>
    <x v="0"/>
    <x v="1"/>
    <x v="0"/>
    <x v="1"/>
    <x v="0"/>
    <s v="Univera Satış"/>
    <s v="Saha Satış"/>
    <s v="Yurt Dışı"/>
    <s v="Gürcistan"/>
  </r>
  <r>
    <s v="Q4"/>
    <x v="0"/>
    <x v="10"/>
    <m/>
    <s v="TOO OS2"/>
    <s v="WPH.03.001"/>
    <s v="WEBPLUS HOSTING HIZMETI"/>
    <s v="Univera - Kanal"/>
    <x v="5"/>
    <x v="1"/>
    <m/>
    <n v="4700.09"/>
    <m/>
    <n v="6"/>
    <m/>
    <n v="28200.54249"/>
    <m/>
    <n v="2.49E-3"/>
    <m/>
    <n v="28200.54"/>
    <m/>
    <n v="0"/>
    <n v="0"/>
    <s v="ENV240000000121"/>
    <m/>
    <m/>
    <x v="81"/>
    <x v="0"/>
    <x v="1"/>
    <x v="1"/>
    <x v="3"/>
    <x v="0"/>
    <s v="Kanal Satış"/>
    <s v="Kanal Satış"/>
    <s v="Yurt Dışı"/>
    <s v="Kazakistan"/>
  </r>
  <r>
    <s v="Q4"/>
    <x v="0"/>
    <x v="10"/>
    <m/>
    <s v="LA LORRAINE UNLU MAMÜLLER SAN. VE TIC. A.S."/>
    <s v="EH.06.001"/>
    <s v="EnRoute Panorama - Hosting Hizmeti"/>
    <s v="Univera - La Lorraine"/>
    <x v="13"/>
    <x v="1"/>
    <m/>
    <n v="61912.556666666671"/>
    <m/>
    <n v="3"/>
    <m/>
    <n v="185737.66741200001"/>
    <m/>
    <n v="-2.588E-3"/>
    <m/>
    <n v="185737.67"/>
    <m/>
    <n v="0"/>
    <n v="0"/>
    <s v="UNI240000001957"/>
    <m/>
    <m/>
    <x v="6"/>
    <x v="0"/>
    <x v="0"/>
    <x v="1"/>
    <x v="3"/>
    <x v="0"/>
    <s v="Univera Satış"/>
    <s v="Saha Satış"/>
    <s v="Yurt İçi"/>
    <s v="Türkiye"/>
  </r>
  <r>
    <s v="Q3"/>
    <x v="1"/>
    <x v="8"/>
    <m/>
    <s v="TURKIYE SISE VE CAM FABRIKALARI A.S."/>
    <s v="EH.02.001"/>
    <s v="Enroute Panorama - Yazılım Bakımı, Yaşatma ve Merkezi Destek Hizmeti"/>
    <s v="Univera - Paşabahçe"/>
    <x v="16"/>
    <x v="0"/>
    <s v="Enroute"/>
    <n v="187701"/>
    <m/>
    <n v="1"/>
    <m/>
    <m/>
    <m/>
    <n v="0"/>
    <m/>
    <n v="187701"/>
    <m/>
    <m/>
    <m/>
    <m/>
    <m/>
    <m/>
    <x v="88"/>
    <x v="0"/>
    <x v="0"/>
    <x v="1"/>
    <x v="4"/>
    <x v="0"/>
    <s v="Univera Satış"/>
    <s v="Saha Satış"/>
    <s v="Yurt İçi"/>
    <s v="Türkiye"/>
  </r>
  <r>
    <s v="Q3"/>
    <x v="1"/>
    <x v="8"/>
    <m/>
    <s v="EFES KAZAKHSTAN JSC FE "/>
    <s v="EH.01.001"/>
    <s v="Enroute Panorama - Proje ve Ürün Yönetimi Danışmanlığı Hizmeti"/>
    <s v="Univera - Efes Kazakistan"/>
    <x v="16"/>
    <x v="0"/>
    <s v="Enroute"/>
    <n v="16512"/>
    <m/>
    <n v="2"/>
    <m/>
    <m/>
    <m/>
    <m/>
    <m/>
    <n v="33024"/>
    <m/>
    <m/>
    <m/>
    <m/>
    <m/>
    <m/>
    <x v="20"/>
    <x v="0"/>
    <x v="1"/>
    <x v="1"/>
    <x v="7"/>
    <x v="0"/>
    <s v="Univera Satış"/>
    <s v="Saha Satış"/>
    <s v="Yurt Dışı"/>
    <s v="Kazakistan"/>
  </r>
  <r>
    <s v="Q3"/>
    <x v="1"/>
    <x v="8"/>
    <m/>
    <s v="Lomisi JSC Efes Gürcistan "/>
    <s v="EYS.02.033"/>
    <s v="Enroute Panorama - Mobil Kullanıcı Yazılımı"/>
    <s v="Univera - Efes Gürcistan"/>
    <x v="16"/>
    <x v="0"/>
    <s v="Enroute"/>
    <n v="5777.2820000000002"/>
    <m/>
    <n v="-8"/>
    <m/>
    <m/>
    <m/>
    <m/>
    <m/>
    <n v="-46218.256000000001"/>
    <m/>
    <m/>
    <m/>
    <m/>
    <m/>
    <m/>
    <x v="20"/>
    <x v="0"/>
    <x v="1"/>
    <x v="0"/>
    <x v="1"/>
    <x v="0"/>
    <s v="Univera Satış"/>
    <s v="Saha Satış"/>
    <s v="Yurt Dışı"/>
    <s v="Gürcistan"/>
  </r>
  <r>
    <s v="Q4"/>
    <x v="0"/>
    <x v="10"/>
    <m/>
    <s v="MİYA OTOMASYON VE BARKOD BILISIM SISTEMLERI SAN TİC. VE L.T.D. STI."/>
    <s v="WPY.02.001"/>
    <s v="WEBPLUS (Android) SATIS TEMSILCISI LISANSI"/>
    <s v="Univera - Kanal"/>
    <x v="5"/>
    <x v="0"/>
    <s v="Webplus"/>
    <n v="3500"/>
    <m/>
    <n v="1"/>
    <m/>
    <n v="3500"/>
    <m/>
    <n v="0"/>
    <m/>
    <n v="3500"/>
    <m/>
    <n v="0"/>
    <n v="0"/>
    <s v="UNI240000001965"/>
    <m/>
    <m/>
    <x v="3"/>
    <x v="0"/>
    <x v="1"/>
    <x v="0"/>
    <x v="1"/>
    <x v="0"/>
    <s v="Kanal Satış"/>
    <s v="Miya"/>
    <s v="Yurt İçi"/>
    <s v="Türkiye"/>
  </r>
  <r>
    <s v="Q4"/>
    <x v="0"/>
    <x v="10"/>
    <m/>
    <s v="BROWN FORMAN İÇKİ TİC. LTD. ŞTİ."/>
    <s v="QH.02.001"/>
    <s v="Quest Panorama - Yazilim Bakimi, Yasatma ve Merkezi Destek Hizmeti"/>
    <s v="Univera - Brown Forman"/>
    <x v="12"/>
    <x v="3"/>
    <m/>
    <n v="122136.19"/>
    <m/>
    <n v="1"/>
    <m/>
    <n v="122136.19"/>
    <m/>
    <n v="0"/>
    <m/>
    <n v="122136.19"/>
    <m/>
    <n v="0"/>
    <n v="0"/>
    <s v="UNI240000001968"/>
    <m/>
    <m/>
    <x v="30"/>
    <x v="0"/>
    <x v="0"/>
    <x v="1"/>
    <x v="4"/>
    <x v="1"/>
    <s v="Univera Satış"/>
    <s v="Saha Satış"/>
    <s v="Yurt İçi"/>
    <s v="Türkiye"/>
  </r>
  <r>
    <s v="Q4"/>
    <x v="0"/>
    <x v="10"/>
    <m/>
    <s v="BROWN FORMAN İÇKİ TİC. LTD. ŞTİ."/>
    <s v="QH.03.001"/>
    <s v="Quest Panorama  - Çafri Merkezi Hizmeti"/>
    <s v="Univera - Brown Forman"/>
    <x v="12"/>
    <x v="3"/>
    <m/>
    <n v="23773.47"/>
    <m/>
    <n v="1"/>
    <m/>
    <n v="23773.47"/>
    <m/>
    <n v="0"/>
    <m/>
    <n v="23773.47"/>
    <m/>
    <n v="0"/>
    <n v="0"/>
    <s v="UNI240000001968"/>
    <m/>
    <m/>
    <x v="30"/>
    <x v="0"/>
    <x v="0"/>
    <x v="1"/>
    <x v="3"/>
    <x v="1"/>
    <s v="Univera Satış"/>
    <s v="Saha Satış"/>
    <s v="Yurt İçi"/>
    <s v="Türkiye"/>
  </r>
  <r>
    <s v="Q4"/>
    <x v="0"/>
    <x v="10"/>
    <m/>
    <s v="BROWN FORMAN İÇKİ TİC. LTD. ŞTİ."/>
    <s v="EH.06.001"/>
    <s v="EnRoute Panorama - Hosting Hizmeti"/>
    <s v="Univera - Brown Forman"/>
    <x v="12"/>
    <x v="1"/>
    <m/>
    <n v="65947.544999999998"/>
    <m/>
    <n v="12"/>
    <m/>
    <n v="791370.54102"/>
    <m/>
    <n v="1.0200000000000001E-3"/>
    <m/>
    <n v="791370.54"/>
    <m/>
    <n v="0"/>
    <n v="0"/>
    <s v="UNI240000001967"/>
    <m/>
    <m/>
    <x v="30"/>
    <x v="0"/>
    <x v="0"/>
    <x v="1"/>
    <x v="3"/>
    <x v="1"/>
    <s v="Univera Satış"/>
    <s v="Saha Satış"/>
    <s v="Yurt İçi"/>
    <s v="Türkiye"/>
  </r>
  <r>
    <s v="Q4"/>
    <x v="0"/>
    <x v="10"/>
    <m/>
    <s v="IMPERIAL TOBACCO TÜTÜN ÜRÜNLERI SATIS VE PAZARLAMA A.S"/>
    <s v="EH.06.001"/>
    <s v="EnRoute Panorama - Hosting Hizmeti"/>
    <s v="Univera - Imperial Tobacco"/>
    <x v="13"/>
    <x v="1"/>
    <m/>
    <n v="91000"/>
    <m/>
    <n v="1"/>
    <m/>
    <n v="91000"/>
    <m/>
    <n v="0"/>
    <m/>
    <n v="91000"/>
    <m/>
    <n v="0"/>
    <n v="0"/>
    <s v="UNI240000001964"/>
    <m/>
    <m/>
    <x v="49"/>
    <x v="0"/>
    <x v="0"/>
    <x v="1"/>
    <x v="3"/>
    <x v="0"/>
    <s v="Univera Satış"/>
    <s v="Saha Satış"/>
    <s v="Yurt İçi"/>
    <s v="Türkiye"/>
  </r>
  <r>
    <s v="Q3"/>
    <x v="1"/>
    <x v="8"/>
    <m/>
    <s v="İNTEMA İNŞAAT VE TESİSAT MALZEME A.Ş"/>
    <s v="EH.05.001"/>
    <s v="Enroute Panorama - Yazılım Geliştirme Hizmeti"/>
    <s v="Univera - Eczacıbaşı Intema"/>
    <x v="13"/>
    <x v="0"/>
    <s v="Enroute"/>
    <n v="19600"/>
    <m/>
    <n v="1.5"/>
    <m/>
    <m/>
    <m/>
    <m/>
    <m/>
    <n v="29400"/>
    <m/>
    <m/>
    <m/>
    <m/>
    <m/>
    <m/>
    <x v="54"/>
    <x v="0"/>
    <x v="1"/>
    <x v="1"/>
    <x v="9"/>
    <x v="0"/>
    <s v="Univera Satış"/>
    <s v="Saha Satış"/>
    <s v="Yurt İçi"/>
    <s v="Türkiye"/>
  </r>
  <r>
    <s v="Q3"/>
    <x v="1"/>
    <x v="8"/>
    <m/>
    <s v="KARADENİZ KARDEŞLER GIDA SAN.VE TİC. A.Ş."/>
    <s v="EH.05.001"/>
    <s v="Enroute Panorama - Yazılım Geliştirme Hizmeti"/>
    <s v="Univera - Kebir Süt"/>
    <x v="5"/>
    <x v="0"/>
    <s v="Enroute"/>
    <n v="14000"/>
    <m/>
    <n v="2"/>
    <m/>
    <m/>
    <m/>
    <m/>
    <m/>
    <n v="28000"/>
    <m/>
    <m/>
    <m/>
    <m/>
    <m/>
    <m/>
    <x v="63"/>
    <x v="0"/>
    <x v="1"/>
    <x v="1"/>
    <x v="9"/>
    <x v="0"/>
    <s v="Univera Satış"/>
    <s v="Saha Satış"/>
    <s v="Yurt İçi"/>
    <s v="Türkiye"/>
  </r>
  <r>
    <s v="Q3"/>
    <x v="1"/>
    <x v="8"/>
    <m/>
    <s v="ROYAL CANIN TURKEY EVCİL HAYVAN ÜRÜNLERİ TİC. LTD. ŞTİ."/>
    <s v="EH.05.001"/>
    <s v="Enroute Panorama - Yazılım Geliştirme Hizmeti"/>
    <s v="Univera - Royal Canin"/>
    <x v="12"/>
    <x v="0"/>
    <s v="Enroute"/>
    <n v="19600"/>
    <m/>
    <n v="0.5"/>
    <m/>
    <m/>
    <m/>
    <m/>
    <m/>
    <n v="9800"/>
    <m/>
    <m/>
    <m/>
    <m/>
    <m/>
    <m/>
    <x v="40"/>
    <x v="0"/>
    <x v="1"/>
    <x v="1"/>
    <x v="9"/>
    <x v="0"/>
    <s v="Univera Satış"/>
    <s v="Saha Satış"/>
    <s v="Yurt İçi"/>
    <s v="Türkiye"/>
  </r>
  <r>
    <s v="Q3"/>
    <x v="1"/>
    <x v="8"/>
    <m/>
    <s v="VITRA KARO SERAMIK SAN. VE TIC. AS."/>
    <s v="EH.05.001"/>
    <s v="Enroute Panorama - Yazılım Geliştirme Hizmeti"/>
    <s v="Univera - Eczacıbaşı Intema"/>
    <x v="13"/>
    <x v="0"/>
    <s v="Enroute"/>
    <n v="19600"/>
    <m/>
    <n v="1.5"/>
    <m/>
    <m/>
    <m/>
    <m/>
    <m/>
    <n v="29400"/>
    <m/>
    <m/>
    <m/>
    <m/>
    <m/>
    <m/>
    <x v="54"/>
    <x v="0"/>
    <x v="1"/>
    <x v="1"/>
    <x v="9"/>
    <x v="0"/>
    <s v="Univera Satış"/>
    <s v="Saha Satış"/>
    <s v="Yurt İçi"/>
    <s v="Türkiye"/>
  </r>
  <r>
    <s v="Q3"/>
    <x v="1"/>
    <x v="8"/>
    <m/>
    <s v="EFES VITANTA MOLDOVA BREWERY S.A"/>
    <s v="EH.02.001"/>
    <s v="Enroute Panorama - Yazılım Bakımı, Yaşatma ve Merkezi Destek Hizmeti"/>
    <s v="Univera - Efes Moldova"/>
    <x v="16"/>
    <x v="0"/>
    <s v="Enroute"/>
    <n v="30588.39"/>
    <m/>
    <n v="1"/>
    <m/>
    <m/>
    <m/>
    <m/>
    <m/>
    <n v="30588.39"/>
    <m/>
    <m/>
    <m/>
    <m/>
    <m/>
    <m/>
    <x v="20"/>
    <x v="0"/>
    <x v="0"/>
    <x v="1"/>
    <x v="4"/>
    <x v="0"/>
    <s v="Univera Satış"/>
    <s v="Saha Satış"/>
    <s v="Yurt Dışı"/>
    <s v="Moldova"/>
  </r>
  <r>
    <s v="Q3"/>
    <x v="1"/>
    <x v="8"/>
    <m/>
    <s v="EFES VITANTA MOLDOVA BREWERY S.A"/>
    <s v="EH.02.001"/>
    <s v="Enroute Panorama - Yazılım Bakımı, Yaşatma ve Merkezi Destek Hizmeti"/>
    <s v="Univera - Efes Moldova"/>
    <x v="16"/>
    <x v="0"/>
    <s v="Enroute"/>
    <n v="30525.809405"/>
    <m/>
    <n v="1"/>
    <m/>
    <m/>
    <m/>
    <m/>
    <m/>
    <n v="30525.809405"/>
    <m/>
    <m/>
    <m/>
    <m/>
    <m/>
    <m/>
    <x v="20"/>
    <x v="0"/>
    <x v="0"/>
    <x v="1"/>
    <x v="4"/>
    <x v="0"/>
    <s v="Univera Satış"/>
    <s v="Saha Satış"/>
    <s v="Yurt Dışı"/>
    <s v="Moldova"/>
  </r>
  <r>
    <s v="Q3"/>
    <x v="1"/>
    <x v="8"/>
    <m/>
    <s v="EFES VITANTA MOLDOVA BREWERY S.A"/>
    <s v="EH.02.001"/>
    <s v="Enroute Panorama - Yazılım Bakımı, Yaşatma ve Merkezi Destek Hizmeti"/>
    <s v="Univera - Efes Moldova"/>
    <x v="16"/>
    <x v="0"/>
    <s v="Enroute"/>
    <n v="30525.809405"/>
    <m/>
    <n v="1"/>
    <m/>
    <m/>
    <m/>
    <m/>
    <m/>
    <n v="30525.809405"/>
    <m/>
    <m/>
    <m/>
    <m/>
    <m/>
    <m/>
    <x v="20"/>
    <x v="0"/>
    <x v="0"/>
    <x v="1"/>
    <x v="4"/>
    <x v="0"/>
    <s v="Univera Satış"/>
    <s v="Saha Satış"/>
    <s v="Yurt Dışı"/>
    <s v="Moldova"/>
  </r>
  <r>
    <s v="Q3"/>
    <x v="1"/>
    <x v="8"/>
    <m/>
    <s v="ROYAL CANIN TURKEY EVCİL HAYVAN ÜRÜNLERİ TİC. LTD. ŞTİ."/>
    <s v="EH.02.001"/>
    <s v="Enroute Panorama - Yazılım Bakımı, Yaşatma ve Merkezi Destek Hizmeti"/>
    <s v="Univera - Royal Canin"/>
    <x v="12"/>
    <x v="0"/>
    <s v="Enroute"/>
    <n v="12512.25"/>
    <m/>
    <n v="1"/>
    <m/>
    <m/>
    <m/>
    <m/>
    <m/>
    <n v="12512.25"/>
    <m/>
    <m/>
    <m/>
    <m/>
    <m/>
    <m/>
    <x v="40"/>
    <x v="0"/>
    <x v="0"/>
    <x v="1"/>
    <x v="4"/>
    <x v="0"/>
    <s v="Univera Satış"/>
    <s v="Saha Satış"/>
    <s v="Yurt İçi"/>
    <s v="Türkiye"/>
  </r>
  <r>
    <s v="Q3"/>
    <x v="1"/>
    <x v="8"/>
    <m/>
    <s v="WEITNAUER DIŞ TİCARET A.Ş "/>
    <s v="EH.02.001"/>
    <s v="Enroute Panorama - Yazılım Bakımı, Yaşatma ve Merkezi Destek Hizmeti"/>
    <s v="Univera - Weitnauer"/>
    <x v="12"/>
    <x v="0"/>
    <s v="Enroute"/>
    <n v="6698.56"/>
    <m/>
    <n v="1"/>
    <m/>
    <m/>
    <m/>
    <m/>
    <m/>
    <n v="6698.56"/>
    <m/>
    <m/>
    <m/>
    <m/>
    <m/>
    <m/>
    <x v="102"/>
    <x v="0"/>
    <x v="0"/>
    <x v="1"/>
    <x v="4"/>
    <x v="0"/>
    <s v="Univera Satış"/>
    <s v="Saha Satış"/>
    <s v="Yurt İçi"/>
    <s v="Türkiye"/>
  </r>
  <r>
    <s v="Q3"/>
    <x v="1"/>
    <x v="8"/>
    <m/>
    <s v="MARS GIDA ÜRÜNLERİ TİC. LTD.ŞTİ."/>
    <s v="EH.03.003"/>
    <s v="Enroute Panorama - Uzman Destek Hizmeti"/>
    <s v="Univera - Mars Gıda"/>
    <x v="12"/>
    <x v="0"/>
    <s v="Enroute"/>
    <n v="152500"/>
    <m/>
    <n v="3"/>
    <m/>
    <m/>
    <m/>
    <m/>
    <m/>
    <n v="457500"/>
    <m/>
    <m/>
    <m/>
    <m/>
    <m/>
    <m/>
    <x v="16"/>
    <x v="0"/>
    <x v="0"/>
    <x v="1"/>
    <x v="12"/>
    <x v="0"/>
    <s v="Univera Satış"/>
    <s v="Saha Satış"/>
    <s v="Yurt İçi"/>
    <s v="Türkiye"/>
  </r>
  <r>
    <s v="Q3"/>
    <x v="1"/>
    <x v="8"/>
    <m/>
    <s v="MARS GIDA ÜRÜNLERİ TİC. LTD.ŞTİ."/>
    <s v="EH.03.003"/>
    <s v="Enroute Panorama - Uzman Destek Hizmeti"/>
    <s v="Univera - Mars Gıda"/>
    <x v="12"/>
    <x v="0"/>
    <s v="Enroute"/>
    <n v="152500"/>
    <m/>
    <n v="3"/>
    <m/>
    <m/>
    <m/>
    <m/>
    <m/>
    <n v="457500"/>
    <m/>
    <m/>
    <m/>
    <m/>
    <m/>
    <m/>
    <x v="16"/>
    <x v="0"/>
    <x v="0"/>
    <x v="1"/>
    <x v="12"/>
    <x v="0"/>
    <s v="Univera Satış"/>
    <s v="Saha Satış"/>
    <s v="Yurt İçi"/>
    <s v="Türkiye"/>
  </r>
  <r>
    <s v="Q3"/>
    <x v="1"/>
    <x v="8"/>
    <m/>
    <s v="MARS GIDA ÜRÜNLERİ TİC. LTD.ŞTİ."/>
    <s v="EH.03.003"/>
    <s v="Enroute Panorama - Uzman Destek Hizmeti"/>
    <s v="Univera - Mars Gıda"/>
    <x v="12"/>
    <x v="0"/>
    <s v="Enroute"/>
    <n v="152500"/>
    <m/>
    <n v="1"/>
    <m/>
    <m/>
    <m/>
    <m/>
    <m/>
    <n v="152500"/>
    <m/>
    <m/>
    <m/>
    <m/>
    <m/>
    <m/>
    <x v="16"/>
    <x v="0"/>
    <x v="0"/>
    <x v="1"/>
    <x v="12"/>
    <x v="0"/>
    <s v="Univera Satış"/>
    <s v="Saha Satış"/>
    <s v="Yurt İçi"/>
    <s v="Türkiye"/>
  </r>
  <r>
    <s v="Q3"/>
    <x v="1"/>
    <x v="8"/>
    <m/>
    <s v="çaykur - Başhan Agro Gıda San Tic A.S."/>
    <s v="EH.03.006"/>
    <s v="Enroute Panorama - Uzaktan Kurulum ve Eğitim Hizmeti"/>
    <s v="Univera - Çaykur"/>
    <x v="12"/>
    <x v="0"/>
    <s v="Enroute"/>
    <n v="14000"/>
    <m/>
    <n v="1"/>
    <m/>
    <m/>
    <m/>
    <m/>
    <m/>
    <n v="14000"/>
    <m/>
    <m/>
    <m/>
    <m/>
    <m/>
    <m/>
    <x v="1"/>
    <x v="0"/>
    <x v="1"/>
    <x v="1"/>
    <x v="6"/>
    <x v="0"/>
    <s v="Univera Satış"/>
    <s v="Saha Satış"/>
    <s v="Yurt İçi"/>
    <s v="Türkiye"/>
  </r>
  <r>
    <s v="Q3"/>
    <x v="1"/>
    <x v="8"/>
    <m/>
    <s v="ROYAL CANIN TURKEY EVCİL HAYVAN ÜRÜNLERİ TİC. LTD. ŞTİ."/>
    <s v="EH.05.002"/>
    <s v="Enroute Panorama - Rapor Geliştirme Hizmeti"/>
    <s v="Univera - Royal Canin"/>
    <x v="12"/>
    <x v="0"/>
    <s v="Enroute"/>
    <n v="19600"/>
    <m/>
    <n v="1"/>
    <m/>
    <m/>
    <m/>
    <m/>
    <m/>
    <n v="19600"/>
    <m/>
    <m/>
    <m/>
    <m/>
    <m/>
    <m/>
    <x v="40"/>
    <x v="0"/>
    <x v="1"/>
    <x v="1"/>
    <x v="2"/>
    <x v="0"/>
    <s v="Univera Satış"/>
    <s v="Saha Satış"/>
    <s v="Yurt İçi"/>
    <s v="Türkiye"/>
  </r>
  <r>
    <s v="Q3"/>
    <x v="1"/>
    <x v="8"/>
    <m/>
    <s v="EFES KAZAKHSTAN JSC FE "/>
    <s v="EH.01.001"/>
    <s v="Enroute Panorama - Proje ve Ürün Yönetimi Danışmanlığı Hizmeti"/>
    <s v="Univera - Efes Kazakistan"/>
    <x v="16"/>
    <x v="0"/>
    <s v="Enroute"/>
    <n v="16560"/>
    <m/>
    <n v="7"/>
    <m/>
    <m/>
    <m/>
    <m/>
    <m/>
    <n v="115920"/>
    <m/>
    <m/>
    <m/>
    <m/>
    <m/>
    <m/>
    <x v="20"/>
    <x v="0"/>
    <x v="1"/>
    <x v="1"/>
    <x v="7"/>
    <x v="0"/>
    <s v="Univera Satış"/>
    <s v="Saha Satış"/>
    <s v="Yurt Dışı"/>
    <s v="Kazakistan"/>
  </r>
  <r>
    <s v="Q3"/>
    <x v="1"/>
    <x v="8"/>
    <m/>
    <s v="KARADENİZ KARDEŞLER GIDA SAN.VE TİC. A.Ş."/>
    <s v="EH.01.001"/>
    <s v="Enroute Panorama - Proje ve Ürün Yönetimi Danışmanlığı Hizmeti"/>
    <s v="Univera - Kebir Süt"/>
    <x v="5"/>
    <x v="0"/>
    <s v="Enroute"/>
    <n v="15750"/>
    <m/>
    <n v="1"/>
    <m/>
    <m/>
    <m/>
    <m/>
    <m/>
    <n v="15750"/>
    <m/>
    <m/>
    <m/>
    <m/>
    <m/>
    <m/>
    <x v="63"/>
    <x v="0"/>
    <x v="1"/>
    <x v="1"/>
    <x v="7"/>
    <x v="0"/>
    <s v="Univera Satış"/>
    <s v="Saha Satış"/>
    <s v="Yurt İçi"/>
    <s v="Türkiye"/>
  </r>
  <r>
    <s v="Q3"/>
    <x v="1"/>
    <x v="8"/>
    <m/>
    <s v="ROYAL CANIN TURKEY EVCİL HAYVAN ÜRÜNLERİ TİC. LTD. ŞTİ."/>
    <s v="EH.01.002"/>
    <s v="Enroute Panorama - Proje Destek Uzmanı Hizmeti"/>
    <s v="Univera - Royal Canin"/>
    <x v="12"/>
    <x v="0"/>
    <s v="Enroute"/>
    <n v="24500"/>
    <m/>
    <n v="1.5"/>
    <m/>
    <m/>
    <m/>
    <m/>
    <m/>
    <n v="36750"/>
    <m/>
    <m/>
    <m/>
    <m/>
    <m/>
    <m/>
    <x v="40"/>
    <x v="0"/>
    <x v="1"/>
    <x v="1"/>
    <x v="7"/>
    <x v="0"/>
    <s v="Univera Satış"/>
    <s v="Saha Satış"/>
    <s v="Yurt İçi"/>
    <s v="Türkiye"/>
  </r>
  <r>
    <s v="Q3"/>
    <x v="1"/>
    <x v="8"/>
    <m/>
    <s v="Lomisi JSC Efes Gürcistan "/>
    <s v="EY.01.014"/>
    <s v="Enroute Panorama - Platform Back Office Kullanıcı Yazılımı"/>
    <s v="Univera - Efes Gürcistan"/>
    <x v="16"/>
    <x v="0"/>
    <s v="Enroute"/>
    <n v="4131.5300000000007"/>
    <m/>
    <n v="10"/>
    <m/>
    <m/>
    <m/>
    <m/>
    <m/>
    <n v="41315.300000000003"/>
    <m/>
    <m/>
    <m/>
    <m/>
    <m/>
    <m/>
    <x v="20"/>
    <x v="0"/>
    <x v="1"/>
    <x v="0"/>
    <x v="1"/>
    <x v="0"/>
    <s v="Univera Satış"/>
    <s v="Saha Satış"/>
    <s v="Yurt Dışı"/>
    <s v="Gürcistan"/>
  </r>
  <r>
    <s v="Q3"/>
    <x v="1"/>
    <x v="8"/>
    <m/>
    <s v="EFES KAZAKHSTAN JSC FE "/>
    <s v="EYS.02.033"/>
    <s v="Enroute Panorama - Mobil Kullanıcı Yazılımı"/>
    <s v="Univera - Efes Kazakistan"/>
    <x v="16"/>
    <x v="0"/>
    <s v="Enroute"/>
    <n v="5796"/>
    <m/>
    <n v="10"/>
    <m/>
    <m/>
    <m/>
    <m/>
    <m/>
    <n v="57960"/>
    <m/>
    <m/>
    <m/>
    <m/>
    <m/>
    <m/>
    <x v="20"/>
    <x v="0"/>
    <x v="1"/>
    <x v="0"/>
    <x v="1"/>
    <x v="0"/>
    <s v="Univera Satış"/>
    <s v="Saha Satış"/>
    <s v="Yurt Dışı"/>
    <s v="Kazakistan"/>
  </r>
  <r>
    <s v="Q3"/>
    <x v="1"/>
    <x v="8"/>
    <m/>
    <s v="Lomisi JSC Efes Gürcistan "/>
    <s v="EYS.02.033"/>
    <s v="Enroute Panorama - Mobil Kullanıcı Yazılımı"/>
    <s v="Univera - Efes Gürcistan"/>
    <x v="16"/>
    <x v="0"/>
    <s v="Enroute"/>
    <n v="5784.1419999999998"/>
    <m/>
    <n v="8"/>
    <m/>
    <m/>
    <m/>
    <m/>
    <m/>
    <n v="46273.135999999999"/>
    <m/>
    <m/>
    <m/>
    <m/>
    <m/>
    <m/>
    <x v="20"/>
    <x v="0"/>
    <x v="1"/>
    <x v="0"/>
    <x v="1"/>
    <x v="0"/>
    <s v="Univera Satış"/>
    <s v="Saha Satış"/>
    <s v="Yurt Dışı"/>
    <s v="Gürcistan"/>
  </r>
  <r>
    <s v="Q3"/>
    <x v="1"/>
    <x v="8"/>
    <m/>
    <s v="WEITNAUER DIŞ TİCARET A.Ş "/>
    <s v="EYS.02.033"/>
    <s v="Enroute Panorama - Mobil Kullanıcı Yazılımı"/>
    <s v="Univera - Weitnauer"/>
    <x v="12"/>
    <x v="0"/>
    <s v="Enroute"/>
    <n v="3806"/>
    <m/>
    <n v="8"/>
    <m/>
    <m/>
    <m/>
    <m/>
    <m/>
    <n v="30448"/>
    <m/>
    <m/>
    <m/>
    <m/>
    <m/>
    <m/>
    <x v="102"/>
    <x v="0"/>
    <x v="1"/>
    <x v="0"/>
    <x v="1"/>
    <x v="0"/>
    <s v="Univera Satış"/>
    <s v="Saha Satış"/>
    <s v="Yurt İçi"/>
    <s v="Türkiye"/>
  </r>
  <r>
    <s v="Q3"/>
    <x v="1"/>
    <x v="8"/>
    <m/>
    <s v="Lomisi JSC Efes Gürcistan "/>
    <s v="EY.01.021"/>
    <s v="Enroute Panorama - Dağıtım Kanalı (Bayi/Distribütör/Şube) Yazılımı"/>
    <s v="Univera - Efes Gürcistan"/>
    <x v="16"/>
    <x v="0"/>
    <s v="Enroute"/>
    <n v="37183.769999999997"/>
    <m/>
    <n v="2"/>
    <m/>
    <m/>
    <m/>
    <m/>
    <m/>
    <n v="74367.539999999994"/>
    <m/>
    <m/>
    <m/>
    <m/>
    <m/>
    <m/>
    <x v="20"/>
    <x v="0"/>
    <x v="1"/>
    <x v="0"/>
    <x v="1"/>
    <x v="0"/>
    <s v="Univera Satış"/>
    <s v="Saha Satış"/>
    <s v="Yurt Dışı"/>
    <s v="Gürcistan"/>
  </r>
  <r>
    <s v="Q3"/>
    <x v="1"/>
    <x v="8"/>
    <m/>
    <s v="ROYAL CANIN TURKEY EVCİL HAYVAN ÜRÜNLERİ TİC. LTD. ŞTİ."/>
    <s v="EY.01.021"/>
    <s v="Enroute Panorama - Dağıtım Kanalı (Bayi/Distribütör/Şube) Yazılımı"/>
    <s v="Univera - Royal Canin"/>
    <x v="12"/>
    <x v="0"/>
    <s v="Enroute"/>
    <n v="48750"/>
    <m/>
    <n v="2"/>
    <m/>
    <m/>
    <m/>
    <m/>
    <m/>
    <n v="97500"/>
    <m/>
    <m/>
    <m/>
    <m/>
    <m/>
    <m/>
    <x v="40"/>
    <x v="0"/>
    <x v="1"/>
    <x v="0"/>
    <x v="1"/>
    <x v="0"/>
    <s v="Univera Satış"/>
    <s v="Saha Satış"/>
    <s v="Yurt İçi"/>
    <s v="Türkiye"/>
  </r>
  <r>
    <s v="Q3"/>
    <x v="1"/>
    <x v="8"/>
    <m/>
    <s v="EFES VITANTA MOLDOVA BREWERY S.A"/>
    <s v="EH.03.001"/>
    <s v="Enroute Panorama - Çağrı Merkezi Hizmeti (MSD)"/>
    <s v="Univera - Efes Moldova"/>
    <x v="16"/>
    <x v="0"/>
    <s v="Enroute"/>
    <n v="39910.5798"/>
    <m/>
    <n v="1"/>
    <m/>
    <m/>
    <m/>
    <m/>
    <m/>
    <n v="39910.5798"/>
    <m/>
    <m/>
    <m/>
    <m/>
    <m/>
    <m/>
    <x v="20"/>
    <x v="0"/>
    <x v="0"/>
    <x v="1"/>
    <x v="8"/>
    <x v="0"/>
    <s v="Univera Satış"/>
    <s v="Saha Satış"/>
    <s v="Yurt Dışı"/>
    <s v="Moldova"/>
  </r>
  <r>
    <s v="Q3"/>
    <x v="1"/>
    <x v="8"/>
    <m/>
    <s v="EFES VITANTA MOLDOVA BREWERY S.A"/>
    <s v="EH.03.001"/>
    <s v="Enroute Panorama - Çağrı Merkezi Hizmeti (MSD)"/>
    <s v="Univera - Efes Moldova"/>
    <x v="16"/>
    <x v="0"/>
    <s v="Enroute"/>
    <n v="39910.5798"/>
    <m/>
    <n v="1"/>
    <m/>
    <m/>
    <m/>
    <m/>
    <m/>
    <n v="39910.5798"/>
    <m/>
    <m/>
    <m/>
    <m/>
    <m/>
    <m/>
    <x v="20"/>
    <x v="0"/>
    <x v="0"/>
    <x v="1"/>
    <x v="8"/>
    <x v="0"/>
    <s v="Univera Satış"/>
    <s v="Saha Satış"/>
    <s v="Yurt Dışı"/>
    <s v="Moldova"/>
  </r>
  <r>
    <s v="Q3"/>
    <x v="1"/>
    <x v="8"/>
    <m/>
    <s v="EFES VITANTA MOLDOVA BREWERY S.A"/>
    <s v="EH.03.001"/>
    <s v="Enroute Panorama - Çağrı Merkezi Hizmeti (MSD)"/>
    <s v="Univera - Efes Moldova"/>
    <x v="16"/>
    <x v="0"/>
    <s v="Enroute"/>
    <n v="39910.5798"/>
    <m/>
    <n v="1"/>
    <m/>
    <m/>
    <m/>
    <m/>
    <m/>
    <n v="39910.5798"/>
    <m/>
    <m/>
    <m/>
    <m/>
    <m/>
    <m/>
    <x v="20"/>
    <x v="0"/>
    <x v="0"/>
    <x v="1"/>
    <x v="8"/>
    <x v="0"/>
    <s v="Univera Satış"/>
    <s v="Saha Satış"/>
    <s v="Yurt Dışı"/>
    <s v="Moldova"/>
  </r>
  <r>
    <s v="Q4"/>
    <x v="0"/>
    <x v="10"/>
    <m/>
    <s v="ERZA GIDA ANONIM SIRKETI"/>
    <s v="UH.01.002"/>
    <s v="UNIDOX KONTÖR HIZMETI"/>
    <s v="Univera - Mey İçki"/>
    <x v="6"/>
    <x v="2"/>
    <s v="Unidox"/>
    <n v="0.68"/>
    <m/>
    <n v="50000"/>
    <m/>
    <n v="34000"/>
    <m/>
    <n v="0"/>
    <m/>
    <n v="34000"/>
    <m/>
    <n v="0"/>
    <n v="0"/>
    <s v="UNI240000001970"/>
    <m/>
    <m/>
    <x v="7"/>
    <x v="0"/>
    <x v="1"/>
    <x v="2"/>
    <x v="5"/>
    <x v="1"/>
    <s v="Kanal Satış"/>
    <s v="Saha Satış"/>
    <s v="Yurt İçi"/>
    <s v="Türkiye"/>
  </r>
  <r>
    <s v="Q4"/>
    <x v="0"/>
    <x v="10"/>
    <m/>
    <s v="TURKUAZ TRADE LLC"/>
    <s v="QH.02.001"/>
    <s v="Quest Panorama - Yazilim Bakimi, Yasatma ve Merkezi Destek Hizmeti"/>
    <s v="Univera - Turkuaz Kazakistan"/>
    <x v="11"/>
    <x v="3"/>
    <m/>
    <n v="10266.33"/>
    <m/>
    <n v="1"/>
    <m/>
    <n v="10266.32696"/>
    <m/>
    <n v="-3.0400000000000002E-3"/>
    <m/>
    <n v="10266.33"/>
    <m/>
    <n v="0"/>
    <n v="0"/>
    <s v="ENV240000000122"/>
    <m/>
    <m/>
    <x v="14"/>
    <x v="0"/>
    <x v="0"/>
    <x v="1"/>
    <x v="4"/>
    <x v="0"/>
    <s v="Univera Satış"/>
    <s v="Saha Satış"/>
    <s v="Yurt Dışı"/>
    <s v="Kırgızistan"/>
  </r>
  <r>
    <s v="Q3"/>
    <x v="1"/>
    <x v="8"/>
    <m/>
    <s v="Altıparmak Gıda San. ve Tic. A.Ş. "/>
    <s v="EY.03.001"/>
    <s v="Enroute PANORAMA PAAS YazılımI (Kiralama Hizmetİ)"/>
    <s v="Univera - Altıparmak-Balparmak"/>
    <x v="18"/>
    <x v="0"/>
    <s v="Enroute"/>
    <n v="41921"/>
    <m/>
    <n v="1"/>
    <m/>
    <m/>
    <m/>
    <m/>
    <m/>
    <n v="41921"/>
    <m/>
    <m/>
    <m/>
    <m/>
    <m/>
    <m/>
    <x v="67"/>
    <x v="0"/>
    <x v="0"/>
    <x v="0"/>
    <x v="0"/>
    <x v="0"/>
    <s v="Univera Satış"/>
    <s v="Saha Satış"/>
    <s v="Yurt İçi"/>
    <s v="Türkiye"/>
  </r>
  <r>
    <s v="Q4"/>
    <x v="0"/>
    <x v="10"/>
    <m/>
    <s v="MİYA OTOMASYON VE BARKOD BILISIM SISTEMLERI SAN TİC. VE L.T.D. STI."/>
    <s v="WPY.01.003"/>
    <s v="WEBPLUS EK KULLANICI LISANSI +1"/>
    <s v="Univera - Kanal"/>
    <x v="5"/>
    <x v="0"/>
    <s v="Webplus"/>
    <n v="3250"/>
    <m/>
    <n v="1"/>
    <m/>
    <n v="3250"/>
    <m/>
    <n v="0"/>
    <m/>
    <n v="3250"/>
    <m/>
    <n v="0"/>
    <n v="0"/>
    <s v="UNI240000001974"/>
    <m/>
    <m/>
    <x v="3"/>
    <x v="0"/>
    <x v="1"/>
    <x v="0"/>
    <x v="1"/>
    <x v="0"/>
    <s v="Kanal Satış"/>
    <s v="Miya"/>
    <s v="Yurt İçi"/>
    <s v="Türkiye"/>
  </r>
  <r>
    <s v="Q4"/>
    <x v="0"/>
    <x v="10"/>
    <m/>
    <s v="PANASONIC ELEKTRIC WORKS ELEKTRIK SAN.VE TIC. A.S."/>
    <s v="SY.05.001"/>
    <s v="StokBar Panorama -Modül  Lisanslari Kiralama Hizmeti (Enterprise)"/>
    <s v="Univera - Panasonic"/>
    <x v="11"/>
    <x v="4"/>
    <s v="Stokbar"/>
    <n v="4496"/>
    <m/>
    <n v="1"/>
    <m/>
    <n v="4496"/>
    <m/>
    <n v="0"/>
    <m/>
    <n v="4496"/>
    <m/>
    <n v="0"/>
    <n v="0"/>
    <s v="UNI240000001972"/>
    <m/>
    <m/>
    <x v="35"/>
    <x v="0"/>
    <x v="0"/>
    <x v="0"/>
    <x v="0"/>
    <x v="0"/>
    <s v="Univera Satış"/>
    <s v="Saha Satış"/>
    <s v="Yurt İçi"/>
    <s v="Türkiye"/>
  </r>
  <r>
    <s v="Q4"/>
    <x v="0"/>
    <x v="10"/>
    <m/>
    <s v="Murr Elektronik San. Ve Tic. Ltd. Şti."/>
    <s v="SH.02.001"/>
    <s v="StokBar Panorama - Yazilim Bakimi Hizmeti"/>
    <s v="Univera - Murr Elektronik"/>
    <x v="14"/>
    <x v="4"/>
    <s v="Stokbar"/>
    <n v="249642.64"/>
    <m/>
    <n v="1"/>
    <m/>
    <n v="249642.64"/>
    <m/>
    <n v="0"/>
    <m/>
    <n v="249642.64"/>
    <m/>
    <n v="0"/>
    <n v="0"/>
    <s v="UNI240000001975"/>
    <m/>
    <m/>
    <x v="24"/>
    <x v="0"/>
    <x v="0"/>
    <x v="1"/>
    <x v="4"/>
    <x v="0"/>
    <s v="Univera Satış"/>
    <s v="Saha Satış"/>
    <s v="Yurt İçi"/>
    <s v="Türkiye"/>
  </r>
  <r>
    <s v="Q4"/>
    <x v="0"/>
    <x v="10"/>
    <m/>
    <s v="PANASONIC ELEKTRIC WORKS ELEKTRIK SAN.VE TIC. A.S."/>
    <s v="SH.02.001"/>
    <s v="StokBar Panorama - Yazilim Bakimi Hizmeti"/>
    <s v="Univera - Panasonic"/>
    <x v="11"/>
    <x v="4"/>
    <s v="Stokbar"/>
    <n v="263500"/>
    <m/>
    <n v="1"/>
    <m/>
    <n v="263500"/>
    <m/>
    <n v="0"/>
    <m/>
    <n v="263500"/>
    <m/>
    <n v="0"/>
    <n v="0"/>
    <s v="UNI240000001972"/>
    <m/>
    <m/>
    <x v="35"/>
    <x v="0"/>
    <x v="0"/>
    <x v="1"/>
    <x v="4"/>
    <x v="0"/>
    <s v="Univera Satış"/>
    <s v="Saha Satış"/>
    <s v="Yurt İçi"/>
    <s v="Türkiye"/>
  </r>
  <r>
    <s v="Q4"/>
    <x v="0"/>
    <x v="10"/>
    <m/>
    <s v="PANASONIC ELEKTRIC WORKS ELEKTRIK SAN.VE TIC. A.S."/>
    <s v="SH.03.002"/>
    <s v="StokBar Panorama - Uzman Destek Hizmeti"/>
    <s v="Univera - Panasonic"/>
    <x v="11"/>
    <x v="4"/>
    <s v="Stokbar"/>
    <n v="126750"/>
    <m/>
    <n v="1"/>
    <m/>
    <n v="126750"/>
    <m/>
    <n v="0"/>
    <m/>
    <n v="126750"/>
    <m/>
    <n v="0"/>
    <n v="0"/>
    <s v="UNI240000001976"/>
    <m/>
    <m/>
    <x v="35"/>
    <x v="0"/>
    <x v="0"/>
    <x v="1"/>
    <x v="3"/>
    <x v="0"/>
    <s v="Univera Satış"/>
    <s v="Saha Satış"/>
    <s v="Yurt İçi"/>
    <s v="Türkiye"/>
  </r>
  <r>
    <s v="Q4"/>
    <x v="0"/>
    <x v="10"/>
    <m/>
    <s v="PANASONIC ELEKTRIC WORKS ELEKTRIK SAN.VE TIC. A.S."/>
    <s v="SY.03.013"/>
    <s v="StokBar Panorama - Özel - Offline Etiketleme (Terazi -Kantar Baflantili) Programi Lisansi"/>
    <s v="Univera - Panasonic"/>
    <x v="11"/>
    <x v="4"/>
    <s v="Stokbar"/>
    <n v="8200"/>
    <m/>
    <n v="24"/>
    <m/>
    <n v="196800"/>
    <m/>
    <n v="0"/>
    <m/>
    <n v="196800"/>
    <m/>
    <n v="0"/>
    <n v="0"/>
    <s v="UNI240000001972"/>
    <m/>
    <m/>
    <x v="35"/>
    <x v="0"/>
    <x v="1"/>
    <x v="0"/>
    <x v="1"/>
    <x v="0"/>
    <s v="Univera Satış"/>
    <s v="Saha Satış"/>
    <s v="Yurt İçi"/>
    <s v="Türkiye"/>
  </r>
  <r>
    <s v="Q4"/>
    <x v="0"/>
    <x v="10"/>
    <m/>
    <s v="PANASONIC ELEKTRIC WORKS ELEKTRIK SAN.VE TIC. A.S."/>
    <s v="SY.01.008"/>
    <s v="StokBar Panorama - Depo / Lokasyon Lisansi (Enterprise)"/>
    <s v="Univera - Panasonic"/>
    <x v="11"/>
    <x v="4"/>
    <s v="Stokbar"/>
    <n v="16037"/>
    <m/>
    <n v="2"/>
    <m/>
    <n v="32074"/>
    <m/>
    <n v="0"/>
    <m/>
    <n v="32074"/>
    <m/>
    <n v="0"/>
    <n v="0"/>
    <s v="UNI240000001972"/>
    <m/>
    <m/>
    <x v="35"/>
    <x v="0"/>
    <x v="1"/>
    <x v="0"/>
    <x v="1"/>
    <x v="0"/>
    <s v="Univera Satış"/>
    <s v="Saha Satış"/>
    <s v="Yurt İçi"/>
    <s v="Türkiye"/>
  </r>
  <r>
    <s v="Q4"/>
    <x v="0"/>
    <x v="10"/>
    <m/>
    <s v="Murr Elektronik San. Ve Tic. Ltd. Şti."/>
    <s v="SH.03.001"/>
    <s v="StokBar Panorama - Çafri Merkezi Hizmeti (Tesis)"/>
    <s v="Univera - Murr Elektronik"/>
    <x v="14"/>
    <x v="4"/>
    <s v="Stokbar"/>
    <n v="97193.600000000006"/>
    <m/>
    <n v="1"/>
    <m/>
    <n v="97193.600000000006"/>
    <m/>
    <n v="0"/>
    <m/>
    <n v="97193.600000000006"/>
    <m/>
    <n v="0"/>
    <n v="0"/>
    <s v="UNI240000001975"/>
    <m/>
    <m/>
    <x v="24"/>
    <x v="0"/>
    <x v="0"/>
    <x v="1"/>
    <x v="3"/>
    <x v="0"/>
    <s v="Univera Satış"/>
    <s v="Saha Satış"/>
    <s v="Yurt İçi"/>
    <s v="Türkiye"/>
  </r>
  <r>
    <s v="Q4"/>
    <x v="0"/>
    <x v="10"/>
    <m/>
    <s v="PANASONIC ELEKTRIC WORKS ELEKTRIK SAN.VE TIC. A.S."/>
    <s v="SH.03.001"/>
    <s v="StokBar Panorama - Çafri Merkezi Hizmeti (Tesis)"/>
    <s v="Univera - Panasonic"/>
    <x v="11"/>
    <x v="4"/>
    <s v="Stokbar"/>
    <n v="43130"/>
    <m/>
    <n v="1"/>
    <m/>
    <n v="43130"/>
    <m/>
    <n v="0"/>
    <m/>
    <n v="43130"/>
    <m/>
    <n v="0"/>
    <n v="0"/>
    <s v="UNI240000001972"/>
    <m/>
    <m/>
    <x v="35"/>
    <x v="0"/>
    <x v="0"/>
    <x v="1"/>
    <x v="3"/>
    <x v="0"/>
    <s v="Univera Satış"/>
    <s v="Saha Satış"/>
    <s v="Yurt İçi"/>
    <s v="Türkiye"/>
  </r>
  <r>
    <s v="Q3"/>
    <x v="1"/>
    <x v="8"/>
    <m/>
    <s v="Altıparmak Gıda San. ve Tic. A.Ş. "/>
    <s v="EH.02.001"/>
    <s v="Enroute Panorama - Yazılım Bakımı, Yaşatma ve Merkezi Destek Hizmeti"/>
    <s v="Univera - Altıparmak-Balparmak"/>
    <x v="18"/>
    <x v="0"/>
    <s v="Enroute"/>
    <n v="112492.8"/>
    <m/>
    <n v="1"/>
    <m/>
    <m/>
    <m/>
    <m/>
    <m/>
    <n v="112492.8"/>
    <m/>
    <m/>
    <m/>
    <m/>
    <m/>
    <m/>
    <x v="67"/>
    <x v="0"/>
    <x v="0"/>
    <x v="0"/>
    <x v="0"/>
    <x v="0"/>
    <s v="Univera Satış"/>
    <s v="Saha Satış"/>
    <s v="Yurt İçi"/>
    <s v="Türkiye"/>
  </r>
  <r>
    <s v="Q4"/>
    <x v="0"/>
    <x v="10"/>
    <m/>
    <s v="MİYA OTOMASYON VE BARKOD BILISIM SISTEMLERI SAN TİC. VE L.T.D. STI."/>
    <s v="UH.01.002"/>
    <s v="UNIDOX KONTÖR HIZMETI"/>
    <s v="Univera - Kanal"/>
    <x v="5"/>
    <x v="2"/>
    <s v="Unidox"/>
    <n v="1.0688"/>
    <m/>
    <n v="100000"/>
    <m/>
    <n v="106880"/>
    <m/>
    <n v="0"/>
    <m/>
    <n v="106880"/>
    <m/>
    <n v="0"/>
    <n v="0"/>
    <s v="UNI240000001982"/>
    <m/>
    <m/>
    <x v="3"/>
    <x v="0"/>
    <x v="1"/>
    <x v="2"/>
    <x v="5"/>
    <x v="0"/>
    <s v="Kanal Satış"/>
    <s v="Miya"/>
    <s v="Yurt İçi"/>
    <s v="Türkiye"/>
  </r>
  <r>
    <s v="Q4"/>
    <x v="0"/>
    <x v="10"/>
    <m/>
    <s v="UNIVIS BILISIM DESTEK HIZMETLERI SAN.TIC .A.S"/>
    <s v="SMH.05.001"/>
    <s v="StockMate Yazilim Gelistirme Hizmeti"/>
    <s v="Univera - Kanal"/>
    <x v="5"/>
    <x v="4"/>
    <s v="Stockmate"/>
    <n v="12000"/>
    <m/>
    <n v="4"/>
    <m/>
    <n v="48000"/>
    <m/>
    <n v="0"/>
    <m/>
    <n v="48000"/>
    <m/>
    <n v="0"/>
    <n v="0"/>
    <s v="UNI240000001983"/>
    <m/>
    <m/>
    <x v="86"/>
    <x v="2"/>
    <x v="1"/>
    <x v="1"/>
    <x v="9"/>
    <x v="2"/>
    <s v="Kanal Satış"/>
    <s v="Saha Satış"/>
    <s v="Yurt İçi"/>
    <s v="Türkiye"/>
  </r>
  <r>
    <s v="Q4"/>
    <x v="0"/>
    <x v="10"/>
    <m/>
    <s v="HEDEF DIRECT ILETISIM ÇÖZ.PAZ. VE DAN.HIZM.LTD.STI"/>
    <s v="QH.02.001"/>
    <s v="Quest Panorama - Yazilim Bakimi, Yasatma ve Merkezi Destek Hizmeti"/>
    <s v="Univera - Vileda"/>
    <x v="14"/>
    <x v="3"/>
    <m/>
    <n v="61660.56"/>
    <m/>
    <n v="1"/>
    <m/>
    <n v="61660.56"/>
    <m/>
    <n v="0"/>
    <m/>
    <n v="61660.56"/>
    <m/>
    <n v="0"/>
    <n v="0"/>
    <s v="UNI240000001977"/>
    <m/>
    <m/>
    <x v="45"/>
    <x v="0"/>
    <x v="0"/>
    <x v="1"/>
    <x v="4"/>
    <x v="0"/>
    <s v="Univera Satış"/>
    <s v="Saha Satış"/>
    <s v="Yurt İçi"/>
    <s v="Türkiye"/>
  </r>
  <r>
    <s v="Q3"/>
    <x v="1"/>
    <x v="8"/>
    <m/>
    <s v="BURDA BEBEK ÜRÜNLERİ SANAYİ VE TİCARET ANONİM ŞİRKETİ"/>
    <s v="EH.05.001"/>
    <s v="Enroute Panorama - Yazılım Geliştirme Hizmeti"/>
    <s v="Univera - Burda Bebek"/>
    <x v="18"/>
    <x v="0"/>
    <s v="Enroute"/>
    <n v="19000"/>
    <m/>
    <n v="1"/>
    <m/>
    <m/>
    <m/>
    <m/>
    <m/>
    <n v="19000"/>
    <m/>
    <m/>
    <m/>
    <m/>
    <m/>
    <m/>
    <x v="29"/>
    <x v="0"/>
    <x v="1"/>
    <x v="1"/>
    <x v="9"/>
    <x v="0"/>
    <s v="Univera Satış"/>
    <s v="Saha Satış"/>
    <s v="Yurt İçi"/>
    <s v="Türkiye"/>
  </r>
  <r>
    <s v="Q3"/>
    <x v="1"/>
    <x v="8"/>
    <m/>
    <s v="RED BULL GIDA DAĞITIM VE PAZARLAMA TİCARET LTD. ŞTİ"/>
    <s v="EH.05.001"/>
    <s v="Enroute Panorama - Yazılım Geliştirme Hizmeti"/>
    <s v="Univera - Redbull"/>
    <x v="12"/>
    <x v="0"/>
    <s v="Enroute"/>
    <n v="24500"/>
    <m/>
    <n v="0.5"/>
    <m/>
    <m/>
    <m/>
    <m/>
    <m/>
    <n v="12250"/>
    <m/>
    <m/>
    <m/>
    <m/>
    <m/>
    <m/>
    <x v="2"/>
    <x v="0"/>
    <x v="1"/>
    <x v="1"/>
    <x v="9"/>
    <x v="0"/>
    <s v="Univera Satış"/>
    <s v="Saha Satış"/>
    <s v="Yurt İçi"/>
    <s v="Türkiye"/>
  </r>
  <r>
    <s v="Q3"/>
    <x v="1"/>
    <x v="8"/>
    <m/>
    <s v="RA PAZARLAMA LTD. ŞTİ"/>
    <s v="EH.02.001"/>
    <s v="Enroute Panorama - Yazılım Bakımı, Yaşatma ve Merkezi Destek Hizmeti"/>
    <s v="Univera - Hobby-Ra Pazarlama"/>
    <x v="5"/>
    <x v="0"/>
    <s v="Enroute"/>
    <n v="32655.61"/>
    <m/>
    <n v="2"/>
    <m/>
    <m/>
    <m/>
    <m/>
    <m/>
    <n v="65311.22"/>
    <m/>
    <m/>
    <m/>
    <m/>
    <m/>
    <m/>
    <x v="68"/>
    <x v="0"/>
    <x v="0"/>
    <x v="1"/>
    <x v="4"/>
    <x v="0"/>
    <s v="Univera Satış"/>
    <s v="Saha Satış"/>
    <s v="Yurt İçi"/>
    <s v="Türkiye"/>
  </r>
  <r>
    <s v="Q3"/>
    <x v="1"/>
    <x v="8"/>
    <m/>
    <s v="RED BULL GIDA DAĞITIM VE PAZARLAMA TİCARET LTD. ŞTİ"/>
    <s v="EH.01.001"/>
    <s v="Enroute Panorama - Proje ve Ürün Yönetimi Danışmanlığı Hizmeti"/>
    <s v="Univera - Redbull"/>
    <x v="12"/>
    <x v="0"/>
    <s v="Enroute"/>
    <n v="24500"/>
    <m/>
    <n v="0.5"/>
    <m/>
    <m/>
    <m/>
    <m/>
    <m/>
    <n v="12250"/>
    <m/>
    <m/>
    <m/>
    <m/>
    <m/>
    <m/>
    <x v="2"/>
    <x v="0"/>
    <x v="1"/>
    <x v="1"/>
    <x v="7"/>
    <x v="0"/>
    <s v="Univera Satış"/>
    <s v="Saha Satış"/>
    <s v="Yurt İçi"/>
    <s v="Türkiye"/>
  </r>
  <r>
    <s v="Q3"/>
    <x v="1"/>
    <x v="8"/>
    <m/>
    <s v="RA PAZARLAMA LTD. ŞTİ"/>
    <s v="EH.03.008"/>
    <s v="Enroute Panorama - Çağrı Merkezi Hizmeti (DDI / OutSource)"/>
    <s v="Univera - Hobby-Ra Pazarlama"/>
    <x v="5"/>
    <x v="0"/>
    <s v="Enroute"/>
    <n v="7497.7300000000005"/>
    <m/>
    <n v="17"/>
    <m/>
    <m/>
    <m/>
    <m/>
    <m/>
    <n v="127461.41"/>
    <m/>
    <m/>
    <m/>
    <m/>
    <m/>
    <m/>
    <x v="68"/>
    <x v="0"/>
    <x v="0"/>
    <x v="1"/>
    <x v="8"/>
    <x v="0"/>
    <s v="Univera Satış"/>
    <s v="Saha Satış"/>
    <s v="Yurt İçi"/>
    <s v="Türkiye"/>
  </r>
  <r>
    <s v="Q4"/>
    <x v="0"/>
    <x v="10"/>
    <m/>
    <s v="UNILEVER SAN VE TIC.TÜRK AS."/>
    <s v="SH.05.001"/>
    <s v="StokBar Panorama - Yazilim Gelistirme Hizmeti"/>
    <s v="Univera - Unilever"/>
    <x v="13"/>
    <x v="4"/>
    <s v="Stokbar"/>
    <n v="11098.368125000001"/>
    <m/>
    <n v="32"/>
    <m/>
    <n v="394608.64000000001"/>
    <m/>
    <n v="39460.86"/>
    <m/>
    <n v="355147.78"/>
    <m/>
    <n v="0"/>
    <n v="0"/>
    <s v="UNI240000001987"/>
    <m/>
    <m/>
    <x v="104"/>
    <x v="0"/>
    <x v="1"/>
    <x v="1"/>
    <x v="3"/>
    <x v="0"/>
    <s v="Univera Satış"/>
    <s v="Saha Satış"/>
    <s v="Yurt İçi"/>
    <s v="Türkiye"/>
  </r>
  <r>
    <s v="Q4"/>
    <x v="0"/>
    <x v="10"/>
    <m/>
    <s v="UNILEVER SAN VE TIC.TÜRK AS."/>
    <s v="SH.01.001"/>
    <s v="StokBar Panorama - Proje Yönetim Hizmeti"/>
    <s v="Univera - Unilever"/>
    <x v="13"/>
    <x v="4"/>
    <s v="Stokbar"/>
    <n v="10358.477500000001"/>
    <m/>
    <n v="4"/>
    <m/>
    <n v="46037.68"/>
    <m/>
    <n v="4603.7700000000004"/>
    <m/>
    <n v="41433.910000000003"/>
    <m/>
    <n v="0"/>
    <n v="0"/>
    <s v="UNI240000001987"/>
    <m/>
    <m/>
    <x v="104"/>
    <x v="0"/>
    <x v="1"/>
    <x v="1"/>
    <x v="7"/>
    <x v="0"/>
    <s v="Univera Satış"/>
    <s v="Saha Satış"/>
    <s v="Yurt İçi"/>
    <s v="Türkiye"/>
  </r>
  <r>
    <s v="Q4"/>
    <x v="0"/>
    <x v="10"/>
    <m/>
    <s v="AGAÇLI OTOMOTIV GIDA TIC. VE SAN. A.S."/>
    <s v="EH.06.001"/>
    <s v="EnRoute Panorama - Hosting Hizmeti"/>
    <s v="Univera - JTI"/>
    <x v="11"/>
    <x v="1"/>
    <m/>
    <n v="810.67733333333331"/>
    <m/>
    <n v="15"/>
    <m/>
    <n v="12160.16286"/>
    <m/>
    <n v="2.8600000000000001E-3"/>
    <m/>
    <n v="12160.16"/>
    <m/>
    <n v="0"/>
    <n v="0"/>
    <s v="UNI240000002029"/>
    <m/>
    <m/>
    <x v="18"/>
    <x v="0"/>
    <x v="0"/>
    <x v="1"/>
    <x v="3"/>
    <x v="1"/>
    <s v="Univera Satış"/>
    <s v="Saha Satış"/>
    <s v="Yurt İçi"/>
    <s v="Türkiye"/>
  </r>
  <r>
    <s v="Q4"/>
    <x v="0"/>
    <x v="10"/>
    <m/>
    <s v="ALTUN TEMIZLIK TÜTÜN ÜRÜNLERI PAZARLAMA A .S"/>
    <s v="EH.06.001"/>
    <s v="EnRoute Panorama - Hosting Hizmeti"/>
    <s v="Univera - JTI"/>
    <x v="11"/>
    <x v="1"/>
    <m/>
    <n v="810.68"/>
    <m/>
    <n v="1"/>
    <m/>
    <n v="810.67752399999995"/>
    <m/>
    <n v="-2.4759999999999999E-3"/>
    <m/>
    <n v="810.68"/>
    <m/>
    <n v="0"/>
    <n v="0"/>
    <s v="UNI240000002030"/>
    <m/>
    <m/>
    <x v="18"/>
    <x v="0"/>
    <x v="0"/>
    <x v="1"/>
    <x v="3"/>
    <x v="1"/>
    <s v="Univera Satış"/>
    <s v="Saha Satış"/>
    <s v="Yurt İçi"/>
    <s v="Türkiye"/>
  </r>
  <r>
    <s v="Q4"/>
    <x v="0"/>
    <x v="10"/>
    <m/>
    <s v="ARME DAGITIM PAZARLAMA SANAYI VE TIC. A.S."/>
    <s v="EH.06.001"/>
    <s v="EnRoute Panorama - Hosting Hizmeti"/>
    <s v="Univera - JTI"/>
    <x v="11"/>
    <x v="1"/>
    <m/>
    <n v="810.68"/>
    <m/>
    <n v="1"/>
    <m/>
    <n v="810.67752399999995"/>
    <m/>
    <n v="-2.4759999999999999E-3"/>
    <m/>
    <n v="810.68"/>
    <m/>
    <n v="0"/>
    <n v="0"/>
    <s v="UNI240000002031"/>
    <m/>
    <m/>
    <x v="18"/>
    <x v="0"/>
    <x v="0"/>
    <x v="1"/>
    <x v="3"/>
    <x v="1"/>
    <s v="Univera Satış"/>
    <s v="Saha Satış"/>
    <s v="Yurt İçi"/>
    <s v="Türkiye"/>
  </r>
  <r>
    <s v="Q4"/>
    <x v="0"/>
    <x v="10"/>
    <m/>
    <s v="AYDIN ÜNLÜER TUR.GIDA TIC. VE SAN. A.S."/>
    <s v="EH.06.001"/>
    <s v="EnRoute Panorama - Hosting Hizmeti"/>
    <s v="Univera - JTI"/>
    <x v="11"/>
    <x v="1"/>
    <m/>
    <n v="810.67666666666673"/>
    <m/>
    <n v="3"/>
    <m/>
    <n v="2432.0325720000001"/>
    <m/>
    <n v="2.5720000000000001E-3"/>
    <m/>
    <n v="2432.0300000000002"/>
    <m/>
    <n v="0"/>
    <n v="0"/>
    <s v="UNI240000002032"/>
    <m/>
    <m/>
    <x v="18"/>
    <x v="0"/>
    <x v="0"/>
    <x v="1"/>
    <x v="3"/>
    <x v="1"/>
    <s v="Univera Satış"/>
    <s v="Saha Satış"/>
    <s v="Yurt İçi"/>
    <s v="Türkiye"/>
  </r>
  <r>
    <s v="Q4"/>
    <x v="0"/>
    <x v="10"/>
    <m/>
    <s v="BAMS GIDA ITRIYAT VE TEKSTIL TIC. VE SAN. LTD. STI."/>
    <s v="EH.06.001"/>
    <s v="EnRoute Panorama - Hosting Hizmeti"/>
    <s v="Univera - JTI"/>
    <x v="11"/>
    <x v="1"/>
    <m/>
    <n v="810.68"/>
    <m/>
    <n v="2"/>
    <m/>
    <n v="1621.3550479999999"/>
    <m/>
    <n v="-4.9519999999999998E-3"/>
    <m/>
    <n v="1621.36"/>
    <m/>
    <n v="0"/>
    <n v="0"/>
    <s v="UNI240000002033"/>
    <m/>
    <m/>
    <x v="18"/>
    <x v="0"/>
    <x v="0"/>
    <x v="1"/>
    <x v="3"/>
    <x v="1"/>
    <s v="Univera Satış"/>
    <s v="Saha Satış"/>
    <s v="Yurt İçi"/>
    <s v="Türkiye"/>
  </r>
  <r>
    <s v="Q4"/>
    <x v="0"/>
    <x v="10"/>
    <m/>
    <s v="BAYRAKTAR SATIS VE DAGITIM ANONIM SIRKETI"/>
    <s v="EH.06.001"/>
    <s v="EnRoute Panorama - Hosting Hizmeti"/>
    <s v="Univera - JTI"/>
    <x v="11"/>
    <x v="1"/>
    <m/>
    <n v="810.68"/>
    <m/>
    <n v="2"/>
    <m/>
    <n v="1621.3550479999999"/>
    <m/>
    <n v="-4.9519999999999998E-3"/>
    <m/>
    <n v="1621.36"/>
    <m/>
    <n v="0"/>
    <n v="0"/>
    <s v="UNI240000002034"/>
    <m/>
    <m/>
    <x v="18"/>
    <x v="0"/>
    <x v="0"/>
    <x v="1"/>
    <x v="3"/>
    <x v="1"/>
    <s v="Univera Satış"/>
    <s v="Saha Satış"/>
    <s v="Yurt İçi"/>
    <s v="Türkiye"/>
  </r>
  <r>
    <s v="Q4"/>
    <x v="0"/>
    <x v="10"/>
    <m/>
    <s v="BESLER GIDA PAZ. SAN. VE TIC. A.S."/>
    <s v="EH.06.001"/>
    <s v="EnRoute Panorama - Hosting Hizmeti"/>
    <s v="Univera - JTI"/>
    <x v="11"/>
    <x v="1"/>
    <m/>
    <n v="810.68"/>
    <m/>
    <n v="1"/>
    <m/>
    <n v="810.67752399999995"/>
    <m/>
    <n v="-2.4759999999999999E-3"/>
    <m/>
    <n v="810.68"/>
    <m/>
    <n v="0"/>
    <n v="0"/>
    <s v="UNI240000002035"/>
    <m/>
    <m/>
    <x v="18"/>
    <x v="0"/>
    <x v="0"/>
    <x v="1"/>
    <x v="3"/>
    <x v="1"/>
    <s v="Univera Satış"/>
    <s v="Saha Satış"/>
    <s v="Yurt İçi"/>
    <s v="Türkiye"/>
  </r>
  <r>
    <s v="Q4"/>
    <x v="0"/>
    <x v="10"/>
    <m/>
    <s v="BUGRA MÜH. VE INS. MALZ. IML. ITH. IHR. TIC. SAN. LTD. STI."/>
    <s v="EH.06.001"/>
    <s v="EnRoute Panorama - Hosting Hizmeti"/>
    <s v="Univera - JTI"/>
    <x v="11"/>
    <x v="1"/>
    <m/>
    <n v="810.68"/>
    <m/>
    <n v="1"/>
    <m/>
    <n v="810.67752399999995"/>
    <m/>
    <n v="-2.4759999999999999E-3"/>
    <m/>
    <n v="810.68"/>
    <m/>
    <n v="0"/>
    <n v="0"/>
    <s v="UNI240000002036"/>
    <m/>
    <m/>
    <x v="18"/>
    <x v="0"/>
    <x v="0"/>
    <x v="1"/>
    <x v="3"/>
    <x v="1"/>
    <s v="Univera Satış"/>
    <s v="Saha Satış"/>
    <s v="Yurt İçi"/>
    <s v="Türkiye"/>
  </r>
  <r>
    <s v="Q4"/>
    <x v="0"/>
    <x v="10"/>
    <m/>
    <s v="BURAY TÜTÜN MAMUL. MESR. PAZ. VE DAG. TIC. LTD. STI."/>
    <s v="EH.06.001"/>
    <s v="EnRoute Panorama - Hosting Hizmeti"/>
    <s v="Univera - JTI"/>
    <x v="11"/>
    <x v="1"/>
    <m/>
    <n v="810.68"/>
    <m/>
    <n v="1"/>
    <m/>
    <n v="810.67752399999995"/>
    <m/>
    <n v="-2.4759999999999999E-3"/>
    <m/>
    <n v="810.68"/>
    <m/>
    <n v="0"/>
    <n v="0"/>
    <s v="UNI240000002037"/>
    <m/>
    <m/>
    <x v="18"/>
    <x v="0"/>
    <x v="0"/>
    <x v="1"/>
    <x v="3"/>
    <x v="1"/>
    <s v="Univera Satış"/>
    <s v="Saha Satış"/>
    <s v="Yurt İçi"/>
    <s v="Türkiye"/>
  </r>
  <r>
    <s v="Q4"/>
    <x v="0"/>
    <x v="10"/>
    <m/>
    <s v="CAN TÜTÜN MAMULLERI INSAAT VE SANAYI TICARET A.S."/>
    <s v="EH.06.001"/>
    <s v="EnRoute Panorama - Hosting Hizmeti"/>
    <s v="Univera - JTI"/>
    <x v="11"/>
    <x v="1"/>
    <m/>
    <n v="810.68"/>
    <m/>
    <n v="1"/>
    <m/>
    <n v="810.67752399999995"/>
    <m/>
    <n v="-2.4759999999999999E-3"/>
    <m/>
    <n v="810.68"/>
    <m/>
    <n v="0"/>
    <n v="0"/>
    <s v="UNI240000002038"/>
    <m/>
    <m/>
    <x v="18"/>
    <x v="0"/>
    <x v="0"/>
    <x v="1"/>
    <x v="3"/>
    <x v="1"/>
    <s v="Univera Satış"/>
    <s v="Saha Satış"/>
    <s v="Yurt İçi"/>
    <s v="Türkiye"/>
  </r>
  <r>
    <s v="Q4"/>
    <x v="0"/>
    <x v="10"/>
    <m/>
    <s v="ÇELIKKOL TURIZM GIDA MAD.SAN VE TIC. LTD. STI."/>
    <s v="EH.06.001"/>
    <s v="EnRoute Panorama - Hosting Hizmeti"/>
    <s v="Univera - JTI"/>
    <x v="11"/>
    <x v="1"/>
    <m/>
    <n v="810.68"/>
    <m/>
    <n v="1"/>
    <m/>
    <n v="810.67752399999995"/>
    <m/>
    <n v="-2.4759999999999999E-3"/>
    <m/>
    <n v="810.68"/>
    <m/>
    <n v="0"/>
    <n v="0"/>
    <s v="UNI240000002039"/>
    <m/>
    <m/>
    <x v="18"/>
    <x v="0"/>
    <x v="0"/>
    <x v="1"/>
    <x v="3"/>
    <x v="1"/>
    <s v="Univera Satış"/>
    <s v="Saha Satış"/>
    <s v="Yurt İçi"/>
    <s v="Türkiye"/>
  </r>
  <r>
    <s v="Q4"/>
    <x v="0"/>
    <x v="10"/>
    <m/>
    <s v="DOYURAN GIDA A.S."/>
    <s v="EH.06.001"/>
    <s v="EnRoute Panorama - Hosting Hizmeti"/>
    <s v="Univera - JTI"/>
    <x v="11"/>
    <x v="1"/>
    <m/>
    <n v="810.68"/>
    <m/>
    <n v="1"/>
    <m/>
    <n v="810.67752399999995"/>
    <m/>
    <n v="-2.4759999999999999E-3"/>
    <m/>
    <n v="810.68"/>
    <m/>
    <n v="0"/>
    <n v="0"/>
    <s v="UNI240000002040"/>
    <m/>
    <m/>
    <x v="18"/>
    <x v="0"/>
    <x v="0"/>
    <x v="1"/>
    <x v="3"/>
    <x v="1"/>
    <s v="Univera Satış"/>
    <s v="Saha Satış"/>
    <s v="Yurt İçi"/>
    <s v="Türkiye"/>
  </r>
  <r>
    <s v="Q4"/>
    <x v="0"/>
    <x v="10"/>
    <m/>
    <s v="DÜNYA MESRUBAT GIDA INS.TURIZM PAZ. SAN. VE TIC. LTD. STI."/>
    <s v="EH.06.001"/>
    <s v="EnRoute Panorama - Hosting Hizmeti"/>
    <s v="Univera - JTI"/>
    <x v="11"/>
    <x v="1"/>
    <m/>
    <n v="810.678"/>
    <m/>
    <n v="5"/>
    <m/>
    <n v="4053.38762"/>
    <m/>
    <n v="-2.3800000000000002E-3"/>
    <m/>
    <n v="4053.39"/>
    <m/>
    <n v="0"/>
    <n v="0"/>
    <s v="UNI240000002041"/>
    <m/>
    <m/>
    <x v="18"/>
    <x v="0"/>
    <x v="0"/>
    <x v="1"/>
    <x v="3"/>
    <x v="1"/>
    <s v="Univera Satış"/>
    <s v="Saha Satış"/>
    <s v="Yurt İçi"/>
    <s v="Türkiye"/>
  </r>
  <r>
    <s v="Q4"/>
    <x v="0"/>
    <x v="10"/>
    <m/>
    <s v="FLAS TURIZM INSAAT TAAHHÜT TIC. LTD. STI."/>
    <s v="EH.06.001"/>
    <s v="EnRoute Panorama - Hosting Hizmeti"/>
    <s v="Univera - JTI"/>
    <x v="11"/>
    <x v="1"/>
    <m/>
    <n v="810.68"/>
    <m/>
    <n v="1"/>
    <m/>
    <n v="810.67752399999995"/>
    <m/>
    <n v="-2.4759999999999999E-3"/>
    <m/>
    <n v="810.68"/>
    <m/>
    <n v="0"/>
    <n v="0"/>
    <s v="UNI240000002042"/>
    <m/>
    <m/>
    <x v="18"/>
    <x v="0"/>
    <x v="0"/>
    <x v="1"/>
    <x v="3"/>
    <x v="1"/>
    <s v="Univera Satış"/>
    <s v="Saha Satış"/>
    <s v="Yurt İçi"/>
    <s v="Türkiye"/>
  </r>
  <r>
    <s v="Q4"/>
    <x v="0"/>
    <x v="10"/>
    <m/>
    <s v="FLAS TURIZM INSAAT TAAHHÜT TIC. LTD. STI."/>
    <s v="EH.06.001"/>
    <s v="EnRoute Panorama - Hosting Hizmeti"/>
    <s v="Univera - JTI"/>
    <x v="11"/>
    <x v="1"/>
    <m/>
    <n v="810.68"/>
    <m/>
    <n v="1"/>
    <m/>
    <n v="810.67752399999995"/>
    <m/>
    <n v="-2.4759999999999999E-3"/>
    <m/>
    <n v="810.68"/>
    <m/>
    <n v="0"/>
    <n v="0"/>
    <s v="UNI240000002043"/>
    <m/>
    <m/>
    <x v="18"/>
    <x v="0"/>
    <x v="0"/>
    <x v="1"/>
    <x v="3"/>
    <x v="1"/>
    <s v="Univera Satış"/>
    <s v="Saha Satış"/>
    <s v="Yurt İçi"/>
    <s v="Türkiye"/>
  </r>
  <r>
    <s v="Q4"/>
    <x v="0"/>
    <x v="10"/>
    <m/>
    <s v="KALPAKÇIOGLU GIDA SAN. VE TIC. LTD. STI."/>
    <s v="EH.06.001"/>
    <s v="EnRoute Panorama - Hosting Hizmeti"/>
    <s v="Univera - JTI"/>
    <x v="11"/>
    <x v="1"/>
    <m/>
    <n v="810.68"/>
    <m/>
    <n v="2"/>
    <m/>
    <n v="1621.3550479999999"/>
    <m/>
    <n v="-4.9519999999999998E-3"/>
    <m/>
    <n v="1621.36"/>
    <m/>
    <n v="0"/>
    <n v="0"/>
    <s v="UNI240000002044"/>
    <m/>
    <m/>
    <x v="18"/>
    <x v="0"/>
    <x v="0"/>
    <x v="1"/>
    <x v="3"/>
    <x v="1"/>
    <s v="Univera Satış"/>
    <s v="Saha Satış"/>
    <s v="Yurt İçi"/>
    <s v="Türkiye"/>
  </r>
  <r>
    <s v="Q4"/>
    <x v="0"/>
    <x v="10"/>
    <m/>
    <s v="KILKISLI MES. TEK. MAM. GIDA MAD. SAN. TIC. LTD. STI."/>
    <s v="EH.06.001"/>
    <s v="EnRoute Panorama - Hosting Hizmeti"/>
    <s v="Univera - JTI"/>
    <x v="11"/>
    <x v="1"/>
    <m/>
    <n v="810.68"/>
    <m/>
    <n v="1"/>
    <m/>
    <n v="810.67752399999995"/>
    <m/>
    <n v="-2.4759999999999999E-3"/>
    <m/>
    <n v="810.68"/>
    <m/>
    <n v="0"/>
    <n v="0"/>
    <s v="UNI240000002045"/>
    <m/>
    <m/>
    <x v="18"/>
    <x v="0"/>
    <x v="0"/>
    <x v="1"/>
    <x v="3"/>
    <x v="1"/>
    <s v="Univera Satış"/>
    <s v="Saha Satış"/>
    <s v="Yurt İçi"/>
    <s v="Türkiye"/>
  </r>
  <r>
    <s v="Q4"/>
    <x v="0"/>
    <x v="10"/>
    <m/>
    <s v="KOPUZ GIDA TIC. A.S."/>
    <s v="EH.06.001"/>
    <s v="EnRoute Panorama - Hosting Hizmeti"/>
    <s v="Univera - JTI"/>
    <x v="11"/>
    <x v="1"/>
    <m/>
    <n v="810.67727272727279"/>
    <m/>
    <n v="11"/>
    <m/>
    <n v="8917.4527639999997"/>
    <m/>
    <n v="2.764E-3"/>
    <m/>
    <n v="8917.4500000000007"/>
    <m/>
    <n v="0"/>
    <n v="0"/>
    <s v="UNI240000002046"/>
    <m/>
    <m/>
    <x v="18"/>
    <x v="0"/>
    <x v="0"/>
    <x v="1"/>
    <x v="3"/>
    <x v="1"/>
    <s v="Univera Satış"/>
    <s v="Saha Satış"/>
    <s v="Yurt İçi"/>
    <s v="Türkiye"/>
  </r>
  <r>
    <s v="Q4"/>
    <x v="0"/>
    <x v="10"/>
    <m/>
    <s v="ONGUN EMGIN GIDA DAG. PAZ. TUR.SAN. TIC. LTD. STI."/>
    <s v="EH.06.001"/>
    <s v="EnRoute Panorama - Hosting Hizmeti"/>
    <s v="Univera - JTI"/>
    <x v="11"/>
    <x v="1"/>
    <m/>
    <n v="810.68"/>
    <m/>
    <n v="1"/>
    <m/>
    <n v="810.67752399999995"/>
    <m/>
    <n v="-2.4759999999999999E-3"/>
    <m/>
    <n v="810.68"/>
    <m/>
    <n v="0"/>
    <n v="0"/>
    <s v="UNI240000002062"/>
    <m/>
    <m/>
    <x v="18"/>
    <x v="0"/>
    <x v="0"/>
    <x v="1"/>
    <x v="3"/>
    <x v="1"/>
    <s v="Univera Satış"/>
    <s v="Saha Satış"/>
    <s v="Yurt İçi"/>
    <s v="Türkiye"/>
  </r>
  <r>
    <s v="Q4"/>
    <x v="0"/>
    <x v="10"/>
    <m/>
    <s v="ONGUN EMGIN GIDA DAG. PAZ. TUR.SAN. TIC. LTD. STI."/>
    <s v="EH.06.001"/>
    <s v="EnRoute Panorama - Hosting Hizmeti"/>
    <s v="Univera - JTI"/>
    <x v="11"/>
    <x v="1"/>
    <m/>
    <n v="810.68"/>
    <m/>
    <n v="1"/>
    <m/>
    <n v="810.67752399999995"/>
    <m/>
    <n v="-2.4759999999999999E-3"/>
    <m/>
    <n v="810.68"/>
    <m/>
    <n v="0"/>
    <n v="0"/>
    <s v="UNI240000002063"/>
    <m/>
    <m/>
    <x v="18"/>
    <x v="0"/>
    <x v="0"/>
    <x v="1"/>
    <x v="3"/>
    <x v="1"/>
    <s v="Univera Satış"/>
    <s v="Saha Satış"/>
    <s v="Yurt İçi"/>
    <s v="Türkiye"/>
  </r>
  <r>
    <s v="Q4"/>
    <x v="0"/>
    <x v="10"/>
    <m/>
    <s v="ONGUN EMGIN GIDA DAG. PAZ. TUR.SAN. TIC. LTD. STI."/>
    <s v="EH.06.001"/>
    <s v="EnRoute Panorama - Hosting Hizmeti"/>
    <s v="Univera - JTI"/>
    <x v="11"/>
    <x v="1"/>
    <m/>
    <n v="810.68"/>
    <m/>
    <n v="1"/>
    <m/>
    <n v="810.67752399999995"/>
    <m/>
    <n v="-2.4759999999999999E-3"/>
    <m/>
    <n v="810.68"/>
    <m/>
    <n v="0"/>
    <n v="0"/>
    <s v="UNI240000002064"/>
    <m/>
    <m/>
    <x v="18"/>
    <x v="0"/>
    <x v="0"/>
    <x v="1"/>
    <x v="3"/>
    <x v="1"/>
    <s v="Univera Satış"/>
    <s v="Saha Satış"/>
    <s v="Yurt İçi"/>
    <s v="Türkiye"/>
  </r>
  <r>
    <s v="Q4"/>
    <x v="0"/>
    <x v="10"/>
    <m/>
    <s v="ONGUN EMGIN GIDA DAG. PAZ. TUR.SAN. TIC. LTD. STI."/>
    <s v="EH.06.001"/>
    <s v="EnRoute Panorama - Hosting Hizmeti"/>
    <s v="Univera - JTI"/>
    <x v="11"/>
    <x v="1"/>
    <m/>
    <n v="810.68"/>
    <m/>
    <n v="1"/>
    <m/>
    <n v="810.67752399999995"/>
    <m/>
    <n v="-2.4759999999999999E-3"/>
    <m/>
    <n v="810.68"/>
    <m/>
    <n v="0"/>
    <n v="0"/>
    <s v="UNI240000002065"/>
    <m/>
    <m/>
    <x v="18"/>
    <x v="0"/>
    <x v="0"/>
    <x v="1"/>
    <x v="3"/>
    <x v="1"/>
    <s v="Univera Satış"/>
    <s v="Saha Satış"/>
    <s v="Yurt İçi"/>
    <s v="Türkiye"/>
  </r>
  <r>
    <s v="Q4"/>
    <x v="0"/>
    <x v="10"/>
    <m/>
    <s v="ONGUN EMGIN GIDA DAG. PAZ. TUR.SAN. TIC. LTD. STI."/>
    <s v="EH.06.001"/>
    <s v="EnRoute Panorama - Hosting Hizmeti"/>
    <s v="Univera - JTI"/>
    <x v="11"/>
    <x v="1"/>
    <m/>
    <n v="810.68"/>
    <m/>
    <n v="1"/>
    <m/>
    <n v="810.67752399999995"/>
    <m/>
    <n v="-2.4759999999999999E-3"/>
    <m/>
    <n v="810.68"/>
    <m/>
    <n v="0"/>
    <n v="0"/>
    <s v="UNI240000002066"/>
    <m/>
    <m/>
    <x v="18"/>
    <x v="0"/>
    <x v="0"/>
    <x v="1"/>
    <x v="3"/>
    <x v="1"/>
    <s v="Univera Satış"/>
    <s v="Saha Satış"/>
    <s v="Yurt İçi"/>
    <s v="Türkiye"/>
  </r>
  <r>
    <s v="Q4"/>
    <x v="0"/>
    <x v="10"/>
    <m/>
    <s v="ONGUN EMGIN GIDA DAG. PAZ. TUR.SAN. TIC. LTD. STI."/>
    <s v="EH.06.001"/>
    <s v="EnRoute Panorama - Hosting Hizmeti"/>
    <s v="Univera - JTI"/>
    <x v="11"/>
    <x v="1"/>
    <m/>
    <n v="810.68"/>
    <m/>
    <n v="1"/>
    <m/>
    <n v="810.67752399999995"/>
    <m/>
    <n v="-2.4759999999999999E-3"/>
    <m/>
    <n v="810.68"/>
    <m/>
    <n v="0"/>
    <n v="0"/>
    <s v="UNI240000002067"/>
    <m/>
    <m/>
    <x v="18"/>
    <x v="0"/>
    <x v="0"/>
    <x v="1"/>
    <x v="3"/>
    <x v="1"/>
    <s v="Univera Satış"/>
    <s v="Saha Satış"/>
    <s v="Yurt İçi"/>
    <s v="Türkiye"/>
  </r>
  <r>
    <s v="Q4"/>
    <x v="0"/>
    <x v="10"/>
    <m/>
    <s v="ONGUN EMGIN GIDA DAG. PAZ. TUR.SAN. TIC. LTD. STI."/>
    <s v="EH.06.001"/>
    <s v="EnRoute Panorama - Hosting Hizmeti"/>
    <s v="Univera - JTI"/>
    <x v="11"/>
    <x v="1"/>
    <m/>
    <n v="810.68"/>
    <m/>
    <n v="1"/>
    <m/>
    <n v="810.67752399999995"/>
    <m/>
    <n v="-2.4759999999999999E-3"/>
    <m/>
    <n v="810.68"/>
    <m/>
    <n v="0"/>
    <n v="0"/>
    <s v="UNI240000002068"/>
    <m/>
    <m/>
    <x v="18"/>
    <x v="0"/>
    <x v="0"/>
    <x v="1"/>
    <x v="3"/>
    <x v="1"/>
    <s v="Univera Satış"/>
    <s v="Saha Satış"/>
    <s v="Yurt İçi"/>
    <s v="Türkiye"/>
  </r>
  <r>
    <s v="Q4"/>
    <x v="0"/>
    <x v="10"/>
    <m/>
    <s v="ÖZCIHAN GIDA INSAAT TARIM NAKLIYE ENERJI TURIZM MAD. PAZ. VE SAN. LTD. STI."/>
    <s v="EH.06.001"/>
    <s v="EnRoute Panorama - Hosting Hizmeti"/>
    <s v="Univera - JTI"/>
    <x v="11"/>
    <x v="1"/>
    <m/>
    <n v="810.68"/>
    <m/>
    <n v="2"/>
    <m/>
    <n v="1621.3550479999999"/>
    <m/>
    <n v="-4.9519999999999998E-3"/>
    <m/>
    <n v="1621.36"/>
    <m/>
    <n v="0"/>
    <n v="0"/>
    <s v="UNI240000002047"/>
    <m/>
    <m/>
    <x v="18"/>
    <x v="0"/>
    <x v="0"/>
    <x v="1"/>
    <x v="3"/>
    <x v="1"/>
    <s v="Univera Satış"/>
    <s v="Saha Satış"/>
    <s v="Yurt İçi"/>
    <s v="Türkiye"/>
  </r>
  <r>
    <s v="Q4"/>
    <x v="0"/>
    <x v="10"/>
    <m/>
    <s v="ÖZÇELIK MESRUBAT VE GIDA MAD.TIC.PAZ.A.S."/>
    <s v="EH.06.001"/>
    <s v="EnRoute Panorama - Hosting Hizmeti"/>
    <s v="Univera - JTI"/>
    <x v="11"/>
    <x v="1"/>
    <m/>
    <n v="810.678"/>
    <m/>
    <n v="5"/>
    <m/>
    <n v="4053.38762"/>
    <m/>
    <n v="-2.3800000000000002E-3"/>
    <m/>
    <n v="4053.39"/>
    <m/>
    <n v="0"/>
    <n v="0"/>
    <s v="UNI240000002048"/>
    <m/>
    <m/>
    <x v="18"/>
    <x v="0"/>
    <x v="0"/>
    <x v="1"/>
    <x v="3"/>
    <x v="1"/>
    <s v="Univera Satış"/>
    <s v="Saha Satış"/>
    <s v="Yurt İçi"/>
    <s v="Türkiye"/>
  </r>
  <r>
    <s v="Q4"/>
    <x v="0"/>
    <x v="10"/>
    <m/>
    <s v="ÖZÇELIK MESRUBAT VE GIDA MAD.TIC.PAZ.A.S."/>
    <s v="EH.06.001"/>
    <s v="EnRoute Panorama - Hosting Hizmeti"/>
    <s v="Univera - JTI"/>
    <x v="11"/>
    <x v="1"/>
    <m/>
    <n v="810.68"/>
    <m/>
    <n v="1"/>
    <m/>
    <n v="810.67752399999995"/>
    <m/>
    <n v="-2.4759999999999999E-3"/>
    <m/>
    <n v="810.68"/>
    <m/>
    <n v="0"/>
    <n v="0"/>
    <s v="UNI240000002049"/>
    <m/>
    <m/>
    <x v="18"/>
    <x v="0"/>
    <x v="0"/>
    <x v="1"/>
    <x v="3"/>
    <x v="1"/>
    <s v="Univera Satış"/>
    <s v="Saha Satış"/>
    <s v="Yurt İçi"/>
    <s v="Türkiye"/>
  </r>
  <r>
    <s v="Q4"/>
    <x v="0"/>
    <x v="10"/>
    <m/>
    <s v="ÖZERLER TICARET ILHAN ÖZER"/>
    <s v="EH.06.001"/>
    <s v="EnRoute Panorama - Hosting Hizmeti"/>
    <s v="Univera - JTI"/>
    <x v="11"/>
    <x v="1"/>
    <m/>
    <n v="810.67750000000001"/>
    <m/>
    <n v="4"/>
    <m/>
    <n v="3242.7100959999998"/>
    <m/>
    <n v="9.6000000000000002E-5"/>
    <m/>
    <n v="3242.71"/>
    <m/>
    <n v="0"/>
    <n v="0"/>
    <s v="UNI240000002050"/>
    <m/>
    <m/>
    <x v="18"/>
    <x v="0"/>
    <x v="0"/>
    <x v="1"/>
    <x v="3"/>
    <x v="1"/>
    <s v="Univera Satış"/>
    <s v="Saha Satış"/>
    <s v="Yurt İçi"/>
    <s v="Türkiye"/>
  </r>
  <r>
    <s v="Q4"/>
    <x v="0"/>
    <x v="10"/>
    <m/>
    <s v="PIRAMIT GIDA LOJISTIK TICARET TIC. A.S."/>
    <s v="EH.06.001"/>
    <s v="EnRoute Panorama - Hosting Hizmeti"/>
    <s v="Univera - JTI"/>
    <x v="11"/>
    <x v="1"/>
    <m/>
    <n v="810.68"/>
    <m/>
    <n v="2"/>
    <m/>
    <n v="1621.3550479999999"/>
    <m/>
    <n v="-4.9519999999999998E-3"/>
    <m/>
    <n v="1621.36"/>
    <m/>
    <n v="0"/>
    <n v="0"/>
    <s v="UNI240000002051"/>
    <m/>
    <m/>
    <x v="18"/>
    <x v="0"/>
    <x v="0"/>
    <x v="1"/>
    <x v="3"/>
    <x v="1"/>
    <s v="Univera Satış"/>
    <s v="Saha Satış"/>
    <s v="Yurt İçi"/>
    <s v="Türkiye"/>
  </r>
  <r>
    <s v="Q4"/>
    <x v="0"/>
    <x v="10"/>
    <m/>
    <s v="REYMAR TÜTÜN MAM. DAG. VE PAZ. LTD. STI."/>
    <s v="EH.06.001"/>
    <s v="EnRoute Panorama - Hosting Hizmeti"/>
    <s v="Univera - JTI"/>
    <x v="11"/>
    <x v="1"/>
    <m/>
    <n v="810.68"/>
    <m/>
    <n v="1"/>
    <m/>
    <n v="810.67752399999995"/>
    <m/>
    <n v="-2.4759999999999999E-3"/>
    <m/>
    <n v="810.68"/>
    <m/>
    <n v="0"/>
    <n v="0"/>
    <s v="UNI240000002052"/>
    <m/>
    <m/>
    <x v="18"/>
    <x v="0"/>
    <x v="0"/>
    <x v="1"/>
    <x v="3"/>
    <x v="1"/>
    <s v="Univera Satış"/>
    <s v="Saha Satış"/>
    <s v="Yurt İçi"/>
    <s v="Türkiye"/>
  </r>
  <r>
    <s v="Q4"/>
    <x v="0"/>
    <x v="10"/>
    <m/>
    <s v="SAGIROGLU TÜTÜN ÜRÜN. INS.TAAH. SAN. VE TIC. LTD. STI."/>
    <s v="EH.06.001"/>
    <s v="EnRoute Panorama - Hosting Hizmeti"/>
    <s v="Univera - JTI"/>
    <x v="11"/>
    <x v="1"/>
    <m/>
    <n v="810.68"/>
    <m/>
    <n v="1"/>
    <m/>
    <n v="810.67752399999995"/>
    <m/>
    <n v="-2.4759999999999999E-3"/>
    <m/>
    <n v="810.68"/>
    <m/>
    <n v="0"/>
    <n v="0"/>
    <s v="UNI240000002053"/>
    <m/>
    <m/>
    <x v="18"/>
    <x v="0"/>
    <x v="0"/>
    <x v="1"/>
    <x v="3"/>
    <x v="1"/>
    <s v="Univera Satış"/>
    <s v="Saha Satış"/>
    <s v="Yurt İçi"/>
    <s v="Türkiye"/>
  </r>
  <r>
    <s v="Q4"/>
    <x v="0"/>
    <x v="10"/>
    <m/>
    <s v="SAMI EMGIN DAG. PAZ. TUR. TEKS. INS. SAN. TIC. LTD. STI."/>
    <s v="EH.06.001"/>
    <s v="EnRoute Panorama - Hosting Hizmeti"/>
    <s v="Univera - JTI"/>
    <x v="11"/>
    <x v="1"/>
    <m/>
    <n v="810.68"/>
    <m/>
    <n v="2"/>
    <m/>
    <n v="1621.3550479999999"/>
    <m/>
    <n v="-4.9519999999999998E-3"/>
    <m/>
    <n v="1621.36"/>
    <m/>
    <n v="0"/>
    <n v="0"/>
    <s v="UNI240000002054"/>
    <m/>
    <m/>
    <x v="18"/>
    <x v="0"/>
    <x v="0"/>
    <x v="1"/>
    <x v="3"/>
    <x v="1"/>
    <s v="Univera Satış"/>
    <s v="Saha Satış"/>
    <s v="Yurt İçi"/>
    <s v="Türkiye"/>
  </r>
  <r>
    <s v="Q4"/>
    <x v="0"/>
    <x v="10"/>
    <m/>
    <s v="SEKERCI GIDA TEMIZLIK ÜRÜN. PAZ. VE DAG. LTD. STI."/>
    <s v="EH.06.001"/>
    <s v="EnRoute Panorama - Hosting Hizmeti"/>
    <s v="Univera - JTI"/>
    <x v="11"/>
    <x v="1"/>
    <m/>
    <n v="810.678"/>
    <m/>
    <n v="10"/>
    <m/>
    <n v="8106.7752399999999"/>
    <m/>
    <n v="-4.7600000000000003E-3"/>
    <m/>
    <n v="8106.78"/>
    <m/>
    <n v="0"/>
    <n v="0"/>
    <s v="UNI240000002058"/>
    <m/>
    <m/>
    <x v="18"/>
    <x v="0"/>
    <x v="0"/>
    <x v="1"/>
    <x v="3"/>
    <x v="1"/>
    <s v="Univera Satış"/>
    <s v="Saha Satış"/>
    <s v="Yurt İçi"/>
    <s v="Türkiye"/>
  </r>
  <r>
    <s v="Q4"/>
    <x v="0"/>
    <x v="10"/>
    <m/>
    <s v="SEYDIM DAG.PAZ.A.S."/>
    <s v="EH.06.001"/>
    <s v="EnRoute Panorama - Hosting Hizmeti"/>
    <s v="Univera - JTI"/>
    <x v="11"/>
    <x v="1"/>
    <m/>
    <n v="810.68"/>
    <m/>
    <n v="1"/>
    <m/>
    <n v="810.67752399999995"/>
    <m/>
    <n v="-2.4759999999999999E-3"/>
    <m/>
    <n v="810.68"/>
    <m/>
    <n v="0"/>
    <n v="0"/>
    <s v="UNI240000002055"/>
    <m/>
    <m/>
    <x v="18"/>
    <x v="0"/>
    <x v="0"/>
    <x v="1"/>
    <x v="3"/>
    <x v="1"/>
    <s v="Univera Satış"/>
    <s v="Saha Satış"/>
    <s v="Yurt İçi"/>
    <s v="Türkiye"/>
  </r>
  <r>
    <s v="Q4"/>
    <x v="0"/>
    <x v="10"/>
    <m/>
    <s v="SEYPA GIDA IHTIYAÇ MAD.ÜRETIM.DAG.VE TIC. A.S."/>
    <s v="EH.06.001"/>
    <s v="EnRoute Panorama - Hosting Hizmeti"/>
    <s v="Univera - JTI"/>
    <x v="11"/>
    <x v="1"/>
    <m/>
    <n v="810.68"/>
    <m/>
    <n v="2"/>
    <m/>
    <n v="1621.3550479999999"/>
    <m/>
    <n v="-4.9519999999999998E-3"/>
    <m/>
    <n v="1621.36"/>
    <m/>
    <n v="0"/>
    <n v="0"/>
    <s v="UNI240000002057"/>
    <m/>
    <m/>
    <x v="18"/>
    <x v="0"/>
    <x v="0"/>
    <x v="1"/>
    <x v="3"/>
    <x v="1"/>
    <s v="Univera Satış"/>
    <s v="Saha Satış"/>
    <s v="Yurt İçi"/>
    <s v="Türkiye"/>
  </r>
  <r>
    <s v="Q4"/>
    <x v="0"/>
    <x v="10"/>
    <m/>
    <s v="SSG DAYANIKLI TÜKETIM MAD. GIDA ÜRÜNLERI PAZ. SAN. TIC. LTD. STI."/>
    <s v="EH.06.001"/>
    <s v="EnRoute Panorama - Hosting Hizmeti"/>
    <s v="Univera - JTI"/>
    <x v="11"/>
    <x v="1"/>
    <m/>
    <n v="810.68"/>
    <m/>
    <n v="2"/>
    <m/>
    <n v="1621.3550479999999"/>
    <m/>
    <n v="-4.9519999999999998E-3"/>
    <m/>
    <n v="1621.36"/>
    <m/>
    <n v="0"/>
    <n v="0"/>
    <s v="UNI240000002056"/>
    <m/>
    <m/>
    <x v="18"/>
    <x v="0"/>
    <x v="0"/>
    <x v="1"/>
    <x v="3"/>
    <x v="1"/>
    <s v="Univera Satış"/>
    <s v="Saha Satış"/>
    <s v="Yurt İçi"/>
    <s v="Türkiye"/>
  </r>
  <r>
    <s v="Q4"/>
    <x v="0"/>
    <x v="10"/>
    <m/>
    <s v="YILDIRIMLAR GRUP IHTIYAÇ VE GIDA MAD. TURIZM A.S"/>
    <s v="EH.06.001"/>
    <s v="EnRoute Panorama - Hosting Hizmeti"/>
    <s v="Univera - JTI"/>
    <x v="11"/>
    <x v="1"/>
    <m/>
    <n v="810.68"/>
    <m/>
    <n v="2"/>
    <m/>
    <n v="1621.3550479999999"/>
    <m/>
    <n v="-4.9519999999999998E-3"/>
    <m/>
    <n v="1621.36"/>
    <m/>
    <n v="0"/>
    <n v="0"/>
    <s v="UNI240000002059"/>
    <m/>
    <m/>
    <x v="18"/>
    <x v="0"/>
    <x v="0"/>
    <x v="1"/>
    <x v="3"/>
    <x v="1"/>
    <s v="Univera Satış"/>
    <s v="Saha Satış"/>
    <s v="Yurt İçi"/>
    <s v="Türkiye"/>
  </r>
  <r>
    <s v="Q4"/>
    <x v="0"/>
    <x v="10"/>
    <m/>
    <s v="YUSUF BEKTAS GIDA VE IHTIYAÇ MAD. ILETISIM NAKLIYE TIC.VE SAN.LTD.STI."/>
    <s v="EH.06.001"/>
    <s v="EnRoute Panorama - Hosting Hizmeti"/>
    <s v="Univera - JTI"/>
    <x v="11"/>
    <x v="1"/>
    <m/>
    <n v="810.67714285714283"/>
    <m/>
    <n v="7"/>
    <m/>
    <n v="5674.7426679999999"/>
    <m/>
    <n v="2.6679999999999998E-3"/>
    <m/>
    <n v="5674.74"/>
    <m/>
    <n v="0"/>
    <n v="0"/>
    <s v="UNI240000002060"/>
    <m/>
    <m/>
    <x v="18"/>
    <x v="0"/>
    <x v="0"/>
    <x v="1"/>
    <x v="3"/>
    <x v="1"/>
    <s v="Univera Satış"/>
    <s v="Saha Satış"/>
    <s v="Yurt İçi"/>
    <s v="Türkiye"/>
  </r>
  <r>
    <s v="Q4"/>
    <x v="0"/>
    <x v="10"/>
    <m/>
    <s v="ZÜMRÜT TEKEL ÜRÜNLERI GIDA PAZ.INS.TAAH.SAN.VE.TIC.LTD STI"/>
    <s v="EH.06.001"/>
    <s v="EnRoute Panorama - Hosting Hizmeti"/>
    <s v="Univera - JTI"/>
    <x v="11"/>
    <x v="1"/>
    <m/>
    <n v="810.68"/>
    <m/>
    <n v="1"/>
    <m/>
    <n v="810.67752399999995"/>
    <m/>
    <n v="-2.4759999999999999E-3"/>
    <m/>
    <n v="810.68"/>
    <m/>
    <n v="0"/>
    <n v="0"/>
    <s v="UNI240000002061"/>
    <m/>
    <m/>
    <x v="18"/>
    <x v="0"/>
    <x v="0"/>
    <x v="1"/>
    <x v="3"/>
    <x v="1"/>
    <s v="Univera Satış"/>
    <s v="Saha Satış"/>
    <s v="Yurt İçi"/>
    <s v="Türkiye"/>
  </r>
  <r>
    <s v="Q4"/>
    <x v="1"/>
    <x v="9"/>
    <m/>
    <s v="Altıparmak Gıda San. ve Tic. A.Ş."/>
    <s v="EY.03.001"/>
    <s v="Enroute PANORAMA PAAS YazılımI (Kiralama Hizmetİ)"/>
    <s v="Univera - Altıparmak-Balparmak"/>
    <x v="18"/>
    <x v="0"/>
    <s v="Enroute"/>
    <n v="41921"/>
    <m/>
    <n v="1"/>
    <m/>
    <n v="41921"/>
    <m/>
    <m/>
    <m/>
    <n v="41921"/>
    <m/>
    <m/>
    <m/>
    <n v="1000002147"/>
    <m/>
    <m/>
    <x v="67"/>
    <x v="0"/>
    <x v="0"/>
    <x v="0"/>
    <x v="0"/>
    <x v="0"/>
    <s v="Univera Satış"/>
    <s v="Saha Satış"/>
    <s v="Yurt İçi"/>
    <s v="Türkiye"/>
  </r>
  <r>
    <s v="Q4"/>
    <x v="1"/>
    <x v="9"/>
    <m/>
    <s v="KOROPLAST TEMİZLİK AMBALAJ ÜRÜNLERİ SAN. VE DIŞ TİC.A.Ş."/>
    <s v="EY.03.001"/>
    <s v="Enroute PANORAMA PAAS YazılımI (Kiralama Hizmetİ)"/>
    <s v="Univera - Koroplast"/>
    <x v="19"/>
    <x v="0"/>
    <s v="Enroute"/>
    <n v="94503.98"/>
    <m/>
    <n v="1"/>
    <m/>
    <n v="94503.98"/>
    <m/>
    <n v="0"/>
    <m/>
    <n v="94503.98"/>
    <m/>
    <m/>
    <m/>
    <s v="1000002015"/>
    <m/>
    <m/>
    <x v="0"/>
    <x v="0"/>
    <x v="0"/>
    <x v="0"/>
    <x v="0"/>
    <x v="0"/>
    <s v="Univera Satış"/>
    <s v="Saha Satış"/>
    <s v="Yurt İçi"/>
    <s v="Türkiye"/>
  </r>
  <r>
    <s v="Q4"/>
    <x v="1"/>
    <x v="10"/>
    <m/>
    <s v="KOROPLAST TEMİZLİK AMBALAJ ÜRÜNLERİ SAN. VE DIŞ TİC.A.Ş."/>
    <s v="EY.03.001"/>
    <s v="Enroute PANORAMA PAAS YazılımI (Kiralama Hizmetİ)"/>
    <s v="Univera - Koroplast"/>
    <x v="19"/>
    <x v="0"/>
    <s v="Enroute"/>
    <n v="94503.98"/>
    <m/>
    <n v="1"/>
    <m/>
    <n v="94503.98"/>
    <m/>
    <m/>
    <m/>
    <n v="94503.98"/>
    <m/>
    <m/>
    <m/>
    <n v="1000002412"/>
    <m/>
    <m/>
    <x v="0"/>
    <x v="0"/>
    <x v="0"/>
    <x v="0"/>
    <x v="0"/>
    <x v="0"/>
    <s v="Univera Satış"/>
    <s v="Saha Satış"/>
    <s v="Yurt İçi"/>
    <s v="Türkiye"/>
  </r>
  <r>
    <s v="Q4"/>
    <x v="1"/>
    <x v="9"/>
    <m/>
    <s v="ÇAYKUR ÇAY İŞLETMELERİ GENEL MÜDÜRLÜĞÜ"/>
    <s v="EH.02.014"/>
    <s v="Enroute PANORAMA BUSİNESS ANALYTİCS (QSENSE) KULLANICI YazılımI BakımI"/>
    <s v="Univera - Çaykur"/>
    <x v="12"/>
    <x v="0"/>
    <s v="Enroute"/>
    <n v="57166.26"/>
    <m/>
    <n v="1"/>
    <m/>
    <n v="57166.26"/>
    <m/>
    <n v="0"/>
    <m/>
    <n v="57166.26"/>
    <m/>
    <m/>
    <m/>
    <n v="1000002290"/>
    <m/>
    <m/>
    <x v="1"/>
    <x v="0"/>
    <x v="0"/>
    <x v="1"/>
    <x v="4"/>
    <x v="0"/>
    <s v="Univera Satış"/>
    <s v="Saha Satış"/>
    <s v="Yurt İçi"/>
    <s v="Türkiye"/>
  </r>
  <r>
    <s v="Q4"/>
    <x v="1"/>
    <x v="9"/>
    <m/>
    <s v="VITRA KARO SERAMIK SAN. VE TIC. AS."/>
    <s v="EH.05.001"/>
    <s v="Enroute Panorama - Yazılım Geliştirme Hizmeti"/>
    <s v="Univera - Eczacıbaşı Intema"/>
    <x v="13"/>
    <x v="0"/>
    <s v="Enroute"/>
    <n v="18375"/>
    <m/>
    <n v="3"/>
    <m/>
    <n v="73500"/>
    <m/>
    <n v="18375"/>
    <m/>
    <n v="55125"/>
    <m/>
    <m/>
    <m/>
    <n v="1000002291"/>
    <m/>
    <m/>
    <x v="54"/>
    <x v="0"/>
    <x v="1"/>
    <x v="1"/>
    <x v="9"/>
    <x v="0"/>
    <s v="Univera Satış"/>
    <s v="Saha Satış"/>
    <s v="Yurt İçi"/>
    <s v="Türkiye"/>
  </r>
  <r>
    <s v="Q4"/>
    <x v="1"/>
    <x v="9"/>
    <m/>
    <s v="Altıparmak Gıda San. ve Tic. A.Ş. "/>
    <s v="EH.02.001"/>
    <s v="Enroute Panorama - Yazılım Bakımı, Yaşatma ve Merkezi Destek Hizmeti"/>
    <s v="Univera - Altıparmak-Balparmak"/>
    <x v="18"/>
    <x v="0"/>
    <s v="Enroute"/>
    <n v="112492.8"/>
    <m/>
    <n v="1"/>
    <m/>
    <n v="112492.8"/>
    <m/>
    <n v="0"/>
    <m/>
    <n v="112492.8"/>
    <m/>
    <m/>
    <m/>
    <s v="1000002039"/>
    <m/>
    <m/>
    <x v="67"/>
    <x v="0"/>
    <x v="0"/>
    <x v="0"/>
    <x v="0"/>
    <x v="0"/>
    <s v="Univera Satış"/>
    <s v="Saha Satış"/>
    <s v="Yurt İçi"/>
    <s v="Türkiye"/>
  </r>
  <r>
    <s v="Q4"/>
    <x v="1"/>
    <x v="9"/>
    <m/>
    <s v="ÇAYKUR ÇAY İŞLETMELERİ GENEL MÜDÜRLÜĞÜ"/>
    <s v="EH.02.001"/>
    <s v="Enroute Panorama - Yazılım Bakımı, Yaşatma ve Merkezi Destek Hizmeti"/>
    <s v="Univera - Çaykur"/>
    <x v="12"/>
    <x v="0"/>
    <s v="Enroute"/>
    <n v="629767.31000000006"/>
    <m/>
    <n v="1"/>
    <m/>
    <n v="629767.31000000006"/>
    <m/>
    <n v="0"/>
    <m/>
    <n v="629767.31000000006"/>
    <m/>
    <m/>
    <m/>
    <n v="1000002290"/>
    <m/>
    <m/>
    <x v="1"/>
    <x v="0"/>
    <x v="0"/>
    <x v="1"/>
    <x v="4"/>
    <x v="0"/>
    <s v="Univera Satış"/>
    <s v="Saha Satış"/>
    <s v="Yurt İçi"/>
    <s v="Türkiye"/>
  </r>
  <r>
    <s v="Q4"/>
    <x v="1"/>
    <x v="9"/>
    <m/>
    <s v="DARDANEL DAĞITIM A.Ş."/>
    <s v="EH.02.001"/>
    <s v="Enroute Panorama - Yazılım Bakımı, Yaşatma ve Merkezi Destek Hizmeti"/>
    <s v="Univera - Dardanel"/>
    <x v="12"/>
    <x v="0"/>
    <s v="Enroute"/>
    <n v="7540"/>
    <m/>
    <n v="1"/>
    <m/>
    <n v="7540"/>
    <m/>
    <n v="0"/>
    <m/>
    <n v="7540"/>
    <m/>
    <m/>
    <m/>
    <s v="1000001913"/>
    <m/>
    <m/>
    <x v="4"/>
    <x v="0"/>
    <x v="0"/>
    <x v="1"/>
    <x v="4"/>
    <x v="0"/>
    <s v="Univera Satış"/>
    <s v="Saha Satış"/>
    <s v="Yurt İçi"/>
    <s v="Türkiye"/>
  </r>
  <r>
    <s v="Q4"/>
    <x v="1"/>
    <x v="9"/>
    <m/>
    <s v="DEPE DANIŞMANLIK İNŞ.TAAH.EMLAK OTO İNŞ.MALZ.TİC.VE SAN.LTD.ŞTİ."/>
    <s v="EH.02.001"/>
    <s v="Enroute Panorama - Yazılım Bakımı, Yaşatma ve Merkezi Destek Hizmeti"/>
    <s v="Univera - Çaykur"/>
    <x v="12"/>
    <x v="0"/>
    <s v="Enroute"/>
    <n v="8294"/>
    <m/>
    <n v="1"/>
    <m/>
    <n v="8294"/>
    <m/>
    <n v="0"/>
    <m/>
    <n v="8294"/>
    <m/>
    <m/>
    <m/>
    <n v="1000002279"/>
    <m/>
    <m/>
    <x v="1"/>
    <x v="0"/>
    <x v="1"/>
    <x v="1"/>
    <x v="4"/>
    <x v="0"/>
    <s v="Univera Satış"/>
    <s v="Saha Satış"/>
    <s v="Yurt İçi"/>
    <s v="Türkiye"/>
  </r>
  <r>
    <s v="Q4"/>
    <x v="1"/>
    <x v="9"/>
    <m/>
    <s v="EFES KAZAKHSTAN JSC FE"/>
    <s v="EH.02.001"/>
    <s v="Enroute Panorama - Yazılım Bakımı, Yaşatma ve Merkezi Destek Hizmeti"/>
    <s v="Univera - Efes Kazakistan"/>
    <x v="19"/>
    <x v="0"/>
    <s v="Enroute"/>
    <n v="877834.93"/>
    <m/>
    <n v="1"/>
    <m/>
    <n v="20881.689999999999"/>
    <m/>
    <n v="0"/>
    <m/>
    <n v="877834.93"/>
    <m/>
    <m/>
    <m/>
    <n v="1000002298"/>
    <m/>
    <m/>
    <x v="20"/>
    <x v="0"/>
    <x v="0"/>
    <x v="1"/>
    <x v="4"/>
    <x v="0"/>
    <s v="Univera Satış"/>
    <s v="Saha Satış"/>
    <s v="Yurt Dışı"/>
    <s v="Kazakistan"/>
  </r>
  <r>
    <s v="Q4"/>
    <x v="1"/>
    <x v="9"/>
    <m/>
    <s v="Haribo Şekerleme Tic. Ltd. Şti."/>
    <s v="EH.02.001"/>
    <s v="Enroute Panorama - Yazılım Bakımı, Yaşatma ve Merkezi Destek Hizmeti"/>
    <s v="Univera - Haribo"/>
    <x v="13"/>
    <x v="0"/>
    <s v="Enterprise"/>
    <n v="710653.61"/>
    <m/>
    <n v="1"/>
    <m/>
    <n v="710653.61"/>
    <m/>
    <m/>
    <m/>
    <n v="710653.61"/>
    <m/>
    <m/>
    <m/>
    <n v="1000002404"/>
    <m/>
    <m/>
    <x v="5"/>
    <x v="0"/>
    <x v="0"/>
    <x v="1"/>
    <x v="4"/>
    <x v="0"/>
    <s v="Univera Satış"/>
    <s v="Saha Satış"/>
    <s v="Yurt İçi"/>
    <s v="Türkiye"/>
  </r>
  <r>
    <s v="Q4"/>
    <x v="1"/>
    <x v="10"/>
    <m/>
    <s v="KM MARKASI GIDA İNŞAAT TEMİZLİK TİC. VE SAN. LDT. ŞTİ."/>
    <s v="EH.02.001"/>
    <s v="Enroute Panorama - Yazılım Bakımı, Yaşatma ve Merkezi Destek Hizmeti"/>
    <s v="Univera - Dardanel"/>
    <x v="12"/>
    <x v="0"/>
    <s v="Enterprise"/>
    <n v="5610"/>
    <m/>
    <n v="1"/>
    <m/>
    <n v="5610"/>
    <m/>
    <m/>
    <m/>
    <n v="5610"/>
    <m/>
    <m/>
    <m/>
    <n v="1000002405"/>
    <m/>
    <m/>
    <x v="4"/>
    <x v="0"/>
    <x v="0"/>
    <x v="1"/>
    <x v="4"/>
    <x v="0"/>
    <s v="Univera Satış"/>
    <s v="Saha Satış"/>
    <s v="Yurt İçi"/>
    <s v="Türkiye"/>
  </r>
  <r>
    <s v="Q4"/>
    <x v="1"/>
    <x v="9"/>
    <m/>
    <s v="La Lorraine Unlu Mamülleri Tic. San. A.Ş."/>
    <s v="EH.02.001"/>
    <s v="Enroute Panorama - Yazılım Bakımı, Yaşatma ve Merkezi Destek Hizmeti"/>
    <s v="Univera - La Lorraine"/>
    <x v="13"/>
    <x v="0"/>
    <s v="Enterprise"/>
    <n v="641011.34"/>
    <m/>
    <n v="1"/>
    <m/>
    <n v="641011.34"/>
    <m/>
    <m/>
    <m/>
    <n v="641011.34"/>
    <m/>
    <m/>
    <m/>
    <n v="1000002346"/>
    <m/>
    <m/>
    <x v="6"/>
    <x v="0"/>
    <x v="0"/>
    <x v="1"/>
    <x v="4"/>
    <x v="0"/>
    <s v="Univera Satış"/>
    <s v="Saha Satış"/>
    <s v="Yurt İçi"/>
    <s v="Türkiye"/>
  </r>
  <r>
    <s v="Q3"/>
    <x v="1"/>
    <x v="8"/>
    <m/>
    <s v="RA PAZARLAMA LTD. ŞTİ"/>
    <s v="EH.02.001"/>
    <s v="Enroute Panorama - Yazılım Bakımı, Yaşatma ve Merkezi Destek Hizmeti"/>
    <s v="Univera - Hobby-Ra Pazarlama"/>
    <x v="5"/>
    <x v="0"/>
    <s v="Enroute"/>
    <n v="80560.09"/>
    <m/>
    <n v="1"/>
    <m/>
    <m/>
    <m/>
    <m/>
    <m/>
    <n v="80560.09"/>
    <m/>
    <m/>
    <m/>
    <m/>
    <m/>
    <m/>
    <x v="68"/>
    <x v="0"/>
    <x v="0"/>
    <x v="1"/>
    <x v="4"/>
    <x v="0"/>
    <s v="Univera Satış"/>
    <s v="Saha Satış"/>
    <s v="Yurt İçi"/>
    <s v="Türkiye"/>
  </r>
  <r>
    <s v="Q4"/>
    <x v="1"/>
    <x v="9"/>
    <m/>
    <s v="TURKIYE SISE VE CAM FABRIKALARI A.S."/>
    <s v="EH.02.001"/>
    <s v="Enroute Panorama - Yazılım Bakımı, Yaşatma ve Merkezi Destek Hizmeti"/>
    <s v="Univera - Paşabahçe"/>
    <x v="18"/>
    <x v="0"/>
    <s v="Enroute"/>
    <n v="55173"/>
    <m/>
    <n v="1"/>
    <m/>
    <n v="55173"/>
    <m/>
    <n v="0"/>
    <m/>
    <n v="55173"/>
    <m/>
    <m/>
    <m/>
    <n v="1000002307"/>
    <m/>
    <m/>
    <x v="88"/>
    <x v="0"/>
    <x v="0"/>
    <x v="1"/>
    <x v="4"/>
    <x v="0"/>
    <s v="Univera Satış"/>
    <s v="Saha Satış"/>
    <s v="Yurt İçi"/>
    <s v="Türkiye"/>
  </r>
  <r>
    <s v="Q4"/>
    <x v="1"/>
    <x v="9"/>
    <m/>
    <s v="TURKIYE SISE VE CAM FABRIKALARI A.S."/>
    <s v="EH.02.001"/>
    <s v="Enroute Panorama - Yazılım Bakımı, Yaşatma ve Merkezi Destek Hizmeti"/>
    <s v="Univera - Paşabahçe"/>
    <x v="16"/>
    <x v="0"/>
    <s v="Enroute"/>
    <n v="55173"/>
    <m/>
    <n v="1"/>
    <m/>
    <n v="55173"/>
    <m/>
    <n v="0"/>
    <m/>
    <n v="55173"/>
    <m/>
    <m/>
    <m/>
    <s v="1000001764"/>
    <m/>
    <m/>
    <x v="88"/>
    <x v="0"/>
    <x v="0"/>
    <x v="1"/>
    <x v="4"/>
    <x v="0"/>
    <s v="Univera Satış"/>
    <s v="Saha Satış"/>
    <s v="Yurt İçi"/>
    <s v="Türkiye"/>
  </r>
  <r>
    <s v="Q4"/>
    <x v="1"/>
    <x v="9"/>
    <m/>
    <s v="TURKIYE SISE VE CAM FABRIKALARI A.S."/>
    <s v="EH.02.001"/>
    <s v="Enroute Panorama - Yazılım Bakımı, Yaşatma ve Merkezi Destek Hizmeti"/>
    <s v="Univera - Trakya Cam"/>
    <x v="18"/>
    <x v="0"/>
    <s v="Enroute"/>
    <n v="187701"/>
    <m/>
    <n v="1"/>
    <m/>
    <n v="187701"/>
    <m/>
    <n v="0"/>
    <m/>
    <n v="187701"/>
    <m/>
    <m/>
    <m/>
    <n v="1000002306"/>
    <m/>
    <m/>
    <x v="88"/>
    <x v="0"/>
    <x v="0"/>
    <x v="1"/>
    <x v="4"/>
    <x v="0"/>
    <s v="Univera Satış"/>
    <s v="Saha Satış"/>
    <s v="Yurt İçi"/>
    <s v="Türkiye"/>
  </r>
  <r>
    <s v="Q4"/>
    <x v="1"/>
    <x v="9"/>
    <m/>
    <s v="TURKIYE SISE VE CAM FABRIKALARI A.S."/>
    <s v="EH.02.001"/>
    <s v="Enroute Panorama - Yazılım Bakımı, Yaşatma ve Merkezi Destek Hizmeti"/>
    <s v="Univera - Trakya Cam"/>
    <x v="16"/>
    <x v="0"/>
    <s v="Enroute"/>
    <n v="187701"/>
    <m/>
    <n v="1"/>
    <m/>
    <n v="187701"/>
    <m/>
    <n v="0"/>
    <m/>
    <n v="187701"/>
    <m/>
    <m/>
    <m/>
    <s v="1000001762"/>
    <m/>
    <m/>
    <x v="88"/>
    <x v="0"/>
    <x v="0"/>
    <x v="1"/>
    <x v="4"/>
    <x v="0"/>
    <s v="Univera Satış"/>
    <s v="Saha Satış"/>
    <s v="Yurt İçi"/>
    <s v="Türkiye"/>
  </r>
  <r>
    <s v="Q4"/>
    <x v="1"/>
    <x v="9"/>
    <m/>
    <s v="Üçyol Dayanıklı Tüketim Malları Tekstil Ve Dış Tic.A.Ş. - Newal"/>
    <s v="EH.02.001"/>
    <s v="Enroute Panorama - Yazılım Bakımı, Yaşatma ve Merkezi Destek Hizmeti"/>
    <s v="Univera - Newal Irak"/>
    <x v="16"/>
    <x v="0"/>
    <s v="Enroute"/>
    <n v="27067.80384"/>
    <m/>
    <n v="1"/>
    <m/>
    <n v="646.79999999999995"/>
    <m/>
    <n v="0"/>
    <m/>
    <n v="27067.80384"/>
    <m/>
    <m/>
    <m/>
    <s v="1000002066"/>
    <m/>
    <m/>
    <x v="101"/>
    <x v="0"/>
    <x v="0"/>
    <x v="1"/>
    <x v="4"/>
    <x v="0"/>
    <s v="Univera Satış"/>
    <s v="Saha Satış"/>
    <s v="Yurt İçi"/>
    <s v="Türkiye"/>
  </r>
  <r>
    <s v="Q4"/>
    <x v="1"/>
    <x v="10"/>
    <m/>
    <s v="MERSEL LOJİSTİK GIDA PAZARLAMA TİC.LTD.STİ."/>
    <s v="EH.02.001"/>
    <s v="Enroute Panorama - Yazılım Bakımı, Yaşatma ve Merkezi Destek Hizmeti"/>
    <s v="Univera - Çaykur"/>
    <x v="12"/>
    <x v="0"/>
    <s v="Enroute"/>
    <n v="7936.5"/>
    <m/>
    <n v="1"/>
    <m/>
    <m/>
    <m/>
    <m/>
    <m/>
    <n v="7936.5"/>
    <m/>
    <m/>
    <m/>
    <n v="1000002470"/>
    <m/>
    <m/>
    <x v="1"/>
    <x v="3"/>
    <x v="1"/>
    <x v="1"/>
    <x v="4"/>
    <x v="0"/>
    <s v="Univera Satış"/>
    <s v="Saha Satış"/>
    <s v="Yurt İçi"/>
    <s v="Türkiye"/>
  </r>
  <r>
    <s v="Q3"/>
    <x v="1"/>
    <x v="8"/>
    <m/>
    <s v="KARADENİZ KARDEŞLER GIDA SAN.VE TİC. A.Ş."/>
    <s v="EH.03.006"/>
    <s v="Enroute Panorama - Uzaktan Kurulum ve Eğitim Hizmeti"/>
    <s v="Univera - Kanal"/>
    <x v="5"/>
    <x v="0"/>
    <s v="Enroute"/>
    <n v="14000"/>
    <m/>
    <n v="1"/>
    <m/>
    <m/>
    <m/>
    <m/>
    <m/>
    <n v="14000"/>
    <m/>
    <m/>
    <m/>
    <m/>
    <m/>
    <m/>
    <x v="63"/>
    <x v="0"/>
    <x v="1"/>
    <x v="1"/>
    <x v="6"/>
    <x v="0"/>
    <s v="Kanal Satış"/>
    <s v="Saha Satış"/>
    <s v="Yurt İçi"/>
    <s v="Türkiye"/>
  </r>
  <r>
    <s v="Q4"/>
    <x v="1"/>
    <x v="9"/>
    <m/>
    <s v="MERT MERVE GIDA "/>
    <s v="EH.03.006"/>
    <s v="Enroute Panorama - Uzaktan Kurulum ve Eğitim Hizmeti"/>
    <s v="Univera - Reckitt Benckiser"/>
    <x v="19"/>
    <x v="0"/>
    <s v="Enroute"/>
    <n v="14000"/>
    <m/>
    <n v="1"/>
    <m/>
    <n v="14000"/>
    <m/>
    <n v="0"/>
    <m/>
    <n v="14000"/>
    <m/>
    <m/>
    <m/>
    <s v="1000002060"/>
    <m/>
    <m/>
    <x v="28"/>
    <x v="0"/>
    <x v="1"/>
    <x v="1"/>
    <x v="6"/>
    <x v="0"/>
    <s v="Univera Satış"/>
    <s v="Saha Satış"/>
    <s v="Yurt İçi"/>
    <s v="Türkiye"/>
  </r>
  <r>
    <s v="Q4"/>
    <x v="1"/>
    <x v="9"/>
    <m/>
    <s v="VITRA KARO SERAMIK SAN. VE TIC. AS."/>
    <s v="EH.03.006"/>
    <s v="Enroute Panorama - Uzaktan Kurulum ve Eğitim Hizmeti"/>
    <s v="Univera - Eczacıbaşı Intema"/>
    <x v="13"/>
    <x v="0"/>
    <s v="Enroute"/>
    <n v="14000"/>
    <m/>
    <n v="1"/>
    <m/>
    <n v="14000"/>
    <m/>
    <n v="0"/>
    <m/>
    <n v="14000"/>
    <m/>
    <m/>
    <m/>
    <n v="1000002280"/>
    <m/>
    <m/>
    <x v="54"/>
    <x v="0"/>
    <x v="1"/>
    <x v="1"/>
    <x v="6"/>
    <x v="0"/>
    <s v="Univera Satış"/>
    <s v="Saha Satış"/>
    <s v="Yurt İçi"/>
    <s v="Türkiye"/>
  </r>
  <r>
    <s v="Q4"/>
    <x v="1"/>
    <x v="9"/>
    <m/>
    <s v="RED BULL GIDA DAĞITIM VE PAZARLAMA TİCARET LTD. ŞTİ"/>
    <s v="EH.05.002"/>
    <s v="Enroute Panorama - Rapor Geliştirme Hizmeti"/>
    <s v="Univera - Redbull"/>
    <x v="12"/>
    <x v="0"/>
    <s v="Enroute"/>
    <n v="24500"/>
    <m/>
    <n v="2"/>
    <m/>
    <n v="49000"/>
    <m/>
    <n v="0"/>
    <m/>
    <n v="49000"/>
    <m/>
    <m/>
    <m/>
    <s v="1000001944"/>
    <m/>
    <m/>
    <x v="2"/>
    <x v="0"/>
    <x v="1"/>
    <x v="1"/>
    <x v="2"/>
    <x v="0"/>
    <s v="Univera Satış"/>
    <s v="Saha Satış"/>
    <s v="Yurt İçi"/>
    <s v="Türkiye"/>
  </r>
  <r>
    <s v="Q4"/>
    <x v="1"/>
    <x v="9"/>
    <m/>
    <s v="ROYAL CANIN TURKEY EVCİL HAYVAN ÜRÜNLERİ TİC. LTD. ŞTİ."/>
    <s v="EH.05.002"/>
    <s v="Enroute Panorama - Rapor Geliştirme Hizmeti"/>
    <s v="Univera - Royal Canin"/>
    <x v="12"/>
    <x v="0"/>
    <s v="Enroute"/>
    <n v="24500"/>
    <m/>
    <n v="1"/>
    <m/>
    <n v="24500"/>
    <m/>
    <n v="0"/>
    <m/>
    <n v="24500"/>
    <m/>
    <m/>
    <m/>
    <s v="1000001993"/>
    <m/>
    <m/>
    <x v="40"/>
    <x v="0"/>
    <x v="1"/>
    <x v="1"/>
    <x v="2"/>
    <x v="0"/>
    <s v="Univera Satış"/>
    <s v="Saha Satış"/>
    <s v="Yurt İçi"/>
    <s v="Türkiye"/>
  </r>
  <r>
    <s v="Q4"/>
    <x v="1"/>
    <x v="9"/>
    <m/>
    <s v="RED BULL GIDA DAĞITIM VE PAZARLAMA TİCARET LTD. ŞTİ"/>
    <s v="EH.01.001"/>
    <s v="Enroute Panorama - Proje ve Ürün Yönetimi Danışmanlığı Hizmeti"/>
    <s v="Univera - Redbull"/>
    <x v="12"/>
    <x v="0"/>
    <s v="Enroute"/>
    <n v="24500"/>
    <m/>
    <n v="0.5"/>
    <m/>
    <n v="12250"/>
    <m/>
    <n v="0"/>
    <m/>
    <n v="12250"/>
    <m/>
    <m/>
    <m/>
    <s v="1000001944"/>
    <m/>
    <m/>
    <x v="2"/>
    <x v="0"/>
    <x v="1"/>
    <x v="1"/>
    <x v="7"/>
    <x v="0"/>
    <s v="Univera Satış"/>
    <s v="Saha Satış"/>
    <s v="Yurt İçi"/>
    <s v="Türkiye"/>
  </r>
  <r>
    <s v="Q4"/>
    <x v="1"/>
    <x v="9"/>
    <m/>
    <s v="ROYAL CANIN TURKEY EVCİL HAYVAN ÜRÜNLERİ TİC. LTD. ŞTİ."/>
    <s v="EH.01.001"/>
    <s v="Enroute Panorama - Proje ve Ürün Yönetimi Danışmanlığı Hizmeti"/>
    <s v="Univera - Royal Canin"/>
    <x v="12"/>
    <x v="0"/>
    <s v="Enroute"/>
    <n v="24500"/>
    <m/>
    <n v="1"/>
    <m/>
    <n v="24500"/>
    <m/>
    <n v="0"/>
    <m/>
    <n v="24500"/>
    <m/>
    <m/>
    <m/>
    <s v="1000001993"/>
    <m/>
    <m/>
    <x v="40"/>
    <x v="0"/>
    <x v="1"/>
    <x v="1"/>
    <x v="7"/>
    <x v="0"/>
    <s v="Univera Satış"/>
    <s v="Saha Satış"/>
    <s v="Yurt İçi"/>
    <s v="Türkiye"/>
  </r>
  <r>
    <s v="Q4"/>
    <x v="1"/>
    <x v="9"/>
    <m/>
    <s v="VODAFONE MOBILE OPERATION LTD."/>
    <s v="EH.01.001"/>
    <s v="Enroute Panorama - Proje ve Ürün Yönetimi Danışmanlığı Hizmeti"/>
    <s v="Univera - Vodafone"/>
    <x v="19"/>
    <x v="0"/>
    <s v="Enroute"/>
    <n v="19500"/>
    <m/>
    <n v="1"/>
    <m/>
    <m/>
    <m/>
    <m/>
    <m/>
    <n v="19500"/>
    <m/>
    <m/>
    <m/>
    <n v="1000002156"/>
    <m/>
    <m/>
    <x v="78"/>
    <x v="0"/>
    <x v="1"/>
    <x v="1"/>
    <x v="7"/>
    <x v="0"/>
    <s v="Univera Satış"/>
    <s v="Saha Satış"/>
    <s v="Yurt Dışı"/>
    <s v="KKTC"/>
  </r>
  <r>
    <s v="Q4"/>
    <x v="1"/>
    <x v="9"/>
    <m/>
    <s v="VODAFONE MOBILE OPERATION LTD."/>
    <s v="EH.01.001"/>
    <s v="Enroute Panorama - Proje ve Ürün Yönetimi Danışmanlığı Hizmeti"/>
    <s v="Univera - Vodafone"/>
    <x v="19"/>
    <x v="0"/>
    <s v="Enroute"/>
    <n v="19500"/>
    <m/>
    <n v="2"/>
    <m/>
    <m/>
    <m/>
    <m/>
    <m/>
    <n v="39000"/>
    <m/>
    <m/>
    <m/>
    <n v="1000002157"/>
    <m/>
    <m/>
    <x v="78"/>
    <x v="0"/>
    <x v="1"/>
    <x v="1"/>
    <x v="7"/>
    <x v="0"/>
    <s v="Univera Satış"/>
    <s v="Saha Satış"/>
    <s v="Yurt Dışı"/>
    <s v="KKTC"/>
  </r>
  <r>
    <s v="Q4"/>
    <x v="1"/>
    <x v="9"/>
    <m/>
    <s v="PERRİGO KİŞİSEL Bakım ÜRÜNLERİ SAN. VE TİC. LTD.ŞTİ"/>
    <s v="EY.01.014"/>
    <s v="Enroute Panorama - Platform Back Office Kullanıcı Yazılımı"/>
    <s v="Univera - Omega Pharma"/>
    <x v="19"/>
    <x v="0"/>
    <s v="Enroute"/>
    <n v="21547.5"/>
    <m/>
    <n v="1"/>
    <m/>
    <n v="25350"/>
    <m/>
    <n v="3802"/>
    <m/>
    <n v="21547.5"/>
    <m/>
    <m/>
    <m/>
    <s v="1000002036"/>
    <m/>
    <m/>
    <x v="9"/>
    <x v="0"/>
    <x v="1"/>
    <x v="0"/>
    <x v="1"/>
    <x v="0"/>
    <s v="Univera Satış"/>
    <s v="Saha Satış"/>
    <s v="Yurt İçi"/>
    <s v="Türkiye"/>
  </r>
  <r>
    <s v="Q4"/>
    <x v="1"/>
    <x v="9"/>
    <m/>
    <s v="Üçyol Dayanıklı Tüketim Malları Tekstil Ve Dış Tic.A.Ş. - Newal"/>
    <s v="EY.01.014"/>
    <s v="Enroute Panorama - Platform Back Office Kullanıcı Yazılımı"/>
    <s v="Univera - Newal Irak"/>
    <x v="16"/>
    <x v="0"/>
    <s v="Enroute"/>
    <n v="21761.376"/>
    <m/>
    <n v="3"/>
    <m/>
    <n v="1950"/>
    <m/>
    <n v="390"/>
    <m/>
    <n v="65284.127999999997"/>
    <m/>
    <m/>
    <m/>
    <s v="1000002066"/>
    <m/>
    <m/>
    <x v="101"/>
    <x v="0"/>
    <x v="1"/>
    <x v="0"/>
    <x v="1"/>
    <x v="0"/>
    <s v="Univera Satış"/>
    <s v="Saha Satış"/>
    <s v="Yurt İçi"/>
    <s v="Türkiye"/>
  </r>
  <r>
    <s v="Q3"/>
    <x v="1"/>
    <x v="8"/>
    <m/>
    <s v="YUSUF ALDEMİR (ALDEMİR BİLİŞİM HizmetLERİ VE DANIŞMANLIK)"/>
    <s v="EYS.02.011"/>
    <s v="Enroute Panorama - Panel - Çoklu Proje Birleştirme Mobil Uygulama Yazılımı"/>
    <s v="Univera - Kanal"/>
    <x v="5"/>
    <x v="0"/>
    <s v="Enroute"/>
    <n v="7215"/>
    <m/>
    <n v="3"/>
    <m/>
    <m/>
    <m/>
    <m/>
    <m/>
    <n v="21645"/>
    <m/>
    <m/>
    <m/>
    <m/>
    <m/>
    <m/>
    <x v="33"/>
    <x v="0"/>
    <x v="1"/>
    <x v="0"/>
    <x v="1"/>
    <x v="0"/>
    <s v="Kanal Satış"/>
    <s v="Aldemir"/>
    <s v="Yurt İçi"/>
    <s v="Türkiye"/>
  </r>
  <r>
    <s v="Q4"/>
    <x v="1"/>
    <x v="9"/>
    <m/>
    <s v="Lomisi JSC Efes Gürcistan"/>
    <s v="EYS.02.033"/>
    <s v="Enroute Panorama - Mobil Kullanıcı Yazılımı"/>
    <s v="Univera - Efes Gürcistan"/>
    <x v="19"/>
    <x v="0"/>
    <s v="Enroute"/>
    <n v="5876.5700000000006"/>
    <m/>
    <n v="15"/>
    <m/>
    <n v="2100"/>
    <m/>
    <n v="0"/>
    <m/>
    <n v="88148.55"/>
    <m/>
    <m/>
    <m/>
    <n v="1000002299"/>
    <m/>
    <m/>
    <x v="20"/>
    <x v="0"/>
    <x v="1"/>
    <x v="0"/>
    <x v="1"/>
    <x v="0"/>
    <s v="Univera Satış"/>
    <s v="Saha Satış"/>
    <s v="Yurt Dışı"/>
    <s v="Gürcistan"/>
  </r>
  <r>
    <s v="Q4"/>
    <x v="1"/>
    <x v="9"/>
    <m/>
    <s v="Üçyol Dayanıklı Tüketim Malları Tekstil Ve Dış Tic.A.Ş. - Newal"/>
    <s v="EYS.02.033"/>
    <s v="Enroute Panorama - Mobil Kullanıcı Yazılımı"/>
    <s v="Univera - Newal Irak"/>
    <x v="16"/>
    <x v="0"/>
    <s v="Enroute"/>
    <n v="11048.083200000001"/>
    <m/>
    <n v="3"/>
    <m/>
    <n v="990"/>
    <m/>
    <n v="198"/>
    <m/>
    <n v="33144.249600000003"/>
    <m/>
    <m/>
    <m/>
    <s v="1000002066"/>
    <m/>
    <m/>
    <x v="101"/>
    <x v="0"/>
    <x v="1"/>
    <x v="0"/>
    <x v="1"/>
    <x v="0"/>
    <s v="Univera Satış"/>
    <s v="Saha Satış"/>
    <s v="Yurt İçi"/>
    <s v="Türkiye"/>
  </r>
  <r>
    <s v="Q4"/>
    <x v="1"/>
    <x v="9"/>
    <m/>
    <s v="TCHIBO KAHVE MAMÜLLERİ DAĞ. VE PAZ. TİC. LTD. ŞTİ."/>
    <s v="EH.01.003"/>
    <s v="Enroute Panorama - Kurulum ve Eğitim Hizmeti"/>
    <s v="Univera - Tchibo"/>
    <x v="12"/>
    <x v="0"/>
    <s v="Enroute"/>
    <n v="7800"/>
    <m/>
    <n v="1"/>
    <m/>
    <n v="7800"/>
    <m/>
    <n v="0"/>
    <m/>
    <n v="7800"/>
    <m/>
    <m/>
    <m/>
    <s v="1000002018"/>
    <m/>
    <m/>
    <x v="106"/>
    <x v="0"/>
    <x v="1"/>
    <x v="1"/>
    <x v="6"/>
    <x v="0"/>
    <s v="Univera Satış"/>
    <s v="Saha Satış"/>
    <s v="Yurt İçi"/>
    <s v="Türkiye"/>
  </r>
  <r>
    <s v="Q4"/>
    <x v="1"/>
    <x v="9"/>
    <m/>
    <s v="DARDANEL DAĞITIM A.Ş."/>
    <s v="EH.03.011"/>
    <s v="Enroute Panorama - E-Dönüşüm Modülü Kurulum Hizmeti"/>
    <s v="Univera - Dardanel"/>
    <x v="12"/>
    <x v="0"/>
    <s v="Enroute"/>
    <n v="30160"/>
    <m/>
    <n v="1"/>
    <m/>
    <n v="37700"/>
    <m/>
    <n v="7540"/>
    <m/>
    <n v="30160"/>
    <m/>
    <m/>
    <m/>
    <s v="1000001913"/>
    <m/>
    <m/>
    <x v="4"/>
    <x v="0"/>
    <x v="1"/>
    <x v="1"/>
    <x v="6"/>
    <x v="0"/>
    <s v="Univera Satış"/>
    <s v="Saha Satış"/>
    <s v="Yurt İçi"/>
    <s v="Türkiye"/>
  </r>
  <r>
    <s v="Q4"/>
    <x v="1"/>
    <x v="9"/>
    <m/>
    <s v="DEPE DANIŞMANLIK İNŞ.TAAH.EMLAK OTO İNŞ.MALZ.TİC.VE SAN.LTD.ŞTİ."/>
    <s v="EY.04.012"/>
    <s v="Enroute Panorama - E-Dönüşüm Modül Yazılımı"/>
    <s v="Univera - Çaykur"/>
    <x v="12"/>
    <x v="0"/>
    <s v="Enroute"/>
    <n v="37700"/>
    <m/>
    <n v="1"/>
    <m/>
    <n v="37700"/>
    <m/>
    <n v="0"/>
    <m/>
    <n v="37700"/>
    <m/>
    <m/>
    <m/>
    <n v="1000002279"/>
    <m/>
    <m/>
    <x v="1"/>
    <x v="0"/>
    <x v="1"/>
    <x v="0"/>
    <x v="1"/>
    <x v="0"/>
    <s v="Univera Satış"/>
    <s v="Saha Satış"/>
    <s v="Yurt İçi"/>
    <s v="Türkiye"/>
  </r>
  <r>
    <s v="Q4"/>
    <x v="1"/>
    <x v="10"/>
    <m/>
    <s v="KM MARKASI GIDA İNŞAAT TEMİZLİK TİC. VE SAN. LDT. ŞTİ."/>
    <s v="EYS.04.012"/>
    <s v="Enroute Panorama - E-Dönüşüm Modül Yazılımı"/>
    <s v="Univera - Dardanel"/>
    <x v="12"/>
    <x v="0"/>
    <s v="E-Dönüşüm"/>
    <n v="25000"/>
    <m/>
    <n v="1"/>
    <m/>
    <n v="25000"/>
    <m/>
    <m/>
    <m/>
    <n v="25000"/>
    <m/>
    <m/>
    <m/>
    <n v="1000002405"/>
    <m/>
    <m/>
    <x v="4"/>
    <x v="0"/>
    <x v="1"/>
    <x v="0"/>
    <x v="10"/>
    <x v="0"/>
    <s v="Univera Satış"/>
    <s v="Saha Satış"/>
    <s v="Yurt İçi"/>
    <s v="Türkiye"/>
  </r>
  <r>
    <s v="Q4"/>
    <x v="1"/>
    <x v="9"/>
    <m/>
    <s v="TCHIBO KAHVE MAMÜLLERİ DAĞ. VE PAZ. TİC. LTD. ŞTİ."/>
    <s v="EYS.01.021"/>
    <s v="Enroute Panorama - Dağıtım Kanalı (Bayi/Distribütör/Şube) Yazılımı"/>
    <s v="Univera - Tchibo"/>
    <x v="12"/>
    <x v="0"/>
    <s v="Enroute"/>
    <n v="22750"/>
    <m/>
    <n v="1"/>
    <m/>
    <n v="22750"/>
    <m/>
    <n v="0"/>
    <m/>
    <n v="22750"/>
    <m/>
    <m/>
    <m/>
    <s v="1000002018"/>
    <m/>
    <m/>
    <x v="106"/>
    <x v="0"/>
    <x v="1"/>
    <x v="0"/>
    <x v="1"/>
    <x v="0"/>
    <s v="Univera Satış"/>
    <s v="Saha Satış"/>
    <s v="Yurt İçi"/>
    <s v="Türkiye"/>
  </r>
  <r>
    <s v="Q4"/>
    <x v="1"/>
    <x v="9"/>
    <m/>
    <s v="TCHIBO KAHVE MAMÜLLERİ DAĞ. VE PAZ. TİC. LTD. ŞTİ."/>
    <s v="EY.01.011"/>
    <s v="Enroute Panorama - Dağıtım Kanalı &quot;Web Connector&quot;  3rd Party Entegrarasyon Uygulama Yazılımı"/>
    <s v="Univera - Tchibo"/>
    <x v="12"/>
    <x v="0"/>
    <s v="Enroute"/>
    <n v="18750"/>
    <m/>
    <n v="1"/>
    <m/>
    <n v="18750"/>
    <m/>
    <n v="0"/>
    <m/>
    <n v="18750"/>
    <m/>
    <m/>
    <m/>
    <s v="1000002018"/>
    <m/>
    <m/>
    <x v="106"/>
    <x v="0"/>
    <x v="1"/>
    <x v="0"/>
    <x v="1"/>
    <x v="0"/>
    <s v="Univera Satış"/>
    <s v="Saha Satış"/>
    <s v="Yurt İçi"/>
    <s v="Türkiye"/>
  </r>
  <r>
    <s v="Q4"/>
    <x v="1"/>
    <x v="9"/>
    <m/>
    <s v="EFES KAZAKHSTAN JSC FE"/>
    <s v="EH.03.001"/>
    <s v="Enroute Panorama - Çağrı Merkezi Hizmeti (MSD)"/>
    <s v="Univera - Efes Kazakistan"/>
    <x v="19"/>
    <x v="0"/>
    <s v="Enroute"/>
    <n v="49395.237391304348"/>
    <m/>
    <n v="23"/>
    <m/>
    <n v="27025"/>
    <m/>
    <n v="0"/>
    <m/>
    <n v="1136090.46"/>
    <m/>
    <m/>
    <m/>
    <n v="1000002298"/>
    <m/>
    <m/>
    <x v="20"/>
    <x v="0"/>
    <x v="0"/>
    <x v="1"/>
    <x v="8"/>
    <x v="0"/>
    <s v="Univera Satış"/>
    <s v="Saha Satış"/>
    <s v="Yurt Dışı"/>
    <s v="Kazakistan"/>
  </r>
  <r>
    <s v="Q4"/>
    <x v="1"/>
    <x v="9"/>
    <m/>
    <s v="Haribo Şekerleme Tic. Ltd. Şti."/>
    <s v="EH.03.008"/>
    <s v="Enroute Panorama - Çağrı Merkezi Hizmeti (DDI / OutSource)"/>
    <s v="Univera - Haribo"/>
    <x v="13"/>
    <x v="0"/>
    <s v="Enterprise"/>
    <n v="31149.37"/>
    <m/>
    <n v="50"/>
    <m/>
    <n v="1557468.5"/>
    <m/>
    <m/>
    <m/>
    <n v="1557468.5"/>
    <m/>
    <m/>
    <m/>
    <n v="1000002404"/>
    <m/>
    <m/>
    <x v="5"/>
    <x v="0"/>
    <x v="0"/>
    <x v="1"/>
    <x v="8"/>
    <x v="0"/>
    <s v="Univera Satış"/>
    <s v="Saha Satış"/>
    <s v="Yurt İçi"/>
    <s v="Türkiye"/>
  </r>
  <r>
    <s v="Q4"/>
    <x v="1"/>
    <x v="9"/>
    <m/>
    <s v="TCHIBO KAHVE MAMÜLLERİ DAĞ. VE PAZ. TİC. LTD. ŞTİ."/>
    <s v="EH.03.008"/>
    <s v="Enroute Panorama - Çağrı Merkezi Hizmeti (DDI / OutSource)"/>
    <s v="Univera - Tchibo"/>
    <x v="12"/>
    <x v="0"/>
    <s v="Enroute"/>
    <n v="10200"/>
    <m/>
    <n v="1"/>
    <m/>
    <n v="10200"/>
    <m/>
    <n v="0"/>
    <m/>
    <n v="10200"/>
    <m/>
    <m/>
    <m/>
    <s v="1000002018"/>
    <m/>
    <m/>
    <x v="106"/>
    <x v="3"/>
    <x v="1"/>
    <x v="1"/>
    <x v="8"/>
    <x v="0"/>
    <s v="Univera Satış"/>
    <s v="Saha Satış"/>
    <s v="Yurt İçi"/>
    <s v="Türkiye"/>
  </r>
  <r>
    <s v="Q4"/>
    <x v="1"/>
    <x v="9"/>
    <m/>
    <s v="Haribo Şekerleme Tic. Ltd. Şti."/>
    <s v="EY.04.007"/>
    <s v="Enroute Panorama - Asset Tracker - Demirbaş Takip Modül Yazılımı"/>
    <s v="Univera - Haribo"/>
    <x v="13"/>
    <x v="0"/>
    <s v="Enterprise"/>
    <n v="161138.04999999999"/>
    <m/>
    <n v="1"/>
    <m/>
    <n v="161138.04999999999"/>
    <m/>
    <m/>
    <m/>
    <n v="161138.04999999999"/>
    <m/>
    <m/>
    <m/>
    <n v="1000002404"/>
    <m/>
    <m/>
    <x v="5"/>
    <x v="0"/>
    <x v="0"/>
    <x v="1"/>
    <x v="4"/>
    <x v="0"/>
    <s v="Univera Satış"/>
    <s v="Saha Satış"/>
    <s v="Yurt İçi"/>
    <s v="Türkiye"/>
  </r>
  <r>
    <s v="Q4"/>
    <x v="1"/>
    <x v="9"/>
    <m/>
    <s v="EDM BİLİŞİM SİSTEMLERİ VE DANIŞMANLIK HizmetLERİ A.Ş."/>
    <s v="EY.04.014"/>
    <s v="Enroute - E-Dönüşüm Yazılım Komisyonu"/>
    <s v="Univera - Kanal"/>
    <x v="6"/>
    <x v="2"/>
    <s v="E-Dönüşüm"/>
    <n v="136427"/>
    <m/>
    <n v="1"/>
    <m/>
    <n v="136427"/>
    <m/>
    <n v="0"/>
    <m/>
    <n v="136427"/>
    <m/>
    <m/>
    <m/>
    <n v="1000002237"/>
    <m/>
    <m/>
    <x v="46"/>
    <x v="0"/>
    <x v="1"/>
    <x v="3"/>
    <x v="10"/>
    <x v="0"/>
    <s v="Kanal Satış"/>
    <s v="EDM Bilişim"/>
    <s v="Yurt İçi"/>
    <s v="Türkiye"/>
  </r>
  <r>
    <s v="Q4"/>
    <x v="0"/>
    <x v="10"/>
    <m/>
    <s v="BMC OTOMOTIV SAN. VE TIC. A.S."/>
    <s v="QH.02.001"/>
    <s v="Quest Panorama - Yazilim Bakimi, Yasatma ve Merkezi Destek Hizmeti"/>
    <s v="Univera - BMC"/>
    <x v="13"/>
    <x v="3"/>
    <m/>
    <n v="57745.14"/>
    <m/>
    <n v="1"/>
    <m/>
    <n v="57745.14"/>
    <m/>
    <n v="0"/>
    <m/>
    <n v="57745.14"/>
    <m/>
    <n v="0"/>
    <n v="0"/>
    <s v="UNI240000002070"/>
    <m/>
    <m/>
    <x v="71"/>
    <x v="0"/>
    <x v="0"/>
    <x v="1"/>
    <x v="4"/>
    <x v="1"/>
    <s v="Univera Satış"/>
    <s v="Saha Satış"/>
    <s v="Yurt İçi"/>
    <s v="Türkiye"/>
  </r>
  <r>
    <s v="Q4"/>
    <x v="0"/>
    <x v="10"/>
    <m/>
    <s v="BMC OTOMOTIV SAN. VE TIC. A.S."/>
    <s v="CDH.02.001"/>
    <s v="Calldesk Panorama Yazilim Bakimi Hizmeti "/>
    <s v="Univera - BMC"/>
    <x v="13"/>
    <x v="5"/>
    <m/>
    <n v="567690.72"/>
    <m/>
    <n v="1"/>
    <m/>
    <n v="567690.72"/>
    <m/>
    <n v="0"/>
    <m/>
    <n v="567690.72"/>
    <m/>
    <n v="0"/>
    <n v="0"/>
    <s v="UNI240000002070"/>
    <m/>
    <m/>
    <x v="71"/>
    <x v="0"/>
    <x v="0"/>
    <x v="1"/>
    <x v="4"/>
    <x v="1"/>
    <s v="Univera Satış"/>
    <s v="Saha Satış"/>
    <s v="Yurt İçi"/>
    <s v="Türkiye"/>
  </r>
  <r>
    <s v="Q4"/>
    <x v="1"/>
    <x v="10"/>
    <m/>
    <s v="YİGİTOL GIDA"/>
    <s v="EH.02.001"/>
    <s v="Enroute Panorama - Yazılım Bakımı, Yaşatma ve Merkezi Destek Hizmeti"/>
    <s v="Univera - Çaykur"/>
    <x v="12"/>
    <x v="0"/>
    <s v="Enterprise"/>
    <n v="5500"/>
    <m/>
    <n v="1"/>
    <m/>
    <m/>
    <m/>
    <m/>
    <m/>
    <n v="5500"/>
    <m/>
    <m/>
    <m/>
    <n v="1000002479"/>
    <m/>
    <m/>
    <x v="1"/>
    <x v="3"/>
    <x v="1"/>
    <x v="1"/>
    <x v="4"/>
    <x v="0"/>
    <s v="Univera Satış"/>
    <s v="Saha Satış"/>
    <s v="Yurt İçi"/>
    <s v="Türkiye"/>
  </r>
  <r>
    <s v="Q4"/>
    <x v="1"/>
    <x v="10"/>
    <m/>
    <s v="MERSEL LOJİSTİK GIDA PAZARLAMA TİC.LTD.STİ."/>
    <s v="EY.02.011"/>
    <s v="Enroute Panorama - Panel - Çoklu Proje Birleştirme Mobil Uygulama Yazılımı"/>
    <s v="Univera - Çaykur"/>
    <x v="12"/>
    <x v="0"/>
    <s v="Enroute"/>
    <n v="10221.25"/>
    <m/>
    <n v="3"/>
    <m/>
    <m/>
    <m/>
    <m/>
    <m/>
    <n v="30663.75"/>
    <m/>
    <m/>
    <m/>
    <n v="1000002470"/>
    <m/>
    <m/>
    <x v="1"/>
    <x v="3"/>
    <x v="1"/>
    <x v="0"/>
    <x v="1"/>
    <x v="0"/>
    <s v="Univera Satış"/>
    <s v="Saha Satış"/>
    <s v="Yurt İçi"/>
    <s v="Türkiye"/>
  </r>
  <r>
    <s v="Q4"/>
    <x v="0"/>
    <x v="10"/>
    <m/>
    <s v="YUSUF ALDEMİR (ALDEMİR BİLİŞİM HizmetLERİ VE DANIŞMANLIK)"/>
    <s v="WPH.02.001"/>
    <s v="WebPlus Yazilim Bakimi Hizmeti"/>
    <s v="Univera - Kanal"/>
    <x v="5"/>
    <x v="0"/>
    <s v="Webplus"/>
    <n v="367.5"/>
    <m/>
    <n v="1"/>
    <m/>
    <n v="367.5"/>
    <m/>
    <n v="0"/>
    <m/>
    <n v="367.5"/>
    <m/>
    <n v="0"/>
    <n v="0"/>
    <s v="UNI240000002073"/>
    <m/>
    <m/>
    <x v="33"/>
    <x v="0"/>
    <x v="0"/>
    <x v="1"/>
    <x v="4"/>
    <x v="0"/>
    <s v="Kanal Satış"/>
    <s v="Aldemir"/>
    <s v="Yurt İçi"/>
    <s v="Türkiye"/>
  </r>
  <r>
    <s v="Q4"/>
    <x v="0"/>
    <x v="10"/>
    <m/>
    <s v="MİYA OTOMASYON VE BARKOD BILISIM SISTEMLERI SAN TİC. VE L.T.D. STI."/>
    <s v="WPY.01.002"/>
    <s v="WebPlus Dagitim Kanali Lisansi"/>
    <s v="Univera - Kanal"/>
    <x v="5"/>
    <x v="0"/>
    <s v="Webplus"/>
    <n v="12000"/>
    <m/>
    <n v="1"/>
    <m/>
    <n v="12000"/>
    <m/>
    <n v="0"/>
    <m/>
    <n v="12000"/>
    <m/>
    <n v="0"/>
    <n v="0"/>
    <s v="UNI240000002071"/>
    <m/>
    <m/>
    <x v="3"/>
    <x v="0"/>
    <x v="1"/>
    <x v="0"/>
    <x v="1"/>
    <x v="0"/>
    <s v="Kanal Satış"/>
    <s v="Miya"/>
    <s v="Yurt İçi"/>
    <s v="Türkiye"/>
  </r>
  <r>
    <s v="Q4"/>
    <x v="0"/>
    <x v="10"/>
    <m/>
    <s v="YUSUF ALDEMİR (ALDEMİR BİLİŞİM HizmetLERİ VE DANIŞMANLIK)"/>
    <s v="WPY.02.001"/>
    <s v="WEBPLUS (Android) SATIS TEMSILCISI LISANSI"/>
    <s v="Univera - Kanal"/>
    <x v="5"/>
    <x v="0"/>
    <s v="Webplus"/>
    <n v="2625"/>
    <m/>
    <n v="2"/>
    <m/>
    <n v="7000"/>
    <m/>
    <n v="1750"/>
    <m/>
    <n v="5250"/>
    <m/>
    <n v="0"/>
    <n v="0"/>
    <s v="UNI240000002073"/>
    <m/>
    <m/>
    <x v="33"/>
    <x v="0"/>
    <x v="1"/>
    <x v="0"/>
    <x v="1"/>
    <x v="0"/>
    <s v="Kanal Satış"/>
    <s v="Aldemir"/>
    <s v="Yurt İçi"/>
    <s v="Türkiye"/>
  </r>
  <r>
    <s v="Q4"/>
    <x v="0"/>
    <x v="10"/>
    <m/>
    <s v="MYS GIDA KOZM. KIM. OTO.ÜRÜN.SAN. VE TIC. LTD. STI"/>
    <s v="UH.01.002"/>
    <s v="UNIDOX KONTÖR HIZMETI"/>
    <s v="Univera - Kent Gıda"/>
    <x v="6"/>
    <x v="2"/>
    <s v="Unidox"/>
    <n v="0.92300000000000004"/>
    <m/>
    <n v="100000"/>
    <m/>
    <n v="92300"/>
    <m/>
    <n v="0"/>
    <m/>
    <n v="92300"/>
    <m/>
    <n v="0"/>
    <n v="0"/>
    <s v="UNI240000002072"/>
    <m/>
    <m/>
    <x v="53"/>
    <x v="0"/>
    <x v="1"/>
    <x v="2"/>
    <x v="5"/>
    <x v="0"/>
    <s v="Kanal Satış"/>
    <s v="Saha Satış"/>
    <s v="Yurt İçi"/>
    <s v="Türkiye"/>
  </r>
  <r>
    <s v="Q4"/>
    <x v="1"/>
    <x v="10"/>
    <m/>
    <s v="YİGİTOL GIDA"/>
    <s v="EYS.04.012"/>
    <s v="Enroute Panorama - E-Dönüşüm Modül Yazılımı"/>
    <s v="Univera - Çaykur"/>
    <x v="12"/>
    <x v="2"/>
    <s v="Standart"/>
    <n v="22500"/>
    <m/>
    <n v="1"/>
    <m/>
    <m/>
    <m/>
    <m/>
    <m/>
    <n v="22500"/>
    <m/>
    <m/>
    <m/>
    <n v="1000002479"/>
    <m/>
    <m/>
    <x v="1"/>
    <x v="0"/>
    <x v="1"/>
    <x v="0"/>
    <x v="1"/>
    <x v="0"/>
    <s v="Univera Satış"/>
    <s v="Saha Satış"/>
    <s v="Yurt İçi"/>
    <s v="Türkiye"/>
  </r>
  <r>
    <s v="Q4"/>
    <x v="0"/>
    <x v="10"/>
    <m/>
    <s v="LEANK BUSİNESS SOLUTİONS LTD."/>
    <s v="WPH.02.001"/>
    <s v="WebPlus Yazilim Bakimi Hizmeti"/>
    <s v="Univera - Kanal"/>
    <x v="5"/>
    <x v="0"/>
    <s v="Webplus"/>
    <n v="7099"/>
    <m/>
    <n v="1"/>
    <m/>
    <n v="7099"/>
    <m/>
    <n v="0"/>
    <m/>
    <n v="7099"/>
    <m/>
    <n v="0"/>
    <n v="0"/>
    <s v="ENV240000000124"/>
    <m/>
    <m/>
    <x v="22"/>
    <x v="0"/>
    <x v="0"/>
    <x v="1"/>
    <x v="4"/>
    <x v="0"/>
    <s v="Kanal Satış"/>
    <s v="Saha Satış"/>
    <s v="Yurt İçi"/>
    <s v="Türkiye"/>
  </r>
  <r>
    <s v="Q4"/>
    <x v="0"/>
    <x v="10"/>
    <m/>
    <s v="LEANK BUSİNESS SOLUTİONS LTD."/>
    <s v="WPH.02.001"/>
    <s v="WebPlus Yazilim Bakimi Hizmeti"/>
    <s v="Univera - Kanal"/>
    <x v="5"/>
    <x v="0"/>
    <s v="Webplus"/>
    <n v="5310"/>
    <m/>
    <n v="1"/>
    <m/>
    <n v="5310"/>
    <m/>
    <n v="0"/>
    <m/>
    <n v="5310"/>
    <m/>
    <n v="0"/>
    <n v="0"/>
    <s v="ENV240000000123"/>
    <m/>
    <m/>
    <x v="22"/>
    <x v="0"/>
    <x v="0"/>
    <x v="1"/>
    <x v="4"/>
    <x v="0"/>
    <s v="Kanal Satış"/>
    <s v="Saha Satış"/>
    <s v="Yurt İçi"/>
    <s v="Türkiye"/>
  </r>
  <r>
    <s v="Q4"/>
    <x v="0"/>
    <x v="10"/>
    <m/>
    <s v="UNILEVER SAN VE TIC.TÜRK AS."/>
    <s v="SH.02.001"/>
    <s v="StokBar Panorama - Yazilim Bakimi Hizmeti"/>
    <s v="Univera - Unilever"/>
    <x v="13"/>
    <x v="4"/>
    <s v="Stokbar"/>
    <n v="36345"/>
    <m/>
    <n v="-1"/>
    <m/>
    <n v="0"/>
    <m/>
    <n v="0"/>
    <m/>
    <n v="-36345"/>
    <m/>
    <n v="1"/>
    <n v="36345"/>
    <s v="UN1202400622301"/>
    <m/>
    <m/>
    <x v="104"/>
    <x v="0"/>
    <x v="0"/>
    <x v="1"/>
    <x v="4"/>
    <x v="0"/>
    <s v="Univera Satış"/>
    <s v="Saha Satış"/>
    <s v="Yurt İçi"/>
    <s v="Türkiye"/>
  </r>
  <r>
    <s v="Q4"/>
    <x v="0"/>
    <x v="10"/>
    <s v="İptal"/>
    <s v="UNILEVER SAN VE TIC.TÜRK AS."/>
    <s v="SH.01.001"/>
    <s v="StokBar Panorama - Proje Yönetim Hizmeti"/>
    <s v="Univera - Unilever"/>
    <x v="13"/>
    <x v="4"/>
    <s v="Stokbar"/>
    <n v="93777"/>
    <s v="TRY"/>
    <n v="-1"/>
    <m/>
    <n v="0"/>
    <m/>
    <n v="0"/>
    <m/>
    <n v="-93777"/>
    <m/>
    <n v="1"/>
    <n v="93777"/>
    <s v="UN1202400622301"/>
    <m/>
    <m/>
    <x v="104"/>
    <x v="0"/>
    <x v="1"/>
    <x v="1"/>
    <x v="7"/>
    <x v="0"/>
    <s v="Univera Satış"/>
    <s v="Saha Satış"/>
    <s v="Yurt İçi"/>
    <s v="Türkiye"/>
  </r>
  <r>
    <s v="Q4"/>
    <x v="0"/>
    <x v="10"/>
    <m/>
    <s v="UNILEVER SAN VE TIC.TÜRK AS."/>
    <s v="SY.01.009"/>
    <s v="Stokbar Panorama - Platform Back Office Kullanici Lisansi (Enterprise)"/>
    <s v="Univera - Unilever"/>
    <x v="13"/>
    <x v="4"/>
    <s v="Stokbar"/>
    <n v="6444"/>
    <m/>
    <n v="-1"/>
    <m/>
    <n v="0"/>
    <m/>
    <n v="0"/>
    <m/>
    <n v="-6444"/>
    <m/>
    <n v="1"/>
    <n v="6444"/>
    <s v="UN1202400622301"/>
    <m/>
    <m/>
    <x v="104"/>
    <x v="0"/>
    <x v="1"/>
    <x v="0"/>
    <x v="1"/>
    <x v="0"/>
    <s v="Univera Satış"/>
    <s v="Saha Satış"/>
    <s v="Yurt İçi"/>
    <s v="Türkiye"/>
  </r>
  <r>
    <s v="Q4"/>
    <x v="0"/>
    <x v="10"/>
    <m/>
    <s v="UNILEVER SAN VE TIC.TÜRK AS."/>
    <s v="SY.02.002"/>
    <s v="StokBar Panorama - Mobil (Android) Kullanici Lisansi (Enterprise)"/>
    <s v="Univera - Unilever"/>
    <x v="13"/>
    <x v="4"/>
    <s v="Stokbar"/>
    <n v="81990.259999999995"/>
    <m/>
    <n v="-1"/>
    <m/>
    <n v="0"/>
    <m/>
    <n v="0"/>
    <m/>
    <n v="-81990.259999999995"/>
    <m/>
    <n v="1"/>
    <n v="81990.259999999995"/>
    <s v="UN1202400622301"/>
    <m/>
    <m/>
    <x v="104"/>
    <x v="0"/>
    <x v="1"/>
    <x v="0"/>
    <x v="1"/>
    <x v="0"/>
    <s v="Univera Satış"/>
    <s v="Saha Satış"/>
    <s v="Yurt İçi"/>
    <s v="Türkiye"/>
  </r>
  <r>
    <s v="Q4"/>
    <x v="0"/>
    <x v="10"/>
    <m/>
    <s v="UNILEVER SAN VE TIC.TÜRK AS."/>
    <s v="SY.01.008"/>
    <s v="StokBar Panorama - Depo / Lokasyon Lisansi (Enterprise)"/>
    <s v="Univera - Unilever"/>
    <x v="13"/>
    <x v="4"/>
    <s v="Stokbar"/>
    <n v="45935"/>
    <m/>
    <n v="-1"/>
    <m/>
    <n v="0"/>
    <m/>
    <n v="0"/>
    <m/>
    <n v="-45935"/>
    <m/>
    <n v="1"/>
    <n v="45935"/>
    <s v="UN1202400622301"/>
    <m/>
    <m/>
    <x v="104"/>
    <x v="0"/>
    <x v="1"/>
    <x v="0"/>
    <x v="1"/>
    <x v="0"/>
    <s v="Univera Satış"/>
    <s v="Saha Satış"/>
    <s v="Yurt İçi"/>
    <s v="Türkiye"/>
  </r>
  <r>
    <s v="Q4"/>
    <x v="0"/>
    <x v="10"/>
    <m/>
    <s v="UNILEVER SAN VE TIC.TÜRK AS."/>
    <s v="SH.03.001"/>
    <s v="StokBar Panorama - Çafri Merkezi Hizmeti (Tesis)"/>
    <s v="Univera - Unilever"/>
    <x v="13"/>
    <x v="4"/>
    <s v="Stokbar"/>
    <n v="23133"/>
    <m/>
    <n v="-1"/>
    <m/>
    <n v="0"/>
    <m/>
    <n v="0"/>
    <m/>
    <n v="-23133"/>
    <m/>
    <n v="1"/>
    <n v="23133"/>
    <s v="UN1202400622301"/>
    <m/>
    <m/>
    <x v="104"/>
    <x v="0"/>
    <x v="0"/>
    <x v="1"/>
    <x v="3"/>
    <x v="0"/>
    <s v="Univera Satış"/>
    <s v="Saha Satış"/>
    <s v="Yurt İçi"/>
    <s v="Türkiye"/>
  </r>
  <r>
    <s v="Q4"/>
    <x v="1"/>
    <x v="10"/>
    <m/>
    <s v="Nurol Makina ve Sanayi A.Ş."/>
    <s v="EH.02.001"/>
    <s v="Enroute Panorama - Yazılım Bakımı, Yaşatma ve Merkezi Destek Hizmeti"/>
    <s v="Univera - Nurol Makina"/>
    <x v="13"/>
    <x v="0"/>
    <s v="Enterprise"/>
    <n v="9787.9699999999993"/>
    <m/>
    <n v="46"/>
    <m/>
    <m/>
    <m/>
    <m/>
    <m/>
    <n v="450246.62"/>
    <m/>
    <m/>
    <m/>
    <n v="1000002517"/>
    <m/>
    <m/>
    <x v="62"/>
    <x v="0"/>
    <x v="0"/>
    <x v="1"/>
    <x v="4"/>
    <x v="0"/>
    <s v="Univera Satış"/>
    <s v="Saha Satış"/>
    <s v="Yurt İçi"/>
    <s v="Türkiye"/>
  </r>
  <r>
    <s v="Q4"/>
    <x v="1"/>
    <x v="10"/>
    <m/>
    <s v="MİYA OTOMASYON VE BARKOD BILISIM SISTEMLERI SAN TİC. VE L.T.D. STI."/>
    <s v="EYS.02.011"/>
    <s v="Enroute Panorama - Panel - Çoklu Proje Birleştirme Mobil Uygulama Yazılımı"/>
    <s v="Univera - Kanal"/>
    <x v="5"/>
    <x v="0"/>
    <s v="Standart"/>
    <n v="21645"/>
    <m/>
    <n v="1"/>
    <m/>
    <m/>
    <m/>
    <m/>
    <m/>
    <n v="21645"/>
    <m/>
    <m/>
    <m/>
    <n v="1000002486"/>
    <m/>
    <m/>
    <x v="3"/>
    <x v="0"/>
    <x v="1"/>
    <x v="0"/>
    <x v="1"/>
    <x v="0"/>
    <s v="Kanal Satış"/>
    <s v="Miya"/>
    <s v="Yurt İçi"/>
    <s v="Türkiye"/>
  </r>
  <r>
    <s v="Q4"/>
    <x v="0"/>
    <x v="10"/>
    <m/>
    <s v="MİYA OTOMASYON VE BARKOD BILISIM SISTEMLERI SAN TİC. VE L.T.D. STI."/>
    <s v="WPH.02.001"/>
    <s v="WebPlus Yazilim Bakimi Hizmeti"/>
    <s v="Univera - Kanal"/>
    <x v="5"/>
    <x v="0"/>
    <s v="Webplus"/>
    <n v="289326"/>
    <m/>
    <n v="1"/>
    <m/>
    <n v="289326"/>
    <m/>
    <n v="0"/>
    <m/>
    <n v="289326"/>
    <m/>
    <n v="0"/>
    <n v="0"/>
    <s v="UNI240000002080"/>
    <m/>
    <m/>
    <x v="3"/>
    <x v="0"/>
    <x v="0"/>
    <x v="1"/>
    <x v="4"/>
    <x v="0"/>
    <s v="Kanal Satış"/>
    <s v="Miya"/>
    <s v="Yurt İçi"/>
    <s v="Türkiye"/>
  </r>
  <r>
    <s v="Q4"/>
    <x v="0"/>
    <x v="10"/>
    <m/>
    <s v="MİYA OTOMASYON VE BARKOD BILISIM SISTEMLERI SAN TİC. VE L.T.D. STI."/>
    <s v="WPH.02.001"/>
    <s v="WebPlus Yazilim Bakimi Hizmeti"/>
    <s v="Univera - Kanal"/>
    <x v="5"/>
    <x v="0"/>
    <s v="Webplus"/>
    <n v="5916"/>
    <m/>
    <n v="8"/>
    <m/>
    <n v="47328"/>
    <m/>
    <n v="0"/>
    <m/>
    <n v="47328"/>
    <m/>
    <n v="0"/>
    <n v="0"/>
    <s v="UNI240000002079"/>
    <m/>
    <m/>
    <x v="3"/>
    <x v="0"/>
    <x v="0"/>
    <x v="1"/>
    <x v="4"/>
    <x v="0"/>
    <s v="Kanal Satış"/>
    <s v="Miya"/>
    <s v="Yurt İçi"/>
    <s v="Türkiye"/>
  </r>
  <r>
    <s v="Q4"/>
    <x v="0"/>
    <x v="10"/>
    <m/>
    <s v="MİYA OTOMASYON VE BARKOD BILISIM SISTEMLERI SAN TİC. VE L.T.D. STI."/>
    <s v="WPH.02.001"/>
    <s v="WebPlus Yazilim Bakimi Hizmeti"/>
    <s v="Univera - Kanal"/>
    <x v="5"/>
    <x v="0"/>
    <s v="Webplus"/>
    <n v="3697"/>
    <m/>
    <n v="1"/>
    <m/>
    <n v="3697"/>
    <m/>
    <n v="0"/>
    <m/>
    <n v="3697"/>
    <m/>
    <n v="0"/>
    <n v="0"/>
    <s v="UNI240000002078"/>
    <m/>
    <m/>
    <x v="3"/>
    <x v="0"/>
    <x v="0"/>
    <x v="1"/>
    <x v="4"/>
    <x v="0"/>
    <s v="Kanal Satış"/>
    <s v="Miya"/>
    <s v="Yurt İçi"/>
    <s v="Türkiye"/>
  </r>
  <r>
    <s v="Q4"/>
    <x v="0"/>
    <x v="10"/>
    <m/>
    <s v="MİYA OTOMASYON VE BARKOD BILISIM SISTEMLERI SAN TİC. VE L.T.D. STI."/>
    <s v="WPH.02.001"/>
    <s v="WebPlus Yazilim Bakimi Hizmeti"/>
    <s v="Univera - Kanal"/>
    <x v="5"/>
    <x v="0"/>
    <s v="Webplus"/>
    <n v="1657"/>
    <m/>
    <n v="2"/>
    <m/>
    <n v="3314"/>
    <m/>
    <n v="0"/>
    <m/>
    <n v="3314"/>
    <m/>
    <n v="0"/>
    <n v="0"/>
    <s v="UNI240000002078"/>
    <m/>
    <m/>
    <x v="3"/>
    <x v="0"/>
    <x v="0"/>
    <x v="1"/>
    <x v="4"/>
    <x v="0"/>
    <s v="Kanal Satış"/>
    <s v="Miya"/>
    <s v="Yurt İçi"/>
    <s v="Türkiye"/>
  </r>
  <r>
    <s v="Q4"/>
    <x v="0"/>
    <x v="10"/>
    <m/>
    <s v="MİYA OTOMASYON VE BARKOD BILISIM SISTEMLERI SAN TİC. VE L.T.D. STI."/>
    <s v="WPY.01.002"/>
    <s v="WebPlus Dagitim Kanali Lisansi"/>
    <s v="Univera - Kanal"/>
    <x v="5"/>
    <x v="0"/>
    <s v="Webplus"/>
    <n v="12000"/>
    <m/>
    <n v="3"/>
    <m/>
    <n v="36000"/>
    <m/>
    <n v="0"/>
    <m/>
    <n v="36000"/>
    <m/>
    <n v="0"/>
    <n v="0"/>
    <s v="UNI240000002087"/>
    <m/>
    <m/>
    <x v="3"/>
    <x v="0"/>
    <x v="1"/>
    <x v="0"/>
    <x v="1"/>
    <x v="0"/>
    <s v="Kanal Satış"/>
    <s v="Miya"/>
    <s v="Yurt İçi"/>
    <s v="Türkiye"/>
  </r>
  <r>
    <s v="Q4"/>
    <x v="0"/>
    <x v="10"/>
    <m/>
    <s v="GENÇ TERCAN GIDA TURIZM NAKLIYAT TIC.LTD.STI"/>
    <s v="UH.01.002"/>
    <s v="UNIDOX KONTÖR HIZMETI"/>
    <s v="Univera Doğuş Çay Projesi"/>
    <x v="6"/>
    <x v="2"/>
    <s v="Unidox"/>
    <n v="1.1399999999999999"/>
    <m/>
    <n v="100000"/>
    <m/>
    <n v="114000"/>
    <m/>
    <n v="0"/>
    <m/>
    <n v="114000"/>
    <m/>
    <n v="0"/>
    <n v="0"/>
    <s v="UNI240000002082"/>
    <m/>
    <m/>
    <x v="13"/>
    <x v="0"/>
    <x v="1"/>
    <x v="2"/>
    <x v="5"/>
    <x v="1"/>
    <s v="Kanal Satış"/>
    <s v="Saha Satış"/>
    <s v="Yurt İçi"/>
    <s v="Türkiye"/>
  </r>
  <r>
    <s v="Q4"/>
    <x v="0"/>
    <x v="10"/>
    <m/>
    <s v="MİYA OTOMASYON VE BARKOD BILISIM SISTEMLERI SAN TİC. VE L.T.D. STI."/>
    <s v="UH.01.002"/>
    <s v="UNIDOX KONTÖR HIZMETI"/>
    <s v="Univera - Kanal"/>
    <x v="5"/>
    <x v="2"/>
    <s v="Unidox"/>
    <n v="2.0430000000000001"/>
    <m/>
    <n v="10000"/>
    <m/>
    <n v="20430"/>
    <m/>
    <n v="0"/>
    <m/>
    <n v="20430"/>
    <m/>
    <n v="0"/>
    <n v="0"/>
    <s v="UNI240000002086"/>
    <m/>
    <m/>
    <x v="3"/>
    <x v="0"/>
    <x v="1"/>
    <x v="2"/>
    <x v="5"/>
    <x v="0"/>
    <s v="Kanal Satış"/>
    <s v="Miya"/>
    <s v="Yurt İçi"/>
    <s v="Türkiye"/>
  </r>
  <r>
    <s v="Q4"/>
    <x v="0"/>
    <x v="10"/>
    <m/>
    <s v="SIPAR PAZARLAMA TURIZM INS. VE TIC. LTD. STI"/>
    <s v="UH.01.002"/>
    <s v="UNIDOX KONTÖR HIZMETI"/>
    <s v="Univera - Nestle Retail"/>
    <x v="6"/>
    <x v="2"/>
    <s v="Unidox"/>
    <n v="1.06"/>
    <m/>
    <n v="100000"/>
    <m/>
    <n v="106000"/>
    <m/>
    <n v="0"/>
    <m/>
    <n v="106000"/>
    <m/>
    <n v="0"/>
    <n v="0"/>
    <s v="UNI240000002083"/>
    <m/>
    <m/>
    <x v="12"/>
    <x v="0"/>
    <x v="1"/>
    <x v="2"/>
    <x v="5"/>
    <x v="1"/>
    <s v="Kanal Satış"/>
    <s v="Saha Satış"/>
    <s v="Yurt İçi"/>
    <s v="Türkiye"/>
  </r>
  <r>
    <s v="Q4"/>
    <x v="0"/>
    <x v="10"/>
    <m/>
    <s v="MİYA OTOMASYON VE BARKOD BILISIM SISTEMLERI SAN TİC. VE L.T.D. STI."/>
    <s v="SMY.02.001"/>
    <s v="STOCKMATE MOBILE DEPO PERSONELI EL TERMINALI LISANSI"/>
    <s v="Univera - Kanal"/>
    <x v="5"/>
    <x v="4"/>
    <s v="Stockmate"/>
    <n v="6375"/>
    <m/>
    <n v="15"/>
    <m/>
    <n v="112500"/>
    <m/>
    <n v="16875"/>
    <m/>
    <n v="95625"/>
    <m/>
    <n v="0"/>
    <n v="0"/>
    <s v="UNI240000002077"/>
    <m/>
    <m/>
    <x v="3"/>
    <x v="0"/>
    <x v="1"/>
    <x v="0"/>
    <x v="1"/>
    <x v="0"/>
    <s v="Kanal Satış"/>
    <s v="Miya"/>
    <s v="Yurt İçi"/>
    <s v="Türkiye"/>
  </r>
  <r>
    <s v="Q4"/>
    <x v="0"/>
    <x v="10"/>
    <m/>
    <s v="EFES VITANTA MOLDOVA BREWERY S.A"/>
    <s v="QH.02.001"/>
    <s v="Quest Panorama - Yazilim Bakimi, Yasatma ve Merkezi Destek Hizmeti"/>
    <s v="Univera - Efes Moldova"/>
    <x v="12"/>
    <x v="3"/>
    <m/>
    <n v="13674.21"/>
    <m/>
    <n v="1"/>
    <m/>
    <n v="13674.213166"/>
    <m/>
    <n v="3.166E-3"/>
    <m/>
    <n v="13674.21"/>
    <m/>
    <n v="0"/>
    <n v="0"/>
    <s v="ENV240000000125"/>
    <m/>
    <m/>
    <x v="20"/>
    <x v="0"/>
    <x v="0"/>
    <x v="1"/>
    <x v="4"/>
    <x v="0"/>
    <s v="Univera Satış"/>
    <s v="Saha Satış"/>
    <s v="Yurt Dışı"/>
    <s v="Moldova"/>
  </r>
  <r>
    <s v="Q4"/>
    <x v="0"/>
    <x v="10"/>
    <m/>
    <s v="MİYA OTOMASYON VE BARKOD BILISIM SISTEMLERI SAN TİC. VE L.T.D. STI."/>
    <s v="EH.06.001"/>
    <s v="EnRoute Panorama - Hosting Hizmeti"/>
    <s v="Univera - Kanal"/>
    <x v="5"/>
    <x v="1"/>
    <m/>
    <n v="7092"/>
    <m/>
    <n v="1"/>
    <m/>
    <n v="7092"/>
    <m/>
    <n v="0"/>
    <m/>
    <n v="7092"/>
    <m/>
    <n v="0"/>
    <n v="0"/>
    <s v="UNI240000002092"/>
    <m/>
    <m/>
    <x v="3"/>
    <x v="0"/>
    <x v="0"/>
    <x v="1"/>
    <x v="3"/>
    <x v="0"/>
    <s v="Kanal Satış"/>
    <s v="Miya"/>
    <s v="Yurt İçi"/>
    <s v="Türkiye"/>
  </r>
  <r>
    <s v="Q4"/>
    <x v="0"/>
    <x v="10"/>
    <m/>
    <s v="MİYA OTOMASYON VE BARKOD BILISIM SISTEMLERI SAN TİC. VE L.T.D. STI."/>
    <s v="EH.06.001"/>
    <s v="EnRoute Panorama - Hosting Hizmeti"/>
    <s v="Univera - Kanal"/>
    <x v="5"/>
    <x v="1"/>
    <m/>
    <n v="5890.61"/>
    <m/>
    <n v="1"/>
    <m/>
    <n v="5890.61"/>
    <m/>
    <n v="0"/>
    <m/>
    <n v="5890.61"/>
    <m/>
    <n v="0"/>
    <n v="0"/>
    <s v="UNI240000002092"/>
    <m/>
    <m/>
    <x v="3"/>
    <x v="0"/>
    <x v="0"/>
    <x v="1"/>
    <x v="3"/>
    <x v="0"/>
    <s v="Kanal Satış"/>
    <s v="Miya"/>
    <s v="Yurt İçi"/>
    <s v="Türkiye"/>
  </r>
  <r>
    <s v="Q4"/>
    <x v="0"/>
    <x v="10"/>
    <m/>
    <s v="MİYA OTOMASYON VE BARKOD BILISIM SISTEMLERI SAN TİC. VE L.T.D. STI."/>
    <s v="EH.06.001"/>
    <s v="EnRoute Panorama - Hosting Hizmeti"/>
    <s v="Univera - Kanal"/>
    <x v="5"/>
    <x v="1"/>
    <m/>
    <n v="3138"/>
    <m/>
    <n v="1"/>
    <m/>
    <n v="3138"/>
    <m/>
    <n v="0"/>
    <m/>
    <n v="3138"/>
    <m/>
    <n v="0"/>
    <n v="0"/>
    <s v="UNI240000002092"/>
    <m/>
    <m/>
    <x v="3"/>
    <x v="0"/>
    <x v="0"/>
    <x v="1"/>
    <x v="3"/>
    <x v="0"/>
    <s v="Kanal Satış"/>
    <s v="Miya"/>
    <s v="Yurt İçi"/>
    <s v="Türkiye"/>
  </r>
  <r>
    <s v="Q4"/>
    <x v="0"/>
    <x v="10"/>
    <m/>
    <s v="MİYA OTOMASYON VE BARKOD BILISIM SISTEMLERI SAN TİC. VE L.T.D. STI."/>
    <s v="EH.06.001"/>
    <s v="EnRoute Panorama - Hosting Hizmeti"/>
    <s v="Univera - Kanal"/>
    <x v="5"/>
    <x v="1"/>
    <m/>
    <n v="2960.78"/>
    <m/>
    <n v="1"/>
    <m/>
    <n v="2960.78"/>
    <m/>
    <n v="0"/>
    <m/>
    <n v="2960.78"/>
    <m/>
    <n v="0"/>
    <n v="0"/>
    <s v="UNI240000002092"/>
    <m/>
    <m/>
    <x v="3"/>
    <x v="0"/>
    <x v="0"/>
    <x v="1"/>
    <x v="3"/>
    <x v="0"/>
    <s v="Kanal Satış"/>
    <s v="Miya"/>
    <s v="Yurt İçi"/>
    <s v="Türkiye"/>
  </r>
  <r>
    <s v="Q4"/>
    <x v="0"/>
    <x v="10"/>
    <m/>
    <s v="MİYA OTOMASYON VE BARKOD BILISIM SISTEMLERI SAN TİC. VE L.T.D. STI."/>
    <s v="EH.06.001"/>
    <s v="EnRoute Panorama - Hosting Hizmeti"/>
    <s v="Univera - Kanal"/>
    <x v="5"/>
    <x v="1"/>
    <m/>
    <n v="1850.49"/>
    <m/>
    <n v="1"/>
    <m/>
    <n v="1850.49"/>
    <m/>
    <n v="0"/>
    <m/>
    <n v="1850.49"/>
    <m/>
    <n v="0"/>
    <n v="0"/>
    <s v="UNI240000002092"/>
    <m/>
    <m/>
    <x v="3"/>
    <x v="0"/>
    <x v="0"/>
    <x v="1"/>
    <x v="3"/>
    <x v="0"/>
    <s v="Kanal Satış"/>
    <s v="Miya"/>
    <s v="Yurt İçi"/>
    <s v="Türkiye"/>
  </r>
  <r>
    <s v="Q4"/>
    <x v="0"/>
    <x v="10"/>
    <m/>
    <s v="MİYA OTOMASYON VE BARKOD BILISIM SISTEMLERI SAN TİC. VE L.T.D. STI."/>
    <s v="EH.06.001"/>
    <s v="EnRoute Panorama - Hosting Hizmeti"/>
    <s v="Univera - Kanal"/>
    <x v="5"/>
    <x v="1"/>
    <m/>
    <n v="1850.49"/>
    <m/>
    <n v="1"/>
    <m/>
    <n v="1850.49"/>
    <m/>
    <n v="0"/>
    <m/>
    <n v="1850.49"/>
    <m/>
    <n v="0"/>
    <n v="0"/>
    <s v="UNI240000002092"/>
    <m/>
    <m/>
    <x v="3"/>
    <x v="0"/>
    <x v="0"/>
    <x v="1"/>
    <x v="3"/>
    <x v="0"/>
    <s v="Kanal Satış"/>
    <s v="Miya"/>
    <s v="Yurt İçi"/>
    <s v="Türkiye"/>
  </r>
  <r>
    <s v="Q4"/>
    <x v="0"/>
    <x v="10"/>
    <m/>
    <s v="MİYA OTOMASYON VE BARKOD BILISIM SISTEMLERI SAN TİC. VE L.T.D. STI."/>
    <s v="EH.06.001"/>
    <s v="EnRoute Panorama - Hosting Hizmeti"/>
    <s v="Univera - Kanal"/>
    <x v="5"/>
    <x v="1"/>
    <m/>
    <n v="1850.49"/>
    <m/>
    <n v="1"/>
    <m/>
    <n v="1850.49"/>
    <m/>
    <n v="0"/>
    <m/>
    <n v="1850.49"/>
    <m/>
    <n v="0"/>
    <n v="0"/>
    <s v="UNI240000002092"/>
    <m/>
    <m/>
    <x v="3"/>
    <x v="0"/>
    <x v="0"/>
    <x v="1"/>
    <x v="3"/>
    <x v="0"/>
    <s v="Kanal Satış"/>
    <s v="Miya"/>
    <s v="Yurt İçi"/>
    <s v="Türkiye"/>
  </r>
  <r>
    <s v="Q4"/>
    <x v="0"/>
    <x v="10"/>
    <m/>
    <s v="MİYA OTOMASYON VE BARKOD BILISIM SISTEMLERI SAN TİC. VE L.T.D. STI."/>
    <s v="EH.06.001"/>
    <s v="EnRoute Panorama - Hosting Hizmeti"/>
    <s v="Univera - Kanal"/>
    <x v="5"/>
    <x v="1"/>
    <m/>
    <n v="1850.49"/>
    <m/>
    <n v="1"/>
    <m/>
    <n v="1850.49"/>
    <m/>
    <n v="0"/>
    <m/>
    <n v="1850.49"/>
    <m/>
    <n v="0"/>
    <n v="0"/>
    <s v="UNI240000002092"/>
    <m/>
    <m/>
    <x v="3"/>
    <x v="0"/>
    <x v="0"/>
    <x v="1"/>
    <x v="3"/>
    <x v="0"/>
    <s v="Kanal Satış"/>
    <s v="Miya"/>
    <s v="Yurt İçi"/>
    <s v="Türkiye"/>
  </r>
  <r>
    <s v="Q4"/>
    <x v="0"/>
    <x v="10"/>
    <m/>
    <s v="MİYA OTOMASYON VE BARKOD BILISIM SISTEMLERI SAN TİC. VE L.T.D. STI."/>
    <s v="EH.06.001"/>
    <s v="EnRoute Panorama - Hosting Hizmeti"/>
    <s v="Univera - Kanal"/>
    <x v="5"/>
    <x v="1"/>
    <m/>
    <n v="1850.49"/>
    <m/>
    <n v="1"/>
    <m/>
    <n v="1850.49"/>
    <m/>
    <n v="0"/>
    <m/>
    <n v="1850.49"/>
    <m/>
    <n v="0"/>
    <n v="0"/>
    <s v="UNI240000002092"/>
    <m/>
    <m/>
    <x v="3"/>
    <x v="0"/>
    <x v="0"/>
    <x v="1"/>
    <x v="3"/>
    <x v="0"/>
    <s v="Kanal Satış"/>
    <s v="Miya"/>
    <s v="Yurt İçi"/>
    <s v="Türkiye"/>
  </r>
  <r>
    <s v="Q4"/>
    <x v="0"/>
    <x v="10"/>
    <m/>
    <s v="MİYA OTOMASYON VE BARKOD BILISIM SISTEMLERI SAN TİC. VE L.T.D. STI."/>
    <s v="EH.06.001"/>
    <s v="EnRoute Panorama - Hosting Hizmeti"/>
    <s v="Univera - Kanal"/>
    <x v="5"/>
    <x v="1"/>
    <m/>
    <n v="1850"/>
    <m/>
    <n v="1"/>
    <m/>
    <n v="1850"/>
    <m/>
    <n v="0"/>
    <m/>
    <n v="1850"/>
    <m/>
    <n v="0"/>
    <n v="0"/>
    <s v="UNI240000002092"/>
    <m/>
    <m/>
    <x v="3"/>
    <x v="0"/>
    <x v="0"/>
    <x v="1"/>
    <x v="3"/>
    <x v="0"/>
    <s v="Kanal Satış"/>
    <s v="Miya"/>
    <s v="Yurt İçi"/>
    <s v="Türkiye"/>
  </r>
  <r>
    <s v="Q4"/>
    <x v="0"/>
    <x v="10"/>
    <m/>
    <s v="Haribo SEKERLEME SAN. TIC.LTD. STI."/>
    <s v="EH.06.001"/>
    <s v="EnRoute Panorama - Hosting Hizmeti"/>
    <s v="Univera - Haribo"/>
    <x v="13"/>
    <x v="1"/>
    <m/>
    <n v="127638.66"/>
    <m/>
    <n v="4"/>
    <m/>
    <n v="510554.64095999999"/>
    <m/>
    <n v="9.6000000000000002E-4"/>
    <m/>
    <n v="510554.64"/>
    <m/>
    <n v="0"/>
    <n v="0"/>
    <s v="UNI240000002088"/>
    <m/>
    <m/>
    <x v="5"/>
    <x v="0"/>
    <x v="0"/>
    <x v="1"/>
    <x v="3"/>
    <x v="1"/>
    <s v="Univera Satış"/>
    <s v="Saha Satış"/>
    <s v="Yurt İçi"/>
    <s v="Türkiye"/>
  </r>
  <r>
    <s v="Q4"/>
    <x v="0"/>
    <x v="10"/>
    <m/>
    <s v="RECKITT BENCKISER EV ve HIJYEN ÜRÜNLERI A.S."/>
    <s v="EH.06.001"/>
    <s v="EnRoute Panorama - Hosting Hizmeti"/>
    <s v="Univera - Reckitt Benckiser"/>
    <x v="12"/>
    <x v="1"/>
    <m/>
    <n v="30714.15"/>
    <m/>
    <n v="1"/>
    <m/>
    <n v="30714.15"/>
    <m/>
    <n v="0"/>
    <m/>
    <n v="30714.15"/>
    <m/>
    <n v="0"/>
    <n v="0"/>
    <s v="UNI240000002094"/>
    <m/>
    <m/>
    <x v="28"/>
    <x v="0"/>
    <x v="0"/>
    <x v="1"/>
    <x v="3"/>
    <x v="0"/>
    <s v="Univera Satış"/>
    <s v="Saha Satış"/>
    <s v="Yurt İçi"/>
    <s v="Türkiye"/>
  </r>
  <r>
    <s v="Q4"/>
    <x v="0"/>
    <x v="10"/>
    <m/>
    <s v="RECKITT BENCKISER TEMIZLIK MALZEMESI SAN. VE TIC. A.S."/>
    <s v="EH.06.001"/>
    <s v="EnRoute Panorama - Hosting Hizmeti"/>
    <s v="Univera - Reckitt Benckiser"/>
    <x v="12"/>
    <x v="1"/>
    <m/>
    <n v="18534.330000000002"/>
    <m/>
    <n v="1"/>
    <m/>
    <n v="18534.330000000002"/>
    <m/>
    <n v="0"/>
    <m/>
    <n v="18534.330000000002"/>
    <m/>
    <n v="0"/>
    <n v="0"/>
    <s v="UNI240000002093"/>
    <m/>
    <m/>
    <x v="28"/>
    <x v="0"/>
    <x v="0"/>
    <x v="1"/>
    <x v="3"/>
    <x v="0"/>
    <s v="Univera Satış"/>
    <s v="Saha Satış"/>
    <s v="Yurt İçi"/>
    <s v="Türkiye"/>
  </r>
  <r>
    <s v="Q4"/>
    <x v="1"/>
    <x v="10"/>
    <m/>
    <s v="VODAFONE MOBILE OPERATION LTD."/>
    <s v="EH.01.001"/>
    <s v="Enroute Panorama - Proje ve Ürün Yönetimi Danışmanlığı Hizmeti"/>
    <s v="Univera - Vodafone"/>
    <x v="19"/>
    <x v="0"/>
    <s v="Enterprise"/>
    <n v="19500"/>
    <m/>
    <n v="4"/>
    <m/>
    <m/>
    <m/>
    <m/>
    <m/>
    <n v="78000"/>
    <m/>
    <m/>
    <m/>
    <n v="1000002522"/>
    <m/>
    <m/>
    <x v="78"/>
    <x v="0"/>
    <x v="1"/>
    <x v="1"/>
    <x v="7"/>
    <x v="0"/>
    <s v="Univera Satış"/>
    <s v="Saha Satış"/>
    <s v="Yurt Dışı"/>
    <s v="KKTC"/>
  </r>
  <r>
    <s v="Q4"/>
    <x v="1"/>
    <x v="10"/>
    <m/>
    <s v="BAŞAK PAZARLAMA TEMİZLİK VE GIDA ÜRÜNLERİ LTD ŞTİ"/>
    <s v="EH.03.001"/>
    <s v="Enroute Panorama - Çağrı Merkezi Hizmeti (MSD)"/>
    <s v="Univera - La Lorraine"/>
    <x v="13"/>
    <x v="0"/>
    <s v="Enterprise"/>
    <n v="33816.379999999997"/>
    <m/>
    <n v="1"/>
    <m/>
    <m/>
    <m/>
    <m/>
    <m/>
    <n v="33816.379999999997"/>
    <m/>
    <m/>
    <m/>
    <n v="1000002526"/>
    <m/>
    <m/>
    <x v="6"/>
    <x v="0"/>
    <x v="0"/>
    <x v="1"/>
    <x v="8"/>
    <x v="0"/>
    <s v="Univera Satış"/>
    <s v="Saha Satış"/>
    <s v="Yurt İçi"/>
    <s v="Türkiye"/>
  </r>
  <r>
    <s v="Q4"/>
    <x v="1"/>
    <x v="10"/>
    <m/>
    <s v="BAŞAK PAZARLAMA TEMİZLİK VE GIDA ÜRÜNLERİ LTD ŞTİ"/>
    <s v="EH.03.001"/>
    <s v="Enroute Panorama - Çağrı Merkezi Hizmeti (MSD)"/>
    <s v="Univera - La Lorraine"/>
    <x v="13"/>
    <x v="0"/>
    <s v="Enterprise"/>
    <n v="33816.379999999997"/>
    <m/>
    <n v="3"/>
    <m/>
    <m/>
    <m/>
    <m/>
    <m/>
    <n v="101449.14"/>
    <m/>
    <m/>
    <m/>
    <n v="1000002527"/>
    <m/>
    <m/>
    <x v="6"/>
    <x v="0"/>
    <x v="0"/>
    <x v="1"/>
    <x v="8"/>
    <x v="0"/>
    <s v="Univera Satış"/>
    <s v="Saha Satış"/>
    <s v="Yurt İçi"/>
    <s v="Türkiye"/>
  </r>
  <r>
    <s v="Q4"/>
    <x v="1"/>
    <x v="10"/>
    <m/>
    <s v="BAŞAK PAZARLAMA TEMİZLİK VE GIDA ÜRÜNLERİ LTD ŞTİ"/>
    <s v="EH.03.001"/>
    <s v="Enroute Panorama - Çağrı Merkezi Hizmeti (MSD)"/>
    <s v="Univera - La Lorraine"/>
    <x v="13"/>
    <x v="0"/>
    <s v="Enterprise"/>
    <n v="33816.379999999997"/>
    <m/>
    <n v="3"/>
    <m/>
    <m/>
    <m/>
    <m/>
    <m/>
    <n v="101449.14"/>
    <m/>
    <m/>
    <m/>
    <n v="1000002528"/>
    <m/>
    <m/>
    <x v="6"/>
    <x v="0"/>
    <x v="0"/>
    <x v="1"/>
    <x v="8"/>
    <x v="0"/>
    <s v="Univera Satış"/>
    <s v="Saha Satış"/>
    <s v="Yurt İçi"/>
    <s v="Türkiye"/>
  </r>
  <r>
    <s v="Q4"/>
    <x v="1"/>
    <x v="10"/>
    <m/>
    <s v="ERLEY GIDA VE IHT.MAD PAZ SAN VE TIC LTD STI"/>
    <s v="EH.03.001"/>
    <s v="Enroute Panorama - Çağrı Merkezi Hizmeti (MSD)"/>
    <s v="Univera - La Lorraine"/>
    <x v="13"/>
    <x v="0"/>
    <s v="Enterprise"/>
    <n v="33816.379999999997"/>
    <m/>
    <n v="3"/>
    <m/>
    <m/>
    <m/>
    <m/>
    <m/>
    <n v="101449.14"/>
    <m/>
    <m/>
    <m/>
    <n v="1000002529"/>
    <m/>
    <m/>
    <x v="6"/>
    <x v="0"/>
    <x v="0"/>
    <x v="1"/>
    <x v="8"/>
    <x v="0"/>
    <s v="Univera Satış"/>
    <s v="Saha Satış"/>
    <s v="Yurt İçi"/>
    <s v="Türkiye"/>
  </r>
  <r>
    <s v="Q4"/>
    <x v="1"/>
    <x v="10"/>
    <m/>
    <s v="İLKADIM GG PAZ. GIDA TİC. LTD. ŞTİ."/>
    <s v="EH.03.001"/>
    <s v="Enroute Panorama - Çağrı Merkezi Hizmeti (MSD)"/>
    <s v="Univera - La Lorraine"/>
    <x v="13"/>
    <x v="0"/>
    <s v="Enterprise"/>
    <n v="33816.379999999997"/>
    <m/>
    <n v="2"/>
    <m/>
    <m/>
    <m/>
    <m/>
    <m/>
    <n v="67632.759999999995"/>
    <m/>
    <m/>
    <m/>
    <n v="1000002523"/>
    <m/>
    <m/>
    <x v="6"/>
    <x v="0"/>
    <x v="0"/>
    <x v="1"/>
    <x v="8"/>
    <x v="0"/>
    <s v="Univera Satış"/>
    <s v="Saha Satış"/>
    <s v="Yurt İçi"/>
    <s v="Türkiye"/>
  </r>
  <r>
    <s v="Q4"/>
    <x v="1"/>
    <x v="10"/>
    <m/>
    <s v="KÖMÜRCÜLER GIDA SAN. VE TİC. A.Ş."/>
    <s v="EH.03.001"/>
    <s v="Enroute Panorama - Çağrı Merkezi Hizmeti (MSD)"/>
    <s v="Univera - La Lorraine"/>
    <x v="13"/>
    <x v="0"/>
    <s v="Enterprise"/>
    <n v="33816.379999999997"/>
    <m/>
    <n v="1"/>
    <m/>
    <m/>
    <m/>
    <m/>
    <m/>
    <n v="33816.379999999997"/>
    <m/>
    <m/>
    <m/>
    <n v="1000002524"/>
    <m/>
    <m/>
    <x v="6"/>
    <x v="0"/>
    <x v="0"/>
    <x v="1"/>
    <x v="8"/>
    <x v="0"/>
    <s v="Univera Satış"/>
    <s v="Saha Satış"/>
    <s v="Yurt İçi"/>
    <s v="Türkiye"/>
  </r>
  <r>
    <s v="Q4"/>
    <x v="1"/>
    <x v="10"/>
    <m/>
    <s v="KÖMÜRCÜLER GIDA SAN. VE TİC. A.Ş."/>
    <s v="EH.03.001"/>
    <s v="Enroute Panorama - Çağrı Merkezi Hizmeti (MSD)"/>
    <s v="Univera - La Lorraine"/>
    <x v="13"/>
    <x v="0"/>
    <s v="Enterprise"/>
    <n v="33816.379999999997"/>
    <m/>
    <n v="1"/>
    <m/>
    <m/>
    <m/>
    <m/>
    <m/>
    <n v="33816.379999999997"/>
    <m/>
    <m/>
    <m/>
    <n v="1000002525"/>
    <m/>
    <m/>
    <x v="6"/>
    <x v="0"/>
    <x v="0"/>
    <x v="1"/>
    <x v="8"/>
    <x v="0"/>
    <s v="Univera Satış"/>
    <s v="Saha Satış"/>
    <s v="Yurt İçi"/>
    <s v="Türkiye"/>
  </r>
  <r>
    <s v="Q4"/>
    <x v="0"/>
    <x v="11"/>
    <m/>
    <s v="NESTLE TÜRKIYE GIDA SANAYI A.S."/>
    <s v="EH.03.003"/>
    <s v="EnRoute Panorama - Uzman Destek Hizmeti"/>
    <s v="Univera - Nestle Retail"/>
    <x v="11"/>
    <x v="0"/>
    <m/>
    <n v="27000"/>
    <m/>
    <n v="1"/>
    <m/>
    <n v="27000"/>
    <m/>
    <n v="0"/>
    <m/>
    <n v="27000"/>
    <m/>
    <n v="0"/>
    <n v="0"/>
    <s v="UNI240000002119"/>
    <m/>
    <m/>
    <x v="12"/>
    <x v="0"/>
    <x v="0"/>
    <x v="1"/>
    <x v="3"/>
    <x v="1"/>
    <s v="Univera Satış"/>
    <s v="Saha Satış"/>
    <s v="Yurt İçi"/>
    <s v="Türkiye"/>
  </r>
  <r>
    <s v="Q4"/>
    <x v="0"/>
    <x v="11"/>
    <m/>
    <s v="POLARİS YAZILIM ÇÖZÜMLERİ VE DANIŞMANLIK HİZMETLERİ LTD.ŞTİ."/>
    <s v="WPH.02.001"/>
    <s v="WebPlus Yazilim Bakimi Hizmeti"/>
    <s v="Univera - Kanal"/>
    <x v="5"/>
    <x v="0"/>
    <s v="Webplus"/>
    <n v="192000"/>
    <m/>
    <n v="1"/>
    <m/>
    <n v="192000"/>
    <m/>
    <n v="0"/>
    <m/>
    <n v="192000"/>
    <m/>
    <n v="0"/>
    <n v="0"/>
    <s v="UNI240000002108"/>
    <m/>
    <m/>
    <x v="31"/>
    <x v="0"/>
    <x v="0"/>
    <x v="1"/>
    <x v="4"/>
    <x v="0"/>
    <s v="Kanal Satış"/>
    <s v="Polaris"/>
    <s v="Yurt İçi"/>
    <s v="Türkiye"/>
  </r>
  <r>
    <s v="Q4"/>
    <x v="0"/>
    <x v="11"/>
    <m/>
    <s v="MATRIKS BİLGİSAYAR SİSTEMLERİ LTD.ŞTİ"/>
    <s v="WPY.01.003"/>
    <s v="WEBPLUS EK KULLANICI LISANSI +1"/>
    <s v="Univera - Kanal"/>
    <x v="5"/>
    <x v="0"/>
    <s v="Webplus"/>
    <n v="4900"/>
    <m/>
    <n v="2"/>
    <m/>
    <n v="9800"/>
    <m/>
    <n v="0"/>
    <m/>
    <n v="9800"/>
    <m/>
    <n v="0"/>
    <n v="0"/>
    <s v="UNI240000002106"/>
    <m/>
    <m/>
    <x v="11"/>
    <x v="0"/>
    <x v="1"/>
    <x v="0"/>
    <x v="1"/>
    <x v="0"/>
    <s v="Kanal Satış"/>
    <s v="Matriks"/>
    <s v="Yurt İçi"/>
    <s v="Türkiye"/>
  </r>
  <r>
    <s v="Q4"/>
    <x v="0"/>
    <x v="11"/>
    <m/>
    <s v="DURMAZ GIDA DAGITIM VE PAZARLAMA-IBRAHIM DURMAZ"/>
    <s v="UH.01.002"/>
    <s v="UNIDOX KONTÖR HIZMETI"/>
    <s v="Univera Doğuş Çay Projesi"/>
    <x v="6"/>
    <x v="2"/>
    <s v="Unidox"/>
    <n v="1.875"/>
    <m/>
    <n v="10000"/>
    <m/>
    <n v="18750"/>
    <m/>
    <n v="0"/>
    <m/>
    <n v="18750"/>
    <m/>
    <n v="0"/>
    <n v="0"/>
    <s v="UNI240000002109"/>
    <m/>
    <m/>
    <x v="13"/>
    <x v="0"/>
    <x v="1"/>
    <x v="2"/>
    <x v="5"/>
    <x v="1"/>
    <s v="Kanal Satış"/>
    <s v="Saha Satış"/>
    <s v="Yurt İçi"/>
    <s v="Türkiye"/>
  </r>
  <r>
    <s v="Q4"/>
    <x v="0"/>
    <x v="11"/>
    <m/>
    <s v="GENÇ ve GÜÇLÜ GIDA DAGITIM TIC LTD. STI"/>
    <s v="UH.01.002"/>
    <s v="UNIDOX KONTÖR HIZMETI"/>
    <s v="Univera - Dardanel"/>
    <x v="6"/>
    <x v="2"/>
    <s v="Unidox"/>
    <n v="2"/>
    <m/>
    <n v="10000"/>
    <m/>
    <n v="20000"/>
    <m/>
    <n v="0"/>
    <m/>
    <n v="20000"/>
    <m/>
    <n v="0"/>
    <n v="0"/>
    <s v="UNI240000002102"/>
    <m/>
    <m/>
    <x v="4"/>
    <x v="0"/>
    <x v="1"/>
    <x v="2"/>
    <x v="5"/>
    <x v="0"/>
    <s v="Kanal Satış"/>
    <s v="Saha Satış"/>
    <s v="Yurt İçi"/>
    <s v="Türkiye"/>
  </r>
  <r>
    <s v="Q4"/>
    <x v="0"/>
    <x v="11"/>
    <m/>
    <s v="MARSAS DENIZCILIK INS. TAAH. TIC. A.S."/>
    <s v="UH.01.002"/>
    <s v="UNIDOX KONTÖR HIZMETI"/>
    <s v="Univera - Mey İçki"/>
    <x v="6"/>
    <x v="2"/>
    <s v="Unidox"/>
    <n v="1.875"/>
    <m/>
    <n v="25000"/>
    <m/>
    <n v="46875"/>
    <m/>
    <n v="0"/>
    <m/>
    <n v="46875"/>
    <m/>
    <n v="0"/>
    <n v="0"/>
    <s v="UNI240000002101"/>
    <m/>
    <m/>
    <x v="7"/>
    <x v="0"/>
    <x v="1"/>
    <x v="2"/>
    <x v="5"/>
    <x v="1"/>
    <s v="Kanal Satış"/>
    <s v="Saha Satış"/>
    <s v="Yurt İçi"/>
    <s v="Türkiye"/>
  </r>
  <r>
    <s v="Q4"/>
    <x v="0"/>
    <x v="11"/>
    <m/>
    <s v="MİYA OTOMASYON VE BARKOD BILISIM SISTEMLERI SAN TİC. VE L.T.D. STI."/>
    <s v="UH.01.002"/>
    <s v="UNIDOX KONTÖR HIZMETI"/>
    <s v="Univera - Kanal"/>
    <x v="5"/>
    <x v="2"/>
    <s v="Unidox"/>
    <n v="1.7190000000000001"/>
    <m/>
    <n v="10000"/>
    <m/>
    <n v="17190"/>
    <m/>
    <n v="0"/>
    <m/>
    <n v="17190"/>
    <m/>
    <n v="0"/>
    <n v="0"/>
    <s v="UNI240000002105"/>
    <m/>
    <m/>
    <x v="3"/>
    <x v="0"/>
    <x v="1"/>
    <x v="2"/>
    <x v="5"/>
    <x v="0"/>
    <s v="Kanal Satış"/>
    <s v="Miya"/>
    <s v="Yurt İçi"/>
    <s v="Türkiye"/>
  </r>
  <r>
    <s v="Q4"/>
    <x v="0"/>
    <x v="11"/>
    <m/>
    <s v="SERHAN GIDA MURAT BARDAKKAYA"/>
    <s v="UH.01.002"/>
    <s v="UNIDOX KONTÖR HIZMETI"/>
    <s v="Univera Doğuş Çay Projesi"/>
    <x v="6"/>
    <x v="2"/>
    <s v="Unidox"/>
    <n v="2.3163"/>
    <m/>
    <n v="10000"/>
    <m/>
    <n v="23163"/>
    <m/>
    <n v="0"/>
    <m/>
    <n v="23163"/>
    <m/>
    <n v="0"/>
    <n v="0"/>
    <s v="UNI240000002129"/>
    <m/>
    <m/>
    <x v="13"/>
    <x v="0"/>
    <x v="1"/>
    <x v="2"/>
    <x v="5"/>
    <x v="1"/>
    <s v="Kanal Satış"/>
    <s v="Saha Satış"/>
    <s v="Yurt İçi"/>
    <s v="Türkiye"/>
  </r>
  <r>
    <s v="Q4"/>
    <x v="0"/>
    <x v="11"/>
    <m/>
    <s v="AYFO GIDA LTD. STI."/>
    <s v="UH.01.002"/>
    <s v="UNIDOX KONTÖR HIZMETI"/>
    <s v="Univera - Nestle Waters"/>
    <x v="6"/>
    <x v="2"/>
    <s v="Unidox"/>
    <n v="2"/>
    <m/>
    <n v="25000"/>
    <m/>
    <n v="50000"/>
    <m/>
    <n v="0"/>
    <m/>
    <n v="50000"/>
    <m/>
    <n v="0"/>
    <n v="0"/>
    <s v="UNI240000002107"/>
    <m/>
    <m/>
    <x v="12"/>
    <x v="0"/>
    <x v="1"/>
    <x v="2"/>
    <x v="5"/>
    <x v="1"/>
    <s v="Univera Satış"/>
    <s v="Saha Satış"/>
    <s v="Yurt İçi"/>
    <s v="Türkiye"/>
  </r>
  <r>
    <s v="Q4"/>
    <x v="0"/>
    <x v="11"/>
    <m/>
    <s v="BULAN TICARET - TUNÇ BULAN"/>
    <s v="UH.01.002"/>
    <s v="UNIDOX KONTÖR HIZMETI"/>
    <s v="Univera - Sarper İçecek"/>
    <x v="6"/>
    <x v="2"/>
    <s v="Unidox"/>
    <n v="1.875"/>
    <m/>
    <n v="25000"/>
    <m/>
    <n v="46875"/>
    <m/>
    <n v="0"/>
    <m/>
    <n v="46875"/>
    <m/>
    <n v="0"/>
    <n v="0"/>
    <s v="UNI240000002100"/>
    <m/>
    <m/>
    <x v="15"/>
    <x v="0"/>
    <x v="1"/>
    <x v="2"/>
    <x v="5"/>
    <x v="0"/>
    <s v="Univera Satış"/>
    <s v="Saha Satış"/>
    <s v="Yurt İçi"/>
    <s v="Türkiye"/>
  </r>
  <r>
    <s v="Q4"/>
    <x v="0"/>
    <x v="11"/>
    <m/>
    <s v="TURASAN PAZARLAMA SANAYI VE TICARET LIMITED SIRKETI"/>
    <s v="UH.01.002"/>
    <s v="UNIDOX KONTÖR HIZMETI"/>
    <s v="Univera - Pernod Ricard"/>
    <x v="6"/>
    <x v="2"/>
    <s v="Unidox"/>
    <n v="0.76800000000000002"/>
    <m/>
    <n v="250000"/>
    <m/>
    <n v="192000"/>
    <m/>
    <n v="0"/>
    <m/>
    <n v="192000"/>
    <m/>
    <n v="0"/>
    <n v="0"/>
    <s v="UNI240000002099"/>
    <m/>
    <m/>
    <x v="34"/>
    <x v="0"/>
    <x v="1"/>
    <x v="2"/>
    <x v="5"/>
    <x v="1"/>
    <s v="Kanal Satış"/>
    <s v="Saha Satış"/>
    <s v="Yurt İçi"/>
    <s v="Türkiye"/>
  </r>
  <r>
    <s v="Q4"/>
    <x v="0"/>
    <x v="11"/>
    <m/>
    <s v="YUSUF ALDEMİR (ALDEMİR BİLİŞİM HizmetLERİ VE DANIŞMANLIK)"/>
    <s v="UH.01.002"/>
    <s v="UNIDOX KONTÖR HIZMETI"/>
    <s v="Univera - Kanal"/>
    <x v="6"/>
    <x v="2"/>
    <s v="Unidox"/>
    <n v="0.80159999999999998"/>
    <m/>
    <n v="100000"/>
    <m/>
    <n v="80160"/>
    <m/>
    <n v="0"/>
    <m/>
    <n v="80160"/>
    <m/>
    <n v="0"/>
    <n v="0"/>
    <s v="UNI240000002103"/>
    <m/>
    <m/>
    <x v="33"/>
    <x v="0"/>
    <x v="1"/>
    <x v="2"/>
    <x v="5"/>
    <x v="0"/>
    <s v="Kanal Satış"/>
    <s v="Aldemir"/>
    <s v="Yurt İçi"/>
    <s v="Türkiye"/>
  </r>
  <r>
    <s v="Q4"/>
    <x v="0"/>
    <x v="11"/>
    <m/>
    <s v="ENERJISA ENERJI ÜRETIM A.S."/>
    <s v="QH.08.001"/>
    <s v="Quest Panorama - Hosting Hizmeti"/>
    <s v="Univera - Enerjisa"/>
    <x v="12"/>
    <x v="1"/>
    <m/>
    <n v="23379.43"/>
    <m/>
    <n v="1"/>
    <m/>
    <n v="23379.427439999999"/>
    <m/>
    <n v="-2.5600000000000002E-3"/>
    <m/>
    <n v="23379.43"/>
    <m/>
    <n v="0"/>
    <n v="0"/>
    <s v="UNI240000002123"/>
    <m/>
    <m/>
    <x v="39"/>
    <x v="0"/>
    <x v="0"/>
    <x v="1"/>
    <x v="3"/>
    <x v="0"/>
    <s v="Univera Satış"/>
    <s v="Saha Satış"/>
    <s v="Yurt İçi"/>
    <s v="Türkiye"/>
  </r>
  <r>
    <s v="Q4"/>
    <x v="0"/>
    <x v="11"/>
    <m/>
    <s v="FHP EV IÇI KULLANIM ARAÇLARI SAN VE TIC . A.S"/>
    <s v="QH.08.001"/>
    <s v="Quest Panorama - Hosting Hizmeti"/>
    <s v="Univera - Vileda"/>
    <x v="14"/>
    <x v="1"/>
    <m/>
    <n v="13682.68"/>
    <m/>
    <n v="1"/>
    <m/>
    <n v="13682.6828"/>
    <m/>
    <n v="2.8E-3"/>
    <m/>
    <n v="13682.68"/>
    <m/>
    <n v="0"/>
    <n v="0"/>
    <s v="UNI240000002117"/>
    <m/>
    <m/>
    <x v="45"/>
    <x v="0"/>
    <x v="0"/>
    <x v="1"/>
    <x v="3"/>
    <x v="0"/>
    <s v="Univera Satış"/>
    <s v="Saha Satış"/>
    <s v="Yurt İçi"/>
    <s v="Türkiye"/>
  </r>
  <r>
    <s v="Q4"/>
    <x v="0"/>
    <x v="11"/>
    <m/>
    <s v="SHELL &amp; TURCAS PETROL A.S"/>
    <s v="OH.05.001"/>
    <s v="OUTSOURCE YAZILIM GELISTIRME HIZMETI"/>
    <s v="Univera - Shell Bee"/>
    <x v="13"/>
    <x v="0"/>
    <s v="Outsource - Hizmet"/>
    <n v="10799.825599048183"/>
    <m/>
    <n v="270.01"/>
    <m/>
    <n v="2916060.9102559998"/>
    <m/>
    <n v="2.5700000000000001E-4"/>
    <m/>
    <n v="2916060.9099989999"/>
    <m/>
    <n v="0"/>
    <n v="0"/>
    <s v="UNI240000002098"/>
    <m/>
    <m/>
    <x v="93"/>
    <x v="3"/>
    <x v="1"/>
    <x v="1"/>
    <x v="9"/>
    <x v="0"/>
    <s v="Univera Satış"/>
    <s v="Saha Satış"/>
    <s v="Yurt İçi"/>
    <s v="Türkiye"/>
  </r>
  <r>
    <s v="Q4"/>
    <x v="0"/>
    <x v="11"/>
    <m/>
    <s v="DARDANEL DAGITIM A.S."/>
    <s v="EH.06.001"/>
    <s v="EnRoute Panorama - Hosting Hizmeti"/>
    <s v="Univera - Dardanel"/>
    <x v="12"/>
    <x v="1"/>
    <m/>
    <n v="44917.17"/>
    <m/>
    <n v="1"/>
    <m/>
    <n v="44917.17"/>
    <m/>
    <n v="0"/>
    <m/>
    <n v="44917.17"/>
    <m/>
    <n v="0"/>
    <n v="0"/>
    <s v="UNI240000002124"/>
    <m/>
    <m/>
    <x v="4"/>
    <x v="0"/>
    <x v="0"/>
    <x v="1"/>
    <x v="3"/>
    <x v="0"/>
    <s v="Univera Satış"/>
    <s v="Saha Satış"/>
    <s v="Yurt İçi"/>
    <s v="Türkiye"/>
  </r>
  <r>
    <s v="Q4"/>
    <x v="0"/>
    <x v="11"/>
    <m/>
    <s v="ERBAK-ULUDAG PAZARLAMA SATIS VE DAGITIM A.S."/>
    <s v="EH.06.001"/>
    <s v="EnRoute Panorama - Hosting Hizmeti"/>
    <s v="Univera - Uludağ İçecek"/>
    <x v="11"/>
    <x v="1"/>
    <m/>
    <n v="75000"/>
    <m/>
    <n v="1"/>
    <m/>
    <n v="75000"/>
    <m/>
    <n v="0"/>
    <m/>
    <n v="75000"/>
    <m/>
    <n v="0"/>
    <n v="0"/>
    <s v="UNI240000002127"/>
    <m/>
    <m/>
    <x v="21"/>
    <x v="0"/>
    <x v="0"/>
    <x v="1"/>
    <x v="3"/>
    <x v="0"/>
    <s v="Univera Satış"/>
    <s v="Saha Satış"/>
    <s v="Yurt İçi"/>
    <s v="Türkiye"/>
  </r>
  <r>
    <s v="Q4"/>
    <x v="0"/>
    <x v="11"/>
    <m/>
    <s v="IMPERIAL TOBACCO TÜTÜN ÜRÜNLERI SATIS VE PAZARLAMA A.S"/>
    <s v="EH.06.001"/>
    <s v="EnRoute Panorama - Hosting Hizmeti"/>
    <s v="Univera - Imperial Tobacco"/>
    <x v="13"/>
    <x v="1"/>
    <m/>
    <n v="91000"/>
    <m/>
    <n v="1"/>
    <m/>
    <n v="91000"/>
    <m/>
    <n v="0"/>
    <m/>
    <n v="91000"/>
    <m/>
    <n v="0"/>
    <n v="0"/>
    <s v="UNI240000002126"/>
    <m/>
    <m/>
    <x v="49"/>
    <x v="0"/>
    <x v="0"/>
    <x v="1"/>
    <x v="3"/>
    <x v="0"/>
    <s v="Univera Satış"/>
    <s v="Saha Satış"/>
    <s v="Yurt İçi"/>
    <s v="Türkiye"/>
  </r>
  <r>
    <s v="Q4"/>
    <x v="0"/>
    <x v="11"/>
    <m/>
    <s v="KENT GIDA MADDELERI SAN VE TIC.AS."/>
    <s v="EH.06.001"/>
    <s v="EnRoute Panorama - Hosting Hizmeti"/>
    <s v="Univera - Kent Gıda"/>
    <x v="12"/>
    <x v="1"/>
    <m/>
    <n v="392744.88"/>
    <m/>
    <n v="1"/>
    <m/>
    <n v="392744.88123200001"/>
    <m/>
    <n v="1.232E-3"/>
    <m/>
    <n v="392744.88"/>
    <m/>
    <n v="0"/>
    <n v="0"/>
    <s v="UNI240000002122"/>
    <m/>
    <m/>
    <x v="53"/>
    <x v="0"/>
    <x v="0"/>
    <x v="1"/>
    <x v="3"/>
    <x v="0"/>
    <s v="Univera Satış"/>
    <s v="Saha Satış"/>
    <s v="Yurt İçi"/>
    <s v="Türkiye"/>
  </r>
  <r>
    <s v="Q4"/>
    <x v="0"/>
    <x v="11"/>
    <m/>
    <s v="LA LORRAINE UNLU MAMÜLLER SAN. VE TIC. A.S."/>
    <s v="EH.06.001"/>
    <s v="EnRoute Panorama - Hosting Hizmeti"/>
    <s v="Univera - La Lorraine"/>
    <x v="13"/>
    <x v="1"/>
    <m/>
    <n v="62471.47"/>
    <m/>
    <n v="1"/>
    <m/>
    <n v="62471.468223999997"/>
    <m/>
    <n v="-1.776E-3"/>
    <m/>
    <n v="62471.47"/>
    <m/>
    <n v="0"/>
    <n v="0"/>
    <s v="UNI240000002118"/>
    <m/>
    <m/>
    <x v="6"/>
    <x v="0"/>
    <x v="0"/>
    <x v="1"/>
    <x v="3"/>
    <x v="0"/>
    <s v="Univera Satış"/>
    <s v="Saha Satış"/>
    <s v="Yurt İçi"/>
    <s v="Türkiye"/>
  </r>
  <r>
    <s v="Q4"/>
    <x v="0"/>
    <x v="11"/>
    <m/>
    <s v="PERNOD RICARD ISTANBUL IÇ VE DIS TIC. LTD. STI"/>
    <s v="EH.06.001"/>
    <s v="EnRoute Panorama - Hosting Hizmeti"/>
    <s v="Univera - Pernod Ricard"/>
    <x v="13"/>
    <x v="1"/>
    <m/>
    <n v="158834.1"/>
    <m/>
    <n v="1"/>
    <m/>
    <n v="158834.1"/>
    <m/>
    <n v="0"/>
    <m/>
    <n v="158834.1"/>
    <m/>
    <n v="0"/>
    <n v="0"/>
    <s v="UNI240000002121"/>
    <m/>
    <m/>
    <x v="34"/>
    <x v="0"/>
    <x v="0"/>
    <x v="1"/>
    <x v="3"/>
    <x v="1"/>
    <s v="Univera Satış"/>
    <s v="Saha Satış"/>
    <s v="Yurt İçi"/>
    <s v="Türkiye"/>
  </r>
  <r>
    <s v="Q4"/>
    <x v="0"/>
    <x v="11"/>
    <m/>
    <s v="RED BULL GIDA DAGITIM VE PAZARLAMA TICARET LTD. STI"/>
    <s v="EH.06.001"/>
    <s v="EnRoute Panorama - Hosting Hizmeti"/>
    <s v="Univera - Redbull"/>
    <x v="12"/>
    <x v="1"/>
    <m/>
    <n v="83493.440000000002"/>
    <m/>
    <n v="1"/>
    <m/>
    <n v="83493.440000000002"/>
    <m/>
    <n v="0"/>
    <m/>
    <n v="83493.440000000002"/>
    <m/>
    <n v="0"/>
    <n v="0"/>
    <s v="UNI240000002125"/>
    <m/>
    <m/>
    <x v="2"/>
    <x v="0"/>
    <x v="0"/>
    <x v="1"/>
    <x v="3"/>
    <x v="0"/>
    <s v="Univera Satış"/>
    <s v="Saha Satış"/>
    <s v="Yurt İçi"/>
    <s v="Türkiye"/>
  </r>
  <r>
    <s v="Q4"/>
    <x v="0"/>
    <x v="11"/>
    <m/>
    <s v="TADIM GIDA MADDELERI SAN.VE TIC.AS."/>
    <s v="EH.06.001"/>
    <s v="EnRoute Panorama - Hosting Hizmeti"/>
    <s v="Univera - Tadım"/>
    <x v="11"/>
    <x v="1"/>
    <m/>
    <n v="83877.460000000006"/>
    <m/>
    <n v="1"/>
    <m/>
    <n v="83877.460000000006"/>
    <m/>
    <n v="0"/>
    <m/>
    <n v="83877.460000000006"/>
    <m/>
    <n v="0"/>
    <n v="0"/>
    <s v="UNI240000002116"/>
    <m/>
    <m/>
    <x v="10"/>
    <x v="0"/>
    <x v="0"/>
    <x v="1"/>
    <x v="3"/>
    <x v="0"/>
    <s v="Univera Satış"/>
    <s v="Saha Satış"/>
    <s v="Yurt İçi"/>
    <s v="Türkiye"/>
  </r>
  <r>
    <s v="Q4"/>
    <x v="0"/>
    <x v="11"/>
    <m/>
    <s v="TÜRK HENKEL KIMYA SAN TIC. A.S."/>
    <s v="EH.06.001"/>
    <s v="EnRoute Panorama - Hosting Hizmeti"/>
    <s v="Univera - Schwarzkoph Henkel"/>
    <x v="13"/>
    <x v="1"/>
    <m/>
    <n v="20302.78"/>
    <m/>
    <n v="1"/>
    <m/>
    <n v="20302.776000000002"/>
    <m/>
    <n v="-4.0000000000000001E-3"/>
    <m/>
    <n v="20302.78"/>
    <m/>
    <n v="0"/>
    <n v="0"/>
    <s v="UNI240000002128"/>
    <m/>
    <m/>
    <x v="25"/>
    <x v="0"/>
    <x v="0"/>
    <x v="1"/>
    <x v="3"/>
    <x v="0"/>
    <s v="Univera Satış"/>
    <s v="Saha Satış"/>
    <s v="Yurt İçi"/>
    <s v="Türkiye"/>
  </r>
  <r>
    <s v="Q4"/>
    <x v="1"/>
    <x v="10"/>
    <m/>
    <s v="Arma İlaç San. ve Tic. Ltd. Şti."/>
    <s v="EH.05.001"/>
    <s v="Enroute Panorama - Yazılım Geliştirme Hizmeti"/>
    <s v="Univera - Arma İlaç"/>
    <x v="19"/>
    <x v="0"/>
    <s v="Enterprise"/>
    <n v="19600"/>
    <m/>
    <n v="7"/>
    <m/>
    <m/>
    <m/>
    <m/>
    <m/>
    <n v="137200"/>
    <m/>
    <m/>
    <m/>
    <n v="1000002550"/>
    <m/>
    <m/>
    <x v="96"/>
    <x v="0"/>
    <x v="1"/>
    <x v="1"/>
    <x v="9"/>
    <x v="0"/>
    <s v="Univera Satış"/>
    <s v="Saha Satış"/>
    <s v="Yurt İçi"/>
    <s v="Türkiye"/>
  </r>
  <r>
    <s v="Q4"/>
    <x v="1"/>
    <x v="10"/>
    <m/>
    <s v="Arma İlaç San. ve Tic. Ltd. Şti."/>
    <s v="EH.01.001"/>
    <s v="Enroute Panorama - Proje ve Ürün Yönetimi Danışmanlığı Hizmeti"/>
    <s v="Univera - Arma İlaç"/>
    <x v="19"/>
    <x v="0"/>
    <s v="Enterprise"/>
    <n v="19600"/>
    <m/>
    <n v="1"/>
    <m/>
    <m/>
    <m/>
    <m/>
    <m/>
    <n v="19600"/>
    <m/>
    <m/>
    <m/>
    <n v="1000002550"/>
    <m/>
    <m/>
    <x v="96"/>
    <x v="0"/>
    <x v="1"/>
    <x v="1"/>
    <x v="7"/>
    <x v="0"/>
    <s v="Univera Satış"/>
    <s v="Saha Satış"/>
    <s v="Yurt İçi"/>
    <s v="Türkiye"/>
  </r>
  <r>
    <s v="Q4"/>
    <x v="1"/>
    <x v="10"/>
    <m/>
    <s v="Etkin Şirketler Topluluğu - Etkin Unlu Mamülleri"/>
    <s v="EH.03.001"/>
    <s v="Enroute Panorama - Çağrı Merkezi Hizmeti (MSD)"/>
    <s v="Univera - La Lorraine"/>
    <x v="13"/>
    <x v="0"/>
    <s v="Enterprise"/>
    <n v="33816.379999999997"/>
    <m/>
    <n v="1"/>
    <m/>
    <m/>
    <m/>
    <m/>
    <m/>
    <n v="33816.379999999997"/>
    <m/>
    <m/>
    <m/>
    <n v="1000002535"/>
    <m/>
    <m/>
    <x v="6"/>
    <x v="0"/>
    <x v="0"/>
    <x v="1"/>
    <x v="8"/>
    <x v="0"/>
    <s v="Univera Satış"/>
    <s v="Saha Satış"/>
    <s v="Yurt İçi"/>
    <s v="Türkiye"/>
  </r>
  <r>
    <s v="Q4"/>
    <x v="1"/>
    <x v="10"/>
    <m/>
    <s v="ISPAŞ ISPARTA GIDA PAZARLAMA DAĞITIM TİCARET LİMİTED ŞİRKETİ"/>
    <s v="EH.03.001"/>
    <s v="Enroute Panorama - Çağrı Merkezi Hizmeti (MSD)"/>
    <s v="Univera - La Lorraine"/>
    <x v="13"/>
    <x v="0"/>
    <s v="Enterprise"/>
    <n v="33816.379999999997"/>
    <m/>
    <n v="1"/>
    <m/>
    <m/>
    <m/>
    <m/>
    <m/>
    <n v="33816.379999999997"/>
    <m/>
    <m/>
    <m/>
    <n v="1000002530"/>
    <m/>
    <m/>
    <x v="6"/>
    <x v="0"/>
    <x v="0"/>
    <x v="1"/>
    <x v="8"/>
    <x v="0"/>
    <s v="Univera Satış"/>
    <s v="Saha Satış"/>
    <s v="Yurt İçi"/>
    <s v="Türkiye"/>
  </r>
  <r>
    <s v="Q4"/>
    <x v="1"/>
    <x v="10"/>
    <m/>
    <s v="ISPAŞ ISPARTA GIDA PAZARLAMA DAĞITIM TİCARET LİMİTED ŞİRKETİ"/>
    <s v="EH.03.001"/>
    <s v="Enroute Panorama - Çağrı Merkezi Hizmeti (MSD)"/>
    <s v="Univera - La Lorraine"/>
    <x v="13"/>
    <x v="0"/>
    <s v="Enterprise"/>
    <n v="33816.379999999997"/>
    <m/>
    <n v="1"/>
    <m/>
    <m/>
    <m/>
    <m/>
    <m/>
    <n v="33816.379999999997"/>
    <m/>
    <m/>
    <m/>
    <n v="1000002531"/>
    <m/>
    <m/>
    <x v="6"/>
    <x v="0"/>
    <x v="0"/>
    <x v="1"/>
    <x v="8"/>
    <x v="0"/>
    <s v="Univera Satış"/>
    <s v="Saha Satış"/>
    <s v="Yurt İçi"/>
    <s v="Türkiye"/>
  </r>
  <r>
    <s v="Q4"/>
    <x v="1"/>
    <x v="10"/>
    <m/>
    <s v="ÖZ ORUÇOĞLU GIDA SANAYİ VE TİC LTD ŞTİ"/>
    <s v="EH.03.001"/>
    <s v="Enroute Panorama - Çağrı Merkezi Hizmeti (MSD)"/>
    <s v="Univera - La Lorraine"/>
    <x v="13"/>
    <x v="0"/>
    <s v="Enterprise"/>
    <n v="33816.379999999997"/>
    <m/>
    <n v="1"/>
    <m/>
    <m/>
    <m/>
    <m/>
    <m/>
    <n v="33816.379999999997"/>
    <m/>
    <m/>
    <m/>
    <n v="1000002532"/>
    <m/>
    <m/>
    <x v="6"/>
    <x v="0"/>
    <x v="0"/>
    <x v="1"/>
    <x v="8"/>
    <x v="0"/>
    <s v="Univera Satış"/>
    <s v="Saha Satış"/>
    <s v="Yurt İçi"/>
    <s v="Türkiye"/>
  </r>
  <r>
    <s v="Q4"/>
    <x v="1"/>
    <x v="10"/>
    <m/>
    <s v="SMB ELEN TÜKETIM MALLARI DAGITIM PAZARLAMA SANAYI VE TICARET LIMITED SIRKETI"/>
    <s v="EH.03.001"/>
    <s v="Enroute Panorama - Çağrı Merkezi Hizmeti (MSD)"/>
    <s v="Univera - La Lorraine"/>
    <x v="13"/>
    <x v="0"/>
    <s v="Enterprise"/>
    <n v="33816.379999999997"/>
    <m/>
    <n v="2"/>
    <m/>
    <m/>
    <m/>
    <m/>
    <m/>
    <n v="67632.759999999995"/>
    <m/>
    <m/>
    <m/>
    <n v="1000002534"/>
    <m/>
    <m/>
    <x v="6"/>
    <x v="0"/>
    <x v="0"/>
    <x v="1"/>
    <x v="8"/>
    <x v="0"/>
    <s v="Univera Satış"/>
    <s v="Saha Satış"/>
    <s v="Yurt İçi"/>
    <s v="Türkiye"/>
  </r>
  <r>
    <s v="Q4"/>
    <x v="1"/>
    <x v="10"/>
    <m/>
    <s v="Zirve Dondurma"/>
    <s v="EH.03.001"/>
    <s v="Enroute Panorama - Çağrı Merkezi Hizmeti (MSD)"/>
    <s v="Univera - La Lorraine"/>
    <x v="13"/>
    <x v="0"/>
    <s v="Enterprise"/>
    <n v="33816.379999999997"/>
    <m/>
    <n v="2"/>
    <m/>
    <m/>
    <m/>
    <m/>
    <m/>
    <n v="67632.759999999995"/>
    <m/>
    <m/>
    <m/>
    <n v="1000002533"/>
    <m/>
    <m/>
    <x v="6"/>
    <x v="0"/>
    <x v="0"/>
    <x v="1"/>
    <x v="8"/>
    <x v="0"/>
    <s v="Univera Satış"/>
    <s v="Saha Satış"/>
    <s v="Yurt İçi"/>
    <s v="Türkiye"/>
  </r>
  <r>
    <s v="Q4"/>
    <x v="0"/>
    <x v="11"/>
    <m/>
    <s v="POLARİS YAZILIM ÇÖZÜMLERİ VE DANIŞMANLIK HİZMETLERİ LTD.ŞTİ."/>
    <s v="WPH.02.001"/>
    <s v="WebPlus Yazilim Bakimi Hizmeti"/>
    <s v="Univera - Kanal"/>
    <x v="5"/>
    <x v="0"/>
    <s v="Webplus"/>
    <n v="6820"/>
    <m/>
    <n v="1"/>
    <m/>
    <n v="6820"/>
    <m/>
    <n v="0"/>
    <m/>
    <n v="6820"/>
    <m/>
    <n v="0"/>
    <n v="0"/>
    <s v="UNI240000002132"/>
    <m/>
    <m/>
    <x v="31"/>
    <x v="0"/>
    <x v="0"/>
    <x v="1"/>
    <x v="4"/>
    <x v="0"/>
    <s v="Kanal Satış"/>
    <s v="Polaris"/>
    <s v="Yurt İçi"/>
    <s v="Türkiye"/>
  </r>
  <r>
    <s v="Q4"/>
    <x v="0"/>
    <x v="11"/>
    <m/>
    <s v="POLARİS YAZILIM ÇÖZÜMLERİ VE DANIŞMANLIK HİZMETLERİ LTD.ŞTİ."/>
    <s v="WPY.01.003"/>
    <s v="WEBPLUS EK KULLANICI LISANSI +1"/>
    <s v="Univera - Kanal"/>
    <x v="5"/>
    <x v="0"/>
    <s v="Webplus"/>
    <n v="1402.5"/>
    <m/>
    <n v="1"/>
    <m/>
    <n v="1650"/>
    <m/>
    <n v="247.5"/>
    <m/>
    <n v="1402.5"/>
    <m/>
    <n v="0"/>
    <n v="0"/>
    <s v="UNI240000002132"/>
    <m/>
    <m/>
    <x v="31"/>
    <x v="0"/>
    <x v="1"/>
    <x v="0"/>
    <x v="1"/>
    <x v="0"/>
    <s v="Kanal Satış"/>
    <s v="Polaris"/>
    <s v="Yurt İçi"/>
    <s v="Türkiye"/>
  </r>
  <r>
    <s v="Q4"/>
    <x v="0"/>
    <x v="11"/>
    <m/>
    <s v="POLARİS YAZILIM ÇÖZÜMLERİ VE DANIŞMANLIK HİZMETLERİ LTD.ŞTİ."/>
    <s v="WPY.01.007"/>
    <s v="WEBPLUS E-DÖNÜSÜM MODÜL LISANSI"/>
    <s v="Univera - Kanal"/>
    <x v="5"/>
    <x v="0"/>
    <s v="Webplus"/>
    <n v="9350"/>
    <m/>
    <n v="1"/>
    <m/>
    <n v="11000"/>
    <m/>
    <n v="1650"/>
    <m/>
    <n v="9350"/>
    <m/>
    <n v="0"/>
    <n v="0"/>
    <s v="UNI240000002132"/>
    <m/>
    <m/>
    <x v="31"/>
    <x v="0"/>
    <x v="1"/>
    <x v="0"/>
    <x v="1"/>
    <x v="0"/>
    <s v="Kanal Satış"/>
    <s v="Polaris"/>
    <s v="Yurt İçi"/>
    <s v="Türkiye"/>
  </r>
  <r>
    <s v="Q4"/>
    <x v="0"/>
    <x v="11"/>
    <m/>
    <s v="POLARİS YAZILIM ÇÖZÜMLERİ VE DANIŞMANLIK HİZMETLERİ LTD.ŞTİ."/>
    <s v="WPY.01.006"/>
    <s v="WEBPLUS DISTRIBUTION SATIS-DAGITIM YAZILIMI (Light)"/>
    <s v="Univera - Kanal"/>
    <x v="5"/>
    <x v="0"/>
    <s v="Webplus"/>
    <n v="14025"/>
    <m/>
    <n v="1"/>
    <m/>
    <n v="16500"/>
    <m/>
    <n v="2475"/>
    <m/>
    <n v="14025"/>
    <m/>
    <n v="0"/>
    <n v="0"/>
    <s v="UNI240000002132"/>
    <m/>
    <m/>
    <x v="31"/>
    <x v="0"/>
    <x v="1"/>
    <x v="0"/>
    <x v="1"/>
    <x v="0"/>
    <s v="Kanal Satış"/>
    <s v="Polaris"/>
    <s v="Yurt İçi"/>
    <s v="Türkiye"/>
  </r>
  <r>
    <s v="Q4"/>
    <x v="0"/>
    <x v="11"/>
    <m/>
    <s v="POLARİS YAZILIM ÇÖZÜMLERİ VE DANIŞMANLIK HİZMETLERİ LTD.ŞTİ."/>
    <s v="WPY.02.001"/>
    <s v="WEBPLUS (Android) SATIS TEMSILCISI LISANSI"/>
    <s v="Univera - Kanal"/>
    <x v="5"/>
    <x v="0"/>
    <s v="Webplus"/>
    <n v="2103.75"/>
    <m/>
    <n v="2"/>
    <m/>
    <n v="4950"/>
    <m/>
    <n v="742.5"/>
    <m/>
    <n v="4207.5"/>
    <m/>
    <n v="0"/>
    <n v="0"/>
    <s v="UNI240000002132"/>
    <m/>
    <m/>
    <x v="31"/>
    <x v="0"/>
    <x v="1"/>
    <x v="0"/>
    <x v="1"/>
    <x v="0"/>
    <s v="Kanal Satış"/>
    <s v="Polaris"/>
    <s v="Yurt İçi"/>
    <s v="Türkiye"/>
  </r>
  <r>
    <s v="Q4"/>
    <x v="0"/>
    <x v="11"/>
    <m/>
    <s v="AVRUPA SATIS DAG. VE TIC. LTD. STI."/>
    <s v="UH.01.002"/>
    <s v="UNIDOX KONTÖR HIZMETI"/>
    <s v="Univera - Pernod Ricard"/>
    <x v="6"/>
    <x v="2"/>
    <s v="Unidox"/>
    <n v="1.3325"/>
    <m/>
    <n v="50000"/>
    <m/>
    <n v="66625"/>
    <m/>
    <n v="0"/>
    <m/>
    <n v="66625"/>
    <m/>
    <n v="0"/>
    <n v="0"/>
    <s v="UNI240000002130"/>
    <m/>
    <m/>
    <x v="25"/>
    <x v="0"/>
    <x v="1"/>
    <x v="2"/>
    <x v="5"/>
    <x v="1"/>
    <s v="Kanal Satış"/>
    <s v="Saha Satış"/>
    <s v="Yurt İçi"/>
    <s v="Türkiye"/>
  </r>
  <r>
    <s v="Q4"/>
    <x v="0"/>
    <x v="11"/>
    <m/>
    <s v="MATRIKS BİLGİSAYAR SİSTEMLERİ LTD.ŞTİ"/>
    <s v="UH.01.002"/>
    <s v="UNIDOX KONTÖR HIZMETI"/>
    <s v="Univera - Kanal"/>
    <x v="5"/>
    <x v="2"/>
    <s v="Unidox"/>
    <n v="1.5328999999999999"/>
    <m/>
    <n v="10000"/>
    <m/>
    <n v="15329"/>
    <m/>
    <n v="0"/>
    <m/>
    <n v="15329"/>
    <m/>
    <n v="0"/>
    <n v="0"/>
    <s v="UNI240000002134"/>
    <m/>
    <m/>
    <x v="11"/>
    <x v="0"/>
    <x v="1"/>
    <x v="2"/>
    <x v="5"/>
    <x v="0"/>
    <s v="Kanal Satış"/>
    <s v="Matriks"/>
    <s v="Yurt İçi"/>
    <s v="Türkiye"/>
  </r>
  <r>
    <s v="Q4"/>
    <x v="0"/>
    <x v="11"/>
    <m/>
    <s v="POLARİS YAZILIM ÇÖZÜMLERİ VE DANIŞMANLIK HİZMETLERİ LTD.ŞTİ."/>
    <s v="UH.01.002"/>
    <s v="UNIDOX KONTÖR HIZMETI"/>
    <s v="Univera - Kanal"/>
    <x v="5"/>
    <x v="2"/>
    <s v="Unidox"/>
    <n v="1.5021"/>
    <m/>
    <n v="10000"/>
    <m/>
    <n v="15021"/>
    <m/>
    <n v="0"/>
    <m/>
    <n v="15021"/>
    <m/>
    <n v="0"/>
    <n v="0"/>
    <s v="UNI240000002132"/>
    <m/>
    <m/>
    <x v="31"/>
    <x v="0"/>
    <x v="1"/>
    <x v="2"/>
    <x v="5"/>
    <x v="0"/>
    <s v="Kanal Satış"/>
    <s v="Polaris"/>
    <s v="Yurt İçi"/>
    <s v="Türkiye"/>
  </r>
  <r>
    <s v="Q4"/>
    <x v="0"/>
    <x v="11"/>
    <m/>
    <s v="JT INTERNATIONAL SA"/>
    <s v="QH.02.001"/>
    <s v="Quest Panorama - Yazilim Bakimi, Yasatma ve Merkezi Destek Hizmeti"/>
    <s v="Univera - JTI İran"/>
    <x v="13"/>
    <x v="3"/>
    <m/>
    <n v="64288.12"/>
    <m/>
    <n v="1"/>
    <m/>
    <n v="64288.119909000001"/>
    <m/>
    <n v="-9.1000000000000003E-5"/>
    <m/>
    <n v="64288.12"/>
    <m/>
    <n v="0"/>
    <n v="0"/>
    <s v="ENV240000000126"/>
    <m/>
    <m/>
    <x v="18"/>
    <x v="0"/>
    <x v="0"/>
    <x v="1"/>
    <x v="4"/>
    <x v="1"/>
    <s v="Univera Satış"/>
    <s v="Saha Satış"/>
    <s v="Yurt İçi"/>
    <s v="Türkiye"/>
  </r>
  <r>
    <s v="Q4"/>
    <x v="0"/>
    <x v="11"/>
    <m/>
    <s v="JT INTERNATIONAL SA"/>
    <s v="QH.08.001"/>
    <s v="Quest Panorama - Hosting Hizmeti"/>
    <s v="Univera - JTI İran"/>
    <x v="13"/>
    <x v="1"/>
    <m/>
    <n v="178507.35"/>
    <m/>
    <n v="1"/>
    <m/>
    <n v="178507.352709"/>
    <m/>
    <n v="2.709E-3"/>
    <m/>
    <n v="178507.35"/>
    <m/>
    <n v="0"/>
    <n v="0"/>
    <s v="ENV240000000126"/>
    <m/>
    <m/>
    <x v="18"/>
    <x v="0"/>
    <x v="0"/>
    <x v="1"/>
    <x v="3"/>
    <x v="1"/>
    <s v="Univera Satış"/>
    <s v="Saha Satış"/>
    <s v="Yurt İçi"/>
    <s v="Türkiye"/>
  </r>
  <r>
    <s v="Q4"/>
    <x v="0"/>
    <x v="11"/>
    <m/>
    <s v="BROWN FORMAN İÇKİ TİC. LTD. ŞTİ."/>
    <s v="EH.06.001"/>
    <s v="EnRoute Panorama - Hosting Hizmeti"/>
    <s v="Univera - Brown Forman"/>
    <x v="12"/>
    <x v="1"/>
    <m/>
    <n v="3105.2"/>
    <m/>
    <n v="1"/>
    <m/>
    <n v="3105.2"/>
    <m/>
    <n v="0"/>
    <m/>
    <n v="3105.2"/>
    <m/>
    <n v="0"/>
    <n v="0"/>
    <s v="UNI240000002133"/>
    <m/>
    <m/>
    <x v="30"/>
    <x v="0"/>
    <x v="0"/>
    <x v="1"/>
    <x v="3"/>
    <x v="1"/>
    <s v="Univera Satış"/>
    <s v="Saha Satış"/>
    <s v="Yurt İçi"/>
    <s v="Türkiye"/>
  </r>
  <r>
    <s v="Q4"/>
    <x v="0"/>
    <x v="11"/>
    <m/>
    <s v="JT INTERNATIONAL SA"/>
    <s v="EH.06.001"/>
    <s v="EnRoute Panorama - Hosting Hizmeti"/>
    <s v="Univera - JTI İran"/>
    <x v="13"/>
    <x v="1"/>
    <m/>
    <n v="178507.35"/>
    <m/>
    <n v="1"/>
    <m/>
    <n v="178507.352709"/>
    <m/>
    <n v="2.709E-3"/>
    <m/>
    <n v="178507.35"/>
    <m/>
    <n v="0"/>
    <n v="0"/>
    <s v="ENV240000000126"/>
    <m/>
    <m/>
    <x v="18"/>
    <x v="0"/>
    <x v="0"/>
    <x v="1"/>
    <x v="3"/>
    <x v="1"/>
    <s v="Univera Satış"/>
    <s v="Saha Satış"/>
    <s v="Yurt İçi"/>
    <s v="Türkiye"/>
  </r>
  <r>
    <s v="Q4"/>
    <x v="1"/>
    <x v="10"/>
    <m/>
    <s v="EFES KAZAKHSTAN JSC FE"/>
    <s v="EH.05.001"/>
    <s v="Enroute Panorama - Yazılım Geliştirme Hizmeti"/>
    <s v="Univera - Efes Kazakistan"/>
    <x v="19"/>
    <x v="0"/>
    <s v="Enterprise"/>
    <n v="400"/>
    <m/>
    <n v="4"/>
    <m/>
    <m/>
    <m/>
    <m/>
    <m/>
    <n v="67698.880000000005"/>
    <m/>
    <m/>
    <m/>
    <n v="1000002554"/>
    <m/>
    <m/>
    <x v="20"/>
    <x v="0"/>
    <x v="1"/>
    <x v="1"/>
    <x v="9"/>
    <x v="0"/>
    <s v="Univera Satış"/>
    <s v="Saha Satış"/>
    <s v="Yurt Dışı"/>
    <s v="Kazakistan"/>
  </r>
  <r>
    <s v="Q4"/>
    <x v="1"/>
    <x v="10"/>
    <m/>
    <s v="EFES KAZAKHSTAN JSC FE"/>
    <s v="EH.01.001"/>
    <s v="Enroute Panorama - Proje ve Ürün Yönetimi Danışmanlığı Hizmeti"/>
    <s v="Univera - Efes Kazakistan"/>
    <x v="19"/>
    <x v="0"/>
    <s v="Enterprise"/>
    <n v="16924.72"/>
    <m/>
    <n v="2"/>
    <m/>
    <m/>
    <m/>
    <m/>
    <m/>
    <n v="33849.440000000002"/>
    <m/>
    <m/>
    <m/>
    <n v="1000002554"/>
    <m/>
    <m/>
    <x v="20"/>
    <x v="0"/>
    <x v="1"/>
    <x v="1"/>
    <x v="7"/>
    <x v="0"/>
    <s v="Univera Satış"/>
    <s v="Saha Satış"/>
    <s v="Yurt Dışı"/>
    <s v="Kazakistan"/>
  </r>
  <r>
    <s v="Q4"/>
    <x v="1"/>
    <x v="10"/>
    <m/>
    <s v="EFES KAZAKHSTAN JSC FE"/>
    <s v="EH.01.001"/>
    <s v="Enroute Panorama - Proje ve Ürün Yönetimi Danışmanlığı Hizmeti"/>
    <s v="Univera - Efes Kazakistan"/>
    <x v="19"/>
    <x v="0"/>
    <s v="Enterprise"/>
    <n v="16924.72"/>
    <m/>
    <n v="1"/>
    <m/>
    <m/>
    <m/>
    <m/>
    <m/>
    <n v="16924.72"/>
    <m/>
    <m/>
    <m/>
    <n v="1000002555"/>
    <m/>
    <m/>
    <x v="20"/>
    <x v="0"/>
    <x v="1"/>
    <x v="1"/>
    <x v="7"/>
    <x v="0"/>
    <s v="Univera Satış"/>
    <s v="Saha Satış"/>
    <s v="Yurt Dışı"/>
    <s v="Kazakistan"/>
  </r>
  <r>
    <s v="Q4"/>
    <x v="0"/>
    <x v="11"/>
    <m/>
    <s v="YUSUF ALDEMİR (ALDEMİR BİLİŞİM HizmetLERİ VE DANIŞMANLIK)"/>
    <s v="WPH.02.001"/>
    <s v="WebPlus Yazilim Bakimi Hizmeti"/>
    <s v="Univera - Kanal"/>
    <x v="5"/>
    <x v="0"/>
    <s v="Webplus"/>
    <n v="4437"/>
    <m/>
    <n v="1"/>
    <m/>
    <n v="5916"/>
    <m/>
    <n v="1479"/>
    <m/>
    <n v="4437"/>
    <m/>
    <n v="0"/>
    <n v="0"/>
    <s v="UNI240000002136"/>
    <m/>
    <m/>
    <x v="33"/>
    <x v="0"/>
    <x v="0"/>
    <x v="1"/>
    <x v="4"/>
    <x v="0"/>
    <s v="Kanal Satış"/>
    <s v="Aldemir"/>
    <s v="Yurt İçi"/>
    <s v="Türkiye"/>
  </r>
  <r>
    <s v="Q4"/>
    <x v="0"/>
    <x v="11"/>
    <m/>
    <s v="YUSUF ALDEMİR (ALDEMİR BİLİŞİM HizmetLERİ VE DANIŞMANLIK)"/>
    <s v="WPH.02.001"/>
    <s v="WebPlus Yazilim Bakimi Hizmeti"/>
    <s v="Univera - Kanal"/>
    <x v="5"/>
    <x v="0"/>
    <s v="Webplus"/>
    <n v="1242.75"/>
    <m/>
    <n v="2"/>
    <m/>
    <n v="3314"/>
    <m/>
    <n v="828.5"/>
    <m/>
    <n v="2485.5"/>
    <m/>
    <n v="0"/>
    <n v="0"/>
    <s v="UNI240000002136"/>
    <m/>
    <m/>
    <x v="33"/>
    <x v="0"/>
    <x v="0"/>
    <x v="1"/>
    <x v="4"/>
    <x v="0"/>
    <s v="Kanal Satış"/>
    <s v="Aldemir"/>
    <s v="Yurt İçi"/>
    <s v="Türkiye"/>
  </r>
  <r>
    <s v="Q4"/>
    <x v="0"/>
    <x v="11"/>
    <m/>
    <s v="MİYA OTOMASYON VE BARKOD BILISIM SISTEMLERI SAN TİC. VE L.T.D. STI."/>
    <s v="WPY.01.004"/>
    <s v="WEBPLUS EK KULLANICI LISANSI +5"/>
    <s v="Univera - Kanal"/>
    <x v="5"/>
    <x v="0"/>
    <s v="Webplus"/>
    <n v="18500"/>
    <m/>
    <n v="1"/>
    <m/>
    <n v="18500"/>
    <m/>
    <n v="0"/>
    <m/>
    <n v="18500"/>
    <m/>
    <n v="0"/>
    <n v="0"/>
    <s v="UNI240000002137"/>
    <m/>
    <m/>
    <x v="3"/>
    <x v="0"/>
    <x v="1"/>
    <x v="0"/>
    <x v="1"/>
    <x v="0"/>
    <s v="Kanal Satış"/>
    <s v="Miya"/>
    <s v="Yurt İçi"/>
    <s v="Türkiye"/>
  </r>
  <r>
    <s v="Q4"/>
    <x v="0"/>
    <x v="11"/>
    <m/>
    <s v="ACARSOY GIDA TURZ.INS.VE IHT.MAD.PAZ.SAN.TIC.LTD.STI."/>
    <s v="UH.01.002"/>
    <s v="Unidox Kontör"/>
    <s v="Univera - Çaykur"/>
    <x v="6"/>
    <x v="2"/>
    <s v="Unidox"/>
    <n v="1.0688"/>
    <m/>
    <n v="100000"/>
    <m/>
    <n v="106880"/>
    <m/>
    <n v="0"/>
    <m/>
    <n v="106880"/>
    <m/>
    <n v="0"/>
    <n v="0"/>
    <s v="UNI240000002148"/>
    <m/>
    <m/>
    <x v="1"/>
    <x v="0"/>
    <x v="1"/>
    <x v="2"/>
    <x v="5"/>
    <x v="0"/>
    <s v="Kanal Satış"/>
    <s v="Saha Satış"/>
    <s v="Yurt İçi"/>
    <s v="Türkiye"/>
  </r>
  <r>
    <s v="Q4"/>
    <x v="0"/>
    <x v="11"/>
    <m/>
    <s v="MİYA OTOMASYON VE BARKOD BILISIM SISTEMLERI SAN TİC. VE L.T.D. STI."/>
    <s v="UH.01.002"/>
    <s v="UNIDOX KONTÖR HIZMETI"/>
    <s v="Univera - Kanal"/>
    <x v="5"/>
    <x v="2"/>
    <s v="Unidox"/>
    <n v="1.65"/>
    <m/>
    <n v="10000"/>
    <m/>
    <n v="16500"/>
    <m/>
    <n v="0"/>
    <m/>
    <n v="16500"/>
    <m/>
    <n v="0"/>
    <n v="0"/>
    <s v="UNI240000002149"/>
    <m/>
    <m/>
    <x v="3"/>
    <x v="0"/>
    <x v="1"/>
    <x v="2"/>
    <x v="5"/>
    <x v="0"/>
    <s v="Kanal Satış"/>
    <s v="Miya"/>
    <s v="Yurt İçi"/>
    <s v="Türkiye"/>
  </r>
  <r>
    <s v="Q4"/>
    <x v="0"/>
    <x v="11"/>
    <m/>
    <s v="YUSUF ALDEMİR (ALDEMİR BİLİŞİM HizmetLERİ VE DANIŞMANLIK)"/>
    <s v="UH.01.002"/>
    <s v="UNIDOX KONTÖR HIZMETI"/>
    <s v="Univera - Kanal"/>
    <x v="5"/>
    <x v="2"/>
    <s v="Unidox"/>
    <n v="0.59049499999999999"/>
    <m/>
    <n v="100000"/>
    <m/>
    <n v="69470"/>
    <m/>
    <n v="10420.5"/>
    <m/>
    <n v="59049.5"/>
    <m/>
    <n v="0"/>
    <n v="0"/>
    <s v="UNI240000002139"/>
    <m/>
    <m/>
    <x v="33"/>
    <x v="0"/>
    <x v="1"/>
    <x v="2"/>
    <x v="5"/>
    <x v="0"/>
    <s v="Kanal Satış"/>
    <s v="Aldemir"/>
    <s v="Yurt İçi"/>
    <s v="Türkiye"/>
  </r>
  <r>
    <s v="Q4"/>
    <x v="0"/>
    <x v="11"/>
    <m/>
    <s v="SHELL &amp; TURCAS PETROL A.S"/>
    <s v="SY.03.004"/>
    <s v="StokBar Panorama-Izlenebilirlik Otomasyon Modülü Lisansi  (SB Automation)"/>
    <s v="Univera - Shell Stokbar"/>
    <x v="13"/>
    <x v="4"/>
    <s v="Stokbar"/>
    <n v="31673.760714285716"/>
    <m/>
    <n v="2.8"/>
    <m/>
    <n v="88686.528000000006"/>
    <m/>
    <n v="-2E-3"/>
    <m/>
    <n v="88686.53"/>
    <m/>
    <n v="0"/>
    <n v="0"/>
    <s v="UNI240000002144"/>
    <m/>
    <m/>
    <x v="93"/>
    <x v="0"/>
    <x v="1"/>
    <x v="0"/>
    <x v="1"/>
    <x v="0"/>
    <s v="Univera Satış"/>
    <s v="Saha Satış"/>
    <s v="Yurt İçi"/>
    <s v="Türkiye"/>
  </r>
  <r>
    <s v="Q4"/>
    <x v="0"/>
    <x v="11"/>
    <m/>
    <s v="SHELL &amp; TURCAS PETROL A.S"/>
    <s v="SH.05.001"/>
    <s v="StokBar Panorama - Yazilim Gelistirme Hizmeti"/>
    <s v="Univera - Shell Stokbar"/>
    <x v="13"/>
    <x v="4"/>
    <s v="Stokbar"/>
    <n v="14357.382291666667"/>
    <m/>
    <n v="9.6"/>
    <m/>
    <n v="137830.86720000001"/>
    <m/>
    <n v="-2.8E-3"/>
    <m/>
    <n v="137830.87"/>
    <m/>
    <n v="0"/>
    <n v="0"/>
    <s v="UNI240000002144"/>
    <m/>
    <m/>
    <x v="93"/>
    <x v="3"/>
    <x v="1"/>
    <x v="1"/>
    <x v="3"/>
    <x v="0"/>
    <s v="Univera Satış"/>
    <s v="Saha Satış"/>
    <s v="Yurt İçi"/>
    <s v="Türkiye"/>
  </r>
  <r>
    <s v="Q4"/>
    <x v="0"/>
    <x v="11"/>
    <m/>
    <s v="SHELL &amp; TURCAS PETROL A.S"/>
    <s v="SH.02.001"/>
    <s v="StokBar Panorama - Yazilim Bakimi Hizmeti"/>
    <s v="Univera - Shell Stokbar"/>
    <x v="13"/>
    <x v="4"/>
    <s v="Stokbar"/>
    <n v="113569.88"/>
    <m/>
    <n v="1"/>
    <m/>
    <n v="113569.8784"/>
    <m/>
    <n v="-1.6000000000000001E-3"/>
    <m/>
    <n v="113569.88"/>
    <m/>
    <n v="0"/>
    <n v="0"/>
    <s v="UNI240000002144"/>
    <m/>
    <m/>
    <x v="93"/>
    <x v="0"/>
    <x v="0"/>
    <x v="1"/>
    <x v="4"/>
    <x v="0"/>
    <s v="Univera Satış"/>
    <s v="Saha Satış"/>
    <s v="Yurt İçi"/>
    <s v="Türkiye"/>
  </r>
  <r>
    <s v="Q4"/>
    <x v="0"/>
    <x v="11"/>
    <m/>
    <s v="SHELL &amp; TURCAS PETROL A.S"/>
    <s v="SH.01.001"/>
    <s v="StokBar Panorama - Proje Yönetim Hizmeti"/>
    <s v="Univera - Shell Stokbar"/>
    <x v="13"/>
    <x v="4"/>
    <s v="Stokbar"/>
    <n v="12884.830357142859"/>
    <m/>
    <n v="11.2"/>
    <m/>
    <n v="144310.09599999999"/>
    <m/>
    <n v="-4.0000000000000001E-3"/>
    <m/>
    <n v="144310.1"/>
    <m/>
    <n v="0"/>
    <n v="0"/>
    <s v="UNI240000002144"/>
    <m/>
    <m/>
    <x v="93"/>
    <x v="0"/>
    <x v="1"/>
    <x v="1"/>
    <x v="7"/>
    <x v="0"/>
    <s v="Univera Satış"/>
    <s v="Saha Satış"/>
    <s v="Yurt İçi"/>
    <s v="Türkiye"/>
  </r>
  <r>
    <s v="Q4"/>
    <x v="0"/>
    <x v="11"/>
    <m/>
    <s v="SHELL &amp; TURCAS PETROL A.S"/>
    <s v="SY.01.001"/>
    <s v="StokBar Panorama - Depo &amp; Sevkiyat Yönetimi Çözüm Lisansi (Enterprise)"/>
    <s v="Univera - Shell Stokbar"/>
    <x v="13"/>
    <x v="4"/>
    <s v="Stokbar"/>
    <n v="221049.5"/>
    <m/>
    <n v="1"/>
    <m/>
    <n v="221049.50399999999"/>
    <m/>
    <n v="4.0000000000000001E-3"/>
    <m/>
    <n v="221049.5"/>
    <m/>
    <n v="0"/>
    <n v="0"/>
    <s v="UNI240000002144"/>
    <m/>
    <m/>
    <x v="93"/>
    <x v="0"/>
    <x v="1"/>
    <x v="0"/>
    <x v="1"/>
    <x v="0"/>
    <s v="Univera Satış"/>
    <s v="Saha Satış"/>
    <s v="Yurt İçi"/>
    <s v="Türkiye"/>
  </r>
  <r>
    <s v="Q4"/>
    <x v="0"/>
    <x v="11"/>
    <m/>
    <s v="4 SIMPLE BİLİŞİM SANAYİ VE TİC. LTD. ŞTİ."/>
    <s v="SMH.02.001"/>
    <s v="StockMate Yazilim Bakimi Hizmeti"/>
    <s v="Univera - Kanal"/>
    <x v="5"/>
    <x v="4"/>
    <s v="Stockmate"/>
    <n v="20630.5"/>
    <m/>
    <n v="1"/>
    <m/>
    <n v="20630.5"/>
    <m/>
    <n v="0"/>
    <m/>
    <n v="20630.5"/>
    <m/>
    <n v="0"/>
    <n v="0"/>
    <s v="ENV240000000127"/>
    <m/>
    <m/>
    <x v="114"/>
    <x v="0"/>
    <x v="0"/>
    <x v="1"/>
    <x v="4"/>
    <x v="0"/>
    <s v="Kanal Satış"/>
    <s v="4 Simple"/>
    <s v="Yurt İçi"/>
    <s v="Türkiye"/>
  </r>
  <r>
    <s v="Q4"/>
    <x v="0"/>
    <x v="11"/>
    <m/>
    <s v="4 SIMPLE BİLİŞİM SANAYİ VE TİC. LTD. ŞTİ."/>
    <s v="SMY.01.002"/>
    <s v="STOCKMATE TESIS/DAGITIM KANALI LISANSI"/>
    <s v="Univera - Kanal"/>
    <x v="5"/>
    <x v="4"/>
    <s v="Stockmate"/>
    <n v="7150"/>
    <m/>
    <n v="1"/>
    <m/>
    <n v="11000"/>
    <m/>
    <n v="3850"/>
    <m/>
    <n v="7150"/>
    <m/>
    <n v="0"/>
    <n v="0"/>
    <s v="ENV240000000127"/>
    <m/>
    <m/>
    <x v="114"/>
    <x v="0"/>
    <x v="1"/>
    <x v="0"/>
    <x v="1"/>
    <x v="0"/>
    <s v="Kanal Satış"/>
    <s v="4 Simple"/>
    <s v="Yurt İçi"/>
    <s v="Türkiye"/>
  </r>
  <r>
    <s v="Q4"/>
    <x v="0"/>
    <x v="11"/>
    <m/>
    <s v="4 SIMPLE BİLİŞİM SANAYİ VE TİC. LTD. ŞTİ."/>
    <s v="SMY.02.001"/>
    <s v="STOCKMATE MOBILE DEPO PERSONELI EL TERMINALI LISANSI"/>
    <s v="Univera - Kanal"/>
    <x v="5"/>
    <x v="4"/>
    <s v="Stockmate"/>
    <n v="2145"/>
    <m/>
    <n v="5"/>
    <m/>
    <n v="16500"/>
    <m/>
    <n v="5775"/>
    <m/>
    <n v="10725"/>
    <m/>
    <n v="0"/>
    <n v="0"/>
    <s v="ENV240000000127"/>
    <m/>
    <m/>
    <x v="114"/>
    <x v="0"/>
    <x v="1"/>
    <x v="0"/>
    <x v="1"/>
    <x v="0"/>
    <s v="Kanal Satış"/>
    <s v="4 Simple"/>
    <s v="Yurt İçi"/>
    <s v="Türkiye"/>
  </r>
  <r>
    <s v="Q4"/>
    <x v="0"/>
    <x v="11"/>
    <m/>
    <s v="4 SIMPLE BİLİŞİM SANAYİ VE TİC. LTD. ŞTİ."/>
    <s v="SMY.01.003"/>
    <s v="StockMate Ek Kullanici Lisansi +1"/>
    <s v="Univera - Kanal"/>
    <x v="5"/>
    <x v="4"/>
    <s v="Stockmate"/>
    <n v="3038.75"/>
    <m/>
    <n v="3"/>
    <m/>
    <n v="14025"/>
    <m/>
    <n v="4908.75"/>
    <m/>
    <n v="9116.25"/>
    <m/>
    <n v="0"/>
    <n v="0"/>
    <s v="ENV240000000127"/>
    <m/>
    <m/>
    <x v="114"/>
    <x v="0"/>
    <x v="1"/>
    <x v="0"/>
    <x v="1"/>
    <x v="0"/>
    <s v="Kanal Satış"/>
    <s v="4 Simple"/>
    <s v="Yurt İçi"/>
    <s v="Türkiye"/>
  </r>
  <r>
    <s v="Q4"/>
    <x v="0"/>
    <x v="11"/>
    <m/>
    <s v="4 SIMPLE BİLİŞİM SANAYİ VE TİC. LTD. ŞTİ."/>
    <s v="SMY.01.005"/>
    <s v="STOCKMATE DEPO STOK YÖNETIMI YAZILIMI (LIGHT)"/>
    <s v="Univera - Kanal"/>
    <x v="5"/>
    <x v="4"/>
    <s v="Stockmate"/>
    <n v="33962.5"/>
    <m/>
    <n v="1"/>
    <m/>
    <n v="52250"/>
    <m/>
    <n v="18287.5"/>
    <m/>
    <n v="33962.5"/>
    <m/>
    <n v="0"/>
    <n v="0"/>
    <s v="ENV240000000127"/>
    <m/>
    <m/>
    <x v="114"/>
    <x v="0"/>
    <x v="1"/>
    <x v="0"/>
    <x v="1"/>
    <x v="0"/>
    <s v="Kanal Satış"/>
    <s v="4 Simple"/>
    <s v="Yurt İçi"/>
    <s v="Türkiye"/>
  </r>
  <r>
    <s v="Q4"/>
    <x v="0"/>
    <x v="11"/>
    <m/>
    <s v="JTI TÜTÜN ÜRÜNLERI PAZARLAMA A.S."/>
    <s v="QY.03.003"/>
    <s v="Quest Panorama SaaS Lisansi (Kiralama Hizmeti ) 50 + Kullanici"/>
    <s v="Univera - JTI"/>
    <x v="11"/>
    <x v="3"/>
    <m/>
    <n v="224.64000000000001"/>
    <m/>
    <n v="439"/>
    <m/>
    <n v="98616.960000000006"/>
    <m/>
    <n v="0"/>
    <m/>
    <n v="98616.960000000006"/>
    <m/>
    <n v="0"/>
    <n v="0"/>
    <s v="UNI240000002141"/>
    <m/>
    <m/>
    <x v="18"/>
    <x v="0"/>
    <x v="0"/>
    <x v="0"/>
    <x v="0"/>
    <x v="1"/>
    <s v="Univera Satış"/>
    <s v="Saha Satış"/>
    <s v="Yurt İçi"/>
    <s v="Türkiye"/>
  </r>
  <r>
    <s v="Q4"/>
    <x v="0"/>
    <x v="11"/>
    <m/>
    <s v="JTI TÜTÜN ÜRÜNLERI PAZARLAMA A.S."/>
    <s v="QH.03.001"/>
    <s v="Quest Panorama  - Çafri Merkezi Hizmeti"/>
    <s v="Univera - JTI"/>
    <x v="11"/>
    <x v="3"/>
    <m/>
    <n v="51.37"/>
    <m/>
    <n v="134"/>
    <m/>
    <n v="6883.58"/>
    <m/>
    <n v="0"/>
    <m/>
    <n v="6883.58"/>
    <m/>
    <n v="0"/>
    <n v="0"/>
    <s v="UNI240000002142"/>
    <m/>
    <m/>
    <x v="18"/>
    <x v="0"/>
    <x v="0"/>
    <x v="1"/>
    <x v="3"/>
    <x v="1"/>
    <s v="Univera Satış"/>
    <s v="Saha Satış"/>
    <s v="Yurt İçi"/>
    <s v="Türkiye"/>
  </r>
  <r>
    <s v="Q4"/>
    <x v="0"/>
    <x v="11"/>
    <m/>
    <s v="JTI TÜTÜN ÜRÜNLERI PAZARLAMA A.S."/>
    <s v="EH.06.001"/>
    <s v="EnRoute Panorama - Hosting Hizmeti"/>
    <s v="Univera - JTI"/>
    <x v="11"/>
    <x v="1"/>
    <m/>
    <n v="379717.8"/>
    <m/>
    <n v="1"/>
    <m/>
    <n v="379717.79869999998"/>
    <m/>
    <n v="-1.2999999999999999E-3"/>
    <m/>
    <n v="379717.8"/>
    <m/>
    <n v="0"/>
    <n v="0"/>
    <s v="UNI240000002143"/>
    <m/>
    <m/>
    <x v="18"/>
    <x v="0"/>
    <x v="0"/>
    <x v="1"/>
    <x v="3"/>
    <x v="1"/>
    <s v="Univera Satış"/>
    <s v="Saha Satış"/>
    <s v="Yurt İçi"/>
    <s v="Türkiye"/>
  </r>
  <r>
    <s v="Q4"/>
    <x v="1"/>
    <x v="10"/>
    <m/>
    <s v="EFES KAZAKHSTAN JSC FE"/>
    <s v="EH.05.001"/>
    <s v="Enroute Panorama - Yazılım Geliştirme Hizmeti"/>
    <s v="Univera - Efes Kazakistan"/>
    <x v="19"/>
    <x v="0"/>
    <s v="Enterprise"/>
    <n v="400"/>
    <s v="USD"/>
    <n v="9.19"/>
    <m/>
    <m/>
    <m/>
    <m/>
    <m/>
    <n v="155538.18"/>
    <m/>
    <m/>
    <m/>
    <n v="1000002555"/>
    <m/>
    <m/>
    <x v="20"/>
    <x v="0"/>
    <x v="1"/>
    <x v="1"/>
    <x v="9"/>
    <x v="0"/>
    <s v="Univera Satış"/>
    <s v="Saha Satış"/>
    <s v="Yurt Dışı"/>
    <s v="Kazakistan"/>
  </r>
  <r>
    <s v="Q4"/>
    <x v="1"/>
    <x v="10"/>
    <m/>
    <s v="EFES KAZAKHSTAN JSC FE"/>
    <s v="EH.05.001"/>
    <s v="Enroute Panorama - Yazılım Geliştirme Hizmeti"/>
    <s v="Univera - Efes Kazakistan"/>
    <x v="19"/>
    <x v="0"/>
    <s v="Enterprise"/>
    <n v="400"/>
    <s v="USD"/>
    <n v="4.18"/>
    <m/>
    <m/>
    <m/>
    <m/>
    <m/>
    <n v="70745.33"/>
    <m/>
    <m/>
    <m/>
    <n v="1000002556"/>
    <m/>
    <m/>
    <x v="20"/>
    <x v="0"/>
    <x v="1"/>
    <x v="1"/>
    <x v="9"/>
    <x v="0"/>
    <s v="Univera Satış"/>
    <s v="Saha Satış"/>
    <s v="Yurt Dışı"/>
    <s v="Kazakistan"/>
  </r>
  <r>
    <s v="Q4"/>
    <x v="1"/>
    <x v="10"/>
    <m/>
    <s v="EFES KAZAKHSTAN JSC FE"/>
    <s v="EH.01.001"/>
    <s v="Enroute Panorama - Proje ve Ürün Yönetimi Danışmanlığı Hizmeti"/>
    <s v="Univera - Efes Kazakistan"/>
    <x v="19"/>
    <x v="0"/>
    <s v="Enterprise"/>
    <n v="16924.72"/>
    <m/>
    <n v="1"/>
    <m/>
    <m/>
    <m/>
    <m/>
    <m/>
    <n v="16924.72"/>
    <m/>
    <m/>
    <m/>
    <n v="1000002556"/>
    <m/>
    <m/>
    <x v="20"/>
    <x v="0"/>
    <x v="1"/>
    <x v="1"/>
    <x v="7"/>
    <x v="0"/>
    <s v="Univera Satış"/>
    <s v="Saha Satış"/>
    <s v="Yurt Dışı"/>
    <s v="Kazakistan"/>
  </r>
  <r>
    <s v="Q4"/>
    <x v="0"/>
    <x v="11"/>
    <m/>
    <s v="ALİ SERGEN KART"/>
    <s v="WPY.02.001"/>
    <s v="WEBPLUS (Android) SATIS TEMSILCISI LISANSI"/>
    <s v="Univera - Kanal"/>
    <x v="5"/>
    <x v="0"/>
    <s v="Webplus"/>
    <n v="2250"/>
    <m/>
    <n v="1"/>
    <m/>
    <n v="2250"/>
    <m/>
    <n v="0"/>
    <m/>
    <n v="2250"/>
    <m/>
    <n v="0"/>
    <n v="0"/>
    <s v="ENV240000000129"/>
    <m/>
    <m/>
    <x v="47"/>
    <x v="0"/>
    <x v="1"/>
    <x v="0"/>
    <x v="1"/>
    <x v="0"/>
    <s v="Kanal Satış"/>
    <s v="Ali Sergen Kart"/>
    <s v="Yurt İçi"/>
    <s v="Türkiye"/>
  </r>
  <r>
    <s v="Q4"/>
    <x v="0"/>
    <x v="11"/>
    <m/>
    <s v="GÜVEN SIRA  PAZARI ALI SARILAR VE ORT."/>
    <s v="UH.01.002"/>
    <s v="UNIDOX KONTÖR HIZMETI"/>
    <s v="Univera - Nestle Retail"/>
    <x v="6"/>
    <x v="2"/>
    <s v="Unidox"/>
    <n v="1.25"/>
    <m/>
    <n v="50000"/>
    <m/>
    <n v="62500"/>
    <m/>
    <n v="0"/>
    <m/>
    <n v="62500"/>
    <m/>
    <n v="0"/>
    <n v="0"/>
    <s v="UNI240000002155"/>
    <m/>
    <m/>
    <x v="12"/>
    <x v="0"/>
    <x v="1"/>
    <x v="2"/>
    <x v="5"/>
    <x v="1"/>
    <s v="Kanal Satış"/>
    <s v="Saha Satış"/>
    <s v="Yurt İçi"/>
    <s v="Türkiye"/>
  </r>
  <r>
    <s v="Q4"/>
    <x v="0"/>
    <x v="11"/>
    <m/>
    <s v="MİYA OTOMASYON VE BARKOD BILISIM SISTEMLERI SAN TİC. VE L.T.D. STI."/>
    <s v="UH.01.002"/>
    <s v="UNIDOX KONTÖR HIZMETI"/>
    <s v="Univera - Kanal"/>
    <x v="5"/>
    <x v="2"/>
    <s v="Unidox"/>
    <n v="0.36659999999999998"/>
    <m/>
    <n v="1000000"/>
    <m/>
    <n v="366600"/>
    <m/>
    <n v="0"/>
    <m/>
    <n v="366600"/>
    <m/>
    <n v="0"/>
    <n v="0"/>
    <s v="UNI240000002153"/>
    <m/>
    <m/>
    <x v="3"/>
    <x v="0"/>
    <x v="1"/>
    <x v="2"/>
    <x v="5"/>
    <x v="0"/>
    <s v="Kanal Satış"/>
    <s v="Miya"/>
    <s v="Yurt İçi"/>
    <s v="Türkiye"/>
  </r>
  <r>
    <s v="Q4"/>
    <x v="0"/>
    <x v="11"/>
    <m/>
    <s v="PASA GIDA PAZ. SAN. TURZ. ve TIC. ITH.IHR. LTD. STI."/>
    <s v="UH.01.002"/>
    <s v="UNIDOX KONTÖR HIZMETI"/>
    <s v="Univera - Tadım"/>
    <x v="6"/>
    <x v="2"/>
    <s v="Unidox"/>
    <n v="1.7424999999999999"/>
    <m/>
    <n v="50000"/>
    <m/>
    <n v="87125"/>
    <m/>
    <n v="0"/>
    <m/>
    <n v="87125"/>
    <m/>
    <n v="0"/>
    <n v="0"/>
    <s v="UNI240000002154"/>
    <m/>
    <m/>
    <x v="10"/>
    <x v="0"/>
    <x v="1"/>
    <x v="2"/>
    <x v="5"/>
    <x v="0"/>
    <s v="Kanal Satış"/>
    <s v="Saha Satış"/>
    <s v="Yurt İçi"/>
    <s v="Türkiye"/>
  </r>
  <r>
    <s v="Q4"/>
    <x v="0"/>
    <x v="11"/>
    <m/>
    <s v="NUROL MAKINA VE SANAYI A.S."/>
    <s v="CDY.06.001"/>
    <s v="Calldesk Panorama - Yazilim Gelistirme Hizmeti"/>
    <s v="Univera - Nurol Makina"/>
    <x v="13"/>
    <x v="5"/>
    <m/>
    <n v="6378"/>
    <m/>
    <n v="4.24"/>
    <m/>
    <n v="27042.720000000001"/>
    <m/>
    <n v="0"/>
    <m/>
    <n v="27042.720000000001"/>
    <m/>
    <n v="0"/>
    <n v="0"/>
    <s v="UNI240000002151"/>
    <m/>
    <m/>
    <x v="62"/>
    <x v="0"/>
    <x v="1"/>
    <x v="1"/>
    <x v="9"/>
    <x v="0"/>
    <s v="Univera Satış"/>
    <s v="Saha Satış"/>
    <s v="Yurt İçi"/>
    <s v="Türkiye"/>
  </r>
  <r>
    <s v="Q4"/>
    <x v="0"/>
    <x v="11"/>
    <m/>
    <s v="NUROL MAKINA VE SANAYI A.S."/>
    <s v="CDH.05.002"/>
    <s v="Calldesk Panorama - Rapor Gelistirme Hizmeti"/>
    <s v="Univera - Nurol Makina"/>
    <x v="13"/>
    <x v="5"/>
    <m/>
    <n v="5103"/>
    <m/>
    <n v="7"/>
    <m/>
    <n v="35721"/>
    <m/>
    <n v="0"/>
    <m/>
    <n v="35721"/>
    <m/>
    <n v="0"/>
    <n v="0"/>
    <s v="UNI240000002150"/>
    <m/>
    <m/>
    <x v="62"/>
    <x v="0"/>
    <x v="1"/>
    <x v="1"/>
    <x v="2"/>
    <x v="0"/>
    <s v="Univera Satış"/>
    <s v="Saha Satış"/>
    <s v="Yurt İçi"/>
    <s v="Türkiye"/>
  </r>
  <r>
    <s v="Q4"/>
    <x v="0"/>
    <x v="11"/>
    <m/>
    <s v="NUROL MAKINA VE SANAYI A.S."/>
    <s v="CDH.05.002"/>
    <s v="Calldesk Panorama - Rapor Gelistirme Hizmeti"/>
    <s v="Univera - Nurol Makina"/>
    <x v="13"/>
    <x v="5"/>
    <m/>
    <n v="5103"/>
    <m/>
    <n v="2"/>
    <m/>
    <n v="10206"/>
    <m/>
    <n v="0"/>
    <m/>
    <n v="10206"/>
    <m/>
    <n v="0"/>
    <n v="0"/>
    <s v="UNI240000002151"/>
    <m/>
    <m/>
    <x v="62"/>
    <x v="0"/>
    <x v="1"/>
    <x v="1"/>
    <x v="2"/>
    <x v="0"/>
    <s v="Univera Satış"/>
    <s v="Saha Satış"/>
    <s v="Yurt İçi"/>
    <s v="Türkiye"/>
  </r>
  <r>
    <s v="Q4"/>
    <x v="1"/>
    <x v="10"/>
    <m/>
    <s v="EFES KAZAKHSTAN JSC FE"/>
    <s v="EH.05.001"/>
    <s v="Enroute Panorama - Yazılım Geliştirme Hizmeti"/>
    <s v="Univera - Efes Kazakistan"/>
    <x v="19"/>
    <x v="0"/>
    <s v="Enterprise"/>
    <n v="400"/>
    <s v="USD"/>
    <n v="16.829999999999998"/>
    <m/>
    <m/>
    <m/>
    <m/>
    <m/>
    <n v="284843.03999999998"/>
    <m/>
    <m/>
    <m/>
    <n v="1000002557"/>
    <m/>
    <m/>
    <x v="20"/>
    <x v="0"/>
    <x v="1"/>
    <x v="1"/>
    <x v="9"/>
    <x v="0"/>
    <s v="Univera Satış"/>
    <s v="Saha Satış"/>
    <s v="Yurt Dışı"/>
    <s v="Kazakistan"/>
  </r>
  <r>
    <s v="Q4"/>
    <x v="1"/>
    <x v="10"/>
    <m/>
    <s v="Haribo Şekerleme Tic. Ltd. Şti."/>
    <s v="EH.02.001"/>
    <s v="Enroute Panorama - Yazılım Bakımı, Yaşatma ve Merkezi Destek Hizmeti"/>
    <s v="Univera - Haribo"/>
    <x v="13"/>
    <x v="0"/>
    <s v="Enterprise"/>
    <n v="202076.88"/>
    <m/>
    <n v="1"/>
    <m/>
    <m/>
    <m/>
    <m/>
    <m/>
    <n v="202076.88"/>
    <m/>
    <m/>
    <m/>
    <n v="1000002558"/>
    <m/>
    <m/>
    <x v="5"/>
    <x v="0"/>
    <x v="0"/>
    <x v="1"/>
    <x v="4"/>
    <x v="0"/>
    <s v="Univera Satış"/>
    <s v="Saha Satış"/>
    <s v="Yurt İçi"/>
    <s v="Türkiye"/>
  </r>
  <r>
    <s v="Q4"/>
    <x v="1"/>
    <x v="10"/>
    <m/>
    <s v="EFES KAZAKHSTAN JSC FE"/>
    <s v="EH.01.001"/>
    <s v="Enroute Panorama - Proje ve Ürün Yönetimi Danışmanlığı Hizmeti"/>
    <s v="Univera - Efes Kazakistan"/>
    <x v="19"/>
    <x v="0"/>
    <s v="Enterprise"/>
    <n v="16924.72"/>
    <m/>
    <n v="1"/>
    <m/>
    <m/>
    <m/>
    <m/>
    <m/>
    <n v="16924.72"/>
    <m/>
    <m/>
    <m/>
    <n v="1000002557"/>
    <m/>
    <m/>
    <x v="20"/>
    <x v="0"/>
    <x v="1"/>
    <x v="1"/>
    <x v="7"/>
    <x v="0"/>
    <s v="Univera Satış"/>
    <s v="Saha Satış"/>
    <s v="Yurt Dışı"/>
    <s v="Kazakistan"/>
  </r>
  <r>
    <s v="Q4"/>
    <x v="1"/>
    <x v="10"/>
    <m/>
    <s v="Haribo Şekerleme Tic. Ltd. Şti."/>
    <s v="EY.04.002"/>
    <s v="Enroute Panorama - Fund Manager - Fon ve Bütçe Yönetimi Modül Yazılımı"/>
    <s v="Univera - Haribo"/>
    <x v="13"/>
    <x v="0"/>
    <s v="Enterprise"/>
    <n v="511875"/>
    <m/>
    <n v="1"/>
    <m/>
    <m/>
    <m/>
    <m/>
    <m/>
    <n v="511875"/>
    <m/>
    <m/>
    <m/>
    <n v="1000002558"/>
    <m/>
    <m/>
    <x v="5"/>
    <x v="0"/>
    <x v="1"/>
    <x v="0"/>
    <x v="1"/>
    <x v="0"/>
    <s v="Univera Satış"/>
    <s v="Saha Satış"/>
    <s v="Yurt İçi"/>
    <s v="Türkiye"/>
  </r>
  <r>
    <s v="Q4"/>
    <x v="0"/>
    <x v="11"/>
    <m/>
    <s v="MİYA OTOMASYON VE BARKOD BILISIM SISTEMLERI SAN TİC. VE L.T.D. STI."/>
    <s v="UH.01.002"/>
    <s v="UNIDOX KONTÖR HIZMETI"/>
    <s v="Univera - Kanal"/>
    <x v="5"/>
    <x v="2"/>
    <s v="Unidox"/>
    <n v="3.5625"/>
    <m/>
    <n v="2000"/>
    <m/>
    <n v="7125"/>
    <m/>
    <n v="0"/>
    <m/>
    <n v="7125"/>
    <m/>
    <n v="0"/>
    <n v="0"/>
    <s v="UNI240000002156"/>
    <m/>
    <m/>
    <x v="3"/>
    <x v="0"/>
    <x v="1"/>
    <x v="2"/>
    <x v="5"/>
    <x v="0"/>
    <s v="Kanal Satış"/>
    <s v="Miya"/>
    <s v="Yurt İçi"/>
    <s v="Türkiye"/>
  </r>
  <r>
    <s v="Q4"/>
    <x v="0"/>
    <x v="11"/>
    <m/>
    <s v="PANASONIC ELEKTRIC WORKS ELEKTRIK SAN.VE TIC. A.S."/>
    <s v="SH.01.001"/>
    <s v="StokBar Panorama - Proje Yönetim Hizmeti"/>
    <s v="Univera - Panasonic"/>
    <x v="11"/>
    <x v="4"/>
    <s v="Stokbar"/>
    <n v="4032.2580645161293"/>
    <m/>
    <n v="62"/>
    <m/>
    <n v="250000.00219999999"/>
    <m/>
    <n v="2.2000000000000001E-3"/>
    <m/>
    <n v="250000"/>
    <m/>
    <n v="0"/>
    <n v="0"/>
    <s v="UNI240000002157"/>
    <m/>
    <m/>
    <x v="35"/>
    <x v="0"/>
    <x v="1"/>
    <x v="1"/>
    <x v="7"/>
    <x v="0"/>
    <s v="Univera Satış"/>
    <s v="Saha Satış"/>
    <s v="Yurt İçi"/>
    <s v="Türkiye"/>
  </r>
  <r>
    <s v="Q4"/>
    <x v="0"/>
    <x v="11"/>
    <m/>
    <s v="PANASONIC ELEKTRIC WORKS ELEKTRIK SAN.VE TIC. A.S."/>
    <s v="SH.01.001"/>
    <s v="StokBar Panorama - Proje Yönetim Hizmeti"/>
    <s v="Univera - Panasonic"/>
    <x v="11"/>
    <x v="4"/>
    <s v="Stokbar"/>
    <n v="4032.2580645161293"/>
    <m/>
    <n v="62"/>
    <m/>
    <n v="250000.00219999999"/>
    <m/>
    <n v="2.2000000000000001E-3"/>
    <m/>
    <n v="250000"/>
    <m/>
    <n v="0"/>
    <n v="0"/>
    <s v="UNI240000002158"/>
    <m/>
    <m/>
    <x v="35"/>
    <x v="0"/>
    <x v="1"/>
    <x v="1"/>
    <x v="7"/>
    <x v="0"/>
    <s v="Univera Satış"/>
    <s v="Saha Satış"/>
    <s v="Yurt İçi"/>
    <s v="Türkiye"/>
  </r>
  <r>
    <s v="Q4"/>
    <x v="1"/>
    <x v="10"/>
    <m/>
    <s v="Haribo Şekerleme Tic. Ltd. Şti."/>
    <s v="EH.05.001"/>
    <s v="Enroute Panorama - Yazılım Geliştirme Hizmeti"/>
    <s v="Univera - Haribo"/>
    <x v="13"/>
    <x v="0"/>
    <s v="Enterprise"/>
    <n v="17150"/>
    <m/>
    <n v="5"/>
    <m/>
    <m/>
    <m/>
    <m/>
    <m/>
    <n v="85750"/>
    <m/>
    <m/>
    <m/>
    <n v="1000002558"/>
    <m/>
    <m/>
    <x v="5"/>
    <x v="0"/>
    <x v="1"/>
    <x v="1"/>
    <x v="9"/>
    <x v="0"/>
    <s v="Univera Satış"/>
    <s v="Saha Satış"/>
    <s v="Yurt İçi"/>
    <s v="Türkiye"/>
  </r>
  <r>
    <s v="Q4"/>
    <x v="1"/>
    <x v="10"/>
    <m/>
    <s v="Üçyol Dayanıklı Tüketim Malları Tekstil Ve Dış Tic.A.Ş. - Newal"/>
    <s v="EH.05.001"/>
    <s v="Enroute Panorama - Yazılım Geliştirme Hizmeti"/>
    <s v="Univera - Newal Irak"/>
    <x v="18"/>
    <x v="0"/>
    <s v="Enterprise"/>
    <n v="19464.510142857143"/>
    <m/>
    <n v="3.5"/>
    <m/>
    <n v="2415"/>
    <m/>
    <n v="802"/>
    <m/>
    <n v="68125.785499999998"/>
    <m/>
    <m/>
    <m/>
    <n v="1000002570"/>
    <m/>
    <m/>
    <x v="101"/>
    <x v="0"/>
    <x v="1"/>
    <x v="1"/>
    <x v="9"/>
    <x v="0"/>
    <s v="Univera Satış"/>
    <s v="Saha Satış"/>
    <s v="Yurt İçi"/>
    <s v="Türkiye"/>
  </r>
  <r>
    <s v="Q4"/>
    <x v="1"/>
    <x v="10"/>
    <m/>
    <s v="Üçyol Dayanıklı Tüketim Malları Tekstil Ve Dış Tic.A.Ş. - Newal"/>
    <s v="EH.05.001"/>
    <s v="Enroute Panorama - Yazılım Geliştirme Hizmeti"/>
    <s v="Univera - Newal Irak"/>
    <x v="18"/>
    <x v="0"/>
    <s v="Enterprise"/>
    <n v="24774.933000000001"/>
    <m/>
    <n v="2"/>
    <m/>
    <n v="1380"/>
    <m/>
    <n v="207"/>
    <m/>
    <n v="49549.866000000002"/>
    <m/>
    <m/>
    <m/>
    <n v="1000002571"/>
    <m/>
    <m/>
    <x v="101"/>
    <x v="0"/>
    <x v="1"/>
    <x v="1"/>
    <x v="9"/>
    <x v="0"/>
    <s v="Univera Satış"/>
    <s v="Saha Satış"/>
    <s v="Yurt İçi"/>
    <s v="Türkiye"/>
  </r>
  <r>
    <s v="Q4"/>
    <x v="1"/>
    <x v="10"/>
    <m/>
    <s v="Üçyol Dayanıklı Tüketim Malları Tekstil Ve Dış Tic.A.Ş. - Newal"/>
    <s v="EH.05.001"/>
    <s v="Enroute Panorama - Yazılım Geliştirme Hizmeti"/>
    <s v="Univera - Newal Irak"/>
    <x v="18"/>
    <x v="0"/>
    <s v="Enterprise"/>
    <n v="24774.933000000001"/>
    <m/>
    <n v="1"/>
    <m/>
    <n v="690"/>
    <m/>
    <n v="104"/>
    <m/>
    <n v="24774.933000000001"/>
    <m/>
    <m/>
    <m/>
    <n v="1000002572"/>
    <m/>
    <m/>
    <x v="101"/>
    <x v="0"/>
    <x v="1"/>
    <x v="1"/>
    <x v="9"/>
    <x v="0"/>
    <s v="Univera Satış"/>
    <s v="Saha Satış"/>
    <s v="Yurt İçi"/>
    <s v="Türkiye"/>
  </r>
  <r>
    <s v="Q4"/>
    <x v="1"/>
    <x v="10"/>
    <m/>
    <s v="Haribo Şekerleme Tic. Ltd. Şti."/>
    <s v="EH.05.002"/>
    <s v="Enroute Panorama - Rapor Geliştirme Hizmeti"/>
    <s v="Univera - Haribo"/>
    <x v="13"/>
    <x v="0"/>
    <s v="Enterprise"/>
    <n v="17150"/>
    <m/>
    <n v="3"/>
    <m/>
    <m/>
    <m/>
    <m/>
    <m/>
    <n v="51450"/>
    <m/>
    <m/>
    <m/>
    <n v="1000002558"/>
    <m/>
    <m/>
    <x v="5"/>
    <x v="0"/>
    <x v="1"/>
    <x v="1"/>
    <x v="2"/>
    <x v="0"/>
    <s v="Univera Satış"/>
    <s v="Saha Satış"/>
    <s v="Yurt İçi"/>
    <s v="Türkiye"/>
  </r>
  <r>
    <s v="Q4"/>
    <x v="1"/>
    <x v="10"/>
    <m/>
    <s v="Haribo Şekerleme Tic. Ltd. Şti."/>
    <s v="EH.01.001"/>
    <s v="Enroute Panorama - Proje ve Ürün Yönetimi Danışmanlığı Hizmeti"/>
    <s v="Univera - Haribo"/>
    <x v="13"/>
    <x v="0"/>
    <s v="Enterprise"/>
    <n v="17150"/>
    <m/>
    <n v="15"/>
    <m/>
    <m/>
    <m/>
    <m/>
    <m/>
    <n v="257250"/>
    <m/>
    <m/>
    <m/>
    <n v="1000002558"/>
    <m/>
    <m/>
    <x v="5"/>
    <x v="0"/>
    <x v="1"/>
    <x v="1"/>
    <x v="7"/>
    <x v="0"/>
    <s v="Univera Satış"/>
    <s v="Saha Satış"/>
    <s v="Yurt İçi"/>
    <s v="Türkiye"/>
  </r>
  <r>
    <s v="Q4"/>
    <x v="1"/>
    <x v="10"/>
    <m/>
    <s v="Üçyol Dayanıklı Tüketim Malları Tekstil Ve Dış Tic.A.Ş. - Newal"/>
    <s v="EH.01.001"/>
    <s v="Enroute Panorama - Proje ve Ürün Yönetimi Danışmanlığı Hizmeti"/>
    <s v="Univera - Newal Irak"/>
    <x v="18"/>
    <x v="0"/>
    <s v="Enterprise"/>
    <n v="24778.686600000001"/>
    <m/>
    <n v="1"/>
    <m/>
    <n v="690"/>
    <m/>
    <n v="104"/>
    <m/>
    <n v="24778.686600000001"/>
    <m/>
    <m/>
    <m/>
    <n v="1000002570"/>
    <m/>
    <m/>
    <x v="101"/>
    <x v="0"/>
    <x v="1"/>
    <x v="1"/>
    <x v="7"/>
    <x v="0"/>
    <s v="Univera Satış"/>
    <s v="Saha Satış"/>
    <s v="Yurt İçi"/>
    <s v="Türkiye"/>
  </r>
  <r>
    <s v="Q4"/>
    <x v="1"/>
    <x v="10"/>
    <m/>
    <s v="Üçyol Dayanıklı Tüketim Malları Tekstil Ve Dış Tic.A.Ş. - Newal"/>
    <s v="EH.01.001"/>
    <s v="Enroute Panorama - Proje ve Ürün Yönetimi Danışmanlığı Hizmeti"/>
    <s v="Univera - Newal Irak"/>
    <x v="18"/>
    <x v="0"/>
    <s v="Enterprise"/>
    <n v="19035.921942857145"/>
    <m/>
    <n v="3.5"/>
    <m/>
    <n v="2415"/>
    <m/>
    <n v="838"/>
    <m/>
    <n v="66625.726800000004"/>
    <m/>
    <m/>
    <m/>
    <n v="1000002571"/>
    <m/>
    <m/>
    <x v="101"/>
    <x v="0"/>
    <x v="1"/>
    <x v="1"/>
    <x v="7"/>
    <x v="0"/>
    <s v="Univera Satış"/>
    <s v="Saha Satış"/>
    <s v="Yurt İçi"/>
    <s v="Türkiye"/>
  </r>
  <r>
    <s v="Q4"/>
    <x v="1"/>
    <x v="10"/>
    <m/>
    <s v="Üçyol Dayanıklı Tüketim Malları Tekstil Ve Dış Tic.A.Ş. - Newal"/>
    <s v="EH.01.001"/>
    <s v="Enroute Panorama - Proje ve Ürün Yönetimi Danışmanlığı Hizmeti"/>
    <s v="Univera - Newal Irak"/>
    <x v="18"/>
    <x v="0"/>
    <s v="Enterprise"/>
    <n v="24774.933000000001"/>
    <m/>
    <n v="2"/>
    <m/>
    <n v="1380"/>
    <m/>
    <n v="207"/>
    <m/>
    <n v="49549.866000000002"/>
    <m/>
    <m/>
    <m/>
    <n v="1000002572"/>
    <m/>
    <m/>
    <x v="101"/>
    <x v="0"/>
    <x v="1"/>
    <x v="1"/>
    <x v="7"/>
    <x v="0"/>
    <s v="Univera Satış"/>
    <s v="Saha Satış"/>
    <s v="Yurt İçi"/>
    <s v="Türkiye"/>
  </r>
  <r>
    <s v="Q4"/>
    <x v="0"/>
    <x v="11"/>
    <m/>
    <s v="MİYA OTOMASYON VE BARKOD BILISIM SISTEMLERI SAN TİC. VE L.T.D. STI."/>
    <s v="WPY.01.004"/>
    <s v="WEBPLUS EK KULLANICI LISANSI +5"/>
    <s v="Univera - Kanal"/>
    <x v="5"/>
    <x v="0"/>
    <s v="Webplus"/>
    <n v="18500"/>
    <m/>
    <n v="1"/>
    <m/>
    <n v="18500"/>
    <m/>
    <n v="0"/>
    <m/>
    <n v="18500"/>
    <m/>
    <n v="0"/>
    <n v="0"/>
    <s v="UNI240000002168"/>
    <m/>
    <m/>
    <x v="3"/>
    <x v="0"/>
    <x v="1"/>
    <x v="0"/>
    <x v="1"/>
    <x v="0"/>
    <s v="Kanal Satış"/>
    <s v="Miya"/>
    <s v="Yurt İçi"/>
    <s v="Türkiye"/>
  </r>
  <r>
    <s v="Q4"/>
    <x v="0"/>
    <x v="11"/>
    <m/>
    <s v="MİYA OTOMASYON VE BARKOD BILISIM SISTEMLERI SAN TİC. VE L.T.D. STI."/>
    <s v="WPY.01.003"/>
    <s v="WEBPLUS EK KULLANICI LISANSI +1"/>
    <s v="Univera - Kanal"/>
    <x v="5"/>
    <x v="0"/>
    <s v="Webplus"/>
    <n v="4900"/>
    <m/>
    <n v="1"/>
    <m/>
    <n v="4900"/>
    <m/>
    <n v="0"/>
    <m/>
    <n v="4900"/>
    <m/>
    <n v="0"/>
    <n v="0"/>
    <s v="UNI240000002168"/>
    <m/>
    <m/>
    <x v="3"/>
    <x v="0"/>
    <x v="1"/>
    <x v="0"/>
    <x v="1"/>
    <x v="0"/>
    <s v="Kanal Satış"/>
    <s v="Miya"/>
    <s v="Yurt İçi"/>
    <s v="Türkiye"/>
  </r>
  <r>
    <s v="Q4"/>
    <x v="0"/>
    <x v="11"/>
    <m/>
    <s v="BRN GRUP DAGITIM TICARET LIMITED SIRKETI"/>
    <s v="UH.01.002"/>
    <s v="UNIDOX KONTÖR HIZMETI"/>
    <s v="Univera - Nestle Waters"/>
    <x v="6"/>
    <x v="2"/>
    <s v="Unidox"/>
    <n v="1.1599999999999999"/>
    <m/>
    <n v="50000"/>
    <m/>
    <n v="58000"/>
    <m/>
    <n v="0"/>
    <m/>
    <n v="58000"/>
    <m/>
    <n v="0"/>
    <n v="0"/>
    <s v="UNI240000002174"/>
    <m/>
    <m/>
    <x v="12"/>
    <x v="0"/>
    <x v="1"/>
    <x v="2"/>
    <x v="5"/>
    <x v="1"/>
    <s v="Kanal Satış"/>
    <s v="Saha Satış"/>
    <s v="Yurt İçi"/>
    <s v="Türkiye"/>
  </r>
  <r>
    <s v="Q4"/>
    <x v="0"/>
    <x v="11"/>
    <m/>
    <s v="ÇNR GRUP OTOM.MIM.INS.SAN.VE TIC.LTD.STI."/>
    <s v="UH.01.002"/>
    <s v="UNIDOX KONTÖR HIZMETI"/>
    <s v="Univera Doğuş Çay Projesi"/>
    <x v="6"/>
    <x v="2"/>
    <s v="Unidox"/>
    <n v="2.0438000000000001"/>
    <m/>
    <n v="10000"/>
    <m/>
    <n v="20438"/>
    <m/>
    <n v="0"/>
    <m/>
    <n v="20438"/>
    <m/>
    <n v="0"/>
    <n v="0"/>
    <s v="UNI240000002166"/>
    <m/>
    <m/>
    <x v="13"/>
    <x v="0"/>
    <x v="1"/>
    <x v="2"/>
    <x v="5"/>
    <x v="1"/>
    <s v="Kanal Satış"/>
    <s v="Saha Satış"/>
    <s v="Yurt İçi"/>
    <s v="Türkiye"/>
  </r>
  <r>
    <s v="Q4"/>
    <x v="0"/>
    <x v="11"/>
    <m/>
    <s v="MİYA OTOMASYON VE BARKOD BILISIM SISTEMLERI SAN TİC. VE L.T.D. STI."/>
    <s v="UH.01.002"/>
    <s v="UNIDOX KONTÖR HIZMETI"/>
    <s v="Univera - Kanal"/>
    <x v="5"/>
    <x v="2"/>
    <s v="Unidox"/>
    <n v="2.0438000000000001"/>
    <m/>
    <n v="10000"/>
    <m/>
    <n v="20438"/>
    <m/>
    <n v="0"/>
    <m/>
    <n v="20438"/>
    <m/>
    <n v="0"/>
    <n v="0"/>
    <s v="UNI240000002167"/>
    <m/>
    <m/>
    <x v="3"/>
    <x v="0"/>
    <x v="1"/>
    <x v="2"/>
    <x v="5"/>
    <x v="0"/>
    <s v="Kanal Satış"/>
    <s v="Miya"/>
    <s v="Yurt İçi"/>
    <s v="Türkiye"/>
  </r>
  <r>
    <s v="Q4"/>
    <x v="0"/>
    <x v="11"/>
    <m/>
    <s v="UNILEVER SAN VE TIC.TÜRK AS."/>
    <s v="SH.05.001"/>
    <s v="StokBar Panorama - Yazilim Gelistirme Hizmeti"/>
    <s v="Univera - Unilever"/>
    <x v="13"/>
    <x v="4"/>
    <s v="Stokbar"/>
    <n v="12250"/>
    <m/>
    <n v="21"/>
    <m/>
    <n v="367500"/>
    <m/>
    <n v="110250"/>
    <m/>
    <n v="257250"/>
    <m/>
    <n v="0"/>
    <n v="0"/>
    <s v="UNI240000002170"/>
    <m/>
    <m/>
    <x v="104"/>
    <x v="0"/>
    <x v="1"/>
    <x v="1"/>
    <x v="3"/>
    <x v="0"/>
    <s v="Univera Satış"/>
    <s v="Saha Satış"/>
    <s v="Yurt İçi"/>
    <s v="Türkiye"/>
  </r>
  <r>
    <s v="Q4"/>
    <x v="0"/>
    <x v="11"/>
    <m/>
    <s v="UNILEVER SAN VE TIC.TÜRK AS."/>
    <s v="SH.01.001"/>
    <s v="StokBar Panorama - Proje Yönetim Hizmeti"/>
    <s v="Univera - Unilever"/>
    <x v="13"/>
    <x v="4"/>
    <s v="Stokbar"/>
    <n v="11375"/>
    <m/>
    <n v="6"/>
    <m/>
    <n v="105000"/>
    <m/>
    <n v="36750"/>
    <m/>
    <n v="68250"/>
    <m/>
    <n v="0"/>
    <n v="0"/>
    <s v="UNI240000002175"/>
    <m/>
    <m/>
    <x v="104"/>
    <x v="0"/>
    <x v="1"/>
    <x v="1"/>
    <x v="7"/>
    <x v="0"/>
    <s v="Univera Satış"/>
    <s v="Saha Satış"/>
    <s v="Yurt İçi"/>
    <s v="Türkiye"/>
  </r>
  <r>
    <s v="Q4"/>
    <x v="0"/>
    <x v="11"/>
    <m/>
    <s v="UNILEVER SAN VE TIC.TÜRK AS."/>
    <s v="SH.01.001"/>
    <s v="StokBar Panorama - Proje Yönetim Hizmeti"/>
    <s v="Univera - Unilever"/>
    <x v="13"/>
    <x v="4"/>
    <s v="Stokbar"/>
    <n v="11375"/>
    <m/>
    <n v="4"/>
    <m/>
    <n v="70000"/>
    <m/>
    <n v="24500"/>
    <m/>
    <n v="45500"/>
    <m/>
    <n v="0"/>
    <n v="0"/>
    <s v="UNI240000002172"/>
    <m/>
    <m/>
    <x v="104"/>
    <x v="0"/>
    <x v="1"/>
    <x v="1"/>
    <x v="7"/>
    <x v="0"/>
    <s v="Univera Satış"/>
    <s v="Saha Satış"/>
    <s v="Yurt İçi"/>
    <s v="Türkiye"/>
  </r>
  <r>
    <s v="Q4"/>
    <x v="0"/>
    <x v="11"/>
    <m/>
    <s v="UNILEVER SAN VE TIC.TÜRK AS."/>
    <s v="SH.01.001"/>
    <s v="StokBar Panorama - Proje Yönetim Hizmeti"/>
    <s v="Univera - Unilever"/>
    <x v="13"/>
    <x v="4"/>
    <s v="Stokbar"/>
    <n v="11375"/>
    <m/>
    <n v="2"/>
    <m/>
    <n v="35000"/>
    <m/>
    <n v="12250"/>
    <m/>
    <n v="22750"/>
    <m/>
    <n v="0"/>
    <n v="0"/>
    <s v="UNI240000002171"/>
    <m/>
    <m/>
    <x v="104"/>
    <x v="0"/>
    <x v="1"/>
    <x v="1"/>
    <x v="7"/>
    <x v="0"/>
    <s v="Univera Satış"/>
    <s v="Saha Satış"/>
    <s v="Yurt İçi"/>
    <s v="Türkiye"/>
  </r>
  <r>
    <s v="Q4"/>
    <x v="0"/>
    <x v="11"/>
    <m/>
    <s v="JTI TÜTÜN ÜRÜNLERI PAZARLAMA A.S."/>
    <s v="QH.06.001"/>
    <s v="Quest Panorama - Yazilim Gelistirme Hizmeti"/>
    <s v="Univera - JTI"/>
    <x v="11"/>
    <x v="3"/>
    <m/>
    <n v="5950"/>
    <m/>
    <n v="14"/>
    <m/>
    <n v="83300"/>
    <m/>
    <n v="0"/>
    <m/>
    <n v="83300"/>
    <m/>
    <n v="0"/>
    <n v="0"/>
    <s v="UNI240000002173"/>
    <m/>
    <m/>
    <x v="18"/>
    <x v="0"/>
    <x v="1"/>
    <x v="1"/>
    <x v="3"/>
    <x v="1"/>
    <s v="Univera Satış"/>
    <s v="Saha Satış"/>
    <s v="Yurt İçi"/>
    <s v="Türkiye"/>
  </r>
  <r>
    <s v="Q4"/>
    <x v="0"/>
    <x v="11"/>
    <m/>
    <s v="JTI TÜTÜN ÜRÜNLERI PAZARLAMA A.S."/>
    <s v="QH.01.001"/>
    <s v="Quest Panorama - Proje Yönetim Hizmeti"/>
    <s v="Univera - JTI"/>
    <x v="11"/>
    <x v="3"/>
    <m/>
    <n v="5550.46"/>
    <m/>
    <n v="9"/>
    <m/>
    <n v="49954.14"/>
    <m/>
    <n v="0"/>
    <m/>
    <n v="49954.14"/>
    <m/>
    <n v="0"/>
    <n v="0"/>
    <s v="UNI240000002173"/>
    <m/>
    <m/>
    <x v="18"/>
    <x v="0"/>
    <x v="1"/>
    <x v="1"/>
    <x v="7"/>
    <x v="1"/>
    <s v="Univera Satış"/>
    <s v="Saha Satış"/>
    <s v="Yurt İçi"/>
    <s v="Türkiye"/>
  </r>
  <r>
    <s v="Q4"/>
    <x v="1"/>
    <x v="10"/>
    <m/>
    <s v="Şenpiliç Gıda Sanayi A.Ş."/>
    <s v="EH.05.001"/>
    <s v="Enroute Panorama - Yazılım Geliştirme Hizmeti"/>
    <s v="Univera - Şen Piliç"/>
    <x v="19"/>
    <x v="0"/>
    <s v="Enterprise"/>
    <n v="15000"/>
    <m/>
    <n v="0.5"/>
    <m/>
    <n v="7500"/>
    <m/>
    <n v="0"/>
    <m/>
    <n v="7500"/>
    <m/>
    <m/>
    <m/>
    <n v="1000002574"/>
    <m/>
    <m/>
    <x v="69"/>
    <x v="0"/>
    <x v="1"/>
    <x v="1"/>
    <x v="9"/>
    <x v="0"/>
    <s v="Univera Satış"/>
    <s v="Saha Satış"/>
    <s v="Yurt İçi"/>
    <s v="Türkiye"/>
  </r>
  <r>
    <s v="Q4"/>
    <x v="1"/>
    <x v="10"/>
    <m/>
    <s v="Üçyol Dayanıklı Tüketim Malları Tekstil Ve Dış Tic.A.Ş. - Newal"/>
    <s v="EH.05.001"/>
    <s v="Enroute Panorama - Yazılım Geliştirme Hizmeti"/>
    <s v="Univera - Newal Irak"/>
    <x v="18"/>
    <x v="0"/>
    <s v="Enterprise"/>
    <n v="18664.46523076923"/>
    <m/>
    <n v="6.5"/>
    <m/>
    <n v="4485"/>
    <m/>
    <n v="1613"/>
    <m/>
    <n v="121319.024"/>
    <m/>
    <m/>
    <m/>
    <n v="1000002573"/>
    <m/>
    <m/>
    <x v="101"/>
    <x v="0"/>
    <x v="1"/>
    <x v="1"/>
    <x v="9"/>
    <x v="0"/>
    <s v="Univera Satış"/>
    <s v="Saha Satış"/>
    <s v="Yurt İçi"/>
    <s v="Türkiye"/>
  </r>
  <r>
    <s v="Q4"/>
    <x v="1"/>
    <x v="10"/>
    <m/>
    <s v="Üçyol Dayanıklı Tüketim Malları Tekstil Ve Dış Tic.A.Ş. - Newal"/>
    <s v="EH.05.001"/>
    <s v="Enroute Panorama - Yazılım Geliştirme Hizmeti"/>
    <s v="Univera - Newal Irak"/>
    <x v="18"/>
    <x v="0"/>
    <s v="Enterprise"/>
    <n v="18664.46523076923"/>
    <m/>
    <n v="6.5"/>
    <m/>
    <n v="4485"/>
    <m/>
    <n v="1613"/>
    <m/>
    <n v="121319.024"/>
    <m/>
    <m/>
    <m/>
    <n v="1000002573"/>
    <m/>
    <m/>
    <x v="101"/>
    <x v="0"/>
    <x v="1"/>
    <x v="1"/>
    <x v="9"/>
    <x v="0"/>
    <s v="Univera Satış"/>
    <s v="Saha Satış"/>
    <s v="Yurt İçi"/>
    <s v="Türkiye"/>
  </r>
  <r>
    <s v="Q4"/>
    <x v="1"/>
    <x v="10"/>
    <m/>
    <s v="Üçyol Dayanıklı Tüketim Malları Tekstil Ve Dış Tic.A.Ş. - Newal"/>
    <s v="EH.05.002"/>
    <s v="Enroute Panorama - Rapor Geliştirme Hizmeti"/>
    <s v="Univera - Newal Irak"/>
    <x v="18"/>
    <x v="0"/>
    <s v="Enterprise"/>
    <n v="24774.933000000001"/>
    <m/>
    <n v="4"/>
    <m/>
    <n v="2760"/>
    <m/>
    <n v="414"/>
    <m/>
    <n v="99099.732000000004"/>
    <m/>
    <m/>
    <m/>
    <n v="1000002572"/>
    <m/>
    <m/>
    <x v="101"/>
    <x v="0"/>
    <x v="1"/>
    <x v="1"/>
    <x v="2"/>
    <x v="0"/>
    <s v="Univera Satış"/>
    <s v="Saha Satış"/>
    <s v="Yurt İçi"/>
    <s v="Türkiye"/>
  </r>
  <r>
    <s v="Q4"/>
    <x v="1"/>
    <x v="10"/>
    <m/>
    <s v="Üçyol Dayanıklı Tüketim Malları Tekstil Ve Dış Tic.A.Ş. - Newal"/>
    <s v="EH.01.001"/>
    <s v="Enroute Panorama - Proje ve Ürün Yönetimi Danışmanlığı Hizmeti"/>
    <s v="Univera - Newal Irak"/>
    <x v="18"/>
    <x v="0"/>
    <s v="Enterprise"/>
    <n v="24778.686600000001"/>
    <m/>
    <n v="3"/>
    <m/>
    <n v="2070"/>
    <m/>
    <n v="310"/>
    <m/>
    <n v="74336.059800000003"/>
    <m/>
    <m/>
    <m/>
    <n v="1000002572"/>
    <m/>
    <m/>
    <x v="101"/>
    <x v="0"/>
    <x v="1"/>
    <x v="1"/>
    <x v="7"/>
    <x v="0"/>
    <s v="Univera Satış"/>
    <s v="Saha Satış"/>
    <s v="Yurt İçi"/>
    <s v="Türkiye"/>
  </r>
  <r>
    <s v="Q4"/>
    <x v="1"/>
    <x v="10"/>
    <m/>
    <s v="Üçyol Dayanıklı Tüketim Malları Tekstil Ve Dış Tic.A.Ş. - Newal"/>
    <s v="EH.01.001"/>
    <s v="Enroute Panorama - Proje ve Ürün Yönetimi Danışmanlığı Hizmeti"/>
    <s v="Univera - Newal Irak"/>
    <x v="18"/>
    <x v="0"/>
    <s v="Enterprise"/>
    <n v="22202.395199999999"/>
    <m/>
    <n v="5"/>
    <m/>
    <n v="3450"/>
    <m/>
    <n v="822"/>
    <m/>
    <n v="111011.976"/>
    <m/>
    <m/>
    <m/>
    <n v="1000002573"/>
    <m/>
    <m/>
    <x v="101"/>
    <x v="0"/>
    <x v="1"/>
    <x v="1"/>
    <x v="7"/>
    <x v="0"/>
    <s v="Univera Satış"/>
    <s v="Saha Satış"/>
    <s v="Yurt İçi"/>
    <s v="Türkiye"/>
  </r>
  <r>
    <s v="Q4"/>
    <x v="1"/>
    <x v="10"/>
    <m/>
    <s v="Üçyol Dayanıklı Tüketim Malları Tekstil Ve Dış Tic.A.Ş. - Newal"/>
    <s v="EH.01.001"/>
    <s v="Enroute Panorama - Proje ve Ürün Yönetimi Danışmanlığı Hizmeti"/>
    <s v="Univera - Newal Irak"/>
    <x v="18"/>
    <x v="0"/>
    <s v="Enterprise"/>
    <n v="22202.395199999999"/>
    <m/>
    <n v="5"/>
    <m/>
    <n v="3450"/>
    <m/>
    <n v="822"/>
    <m/>
    <n v="111011.976"/>
    <m/>
    <m/>
    <m/>
    <n v="1000002573"/>
    <m/>
    <m/>
    <x v="101"/>
    <x v="0"/>
    <x v="1"/>
    <x v="1"/>
    <x v="7"/>
    <x v="0"/>
    <s v="Univera Satış"/>
    <s v="Saha Satış"/>
    <s v="Yurt İçi"/>
    <s v="Türkiye"/>
  </r>
  <r>
    <s v="Q4"/>
    <x v="0"/>
    <x v="11"/>
    <m/>
    <s v="NASIROGULLARI GIDA KIRTASIYE GIYIM DAY. TÜK. MALLARI TIC. VE SAN. LTD. STI."/>
    <s v="UH.01.002"/>
    <s v="UNIDOX KONTÖR HIZMETI"/>
    <s v="Univera - Tadım"/>
    <x v="6"/>
    <x v="2"/>
    <s v="Unidox"/>
    <n v="2.3163"/>
    <m/>
    <n v="10000"/>
    <m/>
    <n v="23163"/>
    <m/>
    <n v="0"/>
    <m/>
    <n v="23163"/>
    <m/>
    <n v="0"/>
    <n v="0"/>
    <s v="UNI240000002178"/>
    <m/>
    <m/>
    <x v="10"/>
    <x v="0"/>
    <x v="1"/>
    <x v="2"/>
    <x v="5"/>
    <x v="0"/>
    <s v="Kanal Satış"/>
    <s v="Saha Satış"/>
    <s v="Yurt İçi"/>
    <s v="Türkiye"/>
  </r>
  <r>
    <s v="Q4"/>
    <x v="0"/>
    <x v="11"/>
    <m/>
    <s v="SAN-KAR GIDA INS.NAK.OTO. YAZILIM TIC.LTD.STI."/>
    <s v="UH.01.002"/>
    <s v="UNIDOX KONTÖR HIZMETI"/>
    <s v="Univera - Şen Piliç"/>
    <x v="6"/>
    <x v="2"/>
    <s v="Unidox"/>
    <n v="2.2999999999999998"/>
    <m/>
    <n v="10000"/>
    <m/>
    <n v="23000"/>
    <m/>
    <n v="0"/>
    <m/>
    <n v="23000"/>
    <m/>
    <n v="0"/>
    <n v="0"/>
    <s v="UNI240000002177"/>
    <m/>
    <m/>
    <x v="69"/>
    <x v="0"/>
    <x v="1"/>
    <x v="2"/>
    <x v="5"/>
    <x v="0"/>
    <s v="Kanal Satış"/>
    <s v="Saha Satış"/>
    <s v="Yurt İçi"/>
    <s v="Türkiye"/>
  </r>
  <r>
    <s v="Q4"/>
    <x v="0"/>
    <x v="11"/>
    <m/>
    <s v="YUSUF ALDEMİR (ALDEMİR BİLİŞİM HizmetLERİ VE DANIŞMANLIK)"/>
    <s v="UH.01.002"/>
    <s v="UNIDOX KONTÖR HIZMETI"/>
    <s v="Univera - Şen Piliç"/>
    <x v="6"/>
    <x v="2"/>
    <s v="Unidox"/>
    <n v="0.99539999999999995"/>
    <m/>
    <n v="215000"/>
    <m/>
    <n v="214011"/>
    <m/>
    <n v="0"/>
    <m/>
    <n v="214011"/>
    <m/>
    <n v="0"/>
    <n v="0"/>
    <s v="UNI240000002176"/>
    <m/>
    <m/>
    <x v="33"/>
    <x v="0"/>
    <x v="1"/>
    <x v="2"/>
    <x v="5"/>
    <x v="0"/>
    <s v="Kanal Satış"/>
    <s v="Aldemir"/>
    <s v="Yurt İçi"/>
    <s v="Türkiye"/>
  </r>
  <r>
    <s v="Q4"/>
    <x v="0"/>
    <x v="11"/>
    <m/>
    <s v="AGAÇLI OTOMOTIV GIDA TIC. VE SAN. A.S."/>
    <s v="EH.06.001"/>
    <s v="EnRoute Panorama - Hosting Hizmeti"/>
    <s v="Univera - JTI"/>
    <x v="11"/>
    <x v="1"/>
    <m/>
    <n v="818.64199999999994"/>
    <m/>
    <n v="15"/>
    <m/>
    <n v="12279.6291"/>
    <m/>
    <n v="-8.9999999999999998E-4"/>
    <m/>
    <n v="12279.63"/>
    <m/>
    <n v="0"/>
    <n v="0"/>
    <s v="UNI240000002219"/>
    <m/>
    <m/>
    <x v="18"/>
    <x v="0"/>
    <x v="0"/>
    <x v="1"/>
    <x v="3"/>
    <x v="1"/>
    <s v="Univera Satış"/>
    <s v="Saha Satış"/>
    <s v="Yurt İçi"/>
    <s v="Türkiye"/>
  </r>
  <r>
    <s v="Q4"/>
    <x v="0"/>
    <x v="11"/>
    <m/>
    <s v="ALTUN TEMIZLIK TÜTÜN ÜRÜNLERI PAZARLAMA A .S"/>
    <s v="EH.06.001"/>
    <s v="EnRoute Panorama - Hosting Hizmeti"/>
    <s v="Univera - JTI"/>
    <x v="11"/>
    <x v="1"/>
    <m/>
    <n v="818.64"/>
    <m/>
    <n v="1"/>
    <m/>
    <n v="818.64193999999998"/>
    <m/>
    <n v="1.9400000000000001E-3"/>
    <m/>
    <n v="818.64"/>
    <m/>
    <n v="0"/>
    <n v="0"/>
    <s v="UNI240000002220"/>
    <m/>
    <m/>
    <x v="18"/>
    <x v="0"/>
    <x v="0"/>
    <x v="1"/>
    <x v="3"/>
    <x v="1"/>
    <s v="Univera Satış"/>
    <s v="Saha Satış"/>
    <s v="Yurt İçi"/>
    <s v="Türkiye"/>
  </r>
  <r>
    <s v="Q4"/>
    <x v="0"/>
    <x v="11"/>
    <m/>
    <s v="ARME DAGITIM PAZARLAMA SANAYI VE TIC. A.S."/>
    <s v="EH.06.001"/>
    <s v="EnRoute Panorama - Hosting Hizmeti"/>
    <s v="Univera - JTI"/>
    <x v="11"/>
    <x v="1"/>
    <m/>
    <n v="818.64"/>
    <m/>
    <n v="1"/>
    <m/>
    <n v="818.64193999999998"/>
    <m/>
    <n v="1.9400000000000001E-3"/>
    <m/>
    <n v="818.64"/>
    <m/>
    <n v="0"/>
    <n v="0"/>
    <s v="UNI240000002221"/>
    <m/>
    <m/>
    <x v="18"/>
    <x v="0"/>
    <x v="0"/>
    <x v="1"/>
    <x v="3"/>
    <x v="1"/>
    <s v="Univera Satış"/>
    <s v="Saha Satış"/>
    <s v="Yurt İçi"/>
    <s v="Türkiye"/>
  </r>
  <r>
    <s v="Q4"/>
    <x v="0"/>
    <x v="11"/>
    <m/>
    <s v="AYDIN ÜNLÜER TUR.GIDA TIC. VE SAN. A.S."/>
    <s v="EH.06.001"/>
    <s v="EnRoute Panorama - Hosting Hizmeti"/>
    <s v="Univera - JTI"/>
    <x v="11"/>
    <x v="1"/>
    <m/>
    <n v="818.64333333333332"/>
    <m/>
    <n v="3"/>
    <m/>
    <n v="2455.9258199999999"/>
    <m/>
    <n v="-4.1799999999999997E-3"/>
    <m/>
    <n v="2455.9299999999998"/>
    <m/>
    <n v="0"/>
    <n v="0"/>
    <s v="UNI240000002222"/>
    <m/>
    <m/>
    <x v="18"/>
    <x v="0"/>
    <x v="0"/>
    <x v="1"/>
    <x v="3"/>
    <x v="1"/>
    <s v="Univera Satış"/>
    <s v="Saha Satış"/>
    <s v="Yurt İçi"/>
    <s v="Türkiye"/>
  </r>
  <r>
    <s v="Q4"/>
    <x v="0"/>
    <x v="11"/>
    <m/>
    <s v="BAMS GIDA ITRIYAT VE TEKSTIL TIC. VE SAN. LTD. STI."/>
    <s v="EH.06.001"/>
    <s v="EnRoute Panorama - Hosting Hizmeti"/>
    <s v="Univera - JTI"/>
    <x v="11"/>
    <x v="1"/>
    <m/>
    <n v="818.64"/>
    <m/>
    <n v="2"/>
    <m/>
    <n v="1637.28388"/>
    <m/>
    <n v="3.8800000000000002E-3"/>
    <m/>
    <n v="1637.28"/>
    <m/>
    <n v="0"/>
    <n v="0"/>
    <s v="UNI240000002223"/>
    <m/>
    <m/>
    <x v="18"/>
    <x v="0"/>
    <x v="0"/>
    <x v="1"/>
    <x v="3"/>
    <x v="1"/>
    <s v="Univera Satış"/>
    <s v="Saha Satış"/>
    <s v="Yurt İçi"/>
    <s v="Türkiye"/>
  </r>
  <r>
    <s v="Q4"/>
    <x v="0"/>
    <x v="11"/>
    <m/>
    <s v="BAYRAKTAR SATIS VE DAGITIM ANONIM SIRKETI"/>
    <s v="EH.06.001"/>
    <s v="EnRoute Panorama - Hosting Hizmeti"/>
    <s v="Univera - JTI"/>
    <x v="11"/>
    <x v="1"/>
    <m/>
    <n v="818.64"/>
    <m/>
    <n v="2"/>
    <m/>
    <n v="1637.28388"/>
    <m/>
    <n v="3.8800000000000002E-3"/>
    <m/>
    <n v="1637.28"/>
    <m/>
    <n v="0"/>
    <n v="0"/>
    <s v="UNI240000002224"/>
    <m/>
    <m/>
    <x v="18"/>
    <x v="0"/>
    <x v="0"/>
    <x v="1"/>
    <x v="3"/>
    <x v="1"/>
    <s v="Univera Satış"/>
    <s v="Saha Satış"/>
    <s v="Yurt İçi"/>
    <s v="Türkiye"/>
  </r>
  <r>
    <s v="Q4"/>
    <x v="0"/>
    <x v="11"/>
    <m/>
    <s v="BESLER GIDA PAZ. SAN. VE TIC. A.S."/>
    <s v="EH.06.001"/>
    <s v="EnRoute Panorama - Hosting Hizmeti"/>
    <s v="Univera - JTI"/>
    <x v="11"/>
    <x v="1"/>
    <m/>
    <n v="818.64"/>
    <m/>
    <n v="1"/>
    <m/>
    <n v="818.64193999999998"/>
    <m/>
    <n v="1.9400000000000001E-3"/>
    <m/>
    <n v="818.64"/>
    <m/>
    <n v="0"/>
    <n v="0"/>
    <s v="UNI240000002225"/>
    <m/>
    <m/>
    <x v="18"/>
    <x v="0"/>
    <x v="0"/>
    <x v="1"/>
    <x v="3"/>
    <x v="1"/>
    <s v="Univera Satış"/>
    <s v="Saha Satış"/>
    <s v="Yurt İçi"/>
    <s v="Türkiye"/>
  </r>
  <r>
    <s v="Q4"/>
    <x v="0"/>
    <x v="11"/>
    <m/>
    <s v="BUGRA MÜH. VE INS. MALZ. IML. ITH. IHR. TIC. SAN. LTD. STI."/>
    <s v="EH.06.001"/>
    <s v="EnRoute Panorama - Hosting Hizmeti"/>
    <s v="Univera - JTI"/>
    <x v="11"/>
    <x v="1"/>
    <m/>
    <n v="818.64"/>
    <m/>
    <n v="1"/>
    <m/>
    <n v="818.64193999999998"/>
    <m/>
    <n v="1.9400000000000001E-3"/>
    <m/>
    <n v="818.64"/>
    <m/>
    <n v="0"/>
    <n v="0"/>
    <s v="UNI240000002226"/>
    <m/>
    <m/>
    <x v="18"/>
    <x v="0"/>
    <x v="0"/>
    <x v="1"/>
    <x v="3"/>
    <x v="1"/>
    <s v="Univera Satış"/>
    <s v="Saha Satış"/>
    <s v="Yurt İçi"/>
    <s v="Türkiye"/>
  </r>
  <r>
    <s v="Q4"/>
    <x v="0"/>
    <x v="11"/>
    <m/>
    <s v="BURAY TÜTÜN MAMUL. MESR. PAZ. VE DAG. TIC. LTD. STI."/>
    <s v="EH.06.001"/>
    <s v="EnRoute Panorama - Hosting Hizmeti"/>
    <s v="Univera - JTI"/>
    <x v="11"/>
    <x v="1"/>
    <m/>
    <n v="818.64"/>
    <m/>
    <n v="1"/>
    <m/>
    <n v="818.64193999999998"/>
    <m/>
    <n v="1.9400000000000001E-3"/>
    <m/>
    <n v="818.64"/>
    <m/>
    <n v="0"/>
    <n v="0"/>
    <s v="UNI240000002227"/>
    <m/>
    <m/>
    <x v="18"/>
    <x v="0"/>
    <x v="0"/>
    <x v="1"/>
    <x v="3"/>
    <x v="1"/>
    <s v="Univera Satış"/>
    <s v="Saha Satış"/>
    <s v="Yurt İçi"/>
    <s v="Türkiye"/>
  </r>
  <r>
    <s v="Q4"/>
    <x v="0"/>
    <x v="11"/>
    <m/>
    <s v="CAN TÜTÜN MAMULLERI INSAAT VE SANAYI TICARET A.S."/>
    <s v="EH.06.001"/>
    <s v="EnRoute Panorama - Hosting Hizmeti"/>
    <s v="Univera - JTI"/>
    <x v="11"/>
    <x v="1"/>
    <m/>
    <n v="818.64"/>
    <m/>
    <n v="1"/>
    <m/>
    <n v="818.64193999999998"/>
    <m/>
    <n v="1.9400000000000001E-3"/>
    <m/>
    <n v="818.64"/>
    <m/>
    <n v="0"/>
    <n v="0"/>
    <s v="UNI240000002228"/>
    <m/>
    <m/>
    <x v="18"/>
    <x v="0"/>
    <x v="0"/>
    <x v="1"/>
    <x v="3"/>
    <x v="1"/>
    <s v="Univera Satış"/>
    <s v="Saha Satış"/>
    <s v="Yurt İçi"/>
    <s v="Türkiye"/>
  </r>
  <r>
    <s v="Q4"/>
    <x v="0"/>
    <x v="11"/>
    <m/>
    <s v="ÇELIKKOL TURIZM GIDA MAD.SAN VE TIC. LTD. STI."/>
    <s v="EH.06.001"/>
    <s v="EnRoute Panorama - Hosting Hizmeti"/>
    <s v="Univera - JTI"/>
    <x v="11"/>
    <x v="1"/>
    <m/>
    <n v="818.64"/>
    <m/>
    <n v="1"/>
    <m/>
    <n v="818.64193999999998"/>
    <m/>
    <n v="1.9400000000000001E-3"/>
    <m/>
    <n v="818.64"/>
    <m/>
    <n v="0"/>
    <n v="0"/>
    <s v="UNI240000002229"/>
    <m/>
    <m/>
    <x v="18"/>
    <x v="0"/>
    <x v="0"/>
    <x v="1"/>
    <x v="3"/>
    <x v="1"/>
    <s v="Univera Satış"/>
    <s v="Saha Satış"/>
    <s v="Yurt İçi"/>
    <s v="Türkiye"/>
  </r>
  <r>
    <s v="Q4"/>
    <x v="0"/>
    <x v="11"/>
    <m/>
    <s v="DOYURAN GIDA A.S."/>
    <s v="EH.06.001"/>
    <s v="EnRoute Panorama - Hosting Hizmeti"/>
    <s v="Univera - JTI"/>
    <x v="11"/>
    <x v="1"/>
    <m/>
    <n v="818.64"/>
    <m/>
    <n v="1"/>
    <m/>
    <n v="818.64193999999998"/>
    <m/>
    <n v="1.9400000000000001E-3"/>
    <m/>
    <n v="818.64"/>
    <m/>
    <n v="0"/>
    <n v="0"/>
    <s v="UNI240000002230"/>
    <m/>
    <m/>
    <x v="18"/>
    <x v="0"/>
    <x v="0"/>
    <x v="1"/>
    <x v="3"/>
    <x v="1"/>
    <s v="Univera Satış"/>
    <s v="Saha Satış"/>
    <s v="Yurt İçi"/>
    <s v="Türkiye"/>
  </r>
  <r>
    <s v="Q4"/>
    <x v="0"/>
    <x v="11"/>
    <m/>
    <s v="DÜNYA MESRUBAT GIDA INS.TURIZM PAZ. SAN. VE TIC. LTD. STI."/>
    <s v="EH.06.001"/>
    <s v="EnRoute Panorama - Hosting Hizmeti"/>
    <s v="Univera - JTI"/>
    <x v="11"/>
    <x v="1"/>
    <m/>
    <n v="818.64200000000005"/>
    <m/>
    <n v="5"/>
    <m/>
    <n v="4093.2096999999999"/>
    <m/>
    <n v="-2.9999999999999997E-4"/>
    <m/>
    <n v="4093.21"/>
    <m/>
    <n v="0"/>
    <n v="0"/>
    <s v="UNI240000002231"/>
    <m/>
    <m/>
    <x v="18"/>
    <x v="0"/>
    <x v="0"/>
    <x v="1"/>
    <x v="3"/>
    <x v="1"/>
    <s v="Univera Satış"/>
    <s v="Saha Satış"/>
    <s v="Yurt İçi"/>
    <s v="Türkiye"/>
  </r>
  <r>
    <s v="Q4"/>
    <x v="0"/>
    <x v="11"/>
    <m/>
    <s v="FLAS TURIZM INSAAT TAAHHÜT TIC. LTD. STI."/>
    <s v="EH.06.001"/>
    <s v="EnRoute Panorama - Hosting Hizmeti"/>
    <s v="Univera - JTI"/>
    <x v="11"/>
    <x v="1"/>
    <m/>
    <n v="818.64"/>
    <m/>
    <n v="1"/>
    <m/>
    <n v="818.64193999999998"/>
    <m/>
    <n v="1.9400000000000001E-3"/>
    <m/>
    <n v="818.64"/>
    <m/>
    <n v="0"/>
    <n v="0"/>
    <s v="UNI240000002232"/>
    <m/>
    <m/>
    <x v="18"/>
    <x v="0"/>
    <x v="0"/>
    <x v="1"/>
    <x v="3"/>
    <x v="1"/>
    <s v="Univera Satış"/>
    <s v="Saha Satış"/>
    <s v="Yurt İçi"/>
    <s v="Türkiye"/>
  </r>
  <r>
    <s v="Q4"/>
    <x v="0"/>
    <x v="11"/>
    <m/>
    <s v="FLAS TURIZM INSAAT TAAHHÜT TIC. LTD. STI."/>
    <s v="EH.06.001"/>
    <s v="EnRoute Panorama - Hosting Hizmeti"/>
    <s v="Univera - JTI"/>
    <x v="11"/>
    <x v="1"/>
    <m/>
    <n v="818.64"/>
    <m/>
    <n v="1"/>
    <m/>
    <n v="818.64193999999998"/>
    <m/>
    <n v="1.9400000000000001E-3"/>
    <m/>
    <n v="818.64"/>
    <m/>
    <n v="0"/>
    <n v="0"/>
    <s v="UNI240000002233"/>
    <m/>
    <m/>
    <x v="18"/>
    <x v="0"/>
    <x v="0"/>
    <x v="1"/>
    <x v="3"/>
    <x v="1"/>
    <s v="Univera Satış"/>
    <s v="Saha Satış"/>
    <s v="Yurt İçi"/>
    <s v="Türkiye"/>
  </r>
  <r>
    <s v="Q4"/>
    <x v="0"/>
    <x v="11"/>
    <m/>
    <s v="KALPAKÇIOGLU GIDA SAN. VE TIC. LTD. STI."/>
    <s v="EH.06.001"/>
    <s v="EnRoute Panorama - Hosting Hizmeti"/>
    <s v="Univera - JTI"/>
    <x v="11"/>
    <x v="1"/>
    <m/>
    <n v="818.64"/>
    <m/>
    <n v="2"/>
    <m/>
    <n v="1637.28388"/>
    <m/>
    <n v="3.8800000000000002E-3"/>
    <m/>
    <n v="1637.28"/>
    <m/>
    <n v="0"/>
    <n v="0"/>
    <s v="UNI240000002234"/>
    <m/>
    <m/>
    <x v="18"/>
    <x v="0"/>
    <x v="0"/>
    <x v="1"/>
    <x v="3"/>
    <x v="1"/>
    <s v="Univera Satış"/>
    <s v="Saha Satış"/>
    <s v="Yurt İçi"/>
    <s v="Türkiye"/>
  </r>
  <r>
    <s v="Q4"/>
    <x v="0"/>
    <x v="11"/>
    <m/>
    <s v="KILKISLI MES. TEK. MAM. GIDA MAD. SAN. TIC. LTD. STI."/>
    <s v="EH.06.001"/>
    <s v="EnRoute Panorama - Hosting Hizmeti"/>
    <s v="Univera - JTI"/>
    <x v="11"/>
    <x v="1"/>
    <m/>
    <n v="818.64"/>
    <m/>
    <n v="1"/>
    <m/>
    <n v="818.64193999999998"/>
    <m/>
    <n v="1.9400000000000001E-3"/>
    <m/>
    <n v="818.64"/>
    <m/>
    <n v="0"/>
    <n v="0"/>
    <s v="UNI240000002235"/>
    <m/>
    <m/>
    <x v="18"/>
    <x v="0"/>
    <x v="0"/>
    <x v="1"/>
    <x v="3"/>
    <x v="1"/>
    <s v="Univera Satış"/>
    <s v="Saha Satış"/>
    <s v="Yurt İçi"/>
    <s v="Türkiye"/>
  </r>
  <r>
    <s v="Q4"/>
    <x v="0"/>
    <x v="11"/>
    <m/>
    <s v="KOPUZ GIDA TIC. A.S."/>
    <s v="EH.06.001"/>
    <s v="EnRoute Panorama - Hosting Hizmeti"/>
    <s v="Univera - JTI"/>
    <x v="11"/>
    <x v="1"/>
    <m/>
    <n v="818.64181818181817"/>
    <m/>
    <n v="11"/>
    <m/>
    <n v="9005.0613400000002"/>
    <m/>
    <n v="1.34E-3"/>
    <m/>
    <n v="9005.06"/>
    <m/>
    <n v="0"/>
    <n v="0"/>
    <s v="UNI240000002236"/>
    <m/>
    <m/>
    <x v="18"/>
    <x v="0"/>
    <x v="0"/>
    <x v="1"/>
    <x v="3"/>
    <x v="1"/>
    <s v="Univera Satış"/>
    <s v="Saha Satış"/>
    <s v="Yurt İçi"/>
    <s v="Türkiye"/>
  </r>
  <r>
    <s v="Q4"/>
    <x v="0"/>
    <x v="11"/>
    <m/>
    <s v="ONGUN EMGIN GIDA DAG. PAZ. TUR.SAN. TIC. LTD. STI."/>
    <s v="EH.06.001"/>
    <s v="EnRoute Panorama - Hosting Hizmeti"/>
    <s v="Univera - JTI"/>
    <x v="11"/>
    <x v="1"/>
    <m/>
    <n v="818.64"/>
    <m/>
    <n v="1"/>
    <m/>
    <n v="818.64193999999998"/>
    <m/>
    <n v="1.9400000000000001E-3"/>
    <m/>
    <n v="818.64"/>
    <m/>
    <n v="0"/>
    <n v="0"/>
    <s v="UNI240000002252"/>
    <m/>
    <m/>
    <x v="18"/>
    <x v="0"/>
    <x v="0"/>
    <x v="1"/>
    <x v="3"/>
    <x v="1"/>
    <s v="Univera Satış"/>
    <s v="Saha Satış"/>
    <s v="Yurt İçi"/>
    <s v="Türkiye"/>
  </r>
  <r>
    <s v="Q4"/>
    <x v="0"/>
    <x v="11"/>
    <m/>
    <s v="ONGUN EMGIN GIDA DAG. PAZ. TUR.SAN. TIC. LTD. STI."/>
    <s v="EH.06.001"/>
    <s v="EnRoute Panorama - Hosting Hizmeti"/>
    <s v="Univera - JTI"/>
    <x v="11"/>
    <x v="1"/>
    <m/>
    <n v="818.64"/>
    <m/>
    <n v="1"/>
    <m/>
    <n v="818.64193999999998"/>
    <m/>
    <n v="1.9400000000000001E-3"/>
    <m/>
    <n v="818.64"/>
    <m/>
    <n v="0"/>
    <n v="0"/>
    <s v="UNI240000002253"/>
    <m/>
    <m/>
    <x v="18"/>
    <x v="0"/>
    <x v="0"/>
    <x v="1"/>
    <x v="3"/>
    <x v="1"/>
    <s v="Univera Satış"/>
    <s v="Saha Satış"/>
    <s v="Yurt İçi"/>
    <s v="Türkiye"/>
  </r>
  <r>
    <s v="Q4"/>
    <x v="0"/>
    <x v="11"/>
    <m/>
    <s v="ONGUN EMGIN GIDA DAG. PAZ. TUR.SAN. TIC. LTD. STI."/>
    <s v="EH.06.001"/>
    <s v="EnRoute Panorama - Hosting Hizmeti"/>
    <s v="Univera - JTI"/>
    <x v="11"/>
    <x v="1"/>
    <m/>
    <n v="818.64"/>
    <m/>
    <n v="1"/>
    <m/>
    <n v="818.64193999999998"/>
    <m/>
    <n v="1.9400000000000001E-3"/>
    <m/>
    <n v="818.64"/>
    <m/>
    <n v="0"/>
    <n v="0"/>
    <s v="UNI240000002254"/>
    <m/>
    <m/>
    <x v="18"/>
    <x v="0"/>
    <x v="0"/>
    <x v="1"/>
    <x v="3"/>
    <x v="1"/>
    <s v="Univera Satış"/>
    <s v="Saha Satış"/>
    <s v="Yurt İçi"/>
    <s v="Türkiye"/>
  </r>
  <r>
    <s v="Q4"/>
    <x v="0"/>
    <x v="11"/>
    <m/>
    <s v="ONGUN EMGIN GIDA DAG. PAZ. TUR.SAN. TIC. LTD. STI."/>
    <s v="EH.06.001"/>
    <s v="EnRoute Panorama - Hosting Hizmeti"/>
    <s v="Univera - JTI"/>
    <x v="11"/>
    <x v="1"/>
    <m/>
    <n v="818.64"/>
    <m/>
    <n v="1"/>
    <m/>
    <n v="818.64193999999998"/>
    <m/>
    <n v="1.9400000000000001E-3"/>
    <m/>
    <n v="818.64"/>
    <m/>
    <n v="0"/>
    <n v="0"/>
    <s v="UNI240000002255"/>
    <m/>
    <m/>
    <x v="18"/>
    <x v="0"/>
    <x v="0"/>
    <x v="1"/>
    <x v="3"/>
    <x v="1"/>
    <s v="Univera Satış"/>
    <s v="Saha Satış"/>
    <s v="Yurt İçi"/>
    <s v="Türkiye"/>
  </r>
  <r>
    <s v="Q4"/>
    <x v="0"/>
    <x v="11"/>
    <m/>
    <s v="ONGUN EMGIN GIDA DAG. PAZ. TUR.SAN. TIC. LTD. STI."/>
    <s v="EH.06.001"/>
    <s v="EnRoute Panorama - Hosting Hizmeti"/>
    <s v="Univera - JTI"/>
    <x v="11"/>
    <x v="1"/>
    <m/>
    <n v="818.64"/>
    <m/>
    <n v="1"/>
    <m/>
    <n v="818.64193999999998"/>
    <m/>
    <n v="1.9400000000000001E-3"/>
    <m/>
    <n v="818.64"/>
    <m/>
    <n v="0"/>
    <n v="0"/>
    <s v="UNI240000002256"/>
    <m/>
    <m/>
    <x v="18"/>
    <x v="0"/>
    <x v="0"/>
    <x v="1"/>
    <x v="3"/>
    <x v="1"/>
    <s v="Univera Satış"/>
    <s v="Saha Satış"/>
    <s v="Yurt İçi"/>
    <s v="Türkiye"/>
  </r>
  <r>
    <s v="Q4"/>
    <x v="0"/>
    <x v="11"/>
    <m/>
    <s v="ONGUN EMGIN GIDA DAG. PAZ. TUR.SAN. TIC. LTD. STI."/>
    <s v="EH.06.001"/>
    <s v="EnRoute Panorama - Hosting Hizmeti"/>
    <s v="Univera - JTI"/>
    <x v="11"/>
    <x v="1"/>
    <m/>
    <n v="818.64"/>
    <m/>
    <n v="1"/>
    <m/>
    <n v="818.64193999999998"/>
    <m/>
    <n v="1.9400000000000001E-3"/>
    <m/>
    <n v="818.64"/>
    <m/>
    <n v="0"/>
    <n v="0"/>
    <s v="UNI240000002257"/>
    <m/>
    <m/>
    <x v="18"/>
    <x v="0"/>
    <x v="0"/>
    <x v="1"/>
    <x v="3"/>
    <x v="1"/>
    <s v="Univera Satış"/>
    <s v="Saha Satış"/>
    <s v="Yurt İçi"/>
    <s v="Türkiye"/>
  </r>
  <r>
    <s v="Q4"/>
    <x v="0"/>
    <x v="11"/>
    <m/>
    <s v="ONGUN EMGIN GIDA DAG. PAZ. TUR.SAN. TIC. LTD. STI."/>
    <s v="EH.06.001"/>
    <s v="EnRoute Panorama - Hosting Hizmeti"/>
    <s v="Univera - JTI"/>
    <x v="11"/>
    <x v="1"/>
    <m/>
    <n v="818.64"/>
    <m/>
    <n v="1"/>
    <m/>
    <n v="818.64193999999998"/>
    <m/>
    <n v="1.9400000000000001E-3"/>
    <m/>
    <n v="818.64"/>
    <m/>
    <n v="0"/>
    <n v="0"/>
    <s v="UNI240000002258"/>
    <m/>
    <m/>
    <x v="18"/>
    <x v="0"/>
    <x v="0"/>
    <x v="1"/>
    <x v="3"/>
    <x v="1"/>
    <s v="Univera Satış"/>
    <s v="Saha Satış"/>
    <s v="Yurt İçi"/>
    <s v="Türkiye"/>
  </r>
  <r>
    <s v="Q4"/>
    <x v="0"/>
    <x v="11"/>
    <m/>
    <s v="ÖZCIHAN GIDA INSAAT TARIM NAKLIYE ENERJI TURIZM MAD. PAZ. VE SAN. LTD. STI."/>
    <s v="EH.06.001"/>
    <s v="EnRoute Panorama - Hosting Hizmeti"/>
    <s v="Univera - JTI"/>
    <x v="11"/>
    <x v="1"/>
    <m/>
    <n v="818.64"/>
    <m/>
    <n v="2"/>
    <m/>
    <n v="1637.28388"/>
    <m/>
    <n v="3.8800000000000002E-3"/>
    <m/>
    <n v="1637.28"/>
    <m/>
    <n v="0"/>
    <n v="0"/>
    <s v="UNI240000002237"/>
    <m/>
    <m/>
    <x v="18"/>
    <x v="0"/>
    <x v="0"/>
    <x v="1"/>
    <x v="3"/>
    <x v="1"/>
    <s v="Univera Satış"/>
    <s v="Saha Satış"/>
    <s v="Yurt İçi"/>
    <s v="Türkiye"/>
  </r>
  <r>
    <s v="Q4"/>
    <x v="0"/>
    <x v="11"/>
    <m/>
    <s v="ÖZÇELIK MESRUBAT VE GIDA MAD.TIC.PAZ.A.S."/>
    <s v="EH.06.001"/>
    <s v="EnRoute Panorama - Hosting Hizmeti"/>
    <s v="Univera - JTI"/>
    <x v="11"/>
    <x v="1"/>
    <m/>
    <n v="818.64200000000005"/>
    <m/>
    <n v="5"/>
    <m/>
    <n v="4093.2096999999999"/>
    <m/>
    <n v="-2.9999999999999997E-4"/>
    <m/>
    <n v="4093.21"/>
    <m/>
    <n v="0"/>
    <n v="0"/>
    <s v="UNI240000002238"/>
    <m/>
    <m/>
    <x v="18"/>
    <x v="0"/>
    <x v="0"/>
    <x v="1"/>
    <x v="3"/>
    <x v="1"/>
    <s v="Univera Satış"/>
    <s v="Saha Satış"/>
    <s v="Yurt İçi"/>
    <s v="Türkiye"/>
  </r>
  <r>
    <s v="Q4"/>
    <x v="0"/>
    <x v="11"/>
    <m/>
    <s v="ÖZÇELIK MESRUBAT VE GIDA MAD.TIC.PAZ.A.S."/>
    <s v="EH.06.001"/>
    <s v="EnRoute Panorama - Hosting Hizmeti"/>
    <s v="Univera - JTI"/>
    <x v="11"/>
    <x v="1"/>
    <m/>
    <n v="818.64"/>
    <m/>
    <n v="1"/>
    <m/>
    <n v="818.64193999999998"/>
    <m/>
    <n v="1.9400000000000001E-3"/>
    <m/>
    <n v="818.64"/>
    <m/>
    <n v="0"/>
    <n v="0"/>
    <s v="UNI240000002239"/>
    <m/>
    <m/>
    <x v="18"/>
    <x v="0"/>
    <x v="0"/>
    <x v="1"/>
    <x v="3"/>
    <x v="1"/>
    <s v="Univera Satış"/>
    <s v="Saha Satış"/>
    <s v="Yurt İçi"/>
    <s v="Türkiye"/>
  </r>
  <r>
    <s v="Q4"/>
    <x v="0"/>
    <x v="11"/>
    <m/>
    <s v="ÖZERLER TICARET ILHAN ÖZER"/>
    <s v="EH.06.001"/>
    <s v="EnRoute Panorama - Hosting Hizmeti"/>
    <s v="Univera - JTI"/>
    <x v="11"/>
    <x v="1"/>
    <m/>
    <n v="818.64250000000004"/>
    <m/>
    <n v="4"/>
    <m/>
    <n v="3274.5677599999999"/>
    <m/>
    <n v="-2.2399999999999998E-3"/>
    <m/>
    <n v="3274.57"/>
    <m/>
    <n v="0"/>
    <n v="0"/>
    <s v="UNI240000002240"/>
    <m/>
    <m/>
    <x v="18"/>
    <x v="0"/>
    <x v="0"/>
    <x v="1"/>
    <x v="3"/>
    <x v="1"/>
    <s v="Univera Satış"/>
    <s v="Saha Satış"/>
    <s v="Yurt İçi"/>
    <s v="Türkiye"/>
  </r>
  <r>
    <s v="Q4"/>
    <x v="0"/>
    <x v="11"/>
    <m/>
    <s v="PIRAMIT GIDA LOJISTIK TICARET TIC. A.S."/>
    <s v="EH.06.001"/>
    <s v="EnRoute Panorama - Hosting Hizmeti"/>
    <s v="Univera - JTI"/>
    <x v="11"/>
    <x v="1"/>
    <m/>
    <n v="818.64"/>
    <m/>
    <n v="2"/>
    <m/>
    <n v="1637.28388"/>
    <m/>
    <n v="3.8800000000000002E-3"/>
    <m/>
    <n v="1637.28"/>
    <m/>
    <n v="0"/>
    <n v="0"/>
    <s v="UNI240000002241"/>
    <m/>
    <m/>
    <x v="18"/>
    <x v="0"/>
    <x v="0"/>
    <x v="1"/>
    <x v="3"/>
    <x v="1"/>
    <s v="Univera Satış"/>
    <s v="Saha Satış"/>
    <s v="Yurt İçi"/>
    <s v="Türkiye"/>
  </r>
  <r>
    <s v="Q4"/>
    <x v="0"/>
    <x v="11"/>
    <m/>
    <s v="REYMAR TÜTÜN MAM. DAG. VE PAZ. LTD. STI."/>
    <s v="EH.06.001"/>
    <s v="EnRoute Panorama - Hosting Hizmeti"/>
    <s v="Univera - JTI"/>
    <x v="11"/>
    <x v="1"/>
    <m/>
    <n v="818.64"/>
    <m/>
    <n v="1"/>
    <m/>
    <n v="818.64193999999998"/>
    <m/>
    <n v="1.9400000000000001E-3"/>
    <m/>
    <n v="818.64"/>
    <m/>
    <n v="0"/>
    <n v="0"/>
    <s v="UNI240000002242"/>
    <m/>
    <m/>
    <x v="18"/>
    <x v="0"/>
    <x v="0"/>
    <x v="1"/>
    <x v="3"/>
    <x v="1"/>
    <s v="Univera Satış"/>
    <s v="Saha Satış"/>
    <s v="Yurt İçi"/>
    <s v="Türkiye"/>
  </r>
  <r>
    <s v="Q4"/>
    <x v="0"/>
    <x v="11"/>
    <m/>
    <s v="SAGIROGLU TÜTÜN ÜRÜN. INS.TAAH. SAN. VE TIC. LTD. STI."/>
    <s v="EH.06.001"/>
    <s v="EnRoute Panorama - Hosting Hizmeti"/>
    <s v="Univera - JTI"/>
    <x v="11"/>
    <x v="1"/>
    <m/>
    <n v="818.64"/>
    <m/>
    <n v="1"/>
    <m/>
    <n v="818.64193999999998"/>
    <m/>
    <n v="1.9400000000000001E-3"/>
    <m/>
    <n v="818.64"/>
    <m/>
    <n v="0"/>
    <n v="0"/>
    <s v="UNI240000002243"/>
    <m/>
    <m/>
    <x v="18"/>
    <x v="0"/>
    <x v="0"/>
    <x v="1"/>
    <x v="3"/>
    <x v="1"/>
    <s v="Univera Satış"/>
    <s v="Saha Satış"/>
    <s v="Yurt İçi"/>
    <s v="Türkiye"/>
  </r>
  <r>
    <s v="Q4"/>
    <x v="0"/>
    <x v="11"/>
    <m/>
    <s v="SAMI EMGIN DAG. PAZ. TUR. TEKS. INS. SAN. TIC. LTD. STI."/>
    <s v="EH.06.001"/>
    <s v="EnRoute Panorama - Hosting Hizmeti"/>
    <s v="Univera - JTI"/>
    <x v="11"/>
    <x v="1"/>
    <m/>
    <n v="818.64"/>
    <m/>
    <n v="2"/>
    <m/>
    <n v="1637.28388"/>
    <m/>
    <n v="3.8800000000000002E-3"/>
    <m/>
    <n v="1637.28"/>
    <m/>
    <n v="0"/>
    <n v="0"/>
    <s v="UNI240000002244"/>
    <m/>
    <m/>
    <x v="18"/>
    <x v="0"/>
    <x v="0"/>
    <x v="1"/>
    <x v="3"/>
    <x v="1"/>
    <s v="Univera Satış"/>
    <s v="Saha Satış"/>
    <s v="Yurt İçi"/>
    <s v="Türkiye"/>
  </r>
  <r>
    <s v="Q4"/>
    <x v="0"/>
    <x v="11"/>
    <m/>
    <s v="SEKERCI GIDA TEMIZLIK ÜRÜN. PAZ. VE DAG. LTD. STI."/>
    <s v="EH.06.001"/>
    <s v="EnRoute Panorama - Hosting Hizmeti"/>
    <s v="Univera - JTI"/>
    <x v="11"/>
    <x v="1"/>
    <m/>
    <n v="818.64200000000005"/>
    <m/>
    <n v="10"/>
    <m/>
    <n v="8186.4193999999998"/>
    <m/>
    <n v="-5.9999999999999995E-4"/>
    <m/>
    <n v="8186.42"/>
    <m/>
    <n v="0"/>
    <n v="0"/>
    <s v="UNI240000002248"/>
    <m/>
    <m/>
    <x v="18"/>
    <x v="0"/>
    <x v="0"/>
    <x v="1"/>
    <x v="3"/>
    <x v="1"/>
    <s v="Univera Satış"/>
    <s v="Saha Satış"/>
    <s v="Yurt İçi"/>
    <s v="Türkiye"/>
  </r>
  <r>
    <s v="Q4"/>
    <x v="0"/>
    <x v="11"/>
    <m/>
    <s v="SEYDIM DAG.PAZ.A.S."/>
    <s v="EH.06.001"/>
    <s v="EnRoute Panorama - Hosting Hizmeti"/>
    <s v="Univera - JTI"/>
    <x v="11"/>
    <x v="1"/>
    <m/>
    <n v="818.64"/>
    <m/>
    <n v="1"/>
    <m/>
    <n v="818.64193999999998"/>
    <m/>
    <n v="1.9400000000000001E-3"/>
    <m/>
    <n v="818.64"/>
    <m/>
    <n v="0"/>
    <n v="0"/>
    <s v="UNI240000002245"/>
    <m/>
    <m/>
    <x v="18"/>
    <x v="0"/>
    <x v="0"/>
    <x v="1"/>
    <x v="3"/>
    <x v="1"/>
    <s v="Univera Satış"/>
    <s v="Saha Satış"/>
    <s v="Yurt İçi"/>
    <s v="Türkiye"/>
  </r>
  <r>
    <s v="Q4"/>
    <x v="0"/>
    <x v="11"/>
    <m/>
    <s v="SEYPA GIDA IHTIYAÇ MAD.ÜRETIM.DAG.VE TIC. A.S."/>
    <s v="EH.06.001"/>
    <s v="EnRoute Panorama - Hosting Hizmeti"/>
    <s v="Univera - JTI"/>
    <x v="11"/>
    <x v="1"/>
    <m/>
    <n v="818.64"/>
    <m/>
    <n v="2"/>
    <m/>
    <n v="1637.28388"/>
    <m/>
    <n v="3.8800000000000002E-3"/>
    <m/>
    <n v="1637.28"/>
    <m/>
    <n v="0"/>
    <n v="0"/>
    <s v="UNI240000002246"/>
    <m/>
    <m/>
    <x v="18"/>
    <x v="0"/>
    <x v="0"/>
    <x v="1"/>
    <x v="3"/>
    <x v="1"/>
    <s v="Univera Satış"/>
    <s v="Saha Satış"/>
    <s v="Yurt İçi"/>
    <s v="Türkiye"/>
  </r>
  <r>
    <s v="Q4"/>
    <x v="0"/>
    <x v="11"/>
    <m/>
    <s v="SSG DAYANIKLI TÜKETIM MAD. GIDA ÜRÜNLERI PAZ. SAN. TIC. LTD. STI."/>
    <s v="EH.06.001"/>
    <s v="EnRoute Panorama - Hosting Hizmeti"/>
    <s v="Univera - JTI"/>
    <x v="11"/>
    <x v="1"/>
    <m/>
    <n v="818.64"/>
    <m/>
    <n v="2"/>
    <m/>
    <n v="1637.28388"/>
    <m/>
    <n v="3.8800000000000002E-3"/>
    <m/>
    <n v="1637.28"/>
    <m/>
    <n v="0"/>
    <n v="0"/>
    <s v="UNI240000002247"/>
    <m/>
    <m/>
    <x v="18"/>
    <x v="0"/>
    <x v="0"/>
    <x v="1"/>
    <x v="3"/>
    <x v="1"/>
    <s v="Univera Satış"/>
    <s v="Saha Satış"/>
    <s v="Yurt İçi"/>
    <s v="Türkiye"/>
  </r>
  <r>
    <s v="Q4"/>
    <x v="0"/>
    <x v="11"/>
    <m/>
    <s v="YILDIRIMLAR GRUP IHTIYAÇ VE GIDA MAD. TURIZM A.S"/>
    <s v="EH.06.001"/>
    <s v="EnRoute Panorama - Hosting Hizmeti"/>
    <s v="Univera - JTI"/>
    <x v="11"/>
    <x v="1"/>
    <m/>
    <n v="818.64"/>
    <m/>
    <n v="2"/>
    <m/>
    <n v="1637.28388"/>
    <m/>
    <n v="3.8800000000000002E-3"/>
    <m/>
    <n v="1637.28"/>
    <m/>
    <n v="0"/>
    <n v="0"/>
    <s v="UNI240000002249"/>
    <m/>
    <m/>
    <x v="18"/>
    <x v="0"/>
    <x v="0"/>
    <x v="1"/>
    <x v="3"/>
    <x v="1"/>
    <s v="Univera Satış"/>
    <s v="Saha Satış"/>
    <s v="Yurt İçi"/>
    <s v="Türkiye"/>
  </r>
  <r>
    <s v="Q4"/>
    <x v="0"/>
    <x v="11"/>
    <m/>
    <s v="YUSUF BEKTAS GIDA VE IHTIYAÇ MAD. ILETISIM NAKLIYE TIC.VE SAN.LTD.STI."/>
    <s v="EH.06.001"/>
    <s v="EnRoute Panorama - Hosting Hizmeti"/>
    <s v="Univera - JTI"/>
    <x v="11"/>
    <x v="1"/>
    <m/>
    <n v="818.64142857142849"/>
    <m/>
    <n v="7"/>
    <m/>
    <n v="5730.4935800000003"/>
    <m/>
    <n v="3.5799999999999998E-3"/>
    <m/>
    <n v="5730.49"/>
    <m/>
    <n v="0"/>
    <n v="0"/>
    <s v="UNI240000002250"/>
    <m/>
    <m/>
    <x v="18"/>
    <x v="0"/>
    <x v="0"/>
    <x v="1"/>
    <x v="3"/>
    <x v="1"/>
    <s v="Univera Satış"/>
    <s v="Saha Satış"/>
    <s v="Yurt İçi"/>
    <s v="Türkiye"/>
  </r>
  <r>
    <s v="Q4"/>
    <x v="0"/>
    <x v="11"/>
    <m/>
    <s v="ZÜMRÜT TEKEL ÜRÜNLERI GIDA PAZ.INS.TAAH.SAN.VE.TIC.LTD STI"/>
    <s v="EH.06.001"/>
    <s v="EnRoute Panorama - Hosting Hizmeti"/>
    <s v="Univera - JTI"/>
    <x v="11"/>
    <x v="1"/>
    <m/>
    <n v="818.64"/>
    <m/>
    <n v="1"/>
    <m/>
    <n v="818.64193999999998"/>
    <m/>
    <n v="1.9400000000000001E-3"/>
    <m/>
    <n v="818.64"/>
    <m/>
    <n v="0"/>
    <n v="0"/>
    <s v="UNI240000002251"/>
    <m/>
    <m/>
    <x v="18"/>
    <x v="0"/>
    <x v="0"/>
    <x v="1"/>
    <x v="3"/>
    <x v="1"/>
    <s v="Univera Satış"/>
    <s v="Saha Satış"/>
    <s v="Yurt İçi"/>
    <s v="Türkiye"/>
  </r>
  <r>
    <s v="Q4"/>
    <x v="1"/>
    <x v="10"/>
    <m/>
    <s v="BEYAZ KAĞIT VE HİJYENİK TEMİZLİK ÜRÜNLERİ SAN.TİC.A.Ş."/>
    <s v="EYS.01.001 PX"/>
    <s v="Enroute PX-Mobil Satış Dağıtım Çözüm Lsn"/>
    <s v="Univera - Beyaz Kağıt"/>
    <x v="13"/>
    <x v="0"/>
    <s v="Enroute-PX"/>
    <n v="130000"/>
    <m/>
    <n v="1"/>
    <m/>
    <n v="1300000"/>
    <m/>
    <n v="1170000"/>
    <m/>
    <n v="130000"/>
    <m/>
    <m/>
    <m/>
    <n v="1000002820"/>
    <m/>
    <m/>
    <x v="115"/>
    <x v="3"/>
    <x v="1"/>
    <x v="0"/>
    <x v="1"/>
    <x v="0"/>
    <s v="Univera Satış"/>
    <s v="Saha Satış"/>
    <s v="Yurt İçi"/>
    <s v="Türkiye"/>
  </r>
  <r>
    <s v="Q4"/>
    <x v="1"/>
    <x v="10"/>
    <m/>
    <s v="BEYAZ KAĞIT VE HİJYENİK TEMİZLİK ÜRÜNLERİ SAN.TİC.A.Ş."/>
    <s v="EYS.01.021 PX"/>
    <s v="Enroute PX-DağtmKnalı Bayi/Distr./Şub Ls"/>
    <s v="Univera - Beyaz Kağıt"/>
    <x v="13"/>
    <x v="0"/>
    <s v="Enroute-PX"/>
    <n v="8125"/>
    <m/>
    <n v="50"/>
    <m/>
    <n v="1625000"/>
    <m/>
    <n v="1218750"/>
    <m/>
    <n v="406250"/>
    <m/>
    <m/>
    <m/>
    <n v="1000002820"/>
    <m/>
    <m/>
    <x v="115"/>
    <x v="3"/>
    <x v="1"/>
    <x v="0"/>
    <x v="1"/>
    <x v="0"/>
    <s v="Univera Satış"/>
    <s v="Saha Satış"/>
    <s v="Yurt İçi"/>
    <s v="Türkiye"/>
  </r>
  <r>
    <s v="Q4"/>
    <x v="1"/>
    <x v="10"/>
    <m/>
    <s v="BEYAZ KAĞIT VE HİJYENİK TEMİZLİK ÜRÜNLERİ SAN.TİC.A.Ş."/>
    <s v="EYS.01.014 PX"/>
    <s v="Enroute PX Panorama - Platform Back Office"/>
    <s v="Univera - Beyaz Kağıt"/>
    <x v="13"/>
    <x v="0"/>
    <s v="Enroute-PX"/>
    <n v="4200"/>
    <m/>
    <n v="50"/>
    <m/>
    <n v="875000"/>
    <m/>
    <n v="665000"/>
    <m/>
    <n v="210000"/>
    <m/>
    <m/>
    <m/>
    <n v="1000002820"/>
    <m/>
    <m/>
    <x v="115"/>
    <x v="3"/>
    <x v="1"/>
    <x v="0"/>
    <x v="1"/>
    <x v="0"/>
    <s v="Univera Satış"/>
    <s v="Saha Satış"/>
    <s v="Yurt İçi"/>
    <s v="Türkiye"/>
  </r>
  <r>
    <s v="Q4"/>
    <x v="1"/>
    <x v="10"/>
    <m/>
    <s v="BEYAZ KAĞIT VE HİJYENİK TEMİZLİK ÜRÜNLERİ SAN.TİC.A.Ş."/>
    <s v="EYS.02.033 PX"/>
    <s v="Enroute PX Panorama - Mobil Kullanıcı Ls"/>
    <s v="Univera - Beyaz Kağıt"/>
    <x v="13"/>
    <x v="0"/>
    <s v="Enroute-PX"/>
    <n v="2000"/>
    <m/>
    <n v="40"/>
    <m/>
    <n v="320000"/>
    <m/>
    <n v="240000"/>
    <m/>
    <n v="80000"/>
    <m/>
    <m/>
    <m/>
    <n v="1000002820"/>
    <m/>
    <m/>
    <x v="115"/>
    <x v="3"/>
    <x v="1"/>
    <x v="0"/>
    <x v="1"/>
    <x v="0"/>
    <s v="Univera Satış"/>
    <s v="Saha Satış"/>
    <s v="Yurt İçi"/>
    <s v="Türkiye"/>
  </r>
  <r>
    <s v="Q4"/>
    <x v="1"/>
    <x v="10"/>
    <m/>
    <s v="PERRİGO KİŞİSEL Bakım ÜRÜNLERİ SAN. VE TİC. LTD.ŞTİ"/>
    <s v="EH.02.018"/>
    <s v="Enroute PANORAMA WEBCONNECTOR Bakım HİZM"/>
    <s v="Univera - Omega Pharma"/>
    <x v="19"/>
    <x v="0"/>
    <s v="Web Connector"/>
    <n v="72765"/>
    <m/>
    <n v="1"/>
    <m/>
    <n v="72765"/>
    <m/>
    <n v="0"/>
    <m/>
    <n v="72765"/>
    <m/>
    <m/>
    <m/>
    <n v="1000002818"/>
    <m/>
    <m/>
    <x v="9"/>
    <x v="0"/>
    <x v="0"/>
    <x v="1"/>
    <x v="4"/>
    <x v="0"/>
    <s v="Univera Satış"/>
    <s v="Saha Satış"/>
    <s v="Yurt İçi"/>
    <s v="Türkiye"/>
  </r>
  <r>
    <s v="Q4"/>
    <x v="1"/>
    <x v="10"/>
    <m/>
    <s v="KOROPLAST TEMİZLİK AMBALAJ ÜRÜNLERİ SAN. VE DIŞ TİC.A.Ş."/>
    <s v="EY.03.001"/>
    <s v="Enroute PANORAMA PAAS YazılımI (Kiralama Hizmetİ)"/>
    <s v="Univera - Koroplast"/>
    <x v="19"/>
    <x v="0"/>
    <s v="Enroute"/>
    <n v="45364.91"/>
    <m/>
    <n v="3"/>
    <m/>
    <n v="136094.73000000001"/>
    <m/>
    <m/>
    <m/>
    <n v="136094.73000000001"/>
    <m/>
    <m/>
    <m/>
    <n v="1000002784"/>
    <m/>
    <m/>
    <x v="0"/>
    <x v="0"/>
    <x v="0"/>
    <x v="0"/>
    <x v="0"/>
    <x v="0"/>
    <s v="Univera Satış"/>
    <s v="Saha Satış"/>
    <s v="Yurt İçi"/>
    <s v="Türkiye"/>
  </r>
  <r>
    <s v="Q4"/>
    <x v="1"/>
    <x v="10"/>
    <m/>
    <s v="KOROPLAST TEMİZLİK AMBALAJ ÜRÜNLERİ SAN. VE DIŞ TİC.A.Ş."/>
    <s v="EY.03.001"/>
    <s v="Enroute PANORAMA PAAS YazılımI (Kiralama Hizmetİ)"/>
    <s v="Univera - Koroplast"/>
    <x v="19"/>
    <x v="0"/>
    <s v="Enroute"/>
    <n v="-45364.91"/>
    <m/>
    <n v="3"/>
    <m/>
    <n v="136094.73000000001"/>
    <m/>
    <m/>
    <m/>
    <n v="-136094.73000000001"/>
    <m/>
    <m/>
    <m/>
    <n v="1000002784"/>
    <m/>
    <m/>
    <x v="0"/>
    <x v="0"/>
    <x v="0"/>
    <x v="0"/>
    <x v="0"/>
    <x v="0"/>
    <s v="Univera Satış"/>
    <s v="Saha Satış"/>
    <s v="Yurt İçi"/>
    <s v="Türkiye"/>
  </r>
  <r>
    <s v="Q4"/>
    <x v="1"/>
    <x v="10"/>
    <m/>
    <s v="Lomisi JSC Efes Gürcistan"/>
    <s v="EH.05.001"/>
    <s v="Enroute Panorama - Yazılım Geliştirme Hizmeti"/>
    <s v="Univera - Efes Gürcistan"/>
    <x v="19"/>
    <x v="0"/>
    <s v="Enterprise"/>
    <n v="15884.287533333334"/>
    <m/>
    <n v="1.5"/>
    <m/>
    <n v="562.5"/>
    <m/>
    <m/>
    <m/>
    <n v="23826.4313"/>
    <m/>
    <m/>
    <m/>
    <n v="1000002758"/>
    <m/>
    <m/>
    <x v="20"/>
    <x v="0"/>
    <x v="1"/>
    <x v="1"/>
    <x v="9"/>
    <x v="0"/>
    <s v="Univera Satış"/>
    <s v="Saha Satış"/>
    <s v="Yurt Dışı"/>
    <s v="Gürcistan"/>
  </r>
  <r>
    <s v="Q4"/>
    <x v="1"/>
    <x v="10"/>
    <m/>
    <s v="RED BULL GIDA DAĞITIM VE PAZARLAMA TİCARET LTD. ŞTİ"/>
    <s v="EH.05.001"/>
    <s v="Enroute Panorama - Yazılım Geliştirme Hizmeti"/>
    <s v="Univera - Redbull"/>
    <x v="12"/>
    <x v="0"/>
    <s v="Enterprise"/>
    <n v="14031.39"/>
    <m/>
    <n v="0.5"/>
    <m/>
    <n v="7015.6949999999997"/>
    <m/>
    <n v="0"/>
    <m/>
    <n v="7015.6949999999997"/>
    <m/>
    <m/>
    <m/>
    <n v="1000002575"/>
    <m/>
    <m/>
    <x v="2"/>
    <x v="0"/>
    <x v="1"/>
    <x v="1"/>
    <x v="9"/>
    <x v="0"/>
    <s v="Univera Satış"/>
    <s v="Saha Satış"/>
    <s v="Yurt İçi"/>
    <s v="Türkiye"/>
  </r>
  <r>
    <s v="Q4"/>
    <x v="1"/>
    <x v="10"/>
    <m/>
    <s v="RED BULL GIDA DAĞITIM VE PAZARLAMA TİCARET LTD. ŞTİ"/>
    <s v="EH.05.001"/>
    <s v="Enroute Panorama - Yazılım Geliştirme Hizmeti"/>
    <s v="Univera - Redbull"/>
    <x v="12"/>
    <x v="0"/>
    <s v="Enterprise"/>
    <n v="14031.39"/>
    <m/>
    <n v="0.5"/>
    <m/>
    <n v="7015.6949999999997"/>
    <m/>
    <n v="0"/>
    <m/>
    <n v="7015.6949999999997"/>
    <m/>
    <m/>
    <m/>
    <n v="1000002575"/>
    <m/>
    <m/>
    <x v="2"/>
    <x v="0"/>
    <x v="1"/>
    <x v="1"/>
    <x v="9"/>
    <x v="0"/>
    <s v="Univera Satış"/>
    <s v="Saha Satış"/>
    <s v="Yurt İçi"/>
    <s v="Türkiye"/>
  </r>
  <r>
    <s v="Q4"/>
    <x v="1"/>
    <x v="10"/>
    <m/>
    <s v="RED BULL GIDA DAĞITIM VE PAZARLAMA TİCARET LTD. ŞTİ"/>
    <s v="EH.05.001"/>
    <s v="Enroute Panorama - Yazılım Geliştirme Hizmeti"/>
    <s v="Univera - Redbull"/>
    <x v="12"/>
    <x v="0"/>
    <s v="Enterprise"/>
    <n v="24500"/>
    <m/>
    <n v="3"/>
    <m/>
    <n v="73500"/>
    <m/>
    <n v="0"/>
    <m/>
    <n v="73500"/>
    <m/>
    <m/>
    <m/>
    <n v="1000002595"/>
    <m/>
    <m/>
    <x v="2"/>
    <x v="0"/>
    <x v="1"/>
    <x v="1"/>
    <x v="9"/>
    <x v="0"/>
    <s v="Univera Satış"/>
    <s v="Saha Satış"/>
    <s v="Yurt İçi"/>
    <s v="Türkiye"/>
  </r>
  <r>
    <s v="Q4"/>
    <x v="1"/>
    <x v="10"/>
    <m/>
    <s v="RED BULL GIDA DAĞITIM VE PAZARLAMA TİCARET LTD. ŞTİ"/>
    <s v="EH.05.001"/>
    <s v="Enroute Panorama - Yazılım Geliştirme Hizmeti"/>
    <s v="Univera - Redbull"/>
    <x v="12"/>
    <x v="0"/>
    <s v="Enterprise"/>
    <n v="24500"/>
    <m/>
    <n v="0.5"/>
    <m/>
    <n v="12250"/>
    <m/>
    <n v="0"/>
    <m/>
    <n v="12250"/>
    <m/>
    <m/>
    <m/>
    <n v="1000002596"/>
    <m/>
    <m/>
    <x v="2"/>
    <x v="0"/>
    <x v="1"/>
    <x v="1"/>
    <x v="9"/>
    <x v="0"/>
    <s v="Univera Satış"/>
    <s v="Saha Satış"/>
    <s v="Yurt İçi"/>
    <s v="Türkiye"/>
  </r>
  <r>
    <s v="Q4"/>
    <x v="1"/>
    <x v="10"/>
    <m/>
    <s v="Şenpiliç Gıda Sanayi A.Ş."/>
    <s v="EH.05.001"/>
    <s v="Enroute Panorama - Yazılım Geliştirme Hizmeti"/>
    <s v="Univera - Şen Piliç"/>
    <x v="19"/>
    <x v="0"/>
    <s v="Enterprise"/>
    <n v="15000"/>
    <m/>
    <n v="0.5"/>
    <m/>
    <n v="7500"/>
    <m/>
    <n v="0"/>
    <m/>
    <n v="7500"/>
    <m/>
    <m/>
    <m/>
    <n v="1000002574"/>
    <m/>
    <m/>
    <x v="69"/>
    <x v="0"/>
    <x v="1"/>
    <x v="1"/>
    <x v="9"/>
    <x v="0"/>
    <s v="Univera Satış"/>
    <s v="Saha Satış"/>
    <s v="Yurt İçi"/>
    <s v="Türkiye"/>
  </r>
  <r>
    <s v="Q4"/>
    <x v="1"/>
    <x v="10"/>
    <m/>
    <s v="Şenpiliç Gıda Sanayi A.Ş."/>
    <s v="EH.05.001"/>
    <s v="Enroute Panorama - Yazılım Geliştirme Hizmeti"/>
    <s v="Univera - Şen Piliç"/>
    <x v="19"/>
    <x v="0"/>
    <s v="Enterprise"/>
    <n v="17750"/>
    <m/>
    <n v="0.5"/>
    <m/>
    <n v="8875"/>
    <m/>
    <m/>
    <m/>
    <n v="8875"/>
    <m/>
    <m/>
    <m/>
    <n v="1000002648"/>
    <m/>
    <m/>
    <x v="69"/>
    <x v="0"/>
    <x v="1"/>
    <x v="1"/>
    <x v="9"/>
    <x v="0"/>
    <s v="Univera Satış"/>
    <s v="Saha Satış"/>
    <s v="Yurt İçi"/>
    <s v="Türkiye"/>
  </r>
  <r>
    <s v="Q4"/>
    <x v="1"/>
    <x v="10"/>
    <m/>
    <s v="Turkuaz Trade LLC"/>
    <s v="EH.05.001"/>
    <s v="Enroute Panorama - Yazılım Geliştirme Hizmeti"/>
    <s v="Univera - Turkuaz - Kazakistan"/>
    <x v="19"/>
    <x v="0"/>
    <s v="Enterprise"/>
    <n v="27588.47"/>
    <m/>
    <n v="9.5"/>
    <m/>
    <n v="6175"/>
    <m/>
    <m/>
    <m/>
    <n v="262090.465"/>
    <m/>
    <m/>
    <m/>
    <n v="1000002785"/>
    <m/>
    <m/>
    <x v="14"/>
    <x v="0"/>
    <x v="1"/>
    <x v="1"/>
    <x v="9"/>
    <x v="0"/>
    <s v="Univera Satış"/>
    <s v="Saha Satış"/>
    <s v="Yurt Dışı"/>
    <s v="Kırgızistan"/>
  </r>
  <r>
    <s v="Q4"/>
    <x v="1"/>
    <x v="10"/>
    <m/>
    <s v="Turkuaz Trade LLC"/>
    <s v="EH.05.001"/>
    <s v="Enroute Panorama - Yazılım Geliştirme Hizmeti"/>
    <s v="Univera - Turkuaz - Kazakistan"/>
    <x v="19"/>
    <x v="0"/>
    <s v="Enterprise"/>
    <n v="27588.47"/>
    <m/>
    <n v="7.18"/>
    <m/>
    <n v="4667"/>
    <m/>
    <m/>
    <m/>
    <n v="198085.21460000001"/>
    <m/>
    <m/>
    <m/>
    <n v="1000002786"/>
    <m/>
    <m/>
    <x v="14"/>
    <x v="0"/>
    <x v="1"/>
    <x v="1"/>
    <x v="9"/>
    <x v="0"/>
    <s v="Univera Satış"/>
    <s v="Saha Satış"/>
    <s v="Yurt Dışı"/>
    <s v="Kırgızistan"/>
  </r>
  <r>
    <s v="Q4"/>
    <x v="1"/>
    <x v="10"/>
    <m/>
    <s v="PERRİGO KİŞİSEL Bakım ÜRÜNLERİ SAN. VE TİC. LTD.ŞTİ"/>
    <s v="EH.02.001"/>
    <s v="Enroute Panorama - Yazılım Bakımı, Yaşatma ve Merkezi Destek Hizmeti"/>
    <s v="Univera - Omega Pharma"/>
    <x v="19"/>
    <x v="0"/>
    <s v="Enterprise"/>
    <n v="506739.86"/>
    <m/>
    <n v="1"/>
    <m/>
    <n v="506739.86"/>
    <m/>
    <n v="0"/>
    <m/>
    <n v="506739.86"/>
    <m/>
    <m/>
    <m/>
    <n v="1000002818"/>
    <m/>
    <m/>
    <x v="9"/>
    <x v="0"/>
    <x v="0"/>
    <x v="1"/>
    <x v="4"/>
    <x v="0"/>
    <s v="Univera Satış"/>
    <s v="Saha Satış"/>
    <s v="Yurt İçi"/>
    <s v="Türkiye"/>
  </r>
  <r>
    <s v="Q4"/>
    <x v="1"/>
    <x v="10"/>
    <m/>
    <s v="WEITNAUER DIŞ TİCARET A.Ş"/>
    <s v="EH.02.001"/>
    <s v="Enroute Panorama - Yazılım Bakımı, Yaşatma ve Merkezi Destek Hizmeti"/>
    <s v="Univera - Weitnauer"/>
    <x v="12"/>
    <x v="0"/>
    <s v="Enterprise"/>
    <n v="179570.05"/>
    <m/>
    <n v="1"/>
    <m/>
    <n v="179570.05"/>
    <m/>
    <m/>
    <m/>
    <n v="179570.05"/>
    <m/>
    <m/>
    <m/>
    <n v="1000002844"/>
    <m/>
    <m/>
    <x v="102"/>
    <x v="0"/>
    <x v="0"/>
    <x v="1"/>
    <x v="4"/>
    <x v="0"/>
    <s v="Univera Satış"/>
    <s v="Saha Satış"/>
    <s v="Yurt İçi"/>
    <s v="Türkiye"/>
  </r>
  <r>
    <s v="Q4"/>
    <x v="1"/>
    <x v="10"/>
    <m/>
    <s v="RED BULL GIDA DAĞITIM VE PAZARLAMA TİCARET LTD. ŞTİ"/>
    <s v="EH.05.002"/>
    <s v="Enroute Panorama - Rapor Geliştirme Hizmeti"/>
    <s v="Univera - Redbull"/>
    <x v="12"/>
    <x v="0"/>
    <s v="Enterprise"/>
    <n v="24500"/>
    <m/>
    <n v="3"/>
    <m/>
    <n v="73500"/>
    <m/>
    <n v="0"/>
    <m/>
    <n v="73500"/>
    <m/>
    <m/>
    <m/>
    <n v="1000002597"/>
    <m/>
    <m/>
    <x v="2"/>
    <x v="0"/>
    <x v="1"/>
    <x v="1"/>
    <x v="2"/>
    <x v="0"/>
    <s v="Univera Satış"/>
    <s v="Saha Satış"/>
    <s v="Yurt İçi"/>
    <s v="Türkiye"/>
  </r>
  <r>
    <s v="Q4"/>
    <x v="1"/>
    <x v="10"/>
    <m/>
    <s v="RED BULL GIDA DAĞITIM VE PAZARLAMA TİCARET LTD. ŞTİ"/>
    <s v="EH.05.002"/>
    <s v="Enroute Panorama - Rapor Geliştirme Hizmeti"/>
    <s v="Univera - Redbull"/>
    <x v="12"/>
    <x v="0"/>
    <s v="Enterprise"/>
    <n v="24500"/>
    <m/>
    <n v="3"/>
    <m/>
    <n v="73500"/>
    <m/>
    <n v="0"/>
    <m/>
    <n v="73500"/>
    <m/>
    <m/>
    <m/>
    <n v="1000002598"/>
    <m/>
    <m/>
    <x v="2"/>
    <x v="0"/>
    <x v="1"/>
    <x v="1"/>
    <x v="2"/>
    <x v="0"/>
    <s v="Univera Satış"/>
    <s v="Saha Satış"/>
    <s v="Yurt İçi"/>
    <s v="Türkiye"/>
  </r>
  <r>
    <s v="Q4"/>
    <x v="1"/>
    <x v="10"/>
    <m/>
    <s v="RED BULL GIDA DAĞITIM VE PAZARLAMA TİCARET LTD. ŞTİ"/>
    <s v="EH.05.002"/>
    <s v="Enroute Panorama - Rapor Geliştirme Hizmeti"/>
    <s v="Univera - Redbull"/>
    <x v="12"/>
    <x v="0"/>
    <s v="Enterprise"/>
    <n v="24500"/>
    <m/>
    <n v="3"/>
    <m/>
    <n v="73500"/>
    <m/>
    <n v="0"/>
    <m/>
    <n v="73500"/>
    <m/>
    <m/>
    <m/>
    <n v="1000002599"/>
    <m/>
    <m/>
    <x v="2"/>
    <x v="0"/>
    <x v="1"/>
    <x v="1"/>
    <x v="2"/>
    <x v="0"/>
    <s v="Univera Satış"/>
    <s v="Saha Satış"/>
    <s v="Yurt İçi"/>
    <s v="Türkiye"/>
  </r>
  <r>
    <s v="Q4"/>
    <x v="1"/>
    <x v="10"/>
    <m/>
    <s v="RED BULL GIDA DAĞITIM VE PAZARLAMA TİCARET LTD. ŞTİ"/>
    <s v="EH.05.002"/>
    <s v="Enroute Panorama - Rapor Geliştirme Hizmeti"/>
    <s v="Univera - Redbull"/>
    <x v="12"/>
    <x v="0"/>
    <s v="Enterprise"/>
    <n v="24500"/>
    <m/>
    <n v="2"/>
    <m/>
    <n v="49000"/>
    <m/>
    <n v="0"/>
    <m/>
    <n v="49000"/>
    <m/>
    <m/>
    <m/>
    <n v="1000002601"/>
    <m/>
    <m/>
    <x v="2"/>
    <x v="0"/>
    <x v="1"/>
    <x v="1"/>
    <x v="2"/>
    <x v="0"/>
    <s v="Univera Satış"/>
    <s v="Saha Satış"/>
    <s v="Yurt İçi"/>
    <s v="Türkiye"/>
  </r>
  <r>
    <s v="Q4"/>
    <x v="1"/>
    <x v="10"/>
    <m/>
    <s v="RED BULL GIDA DAĞITIM VE PAZARLAMA TİCARET LTD. ŞTİ"/>
    <s v="EH.05.002"/>
    <s v="Enroute Panorama - Rapor Geliştirme Hizmeti"/>
    <s v="Univera - Redbull"/>
    <x v="12"/>
    <x v="0"/>
    <s v="Enterprise"/>
    <n v="24500"/>
    <m/>
    <n v="3"/>
    <m/>
    <n v="73500"/>
    <m/>
    <n v="0"/>
    <m/>
    <n v="73500"/>
    <m/>
    <m/>
    <m/>
    <n v="1000002602"/>
    <m/>
    <m/>
    <x v="2"/>
    <x v="0"/>
    <x v="1"/>
    <x v="1"/>
    <x v="2"/>
    <x v="0"/>
    <s v="Univera Satış"/>
    <s v="Saha Satış"/>
    <s v="Yurt İçi"/>
    <s v="Türkiye"/>
  </r>
  <r>
    <s v="Q4"/>
    <x v="1"/>
    <x v="10"/>
    <m/>
    <s v="RED BULL GIDA DAĞITIM VE PAZARLAMA TİCARET LTD. ŞTİ"/>
    <s v="EH.05.002"/>
    <s v="Enroute Panorama - Rapor Geliştirme Hizmeti"/>
    <s v="Univera - Redbull"/>
    <x v="12"/>
    <x v="0"/>
    <s v="Enterprise"/>
    <n v="24500"/>
    <m/>
    <n v="3"/>
    <m/>
    <n v="73500"/>
    <m/>
    <m/>
    <m/>
    <n v="73500"/>
    <m/>
    <m/>
    <m/>
    <n v="1000002759"/>
    <m/>
    <m/>
    <x v="2"/>
    <x v="0"/>
    <x v="1"/>
    <x v="1"/>
    <x v="2"/>
    <x v="0"/>
    <s v="Univera Satış"/>
    <s v="Saha Satış"/>
    <s v="Yurt İçi"/>
    <s v="Türkiye"/>
  </r>
  <r>
    <s v="Q4"/>
    <x v="1"/>
    <x v="10"/>
    <m/>
    <s v="La Lorraine Unlu Mamülleri Tic. San. A.Ş."/>
    <s v="EH.01.001"/>
    <s v="Enroute Panorama - Proje ve Ürün Yönetimi Danışmanlığı Hizmeti"/>
    <s v="Univera - La Lorraine"/>
    <x v="13"/>
    <x v="0"/>
    <s v="Enterprise"/>
    <n v="14700"/>
    <m/>
    <n v="3"/>
    <m/>
    <m/>
    <m/>
    <m/>
    <m/>
    <n v="44100"/>
    <m/>
    <m/>
    <m/>
    <n v="1000002896"/>
    <m/>
    <m/>
    <x v="6"/>
    <x v="0"/>
    <x v="1"/>
    <x v="1"/>
    <x v="7"/>
    <x v="0"/>
    <s v="Univera Satış"/>
    <s v="Saha Satış"/>
    <s v="Yurt İçi"/>
    <s v="Türkiye"/>
  </r>
  <r>
    <s v="Q4"/>
    <x v="1"/>
    <x v="10"/>
    <m/>
    <s v="Lomisi JSC Efes Gürcistan"/>
    <s v="EH.01.001"/>
    <s v="Enroute Panorama - Proje ve Ürün Yönetimi Danışmanlığı Hizmeti"/>
    <s v="Univera - Efes Gürcistan"/>
    <x v="19"/>
    <x v="0"/>
    <s v="Enterprise"/>
    <n v="16943.240000000002"/>
    <m/>
    <n v="1"/>
    <m/>
    <n v="400"/>
    <m/>
    <m/>
    <m/>
    <n v="16943.240000000002"/>
    <m/>
    <m/>
    <m/>
    <n v="1000002758"/>
    <m/>
    <m/>
    <x v="20"/>
    <x v="0"/>
    <x v="1"/>
    <x v="1"/>
    <x v="7"/>
    <x v="0"/>
    <s v="Univera Satış"/>
    <s v="Saha Satış"/>
    <s v="Yurt Dışı"/>
    <s v="Gürcistan"/>
  </r>
  <r>
    <s v="Q4"/>
    <x v="1"/>
    <x v="10"/>
    <m/>
    <s v="RECKITT BENCKİSER TEMİZLİK MALZEMESİ SAN. VE TİC. A.Ş."/>
    <s v="EH.01.001"/>
    <s v="Enroute Panorama - Proje ve Ürün Yönetimi Danışmanlığı Hizmeti"/>
    <s v="Univera - Reckitt Benckiser"/>
    <x v="19"/>
    <x v="0"/>
    <s v="Enterprise"/>
    <n v="4410"/>
    <m/>
    <n v="5"/>
    <m/>
    <n v="22050"/>
    <m/>
    <n v="0"/>
    <m/>
    <n v="22050"/>
    <m/>
    <m/>
    <m/>
    <n v="1000002710"/>
    <m/>
    <m/>
    <x v="28"/>
    <x v="0"/>
    <x v="1"/>
    <x v="1"/>
    <x v="7"/>
    <x v="0"/>
    <s v="Univera Satış"/>
    <s v="Saha Satış"/>
    <s v="Yurt İçi"/>
    <s v="Türkiye"/>
  </r>
  <r>
    <s v="Q4"/>
    <x v="1"/>
    <x v="10"/>
    <m/>
    <s v="RECKITT BENCKİSER TEMİZLİK MALZEMESİ SAN. VE TİC. A.Ş."/>
    <s v="EH.01.001"/>
    <s v="Enroute Panorama - Proje ve Ürün Yönetimi Danışmanlığı Hizmeti"/>
    <s v="Univera - Reckitt Benckiser"/>
    <x v="19"/>
    <x v="0"/>
    <s v="Enterprise"/>
    <n v="10290"/>
    <m/>
    <n v="5"/>
    <m/>
    <n v="51450"/>
    <m/>
    <m/>
    <m/>
    <n v="51450"/>
    <m/>
    <m/>
    <m/>
    <n v="1000002799"/>
    <m/>
    <m/>
    <x v="28"/>
    <x v="0"/>
    <x v="1"/>
    <x v="1"/>
    <x v="7"/>
    <x v="0"/>
    <s v="Univera Satış"/>
    <s v="Saha Satış"/>
    <s v="Yurt İçi"/>
    <s v="Türkiye"/>
  </r>
  <r>
    <s v="Q4"/>
    <x v="1"/>
    <x v="10"/>
    <m/>
    <s v="RED BULL GIDA DAĞITIM VE PAZARLAMA TİCARET LTD. ŞTİ"/>
    <s v="EH.01.001"/>
    <s v="Enroute Panorama - Proje ve Ürün Yönetimi Danışmanlığı Hizmeti"/>
    <s v="Univera - Redbull"/>
    <x v="12"/>
    <x v="0"/>
    <s v="Enterprise"/>
    <n v="24500"/>
    <m/>
    <n v="2"/>
    <m/>
    <n v="49000"/>
    <m/>
    <n v="0"/>
    <m/>
    <n v="49000"/>
    <m/>
    <m/>
    <m/>
    <n v="1000002595"/>
    <m/>
    <m/>
    <x v="2"/>
    <x v="0"/>
    <x v="1"/>
    <x v="1"/>
    <x v="7"/>
    <x v="0"/>
    <s v="Univera Satış"/>
    <s v="Saha Satış"/>
    <s v="Yurt İçi"/>
    <s v="Türkiye"/>
  </r>
  <r>
    <s v="Q4"/>
    <x v="1"/>
    <x v="10"/>
    <m/>
    <s v="RED BULL GIDA DAĞITIM VE PAZARLAMA TİCARET LTD. ŞTİ"/>
    <s v="EH.01.001"/>
    <s v="Enroute Panorama - Proje ve Ürün Yönetimi Danışmanlığı Hizmeti"/>
    <s v="Univera - Redbull"/>
    <x v="12"/>
    <x v="0"/>
    <s v="Enterprise"/>
    <n v="24500"/>
    <m/>
    <n v="0.5"/>
    <m/>
    <n v="12250"/>
    <m/>
    <n v="0"/>
    <m/>
    <n v="12250"/>
    <m/>
    <m/>
    <m/>
    <n v="1000002597"/>
    <m/>
    <m/>
    <x v="2"/>
    <x v="0"/>
    <x v="1"/>
    <x v="1"/>
    <x v="7"/>
    <x v="0"/>
    <s v="Univera Satış"/>
    <s v="Saha Satış"/>
    <s v="Yurt İçi"/>
    <s v="Türkiye"/>
  </r>
  <r>
    <s v="Q4"/>
    <x v="1"/>
    <x v="10"/>
    <m/>
    <s v="RED BULL GIDA DAĞITIM VE PAZARLAMA TİCARET LTD. ŞTİ"/>
    <s v="EH.01.001"/>
    <s v="Enroute Panorama - Proje ve Ürün Yönetimi Danışmanlığı Hizmeti"/>
    <s v="Univera - Redbull"/>
    <x v="12"/>
    <x v="0"/>
    <s v="Enterprise"/>
    <n v="4900"/>
    <m/>
    <n v="1"/>
    <m/>
    <n v="4900"/>
    <m/>
    <n v="0"/>
    <m/>
    <n v="4900"/>
    <m/>
    <m/>
    <m/>
    <n v="1000002601"/>
    <m/>
    <m/>
    <x v="2"/>
    <x v="0"/>
    <x v="1"/>
    <x v="1"/>
    <x v="7"/>
    <x v="0"/>
    <s v="Univera Satış"/>
    <s v="Saha Satış"/>
    <s v="Yurt İçi"/>
    <s v="Türkiye"/>
  </r>
  <r>
    <s v="Q4"/>
    <x v="1"/>
    <x v="10"/>
    <m/>
    <s v="RED BULL GIDA DAĞITIM VE PAZARLAMA TİCARET LTD. ŞTİ"/>
    <s v="EH.01.001"/>
    <s v="Enroute Panorama - Proje ve Ürün Yönetimi Danışmanlığı Hizmeti"/>
    <s v="Univera - Redbull"/>
    <x v="12"/>
    <x v="0"/>
    <s v="Enterprise"/>
    <n v="7350"/>
    <m/>
    <n v="1"/>
    <m/>
    <n v="7350"/>
    <m/>
    <n v="0"/>
    <m/>
    <n v="7350"/>
    <m/>
    <m/>
    <m/>
    <n v="1000002602"/>
    <m/>
    <m/>
    <x v="2"/>
    <x v="0"/>
    <x v="1"/>
    <x v="1"/>
    <x v="7"/>
    <x v="0"/>
    <s v="Univera Satış"/>
    <s v="Saha Satış"/>
    <s v="Yurt İçi"/>
    <s v="Türkiye"/>
  </r>
  <r>
    <s v="Q4"/>
    <x v="1"/>
    <x v="10"/>
    <m/>
    <s v="Şenpiliç Gıda Sanayi A.Ş."/>
    <s v="EH.01.001"/>
    <s v="Enroute Panorama - Proje ve Ürün Yönetimi Danışmanlığı Hizmeti"/>
    <s v="Univera - Şen Piliç"/>
    <x v="19"/>
    <x v="0"/>
    <s v="Enterprise"/>
    <n v="15000"/>
    <m/>
    <n v="1"/>
    <m/>
    <n v="15000"/>
    <m/>
    <n v="0"/>
    <m/>
    <n v="15000"/>
    <m/>
    <m/>
    <m/>
    <n v="1000002576"/>
    <m/>
    <m/>
    <x v="69"/>
    <x v="0"/>
    <x v="1"/>
    <x v="1"/>
    <x v="7"/>
    <x v="0"/>
    <s v="Univera Satış"/>
    <s v="Saha Satış"/>
    <s v="Yurt İçi"/>
    <s v="Türkiye"/>
  </r>
  <r>
    <s v="Q4"/>
    <x v="1"/>
    <x v="10"/>
    <m/>
    <s v="Şenpiliç Gıda Sanayi A.Ş."/>
    <s v="EH.01.001"/>
    <s v="Enroute Panorama - Proje ve Ürün Yönetimi Danışmanlığı Hizmeti"/>
    <s v="Univera - Şen Piliç"/>
    <x v="19"/>
    <x v="0"/>
    <s v="Enterprise"/>
    <n v="15000"/>
    <m/>
    <n v="1"/>
    <m/>
    <n v="15000"/>
    <m/>
    <n v="0"/>
    <m/>
    <n v="15000"/>
    <m/>
    <m/>
    <m/>
    <n v="1000002576"/>
    <m/>
    <m/>
    <x v="69"/>
    <x v="0"/>
    <x v="1"/>
    <x v="1"/>
    <x v="7"/>
    <x v="0"/>
    <s v="Univera Satış"/>
    <s v="Saha Satış"/>
    <s v="Yurt İçi"/>
    <s v="Türkiye"/>
  </r>
  <r>
    <s v="Q4"/>
    <x v="1"/>
    <x v="10"/>
    <m/>
    <s v="Şenpiliç Gıda Sanayi A.Ş."/>
    <s v="EH.01.001"/>
    <s v="Enroute Panorama - Proje ve Ürün Yönetimi Danışmanlığı Hizmeti"/>
    <s v="Univera - Şen Piliç"/>
    <x v="19"/>
    <x v="0"/>
    <s v="Enterprise"/>
    <n v="17750"/>
    <m/>
    <n v="0.5"/>
    <m/>
    <n v="8875"/>
    <m/>
    <m/>
    <m/>
    <n v="8875"/>
    <m/>
    <m/>
    <m/>
    <n v="1000002648"/>
    <m/>
    <m/>
    <x v="69"/>
    <x v="0"/>
    <x v="1"/>
    <x v="1"/>
    <x v="7"/>
    <x v="0"/>
    <s v="Univera Satış"/>
    <s v="Saha Satış"/>
    <s v="Yurt İçi"/>
    <s v="Türkiye"/>
  </r>
  <r>
    <s v="Q4"/>
    <x v="1"/>
    <x v="10"/>
    <m/>
    <s v="Turkuaz Trade LLC"/>
    <s v="EH.01.001"/>
    <s v="Enroute Panorama - Proje ve Ürün Yönetimi Danışmanlığı Hizmeti"/>
    <s v="Univera - Turkuaz - Kazakistan"/>
    <x v="19"/>
    <x v="0"/>
    <s v="Enterprise"/>
    <n v="27588.47"/>
    <m/>
    <n v="3"/>
    <m/>
    <n v="1950"/>
    <m/>
    <m/>
    <m/>
    <n v="82765.41"/>
    <m/>
    <m/>
    <m/>
    <n v="1000002785"/>
    <m/>
    <m/>
    <x v="14"/>
    <x v="0"/>
    <x v="1"/>
    <x v="1"/>
    <x v="7"/>
    <x v="0"/>
    <s v="Univera Satış"/>
    <s v="Saha Satış"/>
    <s v="Yurt Dışı"/>
    <s v="Kırgızistan"/>
  </r>
  <r>
    <s v="Q4"/>
    <x v="1"/>
    <x v="10"/>
    <m/>
    <s v="Turkuaz Trade LLC"/>
    <s v="EH.01.001"/>
    <s v="Enroute Panorama - Proje ve Ürün Yönetimi Danışmanlığı Hizmeti"/>
    <s v="Univera - Turkuaz - Kazakistan"/>
    <x v="19"/>
    <x v="0"/>
    <s v="Enterprise"/>
    <n v="27588.47"/>
    <m/>
    <n v="1"/>
    <m/>
    <n v="650"/>
    <m/>
    <m/>
    <m/>
    <n v="27588.47"/>
    <m/>
    <m/>
    <m/>
    <n v="1000002786"/>
    <m/>
    <m/>
    <x v="14"/>
    <x v="0"/>
    <x v="1"/>
    <x v="1"/>
    <x v="7"/>
    <x v="0"/>
    <s v="Univera Satış"/>
    <s v="Saha Satış"/>
    <s v="Yurt Dışı"/>
    <s v="Kırgızistan"/>
  </r>
  <r>
    <s v="Q4"/>
    <x v="1"/>
    <x v="10"/>
    <m/>
    <s v="Altıparmak Gıda San. ve Tic. A.Ş."/>
    <s v="EH.03.001"/>
    <s v="Enroute Panorama - Çağrı Merkezi Hizmeti (MSD)"/>
    <s v="Univera - Altıparmak-Balparmak"/>
    <x v="18"/>
    <x v="0"/>
    <s v="Enterprise"/>
    <n v="50400"/>
    <m/>
    <n v="1"/>
    <m/>
    <n v="50400"/>
    <m/>
    <m/>
    <m/>
    <n v="50400"/>
    <m/>
    <m/>
    <m/>
    <n v="1000002646"/>
    <m/>
    <m/>
    <x v="67"/>
    <x v="0"/>
    <x v="0"/>
    <x v="0"/>
    <x v="0"/>
    <x v="0"/>
    <s v="Univera Satış"/>
    <s v="Saha Satış"/>
    <s v="Yurt İçi"/>
    <s v="Türkiye"/>
  </r>
  <r>
    <s v="Q4"/>
    <x v="1"/>
    <x v="10"/>
    <m/>
    <s v="PERRİGO KİŞİSEL Bakım ÜRÜNLERİ SAN. VE TİC. LTD.ŞTİ"/>
    <s v="EH.03.001"/>
    <s v="Enroute Panorama - Çağrı Merkezi Hizmeti (MSD)"/>
    <s v="Univera - Omega Pharma"/>
    <x v="19"/>
    <x v="0"/>
    <s v="Enterprise"/>
    <n v="34251.53"/>
    <m/>
    <n v="14"/>
    <m/>
    <n v="479521.42"/>
    <m/>
    <n v="0"/>
    <m/>
    <n v="479521.42"/>
    <m/>
    <m/>
    <m/>
    <n v="1000002818"/>
    <m/>
    <m/>
    <x v="9"/>
    <x v="0"/>
    <x v="0"/>
    <x v="1"/>
    <x v="8"/>
    <x v="0"/>
    <s v="Univera Satış"/>
    <s v="Saha Satış"/>
    <s v="Yurt İçi"/>
    <s v="Türkiye"/>
  </r>
  <r>
    <s v="Q4"/>
    <x v="1"/>
    <x v="10"/>
    <m/>
    <s v="EDM BİLİŞİM SİSTEMLERİ VE DANIŞMANLIK HizmetLERİ A.Ş."/>
    <s v="EY.04.014"/>
    <s v="Enroute - E-Dönüşüm Yazılım Komisyonu"/>
    <s v="Univera - Kanal"/>
    <x v="6"/>
    <x v="2"/>
    <s v="E-Dönüşüm"/>
    <n v="16134"/>
    <m/>
    <n v="1"/>
    <m/>
    <n v="16134"/>
    <m/>
    <m/>
    <m/>
    <n v="16134"/>
    <m/>
    <m/>
    <m/>
    <n v="1000002766"/>
    <m/>
    <m/>
    <x v="46"/>
    <x v="0"/>
    <x v="1"/>
    <x v="3"/>
    <x v="10"/>
    <x v="0"/>
    <s v="Kanal Satış"/>
    <s v="EDM Bilişim"/>
    <s v="Yurt İçi"/>
    <s v="Türkiye"/>
  </r>
  <r>
    <s v="Q4"/>
    <x v="0"/>
    <x v="11"/>
    <m/>
    <s v="POLARİS YAZILIM ÇÖZÜMLERİ VE DANIŞMANLIK HİZMETLERİ LTD.ŞTİ."/>
    <s v="WPY.02.001"/>
    <s v="WEBPLUS (Android) SATIS TEMSILCISI LISANSI"/>
    <s v="Univera - Kanal"/>
    <x v="5"/>
    <x v="0"/>
    <s v="Webplus"/>
    <n v="2025"/>
    <m/>
    <n v="1"/>
    <m/>
    <n v="2250"/>
    <m/>
    <n v="225"/>
    <m/>
    <n v="2025"/>
    <m/>
    <n v="0"/>
    <n v="0"/>
    <s v="UNI240000002260"/>
    <m/>
    <m/>
    <x v="31"/>
    <x v="0"/>
    <x v="1"/>
    <x v="0"/>
    <x v="1"/>
    <x v="0"/>
    <s v="Kanal Satış"/>
    <s v="Polaris"/>
    <s v="Yurt İçi"/>
    <s v="Türkiye"/>
  </r>
  <r>
    <s v="Q4"/>
    <x v="0"/>
    <x v="11"/>
    <m/>
    <s v="ALİ SERGEN KART"/>
    <s v="UH.01.002"/>
    <s v="UNIDOX KONTÖR HIZMETI"/>
    <s v="Univera - Kanal"/>
    <x v="5"/>
    <x v="2"/>
    <s v="Unidox"/>
    <n v="2.85"/>
    <m/>
    <n v="2000"/>
    <m/>
    <n v="5700"/>
    <m/>
    <n v="0"/>
    <m/>
    <n v="5700"/>
    <m/>
    <n v="0"/>
    <n v="0"/>
    <s v="ENV240000000133"/>
    <m/>
    <m/>
    <x v="47"/>
    <x v="0"/>
    <x v="1"/>
    <x v="2"/>
    <x v="5"/>
    <x v="0"/>
    <s v="Kanal Satış"/>
    <s v="Ali Sergen Kart"/>
    <s v="Yurt İçi"/>
    <s v="Türkiye"/>
  </r>
  <r>
    <s v="Q4"/>
    <x v="0"/>
    <x v="11"/>
    <m/>
    <s v="YUSUF ALDEMİR (ALDEMİR BİLİŞİM HizmetLERİ VE DANIŞMANLIK)"/>
    <s v="UH.01.002"/>
    <s v="UNIDOX KONTÖR HIZMETI"/>
    <s v="Univera - Kanal"/>
    <x v="5"/>
    <x v="2"/>
    <s v="Unidox"/>
    <n v="1.1956500000000001"/>
    <m/>
    <n v="10000"/>
    <m/>
    <n v="13285"/>
    <m/>
    <n v="1328.5"/>
    <m/>
    <n v="11956.5"/>
    <m/>
    <n v="0"/>
    <n v="0"/>
    <s v="UNI240000002261"/>
    <m/>
    <m/>
    <x v="33"/>
    <x v="0"/>
    <x v="1"/>
    <x v="2"/>
    <x v="5"/>
    <x v="0"/>
    <s v="Kanal Satış"/>
    <s v="Aldemir"/>
    <s v="Yurt İçi"/>
    <s v="Türkiye"/>
  </r>
  <r>
    <s v="Q4"/>
    <x v="1"/>
    <x v="10"/>
    <m/>
    <s v="La Lorraine Unlu Mamülleri Tic. San. A.Ş."/>
    <s v="EH.05.002"/>
    <s v="Enroute Panorama - Rapor Geliştirme Hizmeti"/>
    <s v="Univera - La Lorraine"/>
    <x v="13"/>
    <x v="0"/>
    <s v="Enterprise"/>
    <n v="13475"/>
    <m/>
    <n v="8"/>
    <m/>
    <m/>
    <m/>
    <m/>
    <m/>
    <n v="107800"/>
    <m/>
    <m/>
    <m/>
    <n v="1000002896"/>
    <m/>
    <m/>
    <x v="6"/>
    <x v="0"/>
    <x v="1"/>
    <x v="1"/>
    <x v="2"/>
    <x v="0"/>
    <s v="Univera Satış"/>
    <s v="Saha Satış"/>
    <s v="Yurt İçi"/>
    <s v="Türkiye"/>
  </r>
  <r>
    <s v="Q4"/>
    <x v="0"/>
    <x v="11"/>
    <m/>
    <s v="MİYA OTOMASYON VE BARKOD BILISIM SISTEMLERI SAN TİC. VE L.T.D. STI."/>
    <s v="WPH.02.001"/>
    <s v="WebPlus Yazilim Bakimi Hizmeti"/>
    <s v="Univera - Kanal"/>
    <x v="5"/>
    <x v="0"/>
    <s v="Webplus"/>
    <n v="12650"/>
    <m/>
    <n v="1"/>
    <m/>
    <n v="12650"/>
    <m/>
    <n v="0"/>
    <m/>
    <n v="12650"/>
    <m/>
    <n v="0"/>
    <n v="0"/>
    <s v="UNI240000002262"/>
    <m/>
    <m/>
    <x v="3"/>
    <x v="0"/>
    <x v="0"/>
    <x v="1"/>
    <x v="4"/>
    <x v="0"/>
    <s v="Kanal Satış"/>
    <s v="Miya"/>
    <s v="Yurt İçi"/>
    <s v="Türkiye"/>
  </r>
  <r>
    <s v="Q4"/>
    <x v="0"/>
    <x v="11"/>
    <m/>
    <s v="MİYA OTOMASYON VE BARKOD BILISIM SISTEMLERI SAN TİC. VE L.T.D. STI."/>
    <s v="WPY.02.001"/>
    <s v="WEBPLUS (Android) SATIS TEMSILCISI LISANSI"/>
    <s v="Univera - Kanal"/>
    <x v="5"/>
    <x v="0"/>
    <s v="Webplus"/>
    <n v="2800"/>
    <m/>
    <n v="5"/>
    <m/>
    <n v="17500"/>
    <m/>
    <n v="3500"/>
    <m/>
    <n v="14000"/>
    <m/>
    <n v="0"/>
    <n v="0"/>
    <s v="UNI240000002262"/>
    <m/>
    <m/>
    <x v="3"/>
    <x v="0"/>
    <x v="1"/>
    <x v="0"/>
    <x v="1"/>
    <x v="0"/>
    <s v="Kanal Satış"/>
    <s v="Miya"/>
    <s v="Yurt İçi"/>
    <s v="Türkiye"/>
  </r>
  <r>
    <s v="Q4"/>
    <x v="0"/>
    <x v="11"/>
    <m/>
    <s v="YUSUF ALDEMİR (ALDEMİR BİLİŞİM HizmetLERİ VE DANIŞMANLIK)"/>
    <s v="UH.01.002"/>
    <s v="UNIDOX KONTÖR HIZMETI"/>
    <s v="Univera - Şen Piliç"/>
    <x v="6"/>
    <x v="2"/>
    <s v="Unidox"/>
    <n v="0.624"/>
    <m/>
    <n v="250000"/>
    <m/>
    <n v="156000"/>
    <m/>
    <n v="0"/>
    <m/>
    <n v="156000"/>
    <m/>
    <n v="0"/>
    <n v="0"/>
    <s v="UNI240000002264"/>
    <m/>
    <m/>
    <x v="33"/>
    <x v="0"/>
    <x v="1"/>
    <x v="2"/>
    <x v="5"/>
    <x v="0"/>
    <s v="Kanal Satış"/>
    <s v="Aldemir"/>
    <s v="Yurt İçi"/>
    <s v="Türkiye"/>
  </r>
  <r>
    <s v="Q4"/>
    <x v="1"/>
    <x v="10"/>
    <m/>
    <s v="AKÇAKOCA TEKSTİL GIDA SANAYİ VE TİCARET LİMİTED ŞİRKETİ"/>
    <s v="EY.02.011"/>
    <s v="Enroute Panorama - Panel - Çoklu Proje Birleştirme Mobil Uygulama Yazılımı"/>
    <s v="Univera - Eruslu Sağlık"/>
    <x v="13"/>
    <x v="0"/>
    <m/>
    <n v="12025"/>
    <m/>
    <n v="1"/>
    <m/>
    <n v="12025"/>
    <m/>
    <n v="0"/>
    <m/>
    <n v="12025"/>
    <m/>
    <m/>
    <m/>
    <n v="1000002906"/>
    <m/>
    <m/>
    <x v="70"/>
    <x v="0"/>
    <x v="1"/>
    <x v="0"/>
    <x v="1"/>
    <x v="0"/>
    <s v="Univera Satış"/>
    <s v="Saha Satış"/>
    <s v="Yurt İçi"/>
    <s v="Türkiye"/>
  </r>
  <r>
    <s v="Q4"/>
    <x v="0"/>
    <x v="11"/>
    <m/>
    <s v="ALİ SERGEN KART"/>
    <s v="WPY.01.002"/>
    <s v="WebPlus Dagitim Kanali Lisansi"/>
    <s v="Univera - Kanal"/>
    <x v="5"/>
    <x v="0"/>
    <s v="Webplus"/>
    <n v="6400"/>
    <m/>
    <n v="1"/>
    <m/>
    <n v="8000"/>
    <m/>
    <n v="1600"/>
    <m/>
    <n v="6400"/>
    <m/>
    <n v="0"/>
    <n v="0"/>
    <s v="ENV240000000134"/>
    <m/>
    <m/>
    <x v="47"/>
    <x v="0"/>
    <x v="1"/>
    <x v="0"/>
    <x v="1"/>
    <x v="0"/>
    <s v="Kanal Satış"/>
    <s v="Ali Sergen Kart"/>
    <s v="Yurt İçi"/>
    <s v="Türkiye"/>
  </r>
  <r>
    <s v="Q4"/>
    <x v="0"/>
    <x v="11"/>
    <m/>
    <s v="TEZIL TICARET-AYKUT TEZIL"/>
    <s v="UH.01.002"/>
    <s v="UNIDOX KONTÖR HIZMETI"/>
    <s v="Univera - Tadım"/>
    <x v="6"/>
    <x v="2"/>
    <s v="Unidox"/>
    <n v="1.7"/>
    <m/>
    <n v="10000"/>
    <m/>
    <n v="17000"/>
    <m/>
    <n v="0"/>
    <m/>
    <n v="17000"/>
    <m/>
    <n v="0"/>
    <n v="0"/>
    <s v="UNI240000002270"/>
    <m/>
    <m/>
    <x v="10"/>
    <x v="0"/>
    <x v="1"/>
    <x v="2"/>
    <x v="5"/>
    <x v="0"/>
    <s v="Kanal Satış"/>
    <s v="Saha Satış"/>
    <s v="Yurt İçi"/>
    <s v="Türkiye"/>
  </r>
  <r>
    <s v="Q4"/>
    <x v="1"/>
    <x v="10"/>
    <m/>
    <s v="BEYLERBEYİ İÇECEK PAZARLAMA A.Ş"/>
    <s v="EH.05.001"/>
    <s v="Enroute Panorama - Yazılım Geliştirme Hizmeti"/>
    <s v="Univera - Sarper İçecek"/>
    <x v="13"/>
    <x v="0"/>
    <s v="Enterprise"/>
    <n v="15608.25"/>
    <m/>
    <n v="21.52"/>
    <m/>
    <n v="376600"/>
    <m/>
    <n v="40710"/>
    <m/>
    <n v="335889.54"/>
    <m/>
    <m/>
    <m/>
    <n v="1000002940"/>
    <m/>
    <m/>
    <x v="60"/>
    <x v="0"/>
    <x v="1"/>
    <x v="1"/>
    <x v="9"/>
    <x v="0"/>
    <s v="Univera Satış"/>
    <s v="Saha Satış"/>
    <s v="Yurt İçi"/>
    <s v="Türkiye"/>
  </r>
  <r>
    <s v="Q4"/>
    <x v="1"/>
    <x v="10"/>
    <m/>
    <s v="Turkuaz Trade LLC"/>
    <s v="EH.05.001"/>
    <s v="Enroute Panorama - Yazılım Geliştirme Hizmeti"/>
    <s v="Univera - Turkuaz - Kazakistan"/>
    <x v="19"/>
    <x v="0"/>
    <s v="Enterprise"/>
    <n v="27585.22"/>
    <m/>
    <n v="0.5"/>
    <m/>
    <n v="325"/>
    <m/>
    <n v="0"/>
    <m/>
    <n v="13792.61"/>
    <m/>
    <m/>
    <m/>
    <n v="1000002908"/>
    <m/>
    <m/>
    <x v="14"/>
    <x v="0"/>
    <x v="1"/>
    <x v="1"/>
    <x v="9"/>
    <x v="0"/>
    <s v="Univera Satış"/>
    <s v="Saha Satış"/>
    <s v="Yurt Dışı"/>
    <s v="Kırgızistan"/>
  </r>
  <r>
    <s v="Q4"/>
    <x v="1"/>
    <x v="10"/>
    <m/>
    <s v="AKÇAKOCA TEKSTİL GIDA SANAYİ VE TİCARET LİMİTED ŞİRKETİ"/>
    <s v="EH.02.001"/>
    <s v="Enroute Panorama - Yazılım Bakımı, Yaşatma ve Merkezi Destek Hizmeti"/>
    <s v="Univera - Eruslu Sağlık"/>
    <x v="13"/>
    <x v="0"/>
    <s v="Enterprise"/>
    <n v="2645.5"/>
    <m/>
    <n v="1"/>
    <m/>
    <n v="2645.5"/>
    <m/>
    <n v="0"/>
    <m/>
    <n v="2645.5"/>
    <m/>
    <m/>
    <m/>
    <n v="1000002906"/>
    <m/>
    <m/>
    <x v="70"/>
    <x v="0"/>
    <x v="0"/>
    <x v="1"/>
    <x v="4"/>
    <x v="0"/>
    <s v="Univera Satış"/>
    <s v="Saha Satış"/>
    <s v="Yurt İçi"/>
    <s v="Türkiye"/>
  </r>
  <r>
    <s v="Q4"/>
    <x v="1"/>
    <x v="10"/>
    <m/>
    <s v="MARSHALL BOYA VE VERNİK SANAYİ A.Ş."/>
    <s v="EH.02.001"/>
    <s v="Enroute Panorama - Yazılım Bakımı, Yaşatma ve Merkezi Destek Hizmeti"/>
    <s v="Univera - Marshall"/>
    <x v="18"/>
    <x v="0"/>
    <s v="Enterprise"/>
    <n v="5098.26"/>
    <m/>
    <n v="1"/>
    <m/>
    <n v="5098.26"/>
    <m/>
    <n v="0"/>
    <m/>
    <n v="5098.26"/>
    <m/>
    <m/>
    <m/>
    <n v="1000002951"/>
    <m/>
    <m/>
    <x v="61"/>
    <x v="0"/>
    <x v="0"/>
    <x v="1"/>
    <x v="4"/>
    <x v="0"/>
    <s v="Univera Satış"/>
    <s v="Saha Satış"/>
    <s v="Yurt İçi"/>
    <s v="Türkiye"/>
  </r>
  <r>
    <s v="Q4"/>
    <x v="1"/>
    <x v="10"/>
    <m/>
    <s v="MARSHALL BOYA VE VERNİK SANAYİ A.Ş."/>
    <s v="EH.02.001"/>
    <s v="Enroute Panorama - Yazılım Bakımı, Yaşatma ve Merkezi Destek Hizmeti"/>
    <s v="Univera - Marshall"/>
    <x v="18"/>
    <x v="0"/>
    <s v="Enterprise"/>
    <n v="110942.54"/>
    <m/>
    <n v="1"/>
    <m/>
    <n v="110942.54"/>
    <m/>
    <n v="0"/>
    <m/>
    <n v="110942.54"/>
    <m/>
    <m/>
    <m/>
    <n v="1000002951"/>
    <m/>
    <m/>
    <x v="61"/>
    <x v="0"/>
    <x v="0"/>
    <x v="1"/>
    <x v="4"/>
    <x v="0"/>
    <s v="Univera Satış"/>
    <s v="Saha Satış"/>
    <s v="Yurt İçi"/>
    <s v="Türkiye"/>
  </r>
  <r>
    <s v="Q4"/>
    <x v="1"/>
    <x v="10"/>
    <m/>
    <s v="BEYLERBEYİ İÇECEK PAZARLAMA A.Ş"/>
    <s v="EH.05.002"/>
    <s v="Enroute Panorama - Rapor Geliştirme Hizmeti"/>
    <s v="Univera - Sarper İçecek"/>
    <x v="13"/>
    <x v="0"/>
    <s v="Enterprise"/>
    <n v="16500"/>
    <m/>
    <n v="5"/>
    <m/>
    <n v="82500"/>
    <m/>
    <n v="0"/>
    <m/>
    <n v="82500"/>
    <m/>
    <m/>
    <m/>
    <n v="1000002940"/>
    <m/>
    <m/>
    <x v="60"/>
    <x v="0"/>
    <x v="1"/>
    <x v="1"/>
    <x v="2"/>
    <x v="0"/>
    <s v="Univera Satış"/>
    <s v="Saha Satış"/>
    <s v="Yurt İçi"/>
    <s v="Türkiye"/>
  </r>
  <r>
    <s v="Q4"/>
    <x v="1"/>
    <x v="10"/>
    <m/>
    <s v="BEYLERBEYİ İÇECEK PAZARLAMA A.Ş"/>
    <s v="EH.01.001"/>
    <s v="Enroute Panorama - Proje ve Ürün Yönetimi Danışmanlığı Hizmeti"/>
    <s v="Univera - Sarper İçecek"/>
    <x v="13"/>
    <x v="0"/>
    <s v="Enterprise"/>
    <n v="15750"/>
    <m/>
    <n v="0.5"/>
    <m/>
    <n v="8750"/>
    <m/>
    <n v="875"/>
    <m/>
    <n v="7875"/>
    <m/>
    <m/>
    <m/>
    <n v="1000002940"/>
    <m/>
    <m/>
    <x v="60"/>
    <x v="0"/>
    <x v="1"/>
    <x v="1"/>
    <x v="7"/>
    <x v="0"/>
    <s v="Univera Satış"/>
    <s v="Saha Satış"/>
    <s v="Yurt İçi"/>
    <s v="Türkiye"/>
  </r>
  <r>
    <s v="Q4"/>
    <x v="1"/>
    <x v="10"/>
    <m/>
    <s v="Turkuaz Trade LLC"/>
    <s v="EH.01.001"/>
    <s v="Enroute Panorama - Proje ve Ürün Yönetimi Danışmanlığı Hizmeti"/>
    <s v="Univera - Turkuaz - Kazakistan"/>
    <x v="19"/>
    <x v="0"/>
    <s v="Enterprise"/>
    <n v="27585.22"/>
    <m/>
    <n v="1"/>
    <m/>
    <n v="650"/>
    <m/>
    <n v="0"/>
    <m/>
    <n v="27585.22"/>
    <m/>
    <m/>
    <m/>
    <n v="1000002908"/>
    <m/>
    <m/>
    <x v="14"/>
    <x v="0"/>
    <x v="1"/>
    <x v="1"/>
    <x v="7"/>
    <x v="0"/>
    <s v="Univera Satış"/>
    <s v="Saha Satış"/>
    <s v="Yurt Dışı"/>
    <s v="Kırgızistan"/>
  </r>
  <r>
    <s v="Q4"/>
    <x v="1"/>
    <x v="10"/>
    <m/>
    <s v="VODAFONE MOBILE OPERATION LTD."/>
    <s v="EH.01.001"/>
    <s v="Enroute Panorama - Proje ve Ürün Yönetimi Danışmanlığı Hizmeti"/>
    <s v="Univera - Vodafone"/>
    <x v="19"/>
    <x v="0"/>
    <s v="Enterprise"/>
    <n v="19500"/>
    <m/>
    <n v="1"/>
    <m/>
    <n v="19500"/>
    <m/>
    <n v="0"/>
    <m/>
    <n v="19500"/>
    <m/>
    <m/>
    <m/>
    <n v="1000002907"/>
    <m/>
    <m/>
    <x v="78"/>
    <x v="0"/>
    <x v="1"/>
    <x v="1"/>
    <x v="7"/>
    <x v="0"/>
    <s v="Univera Satış"/>
    <s v="Saha Satış"/>
    <s v="Yurt Dışı"/>
    <s v="KKTC"/>
  </r>
  <r>
    <s v="Q4"/>
    <x v="1"/>
    <x v="10"/>
    <m/>
    <s v="MARSHALL BOYA VE VERNİK SANAYİ A.Ş."/>
    <s v="EH.03.001"/>
    <s v="Enroute Panorama - Çağrı Merkezi Hizmeti (MSD)"/>
    <s v="Univera - Marshall"/>
    <x v="18"/>
    <x v="0"/>
    <s v="Enterprise"/>
    <n v="18377.579999999998"/>
    <m/>
    <n v="20"/>
    <m/>
    <n v="367551.6"/>
    <m/>
    <n v="0"/>
    <m/>
    <n v="367551.6"/>
    <m/>
    <m/>
    <m/>
    <n v="1000002951"/>
    <m/>
    <m/>
    <x v="61"/>
    <x v="0"/>
    <x v="0"/>
    <x v="1"/>
    <x v="8"/>
    <x v="0"/>
    <s v="Univera Satış"/>
    <s v="Saha Satış"/>
    <s v="Yurt İçi"/>
    <s v="Türkiye"/>
  </r>
  <r>
    <s v="Q4"/>
    <x v="0"/>
    <x v="11"/>
    <m/>
    <s v="MATRIKS BİLGİSAYAR SİSTEMLERİ LTD.ŞTİ"/>
    <s v="WPH.02.001"/>
    <s v="WebPlus Yazilim Bakimi Hizmeti"/>
    <s v="Univera - Kanal"/>
    <x v="5"/>
    <x v="0"/>
    <s v="Webplus"/>
    <n v="27775"/>
    <m/>
    <n v="1"/>
    <m/>
    <n v="27775"/>
    <m/>
    <n v="0"/>
    <m/>
    <n v="27775"/>
    <m/>
    <n v="0"/>
    <n v="0"/>
    <s v="UNI240000002277"/>
    <m/>
    <m/>
    <x v="11"/>
    <x v="0"/>
    <x v="0"/>
    <x v="1"/>
    <x v="4"/>
    <x v="0"/>
    <s v="Kanal Satış"/>
    <s v="Matriks"/>
    <s v="Yurt İçi"/>
    <s v="Türkiye"/>
  </r>
  <r>
    <s v="Q4"/>
    <x v="0"/>
    <x v="11"/>
    <m/>
    <s v="MATRIKS BİLGİSAYAR SİSTEMLERİ LTD.ŞTİ"/>
    <s v="WPY.01.003"/>
    <s v="WEBPLUS EK KULLANICI LISANSI +1"/>
    <s v="Univera - Kanal"/>
    <x v="5"/>
    <x v="0"/>
    <s v="Webplus"/>
    <n v="2275"/>
    <m/>
    <n v="7"/>
    <m/>
    <n v="22750"/>
    <m/>
    <n v="6825"/>
    <m/>
    <n v="15925"/>
    <m/>
    <n v="0"/>
    <n v="0"/>
    <s v="UNI240000002277"/>
    <m/>
    <m/>
    <x v="11"/>
    <x v="0"/>
    <x v="1"/>
    <x v="0"/>
    <x v="1"/>
    <x v="0"/>
    <s v="Kanal Satış"/>
    <s v="Matriks"/>
    <s v="Yurt İçi"/>
    <s v="Türkiye"/>
  </r>
  <r>
    <s v="Q4"/>
    <x v="0"/>
    <x v="11"/>
    <m/>
    <s v="MATRIKS BİLGİSAYAR SİSTEMLERİ LTD.ŞTİ"/>
    <s v="WPY.01.007"/>
    <s v="WEBPLUS E-DÖNÜSÜM MODÜL LISANSI"/>
    <s v="Univera - Kanal"/>
    <x v="5"/>
    <x v="0"/>
    <s v="Webplus"/>
    <n v="7700"/>
    <m/>
    <n v="1"/>
    <m/>
    <n v="11000"/>
    <m/>
    <n v="3300"/>
    <m/>
    <n v="7700"/>
    <m/>
    <n v="0"/>
    <n v="0"/>
    <s v="UNI240000002277"/>
    <m/>
    <m/>
    <x v="11"/>
    <x v="0"/>
    <x v="1"/>
    <x v="0"/>
    <x v="1"/>
    <x v="0"/>
    <s v="Kanal Satış"/>
    <s v="Matriks"/>
    <s v="Yurt İçi"/>
    <s v="Türkiye"/>
  </r>
  <r>
    <s v="Q4"/>
    <x v="0"/>
    <x v="11"/>
    <m/>
    <s v="MATRIKS BİLGİSAYAR SİSTEMLERİ LTD.ŞTİ"/>
    <s v="WPY.01.005"/>
    <s v="WEBPLUS DISTRIBUTION SATIS-DAGITIM YAZILIMI (Standart)"/>
    <s v="Univera - Kanal"/>
    <x v="5"/>
    <x v="0"/>
    <s v="Webplus"/>
    <n v="28000"/>
    <m/>
    <n v="1"/>
    <m/>
    <n v="40000"/>
    <m/>
    <n v="12000"/>
    <m/>
    <n v="28000"/>
    <m/>
    <n v="0"/>
    <n v="0"/>
    <s v="UNI240000002277"/>
    <m/>
    <m/>
    <x v="11"/>
    <x v="0"/>
    <x v="1"/>
    <x v="0"/>
    <x v="1"/>
    <x v="0"/>
    <s v="Kanal Satış"/>
    <s v="Matriks"/>
    <s v="Yurt İçi"/>
    <s v="Türkiye"/>
  </r>
  <r>
    <s v="Q4"/>
    <x v="0"/>
    <x v="11"/>
    <m/>
    <s v="MATRIKS BİLGİSAYAR SİSTEMLERİ LTD.ŞTİ"/>
    <s v="WPY.02.001"/>
    <s v="WEBPLUS (Android) SATIS TEMSILCISI LISANSI"/>
    <s v="Univera - Kanal"/>
    <x v="5"/>
    <x v="0"/>
    <s v="Webplus"/>
    <n v="2450"/>
    <m/>
    <n v="15"/>
    <m/>
    <n v="52500"/>
    <m/>
    <n v="15750"/>
    <m/>
    <n v="36750"/>
    <m/>
    <n v="0"/>
    <n v="0"/>
    <s v="UNI240000002277"/>
    <m/>
    <m/>
    <x v="11"/>
    <x v="0"/>
    <x v="1"/>
    <x v="0"/>
    <x v="1"/>
    <x v="0"/>
    <s v="Kanal Satış"/>
    <s v="Matriks"/>
    <s v="Yurt İçi"/>
    <s v="Türkiye"/>
  </r>
  <r>
    <s v="Q4"/>
    <x v="0"/>
    <x v="11"/>
    <m/>
    <s v="MİYA OTOMASYON VE BARKOD BILISIM SISTEMLERI SAN TİC. VE L.T.D. STI."/>
    <s v="UH.01.002"/>
    <s v="UNIDOX KONTÖR HIZMETI"/>
    <s v="Univera - Kanal"/>
    <x v="5"/>
    <x v="2"/>
    <s v="Unidox"/>
    <n v="1.0688"/>
    <m/>
    <n v="100000"/>
    <m/>
    <n v="106880"/>
    <m/>
    <n v="0"/>
    <m/>
    <n v="106880"/>
    <m/>
    <n v="0"/>
    <n v="0"/>
    <s v="UNI240000002278"/>
    <m/>
    <m/>
    <x v="3"/>
    <x v="0"/>
    <x v="1"/>
    <x v="2"/>
    <x v="5"/>
    <x v="0"/>
    <s v="Kanal Satış"/>
    <s v="Miya"/>
    <s v="Yurt İçi"/>
    <s v="Türkiye"/>
  </r>
  <r>
    <s v="Q4"/>
    <x v="0"/>
    <x v="11"/>
    <m/>
    <s v="Mey İçki Sanayi ve Ticaret A.Ş."/>
    <s v="QH.07.001"/>
    <s v="Quest Panorama - Rapor Gelistirme Hizmeti"/>
    <s v="Univera - Mey İçki"/>
    <x v="11"/>
    <x v="3"/>
    <m/>
    <n v="7142"/>
    <m/>
    <n v="11"/>
    <m/>
    <n v="78562"/>
    <m/>
    <n v="0"/>
    <m/>
    <n v="78562"/>
    <m/>
    <n v="0"/>
    <n v="0"/>
    <s v="UNI240000002280"/>
    <m/>
    <m/>
    <x v="7"/>
    <x v="0"/>
    <x v="1"/>
    <x v="1"/>
    <x v="2"/>
    <x v="1"/>
    <s v="Univera Satış"/>
    <s v="Saha Satış"/>
    <s v="Yurt İçi"/>
    <s v="Türkiye"/>
  </r>
  <r>
    <s v="Q4"/>
    <x v="0"/>
    <x v="11"/>
    <m/>
    <s v="Mey İçki Sanayi ve Ticaret A.Ş."/>
    <s v="QH.01.001"/>
    <s v="Quest Panorama - Proje Yönetim Hizmeti"/>
    <s v="Univera - Mey İçki"/>
    <x v="11"/>
    <x v="3"/>
    <m/>
    <n v="8029"/>
    <m/>
    <n v="28"/>
    <m/>
    <n v="224812"/>
    <m/>
    <n v="0"/>
    <m/>
    <n v="224812"/>
    <m/>
    <n v="0"/>
    <n v="0"/>
    <s v="UNI240000002280"/>
    <m/>
    <m/>
    <x v="7"/>
    <x v="0"/>
    <x v="1"/>
    <x v="1"/>
    <x v="7"/>
    <x v="1"/>
    <s v="Univera Satış"/>
    <s v="Saha Satış"/>
    <s v="Yurt İçi"/>
    <s v="Türkiye"/>
  </r>
  <r>
    <s v="Q4"/>
    <x v="1"/>
    <x v="11"/>
    <m/>
    <s v="Shell &amp; Turcas Petrol A.Ş."/>
    <s v="OH.02.001"/>
    <s v="Outsource Yazılım Bakımı Hizmeti"/>
    <s v="Univera - Shell Bee"/>
    <x v="13"/>
    <x v="0"/>
    <s v="Outsource - Hizmet"/>
    <n v="307725"/>
    <m/>
    <n v="1"/>
    <m/>
    <n v="307725"/>
    <m/>
    <n v="0"/>
    <m/>
    <n v="307725"/>
    <m/>
    <m/>
    <m/>
    <n v="1000002978"/>
    <m/>
    <m/>
    <x v="93"/>
    <x v="3"/>
    <x v="0"/>
    <x v="1"/>
    <x v="4"/>
    <x v="0"/>
    <s v="Univera Satış"/>
    <s v="Saha Satış"/>
    <s v="Yurt İçi"/>
    <s v="Türkiye"/>
  </r>
  <r>
    <s v="Q4"/>
    <x v="1"/>
    <x v="11"/>
    <m/>
    <s v="KOROPLAST TEMİZLİK AMBALAJ ÜRÜNLERİ SAN. VE DIŞ TİC.A.Ş."/>
    <s v="EY.03.001"/>
    <s v="Enroute PANORAMA PAAS YazılımI (Kiralama Hizmetİ)"/>
    <s v="Univera - Koroplast"/>
    <x v="19"/>
    <x v="0"/>
    <s v="Enroute"/>
    <n v="94503.98"/>
    <m/>
    <n v="1"/>
    <m/>
    <n v="94503.98"/>
    <m/>
    <n v="0"/>
    <m/>
    <n v="94503.98"/>
    <m/>
    <m/>
    <m/>
    <n v="1000003035"/>
    <m/>
    <m/>
    <x v="0"/>
    <x v="0"/>
    <x v="0"/>
    <x v="0"/>
    <x v="0"/>
    <x v="0"/>
    <s v="Univera Satış"/>
    <s v="Saha Satış"/>
    <s v="Yurt İçi"/>
    <s v="Türkiye"/>
  </r>
  <r>
    <s v="Q4"/>
    <x v="1"/>
    <x v="11"/>
    <m/>
    <s v="RECKITT BENCKİSER TEMİZLİK MALZEMESİ SAN. VE TİC. A.Ş."/>
    <s v="EH.02.014"/>
    <s v="Enroute PANORAMA BUSİNESS ANALYTİCS (QSENSE) KULLANICI YazılımI BakımI"/>
    <s v="Univera - Reckitt Benckiser"/>
    <x v="19"/>
    <x v="0"/>
    <s v="Enterprise"/>
    <n v="98780.6"/>
    <m/>
    <n v="1"/>
    <m/>
    <m/>
    <m/>
    <m/>
    <m/>
    <n v="98780.6"/>
    <m/>
    <m/>
    <m/>
    <n v="1000003004"/>
    <m/>
    <m/>
    <x v="28"/>
    <x v="0"/>
    <x v="0"/>
    <x v="1"/>
    <x v="4"/>
    <x v="0"/>
    <s v="Univera Satış"/>
    <s v="Saha Satış"/>
    <s v="Yurt İçi"/>
    <s v="Türkiye"/>
  </r>
  <r>
    <s v="Q4"/>
    <x v="1"/>
    <x v="11"/>
    <m/>
    <s v="Arma İlaç San. ve Tic. Ltd. Şti."/>
    <s v="EH.02.001"/>
    <s v="Enroute Panorama - Yazılım Bakımı, Yaşatma ve Merkezi Destek Hizmeti"/>
    <s v="Univera - Arma İlaç"/>
    <x v="19"/>
    <x v="0"/>
    <s v="Enterprise"/>
    <n v="412035.36"/>
    <m/>
    <n v="1"/>
    <m/>
    <m/>
    <m/>
    <m/>
    <m/>
    <n v="412035.36"/>
    <m/>
    <m/>
    <m/>
    <s v="1000003130"/>
    <m/>
    <m/>
    <x v="96"/>
    <x v="0"/>
    <x v="0"/>
    <x v="1"/>
    <x v="4"/>
    <x v="0"/>
    <s v="Univera Satış"/>
    <s v="Saha Satış"/>
    <s v="Yurt İçi"/>
    <s v="Türkiye"/>
  </r>
  <r>
    <s v="Q4"/>
    <x v="1"/>
    <x v="11"/>
    <m/>
    <s v="Arma İlaç San. ve Tic. Ltd. Şti."/>
    <s v="EH.02.001"/>
    <s v="Enroute Panorama - Yazılım Bakımı, Yaşatma ve Merkezi Destek Hizmeti"/>
    <s v="Univera - Arma İlaç"/>
    <x v="19"/>
    <x v="0"/>
    <s v="Enterprise"/>
    <n v="175729.13"/>
    <m/>
    <n v="1"/>
    <m/>
    <m/>
    <m/>
    <m/>
    <m/>
    <n v="175729.13"/>
    <m/>
    <m/>
    <m/>
    <s v="1000003130"/>
    <m/>
    <m/>
    <x v="96"/>
    <x v="0"/>
    <x v="0"/>
    <x v="1"/>
    <x v="4"/>
    <x v="0"/>
    <s v="Univera Satış"/>
    <s v="Saha Satış"/>
    <s v="Yurt İçi"/>
    <s v="Türkiye"/>
  </r>
  <r>
    <s v="Q4"/>
    <x v="1"/>
    <x v="11"/>
    <m/>
    <s v="Arma İlaç San. ve Tic. Ltd. Şti."/>
    <s v="EH.02.001"/>
    <s v="Enroute Panorama - Yazılım Bakımı, Yaşatma ve Merkezi Destek Hizmeti"/>
    <s v="Univera - Arma İlaç"/>
    <x v="19"/>
    <x v="0"/>
    <s v="Enterprise"/>
    <n v="292990.5"/>
    <m/>
    <n v="1"/>
    <m/>
    <m/>
    <m/>
    <m/>
    <m/>
    <n v="292990.5"/>
    <m/>
    <m/>
    <m/>
    <s v="1000003132"/>
    <m/>
    <m/>
    <x v="96"/>
    <x v="0"/>
    <x v="0"/>
    <x v="1"/>
    <x v="4"/>
    <x v="0"/>
    <s v="Univera Satış"/>
    <s v="Saha Satış"/>
    <s v="Yurt İçi"/>
    <s v="Türkiye"/>
  </r>
  <r>
    <s v="Q4"/>
    <x v="1"/>
    <x v="11"/>
    <m/>
    <s v="ÖZGÖRKEY OTOMOTİV TURİZM GIDA SANAYİ VE TİCARET ANONİM ŞİRKETİ"/>
    <s v="EH.02.001"/>
    <s v="Enroute Panorama - Yazılım Bakımı, Yaşatma ve Merkezi Destek Hizmeti"/>
    <s v="Univera - Özgörkey"/>
    <x v="19"/>
    <x v="0"/>
    <s v="Enterprise"/>
    <n v="188002.67"/>
    <m/>
    <n v="1"/>
    <m/>
    <m/>
    <m/>
    <m/>
    <m/>
    <n v="188002.67"/>
    <m/>
    <m/>
    <m/>
    <s v="1000003154"/>
    <m/>
    <m/>
    <x v="98"/>
    <x v="0"/>
    <x v="0"/>
    <x v="1"/>
    <x v="4"/>
    <x v="0"/>
    <s v="Univera Satış"/>
    <s v="Saha Satış"/>
    <s v="Yurt İçi"/>
    <s v="Türkiye"/>
  </r>
  <r>
    <s v="Q4"/>
    <x v="1"/>
    <x v="10"/>
    <m/>
    <s v="TURKIYE SISE VE CAM FABRIKALARI A.S."/>
    <s v="EH.02.001"/>
    <s v="Enroute Panorama - Yazılım Bakımı, Yaşatma ve Merkezi Destek Hizmeti"/>
    <s v="Univera - Paşabahçe"/>
    <x v="18"/>
    <x v="0"/>
    <s v="Enterprise"/>
    <n v="55173"/>
    <m/>
    <n v="1"/>
    <m/>
    <n v="55173"/>
    <m/>
    <n v="0"/>
    <m/>
    <n v="55173"/>
    <m/>
    <m/>
    <m/>
    <n v="1000002963"/>
    <m/>
    <m/>
    <x v="88"/>
    <x v="0"/>
    <x v="0"/>
    <x v="1"/>
    <x v="4"/>
    <x v="0"/>
    <s v="Univera Satış"/>
    <s v="Saha Satış"/>
    <s v="Yurt İçi"/>
    <s v="Türkiye"/>
  </r>
  <r>
    <s v="Q4"/>
    <x v="1"/>
    <x v="10"/>
    <m/>
    <s v="TURKIYE SISE VE CAM FABRIKALARI A.S."/>
    <s v="EH.02.001"/>
    <s v="Enroute Panorama - Yazılım Bakımı, Yaşatma ve Merkezi Destek Hizmeti"/>
    <s v="Univera - Trakya Cam"/>
    <x v="18"/>
    <x v="0"/>
    <s v="Enterprise"/>
    <n v="187701"/>
    <m/>
    <n v="1"/>
    <m/>
    <n v="187701"/>
    <m/>
    <n v="0"/>
    <m/>
    <n v="187701"/>
    <m/>
    <m/>
    <m/>
    <n v="1000002964"/>
    <m/>
    <m/>
    <x v="88"/>
    <x v="0"/>
    <x v="0"/>
    <x v="1"/>
    <x v="4"/>
    <x v="0"/>
    <s v="Univera Satış"/>
    <s v="Saha Satış"/>
    <s v="Yurt İçi"/>
    <s v="Türkiye"/>
  </r>
  <r>
    <s v="Q4"/>
    <x v="1"/>
    <x v="11"/>
    <m/>
    <s v="ROYAL CANIN TURKEY EVCİL HAYVAN ÜRÜNLERİ TİC. LTD. ŞTİ."/>
    <s v="EH.05.002"/>
    <s v="Enroute Panorama - Rapor Geliştirme Hizmeti"/>
    <s v="Univera - Royal Canin"/>
    <x v="12"/>
    <x v="0"/>
    <s v="Enterprise"/>
    <n v="24500"/>
    <m/>
    <n v="1"/>
    <m/>
    <n v="24500"/>
    <m/>
    <n v="0"/>
    <m/>
    <n v="24500"/>
    <m/>
    <m/>
    <m/>
    <n v="1000003044"/>
    <m/>
    <m/>
    <x v="40"/>
    <x v="0"/>
    <x v="1"/>
    <x v="1"/>
    <x v="2"/>
    <x v="0"/>
    <s v="Univera Satış"/>
    <s v="Saha Satış"/>
    <s v="Yurt İçi"/>
    <s v="Türkiye"/>
  </r>
  <r>
    <s v="Q4"/>
    <x v="1"/>
    <x v="11"/>
    <m/>
    <s v="PERRİGO KİŞİSEL Bakım ÜRÜNLERİ SAN. VE TİC. LTD.ŞTİ"/>
    <s v="EH.01.001"/>
    <s v="Enroute Panorama - Proje ve Ürün Yönetimi Danışmanlığı Hizmeti"/>
    <s v="Univera - Omega Pharma"/>
    <x v="19"/>
    <x v="0"/>
    <s v="Enterprise"/>
    <n v="15680"/>
    <m/>
    <n v="2"/>
    <m/>
    <m/>
    <m/>
    <m/>
    <m/>
    <n v="31360"/>
    <m/>
    <m/>
    <m/>
    <n v="1000003011"/>
    <m/>
    <m/>
    <x v="9"/>
    <x v="0"/>
    <x v="1"/>
    <x v="1"/>
    <x v="7"/>
    <x v="0"/>
    <s v="Univera Satış"/>
    <s v="Saha Satış"/>
    <s v="Yurt İçi"/>
    <s v="Türkiye"/>
  </r>
  <r>
    <s v="Q4"/>
    <x v="1"/>
    <x v="11"/>
    <m/>
    <s v="ROYAL CANIN TURKEY EVCİL HAYVAN ÜRÜNLERİ TİC. LTD. ŞTİ."/>
    <s v="EH.01.001"/>
    <s v="Enroute Panorama - Proje ve Ürün Yönetimi Danışmanlığı Hizmeti"/>
    <s v="Univera - Royal Canin"/>
    <x v="12"/>
    <x v="0"/>
    <s v="Enterprise"/>
    <n v="24500"/>
    <m/>
    <n v="1"/>
    <m/>
    <n v="24500"/>
    <m/>
    <n v="0"/>
    <m/>
    <n v="24500"/>
    <m/>
    <m/>
    <m/>
    <n v="1000003044"/>
    <m/>
    <m/>
    <x v="40"/>
    <x v="0"/>
    <x v="1"/>
    <x v="1"/>
    <x v="7"/>
    <x v="0"/>
    <s v="Univera Satış"/>
    <s v="Saha Satış"/>
    <s v="Yurt İçi"/>
    <s v="Türkiye"/>
  </r>
  <r>
    <s v="Q4"/>
    <x v="1"/>
    <x v="11"/>
    <m/>
    <s v="Arma İlaç San. ve Tic. Ltd. Şti."/>
    <s v="EH.03.001"/>
    <s v="Enroute Panorama - Çağrı Merkezi Hizmeti (MSD)"/>
    <s v="Univera - Arma İlaç"/>
    <x v="19"/>
    <x v="0"/>
    <s v="Enterprise"/>
    <n v="42000"/>
    <m/>
    <n v="4"/>
    <m/>
    <m/>
    <m/>
    <m/>
    <m/>
    <n v="168000"/>
    <m/>
    <m/>
    <m/>
    <s v="1000003130"/>
    <m/>
    <m/>
    <x v="96"/>
    <x v="0"/>
    <x v="0"/>
    <x v="1"/>
    <x v="8"/>
    <x v="0"/>
    <s v="Univera Satış"/>
    <s v="Saha Satış"/>
    <s v="Yurt İçi"/>
    <s v="Türkiye"/>
  </r>
  <r>
    <s v="Q4"/>
    <x v="1"/>
    <x v="11"/>
    <m/>
    <s v="Arma İlaç San. ve Tic. Ltd. Şti."/>
    <s v="EH.03.001"/>
    <s v="Enroute Panorama - Çağrı Merkezi Hizmeti (MSD)"/>
    <s v="Univera - Arma İlaç"/>
    <x v="19"/>
    <x v="0"/>
    <s v="Enterprise"/>
    <n v="45000"/>
    <m/>
    <n v="2"/>
    <m/>
    <m/>
    <m/>
    <m/>
    <m/>
    <n v="90000"/>
    <m/>
    <m/>
    <m/>
    <s v="1000003130"/>
    <m/>
    <m/>
    <x v="96"/>
    <x v="0"/>
    <x v="0"/>
    <x v="1"/>
    <x v="8"/>
    <x v="0"/>
    <s v="Univera Satış"/>
    <s v="Saha Satış"/>
    <s v="Yurt İçi"/>
    <s v="Türkiye"/>
  </r>
  <r>
    <s v="Q4"/>
    <x v="1"/>
    <x v="11"/>
    <m/>
    <s v="ÖZGÖRKEY OTOMOTİV TURİZM GIDA SANAYİ VE TİCARET ANONİM ŞİRKETİ"/>
    <s v="EH.03.001"/>
    <s v="Enroute Panorama - Çağrı Merkezi Hizmeti (MSD)"/>
    <s v="Univera - Özgörkey"/>
    <x v="19"/>
    <x v="0"/>
    <s v="Enterprise"/>
    <n v="25175.239999999998"/>
    <m/>
    <n v="7"/>
    <m/>
    <m/>
    <m/>
    <m/>
    <m/>
    <n v="176226.68"/>
    <m/>
    <m/>
    <m/>
    <s v="1000003154"/>
    <m/>
    <m/>
    <x v="98"/>
    <x v="0"/>
    <x v="0"/>
    <x v="1"/>
    <x v="8"/>
    <x v="0"/>
    <s v="Univera Satış"/>
    <s v="Saha Satış"/>
    <s v="Yurt İçi"/>
    <s v="Türkiye"/>
  </r>
  <r>
    <s v="Q4"/>
    <x v="1"/>
    <x v="11"/>
    <m/>
    <s v="Arma İlaç San. ve Tic. Ltd. Şti."/>
    <s v="EH.03.008"/>
    <s v="Enroute Panorama - Çağrı Merkezi Hizmeti (DDI / OutSource)"/>
    <s v="Univera - Arma İlaç"/>
    <x v="19"/>
    <x v="0"/>
    <s v="Enterprise"/>
    <n v="14400"/>
    <m/>
    <n v="5"/>
    <m/>
    <m/>
    <m/>
    <m/>
    <m/>
    <n v="72000"/>
    <m/>
    <m/>
    <m/>
    <s v="1000003132"/>
    <m/>
    <m/>
    <x v="96"/>
    <x v="0"/>
    <x v="0"/>
    <x v="1"/>
    <x v="8"/>
    <x v="0"/>
    <s v="Univera Satış"/>
    <s v="Saha Satış"/>
    <s v="Yurt İçi"/>
    <s v="Türkiye"/>
  </r>
  <r>
    <s v="Q4"/>
    <x v="1"/>
    <x v="11"/>
    <m/>
    <s v="ÖZGÖRKEY OTOMOTİV TURİZM GIDA SANAYİ VE TİCARET ANONİM ŞİRKETİ"/>
    <s v="EH.03.008"/>
    <s v="Enroute Panorama - Çağrı Merkezi Hizmeti (DDI / OutSource)"/>
    <s v="Univera - Özgörkey"/>
    <x v="19"/>
    <x v="0"/>
    <s v="Enterprise"/>
    <n v="22154.129999999997"/>
    <m/>
    <n v="5"/>
    <m/>
    <m/>
    <m/>
    <m/>
    <m/>
    <n v="110770.65"/>
    <m/>
    <m/>
    <m/>
    <s v="1000003154"/>
    <m/>
    <m/>
    <x v="98"/>
    <x v="0"/>
    <x v="0"/>
    <x v="1"/>
    <x v="8"/>
    <x v="0"/>
    <s v="Univera Satış"/>
    <s v="Saha Satış"/>
    <s v="Yurt İçi"/>
    <s v="Türkiye"/>
  </r>
  <r>
    <s v="Q4"/>
    <x v="0"/>
    <x v="11"/>
    <m/>
    <s v="YUSUF ALDEMİR (ALDEMİR BİLİŞİM HizmetLERİ VE DANIŞMANLIK)"/>
    <s v="WPH.02.001"/>
    <s v="WebPlus Yazilim Bakimi Hizmeti"/>
    <s v="Univera - Kanal"/>
    <x v="5"/>
    <x v="0"/>
    <s v="Webplus"/>
    <n v="22264"/>
    <m/>
    <n v="1"/>
    <m/>
    <n v="27830"/>
    <m/>
    <n v="5566"/>
    <m/>
    <n v="22264"/>
    <m/>
    <n v="0"/>
    <n v="0"/>
    <s v="UNI240000002282"/>
    <m/>
    <m/>
    <x v="33"/>
    <x v="0"/>
    <x v="0"/>
    <x v="1"/>
    <x v="4"/>
    <x v="0"/>
    <s v="Kanal Satış"/>
    <s v="Aldemir"/>
    <s v="Yurt İçi"/>
    <s v="Türkiye"/>
  </r>
  <r>
    <s v="Q4"/>
    <x v="0"/>
    <x v="11"/>
    <m/>
    <s v="YUSUF ALDEMİR (ALDEMİR BİLİŞİM HizmetLERİ VE DANIŞMANLIK)"/>
    <s v="WPY.01.004"/>
    <s v="WEBPLUS EK KULLANICI LISANSI +5"/>
    <s v="Univera - Kanal"/>
    <x v="5"/>
    <x v="0"/>
    <s v="Webplus"/>
    <n v="13875"/>
    <m/>
    <n v="1"/>
    <m/>
    <n v="18500"/>
    <m/>
    <n v="4625"/>
    <m/>
    <n v="13875"/>
    <m/>
    <n v="0"/>
    <n v="0"/>
    <s v="UNI240000002282"/>
    <m/>
    <m/>
    <x v="33"/>
    <x v="0"/>
    <x v="1"/>
    <x v="0"/>
    <x v="1"/>
    <x v="0"/>
    <s v="Kanal Satış"/>
    <s v="Aldemir"/>
    <s v="Yurt İçi"/>
    <s v="Türkiye"/>
  </r>
  <r>
    <s v="Q4"/>
    <x v="0"/>
    <x v="11"/>
    <m/>
    <s v="MİYA OTOMASYON VE BARKOD BILISIM SISTEMLERI SAN TİC. VE L.T.D. STI."/>
    <s v="WPY.01.003"/>
    <s v="WEBPLUS EK KULLANICI LISANSI +1"/>
    <s v="Univera - Kanal"/>
    <x v="5"/>
    <x v="0"/>
    <s v="Webplus"/>
    <n v="4900"/>
    <m/>
    <n v="1"/>
    <m/>
    <n v="4900"/>
    <m/>
    <n v="0"/>
    <m/>
    <n v="4900"/>
    <m/>
    <n v="0"/>
    <n v="0"/>
    <s v="UNI240000002286"/>
    <m/>
    <m/>
    <x v="3"/>
    <x v="0"/>
    <x v="1"/>
    <x v="0"/>
    <x v="1"/>
    <x v="0"/>
    <s v="Kanal Satış"/>
    <s v="Miya"/>
    <s v="Yurt İçi"/>
    <s v="Türkiye"/>
  </r>
  <r>
    <s v="Q4"/>
    <x v="0"/>
    <x v="11"/>
    <m/>
    <s v="YUSUF ALDEMİR (ALDEMİR BİLİŞİM HizmetLERİ VE DANIŞMANLIK)"/>
    <s v="WPY.01.001"/>
    <s v="WEBPLUS DISTRIBUTION SATIS-DAGITIM YAZILIMI (Enterprise)"/>
    <s v="Univera - Kanal"/>
    <x v="5"/>
    <x v="0"/>
    <s v="Webplus"/>
    <n v="46875"/>
    <m/>
    <n v="1"/>
    <m/>
    <n v="62500"/>
    <m/>
    <n v="15625"/>
    <m/>
    <n v="46875"/>
    <m/>
    <n v="0"/>
    <n v="0"/>
    <s v="UNI240000002282"/>
    <m/>
    <m/>
    <x v="33"/>
    <x v="0"/>
    <x v="1"/>
    <x v="0"/>
    <x v="1"/>
    <x v="0"/>
    <s v="Kanal Satış"/>
    <s v="Aldemir"/>
    <s v="Yurt İçi"/>
    <s v="Türkiye"/>
  </r>
  <r>
    <s v="Q4"/>
    <x v="0"/>
    <x v="11"/>
    <m/>
    <s v="YUSUF ALDEMİR (ALDEMİR BİLİŞİM HizmetLERİ VE DANIŞMANLIK)"/>
    <s v="WPY.02.001"/>
    <s v="WEBPLUS (Android) SATIS TEMSILCISI LISANSI"/>
    <s v="Univera - Kanal"/>
    <x v="5"/>
    <x v="0"/>
    <s v="Webplus"/>
    <n v="2625"/>
    <m/>
    <n v="13"/>
    <m/>
    <n v="45500"/>
    <m/>
    <n v="11375"/>
    <m/>
    <n v="34125"/>
    <m/>
    <n v="0"/>
    <n v="0"/>
    <s v="UNI240000002282"/>
    <m/>
    <m/>
    <x v="33"/>
    <x v="0"/>
    <x v="1"/>
    <x v="0"/>
    <x v="1"/>
    <x v="0"/>
    <s v="Kanal Satış"/>
    <s v="Aldemir"/>
    <s v="Yurt İçi"/>
    <s v="Türkiye"/>
  </r>
  <r>
    <s v="Q4"/>
    <x v="0"/>
    <x v="11"/>
    <m/>
    <s v="VIZYON GIDA-CAFER SAHIN"/>
    <s v="UH.01.002"/>
    <s v="UNIDOX KONTÖR HIZMETI"/>
    <s v="Univera - Danone Tikveşli"/>
    <x v="6"/>
    <x v="2"/>
    <s v="Unidox"/>
    <n v="1.75"/>
    <m/>
    <n v="25000"/>
    <m/>
    <n v="43750"/>
    <m/>
    <n v="0"/>
    <m/>
    <n v="43750"/>
    <m/>
    <n v="0"/>
    <n v="0"/>
    <s v="UNI240000002285"/>
    <m/>
    <m/>
    <x v="58"/>
    <x v="0"/>
    <x v="1"/>
    <x v="2"/>
    <x v="5"/>
    <x v="0"/>
    <s v="Kanal Satış"/>
    <s v="Saha Satış"/>
    <s v="Yurt İçi"/>
    <s v="Türkiye"/>
  </r>
  <r>
    <s v="Q4"/>
    <x v="1"/>
    <x v="11"/>
    <m/>
    <s v="Altıparmak Gıda San. ve Tic. A.Ş."/>
    <s v="EY.03.001"/>
    <s v="Enroute PANORAMA PAAS YazılımI (Kiralama Hizmetİ)"/>
    <s v="Univera - Altıparmak-Balparmak"/>
    <x v="18"/>
    <x v="0"/>
    <s v="Enterprise"/>
    <n v="112492.8"/>
    <m/>
    <n v="1"/>
    <m/>
    <m/>
    <m/>
    <m/>
    <m/>
    <n v="112492.8"/>
    <m/>
    <m/>
    <m/>
    <n v="1000003157"/>
    <m/>
    <m/>
    <x v="67"/>
    <x v="0"/>
    <x v="0"/>
    <x v="0"/>
    <x v="0"/>
    <x v="0"/>
    <s v="Univera Satış"/>
    <s v="Saha Satış"/>
    <s v="Yurt İçi"/>
    <s v="Türkiye"/>
  </r>
  <r>
    <s v="Q4"/>
    <x v="1"/>
    <x v="11"/>
    <m/>
    <s v="EFES KAZAKHSTAN JSC FE"/>
    <s v="EH.05.001"/>
    <s v="Enroute Panorama - Yazılım Geliştirme Hizmeti"/>
    <s v="Univera - Efes Kazakistan"/>
    <x v="19"/>
    <x v="0"/>
    <s v="Enterprise"/>
    <n v="17045.560000000001"/>
    <m/>
    <n v="4"/>
    <m/>
    <m/>
    <m/>
    <m/>
    <m/>
    <n v="68182.240000000005"/>
    <m/>
    <m/>
    <m/>
    <n v="1000003183"/>
    <m/>
    <m/>
    <x v="20"/>
    <x v="0"/>
    <x v="1"/>
    <x v="1"/>
    <x v="9"/>
    <x v="0"/>
    <s v="Univera Satış"/>
    <s v="Saha Satış"/>
    <s v="Yurt Dışı"/>
    <s v="Kazakistan"/>
  </r>
  <r>
    <s v="Q4"/>
    <x v="1"/>
    <x v="11"/>
    <m/>
    <s v="Lomisi JSC Efes Gürcistan"/>
    <s v="EH.05.001"/>
    <s v="Enroute Panorama - Yazılım Geliştirme Hizmeti"/>
    <s v="Univera - Efes Gürcistan"/>
    <x v="19"/>
    <x v="0"/>
    <s v="Enterprise"/>
    <n v="17020"/>
    <m/>
    <n v="2"/>
    <m/>
    <m/>
    <m/>
    <m/>
    <m/>
    <n v="34040"/>
    <m/>
    <m/>
    <m/>
    <n v="1000003181"/>
    <m/>
    <m/>
    <x v="20"/>
    <x v="0"/>
    <x v="1"/>
    <x v="1"/>
    <x v="9"/>
    <x v="0"/>
    <s v="Univera Satış"/>
    <s v="Saha Satış"/>
    <s v="Yurt Dışı"/>
    <s v="Gürcistan"/>
  </r>
  <r>
    <s v="Q4"/>
    <x v="1"/>
    <x v="11"/>
    <m/>
    <s v="Lomisi JSC Efes Gürcistan"/>
    <s v="EH.01.001"/>
    <s v="Enroute Panorama - Proje ve Ürün Yönetimi Danışmanlığı Hizmeti"/>
    <s v="Univera - Efes Gürcistan"/>
    <x v="19"/>
    <x v="0"/>
    <s v="Enterprise"/>
    <n v="17020"/>
    <m/>
    <n v="1"/>
    <m/>
    <m/>
    <m/>
    <m/>
    <m/>
    <n v="17020"/>
    <m/>
    <m/>
    <m/>
    <n v="1000003181"/>
    <m/>
    <m/>
    <x v="20"/>
    <x v="0"/>
    <x v="1"/>
    <x v="1"/>
    <x v="7"/>
    <x v="0"/>
    <s v="Univera Satış"/>
    <s v="Saha Satış"/>
    <s v="Yurt Dışı"/>
    <s v="Gürcistan"/>
  </r>
  <r>
    <s v="Q4"/>
    <x v="0"/>
    <x v="11"/>
    <m/>
    <s v="MİYA OTOMASYON VE BARKOD BILISIM SISTEMLERI SAN TİC. VE L.T.D. STI."/>
    <s v="WPH.02.001"/>
    <s v="WebPlus Yazilim Bakimi Hizmeti"/>
    <s v="Univera - Kanal"/>
    <x v="5"/>
    <x v="0"/>
    <s v="Webplus"/>
    <n v="6205.98"/>
    <m/>
    <n v="1"/>
    <m/>
    <n v="6205.98"/>
    <m/>
    <n v="0"/>
    <m/>
    <n v="6205.98"/>
    <m/>
    <n v="0"/>
    <n v="0"/>
    <s v="UNI240000002294"/>
    <m/>
    <m/>
    <x v="3"/>
    <x v="0"/>
    <x v="0"/>
    <x v="1"/>
    <x v="4"/>
    <x v="0"/>
    <s v="Kanal Satış"/>
    <s v="Miya"/>
    <s v="Yurt İçi"/>
    <s v="Türkiye"/>
  </r>
  <r>
    <s v="Q4"/>
    <x v="0"/>
    <x v="11"/>
    <m/>
    <s v="POLARİS YAZILIM ÇÖZÜMLERİ VE DANIŞMANLIK HİZMETLERİ LTD.ŞTİ."/>
    <s v="WPH.02.001"/>
    <s v="WebPlus Yazilim Bakimi Hizmeti"/>
    <s v="Univera - Kanal"/>
    <x v="5"/>
    <x v="0"/>
    <s v="Webplus"/>
    <n v="31768"/>
    <m/>
    <n v="1"/>
    <m/>
    <n v="39710"/>
    <m/>
    <n v="7942"/>
    <m/>
    <n v="31768"/>
    <m/>
    <n v="0"/>
    <n v="0"/>
    <s v="UNI240000002289"/>
    <m/>
    <m/>
    <x v="31"/>
    <x v="0"/>
    <x v="0"/>
    <x v="1"/>
    <x v="4"/>
    <x v="0"/>
    <s v="Kanal Satış"/>
    <s v="Polaris"/>
    <s v="Yurt İçi"/>
    <s v="Türkiye"/>
  </r>
  <r>
    <s v="Q4"/>
    <x v="0"/>
    <x v="11"/>
    <m/>
    <s v="POLARİS YAZILIM ÇÖZÜMLERİ VE DANIŞMANLIK HİZMETLERİ LTD.ŞTİ."/>
    <s v="WPH.02.001"/>
    <s v="WebPlus Yazilim Bakimi Hizmeti"/>
    <s v="Univera - Kanal"/>
    <x v="5"/>
    <x v="0"/>
    <s v="Webplus"/>
    <n v="6756"/>
    <m/>
    <n v="1"/>
    <m/>
    <n v="6756"/>
    <m/>
    <n v="0"/>
    <m/>
    <n v="6756"/>
    <m/>
    <n v="0"/>
    <n v="0"/>
    <s v="UNI240000002289"/>
    <m/>
    <m/>
    <x v="31"/>
    <x v="0"/>
    <x v="0"/>
    <x v="1"/>
    <x v="4"/>
    <x v="0"/>
    <s v="Kanal Satış"/>
    <s v="Polaris"/>
    <s v="Yurt İçi"/>
    <s v="Türkiye"/>
  </r>
  <r>
    <s v="Q4"/>
    <x v="0"/>
    <x v="11"/>
    <m/>
    <s v="MİYA OTOMASYON VE BARKOD BILISIM SISTEMLERI SAN TİC. VE L.T.D. STI."/>
    <s v="WPY.01.003"/>
    <s v="WEBPLUS EK KULLANICI LISANSI +1"/>
    <s v="Univera - Kanal"/>
    <x v="5"/>
    <x v="0"/>
    <s v="Webplus"/>
    <n v="1500"/>
    <m/>
    <n v="1"/>
    <m/>
    <n v="1500"/>
    <m/>
    <n v="0"/>
    <m/>
    <n v="1500"/>
    <m/>
    <n v="0"/>
    <n v="0"/>
    <s v="UNI240000002294"/>
    <m/>
    <m/>
    <x v="3"/>
    <x v="0"/>
    <x v="1"/>
    <x v="0"/>
    <x v="1"/>
    <x v="0"/>
    <s v="Kanal Satış"/>
    <s v="Miya"/>
    <s v="Yurt İçi"/>
    <s v="Türkiye"/>
  </r>
  <r>
    <s v="Q4"/>
    <x v="0"/>
    <x v="11"/>
    <m/>
    <s v="MİYA OTOMASYON VE BARKOD BILISIM SISTEMLERI SAN TİC. VE L.T.D. STI."/>
    <s v="WPY.01.003"/>
    <s v="WEBPLUS EK KULLANICI LISANSI +1"/>
    <s v="Univera - Kanal"/>
    <x v="5"/>
    <x v="0"/>
    <s v="Webplus"/>
    <n v="1125"/>
    <m/>
    <n v="1"/>
    <m/>
    <n v="1500"/>
    <m/>
    <n v="375"/>
    <m/>
    <n v="1125"/>
    <m/>
    <n v="0"/>
    <n v="0"/>
    <s v="UNI240000002294"/>
    <m/>
    <m/>
    <x v="3"/>
    <x v="0"/>
    <x v="1"/>
    <x v="0"/>
    <x v="1"/>
    <x v="0"/>
    <s v="Kanal Satış"/>
    <s v="Miya"/>
    <s v="Yurt İçi"/>
    <s v="Türkiye"/>
  </r>
  <r>
    <s v="Q4"/>
    <x v="0"/>
    <x v="11"/>
    <m/>
    <s v="MİYA OTOMASYON VE BARKOD BILISIM SISTEMLERI SAN TİC. VE L.T.D. STI."/>
    <s v="WPY.01.007"/>
    <s v="WEBPLUS E-DÖNÜSÜM MODÜL LISANSI"/>
    <s v="Univera - Kanal"/>
    <x v="5"/>
    <x v="0"/>
    <s v="Webplus"/>
    <n v="7500"/>
    <m/>
    <n v="1"/>
    <m/>
    <n v="10000"/>
    <m/>
    <n v="2500"/>
    <m/>
    <n v="7500"/>
    <m/>
    <n v="0"/>
    <n v="0"/>
    <s v="UNI240000002294"/>
    <m/>
    <m/>
    <x v="3"/>
    <x v="0"/>
    <x v="1"/>
    <x v="0"/>
    <x v="1"/>
    <x v="0"/>
    <s v="Kanal Satış"/>
    <s v="Miya"/>
    <s v="Yurt İçi"/>
    <s v="Türkiye"/>
  </r>
  <r>
    <s v="Q4"/>
    <x v="0"/>
    <x v="11"/>
    <m/>
    <s v="MİYA OTOMASYON VE BARKOD BILISIM SISTEMLERI SAN TİC. VE L.T.D. STI."/>
    <s v="WPY.01.006"/>
    <s v="WEBPLUS DISTRIBUTION SATIS-DAGITIM YAZILIMI (Light)"/>
    <s v="Univera - Kanal"/>
    <x v="5"/>
    <x v="0"/>
    <s v="Webplus"/>
    <n v="11250"/>
    <m/>
    <n v="1"/>
    <m/>
    <n v="15000"/>
    <m/>
    <n v="3750"/>
    <m/>
    <n v="11250"/>
    <m/>
    <n v="0"/>
    <n v="0"/>
    <s v="UNI240000002294"/>
    <m/>
    <m/>
    <x v="3"/>
    <x v="0"/>
    <x v="1"/>
    <x v="0"/>
    <x v="1"/>
    <x v="0"/>
    <s v="Kanal Satış"/>
    <s v="Miya"/>
    <s v="Yurt İçi"/>
    <s v="Türkiye"/>
  </r>
  <r>
    <s v="Q4"/>
    <x v="0"/>
    <x v="11"/>
    <m/>
    <s v="MİYA OTOMASYON VE BARKOD BILISIM SISTEMLERI SAN TİC. VE L.T.D. STI."/>
    <s v="WPY.02.001"/>
    <s v="WEBPLUS (Android) SATIS TEMSILCISI LISANSI"/>
    <s v="Univera - Kanal"/>
    <x v="5"/>
    <x v="0"/>
    <s v="Webplus"/>
    <n v="2250"/>
    <m/>
    <n v="2"/>
    <m/>
    <n v="4500"/>
    <m/>
    <n v="0"/>
    <m/>
    <n v="4500"/>
    <m/>
    <n v="0"/>
    <n v="0"/>
    <s v="UNI240000002294"/>
    <m/>
    <m/>
    <x v="3"/>
    <x v="0"/>
    <x v="1"/>
    <x v="0"/>
    <x v="1"/>
    <x v="0"/>
    <s v="Kanal Satış"/>
    <s v="Miya"/>
    <s v="Yurt İçi"/>
    <s v="Türkiye"/>
  </r>
  <r>
    <s v="Q4"/>
    <x v="0"/>
    <x v="11"/>
    <m/>
    <s v="MİYA OTOMASYON VE BARKOD BILISIM SISTEMLERI SAN TİC. VE L.T.D. STI."/>
    <s v="WPY.02.001"/>
    <s v="WEBPLUS (Android) SATIS TEMSILCISI LISANSI"/>
    <s v="Univera - Kanal"/>
    <x v="5"/>
    <x v="0"/>
    <s v="Webplus"/>
    <n v="1687.5"/>
    <m/>
    <n v="1"/>
    <m/>
    <n v="2250"/>
    <m/>
    <n v="562.5"/>
    <m/>
    <n v="1687.5"/>
    <m/>
    <n v="0"/>
    <n v="0"/>
    <s v="UNI240000002294"/>
    <m/>
    <m/>
    <x v="3"/>
    <x v="0"/>
    <x v="1"/>
    <x v="0"/>
    <x v="1"/>
    <x v="0"/>
    <s v="Kanal Satış"/>
    <s v="Miya"/>
    <s v="Yurt İçi"/>
    <s v="Türkiye"/>
  </r>
  <r>
    <s v="Q4"/>
    <x v="0"/>
    <x v="11"/>
    <m/>
    <s v="MİYA OTOMASYON VE BARKOD BILISIM SISTEMLERI SAN TİC. VE L.T.D. STI."/>
    <s v="UH.01.002"/>
    <s v="UNIDOX KONTÖR HIZMETI"/>
    <s v="Univera - Kanal"/>
    <x v="5"/>
    <x v="2"/>
    <s v="Unidox"/>
    <n v="646.5"/>
    <m/>
    <n v="1"/>
    <m/>
    <n v="646.5"/>
    <m/>
    <n v="0"/>
    <m/>
    <n v="646.5"/>
    <m/>
    <n v="0"/>
    <n v="0"/>
    <s v="UNI240000002294"/>
    <m/>
    <m/>
    <x v="3"/>
    <x v="0"/>
    <x v="1"/>
    <x v="2"/>
    <x v="5"/>
    <x v="0"/>
    <s v="Kanal Satış"/>
    <s v="Miya"/>
    <s v="Yurt İçi"/>
    <s v="Türkiye"/>
  </r>
  <r>
    <s v="Q4"/>
    <x v="0"/>
    <x v="11"/>
    <m/>
    <s v="UNILEVER SAN VE TIC.TÜRK AS."/>
    <s v="SH.02.001"/>
    <s v="StokBar Panorama - Yazilim Bakimi Hizmeti"/>
    <s v="Univera - Unilever"/>
    <x v="13"/>
    <x v="4"/>
    <s v="Stokbar"/>
    <n v="46746.517999999996"/>
    <m/>
    <n v="5"/>
    <m/>
    <n v="359588.6"/>
    <m/>
    <n v="125856.01"/>
    <m/>
    <n v="233732.59"/>
    <m/>
    <n v="0"/>
    <n v="0"/>
    <s v="UNI240000002292"/>
    <m/>
    <m/>
    <x v="104"/>
    <x v="0"/>
    <x v="0"/>
    <x v="1"/>
    <x v="4"/>
    <x v="0"/>
    <s v="Univera Satış"/>
    <s v="Saha Satış"/>
    <s v="Yurt İçi"/>
    <s v="Türkiye"/>
  </r>
  <r>
    <s v="Q4"/>
    <x v="0"/>
    <x v="11"/>
    <m/>
    <s v="UNILEVER SAN VE TIC.TÜRK AS."/>
    <s v="SH.02.001"/>
    <s v="StokBar Panorama - Yazilim Bakimi Hizmeti"/>
    <s v="Univera - Unilever"/>
    <x v="13"/>
    <x v="4"/>
    <s v="Stokbar"/>
    <n v="141040.69"/>
    <m/>
    <n v="1"/>
    <m/>
    <n v="216985.68"/>
    <m/>
    <n v="75944.990000000005"/>
    <m/>
    <n v="141040.69"/>
    <m/>
    <n v="0"/>
    <n v="0"/>
    <s v="UNI240000002292"/>
    <m/>
    <m/>
    <x v="104"/>
    <x v="0"/>
    <x v="0"/>
    <x v="1"/>
    <x v="4"/>
    <x v="0"/>
    <s v="Univera Satış"/>
    <s v="Saha Satış"/>
    <s v="Yurt İçi"/>
    <s v="Türkiye"/>
  </r>
  <r>
    <s v="Q4"/>
    <x v="0"/>
    <x v="11"/>
    <m/>
    <s v="UNILEVER SAN VE TIC.TÜRK AS."/>
    <s v="SH.01.001"/>
    <s v="StokBar Panorama - Proje Yönetim Hizmeti"/>
    <s v="Univera - Unilever"/>
    <x v="13"/>
    <x v="4"/>
    <s v="Stokbar"/>
    <n v="9318.75"/>
    <m/>
    <n v="50"/>
    <m/>
    <n v="875000"/>
    <m/>
    <n v="409062.5"/>
    <m/>
    <n v="465937.5"/>
    <m/>
    <n v="0"/>
    <n v="0"/>
    <s v="UNI240000002293"/>
    <m/>
    <m/>
    <x v="104"/>
    <x v="0"/>
    <x v="1"/>
    <x v="1"/>
    <x v="7"/>
    <x v="0"/>
    <s v="Univera Satış"/>
    <s v="Saha Satış"/>
    <s v="Yurt İçi"/>
    <s v="Türkiye"/>
  </r>
  <r>
    <s v="Q4"/>
    <x v="0"/>
    <x v="11"/>
    <m/>
    <s v="UNILEVER SAN VE TIC.TÜRK AS."/>
    <s v="SH.03.004"/>
    <s v="StokBar Panorama - Çafri Merkezi Hizmeti (Depo/Lokasyon)"/>
    <s v="Univera - Unilever"/>
    <x v="13"/>
    <x v="4"/>
    <s v="Stokbar"/>
    <n v="162000"/>
    <m/>
    <n v="5"/>
    <m/>
    <n v="1800000"/>
    <m/>
    <n v="990000"/>
    <m/>
    <n v="810000"/>
    <m/>
    <n v="0"/>
    <n v="0"/>
    <s v="UNI240000002292"/>
    <m/>
    <m/>
    <x v="104"/>
    <x v="0"/>
    <x v="0"/>
    <x v="1"/>
    <x v="3"/>
    <x v="0"/>
    <s v="Univera Satış"/>
    <s v="Saha Satış"/>
    <s v="Yurt İçi"/>
    <s v="Türkiye"/>
  </r>
  <r>
    <s v="Q4"/>
    <x v="0"/>
    <x v="11"/>
    <m/>
    <s v="MİYA OTOMASYON VE BARKOD BILISIM SISTEMLERI SAN TİC. VE L.T.D. STI."/>
    <s v="SMH.02.001"/>
    <s v="StockMate Yazilim Bakimi Hizmeti"/>
    <s v="Univera - Kanal"/>
    <x v="5"/>
    <x v="4"/>
    <s v="Stockmate"/>
    <n v="45650"/>
    <m/>
    <n v="1"/>
    <m/>
    <n v="45650"/>
    <m/>
    <n v="0"/>
    <m/>
    <n v="45650"/>
    <m/>
    <n v="0"/>
    <n v="0"/>
    <s v="UNI240000002295"/>
    <m/>
    <m/>
    <x v="3"/>
    <x v="0"/>
    <x v="0"/>
    <x v="1"/>
    <x v="4"/>
    <x v="0"/>
    <s v="Kanal Satış"/>
    <s v="Miya"/>
    <s v="Yurt İçi"/>
    <s v="Türkiye"/>
  </r>
  <r>
    <s v="Q4"/>
    <x v="0"/>
    <x v="11"/>
    <m/>
    <s v="MİYA OTOMASYON VE BARKOD BILISIM SISTEMLERI SAN TİC. VE L.T.D. STI."/>
    <s v="SMY.02.001"/>
    <s v="STOCKMATE MOBILE DEPO PERSONELI EL TERMINALI LISANSI"/>
    <s v="Univera - Kanal"/>
    <x v="5"/>
    <x v="4"/>
    <s v="Stockmate"/>
    <n v="5250"/>
    <m/>
    <n v="3"/>
    <m/>
    <n v="22500"/>
    <m/>
    <n v="6750"/>
    <m/>
    <n v="15750"/>
    <m/>
    <n v="0"/>
    <n v="0"/>
    <s v="UNI240000002295"/>
    <m/>
    <m/>
    <x v="3"/>
    <x v="0"/>
    <x v="1"/>
    <x v="0"/>
    <x v="1"/>
    <x v="0"/>
    <s v="Kanal Satış"/>
    <s v="Miya"/>
    <s v="Yurt İçi"/>
    <s v="Türkiye"/>
  </r>
  <r>
    <s v="Q4"/>
    <x v="0"/>
    <x v="11"/>
    <m/>
    <s v="MİYA OTOMASYON VE BARKOD BILISIM SISTEMLERI SAN TİC. VE L.T.D. STI."/>
    <s v="SMY.01.003"/>
    <s v="StockMate Ek Kullanici Lisansi +1"/>
    <s v="Univera - Kanal"/>
    <x v="5"/>
    <x v="4"/>
    <s v="Stockmate"/>
    <n v="3500"/>
    <m/>
    <n v="2"/>
    <m/>
    <n v="10000"/>
    <m/>
    <n v="3000"/>
    <m/>
    <n v="7000"/>
    <m/>
    <n v="0"/>
    <n v="0"/>
    <s v="UNI240000002295"/>
    <m/>
    <m/>
    <x v="3"/>
    <x v="0"/>
    <x v="1"/>
    <x v="0"/>
    <x v="1"/>
    <x v="0"/>
    <s v="Kanal Satış"/>
    <s v="Miya"/>
    <s v="Yurt İçi"/>
    <s v="Türkiye"/>
  </r>
  <r>
    <s v="Q4"/>
    <x v="0"/>
    <x v="11"/>
    <m/>
    <s v="MİYA OTOMASYON VE BARKOD BILISIM SISTEMLERI SAN TİC. VE L.T.D. STI."/>
    <s v="SMY.01.001"/>
    <s v="STOCKMATE DEPO STOK YÖNETIMI YAZILIMI (ENTERPRISE)"/>
    <s v="Univera - Kanal"/>
    <x v="5"/>
    <x v="4"/>
    <s v="Stockmate"/>
    <n v="122500"/>
    <m/>
    <n v="1"/>
    <m/>
    <n v="175000"/>
    <m/>
    <n v="52500"/>
    <m/>
    <n v="122500"/>
    <m/>
    <n v="0"/>
    <n v="0"/>
    <s v="UNI240000002295"/>
    <m/>
    <m/>
    <x v="3"/>
    <x v="0"/>
    <x v="1"/>
    <x v="0"/>
    <x v="1"/>
    <x v="0"/>
    <s v="Kanal Satış"/>
    <s v="Miya"/>
    <s v="Yurt İçi"/>
    <s v="Türkiye"/>
  </r>
  <r>
    <s v="Q4"/>
    <x v="1"/>
    <x v="11"/>
    <m/>
    <s v="ÇAYTAŞ GIDA PAZARLAMA VE REKLAM HizmetLERİ SANAYİ VE TİCARET ANONİM ŞİRKETİ"/>
    <s v="EH.05.001"/>
    <s v="Enroute Panorama - Yazılım Geliştirme Hizmeti"/>
    <s v="Univera - Çaykur"/>
    <x v="12"/>
    <x v="0"/>
    <s v="Enterprise"/>
    <n v="11839"/>
    <m/>
    <n v="0.5"/>
    <m/>
    <m/>
    <m/>
    <m/>
    <m/>
    <n v="5919.5"/>
    <m/>
    <m/>
    <m/>
    <n v="1000003274"/>
    <m/>
    <m/>
    <x v="1"/>
    <x v="0"/>
    <x v="1"/>
    <x v="1"/>
    <x v="9"/>
    <x v="0"/>
    <s v="Univera Satış"/>
    <s v="Saha Satış"/>
    <s v="Yurt İçi"/>
    <s v="Türkiye"/>
  </r>
  <r>
    <s v="Q4"/>
    <x v="1"/>
    <x v="11"/>
    <m/>
    <s v="Lomisi JSC Efes Gürcistan"/>
    <s v="EH.05.001"/>
    <s v="Enroute Panorama - Yazılım Geliştirme Hizmeti"/>
    <s v="Univera - Efes Gürcistan"/>
    <x v="19"/>
    <x v="0"/>
    <s v="Enterprise"/>
    <n v="15972.937533333332"/>
    <m/>
    <n v="1.5"/>
    <m/>
    <m/>
    <m/>
    <m/>
    <m/>
    <n v="23959.406299999999"/>
    <m/>
    <m/>
    <m/>
    <n v="1000003253"/>
    <m/>
    <m/>
    <x v="20"/>
    <x v="0"/>
    <x v="1"/>
    <x v="1"/>
    <x v="9"/>
    <x v="0"/>
    <s v="Univera Satış"/>
    <s v="Saha Satış"/>
    <s v="Yurt Dışı"/>
    <s v="Gürcistan"/>
  </r>
  <r>
    <s v="Q4"/>
    <x v="1"/>
    <x v="11"/>
    <m/>
    <s v="WEITNAUER DIŞ TİCARET A.Ş "/>
    <s v="EH.02.001"/>
    <s v="Enroute Panorama - Yazılım Bakımı, Yaşatma ve Merkezi Destek Hizmeti"/>
    <s v="Univera - Weitnauer"/>
    <x v="12"/>
    <x v="0"/>
    <s v="Enterprise"/>
    <n v="179570.05"/>
    <m/>
    <n v="1"/>
    <m/>
    <m/>
    <m/>
    <m/>
    <m/>
    <n v="179570.05"/>
    <m/>
    <m/>
    <m/>
    <s v="1000003237"/>
    <m/>
    <m/>
    <x v="102"/>
    <x v="0"/>
    <x v="0"/>
    <x v="1"/>
    <x v="4"/>
    <x v="0"/>
    <s v="Univera Satış"/>
    <s v="Saha Satış"/>
    <s v="Yurt İçi"/>
    <s v="Türkiye"/>
  </r>
  <r>
    <s v="Q4"/>
    <x v="1"/>
    <x v="11"/>
    <m/>
    <s v="EFES KAZAKHSTAN JSC FE"/>
    <s v="EH.01.001"/>
    <s v="Enroute Panorama - Proje ve Ürün Yönetimi Danışmanlığı Hizmeti"/>
    <s v="Univera - Efes Kazakistan"/>
    <x v="19"/>
    <x v="0"/>
    <s v="Enterprise"/>
    <n v="17045.560000000001"/>
    <m/>
    <n v="2"/>
    <m/>
    <m/>
    <m/>
    <m/>
    <m/>
    <n v="34091.120000000003"/>
    <m/>
    <m/>
    <m/>
    <n v="1000003183"/>
    <m/>
    <m/>
    <x v="20"/>
    <x v="0"/>
    <x v="1"/>
    <x v="1"/>
    <x v="7"/>
    <x v="0"/>
    <s v="Univera Satış"/>
    <s v="Saha Satış"/>
    <s v="Yurt Dışı"/>
    <s v="Kazakistan"/>
  </r>
  <r>
    <s v="Q4"/>
    <x v="1"/>
    <x v="11"/>
    <m/>
    <s v="Lomisi JSC Efes Gürcistan"/>
    <s v="EH.01.001"/>
    <s v="Enroute Panorama - Proje ve Ürün Yönetimi Danışmanlığı Hizmeti"/>
    <s v="Univera - Efes Gürcistan"/>
    <x v="19"/>
    <x v="0"/>
    <s v="Enterprise"/>
    <n v="17037.8"/>
    <m/>
    <n v="1"/>
    <m/>
    <m/>
    <m/>
    <m/>
    <m/>
    <n v="17037.8"/>
    <m/>
    <m/>
    <m/>
    <n v="1000003253"/>
    <m/>
    <m/>
    <x v="20"/>
    <x v="0"/>
    <x v="1"/>
    <x v="1"/>
    <x v="7"/>
    <x v="0"/>
    <s v="Univera Satış"/>
    <s v="Saha Satış"/>
    <s v="Yurt Dışı"/>
    <s v="Gürcistan"/>
  </r>
  <r>
    <s v="Q4"/>
    <x v="1"/>
    <x v="11"/>
    <m/>
    <s v="WEITNAUER DIŞ TİCARET A.Ş"/>
    <s v="EH.01.001"/>
    <s v="Enroute Panorama - Proje ve Ürün Yönetimi Danışmanlığı Hizmeti"/>
    <s v="Univera - Weitnauer"/>
    <x v="12"/>
    <x v="0"/>
    <s v="Enterprise"/>
    <n v="24500"/>
    <m/>
    <n v="1"/>
    <m/>
    <m/>
    <m/>
    <m/>
    <m/>
    <n v="24500"/>
    <m/>
    <m/>
    <m/>
    <n v="1000003391"/>
    <m/>
    <m/>
    <x v="102"/>
    <x v="0"/>
    <x v="1"/>
    <x v="1"/>
    <x v="7"/>
    <x v="0"/>
    <s v="Univera Satış"/>
    <s v="Saha Satış"/>
    <s v="Yurt İçi"/>
    <s v="Türkiye"/>
  </r>
  <r>
    <s v="Q4"/>
    <x v="1"/>
    <x v="11"/>
    <m/>
    <s v="WEITNAUER DIŞ TİCARET A.Ş"/>
    <s v="EH.06.001"/>
    <s v="Enroute Panorama - Hosting Hizmeti"/>
    <s v="Univera - Weitnauer"/>
    <x v="12"/>
    <x v="0"/>
    <s v="Enterprise"/>
    <n v="555.21050000000002"/>
    <m/>
    <n v="1"/>
    <m/>
    <m/>
    <m/>
    <m/>
    <m/>
    <n v="555.21050000000002"/>
    <m/>
    <m/>
    <m/>
    <n v="1000003391"/>
    <m/>
    <m/>
    <x v="102"/>
    <x v="0"/>
    <x v="1"/>
    <x v="1"/>
    <x v="3"/>
    <x v="0"/>
    <s v="Univera Satış"/>
    <s v="Saha Satış"/>
    <s v="Yurt İçi"/>
    <s v="Türkiye"/>
  </r>
  <r>
    <s v="Q4"/>
    <x v="1"/>
    <x v="11"/>
    <m/>
    <s v="Altıparmak Gıda San. ve Tic. A.Ş."/>
    <s v="EY.03.001"/>
    <s v="Enroute PANORAMA PAAS YazılımI (Kiralama Hizmetİ)"/>
    <s v="Univera - Altıparmak-Balparmak"/>
    <x v="18"/>
    <x v="0"/>
    <s v="Enterprise"/>
    <n v="56364.44"/>
    <m/>
    <n v="1"/>
    <m/>
    <m/>
    <m/>
    <m/>
    <m/>
    <n v="56364.44"/>
    <m/>
    <m/>
    <m/>
    <n v="1000003423"/>
    <m/>
    <m/>
    <x v="67"/>
    <x v="0"/>
    <x v="0"/>
    <x v="0"/>
    <x v="0"/>
    <x v="0"/>
    <s v="Univera Satış"/>
    <s v="Saha Satış"/>
    <s v="Yurt İçi"/>
    <s v="Türkiye"/>
  </r>
  <r>
    <s v="Q4"/>
    <x v="0"/>
    <x v="11"/>
    <m/>
    <s v="PANASONIC ELEKTRIC WORKS ELEKTRIK SAN.VE TIC. A.S."/>
    <s v="SH.03.002"/>
    <s v="StokBar Panorama - Uzman Destek Hizmeti"/>
    <s v="Univera - Panasonic"/>
    <x v="11"/>
    <x v="4"/>
    <s v="Stokbar"/>
    <n v="126750"/>
    <m/>
    <n v="1"/>
    <m/>
    <n v="126750"/>
    <m/>
    <n v="0"/>
    <m/>
    <n v="126750"/>
    <m/>
    <n v="0"/>
    <n v="0"/>
    <s v="UNV000000000017"/>
    <m/>
    <m/>
    <x v="35"/>
    <x v="0"/>
    <x v="0"/>
    <x v="1"/>
    <x v="3"/>
    <x v="0"/>
    <s v="Univera Satış"/>
    <s v="Saha Satış"/>
    <s v="Yurt İçi"/>
    <s v="Türkiye"/>
  </r>
  <r>
    <s v="Q4"/>
    <x v="0"/>
    <x v="11"/>
    <m/>
    <s v="JTI TÜTÜN ÜRÜNLERI PAZARLAMA A.S."/>
    <s v="QH.06.001"/>
    <s v="Quest Panorama - Yazilim Gelistirme Hizmeti"/>
    <s v="Univera - JTI"/>
    <x v="11"/>
    <x v="3"/>
    <m/>
    <n v="5950"/>
    <m/>
    <n v="6"/>
    <m/>
    <n v="35700"/>
    <m/>
    <n v="0"/>
    <m/>
    <n v="35700"/>
    <m/>
    <n v="0"/>
    <n v="0"/>
    <s v="UNI240000002298"/>
    <m/>
    <m/>
    <x v="18"/>
    <x v="0"/>
    <x v="1"/>
    <x v="1"/>
    <x v="3"/>
    <x v="1"/>
    <s v="Univera Satış"/>
    <s v="Saha Satış"/>
    <s v="Yurt İçi"/>
    <s v="Türkiye"/>
  </r>
  <r>
    <s v="Q4"/>
    <x v="0"/>
    <x v="11"/>
    <m/>
    <s v="JTI TÜTÜN ÜRÜNLERI PAZARLAMA A.S."/>
    <s v="QH.01.001"/>
    <s v="Quest Panorama - Proje Yönetim Hizmeti"/>
    <s v="Univera - JTI"/>
    <x v="11"/>
    <x v="3"/>
    <m/>
    <n v="5550.46"/>
    <m/>
    <n v="38"/>
    <m/>
    <n v="210917.48"/>
    <m/>
    <n v="0"/>
    <m/>
    <n v="210917.48"/>
    <m/>
    <n v="0"/>
    <n v="0"/>
    <s v="UNI240000002298"/>
    <m/>
    <m/>
    <x v="18"/>
    <x v="0"/>
    <x v="1"/>
    <x v="1"/>
    <x v="7"/>
    <x v="1"/>
    <s v="Univera Satış"/>
    <s v="Saha Satış"/>
    <s v="Yurt İçi"/>
    <s v="Türkiye"/>
  </r>
  <r>
    <s v="Q4"/>
    <x v="1"/>
    <x v="11"/>
    <m/>
    <s v="KOROPLAST TEMİZLİK AMBALAJ ÜRÜNLERİ SAN. VE DIŞ TİC.A.Ş."/>
    <s v="EH.03.006"/>
    <s v="Enroute Panorama - Uzaktan Kurulum ve Eğitim Hizmeti"/>
    <s v="Univera - Koroplast"/>
    <x v="19"/>
    <x v="0"/>
    <s v="Enterprise"/>
    <n v="5565"/>
    <m/>
    <n v="7"/>
    <m/>
    <m/>
    <m/>
    <m/>
    <m/>
    <n v="38955"/>
    <m/>
    <m/>
    <m/>
    <n v="1000003447"/>
    <m/>
    <m/>
    <x v="0"/>
    <x v="0"/>
    <x v="1"/>
    <x v="1"/>
    <x v="6"/>
    <x v="0"/>
    <s v="Univera Satış"/>
    <s v="Saha Satış"/>
    <s v="Yurt İçi"/>
    <s v="Türkiye"/>
  </r>
  <r>
    <s v="Q4"/>
    <x v="1"/>
    <x v="11"/>
    <m/>
    <s v="MERT MERVE GIDA"/>
    <s v="EH.03.006"/>
    <s v="Enroute Panorama - Uzaktan Kurulum ve Eğitim Hizmeti"/>
    <s v="Univera - Reckitt Benckiser"/>
    <x v="19"/>
    <x v="0"/>
    <s v="Enterprise"/>
    <n v="14000"/>
    <m/>
    <n v="1"/>
    <m/>
    <m/>
    <m/>
    <m/>
    <m/>
    <n v="14000"/>
    <m/>
    <m/>
    <m/>
    <n v="1000003448"/>
    <m/>
    <m/>
    <x v="28"/>
    <x v="0"/>
    <x v="1"/>
    <x v="1"/>
    <x v="6"/>
    <x v="0"/>
    <s v="Univera Satış"/>
    <s v="Saha Satış"/>
    <s v="Yurt İçi"/>
    <s v="Türkiye"/>
  </r>
  <r>
    <s v="Q4"/>
    <x v="1"/>
    <x v="11"/>
    <m/>
    <s v="RED BULL GIDA DAĞITIM VE PAZARLAMA TİCARET LTD. ŞTİ"/>
    <s v="EYS.01.014"/>
    <s v="Enroute Panorama - Platform Back Office Kullanıcı Yazılımı"/>
    <s v="Univera - Redbull"/>
    <x v="12"/>
    <x v="0"/>
    <s v="Standart"/>
    <n v="17500"/>
    <m/>
    <n v="1"/>
    <m/>
    <m/>
    <m/>
    <m/>
    <m/>
    <n v="17500"/>
    <m/>
    <m/>
    <m/>
    <n v="1000003445"/>
    <m/>
    <m/>
    <x v="2"/>
    <x v="0"/>
    <x v="1"/>
    <x v="0"/>
    <x v="1"/>
    <x v="0"/>
    <s v="Univera Satış"/>
    <s v="Saha Satış"/>
    <s v="Yurt İçi"/>
    <s v="Türkiye"/>
  </r>
  <r>
    <s v="Q4"/>
    <x v="1"/>
    <x v="11"/>
    <m/>
    <s v="EFES VITANTA MOLDOVA BREWERY S.A"/>
    <s v="EH.02.001"/>
    <s v="Enroute Panorama - Yazılım Bakımı, Yaşatma ve Merkezi Destek Hizmeti"/>
    <s v="Univera - Efes Moldova"/>
    <x v="19"/>
    <x v="0"/>
    <s v="Enterprise"/>
    <n v="58137.514799999997"/>
    <m/>
    <n v="1"/>
    <m/>
    <m/>
    <m/>
    <m/>
    <m/>
    <n v="58137.514799999997"/>
    <m/>
    <m/>
    <m/>
    <n v="1000003673"/>
    <m/>
    <m/>
    <x v="20"/>
    <x v="0"/>
    <x v="0"/>
    <x v="1"/>
    <x v="4"/>
    <x v="0"/>
    <s v="Univera Satış"/>
    <s v="Saha Satış"/>
    <s v="Yurt Dışı"/>
    <s v="Moldova"/>
  </r>
  <r>
    <s v="Q4"/>
    <x v="1"/>
    <x v="11"/>
    <m/>
    <s v="RED BULL GIDA DAĞITIM VE PAZARLAMA TİCARET LTD. ŞTİ"/>
    <s v="EH.02.001"/>
    <s v="Enroute Panorama - Yazılım Bakımı, Yaşatma ve Merkezi Destek Hizmeti"/>
    <s v="Univera - Redbull"/>
    <x v="12"/>
    <x v="0"/>
    <s v="Enterprise"/>
    <n v="3850"/>
    <m/>
    <n v="1"/>
    <m/>
    <m/>
    <m/>
    <m/>
    <m/>
    <n v="3850"/>
    <m/>
    <m/>
    <m/>
    <n v="1000003445"/>
    <m/>
    <m/>
    <x v="2"/>
    <x v="0"/>
    <x v="1"/>
    <x v="1"/>
    <x v="4"/>
    <x v="0"/>
    <s v="Univera Satış"/>
    <s v="Saha Satış"/>
    <s v="Yurt İçi"/>
    <s v="Türkiye"/>
  </r>
  <r>
    <s v="Q4"/>
    <x v="1"/>
    <x v="11"/>
    <m/>
    <s v="TCHIBO KAHVE MAMÜLLERİ DAĞ. VE PAZ. TİC. LTD. ŞTİ."/>
    <s v="EH.02.001"/>
    <s v="Enroute Panorama - Yazılım Bakımı, Yaşatma ve Merkezi Destek Hizmeti"/>
    <s v="Univera - Tchibo"/>
    <x v="12"/>
    <x v="0"/>
    <s v="Enterprise"/>
    <n v="280720"/>
    <m/>
    <n v="1"/>
    <m/>
    <m/>
    <m/>
    <m/>
    <m/>
    <n v="280720"/>
    <m/>
    <m/>
    <m/>
    <n v="1000003630"/>
    <m/>
    <m/>
    <x v="106"/>
    <x v="3"/>
    <x v="1"/>
    <x v="1"/>
    <x v="4"/>
    <x v="0"/>
    <s v="Univera Satış"/>
    <s v="Saha Satış"/>
    <s v="Yurt İçi"/>
    <s v="Türkiye"/>
  </r>
  <r>
    <s v="Q4"/>
    <x v="1"/>
    <x v="11"/>
    <m/>
    <s v="KOROPLAST TEMİZLİK AMBALAJ ÜRÜNLERİ SAN. VE DIŞ TİC.A.Ş."/>
    <s v="EH.03.006"/>
    <s v="Enroute Panorama - Uzaktan Kurulum ve Eğitim Hizmeti"/>
    <s v="Univera - Koroplast"/>
    <x v="19"/>
    <x v="0"/>
    <s v="Enterprise"/>
    <n v="14000"/>
    <m/>
    <n v="1"/>
    <m/>
    <m/>
    <m/>
    <m/>
    <m/>
    <n v="14000"/>
    <m/>
    <m/>
    <m/>
    <n v="1000003549"/>
    <m/>
    <m/>
    <x v="0"/>
    <x v="0"/>
    <x v="1"/>
    <x v="1"/>
    <x v="6"/>
    <x v="0"/>
    <s v="Univera Satış"/>
    <s v="Saha Satış"/>
    <s v="Yurt İçi"/>
    <s v="Türkiye"/>
  </r>
  <r>
    <s v="Q4"/>
    <x v="1"/>
    <x v="11"/>
    <m/>
    <s v="ÖZGÖRKEY OTOMOTİV TURİZM GIDA SANAYİ VE TİCARET ANONİM ŞİRKETİ"/>
    <s v="EH.03.006"/>
    <s v="Enroute Panorama - Uzaktan Kurulum ve Eğitim Hizmeti"/>
    <s v="Univera - Özgörkey"/>
    <x v="19"/>
    <x v="0"/>
    <s v="Enterprise"/>
    <n v="14000"/>
    <m/>
    <n v="1"/>
    <m/>
    <m/>
    <m/>
    <m/>
    <m/>
    <n v="14000"/>
    <m/>
    <m/>
    <m/>
    <n v="1000003505"/>
    <m/>
    <m/>
    <x v="98"/>
    <x v="0"/>
    <x v="1"/>
    <x v="1"/>
    <x v="6"/>
    <x v="0"/>
    <s v="Univera Satış"/>
    <s v="Saha Satış"/>
    <s v="Yurt İçi"/>
    <s v="Türkiye"/>
  </r>
  <r>
    <s v="Q4"/>
    <x v="1"/>
    <x v="11"/>
    <m/>
    <s v="EFES KAZAKHSTAN JSC FE"/>
    <s v="EH.05.002"/>
    <s v="Enroute Panorama - Rapor Geliştirme Hizmeti"/>
    <s v="Univera - Efes Kazakistan"/>
    <x v="19"/>
    <x v="0"/>
    <s v="Enterprise"/>
    <n v="17119.8"/>
    <m/>
    <n v="0.5"/>
    <m/>
    <m/>
    <m/>
    <m/>
    <m/>
    <n v="8559.9"/>
    <m/>
    <m/>
    <m/>
    <n v="1000003439"/>
    <m/>
    <m/>
    <x v="20"/>
    <x v="0"/>
    <x v="1"/>
    <x v="1"/>
    <x v="2"/>
    <x v="0"/>
    <s v="Univera Satış"/>
    <s v="Saha Satış"/>
    <s v="Yurt Dışı"/>
    <s v="Kazakistan"/>
  </r>
  <r>
    <s v="Q4"/>
    <x v="1"/>
    <x v="11"/>
    <m/>
    <s v="EFES PAZARLAMA DAĞITIM VE TİCARET ANONİM ŞİRKETİ"/>
    <s v="EH.01.001"/>
    <s v="Enroute Panorama - Proje ve Ürün Yönetimi Danışmanlığı Hizmeti"/>
    <s v="Univera - Efes Türkiye"/>
    <x v="13"/>
    <x v="0"/>
    <s v="Enterprise"/>
    <n v="19600"/>
    <m/>
    <n v="1"/>
    <m/>
    <m/>
    <m/>
    <m/>
    <m/>
    <n v="19600"/>
    <m/>
    <m/>
    <m/>
    <n v="1000003503"/>
    <m/>
    <m/>
    <x v="26"/>
    <x v="0"/>
    <x v="1"/>
    <x v="1"/>
    <x v="7"/>
    <x v="0"/>
    <s v="Univera Satış"/>
    <s v="Saha Satış"/>
    <s v="Yurt İçi"/>
    <s v="Türkiye"/>
  </r>
  <r>
    <s v="Q4"/>
    <x v="1"/>
    <x v="11"/>
    <m/>
    <s v="Üçyol Dayanıklı Tüketim Malları Tekstil Ve Dış Tic.A.Ş. - Newal"/>
    <s v="EH.01.001"/>
    <s v="Enroute Panorama - Proje ve Ürün Yönetimi Danışmanlığı Hizmeti"/>
    <s v="Univera - Newal Irak"/>
    <x v="18"/>
    <x v="0"/>
    <s v="Enterprise"/>
    <n v="23378.193599999999"/>
    <m/>
    <n v="1"/>
    <m/>
    <m/>
    <m/>
    <m/>
    <m/>
    <n v="23378.193599999999"/>
    <m/>
    <m/>
    <m/>
    <n v="1000003508"/>
    <m/>
    <m/>
    <x v="101"/>
    <x v="0"/>
    <x v="1"/>
    <x v="1"/>
    <x v="7"/>
    <x v="0"/>
    <s v="Univera Satış"/>
    <s v="Saha Satış"/>
    <s v="Yurt İçi"/>
    <s v="Türkiye"/>
  </r>
  <r>
    <s v="Q4"/>
    <x v="1"/>
    <x v="11"/>
    <m/>
    <s v="TCHIBO KAHVE MAMÜLLERİ DAĞ. VE PAZ. TİC. LTD. ŞTİ."/>
    <s v="EH.01.001"/>
    <s v="Enroute Panorama - Proje ve Ürün Yönetimi Danışmanlığı Hizmeti"/>
    <s v="Univera - Tchibo"/>
    <x v="12"/>
    <x v="0"/>
    <s v="Enterprise"/>
    <n v="11375"/>
    <m/>
    <n v="10"/>
    <m/>
    <m/>
    <m/>
    <m/>
    <m/>
    <n v="113750"/>
    <m/>
    <m/>
    <m/>
    <n v="1000003630"/>
    <m/>
    <m/>
    <x v="106"/>
    <x v="3"/>
    <x v="1"/>
    <x v="1"/>
    <x v="7"/>
    <x v="0"/>
    <s v="Univera Satış"/>
    <s v="Saha Satış"/>
    <s v="Yurt İçi"/>
    <s v="Türkiye"/>
  </r>
  <r>
    <s v="Q4"/>
    <x v="1"/>
    <x v="11"/>
    <m/>
    <s v="TCHIBO KAHVE MAMÜLLERİ DAĞ. VE PAZ. TİC. LTD. ŞTİ."/>
    <s v="EH.01.003"/>
    <s v="Enroute Panorama - Kurulum ve Eğitim Hizmeti"/>
    <s v="Univera - Tchibo"/>
    <x v="12"/>
    <x v="0"/>
    <s v="Enterprise"/>
    <n v="7800"/>
    <m/>
    <n v="6"/>
    <m/>
    <m/>
    <m/>
    <m/>
    <m/>
    <n v="46800"/>
    <m/>
    <m/>
    <m/>
    <n v="1000003630"/>
    <m/>
    <m/>
    <x v="106"/>
    <x v="3"/>
    <x v="1"/>
    <x v="1"/>
    <x v="6"/>
    <x v="0"/>
    <s v="Univera Satış"/>
    <s v="Saha Satış"/>
    <s v="Yurt İçi"/>
    <s v="Türkiye"/>
  </r>
  <r>
    <s v="Q4"/>
    <x v="1"/>
    <x v="11"/>
    <m/>
    <s v="BEYAZ KAĞIT VE HİJYENİK TEMİZLİK ÜRÜNLERİ SAN.TİC.A.Ş."/>
    <s v="EH.06.001"/>
    <s v="Enroute Panorama - Hosting Hizmeti"/>
    <s v="Univera - Beyaz Kağıt"/>
    <x v="13"/>
    <x v="0"/>
    <s v="Enterprise"/>
    <n v="40000"/>
    <m/>
    <n v="1"/>
    <m/>
    <m/>
    <m/>
    <m/>
    <m/>
    <n v="40000"/>
    <m/>
    <m/>
    <m/>
    <n v="1000003579"/>
    <m/>
    <m/>
    <x v="115"/>
    <x v="3"/>
    <x v="1"/>
    <x v="1"/>
    <x v="3"/>
    <x v="0"/>
    <s v="Univera Satış"/>
    <s v="Saha Satış"/>
    <s v="Yurt İçi"/>
    <s v="Türkiye"/>
  </r>
  <r>
    <s v="Q4"/>
    <x v="1"/>
    <x v="11"/>
    <m/>
    <s v="TCHIBO KAHVE MAMÜLLERİ DAĞ. VE PAZ. TİC. LTD. ŞTİ."/>
    <s v="EH.03.008"/>
    <s v="Enroute Panorama - Çağrı Merkezi Hizmeti (DDI / OutSource)"/>
    <s v="Univera - Tchibo"/>
    <x v="12"/>
    <x v="0"/>
    <s v="Enterprise"/>
    <n v="9600"/>
    <m/>
    <n v="7"/>
    <m/>
    <m/>
    <m/>
    <m/>
    <m/>
    <n v="67200"/>
    <m/>
    <m/>
    <m/>
    <n v="1000003630"/>
    <m/>
    <m/>
    <x v="106"/>
    <x v="3"/>
    <x v="1"/>
    <x v="1"/>
    <x v="8"/>
    <x v="0"/>
    <s v="Univera Satış"/>
    <s v="Saha Satış"/>
    <s v="Yurt İçi"/>
    <s v="Türkiye"/>
  </r>
  <r>
    <s v="Q4"/>
    <x v="0"/>
    <x v="11"/>
    <m/>
    <s v="POLARİS YAZILIM ÇÖZÜMLERİ VE DANIŞMANLIK HİZMETLERİ LTD.ŞTİ."/>
    <s v="WPH.02.001"/>
    <s v="WebPlus Yazilim Bakimi Hizmeti"/>
    <s v="Univera - Kanal"/>
    <x v="5"/>
    <x v="0"/>
    <s v="Webplus"/>
    <n v="91000"/>
    <m/>
    <n v="1"/>
    <m/>
    <n v="91000"/>
    <m/>
    <n v="0"/>
    <m/>
    <n v="91000"/>
    <m/>
    <n v="0"/>
    <n v="0"/>
    <s v="UNI240000002310"/>
    <m/>
    <m/>
    <x v="31"/>
    <x v="0"/>
    <x v="0"/>
    <x v="1"/>
    <x v="4"/>
    <x v="0"/>
    <s v="Kanal Satış"/>
    <s v="Polaris"/>
    <s v="Yurt İçi"/>
    <s v="Türkiye"/>
  </r>
  <r>
    <s v="Q4"/>
    <x v="0"/>
    <x v="11"/>
    <m/>
    <s v="POLARİS YAZILIM ÇÖZÜMLERİ VE DANIŞMANLIK HİZMETLERİ LTD.ŞTİ."/>
    <s v="WPH.02.001"/>
    <s v="WebPlus Yazilim Bakimi Hizmeti"/>
    <s v="Univera - Kanal"/>
    <x v="5"/>
    <x v="0"/>
    <s v="Webplus"/>
    <n v="21370"/>
    <m/>
    <n v="1"/>
    <m/>
    <n v="21370"/>
    <m/>
    <n v="0"/>
    <m/>
    <n v="21370"/>
    <m/>
    <n v="0"/>
    <n v="0"/>
    <s v="UNI240000002304"/>
    <m/>
    <m/>
    <x v="31"/>
    <x v="0"/>
    <x v="0"/>
    <x v="1"/>
    <x v="4"/>
    <x v="0"/>
    <s v="Kanal Satış"/>
    <s v="Polaris"/>
    <s v="Yurt İçi"/>
    <s v="Türkiye"/>
  </r>
  <r>
    <s v="Q4"/>
    <x v="0"/>
    <x v="11"/>
    <m/>
    <s v="POLARİS YAZILIM ÇÖZÜMLERİ VE DANIŞMANLIK HİZMETLERİ LTD.ŞTİ."/>
    <s v="WPH.02.001"/>
    <s v="WebPlus Yazilim Bakimi Hizmeti"/>
    <s v="Univera - Kanal"/>
    <x v="5"/>
    <x v="0"/>
    <s v="Webplus"/>
    <n v="19690"/>
    <m/>
    <n v="1"/>
    <m/>
    <n v="19690"/>
    <m/>
    <n v="0"/>
    <m/>
    <n v="19690"/>
    <m/>
    <n v="0"/>
    <n v="0"/>
    <s v="UNI240000002303"/>
    <m/>
    <m/>
    <x v="31"/>
    <x v="0"/>
    <x v="0"/>
    <x v="1"/>
    <x v="4"/>
    <x v="0"/>
    <s v="Kanal Satış"/>
    <s v="Polaris"/>
    <s v="Yurt İçi"/>
    <s v="Türkiye"/>
  </r>
  <r>
    <s v="Q4"/>
    <x v="0"/>
    <x v="11"/>
    <m/>
    <s v="POLARİS YAZILIM ÇÖZÜMLERİ VE DANIŞMANLIK HİZMETLERİ LTD.ŞTİ."/>
    <s v="WPH.02.001"/>
    <s v="WebPlus Yazilim Bakimi Hizmeti"/>
    <s v="Univera - Kanal"/>
    <x v="5"/>
    <x v="0"/>
    <s v="Webplus"/>
    <n v="19200"/>
    <m/>
    <n v="1"/>
    <m/>
    <n v="19200"/>
    <m/>
    <n v="0"/>
    <m/>
    <n v="19200"/>
    <m/>
    <n v="0"/>
    <n v="0"/>
    <s v="UNI240000002309"/>
    <m/>
    <m/>
    <x v="31"/>
    <x v="0"/>
    <x v="0"/>
    <x v="1"/>
    <x v="4"/>
    <x v="0"/>
    <s v="Kanal Satış"/>
    <s v="Polaris"/>
    <s v="Yurt İçi"/>
    <s v="Türkiye"/>
  </r>
  <r>
    <s v="Q4"/>
    <x v="0"/>
    <x v="11"/>
    <m/>
    <s v="POLARİS YAZILIM ÇÖZÜMLERİ VE DANIŞMANLIK HİZMETLERİ LTD.ŞTİ."/>
    <s v="WPH.02.001"/>
    <s v="WebPlus Yazilim Bakimi Hizmeti"/>
    <s v="Univera - Kanal"/>
    <x v="5"/>
    <x v="0"/>
    <s v="Webplus"/>
    <n v="17850"/>
    <m/>
    <n v="1"/>
    <m/>
    <n v="17850"/>
    <m/>
    <n v="0"/>
    <m/>
    <n v="17850"/>
    <m/>
    <n v="0"/>
    <n v="0"/>
    <s v="UNI240000002304"/>
    <m/>
    <m/>
    <x v="31"/>
    <x v="0"/>
    <x v="0"/>
    <x v="1"/>
    <x v="4"/>
    <x v="0"/>
    <s v="Kanal Satış"/>
    <s v="Polaris"/>
    <s v="Yurt İçi"/>
    <s v="Türkiye"/>
  </r>
  <r>
    <s v="Q4"/>
    <x v="0"/>
    <x v="11"/>
    <m/>
    <s v="POLARİS YAZILIM ÇÖZÜMLERİ VE DANIŞMANLIK HİZMETLERİ LTD.ŞTİ."/>
    <s v="WPH.02.001"/>
    <s v="WebPlus Yazilim Bakimi Hizmeti"/>
    <s v="Univera - Kanal"/>
    <x v="5"/>
    <x v="0"/>
    <s v="Webplus"/>
    <n v="12800"/>
    <m/>
    <n v="1"/>
    <m/>
    <n v="12800"/>
    <m/>
    <n v="0"/>
    <m/>
    <n v="12800"/>
    <m/>
    <n v="0"/>
    <n v="0"/>
    <s v="UNI240000002309"/>
    <m/>
    <m/>
    <x v="31"/>
    <x v="0"/>
    <x v="0"/>
    <x v="1"/>
    <x v="4"/>
    <x v="0"/>
    <s v="Kanal Satış"/>
    <s v="Polaris"/>
    <s v="Yurt İçi"/>
    <s v="Türkiye"/>
  </r>
  <r>
    <s v="Q4"/>
    <x v="0"/>
    <x v="11"/>
    <m/>
    <s v="POLARİS YAZILIM ÇÖZÜMLERİ VE DANIŞMANLIK HİZMETLERİ LTD.ŞTİ."/>
    <s v="WPH.02.001"/>
    <s v="WebPlus Yazilim Bakimi Hizmeti"/>
    <s v="Univera - Kanal"/>
    <x v="5"/>
    <x v="0"/>
    <s v="Webplus"/>
    <n v="12500"/>
    <m/>
    <n v="1"/>
    <m/>
    <n v="12500"/>
    <m/>
    <n v="0"/>
    <m/>
    <n v="12500"/>
    <m/>
    <n v="0"/>
    <n v="0"/>
    <s v="UNI240000002308"/>
    <m/>
    <m/>
    <x v="31"/>
    <x v="0"/>
    <x v="0"/>
    <x v="1"/>
    <x v="4"/>
    <x v="0"/>
    <s v="Kanal Satış"/>
    <s v="Polaris"/>
    <s v="Yurt İçi"/>
    <s v="Türkiye"/>
  </r>
  <r>
    <s v="Q4"/>
    <x v="0"/>
    <x v="11"/>
    <m/>
    <s v="POLARİS YAZILIM ÇÖZÜMLERİ VE DANIŞMANLIK HİZMETLERİ LTD.ŞTİ."/>
    <s v="WPH.02.001"/>
    <s v="WebPlus Yazilim Bakimi Hizmeti"/>
    <s v="Univera - Kanal"/>
    <x v="5"/>
    <x v="0"/>
    <s v="Webplus"/>
    <n v="11260"/>
    <m/>
    <n v="1"/>
    <m/>
    <n v="11260"/>
    <m/>
    <n v="0"/>
    <m/>
    <n v="11260"/>
    <m/>
    <n v="0"/>
    <n v="0"/>
    <s v="UNI240000002304"/>
    <m/>
    <m/>
    <x v="31"/>
    <x v="0"/>
    <x v="0"/>
    <x v="1"/>
    <x v="4"/>
    <x v="0"/>
    <s v="Kanal Satış"/>
    <s v="Polaris"/>
    <s v="Yurt İçi"/>
    <s v="Türkiye"/>
  </r>
  <r>
    <s v="Q4"/>
    <x v="0"/>
    <x v="11"/>
    <m/>
    <s v="POLARİS YAZILIM ÇÖZÜMLERİ VE DANIŞMANLIK HİZMETLERİ LTD.ŞTİ."/>
    <s v="WPH.02.001"/>
    <s v="WebPlus Yazilim Bakimi Hizmeti"/>
    <s v="Univera - Kanal"/>
    <x v="5"/>
    <x v="0"/>
    <s v="Webplus"/>
    <n v="9375"/>
    <m/>
    <n v="1"/>
    <m/>
    <n v="9375"/>
    <m/>
    <n v="0"/>
    <m/>
    <n v="9375"/>
    <m/>
    <n v="0"/>
    <n v="0"/>
    <s v="UNI240000002303"/>
    <m/>
    <m/>
    <x v="31"/>
    <x v="0"/>
    <x v="0"/>
    <x v="1"/>
    <x v="4"/>
    <x v="0"/>
    <s v="Kanal Satış"/>
    <s v="Polaris"/>
    <s v="Yurt İçi"/>
    <s v="Türkiye"/>
  </r>
  <r>
    <s v="Q4"/>
    <x v="0"/>
    <x v="11"/>
    <m/>
    <s v="POLARİS YAZILIM ÇÖZÜMLERİ VE DANIŞMANLIK HİZMETLERİ LTD.ŞTİ."/>
    <s v="WPH.02.001"/>
    <s v="WebPlus Yazilim Bakimi Hizmeti"/>
    <s v="Univera - Kanal"/>
    <x v="5"/>
    <x v="0"/>
    <s v="Webplus"/>
    <n v="6840"/>
    <m/>
    <n v="1"/>
    <m/>
    <n v="6840"/>
    <m/>
    <n v="0"/>
    <m/>
    <n v="6840"/>
    <m/>
    <n v="0"/>
    <n v="0"/>
    <s v="UNI240000002308"/>
    <m/>
    <m/>
    <x v="31"/>
    <x v="0"/>
    <x v="0"/>
    <x v="1"/>
    <x v="4"/>
    <x v="0"/>
    <s v="Kanal Satış"/>
    <s v="Polaris"/>
    <s v="Yurt İçi"/>
    <s v="Türkiye"/>
  </r>
  <r>
    <s v="Q4"/>
    <x v="0"/>
    <x v="11"/>
    <m/>
    <s v="POLARİS YAZILIM ÇÖZÜMLERİ VE DANIŞMANLIK HİZMETLERİ LTD.ŞTİ."/>
    <s v="WPH.02.001"/>
    <s v="WebPlus Yazilim Bakimi Hizmeti"/>
    <s v="Univera - Kanal"/>
    <x v="5"/>
    <x v="0"/>
    <s v="Webplus"/>
    <n v="1848"/>
    <m/>
    <n v="1"/>
    <m/>
    <n v="1848"/>
    <m/>
    <n v="0"/>
    <m/>
    <n v="1848"/>
    <m/>
    <n v="0"/>
    <n v="0"/>
    <s v="UNI240000002311"/>
    <m/>
    <m/>
    <x v="31"/>
    <x v="0"/>
    <x v="0"/>
    <x v="1"/>
    <x v="4"/>
    <x v="0"/>
    <s v="Kanal Satış"/>
    <s v="Polaris"/>
    <s v="Yurt İçi"/>
    <s v="Türkiye"/>
  </r>
  <r>
    <s v="Q4"/>
    <x v="0"/>
    <x v="11"/>
    <m/>
    <s v="POLARİS YAZILIM ÇÖZÜMLERİ VE DANIŞMANLIK HİZMETLERİ LTD.ŞTİ."/>
    <s v="WPY.01.003"/>
    <s v="WEBPLUS EK KULLANICI LISANSI +1"/>
    <s v="Univera - Kanal"/>
    <x v="5"/>
    <x v="0"/>
    <s v="Webplus"/>
    <n v="4410"/>
    <m/>
    <n v="1"/>
    <m/>
    <n v="4900"/>
    <m/>
    <n v="490"/>
    <m/>
    <n v="4410"/>
    <m/>
    <n v="0"/>
    <n v="0"/>
    <s v="UNI240000002311"/>
    <m/>
    <m/>
    <x v="31"/>
    <x v="0"/>
    <x v="1"/>
    <x v="0"/>
    <x v="1"/>
    <x v="0"/>
    <s v="Kanal Satış"/>
    <s v="Polaris"/>
    <s v="Yurt İçi"/>
    <s v="Türkiye"/>
  </r>
  <r>
    <s v="Q4"/>
    <x v="0"/>
    <x v="11"/>
    <m/>
    <s v="MİYA OTOMASYON VE BARKOD BILISIM SISTEMLERI SAN TİC. VE L.T.D. STI."/>
    <s v="WPY.02.001"/>
    <s v="WEBPLUS (Android) SATIS TEMSILCISI LISANSI"/>
    <s v="Univera - Kanal"/>
    <x v="5"/>
    <x v="0"/>
    <s v="Webplus"/>
    <n v="2250"/>
    <m/>
    <n v="3"/>
    <m/>
    <n v="6750"/>
    <m/>
    <n v="0"/>
    <m/>
    <n v="6750"/>
    <m/>
    <n v="0"/>
    <n v="0"/>
    <s v="UNI240000002306"/>
    <m/>
    <m/>
    <x v="3"/>
    <x v="0"/>
    <x v="1"/>
    <x v="0"/>
    <x v="1"/>
    <x v="0"/>
    <s v="Kanal Satış"/>
    <s v="Miya"/>
    <s v="Yurt İçi"/>
    <s v="Türkiye"/>
  </r>
  <r>
    <s v="Q4"/>
    <x v="0"/>
    <x v="11"/>
    <m/>
    <s v="POLARİS YAZILIM ÇÖZÜMLERİ VE DANIŞMANLIK HİZMETLERİ LTD.ŞTİ."/>
    <s v="WPY.02.001"/>
    <s v="WEBPLUS (Android) SATIS TEMSILCISI LISANSI"/>
    <s v="Univera - Kanal"/>
    <x v="5"/>
    <x v="0"/>
    <s v="Webplus"/>
    <n v="3150"/>
    <m/>
    <n v="1"/>
    <m/>
    <n v="3500"/>
    <m/>
    <n v="350"/>
    <m/>
    <n v="3150"/>
    <m/>
    <n v="0"/>
    <n v="0"/>
    <s v="UNI240000002311"/>
    <m/>
    <m/>
    <x v="31"/>
    <x v="0"/>
    <x v="1"/>
    <x v="0"/>
    <x v="1"/>
    <x v="0"/>
    <s v="Kanal Satış"/>
    <s v="Polaris"/>
    <s v="Yurt İçi"/>
    <s v="Türkiye"/>
  </r>
  <r>
    <s v="Q4"/>
    <x v="0"/>
    <x v="11"/>
    <m/>
    <s v="Websis Yazılım ve Bilgisayar"/>
    <s v="WPY.02.001"/>
    <s v="WEBPLUS (Android) SATIS TEMSILCISI LISANSI"/>
    <s v="Univera - Kanal"/>
    <x v="5"/>
    <x v="0"/>
    <s v="Webplus"/>
    <n v="2250"/>
    <m/>
    <n v="2"/>
    <m/>
    <n v="4500"/>
    <m/>
    <n v="0"/>
    <m/>
    <n v="4500"/>
    <m/>
    <n v="0"/>
    <n v="0"/>
    <s v="UNI240000002305"/>
    <m/>
    <m/>
    <x v="112"/>
    <x v="0"/>
    <x v="1"/>
    <x v="0"/>
    <x v="1"/>
    <x v="0"/>
    <s v="Kanal Satış"/>
    <s v="Websis"/>
    <s v="Yurt İçi"/>
    <s v="Türkiye"/>
  </r>
  <r>
    <s v="Q4"/>
    <x v="0"/>
    <x v="11"/>
    <m/>
    <s v="ALİ SERGEN KART"/>
    <s v="UH.01.002"/>
    <s v="UNIDOX KONTÖR HIZMETI"/>
    <s v="Univera - Kanal"/>
    <x v="5"/>
    <x v="2"/>
    <s v="Unidox"/>
    <n v="1.635"/>
    <m/>
    <n v="10000"/>
    <m/>
    <n v="16350"/>
    <m/>
    <n v="0"/>
    <m/>
    <n v="16350"/>
    <m/>
    <n v="0"/>
    <n v="0"/>
    <s v="ENV240000000136"/>
    <m/>
    <m/>
    <x v="47"/>
    <x v="0"/>
    <x v="1"/>
    <x v="2"/>
    <x v="5"/>
    <x v="0"/>
    <s v="Kanal Satış"/>
    <s v="Ali Sergen Kart"/>
    <s v="Yurt İçi"/>
    <s v="Türkiye"/>
  </r>
  <r>
    <s v="Q4"/>
    <x v="0"/>
    <x v="11"/>
    <m/>
    <s v="CENAT GIDA / YASIN CENAT"/>
    <s v="UH.01.002"/>
    <s v="UNIDOX KONTÖR HIZMETI"/>
    <s v="Univera - Tadım"/>
    <x v="6"/>
    <x v="2"/>
    <s v="Unidox"/>
    <n v="0.92630000000000001"/>
    <m/>
    <n v="100000"/>
    <m/>
    <n v="92630"/>
    <m/>
    <n v="0"/>
    <m/>
    <n v="92630"/>
    <m/>
    <n v="0"/>
    <n v="0"/>
    <s v="UNI240000002317"/>
    <m/>
    <m/>
    <x v="10"/>
    <x v="0"/>
    <x v="1"/>
    <x v="2"/>
    <x v="5"/>
    <x v="0"/>
    <s v="Kanal Satış"/>
    <s v="Saha Satış"/>
    <s v="Yurt İçi"/>
    <s v="Türkiye"/>
  </r>
  <r>
    <s v="Q4"/>
    <x v="0"/>
    <x v="11"/>
    <m/>
    <s v="KARADENİZ KARDEŞLER GIDA SAN.VE TİC. A.Ş."/>
    <s v="UH.01.002"/>
    <s v="UNIDOX KONTÖR HIZMETI"/>
    <s v="Univera - Kebir Süt"/>
    <x v="6"/>
    <x v="2"/>
    <s v="Unidox"/>
    <n v="0.40250000000000002"/>
    <m/>
    <n v="1000000"/>
    <m/>
    <n v="402500"/>
    <m/>
    <n v="0"/>
    <m/>
    <n v="402500"/>
    <m/>
    <n v="0"/>
    <n v="0"/>
    <s v="UNI240000002316"/>
    <m/>
    <m/>
    <x v="63"/>
    <x v="0"/>
    <x v="1"/>
    <x v="2"/>
    <x v="5"/>
    <x v="0"/>
    <s v="Kanal Satış"/>
    <s v="Saha Satış"/>
    <s v="Yurt İçi"/>
    <s v="Türkiye"/>
  </r>
  <r>
    <s v="Q4"/>
    <x v="0"/>
    <x v="11"/>
    <m/>
    <s v="MATRIKS BİLGİSAYAR SİSTEMLERİ LTD.ŞTİ"/>
    <s v="UH.01.002"/>
    <s v="UNIDOX KONTÖR HIZMETI"/>
    <s v="Univera - Kanal"/>
    <x v="5"/>
    <x v="2"/>
    <s v="Unidox"/>
    <n v="1.53"/>
    <m/>
    <n v="10000"/>
    <m/>
    <n v="15300"/>
    <m/>
    <n v="0"/>
    <m/>
    <n v="15300"/>
    <m/>
    <n v="0"/>
    <n v="0"/>
    <s v="UNI240000002307"/>
    <m/>
    <m/>
    <x v="11"/>
    <x v="0"/>
    <x v="1"/>
    <x v="2"/>
    <x v="5"/>
    <x v="0"/>
    <s v="Kanal Satış"/>
    <s v="Matriks"/>
    <s v="Yurt İçi"/>
    <s v="Türkiye"/>
  </r>
  <r>
    <s v="Q4"/>
    <x v="0"/>
    <x v="11"/>
    <m/>
    <s v="MIRAY GIDA DAGITIM PAZARLAMA - MIRAY KURNALI"/>
    <s v="UH.01.002"/>
    <s v="UNIDOX KONTÖR HIZMETI"/>
    <s v="Univera - Haribo"/>
    <x v="6"/>
    <x v="2"/>
    <s v="Unidox"/>
    <n v="2.0832999999999999"/>
    <m/>
    <n v="10000"/>
    <m/>
    <n v="20833"/>
    <m/>
    <n v="0"/>
    <m/>
    <n v="20833"/>
    <m/>
    <n v="0"/>
    <n v="0"/>
    <s v="UNI240000002318"/>
    <m/>
    <m/>
    <x v="5"/>
    <x v="0"/>
    <x v="1"/>
    <x v="2"/>
    <x v="5"/>
    <x v="1"/>
    <s v="Kanal Satış"/>
    <s v="Saha Satış"/>
    <s v="Yurt İçi"/>
    <s v="Türkiye"/>
  </r>
  <r>
    <s v="Q4"/>
    <x v="0"/>
    <x v="11"/>
    <m/>
    <s v="ULUS GIDA 37 SANAYI VE TIC.LTD.STI."/>
    <s v="UH.01.002"/>
    <s v="UNIDOX KONTÖR HIZMETI"/>
    <s v="Univera - Şen Piliç"/>
    <x v="6"/>
    <x v="2"/>
    <s v="Unidox"/>
    <n v="1.5"/>
    <m/>
    <n v="50000"/>
    <m/>
    <n v="75000"/>
    <m/>
    <n v="0"/>
    <m/>
    <n v="75000"/>
    <m/>
    <n v="0"/>
    <n v="0"/>
    <s v="UNI240000002319"/>
    <m/>
    <m/>
    <x v="69"/>
    <x v="0"/>
    <x v="1"/>
    <x v="2"/>
    <x v="5"/>
    <x v="0"/>
    <s v="Kanal Satış"/>
    <s v="Saha Satış"/>
    <s v="Yurt İçi"/>
    <s v="Türkiye"/>
  </r>
  <r>
    <s v="Q4"/>
    <x v="0"/>
    <x v="11"/>
    <m/>
    <s v="TURKUAZ TRADE LLC"/>
    <s v="OH.02.001"/>
    <s v="Outsource Yazilim Bakimi Hizmeti"/>
    <s v="Univera - Turkuaz Kazakistan"/>
    <x v="12"/>
    <x v="0"/>
    <s v="Outsource - Hizmet"/>
    <n v="183272.44"/>
    <m/>
    <n v="1"/>
    <m/>
    <n v="183272.44"/>
    <m/>
    <n v="0"/>
    <m/>
    <n v="183272.44"/>
    <m/>
    <n v="0"/>
    <n v="0"/>
    <s v="ENV240000000137"/>
    <m/>
    <m/>
    <x v="14"/>
    <x v="0"/>
    <x v="0"/>
    <x v="1"/>
    <x v="4"/>
    <x v="0"/>
    <s v="Univera Satış"/>
    <s v="Saha Satış"/>
    <s v="Yurt Dışı"/>
    <s v="Kırgızistan"/>
  </r>
  <r>
    <s v="Q4"/>
    <x v="1"/>
    <x v="11"/>
    <m/>
    <s v="Altıparmak Gıda San. ve Tic. A.Ş."/>
    <s v="EY.03.001"/>
    <s v="Enroute PANORAMA PAAS YazılımI (Kiralama Hizmetİ)"/>
    <s v="Univera - Altıparmak-Balparmak"/>
    <x v="18"/>
    <x v="0"/>
    <s v="Enterprise"/>
    <n v="56364.44"/>
    <m/>
    <n v="1"/>
    <m/>
    <m/>
    <m/>
    <m/>
    <m/>
    <n v="56364.44"/>
    <m/>
    <m/>
    <m/>
    <n v="1000003726"/>
    <m/>
    <m/>
    <x v="67"/>
    <x v="0"/>
    <x v="0"/>
    <x v="0"/>
    <x v="0"/>
    <x v="0"/>
    <s v="Univera Satış"/>
    <s v="Saha Satış"/>
    <s v="Yurt İçi"/>
    <s v="Türkiye"/>
  </r>
  <r>
    <s v="Q4"/>
    <x v="1"/>
    <x v="11"/>
    <m/>
    <s v="EFES VITANTA MOLDOVA BREWERY S.A"/>
    <s v="EH.02.001"/>
    <s v="Enroute Panorama - Yazılım Bakımı, Yaşatma ve Merkezi Destek Hizmeti"/>
    <s v="Univera - Efes Moldova"/>
    <x v="19"/>
    <x v="0"/>
    <s v="Enterprise"/>
    <n v="58137.514799999997"/>
    <m/>
    <n v="1"/>
    <m/>
    <m/>
    <m/>
    <m/>
    <m/>
    <n v="58137.514799999997"/>
    <m/>
    <m/>
    <m/>
    <n v="1000003673"/>
    <m/>
    <m/>
    <x v="20"/>
    <x v="0"/>
    <x v="0"/>
    <x v="1"/>
    <x v="4"/>
    <x v="0"/>
    <s v="Univera Satış"/>
    <s v="Saha Satış"/>
    <s v="Yurt Dışı"/>
    <s v="Moldova"/>
  </r>
  <r>
    <s v="Q4"/>
    <x v="1"/>
    <x v="11"/>
    <m/>
    <s v="EFES VITANTA MOLDOVA BREWERY S.A"/>
    <s v="EH.02.001"/>
    <s v="Enroute Panorama - Yazılım Bakımı, Yaşatma ve Merkezi Destek Hizmeti"/>
    <s v="Univera - Efes Moldova"/>
    <x v="19"/>
    <x v="0"/>
    <s v="Enterprise"/>
    <n v="58137.514799999997"/>
    <m/>
    <n v="1"/>
    <m/>
    <m/>
    <m/>
    <m/>
    <m/>
    <n v="58137.514799999997"/>
    <m/>
    <m/>
    <m/>
    <n v="1000003673"/>
    <m/>
    <m/>
    <x v="20"/>
    <x v="0"/>
    <x v="0"/>
    <x v="1"/>
    <x v="4"/>
    <x v="0"/>
    <s v="Univera Satış"/>
    <s v="Saha Satış"/>
    <s v="Yurt Dışı"/>
    <s v="Moldova"/>
  </r>
  <r>
    <s v="Q4"/>
    <x v="1"/>
    <x v="11"/>
    <m/>
    <s v="Lomisi JSC Efes Gürcistan"/>
    <s v="EH.02.001"/>
    <s v="Enroute Panorama - Yazılım Bakımı, Yaşatma ve Merkezi Destek Hizmeti"/>
    <s v="Univera - Efes Gürcistan"/>
    <x v="19"/>
    <x v="0"/>
    <s v="Enterprise"/>
    <n v="302200.98979999998"/>
    <m/>
    <n v="1"/>
    <m/>
    <m/>
    <m/>
    <m/>
    <m/>
    <n v="302200.98979999998"/>
    <m/>
    <m/>
    <m/>
    <n v="1000003724"/>
    <m/>
    <m/>
    <x v="20"/>
    <x v="0"/>
    <x v="0"/>
    <x v="1"/>
    <x v="4"/>
    <x v="0"/>
    <s v="Univera Satış"/>
    <s v="Saha Satış"/>
    <s v="Yurt Dışı"/>
    <s v="Gürcistan"/>
  </r>
  <r>
    <s v="Q4"/>
    <x v="1"/>
    <x v="11"/>
    <m/>
    <s v="Lomisi JSC Efes Gürcistan"/>
    <s v="EH.03.001"/>
    <s v="Enroute Panorama - Çağrı Merkezi Hizmeti (MSD)"/>
    <s v="Univera - Efes Gürcistan"/>
    <x v="19"/>
    <x v="0"/>
    <s v="Enterprise"/>
    <n v="17672.572499999998"/>
    <m/>
    <n v="12"/>
    <m/>
    <m/>
    <m/>
    <m/>
    <m/>
    <n v="212070.87"/>
    <m/>
    <m/>
    <m/>
    <n v="1000003724"/>
    <m/>
    <m/>
    <x v="20"/>
    <x v="0"/>
    <x v="0"/>
    <x v="1"/>
    <x v="8"/>
    <x v="0"/>
    <s v="Univera Satış"/>
    <s v="Saha Satış"/>
    <s v="Yurt Dışı"/>
    <s v="Gürcistan"/>
  </r>
  <r>
    <s v="Q4"/>
    <x v="1"/>
    <x v="11"/>
    <m/>
    <s v="LOGO Yazılım SAN. VE TİC. A.Ş."/>
    <s v="EY.04.014"/>
    <s v="Enroute - E-Dönüşüm Yazılım Komisyonu"/>
    <s v="Univera - JTI"/>
    <x v="6"/>
    <x v="2"/>
    <s v="E-Dönüşüm"/>
    <n v="1880268"/>
    <m/>
    <n v="1"/>
    <m/>
    <m/>
    <m/>
    <m/>
    <m/>
    <n v="1880268"/>
    <m/>
    <m/>
    <m/>
    <n v="1000003735"/>
    <m/>
    <m/>
    <x v="73"/>
    <x v="0"/>
    <x v="1"/>
    <x v="3"/>
    <x v="10"/>
    <x v="0"/>
    <s v="Univera Satış"/>
    <s v="Saha Satış"/>
    <s v="Yurt İçi"/>
    <s v="Türkiye"/>
  </r>
  <r>
    <s v="Q4"/>
    <x v="0"/>
    <x v="11"/>
    <m/>
    <s v="BASKANLAR GIDA PAZARLAMA TIC.LTD.STI."/>
    <s v="UH.01.002"/>
    <s v="UNIDOX KONTÖR HIZMETI"/>
    <s v="Univera - Tadım"/>
    <x v="6"/>
    <x v="2"/>
    <s v="Unidox"/>
    <n v="1.8"/>
    <m/>
    <n v="25000"/>
    <m/>
    <n v="45000"/>
    <m/>
    <n v="0"/>
    <m/>
    <n v="45000"/>
    <m/>
    <n v="0"/>
    <n v="0"/>
    <s v="UNI240000002320"/>
    <m/>
    <m/>
    <x v="10"/>
    <x v="0"/>
    <x v="1"/>
    <x v="2"/>
    <x v="5"/>
    <x v="0"/>
    <s v="Kanal Satış"/>
    <s v="Saha Satış"/>
    <s v="Yurt İçi"/>
    <s v="Türkiye"/>
  </r>
  <r>
    <s v="Q4"/>
    <x v="0"/>
    <x v="11"/>
    <m/>
    <s v="URAS GIDA - UMUT INANAN"/>
    <s v="UH.01.002"/>
    <s v="UNIDOX KONTÖR HIZMETI"/>
    <s v="Univera - Nestle Waters"/>
    <x v="6"/>
    <x v="2"/>
    <s v="Unidox"/>
    <n v="3.2"/>
    <m/>
    <n v="5000"/>
    <m/>
    <n v="16000"/>
    <m/>
    <n v="0"/>
    <m/>
    <n v="16000"/>
    <m/>
    <n v="0"/>
    <n v="0"/>
    <s v="UNI240000002321"/>
    <m/>
    <m/>
    <x v="116"/>
    <x v="0"/>
    <x v="1"/>
    <x v="2"/>
    <x v="5"/>
    <x v="1"/>
    <s v="Kanal Satış"/>
    <s v="Saha Satış"/>
    <s v="Yurt İçi"/>
    <s v="Türkiye"/>
  </r>
  <r>
    <s v="Q4"/>
    <x v="0"/>
    <x v="11"/>
    <m/>
    <s v="EYMEN GIDA DAGITIM- ALI GÜLER"/>
    <s v="UH.01.002"/>
    <s v="UNIDOX KONTÖR HIZMETI"/>
    <s v="Univera - Danone Tikveşli"/>
    <x v="6"/>
    <x v="2"/>
    <s v="Unidox"/>
    <n v="4"/>
    <m/>
    <n v="2000"/>
    <m/>
    <n v="8000"/>
    <m/>
    <n v="0"/>
    <m/>
    <n v="8000"/>
    <m/>
    <n v="0"/>
    <n v="0"/>
    <s v="ENV240000000138"/>
    <m/>
    <m/>
    <x v="58"/>
    <x v="0"/>
    <x v="1"/>
    <x v="2"/>
    <x v="5"/>
    <x v="0"/>
    <s v="Kanal Satış"/>
    <s v="Saha Satış"/>
    <s v="Yurt İçi"/>
    <s v="Türkiye"/>
  </r>
  <r>
    <s v="Q4"/>
    <x v="0"/>
    <x v="11"/>
    <m/>
    <s v="GÖKÇE MESRUBAT TIC. A.S."/>
    <s v="UH.01.002"/>
    <s v="UNIDOX KONTÖR HIZMETI"/>
    <s v="Univera - Pernod Ricard"/>
    <x v="6"/>
    <x v="2"/>
    <s v="Unidox"/>
    <n v="1.3325"/>
    <m/>
    <n v="50000"/>
    <m/>
    <n v="66625"/>
    <m/>
    <n v="0"/>
    <m/>
    <n v="66625"/>
    <m/>
    <n v="0"/>
    <n v="0"/>
    <s v="UNI240000002324"/>
    <m/>
    <m/>
    <x v="34"/>
    <x v="0"/>
    <x v="1"/>
    <x v="2"/>
    <x v="5"/>
    <x v="1"/>
    <s v="Kanal Satış"/>
    <s v="Saha Satış"/>
    <s v="Yurt İçi"/>
    <s v="Türkiye"/>
  </r>
  <r>
    <s v="Q4"/>
    <x v="0"/>
    <x v="11"/>
    <m/>
    <s v="MATRIKS BİLGİSAYAR SİSTEMLERİ LTD.ŞTİ"/>
    <s v="WPH.02.001"/>
    <s v="WebPlus Yazilim Bakimi Hizmeti"/>
    <s v="Univera - Kanal"/>
    <x v="5"/>
    <x v="0"/>
    <s v="Webplus"/>
    <n v="5995"/>
    <m/>
    <n v="1"/>
    <m/>
    <n v="5995"/>
    <m/>
    <n v="0"/>
    <m/>
    <n v="5995"/>
    <m/>
    <n v="0"/>
    <n v="0"/>
    <s v="UNI240000002331"/>
    <m/>
    <m/>
    <x v="11"/>
    <x v="0"/>
    <x v="0"/>
    <x v="1"/>
    <x v="4"/>
    <x v="0"/>
    <s v="Kanal Satış"/>
    <s v="Matriks"/>
    <s v="Yurt İçi"/>
    <s v="Türkiye"/>
  </r>
  <r>
    <s v="Q4"/>
    <x v="0"/>
    <x v="11"/>
    <m/>
    <s v="POLARİS YAZILIM ÇÖZÜMLERİ VE DANIŞMANLIK HİZMETLERİ LTD.ŞTİ."/>
    <s v="WPH.02.001"/>
    <s v="WebPlus Yazilim Bakimi Hizmeti"/>
    <s v="Univera - Kanal"/>
    <x v="5"/>
    <x v="0"/>
    <s v="Webplus"/>
    <n v="82855.3"/>
    <m/>
    <n v="1"/>
    <m/>
    <n v="129461.4"/>
    <m/>
    <n v="46606.1"/>
    <m/>
    <n v="82855.3"/>
    <m/>
    <n v="0"/>
    <n v="0"/>
    <s v="UNI240000002347"/>
    <m/>
    <m/>
    <x v="31"/>
    <x v="0"/>
    <x v="0"/>
    <x v="1"/>
    <x v="4"/>
    <x v="0"/>
    <s v="Kanal Satış"/>
    <s v="Polaris"/>
    <s v="Yurt İçi"/>
    <s v="Türkiye"/>
  </r>
  <r>
    <s v="Q4"/>
    <x v="0"/>
    <x v="11"/>
    <m/>
    <s v="MATRIKS BİLGİSAYAR SİSTEMLERİ LTD.ŞTİ"/>
    <s v="WPY.01.003"/>
    <s v="WEBPLUS EK KULLANICI LISANSI +1"/>
    <s v="Univera - Kanal"/>
    <x v="5"/>
    <x v="0"/>
    <s v="Webplus"/>
    <n v="2275"/>
    <m/>
    <n v="2"/>
    <m/>
    <n v="6500"/>
    <m/>
    <n v="1950"/>
    <m/>
    <n v="4550"/>
    <m/>
    <n v="0"/>
    <n v="0"/>
    <s v="UNI240000002343"/>
    <m/>
    <m/>
    <x v="11"/>
    <x v="0"/>
    <x v="1"/>
    <x v="0"/>
    <x v="1"/>
    <x v="0"/>
    <s v="Kanal Satış"/>
    <s v="Matriks"/>
    <s v="Yurt İçi"/>
    <s v="Türkiye"/>
  </r>
  <r>
    <s v="Q4"/>
    <x v="0"/>
    <x v="11"/>
    <m/>
    <s v="ALİ SERGEN KART"/>
    <s v="WPY.01.007"/>
    <s v="WEBPLUS E-DÖNÜSÜM MODÜL LISANSI"/>
    <s v="Univera - Kanal"/>
    <x v="5"/>
    <x v="0"/>
    <s v="Webplus"/>
    <n v="7700"/>
    <m/>
    <n v="1"/>
    <m/>
    <n v="11000"/>
    <m/>
    <n v="3300"/>
    <m/>
    <n v="7700"/>
    <m/>
    <n v="0"/>
    <n v="0"/>
    <s v="ENV240000000140"/>
    <m/>
    <m/>
    <x v="47"/>
    <x v="0"/>
    <x v="1"/>
    <x v="0"/>
    <x v="1"/>
    <x v="0"/>
    <s v="Kanal Satış"/>
    <s v="Ali Sergen Kart"/>
    <s v="Yurt İçi"/>
    <s v="Türkiye"/>
  </r>
  <r>
    <s v="Q4"/>
    <x v="0"/>
    <x v="11"/>
    <m/>
    <s v="MATRIKS BİLGİSAYAR SİSTEMLERİ LTD.ŞTİ"/>
    <s v="WPY.01.007"/>
    <s v="WEBPLUS E-DÖNÜSÜM MODÜL LISANSI"/>
    <s v="Univera - Kanal"/>
    <x v="5"/>
    <x v="0"/>
    <s v="Webplus"/>
    <n v="7500"/>
    <m/>
    <n v="1"/>
    <m/>
    <n v="10000"/>
    <m/>
    <n v="2500"/>
    <m/>
    <n v="7500"/>
    <m/>
    <n v="0"/>
    <n v="0"/>
    <s v="UNI240000002331"/>
    <m/>
    <m/>
    <x v="11"/>
    <x v="0"/>
    <x v="1"/>
    <x v="0"/>
    <x v="1"/>
    <x v="0"/>
    <s v="Kanal Satış"/>
    <s v="Matriks"/>
    <s v="Yurt İçi"/>
    <s v="Türkiye"/>
  </r>
  <r>
    <s v="Q4"/>
    <x v="0"/>
    <x v="11"/>
    <m/>
    <s v="MATRIKS BİLGİSAYAR SİSTEMLERİ LTD.ŞTİ"/>
    <s v="WPY.01.006"/>
    <s v="WEBPLUS DISTRIBUTION SATIS-DAGITIM YAZILIMI (Light)"/>
    <s v="Univera - Kanal"/>
    <x v="5"/>
    <x v="0"/>
    <s v="Webplus"/>
    <n v="11250"/>
    <m/>
    <n v="1"/>
    <m/>
    <n v="15000"/>
    <m/>
    <n v="3750"/>
    <m/>
    <n v="11250"/>
    <m/>
    <n v="0"/>
    <n v="0"/>
    <s v="UNI240000002331"/>
    <m/>
    <m/>
    <x v="11"/>
    <x v="0"/>
    <x v="1"/>
    <x v="0"/>
    <x v="1"/>
    <x v="0"/>
    <s v="Kanal Satış"/>
    <s v="Matriks"/>
    <s v="Yurt İçi"/>
    <s v="Türkiye"/>
  </r>
  <r>
    <s v="Q4"/>
    <x v="0"/>
    <x v="11"/>
    <m/>
    <s v="MATRIKS BİLGİSAYAR SİSTEMLERİ LTD.ŞTİ"/>
    <s v="WPY.01.002"/>
    <s v="WebPlus Dagitim Kanali Lisansi"/>
    <s v="Univera - Kanal"/>
    <x v="5"/>
    <x v="0"/>
    <s v="Webplus"/>
    <n v="5600"/>
    <m/>
    <n v="2"/>
    <m/>
    <n v="16000"/>
    <m/>
    <n v="4800"/>
    <m/>
    <n v="11200"/>
    <m/>
    <n v="0"/>
    <n v="0"/>
    <s v="UNI240000002343"/>
    <m/>
    <m/>
    <x v="11"/>
    <x v="0"/>
    <x v="1"/>
    <x v="0"/>
    <x v="1"/>
    <x v="0"/>
    <s v="Kanal Satış"/>
    <s v="Matriks"/>
    <s v="Yurt İçi"/>
    <s v="Türkiye"/>
  </r>
  <r>
    <s v="Q4"/>
    <x v="0"/>
    <x v="11"/>
    <m/>
    <s v="POLARİS YAZILIM ÇÖZÜMLERİ VE DANIŞMANLIK HİZMETLERİ LTD.ŞTİ."/>
    <s v="WPE.05.002"/>
    <s v="WEBPLUS ÇAGRI MERKEZI HIZMETI"/>
    <s v="Univera - Kanal"/>
    <x v="5"/>
    <x v="0"/>
    <s v="Webplus"/>
    <n v="2508.8000000000002"/>
    <m/>
    <n v="37"/>
    <m/>
    <n v="145040"/>
    <m/>
    <n v="52214.400000000001"/>
    <m/>
    <n v="92825.600000000006"/>
    <m/>
    <n v="0"/>
    <n v="0"/>
    <s v="UNI240000002347"/>
    <m/>
    <m/>
    <x v="31"/>
    <x v="0"/>
    <x v="1"/>
    <x v="1"/>
    <x v="3"/>
    <x v="0"/>
    <s v="Kanal Satış"/>
    <s v="Polaris"/>
    <s v="Yurt İçi"/>
    <s v="Türkiye"/>
  </r>
  <r>
    <s v="Q4"/>
    <x v="0"/>
    <x v="11"/>
    <m/>
    <s v="MATRIKS BİLGİSAYAR SİSTEMLERİ LTD.ŞTİ"/>
    <s v="WPY.02.001"/>
    <s v="WEBPLUS (Android) SATIS TEMSILCISI LISANSI"/>
    <s v="Univera - Kanal"/>
    <x v="5"/>
    <x v="0"/>
    <s v="Webplus"/>
    <n v="1687.5"/>
    <m/>
    <n v="1"/>
    <m/>
    <n v="2250"/>
    <m/>
    <n v="562.5"/>
    <m/>
    <n v="1687.5"/>
    <m/>
    <n v="0"/>
    <n v="0"/>
    <s v="UNI240000002331"/>
    <m/>
    <m/>
    <x v="11"/>
    <x v="0"/>
    <x v="1"/>
    <x v="0"/>
    <x v="1"/>
    <x v="0"/>
    <s v="Kanal Satış"/>
    <s v="Matriks"/>
    <s v="Yurt İçi"/>
    <s v="Türkiye"/>
  </r>
  <r>
    <s v="Q4"/>
    <x v="0"/>
    <x v="11"/>
    <m/>
    <s v="MATRIKS BİLGİSAYAR SİSTEMLERİ LTD.ŞTİ"/>
    <s v="UH.01.002"/>
    <s v="UNIDOX KONTÖR HIZMETI"/>
    <s v="Univera - Kanal"/>
    <x v="5"/>
    <x v="2"/>
    <s v="Unidox"/>
    <n v="0.80159999999999998"/>
    <m/>
    <n v="100000"/>
    <m/>
    <n v="80160"/>
    <m/>
    <n v="0"/>
    <m/>
    <n v="80160"/>
    <m/>
    <n v="0"/>
    <n v="0"/>
    <s v="UNI240000002328"/>
    <m/>
    <m/>
    <x v="11"/>
    <x v="0"/>
    <x v="1"/>
    <x v="2"/>
    <x v="5"/>
    <x v="0"/>
    <s v="Kanal Satış"/>
    <s v="Matriks"/>
    <s v="Yurt İçi"/>
    <s v="Türkiye"/>
  </r>
  <r>
    <s v="Q4"/>
    <x v="0"/>
    <x v="11"/>
    <m/>
    <s v="MATRIKS BİLGİSAYAR SİSTEMLERİ LTD.ŞTİ"/>
    <s v="UH.01.002"/>
    <s v="UNIDOX KONTÖR HIZMETI"/>
    <s v="Univera - Kanal"/>
    <x v="5"/>
    <x v="2"/>
    <s v="Unidox"/>
    <n v="0.80159999999999998"/>
    <m/>
    <n v="100000"/>
    <m/>
    <n v="80160"/>
    <m/>
    <n v="0"/>
    <m/>
    <n v="80160"/>
    <m/>
    <n v="0"/>
    <n v="0"/>
    <s v="UNI240000002329"/>
    <m/>
    <m/>
    <x v="11"/>
    <x v="0"/>
    <x v="1"/>
    <x v="2"/>
    <x v="5"/>
    <x v="0"/>
    <s v="Kanal Satış"/>
    <s v="Matriks"/>
    <s v="Yurt İçi"/>
    <s v="Türkiye"/>
  </r>
  <r>
    <s v="Q4"/>
    <x v="0"/>
    <x v="11"/>
    <m/>
    <s v="MATRIKS BİLGİSAYAR SİSTEMLERİ LTD.ŞTİ"/>
    <s v="UH.01.002"/>
    <s v="UNIDOX KONTÖR HIZMETI"/>
    <s v="Univera - Kanal"/>
    <x v="5"/>
    <x v="2"/>
    <s v="Unidox"/>
    <n v="1.5328999999999999"/>
    <m/>
    <n v="10000"/>
    <m/>
    <n v="15329"/>
    <m/>
    <n v="0"/>
    <m/>
    <n v="15329"/>
    <m/>
    <n v="0"/>
    <n v="0"/>
    <s v="UNI240000002330"/>
    <m/>
    <m/>
    <x v="11"/>
    <x v="0"/>
    <x v="1"/>
    <x v="2"/>
    <x v="5"/>
    <x v="0"/>
    <s v="Kanal Satış"/>
    <s v="Matriks"/>
    <s v="Yurt İçi"/>
    <s v="Türkiye"/>
  </r>
  <r>
    <s v="Q4"/>
    <x v="0"/>
    <x v="11"/>
    <m/>
    <s v="MATRIKS BİLGİSAYAR SİSTEMLERİ LTD.ŞTİ"/>
    <s v="UH.01.002"/>
    <s v="UNIDOX KONTÖR HIZMETI"/>
    <s v="Univera - Kanal"/>
    <x v="5"/>
    <x v="2"/>
    <s v="Unidox"/>
    <n v="1.5328999999999999"/>
    <m/>
    <n v="10000"/>
    <m/>
    <n v="15329"/>
    <m/>
    <n v="0"/>
    <m/>
    <n v="15329"/>
    <m/>
    <n v="0"/>
    <n v="0"/>
    <s v="UNI240000002332"/>
    <m/>
    <m/>
    <x v="11"/>
    <x v="0"/>
    <x v="1"/>
    <x v="2"/>
    <x v="5"/>
    <x v="0"/>
    <s v="Kanal Satış"/>
    <s v="Matriks"/>
    <s v="Yurt İçi"/>
    <s v="Türkiye"/>
  </r>
  <r>
    <s v="Q4"/>
    <x v="0"/>
    <x v="11"/>
    <m/>
    <s v="MATRIKS BİLGİSAYAR SİSTEMLERİ LTD.ŞTİ"/>
    <s v="UH.01.002"/>
    <s v="UNIDOX KONTÖR HIZMETI"/>
    <s v="Univera - Kanal"/>
    <x v="5"/>
    <x v="2"/>
    <s v="Unidox"/>
    <n v="2.6718999999999999"/>
    <m/>
    <n v="2000"/>
    <m/>
    <n v="5343.8"/>
    <m/>
    <n v="0"/>
    <m/>
    <n v="5343.8"/>
    <m/>
    <n v="0"/>
    <n v="0"/>
    <s v="UNI240000002344"/>
    <m/>
    <m/>
    <x v="11"/>
    <x v="0"/>
    <x v="1"/>
    <x v="2"/>
    <x v="5"/>
    <x v="0"/>
    <s v="Kanal Satış"/>
    <s v="Matriks"/>
    <s v="Yurt İçi"/>
    <s v="Türkiye"/>
  </r>
  <r>
    <s v="Q4"/>
    <x v="0"/>
    <x v="11"/>
    <m/>
    <s v="METIN ÖKMEN- ATAKAN GIDA"/>
    <s v="UH.01.002"/>
    <s v="UNIDOX KONTÖR HIZMETI"/>
    <s v="Univera - Danone Tikveşli"/>
    <x v="6"/>
    <x v="2"/>
    <s v="Unidox"/>
    <n v="2"/>
    <m/>
    <n v="10000"/>
    <m/>
    <n v="20000"/>
    <m/>
    <n v="0"/>
    <m/>
    <n v="20000"/>
    <m/>
    <n v="0"/>
    <n v="0"/>
    <s v="ENV240000000139"/>
    <m/>
    <m/>
    <x v="58"/>
    <x v="0"/>
    <x v="1"/>
    <x v="2"/>
    <x v="5"/>
    <x v="0"/>
    <s v="Kanal Satış"/>
    <s v="Saha Satış"/>
    <s v="Yurt İçi"/>
    <s v="Türkiye"/>
  </r>
  <r>
    <s v="Q4"/>
    <x v="0"/>
    <x v="11"/>
    <m/>
    <s v="MİYA OTOMASYON VE BARKOD BILISIM SISTEMLERI SAN TİC. VE L.T.D. STI."/>
    <s v="UH.01.002"/>
    <s v="UNIDOX KONTÖR HIZMETI"/>
    <s v="Univera - Kanal"/>
    <x v="5"/>
    <x v="2"/>
    <s v="Unidox"/>
    <n v="2.0438000000000001"/>
    <m/>
    <n v="10000"/>
    <m/>
    <n v="20438"/>
    <m/>
    <n v="0"/>
    <m/>
    <n v="20438"/>
    <m/>
    <n v="0"/>
    <n v="0"/>
    <s v="UNI240000002340"/>
    <m/>
    <m/>
    <x v="3"/>
    <x v="0"/>
    <x v="1"/>
    <x v="2"/>
    <x v="5"/>
    <x v="0"/>
    <s v="Kanal Satış"/>
    <s v="Miya"/>
    <s v="Yurt İçi"/>
    <s v="Türkiye"/>
  </r>
  <r>
    <s v="Q4"/>
    <x v="0"/>
    <x v="11"/>
    <m/>
    <s v="MYZ ATILIM TOPTAN GIDA PAZARLAMA TIC.LTD.STI."/>
    <s v="UH.01.002"/>
    <s v="UNIDOX KONTÖR HIZMETI"/>
    <s v="Univera Doğuş Çay Projesi"/>
    <x v="6"/>
    <x v="2"/>
    <s v="Unidox"/>
    <n v="2"/>
    <m/>
    <n v="10000"/>
    <m/>
    <n v="20000"/>
    <m/>
    <n v="0"/>
    <m/>
    <n v="20000"/>
    <m/>
    <n v="0"/>
    <n v="0"/>
    <s v="UNI240000002334"/>
    <m/>
    <m/>
    <x v="13"/>
    <x v="0"/>
    <x v="1"/>
    <x v="2"/>
    <x v="5"/>
    <x v="1"/>
    <s v="Kanal Satış"/>
    <s v="Saha Satış"/>
    <s v="Yurt İçi"/>
    <s v="Türkiye"/>
  </r>
  <r>
    <s v="Q4"/>
    <x v="0"/>
    <x v="11"/>
    <m/>
    <s v="RAFIK DOGAN MOTOR BILISIM INSAAT ITHALAT IHRACAT TICARET VE SANAYI LIMITED SIRKETI"/>
    <s v="UH.01.002"/>
    <s v="UNIDOX KONTÖR HIZMETI"/>
    <s v="Univera - Suzuki"/>
    <x v="6"/>
    <x v="2"/>
    <s v="Unidox"/>
    <n v="1.9"/>
    <m/>
    <n v="10000"/>
    <m/>
    <n v="19000"/>
    <m/>
    <n v="0"/>
    <m/>
    <n v="19000"/>
    <m/>
    <n v="0"/>
    <n v="0"/>
    <s v="UNI240000002346"/>
    <m/>
    <m/>
    <x v="41"/>
    <x v="0"/>
    <x v="1"/>
    <x v="2"/>
    <x v="5"/>
    <x v="1"/>
    <s v="Kanal Satış"/>
    <s v="Saha Satış"/>
    <s v="Yurt İçi"/>
    <s v="Türkiye"/>
  </r>
  <r>
    <s v="Q4"/>
    <x v="0"/>
    <x v="11"/>
    <m/>
    <s v="YUSUF ALDEMİR (ALDEMİR BİLİŞİM HizmetLERİ VE DANIŞMANLIK)"/>
    <s v="UH.01.002"/>
    <s v="UNIDOX KONTÖR HIZMETI"/>
    <s v="Univera - Kanal"/>
    <x v="5"/>
    <x v="2"/>
    <s v="Unidox"/>
    <n v="0.21379999999999999"/>
    <m/>
    <n v="2000000"/>
    <m/>
    <n v="427600"/>
    <m/>
    <n v="0"/>
    <m/>
    <n v="427600"/>
    <m/>
    <n v="0"/>
    <n v="0"/>
    <s v="UNI240000002345"/>
    <m/>
    <m/>
    <x v="33"/>
    <x v="0"/>
    <x v="1"/>
    <x v="2"/>
    <x v="5"/>
    <x v="0"/>
    <s v="Kanal Satış"/>
    <s v="Aldemir"/>
    <s v="Yurt İçi"/>
    <s v="Türkiye"/>
  </r>
  <r>
    <s v="Q4"/>
    <x v="0"/>
    <x v="11"/>
    <m/>
    <s v="ÇAYKUR ÇAY ISLETMELERI GENEL MÜDÜRLÜGÜ"/>
    <s v="QH.02.001"/>
    <s v="Quest Panorama - Yazilim Bakimi, Yasatma ve Merkezi Destek Hizmeti"/>
    <s v="Univera - Çaykur"/>
    <x v="12"/>
    <x v="3"/>
    <m/>
    <n v="7294.98"/>
    <m/>
    <n v="1"/>
    <m/>
    <n v="7294.98"/>
    <m/>
    <n v="0"/>
    <m/>
    <n v="7294.98"/>
    <m/>
    <n v="0"/>
    <n v="0"/>
    <s v="UNI240000002333"/>
    <m/>
    <m/>
    <x v="1"/>
    <x v="0"/>
    <x v="0"/>
    <x v="1"/>
    <x v="4"/>
    <x v="0"/>
    <s v="Univera Satış"/>
    <s v="Saha Satış"/>
    <s v="Yurt İçi"/>
    <s v="Türkiye"/>
  </r>
  <r>
    <s v="Q4"/>
    <x v="0"/>
    <x v="11"/>
    <m/>
    <s v="EFES VITANTA MOLDOVA BREWERY S.A"/>
    <s v="QH.02.001"/>
    <s v="Quest Panorama - Yazilim Bakimi, Yasatma ve Merkezi Destek Hizmeti"/>
    <s v="Univera - Efes Moldova"/>
    <x v="12"/>
    <x v="3"/>
    <m/>
    <n v="13898.52"/>
    <m/>
    <n v="1"/>
    <m/>
    <n v="13898.523644000001"/>
    <m/>
    <n v="3.6440000000000001E-3"/>
    <m/>
    <n v="13898.52"/>
    <m/>
    <n v="0"/>
    <n v="0"/>
    <s v="ENV240000000141"/>
    <m/>
    <m/>
    <x v="20"/>
    <x v="0"/>
    <x v="0"/>
    <x v="1"/>
    <x v="4"/>
    <x v="0"/>
    <s v="Univera Satış"/>
    <s v="Saha Satış"/>
    <s v="Yurt Dışı"/>
    <s v="Moldova"/>
  </r>
  <r>
    <s v="Q4"/>
    <x v="0"/>
    <x v="11"/>
    <m/>
    <s v="HORIZON HIZLI TÜKETIM ÜRÜNLERI ÜRETIM PAZ. SATIS VE TIC. A.S."/>
    <s v="QH.02.001"/>
    <s v="Quest Panorama - Yazilim Bakimi, Yasatma ve Merkezi Destek Hizmeti"/>
    <s v="Univera - Ülker"/>
    <x v="12"/>
    <x v="3"/>
    <m/>
    <n v="950937.63"/>
    <m/>
    <n v="1"/>
    <m/>
    <n v="1056597.3700000001"/>
    <m/>
    <n v="105659.74"/>
    <m/>
    <n v="950937.63"/>
    <m/>
    <n v="0"/>
    <n v="0"/>
    <s v="UNI240000002342"/>
    <m/>
    <m/>
    <x v="43"/>
    <x v="0"/>
    <x v="0"/>
    <x v="1"/>
    <x v="4"/>
    <x v="0"/>
    <s v="Univera Satış"/>
    <s v="Saha Satış"/>
    <s v="Yurt İçi"/>
    <s v="Türkiye"/>
  </r>
  <r>
    <s v="Q4"/>
    <x v="0"/>
    <x v="11"/>
    <m/>
    <s v="ÇAYKUR ÇAY ISLETMELERI GENEL MÜDÜRLÜGÜ"/>
    <s v="QH.03.001"/>
    <s v="Quest Panorama  - Çafri Merkezi Hizmeti"/>
    <s v="Univera - Çaykur"/>
    <x v="12"/>
    <x v="3"/>
    <m/>
    <n v="30796.75"/>
    <m/>
    <n v="1"/>
    <m/>
    <n v="30796.75"/>
    <m/>
    <n v="0"/>
    <m/>
    <n v="30796.75"/>
    <m/>
    <n v="0"/>
    <n v="0"/>
    <s v="UNI240000002333"/>
    <m/>
    <m/>
    <x v="1"/>
    <x v="0"/>
    <x v="0"/>
    <x v="1"/>
    <x v="3"/>
    <x v="0"/>
    <s v="Univera Satış"/>
    <s v="Saha Satış"/>
    <s v="Yurt İçi"/>
    <s v="Türkiye"/>
  </r>
  <r>
    <s v="Q4"/>
    <x v="0"/>
    <x v="11"/>
    <m/>
    <s v="RECKITT BENCKISER EV ve HIJYEN ÜRÜNLERI A.S."/>
    <s v="EH.06.001"/>
    <s v="EnRoute Panorama - Hosting Hizmeti"/>
    <s v="Univera - Reckitt Benckiser"/>
    <x v="12"/>
    <x v="1"/>
    <m/>
    <n v="30714.15"/>
    <m/>
    <n v="1"/>
    <m/>
    <n v="30714.15"/>
    <m/>
    <n v="0"/>
    <m/>
    <n v="30714.15"/>
    <m/>
    <n v="0"/>
    <n v="0"/>
    <s v="UNI240000002325"/>
    <m/>
    <m/>
    <x v="28"/>
    <x v="0"/>
    <x v="0"/>
    <x v="1"/>
    <x v="3"/>
    <x v="0"/>
    <s v="Univera Satış"/>
    <s v="Saha Satış"/>
    <s v="Yurt İçi"/>
    <s v="Türkiye"/>
  </r>
  <r>
    <s v="Q4"/>
    <x v="0"/>
    <x v="11"/>
    <m/>
    <s v="RECKITT BENCKISER TEMIZLIK MALZEMESI SAN. VE TIC. A.S."/>
    <s v="EH.06.001"/>
    <s v="EnRoute Panorama - Hosting Hizmeti"/>
    <s v="Univera - Reckitt Benckiser"/>
    <x v="12"/>
    <x v="1"/>
    <m/>
    <n v="18534.330000000002"/>
    <m/>
    <n v="1"/>
    <m/>
    <n v="18534.330000000002"/>
    <m/>
    <n v="0"/>
    <m/>
    <n v="18534.330000000002"/>
    <m/>
    <n v="0"/>
    <n v="0"/>
    <s v="UNI240000002326"/>
    <m/>
    <m/>
    <x v="28"/>
    <x v="0"/>
    <x v="0"/>
    <x v="1"/>
    <x v="3"/>
    <x v="0"/>
    <s v="Univera Satış"/>
    <s v="Saha Satış"/>
    <s v="Yurt İçi"/>
    <s v="Türkiye"/>
  </r>
  <r>
    <s v="Q4"/>
    <x v="1"/>
    <x v="11"/>
    <m/>
    <s v="KOROPLAST TEMİZLİK AMBALAJ ÜRÜNLERİ SAN. VE DIŞ TİC.A.Ş."/>
    <s v="EY.03.001"/>
    <s v="Enroute PANORAMA PAAS YazılımI (Kiralama Hizmetİ)"/>
    <s v="Univera - Koroplast"/>
    <x v="19"/>
    <x v="0"/>
    <s v="Enterprise"/>
    <n v="28893.27"/>
    <m/>
    <n v="3"/>
    <m/>
    <m/>
    <m/>
    <m/>
    <m/>
    <n v="86679.81"/>
    <m/>
    <m/>
    <m/>
    <n v="1000003817"/>
    <m/>
    <m/>
    <x v="0"/>
    <x v="0"/>
    <x v="0"/>
    <x v="0"/>
    <x v="0"/>
    <x v="0"/>
    <s v="Univera Satış"/>
    <s v="Saha Satış"/>
    <s v="Yurt İçi"/>
    <s v="Türkiye"/>
  </r>
  <r>
    <s v="Q4"/>
    <x v="1"/>
    <x v="11"/>
    <m/>
    <s v="TTM PAZARLAMA TİCARET İTHALAT VE İHRACAT ANONİM ŞİRKETİ"/>
    <s v="EYS.01.002"/>
    <s v="EnRoute Panorama Mobile Sales &amp; Distribution Module (DDI)"/>
    <s v="Univera - Ezel Kozmetik"/>
    <x v="19"/>
    <x v="0"/>
    <s v="Standart"/>
    <n v="162000"/>
    <m/>
    <n v="1"/>
    <m/>
    <n v="162000"/>
    <m/>
    <m/>
    <m/>
    <n v="162000"/>
    <m/>
    <m/>
    <m/>
    <n v="1000003893"/>
    <m/>
    <m/>
    <x v="117"/>
    <x v="3"/>
    <x v="1"/>
    <x v="0"/>
    <x v="1"/>
    <x v="0"/>
    <s v="Univera Satış"/>
    <s v="Saha Satış"/>
    <s v="Yurt İçi"/>
    <s v="Türkiye"/>
  </r>
  <r>
    <s v="Q4"/>
    <x v="1"/>
    <x v="11"/>
    <m/>
    <s v="DOĞUŞ ÇAY VE GIDA MADD.ÜRT.PAZ.İTH.İHR.A.Ş"/>
    <s v="EH.02.001"/>
    <s v="Enroute Panorama - Yazılım Bakımı, Yaşatma ve Merkezi Destek Hizmeti"/>
    <s v="Univera Doğuş Çay Projesi"/>
    <x v="13"/>
    <x v="0"/>
    <s v="Enterprise"/>
    <n v="7034.52"/>
    <m/>
    <n v="193"/>
    <m/>
    <m/>
    <m/>
    <m/>
    <m/>
    <n v="1357662.36"/>
    <m/>
    <m/>
    <m/>
    <n v="1000003791"/>
    <m/>
    <m/>
    <x v="13"/>
    <x v="0"/>
    <x v="0"/>
    <x v="1"/>
    <x v="4"/>
    <x v="0"/>
    <s v="Univera Satış"/>
    <s v="Saha Satış"/>
    <s v="Yurt İçi"/>
    <s v="Türkiye"/>
  </r>
  <r>
    <s v="Q4"/>
    <x v="1"/>
    <x v="11"/>
    <m/>
    <s v="TURKIYE SISE VE CAM FABRIKALARI A.S."/>
    <s v="EH.02.001"/>
    <s v="Enroute Panorama - Yazılım Bakımı, Yaşatma ve Merkezi Destek Hizmeti"/>
    <s v="Univera - Paşabahçe"/>
    <x v="18"/>
    <x v="0"/>
    <s v="Enterprise"/>
    <n v="55173"/>
    <m/>
    <n v="1"/>
    <m/>
    <m/>
    <m/>
    <m/>
    <m/>
    <n v="55173"/>
    <m/>
    <m/>
    <m/>
    <n v="1000003826"/>
    <m/>
    <m/>
    <x v="88"/>
    <x v="0"/>
    <x v="0"/>
    <x v="1"/>
    <x v="4"/>
    <x v="0"/>
    <s v="Univera Satış"/>
    <s v="Saha Satış"/>
    <s v="Yurt İçi"/>
    <s v="Türkiye"/>
  </r>
  <r>
    <s v="Q4"/>
    <x v="1"/>
    <x v="11"/>
    <m/>
    <s v="TURKIYE SISE VE CAM FABRIKALARI A.S."/>
    <s v="EH.02.001"/>
    <s v="Enroute Panorama - Yazılım Bakımı, Yaşatma ve Merkezi Destek Hizmeti"/>
    <s v="Univera - Trakya Cam"/>
    <x v="18"/>
    <x v="0"/>
    <s v="Enterprise"/>
    <n v="187701"/>
    <m/>
    <n v="1"/>
    <m/>
    <m/>
    <m/>
    <m/>
    <m/>
    <n v="187701"/>
    <m/>
    <m/>
    <m/>
    <n v="1000003827"/>
    <m/>
    <m/>
    <x v="88"/>
    <x v="0"/>
    <x v="0"/>
    <x v="1"/>
    <x v="4"/>
    <x v="0"/>
    <s v="Univera Satış"/>
    <s v="Saha Satış"/>
    <s v="Yurt İçi"/>
    <s v="Türkiye"/>
  </r>
  <r>
    <s v="Q4"/>
    <x v="1"/>
    <x v="11"/>
    <m/>
    <s v="Üçyol Dayanıklı Tüketim Malları Tekstil Ve Dış Tic.A.Ş. - Newal"/>
    <s v="EH.02.001"/>
    <s v="Enroute Panorama - Yazılım Bakımı, Yaşatma ve Merkezi Destek Hizmeti"/>
    <s v="Univera - Newal Irak"/>
    <x v="18"/>
    <x v="0"/>
    <s v="Enterprise"/>
    <n v="6151.2253000000001"/>
    <m/>
    <n v="1"/>
    <m/>
    <m/>
    <m/>
    <m/>
    <m/>
    <n v="6151.2253000000001"/>
    <m/>
    <m/>
    <m/>
    <n v="1000003758"/>
    <m/>
    <m/>
    <x v="101"/>
    <x v="0"/>
    <x v="1"/>
    <x v="1"/>
    <x v="4"/>
    <x v="0"/>
    <s v="Univera Satış"/>
    <s v="Saha Satış"/>
    <s v="Yurt İçi"/>
    <s v="Türkiye"/>
  </r>
  <r>
    <s v="Q4"/>
    <x v="1"/>
    <x v="11"/>
    <m/>
    <s v="BEYAZ KAĞIT VE HİJYENİK TEMİZLİK ÜRÜNLERİ SAN.TİC.A.Ş."/>
    <s v="EH.03.006"/>
    <s v="Enroute Panorama - Uzaktan Kurulum ve Eğitim Hizmeti"/>
    <s v="Univera - Beyaz Kağıt"/>
    <x v="13"/>
    <x v="0"/>
    <s v="Enterprise"/>
    <n v="10500"/>
    <m/>
    <n v="60"/>
    <m/>
    <m/>
    <m/>
    <m/>
    <m/>
    <n v="630000"/>
    <m/>
    <m/>
    <m/>
    <n v="1000003816"/>
    <m/>
    <m/>
    <x v="115"/>
    <x v="3"/>
    <x v="1"/>
    <x v="1"/>
    <x v="6"/>
    <x v="0"/>
    <s v="Univera Satış"/>
    <s v="Saha Satış"/>
    <s v="Yurt İçi"/>
    <s v="Türkiye"/>
  </r>
  <r>
    <s v="Q4"/>
    <x v="1"/>
    <x v="11"/>
    <m/>
    <s v="TTM PAZARLAMA TİCARET İTHALAT VE İHRACAT ANONİM ŞİRKETİ"/>
    <s v="EH.03.006"/>
    <s v="EnRoute Panorama - Uzaktan Kurulum ve Eğitim Hizmeti"/>
    <s v="Univera - Ezel Kozmetik"/>
    <x v="19"/>
    <x v="0"/>
    <s v="Enterprise"/>
    <n v="9800"/>
    <m/>
    <n v="10"/>
    <m/>
    <n v="98000"/>
    <m/>
    <m/>
    <m/>
    <n v="98000"/>
    <m/>
    <m/>
    <m/>
    <n v="1000003893"/>
    <m/>
    <m/>
    <x v="117"/>
    <x v="3"/>
    <x v="1"/>
    <x v="1"/>
    <x v="6"/>
    <x v="0"/>
    <s v="Univera Satış"/>
    <s v="Saha Satış"/>
    <s v="Yurt İçi"/>
    <s v="Türkiye"/>
  </r>
  <r>
    <s v="Q4"/>
    <x v="1"/>
    <x v="11"/>
    <m/>
    <s v="Hayat Kimya San.A.Ş"/>
    <s v="EH.05.002"/>
    <s v="Enroute Panorama - Rapor Geliştirme Hizmeti"/>
    <s v="Univera - Hayat Kimya"/>
    <x v="19"/>
    <x v="0"/>
    <s v="Enterprise"/>
    <n v="24500"/>
    <m/>
    <n v="1"/>
    <m/>
    <m/>
    <m/>
    <m/>
    <m/>
    <n v="24500"/>
    <m/>
    <m/>
    <m/>
    <n v="1000003747"/>
    <m/>
    <m/>
    <x v="19"/>
    <x v="0"/>
    <x v="1"/>
    <x v="1"/>
    <x v="2"/>
    <x v="0"/>
    <s v="Univera Satış"/>
    <s v="Saha Satış"/>
    <s v="Yurt İçi"/>
    <s v="Türkiye"/>
  </r>
  <r>
    <s v="Q4"/>
    <x v="1"/>
    <x v="11"/>
    <m/>
    <s v="BEYAZ KAĞIT VE HİJYENİK TEMİZLİK ÜRÜNLERİ SAN.TİC.A.Ş."/>
    <s v="EH.05.002"/>
    <s v="Enroute Panorama - Rapor Geliştirme Hizmeti"/>
    <s v="Univera - Beyaz Kağıt"/>
    <x v="13"/>
    <x v="0"/>
    <s v="Enterprise"/>
    <n v="16905"/>
    <m/>
    <n v="20"/>
    <m/>
    <m/>
    <m/>
    <m/>
    <m/>
    <n v="338100"/>
    <m/>
    <m/>
    <m/>
    <n v="1000003816"/>
    <m/>
    <m/>
    <x v="115"/>
    <x v="3"/>
    <x v="1"/>
    <x v="1"/>
    <x v="9"/>
    <x v="0"/>
    <s v="Univera Satış"/>
    <s v="Saha Satış"/>
    <s v="Yurt İçi"/>
    <s v="Türkiye"/>
  </r>
  <r>
    <s v="Q4"/>
    <x v="1"/>
    <x v="11"/>
    <m/>
    <s v="BEYAZ KAĞIT VE HİJYENİK TEMİZLİK ÜRÜNLERİ SAN.TİC.A.Ş."/>
    <s v="EH.01.001"/>
    <s v="Enroute Panorama - Proje ve Ürün Yönetimi Danışmanlığı Hizmeti"/>
    <s v="Univera - Beyaz Kağıt"/>
    <x v="13"/>
    <x v="0"/>
    <s v="Enterprise"/>
    <n v="18375"/>
    <m/>
    <n v="35"/>
    <m/>
    <m/>
    <m/>
    <m/>
    <m/>
    <n v="643125"/>
    <m/>
    <m/>
    <m/>
    <n v="1000003816"/>
    <m/>
    <m/>
    <x v="115"/>
    <x v="3"/>
    <x v="1"/>
    <x v="1"/>
    <x v="7"/>
    <x v="0"/>
    <s v="Univera Satış"/>
    <s v="Saha Satış"/>
    <s v="Yurt İçi"/>
    <s v="Türkiye"/>
  </r>
  <r>
    <s v="Q4"/>
    <x v="1"/>
    <x v="11"/>
    <m/>
    <s v="Üçyol Dayanıklı Tüketim Malları Tekstil Ve Dış Tic.A.Ş. - Newal"/>
    <s v="EY.01.014"/>
    <s v="Enroute Panorama - Platform Back Office Kullanıcı Yazılımı"/>
    <s v="Univera - Newal Irak"/>
    <x v="18"/>
    <x v="0"/>
    <s v="Enterprise"/>
    <n v="11995.198466666667"/>
    <m/>
    <n v="3"/>
    <m/>
    <m/>
    <m/>
    <m/>
    <m/>
    <n v="35985.595399999998"/>
    <m/>
    <m/>
    <m/>
    <n v="1000003758"/>
    <m/>
    <m/>
    <x v="101"/>
    <x v="0"/>
    <x v="1"/>
    <x v="0"/>
    <x v="1"/>
    <x v="0"/>
    <s v="Univera Satış"/>
    <s v="Saha Satış"/>
    <s v="Yurt İçi"/>
    <s v="Türkiye"/>
  </r>
  <r>
    <s v="Q4"/>
    <x v="1"/>
    <x v="11"/>
    <m/>
    <s v="TTM PAZARLAMA TİCARET İTHALAT VE İHRACAT ANONİM ŞİRKETİ"/>
    <s v="EYS.01.014"/>
    <s v="EnRoute Panorama - Platform Back Office Kullanıcı Lisansı"/>
    <s v="Univera - Ezel Kozmetik"/>
    <x v="19"/>
    <x v="0"/>
    <s v="Standart"/>
    <n v="7000"/>
    <m/>
    <n v="13"/>
    <m/>
    <n v="91000"/>
    <m/>
    <m/>
    <m/>
    <n v="91000"/>
    <m/>
    <m/>
    <m/>
    <n v="1000003893"/>
    <m/>
    <m/>
    <x v="117"/>
    <x v="3"/>
    <x v="1"/>
    <x v="0"/>
    <x v="1"/>
    <x v="0"/>
    <s v="Univera Satış"/>
    <s v="Saha Satış"/>
    <s v="Yurt İçi"/>
    <s v="Türkiye"/>
  </r>
  <r>
    <s v="Q4"/>
    <x v="1"/>
    <x v="11"/>
    <m/>
    <s v="Eruslu Sağlık Ürünleri Sanayi Ve Ticaret AŞ"/>
    <s v="EY.04.006"/>
    <s v="Enroute Panorama - Kullanıcı Yazılımları Kiralama Hizmeti"/>
    <s v="Univera - Eruslu Sağlık"/>
    <x v="13"/>
    <x v="0"/>
    <s v="Enterprise"/>
    <n v="4688.37"/>
    <m/>
    <n v="300"/>
    <m/>
    <m/>
    <m/>
    <m/>
    <m/>
    <n v="1406511"/>
    <m/>
    <m/>
    <m/>
    <n v="1000003836"/>
    <m/>
    <m/>
    <x v="70"/>
    <x v="0"/>
    <x v="0"/>
    <x v="0"/>
    <x v="0"/>
    <x v="0"/>
    <s v="Univera Satış"/>
    <s v="Saha Satış"/>
    <s v="Yurt İçi"/>
    <s v="Türkiye"/>
  </r>
  <r>
    <s v="Q4"/>
    <x v="1"/>
    <x v="11"/>
    <m/>
    <s v="WEITNAUER DIŞ TİCARET A.Ş"/>
    <s v="EH.06.001"/>
    <s v="Enroute Panorama - Hosting Hizmeti"/>
    <s v="Univera - Weitnauer"/>
    <x v="12"/>
    <x v="0"/>
    <s v="Enterprise"/>
    <n v="53431.785000000003"/>
    <m/>
    <n v="1"/>
    <m/>
    <m/>
    <m/>
    <m/>
    <m/>
    <n v="53431.785000000003"/>
    <m/>
    <m/>
    <m/>
    <n v="1000003812"/>
    <m/>
    <m/>
    <x v="102"/>
    <x v="0"/>
    <x v="1"/>
    <x v="1"/>
    <x v="3"/>
    <x v="0"/>
    <s v="Univera Satış"/>
    <s v="Saha Satış"/>
    <s v="Yurt İçi"/>
    <s v="Türkiye"/>
  </r>
  <r>
    <s v="Q4"/>
    <x v="1"/>
    <x v="11"/>
    <m/>
    <s v="Üçyol Dayanıklı Tüketim Malları Tekstil Ve Dış Tic.A.Ş. - Newal"/>
    <s v="EY.01.021"/>
    <s v="Enroute Panorama - Dağıtım Kanalı (Bayi/Distribütör/Şube) Yazılımı"/>
    <s v="Univera - Newal Irak"/>
    <x v="18"/>
    <x v="0"/>
    <s v="Enterprise"/>
    <n v="24028.760600000001"/>
    <m/>
    <n v="1"/>
    <m/>
    <m/>
    <m/>
    <m/>
    <m/>
    <n v="24028.760600000001"/>
    <m/>
    <m/>
    <m/>
    <n v="1000003758"/>
    <m/>
    <m/>
    <x v="101"/>
    <x v="0"/>
    <x v="1"/>
    <x v="0"/>
    <x v="1"/>
    <x v="0"/>
    <s v="Univera Satış"/>
    <s v="Saha Satış"/>
    <s v="Yurt İçi"/>
    <s v="Türkiye"/>
  </r>
  <r>
    <s v="Q4"/>
    <x v="0"/>
    <x v="11"/>
    <m/>
    <s v="LEANK BUSİNESS SOLUTİONS LTD."/>
    <s v="WPH.02.001"/>
    <s v="WebPlus Yazilim Bakimi Hizmeti"/>
    <s v="Univera - Kanal"/>
    <x v="5"/>
    <x v="0"/>
    <s v="Webplus"/>
    <n v="32544"/>
    <m/>
    <n v="1"/>
    <m/>
    <n v="32544"/>
    <m/>
    <n v="0"/>
    <m/>
    <n v="32544"/>
    <m/>
    <n v="0"/>
    <n v="0"/>
    <s v="ENV240000000145"/>
    <m/>
    <m/>
    <x v="22"/>
    <x v="0"/>
    <x v="0"/>
    <x v="1"/>
    <x v="4"/>
    <x v="0"/>
    <s v="Kanal Satış"/>
    <s v="Saha Satış"/>
    <s v="Yurt İçi"/>
    <s v="Türkiye"/>
  </r>
  <r>
    <s v="Q4"/>
    <x v="0"/>
    <x v="11"/>
    <m/>
    <s v="LEANK BUSİNESS SOLUTİONS LTD."/>
    <s v="WPH.02.001"/>
    <s v="WebPlus Yazilim Bakimi Hizmeti"/>
    <s v="Univera - Kanal"/>
    <x v="5"/>
    <x v="0"/>
    <s v="Webplus"/>
    <n v="5492"/>
    <m/>
    <n v="1"/>
    <m/>
    <n v="5492"/>
    <m/>
    <n v="0"/>
    <m/>
    <n v="5492"/>
    <m/>
    <n v="0"/>
    <n v="0"/>
    <s v="ENV240000000146"/>
    <m/>
    <m/>
    <x v="22"/>
    <x v="0"/>
    <x v="0"/>
    <x v="1"/>
    <x v="4"/>
    <x v="0"/>
    <s v="Kanal Satış"/>
    <s v="Saha Satış"/>
    <s v="Yurt İçi"/>
    <s v="Türkiye"/>
  </r>
  <r>
    <s v="Q4"/>
    <x v="0"/>
    <x v="11"/>
    <m/>
    <s v="MİYA OTOMASYON VE BARKOD BILISIM SISTEMLERI SAN TİC. VE L.T.D. STI."/>
    <s v="WPH.02.001"/>
    <s v="WebPlus Yazilim Bakimi Hizmeti"/>
    <s v="Univera - Kanal"/>
    <x v="5"/>
    <x v="0"/>
    <s v="Webplus"/>
    <n v="5916"/>
    <m/>
    <n v="16"/>
    <m/>
    <n v="94656"/>
    <m/>
    <n v="0"/>
    <m/>
    <n v="94656"/>
    <m/>
    <n v="0"/>
    <n v="0"/>
    <s v="UNI240000002367"/>
    <m/>
    <m/>
    <x v="3"/>
    <x v="0"/>
    <x v="0"/>
    <x v="1"/>
    <x v="4"/>
    <x v="0"/>
    <s v="Kanal Satış"/>
    <s v="Miya"/>
    <s v="Yurt İçi"/>
    <s v="Türkiye"/>
  </r>
  <r>
    <s v="Q4"/>
    <x v="0"/>
    <x v="11"/>
    <m/>
    <s v="MİYA OTOMASYON VE BARKOD BILISIM SISTEMLERI SAN TİC. VE L.T.D. STI."/>
    <s v="WPH.02.001"/>
    <s v="WebPlus Yazilim Bakimi Hizmeti"/>
    <s v="Univera - Kanal"/>
    <x v="5"/>
    <x v="0"/>
    <s v="Webplus"/>
    <n v="3697"/>
    <m/>
    <n v="7"/>
    <m/>
    <n v="25879"/>
    <m/>
    <n v="0"/>
    <m/>
    <n v="25879"/>
    <m/>
    <n v="0"/>
    <n v="0"/>
    <s v="UNI240000002366"/>
    <m/>
    <m/>
    <x v="3"/>
    <x v="0"/>
    <x v="0"/>
    <x v="1"/>
    <x v="4"/>
    <x v="0"/>
    <s v="Kanal Satış"/>
    <s v="Miya"/>
    <s v="Yurt İçi"/>
    <s v="Türkiye"/>
  </r>
  <r>
    <s v="Q4"/>
    <x v="0"/>
    <x v="11"/>
    <m/>
    <s v="MİYA OTOMASYON VE BARKOD BILISIM SISTEMLERI SAN TİC. VE L.T.D. STI."/>
    <s v="WPH.02.001"/>
    <s v="WebPlus Yazilim Bakimi Hizmeti"/>
    <s v="Univera - Kanal"/>
    <x v="5"/>
    <x v="0"/>
    <s v="Webplus"/>
    <n v="1657"/>
    <m/>
    <n v="8"/>
    <m/>
    <n v="13256"/>
    <m/>
    <n v="0"/>
    <m/>
    <n v="13256"/>
    <m/>
    <n v="0"/>
    <n v="0"/>
    <s v="UNI240000002368"/>
    <m/>
    <m/>
    <x v="3"/>
    <x v="0"/>
    <x v="0"/>
    <x v="1"/>
    <x v="4"/>
    <x v="0"/>
    <s v="Kanal Satış"/>
    <s v="Miya"/>
    <s v="Yurt İçi"/>
    <s v="Türkiye"/>
  </r>
  <r>
    <s v="Q4"/>
    <x v="0"/>
    <x v="11"/>
    <m/>
    <s v="YUSUF ALDEMİR (ALDEMİR BİLİŞİM HizmetLERİ VE DANIŞMANLIK)"/>
    <s v="WPH.02.001"/>
    <s v="WebPlus Yazilim Bakimi Hizmeti"/>
    <s v="Univera - Kanal"/>
    <x v="5"/>
    <x v="0"/>
    <s v="Webplus"/>
    <n v="2957.6"/>
    <m/>
    <n v="2"/>
    <m/>
    <n v="7394"/>
    <m/>
    <n v="1478.8"/>
    <m/>
    <n v="5915.2"/>
    <m/>
    <n v="0"/>
    <n v="0"/>
    <s v="UNI240000002382"/>
    <m/>
    <m/>
    <x v="33"/>
    <x v="0"/>
    <x v="0"/>
    <x v="1"/>
    <x v="4"/>
    <x v="0"/>
    <s v="Kanal Satış"/>
    <s v="Aldemir"/>
    <s v="Yurt İçi"/>
    <s v="Türkiye"/>
  </r>
  <r>
    <s v="Q4"/>
    <x v="0"/>
    <x v="11"/>
    <m/>
    <s v="YUSUF ALDEMİR (ALDEMİR BİLİŞİM HizmetLERİ VE DANIŞMANLIK)"/>
    <s v="WPH.02.001"/>
    <s v="WebPlus Yazilim Bakimi Hizmeti"/>
    <s v="Univera - Kanal"/>
    <x v="5"/>
    <x v="0"/>
    <s v="Webplus"/>
    <n v="1325.6"/>
    <m/>
    <n v="2"/>
    <m/>
    <n v="3314"/>
    <m/>
    <n v="662.8"/>
    <m/>
    <n v="2651.2"/>
    <m/>
    <n v="0"/>
    <n v="0"/>
    <s v="UNI240000002382"/>
    <m/>
    <m/>
    <x v="33"/>
    <x v="0"/>
    <x v="0"/>
    <x v="1"/>
    <x v="4"/>
    <x v="0"/>
    <s v="Kanal Satış"/>
    <s v="Aldemir"/>
    <s v="Yurt İçi"/>
    <s v="Türkiye"/>
  </r>
  <r>
    <s v="Q4"/>
    <x v="0"/>
    <x v="11"/>
    <m/>
    <s v="MİYA OTOMASYON VE BARKOD BILISIM SISTEMLERI SAN TİC. VE L.T.D. STI."/>
    <s v="WPH.03.001"/>
    <s v="WEBPLUS HOSTING HIZMETI"/>
    <s v="Univera - Kanal"/>
    <x v="5"/>
    <x v="1"/>
    <m/>
    <n v="7092"/>
    <m/>
    <n v="1"/>
    <m/>
    <n v="7092"/>
    <m/>
    <n v="0"/>
    <m/>
    <n v="7092"/>
    <m/>
    <n v="0"/>
    <n v="0"/>
    <s v="UNI240000002359"/>
    <m/>
    <m/>
    <x v="3"/>
    <x v="0"/>
    <x v="1"/>
    <x v="1"/>
    <x v="3"/>
    <x v="0"/>
    <s v="Kanal Satış"/>
    <s v="Miya"/>
    <s v="Yurt İçi"/>
    <s v="Türkiye"/>
  </r>
  <r>
    <s v="Q4"/>
    <x v="0"/>
    <x v="11"/>
    <m/>
    <s v="MİYA OTOMASYON VE BARKOD BILISIM SISTEMLERI SAN TİC. VE L.T.D. STI."/>
    <s v="WPH.03.001"/>
    <s v="WEBPLUS HOSTING HIZMETI"/>
    <s v="Univera - Kanal"/>
    <x v="5"/>
    <x v="1"/>
    <m/>
    <n v="7092"/>
    <m/>
    <n v="1"/>
    <m/>
    <n v="7092"/>
    <m/>
    <n v="0"/>
    <m/>
    <n v="7092"/>
    <m/>
    <n v="0"/>
    <n v="0"/>
    <s v="UNI240000002359"/>
    <m/>
    <m/>
    <x v="3"/>
    <x v="0"/>
    <x v="1"/>
    <x v="1"/>
    <x v="3"/>
    <x v="0"/>
    <s v="Kanal Satış"/>
    <s v="Miya"/>
    <s v="Yurt İçi"/>
    <s v="Türkiye"/>
  </r>
  <r>
    <s v="Q4"/>
    <x v="0"/>
    <x v="11"/>
    <m/>
    <s v="MİYA OTOMASYON VE BARKOD BILISIM SISTEMLERI SAN TİC. VE L.T.D. STI."/>
    <s v="WPH.03.001"/>
    <s v="WEBPLUS HOSTING HIZMETI"/>
    <s v="Univera - Kanal"/>
    <x v="5"/>
    <x v="1"/>
    <m/>
    <n v="5890.61"/>
    <m/>
    <n v="1"/>
    <m/>
    <n v="5890.61"/>
    <m/>
    <n v="0"/>
    <m/>
    <n v="5890.61"/>
    <m/>
    <n v="0"/>
    <n v="0"/>
    <s v="UNI240000002359"/>
    <m/>
    <m/>
    <x v="3"/>
    <x v="0"/>
    <x v="1"/>
    <x v="1"/>
    <x v="3"/>
    <x v="0"/>
    <s v="Kanal Satış"/>
    <s v="Miya"/>
    <s v="Yurt İçi"/>
    <s v="Türkiye"/>
  </r>
  <r>
    <s v="Q4"/>
    <x v="0"/>
    <x v="11"/>
    <m/>
    <s v="MİYA OTOMASYON VE BARKOD BILISIM SISTEMLERI SAN TİC. VE L.T.D. STI."/>
    <s v="WPH.03.001"/>
    <s v="WEBPLUS HOSTING HIZMETI"/>
    <s v="Univera - Kanal"/>
    <x v="5"/>
    <x v="1"/>
    <m/>
    <n v="3138"/>
    <m/>
    <n v="1"/>
    <m/>
    <n v="3138"/>
    <m/>
    <n v="0"/>
    <m/>
    <n v="3138"/>
    <m/>
    <n v="0"/>
    <n v="0"/>
    <s v="UNI240000002359"/>
    <m/>
    <m/>
    <x v="3"/>
    <x v="0"/>
    <x v="1"/>
    <x v="1"/>
    <x v="3"/>
    <x v="0"/>
    <s v="Kanal Satış"/>
    <s v="Miya"/>
    <s v="Yurt İçi"/>
    <s v="Türkiye"/>
  </r>
  <r>
    <s v="Q4"/>
    <x v="0"/>
    <x v="11"/>
    <m/>
    <s v="MİYA OTOMASYON VE BARKOD BILISIM SISTEMLERI SAN TİC. VE L.T.D. STI."/>
    <s v="WPH.03.001"/>
    <s v="WEBPLUS HOSTING HIZMETI"/>
    <s v="Univera - Kanal"/>
    <x v="5"/>
    <x v="1"/>
    <m/>
    <n v="2960.78"/>
    <m/>
    <n v="1"/>
    <m/>
    <n v="2960.78"/>
    <m/>
    <n v="0"/>
    <m/>
    <n v="2960.78"/>
    <m/>
    <n v="0"/>
    <n v="0"/>
    <s v="UNI240000002359"/>
    <m/>
    <m/>
    <x v="3"/>
    <x v="0"/>
    <x v="1"/>
    <x v="1"/>
    <x v="3"/>
    <x v="0"/>
    <s v="Kanal Satış"/>
    <s v="Miya"/>
    <s v="Yurt İçi"/>
    <s v="Türkiye"/>
  </r>
  <r>
    <s v="Q4"/>
    <x v="0"/>
    <x v="11"/>
    <m/>
    <s v="MİYA OTOMASYON VE BARKOD BILISIM SISTEMLERI SAN TİC. VE L.T.D. STI."/>
    <s v="WPH.03.001"/>
    <s v="WEBPLUS HOSTING HIZMETI"/>
    <s v="Univera - Kanal"/>
    <x v="5"/>
    <x v="1"/>
    <m/>
    <n v="2960.78"/>
    <m/>
    <n v="1"/>
    <m/>
    <n v="2960.78"/>
    <m/>
    <n v="0"/>
    <m/>
    <n v="2960.78"/>
    <m/>
    <n v="0"/>
    <n v="0"/>
    <s v="UNI240000002359"/>
    <m/>
    <m/>
    <x v="3"/>
    <x v="0"/>
    <x v="1"/>
    <x v="1"/>
    <x v="3"/>
    <x v="0"/>
    <s v="Kanal Satış"/>
    <s v="Miya"/>
    <s v="Yurt İçi"/>
    <s v="Türkiye"/>
  </r>
  <r>
    <s v="Q4"/>
    <x v="0"/>
    <x v="11"/>
    <m/>
    <s v="MİYA OTOMASYON VE BARKOD BILISIM SISTEMLERI SAN TİC. VE L.T.D. STI."/>
    <s v="WPH.03.001"/>
    <s v="WEBPLUS HOSTING HIZMETI"/>
    <s v="Univera - Kanal"/>
    <x v="5"/>
    <x v="1"/>
    <m/>
    <n v="2960.78"/>
    <m/>
    <n v="1"/>
    <m/>
    <n v="2960.78"/>
    <m/>
    <n v="0"/>
    <m/>
    <n v="2960.78"/>
    <m/>
    <n v="0"/>
    <n v="0"/>
    <s v="UNI240000002359"/>
    <m/>
    <m/>
    <x v="3"/>
    <x v="0"/>
    <x v="1"/>
    <x v="1"/>
    <x v="3"/>
    <x v="0"/>
    <s v="Kanal Satış"/>
    <s v="Miya"/>
    <s v="Yurt İçi"/>
    <s v="Türkiye"/>
  </r>
  <r>
    <s v="Q4"/>
    <x v="0"/>
    <x v="11"/>
    <m/>
    <s v="MİYA OTOMASYON VE BARKOD BILISIM SISTEMLERI SAN TİC. VE L.T.D. STI."/>
    <s v="WPH.03.001"/>
    <s v="WEBPLUS HOSTING HIZMETI"/>
    <s v="Univera - Kanal"/>
    <x v="5"/>
    <x v="1"/>
    <m/>
    <n v="2960.78"/>
    <m/>
    <n v="1"/>
    <m/>
    <n v="2960.78"/>
    <m/>
    <n v="0"/>
    <m/>
    <n v="2960.78"/>
    <m/>
    <n v="0"/>
    <n v="0"/>
    <s v="UNI240000002359"/>
    <m/>
    <m/>
    <x v="3"/>
    <x v="0"/>
    <x v="1"/>
    <x v="1"/>
    <x v="3"/>
    <x v="0"/>
    <s v="Kanal Satış"/>
    <s v="Miya"/>
    <s v="Yurt İçi"/>
    <s v="Türkiye"/>
  </r>
  <r>
    <s v="Q4"/>
    <x v="0"/>
    <x v="11"/>
    <m/>
    <s v="MİYA OTOMASYON VE BARKOD BILISIM SISTEMLERI SAN TİC. VE L.T.D. STI."/>
    <s v="WPH.03.001"/>
    <s v="WEBPLUS HOSTING HIZMETI"/>
    <s v="Univera - Kanal"/>
    <x v="5"/>
    <x v="1"/>
    <m/>
    <n v="1850.49"/>
    <m/>
    <n v="1"/>
    <m/>
    <n v="1850.49"/>
    <m/>
    <n v="0"/>
    <m/>
    <n v="1850.49"/>
    <m/>
    <n v="0"/>
    <n v="0"/>
    <s v="UNI240000002359"/>
    <m/>
    <m/>
    <x v="3"/>
    <x v="0"/>
    <x v="1"/>
    <x v="1"/>
    <x v="3"/>
    <x v="0"/>
    <s v="Kanal Satış"/>
    <s v="Miya"/>
    <s v="Yurt İçi"/>
    <s v="Türkiye"/>
  </r>
  <r>
    <s v="Q4"/>
    <x v="0"/>
    <x v="11"/>
    <m/>
    <s v="MİYA OTOMASYON VE BARKOD BILISIM SISTEMLERI SAN TİC. VE L.T.D. STI."/>
    <s v="WPH.03.001"/>
    <s v="WEBPLUS HOSTING HIZMETI"/>
    <s v="Univera - Kanal"/>
    <x v="5"/>
    <x v="1"/>
    <m/>
    <n v="1850.49"/>
    <m/>
    <n v="1"/>
    <m/>
    <n v="1850.49"/>
    <m/>
    <n v="0"/>
    <m/>
    <n v="1850.49"/>
    <m/>
    <n v="0"/>
    <n v="0"/>
    <s v="UNI240000002359"/>
    <m/>
    <m/>
    <x v="3"/>
    <x v="0"/>
    <x v="1"/>
    <x v="1"/>
    <x v="3"/>
    <x v="0"/>
    <s v="Kanal Satış"/>
    <s v="Miya"/>
    <s v="Yurt İçi"/>
    <s v="Türkiye"/>
  </r>
  <r>
    <s v="Q4"/>
    <x v="0"/>
    <x v="11"/>
    <m/>
    <s v="MİYA OTOMASYON VE BARKOD BILISIM SISTEMLERI SAN TİC. VE L.T.D. STI."/>
    <s v="WPH.03.001"/>
    <s v="WEBPLUS HOSTING HIZMETI"/>
    <s v="Univera - Kanal"/>
    <x v="5"/>
    <x v="1"/>
    <m/>
    <n v="1850.49"/>
    <m/>
    <n v="1"/>
    <m/>
    <n v="1850.49"/>
    <m/>
    <n v="0"/>
    <m/>
    <n v="1850.49"/>
    <m/>
    <n v="0"/>
    <n v="0"/>
    <s v="UNI240000002359"/>
    <m/>
    <m/>
    <x v="3"/>
    <x v="0"/>
    <x v="1"/>
    <x v="1"/>
    <x v="3"/>
    <x v="0"/>
    <s v="Kanal Satış"/>
    <s v="Miya"/>
    <s v="Yurt İçi"/>
    <s v="Türkiye"/>
  </r>
  <r>
    <s v="Q4"/>
    <x v="0"/>
    <x v="11"/>
    <m/>
    <s v="MİYA OTOMASYON VE BARKOD BILISIM SISTEMLERI SAN TİC. VE L.T.D. STI."/>
    <s v="WPH.03.001"/>
    <s v="WEBPLUS HOSTING HIZMETI"/>
    <s v="Univera - Kanal"/>
    <x v="5"/>
    <x v="1"/>
    <m/>
    <n v="1850.49"/>
    <m/>
    <n v="1"/>
    <m/>
    <n v="1850.49"/>
    <m/>
    <n v="0"/>
    <m/>
    <n v="1850.49"/>
    <m/>
    <n v="0"/>
    <n v="0"/>
    <s v="UNI240000002359"/>
    <m/>
    <m/>
    <x v="3"/>
    <x v="0"/>
    <x v="1"/>
    <x v="1"/>
    <x v="3"/>
    <x v="0"/>
    <s v="Kanal Satış"/>
    <s v="Miya"/>
    <s v="Yurt İçi"/>
    <s v="Türkiye"/>
  </r>
  <r>
    <s v="Q4"/>
    <x v="0"/>
    <x v="11"/>
    <m/>
    <s v="MİYA OTOMASYON VE BARKOD BILISIM SISTEMLERI SAN TİC. VE L.T.D. STI."/>
    <s v="WPH.03.001"/>
    <s v="WEBPLUS HOSTING HIZMETI"/>
    <s v="Univera - Kanal"/>
    <x v="5"/>
    <x v="1"/>
    <m/>
    <n v="1850.49"/>
    <m/>
    <n v="1"/>
    <m/>
    <n v="1850.49"/>
    <m/>
    <n v="0"/>
    <m/>
    <n v="1850.49"/>
    <m/>
    <n v="0"/>
    <n v="0"/>
    <s v="UNI240000002359"/>
    <m/>
    <m/>
    <x v="3"/>
    <x v="0"/>
    <x v="1"/>
    <x v="1"/>
    <x v="3"/>
    <x v="0"/>
    <s v="Kanal Satış"/>
    <s v="Miya"/>
    <s v="Yurt İçi"/>
    <s v="Türkiye"/>
  </r>
  <r>
    <s v="Q4"/>
    <x v="0"/>
    <x v="11"/>
    <m/>
    <s v="MİYA OTOMASYON VE BARKOD BILISIM SISTEMLERI SAN TİC. VE L.T.D. STI."/>
    <s v="WPH.03.001"/>
    <s v="WEBPLUS HOSTING HIZMETI"/>
    <s v="Univera - Kanal"/>
    <x v="5"/>
    <x v="1"/>
    <m/>
    <n v="1850.49"/>
    <m/>
    <n v="1"/>
    <m/>
    <n v="1850.49"/>
    <m/>
    <n v="0"/>
    <m/>
    <n v="1850.49"/>
    <m/>
    <n v="0"/>
    <n v="0"/>
    <s v="UNI240000002359"/>
    <m/>
    <m/>
    <x v="3"/>
    <x v="0"/>
    <x v="0"/>
    <x v="1"/>
    <x v="3"/>
    <x v="0"/>
    <s v="Kanal Satış"/>
    <s v="Miya"/>
    <s v="Yurt İçi"/>
    <s v="Türkiye"/>
  </r>
  <r>
    <s v="Q4"/>
    <x v="0"/>
    <x v="11"/>
    <m/>
    <s v="MİYA OTOMASYON VE BARKOD BILISIM SISTEMLERI SAN TİC. VE L.T.D. STI."/>
    <s v="WPY.01.004"/>
    <s v="WEBPLUS EK KULLANICI LISANSI +5"/>
    <s v="Univera - Kanal"/>
    <x v="5"/>
    <x v="0"/>
    <s v="Webplus"/>
    <n v="18500"/>
    <m/>
    <n v="2"/>
    <m/>
    <n v="37000"/>
    <m/>
    <n v="0"/>
    <m/>
    <n v="37000"/>
    <m/>
    <n v="0"/>
    <n v="0"/>
    <s v="UNI240000002372"/>
    <m/>
    <m/>
    <x v="3"/>
    <x v="0"/>
    <x v="1"/>
    <x v="0"/>
    <x v="1"/>
    <x v="0"/>
    <s v="Kanal Satış"/>
    <s v="Miya"/>
    <s v="Yurt İçi"/>
    <s v="Türkiye"/>
  </r>
  <r>
    <s v="Q4"/>
    <x v="0"/>
    <x v="11"/>
    <m/>
    <s v="POLARİS YAZILIM ÇÖZÜMLERİ VE DANIŞMANLIK HİZMETLERİ LTD.ŞTİ."/>
    <s v="WPY.01.004"/>
    <s v="WEBPLUS EK KULLANICI LISANSI +5"/>
    <s v="Univera - Kanal"/>
    <x v="5"/>
    <x v="0"/>
    <s v="Webplus"/>
    <n v="15669.5"/>
    <m/>
    <n v="1"/>
    <m/>
    <n v="20350"/>
    <m/>
    <n v="4680.5"/>
    <m/>
    <n v="15669.5"/>
    <m/>
    <n v="0"/>
    <n v="0"/>
    <s v="UNI240000002373"/>
    <m/>
    <m/>
    <x v="31"/>
    <x v="0"/>
    <x v="1"/>
    <x v="0"/>
    <x v="1"/>
    <x v="0"/>
    <s v="Kanal Satış"/>
    <s v="Polaris"/>
    <s v="Yurt İçi"/>
    <s v="Türkiye"/>
  </r>
  <r>
    <s v="Q4"/>
    <x v="0"/>
    <x v="11"/>
    <m/>
    <s v="MATRIKS BİLGİSAYAR SİSTEMLERİ LTD.ŞTİ"/>
    <s v="WPY.01.003"/>
    <s v="WEBPLUS EK KULLANICI LISANSI +1"/>
    <s v="Univera - Kanal"/>
    <x v="5"/>
    <x v="0"/>
    <s v="Webplus"/>
    <n v="2275"/>
    <m/>
    <n v="1"/>
    <m/>
    <n v="3250"/>
    <m/>
    <n v="975"/>
    <m/>
    <n v="2275"/>
    <m/>
    <n v="0"/>
    <n v="0"/>
    <s v="UNI240000002361"/>
    <m/>
    <m/>
    <x v="11"/>
    <x v="0"/>
    <x v="1"/>
    <x v="0"/>
    <x v="1"/>
    <x v="0"/>
    <s v="Kanal Satış"/>
    <s v="Matriks"/>
    <s v="Yurt İçi"/>
    <s v="Türkiye"/>
  </r>
  <r>
    <s v="Q4"/>
    <x v="0"/>
    <x v="11"/>
    <m/>
    <s v="MİYA OTOMASYON VE BARKOD BILISIM SISTEMLERI SAN TİC. VE L.T.D. STI."/>
    <s v="WPY.01.003"/>
    <s v="WEBPLUS EK KULLANICI LISANSI +1"/>
    <s v="Univera - Kanal"/>
    <x v="5"/>
    <x v="0"/>
    <s v="Webplus"/>
    <n v="2925"/>
    <m/>
    <n v="1"/>
    <m/>
    <n v="3250"/>
    <m/>
    <n v="325"/>
    <m/>
    <n v="2925"/>
    <m/>
    <n v="0"/>
    <n v="0"/>
    <s v="UNI240000002369"/>
    <m/>
    <m/>
    <x v="3"/>
    <x v="0"/>
    <x v="1"/>
    <x v="0"/>
    <x v="1"/>
    <x v="0"/>
    <s v="Kanal Satış"/>
    <s v="Miya"/>
    <s v="Yurt İçi"/>
    <s v="Türkiye"/>
  </r>
  <r>
    <s v="Q4"/>
    <x v="0"/>
    <x v="11"/>
    <m/>
    <s v="POLARİS YAZILIM ÇÖZÜMLERİ VE DANIŞMANLIK HİZMETLERİ LTD.ŞTİ."/>
    <s v="WPY.01.007"/>
    <s v="WEBPLUS E-DÖNÜSÜM MODÜL LISANSI"/>
    <s v="Univera - Kanal"/>
    <x v="5"/>
    <x v="0"/>
    <s v="Webplus"/>
    <n v="10164"/>
    <m/>
    <n v="1"/>
    <m/>
    <n v="13200"/>
    <m/>
    <n v="3036"/>
    <m/>
    <n v="10164"/>
    <m/>
    <n v="0"/>
    <n v="0"/>
    <s v="UNI240000002373"/>
    <m/>
    <m/>
    <x v="31"/>
    <x v="0"/>
    <x v="1"/>
    <x v="0"/>
    <x v="1"/>
    <x v="0"/>
    <s v="Kanal Satış"/>
    <s v="Polaris"/>
    <s v="Yurt İçi"/>
    <s v="Türkiye"/>
  </r>
  <r>
    <s v="Q4"/>
    <x v="0"/>
    <x v="11"/>
    <m/>
    <s v="POLARİS YAZILIM ÇÖZÜMLERİ VE DANIŞMANLIK HİZMETLERİ LTD.ŞTİ."/>
    <s v="WPY.01.001"/>
    <s v="WEBPLUS DISTRIBUTION SATIS-DAGITIM YAZILIMI (Enterprise)"/>
    <s v="Univera - Kanal"/>
    <x v="5"/>
    <x v="0"/>
    <s v="Webplus"/>
    <n v="52937.5"/>
    <m/>
    <n v="1"/>
    <m/>
    <n v="68750"/>
    <m/>
    <n v="15812.5"/>
    <m/>
    <n v="52937.5"/>
    <m/>
    <n v="0"/>
    <n v="0"/>
    <s v="UNI240000002373"/>
    <m/>
    <m/>
    <x v="31"/>
    <x v="0"/>
    <x v="1"/>
    <x v="0"/>
    <x v="1"/>
    <x v="0"/>
    <s v="Kanal Satış"/>
    <s v="Polaris"/>
    <s v="Yurt İçi"/>
    <s v="Türkiye"/>
  </r>
  <r>
    <s v="Q4"/>
    <x v="0"/>
    <x v="11"/>
    <m/>
    <s v="MATRIKS BİLGİSAYAR SİSTEMLERİ LTD.ŞTİ"/>
    <s v="WPY.01.002"/>
    <s v="WebPlus Dagitim Kanali Lisansi"/>
    <s v="Univera - Kanal"/>
    <x v="5"/>
    <x v="0"/>
    <s v="Webplus"/>
    <n v="5600"/>
    <m/>
    <n v="1"/>
    <m/>
    <n v="8000"/>
    <m/>
    <n v="2400"/>
    <m/>
    <n v="5600"/>
    <m/>
    <n v="0"/>
    <n v="0"/>
    <s v="UNI240000002361"/>
    <m/>
    <m/>
    <x v="11"/>
    <x v="0"/>
    <x v="1"/>
    <x v="0"/>
    <x v="1"/>
    <x v="0"/>
    <s v="Kanal Satış"/>
    <s v="Matriks"/>
    <s v="Yurt İçi"/>
    <s v="Türkiye"/>
  </r>
  <r>
    <s v="Q4"/>
    <x v="0"/>
    <x v="11"/>
    <m/>
    <s v="MATRIKS BİLGİSAYAR SİSTEMLERİ LTD.ŞTİ"/>
    <s v="WPY.02.001"/>
    <s v="WEBPLUS (Android) SATIS TEMSILCISI LISANSI"/>
    <s v="Univera - Kanal"/>
    <x v="5"/>
    <x v="0"/>
    <s v="Webplus"/>
    <n v="2250"/>
    <m/>
    <n v="1"/>
    <m/>
    <n v="2250"/>
    <m/>
    <n v="0"/>
    <m/>
    <n v="2250"/>
    <m/>
    <n v="0"/>
    <n v="0"/>
    <s v="UNI240000002381"/>
    <m/>
    <m/>
    <x v="11"/>
    <x v="0"/>
    <x v="1"/>
    <x v="0"/>
    <x v="1"/>
    <x v="0"/>
    <s v="Kanal Satış"/>
    <s v="Matriks"/>
    <s v="Yurt İçi"/>
    <s v="Türkiye"/>
  </r>
  <r>
    <s v="Q4"/>
    <x v="0"/>
    <x v="11"/>
    <m/>
    <s v="POLARİS YAZILIM ÇÖZÜMLERİ VE DANIŞMANLIK HİZMETLERİ LTD.ŞTİ."/>
    <s v="WPY.02.001"/>
    <s v="WEBPLUS (Android) SATIS TEMSILCISI LISANSI"/>
    <s v="Univera - Kanal"/>
    <x v="5"/>
    <x v="0"/>
    <s v="Webplus"/>
    <n v="2964.5"/>
    <m/>
    <n v="24"/>
    <m/>
    <n v="92400"/>
    <m/>
    <n v="21252"/>
    <m/>
    <n v="71148"/>
    <m/>
    <n v="0"/>
    <n v="0"/>
    <s v="UNI240000002373"/>
    <m/>
    <m/>
    <x v="31"/>
    <x v="0"/>
    <x v="1"/>
    <x v="0"/>
    <x v="1"/>
    <x v="0"/>
    <s v="Kanal Satış"/>
    <s v="Polaris"/>
    <s v="Yurt İçi"/>
    <s v="Türkiye"/>
  </r>
  <r>
    <s v="Q4"/>
    <x v="0"/>
    <x v="11"/>
    <m/>
    <s v="TOLON GLOBAL MAKINA SAN. VE TIC. A.S"/>
    <s v="VY.04.001"/>
    <s v="Varuna SSH (Enterprise) - Servis Yöneticisi Aylik Kiralama"/>
    <s v="Univera - Tolon"/>
    <x v="13"/>
    <x v="6"/>
    <s v="Varuna"/>
    <n v="494.01519999999999"/>
    <m/>
    <n v="25"/>
    <m/>
    <n v="12350.38"/>
    <m/>
    <n v="0"/>
    <m/>
    <n v="12350.38"/>
    <m/>
    <n v="0"/>
    <n v="0"/>
    <s v="UNI240000002353"/>
    <m/>
    <m/>
    <x v="84"/>
    <x v="0"/>
    <x v="0"/>
    <x v="0"/>
    <x v="0"/>
    <x v="0"/>
    <s v="Univera Satış"/>
    <s v="Saha Satış"/>
    <s v="Yurt İçi"/>
    <s v="Türkiye"/>
  </r>
  <r>
    <s v="Q4"/>
    <x v="0"/>
    <x v="11"/>
    <m/>
    <s v="TOLON GLOBAL MAKINA SAN. VE TIC. A.S"/>
    <s v="VY.04.001"/>
    <s v="Varuna SSH (Enterprise) - Servis Yöneticisi Aylik Kiralama"/>
    <s v="Univera - Tolon"/>
    <x v="13"/>
    <x v="6"/>
    <s v="Varuna"/>
    <n v="494.01519999999999"/>
    <m/>
    <n v="25"/>
    <m/>
    <n v="12350.38"/>
    <m/>
    <n v="0"/>
    <m/>
    <n v="12350.38"/>
    <m/>
    <n v="0"/>
    <n v="0"/>
    <s v="UNI240000002353"/>
    <m/>
    <m/>
    <x v="84"/>
    <x v="0"/>
    <x v="0"/>
    <x v="0"/>
    <x v="0"/>
    <x v="0"/>
    <s v="Univera Satış"/>
    <s v="Saha Satış"/>
    <s v="Yurt İçi"/>
    <s v="Türkiye"/>
  </r>
  <r>
    <s v="Q4"/>
    <x v="0"/>
    <x v="11"/>
    <m/>
    <s v="TOLON GLOBAL MAKINA SAN. VE TIC. A.S"/>
    <s v="VY.04.001"/>
    <s v="Varuna SSH (Enterprise) - Servis Yöneticisi Aylik Kiralama"/>
    <s v="Univera - Tolon"/>
    <x v="13"/>
    <x v="6"/>
    <s v="Varuna"/>
    <n v="494.01519999999999"/>
    <m/>
    <n v="25"/>
    <m/>
    <n v="12350.38"/>
    <m/>
    <n v="0"/>
    <m/>
    <n v="12350.38"/>
    <m/>
    <n v="0"/>
    <n v="0"/>
    <s v="UNI240000002353"/>
    <m/>
    <m/>
    <x v="84"/>
    <x v="0"/>
    <x v="0"/>
    <x v="0"/>
    <x v="0"/>
    <x v="0"/>
    <s v="Univera Satış"/>
    <s v="Saha Satış"/>
    <s v="Yurt İçi"/>
    <s v="Türkiye"/>
  </r>
  <r>
    <s v="Q4"/>
    <x v="0"/>
    <x v="11"/>
    <m/>
    <s v="ALPEDO GIDA SAN.VE TIC.A.S"/>
    <s v="UH.01.002"/>
    <s v="UNIDOX KONTÖR HIZMETI"/>
    <s v="Univera - Alpedo Dondurma"/>
    <x v="6"/>
    <x v="2"/>
    <s v="Unidox"/>
    <n v="0.8"/>
    <m/>
    <n v="250000"/>
    <m/>
    <n v="200000"/>
    <m/>
    <n v="0"/>
    <m/>
    <n v="200000"/>
    <m/>
    <n v="0"/>
    <n v="0"/>
    <s v="UNI240000002385"/>
    <m/>
    <m/>
    <x v="118"/>
    <x v="0"/>
    <x v="1"/>
    <x v="2"/>
    <x v="5"/>
    <x v="0"/>
    <s v="Kanal Satış"/>
    <s v="Saha Satış"/>
    <s v="Yurt İçi"/>
    <s v="Türkiye"/>
  </r>
  <r>
    <s v="Q4"/>
    <x v="0"/>
    <x v="11"/>
    <m/>
    <s v="CENAT GIDA / YASIN CENAT"/>
    <s v="UH.01.002"/>
    <s v="UNIDOX KONTÖR HIZMETI"/>
    <s v="Univera - Tadım"/>
    <x v="6"/>
    <x v="2"/>
    <s v="Unidox"/>
    <n v="0.92630000000000001"/>
    <m/>
    <n v="100000"/>
    <m/>
    <n v="92630"/>
    <m/>
    <n v="0"/>
    <m/>
    <n v="92630"/>
    <m/>
    <n v="0"/>
    <n v="0"/>
    <s v="UNI240000002351"/>
    <m/>
    <m/>
    <x v="10"/>
    <x v="0"/>
    <x v="1"/>
    <x v="2"/>
    <x v="5"/>
    <x v="0"/>
    <s v="Kanal Satış"/>
    <s v="Saha Satış"/>
    <s v="Yurt İçi"/>
    <s v="Türkiye"/>
  </r>
  <r>
    <s v="Q4"/>
    <x v="0"/>
    <x v="11"/>
    <m/>
    <s v="ERUSLU SAGLIK ÜRÜNLERI SAN. VE TIC. A.S."/>
    <s v="UH.01.002"/>
    <s v="UNIDOX KONTÖR HIZMETI"/>
    <s v="Univera - Eruslu Sağlık"/>
    <x v="6"/>
    <x v="2"/>
    <s v="Unidox"/>
    <n v="0.309"/>
    <m/>
    <n v="1100000"/>
    <m/>
    <n v="339900"/>
    <m/>
    <n v="0"/>
    <m/>
    <n v="339900"/>
    <m/>
    <n v="0"/>
    <n v="0"/>
    <s v="UNI240000002383"/>
    <m/>
    <m/>
    <x v="70"/>
    <x v="0"/>
    <x v="1"/>
    <x v="2"/>
    <x v="5"/>
    <x v="0"/>
    <s v="Kanal Satış"/>
    <s v="Saha Satış"/>
    <s v="Yurt İçi"/>
    <s v="Türkiye"/>
  </r>
  <r>
    <s v="Q4"/>
    <x v="0"/>
    <x v="11"/>
    <m/>
    <s v="KORBIR SOSYAL HIZ. INS. GIDA OTOMOTIV MAK. SAN. TIC. LTD. STI."/>
    <s v="UH.01.002"/>
    <s v="UNIDOX KONTÖR HIZMETI"/>
    <s v="Univera - Oyak Grup"/>
    <x v="6"/>
    <x v="2"/>
    <s v="Unidox"/>
    <n v="0.6"/>
    <m/>
    <n v="500000"/>
    <m/>
    <n v="300000"/>
    <m/>
    <n v="0"/>
    <m/>
    <n v="300000"/>
    <m/>
    <n v="0"/>
    <n v="0"/>
    <s v="UNI240000002364"/>
    <m/>
    <m/>
    <x v="119"/>
    <x v="0"/>
    <x v="1"/>
    <x v="2"/>
    <x v="5"/>
    <x v="1"/>
    <s v="Kanal Satış"/>
    <s v="Saha Satış"/>
    <s v="Yurt İçi"/>
    <s v="Türkiye"/>
  </r>
  <r>
    <s v="Q4"/>
    <x v="0"/>
    <x v="11"/>
    <m/>
    <s v="MATRIKS BİLGİSAYAR SİSTEMLERİ LTD.ŞTİ"/>
    <s v="UH.01.002"/>
    <s v="UNIDOX KONTÖR HIZMETI"/>
    <s v="Univera - Kanal"/>
    <x v="5"/>
    <x v="2"/>
    <s v="Unidox"/>
    <n v="0.80159999999999998"/>
    <m/>
    <n v="100000"/>
    <m/>
    <n v="80160"/>
    <m/>
    <n v="0"/>
    <m/>
    <n v="80160"/>
    <m/>
    <n v="0"/>
    <n v="0"/>
    <s v="UNI240000002360"/>
    <m/>
    <m/>
    <x v="11"/>
    <x v="0"/>
    <x v="1"/>
    <x v="2"/>
    <x v="5"/>
    <x v="0"/>
    <s v="Kanal Satış"/>
    <s v="Matriks"/>
    <s v="Yurt İçi"/>
    <s v="Türkiye"/>
  </r>
  <r>
    <s v="Q4"/>
    <x v="0"/>
    <x v="11"/>
    <m/>
    <s v="MİYA OTOMASYON VE BARKOD BILISIM SISTEMLERI SAN TİC. VE L.T.D. STI."/>
    <s v="UH.01.002"/>
    <s v="UNIDOX KONTÖR HIZMETI"/>
    <s v="Univera - Kanal"/>
    <x v="5"/>
    <x v="2"/>
    <s v="Unidox"/>
    <n v="0.2044"/>
    <m/>
    <n v="100000"/>
    <m/>
    <n v="20440"/>
    <m/>
    <n v="0"/>
    <m/>
    <n v="20440"/>
    <m/>
    <n v="0"/>
    <n v="0"/>
    <s v="UNI240000002389"/>
    <m/>
    <m/>
    <x v="3"/>
    <x v="0"/>
    <x v="1"/>
    <x v="2"/>
    <x v="5"/>
    <x v="0"/>
    <s v="Kanal Satış"/>
    <s v="Miya"/>
    <s v="Yurt İçi"/>
    <s v="Türkiye"/>
  </r>
  <r>
    <s v="Q4"/>
    <x v="0"/>
    <x v="11"/>
    <m/>
    <s v="MİYA OTOMASYON VE BARKOD BILISIM SISTEMLERI SAN TİC. VE L.T.D. STI."/>
    <s v="UH.01.002"/>
    <s v="UNIDOX KONTÖR HIZMETI"/>
    <s v="Univera - Kanal"/>
    <x v="5"/>
    <x v="2"/>
    <s v="Unidox"/>
    <n v="3.5625"/>
    <m/>
    <n v="2000"/>
    <m/>
    <n v="7125"/>
    <m/>
    <n v="0"/>
    <m/>
    <n v="7125"/>
    <m/>
    <n v="0"/>
    <n v="0"/>
    <s v="UNI240000002370"/>
    <m/>
    <m/>
    <x v="3"/>
    <x v="0"/>
    <x v="1"/>
    <x v="2"/>
    <x v="5"/>
    <x v="0"/>
    <s v="Kanal Satış"/>
    <s v="Miya"/>
    <s v="Yurt İçi"/>
    <s v="Türkiye"/>
  </r>
  <r>
    <s v="Q4"/>
    <x v="0"/>
    <x v="11"/>
    <m/>
    <s v="MİYA OTOMASYON VE BARKOD BILISIM SISTEMLERI SAN TİC. VE L.T.D. STI."/>
    <s v="UH.01.002"/>
    <s v="UNIDOX KONTÖR HIZMETI"/>
    <s v="Univera - Kanal"/>
    <x v="5"/>
    <x v="2"/>
    <s v="Unidox"/>
    <n v="3.5625"/>
    <m/>
    <n v="2000"/>
    <m/>
    <n v="7125"/>
    <m/>
    <n v="0"/>
    <m/>
    <n v="7125"/>
    <m/>
    <n v="0"/>
    <n v="0"/>
    <s v="UNI240000002371"/>
    <m/>
    <m/>
    <x v="3"/>
    <x v="0"/>
    <x v="1"/>
    <x v="2"/>
    <x v="5"/>
    <x v="0"/>
    <s v="Kanal Satış"/>
    <s v="Miya"/>
    <s v="Yurt İçi"/>
    <s v="Türkiye"/>
  </r>
  <r>
    <s v="Q4"/>
    <x v="0"/>
    <x v="11"/>
    <m/>
    <s v="NISAN MESRUBAT DAG. PAZ. SAN. TIC. LTD. STI."/>
    <s v="UH.01.002"/>
    <s v="UNIDOX KONTÖR HIZMETI"/>
    <s v="Univera - Nestle Waters"/>
    <x v="5"/>
    <x v="2"/>
    <s v="Unidox"/>
    <n v="0.62"/>
    <m/>
    <n v="500000"/>
    <m/>
    <n v="310000"/>
    <m/>
    <n v="0"/>
    <m/>
    <n v="310000"/>
    <m/>
    <n v="0"/>
    <n v="0"/>
    <s v="UNI240000002363"/>
    <m/>
    <m/>
    <x v="12"/>
    <x v="0"/>
    <x v="1"/>
    <x v="2"/>
    <x v="5"/>
    <x v="1"/>
    <s v="Kanal Satış"/>
    <s v="Saha Satış"/>
    <s v="Yurt İçi"/>
    <s v="Türkiye"/>
  </r>
  <r>
    <s v="Q4"/>
    <x v="0"/>
    <x v="11"/>
    <m/>
    <s v="Şölen Çikolata Gıda Sanayi Ve Ticaret A. Ş."/>
    <s v="UH.01.002"/>
    <s v="UNIDOX KONTÖR HIZMETI"/>
    <s v="Univera - Şölen"/>
    <x v="6"/>
    <x v="2"/>
    <s v="Unidox"/>
    <n v="0.2923"/>
    <m/>
    <n v="1300000"/>
    <m/>
    <n v="379990"/>
    <m/>
    <n v="0"/>
    <m/>
    <n v="379990"/>
    <m/>
    <n v="0"/>
    <n v="0"/>
    <s v="UNI240000002365"/>
    <m/>
    <m/>
    <x v="32"/>
    <x v="0"/>
    <x v="1"/>
    <x v="2"/>
    <x v="5"/>
    <x v="1"/>
    <s v="Univera Satış"/>
    <s v="Saha Satış"/>
    <s v="Yurt İçi"/>
    <s v="Türkiye"/>
  </r>
  <r>
    <s v="Q4"/>
    <x v="0"/>
    <x v="11"/>
    <m/>
    <s v="YUSUF ALDEMİR (ALDEMİR BİLİŞİM HizmetLERİ VE DANIŞMANLIK)"/>
    <s v="UH.01.002"/>
    <s v="UNIDOX KONTÖR HIZMETI"/>
    <s v="Univera - Kanal"/>
    <x v="5"/>
    <x v="2"/>
    <s v="Unidox"/>
    <n v="0.64"/>
    <m/>
    <n v="100000"/>
    <m/>
    <n v="64000"/>
    <m/>
    <n v="0"/>
    <m/>
    <n v="64000"/>
    <m/>
    <n v="0"/>
    <n v="0"/>
    <s v="UNI240000002388"/>
    <m/>
    <m/>
    <x v="33"/>
    <x v="0"/>
    <x v="1"/>
    <x v="2"/>
    <x v="5"/>
    <x v="0"/>
    <s v="Kanal Satış"/>
    <s v="Aldemir"/>
    <s v="Yurt İçi"/>
    <s v="Türkiye"/>
  </r>
  <r>
    <s v="Q4"/>
    <x v="0"/>
    <x v="11"/>
    <m/>
    <s v="YUSUF ALDEMİR (ALDEMİR BİLİŞİM HizmetLERİ VE DANIŞMANLIK)"/>
    <s v="UH.01.002"/>
    <s v="UNIDOX KONTÖR HIZMETI"/>
    <s v="Univera - Kanal"/>
    <x v="5"/>
    <x v="2"/>
    <s v="Unidox"/>
    <n v="1.1956500000000001"/>
    <m/>
    <n v="10000"/>
    <m/>
    <n v="13285"/>
    <m/>
    <n v="1328.5"/>
    <m/>
    <n v="11956.5"/>
    <m/>
    <n v="0"/>
    <n v="0"/>
    <s v="UNI240000002354"/>
    <m/>
    <m/>
    <x v="33"/>
    <x v="0"/>
    <x v="1"/>
    <x v="2"/>
    <x v="5"/>
    <x v="0"/>
    <s v="Kanal Satış"/>
    <s v="Aldemir"/>
    <s v="Yurt İçi"/>
    <s v="Türkiye"/>
  </r>
  <r>
    <s v="Q4"/>
    <x v="0"/>
    <x v="11"/>
    <m/>
    <s v="OPET FUCHS MADENI YAG SAN VE TIC A.S"/>
    <s v="SH.02.001"/>
    <s v="StokBar Panorama - Yazilim Bakimi Hizmeti"/>
    <s v="Univera - Opet"/>
    <x v="12"/>
    <x v="4"/>
    <s v="Stokbar"/>
    <n v="10105.92"/>
    <m/>
    <n v="1"/>
    <m/>
    <n v="12632.4"/>
    <m/>
    <n v="2526.48"/>
    <m/>
    <n v="10105.92"/>
    <m/>
    <n v="0"/>
    <n v="0"/>
    <s v="UNI240000002348"/>
    <m/>
    <m/>
    <x v="109"/>
    <x v="0"/>
    <x v="0"/>
    <x v="1"/>
    <x v="4"/>
    <x v="0"/>
    <s v="Univera Satış"/>
    <s v="Saha Satış"/>
    <s v="Yurt İçi"/>
    <s v="Türkiye"/>
  </r>
  <r>
    <s v="Q4"/>
    <x v="0"/>
    <x v="11"/>
    <m/>
    <s v="UNILEVER SAN VE TIC.TÜRK AS."/>
    <s v="SH.02.001"/>
    <s v="StokBar Panorama - Yazilim Bakimi Hizmeti"/>
    <s v="Univera - Unilever"/>
    <x v="13"/>
    <x v="4"/>
    <s v="Stokbar"/>
    <n v="141040.69"/>
    <m/>
    <n v="1"/>
    <m/>
    <n v="216985.68"/>
    <m/>
    <n v="75944.990000000005"/>
    <m/>
    <n v="141040.69"/>
    <m/>
    <n v="0"/>
    <n v="0"/>
    <s v="UNI240000002352"/>
    <m/>
    <m/>
    <x v="104"/>
    <x v="0"/>
    <x v="0"/>
    <x v="1"/>
    <x v="4"/>
    <x v="0"/>
    <s v="Univera Satış"/>
    <s v="Saha Satış"/>
    <s v="Yurt İçi"/>
    <s v="Türkiye"/>
  </r>
  <r>
    <s v="Q4"/>
    <x v="0"/>
    <x v="11"/>
    <m/>
    <s v="UNILEVER SAN VE TIC.TÜRK AS."/>
    <s v="SH.02.001"/>
    <s v="StokBar Panorama - Yazilim Bakimi Hizmeti"/>
    <s v="Univera - Unilever"/>
    <x v="13"/>
    <x v="4"/>
    <s v="Stokbar"/>
    <n v="18566.366000000002"/>
    <m/>
    <n v="5"/>
    <m/>
    <n v="142818.20000000001"/>
    <m/>
    <n v="49986.37"/>
    <m/>
    <n v="92831.83"/>
    <m/>
    <n v="0"/>
    <n v="0"/>
    <s v="UNI240000002352"/>
    <m/>
    <m/>
    <x v="104"/>
    <x v="0"/>
    <x v="0"/>
    <x v="1"/>
    <x v="4"/>
    <x v="0"/>
    <s v="Univera Satış"/>
    <s v="Saha Satış"/>
    <s v="Yurt İçi"/>
    <s v="Türkiye"/>
  </r>
  <r>
    <s v="Q4"/>
    <x v="0"/>
    <x v="11"/>
    <m/>
    <s v="OPET FUCHS MADENI YAG SAN VE TIC A.S"/>
    <s v="SH.01.001"/>
    <s v="StokBar Panorama - Proje Yönetim Hizmeti"/>
    <s v="Univera - Opet"/>
    <x v="12"/>
    <x v="4"/>
    <s v="Stokbar"/>
    <n v="14000"/>
    <m/>
    <n v="9"/>
    <m/>
    <n v="157500"/>
    <m/>
    <n v="31500"/>
    <m/>
    <n v="126000"/>
    <m/>
    <n v="0"/>
    <n v="0"/>
    <s v="UNI240000002348"/>
    <m/>
    <m/>
    <x v="109"/>
    <x v="0"/>
    <x v="1"/>
    <x v="1"/>
    <x v="7"/>
    <x v="0"/>
    <s v="Univera Satış"/>
    <s v="Saha Satış"/>
    <s v="Yurt İçi"/>
    <s v="Türkiye"/>
  </r>
  <r>
    <s v="Q4"/>
    <x v="0"/>
    <x v="11"/>
    <m/>
    <s v="OPET FUCHS MADENI YAG SAN VE TIC A.S"/>
    <s v="SY.01.008"/>
    <s v="StokBar Panorama - Depo / Lokasyon Lisansi (Enterprise)"/>
    <s v="Univera - Opet"/>
    <x v="12"/>
    <x v="4"/>
    <s v="Stokbar"/>
    <n v="76560"/>
    <m/>
    <n v="1"/>
    <m/>
    <n v="95700"/>
    <m/>
    <n v="19140"/>
    <m/>
    <n v="76560"/>
    <m/>
    <n v="0"/>
    <n v="0"/>
    <s v="UNI240000002348"/>
    <m/>
    <m/>
    <x v="109"/>
    <x v="0"/>
    <x v="1"/>
    <x v="0"/>
    <x v="1"/>
    <x v="0"/>
    <s v="Univera Satış"/>
    <s v="Saha Satış"/>
    <s v="Yurt İçi"/>
    <s v="Türkiye"/>
  </r>
  <r>
    <s v="Q4"/>
    <x v="0"/>
    <x v="11"/>
    <m/>
    <s v="UNILEVER SAN VE TIC.TÜRK AS."/>
    <s v="SH.03.004"/>
    <s v="StokBar Panorama - Çafri Merkezi Hizmeti (Depo/Lokasyon)"/>
    <s v="Univera - Unilever"/>
    <x v="13"/>
    <x v="4"/>
    <s v="Stokbar"/>
    <n v="42000"/>
    <m/>
    <n v="5"/>
    <m/>
    <n v="300000"/>
    <m/>
    <n v="90000"/>
    <m/>
    <n v="210000"/>
    <m/>
    <n v="0"/>
    <n v="0"/>
    <s v="UNI240000002352"/>
    <m/>
    <m/>
    <x v="104"/>
    <x v="0"/>
    <x v="0"/>
    <x v="1"/>
    <x v="3"/>
    <x v="0"/>
    <s v="Univera Satış"/>
    <s v="Saha Satış"/>
    <s v="Yurt İçi"/>
    <s v="Türkiye"/>
  </r>
  <r>
    <s v="Q4"/>
    <x v="0"/>
    <x v="11"/>
    <m/>
    <s v="LEANK BUSİNESS SOLUTİONS LTD."/>
    <s v="QMH.02.001"/>
    <s v="QUESTMATE YAZILIM BAKIMI HIZMETI"/>
    <s v="Univera - Kanal"/>
    <x v="5"/>
    <x v="3"/>
    <m/>
    <n v="7099"/>
    <m/>
    <n v="1"/>
    <m/>
    <n v="7099"/>
    <m/>
    <n v="0"/>
    <m/>
    <n v="7099"/>
    <m/>
    <n v="0"/>
    <n v="0"/>
    <s v="ENV240000000146"/>
    <m/>
    <m/>
    <x v="22"/>
    <x v="0"/>
    <x v="1"/>
    <x v="1"/>
    <x v="4"/>
    <x v="0"/>
    <s v="Kanal Satış"/>
    <s v="Leank"/>
    <s v="Yurt İçi"/>
    <s v="Türkiye"/>
  </r>
  <r>
    <s v="Q4"/>
    <x v="0"/>
    <x v="11"/>
    <m/>
    <s v="MARSHALL BOYA VE VERNIK SANAYI A.S."/>
    <s v="EH.06.001"/>
    <s v="EnRoute Panorama - Hosting Hizmeti"/>
    <s v="Univera - Marshall"/>
    <x v="12"/>
    <x v="1"/>
    <m/>
    <n v="741022.8"/>
    <m/>
    <n v="1"/>
    <m/>
    <n v="741022.8"/>
    <m/>
    <n v="0"/>
    <m/>
    <n v="741022.8"/>
    <m/>
    <n v="0"/>
    <n v="0"/>
    <s v="UNI240000002387"/>
    <m/>
    <m/>
    <x v="61"/>
    <x v="0"/>
    <x v="0"/>
    <x v="1"/>
    <x v="3"/>
    <x v="0"/>
    <s v="Univera Satış"/>
    <s v="Saha Satış"/>
    <s v="Yurt İçi"/>
    <s v="Türkiye"/>
  </r>
  <r>
    <s v="Q4"/>
    <x v="0"/>
    <x v="11"/>
    <m/>
    <s v="Mey İçki Sanayi ve Ticaret A.Ş."/>
    <s v="EH.06.001"/>
    <s v="EnRoute Panorama - Hosting Hizmeti"/>
    <s v="Univera - Mey İçki"/>
    <x v="11"/>
    <x v="1"/>
    <m/>
    <n v="261640.2"/>
    <m/>
    <n v="1"/>
    <m/>
    <n v="261640.2"/>
    <m/>
    <n v="0"/>
    <m/>
    <n v="261640.2"/>
    <m/>
    <n v="0"/>
    <n v="0"/>
    <s v="UNI240000002377"/>
    <m/>
    <m/>
    <x v="7"/>
    <x v="0"/>
    <x v="0"/>
    <x v="1"/>
    <x v="3"/>
    <x v="1"/>
    <s v="Univera Satış"/>
    <s v="Saha Satış"/>
    <s v="Yurt İçi"/>
    <s v="Türkiye"/>
  </r>
  <r>
    <s v="Q4"/>
    <x v="0"/>
    <x v="11"/>
    <m/>
    <s v="UNIVIS BILISIM DESTEK HIZMETLERI SAN.TIC .A.S"/>
    <s v="99002"/>
    <s v="DONANIM KOMISYONU"/>
    <s v="Univera - Kanal"/>
    <x v="5"/>
    <x v="7"/>
    <s v="Donanım"/>
    <n v="18043.64"/>
    <m/>
    <n v="1"/>
    <m/>
    <n v="18043.64"/>
    <m/>
    <n v="0"/>
    <m/>
    <n v="18043.64"/>
    <m/>
    <n v="0"/>
    <n v="0"/>
    <s v="UNI240000002390"/>
    <m/>
    <m/>
    <x v="86"/>
    <x v="2"/>
    <x v="1"/>
    <x v="3"/>
    <x v="11"/>
    <x v="2"/>
    <s v="Kanal Satış"/>
    <s v="Saha Satış"/>
    <s v="Yurt İçi"/>
    <s v="Türkiye"/>
  </r>
  <r>
    <s v="Q4"/>
    <x v="0"/>
    <x v="11"/>
    <m/>
    <s v="UNIVIS BILISIM DESTEK HIZMETLERI SAN.TIC .A.S"/>
    <s v="99002"/>
    <s v="DONANIM KOMISYONU"/>
    <s v="Univera - Univis"/>
    <x v="5"/>
    <x v="7"/>
    <s v="Donanım"/>
    <n v="1378.32"/>
    <m/>
    <n v="1"/>
    <m/>
    <n v="1378.32"/>
    <m/>
    <n v="0"/>
    <m/>
    <n v="1378.32"/>
    <m/>
    <n v="0"/>
    <n v="0"/>
    <s v="UNI240000002390"/>
    <m/>
    <m/>
    <x v="86"/>
    <x v="2"/>
    <x v="1"/>
    <x v="3"/>
    <x v="11"/>
    <x v="2"/>
    <s v="Univera Satış"/>
    <s v="Saha Satış"/>
    <s v="Yurt İçi"/>
    <s v="Türkiye"/>
  </r>
  <r>
    <s v="Q4"/>
    <x v="0"/>
    <x v="11"/>
    <m/>
    <s v="UNIVIS BILISIM DESTEK HIZMETLERI SAN.TIC .A.S"/>
    <s v="99002"/>
    <s v="DONANIM KOMISYONU"/>
    <s v="Univera - Univis"/>
    <x v="5"/>
    <x v="7"/>
    <s v="Donanım"/>
    <n v="398.21"/>
    <m/>
    <n v="1"/>
    <m/>
    <n v="398.21"/>
    <m/>
    <n v="0"/>
    <m/>
    <n v="398.21"/>
    <m/>
    <n v="0"/>
    <n v="0"/>
    <s v="UNI240000002391"/>
    <m/>
    <m/>
    <x v="86"/>
    <x v="2"/>
    <x v="1"/>
    <x v="3"/>
    <x v="11"/>
    <x v="2"/>
    <s v="Univera Satış"/>
    <s v="Saha Satış"/>
    <s v="Yurt İçi"/>
    <s v="Türkiye"/>
  </r>
  <r>
    <s v="Q4"/>
    <x v="0"/>
    <x v="11"/>
    <m/>
    <s v="TÜRKIYE'NIN OTOMOBILI GIRISIM GRUBU SANAYI VE TICARET A.S."/>
    <s v="CDH.02.001"/>
    <s v="Calldesk Panorama Yazilim Bakimi Hizmeti "/>
    <s v="Univera - Togg"/>
    <x v="12"/>
    <x v="5"/>
    <m/>
    <n v="393249.17"/>
    <m/>
    <n v="1"/>
    <m/>
    <n v="393249.17"/>
    <m/>
    <n v="0"/>
    <m/>
    <n v="393249.17"/>
    <m/>
    <n v="0"/>
    <n v="0"/>
    <s v="UNI240000002349"/>
    <m/>
    <m/>
    <x v="83"/>
    <x v="0"/>
    <x v="0"/>
    <x v="1"/>
    <x v="4"/>
    <x v="1"/>
    <s v="Univera Satış"/>
    <s v="Saha Satış"/>
    <s v="Yurt İçi"/>
    <s v="Türkiye"/>
  </r>
  <r>
    <s v="Q4"/>
    <x v="0"/>
    <x v="11"/>
    <m/>
    <s v="TÜRKIYE'NIN OTOMOBILI GIRISIM GRUBU SANAYI VE TICARET A.S."/>
    <s v="CDH.03.001"/>
    <s v="Calldesk Panorama Destek Hizmeti (Çafri Merkezi) "/>
    <s v="Univera - Togg"/>
    <x v="12"/>
    <x v="5"/>
    <m/>
    <n v="2834.83"/>
    <m/>
    <n v="35"/>
    <m/>
    <n v="99219.05"/>
    <m/>
    <n v="0"/>
    <m/>
    <n v="99219.05"/>
    <m/>
    <n v="0"/>
    <n v="0"/>
    <s v="UNI240000002349"/>
    <m/>
    <m/>
    <x v="83"/>
    <x v="0"/>
    <x v="0"/>
    <x v="1"/>
    <x v="8"/>
    <x v="1"/>
    <s v="Univera Satış"/>
    <s v="Saha Satış"/>
    <s v="Yurt İçi"/>
    <s v="Türkiye"/>
  </r>
  <r>
    <s v="Q4"/>
    <x v="1"/>
    <x v="11"/>
    <m/>
    <s v="MİYA OTOMASYON VE BARKOD BILISIM SISTEMLERI SAN TİC. VE L.T.D. STI."/>
    <s v="WPH.02.001"/>
    <s v="WebPlus Yazılım Bakımı Hizmeti"/>
    <s v="Univera - Kanal"/>
    <x v="20"/>
    <x v="0"/>
    <s v="Webplus"/>
    <n v="3148"/>
    <m/>
    <n v="1"/>
    <m/>
    <n v="3148"/>
    <m/>
    <m/>
    <m/>
    <n v="3148"/>
    <m/>
    <m/>
    <m/>
    <n v="1000003949"/>
    <m/>
    <m/>
    <x v="3"/>
    <x v="0"/>
    <x v="0"/>
    <x v="1"/>
    <x v="4"/>
    <x v="0"/>
    <s v="Kanal Satış"/>
    <s v="Miya"/>
    <s v="Yurt İçi"/>
    <s v="Türkiye"/>
  </r>
  <r>
    <s v="Q4"/>
    <x v="1"/>
    <x v="11"/>
    <m/>
    <s v="MİYA OTOMASYON VE BARKOD BILISIM SISTEMLERI SAN TİC. VE L.T.D. STI."/>
    <s v="WPH.02.001"/>
    <s v="WebPlus Yazılım Bakımı Hizmeti"/>
    <s v="Univera - Kanal"/>
    <x v="20"/>
    <x v="0"/>
    <s v="Webplus"/>
    <n v="3148"/>
    <m/>
    <n v="1"/>
    <m/>
    <n v="3148"/>
    <m/>
    <m/>
    <m/>
    <n v="3148"/>
    <m/>
    <m/>
    <m/>
    <n v="1000003948"/>
    <m/>
    <m/>
    <x v="3"/>
    <x v="0"/>
    <x v="0"/>
    <x v="1"/>
    <x v="4"/>
    <x v="0"/>
    <s v="Kanal Satış"/>
    <s v="Miya"/>
    <s v="Yurt İçi"/>
    <s v="Türkiye"/>
  </r>
  <r>
    <s v="Q4"/>
    <x v="1"/>
    <x v="11"/>
    <m/>
    <s v="MİYA OTOMASYON VE BARKOD BILISIM SISTEMLERI SAN TİC. VE L.T.D. STI."/>
    <s v="WPH.02.001"/>
    <s v="WebPlus Yazılım Bakımı Hizmeti"/>
    <s v="Univera - Kanal"/>
    <x v="20"/>
    <x v="0"/>
    <s v="Webplus"/>
    <n v="8254"/>
    <m/>
    <n v="1"/>
    <m/>
    <n v="8254"/>
    <m/>
    <m/>
    <m/>
    <n v="8254"/>
    <m/>
    <m/>
    <m/>
    <n v="1000003947"/>
    <m/>
    <m/>
    <x v="3"/>
    <x v="0"/>
    <x v="0"/>
    <x v="1"/>
    <x v="4"/>
    <x v="0"/>
    <s v="Kanal Satış"/>
    <s v="Miya"/>
    <s v="Yurt İçi"/>
    <s v="Türkiye"/>
  </r>
  <r>
    <s v="Q4"/>
    <x v="1"/>
    <x v="11"/>
    <m/>
    <s v="MİYA OTOMASYON VE BARKOD BILISIM SISTEMLERI SAN TİC. VE L.T.D. STI."/>
    <s v="WPH.02.001"/>
    <s v="WebPlus Yazılım Bakımı Hizmeti"/>
    <s v="Univera - Kanal"/>
    <x v="20"/>
    <x v="0"/>
    <s v="Webplus"/>
    <n v="3148"/>
    <m/>
    <n v="1"/>
    <m/>
    <n v="3148"/>
    <m/>
    <m/>
    <m/>
    <n v="3148"/>
    <m/>
    <m/>
    <m/>
    <n v="1000003946"/>
    <m/>
    <m/>
    <x v="3"/>
    <x v="0"/>
    <x v="0"/>
    <x v="1"/>
    <x v="4"/>
    <x v="0"/>
    <s v="Kanal Satış"/>
    <s v="Miya"/>
    <s v="Yurt İçi"/>
    <s v="Türkiye"/>
  </r>
  <r>
    <s v="Q4"/>
    <x v="1"/>
    <x v="11"/>
    <m/>
    <s v="MİYA OTOMASYON VE BARKOD BILISIM SISTEMLERI SAN TİC. VE L.T.D. STI."/>
    <s v="WPH.02.001"/>
    <s v="WebPlus Yazılım Bakımı Hizmeti"/>
    <s v="Univera - Kanal"/>
    <x v="20"/>
    <x v="0"/>
    <s v="Webplus"/>
    <n v="3148"/>
    <m/>
    <n v="1"/>
    <m/>
    <n v="3148"/>
    <m/>
    <m/>
    <m/>
    <n v="3148"/>
    <m/>
    <m/>
    <m/>
    <n v="1000003945"/>
    <m/>
    <m/>
    <x v="3"/>
    <x v="0"/>
    <x v="0"/>
    <x v="1"/>
    <x v="4"/>
    <x v="0"/>
    <s v="Kanal Satış"/>
    <s v="Miya"/>
    <s v="Yurt İçi"/>
    <s v="Türkiye"/>
  </r>
  <r>
    <s v="Q4"/>
    <x v="1"/>
    <x v="11"/>
    <m/>
    <s v="MİYA OTOMASYON VE BARKOD BILISIM SISTEMLERI SAN TİC. VE L.T.D. STI."/>
    <s v="WPH.02.001"/>
    <s v="WebPlus Yazılım Bakımı Hizmeti"/>
    <s v="Univera - Kanal"/>
    <x v="20"/>
    <x v="0"/>
    <s v="Webplus"/>
    <n v="3148"/>
    <m/>
    <n v="1"/>
    <m/>
    <n v="3148"/>
    <m/>
    <m/>
    <m/>
    <n v="3148"/>
    <m/>
    <m/>
    <m/>
    <n v="1000003944"/>
    <m/>
    <m/>
    <x v="3"/>
    <x v="0"/>
    <x v="0"/>
    <x v="1"/>
    <x v="4"/>
    <x v="0"/>
    <s v="Kanal Satış"/>
    <s v="Miya"/>
    <s v="Yurt İçi"/>
    <s v="Türkiye"/>
  </r>
  <r>
    <s v="Q4"/>
    <x v="1"/>
    <x v="11"/>
    <m/>
    <s v="MİYA OTOMASYON VE BARKOD BILISIM SISTEMLERI SAN TİC. VE L.T.D. STI."/>
    <s v="WPH.02.001"/>
    <s v="WebPlus Yazılım Bakımı Hizmeti"/>
    <s v="Univera - Kanal"/>
    <x v="20"/>
    <x v="0"/>
    <s v="Webplus"/>
    <n v="3148"/>
    <m/>
    <n v="1"/>
    <m/>
    <n v="3148"/>
    <m/>
    <m/>
    <m/>
    <n v="3148"/>
    <m/>
    <m/>
    <m/>
    <n v="1000003943"/>
    <m/>
    <m/>
    <x v="3"/>
    <x v="0"/>
    <x v="0"/>
    <x v="1"/>
    <x v="4"/>
    <x v="0"/>
    <s v="Kanal Satış"/>
    <s v="Miya"/>
    <s v="Yurt İçi"/>
    <s v="Türkiye"/>
  </r>
  <r>
    <s v="Q4"/>
    <x v="1"/>
    <x v="11"/>
    <m/>
    <s v="MİYA OTOMASYON VE BARKOD BILISIM SISTEMLERI SAN TİC. VE L.T.D. STI."/>
    <s v="WPH.02.001"/>
    <s v="WebPlus Yazılım Bakımı Hizmeti"/>
    <s v="Univera - Kanal"/>
    <x v="20"/>
    <x v="0"/>
    <s v="Webplus"/>
    <n v="7024"/>
    <m/>
    <n v="1"/>
    <m/>
    <n v="7024"/>
    <m/>
    <m/>
    <m/>
    <n v="7024"/>
    <m/>
    <m/>
    <m/>
    <n v="1000003942"/>
    <m/>
    <m/>
    <x v="3"/>
    <x v="0"/>
    <x v="0"/>
    <x v="1"/>
    <x v="4"/>
    <x v="0"/>
    <s v="Kanal Satış"/>
    <s v="Miya"/>
    <s v="Yurt İçi"/>
    <s v="Türkiye"/>
  </r>
  <r>
    <s v="Q4"/>
    <x v="1"/>
    <x v="11"/>
    <m/>
    <s v="MİYA OTOMASYON VE BARKOD BILISIM SISTEMLERI SAN TİC. VE L.T.D. STI."/>
    <s v="WPH.02.001"/>
    <s v="WebPlus Yazılım Bakımı Hizmeti"/>
    <s v="Univera - Kanal"/>
    <x v="20"/>
    <x v="0"/>
    <s v="Webplus"/>
    <n v="7024"/>
    <m/>
    <n v="1"/>
    <m/>
    <n v="7024"/>
    <m/>
    <m/>
    <m/>
    <n v="7024"/>
    <m/>
    <m/>
    <m/>
    <n v="1000003940"/>
    <m/>
    <m/>
    <x v="3"/>
    <x v="0"/>
    <x v="0"/>
    <x v="1"/>
    <x v="4"/>
    <x v="0"/>
    <s v="Kanal Satış"/>
    <s v="Miya"/>
    <s v="Yurt İçi"/>
    <s v="Türkiye"/>
  </r>
  <r>
    <s v="Q4"/>
    <x v="1"/>
    <x v="11"/>
    <m/>
    <s v="MİYA OTOMASYON VE BARKOD BILISIM SISTEMLERI SAN TİC. VE L.T.D. STI."/>
    <s v="WPH.02.001"/>
    <s v="WebPlus Yazılım Bakımı Hizmeti"/>
    <s v="Univera - Kanal"/>
    <x v="20"/>
    <x v="0"/>
    <s v="Webplus"/>
    <n v="11240"/>
    <m/>
    <n v="1"/>
    <m/>
    <n v="11240"/>
    <m/>
    <m/>
    <m/>
    <n v="11240"/>
    <m/>
    <m/>
    <m/>
    <n v="1000003939"/>
    <m/>
    <m/>
    <x v="3"/>
    <x v="0"/>
    <x v="0"/>
    <x v="1"/>
    <x v="4"/>
    <x v="0"/>
    <s v="Kanal Satış"/>
    <s v="Miya"/>
    <s v="Yurt İçi"/>
    <s v="Türkiye"/>
  </r>
  <r>
    <s v="Q4"/>
    <x v="1"/>
    <x v="11"/>
    <m/>
    <s v="MİYA OTOMASYON VE BARKOD BILISIM SISTEMLERI SAN TİC. VE L.T.D. STI."/>
    <s v="WPH.02.001"/>
    <s v="WebPlus Yazılım Bakımı Hizmeti"/>
    <s v="Univera - Kanal"/>
    <x v="20"/>
    <x v="0"/>
    <s v="Webplus"/>
    <n v="7024"/>
    <m/>
    <n v="1"/>
    <m/>
    <n v="7024"/>
    <m/>
    <m/>
    <m/>
    <n v="7024"/>
    <m/>
    <m/>
    <m/>
    <n v="1000003938"/>
    <m/>
    <m/>
    <x v="3"/>
    <x v="0"/>
    <x v="0"/>
    <x v="1"/>
    <x v="4"/>
    <x v="0"/>
    <s v="Kanal Satış"/>
    <s v="Miya"/>
    <s v="Yurt İçi"/>
    <s v="Türkiye"/>
  </r>
  <r>
    <s v="Q4"/>
    <x v="1"/>
    <x v="11"/>
    <m/>
    <s v="MİYA OTOMASYON VE BARKOD BILISIM SISTEMLERI SAN TİC. VE L.T.D. STI."/>
    <s v="WPH.02.001"/>
    <s v="WebPlus Yazılım Bakımı Hizmeti"/>
    <s v="Univera - Kanal"/>
    <x v="20"/>
    <x v="0"/>
    <s v="Webplus"/>
    <n v="11240"/>
    <m/>
    <n v="1"/>
    <m/>
    <n v="11240"/>
    <m/>
    <m/>
    <m/>
    <n v="11240"/>
    <m/>
    <m/>
    <m/>
    <n v="1000003937"/>
    <m/>
    <m/>
    <x v="3"/>
    <x v="0"/>
    <x v="0"/>
    <x v="1"/>
    <x v="4"/>
    <x v="0"/>
    <s v="Kanal Satış"/>
    <s v="Miya"/>
    <s v="Yurt İçi"/>
    <s v="Türkiye"/>
  </r>
  <r>
    <s v="Q4"/>
    <x v="1"/>
    <x v="11"/>
    <m/>
    <s v="MİYA OTOMASYON VE BARKOD BILISIM SISTEMLERI SAN TİC. VE L.T.D. STI."/>
    <s v="WPH.02.001"/>
    <s v="WebPlus Yazılım Bakımı Hizmeti"/>
    <s v="Univera - Kanal"/>
    <x v="20"/>
    <x v="0"/>
    <s v="Webplus"/>
    <n v="11240"/>
    <m/>
    <n v="1"/>
    <m/>
    <n v="11240"/>
    <m/>
    <m/>
    <m/>
    <n v="11240"/>
    <m/>
    <m/>
    <m/>
    <n v="1000003936"/>
    <m/>
    <m/>
    <x v="3"/>
    <x v="0"/>
    <x v="0"/>
    <x v="1"/>
    <x v="4"/>
    <x v="0"/>
    <s v="Kanal Satış"/>
    <s v="Miya"/>
    <s v="Yurt İçi"/>
    <s v="Türkiye"/>
  </r>
  <r>
    <s v="Q4"/>
    <x v="1"/>
    <x v="11"/>
    <m/>
    <s v="MİYA OTOMASYON VE BARKOD BILISIM SISTEMLERI SAN TİC. VE L.T.D. STI."/>
    <s v="WPH.02.001"/>
    <s v="WebPlus Yazılım Bakımı Hizmeti"/>
    <s v="Univera - Kanal"/>
    <x v="20"/>
    <x v="0"/>
    <s v="Webplus"/>
    <n v="11240"/>
    <m/>
    <n v="1"/>
    <m/>
    <n v="11240"/>
    <m/>
    <m/>
    <m/>
    <n v="11240"/>
    <m/>
    <m/>
    <m/>
    <n v="1000003935"/>
    <m/>
    <m/>
    <x v="3"/>
    <x v="0"/>
    <x v="0"/>
    <x v="1"/>
    <x v="4"/>
    <x v="0"/>
    <s v="Kanal Satış"/>
    <s v="Miya"/>
    <s v="Yurt İçi"/>
    <s v="Türkiye"/>
  </r>
  <r>
    <s v="Q4"/>
    <x v="1"/>
    <x v="11"/>
    <m/>
    <s v="MİYA OTOMASYON VE BARKOD BILISIM SISTEMLERI SAN TİC. VE L.T.D. STI."/>
    <s v="WPH.02.001"/>
    <s v="WebPlus Yazılım Bakımı Hizmeti"/>
    <s v="Univera - Kanal"/>
    <x v="20"/>
    <x v="0"/>
    <s v="Webplus"/>
    <n v="11240"/>
    <m/>
    <n v="1"/>
    <m/>
    <n v="11240"/>
    <m/>
    <m/>
    <m/>
    <n v="11240"/>
    <m/>
    <m/>
    <m/>
    <n v="1000003934"/>
    <m/>
    <m/>
    <x v="3"/>
    <x v="0"/>
    <x v="0"/>
    <x v="1"/>
    <x v="4"/>
    <x v="0"/>
    <s v="Kanal Satış"/>
    <s v="Miya"/>
    <s v="Yurt İçi"/>
    <s v="Türkiye"/>
  </r>
  <r>
    <s v="Q4"/>
    <x v="1"/>
    <x v="11"/>
    <m/>
    <s v="MİYA OTOMASYON VE BARKOD BILISIM SISTEMLERI SAN TİC. VE L.T.D. STI."/>
    <s v="WPH.02.001"/>
    <s v="WebPlus Yazılım Bakımı Hizmeti"/>
    <s v="Univera - Kanal"/>
    <x v="20"/>
    <x v="0"/>
    <s v="Webplus"/>
    <n v="7024"/>
    <m/>
    <n v="1"/>
    <m/>
    <n v="7024"/>
    <m/>
    <m/>
    <m/>
    <n v="7024"/>
    <m/>
    <m/>
    <m/>
    <n v="1000003933"/>
    <m/>
    <m/>
    <x v="3"/>
    <x v="0"/>
    <x v="0"/>
    <x v="1"/>
    <x v="4"/>
    <x v="0"/>
    <s v="Kanal Satış"/>
    <s v="Miya"/>
    <s v="Yurt İçi"/>
    <s v="Türkiye"/>
  </r>
  <r>
    <s v="Q4"/>
    <x v="1"/>
    <x v="11"/>
    <m/>
    <s v="TTM PAZARLAMA TİCARET İTHALAT VE İHRACAT ANONİM ŞİRKETİ"/>
    <s v="EH.05.002"/>
    <s v="EnRoute Panorama - Rapor Geliştirme Hizmeti"/>
    <s v="Univera - Ezel Kozmetik"/>
    <x v="19"/>
    <x v="0"/>
    <s v="Enterprise"/>
    <n v="17150"/>
    <m/>
    <n v="5"/>
    <m/>
    <n v="85750"/>
    <m/>
    <m/>
    <m/>
    <n v="85750"/>
    <m/>
    <m/>
    <m/>
    <n v="1000003893"/>
    <m/>
    <m/>
    <x v="117"/>
    <x v="3"/>
    <x v="1"/>
    <x v="1"/>
    <x v="2"/>
    <x v="0"/>
    <s v="Univera Satış"/>
    <s v="Saha Satış"/>
    <s v="Yurt İçi"/>
    <s v="Türkiye"/>
  </r>
  <r>
    <s v="Q4"/>
    <x v="1"/>
    <x v="11"/>
    <m/>
    <s v="TTM PAZARLAMA TİCARET İTHALAT VE İHRACAT ANONİM ŞİRKETİ"/>
    <s v="EH.01.001"/>
    <s v="EnRoute Panorama - Proje ve Ürün Yönetimi Danışmanlığı Hizmeti"/>
    <s v="Univera - Ezel Kozmetik"/>
    <x v="19"/>
    <x v="0"/>
    <s v="Enterprise"/>
    <n v="17150"/>
    <m/>
    <n v="15"/>
    <m/>
    <n v="257250"/>
    <m/>
    <m/>
    <m/>
    <n v="257250"/>
    <m/>
    <m/>
    <m/>
    <n v="1000003893"/>
    <m/>
    <m/>
    <x v="117"/>
    <x v="3"/>
    <x v="1"/>
    <x v="1"/>
    <x v="7"/>
    <x v="0"/>
    <s v="Univera Satış"/>
    <s v="Saha Satış"/>
    <s v="Yurt İçi"/>
    <s v="Türkiye"/>
  </r>
  <r>
    <s v="Q4"/>
    <x v="1"/>
    <x v="11"/>
    <m/>
    <s v="TTM PAZARLAMA TİCARET İTHALAT VE İHRACAT ANONİM ŞİRKETİ"/>
    <s v="EYS.02.033"/>
    <s v="EnRoute Panorama - Mobil Kullanıcı Lisansı"/>
    <s v="Univera - Ezel Kozmetik"/>
    <x v="19"/>
    <x v="0"/>
    <s v="Standart"/>
    <n v="3300"/>
    <m/>
    <n v="8"/>
    <m/>
    <n v="26400"/>
    <m/>
    <m/>
    <m/>
    <n v="26400"/>
    <m/>
    <m/>
    <m/>
    <n v="1000003893"/>
    <m/>
    <m/>
    <x v="117"/>
    <x v="3"/>
    <x v="1"/>
    <x v="0"/>
    <x v="1"/>
    <x v="0"/>
    <s v="Univera Satış"/>
    <s v="Saha Satış"/>
    <s v="Yurt İçi"/>
    <s v="Türkiye"/>
  </r>
  <r>
    <s v="Q4"/>
    <x v="1"/>
    <x v="11"/>
    <m/>
    <s v="TTM PAZARLAMA TİCARET İTHALAT VE İHRACAT ANONİM ŞİRKETİ"/>
    <s v="EYS.01.021"/>
    <s v="EnRoute Panorama - Dağıtım Kanalı (Bayi/Distribütör/Şube) Lisansı"/>
    <s v="Univera - Ezel Kozmetik"/>
    <x v="19"/>
    <x v="0"/>
    <s v="Standart"/>
    <n v="13000"/>
    <m/>
    <n v="10"/>
    <m/>
    <n v="130000"/>
    <m/>
    <m/>
    <m/>
    <n v="130000"/>
    <m/>
    <m/>
    <m/>
    <n v="1000003893"/>
    <m/>
    <m/>
    <x v="117"/>
    <x v="3"/>
    <x v="1"/>
    <x v="0"/>
    <x v="1"/>
    <x v="0"/>
    <s v="Univera Satış"/>
    <s v="Saha Satış"/>
    <s v="Yurt İçi"/>
    <s v="Türkiye"/>
  </r>
  <r>
    <s v="Q2"/>
    <x v="0"/>
    <x v="5"/>
    <m/>
    <s v="BRISA BRIDGESTONE SABANCI LASTIK SANAYI VE TICARET A.S."/>
    <s v="EH.02.011"/>
    <s v="Enroute Panorama ExtendedAPI Yazilim Bakimi Hizmeti "/>
    <s v="Univera - Brisa Bridgestone"/>
    <x v="2"/>
    <x v="0"/>
    <m/>
    <n v="806425.92"/>
    <m/>
    <n v="1"/>
    <m/>
    <n v="806425.92"/>
    <m/>
    <n v="0"/>
    <m/>
    <n v="806425.92"/>
    <m/>
    <n v="0"/>
    <n v="0"/>
    <s v="UNI240000000901"/>
    <m/>
    <m/>
    <x v="99"/>
    <x v="0"/>
    <x v="0"/>
    <x v="1"/>
    <x v="4"/>
    <x v="1"/>
    <s v="Univera Satış"/>
    <s v="Saha Satış"/>
    <s v="Yurt İçi"/>
    <s v="Türkiye"/>
  </r>
  <r>
    <s v="Q2"/>
    <x v="0"/>
    <x v="5"/>
    <m/>
    <s v="BRISA BRIDGESTONE SABANCI LASTIK SANAYI VE TICARET A.S."/>
    <s v="EYS.01.011"/>
    <s v="EnRoute Panorama - Web Connector  - Dist Okuma Uygulama Lisansi (Dis Kaynak) Standart"/>
    <s v="Univera - Brisa Bridgestone"/>
    <x v="2"/>
    <x v="0"/>
    <m/>
    <n v="600229"/>
    <m/>
    <n v="1"/>
    <m/>
    <n v="600229"/>
    <m/>
    <n v="0"/>
    <m/>
    <n v="600229"/>
    <m/>
    <n v="0"/>
    <n v="0"/>
    <s v="UNI240000000900"/>
    <m/>
    <m/>
    <x v="99"/>
    <x v="0"/>
    <x v="1"/>
    <x v="0"/>
    <x v="1"/>
    <x v="1"/>
    <s v="Univera Satış"/>
    <s v="Saha Satış"/>
    <s v="Yurt İçi"/>
    <s v="Türkiye"/>
  </r>
  <r>
    <s v="Q1"/>
    <x v="1"/>
    <x v="0"/>
    <m/>
    <s v="MİYA OTOMASYON VE BARKOD BILISIM SISTEMLERI SAN TİC. VE L.T.D. STI."/>
    <s v="WPH.02.001"/>
    <s v="Webplus Yazilim Bakimi Hizmeti"/>
    <s v="Univera - Kanal"/>
    <x v="5"/>
    <x v="0"/>
    <s v="Webplus"/>
    <n v="5916"/>
    <m/>
    <n v="1"/>
    <m/>
    <n v="5916"/>
    <m/>
    <n v="0"/>
    <m/>
    <n v="5916"/>
    <m/>
    <n v="0"/>
    <n v="0"/>
    <m/>
    <m/>
    <m/>
    <x v="3"/>
    <x v="0"/>
    <x v="0"/>
    <x v="1"/>
    <x v="4"/>
    <x v="0"/>
    <s v="Kanal Satış"/>
    <s v="Miya"/>
    <s v="Yurt İçi"/>
    <s v="Türkiye"/>
  </r>
  <r>
    <s v="Q4"/>
    <x v="1"/>
    <x v="11"/>
    <m/>
    <s v="MİYA OTOMASYON VE BARKOD BILISIM SISTEMLERI SAN TİC. VE L.T.D. STI."/>
    <s v="WPH.02.001"/>
    <s v="WebPlus Yazılım Bakımı Hizmeti"/>
    <s v="Univera - Kanal"/>
    <x v="20"/>
    <x v="0"/>
    <s v="Webplus"/>
    <n v="11240"/>
    <m/>
    <n v="1"/>
    <m/>
    <n v="11240"/>
    <m/>
    <m/>
    <m/>
    <n v="11240"/>
    <m/>
    <m/>
    <m/>
    <n v="1000003932"/>
    <m/>
    <m/>
    <x v="3"/>
    <x v="0"/>
    <x v="0"/>
    <x v="1"/>
    <x v="4"/>
    <x v="0"/>
    <s v="Kanal Satış"/>
    <s v="Miya"/>
    <s v="Yurt İçi"/>
    <s v="Türkiye"/>
  </r>
  <r>
    <s v="Q4"/>
    <x v="1"/>
    <x v="11"/>
    <m/>
    <s v="MİYA OTOMASYON VE BARKOD BILISIM SISTEMLERI SAN TİC. VE L.T.D. STI."/>
    <s v="WPH.02.001"/>
    <s v="WebPlus Yazılım Bakımı Hizmeti"/>
    <s v="Univera - Kanal"/>
    <x v="20"/>
    <x v="0"/>
    <s v="Webplus"/>
    <n v="11240"/>
    <m/>
    <n v="1"/>
    <m/>
    <n v="11240"/>
    <m/>
    <m/>
    <m/>
    <n v="11240"/>
    <m/>
    <m/>
    <m/>
    <n v="1000003931"/>
    <m/>
    <m/>
    <x v="3"/>
    <x v="0"/>
    <x v="0"/>
    <x v="1"/>
    <x v="4"/>
    <x v="0"/>
    <s v="Kanal Satış"/>
    <s v="Miya"/>
    <s v="Yurt İçi"/>
    <s v="Türkiye"/>
  </r>
  <r>
    <s v="Q4"/>
    <x v="1"/>
    <x v="11"/>
    <m/>
    <s v="MİYA OTOMASYON VE BARKOD BILISIM SISTEMLERI SAN TİC. VE L.T.D. STI."/>
    <s v="WPH.02.001"/>
    <s v="WebPlus Yazılım Bakımı Hizmeti"/>
    <s v="Univera - Kanal"/>
    <x v="20"/>
    <x v="0"/>
    <s v="Webplus"/>
    <n v="7024"/>
    <m/>
    <n v="1"/>
    <m/>
    <n v="7024"/>
    <m/>
    <m/>
    <m/>
    <n v="7024"/>
    <m/>
    <m/>
    <m/>
    <n v="1000003929"/>
    <m/>
    <m/>
    <x v="3"/>
    <x v="0"/>
    <x v="0"/>
    <x v="1"/>
    <x v="4"/>
    <x v="0"/>
    <s v="Kanal Satış"/>
    <s v="Miya"/>
    <s v="Yurt İçi"/>
    <s v="Türkiye"/>
  </r>
  <r>
    <s v="Q4"/>
    <x v="1"/>
    <x v="11"/>
    <m/>
    <s v="MİYA OTOMASYON VE BARKOD BILISIM SISTEMLERI SAN TİC. VE L.T.D. STI."/>
    <s v="WPH.02.001"/>
    <s v="WebPlus Yazılım Bakımı Hizmeti"/>
    <s v="Univera - Kanal"/>
    <x v="20"/>
    <x v="0"/>
    <s v="Webplus"/>
    <n v="22480"/>
    <m/>
    <n v="1"/>
    <m/>
    <n v="22480"/>
    <m/>
    <m/>
    <m/>
    <n v="22480"/>
    <m/>
    <m/>
    <m/>
    <n v="1000003928"/>
    <m/>
    <m/>
    <x v="3"/>
    <x v="0"/>
    <x v="0"/>
    <x v="1"/>
    <x v="4"/>
    <x v="0"/>
    <s v="Kanal Satış"/>
    <s v="Miya"/>
    <s v="Yurt İçi"/>
    <s v="Türkiye"/>
  </r>
  <r>
    <s v="Q4"/>
    <x v="1"/>
    <x v="11"/>
    <m/>
    <s v="MİYA OTOMASYON VE BARKOD BILISIM SISTEMLERI SAN TİC. VE L.T.D. STI."/>
    <s v="WPH.02.001"/>
    <s v="WebPlus Yazılım Bakımı Hizmeti"/>
    <s v="Univera - Kanal"/>
    <x v="20"/>
    <x v="0"/>
    <s v="Webplus"/>
    <n v="11240"/>
    <m/>
    <n v="1"/>
    <m/>
    <n v="11240"/>
    <m/>
    <m/>
    <m/>
    <n v="11240"/>
    <m/>
    <m/>
    <m/>
    <n v="1000003927"/>
    <m/>
    <m/>
    <x v="3"/>
    <x v="0"/>
    <x v="0"/>
    <x v="1"/>
    <x v="4"/>
    <x v="0"/>
    <s v="Kanal Satış"/>
    <s v="Miya"/>
    <s v="Yurt İçi"/>
    <s v="Türkiye"/>
  </r>
  <r>
    <s v="Q4"/>
    <x v="1"/>
    <x v="11"/>
    <m/>
    <s v="MİYA OTOMASYON VE BARKOD BILISIM SISTEMLERI SAN TİC. VE L.T.D. STI."/>
    <s v="WPH.02.001"/>
    <s v="WebPlus Yazılım Bakımı Hizmeti"/>
    <s v="Univera - Kanal"/>
    <x v="20"/>
    <x v="0"/>
    <s v="Webplus"/>
    <n v="11240"/>
    <m/>
    <n v="1"/>
    <m/>
    <n v="11240"/>
    <m/>
    <m/>
    <m/>
    <n v="11240"/>
    <m/>
    <m/>
    <m/>
    <n v="1000003925"/>
    <m/>
    <m/>
    <x v="3"/>
    <x v="0"/>
    <x v="0"/>
    <x v="1"/>
    <x v="4"/>
    <x v="0"/>
    <s v="Kanal Satış"/>
    <s v="Miya"/>
    <s v="Yurt İçi"/>
    <s v="Türkiye"/>
  </r>
  <r>
    <s v="Q4"/>
    <x v="1"/>
    <x v="11"/>
    <m/>
    <s v="MİYA OTOMASYON VE BARKOD BILISIM SISTEMLERI SAN TİC. VE L.T.D. STI."/>
    <s v="WPH.02.001"/>
    <s v="WebPlus Yazılım Bakımı Hizmeti"/>
    <s v="Univera - Kanal"/>
    <x v="20"/>
    <x v="0"/>
    <s v="Webplus"/>
    <n v="7024"/>
    <m/>
    <n v="1"/>
    <m/>
    <n v="7024"/>
    <m/>
    <m/>
    <m/>
    <n v="7024"/>
    <m/>
    <m/>
    <m/>
    <n v="1000003924"/>
    <m/>
    <m/>
    <x v="3"/>
    <x v="0"/>
    <x v="0"/>
    <x v="1"/>
    <x v="4"/>
    <x v="0"/>
    <s v="Kanal Satış"/>
    <s v="Miya"/>
    <s v="Yurt İçi"/>
    <s v="Türkiye"/>
  </r>
  <r>
    <s v="Q4"/>
    <x v="1"/>
    <x v="11"/>
    <m/>
    <s v="MİYA OTOMASYON VE BARKOD BILISIM SISTEMLERI SAN TİC. VE L.T.D. STI."/>
    <s v="WPH.02.001"/>
    <s v="WebPlus Yazılım Bakımı Hizmeti"/>
    <s v="Univera - Kanal"/>
    <x v="20"/>
    <x v="0"/>
    <s v="Webplus"/>
    <n v="11240"/>
    <m/>
    <n v="1"/>
    <m/>
    <n v="11240"/>
    <m/>
    <m/>
    <m/>
    <n v="11240"/>
    <m/>
    <m/>
    <m/>
    <n v="1000003923"/>
    <m/>
    <m/>
    <x v="3"/>
    <x v="0"/>
    <x v="0"/>
    <x v="1"/>
    <x v="4"/>
    <x v="0"/>
    <s v="Kanal Satış"/>
    <s v="Miya"/>
    <s v="Yurt İçi"/>
    <s v="Türkiye"/>
  </r>
  <r>
    <s v="Q4"/>
    <x v="1"/>
    <x v="11"/>
    <m/>
    <s v="MİYA OTOMASYON VE BARKOD BILISIM SISTEMLERI SAN TİC. VE L.T.D. STI."/>
    <s v="WPH.02.001"/>
    <s v="WebPlus Yazılım Bakımı Hizmeti"/>
    <s v="Univera - Kanal"/>
    <x v="20"/>
    <x v="0"/>
    <s v="Webplus"/>
    <n v="11240"/>
    <m/>
    <n v="1"/>
    <m/>
    <n v="11240"/>
    <m/>
    <m/>
    <m/>
    <n v="11240"/>
    <m/>
    <m/>
    <m/>
    <n v="1000003922"/>
    <m/>
    <m/>
    <x v="3"/>
    <x v="0"/>
    <x v="0"/>
    <x v="1"/>
    <x v="4"/>
    <x v="0"/>
    <s v="Kanal Satış"/>
    <s v="Miya"/>
    <s v="Yurt İçi"/>
    <s v="Türkiye"/>
  </r>
  <r>
    <s v="Q4"/>
    <x v="1"/>
    <x v="11"/>
    <m/>
    <s v="MİYA OTOMASYON VE BARKOD BILISIM SISTEMLERI SAN TİC. VE L.T.D. STI."/>
    <s v="WPH.02.001"/>
    <s v="WebPlus Yazılım Bakımı Hizmeti"/>
    <s v="Univera - Kanal"/>
    <x v="20"/>
    <x v="0"/>
    <s v="Webplus"/>
    <n v="7024"/>
    <m/>
    <n v="1"/>
    <m/>
    <n v="7024"/>
    <m/>
    <m/>
    <m/>
    <n v="7024"/>
    <m/>
    <m/>
    <m/>
    <n v="1000003921"/>
    <m/>
    <m/>
    <x v="3"/>
    <x v="0"/>
    <x v="0"/>
    <x v="1"/>
    <x v="4"/>
    <x v="0"/>
    <s v="Kanal Satış"/>
    <s v="Miya"/>
    <s v="Yurt İçi"/>
    <s v="Türkiye"/>
  </r>
  <r>
    <s v="Q4"/>
    <x v="1"/>
    <x v="11"/>
    <m/>
    <s v="MİYA OTOMASYON VE BARKOD BILISIM SISTEMLERI SAN TİC. VE L.T.D. STI."/>
    <s v="WPH.02.001"/>
    <s v="WebPlus Yazılım Bakımı Hizmeti"/>
    <s v="Univera - Kanal"/>
    <x v="20"/>
    <x v="0"/>
    <s v="Webplus"/>
    <n v="11240"/>
    <m/>
    <n v="1"/>
    <m/>
    <n v="11240"/>
    <m/>
    <m/>
    <m/>
    <n v="11240"/>
    <m/>
    <m/>
    <m/>
    <n v="1000003920"/>
    <m/>
    <m/>
    <x v="3"/>
    <x v="0"/>
    <x v="0"/>
    <x v="1"/>
    <x v="4"/>
    <x v="0"/>
    <s v="Kanal Satış"/>
    <s v="Miya"/>
    <s v="Yurt İçi"/>
    <s v="Türkiye"/>
  </r>
  <r>
    <s v="Q4"/>
    <x v="1"/>
    <x v="11"/>
    <m/>
    <s v="MİYA OTOMASYON VE BARKOD BILISIM SISTEMLERI SAN TİC. VE L.T.D. STI."/>
    <s v="WPH.02.001"/>
    <s v="WebPlus Yazılım Bakımı Hizmeti"/>
    <s v="Univera - Kanal"/>
    <x v="20"/>
    <x v="0"/>
    <s v="Webplus"/>
    <n v="11240"/>
    <m/>
    <n v="1"/>
    <m/>
    <n v="11240"/>
    <m/>
    <m/>
    <m/>
    <n v="11240"/>
    <m/>
    <m/>
    <m/>
    <n v="1000003919"/>
    <m/>
    <m/>
    <x v="3"/>
    <x v="0"/>
    <x v="0"/>
    <x v="1"/>
    <x v="4"/>
    <x v="0"/>
    <s v="Kanal Satış"/>
    <s v="Miya"/>
    <s v="Yurt İçi"/>
    <s v="Türkiye"/>
  </r>
  <r>
    <s v="Q4"/>
    <x v="1"/>
    <x v="11"/>
    <m/>
    <s v="MİYA OTOMASYON VE BARKOD BILISIM SISTEMLERI SAN TİC. VE L.T.D. STI."/>
    <s v="WPH.02.001"/>
    <s v="WebPlus Yazılım Bakımı Hizmeti"/>
    <s v="Univera - Kanal"/>
    <x v="20"/>
    <x v="0"/>
    <s v="Webplus"/>
    <n v="11240"/>
    <m/>
    <n v="1"/>
    <m/>
    <n v="11240"/>
    <m/>
    <m/>
    <m/>
    <n v="11240"/>
    <m/>
    <m/>
    <m/>
    <n v="1000003917"/>
    <m/>
    <m/>
    <x v="3"/>
    <x v="0"/>
    <x v="0"/>
    <x v="1"/>
    <x v="4"/>
    <x v="0"/>
    <s v="Kanal Satış"/>
    <s v="Miya"/>
    <s v="Yurt İçi"/>
    <s v="Türkiye"/>
  </r>
  <r>
    <s v="Q1"/>
    <x v="1"/>
    <x v="0"/>
    <m/>
    <s v="ALPEDO GIDA SAN.VE TIC.A.S"/>
    <s v="EH.05.002"/>
    <s v="Enroute Panorama - Rapor Gelistirme Hizmeti"/>
    <s v="Univera - Alpedo Dondurma"/>
    <x v="11"/>
    <x v="0"/>
    <s v="Enroute"/>
    <n v="7000"/>
    <m/>
    <n v="5"/>
    <m/>
    <n v="87500"/>
    <m/>
    <n v="52500"/>
    <m/>
    <n v="35000"/>
    <m/>
    <n v="0"/>
    <n v="0"/>
    <m/>
    <m/>
    <m/>
    <x v="118"/>
    <x v="3"/>
    <x v="1"/>
    <x v="1"/>
    <x v="2"/>
    <x v="0"/>
    <s v="Univera Satış"/>
    <s v="Saha Satış"/>
    <s v="Yurt İçi"/>
    <s v="Türkiye"/>
  </r>
  <r>
    <s v="Q1"/>
    <x v="1"/>
    <x v="0"/>
    <m/>
    <s v="ALPEDO GIDA SAN.VE TIC.A.S"/>
    <s v="EH.01.001"/>
    <s v="Enroute Panorama - Proje ve Ürün Yönetimi Danışmanlığı Hizmeti"/>
    <s v="Univera - Alpedo Dondurma"/>
    <x v="11"/>
    <x v="0"/>
    <s v="Enroute"/>
    <n v="7000"/>
    <m/>
    <n v="49"/>
    <m/>
    <n v="857500"/>
    <m/>
    <n v="514500"/>
    <m/>
    <n v="343000"/>
    <m/>
    <n v="0"/>
    <n v="0"/>
    <m/>
    <m/>
    <m/>
    <x v="118"/>
    <x v="3"/>
    <x v="1"/>
    <x v="1"/>
    <x v="7"/>
    <x v="0"/>
    <s v="Univera Satış"/>
    <s v="Saha Satış"/>
    <s v="Yurt İçi"/>
    <s v="Türkiye"/>
  </r>
  <r>
    <s v="Q1"/>
    <x v="1"/>
    <x v="0"/>
    <m/>
    <s v="ALPEDO GIDA SAN.VE TIC.A.S"/>
    <s v="EY.01.014"/>
    <s v="Enroute Panorama - Platform Back Office Kullanici Yazılımi (Enterprise)"/>
    <s v="Univera - Alpedo Dondurma"/>
    <x v="11"/>
    <x v="0"/>
    <s v="Enroute"/>
    <n v="7800"/>
    <m/>
    <n v="60"/>
    <m/>
    <n v="1170000"/>
    <m/>
    <n v="702000"/>
    <m/>
    <n v="468000"/>
    <m/>
    <n v="0"/>
    <n v="0"/>
    <m/>
    <m/>
    <m/>
    <x v="118"/>
    <x v="3"/>
    <x v="1"/>
    <x v="0"/>
    <x v="1"/>
    <x v="0"/>
    <s v="Univera Satış"/>
    <s v="Saha Satış"/>
    <s v="Yurt İçi"/>
    <s v="Türkiye"/>
  </r>
  <r>
    <s v="Q1"/>
    <x v="1"/>
    <x v="0"/>
    <m/>
    <s v="ALPEDO GIDA SAN.VE TIC.A.S"/>
    <s v="EY.01.001"/>
    <s v="Enroute Panorama - Mobil Satis &amp; Dafitim Çözüm Yazılımi (Enterprise)"/>
    <s v="Univera - Alpedo Dondurma"/>
    <x v="11"/>
    <x v="0"/>
    <s v="Enroute"/>
    <n v="580000"/>
    <m/>
    <n v="1"/>
    <m/>
    <n v="1450000"/>
    <m/>
    <n v="870000"/>
    <m/>
    <n v="580000"/>
    <m/>
    <n v="0"/>
    <n v="0"/>
    <m/>
    <m/>
    <m/>
    <x v="118"/>
    <x v="3"/>
    <x v="1"/>
    <x v="0"/>
    <x v="1"/>
    <x v="0"/>
    <s v="Univera Satış"/>
    <s v="Saha Satış"/>
    <s v="Yurt İçi"/>
    <s v="Türkiye"/>
  </r>
  <r>
    <s v="Q1"/>
    <x v="1"/>
    <x v="0"/>
    <m/>
    <s v="ALPEDO GIDA SAN.VE TIC.A.S"/>
    <s v="EY.02.033"/>
    <s v="Enroute Panorama - Mobil Kullanici Yazılımi (Enterprise)"/>
    <s v="Univera - Alpedo Dondurma"/>
    <x v="11"/>
    <x v="0"/>
    <s v="Enroute"/>
    <n v="3200"/>
    <m/>
    <n v="90"/>
    <m/>
    <n v="720000"/>
    <m/>
    <n v="432000"/>
    <m/>
    <n v="288000"/>
    <m/>
    <n v="0"/>
    <n v="0"/>
    <m/>
    <m/>
    <m/>
    <x v="118"/>
    <x v="3"/>
    <x v="1"/>
    <x v="0"/>
    <x v="1"/>
    <x v="0"/>
    <s v="Univera Satış"/>
    <s v="Saha Satış"/>
    <s v="Yurt İçi"/>
    <s v="Türkiye"/>
  </r>
  <r>
    <s v="Q1"/>
    <x v="1"/>
    <x v="0"/>
    <m/>
    <s v="ALPEDO GIDA SAN.VE TIC.A.S"/>
    <s v="EH.01.003"/>
    <s v="Enroute Panorama - Kurulum ve Efitim Hizmeti"/>
    <s v="Univera - Alpedo Dondurma"/>
    <x v="11"/>
    <x v="0"/>
    <s v="Enroute"/>
    <n v="4800"/>
    <m/>
    <n v="40"/>
    <m/>
    <n v="480000"/>
    <m/>
    <n v="288000"/>
    <m/>
    <n v="192000"/>
    <m/>
    <n v="0"/>
    <n v="0"/>
    <m/>
    <m/>
    <m/>
    <x v="118"/>
    <x v="3"/>
    <x v="1"/>
    <x v="1"/>
    <x v="6"/>
    <x v="0"/>
    <s v="Univera Satış"/>
    <s v="Saha Satış"/>
    <s v="Yurt İçi"/>
    <s v="Türkiye"/>
  </r>
  <r>
    <s v="Q1"/>
    <x v="1"/>
    <x v="0"/>
    <m/>
    <s v="DARDANEL DAĞITIM A.Ş."/>
    <s v="EH.06.001"/>
    <s v="Enroute Panorama - Hosting Hizmeti"/>
    <s v="Univera - Dardanel"/>
    <x v="12"/>
    <x v="1"/>
    <s v="Enroute"/>
    <n v="44917.17"/>
    <m/>
    <n v="1"/>
    <m/>
    <n v="44917.17"/>
    <m/>
    <n v="0"/>
    <m/>
    <n v="44917.17"/>
    <m/>
    <n v="0"/>
    <n v="0"/>
    <m/>
    <m/>
    <m/>
    <x v="4"/>
    <x v="0"/>
    <x v="0"/>
    <x v="1"/>
    <x v="3"/>
    <x v="0"/>
    <s v="Univera Satış"/>
    <s v="Saha Satış"/>
    <s v="Yurt İçi"/>
    <s v="Türkiye"/>
  </r>
  <r>
    <s v="Q1"/>
    <x v="1"/>
    <x v="0"/>
    <m/>
    <s v="LA LORRAINE UNLU MAMÜLLER SAN. VE TIC. A.S."/>
    <s v="EH.06.001"/>
    <s v="Enroute Panorama - Hosting Hizmeti"/>
    <s v="Univera - La Lorraine"/>
    <x v="13"/>
    <x v="1"/>
    <s v="Enroute"/>
    <n v="63688.12"/>
    <m/>
    <n v="1"/>
    <m/>
    <n v="63688.115259999999"/>
    <m/>
    <n v="-4.7400000000000003E-3"/>
    <m/>
    <n v="63688.12"/>
    <m/>
    <n v="0"/>
    <n v="0"/>
    <m/>
    <m/>
    <m/>
    <x v="6"/>
    <x v="0"/>
    <x v="0"/>
    <x v="1"/>
    <x v="3"/>
    <x v="0"/>
    <s v="Univera Satış"/>
    <s v="Saha Satış"/>
    <s v="Yurt İçi"/>
    <s v="Türkiye"/>
  </r>
  <r>
    <s v="Q1"/>
    <x v="1"/>
    <x v="0"/>
    <m/>
    <s v="PERNOD RICARD ISTANBUL IÇ VE DIS TIC. LTD. STI"/>
    <s v="EH.06.001"/>
    <s v="Enroute Panorama - Hosting Hizmeti"/>
    <s v="Univera - Pernod Ricard"/>
    <x v="13"/>
    <x v="1"/>
    <s v="Enroute"/>
    <n v="171650.74"/>
    <m/>
    <n v="1"/>
    <m/>
    <n v="171650.74"/>
    <m/>
    <n v="0"/>
    <m/>
    <n v="171650.74"/>
    <m/>
    <n v="0"/>
    <n v="0"/>
    <m/>
    <m/>
    <m/>
    <x v="34"/>
    <x v="0"/>
    <x v="0"/>
    <x v="1"/>
    <x v="3"/>
    <x v="1"/>
    <s v="Univera Satış"/>
    <s v="Saha Satış"/>
    <s v="Yurt İçi"/>
    <s v="Türkiye"/>
  </r>
  <r>
    <s v="Q1"/>
    <x v="1"/>
    <x v="0"/>
    <m/>
    <s v="Tadım Gıda Maddeleri San. ve Tic. A.Ş."/>
    <s v="EH.06.001"/>
    <s v="Enroute Panorama - Hosting Hizmeti"/>
    <s v="Univera - Tadım"/>
    <x v="11"/>
    <x v="1"/>
    <s v="Enroute"/>
    <n v="23467.78"/>
    <m/>
    <n v="2"/>
    <m/>
    <n v="46935.56"/>
    <m/>
    <n v="0"/>
    <m/>
    <n v="46935.56"/>
    <m/>
    <n v="0"/>
    <n v="0"/>
    <m/>
    <m/>
    <m/>
    <x v="10"/>
    <x v="0"/>
    <x v="0"/>
    <x v="1"/>
    <x v="3"/>
    <x v="1"/>
    <s v="Univera Satış"/>
    <s v="Saha Satış"/>
    <s v="Yurt İçi"/>
    <s v="Türkiye"/>
  </r>
  <r>
    <s v="Q1"/>
    <x v="1"/>
    <x v="0"/>
    <m/>
    <s v="Tadım Gıda Maddeleri San. ve Tic. A.Ş."/>
    <s v="EH.06.001"/>
    <s v="Enroute Panorama - Hosting Hizmeti"/>
    <s v="Univera - Tadım"/>
    <x v="11"/>
    <x v="1"/>
    <s v="Enroute"/>
    <n v="142032.28"/>
    <m/>
    <n v="1"/>
    <m/>
    <n v="142032.28"/>
    <m/>
    <n v="0"/>
    <m/>
    <n v="142032.28"/>
    <m/>
    <n v="0"/>
    <n v="0"/>
    <m/>
    <m/>
    <m/>
    <x v="10"/>
    <x v="0"/>
    <x v="0"/>
    <x v="1"/>
    <x v="3"/>
    <x v="0"/>
    <s v="Univera Satış"/>
    <s v="Saha Satış"/>
    <s v="Yurt İçi"/>
    <s v="Türkiye"/>
  </r>
  <r>
    <s v="Q1"/>
    <x v="1"/>
    <x v="0"/>
    <m/>
    <s v="ALPEDO GIDA SAN.VE TIC.A.S"/>
    <s v="EY.01.021"/>
    <s v="Enroute Panorama - Dafitim Kanali (Bayi/Distribütör/Sube) Yazılımi (Enterprise)"/>
    <s v="Univera - Alpedo Dondurma"/>
    <x v="11"/>
    <x v="0"/>
    <s v="Enroute"/>
    <n v="15000"/>
    <m/>
    <n v="22"/>
    <m/>
    <n v="825000"/>
    <m/>
    <n v="495000"/>
    <m/>
    <n v="330000"/>
    <m/>
    <n v="0"/>
    <n v="0"/>
    <m/>
    <m/>
    <m/>
    <x v="118"/>
    <x v="3"/>
    <x v="1"/>
    <x v="0"/>
    <x v="1"/>
    <x v="0"/>
    <s v="Univera Satış"/>
    <s v="Saha Satış"/>
    <s v="Yurt İçi"/>
    <s v="Türkiye"/>
  </r>
  <r>
    <s v="Q1"/>
    <x v="1"/>
    <x v="0"/>
    <m/>
    <s v="ALPEDO GIDA SAN.VE TIC.A.S"/>
    <s v="EY.05.006"/>
    <s v="Enroute Panorama - Commerce Portal - B2B Standart - E-Ticaret Modül Yazılımi (Enterprise)"/>
    <s v="Univera - Alpedo Dondurma"/>
    <x v="11"/>
    <x v="0"/>
    <s v="Enroute"/>
    <n v="285825"/>
    <m/>
    <n v="1"/>
    <m/>
    <n v="515000"/>
    <m/>
    <n v="229175"/>
    <m/>
    <n v="285825"/>
    <m/>
    <n v="0"/>
    <n v="0"/>
    <m/>
    <m/>
    <m/>
    <x v="118"/>
    <x v="3"/>
    <x v="0"/>
    <x v="0"/>
    <x v="1"/>
    <x v="0"/>
    <s v="Univera Satış"/>
    <s v="Saha Satış"/>
    <s v="Yurt İçi"/>
    <s v="Türkiye"/>
  </r>
  <r>
    <s v="Q1"/>
    <x v="1"/>
    <x v="0"/>
    <m/>
    <s v="ALPEDO GIDA SAN.VE TIC.A.S"/>
    <s v="EY.05.008"/>
    <s v="Enroute Panorama - Commerce Portal - B2B - Dafitim Kanali Yazılımi (Enterprise)"/>
    <s v="Univera - Alpedo Dondurma"/>
    <x v="11"/>
    <x v="0"/>
    <s v="Enroute"/>
    <n v="24960"/>
    <m/>
    <n v="55"/>
    <m/>
    <n v="2145000"/>
    <m/>
    <n v="772200"/>
    <m/>
    <n v="1372800"/>
    <m/>
    <n v="0"/>
    <n v="0"/>
    <m/>
    <m/>
    <m/>
    <x v="118"/>
    <x v="3"/>
    <x v="0"/>
    <x v="0"/>
    <x v="1"/>
    <x v="0"/>
    <s v="Univera Satış"/>
    <s v="Saha Satış"/>
    <s v="Yurt İçi"/>
    <s v="Türkiye"/>
  </r>
  <r>
    <s v="Q1"/>
    <x v="1"/>
    <x v="0"/>
    <m/>
    <s v="ALPEDO GIDA SAN.VE TIC.A.S"/>
    <s v="EYS.04.007"/>
    <s v="Enroute Panorama - Asset Tracker - Demirbas Takip Modül Yazılımi Standart"/>
    <s v="Univera - Alpedo Dondurma"/>
    <x v="11"/>
    <x v="0"/>
    <s v="Enroute"/>
    <n v="284000"/>
    <m/>
    <n v="1"/>
    <m/>
    <n v="710000"/>
    <m/>
    <n v="426000"/>
    <m/>
    <n v="284000"/>
    <m/>
    <n v="0"/>
    <n v="0"/>
    <m/>
    <m/>
    <m/>
    <x v="118"/>
    <x v="3"/>
    <x v="0"/>
    <x v="0"/>
    <x v="1"/>
    <x v="0"/>
    <s v="Univera Satış"/>
    <s v="Saha Satış"/>
    <s v="Yurt İçi"/>
    <s v="Türkiye"/>
  </r>
  <r>
    <s v="Q2"/>
    <x v="0"/>
    <x v="5"/>
    <m/>
    <s v="PERNOD RICARD ISTANBUL IÇ VE DIS TIC. LTD. STI"/>
    <s v="EY.06.001"/>
    <s v="EnRoute Panorama - Yazilim Gelistirme Hizmeti"/>
    <s v="Univera - Pernod Ricard"/>
    <x v="12"/>
    <x v="0"/>
    <m/>
    <n v="6074.64"/>
    <m/>
    <n v="10"/>
    <m/>
    <n v="60746.400000000001"/>
    <m/>
    <n v="0"/>
    <m/>
    <n v="60746.400000000001"/>
    <m/>
    <n v="0"/>
    <n v="0"/>
    <s v="UNI240000000920"/>
    <m/>
    <m/>
    <x v="34"/>
    <x v="0"/>
    <x v="1"/>
    <x v="1"/>
    <x v="9"/>
    <x v="1"/>
    <s v="Univera Satış"/>
    <s v="Saha Satış"/>
    <s v="Yurt İçi"/>
    <s v="Türkiye"/>
  </r>
  <r>
    <s v="Q2"/>
    <x v="0"/>
    <x v="5"/>
    <m/>
    <s v="Şölen Çikolata Gıda Sanayi Ve Ticaret A. Ş."/>
    <s v="EH.05.002"/>
    <s v="EnRoute Panorama - Rapor Gelistirme Hizmeti"/>
    <s v="Univera - Şölen"/>
    <x v="11"/>
    <x v="0"/>
    <m/>
    <n v="5443.2"/>
    <m/>
    <n v="5"/>
    <m/>
    <n v="27216"/>
    <m/>
    <n v="0"/>
    <m/>
    <n v="27216"/>
    <m/>
    <n v="0"/>
    <n v="0"/>
    <s v="UNI240000000896"/>
    <m/>
    <m/>
    <x v="32"/>
    <x v="0"/>
    <x v="1"/>
    <x v="1"/>
    <x v="2"/>
    <x v="1"/>
    <s v="Univera Satış"/>
    <s v="Saha Satış"/>
    <s v="Yurt İçi"/>
    <s v="Türkiye"/>
  </r>
  <r>
    <s v="Q1"/>
    <x v="1"/>
    <x v="0"/>
    <m/>
    <s v="MATRIKS BİLGİSAYAR SİSTEMLERİ LTD.ŞTİ"/>
    <s v="UH.01.002"/>
    <s v="Unidox Kontör"/>
    <s v="Univera Kontör Satışı"/>
    <x v="5"/>
    <x v="2"/>
    <s v="Unidox"/>
    <n v="3.5625"/>
    <m/>
    <n v="2000"/>
    <m/>
    <n v="7125"/>
    <m/>
    <n v="0"/>
    <m/>
    <n v="7125"/>
    <m/>
    <n v="0"/>
    <n v="0"/>
    <m/>
    <m/>
    <m/>
    <x v="11"/>
    <x v="0"/>
    <x v="1"/>
    <x v="2"/>
    <x v="5"/>
    <x v="1"/>
    <s v="Kanal Satış"/>
    <s v="Matriks"/>
    <s v="Yurt İçi"/>
    <s v="Türkiye"/>
  </r>
  <r>
    <s v="Q1"/>
    <x v="1"/>
    <x v="0"/>
    <m/>
    <s v="ERBAK-ULUDAG PAZARLAMA SATIS VE DAGITIM A.S."/>
    <s v="QH.01.001"/>
    <s v="Quest Panorama - Proje ve Ürün Yönetimi Danismanlifi Hizmeti"/>
    <s v="Univera - Uludağ İçecek"/>
    <x v="11"/>
    <x v="3"/>
    <s v="Quest"/>
    <n v="7886"/>
    <m/>
    <n v="2"/>
    <m/>
    <n v="15772"/>
    <m/>
    <n v="0"/>
    <m/>
    <n v="15772"/>
    <m/>
    <n v="0"/>
    <n v="0"/>
    <m/>
    <m/>
    <m/>
    <x v="21"/>
    <x v="0"/>
    <x v="1"/>
    <x v="1"/>
    <x v="7"/>
    <x v="1"/>
    <s v="Univera Satış"/>
    <s v="Saha Satış"/>
    <s v="Yurt İçi"/>
    <s v="Türkiye"/>
  </r>
  <r>
    <s v="Q1"/>
    <x v="1"/>
    <x v="0"/>
    <m/>
    <s v="ERBAK-ULUDAG PAZARLAMA SATIS VE DAGITIM A.S."/>
    <s v="QYS.01.006"/>
    <s v="Quest Panorama - Platform Back Office Kullanici Yazılımi Standart"/>
    <s v="Univera - Uludağ İçecek"/>
    <x v="11"/>
    <x v="3"/>
    <s v="Quest"/>
    <n v="4735"/>
    <m/>
    <n v="1"/>
    <m/>
    <n v="4735"/>
    <m/>
    <n v="0"/>
    <m/>
    <n v="4735"/>
    <m/>
    <n v="0"/>
    <n v="0"/>
    <m/>
    <m/>
    <m/>
    <x v="21"/>
    <x v="0"/>
    <x v="1"/>
    <x v="0"/>
    <x v="1"/>
    <x v="1"/>
    <s v="Univera Satış"/>
    <s v="Saha Satış"/>
    <s v="Yurt İçi"/>
    <s v="Türkiye"/>
  </r>
  <r>
    <s v="Q1"/>
    <x v="1"/>
    <x v="0"/>
    <m/>
    <s v="ERBAK-ULUDAG PAZARLAMA SATIS VE DAGITIM A.S."/>
    <s v="QYS.02.007"/>
    <s v="Quest Panorama - Mobil Kullanicisi Yazılımi Standart"/>
    <s v="Univera - Uludağ İçecek"/>
    <x v="11"/>
    <x v="3"/>
    <s v="Quest"/>
    <n v="3342"/>
    <m/>
    <n v="5"/>
    <m/>
    <n v="16710"/>
    <m/>
    <n v="0"/>
    <m/>
    <n v="16710"/>
    <m/>
    <n v="0"/>
    <n v="0"/>
    <m/>
    <m/>
    <m/>
    <x v="21"/>
    <x v="0"/>
    <x v="1"/>
    <x v="0"/>
    <x v="1"/>
    <x v="1"/>
    <s v="Univera Satış"/>
    <s v="Saha Satış"/>
    <s v="Yurt İçi"/>
    <s v="Türkiye"/>
  </r>
  <r>
    <s v="Q2"/>
    <x v="0"/>
    <x v="5"/>
    <m/>
    <s v="PERNOD RICARD ISTANBUL IÇ VE DIS TIC. LTD. STI"/>
    <s v="EY.06.001"/>
    <s v="EnRoute Panorama - Yazilim Gelistirme Hizmeti"/>
    <s v="Univera - Pernod Ricard"/>
    <x v="12"/>
    <x v="0"/>
    <m/>
    <n v="6074.6401425178146"/>
    <m/>
    <n v="8.42"/>
    <m/>
    <n v="51148.468800000002"/>
    <m/>
    <n v="-1.1999999999999999E-3"/>
    <m/>
    <n v="51148.47"/>
    <m/>
    <n v="0"/>
    <n v="0"/>
    <s v="UNI240000000920"/>
    <m/>
    <m/>
    <x v="34"/>
    <x v="0"/>
    <x v="1"/>
    <x v="1"/>
    <x v="9"/>
    <x v="1"/>
    <s v="Univera Satış"/>
    <s v="Saha Satış"/>
    <s v="Yurt İçi"/>
    <s v="Türkiye"/>
  </r>
  <r>
    <s v="Q2"/>
    <x v="0"/>
    <x v="5"/>
    <m/>
    <s v="PERNOD RICARD ISTANBUL IÇ VE DIS TIC. LTD. STI"/>
    <s v="EY.06.001"/>
    <s v="EnRoute Panorama - Yazilim Gelistirme Hizmeti"/>
    <s v="Univera - Pernod Ricard"/>
    <x v="12"/>
    <x v="0"/>
    <m/>
    <n v="6074.6404320987649"/>
    <m/>
    <n v="6.48"/>
    <m/>
    <n v="39363.667200000004"/>
    <m/>
    <n v="-2.8E-3"/>
    <m/>
    <n v="39363.67"/>
    <m/>
    <n v="0"/>
    <n v="0"/>
    <s v="UNI240000000919"/>
    <m/>
    <m/>
    <x v="34"/>
    <x v="0"/>
    <x v="1"/>
    <x v="1"/>
    <x v="9"/>
    <x v="1"/>
    <s v="Univera Satış"/>
    <s v="Saha Satış"/>
    <s v="Yurt İçi"/>
    <s v="Türkiye"/>
  </r>
  <r>
    <s v="Q2"/>
    <x v="0"/>
    <x v="5"/>
    <m/>
    <s v="PERNOD RICARD ISTANBUL IÇ VE DIS TIC. LTD. STI"/>
    <s v="EH.05.002"/>
    <s v="EnRoute Panorama - Rapor Gelistirme Hizmeti"/>
    <s v="Univera - Pernod Ricard"/>
    <x v="12"/>
    <x v="0"/>
    <m/>
    <n v="4859.71"/>
    <m/>
    <n v="7"/>
    <m/>
    <n v="34017.97"/>
    <m/>
    <n v="0"/>
    <m/>
    <n v="34017.97"/>
    <m/>
    <n v="0"/>
    <n v="0"/>
    <s v="UNI240000000920"/>
    <m/>
    <m/>
    <x v="34"/>
    <x v="0"/>
    <x v="1"/>
    <x v="1"/>
    <x v="2"/>
    <x v="1"/>
    <s v="Univera Satış"/>
    <s v="Saha Satış"/>
    <s v="Yurt İçi"/>
    <s v="Türkiye"/>
  </r>
  <r>
    <s v="Q2"/>
    <x v="0"/>
    <x v="5"/>
    <m/>
    <s v="PERNOD RICARD ISTANBUL IÇ VE DIS TIC. LTD. STI"/>
    <s v="EH.01.001"/>
    <s v="EnRoute Panorama - Proje Yönetim Hizmeti"/>
    <s v="Univera - Pernod Ricard"/>
    <x v="12"/>
    <x v="0"/>
    <m/>
    <n v="5669.66"/>
    <m/>
    <n v="2"/>
    <m/>
    <n v="11339.32"/>
    <m/>
    <n v="0"/>
    <m/>
    <n v="11339.32"/>
    <m/>
    <n v="0"/>
    <n v="0"/>
    <s v="UNI240000000920"/>
    <m/>
    <m/>
    <x v="34"/>
    <x v="0"/>
    <x v="1"/>
    <x v="1"/>
    <x v="7"/>
    <x v="1"/>
    <s v="Univera Satış"/>
    <s v="Saha Satış"/>
    <s v="Yurt İçi"/>
    <s v="Türkiye"/>
  </r>
  <r>
    <s v="Q1"/>
    <x v="1"/>
    <x v="0"/>
    <m/>
    <s v="MATRIKS BİLGİSAYAR SİSTEMLERİ LTD.ŞTİ"/>
    <s v="WProje Yönetimi.01.003"/>
    <s v="Webplus EK KULLANICI LISANSI +1"/>
    <s v="Univera - Kanal"/>
    <x v="5"/>
    <x v="0"/>
    <s v="Webplus"/>
    <n v="1500"/>
    <m/>
    <n v="1"/>
    <m/>
    <n v="1500"/>
    <m/>
    <n v="0"/>
    <m/>
    <n v="1500"/>
    <m/>
    <n v="0"/>
    <n v="0"/>
    <m/>
    <m/>
    <m/>
    <x v="11"/>
    <x v="0"/>
    <x v="1"/>
    <x v="0"/>
    <x v="1"/>
    <x v="1"/>
    <s v="Kanal Satış"/>
    <s v="Matriks"/>
    <s v="Yurt İçi"/>
    <s v="Türkiye"/>
  </r>
  <r>
    <s v="Q1"/>
    <x v="1"/>
    <x v="0"/>
    <m/>
    <s v="MİYA OTOMASYON VE BARKOD BILISIM SISTEMLERI SAN TİC. VE L.T.D. STI."/>
    <s v="WProje Yönetimi.01.003"/>
    <s v="Webplus EK KULLANICI LISANSI +1"/>
    <s v="Univera - Kanal"/>
    <x v="5"/>
    <x v="0"/>
    <s v="Webplus"/>
    <n v="4900"/>
    <m/>
    <n v="1"/>
    <m/>
    <n v="4900"/>
    <m/>
    <n v="0"/>
    <m/>
    <n v="4900"/>
    <m/>
    <n v="0"/>
    <n v="0"/>
    <m/>
    <m/>
    <m/>
    <x v="3"/>
    <x v="0"/>
    <x v="1"/>
    <x v="0"/>
    <x v="1"/>
    <x v="1"/>
    <s v="Kanal Satış"/>
    <s v="Miya"/>
    <s v="Yurt İçi"/>
    <s v="Türkiye"/>
  </r>
  <r>
    <s v="Q1"/>
    <x v="1"/>
    <x v="0"/>
    <m/>
    <s v="MİYA OTOMASYON VE BARKOD BILISIM SISTEMLERI SAN TİC. VE L.T.D. STI."/>
    <s v="UH.01.002"/>
    <s v="Unidox Kontör"/>
    <s v="Univera Kontör Satışı"/>
    <x v="5"/>
    <x v="2"/>
    <s v="Unidox"/>
    <n v="1.7188000000000001"/>
    <m/>
    <n v="10000"/>
    <m/>
    <n v="17188"/>
    <m/>
    <n v="0"/>
    <m/>
    <n v="17188"/>
    <m/>
    <n v="0"/>
    <n v="0"/>
    <m/>
    <m/>
    <m/>
    <x v="3"/>
    <x v="0"/>
    <x v="1"/>
    <x v="2"/>
    <x v="5"/>
    <x v="1"/>
    <s v="Kanal Satış"/>
    <s v="Miya"/>
    <s v="Yurt İçi"/>
    <s v="Türkiye"/>
  </r>
  <r>
    <s v="Q1"/>
    <x v="1"/>
    <x v="0"/>
    <m/>
    <s v="MİYA OTOMASYON VE BARKOD BILISIM SISTEMLERI SAN TİC. VE L.T.D. STI."/>
    <s v="UH.01.002"/>
    <s v="Unidox Kontör"/>
    <s v="Univera Kontör Satışı"/>
    <x v="5"/>
    <x v="2"/>
    <s v="Unidox"/>
    <n v="2.8875000000000002"/>
    <m/>
    <n v="5000"/>
    <m/>
    <n v="14437.5"/>
    <m/>
    <n v="0"/>
    <m/>
    <n v="14437.5"/>
    <m/>
    <n v="0"/>
    <n v="0"/>
    <m/>
    <m/>
    <m/>
    <x v="3"/>
    <x v="0"/>
    <x v="1"/>
    <x v="2"/>
    <x v="5"/>
    <x v="1"/>
    <s v="Kanal Satış"/>
    <s v="Miya"/>
    <s v="Yurt İçi"/>
    <s v="Türkiye"/>
  </r>
  <r>
    <s v="Q1"/>
    <x v="1"/>
    <x v="0"/>
    <m/>
    <s v="MİYA OTOMASYON VE BARKOD BILISIM SISTEMLERI SAN TİC. VE L.T.D. STI."/>
    <s v="WProje Yönetimi.02.001"/>
    <s v="Webplus (Android) SATIS TEMSILCISI LISANSI"/>
    <s v="Univera - Kanal"/>
    <x v="5"/>
    <x v="0"/>
    <s v="Webplus"/>
    <n v="3500"/>
    <m/>
    <n v="2"/>
    <m/>
    <n v="7000"/>
    <m/>
    <n v="0"/>
    <m/>
    <n v="7000"/>
    <m/>
    <n v="0"/>
    <n v="0"/>
    <m/>
    <m/>
    <m/>
    <x v="3"/>
    <x v="0"/>
    <x v="1"/>
    <x v="0"/>
    <x v="1"/>
    <x v="1"/>
    <s v="Kanal Satış"/>
    <s v="Miya"/>
    <s v="Yurt İçi"/>
    <s v="Türkiye"/>
  </r>
  <r>
    <s v="Q1"/>
    <x v="1"/>
    <x v="0"/>
    <m/>
    <s v="KP GIDA DAGITIM PAZARLAMA OTOMOBIL ITHALAT IHRACAT SANAYI VE TICARET LIMITED SIRKETI"/>
    <s v="UH.01.002"/>
    <s v="Unidox Kontör"/>
    <s v="Univera Kontör Satışı"/>
    <x v="6"/>
    <x v="2"/>
    <s v="Unidox"/>
    <n v="2.5"/>
    <m/>
    <n v="10000"/>
    <m/>
    <n v="25000"/>
    <m/>
    <n v="0"/>
    <m/>
    <n v="25000"/>
    <m/>
    <n v="0"/>
    <n v="0"/>
    <m/>
    <m/>
    <m/>
    <x v="120"/>
    <x v="3"/>
    <x v="1"/>
    <x v="2"/>
    <x v="5"/>
    <x v="1"/>
    <s v="Univera Satış"/>
    <s v="Saha Satış"/>
    <s v="Yurt İçi"/>
    <s v="Türkiye"/>
  </r>
  <r>
    <s v="Q2"/>
    <x v="0"/>
    <x v="5"/>
    <m/>
    <s v="ERIKLI SU VE MESRUBAT SAN. TIC. A.S"/>
    <s v="EH.03.003"/>
    <s v="EnRoute Panorama - Uzman Destek Hizmeti"/>
    <s v="Univera - Nestle Waters"/>
    <x v="11"/>
    <x v="0"/>
    <m/>
    <n v="27000"/>
    <m/>
    <n v="6"/>
    <m/>
    <n v="162000"/>
    <m/>
    <n v="0"/>
    <m/>
    <n v="162000"/>
    <m/>
    <n v="0"/>
    <n v="0"/>
    <s v="UNI240000000924"/>
    <m/>
    <m/>
    <x v="12"/>
    <x v="0"/>
    <x v="0"/>
    <x v="1"/>
    <x v="3"/>
    <x v="1"/>
    <s v="Univera Satış"/>
    <s v="Saha Satış"/>
    <s v="Yurt İçi"/>
    <s v="Türkiye"/>
  </r>
  <r>
    <s v="Q2"/>
    <x v="0"/>
    <x v="5"/>
    <m/>
    <s v="PERNOD RICARD ISTANBUL IÇ VE DIS TIC. LTD. STI"/>
    <s v="EH.01.001"/>
    <s v="EnRoute Panorama - Proje Yönetim Hizmeti"/>
    <s v="Univera - Pernod Ricard"/>
    <x v="12"/>
    <x v="0"/>
    <m/>
    <n v="5669.66"/>
    <m/>
    <n v="1"/>
    <m/>
    <n v="5669.66"/>
    <m/>
    <n v="0"/>
    <m/>
    <n v="5669.66"/>
    <m/>
    <n v="0"/>
    <n v="0"/>
    <s v="UNI240000000919"/>
    <m/>
    <m/>
    <x v="34"/>
    <x v="0"/>
    <x v="1"/>
    <x v="1"/>
    <x v="7"/>
    <x v="1"/>
    <s v="Univera Satış"/>
    <s v="Saha Satış"/>
    <s v="Yurt İçi"/>
    <s v="Türkiye"/>
  </r>
  <r>
    <s v="Q2"/>
    <x v="0"/>
    <x v="5"/>
    <m/>
    <s v="ALDEMIR BILISIM HIZ. VE DANISMANLIK - ARZU ALDEMIR"/>
    <s v="EYS.04.012"/>
    <s v="EnRoute Panorama - E-Dönüsüm Modül Lisansi Standart"/>
    <s v="Univera - Haribo"/>
    <x v="6"/>
    <x v="2"/>
    <m/>
    <n v="7276"/>
    <m/>
    <n v="1"/>
    <m/>
    <n v="7276"/>
    <m/>
    <n v="0"/>
    <m/>
    <n v="7276"/>
    <m/>
    <n v="0"/>
    <n v="0"/>
    <s v="UNI240000000913"/>
    <m/>
    <m/>
    <x v="17"/>
    <x v="0"/>
    <x v="1"/>
    <x v="0"/>
    <x v="1"/>
    <x v="1"/>
    <s v="Kanal Satış"/>
    <s v="Aldemir"/>
    <s v="Yurt İçi"/>
    <s v="Türkiye"/>
  </r>
  <r>
    <s v="Q2"/>
    <x v="0"/>
    <x v="5"/>
    <m/>
    <s v="ALDEMIR BILISIM HIZ. VE DANISMANLIK - ARZU ALDEMIR"/>
    <s v="EYS.04.012"/>
    <s v="EnRoute Panorama - E-Dönüsüm Modül Lisansi Standart"/>
    <s v="Univera - Haribo"/>
    <x v="6"/>
    <x v="2"/>
    <m/>
    <n v="7276"/>
    <m/>
    <n v="1"/>
    <m/>
    <n v="7276"/>
    <m/>
    <n v="0"/>
    <m/>
    <n v="7276"/>
    <m/>
    <n v="0"/>
    <n v="0"/>
    <s v="UNI240000000916"/>
    <m/>
    <m/>
    <x v="17"/>
    <x v="0"/>
    <x v="1"/>
    <x v="0"/>
    <x v="1"/>
    <x v="1"/>
    <s v="Kanal Satış"/>
    <s v="Aldemir"/>
    <s v="Yurt İçi"/>
    <s v="Türkiye"/>
  </r>
  <r>
    <s v="Q1"/>
    <x v="1"/>
    <x v="0"/>
    <m/>
    <s v="MİYA OTOMASYON VE BARKOD BILISIM SISTEMLERI SAN TİC. VE L.T.D. STI."/>
    <s v="WProje Yönetimi.01.003"/>
    <s v="Webplus EK KULLANICI LISANSI +1"/>
    <s v="Univera - Kanal"/>
    <x v="5"/>
    <x v="0"/>
    <s v="Webplus"/>
    <n v="4900"/>
    <m/>
    <n v="1"/>
    <m/>
    <n v="4900"/>
    <m/>
    <n v="0"/>
    <m/>
    <n v="4900"/>
    <m/>
    <n v="0"/>
    <n v="0"/>
    <m/>
    <m/>
    <m/>
    <x v="3"/>
    <x v="0"/>
    <x v="1"/>
    <x v="0"/>
    <x v="1"/>
    <x v="1"/>
    <s v="Kanal Satış"/>
    <s v="Miya"/>
    <s v="Yurt İçi"/>
    <s v="Türkiye"/>
  </r>
  <r>
    <s v="Q1"/>
    <x v="1"/>
    <x v="0"/>
    <m/>
    <s v="MİYA OTOMASYON VE BARKOD BILISIM SISTEMLERI SAN TİC. VE L.T.D. STI."/>
    <s v="WProje Yönetimi.02.001"/>
    <s v="Webplus (Android) SATIS TEMSILCISI LISANSI"/>
    <s v="Univera - Kanal"/>
    <x v="5"/>
    <x v="0"/>
    <s v="Webplus"/>
    <n v="3500"/>
    <m/>
    <n v="3"/>
    <m/>
    <n v="10500"/>
    <m/>
    <n v="0"/>
    <m/>
    <n v="10500"/>
    <m/>
    <n v="0"/>
    <n v="0"/>
    <m/>
    <m/>
    <m/>
    <x v="3"/>
    <x v="0"/>
    <x v="1"/>
    <x v="0"/>
    <x v="1"/>
    <x v="1"/>
    <s v="Kanal Satış"/>
    <s v="Miya"/>
    <s v="Yurt İçi"/>
    <s v="Türkiye"/>
  </r>
  <r>
    <s v="Q1"/>
    <x v="1"/>
    <x v="0"/>
    <m/>
    <s v="NESTLE TÜRKIYE GIDA SANAYI A.S."/>
    <s v="QH.06.001"/>
    <s v="Quest Panorama - Yazilim Gelistirme Hizmeti"/>
    <s v="Univera - Nestle Retail"/>
    <x v="11"/>
    <x v="3"/>
    <s v="Quest"/>
    <n v="6633.51"/>
    <m/>
    <n v="1"/>
    <m/>
    <n v="6633.51"/>
    <m/>
    <n v="0"/>
    <m/>
    <n v="6633.51"/>
    <m/>
    <n v="0"/>
    <n v="0"/>
    <m/>
    <m/>
    <m/>
    <x v="12"/>
    <x v="0"/>
    <x v="1"/>
    <x v="1"/>
    <x v="9"/>
    <x v="1"/>
    <s v="Univera Satış"/>
    <s v="Saha Satış"/>
    <s v="Yurt İçi"/>
    <s v="Türkiye"/>
  </r>
  <r>
    <s v="Q1"/>
    <x v="1"/>
    <x v="0"/>
    <m/>
    <s v="NESTLE TÜRKIYE GIDA SANAYI A.S."/>
    <s v="QH.06.001"/>
    <s v="Quest Panorama - Yazilim Gelistirme Hizmeti"/>
    <s v="Univera - Nestle Retail"/>
    <x v="11"/>
    <x v="3"/>
    <s v="Quest"/>
    <n v="6633.51"/>
    <m/>
    <n v="1"/>
    <m/>
    <n v="6633.51"/>
    <m/>
    <n v="0"/>
    <m/>
    <n v="6633.51"/>
    <m/>
    <n v="0"/>
    <n v="0"/>
    <m/>
    <m/>
    <m/>
    <x v="12"/>
    <x v="0"/>
    <x v="1"/>
    <x v="1"/>
    <x v="9"/>
    <x v="1"/>
    <s v="Univera Satış"/>
    <s v="Saha Satış"/>
    <s v="Yurt İçi"/>
    <s v="Türkiye"/>
  </r>
  <r>
    <s v="Q1"/>
    <x v="1"/>
    <x v="0"/>
    <m/>
    <s v="NESTLE TÜRKIYE GIDA SANAYI A.S."/>
    <s v="QH.06.001"/>
    <s v="Quest Panorama - Yazilim Gelistirme Hizmeti"/>
    <s v="Univera - Nestle Retail"/>
    <x v="11"/>
    <x v="3"/>
    <s v="Quest"/>
    <n v="6633.51"/>
    <m/>
    <n v="2"/>
    <m/>
    <n v="13267.02"/>
    <m/>
    <n v="0"/>
    <m/>
    <n v="13267.02"/>
    <m/>
    <n v="0"/>
    <n v="0"/>
    <m/>
    <m/>
    <m/>
    <x v="12"/>
    <x v="0"/>
    <x v="1"/>
    <x v="1"/>
    <x v="9"/>
    <x v="1"/>
    <s v="Univera Satış"/>
    <s v="Saha Satış"/>
    <s v="Yurt İçi"/>
    <s v="Türkiye"/>
  </r>
  <r>
    <s v="Q1"/>
    <x v="1"/>
    <x v="0"/>
    <m/>
    <s v="NESTLE TÜRKIYE GIDA SANAYI A.S."/>
    <s v="QH.06.001"/>
    <s v="Quest Panorama - Yazilim Gelistirme Hizmeti"/>
    <s v="Univera - Nestle Retail"/>
    <x v="11"/>
    <x v="3"/>
    <s v="Quest"/>
    <n v="6633.51"/>
    <m/>
    <n v="2"/>
    <m/>
    <n v="13267.02"/>
    <m/>
    <n v="0"/>
    <m/>
    <n v="13267.02"/>
    <m/>
    <n v="0"/>
    <n v="0"/>
    <m/>
    <m/>
    <m/>
    <x v="12"/>
    <x v="0"/>
    <x v="1"/>
    <x v="1"/>
    <x v="9"/>
    <x v="1"/>
    <s v="Univera Satış"/>
    <s v="Saha Satış"/>
    <s v="Yurt İçi"/>
    <s v="Türkiye"/>
  </r>
  <r>
    <s v="Q1"/>
    <x v="1"/>
    <x v="0"/>
    <m/>
    <s v="NESTLE TÜRKIYE GIDA SANAYI A.S."/>
    <s v="QH.06.001"/>
    <s v="Quest Panorama - Yazilim Gelistirme Hizmeti"/>
    <s v="Univera - Nestle Retail"/>
    <x v="11"/>
    <x v="3"/>
    <s v="Quest"/>
    <n v="6633.51"/>
    <m/>
    <n v="11"/>
    <m/>
    <n v="72968.61"/>
    <m/>
    <n v="0"/>
    <m/>
    <n v="72968.61"/>
    <m/>
    <n v="0"/>
    <n v="0"/>
    <m/>
    <m/>
    <m/>
    <x v="12"/>
    <x v="0"/>
    <x v="1"/>
    <x v="1"/>
    <x v="9"/>
    <x v="1"/>
    <s v="Univera Satış"/>
    <s v="Saha Satış"/>
    <s v="Yurt İçi"/>
    <s v="Türkiye"/>
  </r>
  <r>
    <s v="Q1"/>
    <x v="1"/>
    <x v="0"/>
    <m/>
    <s v="NESTLE TÜRKIYE GIDA SANAYI A.S."/>
    <s v="QH.06.001"/>
    <s v="Quest Panorama - Yazilim Gelistirme Hizmeti"/>
    <s v="Univera - Nestle Retail"/>
    <x v="11"/>
    <x v="3"/>
    <s v="Quest"/>
    <n v="6633.51"/>
    <m/>
    <n v="2"/>
    <m/>
    <n v="13267.02"/>
    <m/>
    <n v="0"/>
    <m/>
    <n v="13267.02"/>
    <m/>
    <n v="0"/>
    <n v="0"/>
    <m/>
    <m/>
    <m/>
    <x v="12"/>
    <x v="0"/>
    <x v="1"/>
    <x v="1"/>
    <x v="9"/>
    <x v="1"/>
    <s v="Univera Satış"/>
    <s v="Saha Satış"/>
    <s v="Yurt İçi"/>
    <s v="Türkiye"/>
  </r>
  <r>
    <s v="Q1"/>
    <x v="1"/>
    <x v="0"/>
    <m/>
    <s v="NESTLE TÜRKIYE GIDA SANAYI A.S."/>
    <s v="QH.06.001"/>
    <s v="Quest Panorama - Yazilim Gelistirme Hizmeti"/>
    <s v="Univera - Nestle Retail"/>
    <x v="11"/>
    <x v="3"/>
    <s v="Quest"/>
    <n v="6633.51"/>
    <m/>
    <n v="16"/>
    <m/>
    <n v="106136.16"/>
    <m/>
    <n v="0"/>
    <m/>
    <n v="106136.16"/>
    <m/>
    <n v="0"/>
    <n v="0"/>
    <m/>
    <m/>
    <m/>
    <x v="12"/>
    <x v="0"/>
    <x v="1"/>
    <x v="1"/>
    <x v="9"/>
    <x v="1"/>
    <s v="Univera Satış"/>
    <s v="Saha Satış"/>
    <s v="Yurt İçi"/>
    <s v="Türkiye"/>
  </r>
  <r>
    <s v="Q1"/>
    <x v="1"/>
    <x v="0"/>
    <m/>
    <s v="NESTLE TÜRKIYE GIDA SANAYI A.S."/>
    <s v="QH.06.001"/>
    <s v="Quest Panorama - Yazilim Gelistirme Hizmeti"/>
    <s v="Univera - Nestle Retail"/>
    <x v="11"/>
    <x v="3"/>
    <s v="Quest"/>
    <n v="6633.5099999999993"/>
    <m/>
    <n v="9"/>
    <m/>
    <n v="59701.59"/>
    <m/>
    <n v="0"/>
    <m/>
    <n v="59701.59"/>
    <m/>
    <n v="0"/>
    <n v="0"/>
    <m/>
    <m/>
    <m/>
    <x v="12"/>
    <x v="0"/>
    <x v="1"/>
    <x v="1"/>
    <x v="9"/>
    <x v="1"/>
    <s v="Univera Satış"/>
    <s v="Saha Satış"/>
    <s v="Yurt İçi"/>
    <s v="Türkiye"/>
  </r>
  <r>
    <s v="Q1"/>
    <x v="1"/>
    <x v="0"/>
    <m/>
    <s v="JTI Tütün Ürünleri Pazarlama A.Ş."/>
    <s v="QH.07.001"/>
    <s v="Quest Panorama - Rapor Gelistirme Hizmeti"/>
    <s v="Univera - JTI"/>
    <x v="11"/>
    <x v="3"/>
    <s v="Quest"/>
    <n v="5950"/>
    <m/>
    <n v="7"/>
    <m/>
    <n v="41650"/>
    <m/>
    <n v="0"/>
    <m/>
    <n v="41650"/>
    <m/>
    <n v="0"/>
    <n v="0"/>
    <m/>
    <m/>
    <m/>
    <x v="18"/>
    <x v="0"/>
    <x v="1"/>
    <x v="1"/>
    <x v="2"/>
    <x v="1"/>
    <s v="Univera Satış"/>
    <s v="Saha Satış"/>
    <s v="Yurt İçi"/>
    <s v="Türkiye"/>
  </r>
  <r>
    <s v="Q1"/>
    <x v="1"/>
    <x v="0"/>
    <m/>
    <s v="MİYA OTOMASYON VE BARKOD BILISIM SISTEMLERI SAN TİC. VE L.T.D. STI."/>
    <s v="WProje Yönetimi.01.007"/>
    <s v="Webplus E-DÖNÜSÜM MODÜL LISANSI"/>
    <s v="Univera - Kanal"/>
    <x v="5"/>
    <x v="0"/>
    <s v="Webplus"/>
    <n v="8624"/>
    <m/>
    <n v="2"/>
    <m/>
    <n v="17248"/>
    <m/>
    <n v="0"/>
    <m/>
    <n v="17248"/>
    <m/>
    <n v="0"/>
    <n v="0"/>
    <m/>
    <m/>
    <m/>
    <x v="3"/>
    <x v="0"/>
    <x v="1"/>
    <x v="0"/>
    <x v="1"/>
    <x v="1"/>
    <s v="Kanal Satış"/>
    <s v="Miya"/>
    <s v="Yurt İçi"/>
    <s v="Türkiye"/>
  </r>
  <r>
    <s v="Q2"/>
    <x v="0"/>
    <x v="5"/>
    <m/>
    <s v="JTI TÜTÜN ÜRÜNLERI PAZARLAMA A.S."/>
    <s v="EH.05.002"/>
    <s v="EnRoute Panorama - Rapor Gelistirme Hizmeti"/>
    <s v="Univera - JTI"/>
    <x v="11"/>
    <x v="0"/>
    <m/>
    <n v="5950"/>
    <m/>
    <n v="57"/>
    <m/>
    <n v="339150"/>
    <m/>
    <n v="0"/>
    <m/>
    <n v="339150"/>
    <m/>
    <n v="0"/>
    <n v="0"/>
    <s v="UNI240000000933"/>
    <m/>
    <m/>
    <x v="18"/>
    <x v="0"/>
    <x v="1"/>
    <x v="1"/>
    <x v="2"/>
    <x v="1"/>
    <s v="Univera Satış"/>
    <s v="Saha Satış"/>
    <s v="Yurt İçi"/>
    <s v="Türkiye"/>
  </r>
  <r>
    <s v="Q1"/>
    <x v="1"/>
    <x v="0"/>
    <m/>
    <s v="MİYA OTOMASYON VE BARKOD BILISIM SISTEMLERI SAN TİC. VE L.T.D. STI."/>
    <s v="WPH.02.001"/>
    <s v="Webplus Yazilim Bakimi Hizmeti"/>
    <s v="Univera - Kanal"/>
    <x v="5"/>
    <x v="0"/>
    <s v="Webplus"/>
    <n v="6205.98"/>
    <m/>
    <n v="1"/>
    <m/>
    <n v="6205.98"/>
    <m/>
    <n v="0"/>
    <m/>
    <n v="6205.98"/>
    <m/>
    <n v="0"/>
    <n v="0"/>
    <m/>
    <m/>
    <m/>
    <x v="3"/>
    <x v="0"/>
    <x v="0"/>
    <x v="1"/>
    <x v="4"/>
    <x v="1"/>
    <s v="Kanal Satış"/>
    <s v="Miya"/>
    <s v="Yurt İçi"/>
    <s v="Türkiye"/>
  </r>
  <r>
    <s v="Q1"/>
    <x v="1"/>
    <x v="0"/>
    <m/>
    <s v="MİYA OTOMASYON VE BARKOD BILISIM SISTEMLERI SAN TİC. VE L.T.D. STI."/>
    <s v="WProje Yönetimi.01.003"/>
    <s v="Webplus EK KULLANICI LISANSI +1"/>
    <s v="Univera - Kanal"/>
    <x v="5"/>
    <x v="0"/>
    <s v="Webplus"/>
    <n v="1125"/>
    <m/>
    <n v="1"/>
    <m/>
    <n v="1500"/>
    <m/>
    <n v="375"/>
    <m/>
    <n v="1125"/>
    <m/>
    <n v="0"/>
    <n v="0"/>
    <m/>
    <m/>
    <m/>
    <x v="3"/>
    <x v="0"/>
    <x v="1"/>
    <x v="0"/>
    <x v="1"/>
    <x v="1"/>
    <s v="Kanal Satış"/>
    <s v="Miya"/>
    <s v="Yurt İçi"/>
    <s v="Türkiye"/>
  </r>
  <r>
    <s v="Q1"/>
    <x v="1"/>
    <x v="0"/>
    <m/>
    <s v="MİYA OTOMASYON VE BARKOD BILISIM SISTEMLERI SAN TİC. VE L.T.D. STI."/>
    <s v="WProje Yönetimi.01.003"/>
    <s v="Webplus EK KULLANICI LISANSI +1"/>
    <s v="Univera - Kanal"/>
    <x v="5"/>
    <x v="0"/>
    <s v="Webplus"/>
    <n v="1500"/>
    <m/>
    <n v="1"/>
    <m/>
    <n v="1500"/>
    <m/>
    <n v="0"/>
    <m/>
    <n v="1500"/>
    <m/>
    <n v="0"/>
    <n v="0"/>
    <m/>
    <m/>
    <m/>
    <x v="3"/>
    <x v="0"/>
    <x v="1"/>
    <x v="0"/>
    <x v="1"/>
    <x v="1"/>
    <s v="Kanal Satış"/>
    <s v="Miya"/>
    <s v="Yurt İçi"/>
    <s v="Türkiye"/>
  </r>
  <r>
    <s v="Q1"/>
    <x v="1"/>
    <x v="0"/>
    <m/>
    <s v="MİYA OTOMASYON VE BARKOD BILISIM SISTEMLERI SAN TİC. VE L.T.D. STI."/>
    <s v="WProje Yönetimi.01.007"/>
    <s v="Webplus E-DÖNÜSÜM MODÜL LISANSI"/>
    <s v="Univera - Kanal"/>
    <x v="5"/>
    <x v="0"/>
    <s v="Webplus"/>
    <n v="7500"/>
    <m/>
    <n v="1"/>
    <m/>
    <n v="10000"/>
    <m/>
    <n v="2500"/>
    <m/>
    <n v="7500"/>
    <m/>
    <n v="0"/>
    <n v="0"/>
    <m/>
    <m/>
    <m/>
    <x v="3"/>
    <x v="0"/>
    <x v="1"/>
    <x v="0"/>
    <x v="1"/>
    <x v="1"/>
    <s v="Kanal Satış"/>
    <s v="Miya"/>
    <s v="Yurt İçi"/>
    <s v="Türkiye"/>
  </r>
  <r>
    <s v="Q1"/>
    <x v="1"/>
    <x v="0"/>
    <m/>
    <s v="MİYA OTOMASYON VE BARKOD BILISIM SISTEMLERI SAN TİC. VE L.T.D. STI."/>
    <s v="WProje Yönetimi.01.006"/>
    <s v="Webplus DISTRIBUTION SATIS-DAGITIM YazılımI (Light)"/>
    <s v="Univera - Kanal"/>
    <x v="5"/>
    <x v="0"/>
    <s v="Webplus"/>
    <n v="11250"/>
    <m/>
    <n v="1"/>
    <m/>
    <n v="15000"/>
    <m/>
    <n v="3750"/>
    <m/>
    <n v="11250"/>
    <m/>
    <n v="0"/>
    <n v="0"/>
    <m/>
    <m/>
    <m/>
    <x v="3"/>
    <x v="0"/>
    <x v="1"/>
    <x v="0"/>
    <x v="1"/>
    <x v="1"/>
    <s v="Kanal Satış"/>
    <s v="Miya"/>
    <s v="Yurt İçi"/>
    <s v="Türkiye"/>
  </r>
  <r>
    <s v="Q1"/>
    <x v="1"/>
    <x v="0"/>
    <m/>
    <s v="MİYA OTOMASYON VE BARKOD BILISIM SISTEMLERI SAN TİC. VE L.T.D. STI."/>
    <s v="WProje Yönetimi.02.001"/>
    <s v="Webplus (Android) SATIS TEMSILCISI LISANSI"/>
    <s v="Univera - Kanal"/>
    <x v="5"/>
    <x v="0"/>
    <s v="Webplus"/>
    <n v="1687.5"/>
    <m/>
    <n v="1"/>
    <m/>
    <n v="2250"/>
    <m/>
    <n v="562.5"/>
    <m/>
    <n v="1687.5"/>
    <m/>
    <n v="0"/>
    <n v="0"/>
    <m/>
    <m/>
    <m/>
    <x v="3"/>
    <x v="0"/>
    <x v="1"/>
    <x v="0"/>
    <x v="1"/>
    <x v="1"/>
    <s v="Kanal Satış"/>
    <s v="Miya"/>
    <s v="Yurt İçi"/>
    <s v="Türkiye"/>
  </r>
  <r>
    <s v="Q1"/>
    <x v="1"/>
    <x v="0"/>
    <m/>
    <s v="MİYA OTOMASYON VE BARKOD BILISIM SISTEMLERI SAN TİC. VE L.T.D. STI."/>
    <s v="WProje Yönetimi.02.001"/>
    <s v="Webplus (Android) SATIS TEMSILCISI LISANSI"/>
    <s v="Univera - Kanal"/>
    <x v="5"/>
    <x v="0"/>
    <s v="Webplus"/>
    <n v="2250"/>
    <m/>
    <n v="2"/>
    <m/>
    <n v="4500"/>
    <m/>
    <n v="0"/>
    <m/>
    <n v="4500"/>
    <m/>
    <n v="0"/>
    <n v="0"/>
    <m/>
    <m/>
    <m/>
    <x v="3"/>
    <x v="0"/>
    <x v="1"/>
    <x v="0"/>
    <x v="1"/>
    <x v="1"/>
    <s v="Kanal Satış"/>
    <s v="Miya"/>
    <s v="Yurt İçi"/>
    <s v="Türkiye"/>
  </r>
  <r>
    <s v="Q1"/>
    <x v="1"/>
    <x v="0"/>
    <m/>
    <s v="MİYA OTOMASYON VE BARKOD BILISIM SISTEMLERI SAN TİC. VE L.T.D. STI."/>
    <s v="UH.01.002"/>
    <s v="Unidox Kontör"/>
    <s v="Univera Kontör Satışı"/>
    <x v="5"/>
    <x v="2"/>
    <s v="Unidox"/>
    <n v="646.5"/>
    <m/>
    <n v="1"/>
    <m/>
    <n v="646.5"/>
    <m/>
    <n v="0"/>
    <m/>
    <n v="646.5"/>
    <m/>
    <n v="0"/>
    <n v="0"/>
    <m/>
    <m/>
    <m/>
    <x v="3"/>
    <x v="0"/>
    <x v="1"/>
    <x v="2"/>
    <x v="5"/>
    <x v="1"/>
    <s v="Kanal Satış"/>
    <s v="Miya"/>
    <s v="Yurt İçi"/>
    <s v="Türkiye"/>
  </r>
  <r>
    <s v="Q2"/>
    <x v="0"/>
    <x v="5"/>
    <m/>
    <s v="JTI TÜTÜN ÜRÜNLERI PAZARLAMA A.S."/>
    <s v="EY.06.001"/>
    <s v="EnRoute Panorama - Yazilim Gelistirme Hizmeti"/>
    <s v="Univera - JTI"/>
    <x v="11"/>
    <x v="0"/>
    <m/>
    <n v="5950"/>
    <m/>
    <n v="30.98"/>
    <m/>
    <n v="184331"/>
    <m/>
    <n v="0"/>
    <m/>
    <n v="184331"/>
    <m/>
    <n v="0"/>
    <n v="0"/>
    <s v="UNI240000000933"/>
    <m/>
    <m/>
    <x v="18"/>
    <x v="0"/>
    <x v="1"/>
    <x v="1"/>
    <x v="9"/>
    <x v="1"/>
    <s v="Univera Satış"/>
    <s v="Saha Satış"/>
    <s v="Yurt İçi"/>
    <s v="Türkiye"/>
  </r>
  <r>
    <s v="Q1"/>
    <x v="1"/>
    <x v="0"/>
    <m/>
    <s v="PANASONIC ELEKTRIC WORKS ELEKTRIK SAN.VE TIC. A.S."/>
    <s v="SH.03.002"/>
    <s v="Stokbar Panorama - Uzman Destek Hizmeti"/>
    <s v="Univera - Panasonic"/>
    <x v="11"/>
    <x v="4"/>
    <s v="Stokbar"/>
    <n v="126750"/>
    <m/>
    <n v="1"/>
    <m/>
    <n v="126750"/>
    <m/>
    <n v="0"/>
    <m/>
    <n v="126750"/>
    <m/>
    <n v="0"/>
    <n v="0"/>
    <m/>
    <m/>
    <m/>
    <x v="35"/>
    <x v="0"/>
    <x v="0"/>
    <x v="1"/>
    <x v="12"/>
    <x v="1"/>
    <s v="Univera Satış"/>
    <s v="Saha Satış"/>
    <s v="Yurt İçi"/>
    <s v="Türkiye"/>
  </r>
  <r>
    <s v="Q2"/>
    <x v="0"/>
    <x v="5"/>
    <m/>
    <s v="JTI TÜTÜN ÜRÜNLERI PAZARLAMA A.S."/>
    <s v="EH.01.001"/>
    <s v="EnRoute Panorama - Proje Yönetim Hizmeti"/>
    <s v="Univera - JTI"/>
    <x v="11"/>
    <x v="0"/>
    <m/>
    <n v="5550.46"/>
    <m/>
    <n v="21"/>
    <m/>
    <n v="116559.66"/>
    <m/>
    <n v="0"/>
    <m/>
    <n v="116559.66"/>
    <m/>
    <n v="0"/>
    <n v="0"/>
    <s v="UNI240000000933"/>
    <m/>
    <m/>
    <x v="18"/>
    <x v="0"/>
    <x v="1"/>
    <x v="1"/>
    <x v="7"/>
    <x v="1"/>
    <s v="Univera Satış"/>
    <s v="Saha Satış"/>
    <s v="Yurt İçi"/>
    <s v="Türkiye"/>
  </r>
  <r>
    <s v="Q2"/>
    <x v="0"/>
    <x v="5"/>
    <m/>
    <s v="AGAÇLI OTOMOTIV GIDA TIC. VE SAN. A.S."/>
    <s v="EH.03.001"/>
    <s v="EnRoute Panorama - Çafri Merkezi Hizmeti  (MSD)"/>
    <s v="Univera - JTI"/>
    <x v="2"/>
    <x v="0"/>
    <m/>
    <n v="1161.2"/>
    <m/>
    <n v="15"/>
    <m/>
    <n v="17418"/>
    <m/>
    <n v="0"/>
    <m/>
    <n v="17418"/>
    <m/>
    <n v="0"/>
    <n v="0"/>
    <s v="UNI240000000937"/>
    <m/>
    <m/>
    <x v="18"/>
    <x v="0"/>
    <x v="0"/>
    <x v="1"/>
    <x v="8"/>
    <x v="1"/>
    <s v="Univera Satış"/>
    <s v="Saha Satış"/>
    <s v="Yurt İçi"/>
    <s v="Türkiye"/>
  </r>
  <r>
    <s v="Q2"/>
    <x v="0"/>
    <x v="5"/>
    <m/>
    <s v="KOPUZ GIDA TIC. A.S."/>
    <s v="EH.03.001"/>
    <s v="EnRoute Panorama - Çafri Merkezi Hizmeti  (MSD)"/>
    <s v="Univera - JTI"/>
    <x v="2"/>
    <x v="0"/>
    <m/>
    <n v="1161.2"/>
    <m/>
    <n v="11"/>
    <m/>
    <n v="12773.2"/>
    <m/>
    <n v="0"/>
    <m/>
    <n v="12773.2"/>
    <m/>
    <n v="0"/>
    <n v="0"/>
    <s v="UNI240000000952"/>
    <m/>
    <m/>
    <x v="18"/>
    <x v="0"/>
    <x v="0"/>
    <x v="1"/>
    <x v="8"/>
    <x v="1"/>
    <s v="Univera Satış"/>
    <s v="Saha Satış"/>
    <s v="Yurt İçi"/>
    <s v="Türkiye"/>
  </r>
  <r>
    <s v="Q2"/>
    <x v="0"/>
    <x v="5"/>
    <m/>
    <s v="SEKERCI GIDA TEMIZLIK ÜRÜN. PAZ. VE DAG. LTD. STI."/>
    <s v="EH.03.001"/>
    <s v="EnRoute Panorama - Çafri Merkezi Hizmeti  (MSD)"/>
    <s v="Univera - JTI"/>
    <x v="2"/>
    <x v="0"/>
    <m/>
    <n v="1161.2"/>
    <m/>
    <n v="10"/>
    <m/>
    <n v="11612"/>
    <m/>
    <n v="0"/>
    <m/>
    <n v="11612"/>
    <m/>
    <n v="0"/>
    <n v="0"/>
    <s v="UNI240000000963"/>
    <m/>
    <m/>
    <x v="18"/>
    <x v="0"/>
    <x v="0"/>
    <x v="1"/>
    <x v="8"/>
    <x v="1"/>
    <s v="Univera Satış"/>
    <s v="Saha Satış"/>
    <s v="Yurt İçi"/>
    <s v="Türkiye"/>
  </r>
  <r>
    <s v="Q1"/>
    <x v="1"/>
    <x v="0"/>
    <m/>
    <s v="MATRIKS BİLGİSAYAR SİSTEMLERİ LTD.ŞTİ"/>
    <s v="WPH.02.001"/>
    <s v="Webplus Yazilim Bakimi Hizmeti"/>
    <s v="Univera - Kanal"/>
    <x v="5"/>
    <x v="0"/>
    <s v="Webplus"/>
    <n v="7645"/>
    <m/>
    <n v="1"/>
    <m/>
    <n v="7645"/>
    <m/>
    <n v="0"/>
    <m/>
    <n v="7645"/>
    <m/>
    <n v="0"/>
    <n v="0"/>
    <m/>
    <m/>
    <m/>
    <x v="11"/>
    <x v="0"/>
    <x v="0"/>
    <x v="1"/>
    <x v="4"/>
    <x v="1"/>
    <s v="Kanal Satış"/>
    <s v="Matriks"/>
    <s v="Yurt İçi"/>
    <s v="Türkiye"/>
  </r>
  <r>
    <s v="Q1"/>
    <x v="1"/>
    <x v="0"/>
    <m/>
    <s v="MATRIKS BİLGİSAYAR SİSTEMLERİ LTD.ŞTİ"/>
    <s v="WProje Yönetimi.01.003"/>
    <s v="Webplus EK KULLANICI LISANSI +1"/>
    <s v="Univera - Kanal"/>
    <x v="5"/>
    <x v="0"/>
    <s v="Webplus"/>
    <n v="1650"/>
    <m/>
    <n v="2"/>
    <m/>
    <n v="3300"/>
    <m/>
    <n v="0"/>
    <m/>
    <n v="3300"/>
    <m/>
    <n v="0"/>
    <n v="0"/>
    <m/>
    <m/>
    <m/>
    <x v="11"/>
    <x v="0"/>
    <x v="1"/>
    <x v="0"/>
    <x v="1"/>
    <x v="1"/>
    <s v="Kanal Satış"/>
    <s v="Matriks"/>
    <s v="Yurt İçi"/>
    <s v="Türkiye"/>
  </r>
  <r>
    <s v="Q1"/>
    <x v="1"/>
    <x v="0"/>
    <m/>
    <s v="MATRIKS BİLGİSAYAR SİSTEMLERİ LTD.ŞTİ"/>
    <s v="WProje Yönetimi.01.003"/>
    <s v="Webplus EK KULLANICI LISANSI +1"/>
    <s v="Univera - Kanal"/>
    <x v="5"/>
    <x v="0"/>
    <s v="Webplus"/>
    <n v="3250"/>
    <m/>
    <n v="5"/>
    <m/>
    <n v="16250"/>
    <m/>
    <n v="0"/>
    <m/>
    <n v="16250"/>
    <m/>
    <n v="0"/>
    <n v="0"/>
    <m/>
    <m/>
    <m/>
    <x v="11"/>
    <x v="0"/>
    <x v="1"/>
    <x v="0"/>
    <x v="1"/>
    <x v="1"/>
    <s v="Kanal Satış"/>
    <s v="Matriks"/>
    <s v="Yurt İçi"/>
    <s v="Türkiye"/>
  </r>
  <r>
    <s v="Q1"/>
    <x v="1"/>
    <x v="0"/>
    <m/>
    <s v="MATRIKS BİLGİSAYAR SİSTEMLERİ LTD.ŞTİ"/>
    <s v="WProje Yönetimi.01.007"/>
    <s v="Webplus E-DÖNÜSÜM MODÜL LISANSI"/>
    <s v="Univera - Kanal"/>
    <x v="5"/>
    <x v="0"/>
    <s v="Webplus"/>
    <n v="11000"/>
    <m/>
    <n v="1"/>
    <m/>
    <n v="11000"/>
    <m/>
    <n v="0"/>
    <m/>
    <n v="11000"/>
    <m/>
    <n v="0"/>
    <n v="0"/>
    <m/>
    <m/>
    <m/>
    <x v="11"/>
    <x v="0"/>
    <x v="1"/>
    <x v="0"/>
    <x v="1"/>
    <x v="1"/>
    <s v="Kanal Satış"/>
    <s v="Matriks"/>
    <s v="Yurt İçi"/>
    <s v="Türkiye"/>
  </r>
  <r>
    <s v="Q1"/>
    <x v="1"/>
    <x v="0"/>
    <m/>
    <s v="MATRIKS BİLGİSAYAR SİSTEMLERİ LTD.ŞTİ"/>
    <s v="WProje Yönetimi.01.006"/>
    <s v="Webplus DISTRIBUTION SATIS-DAGITIM YazılımI (Light)"/>
    <s v="Univera - Kanal"/>
    <x v="5"/>
    <x v="0"/>
    <s v="Webplus"/>
    <n v="16500"/>
    <m/>
    <n v="1"/>
    <m/>
    <n v="16500"/>
    <m/>
    <n v="0"/>
    <m/>
    <n v="16500"/>
    <m/>
    <n v="0"/>
    <n v="0"/>
    <m/>
    <m/>
    <m/>
    <x v="11"/>
    <x v="0"/>
    <x v="1"/>
    <x v="0"/>
    <x v="1"/>
    <x v="1"/>
    <s v="Kanal Satış"/>
    <s v="Matriks"/>
    <s v="Yurt İçi"/>
    <s v="Türkiye"/>
  </r>
  <r>
    <s v="Q1"/>
    <x v="1"/>
    <x v="0"/>
    <m/>
    <s v="MATRIKS BİLGİSAYAR SİSTEMLERİ LTD.ŞTİ"/>
    <s v="WProje Yönetimi.02.001"/>
    <s v="Webplus (Android) SATIS TEMSILCISI LISANSI"/>
    <s v="Univera - Kanal"/>
    <x v="5"/>
    <x v="0"/>
    <s v="Webplus"/>
    <n v="2475"/>
    <m/>
    <n v="3"/>
    <m/>
    <n v="7425"/>
    <m/>
    <n v="0"/>
    <m/>
    <n v="7425"/>
    <m/>
    <n v="0"/>
    <n v="0"/>
    <m/>
    <m/>
    <m/>
    <x v="11"/>
    <x v="0"/>
    <x v="1"/>
    <x v="0"/>
    <x v="1"/>
    <x v="1"/>
    <s v="Kanal Satış"/>
    <s v="Matriks"/>
    <s v="Yurt İçi"/>
    <s v="Türkiye"/>
  </r>
  <r>
    <s v="Q1"/>
    <x v="1"/>
    <x v="0"/>
    <m/>
    <s v="PAK-SEL TASIMACILIK YAKIT GIDA TEMIZLIK INSAAT SANAYI VE TICARET LIMITED SIRKETI"/>
    <s v="UH.01.002"/>
    <s v="Unidox Kontör"/>
    <s v="Univera Kontör Satışı"/>
    <x v="6"/>
    <x v="2"/>
    <s v="Unidox"/>
    <n v="2"/>
    <m/>
    <n v="50000"/>
    <m/>
    <n v="100000"/>
    <m/>
    <n v="0"/>
    <m/>
    <n v="100000"/>
    <m/>
    <n v="0"/>
    <n v="0"/>
    <m/>
    <m/>
    <m/>
    <x v="13"/>
    <x v="0"/>
    <x v="1"/>
    <x v="2"/>
    <x v="5"/>
    <x v="1"/>
    <s v="Univera Satış"/>
    <s v="Saha Satış"/>
    <s v="Yurt İçi"/>
    <s v="Türkiye"/>
  </r>
  <r>
    <s v="Q1"/>
    <x v="1"/>
    <x v="0"/>
    <m/>
    <s v="ERCAN AYKAÇ"/>
    <s v="UH.01.002"/>
    <s v="Unidox Kontör"/>
    <s v="Univera Kontör Satışı"/>
    <x v="6"/>
    <x v="2"/>
    <s v="Unidox"/>
    <n v="3.8"/>
    <m/>
    <n v="5000"/>
    <m/>
    <n v="19000"/>
    <m/>
    <n v="0"/>
    <m/>
    <n v="19000"/>
    <m/>
    <n v="0"/>
    <n v="0"/>
    <m/>
    <m/>
    <m/>
    <x v="121"/>
    <x v="3"/>
    <x v="1"/>
    <x v="2"/>
    <x v="5"/>
    <x v="1"/>
    <s v="Univera Satış"/>
    <s v="Saha Satış"/>
    <s v="Yurt İçi"/>
    <s v="Türkiye"/>
  </r>
  <r>
    <s v="Q2"/>
    <x v="0"/>
    <x v="5"/>
    <m/>
    <s v="AYDIN ÜNLÜER TUR.GIDA TIC. VE SAN. A.S."/>
    <s v="EH.03.001"/>
    <s v="EnRoute Panorama - Çafri Merkezi Hizmeti  (MSD)"/>
    <s v="Univera - JTI"/>
    <x v="2"/>
    <x v="0"/>
    <m/>
    <n v="1161.2"/>
    <m/>
    <n v="3"/>
    <m/>
    <n v="3483.6"/>
    <m/>
    <n v="0"/>
    <m/>
    <n v="3483.6"/>
    <m/>
    <n v="0"/>
    <n v="0"/>
    <s v="UNI240000000939"/>
    <m/>
    <m/>
    <x v="18"/>
    <x v="0"/>
    <x v="0"/>
    <x v="1"/>
    <x v="8"/>
    <x v="1"/>
    <s v="Univera Satış"/>
    <s v="Saha Satış"/>
    <s v="Yurt İçi"/>
    <s v="Türkiye"/>
  </r>
  <r>
    <s v="Q2"/>
    <x v="0"/>
    <x v="5"/>
    <m/>
    <s v="DÜNYA MESRUBAT GIDA INS.TURIZM PAZ. SAN. VE TIC. LTD. STI."/>
    <s v="EH.03.001"/>
    <s v="EnRoute Panorama - Çafri Merkezi Hizmeti  (MSD)"/>
    <s v="Univera - JTI"/>
    <x v="2"/>
    <x v="0"/>
    <m/>
    <n v="1161.2"/>
    <m/>
    <n v="5"/>
    <m/>
    <n v="5806"/>
    <m/>
    <n v="0"/>
    <m/>
    <n v="5806"/>
    <m/>
    <n v="0"/>
    <n v="0"/>
    <s v="UNI240000000947"/>
    <m/>
    <m/>
    <x v="18"/>
    <x v="0"/>
    <x v="0"/>
    <x v="1"/>
    <x v="8"/>
    <x v="1"/>
    <s v="Univera Satış"/>
    <s v="Saha Satış"/>
    <s v="Yurt İçi"/>
    <s v="Türkiye"/>
  </r>
  <r>
    <s v="Q2"/>
    <x v="0"/>
    <x v="5"/>
    <m/>
    <s v="ÖZÇELIK MESRUBAT VE GIDA MAD.TIC.PAZ.A.S."/>
    <s v="EH.03.001"/>
    <s v="EnRoute Panorama - Çafri Merkezi Hizmeti  (MSD)"/>
    <s v="Univera - JTI"/>
    <x v="2"/>
    <x v="0"/>
    <m/>
    <n v="1161.2"/>
    <m/>
    <n v="5"/>
    <m/>
    <n v="5806"/>
    <m/>
    <n v="0"/>
    <m/>
    <n v="5806"/>
    <m/>
    <n v="0"/>
    <n v="0"/>
    <s v="UNI240000000953"/>
    <m/>
    <m/>
    <x v="18"/>
    <x v="0"/>
    <x v="0"/>
    <x v="1"/>
    <x v="8"/>
    <x v="1"/>
    <s v="Univera Satış"/>
    <s v="Saha Satış"/>
    <s v="Yurt İçi"/>
    <s v="Türkiye"/>
  </r>
  <r>
    <s v="Q2"/>
    <x v="0"/>
    <x v="5"/>
    <m/>
    <s v="ÖZERLER TICARET ILHAN ÖZER"/>
    <s v="EH.03.001"/>
    <s v="EnRoute Panorama - Çafri Merkezi Hizmeti  (MSD)"/>
    <s v="Univera - JTI"/>
    <x v="2"/>
    <x v="0"/>
    <m/>
    <n v="1161.2"/>
    <m/>
    <n v="4"/>
    <m/>
    <n v="4644.8"/>
    <m/>
    <n v="0"/>
    <m/>
    <n v="4644.8"/>
    <m/>
    <n v="0"/>
    <n v="0"/>
    <s v="UNI240000000955"/>
    <m/>
    <m/>
    <x v="18"/>
    <x v="0"/>
    <x v="0"/>
    <x v="1"/>
    <x v="8"/>
    <x v="1"/>
    <s v="Univera Satış"/>
    <s v="Saha Satış"/>
    <s v="Yurt İçi"/>
    <s v="Türkiye"/>
  </r>
  <r>
    <s v="Q2"/>
    <x v="0"/>
    <x v="5"/>
    <m/>
    <s v="YUSUF BEKTAS GIDA VE IHTIYAÇ MAD. ILETISIM NAKLIYE TIC.VE SAN.LTD.STI."/>
    <s v="EH.03.001"/>
    <s v="EnRoute Panorama - Çafri Merkezi Hizmeti  (MSD)"/>
    <s v="Univera - JTI"/>
    <x v="2"/>
    <x v="0"/>
    <m/>
    <n v="1161.2"/>
    <m/>
    <n v="7"/>
    <m/>
    <n v="8128.4"/>
    <m/>
    <n v="0"/>
    <m/>
    <n v="8128.4"/>
    <m/>
    <n v="0"/>
    <n v="0"/>
    <s v="UNI240000000965"/>
    <m/>
    <m/>
    <x v="18"/>
    <x v="0"/>
    <x v="0"/>
    <x v="1"/>
    <x v="8"/>
    <x v="1"/>
    <s v="Univera Satış"/>
    <s v="Saha Satış"/>
    <s v="Yurt İçi"/>
    <s v="Türkiye"/>
  </r>
  <r>
    <s v="Q1"/>
    <x v="1"/>
    <x v="0"/>
    <m/>
    <s v="GEZICI GROUP SAN.VE TIC.LTD.STI."/>
    <s v="UH.01.002"/>
    <s v="Unidox Kontör"/>
    <s v="Univera Kontör Satışı"/>
    <x v="6"/>
    <x v="2"/>
    <s v="Unidox"/>
    <n v="3.85"/>
    <m/>
    <n v="5000"/>
    <m/>
    <n v="19250"/>
    <m/>
    <n v="0"/>
    <m/>
    <n v="19250"/>
    <m/>
    <n v="0"/>
    <n v="0"/>
    <m/>
    <m/>
    <m/>
    <x v="122"/>
    <x v="3"/>
    <x v="1"/>
    <x v="2"/>
    <x v="5"/>
    <x v="1"/>
    <s v="Univera Satış"/>
    <s v="Saha Satış"/>
    <s v="Yurt İçi"/>
    <s v="Türkiye"/>
  </r>
  <r>
    <s v="Q2"/>
    <x v="0"/>
    <x v="5"/>
    <m/>
    <s v="BAMS GIDA ITRIYAT VE TEKSTIL TIC. VE SAN. LTD. STI."/>
    <s v="EH.03.001"/>
    <s v="EnRoute Panorama - Çafri Merkezi Hizmeti  (MSD)"/>
    <s v="Univera - JTI"/>
    <x v="2"/>
    <x v="0"/>
    <m/>
    <n v="1161.2"/>
    <m/>
    <n v="2"/>
    <m/>
    <n v="2322.4"/>
    <m/>
    <n v="0"/>
    <m/>
    <n v="2322.4"/>
    <m/>
    <n v="0"/>
    <n v="0"/>
    <s v="UNI240000000938"/>
    <m/>
    <m/>
    <x v="18"/>
    <x v="0"/>
    <x v="0"/>
    <x v="1"/>
    <x v="8"/>
    <x v="1"/>
    <s v="Univera Satış"/>
    <s v="Saha Satış"/>
    <s v="Yurt İçi"/>
    <s v="Türkiye"/>
  </r>
  <r>
    <s v="Q2"/>
    <x v="0"/>
    <x v="5"/>
    <m/>
    <s v="KALPAKÇIOGLU GIDA SAN. VE TIC. LTD. STI."/>
    <s v="EH.03.001"/>
    <s v="EnRoute Panorama - Çafri Merkezi Hizmeti  (MSD)"/>
    <s v="Univera - JTI"/>
    <x v="2"/>
    <x v="0"/>
    <m/>
    <n v="1161.2"/>
    <m/>
    <n v="2"/>
    <m/>
    <n v="2322.4"/>
    <m/>
    <n v="0"/>
    <m/>
    <n v="2322.4"/>
    <m/>
    <n v="0"/>
    <n v="0"/>
    <s v="UNI240000000950"/>
    <m/>
    <m/>
    <x v="18"/>
    <x v="0"/>
    <x v="0"/>
    <x v="1"/>
    <x v="8"/>
    <x v="1"/>
    <s v="Univera Satış"/>
    <s v="Saha Satış"/>
    <s v="Yurt İçi"/>
    <s v="Türkiye"/>
  </r>
  <r>
    <s v="Q2"/>
    <x v="0"/>
    <x v="5"/>
    <m/>
    <s v="PIRAMIT GIDA LOJISTIK TICARET TIC. A.S."/>
    <s v="EH.03.001"/>
    <s v="EnRoute Panorama - Çafri Merkezi Hizmeti  (MSD)"/>
    <s v="Univera - JTI"/>
    <x v="2"/>
    <x v="0"/>
    <m/>
    <n v="1161.2"/>
    <m/>
    <n v="2"/>
    <m/>
    <n v="2322.4"/>
    <m/>
    <n v="0"/>
    <m/>
    <n v="2322.4"/>
    <m/>
    <n v="0"/>
    <n v="0"/>
    <s v="UNI240000000956"/>
    <m/>
    <m/>
    <x v="18"/>
    <x v="0"/>
    <x v="0"/>
    <x v="1"/>
    <x v="8"/>
    <x v="1"/>
    <s v="Univera Satış"/>
    <s v="Saha Satış"/>
    <s v="Yurt İçi"/>
    <s v="Türkiye"/>
  </r>
  <r>
    <s v="Q2"/>
    <x v="0"/>
    <x v="5"/>
    <m/>
    <s v="SAMI EMGIN DAG. PAZ. TUR. TEKS. INS. SAN. TIC. LTD. STI."/>
    <s v="EH.03.001"/>
    <s v="EnRoute Panorama - Çafri Merkezi Hizmeti  (MSD)"/>
    <s v="Univera - JTI"/>
    <x v="2"/>
    <x v="0"/>
    <m/>
    <n v="1161.2"/>
    <m/>
    <n v="2"/>
    <m/>
    <n v="2322.4"/>
    <m/>
    <n v="0"/>
    <m/>
    <n v="2322.4"/>
    <m/>
    <n v="0"/>
    <n v="0"/>
    <s v="UNI240000000959"/>
    <m/>
    <m/>
    <x v="18"/>
    <x v="0"/>
    <x v="0"/>
    <x v="1"/>
    <x v="8"/>
    <x v="1"/>
    <s v="Univera Satış"/>
    <s v="Saha Satış"/>
    <s v="Yurt İçi"/>
    <s v="Türkiye"/>
  </r>
  <r>
    <s v="Q2"/>
    <x v="0"/>
    <x v="5"/>
    <m/>
    <s v="SEYPA GIDA IHTIYAÇ MAD.ÜRETIM.DAG.VE TIC. A.S."/>
    <s v="EH.03.001"/>
    <s v="EnRoute Panorama - Çafri Merkezi Hizmeti  (MSD)"/>
    <s v="Univera - JTI"/>
    <x v="2"/>
    <x v="0"/>
    <m/>
    <n v="1161.2"/>
    <m/>
    <n v="2"/>
    <m/>
    <n v="2322.4"/>
    <m/>
    <n v="0"/>
    <m/>
    <n v="2322.4"/>
    <m/>
    <n v="0"/>
    <n v="0"/>
    <s v="UNI240000000961"/>
    <m/>
    <m/>
    <x v="18"/>
    <x v="0"/>
    <x v="0"/>
    <x v="1"/>
    <x v="8"/>
    <x v="1"/>
    <s v="Univera Satış"/>
    <s v="Saha Satış"/>
    <s v="Yurt İçi"/>
    <s v="Türkiye"/>
  </r>
  <r>
    <s v="Q2"/>
    <x v="0"/>
    <x v="5"/>
    <m/>
    <s v="SSG DAYANIKLI TÜKETIM MAD. GIDA ÜRÜNLERI PAZ. SAN. TIC. LTD. STI."/>
    <s v="EH.03.001"/>
    <s v="EnRoute Panorama - Çafri Merkezi Hizmeti  (MSD)"/>
    <s v="Univera - JTI"/>
    <x v="2"/>
    <x v="0"/>
    <m/>
    <n v="1161.2"/>
    <m/>
    <n v="2"/>
    <m/>
    <n v="2322.4"/>
    <m/>
    <n v="0"/>
    <m/>
    <n v="2322.4"/>
    <m/>
    <n v="0"/>
    <n v="0"/>
    <s v="UNI240000000962"/>
    <m/>
    <m/>
    <x v="18"/>
    <x v="0"/>
    <x v="0"/>
    <x v="1"/>
    <x v="8"/>
    <x v="1"/>
    <s v="Univera Satış"/>
    <s v="Saha Satış"/>
    <s v="Yurt İçi"/>
    <s v="Türkiye"/>
  </r>
  <r>
    <s v="Q2"/>
    <x v="0"/>
    <x v="5"/>
    <m/>
    <s v="YILDIRIMLAR GRUP IHTIYAÇ VE GIDA MAD. TURIZM A.S"/>
    <s v="EH.03.001"/>
    <s v="EnRoute Panorama - Çafri Merkezi Hizmeti  (MSD)"/>
    <s v="Univera - JTI"/>
    <x v="2"/>
    <x v="0"/>
    <m/>
    <n v="1161.2"/>
    <m/>
    <n v="2"/>
    <m/>
    <n v="2322.4"/>
    <m/>
    <n v="0"/>
    <m/>
    <n v="2322.4"/>
    <m/>
    <n v="0"/>
    <n v="0"/>
    <s v="UNI240000000964"/>
    <m/>
    <m/>
    <x v="18"/>
    <x v="0"/>
    <x v="0"/>
    <x v="1"/>
    <x v="8"/>
    <x v="1"/>
    <s v="Univera Satış"/>
    <s v="Saha Satış"/>
    <s v="Yurt İçi"/>
    <s v="Türkiye"/>
  </r>
  <r>
    <s v="Q1"/>
    <x v="1"/>
    <x v="0"/>
    <m/>
    <s v="RECKITT BENCKISER EV ve HIJYEN ÜRÜNLERI A.S."/>
    <s v="EH.06.001"/>
    <s v="Enroute Panorama - Hosting Hizmeti"/>
    <s v="Univera - Reckitt Benckiser"/>
    <x v="12"/>
    <x v="1"/>
    <s v="Enroute"/>
    <n v="3905.41"/>
    <m/>
    <n v="12"/>
    <m/>
    <n v="46864.92"/>
    <m/>
    <n v="0"/>
    <m/>
    <n v="46864.92"/>
    <m/>
    <n v="0"/>
    <n v="0"/>
    <m/>
    <m/>
    <m/>
    <x v="28"/>
    <x v="0"/>
    <x v="0"/>
    <x v="1"/>
    <x v="3"/>
    <x v="1"/>
    <s v="Univera Satış"/>
    <s v="Saha Satış"/>
    <s v="Yurt İçi"/>
    <s v="Türkiye"/>
  </r>
  <r>
    <s v="Q2"/>
    <x v="0"/>
    <x v="5"/>
    <m/>
    <s v="ALTUN TEMIZLIK TÜTÜN ÜRÜNLERI PAZARLAMA A .S"/>
    <s v="EH.03.001"/>
    <s v="EnRoute Panorama - Çafri Merkezi Hizmeti  (MSD)"/>
    <s v="Univera - JTI"/>
    <x v="2"/>
    <x v="0"/>
    <m/>
    <n v="1161.2"/>
    <m/>
    <n v="1"/>
    <m/>
    <n v="1161.2"/>
    <m/>
    <n v="0"/>
    <m/>
    <n v="1161.2"/>
    <m/>
    <n v="0"/>
    <n v="0"/>
    <s v="UNI240000000935"/>
    <m/>
    <m/>
    <x v="18"/>
    <x v="0"/>
    <x v="0"/>
    <x v="1"/>
    <x v="8"/>
    <x v="1"/>
    <s v="Univera Satış"/>
    <s v="Saha Satış"/>
    <s v="Yurt İçi"/>
    <s v="Türkiye"/>
  </r>
  <r>
    <s v="Q2"/>
    <x v="0"/>
    <x v="5"/>
    <m/>
    <s v="BAYRAKTAR SATIS VE DAGITIM ANONIM SIRKETI"/>
    <s v="EH.03.001"/>
    <s v="EnRoute Panorama - Çafri Merkezi Hizmeti  (MSD)"/>
    <s v="Univera - JTI"/>
    <x v="2"/>
    <x v="0"/>
    <m/>
    <n v="1161.2"/>
    <m/>
    <n v="2"/>
    <m/>
    <n v="2322.4"/>
    <m/>
    <n v="0"/>
    <m/>
    <n v="2322.4"/>
    <m/>
    <n v="0"/>
    <n v="0"/>
    <s v="UNI240000000940"/>
    <m/>
    <m/>
    <x v="18"/>
    <x v="0"/>
    <x v="0"/>
    <x v="1"/>
    <x v="8"/>
    <x v="1"/>
    <s v="Univera Satış"/>
    <s v="Saha Satış"/>
    <s v="Yurt İçi"/>
    <s v="Türkiye"/>
  </r>
  <r>
    <s v="Q2"/>
    <x v="0"/>
    <x v="5"/>
    <m/>
    <s v="ÖZCIHAN GIDA INSAAT TARIM NAKLIYE ENERJI TURIZM MAD. PAZ. VE SAN. LTD. STI."/>
    <s v="EH.03.001"/>
    <s v="EnRoute Panorama - Çafri Merkezi Hizmeti  (MSD)"/>
    <s v="Univera - JTI"/>
    <x v="2"/>
    <x v="0"/>
    <m/>
    <n v="1161.2"/>
    <m/>
    <n v="2"/>
    <m/>
    <n v="2322.4"/>
    <m/>
    <n v="0"/>
    <m/>
    <n v="2322.4"/>
    <m/>
    <n v="0"/>
    <n v="0"/>
    <s v="UNI240000000974"/>
    <m/>
    <m/>
    <x v="18"/>
    <x v="0"/>
    <x v="0"/>
    <x v="1"/>
    <x v="8"/>
    <x v="1"/>
    <s v="Univera Satış"/>
    <s v="Saha Satış"/>
    <s v="Yurt İçi"/>
    <s v="Türkiye"/>
  </r>
  <r>
    <s v="Q1"/>
    <x v="1"/>
    <x v="0"/>
    <m/>
    <s v="MİYA OTOMASYON VE BARKOD BILISIM SISTEMLERI SAN TİC. VE L.T.D. STI."/>
    <s v="WPH.02.001"/>
    <s v="Webplus Yazilim Bakimi Hizmeti"/>
    <s v="Univera - Kanal"/>
    <x v="5"/>
    <x v="0"/>
    <s v="Webplus"/>
    <n v="46750"/>
    <m/>
    <n v="1"/>
    <m/>
    <n v="46750"/>
    <m/>
    <n v="0"/>
    <m/>
    <n v="46750"/>
    <m/>
    <n v="0"/>
    <n v="0"/>
    <m/>
    <m/>
    <m/>
    <x v="3"/>
    <x v="0"/>
    <x v="0"/>
    <x v="1"/>
    <x v="4"/>
    <x v="1"/>
    <s v="Kanal Satış"/>
    <s v="Miya"/>
    <s v="Yurt İçi"/>
    <s v="Türkiye"/>
  </r>
  <r>
    <s v="Q1"/>
    <x v="1"/>
    <x v="0"/>
    <m/>
    <s v="YUSUF ALDEMİR (ALDEMİR BİLİŞİM HizmetLERİ VE DANIŞMANLIK)"/>
    <s v="WPH.02.001"/>
    <s v="Webplus Yazilim Bakimi Hizmeti"/>
    <s v="Univera - Kanal"/>
    <x v="5"/>
    <x v="0"/>
    <s v="Webplus"/>
    <n v="3052.5"/>
    <m/>
    <n v="1"/>
    <m/>
    <n v="4070"/>
    <m/>
    <n v="1017.5"/>
    <m/>
    <n v="3052.5"/>
    <m/>
    <n v="0"/>
    <n v="0"/>
    <m/>
    <m/>
    <m/>
    <x v="33"/>
    <x v="0"/>
    <x v="0"/>
    <x v="1"/>
    <x v="4"/>
    <x v="0"/>
    <s v="Kanal Satış"/>
    <s v="Aldemir"/>
    <s v="Yurt İçi"/>
    <s v="Türkiye"/>
  </r>
  <r>
    <s v="Q1"/>
    <x v="1"/>
    <x v="0"/>
    <m/>
    <s v="MİYA OTOMASYON VE BARKOD BILISIM SISTEMLERI SAN TİC. VE L.T.D. STI."/>
    <s v="WProje Yönetimi.01.004"/>
    <s v="Webplus EK KULLANICI LISANSI +5"/>
    <s v="Univera - Kanal"/>
    <x v="5"/>
    <x v="0"/>
    <s v="Webplus"/>
    <n v="15725"/>
    <m/>
    <n v="5"/>
    <m/>
    <n v="92500"/>
    <m/>
    <n v="13875"/>
    <m/>
    <n v="78625"/>
    <m/>
    <n v="0"/>
    <n v="0"/>
    <m/>
    <m/>
    <m/>
    <x v="3"/>
    <x v="0"/>
    <x v="1"/>
    <x v="0"/>
    <x v="1"/>
    <x v="1"/>
    <s v="Kanal Satış"/>
    <s v="Miya"/>
    <s v="Yurt İçi"/>
    <s v="Türkiye"/>
  </r>
  <r>
    <s v="Q1"/>
    <x v="1"/>
    <x v="0"/>
    <m/>
    <s v="YUSUF ALDEMİR (ALDEMİR BİLİŞİM HizmetLERİ VE DANIŞMANLIK)"/>
    <s v="WProje Yönetimi.01.004"/>
    <s v="Webplus EK KULLANICI LISANSI +5"/>
    <s v="Univera - Kanal"/>
    <x v="5"/>
    <x v="0"/>
    <s v="Webplus"/>
    <n v="13875"/>
    <m/>
    <n v="1"/>
    <m/>
    <n v="18500"/>
    <m/>
    <n v="4625"/>
    <m/>
    <n v="13875"/>
    <m/>
    <n v="0"/>
    <n v="0"/>
    <m/>
    <m/>
    <m/>
    <x v="33"/>
    <x v="0"/>
    <x v="1"/>
    <x v="0"/>
    <x v="1"/>
    <x v="0"/>
    <s v="Kanal Satış"/>
    <s v="Aldemir"/>
    <s v="Yurt İçi"/>
    <s v="Türkiye"/>
  </r>
  <r>
    <s v="Q1"/>
    <x v="1"/>
    <x v="0"/>
    <m/>
    <s v="MİYA OTOMASYON VE BARKOD BILISIM SISTEMLERI SAN TİC. VE L.T.D. STI."/>
    <s v="WProje Yönetimi.01.007"/>
    <s v="Webplus E-DÖNÜSÜM MODÜL LISANSI"/>
    <s v="Univera - Kanal"/>
    <x v="5"/>
    <x v="0"/>
    <s v="Webplus"/>
    <n v="10200"/>
    <m/>
    <n v="1"/>
    <m/>
    <n v="12000"/>
    <m/>
    <n v="1800"/>
    <m/>
    <n v="10200"/>
    <m/>
    <n v="0"/>
    <n v="0"/>
    <m/>
    <m/>
    <m/>
    <x v="3"/>
    <x v="0"/>
    <x v="1"/>
    <x v="0"/>
    <x v="1"/>
    <x v="1"/>
    <s v="Kanal Satış"/>
    <s v="Miya"/>
    <s v="Yurt İçi"/>
    <s v="Türkiye"/>
  </r>
  <r>
    <s v="Q1"/>
    <x v="1"/>
    <x v="0"/>
    <m/>
    <s v="MİYA OTOMASYON VE BARKOD BILISIM SISTEMLERI SAN TİC. VE L.T.D. STI."/>
    <s v="WProje Yönetimi.01.007"/>
    <s v="Webplus E-DÖNÜSÜM MODÜL LISANSI"/>
    <s v="Univera - Kanal"/>
    <x v="5"/>
    <x v="0"/>
    <s v="Webplus"/>
    <n v="12000"/>
    <m/>
    <n v="1"/>
    <m/>
    <n v="12000"/>
    <m/>
    <n v="0"/>
    <m/>
    <n v="12000"/>
    <m/>
    <n v="0"/>
    <n v="0"/>
    <m/>
    <m/>
    <m/>
    <x v="3"/>
    <x v="0"/>
    <x v="1"/>
    <x v="0"/>
    <x v="1"/>
    <x v="1"/>
    <s v="Kanal Satış"/>
    <s v="Miya"/>
    <s v="Yurt İçi"/>
    <s v="Türkiye"/>
  </r>
  <r>
    <s v="Q1"/>
    <x v="1"/>
    <x v="0"/>
    <m/>
    <s v="MİYA OTOMASYON VE BARKOD BILISIM SISTEMLERI SAN TİC. VE L.T.D. STI."/>
    <s v="WProje Yönetimi.01.002"/>
    <s v="Webplus Dagitim Kanali Yazılımi"/>
    <s v="Univera - Kanal"/>
    <x v="5"/>
    <x v="0"/>
    <s v="Webplus"/>
    <n v="10200"/>
    <m/>
    <n v="9"/>
    <m/>
    <n v="108000"/>
    <m/>
    <n v="16200"/>
    <m/>
    <n v="91800"/>
    <m/>
    <n v="0"/>
    <n v="0"/>
    <m/>
    <m/>
    <m/>
    <x v="3"/>
    <x v="0"/>
    <x v="1"/>
    <x v="0"/>
    <x v="1"/>
    <x v="1"/>
    <s v="Kanal Satış"/>
    <s v="Miya"/>
    <s v="Yurt İçi"/>
    <s v="Türkiye"/>
  </r>
  <r>
    <s v="Q1"/>
    <x v="1"/>
    <x v="0"/>
    <m/>
    <s v="MATRIKS BİLGİSAYAR SİSTEMLERİ LTD.ŞTİ"/>
    <s v="UH.01.002"/>
    <s v="Unidox Kontör"/>
    <s v="Univera Kontör Satışı"/>
    <x v="5"/>
    <x v="2"/>
    <s v="Unidox"/>
    <n v="3.5625"/>
    <m/>
    <n v="2000"/>
    <m/>
    <n v="7125"/>
    <m/>
    <n v="0"/>
    <m/>
    <n v="7125"/>
    <m/>
    <n v="0"/>
    <n v="0"/>
    <m/>
    <m/>
    <m/>
    <x v="11"/>
    <x v="0"/>
    <x v="1"/>
    <x v="2"/>
    <x v="5"/>
    <x v="1"/>
    <s v="Kanal Satış"/>
    <s v="Matriks"/>
    <s v="Yurt İçi"/>
    <s v="Türkiye"/>
  </r>
  <r>
    <s v="Q1"/>
    <x v="1"/>
    <x v="0"/>
    <m/>
    <s v="EFES VITANTA MOLDOVA BREWERY S.A"/>
    <s v="QH.02.001"/>
    <s v="Quest Panorama - Yillik Yazilim Bakimi, Yasatma ve Merkezi Destek Hizmeti"/>
    <s v="Univera - Efes Moldova"/>
    <x v="16"/>
    <x v="3"/>
    <s v="Quest"/>
    <n v="14129.63"/>
    <m/>
    <n v="1"/>
    <m/>
    <n v="14129.625427999999"/>
    <m/>
    <n v="-4.5719999999999997E-3"/>
    <m/>
    <n v="14129.63"/>
    <m/>
    <n v="0"/>
    <n v="0"/>
    <m/>
    <m/>
    <m/>
    <x v="20"/>
    <x v="0"/>
    <x v="0"/>
    <x v="1"/>
    <x v="4"/>
    <x v="1"/>
    <s v="Univera Satış"/>
    <s v="Saha Satış"/>
    <s v="Yurt Dışı"/>
    <s v="Moldova"/>
  </r>
  <r>
    <s v="Q2"/>
    <x v="0"/>
    <x v="5"/>
    <m/>
    <s v="ARME DAGITIM PAZARLAMA SANAYI VE TIC. A.S."/>
    <s v="EH.03.001"/>
    <s v="EnRoute Panorama - Çafri Merkezi Hizmeti  (MSD)"/>
    <s v="Univera - JTI"/>
    <x v="2"/>
    <x v="0"/>
    <m/>
    <n v="1161.2"/>
    <m/>
    <n v="1"/>
    <m/>
    <n v="1161.2"/>
    <m/>
    <n v="0"/>
    <m/>
    <n v="1161.2"/>
    <m/>
    <n v="0"/>
    <n v="0"/>
    <s v="UNI240000000936"/>
    <m/>
    <m/>
    <x v="18"/>
    <x v="0"/>
    <x v="0"/>
    <x v="1"/>
    <x v="8"/>
    <x v="1"/>
    <s v="Univera Satış"/>
    <s v="Saha Satış"/>
    <s v="Yurt İçi"/>
    <s v="Türkiye"/>
  </r>
  <r>
    <s v="Q2"/>
    <x v="0"/>
    <x v="5"/>
    <m/>
    <s v="FLAS TURIZM INSAAT TAAHHÜT TIC. LTD. STI."/>
    <s v="EH.03.001"/>
    <s v="EnRoute Panorama - Çafri Merkezi Hizmeti  (MSD)"/>
    <s v="Univera - JTI"/>
    <x v="2"/>
    <x v="0"/>
    <m/>
    <n v="1161.2"/>
    <m/>
    <n v="1"/>
    <m/>
    <n v="1161.2"/>
    <m/>
    <n v="0"/>
    <m/>
    <n v="1161.2"/>
    <m/>
    <n v="0"/>
    <n v="0"/>
    <s v="UNI240000000948"/>
    <m/>
    <m/>
    <x v="18"/>
    <x v="0"/>
    <x v="0"/>
    <x v="1"/>
    <x v="8"/>
    <x v="1"/>
    <s v="Univera Satış"/>
    <s v="Saha Satış"/>
    <s v="Yurt İçi"/>
    <s v="Türkiye"/>
  </r>
  <r>
    <s v="Q2"/>
    <x v="0"/>
    <x v="5"/>
    <m/>
    <s v="FLAS TURIZM INSAAT TAAHHÜT TIC. LTD. STI."/>
    <s v="EH.03.001"/>
    <s v="EnRoute Panorama - Çafri Merkezi Hizmeti  (MSD)"/>
    <s v="Univera - JTI"/>
    <x v="2"/>
    <x v="0"/>
    <m/>
    <n v="1161.2"/>
    <m/>
    <n v="1"/>
    <m/>
    <n v="1161.2"/>
    <m/>
    <n v="0"/>
    <m/>
    <n v="1161.2"/>
    <m/>
    <n v="0"/>
    <n v="0"/>
    <s v="UNI240000000949"/>
    <m/>
    <m/>
    <x v="18"/>
    <x v="0"/>
    <x v="0"/>
    <x v="1"/>
    <x v="8"/>
    <x v="1"/>
    <s v="Univera Satış"/>
    <s v="Saha Satış"/>
    <s v="Yurt İçi"/>
    <s v="Türkiye"/>
  </r>
  <r>
    <s v="Q1"/>
    <x v="1"/>
    <x v="1"/>
    <m/>
    <s v="MİYA OTOMASYON VE BARKOD BILISIM SISTEMLERI SAN TİC. VE L.T.D. STI."/>
    <s v="WPH.02.001"/>
    <s v="Webplus Yazilim Bakimi Hizmeti"/>
    <s v="Univera - Kanal"/>
    <x v="5"/>
    <x v="0"/>
    <s v="Webplus"/>
    <n v="10564"/>
    <m/>
    <n v="1"/>
    <m/>
    <n v="10564"/>
    <m/>
    <n v="0"/>
    <m/>
    <n v="10564"/>
    <m/>
    <n v="0"/>
    <n v="0"/>
    <m/>
    <m/>
    <m/>
    <x v="3"/>
    <x v="0"/>
    <x v="0"/>
    <x v="1"/>
    <x v="4"/>
    <x v="1"/>
    <s v="Kanal Satış"/>
    <s v="Miya"/>
    <s v="Yurt İçi"/>
    <s v="Türkiye"/>
  </r>
  <r>
    <s v="Q1"/>
    <x v="1"/>
    <x v="1"/>
    <m/>
    <s v="MİYA OTOMASYON VE BARKOD BILISIM SISTEMLERI SAN TİC. VE L.T.D. STI."/>
    <s v="WPH.02.001"/>
    <s v="Webplus Yazilim Bakimi Hizmeti"/>
    <s v="Univera - Kanal"/>
    <x v="5"/>
    <x v="0"/>
    <s v="Webplus"/>
    <n v="5950"/>
    <m/>
    <n v="1"/>
    <m/>
    <n v="5950"/>
    <m/>
    <n v="0"/>
    <m/>
    <n v="5950"/>
    <m/>
    <n v="0"/>
    <n v="0"/>
    <m/>
    <m/>
    <m/>
    <x v="3"/>
    <x v="0"/>
    <x v="0"/>
    <x v="1"/>
    <x v="4"/>
    <x v="1"/>
    <s v="Kanal Satış"/>
    <s v="Miya"/>
    <s v="Yurt İçi"/>
    <s v="Türkiye"/>
  </r>
  <r>
    <s v="Q1"/>
    <x v="1"/>
    <x v="1"/>
    <m/>
    <s v="MİYA OTOMASYON VE BARKOD BILISIM SISTEMLERI SAN TİC. VE L.T.D. STI."/>
    <s v="WPH.02.001"/>
    <s v="Webplus Yazilim Bakimi Hizmeti"/>
    <s v="Univera - Kanal"/>
    <x v="5"/>
    <x v="0"/>
    <s v="Webplus"/>
    <n v="1825"/>
    <m/>
    <n v="1"/>
    <m/>
    <n v="1825"/>
    <m/>
    <n v="0"/>
    <m/>
    <n v="1825"/>
    <m/>
    <n v="0"/>
    <n v="0"/>
    <m/>
    <m/>
    <m/>
    <x v="3"/>
    <x v="0"/>
    <x v="0"/>
    <x v="1"/>
    <x v="4"/>
    <x v="1"/>
    <s v="Kanal Satış"/>
    <s v="Miya"/>
    <s v="Yurt İçi"/>
    <s v="Türkiye"/>
  </r>
  <r>
    <s v="Q1"/>
    <x v="1"/>
    <x v="1"/>
    <m/>
    <s v="MİYA OTOMASYON VE BARKOD BILISIM SISTEMLERI SAN TİC. VE L.T.D. STI."/>
    <s v="WPH.02.001"/>
    <s v="Webplus Yazilim Bakimi Hizmeti"/>
    <s v="Univera - Kanal"/>
    <x v="5"/>
    <x v="0"/>
    <s v="Webplus"/>
    <n v="2850"/>
    <m/>
    <n v="1"/>
    <m/>
    <n v="2850"/>
    <m/>
    <n v="0"/>
    <m/>
    <n v="2850"/>
    <m/>
    <n v="0"/>
    <n v="0"/>
    <m/>
    <m/>
    <m/>
    <x v="3"/>
    <x v="0"/>
    <x v="0"/>
    <x v="1"/>
    <x v="4"/>
    <x v="1"/>
    <s v="Kanal Satış"/>
    <s v="Miya"/>
    <s v="Yurt İçi"/>
    <s v="Türkiye"/>
  </r>
  <r>
    <s v="Q1"/>
    <x v="1"/>
    <x v="1"/>
    <m/>
    <s v="MATRIKS BİLGİSAYAR SİSTEMLERİ LTD.ŞTİ"/>
    <s v="WProje Yönetimi.01.003"/>
    <s v="Webplus EK KULLANICI LISANSI +1"/>
    <s v="Univera - Kanal"/>
    <x v="5"/>
    <x v="0"/>
    <s v="Webplus"/>
    <n v="4410"/>
    <m/>
    <n v="1"/>
    <m/>
    <n v="4900"/>
    <m/>
    <n v="490"/>
    <m/>
    <n v="4410"/>
    <m/>
    <n v="0"/>
    <n v="0"/>
    <m/>
    <m/>
    <m/>
    <x v="11"/>
    <x v="0"/>
    <x v="1"/>
    <x v="0"/>
    <x v="1"/>
    <x v="1"/>
    <s v="Kanal Satış"/>
    <s v="Matriks"/>
    <s v="Yurt İçi"/>
    <s v="Türkiye"/>
  </r>
  <r>
    <s v="Q1"/>
    <x v="1"/>
    <x v="1"/>
    <m/>
    <s v="MATRIKS BİLGİSAYAR SİSTEMLERİ LTD.ŞTİ"/>
    <s v="WProje Yönetimi.01.003"/>
    <s v="Webplus EK KULLANICI LISANSI +1"/>
    <s v="Univera - Kanal"/>
    <x v="5"/>
    <x v="0"/>
    <s v="Webplus"/>
    <n v="3250"/>
    <m/>
    <n v="1"/>
    <m/>
    <n v="3250"/>
    <m/>
    <n v="0"/>
    <m/>
    <n v="3250"/>
    <m/>
    <n v="0"/>
    <n v="0"/>
    <m/>
    <m/>
    <m/>
    <x v="11"/>
    <x v="0"/>
    <x v="1"/>
    <x v="0"/>
    <x v="1"/>
    <x v="1"/>
    <s v="Kanal Satış"/>
    <s v="Matriks"/>
    <s v="Yurt İçi"/>
    <s v="Türkiye"/>
  </r>
  <r>
    <s v="Q1"/>
    <x v="1"/>
    <x v="1"/>
    <m/>
    <s v="POLARİS YAZILIM ÇÖZÜMLERİ VE DANIŞMANLIK HİZMETLERİ LTD.ŞTİ."/>
    <s v="WProje Yönetimi.01.003"/>
    <s v="Webplus EK KULLANICI LISANSI +1"/>
    <s v="Univera - Kanal"/>
    <x v="5"/>
    <x v="0"/>
    <s v="Webplus"/>
    <n v="4900"/>
    <m/>
    <n v="1"/>
    <m/>
    <n v="4900"/>
    <m/>
    <n v="0"/>
    <m/>
    <n v="4900"/>
    <m/>
    <n v="0"/>
    <n v="0"/>
    <m/>
    <m/>
    <m/>
    <x v="31"/>
    <x v="0"/>
    <x v="1"/>
    <x v="0"/>
    <x v="1"/>
    <x v="1"/>
    <s v="Kanal Satış"/>
    <s v="Polaris"/>
    <s v="Yurt İçi"/>
    <s v="Türkiye"/>
  </r>
  <r>
    <s v="Q1"/>
    <x v="1"/>
    <x v="1"/>
    <m/>
    <s v="MİYA OTOMASYON VE BARKOD BILISIM SISTEMLERI SAN TİC. VE L.T.D. STI."/>
    <s v="UH.01.002"/>
    <s v="Unidox Kontör"/>
    <s v="Univera Kontör Satışı"/>
    <x v="5"/>
    <x v="2"/>
    <s v="Unidox"/>
    <n v="4.1201000000000008"/>
    <m/>
    <n v="2000"/>
    <m/>
    <n v="8240.2000000000007"/>
    <m/>
    <n v="0"/>
    <m/>
    <n v="8240.2000000000007"/>
    <m/>
    <n v="0"/>
    <n v="0"/>
    <m/>
    <m/>
    <m/>
    <x v="3"/>
    <x v="0"/>
    <x v="1"/>
    <x v="2"/>
    <x v="5"/>
    <x v="1"/>
    <s v="Kanal Satış"/>
    <s v="Miya"/>
    <s v="Yurt İçi"/>
    <s v="Türkiye"/>
  </r>
  <r>
    <s v="Q1"/>
    <x v="1"/>
    <x v="1"/>
    <m/>
    <s v="KARAMAN EFSUN GIDA MADDELERI PAZARLAMA SANAYI VE TICARET LTD.STI."/>
    <s v="UH.01.002"/>
    <s v="Unidox Kontör"/>
    <s v="Univera Kontör Satışı"/>
    <x v="6"/>
    <x v="2"/>
    <s v="Unidox"/>
    <n v="1.8332999999999999"/>
    <m/>
    <n v="10000"/>
    <m/>
    <n v="18333"/>
    <m/>
    <n v="0"/>
    <m/>
    <n v="18333"/>
    <m/>
    <n v="0"/>
    <n v="0"/>
    <m/>
    <m/>
    <m/>
    <x v="123"/>
    <x v="3"/>
    <x v="1"/>
    <x v="2"/>
    <x v="5"/>
    <x v="1"/>
    <s v="Univera Satış"/>
    <s v="Saha Satış"/>
    <s v="Yurt İçi"/>
    <s v="Türkiye"/>
  </r>
  <r>
    <s v="Q2"/>
    <x v="0"/>
    <x v="5"/>
    <m/>
    <s v="KILKISLI MES. TEK. MAM. GIDA MAD. SAN. TIC. LTD. STI."/>
    <s v="EH.03.001"/>
    <s v="EnRoute Panorama - Çafri Merkezi Hizmeti  (MSD)"/>
    <s v="Univera - JTI"/>
    <x v="2"/>
    <x v="0"/>
    <m/>
    <n v="1161.2"/>
    <m/>
    <n v="1"/>
    <m/>
    <n v="1161.2"/>
    <m/>
    <n v="0"/>
    <m/>
    <n v="1161.2"/>
    <m/>
    <n v="0"/>
    <n v="0"/>
    <s v="UNI240000000951"/>
    <m/>
    <m/>
    <x v="18"/>
    <x v="0"/>
    <x v="0"/>
    <x v="1"/>
    <x v="8"/>
    <x v="1"/>
    <s v="Univera Satış"/>
    <s v="Saha Satış"/>
    <s v="Yurt İçi"/>
    <s v="Türkiye"/>
  </r>
  <r>
    <s v="Q2"/>
    <x v="0"/>
    <x v="5"/>
    <m/>
    <s v="ÖZÇELIK MESRUBAT VE GIDA MAD.TIC.PAZ.A.S."/>
    <s v="EH.03.001"/>
    <s v="EnRoute Panorama - Çafri Merkezi Hizmeti  (MSD)"/>
    <s v="Univera - JTI"/>
    <x v="2"/>
    <x v="0"/>
    <m/>
    <n v="1161.2"/>
    <m/>
    <n v="1"/>
    <m/>
    <n v="1161.2"/>
    <m/>
    <n v="0"/>
    <m/>
    <n v="1161.2"/>
    <m/>
    <n v="0"/>
    <n v="0"/>
    <s v="UNI240000000954"/>
    <m/>
    <m/>
    <x v="18"/>
    <x v="0"/>
    <x v="0"/>
    <x v="1"/>
    <x v="8"/>
    <x v="1"/>
    <s v="Univera Satış"/>
    <s v="Saha Satış"/>
    <s v="Yurt İçi"/>
    <s v="Türkiye"/>
  </r>
  <r>
    <s v="Q1"/>
    <x v="1"/>
    <x v="1"/>
    <m/>
    <s v="K RIDES MOTOSIKLET VE BISIKLET SAN.TIC.AS."/>
    <s v="CDY.01.011"/>
    <s v="Calldesk PANORAMA PLATFORM EK KULLANICI LISANSI"/>
    <s v="Univera - K Rides"/>
    <x v="14"/>
    <x v="5"/>
    <s v="Calldesk"/>
    <n v="8750"/>
    <m/>
    <n v="15"/>
    <m/>
    <n v="262500"/>
    <m/>
    <n v="131250"/>
    <m/>
    <n v="131250"/>
    <m/>
    <n v="0"/>
    <n v="0"/>
    <m/>
    <m/>
    <m/>
    <x v="124"/>
    <x v="3"/>
    <x v="1"/>
    <x v="0"/>
    <x v="1"/>
    <x v="1"/>
    <s v="Univera Satış"/>
    <s v="Saha Satış"/>
    <s v="Yurt İçi"/>
    <s v="Türkiye"/>
  </r>
  <r>
    <s v="Q1"/>
    <x v="1"/>
    <x v="1"/>
    <m/>
    <s v="K RIDES MOTOSIKLET VE BISIKLET SAN.TIC.AS."/>
    <s v="CDH.03.001"/>
    <s v="Calldesk Panorama Destek Hizmeti (Çafri Merkezi) "/>
    <s v="Univera - K Rides"/>
    <x v="14"/>
    <x v="5"/>
    <s v="Calldesk"/>
    <n v="12000"/>
    <m/>
    <n v="5"/>
    <m/>
    <n v="75000"/>
    <m/>
    <n v="15000"/>
    <m/>
    <n v="60000"/>
    <m/>
    <n v="0"/>
    <n v="0"/>
    <m/>
    <m/>
    <m/>
    <x v="124"/>
    <x v="3"/>
    <x v="1"/>
    <x v="1"/>
    <x v="8"/>
    <x v="1"/>
    <s v="Univera Satış"/>
    <s v="Saha Satış"/>
    <s v="Yurt İçi"/>
    <s v="Türkiye"/>
  </r>
  <r>
    <s v="Q1"/>
    <x v="1"/>
    <x v="1"/>
    <m/>
    <s v="K RIDES MOTOSIKLET VE BISIKLET SAN.TIC.AS."/>
    <s v="CDY.01.001"/>
    <s v="Calldesk PANORAMA - SERVIS OTOMASYONU ÇÖZÜM LISANSI"/>
    <s v="Univera - K Rides"/>
    <x v="14"/>
    <x v="5"/>
    <s v="Calldesk"/>
    <n v="625000"/>
    <m/>
    <n v="1"/>
    <m/>
    <n v="1250000"/>
    <m/>
    <n v="625000"/>
    <m/>
    <n v="625000"/>
    <m/>
    <n v="0"/>
    <n v="0"/>
    <m/>
    <m/>
    <m/>
    <x v="124"/>
    <x v="3"/>
    <x v="1"/>
    <x v="0"/>
    <x v="1"/>
    <x v="1"/>
    <s v="Univera Satış"/>
    <s v="Saha Satış"/>
    <s v="Yurt İçi"/>
    <s v="Türkiye"/>
  </r>
  <r>
    <s v="Q1"/>
    <x v="1"/>
    <x v="1"/>
    <m/>
    <s v="K RIDES MOTOSIKLET VE BISIKLET SAN.TIC.AS."/>
    <s v="CDH.05.002"/>
    <s v="Calldesk Panorama - Rapor Gelistirme Hizmeti"/>
    <s v="Univera - K Rides"/>
    <x v="14"/>
    <x v="5"/>
    <s v="Calldesk"/>
    <n v="13125"/>
    <m/>
    <n v="20"/>
    <m/>
    <n v="350000"/>
    <m/>
    <n v="87500"/>
    <m/>
    <n v="262500"/>
    <m/>
    <n v="0"/>
    <n v="0"/>
    <m/>
    <m/>
    <m/>
    <x v="124"/>
    <x v="3"/>
    <x v="1"/>
    <x v="1"/>
    <x v="2"/>
    <x v="1"/>
    <s v="Univera Satış"/>
    <s v="Saha Satış"/>
    <s v="Yurt İçi"/>
    <s v="Türkiye"/>
  </r>
  <r>
    <s v="Q2"/>
    <x v="0"/>
    <x v="5"/>
    <m/>
    <s v="ONGUN EMGIN GIDA DAG. PAZ. TUR.SAN. TIC. LTD. STI."/>
    <s v="EH.03.001"/>
    <s v="EnRoute Panorama - Çafri Merkezi Hizmeti  (MSD)"/>
    <s v="Univera - JTI"/>
    <x v="2"/>
    <x v="0"/>
    <m/>
    <n v="1161.2"/>
    <m/>
    <n v="1"/>
    <m/>
    <n v="1161.2"/>
    <m/>
    <n v="0"/>
    <m/>
    <n v="1161.2"/>
    <m/>
    <n v="0"/>
    <n v="0"/>
    <s v="UNI240000000967"/>
    <m/>
    <m/>
    <x v="18"/>
    <x v="0"/>
    <x v="0"/>
    <x v="1"/>
    <x v="8"/>
    <x v="1"/>
    <s v="Univera Satış"/>
    <s v="Saha Satış"/>
    <s v="Yurt İçi"/>
    <s v="Türkiye"/>
  </r>
  <r>
    <s v="Q2"/>
    <x v="0"/>
    <x v="5"/>
    <m/>
    <s v="ONGUN EMGIN GIDA DAG. PAZ. TUR.SAN. TIC. LTD. STI."/>
    <s v="EH.03.001"/>
    <s v="EnRoute Panorama - Çafri Merkezi Hizmeti  (MSD)"/>
    <s v="Univera - JTI"/>
    <x v="2"/>
    <x v="0"/>
    <m/>
    <n v="1161.2"/>
    <m/>
    <n v="1"/>
    <m/>
    <n v="1161.2"/>
    <m/>
    <n v="0"/>
    <m/>
    <n v="1161.2"/>
    <m/>
    <n v="0"/>
    <n v="0"/>
    <s v="UNI240000000968"/>
    <m/>
    <m/>
    <x v="18"/>
    <x v="0"/>
    <x v="0"/>
    <x v="1"/>
    <x v="8"/>
    <x v="1"/>
    <s v="Univera Satış"/>
    <s v="Saha Satış"/>
    <s v="Yurt İçi"/>
    <s v="Türkiye"/>
  </r>
  <r>
    <s v="Q2"/>
    <x v="0"/>
    <x v="5"/>
    <m/>
    <s v="REYMAR TÜTÜN MAM. DAG. VE PAZ. LTD. STI."/>
    <s v="EH.03.001"/>
    <s v="EnRoute Panorama - Çafri Merkezi Hizmeti  (MSD)"/>
    <s v="Univera - JTI"/>
    <x v="2"/>
    <x v="0"/>
    <m/>
    <n v="1161.2"/>
    <m/>
    <n v="1"/>
    <m/>
    <n v="1161.2"/>
    <m/>
    <n v="0"/>
    <m/>
    <n v="1161.2"/>
    <m/>
    <n v="0"/>
    <n v="0"/>
    <s v="UNI240000000957"/>
    <m/>
    <m/>
    <x v="18"/>
    <x v="0"/>
    <x v="0"/>
    <x v="1"/>
    <x v="8"/>
    <x v="1"/>
    <s v="Univera Satış"/>
    <s v="Saha Satış"/>
    <s v="Yurt İçi"/>
    <s v="Türkiye"/>
  </r>
  <r>
    <s v="Q2"/>
    <x v="0"/>
    <x v="5"/>
    <m/>
    <s v="SAGIROGLU TÜTÜN ÜRÜN. INS.TAAH. SAN. VE TIC. LTD. STI."/>
    <s v="EH.03.001"/>
    <s v="EnRoute Panorama - Çafri Merkezi Hizmeti  (MSD)"/>
    <s v="Univera - JTI"/>
    <x v="2"/>
    <x v="0"/>
    <m/>
    <n v="1161.2"/>
    <m/>
    <n v="1"/>
    <m/>
    <n v="1161.2"/>
    <m/>
    <n v="0"/>
    <m/>
    <n v="1161.2"/>
    <m/>
    <n v="0"/>
    <n v="0"/>
    <s v="UNI240000000958"/>
    <m/>
    <m/>
    <x v="18"/>
    <x v="0"/>
    <x v="0"/>
    <x v="1"/>
    <x v="8"/>
    <x v="1"/>
    <s v="Univera Satış"/>
    <s v="Saha Satış"/>
    <s v="Yurt İçi"/>
    <s v="Türkiye"/>
  </r>
  <r>
    <s v="Q2"/>
    <x v="0"/>
    <x v="5"/>
    <m/>
    <s v="SEYDIM DAG.PAZ.A.S."/>
    <s v="EH.03.001"/>
    <s v="EnRoute Panorama - Çafri Merkezi Hizmeti  (MSD)"/>
    <s v="Univera - JTI"/>
    <x v="2"/>
    <x v="0"/>
    <m/>
    <n v="1161.2"/>
    <m/>
    <n v="1"/>
    <m/>
    <n v="1161.2"/>
    <m/>
    <n v="0"/>
    <m/>
    <n v="1161.2"/>
    <m/>
    <n v="0"/>
    <n v="0"/>
    <s v="UNI240000000960"/>
    <m/>
    <m/>
    <x v="18"/>
    <x v="0"/>
    <x v="0"/>
    <x v="1"/>
    <x v="8"/>
    <x v="1"/>
    <s v="Univera Satış"/>
    <s v="Saha Satış"/>
    <s v="Yurt İçi"/>
    <s v="Türkiye"/>
  </r>
  <r>
    <s v="Q2"/>
    <x v="0"/>
    <x v="5"/>
    <m/>
    <s v="ZÜMRÜT TEKEL ÜRÜNLERI GIDA PAZ.INS.TAAH.SAN.VE.TIC.LTD STI"/>
    <s v="EH.03.001"/>
    <s v="EnRoute Panorama - Çafri Merkezi Hizmeti  (MSD)"/>
    <s v="Univera - JTI"/>
    <x v="2"/>
    <x v="0"/>
    <m/>
    <n v="1161.2"/>
    <m/>
    <n v="1"/>
    <m/>
    <n v="1161.2"/>
    <m/>
    <n v="0"/>
    <m/>
    <n v="1161.2"/>
    <m/>
    <n v="0"/>
    <n v="0"/>
    <s v="UNI240000000966"/>
    <m/>
    <m/>
    <x v="18"/>
    <x v="0"/>
    <x v="0"/>
    <x v="1"/>
    <x v="8"/>
    <x v="1"/>
    <s v="Univera Satış"/>
    <s v="Saha Satış"/>
    <s v="Yurt İçi"/>
    <s v="Türkiye"/>
  </r>
  <r>
    <s v="Q1"/>
    <x v="1"/>
    <x v="1"/>
    <m/>
    <s v="MATRIKS BİLGİSAYAR SİSTEMLERİ LTD.ŞTİ"/>
    <s v="WPH.02.001"/>
    <s v="Webplus Yazilim Bakimi Hizmeti"/>
    <s v="Univera - Kanal"/>
    <x v="5"/>
    <x v="0"/>
    <s v="Webplus"/>
    <n v="7274"/>
    <m/>
    <n v="1"/>
    <m/>
    <n v="7274"/>
    <m/>
    <n v="0"/>
    <m/>
    <n v="7274"/>
    <m/>
    <n v="0"/>
    <n v="0"/>
    <m/>
    <m/>
    <m/>
    <x v="11"/>
    <x v="0"/>
    <x v="0"/>
    <x v="1"/>
    <x v="4"/>
    <x v="1"/>
    <s v="Kanal Satış"/>
    <s v="Matriks"/>
    <s v="Yurt İçi"/>
    <s v="Türkiye"/>
  </r>
  <r>
    <s v="Q1"/>
    <x v="1"/>
    <x v="1"/>
    <m/>
    <s v="POLARİS YAZILIM ÇÖZÜMLERİ VE DANIŞMANLIK HİZMETLERİ LTD.ŞTİ."/>
    <s v="WPH.02.001"/>
    <s v="Webplus Yazilim Bakimi Hizmeti"/>
    <s v="Univera - Kanal"/>
    <x v="5"/>
    <x v="0"/>
    <s v="Webplus"/>
    <n v="7645"/>
    <m/>
    <n v="1"/>
    <m/>
    <n v="7645"/>
    <m/>
    <n v="0"/>
    <m/>
    <n v="7645"/>
    <m/>
    <n v="0"/>
    <n v="0"/>
    <m/>
    <m/>
    <m/>
    <x v="31"/>
    <x v="0"/>
    <x v="0"/>
    <x v="1"/>
    <x v="4"/>
    <x v="1"/>
    <s v="Kanal Satış"/>
    <s v="Polaris"/>
    <s v="Yurt İçi"/>
    <s v="Türkiye"/>
  </r>
  <r>
    <s v="Q1"/>
    <x v="1"/>
    <x v="1"/>
    <m/>
    <s v="YUSUF ALDEMİR (ALDEMİR BİLİŞİM HizmetLERİ VE DANIŞMANLIK)"/>
    <s v="WPH.02.001"/>
    <s v="Webplus Yazilim Bakimi Hizmeti"/>
    <s v="Univera - Kanal"/>
    <x v="5"/>
    <x v="0"/>
    <s v="Webplus"/>
    <n v="21065"/>
    <m/>
    <n v="1"/>
    <m/>
    <n v="21065"/>
    <m/>
    <n v="0"/>
    <m/>
    <n v="21065"/>
    <m/>
    <n v="0"/>
    <n v="0"/>
    <m/>
    <m/>
    <m/>
    <x v="33"/>
    <x v="0"/>
    <x v="0"/>
    <x v="1"/>
    <x v="4"/>
    <x v="0"/>
    <s v="Kanal Satış"/>
    <s v="Aldemir"/>
    <s v="Yurt İçi"/>
    <s v="Türkiye"/>
  </r>
  <r>
    <s v="Q1"/>
    <x v="1"/>
    <x v="1"/>
    <m/>
    <s v="MATRIKS BİLGİSAYAR SİSTEMLERİ LTD.ŞTİ"/>
    <s v="WProje Yönetimi.01.003"/>
    <s v="Webplus EK KULLANICI LISANSI +1"/>
    <s v="Univera - Kanal"/>
    <x v="5"/>
    <x v="0"/>
    <s v="Webplus"/>
    <n v="1356.71"/>
    <m/>
    <n v="1"/>
    <m/>
    <n v="2087.25"/>
    <m/>
    <n v="730.54"/>
    <m/>
    <n v="1356.71"/>
    <m/>
    <n v="0"/>
    <n v="0"/>
    <m/>
    <m/>
    <m/>
    <x v="11"/>
    <x v="0"/>
    <x v="1"/>
    <x v="0"/>
    <x v="1"/>
    <x v="1"/>
    <s v="Kanal Satış"/>
    <s v="Matriks"/>
    <s v="Yurt İçi"/>
    <s v="Türkiye"/>
  </r>
  <r>
    <s v="Q1"/>
    <x v="1"/>
    <x v="1"/>
    <m/>
    <s v="POLARİS YAZILIM ÇÖZÜMLERİ VE DANIŞMANLIK HİZMETLERİ LTD.ŞTİ."/>
    <s v="WProje Yönetimi.01.003"/>
    <s v="Webplus EK KULLANICI LISANSI +1"/>
    <s v="Univera - Kanal"/>
    <x v="5"/>
    <x v="0"/>
    <s v="Webplus"/>
    <n v="1230"/>
    <m/>
    <n v="2"/>
    <m/>
    <n v="3000"/>
    <m/>
    <n v="540"/>
    <m/>
    <n v="2460"/>
    <m/>
    <n v="0"/>
    <n v="0"/>
    <m/>
    <m/>
    <m/>
    <x v="31"/>
    <x v="0"/>
    <x v="1"/>
    <x v="0"/>
    <x v="1"/>
    <x v="1"/>
    <s v="Kanal Satış"/>
    <s v="Polaris"/>
    <s v="Yurt İçi"/>
    <s v="Türkiye"/>
  </r>
  <r>
    <s v="Q1"/>
    <x v="1"/>
    <x v="1"/>
    <m/>
    <s v="YUSUF ALDEMİR (ALDEMİR BİLİŞİM HizmetLERİ VE DANIŞMANLIK)"/>
    <s v="WProje Yönetimi.01.003"/>
    <s v="Webplus EK KULLANICI LISANSI +1"/>
    <s v="Univera - Kanal"/>
    <x v="5"/>
    <x v="0"/>
    <s v="Webplus"/>
    <n v="2437.5"/>
    <m/>
    <n v="3"/>
    <m/>
    <n v="9750"/>
    <m/>
    <n v="2437.5"/>
    <m/>
    <n v="7312.5"/>
    <m/>
    <n v="0"/>
    <n v="0"/>
    <m/>
    <m/>
    <m/>
    <x v="33"/>
    <x v="0"/>
    <x v="1"/>
    <x v="0"/>
    <x v="1"/>
    <x v="0"/>
    <s v="Kanal Satış"/>
    <s v="Aldemir"/>
    <s v="Yurt İçi"/>
    <s v="Türkiye"/>
  </r>
  <r>
    <s v="Q1"/>
    <x v="1"/>
    <x v="1"/>
    <m/>
    <s v="MATRIKS BİLGİSAYAR SİSTEMLERİ LTD.ŞTİ"/>
    <s v="WProje Yönetimi.01.007"/>
    <s v="Webplus E-DÖNÜSÜM MODÜL LISANSI"/>
    <s v="Univera - Kanal"/>
    <x v="5"/>
    <x v="0"/>
    <s v="Webplus"/>
    <n v="8222.5"/>
    <m/>
    <n v="1"/>
    <m/>
    <n v="12650"/>
    <m/>
    <n v="4427.5"/>
    <m/>
    <n v="8222.5"/>
    <m/>
    <n v="0"/>
    <n v="0"/>
    <m/>
    <m/>
    <m/>
    <x v="11"/>
    <x v="0"/>
    <x v="1"/>
    <x v="0"/>
    <x v="1"/>
    <x v="1"/>
    <s v="Kanal Satış"/>
    <s v="Matriks"/>
    <s v="Yurt İçi"/>
    <s v="Türkiye"/>
  </r>
  <r>
    <s v="Q1"/>
    <x v="1"/>
    <x v="1"/>
    <m/>
    <s v="POLARİS YAZILIM ÇÖZÜMLERİ VE DANIŞMANLIK HİZMETLERİ LTD.ŞTİ."/>
    <s v="WProje Yönetimi.01.007"/>
    <s v="Webplus E-DÖNÜSÜM MODÜL LISANSI"/>
    <s v="Univera - Kanal"/>
    <x v="5"/>
    <x v="0"/>
    <s v="Webplus"/>
    <n v="8200"/>
    <m/>
    <n v="1"/>
    <m/>
    <n v="10000"/>
    <m/>
    <n v="1800"/>
    <m/>
    <n v="8200"/>
    <m/>
    <n v="0"/>
    <n v="0"/>
    <m/>
    <m/>
    <m/>
    <x v="31"/>
    <x v="0"/>
    <x v="1"/>
    <x v="0"/>
    <x v="1"/>
    <x v="1"/>
    <s v="Kanal Satış"/>
    <s v="Polaris"/>
    <s v="Yurt İçi"/>
    <s v="Türkiye"/>
  </r>
  <r>
    <s v="Q1"/>
    <x v="1"/>
    <x v="1"/>
    <m/>
    <s v="YUSUF ALDEMİR (ALDEMİR BİLİŞİM HizmetLERİ VE DANIŞMANLIK)"/>
    <s v="WProje Yönetimi.01.007"/>
    <s v="Webplus E-DÖNÜSÜM MODÜL LISANSI"/>
    <s v="Univera - Kanal"/>
    <x v="5"/>
    <x v="0"/>
    <s v="Webplus"/>
    <n v="8250"/>
    <m/>
    <n v="1"/>
    <m/>
    <n v="11000"/>
    <m/>
    <n v="2750"/>
    <m/>
    <n v="8250"/>
    <m/>
    <n v="0"/>
    <n v="0"/>
    <m/>
    <m/>
    <m/>
    <x v="33"/>
    <x v="0"/>
    <x v="1"/>
    <x v="0"/>
    <x v="1"/>
    <x v="0"/>
    <s v="Kanal Satış"/>
    <s v="Aldemir"/>
    <s v="Yurt İçi"/>
    <s v="Türkiye"/>
  </r>
  <r>
    <s v="Q1"/>
    <x v="1"/>
    <x v="1"/>
    <m/>
    <s v="YUSUF ALDEMİR (ALDEMİR BİLİŞİM HizmetLERİ VE DANIŞMANLIK)"/>
    <s v="WProje Yönetimi.01.005"/>
    <s v="Webplus DISTRIBUTION SATIS-DAGITIM YazılımI (Standart)"/>
    <s v="Univera - Kanal"/>
    <x v="5"/>
    <x v="0"/>
    <s v="Webplus"/>
    <n v="30000"/>
    <m/>
    <n v="1"/>
    <m/>
    <n v="40000"/>
    <m/>
    <n v="10000"/>
    <m/>
    <n v="30000"/>
    <m/>
    <n v="0"/>
    <n v="0"/>
    <m/>
    <m/>
    <m/>
    <x v="33"/>
    <x v="0"/>
    <x v="1"/>
    <x v="0"/>
    <x v="1"/>
    <x v="0"/>
    <s v="Kanal Satış"/>
    <s v="Aldemir"/>
    <s v="Yurt İçi"/>
    <s v="Türkiye"/>
  </r>
  <r>
    <s v="Q1"/>
    <x v="1"/>
    <x v="1"/>
    <m/>
    <s v="MATRIKS BİLGİSAYAR SİSTEMLERİ LTD.ŞTİ"/>
    <s v="WProje Yönetimi.01.006"/>
    <s v="Webplus DISTRIBUTION SATIS-DAGITIM YazılımI (Light)"/>
    <s v="Univera - Kanal"/>
    <x v="5"/>
    <x v="0"/>
    <s v="Webplus"/>
    <n v="12333.75"/>
    <m/>
    <n v="1"/>
    <m/>
    <n v="18975"/>
    <m/>
    <n v="6641.25"/>
    <m/>
    <n v="12333.75"/>
    <m/>
    <n v="0"/>
    <n v="0"/>
    <m/>
    <m/>
    <m/>
    <x v="11"/>
    <x v="0"/>
    <x v="1"/>
    <x v="0"/>
    <x v="1"/>
    <x v="1"/>
    <s v="Kanal Satış"/>
    <s v="Matriks"/>
    <s v="Yurt İçi"/>
    <s v="Türkiye"/>
  </r>
  <r>
    <s v="Q1"/>
    <x v="1"/>
    <x v="1"/>
    <m/>
    <s v="POLARİS YAZILIM ÇÖZÜMLERİ VE DANIŞMANLIK HİZMETLERİ LTD.ŞTİ."/>
    <s v="WProje Yönetimi.01.006"/>
    <s v="Webplus DISTRIBUTION SATIS-DAGITIM YazılımI (Light)"/>
    <s v="Univera - Kanal"/>
    <x v="5"/>
    <x v="0"/>
    <s v="Webplus"/>
    <n v="12300"/>
    <m/>
    <n v="1"/>
    <m/>
    <n v="15000"/>
    <m/>
    <n v="2700"/>
    <m/>
    <n v="12300"/>
    <m/>
    <n v="0"/>
    <n v="0"/>
    <m/>
    <m/>
    <m/>
    <x v="31"/>
    <x v="0"/>
    <x v="1"/>
    <x v="0"/>
    <x v="1"/>
    <x v="1"/>
    <s v="Kanal Satış"/>
    <s v="Polaris"/>
    <s v="Yurt İçi"/>
    <s v="Türkiye"/>
  </r>
  <r>
    <s v="Q1"/>
    <x v="1"/>
    <x v="1"/>
    <m/>
    <s v="MATRIKS BİLGİSAYAR SİSTEMLERİ LTD.ŞTİ"/>
    <s v="WProje Yönetimi.02.001"/>
    <s v="Webplus (Android) SATIS TEMSILCISI LISANSI"/>
    <s v="Univera - Kanal"/>
    <x v="5"/>
    <x v="0"/>
    <s v="Webplus"/>
    <n v="1850.42"/>
    <m/>
    <n v="1"/>
    <m/>
    <n v="2846.8"/>
    <m/>
    <n v="996.38"/>
    <m/>
    <n v="1850.42"/>
    <m/>
    <n v="0"/>
    <n v="0"/>
    <m/>
    <m/>
    <m/>
    <x v="11"/>
    <x v="0"/>
    <x v="1"/>
    <x v="0"/>
    <x v="1"/>
    <x v="1"/>
    <s v="Kanal Satış"/>
    <s v="Matriks"/>
    <s v="Yurt İçi"/>
    <s v="Türkiye"/>
  </r>
  <r>
    <s v="Q1"/>
    <x v="1"/>
    <x v="1"/>
    <m/>
    <s v="POLARİS YAZILIM ÇÖZÜMLERİ VE DANIŞMANLIK HİZMETLERİ LTD.ŞTİ."/>
    <s v="WProje Yönetimi.02.001"/>
    <s v="Webplus (Android) SATIS TEMSILCISI LISANSI"/>
    <s v="Univera - Kanal"/>
    <x v="5"/>
    <x v="0"/>
    <s v="Webplus"/>
    <n v="1845"/>
    <m/>
    <n v="3"/>
    <m/>
    <n v="6750"/>
    <m/>
    <n v="1215"/>
    <m/>
    <n v="5535"/>
    <m/>
    <n v="0"/>
    <n v="0"/>
    <m/>
    <m/>
    <m/>
    <x v="31"/>
    <x v="0"/>
    <x v="1"/>
    <x v="0"/>
    <x v="1"/>
    <x v="1"/>
    <s v="Kanal Satış"/>
    <s v="Polaris"/>
    <s v="Yurt İçi"/>
    <s v="Türkiye"/>
  </r>
  <r>
    <s v="Q1"/>
    <x v="1"/>
    <x v="1"/>
    <m/>
    <s v="YUSUF ALDEMİR (ALDEMİR BİLİŞİM HizmetLERİ VE DANIŞMANLIK)"/>
    <s v="WProje Yönetimi.02.001"/>
    <s v="Webplus (Android) SATIS TEMSILCISI LISANSI"/>
    <s v="Univera - Kanal"/>
    <x v="5"/>
    <x v="0"/>
    <s v="Webplus"/>
    <n v="2625"/>
    <m/>
    <n v="10"/>
    <m/>
    <n v="35000"/>
    <m/>
    <n v="8750"/>
    <m/>
    <n v="26250"/>
    <m/>
    <n v="0"/>
    <n v="0"/>
    <m/>
    <m/>
    <m/>
    <x v="33"/>
    <x v="0"/>
    <x v="1"/>
    <x v="0"/>
    <x v="1"/>
    <x v="0"/>
    <s v="Kanal Satış"/>
    <s v="Aldemir"/>
    <s v="Yurt İçi"/>
    <s v="Türkiye"/>
  </r>
  <r>
    <s v="Q1"/>
    <x v="1"/>
    <x v="1"/>
    <m/>
    <s v="WAGNER KABLO A.S."/>
    <s v="SH.02.001"/>
    <s v="Stokbar Panorama - Yillik Yazilim Bakim Hizmeti"/>
    <s v="Univera - Wagner Kablo"/>
    <x v="13"/>
    <x v="4"/>
    <s v="Stokbar"/>
    <n v="87441.88"/>
    <m/>
    <n v="1"/>
    <m/>
    <n v="87441.88"/>
    <m/>
    <n v="0"/>
    <m/>
    <n v="87441.88"/>
    <m/>
    <n v="0"/>
    <n v="0"/>
    <m/>
    <m/>
    <m/>
    <x v="125"/>
    <x v="0"/>
    <x v="0"/>
    <x v="1"/>
    <x v="4"/>
    <x v="0"/>
    <s v="Univera Satış"/>
    <s v="Saha Satış"/>
    <s v="Yurt İçi"/>
    <s v="Türkiye"/>
  </r>
  <r>
    <s v="Q1"/>
    <x v="1"/>
    <x v="1"/>
    <m/>
    <s v="WAGNER KABLO A.S."/>
    <s v="SH.03.004"/>
    <s v="Stokbar Panorama - Çafri Merkezi Hizmeti (Depo/Lokasyon)"/>
    <s v="Univera - Wagner Kablo"/>
    <x v="13"/>
    <x v="4"/>
    <s v="Stokbar"/>
    <n v="40000.01"/>
    <m/>
    <n v="1"/>
    <m/>
    <n v="40000.01"/>
    <m/>
    <n v="0"/>
    <m/>
    <n v="40000.01"/>
    <m/>
    <n v="0"/>
    <n v="0"/>
    <m/>
    <m/>
    <m/>
    <x v="125"/>
    <x v="0"/>
    <x v="0"/>
    <x v="1"/>
    <x v="8"/>
    <x v="0"/>
    <s v="Univera Satış"/>
    <s v="Saha Satış"/>
    <s v="Yurt İçi"/>
    <s v="Türkiye"/>
  </r>
  <r>
    <s v="Q2"/>
    <x v="0"/>
    <x v="5"/>
    <m/>
    <s v="BESLER GIDA PAZ. SAN. VE TIC. A.S."/>
    <s v="EH.03.001"/>
    <s v="EnRoute Panorama - Çafri Merkezi Hizmeti  (MSD)"/>
    <s v="Univera - JTI"/>
    <x v="2"/>
    <x v="0"/>
    <m/>
    <n v="1161.2"/>
    <m/>
    <n v="1"/>
    <m/>
    <n v="1161.2"/>
    <m/>
    <n v="0"/>
    <m/>
    <n v="1161.2"/>
    <m/>
    <n v="0"/>
    <n v="0"/>
    <s v="UNI240000000941"/>
    <m/>
    <m/>
    <x v="18"/>
    <x v="0"/>
    <x v="0"/>
    <x v="1"/>
    <x v="8"/>
    <x v="1"/>
    <s v="Univera Satış"/>
    <s v="Saha Satış"/>
    <s v="Yurt İçi"/>
    <s v="Türkiye"/>
  </r>
  <r>
    <s v="Q2"/>
    <x v="0"/>
    <x v="5"/>
    <m/>
    <s v="BUGRA MÜH. VE INS. MALZ. IML. ITH. IHR. TIC. SAN. LTD. STI."/>
    <s v="EH.03.001"/>
    <s v="EnRoute Panorama - Çafri Merkezi Hizmeti  (MSD)"/>
    <s v="Univera - JTI"/>
    <x v="2"/>
    <x v="0"/>
    <m/>
    <n v="1161.2"/>
    <m/>
    <n v="1"/>
    <m/>
    <n v="1161.2"/>
    <m/>
    <n v="0"/>
    <m/>
    <n v="1161.2"/>
    <m/>
    <n v="0"/>
    <n v="0"/>
    <s v="UNI240000000942"/>
    <m/>
    <m/>
    <x v="18"/>
    <x v="0"/>
    <x v="0"/>
    <x v="1"/>
    <x v="8"/>
    <x v="1"/>
    <s v="Univera Satış"/>
    <s v="Saha Satış"/>
    <s v="Yurt İçi"/>
    <s v="Türkiye"/>
  </r>
  <r>
    <s v="Q2"/>
    <x v="0"/>
    <x v="5"/>
    <m/>
    <s v="BURAY TÜTÜN MAMUL. MESR. PAZ. VE DAG. TIC. LTD. STI."/>
    <s v="EH.03.001"/>
    <s v="EnRoute Panorama - Çafri Merkezi Hizmeti  (MSD)"/>
    <s v="Univera - JTI"/>
    <x v="2"/>
    <x v="0"/>
    <m/>
    <n v="1161.2"/>
    <m/>
    <n v="1"/>
    <m/>
    <n v="1161.2"/>
    <m/>
    <n v="0"/>
    <m/>
    <n v="1161.2"/>
    <m/>
    <n v="0"/>
    <n v="0"/>
    <s v="UNI240000000943"/>
    <m/>
    <m/>
    <x v="18"/>
    <x v="0"/>
    <x v="0"/>
    <x v="1"/>
    <x v="8"/>
    <x v="1"/>
    <s v="Univera Satış"/>
    <s v="Saha Satış"/>
    <s v="Yurt İçi"/>
    <s v="Türkiye"/>
  </r>
  <r>
    <s v="Q2"/>
    <x v="0"/>
    <x v="5"/>
    <m/>
    <s v="CAN TÜTÜN MAMULLERI INSAAT VE SANAYI TICARET A.S."/>
    <s v="EH.03.001"/>
    <s v="EnRoute Panorama - Çafri Merkezi Hizmeti  (MSD)"/>
    <s v="Univera - JTI"/>
    <x v="2"/>
    <x v="0"/>
    <m/>
    <n v="1161.2"/>
    <m/>
    <n v="1"/>
    <m/>
    <n v="1161.2"/>
    <m/>
    <n v="0"/>
    <m/>
    <n v="1161.2"/>
    <m/>
    <n v="0"/>
    <n v="0"/>
    <s v="UNI240000000944"/>
    <m/>
    <m/>
    <x v="18"/>
    <x v="0"/>
    <x v="0"/>
    <x v="1"/>
    <x v="8"/>
    <x v="1"/>
    <s v="Univera Satış"/>
    <s v="Saha Satış"/>
    <s v="Yurt İçi"/>
    <s v="Türkiye"/>
  </r>
  <r>
    <s v="Q2"/>
    <x v="0"/>
    <x v="5"/>
    <m/>
    <s v="ONGUN EMGIN GIDA DAG. PAZ. TUR.SAN. TIC. LTD. STI."/>
    <s v="EH.03.001"/>
    <s v="EnRoute Panorama - Çafri Merkezi Hizmeti  (MSD)"/>
    <s v="Univera - JTI"/>
    <x v="2"/>
    <x v="0"/>
    <m/>
    <n v="1161.2"/>
    <m/>
    <n v="1"/>
    <m/>
    <n v="1161.2"/>
    <m/>
    <n v="0"/>
    <m/>
    <n v="1161.2"/>
    <m/>
    <n v="0"/>
    <n v="0"/>
    <s v="UNI240000000969"/>
    <m/>
    <m/>
    <x v="18"/>
    <x v="0"/>
    <x v="0"/>
    <x v="1"/>
    <x v="8"/>
    <x v="1"/>
    <s v="Univera Satış"/>
    <s v="Saha Satış"/>
    <s v="Yurt İçi"/>
    <s v="Türkiye"/>
  </r>
  <r>
    <s v="Q2"/>
    <x v="0"/>
    <x v="5"/>
    <m/>
    <s v="ONGUN EMGIN GIDA DAG. PAZ. TUR.SAN. TIC. LTD. STI."/>
    <s v="EH.03.001"/>
    <s v="EnRoute Panorama - Çafri Merkezi Hizmeti  (MSD)"/>
    <s v="Univera - JTI"/>
    <x v="2"/>
    <x v="0"/>
    <m/>
    <n v="1161.2"/>
    <m/>
    <n v="1"/>
    <m/>
    <n v="1161.2"/>
    <m/>
    <n v="0"/>
    <m/>
    <n v="1161.2"/>
    <m/>
    <n v="0"/>
    <n v="0"/>
    <s v="UNI240000000970"/>
    <m/>
    <m/>
    <x v="18"/>
    <x v="0"/>
    <x v="0"/>
    <x v="1"/>
    <x v="8"/>
    <x v="1"/>
    <s v="Univera Satış"/>
    <s v="Saha Satış"/>
    <s v="Yurt İçi"/>
    <s v="Türkiye"/>
  </r>
  <r>
    <s v="Q2"/>
    <x v="0"/>
    <x v="5"/>
    <m/>
    <s v="ONGUN EMGIN GIDA DAG. PAZ. TUR.SAN. TIC. LTD. STI."/>
    <s v="EH.03.001"/>
    <s v="EnRoute Panorama - Çafri Merkezi Hizmeti  (MSD)"/>
    <s v="Univera - JTI"/>
    <x v="2"/>
    <x v="0"/>
    <m/>
    <n v="1161.2"/>
    <m/>
    <n v="1"/>
    <m/>
    <n v="1161.2"/>
    <m/>
    <n v="0"/>
    <m/>
    <n v="1161.2"/>
    <m/>
    <n v="0"/>
    <n v="0"/>
    <s v="UNI240000000971"/>
    <m/>
    <m/>
    <x v="18"/>
    <x v="0"/>
    <x v="0"/>
    <x v="1"/>
    <x v="8"/>
    <x v="1"/>
    <s v="Univera Satış"/>
    <s v="Saha Satış"/>
    <s v="Yurt İçi"/>
    <s v="Türkiye"/>
  </r>
  <r>
    <s v="Q2"/>
    <x v="0"/>
    <x v="5"/>
    <m/>
    <s v="ONGUN EMGIN GIDA DAG. PAZ. TUR.SAN. TIC. LTD. STI."/>
    <s v="EH.03.001"/>
    <s v="EnRoute Panorama - Çafri Merkezi Hizmeti  (MSD)"/>
    <s v="Univera - JTI"/>
    <x v="2"/>
    <x v="0"/>
    <m/>
    <n v="1161.2"/>
    <m/>
    <n v="1"/>
    <m/>
    <n v="1161.2"/>
    <m/>
    <n v="0"/>
    <m/>
    <n v="1161.2"/>
    <m/>
    <n v="0"/>
    <n v="0"/>
    <s v="UNI240000000972"/>
    <m/>
    <m/>
    <x v="18"/>
    <x v="0"/>
    <x v="0"/>
    <x v="1"/>
    <x v="8"/>
    <x v="1"/>
    <s v="Univera Satış"/>
    <s v="Saha Satış"/>
    <s v="Yurt İçi"/>
    <s v="Türkiye"/>
  </r>
  <r>
    <s v="Q2"/>
    <x v="0"/>
    <x v="5"/>
    <m/>
    <s v="ONGUN EMGIN GIDA DAG. PAZ. TUR.SAN. TIC. LTD. STI."/>
    <s v="EH.03.001"/>
    <s v="EnRoute Panorama - Çafri Merkezi Hizmeti  (MSD)"/>
    <s v="Univera - JTI"/>
    <x v="2"/>
    <x v="0"/>
    <m/>
    <n v="1161.2"/>
    <m/>
    <n v="1"/>
    <m/>
    <n v="1161.2"/>
    <m/>
    <n v="0"/>
    <m/>
    <n v="1161.2"/>
    <m/>
    <n v="0"/>
    <n v="0"/>
    <s v="UNI240000000973"/>
    <m/>
    <m/>
    <x v="18"/>
    <x v="0"/>
    <x v="0"/>
    <x v="1"/>
    <x v="8"/>
    <x v="1"/>
    <s v="Univera Satış"/>
    <s v="Saha Satış"/>
    <s v="Yurt İçi"/>
    <s v="Türkiye"/>
  </r>
  <r>
    <s v="Q1"/>
    <x v="1"/>
    <x v="1"/>
    <m/>
    <s v="MİYA OTOMASYON VE BARKOD BILISIM SISTEMLERI SAN TİC. VE L.T.D. STI."/>
    <s v="WPH.03.001"/>
    <s v="Webplus Hosting HIZMETI"/>
    <s v="Univera - Kanal"/>
    <x v="5"/>
    <x v="1"/>
    <s v="Webplus"/>
    <n v="1850.49"/>
    <m/>
    <n v="1"/>
    <m/>
    <n v="1850.49"/>
    <m/>
    <n v="0"/>
    <m/>
    <n v="1850.49"/>
    <m/>
    <n v="0"/>
    <n v="0"/>
    <m/>
    <m/>
    <m/>
    <x v="3"/>
    <x v="0"/>
    <x v="0"/>
    <x v="1"/>
    <x v="3"/>
    <x v="1"/>
    <s v="Kanal Satış"/>
    <s v="Miya"/>
    <s v="Yurt İçi"/>
    <s v="Türkiye"/>
  </r>
  <r>
    <s v="Q1"/>
    <x v="1"/>
    <x v="1"/>
    <m/>
    <s v="MİYA OTOMASYON VE BARKOD BILISIM SISTEMLERI SAN TİC. VE L.T.D. STI."/>
    <s v="WPH.03.001"/>
    <s v="Webplus Hosting HIZMETI"/>
    <s v="Univera - Kanal"/>
    <x v="5"/>
    <x v="1"/>
    <s v="Webplus"/>
    <n v="2633.01"/>
    <m/>
    <n v="1"/>
    <m/>
    <n v="2633.01"/>
    <m/>
    <n v="0"/>
    <m/>
    <n v="2633.01"/>
    <m/>
    <n v="0"/>
    <n v="0"/>
    <m/>
    <m/>
    <m/>
    <x v="3"/>
    <x v="0"/>
    <x v="0"/>
    <x v="1"/>
    <x v="3"/>
    <x v="1"/>
    <s v="Kanal Satış"/>
    <s v="Miya"/>
    <s v="Yurt İçi"/>
    <s v="Türkiye"/>
  </r>
  <r>
    <s v="Q1"/>
    <x v="1"/>
    <x v="1"/>
    <m/>
    <s v="MİYA OTOMASYON VE BARKOD BILISIM SISTEMLERI SAN TİC. VE L.T.D. STI."/>
    <s v="WPH.03.001"/>
    <s v="Webplus Hosting HIZMETI"/>
    <s v="Univera - Kanal"/>
    <x v="5"/>
    <x v="1"/>
    <s v="Webplus"/>
    <n v="2590.2800000000002"/>
    <m/>
    <n v="1"/>
    <m/>
    <n v="2590.2800000000002"/>
    <m/>
    <n v="0"/>
    <m/>
    <n v="2590.2800000000002"/>
    <m/>
    <n v="0"/>
    <n v="0"/>
    <m/>
    <m/>
    <m/>
    <x v="3"/>
    <x v="0"/>
    <x v="0"/>
    <x v="1"/>
    <x v="3"/>
    <x v="1"/>
    <s v="Kanal Satış"/>
    <s v="Miya"/>
    <s v="Yurt İçi"/>
    <s v="Türkiye"/>
  </r>
  <r>
    <s v="Q1"/>
    <x v="1"/>
    <x v="1"/>
    <m/>
    <s v="MİYA OTOMASYON VE BARKOD BILISIM SISTEMLERI SAN TİC. VE L.T.D. STI."/>
    <s v="WPH.03.001"/>
    <s v="Webplus Hosting HIZMETI"/>
    <s v="Univera - Kanal"/>
    <x v="5"/>
    <x v="1"/>
    <s v="Webplus"/>
    <n v="2597.0100000000002"/>
    <m/>
    <n v="1"/>
    <m/>
    <n v="2597.0100000000002"/>
    <m/>
    <n v="0"/>
    <m/>
    <n v="2597.0100000000002"/>
    <m/>
    <n v="0"/>
    <n v="0"/>
    <m/>
    <m/>
    <m/>
    <x v="3"/>
    <x v="0"/>
    <x v="0"/>
    <x v="1"/>
    <x v="3"/>
    <x v="1"/>
    <s v="Kanal Satış"/>
    <s v="Miya"/>
    <s v="Yurt İçi"/>
    <s v="Türkiye"/>
  </r>
  <r>
    <s v="Q1"/>
    <x v="1"/>
    <x v="1"/>
    <m/>
    <s v="ÇAYKUR ÇAY ISLETMELERI GENEL MÜDÜRLÜGÜ"/>
    <s v="QH.02.001"/>
    <s v="Quest Panorama - Yillik Yazilim Bakimi, Yasatma ve Merkezi Destek Hizmeti"/>
    <s v="Univera - Çaykur"/>
    <x v="12"/>
    <x v="3"/>
    <s v="Quest"/>
    <n v="3646.94"/>
    <m/>
    <n v="1"/>
    <m/>
    <n v="3646.94"/>
    <m/>
    <n v="0"/>
    <m/>
    <n v="3646.94"/>
    <m/>
    <n v="0"/>
    <n v="0"/>
    <m/>
    <m/>
    <m/>
    <x v="1"/>
    <x v="0"/>
    <x v="0"/>
    <x v="1"/>
    <x v="4"/>
    <x v="1"/>
    <s v="Univera Satış"/>
    <s v="Saha Satış"/>
    <s v="Yurt İçi"/>
    <s v="Türkiye"/>
  </r>
  <r>
    <s v="Q1"/>
    <x v="1"/>
    <x v="1"/>
    <m/>
    <s v="ERBAK-ULUDAG PAZARLAMA SATIS VE DAGITIM A.S."/>
    <s v="QH.02.001"/>
    <s v="Quest Panorama - Yillik Yazilim Bakimi, Yasatma ve Merkezi Destek Hizmeti"/>
    <s v="Univera - Uludağ İçecek"/>
    <x v="11"/>
    <x v="3"/>
    <s v="Quest"/>
    <n v="413.58"/>
    <m/>
    <n v="1"/>
    <m/>
    <n v="413.58100000000002"/>
    <m/>
    <n v="1E-3"/>
    <m/>
    <n v="413.58"/>
    <m/>
    <n v="0"/>
    <n v="0"/>
    <m/>
    <m/>
    <m/>
    <x v="21"/>
    <x v="0"/>
    <x v="0"/>
    <x v="1"/>
    <x v="4"/>
    <x v="1"/>
    <s v="Univera Satış"/>
    <s v="Saha Satış"/>
    <s v="Yurt İçi"/>
    <s v="Türkiye"/>
  </r>
  <r>
    <s v="Q1"/>
    <x v="1"/>
    <x v="1"/>
    <m/>
    <s v="ERBAK-ULUDAG PAZARLAMA SATIS VE DAGITIM A.S."/>
    <s v="QYS.01.006"/>
    <s v="Quest Panorama - Platform Back Office Kullanici Yazılımi Standart"/>
    <s v="Univera - Uludağ İçecek"/>
    <x v="11"/>
    <x v="3"/>
    <s v="Quest"/>
    <n v="6612.9"/>
    <m/>
    <n v="2"/>
    <m/>
    <n v="13225.8"/>
    <m/>
    <n v="0"/>
    <m/>
    <n v="13225.8"/>
    <m/>
    <n v="0"/>
    <n v="0"/>
    <m/>
    <m/>
    <m/>
    <x v="21"/>
    <x v="0"/>
    <x v="1"/>
    <x v="0"/>
    <x v="1"/>
    <x v="1"/>
    <s v="Univera Satış"/>
    <s v="Saha Satış"/>
    <s v="Yurt İçi"/>
    <s v="Türkiye"/>
  </r>
  <r>
    <s v="Q1"/>
    <x v="1"/>
    <x v="1"/>
    <m/>
    <s v="ERBAK-ULUDAG PAZARLAMA SATIS VE DAGITIM A.S."/>
    <s v="QYS.02.007"/>
    <s v="Quest Panorama - Mobil Kullanicisi Yazılımi Standart"/>
    <s v="Univera - Uludağ İçecek"/>
    <x v="11"/>
    <x v="3"/>
    <s v="Quest"/>
    <n v="4667"/>
    <m/>
    <n v="2"/>
    <m/>
    <n v="9334"/>
    <m/>
    <n v="0"/>
    <m/>
    <n v="9334"/>
    <m/>
    <n v="0"/>
    <n v="0"/>
    <m/>
    <m/>
    <m/>
    <x v="21"/>
    <x v="0"/>
    <x v="1"/>
    <x v="0"/>
    <x v="1"/>
    <x v="1"/>
    <s v="Univera Satış"/>
    <s v="Saha Satış"/>
    <s v="Yurt İçi"/>
    <s v="Türkiye"/>
  </r>
  <r>
    <s v="Q1"/>
    <x v="1"/>
    <x v="1"/>
    <m/>
    <s v="ÇAYKUR ÇAY ISLETMELERI GENEL MÜDÜRLÜGÜ"/>
    <s v="QH.03.001"/>
    <s v="Quest Panorama  - Çafri Merkezi Hizmeti"/>
    <s v="Univera - Çaykur"/>
    <x v="12"/>
    <x v="3"/>
    <s v="Quest"/>
    <n v="15396.06"/>
    <m/>
    <n v="1"/>
    <m/>
    <n v="15396.06"/>
    <m/>
    <n v="0"/>
    <m/>
    <n v="15396.06"/>
    <m/>
    <n v="0"/>
    <n v="0"/>
    <m/>
    <m/>
    <m/>
    <x v="1"/>
    <x v="0"/>
    <x v="0"/>
    <x v="1"/>
    <x v="8"/>
    <x v="1"/>
    <s v="Univera Satış"/>
    <s v="Saha Satış"/>
    <s v="Yurt İçi"/>
    <s v="Türkiye"/>
  </r>
  <r>
    <s v="Q2"/>
    <x v="0"/>
    <x v="5"/>
    <m/>
    <s v="Şölen Çikolata Gıda Sanayi Ve Ticaret A. Ş."/>
    <s v="EH.05.002"/>
    <s v="EnRoute Panorama - Rapor Gelistirme Hizmeti"/>
    <s v="Univera - Şölen"/>
    <x v="11"/>
    <x v="0"/>
    <m/>
    <n v="5443.2"/>
    <m/>
    <n v="46"/>
    <m/>
    <n v="250387.20000000001"/>
    <m/>
    <n v="0"/>
    <m/>
    <n v="250387.20000000001"/>
    <m/>
    <n v="0"/>
    <n v="0"/>
    <s v="UNI240000001005"/>
    <m/>
    <m/>
    <x v="32"/>
    <x v="0"/>
    <x v="1"/>
    <x v="1"/>
    <x v="2"/>
    <x v="1"/>
    <s v="Univera Satış"/>
    <s v="Saha Satış"/>
    <s v="Yurt İçi"/>
    <s v="Türkiye"/>
  </r>
  <r>
    <s v="Q2"/>
    <x v="0"/>
    <x v="5"/>
    <m/>
    <s v="ÇELIKKOL TURIZM GIDA MAD.SAN VE TIC. LTD. STI."/>
    <s v="EH.03.001"/>
    <s v="EnRoute Panorama - Çafri Merkezi Hizmeti  (MSD)"/>
    <s v="Univera - JTI"/>
    <x v="2"/>
    <x v="0"/>
    <m/>
    <n v="1161.2"/>
    <m/>
    <n v="1"/>
    <m/>
    <n v="1161.2"/>
    <m/>
    <n v="0"/>
    <m/>
    <n v="1161.2"/>
    <m/>
    <n v="0"/>
    <n v="0"/>
    <s v="UNI240000000945"/>
    <m/>
    <m/>
    <x v="18"/>
    <x v="0"/>
    <x v="0"/>
    <x v="1"/>
    <x v="8"/>
    <x v="1"/>
    <s v="Univera Satış"/>
    <s v="Saha Satış"/>
    <s v="Yurt İçi"/>
    <s v="Türkiye"/>
  </r>
  <r>
    <s v="Q2"/>
    <x v="0"/>
    <x v="5"/>
    <m/>
    <s v="DOYURAN GIDA A.S."/>
    <s v="EH.03.001"/>
    <s v="EnRoute Panorama - Çafri Merkezi Hizmeti  (MSD)"/>
    <s v="Univera - JTI"/>
    <x v="2"/>
    <x v="0"/>
    <m/>
    <n v="1161.2"/>
    <m/>
    <n v="1"/>
    <m/>
    <n v="1161.2"/>
    <m/>
    <n v="0"/>
    <m/>
    <n v="1161.2"/>
    <m/>
    <n v="0"/>
    <n v="0"/>
    <s v="UNI240000000946"/>
    <m/>
    <m/>
    <x v="18"/>
    <x v="0"/>
    <x v="0"/>
    <x v="1"/>
    <x v="8"/>
    <x v="1"/>
    <s v="Univera Satış"/>
    <s v="Saha Satış"/>
    <s v="Yurt İçi"/>
    <s v="Türkiye"/>
  </r>
  <r>
    <s v="Q1"/>
    <x v="1"/>
    <x v="1"/>
    <m/>
    <s v="BAYKA GIDA DANISMANLIK PETROL ÜRÜN. SAN. ve TIC. LTD. STI"/>
    <s v="UH.01.002"/>
    <s v="Unidox Kontör"/>
    <s v="Univera Kontör Satışı"/>
    <x v="6"/>
    <x v="2"/>
    <s v="Unidox"/>
    <n v="2.12"/>
    <m/>
    <n v="50000"/>
    <m/>
    <n v="106000"/>
    <m/>
    <n v="0"/>
    <m/>
    <n v="106000"/>
    <m/>
    <n v="0"/>
    <n v="0"/>
    <m/>
    <m/>
    <m/>
    <x v="2"/>
    <x v="0"/>
    <x v="1"/>
    <x v="2"/>
    <x v="5"/>
    <x v="1"/>
    <s v="Univera Satış"/>
    <s v="Saha Satış"/>
    <s v="Yurt İçi"/>
    <s v="Türkiye"/>
  </r>
  <r>
    <s v="Q1"/>
    <x v="1"/>
    <x v="1"/>
    <m/>
    <s v="TOPUZ MARKET- UTKU TOPUZ"/>
    <s v="UH.01.002"/>
    <s v="Unidox Kontör"/>
    <s v="Univera Kontör Satışı"/>
    <x v="6"/>
    <x v="2"/>
    <s v="Unidox"/>
    <n v="5"/>
    <m/>
    <n v="2000"/>
    <m/>
    <n v="10000"/>
    <m/>
    <n v="0"/>
    <m/>
    <n v="10000"/>
    <m/>
    <n v="0"/>
    <n v="0"/>
    <m/>
    <m/>
    <m/>
    <x v="126"/>
    <x v="0"/>
    <x v="1"/>
    <x v="2"/>
    <x v="5"/>
    <x v="1"/>
    <s v="Univera Satış"/>
    <s v="Saha Satış"/>
    <s v="Yurt İçi"/>
    <s v="Türkiye"/>
  </r>
  <r>
    <s v="Q1"/>
    <x v="1"/>
    <x v="1"/>
    <m/>
    <s v="PANASONIC ELEKTRIC WORKS ELEKTRIK SAN.VE TIC. A.S."/>
    <s v="SH.03.002"/>
    <s v="Stokbar Panorama - Uzman Destek Hizmeti"/>
    <s v="Univera - Panasonic"/>
    <x v="11"/>
    <x v="4"/>
    <s v="Stokbar"/>
    <n v="126750"/>
    <m/>
    <n v="-1"/>
    <m/>
    <n v="0"/>
    <m/>
    <n v="0"/>
    <m/>
    <n v="-126750"/>
    <m/>
    <n v="1"/>
    <n v="126750"/>
    <m/>
    <m/>
    <m/>
    <x v="35"/>
    <x v="0"/>
    <x v="0"/>
    <x v="1"/>
    <x v="12"/>
    <x v="1"/>
    <s v="Univera Satış"/>
    <s v="Saha Satış"/>
    <s v="Yurt İçi"/>
    <s v="Türkiye"/>
  </r>
  <r>
    <s v="Q1"/>
    <x v="1"/>
    <x v="1"/>
    <m/>
    <s v="ALİ SERGEN KART"/>
    <s v="WPH.02.001"/>
    <s v="Webplus Yazilim Bakimi Hizmeti"/>
    <s v="Univera - Kanal"/>
    <x v="5"/>
    <x v="0"/>
    <s v="Webplus"/>
    <n v="5610"/>
    <m/>
    <n v="1"/>
    <m/>
    <n v="5610"/>
    <m/>
    <n v="0"/>
    <m/>
    <n v="5610"/>
    <m/>
    <n v="0"/>
    <n v="0"/>
    <m/>
    <m/>
    <m/>
    <x v="47"/>
    <x v="0"/>
    <x v="0"/>
    <x v="1"/>
    <x v="4"/>
    <x v="1"/>
    <s v="Kanal Satış"/>
    <s v="Ali Sergen Kart"/>
    <s v="Yurt İçi"/>
    <s v="Türkiye"/>
  </r>
  <r>
    <s v="Q1"/>
    <x v="1"/>
    <x v="1"/>
    <m/>
    <s v="ALİ SERGEN KART"/>
    <s v="WProje Yönetimi.01.003"/>
    <s v="Webplus EK KULLANICI LISANSI +1"/>
    <s v="Univera - Kanal"/>
    <x v="5"/>
    <x v="0"/>
    <s v="Webplus"/>
    <n v="1650"/>
    <m/>
    <n v="1"/>
    <m/>
    <n v="1650"/>
    <m/>
    <n v="0"/>
    <m/>
    <n v="1650"/>
    <m/>
    <n v="0"/>
    <n v="0"/>
    <m/>
    <m/>
    <m/>
    <x v="47"/>
    <x v="0"/>
    <x v="1"/>
    <x v="0"/>
    <x v="1"/>
    <x v="1"/>
    <s v="Kanal Satış"/>
    <s v="Ali Sergen Kart"/>
    <s v="Yurt İçi"/>
    <s v="Türkiye"/>
  </r>
  <r>
    <s v="Q1"/>
    <x v="1"/>
    <x v="1"/>
    <m/>
    <s v="ALİ SERGEN KART"/>
    <s v="WProje Yönetimi.01.006"/>
    <s v="Webplus DISTRIBUTION SATIS-DAGITIM YazılımI (Light)"/>
    <s v="Univera - Kanal"/>
    <x v="5"/>
    <x v="0"/>
    <s v="Webplus"/>
    <n v="16500"/>
    <m/>
    <n v="1"/>
    <m/>
    <n v="16500"/>
    <m/>
    <n v="0"/>
    <m/>
    <n v="16500"/>
    <m/>
    <n v="0"/>
    <n v="0"/>
    <m/>
    <m/>
    <m/>
    <x v="47"/>
    <x v="0"/>
    <x v="1"/>
    <x v="0"/>
    <x v="1"/>
    <x v="1"/>
    <s v="Kanal Satış"/>
    <s v="Ali Sergen Kart"/>
    <s v="Yurt İçi"/>
    <s v="Türkiye"/>
  </r>
  <r>
    <s v="Q1"/>
    <x v="1"/>
    <x v="1"/>
    <m/>
    <s v="ALİ SERGEN KART"/>
    <s v="WProje Yönetimi.02.001"/>
    <s v="Webplus (Android) SATIS TEMSILCISI LISANSI"/>
    <s v="Univera - Kanal"/>
    <x v="5"/>
    <x v="0"/>
    <s v="Webplus"/>
    <n v="2475"/>
    <m/>
    <n v="4"/>
    <m/>
    <n v="9900"/>
    <m/>
    <n v="0"/>
    <m/>
    <n v="9900"/>
    <m/>
    <n v="0"/>
    <n v="0"/>
    <m/>
    <m/>
    <m/>
    <x v="47"/>
    <x v="0"/>
    <x v="1"/>
    <x v="0"/>
    <x v="1"/>
    <x v="1"/>
    <s v="Kanal Satış"/>
    <s v="Ali Sergen Kart"/>
    <s v="Yurt İçi"/>
    <s v="Türkiye"/>
  </r>
  <r>
    <s v="Q1"/>
    <x v="1"/>
    <x v="1"/>
    <m/>
    <s v="ERBAK-ULUDAG PAZARLAMA SATIS VE DAGITIM A.S."/>
    <s v="QH.02.001"/>
    <s v="Quest Panorama - Yillik Yazilim Bakimi, Yasatma ve Merkezi Destek Hizmeti"/>
    <s v="Univera - Uludağ İçecek"/>
    <x v="11"/>
    <x v="3"/>
    <s v="Quest"/>
    <n v="1711.2"/>
    <m/>
    <n v="1"/>
    <m/>
    <n v="1711.2"/>
    <m/>
    <n v="0"/>
    <m/>
    <n v="1711.2"/>
    <m/>
    <n v="0"/>
    <n v="0"/>
    <m/>
    <m/>
    <m/>
    <x v="21"/>
    <x v="0"/>
    <x v="0"/>
    <x v="1"/>
    <x v="4"/>
    <x v="1"/>
    <s v="Univera Satış"/>
    <s v="Saha Satış"/>
    <s v="Yurt İçi"/>
    <s v="Türkiye"/>
  </r>
  <r>
    <s v="Q1"/>
    <x v="1"/>
    <x v="1"/>
    <m/>
    <s v="ERBAK-ULUDAG PAZARLAMA SATIS VE DAGITIM A.S."/>
    <s v="QYS.02.007"/>
    <s v="Quest Panorama - Mobil Kullanicisi Yazılımi Standart"/>
    <s v="Univera - Uludağ İçecek"/>
    <x v="11"/>
    <x v="3"/>
    <s v="Quest"/>
    <n v="4667"/>
    <m/>
    <n v="20"/>
    <m/>
    <n v="93340"/>
    <m/>
    <n v="0"/>
    <m/>
    <n v="93340"/>
    <m/>
    <n v="0"/>
    <n v="0"/>
    <m/>
    <m/>
    <m/>
    <x v="21"/>
    <x v="0"/>
    <x v="1"/>
    <x v="0"/>
    <x v="1"/>
    <x v="1"/>
    <s v="Univera Satış"/>
    <s v="Saha Satış"/>
    <s v="Yurt İçi"/>
    <s v="Türkiye"/>
  </r>
  <r>
    <s v="Q1"/>
    <x v="1"/>
    <x v="1"/>
    <m/>
    <s v="KT GIDA PAZARLAMA -KURTUL TAS"/>
    <s v="UH.01.002"/>
    <s v="Unidox Kontör"/>
    <s v="Univera Kontör Satışı"/>
    <x v="6"/>
    <x v="2"/>
    <s v="Unidox"/>
    <n v="2.0832999999999999"/>
    <m/>
    <n v="10000"/>
    <m/>
    <n v="20833"/>
    <m/>
    <n v="0"/>
    <m/>
    <n v="20833"/>
    <m/>
    <n v="0"/>
    <n v="0"/>
    <m/>
    <m/>
    <m/>
    <x v="127"/>
    <x v="3"/>
    <x v="1"/>
    <x v="2"/>
    <x v="5"/>
    <x v="1"/>
    <s v="Univera Satış"/>
    <s v="Saha Satış"/>
    <s v="Yurt İçi"/>
    <s v="Türkiye"/>
  </r>
  <r>
    <s v="Q2"/>
    <x v="0"/>
    <x v="5"/>
    <m/>
    <s v="JTI TÜTÜN ÜRÜNLERI PAZARLAMA A.S."/>
    <s v="EH.03.003"/>
    <s v="EnRoute Panorama - Uzman Destek Hizmeti"/>
    <s v="Univera - JTI"/>
    <x v="11"/>
    <x v="0"/>
    <m/>
    <n v="100000"/>
    <m/>
    <n v="1"/>
    <m/>
    <n v="100000"/>
    <m/>
    <n v="0"/>
    <m/>
    <n v="100000"/>
    <m/>
    <n v="0"/>
    <n v="0"/>
    <s v="UNI240000001056"/>
    <m/>
    <m/>
    <x v="18"/>
    <x v="0"/>
    <x v="0"/>
    <x v="1"/>
    <x v="3"/>
    <x v="1"/>
    <s v="Univera Satış"/>
    <s v="Saha Satış"/>
    <s v="Yurt İçi"/>
    <s v="Türkiye"/>
  </r>
  <r>
    <s v="Q1"/>
    <x v="1"/>
    <x v="1"/>
    <m/>
    <s v="ERKISI IÇECEK SANAYI VE TICARET LTD.STI."/>
    <s v="UH.01.002"/>
    <s v="Unidox Kontör"/>
    <s v="Univera Kontör Satışı"/>
    <x v="6"/>
    <x v="2"/>
    <s v="Unidox"/>
    <n v="2.8"/>
    <m/>
    <n v="10000"/>
    <m/>
    <n v="28000"/>
    <m/>
    <n v="0"/>
    <m/>
    <n v="28000"/>
    <m/>
    <n v="0"/>
    <n v="0"/>
    <m/>
    <m/>
    <m/>
    <x v="128"/>
    <x v="3"/>
    <x v="1"/>
    <x v="2"/>
    <x v="5"/>
    <x v="1"/>
    <s v="Univera Satış"/>
    <s v="Saha Satış"/>
    <s v="Yurt İçi"/>
    <s v="Türkiye"/>
  </r>
  <r>
    <s v="Q1"/>
    <x v="1"/>
    <x v="1"/>
    <m/>
    <s v="ZIRVEGÜL YAPI INS. TIC. LTD. STI."/>
    <s v="SH.02.001"/>
    <s v="Stokbar Panorama - Yillik Yazilim Bakim Hizmeti"/>
    <s v="Univera - Unilever"/>
    <x v="13"/>
    <x v="4"/>
    <s v="Stokbar"/>
    <n v="54640"/>
    <m/>
    <n v="1"/>
    <m/>
    <n v="54640"/>
    <m/>
    <n v="0"/>
    <m/>
    <n v="54640"/>
    <m/>
    <n v="0"/>
    <n v="0"/>
    <m/>
    <m/>
    <m/>
    <x v="104"/>
    <x v="0"/>
    <x v="0"/>
    <x v="1"/>
    <x v="4"/>
    <x v="1"/>
    <s v="Univera Satış"/>
    <s v="Saha Satış"/>
    <s v="Yurt İçi"/>
    <s v="Türkiye"/>
  </r>
  <r>
    <s v="Q1"/>
    <x v="1"/>
    <x v="1"/>
    <m/>
    <s v="PANASONIC ELEKTRIC WORKS ELEKTRIK SAN.VE TIC. A.S."/>
    <s v="SH.03.002"/>
    <s v="Stokbar Panorama - Uzman Destek Hizmeti"/>
    <s v="Univera - Panasonic"/>
    <x v="11"/>
    <x v="4"/>
    <s v="Stokbar"/>
    <n v="126750"/>
    <m/>
    <n v="1"/>
    <m/>
    <n v="126750"/>
    <m/>
    <n v="0"/>
    <m/>
    <n v="126750"/>
    <m/>
    <n v="0"/>
    <n v="0"/>
    <m/>
    <m/>
    <m/>
    <x v="35"/>
    <x v="0"/>
    <x v="0"/>
    <x v="1"/>
    <x v="12"/>
    <x v="1"/>
    <s v="Univera Satış"/>
    <s v="Saha Satış"/>
    <s v="Yurt İçi"/>
    <s v="Türkiye"/>
  </r>
  <r>
    <s v="Q1"/>
    <x v="1"/>
    <x v="1"/>
    <m/>
    <s v="ZIRVEGÜL YAPI INS. TIC. LTD. STI."/>
    <s v="SH.01.001"/>
    <s v="Stokbar Panorama - Proje Yönetim Hizmeti"/>
    <s v="Univera - Unilever"/>
    <x v="13"/>
    <x v="4"/>
    <s v="Stokbar"/>
    <n v="15750"/>
    <m/>
    <n v="10"/>
    <m/>
    <n v="175000"/>
    <m/>
    <n v="17500"/>
    <m/>
    <n v="157500"/>
    <m/>
    <n v="0"/>
    <n v="0"/>
    <m/>
    <m/>
    <m/>
    <x v="104"/>
    <x v="0"/>
    <x v="1"/>
    <x v="1"/>
    <x v="7"/>
    <x v="1"/>
    <s v="Univera Satış"/>
    <s v="Saha Satış"/>
    <s v="Yurt İçi"/>
    <s v="Türkiye"/>
  </r>
  <r>
    <s v="Q1"/>
    <x v="1"/>
    <x v="1"/>
    <m/>
    <s v="ZIRVEGÜL YAPI INS. TIC. LTD. STI."/>
    <s v="SY.01.009"/>
    <s v="Stokbar Panorama - Platform Back Office Kullanici Yazılımi (Enterprise)"/>
    <s v="Univera - Unilever"/>
    <x v="13"/>
    <x v="4"/>
    <s v="Stokbar"/>
    <n v="13650"/>
    <m/>
    <n v="1"/>
    <m/>
    <n v="19500"/>
    <m/>
    <n v="5850"/>
    <m/>
    <n v="13650"/>
    <m/>
    <n v="0"/>
    <n v="0"/>
    <m/>
    <m/>
    <m/>
    <x v="104"/>
    <x v="0"/>
    <x v="1"/>
    <x v="0"/>
    <x v="1"/>
    <x v="1"/>
    <s v="Univera Satış"/>
    <s v="Saha Satış"/>
    <s v="Yurt İçi"/>
    <s v="Türkiye"/>
  </r>
  <r>
    <s v="Q1"/>
    <x v="1"/>
    <x v="1"/>
    <m/>
    <s v="ZIRVEGÜL YAPI INS. TIC. LTD. STI."/>
    <s v="SY.02.002"/>
    <s v="Stokbar Panorama - Mobil (Android) Kullanici Yazılımi (Enterprise)"/>
    <s v="Univera - Unilever"/>
    <x v="13"/>
    <x v="4"/>
    <s v="Stokbar"/>
    <n v="11700"/>
    <m/>
    <n v="5"/>
    <m/>
    <n v="90000"/>
    <m/>
    <n v="31500"/>
    <m/>
    <n v="58500"/>
    <m/>
    <n v="0"/>
    <n v="0"/>
    <m/>
    <m/>
    <m/>
    <x v="104"/>
    <x v="0"/>
    <x v="1"/>
    <x v="0"/>
    <x v="1"/>
    <x v="1"/>
    <s v="Univera Satış"/>
    <s v="Saha Satış"/>
    <s v="Yurt İçi"/>
    <s v="Türkiye"/>
  </r>
  <r>
    <s v="Q1"/>
    <x v="1"/>
    <x v="1"/>
    <m/>
    <s v="ZIRVEGÜL YAPI INS. TIC. LTD. STI."/>
    <s v="SY.01.008"/>
    <s v="Stokbar Panorama - Depo / Lokasyon Yazılımi (Enterprise)"/>
    <s v="Univera - Unilever"/>
    <x v="13"/>
    <x v="4"/>
    <s v="Stokbar"/>
    <n v="90350"/>
    <m/>
    <n v="1"/>
    <m/>
    <n v="139000"/>
    <m/>
    <n v="48650"/>
    <m/>
    <n v="90350"/>
    <m/>
    <n v="0"/>
    <n v="0"/>
    <m/>
    <m/>
    <m/>
    <x v="104"/>
    <x v="0"/>
    <x v="1"/>
    <x v="0"/>
    <x v="1"/>
    <x v="1"/>
    <s v="Univera Satış"/>
    <s v="Saha Satış"/>
    <s v="Yurt İçi"/>
    <s v="Türkiye"/>
  </r>
  <r>
    <s v="Q1"/>
    <x v="1"/>
    <x v="1"/>
    <m/>
    <s v="ZIRVEGÜL YAPI INS. TIC. LTD. STI."/>
    <s v="SH.03.001"/>
    <s v="Stokbar Panorama - Çafri Merkezi Hizmeti (Tesis)"/>
    <s v="Univera - Unilever"/>
    <x v="13"/>
    <x v="4"/>
    <s v="Stokbar"/>
    <n v="50370"/>
    <m/>
    <n v="1"/>
    <m/>
    <n v="60000"/>
    <m/>
    <n v="9630"/>
    <m/>
    <n v="50370"/>
    <m/>
    <n v="0"/>
    <n v="0"/>
    <m/>
    <m/>
    <m/>
    <x v="104"/>
    <x v="0"/>
    <x v="0"/>
    <x v="1"/>
    <x v="8"/>
    <x v="1"/>
    <s v="Univera Satış"/>
    <s v="Saha Satış"/>
    <s v="Yurt İçi"/>
    <s v="Türkiye"/>
  </r>
  <r>
    <s v="Q3"/>
    <x v="0"/>
    <x v="6"/>
    <m/>
    <s v="Mey İçki Sanayi ve Ticaret A.Ş."/>
    <s v="EY.06.001"/>
    <s v="EnRoute Panorama - Yazilim Gelistirme Hizmeti"/>
    <s v="Univera - Mey İçki"/>
    <x v="11"/>
    <x v="0"/>
    <m/>
    <n v="5072.0000000000009"/>
    <m/>
    <n v="76.099999999999994"/>
    <m/>
    <n v="385979.2"/>
    <m/>
    <n v="0"/>
    <m/>
    <n v="385979.2"/>
    <m/>
    <n v="0"/>
    <n v="0"/>
    <s v="UNI240000001118"/>
    <m/>
    <m/>
    <x v="7"/>
    <x v="0"/>
    <x v="1"/>
    <x v="1"/>
    <x v="9"/>
    <x v="1"/>
    <s v="Univera Satış"/>
    <s v="Saha Satış"/>
    <s v="Yurt İçi"/>
    <s v="Türkiye"/>
  </r>
  <r>
    <s v="Q3"/>
    <x v="0"/>
    <x v="6"/>
    <m/>
    <s v="ERIKLI SU VE MESRUBAT SAN. TIC. A.S"/>
    <s v="EH.03.003"/>
    <s v="EnRoute Panorama - Uzman Destek Hizmeti"/>
    <s v="Univera - Nestle Waters"/>
    <x v="11"/>
    <x v="0"/>
    <m/>
    <n v="27000"/>
    <m/>
    <n v="1"/>
    <m/>
    <n v="27000"/>
    <m/>
    <n v="0"/>
    <m/>
    <n v="27000"/>
    <m/>
    <n v="0"/>
    <n v="0"/>
    <s v="UNI240000001095"/>
    <m/>
    <m/>
    <x v="12"/>
    <x v="0"/>
    <x v="0"/>
    <x v="1"/>
    <x v="3"/>
    <x v="1"/>
    <s v="Univera Satış"/>
    <s v="Saha Satış"/>
    <s v="Yurt İçi"/>
    <s v="Türkiye"/>
  </r>
  <r>
    <s v="Q2"/>
    <x v="0"/>
    <x v="5"/>
    <m/>
    <s v="Haribo SEKERLEME SAN. TIC.LTD. STI."/>
    <s v="EH.03.006"/>
    <s v="EnRoute Panorama - Uzaktan Kurulum ve Efitim Hizmeti"/>
    <s v="Univera - Haribo"/>
    <x v="7"/>
    <x v="0"/>
    <m/>
    <n v="5481"/>
    <m/>
    <n v="3"/>
    <m/>
    <n v="16443"/>
    <m/>
    <n v="0"/>
    <m/>
    <n v="16443"/>
    <m/>
    <n v="0"/>
    <n v="0"/>
    <s v="UNI240000001052"/>
    <m/>
    <m/>
    <x v="5"/>
    <x v="0"/>
    <x v="1"/>
    <x v="1"/>
    <x v="6"/>
    <x v="1"/>
    <s v="Univera Satış"/>
    <s v="Saha Satış"/>
    <s v="Yurt İçi"/>
    <s v="Türkiye"/>
  </r>
  <r>
    <s v="Q2"/>
    <x v="0"/>
    <x v="5"/>
    <m/>
    <s v="Şölen Çikolata Gıda Sanayi Ve Ticaret A. Ş."/>
    <s v="EH.03.006"/>
    <s v="EnRoute Panorama - Uzaktan Kurulum ve Efitim Hizmeti"/>
    <s v="Univera - Şölen"/>
    <x v="11"/>
    <x v="0"/>
    <m/>
    <n v="3240"/>
    <m/>
    <n v="4"/>
    <m/>
    <n v="12960"/>
    <m/>
    <n v="0"/>
    <m/>
    <n v="12960"/>
    <m/>
    <n v="0"/>
    <n v="0"/>
    <s v="UNI240000001058"/>
    <m/>
    <m/>
    <x v="32"/>
    <x v="0"/>
    <x v="1"/>
    <x v="1"/>
    <x v="6"/>
    <x v="1"/>
    <s v="Univera Satış"/>
    <s v="Saha Satış"/>
    <s v="Yurt İçi"/>
    <s v="Türkiye"/>
  </r>
  <r>
    <s v="Q3"/>
    <x v="0"/>
    <x v="6"/>
    <m/>
    <s v="Mey İçki Sanayi ve Ticaret A.Ş."/>
    <s v="EH.01.001"/>
    <s v="EnRoute Panorama - Proje Yönetim Hizmeti"/>
    <s v="Univera - Mey İçki"/>
    <x v="11"/>
    <x v="0"/>
    <m/>
    <n v="4723"/>
    <m/>
    <n v="38"/>
    <m/>
    <n v="179474"/>
    <m/>
    <n v="0"/>
    <m/>
    <n v="179474"/>
    <m/>
    <n v="0"/>
    <n v="0"/>
    <s v="UNI240000001117"/>
    <m/>
    <m/>
    <x v="7"/>
    <x v="0"/>
    <x v="1"/>
    <x v="1"/>
    <x v="7"/>
    <x v="1"/>
    <s v="Univera Satış"/>
    <s v="Saha Satış"/>
    <s v="Yurt İçi"/>
    <s v="Türkiye"/>
  </r>
  <r>
    <s v="Q2"/>
    <x v="0"/>
    <x v="5"/>
    <m/>
    <s v="Şölen Çikolata Gıda Sanayi Ve Ticaret A. Ş."/>
    <s v="EH.01.001"/>
    <s v="EnRoute Panorama - Proje Yönetim Hizmeti"/>
    <s v="Univera - Şölen"/>
    <x v="11"/>
    <x v="0"/>
    <m/>
    <n v="6451.2"/>
    <m/>
    <n v="7"/>
    <m/>
    <n v="45158.400000000001"/>
    <m/>
    <n v="0"/>
    <m/>
    <n v="45158.400000000001"/>
    <m/>
    <n v="0"/>
    <n v="0"/>
    <s v="UNI240000001005"/>
    <m/>
    <m/>
    <x v="32"/>
    <x v="0"/>
    <x v="1"/>
    <x v="1"/>
    <x v="7"/>
    <x v="1"/>
    <s v="Univera Satış"/>
    <s v="Saha Satış"/>
    <s v="Yurt İçi"/>
    <s v="Türkiye"/>
  </r>
  <r>
    <s v="Q1"/>
    <x v="1"/>
    <x v="1"/>
    <m/>
    <s v="MATRIKS BİLGİSAYAR SİSTEMLERİ LTD.ŞTİ"/>
    <s v="WProje Yönetimi.02.001"/>
    <s v="Webplus (Android) SATIS TEMSILCISI LISANSI"/>
    <s v="Univera - Kanal"/>
    <x v="5"/>
    <x v="0"/>
    <s v="Webplus"/>
    <n v="2588"/>
    <m/>
    <n v="1"/>
    <m/>
    <n v="2588"/>
    <m/>
    <n v="0"/>
    <m/>
    <n v="2588"/>
    <m/>
    <n v="0"/>
    <n v="0"/>
    <m/>
    <m/>
    <m/>
    <x v="11"/>
    <x v="0"/>
    <x v="1"/>
    <x v="0"/>
    <x v="1"/>
    <x v="1"/>
    <s v="Kanal Satış"/>
    <s v="Matriks"/>
    <s v="Yurt İçi"/>
    <s v="Türkiye"/>
  </r>
  <r>
    <s v="Q1"/>
    <x v="1"/>
    <x v="1"/>
    <m/>
    <s v="AGROMIRA TARIM ÜRÜNLERI GIDA SANAYI VE TICARET A.S."/>
    <s v="SH.02.001"/>
    <s v="Stokbar Panorama - Yillik Yazilim Bakim Hizmeti"/>
    <s v="Univera - Sbr Tarım Ürünleri"/>
    <x v="13"/>
    <x v="4"/>
    <s v="Stokbar"/>
    <n v="38397.1"/>
    <m/>
    <n v="1"/>
    <m/>
    <n v="38397.1"/>
    <m/>
    <n v="0"/>
    <m/>
    <n v="38397.1"/>
    <m/>
    <n v="0"/>
    <n v="0"/>
    <m/>
    <m/>
    <m/>
    <x v="129"/>
    <x v="0"/>
    <x v="0"/>
    <x v="1"/>
    <x v="4"/>
    <x v="1"/>
    <s v="Univera Satış"/>
    <s v="Saha Satış"/>
    <s v="Yurt İçi"/>
    <s v="Türkiye"/>
  </r>
  <r>
    <s v="Q1"/>
    <x v="1"/>
    <x v="1"/>
    <m/>
    <s v="AKDENIZ GIDA TICARET AS."/>
    <s v="SH.02.001"/>
    <s v="Stokbar Panorama - Yillik Yazilim Bakim Hizmeti"/>
    <s v="Univera - Unilever"/>
    <x v="13"/>
    <x v="4"/>
    <s v="Stokbar"/>
    <n v="54640"/>
    <m/>
    <n v="1"/>
    <m/>
    <n v="54640"/>
    <m/>
    <n v="0"/>
    <m/>
    <n v="54640"/>
    <m/>
    <n v="0"/>
    <n v="0"/>
    <m/>
    <m/>
    <m/>
    <x v="104"/>
    <x v="0"/>
    <x v="0"/>
    <x v="1"/>
    <x v="4"/>
    <x v="1"/>
    <s v="Univera Satış"/>
    <s v="Saha Satış"/>
    <s v="Yurt İçi"/>
    <s v="Türkiye"/>
  </r>
  <r>
    <s v="Q1"/>
    <x v="1"/>
    <x v="1"/>
    <m/>
    <s v="SBR TARIM ÜRÜNLERI GIDA SANAYI VE TICARET A.S."/>
    <s v="SH.02.001"/>
    <s v="Stokbar Panorama - Yillik Yazilim Bakim Hizmeti"/>
    <s v="Univera - Sbr Tarım Ürünleri"/>
    <x v="13"/>
    <x v="4"/>
    <s v="Stokbar"/>
    <n v="185108.91"/>
    <m/>
    <n v="1"/>
    <m/>
    <n v="185108.91"/>
    <m/>
    <n v="0"/>
    <m/>
    <n v="185108.91"/>
    <m/>
    <n v="0"/>
    <n v="0"/>
    <m/>
    <m/>
    <m/>
    <x v="129"/>
    <x v="0"/>
    <x v="0"/>
    <x v="1"/>
    <x v="4"/>
    <x v="1"/>
    <s v="Univera Satış"/>
    <s v="Saha Satış"/>
    <s v="Yurt İçi"/>
    <s v="Türkiye"/>
  </r>
  <r>
    <s v="Q1"/>
    <x v="1"/>
    <x v="1"/>
    <m/>
    <s v="NESTLE TÜRKIYE GIDA SANAYI A.S."/>
    <s v="SH.05.001"/>
    <s v="Stokbar Panorama - Yazilim Gelistirme Hizmeti"/>
    <s v="Univera - Nestle Rom"/>
    <x v="11"/>
    <x v="4"/>
    <s v="Stokbar"/>
    <n v="6633.5099999999993"/>
    <m/>
    <n v="9"/>
    <m/>
    <n v="59701.59"/>
    <m/>
    <n v="0"/>
    <m/>
    <n v="59701.59"/>
    <m/>
    <n v="0"/>
    <n v="0"/>
    <m/>
    <m/>
    <m/>
    <x v="12"/>
    <x v="0"/>
    <x v="1"/>
    <x v="1"/>
    <x v="9"/>
    <x v="1"/>
    <s v="Univera Satış"/>
    <s v="Saha Satış"/>
    <s v="Yurt İçi"/>
    <s v="Türkiye"/>
  </r>
  <r>
    <s v="Q1"/>
    <x v="1"/>
    <x v="1"/>
    <m/>
    <s v="AKDENIZ GIDA TICARET AS."/>
    <s v="SH.01.001"/>
    <s v="Stokbar Panorama - Proje Yönetim Hizmeti"/>
    <s v="Univera - Unilever"/>
    <x v="13"/>
    <x v="4"/>
    <s v="Stokbar"/>
    <n v="15750"/>
    <m/>
    <n v="10"/>
    <m/>
    <n v="175000"/>
    <m/>
    <n v="17500"/>
    <m/>
    <n v="157500"/>
    <m/>
    <n v="0"/>
    <n v="0"/>
    <m/>
    <m/>
    <m/>
    <x v="104"/>
    <x v="0"/>
    <x v="1"/>
    <x v="1"/>
    <x v="7"/>
    <x v="1"/>
    <s v="Univera Satış"/>
    <s v="Saha Satış"/>
    <s v="Yurt İçi"/>
    <s v="Türkiye"/>
  </r>
  <r>
    <s v="Q1"/>
    <x v="1"/>
    <x v="1"/>
    <m/>
    <s v="NESTLE TÜRKIYE GIDA SANAYI A.S."/>
    <s v="SH.01.001"/>
    <s v="Stokbar Panorama - Proje Yönetim Hizmeti"/>
    <s v="Univera - Nestle Rom"/>
    <x v="11"/>
    <x v="4"/>
    <s v="Stokbar"/>
    <n v="6633.51"/>
    <m/>
    <n v="26"/>
    <m/>
    <n v="172471.26"/>
    <m/>
    <n v="0"/>
    <m/>
    <n v="172471.26"/>
    <m/>
    <n v="0"/>
    <n v="0"/>
    <m/>
    <m/>
    <m/>
    <x v="12"/>
    <x v="0"/>
    <x v="1"/>
    <x v="1"/>
    <x v="7"/>
    <x v="1"/>
    <s v="Univera Satış"/>
    <s v="Saha Satış"/>
    <s v="Yurt İçi"/>
    <s v="Türkiye"/>
  </r>
  <r>
    <s v="Q1"/>
    <x v="1"/>
    <x v="1"/>
    <m/>
    <s v="AKDENIZ GIDA TICARET AS."/>
    <s v="SY.01.009"/>
    <s v="Stokbar Panorama - Platform Back Office Kullanici Yazılımi (Enterprise)"/>
    <s v="Univera - Unilever"/>
    <x v="13"/>
    <x v="4"/>
    <s v="Stokbar"/>
    <n v="13650"/>
    <m/>
    <n v="1"/>
    <m/>
    <n v="19500"/>
    <m/>
    <n v="5850"/>
    <m/>
    <n v="13650"/>
    <m/>
    <n v="0"/>
    <n v="0"/>
    <m/>
    <m/>
    <m/>
    <x v="104"/>
    <x v="0"/>
    <x v="1"/>
    <x v="0"/>
    <x v="1"/>
    <x v="1"/>
    <s v="Univera Satış"/>
    <s v="Saha Satış"/>
    <s v="Yurt İçi"/>
    <s v="Türkiye"/>
  </r>
  <r>
    <s v="Q1"/>
    <x v="1"/>
    <x v="1"/>
    <m/>
    <s v="AKDENIZ GIDA TICARET AS."/>
    <s v="SY.02.002"/>
    <s v="Stokbar Panorama - Mobil (Android) Kullanici Yazılımi (Enterprise)"/>
    <s v="Univera - Unilever"/>
    <x v="13"/>
    <x v="4"/>
    <s v="Stokbar"/>
    <n v="11700"/>
    <m/>
    <n v="5"/>
    <m/>
    <n v="90000"/>
    <m/>
    <n v="31500"/>
    <m/>
    <n v="58500"/>
    <m/>
    <n v="0"/>
    <n v="0"/>
    <m/>
    <m/>
    <m/>
    <x v="104"/>
    <x v="0"/>
    <x v="1"/>
    <x v="0"/>
    <x v="1"/>
    <x v="1"/>
    <s v="Univera Satış"/>
    <s v="Saha Satış"/>
    <s v="Yurt İçi"/>
    <s v="Türkiye"/>
  </r>
  <r>
    <s v="Q1"/>
    <x v="1"/>
    <x v="1"/>
    <m/>
    <s v="AKDENIZ GIDA TICARET AS."/>
    <s v="SY.01.008"/>
    <s v="Stokbar Panorama - Depo / Lokasyon Yazılımi (Enterprise)"/>
    <s v="Univera - Unilever"/>
    <x v="13"/>
    <x v="4"/>
    <s v="Stokbar"/>
    <n v="90350"/>
    <m/>
    <n v="1"/>
    <m/>
    <n v="139000"/>
    <m/>
    <n v="48650"/>
    <m/>
    <n v="90350"/>
    <m/>
    <n v="0"/>
    <n v="0"/>
    <m/>
    <m/>
    <m/>
    <x v="104"/>
    <x v="0"/>
    <x v="1"/>
    <x v="0"/>
    <x v="1"/>
    <x v="1"/>
    <s v="Univera Satış"/>
    <s v="Saha Satış"/>
    <s v="Yurt İçi"/>
    <s v="Türkiye"/>
  </r>
  <r>
    <s v="Q1"/>
    <x v="1"/>
    <x v="1"/>
    <m/>
    <s v="AKDENIZ GIDA TICARET AS."/>
    <s v="SH.03.001"/>
    <s v="Stokbar Panorama - Çafri Merkezi Hizmeti (Tesis)"/>
    <s v="Univera - Unilever"/>
    <x v="13"/>
    <x v="4"/>
    <s v="Stokbar"/>
    <n v="50364"/>
    <m/>
    <n v="1"/>
    <m/>
    <n v="60000"/>
    <m/>
    <n v="9636"/>
    <m/>
    <n v="50364"/>
    <m/>
    <n v="0"/>
    <n v="0"/>
    <m/>
    <m/>
    <m/>
    <x v="104"/>
    <x v="0"/>
    <x v="0"/>
    <x v="1"/>
    <x v="8"/>
    <x v="1"/>
    <s v="Univera Satış"/>
    <s v="Saha Satış"/>
    <s v="Yurt İçi"/>
    <s v="Türkiye"/>
  </r>
  <r>
    <s v="Q3"/>
    <x v="0"/>
    <x v="6"/>
    <m/>
    <s v="Mey İçki Sanayi ve Ticaret A.Ş."/>
    <s v="EH.05.002"/>
    <s v="EnRoute Panorama - Rapor Gelistirme Hizmeti"/>
    <s v="Univera - Mey İçki"/>
    <x v="11"/>
    <x v="0"/>
    <m/>
    <n v="4723"/>
    <m/>
    <n v="4"/>
    <m/>
    <n v="18892"/>
    <m/>
    <n v="0"/>
    <m/>
    <n v="18892"/>
    <m/>
    <n v="0"/>
    <n v="0"/>
    <s v="UNI240000001116"/>
    <m/>
    <m/>
    <x v="7"/>
    <x v="0"/>
    <x v="1"/>
    <x v="1"/>
    <x v="2"/>
    <x v="1"/>
    <s v="Univera Satış"/>
    <s v="Saha Satış"/>
    <s v="Yurt İçi"/>
    <s v="Türkiye"/>
  </r>
  <r>
    <s v="Q3"/>
    <x v="0"/>
    <x v="6"/>
    <m/>
    <s v="BIDFOOD DAGITIM VE PAZARLAMA A.S."/>
    <s v="EYS.01.025"/>
    <s v="EnRoute Panorama - Dist. Web Connector  Web Service Lisansi Standart"/>
    <s v="Univera - Brown Forman"/>
    <x v="12"/>
    <x v="0"/>
    <m/>
    <n v="47353"/>
    <m/>
    <n v="1"/>
    <m/>
    <n v="47353"/>
    <m/>
    <n v="0"/>
    <m/>
    <n v="47353"/>
    <m/>
    <n v="0"/>
    <n v="0"/>
    <s v="UNI240000001121"/>
    <m/>
    <m/>
    <x v="30"/>
    <x v="0"/>
    <x v="1"/>
    <x v="0"/>
    <x v="1"/>
    <x v="1"/>
    <s v="Univera Satış"/>
    <s v="Saha Satış"/>
    <s v="Yurt İçi"/>
    <s v="Türkiye"/>
  </r>
  <r>
    <s v="Q3"/>
    <x v="0"/>
    <x v="6"/>
    <m/>
    <s v="BRISA BRIDGESTONE SABANCI LASTIK SANAYI VE TICARET A.S."/>
    <s v="EH.03.001"/>
    <s v="EnRoute Panorama - Çafri Merkezi Hizmeti  (MSD)"/>
    <s v="Univera - Brisa Bridgestone"/>
    <x v="13"/>
    <x v="0"/>
    <m/>
    <n v="338.4"/>
    <m/>
    <n v="1500"/>
    <m/>
    <n v="507600"/>
    <m/>
    <n v="0"/>
    <m/>
    <n v="507600"/>
    <m/>
    <n v="0"/>
    <n v="0"/>
    <s v="UNI240000001119"/>
    <m/>
    <m/>
    <x v="99"/>
    <x v="0"/>
    <x v="0"/>
    <x v="1"/>
    <x v="8"/>
    <x v="1"/>
    <s v="Univera Satış"/>
    <s v="Saha Satış"/>
    <s v="Yurt İçi"/>
    <s v="Türkiye"/>
  </r>
  <r>
    <s v="Q1"/>
    <x v="1"/>
    <x v="1"/>
    <m/>
    <s v="POLARİS YAZILIM ÇÖZÜMLERİ VE DANIŞMANLIK HİZMETLERİ LTD.ŞTİ."/>
    <s v="WProje Yönetimi.01.008"/>
    <s v="Webplus DISTRIBUTION SATIS-DAGITIM YazılımI (Enterprise)- Kiralama Hizmeti"/>
    <s v="Univera - Kanal"/>
    <x v="5"/>
    <x v="0"/>
    <s v="Webplus"/>
    <n v="18520"/>
    <m/>
    <n v="3"/>
    <m/>
    <n v="55560"/>
    <m/>
    <n v="0"/>
    <m/>
    <n v="55560"/>
    <m/>
    <n v="0"/>
    <n v="0"/>
    <m/>
    <m/>
    <m/>
    <x v="31"/>
    <x v="0"/>
    <x v="1"/>
    <x v="0"/>
    <x v="1"/>
    <x v="1"/>
    <s v="Kanal Satış"/>
    <s v="Polaris"/>
    <s v="Yurt İçi"/>
    <s v="Türkiye"/>
  </r>
  <r>
    <s v="Q1"/>
    <x v="1"/>
    <x v="1"/>
    <m/>
    <s v="MİYA OTOMASYON VE BARKOD BILISIM SISTEMLERI SAN TİC. VE L.T.D. STI."/>
    <s v="WProje Yönetimi.02.001"/>
    <s v="Webplus (Android) SATIS TEMSILCISI LISANSI"/>
    <s v="Univera - Kanal"/>
    <x v="5"/>
    <x v="0"/>
    <s v="Webplus"/>
    <n v="2587.5"/>
    <m/>
    <n v="1"/>
    <m/>
    <n v="2587.5"/>
    <m/>
    <n v="0"/>
    <m/>
    <n v="2587.5"/>
    <m/>
    <n v="0"/>
    <n v="0"/>
    <m/>
    <m/>
    <m/>
    <x v="3"/>
    <x v="0"/>
    <x v="1"/>
    <x v="0"/>
    <x v="1"/>
    <x v="1"/>
    <s v="Kanal Satış"/>
    <s v="Miya"/>
    <s v="Yurt İçi"/>
    <s v="Türkiye"/>
  </r>
  <r>
    <s v="Q1"/>
    <x v="1"/>
    <x v="1"/>
    <m/>
    <s v="MİYA OTOMASYON VE BARKOD BILISIM SISTEMLERI SAN TİC. VE L.T.D. STI."/>
    <s v="UH.01.002"/>
    <s v="Unidox Kontör"/>
    <s v="Univera Kontör Satışı"/>
    <x v="5"/>
    <x v="2"/>
    <s v="Unidox"/>
    <n v="4.6313000000000004"/>
    <m/>
    <n v="2000"/>
    <m/>
    <n v="9262.6"/>
    <m/>
    <n v="0"/>
    <m/>
    <n v="9262.6"/>
    <m/>
    <n v="0"/>
    <n v="0"/>
    <m/>
    <m/>
    <m/>
    <x v="3"/>
    <x v="0"/>
    <x v="1"/>
    <x v="2"/>
    <x v="5"/>
    <x v="1"/>
    <s v="Kanal Satış"/>
    <s v="Miya"/>
    <s v="Yurt İçi"/>
    <s v="Türkiye"/>
  </r>
  <r>
    <s v="Q3"/>
    <x v="0"/>
    <x v="6"/>
    <m/>
    <s v="BIDFOOD DAGITIM VE PAZARLAMA A.S."/>
    <s v="EH.02.001"/>
    <s v="EnRoute Panorama - Yazilim Bakimi, Yasatma ve Merkezi Destek Hizmeti"/>
    <s v="Univera - Brown Forman"/>
    <x v="12"/>
    <x v="0"/>
    <m/>
    <n v="10417"/>
    <m/>
    <n v="1"/>
    <m/>
    <n v="10417"/>
    <m/>
    <n v="0"/>
    <m/>
    <n v="10417"/>
    <m/>
    <n v="0"/>
    <n v="0"/>
    <s v="UNI240000001121"/>
    <m/>
    <m/>
    <x v="30"/>
    <x v="0"/>
    <x v="0"/>
    <x v="1"/>
    <x v="4"/>
    <x v="1"/>
    <s v="Univera Satış"/>
    <s v="Saha Satış"/>
    <s v="Yurt İçi"/>
    <s v="Türkiye"/>
  </r>
  <r>
    <s v="Q3"/>
    <x v="0"/>
    <x v="6"/>
    <m/>
    <s v="BROWN FORMAN İÇKİ TİC. LTD. ŞTİ."/>
    <s v="EY.01.014"/>
    <s v="EnRoute Panorama - Platform Back Office Kullanici Lisansi (Enterprise)"/>
    <s v="Univera - Brown Forman"/>
    <x v="12"/>
    <x v="0"/>
    <m/>
    <n v="16120"/>
    <m/>
    <n v="6"/>
    <m/>
    <n v="96720"/>
    <m/>
    <n v="0"/>
    <m/>
    <n v="96720"/>
    <m/>
    <n v="0"/>
    <n v="0"/>
    <s v="UNI240000001135"/>
    <m/>
    <m/>
    <x v="30"/>
    <x v="0"/>
    <x v="1"/>
    <x v="0"/>
    <x v="1"/>
    <x v="1"/>
    <s v="Univera Satış"/>
    <s v="Saha Satış"/>
    <s v="Yurt İçi"/>
    <s v="Türkiye"/>
  </r>
  <r>
    <s v="Q3"/>
    <x v="0"/>
    <x v="6"/>
    <m/>
    <s v="BROWN FORMAN İÇKİ TİC. LTD. ŞTİ."/>
    <s v="EY.02.033"/>
    <s v="EnRoute Panorama - Mobil Kullanici Lisansi (Enterprise)"/>
    <s v="Univera - Brown Forman"/>
    <x v="12"/>
    <x v="0"/>
    <m/>
    <n v="7550"/>
    <m/>
    <n v="6"/>
    <m/>
    <n v="45300"/>
    <m/>
    <n v="0"/>
    <m/>
    <n v="45300"/>
    <m/>
    <n v="0"/>
    <n v="0"/>
    <s v="UNI240000001135"/>
    <m/>
    <m/>
    <x v="30"/>
    <x v="0"/>
    <x v="1"/>
    <x v="0"/>
    <x v="1"/>
    <x v="1"/>
    <s v="Univera Satış"/>
    <s v="Saha Satış"/>
    <s v="Yurt İçi"/>
    <s v="Türkiye"/>
  </r>
  <r>
    <s v="Q3"/>
    <x v="0"/>
    <x v="6"/>
    <m/>
    <s v="DOGUS ÇAY VE GIDA MADD.ÜRT.PAZ.ITH.IHR.A.S"/>
    <s v="EYS.04.012"/>
    <s v="EnRoute Panorama - E-Dönüsüm Modül Lisansi Standart"/>
    <s v="Univera Doğuş Çay Projesi"/>
    <x v="7"/>
    <x v="0"/>
    <m/>
    <n v="15591.75"/>
    <m/>
    <n v="1"/>
    <m/>
    <n v="20789"/>
    <m/>
    <n v="5197.25"/>
    <m/>
    <n v="15591.75"/>
    <m/>
    <n v="0"/>
    <n v="0"/>
    <s v="UNI240000001120"/>
    <m/>
    <m/>
    <x v="13"/>
    <x v="0"/>
    <x v="1"/>
    <x v="0"/>
    <x v="1"/>
    <x v="1"/>
    <s v="Univera Satış"/>
    <s v="Saha Satış"/>
    <s v="Yurt İçi"/>
    <s v="Türkiye"/>
  </r>
  <r>
    <s v="Q1"/>
    <x v="1"/>
    <x v="1"/>
    <m/>
    <s v="MİYA OTOMASYON VE BARKOD BILISIM SISTEMLERI SAN TİC. VE L.T.D. STI."/>
    <s v="WPH.03.001"/>
    <s v="Webplus Hosting HIZMETI"/>
    <s v="Univera - Kanal"/>
    <x v="5"/>
    <x v="1"/>
    <s v="Webplus"/>
    <n v="2422.04"/>
    <m/>
    <n v="2"/>
    <m/>
    <n v="4844.08"/>
    <m/>
    <n v="0"/>
    <m/>
    <n v="4844.08"/>
    <m/>
    <n v="0"/>
    <n v="0"/>
    <m/>
    <m/>
    <m/>
    <x v="3"/>
    <x v="0"/>
    <x v="0"/>
    <x v="1"/>
    <x v="3"/>
    <x v="1"/>
    <s v="Kanal Satış"/>
    <s v="Miya"/>
    <s v="Yurt İçi"/>
    <s v="Türkiye"/>
  </r>
  <r>
    <s v="Q1"/>
    <x v="1"/>
    <x v="1"/>
    <m/>
    <s v="MİYA OTOMASYON VE BARKOD BILISIM SISTEMLERI SAN TİC. VE L.T.D. STI."/>
    <s v="WProje Yönetimi.02.001"/>
    <s v="Webplus (Android) SATIS TEMSILCISI LISANSI"/>
    <s v="Univera - Kanal"/>
    <x v="5"/>
    <x v="0"/>
    <s v="Webplus"/>
    <n v="4550"/>
    <m/>
    <n v="2"/>
    <m/>
    <n v="9100"/>
    <m/>
    <n v="0"/>
    <m/>
    <n v="9100"/>
    <m/>
    <n v="0"/>
    <n v="0"/>
    <m/>
    <m/>
    <m/>
    <x v="3"/>
    <x v="0"/>
    <x v="1"/>
    <x v="0"/>
    <x v="1"/>
    <x v="1"/>
    <s v="Kanal Satış"/>
    <s v="Miya"/>
    <s v="Yurt İçi"/>
    <s v="Türkiye"/>
  </r>
  <r>
    <s v="Q1"/>
    <x v="1"/>
    <x v="1"/>
    <m/>
    <s v="RECEPOGLU TÜKETIM MAL. GIDA DAG.TAS.YAT.A.S"/>
    <s v="SH.02.001"/>
    <s v="Stokbar Panorama - Yillik Yazilim Bakim Hizmeti"/>
    <s v="Univera - Unilever"/>
    <x v="13"/>
    <x v="4"/>
    <s v="Stokbar"/>
    <n v="54640"/>
    <m/>
    <n v="2"/>
    <m/>
    <n v="109280"/>
    <m/>
    <n v="0"/>
    <m/>
    <n v="109280"/>
    <m/>
    <n v="0"/>
    <n v="0"/>
    <m/>
    <m/>
    <m/>
    <x v="104"/>
    <x v="0"/>
    <x v="0"/>
    <x v="1"/>
    <x v="4"/>
    <x v="1"/>
    <s v="Univera Satış"/>
    <s v="Saha Satış"/>
    <s v="Yurt İçi"/>
    <s v="Türkiye"/>
  </r>
  <r>
    <s v="Q1"/>
    <x v="1"/>
    <x v="1"/>
    <m/>
    <s v="PANASONIC ELEKTRIC WORKS ELEKTRIK SAN.VE TIC. A.S."/>
    <s v="SH.03.002"/>
    <s v="Stokbar Panorama - Uzman Destek Hizmeti"/>
    <s v="Univera - Panasonic"/>
    <x v="11"/>
    <x v="4"/>
    <s v="Stokbar"/>
    <n v="126750"/>
    <m/>
    <n v="1"/>
    <m/>
    <n v="126750"/>
    <m/>
    <n v="0"/>
    <m/>
    <n v="126750"/>
    <m/>
    <n v="0"/>
    <n v="0"/>
    <m/>
    <m/>
    <m/>
    <x v="35"/>
    <x v="0"/>
    <x v="0"/>
    <x v="1"/>
    <x v="12"/>
    <x v="1"/>
    <s v="Univera Satış"/>
    <s v="Saha Satış"/>
    <s v="Yurt İçi"/>
    <s v="Türkiye"/>
  </r>
  <r>
    <s v="Q1"/>
    <x v="1"/>
    <x v="1"/>
    <m/>
    <s v="RECEPOGLU TÜKETIM MAL. GIDA DAG.TAS.YAT.A.S"/>
    <s v="SH.01.001"/>
    <s v="Stokbar Panorama - Proje Yönetim Hizmeti"/>
    <s v="Univera - Unilever"/>
    <x v="13"/>
    <x v="4"/>
    <s v="Stokbar"/>
    <n v="15750"/>
    <m/>
    <n v="20"/>
    <m/>
    <n v="350000"/>
    <m/>
    <n v="35000"/>
    <m/>
    <n v="315000"/>
    <m/>
    <n v="0"/>
    <n v="0"/>
    <m/>
    <m/>
    <m/>
    <x v="104"/>
    <x v="0"/>
    <x v="1"/>
    <x v="1"/>
    <x v="7"/>
    <x v="1"/>
    <s v="Univera Satış"/>
    <s v="Saha Satış"/>
    <s v="Yurt İçi"/>
    <s v="Türkiye"/>
  </r>
  <r>
    <s v="Q1"/>
    <x v="1"/>
    <x v="1"/>
    <m/>
    <s v="RECEPOGLU TÜKETIM MAL. GIDA DAG.TAS.YAT.A.S"/>
    <s v="SY.01.009"/>
    <s v="Stokbar Panorama - Platform Back Office Kullanici Yazılımi (Enterprise)"/>
    <s v="Univera - Unilever"/>
    <x v="13"/>
    <x v="4"/>
    <s v="Stokbar"/>
    <n v="13650"/>
    <m/>
    <n v="2"/>
    <m/>
    <n v="39000"/>
    <m/>
    <n v="11700"/>
    <m/>
    <n v="27300"/>
    <m/>
    <n v="0"/>
    <n v="0"/>
    <m/>
    <m/>
    <m/>
    <x v="104"/>
    <x v="0"/>
    <x v="1"/>
    <x v="0"/>
    <x v="1"/>
    <x v="1"/>
    <s v="Univera Satış"/>
    <s v="Saha Satış"/>
    <s v="Yurt İçi"/>
    <s v="Türkiye"/>
  </r>
  <r>
    <s v="Q1"/>
    <x v="1"/>
    <x v="1"/>
    <m/>
    <s v="RECEPOGLU TÜKETIM MAL. GIDA DAG.TAS.YAT.A.S"/>
    <s v="SY.02.002"/>
    <s v="Stokbar Panorama - Mobil (Android) Kullanici Yazılımi (Enterprise)"/>
    <s v="Univera - Unilever"/>
    <x v="13"/>
    <x v="4"/>
    <s v="Stokbar"/>
    <n v="11700"/>
    <m/>
    <n v="10"/>
    <m/>
    <n v="180000"/>
    <m/>
    <n v="63000"/>
    <m/>
    <n v="117000"/>
    <m/>
    <n v="0"/>
    <n v="0"/>
    <m/>
    <m/>
    <m/>
    <x v="104"/>
    <x v="0"/>
    <x v="1"/>
    <x v="0"/>
    <x v="1"/>
    <x v="1"/>
    <s v="Univera Satış"/>
    <s v="Saha Satış"/>
    <s v="Yurt İçi"/>
    <s v="Türkiye"/>
  </r>
  <r>
    <s v="Q1"/>
    <x v="1"/>
    <x v="1"/>
    <m/>
    <s v="RECEPOGLU TÜKETIM MAL. GIDA DAG.TAS.YAT.A.S"/>
    <s v="SY.01.008"/>
    <s v="Stokbar Panorama - Depo / Lokasyon Yazılımi (Enterprise)"/>
    <s v="Univera - Unilever"/>
    <x v="13"/>
    <x v="4"/>
    <s v="Stokbar"/>
    <n v="90350"/>
    <m/>
    <n v="2"/>
    <m/>
    <n v="278000"/>
    <m/>
    <n v="97300"/>
    <m/>
    <n v="180700"/>
    <m/>
    <n v="0"/>
    <n v="0"/>
    <m/>
    <m/>
    <m/>
    <x v="104"/>
    <x v="0"/>
    <x v="1"/>
    <x v="0"/>
    <x v="1"/>
    <x v="1"/>
    <s v="Univera Satış"/>
    <s v="Saha Satış"/>
    <s v="Yurt İçi"/>
    <s v="Türkiye"/>
  </r>
  <r>
    <s v="Q1"/>
    <x v="1"/>
    <x v="1"/>
    <m/>
    <s v="RECEPOGLU TÜKETIM MAL. GIDA DAG.TAS.YAT.A.S"/>
    <s v="SH.03.001"/>
    <s v="Stokbar Panorama - Çafri Merkezi Hizmeti (Tesis)"/>
    <s v="Univera - Unilever"/>
    <x v="13"/>
    <x v="4"/>
    <s v="Stokbar"/>
    <n v="50370"/>
    <m/>
    <n v="2"/>
    <m/>
    <n v="120000"/>
    <m/>
    <n v="19260"/>
    <m/>
    <n v="100740"/>
    <m/>
    <n v="0"/>
    <n v="0"/>
    <m/>
    <m/>
    <m/>
    <x v="104"/>
    <x v="0"/>
    <x v="0"/>
    <x v="1"/>
    <x v="8"/>
    <x v="1"/>
    <s v="Univera Satış"/>
    <s v="Saha Satış"/>
    <s v="Yurt İçi"/>
    <s v="Türkiye"/>
  </r>
  <r>
    <s v="Q1"/>
    <x v="1"/>
    <x v="1"/>
    <m/>
    <s v="EFES KAZAKHSTAN JSC FE"/>
    <s v="QH.02.001"/>
    <s v="Quest Panorama - Yillik Yazilim Bakimi, Yasatma ve Merkezi Destek Hizmeti"/>
    <s v="Univera - Efes Kazakistan"/>
    <x v="16"/>
    <x v="3"/>
    <s v="Quest"/>
    <n v="212607.15"/>
    <m/>
    <n v="1"/>
    <m/>
    <n v="212607.145625"/>
    <m/>
    <n v="-4.3750000000000004E-3"/>
    <m/>
    <n v="212607.15"/>
    <m/>
    <n v="0"/>
    <n v="0"/>
    <m/>
    <m/>
    <m/>
    <x v="20"/>
    <x v="0"/>
    <x v="0"/>
    <x v="1"/>
    <x v="4"/>
    <x v="1"/>
    <s v="Univera Satış"/>
    <s v="Saha Satış"/>
    <s v="Yurt Dışı"/>
    <s v="Kazakistan"/>
  </r>
  <r>
    <s v="Q1"/>
    <x v="1"/>
    <x v="1"/>
    <m/>
    <s v="Haribo Şekerleme Tic. Ltd. Şti."/>
    <s v="EH.06.001"/>
    <s v="Enroute Panorama - Hosting Hizmeti"/>
    <s v="Univera - Haribo"/>
    <x v="13"/>
    <x v="1"/>
    <s v="Enroute"/>
    <n v="133832.26"/>
    <m/>
    <n v="3"/>
    <m/>
    <n v="401496.78187499999"/>
    <m/>
    <n v="1.8749999999999999E-3"/>
    <m/>
    <n v="401496.78"/>
    <m/>
    <n v="0"/>
    <n v="0"/>
    <m/>
    <m/>
    <m/>
    <x v="5"/>
    <x v="0"/>
    <x v="0"/>
    <x v="1"/>
    <x v="3"/>
    <x v="1"/>
    <s v="Univera Satış"/>
    <s v="Saha Satış"/>
    <s v="Yurt İçi"/>
    <s v="Türkiye"/>
  </r>
  <r>
    <s v="Q1"/>
    <x v="1"/>
    <x v="1"/>
    <m/>
    <s v="Mey İçki Sanayi ve Ticaret A.Ş."/>
    <s v="EH.06.001"/>
    <s v="Enroute Panorama - Hosting Hizmeti"/>
    <s v="Univera - Mey İçki"/>
    <x v="11"/>
    <x v="1"/>
    <s v="Enroute"/>
    <n v="261640.2"/>
    <m/>
    <n v="1"/>
    <m/>
    <n v="261640.2"/>
    <m/>
    <n v="0"/>
    <m/>
    <n v="261640.2"/>
    <m/>
    <n v="0"/>
    <n v="0"/>
    <m/>
    <m/>
    <m/>
    <x v="7"/>
    <x v="0"/>
    <x v="0"/>
    <x v="1"/>
    <x v="3"/>
    <x v="1"/>
    <s v="Univera Satış"/>
    <s v="Saha Satış"/>
    <s v="Yurt İçi"/>
    <s v="Türkiye"/>
  </r>
  <r>
    <s v="Q1"/>
    <x v="1"/>
    <x v="1"/>
    <m/>
    <s v="Mey İçki Sanayi ve Ticaret A.Ş."/>
    <s v="EH.06.001"/>
    <s v="Enroute Panorama - Hosting Hizmeti"/>
    <s v="Univera - Mey İçki"/>
    <x v="11"/>
    <x v="1"/>
    <s v="Enroute"/>
    <n v="261640.2"/>
    <m/>
    <n v="1"/>
    <m/>
    <n v="261640.2"/>
    <m/>
    <n v="0"/>
    <m/>
    <n v="261640.2"/>
    <m/>
    <n v="0"/>
    <n v="0"/>
    <m/>
    <m/>
    <m/>
    <x v="7"/>
    <x v="0"/>
    <x v="0"/>
    <x v="1"/>
    <x v="3"/>
    <x v="1"/>
    <s v="Univera Satış"/>
    <s v="Saha Satış"/>
    <s v="Yurt İçi"/>
    <s v="Türkiye"/>
  </r>
  <r>
    <s v="Q1"/>
    <x v="1"/>
    <x v="1"/>
    <m/>
    <s v="PERNOD RICARD ISTANBUL IÇ VE DIS TIC. LTD. STI"/>
    <s v="EH.06.001"/>
    <s v="Enroute Panorama - Hosting Hizmeti"/>
    <s v="Univera - Pernod Ricard"/>
    <x v="13"/>
    <x v="1"/>
    <s v="Enroute"/>
    <n v="171650.74"/>
    <m/>
    <n v="1"/>
    <m/>
    <n v="171650.74"/>
    <m/>
    <n v="0"/>
    <m/>
    <n v="171650.74"/>
    <m/>
    <n v="0"/>
    <n v="0"/>
    <m/>
    <m/>
    <m/>
    <x v="34"/>
    <x v="0"/>
    <x v="0"/>
    <x v="1"/>
    <x v="3"/>
    <x v="1"/>
    <s v="Univera Satış"/>
    <s v="Saha Satış"/>
    <s v="Yurt İçi"/>
    <s v="Türkiye"/>
  </r>
  <r>
    <s v="Q1"/>
    <x v="1"/>
    <x v="1"/>
    <m/>
    <s v="Tadım Gıda Maddeleri San. ve Tic. A.Ş."/>
    <s v="EH.06.001"/>
    <s v="Enroute Panorama - Hosting Hizmeti"/>
    <s v="Univera - Tadım"/>
    <x v="11"/>
    <x v="1"/>
    <s v="Enroute"/>
    <n v="142032.28"/>
    <m/>
    <n v="1"/>
    <m/>
    <n v="142032.28"/>
    <m/>
    <n v="0"/>
    <m/>
    <n v="142032.28"/>
    <m/>
    <n v="0"/>
    <n v="0"/>
    <m/>
    <m/>
    <m/>
    <x v="10"/>
    <x v="0"/>
    <x v="0"/>
    <x v="1"/>
    <x v="3"/>
    <x v="1"/>
    <s v="Univera Satış"/>
    <s v="Saha Satış"/>
    <s v="Yurt İçi"/>
    <s v="Türkiye"/>
  </r>
  <r>
    <s v="Q1"/>
    <x v="1"/>
    <x v="1"/>
    <m/>
    <s v="MİYA OTOMASYON VE BARKOD BILISIM SISTEMLERI SAN TİC. VE L.T.D. STI."/>
    <s v="WPH.03.001"/>
    <s v="Webplus Hosting HIZMETI"/>
    <s v="Univera - Kanal"/>
    <x v="5"/>
    <x v="1"/>
    <s v="Webplus"/>
    <n v="2597.0100000000002"/>
    <m/>
    <n v="2"/>
    <m/>
    <n v="5194.0200000000004"/>
    <m/>
    <n v="0"/>
    <m/>
    <n v="5194.0200000000004"/>
    <m/>
    <n v="0"/>
    <n v="0"/>
    <m/>
    <m/>
    <m/>
    <x v="3"/>
    <x v="0"/>
    <x v="0"/>
    <x v="1"/>
    <x v="3"/>
    <x v="1"/>
    <s v="Kanal Satış"/>
    <s v="Miya"/>
    <s v="Yurt İçi"/>
    <s v="Türkiye"/>
  </r>
  <r>
    <s v="Q1"/>
    <x v="1"/>
    <x v="1"/>
    <m/>
    <s v="MİYA OTOMASYON VE BARKOD BILISIM SISTEMLERI SAN TİC. VE L.T.D. STI."/>
    <s v="WPH.03.001"/>
    <s v="Webplus Hosting HIZMETI"/>
    <s v="Univera - Kanal"/>
    <x v="5"/>
    <x v="1"/>
    <s v="Webplus"/>
    <n v="2597.0100000000002"/>
    <m/>
    <n v="4"/>
    <m/>
    <n v="10388.040000000001"/>
    <m/>
    <n v="0"/>
    <m/>
    <n v="10388.040000000001"/>
    <m/>
    <n v="0"/>
    <n v="0"/>
    <m/>
    <m/>
    <m/>
    <x v="3"/>
    <x v="0"/>
    <x v="0"/>
    <x v="1"/>
    <x v="3"/>
    <x v="1"/>
    <s v="Kanal Satış"/>
    <s v="Miya"/>
    <s v="Yurt İçi"/>
    <s v="Türkiye"/>
  </r>
  <r>
    <s v="Q3"/>
    <x v="0"/>
    <x v="6"/>
    <m/>
    <s v="JTI TÜTÜN ÜRÜNLERI PAZARLAMA A.S."/>
    <s v="EH.02.014"/>
    <s v="ENROUTE PANORAMA BUSINESS ANALYTICS  (QSENSE) KULLANICI LISANSI BAKIMI"/>
    <s v="Univera - JTI"/>
    <x v="11"/>
    <x v="0"/>
    <m/>
    <n v="747415.7"/>
    <m/>
    <n v="1"/>
    <m/>
    <n v="747415.70160000003"/>
    <m/>
    <n v="1.6000000000000001E-3"/>
    <m/>
    <n v="747415.7"/>
    <m/>
    <n v="0"/>
    <n v="0"/>
    <s v="UNI240000001169"/>
    <m/>
    <m/>
    <x v="18"/>
    <x v="0"/>
    <x v="0"/>
    <x v="1"/>
    <x v="4"/>
    <x v="1"/>
    <s v="Univera Satış"/>
    <s v="Saha Satış"/>
    <s v="Yurt İçi"/>
    <s v="Türkiye"/>
  </r>
  <r>
    <s v="Q3"/>
    <x v="0"/>
    <x v="6"/>
    <m/>
    <s v="JT INTERNATIONAL SA"/>
    <s v="EH.02.001"/>
    <s v="EnRoute Panorama - Yazilim Bakimi, Yasatma ve Merkezi Destek Hizmeti"/>
    <s v="Univera - JTI İran"/>
    <x v="4"/>
    <x v="0"/>
    <m/>
    <n v="122683.11000000002"/>
    <m/>
    <n v="5"/>
    <m/>
    <n v="613415.54966999998"/>
    <m/>
    <n v="-3.3E-4"/>
    <m/>
    <n v="613415.55000000005"/>
    <m/>
    <n v="0"/>
    <n v="0"/>
    <s v="ENV240000000090"/>
    <m/>
    <m/>
    <x v="18"/>
    <x v="0"/>
    <x v="0"/>
    <x v="1"/>
    <x v="4"/>
    <x v="1"/>
    <s v="Univera Satış"/>
    <s v="Saha Satış"/>
    <s v="Yurt İçi"/>
    <s v="Türkiye"/>
  </r>
  <r>
    <s v="Q3"/>
    <x v="0"/>
    <x v="6"/>
    <m/>
    <s v="JT INTERNATIONAL SA"/>
    <s v="EH.02.001"/>
    <s v="EnRoute Panorama - Yazilim Bakimi, Yasatma ve Merkezi Destek Hizmeti"/>
    <s v="Univera - JTI İran"/>
    <x v="4"/>
    <x v="0"/>
    <m/>
    <n v="131909.81"/>
    <m/>
    <n v="1"/>
    <m/>
    <n v="131909.81495999999"/>
    <m/>
    <n v="4.96E-3"/>
    <m/>
    <n v="131909.81"/>
    <m/>
    <n v="0"/>
    <n v="0"/>
    <s v="ENV240000000090"/>
    <m/>
    <m/>
    <x v="18"/>
    <x v="0"/>
    <x v="0"/>
    <x v="1"/>
    <x v="4"/>
    <x v="1"/>
    <s v="Univera Satış"/>
    <s v="Saha Satış"/>
    <s v="Yurt İçi"/>
    <s v="Türkiye"/>
  </r>
  <r>
    <s v="Q3"/>
    <x v="0"/>
    <x v="6"/>
    <m/>
    <s v="AGAÇLI OTOMOTIV GIDA TIC. VE SAN. A.S."/>
    <s v="EH.03.001"/>
    <s v="EnRoute Panorama - Çafri Merkezi Hizmeti  (MSD)"/>
    <s v="Univera - JTI"/>
    <x v="11"/>
    <x v="0"/>
    <m/>
    <n v="1161.2"/>
    <m/>
    <n v="15"/>
    <m/>
    <n v="17418"/>
    <m/>
    <n v="0"/>
    <m/>
    <n v="17418"/>
    <m/>
    <n v="0"/>
    <n v="0"/>
    <s v="UNI240000001178"/>
    <m/>
    <m/>
    <x v="18"/>
    <x v="0"/>
    <x v="0"/>
    <x v="1"/>
    <x v="8"/>
    <x v="1"/>
    <s v="Univera Satış"/>
    <s v="Saha Satış"/>
    <s v="Yurt İçi"/>
    <s v="Türkiye"/>
  </r>
  <r>
    <s v="Q3"/>
    <x v="0"/>
    <x v="6"/>
    <m/>
    <s v="AYDIN ÜNLÜER TUR.GIDA TIC. VE SAN. A.S."/>
    <s v="EH.03.001"/>
    <s v="EnRoute Panorama - Çafri Merkezi Hizmeti  (MSD)"/>
    <s v="Univera - JTI"/>
    <x v="11"/>
    <x v="0"/>
    <m/>
    <n v="1161.2"/>
    <m/>
    <n v="3"/>
    <m/>
    <n v="3483.6"/>
    <m/>
    <n v="0"/>
    <m/>
    <n v="3483.6"/>
    <m/>
    <n v="0"/>
    <n v="0"/>
    <s v="UNI240000001180"/>
    <m/>
    <m/>
    <x v="18"/>
    <x v="0"/>
    <x v="0"/>
    <x v="1"/>
    <x v="8"/>
    <x v="1"/>
    <s v="Univera Satış"/>
    <s v="Saha Satış"/>
    <s v="Yurt İçi"/>
    <s v="Türkiye"/>
  </r>
  <r>
    <s v="Q3"/>
    <x v="0"/>
    <x v="6"/>
    <m/>
    <s v="DÜNYA MESRUBAT GIDA INS.TURIZM PAZ. SAN. VE TIC. LTD. STI."/>
    <s v="EH.03.001"/>
    <s v="EnRoute Panorama - Çafri Merkezi Hizmeti  (MSD)"/>
    <s v="Univera - JTI"/>
    <x v="11"/>
    <x v="0"/>
    <m/>
    <n v="1161.2"/>
    <m/>
    <n v="5"/>
    <m/>
    <n v="5806"/>
    <m/>
    <n v="0"/>
    <m/>
    <n v="5806"/>
    <m/>
    <n v="0"/>
    <n v="0"/>
    <s v="UNI240000001188"/>
    <m/>
    <m/>
    <x v="18"/>
    <x v="0"/>
    <x v="0"/>
    <x v="1"/>
    <x v="8"/>
    <x v="1"/>
    <s v="Univera Satış"/>
    <s v="Saha Satış"/>
    <s v="Yurt İçi"/>
    <s v="Türkiye"/>
  </r>
  <r>
    <s v="Q3"/>
    <x v="0"/>
    <x v="6"/>
    <m/>
    <s v="KOPUZ GIDA TIC. A.S."/>
    <s v="EH.03.001"/>
    <s v="EnRoute Panorama - Çafri Merkezi Hizmeti  (MSD)"/>
    <s v="Univera - JTI"/>
    <x v="11"/>
    <x v="0"/>
    <m/>
    <n v="1161.2"/>
    <m/>
    <n v="11"/>
    <m/>
    <n v="12773.2"/>
    <m/>
    <n v="0"/>
    <m/>
    <n v="12773.2"/>
    <m/>
    <n v="0"/>
    <n v="0"/>
    <s v="UNI240000001193"/>
    <m/>
    <m/>
    <x v="18"/>
    <x v="0"/>
    <x v="0"/>
    <x v="1"/>
    <x v="8"/>
    <x v="1"/>
    <s v="Univera Satış"/>
    <s v="Saha Satış"/>
    <s v="Yurt İçi"/>
    <s v="Türkiye"/>
  </r>
  <r>
    <s v="Q3"/>
    <x v="0"/>
    <x v="6"/>
    <m/>
    <s v="ÖZÇELIK MESRUBAT VE GIDA MAD.TIC.PAZ.A.S."/>
    <s v="EH.03.001"/>
    <s v="EnRoute Panorama - Çafri Merkezi Hizmeti  (MSD)"/>
    <s v="Univera - JTI"/>
    <x v="11"/>
    <x v="0"/>
    <m/>
    <n v="1161.2"/>
    <m/>
    <n v="5"/>
    <m/>
    <n v="5806"/>
    <m/>
    <n v="0"/>
    <m/>
    <n v="5806"/>
    <m/>
    <n v="0"/>
    <n v="0"/>
    <s v="UNI240000001194"/>
    <m/>
    <m/>
    <x v="18"/>
    <x v="0"/>
    <x v="0"/>
    <x v="1"/>
    <x v="8"/>
    <x v="1"/>
    <s v="Univera Satış"/>
    <s v="Saha Satış"/>
    <s v="Yurt İçi"/>
    <s v="Türkiye"/>
  </r>
  <r>
    <s v="Q3"/>
    <x v="0"/>
    <x v="6"/>
    <m/>
    <s v="ÖZERLER TICARET ILHAN ÖZER"/>
    <s v="EH.03.001"/>
    <s v="EnRoute Panorama - Çafri Merkezi Hizmeti  (MSD)"/>
    <s v="Univera - JTI"/>
    <x v="11"/>
    <x v="0"/>
    <m/>
    <n v="1161.2"/>
    <m/>
    <n v="4"/>
    <m/>
    <n v="4644.8"/>
    <m/>
    <n v="0"/>
    <m/>
    <n v="4644.8"/>
    <m/>
    <n v="0"/>
    <n v="0"/>
    <s v="UNI240000001196"/>
    <m/>
    <m/>
    <x v="18"/>
    <x v="0"/>
    <x v="0"/>
    <x v="1"/>
    <x v="8"/>
    <x v="1"/>
    <s v="Univera Satış"/>
    <s v="Saha Satış"/>
    <s v="Yurt İçi"/>
    <s v="Türkiye"/>
  </r>
  <r>
    <s v="Q3"/>
    <x v="0"/>
    <x v="6"/>
    <m/>
    <s v="SEKERCI GIDA TEMIZLIK ÜRÜN. PAZ. VE DAG. LTD. STI."/>
    <s v="EH.03.001"/>
    <s v="EnRoute Panorama - Çafri Merkezi Hizmeti  (MSD)"/>
    <s v="Univera - JTI"/>
    <x v="11"/>
    <x v="0"/>
    <m/>
    <n v="1161.2"/>
    <m/>
    <n v="10"/>
    <m/>
    <n v="11612"/>
    <m/>
    <n v="0"/>
    <m/>
    <n v="11612"/>
    <m/>
    <n v="0"/>
    <n v="0"/>
    <s v="UNI240000001204"/>
    <m/>
    <m/>
    <x v="18"/>
    <x v="0"/>
    <x v="0"/>
    <x v="1"/>
    <x v="8"/>
    <x v="1"/>
    <s v="Univera Satış"/>
    <s v="Saha Satış"/>
    <s v="Yurt İçi"/>
    <s v="Türkiye"/>
  </r>
  <r>
    <s v="Q3"/>
    <x v="0"/>
    <x v="6"/>
    <m/>
    <s v="YUSUF BEKTAS GIDA VE IHTIYAÇ MAD. ILETISIM NAKLIYE TIC.VE SAN.LTD.STI."/>
    <s v="EH.03.001"/>
    <s v="EnRoute Panorama - Çafri Merkezi Hizmeti  (MSD)"/>
    <s v="Univera - JTI"/>
    <x v="11"/>
    <x v="0"/>
    <m/>
    <n v="1161.2"/>
    <m/>
    <n v="7"/>
    <m/>
    <n v="8128.4"/>
    <m/>
    <n v="0"/>
    <m/>
    <n v="8128.4"/>
    <m/>
    <n v="0"/>
    <n v="0"/>
    <s v="UNI240000001206"/>
    <m/>
    <m/>
    <x v="18"/>
    <x v="0"/>
    <x v="0"/>
    <x v="1"/>
    <x v="8"/>
    <x v="1"/>
    <s v="Univera Satış"/>
    <s v="Saha Satış"/>
    <s v="Yurt İçi"/>
    <s v="Türkiye"/>
  </r>
  <r>
    <s v="Q1"/>
    <x v="1"/>
    <x v="1"/>
    <s v="İptal"/>
    <s v="ERBAK-ULUDAG PAZARLAMA SATIS VE DAGITIM A.S."/>
    <s v="QH.01.001"/>
    <s v="Quest Panorama - Proje ve Ürün Yönetimi Danismanlifi Hizmeti"/>
    <s v="Univera - Uludağ İçecek"/>
    <x v="11"/>
    <x v="3"/>
    <s v="Quest"/>
    <n v="7886"/>
    <s v="TRY"/>
    <n v="-2"/>
    <m/>
    <n v="0"/>
    <m/>
    <n v="0"/>
    <m/>
    <n v="-15772"/>
    <m/>
    <n v="2"/>
    <n v="15772"/>
    <m/>
    <m/>
    <m/>
    <x v="21"/>
    <x v="0"/>
    <x v="1"/>
    <x v="1"/>
    <x v="7"/>
    <x v="1"/>
    <s v="Univera Satış"/>
    <s v="Saha Satış"/>
    <s v="Yurt İçi"/>
    <s v="Türkiye"/>
  </r>
  <r>
    <s v="Q1"/>
    <x v="1"/>
    <x v="1"/>
    <m/>
    <s v="ERBAK-ULUDAG PAZARLAMA SATIS VE DAGITIM A.S."/>
    <s v="QYS.01.006"/>
    <s v="Quest Panorama - Platform Back Office Kullanici Yazılımi Standart"/>
    <s v="Univera - Uludağ İçecek"/>
    <x v="11"/>
    <x v="3"/>
    <s v="Quest"/>
    <n v="4735"/>
    <m/>
    <n v="-1"/>
    <m/>
    <n v="0"/>
    <m/>
    <n v="0"/>
    <m/>
    <n v="-4735"/>
    <m/>
    <n v="1"/>
    <n v="4735"/>
    <m/>
    <m/>
    <m/>
    <x v="21"/>
    <x v="0"/>
    <x v="1"/>
    <x v="0"/>
    <x v="1"/>
    <x v="1"/>
    <s v="Univera Satış"/>
    <s v="Saha Satış"/>
    <s v="Yurt İçi"/>
    <s v="Türkiye"/>
  </r>
  <r>
    <s v="Q1"/>
    <x v="1"/>
    <x v="1"/>
    <m/>
    <s v="ERBAK-ULUDAG PAZARLAMA SATIS VE DAGITIM A.S."/>
    <s v="QYS.02.007"/>
    <s v="Quest Panorama - Mobil Kullanicisi Yazılımi Standart"/>
    <s v="Univera - Uludağ İçecek"/>
    <x v="11"/>
    <x v="3"/>
    <s v="Quest"/>
    <n v="3342"/>
    <m/>
    <n v="-5"/>
    <m/>
    <n v="0"/>
    <m/>
    <n v="0"/>
    <m/>
    <n v="-16710"/>
    <m/>
    <n v="5"/>
    <n v="16710"/>
    <m/>
    <m/>
    <m/>
    <x v="21"/>
    <x v="0"/>
    <x v="1"/>
    <x v="0"/>
    <x v="1"/>
    <x v="1"/>
    <s v="Univera Satış"/>
    <s v="Saha Satış"/>
    <s v="Yurt İçi"/>
    <s v="Türkiye"/>
  </r>
  <r>
    <s v="Q3"/>
    <x v="0"/>
    <x v="6"/>
    <m/>
    <s v="BAMS GIDA ITRIYAT VE TEKSTIL TIC. VE SAN. LTD. STI."/>
    <s v="EH.03.001"/>
    <s v="EnRoute Panorama - Çafri Merkezi Hizmeti  (MSD)"/>
    <s v="Univera - JTI"/>
    <x v="11"/>
    <x v="0"/>
    <m/>
    <n v="1161.2"/>
    <m/>
    <n v="2"/>
    <m/>
    <n v="2322.4"/>
    <m/>
    <n v="0"/>
    <m/>
    <n v="2322.4"/>
    <m/>
    <n v="0"/>
    <n v="0"/>
    <s v="UNI240000001179"/>
    <m/>
    <m/>
    <x v="18"/>
    <x v="0"/>
    <x v="0"/>
    <x v="1"/>
    <x v="8"/>
    <x v="1"/>
    <s v="Univera Satış"/>
    <s v="Saha Satış"/>
    <s v="Yurt İçi"/>
    <s v="Türkiye"/>
  </r>
  <r>
    <s v="Q3"/>
    <x v="0"/>
    <x v="6"/>
    <m/>
    <s v="BAYRAKTAR SATIS VE DAGITIM ANONIM SIRKETI"/>
    <s v="EH.03.001"/>
    <s v="EnRoute Panorama - Çafri Merkezi Hizmeti  (MSD)"/>
    <s v="Univera - JTI"/>
    <x v="11"/>
    <x v="0"/>
    <m/>
    <n v="1161.2"/>
    <m/>
    <n v="2"/>
    <m/>
    <n v="2322.4"/>
    <m/>
    <n v="0"/>
    <m/>
    <n v="2322.4"/>
    <m/>
    <n v="0"/>
    <n v="0"/>
    <s v="UNI240000001181"/>
    <m/>
    <m/>
    <x v="18"/>
    <x v="0"/>
    <x v="0"/>
    <x v="1"/>
    <x v="8"/>
    <x v="1"/>
    <s v="Univera Satış"/>
    <s v="Saha Satış"/>
    <s v="Yurt İçi"/>
    <s v="Türkiye"/>
  </r>
  <r>
    <s v="Q3"/>
    <x v="0"/>
    <x v="6"/>
    <m/>
    <s v="KALPAKÇIOGLU GIDA SAN. VE TIC. LTD. STI."/>
    <s v="EH.03.001"/>
    <s v="EnRoute Panorama - Çafri Merkezi Hizmeti  (MSD)"/>
    <s v="Univera - JTI"/>
    <x v="11"/>
    <x v="0"/>
    <m/>
    <n v="1161.2"/>
    <m/>
    <n v="2"/>
    <m/>
    <n v="2322.4"/>
    <m/>
    <n v="0"/>
    <m/>
    <n v="2322.4"/>
    <m/>
    <n v="0"/>
    <n v="0"/>
    <s v="UNI240000001191"/>
    <m/>
    <m/>
    <x v="18"/>
    <x v="0"/>
    <x v="0"/>
    <x v="1"/>
    <x v="8"/>
    <x v="1"/>
    <s v="Univera Satış"/>
    <s v="Saha Satış"/>
    <s v="Yurt İçi"/>
    <s v="Türkiye"/>
  </r>
  <r>
    <s v="Q3"/>
    <x v="0"/>
    <x v="6"/>
    <m/>
    <s v="PIRAMIT GIDA LOJISTIK TICARET TIC. A.S."/>
    <s v="EH.03.001"/>
    <s v="EnRoute Panorama - Çafri Merkezi Hizmeti  (MSD)"/>
    <s v="Univera - JTI"/>
    <x v="11"/>
    <x v="0"/>
    <m/>
    <n v="1161.2"/>
    <m/>
    <n v="2"/>
    <m/>
    <n v="2322.4"/>
    <m/>
    <n v="0"/>
    <m/>
    <n v="2322.4"/>
    <m/>
    <n v="0"/>
    <n v="0"/>
    <s v="UNI240000001197"/>
    <m/>
    <m/>
    <x v="18"/>
    <x v="0"/>
    <x v="0"/>
    <x v="1"/>
    <x v="8"/>
    <x v="1"/>
    <s v="Univera Satış"/>
    <s v="Saha Satış"/>
    <s v="Yurt İçi"/>
    <s v="Türkiye"/>
  </r>
  <r>
    <s v="Q1"/>
    <x v="1"/>
    <x v="1"/>
    <m/>
    <s v="MİYA OTOMASYON VE BARKOD BILISIM SISTEMLERI SAN TİC. VE L.T.D. STI."/>
    <s v="WPH.03.001"/>
    <s v="Webplus Hosting HIZMETI"/>
    <s v="Univera - Kanal"/>
    <x v="5"/>
    <x v="1"/>
    <s v="Webplus"/>
    <n v="5931.81"/>
    <m/>
    <n v="2"/>
    <m/>
    <n v="11863.62"/>
    <m/>
    <n v="0"/>
    <m/>
    <n v="11863.62"/>
    <m/>
    <n v="0"/>
    <n v="0"/>
    <m/>
    <m/>
    <m/>
    <x v="3"/>
    <x v="0"/>
    <x v="0"/>
    <x v="1"/>
    <x v="3"/>
    <x v="1"/>
    <s v="Kanal Satış"/>
    <s v="Miya"/>
    <s v="Yurt İçi"/>
    <s v="Türkiye"/>
  </r>
  <r>
    <s v="Q1"/>
    <x v="1"/>
    <x v="1"/>
    <m/>
    <s v="BALIKESIR ELEKTROMEKANIK SANAYI TESISLERI AS."/>
    <s v="SH.01.001"/>
    <s v="Stokbar Panorama - Proje Yönetim Hizmeti"/>
    <s v="Univera - Best Elektromekanik"/>
    <x v="14"/>
    <x v="4"/>
    <s v="Stokbar"/>
    <n v="24500"/>
    <m/>
    <n v="2"/>
    <m/>
    <n v="49000"/>
    <m/>
    <n v="0"/>
    <m/>
    <n v="49000"/>
    <m/>
    <n v="0"/>
    <n v="0"/>
    <m/>
    <m/>
    <m/>
    <x v="37"/>
    <x v="0"/>
    <x v="1"/>
    <x v="1"/>
    <x v="7"/>
    <x v="1"/>
    <s v="Univera Satış"/>
    <s v="Saha Satış"/>
    <s v="Yurt İçi"/>
    <s v="Türkiye"/>
  </r>
  <r>
    <s v="Q1"/>
    <x v="1"/>
    <x v="1"/>
    <m/>
    <s v="DOĞUŞ ÇAY VE GIDA MADD.ÜRT.PAZ.İTH.İHR.A.Ş"/>
    <s v="SH.01.001"/>
    <s v="Stokbar Panorama - Proje Yönetim Hizmeti"/>
    <s v="Univera Doğuş Çay Projesi"/>
    <x v="12"/>
    <x v="4"/>
    <s v="Stokbar"/>
    <n v="14000"/>
    <m/>
    <n v="5"/>
    <m/>
    <n v="87500"/>
    <m/>
    <n v="17500"/>
    <m/>
    <n v="70000"/>
    <m/>
    <n v="0"/>
    <n v="0"/>
    <m/>
    <m/>
    <m/>
    <x v="13"/>
    <x v="0"/>
    <x v="1"/>
    <x v="1"/>
    <x v="7"/>
    <x v="1"/>
    <s v="Univera Satış"/>
    <s v="Saha Satış"/>
    <s v="Yurt İçi"/>
    <s v="Türkiye"/>
  </r>
  <r>
    <s v="Q3"/>
    <x v="0"/>
    <x v="6"/>
    <m/>
    <s v="ALTUN TEMIZLIK TÜTÜN ÜRÜNLERI PAZARLAMA A .S"/>
    <s v="EH.03.001"/>
    <s v="EnRoute Panorama - Çafri Merkezi Hizmeti  (MSD)"/>
    <s v="Univera - JTI"/>
    <x v="11"/>
    <x v="0"/>
    <m/>
    <n v="1161.2"/>
    <m/>
    <n v="1"/>
    <m/>
    <n v="1161.2"/>
    <m/>
    <n v="0"/>
    <m/>
    <n v="1161.2"/>
    <m/>
    <n v="0"/>
    <n v="0"/>
    <s v="UNI240000001176"/>
    <m/>
    <m/>
    <x v="18"/>
    <x v="0"/>
    <x v="0"/>
    <x v="1"/>
    <x v="8"/>
    <x v="1"/>
    <s v="Univera Satış"/>
    <s v="Saha Satış"/>
    <s v="Yurt İçi"/>
    <s v="Türkiye"/>
  </r>
  <r>
    <s v="Q3"/>
    <x v="0"/>
    <x v="6"/>
    <m/>
    <s v="ARME DAGITIM PAZARLAMA SANAYI VE TIC. A.S."/>
    <s v="EH.03.001"/>
    <s v="EnRoute Panorama - Çafri Merkezi Hizmeti  (MSD)"/>
    <s v="Univera - JTI"/>
    <x v="11"/>
    <x v="0"/>
    <m/>
    <n v="1161.2"/>
    <m/>
    <n v="1"/>
    <m/>
    <n v="1161.2"/>
    <m/>
    <n v="0"/>
    <m/>
    <n v="1161.2"/>
    <m/>
    <n v="0"/>
    <n v="0"/>
    <s v="UNI240000001177"/>
    <m/>
    <m/>
    <x v="18"/>
    <x v="0"/>
    <x v="0"/>
    <x v="1"/>
    <x v="8"/>
    <x v="1"/>
    <s v="Univera Satış"/>
    <s v="Saha Satış"/>
    <s v="Yurt İçi"/>
    <s v="Türkiye"/>
  </r>
  <r>
    <s v="Q3"/>
    <x v="0"/>
    <x v="6"/>
    <m/>
    <s v="BESLER GIDA PAZ. SAN. VE TIC. A.S."/>
    <s v="EH.03.001"/>
    <s v="EnRoute Panorama - Çafri Merkezi Hizmeti  (MSD)"/>
    <s v="Univera - JTI"/>
    <x v="11"/>
    <x v="0"/>
    <m/>
    <n v="1161.2"/>
    <m/>
    <n v="1"/>
    <m/>
    <n v="1161.2"/>
    <m/>
    <n v="0"/>
    <m/>
    <n v="1161.2"/>
    <m/>
    <n v="0"/>
    <n v="0"/>
    <s v="UNI240000001182"/>
    <m/>
    <m/>
    <x v="18"/>
    <x v="0"/>
    <x v="0"/>
    <x v="1"/>
    <x v="8"/>
    <x v="1"/>
    <s v="Univera Satış"/>
    <s v="Saha Satış"/>
    <s v="Yurt İçi"/>
    <s v="Türkiye"/>
  </r>
  <r>
    <s v="Q3"/>
    <x v="0"/>
    <x v="6"/>
    <m/>
    <s v="BUGRA MÜH. VE INS. MALZ. IML. ITH. IHR. TIC. SAN. LTD. STI."/>
    <s v="EH.03.001"/>
    <s v="EnRoute Panorama - Çafri Merkezi Hizmeti  (MSD)"/>
    <s v="Univera - JTI"/>
    <x v="11"/>
    <x v="0"/>
    <m/>
    <n v="1161.2"/>
    <m/>
    <n v="1"/>
    <m/>
    <n v="1161.2"/>
    <m/>
    <n v="0"/>
    <m/>
    <n v="1161.2"/>
    <m/>
    <n v="0"/>
    <n v="0"/>
    <s v="UNI240000001183"/>
    <m/>
    <m/>
    <x v="18"/>
    <x v="0"/>
    <x v="0"/>
    <x v="1"/>
    <x v="8"/>
    <x v="1"/>
    <s v="Univera Satış"/>
    <s v="Saha Satış"/>
    <s v="Yurt İçi"/>
    <s v="Türkiye"/>
  </r>
  <r>
    <s v="Q3"/>
    <x v="0"/>
    <x v="6"/>
    <m/>
    <s v="BURAY TÜTÜN MAMUL. MESR. PAZ. VE DAG. TIC. LTD. STI."/>
    <s v="EH.03.001"/>
    <s v="EnRoute Panorama - Çafri Merkezi Hizmeti  (MSD)"/>
    <s v="Univera - JTI"/>
    <x v="11"/>
    <x v="0"/>
    <m/>
    <n v="1161.2"/>
    <m/>
    <n v="1"/>
    <m/>
    <n v="1161.2"/>
    <m/>
    <n v="0"/>
    <m/>
    <n v="1161.2"/>
    <m/>
    <n v="0"/>
    <n v="0"/>
    <s v="UNI240000001184"/>
    <m/>
    <m/>
    <x v="18"/>
    <x v="0"/>
    <x v="0"/>
    <x v="1"/>
    <x v="8"/>
    <x v="1"/>
    <s v="Univera Satış"/>
    <s v="Saha Satış"/>
    <s v="Yurt İçi"/>
    <s v="Türkiye"/>
  </r>
  <r>
    <s v="Q3"/>
    <x v="0"/>
    <x v="6"/>
    <m/>
    <s v="CAN TÜTÜN MAMULLERI INSAAT VE SANAYI TICARET A.S."/>
    <s v="EH.03.001"/>
    <s v="EnRoute Panorama - Çafri Merkezi Hizmeti  (MSD)"/>
    <s v="Univera - JTI"/>
    <x v="11"/>
    <x v="0"/>
    <m/>
    <n v="1161.2"/>
    <m/>
    <n v="1"/>
    <m/>
    <n v="1161.2"/>
    <m/>
    <n v="0"/>
    <m/>
    <n v="1161.2"/>
    <m/>
    <n v="0"/>
    <n v="0"/>
    <s v="UNI240000001185"/>
    <m/>
    <m/>
    <x v="18"/>
    <x v="0"/>
    <x v="0"/>
    <x v="1"/>
    <x v="8"/>
    <x v="1"/>
    <s v="Univera Satış"/>
    <s v="Saha Satış"/>
    <s v="Yurt İçi"/>
    <s v="Türkiye"/>
  </r>
  <r>
    <s v="Q3"/>
    <x v="0"/>
    <x v="6"/>
    <m/>
    <s v="ÇELIKKOL TURIZM GIDA MAD.SAN VE TIC. LTD. STI."/>
    <s v="EH.03.001"/>
    <s v="EnRoute Panorama - Çafri Merkezi Hizmeti  (MSD)"/>
    <s v="Univera - JTI"/>
    <x v="11"/>
    <x v="0"/>
    <m/>
    <n v="1161.2"/>
    <m/>
    <n v="1"/>
    <m/>
    <n v="1161.2"/>
    <m/>
    <n v="0"/>
    <m/>
    <n v="1161.2"/>
    <m/>
    <n v="0"/>
    <n v="0"/>
    <s v="UNI240000001186"/>
    <m/>
    <m/>
    <x v="18"/>
    <x v="0"/>
    <x v="0"/>
    <x v="1"/>
    <x v="8"/>
    <x v="1"/>
    <s v="Univera Satış"/>
    <s v="Saha Satış"/>
    <s v="Yurt İçi"/>
    <s v="Türkiye"/>
  </r>
  <r>
    <s v="Q3"/>
    <x v="0"/>
    <x v="6"/>
    <m/>
    <s v="DOYURAN GIDA A.S."/>
    <s v="EH.03.001"/>
    <s v="EnRoute Panorama - Çafri Merkezi Hizmeti  (MSD)"/>
    <s v="Univera - JTI"/>
    <x v="11"/>
    <x v="0"/>
    <m/>
    <n v="1161.2"/>
    <m/>
    <n v="1"/>
    <m/>
    <n v="1161.2"/>
    <m/>
    <n v="0"/>
    <m/>
    <n v="1161.2"/>
    <m/>
    <n v="0"/>
    <n v="0"/>
    <s v="UNI240000001187"/>
    <m/>
    <m/>
    <x v="18"/>
    <x v="0"/>
    <x v="0"/>
    <x v="1"/>
    <x v="8"/>
    <x v="1"/>
    <s v="Univera Satış"/>
    <s v="Saha Satış"/>
    <s v="Yurt İçi"/>
    <s v="Türkiye"/>
  </r>
  <r>
    <s v="Q3"/>
    <x v="0"/>
    <x v="6"/>
    <m/>
    <s v="ÖZCIHAN GIDA INSAAT TARIM NAKLIYE ENERJI TURIZM MAD. PAZ. VE SAN. LTD. STI."/>
    <s v="EH.03.001"/>
    <s v="EnRoute Panorama - Çafri Merkezi Hizmeti  (MSD)"/>
    <s v="Univera - JTI"/>
    <x v="11"/>
    <x v="0"/>
    <m/>
    <n v="1161.2"/>
    <m/>
    <n v="2"/>
    <m/>
    <n v="2322.4"/>
    <m/>
    <n v="0"/>
    <m/>
    <n v="2322.4"/>
    <m/>
    <n v="0"/>
    <n v="0"/>
    <s v="UNI240000001215"/>
    <m/>
    <m/>
    <x v="18"/>
    <x v="0"/>
    <x v="0"/>
    <x v="1"/>
    <x v="8"/>
    <x v="1"/>
    <s v="Univera Satış"/>
    <s v="Saha Satış"/>
    <s v="Yurt İçi"/>
    <s v="Türkiye"/>
  </r>
  <r>
    <s v="Q3"/>
    <x v="0"/>
    <x v="6"/>
    <m/>
    <s v="SAMI EMGIN DAG. PAZ. TUR. TEKS. INS. SAN. TIC. LTD. STI."/>
    <s v="EH.03.001"/>
    <s v="EnRoute Panorama - Çafri Merkezi Hizmeti  (MSD)"/>
    <s v="Univera - JTI"/>
    <x v="11"/>
    <x v="0"/>
    <m/>
    <n v="1161.2"/>
    <m/>
    <n v="2"/>
    <m/>
    <n v="2322.4"/>
    <m/>
    <n v="0"/>
    <m/>
    <n v="2322.4"/>
    <m/>
    <n v="0"/>
    <n v="0"/>
    <s v="UNI240000001200"/>
    <m/>
    <m/>
    <x v="18"/>
    <x v="0"/>
    <x v="0"/>
    <x v="1"/>
    <x v="8"/>
    <x v="1"/>
    <s v="Univera Satış"/>
    <s v="Saha Satış"/>
    <s v="Yurt İçi"/>
    <s v="Türkiye"/>
  </r>
  <r>
    <s v="Q3"/>
    <x v="0"/>
    <x v="6"/>
    <m/>
    <s v="SEYPA GIDA IHTIYAÇ MAD.ÜRETIM.DAG.VE TIC. A.S."/>
    <s v="EH.03.001"/>
    <s v="EnRoute Panorama - Çafri Merkezi Hizmeti  (MSD)"/>
    <s v="Univera - JTI"/>
    <x v="11"/>
    <x v="0"/>
    <m/>
    <n v="1161.2"/>
    <m/>
    <n v="2"/>
    <m/>
    <n v="2322.4"/>
    <m/>
    <n v="0"/>
    <m/>
    <n v="2322.4"/>
    <m/>
    <n v="0"/>
    <n v="0"/>
    <s v="UNI240000001202"/>
    <m/>
    <m/>
    <x v="18"/>
    <x v="0"/>
    <x v="0"/>
    <x v="1"/>
    <x v="8"/>
    <x v="1"/>
    <s v="Univera Satış"/>
    <s v="Saha Satış"/>
    <s v="Yurt İçi"/>
    <s v="Türkiye"/>
  </r>
  <r>
    <s v="Q3"/>
    <x v="0"/>
    <x v="6"/>
    <m/>
    <s v="SSG DAYANIKLI TÜKETIM MAD. GIDA ÜRÜNLERI PAZ. SAN. TIC. LTD. STI."/>
    <s v="EH.03.001"/>
    <s v="EnRoute Panorama - Çafri Merkezi Hizmeti  (MSD)"/>
    <s v="Univera - JTI"/>
    <x v="11"/>
    <x v="0"/>
    <m/>
    <n v="1161.2"/>
    <m/>
    <n v="2"/>
    <m/>
    <n v="2322.4"/>
    <m/>
    <n v="0"/>
    <m/>
    <n v="2322.4"/>
    <m/>
    <n v="0"/>
    <n v="0"/>
    <s v="UNI240000001203"/>
    <m/>
    <m/>
    <x v="18"/>
    <x v="0"/>
    <x v="0"/>
    <x v="1"/>
    <x v="8"/>
    <x v="1"/>
    <s v="Univera Satış"/>
    <s v="Saha Satış"/>
    <s v="Yurt İçi"/>
    <s v="Türkiye"/>
  </r>
  <r>
    <s v="Q3"/>
    <x v="0"/>
    <x v="6"/>
    <m/>
    <s v="YILDIRIMLAR GRUP IHTIYAÇ VE GIDA MAD. TURIZM A.S"/>
    <s v="EH.03.001"/>
    <s v="EnRoute Panorama - Çafri Merkezi Hizmeti  (MSD)"/>
    <s v="Univera - JTI"/>
    <x v="11"/>
    <x v="0"/>
    <m/>
    <n v="1161.2"/>
    <m/>
    <n v="2"/>
    <m/>
    <n v="2322.4"/>
    <m/>
    <n v="0"/>
    <m/>
    <n v="2322.4"/>
    <m/>
    <n v="0"/>
    <n v="0"/>
    <s v="UNI240000001205"/>
    <m/>
    <m/>
    <x v="18"/>
    <x v="0"/>
    <x v="0"/>
    <x v="1"/>
    <x v="8"/>
    <x v="1"/>
    <s v="Univera Satış"/>
    <s v="Saha Satış"/>
    <s v="Yurt İçi"/>
    <s v="Türkiye"/>
  </r>
  <r>
    <s v="Q1"/>
    <x v="1"/>
    <x v="1"/>
    <m/>
    <s v="MİYA OTOMASYON VE BARKOD BILISIM SISTEMLERI SAN TİC. VE L.T.D. STI."/>
    <s v="WPH.02.001"/>
    <s v="Webplus Yazilim Bakimi Hizmeti"/>
    <s v="Univera - Kanal"/>
    <x v="5"/>
    <x v="0"/>
    <s v="Webplus"/>
    <n v="3432"/>
    <m/>
    <n v="1"/>
    <m/>
    <n v="3432"/>
    <m/>
    <n v="0"/>
    <m/>
    <n v="3432"/>
    <m/>
    <n v="0"/>
    <n v="0"/>
    <m/>
    <m/>
    <m/>
    <x v="3"/>
    <x v="0"/>
    <x v="0"/>
    <x v="1"/>
    <x v="4"/>
    <x v="1"/>
    <s v="Kanal Satış"/>
    <s v="Miya"/>
    <s v="Yurt İçi"/>
    <s v="Türkiye"/>
  </r>
  <r>
    <s v="Q1"/>
    <x v="1"/>
    <x v="1"/>
    <m/>
    <s v="DILEK GIDA ÜRETIM VE PAZARLAMA TIC. A.S."/>
    <s v="UH.01.002"/>
    <s v="Unidox Kontör"/>
    <s v="Univera - Kent Gıda"/>
    <x v="6"/>
    <x v="2"/>
    <s v="Unidox"/>
    <n v="0.41110000000000002"/>
    <m/>
    <n v="1000000"/>
    <m/>
    <n v="411100"/>
    <m/>
    <n v="0"/>
    <m/>
    <n v="411100"/>
    <m/>
    <n v="0"/>
    <n v="0"/>
    <m/>
    <m/>
    <m/>
    <x v="53"/>
    <x v="0"/>
    <x v="1"/>
    <x v="2"/>
    <x v="5"/>
    <x v="1"/>
    <s v="Univera Satış"/>
    <s v="Saha Satış"/>
    <s v="Yurt İçi"/>
    <s v="Türkiye"/>
  </r>
  <r>
    <s v="Q1"/>
    <x v="1"/>
    <x v="1"/>
    <m/>
    <s v="BEYLERBEYI IÇECEK PAZARLAMA A.S"/>
    <s v="QH.03.006"/>
    <s v="Quest Panorama -Q-Auditor Kullanici Yazılımlari Kiralama Hizmeti (Enterprise)"/>
    <s v="Univera - Sarper İçecek"/>
    <x v="13"/>
    <x v="3"/>
    <s v="Quest"/>
    <n v="14338.35"/>
    <m/>
    <n v="53"/>
    <m/>
    <n v="759932.55"/>
    <m/>
    <n v="0"/>
    <m/>
    <n v="759932.55"/>
    <m/>
    <n v="0"/>
    <n v="0"/>
    <m/>
    <m/>
    <m/>
    <x v="60"/>
    <x v="0"/>
    <x v="1"/>
    <x v="0"/>
    <x v="0"/>
    <x v="1"/>
    <s v="Univera Satış"/>
    <s v="Saha Satış"/>
    <s v="Yurt İçi"/>
    <s v="Türkiye"/>
  </r>
  <r>
    <s v="Q1"/>
    <x v="1"/>
    <x v="1"/>
    <m/>
    <s v="EFES VITANTA MOLDOVA BREWERY S.A"/>
    <s v="QH.02.001"/>
    <s v="Quest Panorama - Yillik Yazilim Bakimi, Yasatma ve Merkezi Destek Hizmeti"/>
    <s v="Univera - Efes Moldova"/>
    <x v="16"/>
    <x v="3"/>
    <s v="Quest"/>
    <n v="14384.42"/>
    <m/>
    <n v="1"/>
    <m/>
    <n v="14384.417809"/>
    <m/>
    <n v="-2.1909999999999998E-3"/>
    <m/>
    <n v="14384.42"/>
    <m/>
    <n v="0"/>
    <n v="0"/>
    <m/>
    <m/>
    <m/>
    <x v="20"/>
    <x v="0"/>
    <x v="0"/>
    <x v="1"/>
    <x v="4"/>
    <x v="1"/>
    <s v="Univera Satış"/>
    <s v="Saha Satış"/>
    <s v="Yurt Dışı"/>
    <s v="Moldova"/>
  </r>
  <r>
    <s v="Q1"/>
    <x v="1"/>
    <x v="1"/>
    <m/>
    <s v="MARS GIDA ÜRÜNLERI TIC. LTD.STI."/>
    <s v="QH.02.001"/>
    <s v="Quest Panorama - Yillik Yazilim Bakimi, Yasatma ve Merkezi Destek Hizmeti"/>
    <s v="Univera - Mars Gıda"/>
    <x v="14"/>
    <x v="3"/>
    <s v="Quest"/>
    <n v="217939.20000000001"/>
    <m/>
    <n v="1"/>
    <m/>
    <n v="217939.20000000001"/>
    <m/>
    <n v="0"/>
    <m/>
    <n v="217939.20000000001"/>
    <m/>
    <n v="0"/>
    <n v="0"/>
    <m/>
    <m/>
    <m/>
    <x v="16"/>
    <x v="0"/>
    <x v="0"/>
    <x v="1"/>
    <x v="4"/>
    <x v="1"/>
    <s v="Univera Satış"/>
    <s v="Saha Satış"/>
    <s v="Yurt İçi"/>
    <s v="Türkiye"/>
  </r>
  <r>
    <s v="Q1"/>
    <x v="1"/>
    <x v="1"/>
    <m/>
    <s v="BEYLERBEYI IÇECEK PAZARLAMA A.S"/>
    <s v="QH.03.005"/>
    <s v="Quest Panorama - Kullanici Yazılımlari Kiralama Hizmeti (Enterprise)"/>
    <s v="Univera - Sarper İçecek"/>
    <x v="13"/>
    <x v="3"/>
    <s v="Quest"/>
    <n v="14338.35"/>
    <m/>
    <n v="1"/>
    <m/>
    <n v="14338.35"/>
    <m/>
    <n v="0"/>
    <m/>
    <n v="14338.35"/>
    <m/>
    <n v="0"/>
    <n v="0"/>
    <m/>
    <m/>
    <m/>
    <x v="60"/>
    <x v="0"/>
    <x v="1"/>
    <x v="0"/>
    <x v="0"/>
    <x v="1"/>
    <s v="Univera Satış"/>
    <s v="Saha Satış"/>
    <s v="Yurt İçi"/>
    <s v="Türkiye"/>
  </r>
  <r>
    <s v="Q3"/>
    <x v="0"/>
    <x v="6"/>
    <m/>
    <s v="FLAS TURIZM INSAAT TAAHHÜT TIC. LTD. STI."/>
    <s v="EH.03.001"/>
    <s v="EnRoute Panorama - Çafri Merkezi Hizmeti  (MSD)"/>
    <s v="Univera - JTI"/>
    <x v="11"/>
    <x v="0"/>
    <m/>
    <n v="1161.2"/>
    <m/>
    <n v="1"/>
    <m/>
    <n v="1161.2"/>
    <m/>
    <n v="0"/>
    <m/>
    <n v="1161.2"/>
    <m/>
    <n v="0"/>
    <n v="0"/>
    <s v="UNI240000001189"/>
    <m/>
    <m/>
    <x v="18"/>
    <x v="0"/>
    <x v="0"/>
    <x v="1"/>
    <x v="8"/>
    <x v="1"/>
    <s v="Univera Satış"/>
    <s v="Saha Satış"/>
    <s v="Yurt İçi"/>
    <s v="Türkiye"/>
  </r>
  <r>
    <s v="Q3"/>
    <x v="0"/>
    <x v="6"/>
    <m/>
    <s v="FLAS TURIZM INSAAT TAAHHÜT TIC. LTD. STI."/>
    <s v="EH.03.001"/>
    <s v="EnRoute Panorama - Çafri Merkezi Hizmeti  (MSD)"/>
    <s v="Univera - JTI"/>
    <x v="11"/>
    <x v="0"/>
    <m/>
    <n v="1161.2"/>
    <m/>
    <n v="1"/>
    <m/>
    <n v="1161.2"/>
    <m/>
    <n v="0"/>
    <m/>
    <n v="1161.2"/>
    <m/>
    <n v="0"/>
    <n v="0"/>
    <s v="UNI240000001190"/>
    <m/>
    <m/>
    <x v="18"/>
    <x v="0"/>
    <x v="0"/>
    <x v="1"/>
    <x v="8"/>
    <x v="1"/>
    <s v="Univera Satış"/>
    <s v="Saha Satış"/>
    <s v="Yurt İçi"/>
    <s v="Türkiye"/>
  </r>
  <r>
    <s v="Q1"/>
    <x v="1"/>
    <x v="2"/>
    <m/>
    <s v="LND GIDA PERAKENDE VE LOJISTIK LIMITED SIRKETI"/>
    <s v="UH.01.002"/>
    <s v="Unidox Kontör"/>
    <s v="Univera Kontör Satışı"/>
    <x v="6"/>
    <x v="2"/>
    <s v="Unidox"/>
    <n v="1.2"/>
    <m/>
    <n v="250000"/>
    <m/>
    <n v="300000"/>
    <m/>
    <n v="0"/>
    <m/>
    <n v="300000"/>
    <m/>
    <n v="0"/>
    <n v="0"/>
    <m/>
    <m/>
    <m/>
    <x v="10"/>
    <x v="0"/>
    <x v="1"/>
    <x v="2"/>
    <x v="5"/>
    <x v="1"/>
    <s v="Univera Satış"/>
    <s v="Saha Satış"/>
    <s v="Yurt İçi"/>
    <s v="Türkiye"/>
  </r>
  <r>
    <s v="Q1"/>
    <x v="1"/>
    <x v="2"/>
    <m/>
    <s v="BROWN FORMAN İÇKİ TİC. LTD. ŞTİ."/>
    <s v="QH.06.001"/>
    <s v="Quest Panorama - Yazilim Gelistirme Hizmeti"/>
    <s v="Univera - Brown Forman"/>
    <x v="12"/>
    <x v="3"/>
    <s v="Quest"/>
    <n v="17500"/>
    <m/>
    <n v="8"/>
    <m/>
    <n v="140000"/>
    <m/>
    <n v="0"/>
    <m/>
    <n v="140000"/>
    <m/>
    <n v="0"/>
    <n v="0"/>
    <m/>
    <m/>
    <m/>
    <x v="30"/>
    <x v="0"/>
    <x v="1"/>
    <x v="1"/>
    <x v="9"/>
    <x v="1"/>
    <s v="Univera Satış"/>
    <s v="Saha Satış"/>
    <s v="Yurt İçi"/>
    <s v="Türkiye"/>
  </r>
  <r>
    <s v="Q1"/>
    <x v="1"/>
    <x v="2"/>
    <m/>
    <s v="BROWN FORMAN İÇKİ TİC. LTD. ŞTİ."/>
    <s v="QH.06.001"/>
    <s v="Quest Panorama - Yazilim Gelistirme Hizmeti"/>
    <s v="Univera - Brown Forman"/>
    <x v="12"/>
    <x v="3"/>
    <s v="Quest"/>
    <n v="17500"/>
    <m/>
    <n v="14"/>
    <m/>
    <n v="245000"/>
    <m/>
    <n v="0"/>
    <m/>
    <n v="245000"/>
    <m/>
    <n v="0"/>
    <n v="0"/>
    <m/>
    <m/>
    <m/>
    <x v="30"/>
    <x v="0"/>
    <x v="1"/>
    <x v="1"/>
    <x v="9"/>
    <x v="1"/>
    <s v="Univera Satış"/>
    <s v="Saha Satış"/>
    <s v="Yurt İçi"/>
    <s v="Türkiye"/>
  </r>
  <r>
    <s v="Q1"/>
    <x v="1"/>
    <x v="2"/>
    <m/>
    <s v="BROWN FORMAN İÇKİ TİC. LTD. ŞTİ."/>
    <s v="QH.01.001"/>
    <s v="Quest Panorama - Proje ve Ürün Yönetimi Danismanlifi Hizmeti"/>
    <s v="Univera - Brown Forman"/>
    <x v="12"/>
    <x v="3"/>
    <s v="Quest"/>
    <n v="17500"/>
    <m/>
    <n v="1"/>
    <m/>
    <n v="17500"/>
    <m/>
    <n v="0"/>
    <m/>
    <n v="17500"/>
    <m/>
    <n v="0"/>
    <n v="0"/>
    <m/>
    <m/>
    <m/>
    <x v="30"/>
    <x v="0"/>
    <x v="1"/>
    <x v="1"/>
    <x v="7"/>
    <x v="1"/>
    <s v="Univera Satış"/>
    <s v="Saha Satış"/>
    <s v="Yurt İçi"/>
    <s v="Türkiye"/>
  </r>
  <r>
    <s v="Q1"/>
    <x v="1"/>
    <x v="2"/>
    <m/>
    <s v="LA LORRAINE UNLU MAMÜLLER SAN. VE TIC. A.S."/>
    <s v="EH.06.001"/>
    <s v="Enroute Panorama - Hosting Hizmeti"/>
    <s v="Univera - La Lorraine"/>
    <x v="13"/>
    <x v="1"/>
    <s v="Enroute"/>
    <n v="65657"/>
    <m/>
    <n v="1"/>
    <m/>
    <n v="65656.999012"/>
    <m/>
    <n v="-9.8799999999999995E-4"/>
    <m/>
    <n v="65657"/>
    <m/>
    <n v="0"/>
    <n v="0"/>
    <m/>
    <m/>
    <m/>
    <x v="6"/>
    <x v="0"/>
    <x v="0"/>
    <x v="1"/>
    <x v="3"/>
    <x v="1"/>
    <s v="Univera Satış"/>
    <s v="Saha Satış"/>
    <s v="Yurt İçi"/>
    <s v="Türkiye"/>
  </r>
  <r>
    <s v="Q1"/>
    <x v="1"/>
    <x v="2"/>
    <m/>
    <s v="LA LORRAINE UNLU MAMÜLLER SAN. VE TIC. A.S."/>
    <s v="EH.06.001"/>
    <s v="Enroute Panorama - Hosting Hizmeti"/>
    <s v="Univera - La Lorraine"/>
    <x v="13"/>
    <x v="1"/>
    <s v="Enroute"/>
    <n v="65657"/>
    <m/>
    <n v="1"/>
    <m/>
    <n v="65656.999012"/>
    <m/>
    <n v="-9.8799999999999995E-4"/>
    <m/>
    <n v="65657"/>
    <m/>
    <n v="0"/>
    <n v="0"/>
    <m/>
    <m/>
    <m/>
    <x v="6"/>
    <x v="0"/>
    <x v="0"/>
    <x v="1"/>
    <x v="3"/>
    <x v="1"/>
    <s v="Univera Satış"/>
    <s v="Saha Satış"/>
    <s v="Yurt İçi"/>
    <s v="Türkiye"/>
  </r>
  <r>
    <s v="Q1"/>
    <x v="1"/>
    <x v="2"/>
    <m/>
    <s v="Mey İçki Sanayi ve Ticaret A.Ş."/>
    <s v="EH.06.001"/>
    <s v="Enroute Panorama - Hosting Hizmeti"/>
    <s v="Univera - Mey İçki"/>
    <x v="11"/>
    <x v="1"/>
    <s v="Enroute"/>
    <n v="261640.2"/>
    <m/>
    <n v="1"/>
    <m/>
    <n v="261640.2"/>
    <m/>
    <n v="0"/>
    <m/>
    <n v="261640.2"/>
    <m/>
    <n v="0"/>
    <n v="0"/>
    <m/>
    <m/>
    <m/>
    <x v="7"/>
    <x v="0"/>
    <x v="0"/>
    <x v="1"/>
    <x v="3"/>
    <x v="1"/>
    <s v="Univera Satış"/>
    <s v="Saha Satış"/>
    <s v="Yurt İçi"/>
    <s v="Türkiye"/>
  </r>
  <r>
    <s v="Q1"/>
    <x v="1"/>
    <x v="2"/>
    <m/>
    <s v="PERNOD RICARD ISTANBUL IÇ VE DIS TIC. LTD. STI"/>
    <s v="EH.06.001"/>
    <s v="Enroute Panorama - Hosting Hizmeti"/>
    <s v="Univera - Pernod Ricard"/>
    <x v="13"/>
    <x v="1"/>
    <s v="Enroute"/>
    <n v="171650.74"/>
    <m/>
    <n v="1"/>
    <m/>
    <n v="171650.74"/>
    <m/>
    <n v="0"/>
    <m/>
    <n v="171650.74"/>
    <m/>
    <n v="0"/>
    <n v="0"/>
    <m/>
    <m/>
    <m/>
    <x v="34"/>
    <x v="0"/>
    <x v="0"/>
    <x v="1"/>
    <x v="3"/>
    <x v="1"/>
    <s v="Univera Satış"/>
    <s v="Saha Satış"/>
    <s v="Yurt İçi"/>
    <s v="Türkiye"/>
  </r>
  <r>
    <s v="Q1"/>
    <x v="1"/>
    <x v="2"/>
    <m/>
    <s v="Tadım Gıda Maddeleri San. ve Tic. A.Ş."/>
    <s v="EH.06.001"/>
    <s v="Enroute Panorama - Hosting Hizmeti"/>
    <s v="Univera - Tadım"/>
    <x v="11"/>
    <x v="1"/>
    <s v="Enroute"/>
    <n v="142032.28"/>
    <m/>
    <n v="1"/>
    <m/>
    <n v="142032.28"/>
    <m/>
    <n v="0"/>
    <m/>
    <n v="142032.28"/>
    <m/>
    <n v="0"/>
    <n v="0"/>
    <m/>
    <m/>
    <m/>
    <x v="10"/>
    <x v="0"/>
    <x v="0"/>
    <x v="1"/>
    <x v="3"/>
    <x v="1"/>
    <s v="Univera Satış"/>
    <s v="Saha Satış"/>
    <s v="Yurt İçi"/>
    <s v="Türkiye"/>
  </r>
  <r>
    <s v="Q3"/>
    <x v="0"/>
    <x v="6"/>
    <m/>
    <s v="KILKISLI MES. TEK. MAM. GIDA MAD. SAN. TIC. LTD. STI."/>
    <s v="EH.03.001"/>
    <s v="EnRoute Panorama - Çafri Merkezi Hizmeti  (MSD)"/>
    <s v="Univera - JTI"/>
    <x v="11"/>
    <x v="0"/>
    <m/>
    <n v="1161.2"/>
    <m/>
    <n v="1"/>
    <m/>
    <n v="1161.2"/>
    <m/>
    <n v="0"/>
    <m/>
    <n v="1161.2"/>
    <m/>
    <n v="0"/>
    <n v="0"/>
    <s v="UNI240000001192"/>
    <m/>
    <m/>
    <x v="18"/>
    <x v="0"/>
    <x v="0"/>
    <x v="1"/>
    <x v="8"/>
    <x v="1"/>
    <s v="Univera Satış"/>
    <s v="Saha Satış"/>
    <s v="Yurt İçi"/>
    <s v="Türkiye"/>
  </r>
  <r>
    <s v="Q3"/>
    <x v="0"/>
    <x v="6"/>
    <m/>
    <s v="ÖZÇELIK MESRUBAT VE GIDA MAD.TIC.PAZ.A.S."/>
    <s v="EH.03.001"/>
    <s v="EnRoute Panorama - Çafri Merkezi Hizmeti  (MSD)"/>
    <s v="Univera - JTI"/>
    <x v="11"/>
    <x v="0"/>
    <m/>
    <n v="1161.2"/>
    <m/>
    <n v="1"/>
    <m/>
    <n v="1161.2"/>
    <m/>
    <n v="0"/>
    <m/>
    <n v="1161.2"/>
    <m/>
    <n v="0"/>
    <n v="0"/>
    <s v="UNI240000001195"/>
    <m/>
    <m/>
    <x v="18"/>
    <x v="0"/>
    <x v="0"/>
    <x v="1"/>
    <x v="8"/>
    <x v="1"/>
    <s v="Univera Satış"/>
    <s v="Saha Satış"/>
    <s v="Yurt İçi"/>
    <s v="Türkiye"/>
  </r>
  <r>
    <s v="Q3"/>
    <x v="0"/>
    <x v="6"/>
    <m/>
    <s v="REYMAR TÜTÜN MAM. DAG. VE PAZ. LTD. STI."/>
    <s v="EH.03.001"/>
    <s v="EnRoute Panorama - Çafri Merkezi Hizmeti  (MSD)"/>
    <s v="Univera - JTI"/>
    <x v="11"/>
    <x v="0"/>
    <m/>
    <n v="1161.2"/>
    <m/>
    <n v="1"/>
    <m/>
    <n v="1161.2"/>
    <m/>
    <n v="0"/>
    <m/>
    <n v="1161.2"/>
    <m/>
    <n v="0"/>
    <n v="0"/>
    <s v="UNI240000001198"/>
    <m/>
    <m/>
    <x v="18"/>
    <x v="0"/>
    <x v="0"/>
    <x v="1"/>
    <x v="8"/>
    <x v="1"/>
    <s v="Univera Satış"/>
    <s v="Saha Satış"/>
    <s v="Yurt İçi"/>
    <s v="Türkiye"/>
  </r>
  <r>
    <s v="Q1"/>
    <x v="1"/>
    <x v="2"/>
    <m/>
    <s v="MATRIKS BİLGİSAYAR SİSTEMLERİ LTD.ŞTİ"/>
    <s v="WPH.02.001"/>
    <s v="Webplus Yazilim Bakimi Hizmeti"/>
    <s v="Univera - Kanal"/>
    <x v="5"/>
    <x v="0"/>
    <s v="Webplus"/>
    <n v="8412"/>
    <m/>
    <n v="1"/>
    <m/>
    <n v="8412"/>
    <m/>
    <n v="0"/>
    <m/>
    <n v="8412"/>
    <m/>
    <n v="0"/>
    <n v="0"/>
    <m/>
    <m/>
    <m/>
    <x v="11"/>
    <x v="0"/>
    <x v="0"/>
    <x v="1"/>
    <x v="4"/>
    <x v="1"/>
    <s v="Kanal Satış"/>
    <s v="Matriks"/>
    <s v="Yurt İçi"/>
    <s v="Türkiye"/>
  </r>
  <r>
    <s v="Q1"/>
    <x v="1"/>
    <x v="2"/>
    <m/>
    <s v="MATRIKS BİLGİSAYAR SİSTEMLERİ LTD.ŞTİ"/>
    <s v="WProje Yönetimi.01.003"/>
    <s v="Webplus EK KULLANICI LISANSI +1"/>
    <s v="Univera - Kanal"/>
    <x v="5"/>
    <x v="0"/>
    <s v="Webplus"/>
    <n v="1725"/>
    <m/>
    <n v="1"/>
    <m/>
    <n v="1725"/>
    <m/>
    <n v="0"/>
    <m/>
    <n v="1725"/>
    <m/>
    <n v="0"/>
    <n v="0"/>
    <m/>
    <m/>
    <m/>
    <x v="11"/>
    <x v="0"/>
    <x v="1"/>
    <x v="0"/>
    <x v="1"/>
    <x v="1"/>
    <s v="Kanal Satış"/>
    <s v="Matriks"/>
    <s v="Yurt İçi"/>
    <s v="Türkiye"/>
  </r>
  <r>
    <s v="Q1"/>
    <x v="1"/>
    <x v="2"/>
    <m/>
    <s v="MATRIKS BİLGİSAYAR SİSTEMLERİ LTD.ŞTİ"/>
    <s v="WProje Yönetimi.01.007"/>
    <s v="Webplus E-DÖNÜSÜM MODÜL LISANSI"/>
    <s v="Univera - Kanal"/>
    <x v="5"/>
    <x v="0"/>
    <s v="Webplus"/>
    <n v="11500"/>
    <m/>
    <n v="1"/>
    <m/>
    <n v="11500"/>
    <m/>
    <n v="0"/>
    <m/>
    <n v="11500"/>
    <m/>
    <n v="0"/>
    <n v="0"/>
    <m/>
    <m/>
    <m/>
    <x v="11"/>
    <x v="0"/>
    <x v="1"/>
    <x v="0"/>
    <x v="1"/>
    <x v="1"/>
    <s v="Kanal Satış"/>
    <s v="Matriks"/>
    <s v="Yurt İçi"/>
    <s v="Türkiye"/>
  </r>
  <r>
    <s v="Q1"/>
    <x v="1"/>
    <x v="2"/>
    <m/>
    <s v="MATRIKS BİLGİSAYAR SİSTEMLERİ LTD.ŞTİ"/>
    <s v="WProje Yönetimi.01.006"/>
    <s v="Webplus DISTRIBUTION SATIS-DAGITIM YazılımI (Light)"/>
    <s v="Univera - Kanal"/>
    <x v="5"/>
    <x v="0"/>
    <s v="Webplus"/>
    <n v="17250"/>
    <m/>
    <n v="1"/>
    <m/>
    <n v="17250"/>
    <m/>
    <n v="0"/>
    <m/>
    <n v="17250"/>
    <m/>
    <n v="0"/>
    <n v="0"/>
    <m/>
    <m/>
    <m/>
    <x v="11"/>
    <x v="0"/>
    <x v="1"/>
    <x v="0"/>
    <x v="1"/>
    <x v="1"/>
    <s v="Kanal Satış"/>
    <s v="Matriks"/>
    <s v="Yurt İçi"/>
    <s v="Türkiye"/>
  </r>
  <r>
    <s v="Q1"/>
    <x v="1"/>
    <x v="2"/>
    <m/>
    <s v="MATRIKS BİLGİSAYAR SİSTEMLERİ LTD.ŞTİ"/>
    <s v="WProje Yönetimi.02.001"/>
    <s v="Webplus (Android) SATIS TEMSILCISI LISANSI"/>
    <s v="Univera - Kanal"/>
    <x v="5"/>
    <x v="0"/>
    <s v="Webplus"/>
    <n v="2588"/>
    <m/>
    <n v="3"/>
    <m/>
    <n v="7764"/>
    <m/>
    <n v="0"/>
    <m/>
    <n v="7764"/>
    <m/>
    <n v="0"/>
    <n v="0"/>
    <m/>
    <m/>
    <m/>
    <x v="11"/>
    <x v="0"/>
    <x v="1"/>
    <x v="0"/>
    <x v="1"/>
    <x v="1"/>
    <s v="Kanal Satış"/>
    <s v="Matriks"/>
    <s v="Yurt İçi"/>
    <s v="Türkiye"/>
  </r>
  <r>
    <s v="Q1"/>
    <x v="1"/>
    <x v="2"/>
    <m/>
    <s v="MİYA OTOMASYON VE BARKOD BILISIM SISTEMLERI SAN TİC. VE L.T.D. STI."/>
    <s v="WProje Yönetimi.02.001"/>
    <s v="Webplus (Android) SATIS TEMSILCISI LISANSI"/>
    <s v="Univera - Kanal"/>
    <x v="5"/>
    <x v="0"/>
    <s v="Webplus"/>
    <n v="4550"/>
    <m/>
    <n v="1"/>
    <m/>
    <n v="4550"/>
    <m/>
    <n v="0"/>
    <m/>
    <n v="4550"/>
    <m/>
    <n v="0"/>
    <n v="0"/>
    <m/>
    <m/>
    <m/>
    <x v="3"/>
    <x v="0"/>
    <x v="1"/>
    <x v="0"/>
    <x v="1"/>
    <x v="1"/>
    <s v="Kanal Satış"/>
    <s v="Miya"/>
    <s v="Yurt İçi"/>
    <s v="Türkiye"/>
  </r>
  <r>
    <s v="Q1"/>
    <x v="1"/>
    <x v="2"/>
    <m/>
    <s v="ÇANAKKALE BATI IÇECEK GIDA TICARET LTD.STI."/>
    <s v="UH.01.002"/>
    <s v="Unidox Kontör"/>
    <s v="Univera Kontör Satışı"/>
    <x v="6"/>
    <x v="2"/>
    <s v="Unidox"/>
    <n v="3.6"/>
    <m/>
    <n v="5000"/>
    <m/>
    <n v="18000"/>
    <m/>
    <n v="0"/>
    <m/>
    <n v="18000"/>
    <m/>
    <n v="0"/>
    <n v="0"/>
    <m/>
    <m/>
    <m/>
    <x v="130"/>
    <x v="3"/>
    <x v="1"/>
    <x v="2"/>
    <x v="5"/>
    <x v="1"/>
    <s v="Univera Satış"/>
    <s v="Saha Satış"/>
    <s v="Yurt İçi"/>
    <s v="Türkiye"/>
  </r>
  <r>
    <s v="Q1"/>
    <x v="1"/>
    <x v="2"/>
    <m/>
    <s v="KARACASULU GIDA VE TARIM ÜRÜNLERI SAN.VE TIC.LTD.STI."/>
    <s v="UH.01.002"/>
    <s v="Unidox Kontör"/>
    <s v="Univera Kontör Satışı"/>
    <x v="6"/>
    <x v="2"/>
    <s v="Unidox"/>
    <n v="2.6568000000000001"/>
    <m/>
    <n v="10000"/>
    <m/>
    <n v="26568"/>
    <m/>
    <n v="0"/>
    <m/>
    <n v="26568"/>
    <m/>
    <n v="0"/>
    <n v="0"/>
    <m/>
    <m/>
    <m/>
    <x v="131"/>
    <x v="3"/>
    <x v="1"/>
    <x v="2"/>
    <x v="5"/>
    <x v="1"/>
    <s v="Univera Satış"/>
    <s v="Saha Satış"/>
    <s v="Yurt İçi"/>
    <s v="Türkiye"/>
  </r>
  <r>
    <s v="Q1"/>
    <x v="1"/>
    <x v="2"/>
    <m/>
    <s v="ULUDAG IÇECEK TÜRK ANONIM SIRKETI"/>
    <s v="QH.01.001"/>
    <s v="Quest Panorama - Proje ve Ürün Yönetimi Danismanlifi Hizmeti"/>
    <s v="Univera - Uludağ İçecek"/>
    <x v="11"/>
    <x v="3"/>
    <s v="Quest"/>
    <n v="7886"/>
    <m/>
    <n v="2"/>
    <m/>
    <n v="15772"/>
    <m/>
    <n v="0"/>
    <m/>
    <n v="15772"/>
    <m/>
    <n v="0"/>
    <n v="0"/>
    <m/>
    <m/>
    <m/>
    <x v="21"/>
    <x v="0"/>
    <x v="1"/>
    <x v="1"/>
    <x v="7"/>
    <x v="1"/>
    <s v="Univera Satış"/>
    <s v="Saha Satış"/>
    <s v="Yurt İçi"/>
    <s v="Türkiye"/>
  </r>
  <r>
    <s v="Q1"/>
    <x v="1"/>
    <x v="2"/>
    <m/>
    <s v="ULUDAG IÇECEK TÜRK ANONIM SIRKETI"/>
    <s v="QYS.01.006"/>
    <s v="Quest Panorama - Platform Back Office Kullanici Yazılımi Standart"/>
    <s v="Univera - Uludağ İçecek"/>
    <x v="11"/>
    <x v="3"/>
    <s v="Quest"/>
    <n v="4735"/>
    <m/>
    <n v="1"/>
    <m/>
    <n v="4735"/>
    <m/>
    <n v="0"/>
    <m/>
    <n v="4735"/>
    <m/>
    <n v="0"/>
    <n v="0"/>
    <m/>
    <m/>
    <m/>
    <x v="21"/>
    <x v="0"/>
    <x v="1"/>
    <x v="0"/>
    <x v="1"/>
    <x v="1"/>
    <s v="Univera Satış"/>
    <s v="Saha Satış"/>
    <s v="Yurt İçi"/>
    <s v="Türkiye"/>
  </r>
  <r>
    <s v="Q1"/>
    <x v="1"/>
    <x v="2"/>
    <m/>
    <s v="ULUDAG IÇECEK TÜRK ANONIM SIRKETI"/>
    <s v="QYS.02.007"/>
    <s v="Quest Panorama - Mobil Kullanicisi Yazılımi Standart"/>
    <s v="Univera - Uludağ İçecek"/>
    <x v="11"/>
    <x v="3"/>
    <s v="Quest"/>
    <n v="3342"/>
    <m/>
    <n v="5"/>
    <m/>
    <n v="16710"/>
    <m/>
    <n v="0"/>
    <m/>
    <n v="16710"/>
    <m/>
    <n v="0"/>
    <n v="0"/>
    <m/>
    <m/>
    <m/>
    <x v="21"/>
    <x v="0"/>
    <x v="1"/>
    <x v="0"/>
    <x v="1"/>
    <x v="1"/>
    <s v="Univera Satış"/>
    <s v="Saha Satış"/>
    <s v="Yurt İçi"/>
    <s v="Türkiye"/>
  </r>
  <r>
    <s v="Q1"/>
    <x v="1"/>
    <x v="2"/>
    <m/>
    <s v="DOĞAN TREND OTOMOTİV TİCARET Hizmet VE TEKNOLOJİ ANONİM ŞİRKETİ"/>
    <s v="CDH.02.001"/>
    <s v="Calldesk PANORAMA YILLIK Yazılım BakımI HIZMETI"/>
    <s v="Univera - Doğan Trend"/>
    <x v="13"/>
    <x v="5"/>
    <s v="Calldesk"/>
    <n v="819844.58"/>
    <m/>
    <n v="1"/>
    <m/>
    <n v="819844.58"/>
    <m/>
    <n v="0"/>
    <m/>
    <n v="819844.58"/>
    <m/>
    <n v="0"/>
    <n v="0"/>
    <m/>
    <m/>
    <m/>
    <x v="41"/>
    <x v="0"/>
    <x v="0"/>
    <x v="1"/>
    <x v="4"/>
    <x v="1"/>
    <s v="Univera Satış"/>
    <s v="Saha Satış"/>
    <s v="Yurt İçi"/>
    <s v="Türkiye"/>
  </r>
  <r>
    <s v="Q1"/>
    <x v="1"/>
    <x v="2"/>
    <m/>
    <s v="OTOMOBILITE MOTORLU ARACLAR TICARET VE HIZMETLERI ANONIM SIRKETI"/>
    <s v="CDH.02.001"/>
    <s v="Calldesk PANORAMA YILLIK Yazılım BakımI HIZMETI"/>
    <s v="Univera - Suzuki"/>
    <x v="13"/>
    <x v="5"/>
    <s v="Calldesk"/>
    <n v="261175.46"/>
    <m/>
    <n v="1"/>
    <m/>
    <n v="261175.46"/>
    <m/>
    <n v="0"/>
    <m/>
    <n v="261175.46"/>
    <m/>
    <n v="0"/>
    <n v="0"/>
    <m/>
    <m/>
    <m/>
    <x v="41"/>
    <x v="0"/>
    <x v="0"/>
    <x v="1"/>
    <x v="4"/>
    <x v="1"/>
    <s v="Univera Satış"/>
    <s v="Saha Satış"/>
    <s v="Yurt İçi"/>
    <s v="Türkiye"/>
  </r>
  <r>
    <s v="Q1"/>
    <x v="1"/>
    <x v="2"/>
    <m/>
    <s v="SUZUKI MOTORLU ARAÇLAR PAZARLAMA A.S."/>
    <s v="CDH.02.001"/>
    <s v="Calldesk PANORAMA YILLIK Yazılım BakımI HIZMETI"/>
    <s v="Univera - Doğan Trend"/>
    <x v="13"/>
    <x v="5"/>
    <s v="Calldesk"/>
    <n v="819844.58"/>
    <m/>
    <n v="1"/>
    <m/>
    <n v="819844.58"/>
    <m/>
    <n v="0"/>
    <m/>
    <n v="819844.58"/>
    <m/>
    <n v="0"/>
    <n v="0"/>
    <m/>
    <m/>
    <m/>
    <x v="41"/>
    <x v="0"/>
    <x v="0"/>
    <x v="1"/>
    <x v="4"/>
    <x v="1"/>
    <s v="Univera Satış"/>
    <s v="Saha Satış"/>
    <s v="Yurt İçi"/>
    <s v="Türkiye"/>
  </r>
  <r>
    <s v="Q1"/>
    <x v="1"/>
    <x v="2"/>
    <m/>
    <s v="DOĞAN TREND OTOMOTİV TİCARET Hizmet VE TEKNOLOJİ ANONİM ŞİRKETİ"/>
    <s v="CDH.03.001"/>
    <s v="Calldesk Panorama Destek Hizmeti (Çafri Merkezi) "/>
    <s v="Univera - Doğan Trend"/>
    <x v="13"/>
    <x v="5"/>
    <s v="Calldesk"/>
    <n v="6000"/>
    <m/>
    <n v="24"/>
    <m/>
    <n v="144000"/>
    <m/>
    <n v="0"/>
    <m/>
    <n v="144000"/>
    <m/>
    <n v="0"/>
    <n v="0"/>
    <m/>
    <m/>
    <m/>
    <x v="41"/>
    <x v="0"/>
    <x v="0"/>
    <x v="1"/>
    <x v="8"/>
    <x v="1"/>
    <s v="Univera Satış"/>
    <s v="Saha Satış"/>
    <s v="Yurt İçi"/>
    <s v="Türkiye"/>
  </r>
  <r>
    <s v="Q1"/>
    <x v="1"/>
    <x v="2"/>
    <m/>
    <s v="SUZUKI MOTORLU ARAÇLAR PAZARLAMA A.S."/>
    <s v="CDH.03.001"/>
    <s v="Calldesk Panorama Destek Hizmeti (Çafri Merkezi) "/>
    <s v="Univera - Doğan Trend"/>
    <x v="13"/>
    <x v="5"/>
    <s v="Calldesk"/>
    <n v="6000"/>
    <m/>
    <n v="24"/>
    <m/>
    <n v="144000"/>
    <m/>
    <n v="0"/>
    <m/>
    <n v="144000"/>
    <m/>
    <n v="0"/>
    <n v="0"/>
    <m/>
    <m/>
    <m/>
    <x v="41"/>
    <x v="0"/>
    <x v="0"/>
    <x v="1"/>
    <x v="8"/>
    <x v="1"/>
    <s v="Univera Satış"/>
    <s v="Saha Satış"/>
    <s v="Yurt İçi"/>
    <s v="Türkiye"/>
  </r>
  <r>
    <s v="Q3"/>
    <x v="0"/>
    <x v="6"/>
    <m/>
    <s v="ONGUN EMGIN GIDA DAG. PAZ. TUR.SAN. TIC. LTD. STI."/>
    <s v="EH.03.001"/>
    <s v="EnRoute Panorama - Çafri Merkezi Hizmeti  (MSD)"/>
    <s v="Univera - JTI"/>
    <x v="11"/>
    <x v="0"/>
    <m/>
    <n v="1161.2"/>
    <m/>
    <n v="1"/>
    <m/>
    <n v="1161.2"/>
    <m/>
    <n v="0"/>
    <m/>
    <n v="1161.2"/>
    <m/>
    <n v="0"/>
    <n v="0"/>
    <s v="UNI240000001208"/>
    <m/>
    <m/>
    <x v="18"/>
    <x v="0"/>
    <x v="0"/>
    <x v="1"/>
    <x v="8"/>
    <x v="1"/>
    <s v="Univera Satış"/>
    <s v="Saha Satış"/>
    <s v="Yurt İçi"/>
    <s v="Türkiye"/>
  </r>
  <r>
    <s v="Q3"/>
    <x v="0"/>
    <x v="6"/>
    <m/>
    <s v="ONGUN EMGIN GIDA DAG. PAZ. TUR.SAN. TIC. LTD. STI."/>
    <s v="EH.03.001"/>
    <s v="EnRoute Panorama - Çafri Merkezi Hizmeti  (MSD)"/>
    <s v="Univera - JTI"/>
    <x v="11"/>
    <x v="0"/>
    <m/>
    <n v="1161.2"/>
    <m/>
    <n v="1"/>
    <m/>
    <n v="1161.2"/>
    <m/>
    <n v="0"/>
    <m/>
    <n v="1161.2"/>
    <m/>
    <n v="0"/>
    <n v="0"/>
    <s v="UNI240000001209"/>
    <m/>
    <m/>
    <x v="18"/>
    <x v="0"/>
    <x v="0"/>
    <x v="1"/>
    <x v="8"/>
    <x v="1"/>
    <s v="Univera Satış"/>
    <s v="Saha Satış"/>
    <s v="Yurt İçi"/>
    <s v="Türkiye"/>
  </r>
  <r>
    <s v="Q3"/>
    <x v="0"/>
    <x v="6"/>
    <m/>
    <s v="SAGIROGLU TÜTÜN ÜRÜN. INS.TAAH. SAN. VE TIC. LTD. STI."/>
    <s v="EH.03.001"/>
    <s v="EnRoute Panorama - Çafri Merkezi Hizmeti  (MSD)"/>
    <s v="Univera - JTI"/>
    <x v="11"/>
    <x v="0"/>
    <m/>
    <n v="1161.2"/>
    <m/>
    <n v="1"/>
    <m/>
    <n v="1161.2"/>
    <m/>
    <n v="0"/>
    <m/>
    <n v="1161.2"/>
    <m/>
    <n v="0"/>
    <n v="0"/>
    <s v="UNI240000001199"/>
    <m/>
    <m/>
    <x v="18"/>
    <x v="0"/>
    <x v="0"/>
    <x v="1"/>
    <x v="8"/>
    <x v="1"/>
    <s v="Univera Satış"/>
    <s v="Saha Satış"/>
    <s v="Yurt İçi"/>
    <s v="Türkiye"/>
  </r>
  <r>
    <s v="Q3"/>
    <x v="0"/>
    <x v="6"/>
    <m/>
    <s v="SEYDIM DAG.PAZ.A.S."/>
    <s v="EH.03.001"/>
    <s v="EnRoute Panorama - Çafri Merkezi Hizmeti  (MSD)"/>
    <s v="Univera - JTI"/>
    <x v="11"/>
    <x v="0"/>
    <m/>
    <n v="1161.2"/>
    <m/>
    <n v="1"/>
    <m/>
    <n v="1161.2"/>
    <m/>
    <n v="0"/>
    <m/>
    <n v="1161.2"/>
    <m/>
    <n v="0"/>
    <n v="0"/>
    <s v="UNI240000001201"/>
    <m/>
    <m/>
    <x v="18"/>
    <x v="0"/>
    <x v="0"/>
    <x v="1"/>
    <x v="8"/>
    <x v="1"/>
    <s v="Univera Satış"/>
    <s v="Saha Satış"/>
    <s v="Yurt İçi"/>
    <s v="Türkiye"/>
  </r>
  <r>
    <s v="Q3"/>
    <x v="0"/>
    <x v="6"/>
    <m/>
    <s v="ZÜMRÜT TEKEL ÜRÜNLERI GIDA PAZ.INS.TAAH.SAN.VE.TIC.LTD STI"/>
    <s v="EH.03.001"/>
    <s v="EnRoute Panorama - Çafri Merkezi Hizmeti  (MSD)"/>
    <s v="Univera - JTI"/>
    <x v="11"/>
    <x v="0"/>
    <m/>
    <n v="1161.2"/>
    <m/>
    <n v="1"/>
    <m/>
    <n v="1161.2"/>
    <m/>
    <n v="0"/>
    <m/>
    <n v="1161.2"/>
    <m/>
    <n v="0"/>
    <n v="0"/>
    <s v="UNI240000001207"/>
    <m/>
    <m/>
    <x v="18"/>
    <x v="0"/>
    <x v="0"/>
    <x v="1"/>
    <x v="8"/>
    <x v="1"/>
    <s v="Univera Satış"/>
    <s v="Saha Satış"/>
    <s v="Yurt İçi"/>
    <s v="Türkiye"/>
  </r>
  <r>
    <s v="Q1"/>
    <x v="1"/>
    <x v="2"/>
    <m/>
    <s v="MARS GIDA ÜRÜNLERI TIC. LTD.STI."/>
    <s v="EH.06.001"/>
    <s v="Enroute Panorama - Hosting Hizmeti"/>
    <s v="Univera - Mars Gıda"/>
    <x v="14"/>
    <x v="1"/>
    <s v="Enroute"/>
    <n v="63245.625"/>
    <m/>
    <n v="2"/>
    <m/>
    <n v="126491.248334"/>
    <m/>
    <n v="-1.6659999999999999E-3"/>
    <m/>
    <n v="126491.25"/>
    <m/>
    <n v="0"/>
    <n v="0"/>
    <m/>
    <m/>
    <m/>
    <x v="16"/>
    <x v="0"/>
    <x v="0"/>
    <x v="1"/>
    <x v="3"/>
    <x v="1"/>
    <s v="Univera Satış"/>
    <s v="Saha Satış"/>
    <s v="Yurt İçi"/>
    <s v="Türkiye"/>
  </r>
  <r>
    <s v="Q3"/>
    <x v="0"/>
    <x v="7"/>
    <m/>
    <s v="SATEM GRUP GIDA DAGITIM VE PAZARLAMA A.S."/>
    <s v="EH.02.004"/>
    <s v="Enroute Panorama FundManager Module - Fon ve Bütçe Yönetimi Yazilim Bakimi Hizmeti "/>
    <s v="Univera - Oyak Grup"/>
    <x v="7"/>
    <x v="0"/>
    <m/>
    <n v="101657.74"/>
    <m/>
    <n v="1"/>
    <m/>
    <n v="101657.74"/>
    <m/>
    <n v="0"/>
    <m/>
    <n v="101657.74"/>
    <m/>
    <n v="0"/>
    <n v="0"/>
    <s v="UNI240000001302"/>
    <m/>
    <m/>
    <x v="77"/>
    <x v="0"/>
    <x v="0"/>
    <x v="1"/>
    <x v="4"/>
    <x v="1"/>
    <s v="Univera Satış"/>
    <s v="Saha Satış"/>
    <s v="Yurt İçi"/>
    <s v="Türkiye"/>
  </r>
  <r>
    <s v="Q3"/>
    <x v="0"/>
    <x v="7"/>
    <m/>
    <s v="SATEM GRUP GIDA DAGITIM VE PAZARLAMA A.S."/>
    <s v="EH.02.013"/>
    <s v="ENROUTE PANORAMA BUSINESS ANALYTICS (QSENSE) SITE LISANSI BAKIMI"/>
    <s v="Univera - Oyak Grup"/>
    <x v="7"/>
    <x v="0"/>
    <m/>
    <n v="84798.34"/>
    <m/>
    <n v="1"/>
    <m/>
    <n v="84798.34"/>
    <m/>
    <n v="0"/>
    <m/>
    <n v="84798.34"/>
    <m/>
    <n v="0"/>
    <n v="0"/>
    <s v="UNI240000001302"/>
    <m/>
    <m/>
    <x v="77"/>
    <x v="0"/>
    <x v="0"/>
    <x v="0"/>
    <x v="1"/>
    <x v="1"/>
    <s v="Univera Satış"/>
    <s v="Saha Satış"/>
    <s v="Yurt İçi"/>
    <s v="Türkiye"/>
  </r>
  <r>
    <s v="Q3"/>
    <x v="0"/>
    <x v="7"/>
    <m/>
    <s v="SATEM GRUP GIDA DAGITIM VE PAZARLAMA A.S."/>
    <s v="EH.02.009"/>
    <s v="Enroute Panorama Asset Tracker - Demirbas Modülü Yazilim Bakimi Hizmeti "/>
    <s v="Univera - Oyak Grup"/>
    <x v="7"/>
    <x v="0"/>
    <m/>
    <n v="93186.26"/>
    <m/>
    <n v="1"/>
    <m/>
    <n v="93186.26"/>
    <m/>
    <n v="0"/>
    <m/>
    <n v="93186.26"/>
    <m/>
    <n v="0"/>
    <n v="0"/>
    <s v="UNI240000001302"/>
    <m/>
    <m/>
    <x v="77"/>
    <x v="0"/>
    <x v="0"/>
    <x v="1"/>
    <x v="4"/>
    <x v="1"/>
    <s v="Univera Satış"/>
    <s v="Saha Satış"/>
    <s v="Yurt İçi"/>
    <s v="Türkiye"/>
  </r>
  <r>
    <s v="Q3"/>
    <x v="0"/>
    <x v="7"/>
    <m/>
    <s v="JT INTERNATIONAL SA"/>
    <s v="EY.06.001"/>
    <s v="EnRoute Panorama - Yazilim Gelistirme Hizmeti"/>
    <s v="Univera - JTI İran"/>
    <x v="4"/>
    <x v="0"/>
    <m/>
    <n v="12945.217000000001"/>
    <m/>
    <n v="10"/>
    <m/>
    <n v="129452.17"/>
    <m/>
    <n v="0"/>
    <m/>
    <n v="129452.17"/>
    <m/>
    <n v="0"/>
    <n v="0"/>
    <s v="ENV240000000093"/>
    <m/>
    <m/>
    <x v="18"/>
    <x v="0"/>
    <x v="1"/>
    <x v="1"/>
    <x v="9"/>
    <x v="1"/>
    <s v="Univera Satış"/>
    <s v="Saha Satış"/>
    <s v="Yurt İçi"/>
    <s v="Türkiye"/>
  </r>
  <r>
    <s v="Q3"/>
    <x v="0"/>
    <x v="7"/>
    <m/>
    <s v="JT INTERNATIONAL SA"/>
    <s v="EH.02.001"/>
    <s v="EnRoute Panorama - Yazilim Bakimi, Yasatma ve Merkezi Destek Hizmeti"/>
    <s v="Univera - JTI İran"/>
    <x v="4"/>
    <x v="0"/>
    <m/>
    <n v="124304.35"/>
    <m/>
    <n v="1"/>
    <m/>
    <n v="124304.34948200001"/>
    <m/>
    <n v="-5.1800000000000001E-4"/>
    <m/>
    <n v="124304.35"/>
    <m/>
    <n v="0"/>
    <n v="0"/>
    <s v="ENV240000000094"/>
    <m/>
    <m/>
    <x v="18"/>
    <x v="0"/>
    <x v="0"/>
    <x v="1"/>
    <x v="4"/>
    <x v="1"/>
    <s v="Univera Satış"/>
    <s v="Saha Satış"/>
    <s v="Yurt İçi"/>
    <s v="Türkiye"/>
  </r>
  <r>
    <s v="Q3"/>
    <x v="0"/>
    <x v="7"/>
    <m/>
    <s v="SATEM GRUP GIDA DAGITIM VE PAZARLAMA A.S."/>
    <s v="EH.02.001"/>
    <s v="EnRoute Panorama - Yazilim Bakimi, Yasatma ve Merkezi Destek Hizmeti"/>
    <s v="Univera - Oyak Grup"/>
    <x v="7"/>
    <x v="0"/>
    <m/>
    <n v="1447654.57"/>
    <m/>
    <n v="1"/>
    <m/>
    <n v="1447654.57"/>
    <m/>
    <n v="0"/>
    <m/>
    <n v="1447654.57"/>
    <m/>
    <n v="0"/>
    <n v="0"/>
    <s v="UNI240000001302"/>
    <m/>
    <m/>
    <x v="77"/>
    <x v="0"/>
    <x v="0"/>
    <x v="1"/>
    <x v="4"/>
    <x v="1"/>
    <s v="Univera Satış"/>
    <s v="Saha Satış"/>
    <s v="Yurt İçi"/>
    <s v="Türkiye"/>
  </r>
  <r>
    <s v="Q3"/>
    <x v="0"/>
    <x v="7"/>
    <m/>
    <s v="SATEM GRUP GIDA DAGITIM VE PAZARLAMA A.S."/>
    <s v="EH.02.001"/>
    <s v="EnRoute Panorama - Yazilim Bakimi, Yasatma ve Merkezi Destek Hizmeti"/>
    <s v="Univera - Oyak Grup"/>
    <x v="7"/>
    <x v="0"/>
    <m/>
    <n v="84714.78"/>
    <m/>
    <n v="1"/>
    <m/>
    <n v="84714.78"/>
    <m/>
    <n v="0"/>
    <m/>
    <n v="84714.78"/>
    <m/>
    <n v="0"/>
    <n v="0"/>
    <s v="UNI240000001302"/>
    <m/>
    <m/>
    <x v="77"/>
    <x v="0"/>
    <x v="0"/>
    <x v="1"/>
    <x v="4"/>
    <x v="1"/>
    <s v="Univera Satış"/>
    <s v="Saha Satış"/>
    <s v="Yurt İçi"/>
    <s v="Türkiye"/>
  </r>
  <r>
    <s v="Q3"/>
    <x v="0"/>
    <x v="7"/>
    <m/>
    <s v="SATEM GRUP GIDA DAGITIM VE PAZARLAMA A.S."/>
    <s v="EH.02.001"/>
    <s v="EnRoute Panorama - Yazilim Bakimi, Yasatma ve Merkezi Destek Hizmeti"/>
    <s v="Univera - Oyak Grup"/>
    <x v="7"/>
    <x v="0"/>
    <m/>
    <n v="30838.5"/>
    <m/>
    <n v="1"/>
    <m/>
    <n v="30838.5"/>
    <m/>
    <n v="0"/>
    <m/>
    <n v="30838.5"/>
    <m/>
    <n v="0"/>
    <n v="0"/>
    <s v="UNI240000001302"/>
    <m/>
    <m/>
    <x v="77"/>
    <x v="0"/>
    <x v="0"/>
    <x v="1"/>
    <x v="4"/>
    <x v="1"/>
    <s v="Univera Satış"/>
    <s v="Saha Satış"/>
    <s v="Yurt İçi"/>
    <s v="Türkiye"/>
  </r>
  <r>
    <s v="Q3"/>
    <x v="0"/>
    <x v="7"/>
    <m/>
    <s v="ERIKLI SU VE MESRUBAT SAN. TIC. A.S"/>
    <s v="EH.03.003"/>
    <s v="EnRoute Panorama - Uzman Destek Hizmeti"/>
    <s v="Univera - Nestle Waters"/>
    <x v="11"/>
    <x v="0"/>
    <m/>
    <n v="27000"/>
    <m/>
    <n v="1"/>
    <m/>
    <n v="27000"/>
    <m/>
    <n v="0"/>
    <m/>
    <n v="27000"/>
    <m/>
    <n v="0"/>
    <n v="0"/>
    <s v="UNI240000001288"/>
    <m/>
    <m/>
    <x v="12"/>
    <x v="0"/>
    <x v="0"/>
    <x v="1"/>
    <x v="3"/>
    <x v="1"/>
    <s v="Univera Satış"/>
    <s v="Saha Satış"/>
    <s v="Yurt İçi"/>
    <s v="Türkiye"/>
  </r>
  <r>
    <s v="Q3"/>
    <x v="0"/>
    <x v="7"/>
    <m/>
    <s v="JT INTERNATIONAL SA"/>
    <s v="EH.01.001"/>
    <s v="EnRoute Panorama - Proje Yönetim Hizmeti"/>
    <s v="Univera - JTI İran"/>
    <x v="4"/>
    <x v="0"/>
    <m/>
    <n v="12945.22"/>
    <m/>
    <n v="1"/>
    <m/>
    <n v="12945.217000000001"/>
    <m/>
    <n v="-3.0000000000000001E-3"/>
    <m/>
    <n v="12945.22"/>
    <m/>
    <n v="0"/>
    <n v="0"/>
    <s v="ENV240000000093"/>
    <m/>
    <m/>
    <x v="18"/>
    <x v="0"/>
    <x v="1"/>
    <x v="1"/>
    <x v="7"/>
    <x v="1"/>
    <s v="Univera Satış"/>
    <s v="Saha Satış"/>
    <s v="Yurt İçi"/>
    <s v="Türkiye"/>
  </r>
  <r>
    <s v="Q3"/>
    <x v="0"/>
    <x v="6"/>
    <m/>
    <s v="ONGUN EMGIN GIDA DAG. PAZ. TUR.SAN. TIC. LTD. STI."/>
    <s v="EH.03.001"/>
    <s v="EnRoute Panorama - Çafri Merkezi Hizmeti  (MSD)"/>
    <s v="Univera - JTI"/>
    <x v="11"/>
    <x v="0"/>
    <m/>
    <n v="1161.2"/>
    <m/>
    <n v="1"/>
    <m/>
    <n v="1161.2"/>
    <m/>
    <n v="0"/>
    <m/>
    <n v="1161.2"/>
    <m/>
    <n v="0"/>
    <n v="0"/>
    <s v="UNI240000001210"/>
    <m/>
    <m/>
    <x v="18"/>
    <x v="0"/>
    <x v="0"/>
    <x v="1"/>
    <x v="8"/>
    <x v="1"/>
    <s v="Univera Satış"/>
    <s v="Saha Satış"/>
    <s v="Yurt İçi"/>
    <s v="Türkiye"/>
  </r>
  <r>
    <s v="Q3"/>
    <x v="0"/>
    <x v="6"/>
    <m/>
    <s v="ONGUN EMGIN GIDA DAG. PAZ. TUR.SAN. TIC. LTD. STI."/>
    <s v="EH.03.001"/>
    <s v="EnRoute Panorama - Çafri Merkezi Hizmeti  (MSD)"/>
    <s v="Univera - JTI"/>
    <x v="11"/>
    <x v="0"/>
    <m/>
    <n v="1161.2"/>
    <m/>
    <n v="1"/>
    <m/>
    <n v="1161.2"/>
    <m/>
    <n v="0"/>
    <m/>
    <n v="1161.2"/>
    <m/>
    <n v="0"/>
    <n v="0"/>
    <s v="UNI240000001211"/>
    <m/>
    <m/>
    <x v="18"/>
    <x v="0"/>
    <x v="0"/>
    <x v="1"/>
    <x v="8"/>
    <x v="1"/>
    <s v="Univera Satış"/>
    <s v="Saha Satış"/>
    <s v="Yurt İçi"/>
    <s v="Türkiye"/>
  </r>
  <r>
    <s v="Q3"/>
    <x v="0"/>
    <x v="6"/>
    <m/>
    <s v="ONGUN EMGIN GIDA DAG. PAZ. TUR.SAN. TIC. LTD. STI."/>
    <s v="EH.03.001"/>
    <s v="EnRoute Panorama - Çafri Merkezi Hizmeti  (MSD)"/>
    <s v="Univera - JTI"/>
    <x v="11"/>
    <x v="0"/>
    <m/>
    <n v="1161.2"/>
    <m/>
    <n v="1"/>
    <m/>
    <n v="1161.2"/>
    <m/>
    <n v="0"/>
    <m/>
    <n v="1161.2"/>
    <m/>
    <n v="0"/>
    <n v="0"/>
    <s v="UNI240000001212"/>
    <m/>
    <m/>
    <x v="18"/>
    <x v="0"/>
    <x v="0"/>
    <x v="1"/>
    <x v="8"/>
    <x v="1"/>
    <s v="Univera Satış"/>
    <s v="Saha Satış"/>
    <s v="Yurt İçi"/>
    <s v="Türkiye"/>
  </r>
  <r>
    <s v="Q3"/>
    <x v="0"/>
    <x v="6"/>
    <m/>
    <s v="ONGUN EMGIN GIDA DAG. PAZ. TUR.SAN. TIC. LTD. STI."/>
    <s v="EH.03.001"/>
    <s v="EnRoute Panorama - Çafri Merkezi Hizmeti  (MSD)"/>
    <s v="Univera - JTI"/>
    <x v="11"/>
    <x v="0"/>
    <m/>
    <n v="1161.2"/>
    <m/>
    <n v="1"/>
    <m/>
    <n v="1161.2"/>
    <m/>
    <n v="0"/>
    <m/>
    <n v="1161.2"/>
    <m/>
    <n v="0"/>
    <n v="0"/>
    <s v="UNI240000001213"/>
    <m/>
    <m/>
    <x v="18"/>
    <x v="0"/>
    <x v="0"/>
    <x v="1"/>
    <x v="8"/>
    <x v="1"/>
    <s v="Univera Satış"/>
    <s v="Saha Satış"/>
    <s v="Yurt İçi"/>
    <s v="Türkiye"/>
  </r>
  <r>
    <s v="Q3"/>
    <x v="0"/>
    <x v="6"/>
    <m/>
    <s v="ONGUN EMGIN GIDA DAG. PAZ. TUR.SAN. TIC. LTD. STI."/>
    <s v="EH.03.001"/>
    <s v="EnRoute Panorama - Çafri Merkezi Hizmeti  (MSD)"/>
    <s v="Univera - JTI"/>
    <x v="11"/>
    <x v="0"/>
    <m/>
    <n v="1161.2"/>
    <m/>
    <n v="1"/>
    <m/>
    <n v="1161.2"/>
    <m/>
    <n v="0"/>
    <m/>
    <n v="1161.2"/>
    <m/>
    <n v="0"/>
    <n v="0"/>
    <s v="UNI240000001214"/>
    <m/>
    <m/>
    <x v="18"/>
    <x v="0"/>
    <x v="0"/>
    <x v="1"/>
    <x v="8"/>
    <x v="1"/>
    <s v="Univera Satış"/>
    <s v="Saha Satış"/>
    <s v="Yurt İçi"/>
    <s v="Türkiye"/>
  </r>
  <r>
    <s v="Q3"/>
    <x v="0"/>
    <x v="7"/>
    <m/>
    <s v="SATEM GRUP GIDA DAGITIM VE PAZARLAMA A.S."/>
    <s v="EH.03.001"/>
    <s v="EnRoute Panorama - Çafri Merkezi Hizmeti  (MSD)"/>
    <s v="Univera - Oyak Grup"/>
    <x v="7"/>
    <x v="0"/>
    <m/>
    <n v="15066.52"/>
    <m/>
    <n v="52"/>
    <m/>
    <n v="783459.04"/>
    <m/>
    <n v="0"/>
    <m/>
    <n v="783459.04"/>
    <m/>
    <n v="0"/>
    <n v="0"/>
    <s v="UNI240000001302"/>
    <m/>
    <m/>
    <x v="77"/>
    <x v="0"/>
    <x v="0"/>
    <x v="1"/>
    <x v="8"/>
    <x v="1"/>
    <s v="Univera Satış"/>
    <s v="Saha Satış"/>
    <s v="Yurt İçi"/>
    <s v="Türkiye"/>
  </r>
  <r>
    <s v="Q1"/>
    <x v="1"/>
    <x v="2"/>
    <m/>
    <s v="MİYA OTOMASYON VE BARKOD BILISIM SISTEMLERI SAN TİC. VE L.T.D. STI."/>
    <s v="WPH.02.001"/>
    <s v="Webplus Yazilim Bakimi Hizmeti"/>
    <s v="Univera - Kanal"/>
    <x v="5"/>
    <x v="0"/>
    <s v="Webplus"/>
    <n v="10225"/>
    <m/>
    <n v="1"/>
    <m/>
    <n v="10225"/>
    <m/>
    <n v="0"/>
    <m/>
    <n v="10225"/>
    <m/>
    <n v="0"/>
    <n v="0"/>
    <m/>
    <m/>
    <m/>
    <x v="3"/>
    <x v="0"/>
    <x v="0"/>
    <x v="1"/>
    <x v="4"/>
    <x v="1"/>
    <s v="Kanal Satış"/>
    <s v="Miya"/>
    <s v="Yurt İçi"/>
    <s v="Türkiye"/>
  </r>
  <r>
    <s v="Q1"/>
    <x v="1"/>
    <x v="2"/>
    <m/>
    <s v="MİYA OTOMASYON VE BARKOD BILISIM SISTEMLERI SAN TİC. VE L.T.D. STI."/>
    <s v="WPH.02.001"/>
    <s v="Webplus Yazilim Bakimi Hizmeti"/>
    <s v="Univera - Kanal"/>
    <x v="5"/>
    <x v="0"/>
    <s v="Webplus"/>
    <n v="24125"/>
    <m/>
    <n v="1"/>
    <m/>
    <n v="24125"/>
    <m/>
    <n v="0"/>
    <m/>
    <n v="24125"/>
    <m/>
    <n v="0"/>
    <n v="0"/>
    <m/>
    <m/>
    <m/>
    <x v="3"/>
    <x v="0"/>
    <x v="0"/>
    <x v="1"/>
    <x v="4"/>
    <x v="1"/>
    <s v="Kanal Satış"/>
    <s v="Miya"/>
    <s v="Yurt İçi"/>
    <s v="Türkiye"/>
  </r>
  <r>
    <s v="Q1"/>
    <x v="1"/>
    <x v="2"/>
    <m/>
    <s v="MİYA OTOMASYON VE BARKOD BILISIM SISTEMLERI SAN TİC. VE L.T.D. STI."/>
    <s v="WPH.02.001"/>
    <s v="Webplus Yazilim Bakimi Hizmeti"/>
    <s v="Univera - Kanal"/>
    <x v="5"/>
    <x v="0"/>
    <s v="Webplus"/>
    <n v="11240"/>
    <m/>
    <n v="1"/>
    <m/>
    <n v="11240"/>
    <m/>
    <n v="0"/>
    <m/>
    <n v="11240"/>
    <m/>
    <n v="0"/>
    <n v="0"/>
    <m/>
    <m/>
    <m/>
    <x v="3"/>
    <x v="0"/>
    <x v="0"/>
    <x v="1"/>
    <x v="4"/>
    <x v="1"/>
    <s v="Kanal Satış"/>
    <s v="Miya"/>
    <s v="Yurt İçi"/>
    <s v="Türkiye"/>
  </r>
  <r>
    <s v="Q1"/>
    <x v="1"/>
    <x v="2"/>
    <m/>
    <s v="MATRIKS BİLGİSAYAR SİSTEMLERİ LTD.ŞTİ"/>
    <s v="UH.01.002"/>
    <s v="Unidox Kontör"/>
    <s v="Univera Kontör Satışı"/>
    <x v="5"/>
    <x v="2"/>
    <s v="Unidox"/>
    <n v="3.7536999999999998"/>
    <m/>
    <n v="5000"/>
    <m/>
    <n v="18768.5"/>
    <m/>
    <n v="0"/>
    <m/>
    <n v="18768.5"/>
    <m/>
    <n v="0"/>
    <n v="0"/>
    <m/>
    <m/>
    <m/>
    <x v="11"/>
    <x v="0"/>
    <x v="1"/>
    <x v="2"/>
    <x v="5"/>
    <x v="1"/>
    <s v="Kanal Satış"/>
    <s v="Matriks"/>
    <s v="Yurt İçi"/>
    <s v="Türkiye"/>
  </r>
  <r>
    <s v="Q1"/>
    <x v="1"/>
    <x v="2"/>
    <m/>
    <s v="TCHIBO KAHVE MAMÜLLERI DAG. VE PAZ. TIC. LTD. STI."/>
    <s v="EH.06.001"/>
    <s v="Enroute Panorama - Hosting Hizmeti"/>
    <s v="Univera - Tchibo"/>
    <x v="12"/>
    <x v="1"/>
    <s v="Enroute"/>
    <n v="12603.81"/>
    <m/>
    <n v="1"/>
    <m/>
    <n v="12603.81"/>
    <m/>
    <n v="0"/>
    <m/>
    <n v="12603.81"/>
    <m/>
    <n v="0"/>
    <n v="0"/>
    <m/>
    <m/>
    <m/>
    <x v="106"/>
    <x v="3"/>
    <x v="1"/>
    <x v="1"/>
    <x v="3"/>
    <x v="1"/>
    <s v="Univera Satış"/>
    <s v="Saha Satış"/>
    <s v="Yurt İçi"/>
    <s v="Türkiye"/>
  </r>
  <r>
    <s v="Q3"/>
    <x v="0"/>
    <x v="7"/>
    <m/>
    <s v="SATEM GRUP GIDA DAGITIM VE PAZARLAMA A.S."/>
    <s v="EY.06.001"/>
    <s v="EnRoute Panorama - Yazilim Gelistirme Hizmeti"/>
    <s v="Univera - Oyak Grup"/>
    <x v="7"/>
    <x v="0"/>
    <m/>
    <n v="8446.8035"/>
    <m/>
    <n v="20"/>
    <m/>
    <n v="241337.24"/>
    <m/>
    <n v="72401.17"/>
    <m/>
    <n v="168936.07"/>
    <m/>
    <n v="0"/>
    <n v="0"/>
    <s v="UNI240000001351"/>
    <m/>
    <m/>
    <x v="77"/>
    <x v="0"/>
    <x v="1"/>
    <x v="1"/>
    <x v="9"/>
    <x v="1"/>
    <s v="Univera Satış"/>
    <s v="Saha Satış"/>
    <s v="Yurt İçi"/>
    <s v="Türkiye"/>
  </r>
  <r>
    <s v="Q3"/>
    <x v="0"/>
    <x v="7"/>
    <m/>
    <s v="Haribo SEKERLEME SAN. TIC.LTD. STI."/>
    <s v="EH.03.006"/>
    <s v="EnRoute Panorama - Uzaktan Kurulum ve Efitim Hizmeti"/>
    <s v="Univera - Haribo"/>
    <x v="7"/>
    <x v="0"/>
    <m/>
    <n v="5481"/>
    <m/>
    <n v="4"/>
    <m/>
    <n v="21924"/>
    <m/>
    <n v="0"/>
    <m/>
    <n v="21924"/>
    <m/>
    <n v="0"/>
    <n v="0"/>
    <s v="UNI240000001340"/>
    <m/>
    <m/>
    <x v="5"/>
    <x v="0"/>
    <x v="1"/>
    <x v="1"/>
    <x v="6"/>
    <x v="1"/>
    <s v="Univera Satış"/>
    <s v="Saha Satış"/>
    <s v="Yurt İçi"/>
    <s v="Türkiye"/>
  </r>
  <r>
    <s v="Q3"/>
    <x v="0"/>
    <x v="7"/>
    <m/>
    <s v="SARIDAYILAR GIDA PAZ.TIC.LTD.STI."/>
    <s v="EYS.02.011"/>
    <s v="EnRoute Panorama - Panel - Çoklu Proje Birlestirme Mobil Uygulama Lisansi Standart"/>
    <s v="Univera - Brown Forman"/>
    <x v="12"/>
    <x v="0"/>
    <m/>
    <n v="8000"/>
    <m/>
    <n v="2"/>
    <m/>
    <n v="16000"/>
    <m/>
    <n v="0"/>
    <m/>
    <n v="16000"/>
    <m/>
    <n v="0"/>
    <n v="0"/>
    <s v="UNI240000001311"/>
    <m/>
    <m/>
    <x v="30"/>
    <x v="0"/>
    <x v="1"/>
    <x v="0"/>
    <x v="1"/>
    <x v="1"/>
    <s v="Univera Satış"/>
    <s v="Saha Satış"/>
    <s v="Yurt İçi"/>
    <s v="Türkiye"/>
  </r>
  <r>
    <s v="Q3"/>
    <x v="0"/>
    <x v="7"/>
    <m/>
    <s v="NESTLE TÜRKIYE GIDA SANAYI A.S."/>
    <s v="EH.01.003"/>
    <s v="EnRoute Panorama - Kurulum ve Efitim Hizmeti"/>
    <s v="Univera - Nestle Professional"/>
    <x v="11"/>
    <x v="0"/>
    <m/>
    <n v="12985.8"/>
    <m/>
    <n v="1"/>
    <m/>
    <n v="12985.8"/>
    <m/>
    <n v="0"/>
    <m/>
    <n v="12985.8"/>
    <m/>
    <n v="0"/>
    <n v="0"/>
    <s v="UNI240000001318"/>
    <m/>
    <m/>
    <x v="12"/>
    <x v="0"/>
    <x v="1"/>
    <x v="1"/>
    <x v="6"/>
    <x v="1"/>
    <s v="Univera Satış"/>
    <s v="Saha Satış"/>
    <s v="Yurt İçi"/>
    <s v="Türkiye"/>
  </r>
  <r>
    <s v="Q3"/>
    <x v="0"/>
    <x v="7"/>
    <m/>
    <s v="BROWN FORMAN İÇKİ TİC. LTD. ŞTİ."/>
    <s v="EYS.04.012"/>
    <s v="EnRoute Panorama - E-Dönüsüm Modül Lisansi Standart"/>
    <s v="Univera - Brown Forman"/>
    <x v="12"/>
    <x v="2"/>
    <s v="Enroute"/>
    <n v="25000"/>
    <m/>
    <n v="2"/>
    <m/>
    <n v="50000"/>
    <m/>
    <n v="0"/>
    <m/>
    <n v="50000"/>
    <m/>
    <n v="0"/>
    <n v="0"/>
    <s v="UNI240000001342"/>
    <m/>
    <m/>
    <x v="30"/>
    <x v="0"/>
    <x v="1"/>
    <x v="0"/>
    <x v="1"/>
    <x v="1"/>
    <s v="Univera Satış"/>
    <s v="Saha Satış"/>
    <s v="Yurt İçi"/>
    <s v="Türkiye"/>
  </r>
  <r>
    <s v="Q1"/>
    <x v="1"/>
    <x v="2"/>
    <m/>
    <s v="MİYA OTOMASYON VE BARKOD BILISIM SISTEMLERI SAN TİC. VE L.T.D. STI."/>
    <s v="WPH.03.001"/>
    <s v="Webplus Hosting HIZMETI"/>
    <s v="Univera - Kanal"/>
    <x v="5"/>
    <x v="1"/>
    <s v="Webplus"/>
    <n v="2988.88"/>
    <m/>
    <n v="2"/>
    <m/>
    <n v="5977.76"/>
    <m/>
    <n v="0"/>
    <m/>
    <n v="5977.76"/>
    <m/>
    <n v="0"/>
    <n v="0"/>
    <m/>
    <m/>
    <m/>
    <x v="3"/>
    <x v="0"/>
    <x v="0"/>
    <x v="1"/>
    <x v="3"/>
    <x v="1"/>
    <s v="Kanal Satış"/>
    <s v="Miya"/>
    <s v="Yurt İçi"/>
    <s v="Türkiye"/>
  </r>
  <r>
    <s v="Q1"/>
    <x v="1"/>
    <x v="2"/>
    <m/>
    <s v="MİYA OTOMASYON VE BARKOD BILISIM SISTEMLERI SAN TİC. VE L.T.D. STI."/>
    <s v="WPH.03.001"/>
    <s v="Webplus Hosting HIZMETI"/>
    <s v="Univera - Kanal"/>
    <x v="5"/>
    <x v="1"/>
    <s v="Webplus"/>
    <n v="2597.0100000000002"/>
    <m/>
    <n v="2"/>
    <m/>
    <n v="5194.0200000000004"/>
    <m/>
    <n v="0"/>
    <m/>
    <n v="5194.0200000000004"/>
    <m/>
    <n v="0"/>
    <n v="0"/>
    <m/>
    <m/>
    <m/>
    <x v="3"/>
    <x v="0"/>
    <x v="0"/>
    <x v="1"/>
    <x v="3"/>
    <x v="1"/>
    <s v="Kanal Satış"/>
    <s v="Miya"/>
    <s v="Yurt İçi"/>
    <s v="Türkiye"/>
  </r>
  <r>
    <s v="Q1"/>
    <x v="1"/>
    <x v="2"/>
    <m/>
    <s v="MİYA OTOMASYON VE BARKOD BILISIM SISTEMLERI SAN TİC. VE L.T.D. STI."/>
    <s v="WPH.03.001"/>
    <s v="Webplus Hosting HIZMETI"/>
    <s v="Univera - Kanal"/>
    <x v="5"/>
    <x v="1"/>
    <s v="Webplus"/>
    <n v="3622.12"/>
    <m/>
    <n v="2"/>
    <m/>
    <n v="7244.24"/>
    <m/>
    <n v="0"/>
    <m/>
    <n v="7244.24"/>
    <m/>
    <n v="0"/>
    <n v="0"/>
    <m/>
    <m/>
    <m/>
    <x v="3"/>
    <x v="0"/>
    <x v="0"/>
    <x v="1"/>
    <x v="3"/>
    <x v="1"/>
    <s v="Kanal Satış"/>
    <s v="Miya"/>
    <s v="Yurt İçi"/>
    <s v="Türkiye"/>
  </r>
  <r>
    <s v="Q1"/>
    <x v="1"/>
    <x v="2"/>
    <m/>
    <s v="MİYA OTOMASYON VE BARKOD BILISIM SISTEMLERI SAN TİC. VE L.T.D. STI."/>
    <s v="WPH.03.001"/>
    <s v="Webplus Hosting HIZMETI"/>
    <s v="Univera - Kanal"/>
    <x v="5"/>
    <x v="1"/>
    <s v="Webplus"/>
    <n v="2597.0100000000002"/>
    <m/>
    <n v="2"/>
    <m/>
    <n v="5194.0200000000004"/>
    <m/>
    <n v="0"/>
    <m/>
    <n v="5194.0200000000004"/>
    <m/>
    <n v="0"/>
    <n v="0"/>
    <m/>
    <m/>
    <m/>
    <x v="3"/>
    <x v="0"/>
    <x v="0"/>
    <x v="1"/>
    <x v="3"/>
    <x v="1"/>
    <s v="Kanal Satış"/>
    <s v="Miya"/>
    <s v="Yurt İçi"/>
    <s v="Türkiye"/>
  </r>
  <r>
    <s v="Q1"/>
    <x v="1"/>
    <x v="2"/>
    <m/>
    <s v="MİYA OTOMASYON VE BARKOD BILISIM SISTEMLERI SAN TİC. VE L.T.D. STI."/>
    <s v="WPH.03.001"/>
    <s v="Webplus Hosting HIZMETI"/>
    <s v="Univera - Kanal"/>
    <x v="5"/>
    <x v="1"/>
    <s v="Webplus"/>
    <n v="3622.12"/>
    <m/>
    <n v="2"/>
    <m/>
    <n v="7244.24"/>
    <m/>
    <n v="0"/>
    <m/>
    <n v="7244.24"/>
    <m/>
    <n v="0"/>
    <n v="0"/>
    <m/>
    <m/>
    <m/>
    <x v="3"/>
    <x v="0"/>
    <x v="0"/>
    <x v="1"/>
    <x v="3"/>
    <x v="1"/>
    <s v="Kanal Satış"/>
    <s v="Miya"/>
    <s v="Yurt İçi"/>
    <s v="Türkiye"/>
  </r>
  <r>
    <s v="Q1"/>
    <x v="1"/>
    <x v="2"/>
    <m/>
    <s v="MİYA OTOMASYON VE BARKOD BILISIM SISTEMLERI SAN TİC. VE L.T.D. STI."/>
    <s v="WPH.03.001"/>
    <s v="Webplus Hosting HIZMETI"/>
    <s v="Univera - Kanal"/>
    <x v="5"/>
    <x v="1"/>
    <s v="Webplus"/>
    <n v="2597.0100000000002"/>
    <m/>
    <n v="2"/>
    <m/>
    <n v="5194.0200000000004"/>
    <m/>
    <n v="0"/>
    <m/>
    <n v="5194.0200000000004"/>
    <m/>
    <n v="0"/>
    <n v="0"/>
    <m/>
    <m/>
    <m/>
    <x v="3"/>
    <x v="0"/>
    <x v="0"/>
    <x v="1"/>
    <x v="3"/>
    <x v="1"/>
    <s v="Kanal Satış"/>
    <s v="Miya"/>
    <s v="Yurt İçi"/>
    <s v="Türkiye"/>
  </r>
  <r>
    <s v="Q1"/>
    <x v="1"/>
    <x v="2"/>
    <m/>
    <s v="MİYA OTOMASYON VE BARKOD BILISIM SISTEMLERI SAN TİC. VE L.T.D. STI."/>
    <s v="WPH.03.001"/>
    <s v="Webplus Hosting HIZMETI"/>
    <s v="Univera - Kanal"/>
    <x v="5"/>
    <x v="1"/>
    <s v="Webplus"/>
    <n v="2597.0100000000002"/>
    <m/>
    <n v="2"/>
    <m/>
    <n v="5194.0200000000004"/>
    <m/>
    <n v="0"/>
    <m/>
    <n v="5194.0200000000004"/>
    <m/>
    <n v="0"/>
    <n v="0"/>
    <m/>
    <m/>
    <m/>
    <x v="3"/>
    <x v="0"/>
    <x v="0"/>
    <x v="1"/>
    <x v="3"/>
    <x v="1"/>
    <s v="Kanal Satış"/>
    <s v="Miya"/>
    <s v="Yurt İçi"/>
    <s v="Türkiye"/>
  </r>
  <r>
    <s v="Q1"/>
    <x v="1"/>
    <x v="2"/>
    <m/>
    <s v="MİYA OTOMASYON VE BARKOD BILISIM SISTEMLERI SAN TİC. VE L.T.D. STI."/>
    <s v="UH.01.002"/>
    <s v="Unidox Kontör"/>
    <s v="Univera Kontör Satışı"/>
    <x v="5"/>
    <x v="2"/>
    <s v="Unidox"/>
    <n v="1.3656999999999999"/>
    <m/>
    <n v="25000"/>
    <m/>
    <n v="42657.5"/>
    <m/>
    <n v="8515"/>
    <m/>
    <n v="34142.5"/>
    <m/>
    <n v="0"/>
    <n v="0"/>
    <m/>
    <m/>
    <m/>
    <x v="3"/>
    <x v="0"/>
    <x v="1"/>
    <x v="2"/>
    <x v="5"/>
    <x v="1"/>
    <s v="Kanal Satış"/>
    <s v="Miya"/>
    <s v="Yurt İçi"/>
    <s v="Türkiye"/>
  </r>
  <r>
    <s v="Q1"/>
    <x v="1"/>
    <x v="2"/>
    <m/>
    <s v="BARIS MESRUBAT - HASAN KADIR ZOGUN"/>
    <s v="UH.01.002"/>
    <s v="Unidox Kontör"/>
    <s v="Univera Kontör Satışı"/>
    <x v="6"/>
    <x v="2"/>
    <s v="Unidox"/>
    <n v="3.6"/>
    <m/>
    <n v="5000"/>
    <m/>
    <n v="18000"/>
    <m/>
    <n v="0"/>
    <m/>
    <n v="18000"/>
    <m/>
    <n v="0"/>
    <n v="0"/>
    <m/>
    <m/>
    <m/>
    <x v="132"/>
    <x v="3"/>
    <x v="1"/>
    <x v="2"/>
    <x v="5"/>
    <x v="1"/>
    <s v="Univera Satış"/>
    <s v="Saha Satış"/>
    <s v="Yurt İçi"/>
    <s v="Türkiye"/>
  </r>
  <r>
    <s v="Q1"/>
    <x v="1"/>
    <x v="2"/>
    <m/>
    <s v="DOĞUŞ ÇAY VE GIDA MADD.ÜRT.PAZ.İTH.İHR.A.Ş"/>
    <s v="SH.02.001"/>
    <s v="Stokbar Panorama - Yillik Yazilim Bakim Hizmeti"/>
    <s v="Univera Doğuş Çay Projesi"/>
    <x v="12"/>
    <x v="4"/>
    <s v="Stokbar"/>
    <n v="10972.5"/>
    <m/>
    <n v="1"/>
    <m/>
    <n v="15675"/>
    <m/>
    <n v="4702.5"/>
    <m/>
    <n v="10972.5"/>
    <m/>
    <n v="0"/>
    <n v="0"/>
    <m/>
    <m/>
    <m/>
    <x v="13"/>
    <x v="0"/>
    <x v="1"/>
    <x v="1"/>
    <x v="4"/>
    <x v="1"/>
    <s v="Univera Satış"/>
    <s v="Saha Satış"/>
    <s v="Yurt İçi"/>
    <s v="Türkiye"/>
  </r>
  <r>
    <s v="Q1"/>
    <x v="1"/>
    <x v="2"/>
    <m/>
    <s v="DOĞUŞ ÇAY VE GIDA MADD.ÜRT.PAZ.İTH.İHR.A.Ş"/>
    <s v="SY.01.007"/>
    <s v="Stokbar Panorama - Tesis Yazılımi (Enterprise)"/>
    <s v="Univera Doğuş Çay Projesi"/>
    <x v="12"/>
    <x v="4"/>
    <s v="Stokbar"/>
    <n v="190950"/>
    <m/>
    <n v="1"/>
    <m/>
    <n v="285000"/>
    <m/>
    <n v="94050"/>
    <m/>
    <n v="190950"/>
    <m/>
    <n v="0"/>
    <n v="0"/>
    <m/>
    <m/>
    <m/>
    <x v="13"/>
    <x v="0"/>
    <x v="1"/>
    <x v="0"/>
    <x v="1"/>
    <x v="1"/>
    <s v="Univera Satış"/>
    <s v="Saha Satış"/>
    <s v="Yurt İçi"/>
    <s v="Türkiye"/>
  </r>
  <r>
    <s v="Q1"/>
    <x v="1"/>
    <x v="2"/>
    <m/>
    <s v="DOĞUŞ ÇAY VE GIDA MADD.ÜRT.PAZ.İTH.İHR.A.Ş"/>
    <s v="SH.01.001"/>
    <s v="Stokbar Panorama - Proje Yönetim Hizmeti"/>
    <s v="Univera Doğuş Çay Projesi"/>
    <x v="12"/>
    <x v="4"/>
    <s v="Stokbar"/>
    <n v="11550"/>
    <m/>
    <n v="30"/>
    <m/>
    <n v="525000"/>
    <m/>
    <n v="178500"/>
    <m/>
    <n v="346500"/>
    <m/>
    <n v="0"/>
    <n v="0"/>
    <m/>
    <m/>
    <m/>
    <x v="13"/>
    <x v="0"/>
    <x v="1"/>
    <x v="1"/>
    <x v="7"/>
    <x v="1"/>
    <s v="Univera Satış"/>
    <s v="Saha Satış"/>
    <s v="Yurt İçi"/>
    <s v="Türkiye"/>
  </r>
  <r>
    <s v="Q1"/>
    <x v="1"/>
    <x v="2"/>
    <m/>
    <s v="DOĞUŞ ÇAY VE GIDA MADD.ÜRT.PAZ.İTH.İHR.A.Ş"/>
    <s v="SH.03.001"/>
    <s v="Stokbar Panorama - Çafri Merkezi Hizmeti (Tesis)"/>
    <s v="Univera Doğuş Çay Projesi"/>
    <x v="12"/>
    <x v="4"/>
    <s v="Stokbar"/>
    <n v="8750"/>
    <m/>
    <n v="1"/>
    <m/>
    <n v="12500"/>
    <m/>
    <n v="3750"/>
    <m/>
    <n v="8750"/>
    <m/>
    <n v="0"/>
    <n v="0"/>
    <m/>
    <m/>
    <m/>
    <x v="13"/>
    <x v="0"/>
    <x v="1"/>
    <x v="1"/>
    <x v="8"/>
    <x v="1"/>
    <s v="Univera Satış"/>
    <s v="Saha Satış"/>
    <s v="Yurt İçi"/>
    <s v="Türkiye"/>
  </r>
  <r>
    <s v="Q1"/>
    <x v="1"/>
    <x v="2"/>
    <m/>
    <s v="MARS GIDA ÜRÜNLERI TIC. LTD.STI."/>
    <s v="EH.06.001"/>
    <s v="Enroute Panorama - Hosting Hizmeti"/>
    <s v="Univera - Mars Gıda"/>
    <x v="14"/>
    <x v="1"/>
    <s v="Enroute"/>
    <n v="63153.79"/>
    <m/>
    <n v="1"/>
    <m/>
    <n v="63153.794527999999"/>
    <m/>
    <n v="4.5279999999999999E-3"/>
    <m/>
    <n v="63153.79"/>
    <m/>
    <n v="0"/>
    <n v="0"/>
    <m/>
    <m/>
    <m/>
    <x v="16"/>
    <x v="0"/>
    <x v="0"/>
    <x v="1"/>
    <x v="3"/>
    <x v="1"/>
    <s v="Univera Satış"/>
    <s v="Saha Satış"/>
    <s v="Yurt İçi"/>
    <s v="Türkiye"/>
  </r>
  <r>
    <s v="Q3"/>
    <x v="0"/>
    <x v="7"/>
    <m/>
    <s v="Şölen Çikolata Gıda Sanayi Ve Ticaret A. Ş."/>
    <s v="EY.06.001"/>
    <s v="EnRoute Panorama - Yazilim Gelistirme Hizmeti"/>
    <s v="Univera - Şölen"/>
    <x v="11"/>
    <x v="0"/>
    <m/>
    <n v="7290"/>
    <m/>
    <n v="6.93"/>
    <m/>
    <n v="50519.7"/>
    <m/>
    <n v="0"/>
    <m/>
    <n v="50519.7"/>
    <m/>
    <n v="0"/>
    <n v="0"/>
    <s v="UNI240000001343"/>
    <m/>
    <m/>
    <x v="32"/>
    <x v="0"/>
    <x v="1"/>
    <x v="1"/>
    <x v="9"/>
    <x v="1"/>
    <s v="Univera Satış"/>
    <s v="Saha Satış"/>
    <s v="Yurt İçi"/>
    <s v="Türkiye"/>
  </r>
  <r>
    <s v="Q3"/>
    <x v="0"/>
    <x v="7"/>
    <m/>
    <s v="Şölen Çikolata Gıda Sanayi Ve Ticaret A. Ş."/>
    <s v="EH.05.002"/>
    <s v="EnRoute Panorama - Rapor Gelistirme Hizmeti"/>
    <s v="Univera - Şölen"/>
    <x v="11"/>
    <x v="0"/>
    <m/>
    <n v="5443.2"/>
    <m/>
    <n v="7"/>
    <m/>
    <n v="38102.400000000001"/>
    <m/>
    <n v="0"/>
    <m/>
    <n v="38102.400000000001"/>
    <m/>
    <n v="0"/>
    <n v="0"/>
    <s v="UNI240000001343"/>
    <m/>
    <m/>
    <x v="32"/>
    <x v="0"/>
    <x v="1"/>
    <x v="1"/>
    <x v="2"/>
    <x v="1"/>
    <s v="Univera Satış"/>
    <s v="Saha Satış"/>
    <s v="Yurt İçi"/>
    <s v="Türkiye"/>
  </r>
  <r>
    <s v="Q1"/>
    <x v="1"/>
    <x v="2"/>
    <m/>
    <s v="Lomisi JSC Efes Gürcistan "/>
    <s v="QH.02.001"/>
    <s v="Quest Panorama - Yillik Yazilim Bakimi, Yasatma ve Merkezi Destek Hizmeti"/>
    <s v="Univera - Efes Gürcistan"/>
    <x v="16"/>
    <x v="3"/>
    <s v="Quest"/>
    <n v="72132.149999999994"/>
    <m/>
    <n v="1"/>
    <m/>
    <n v="72132.153789999997"/>
    <m/>
    <n v="3.79E-3"/>
    <m/>
    <n v="72132.149999999994"/>
    <m/>
    <n v="0"/>
    <n v="0"/>
    <m/>
    <m/>
    <m/>
    <x v="20"/>
    <x v="0"/>
    <x v="0"/>
    <x v="1"/>
    <x v="4"/>
    <x v="1"/>
    <s v="Univera Satış"/>
    <s v="Saha Satış"/>
    <s v="Yurt Dışı"/>
    <s v="Gürcistan"/>
  </r>
  <r>
    <s v="Q3"/>
    <x v="0"/>
    <x v="7"/>
    <m/>
    <s v="SATEM GRUP GIDA DAGITIM VE PAZARLAMA A.S."/>
    <s v="EH.01.001"/>
    <s v="EnRoute Panorama - Proje Yönetim Hizmeti"/>
    <s v="Univera - Oyak Grup"/>
    <x v="7"/>
    <x v="0"/>
    <m/>
    <n v="8056.3"/>
    <m/>
    <n v="1"/>
    <m/>
    <n v="11509"/>
    <m/>
    <n v="3452.7"/>
    <m/>
    <n v="8056.3"/>
    <m/>
    <n v="0"/>
    <n v="0"/>
    <s v="UNI240000001351"/>
    <m/>
    <m/>
    <x v="77"/>
    <x v="0"/>
    <x v="1"/>
    <x v="1"/>
    <x v="7"/>
    <x v="1"/>
    <s v="Univera Satış"/>
    <s v="Saha Satış"/>
    <s v="Yurt İçi"/>
    <s v="Türkiye"/>
  </r>
  <r>
    <s v="Q1"/>
    <x v="1"/>
    <x v="2"/>
    <m/>
    <s v="MİYA OTOMASYON VE BARKOD BILISIM SISTEMLERI SAN TİC. VE L.T.D. STI."/>
    <s v="WProje Yönetimi.01.003"/>
    <s v="Webplus EK KULLANICI LISANSI +1"/>
    <s v="Univera - Kanal"/>
    <x v="5"/>
    <x v="0"/>
    <s v="Webplus"/>
    <n v="1725"/>
    <m/>
    <n v="1"/>
    <m/>
    <n v="1725"/>
    <m/>
    <n v="0"/>
    <m/>
    <n v="1725"/>
    <m/>
    <n v="0"/>
    <n v="0"/>
    <m/>
    <m/>
    <m/>
    <x v="3"/>
    <x v="0"/>
    <x v="1"/>
    <x v="0"/>
    <x v="1"/>
    <x v="1"/>
    <s v="Kanal Satış"/>
    <s v="Miya"/>
    <s v="Yurt İçi"/>
    <s v="Türkiye"/>
  </r>
  <r>
    <s v="Q1"/>
    <x v="1"/>
    <x v="2"/>
    <m/>
    <s v="MİYA OTOMASYON VE BARKOD BILISIM SISTEMLERI SAN TİC. VE L.T.D. STI."/>
    <s v="WProje Yönetimi.02.001"/>
    <s v="Webplus (Android) SATIS TEMSILCISI LISANSI"/>
    <s v="Univera - Kanal"/>
    <x v="5"/>
    <x v="0"/>
    <s v="Webplus"/>
    <n v="4550"/>
    <m/>
    <n v="3"/>
    <m/>
    <n v="13650"/>
    <m/>
    <n v="0"/>
    <m/>
    <n v="13650"/>
    <m/>
    <n v="0"/>
    <n v="0"/>
    <m/>
    <m/>
    <m/>
    <x v="3"/>
    <x v="0"/>
    <x v="1"/>
    <x v="0"/>
    <x v="1"/>
    <x v="1"/>
    <s v="Kanal Satış"/>
    <s v="Miya"/>
    <s v="Yurt İçi"/>
    <s v="Türkiye"/>
  </r>
  <r>
    <s v="Q1"/>
    <x v="1"/>
    <x v="2"/>
    <m/>
    <s v="MİYA OTOMASYON VE BARKOD BILISIM SISTEMLERI SAN TİC. VE L.T.D. STI."/>
    <s v="WProje Yönetimi.02.001"/>
    <s v="Webplus (Android) SATIS TEMSILCISI LISANSI"/>
    <s v="Univera - Kanal"/>
    <x v="5"/>
    <x v="0"/>
    <s v="Webplus"/>
    <n v="4550"/>
    <m/>
    <n v="1"/>
    <m/>
    <n v="4550"/>
    <m/>
    <n v="0"/>
    <m/>
    <n v="4550"/>
    <m/>
    <n v="0"/>
    <n v="0"/>
    <m/>
    <m/>
    <m/>
    <x v="3"/>
    <x v="0"/>
    <x v="1"/>
    <x v="0"/>
    <x v="1"/>
    <x v="1"/>
    <s v="Kanal Satış"/>
    <s v="Miya"/>
    <s v="Yurt İçi"/>
    <s v="Türkiye"/>
  </r>
  <r>
    <s v="Q1"/>
    <x v="1"/>
    <x v="2"/>
    <m/>
    <s v="MİYA OTOMASYON VE BARKOD BILISIM SISTEMLERI SAN TİC. VE L.T.D. STI."/>
    <s v="WProje Yönetimi.02.001"/>
    <s v="Webplus (Android) SATIS TEMSILCISI LISANSI"/>
    <s v="Univera - Kanal"/>
    <x v="5"/>
    <x v="0"/>
    <s v="Webplus"/>
    <n v="2588"/>
    <m/>
    <n v="2"/>
    <m/>
    <n v="5176"/>
    <m/>
    <n v="0"/>
    <m/>
    <n v="5176"/>
    <m/>
    <n v="0"/>
    <n v="0"/>
    <m/>
    <m/>
    <m/>
    <x v="3"/>
    <x v="0"/>
    <x v="1"/>
    <x v="0"/>
    <x v="1"/>
    <x v="1"/>
    <s v="Kanal Satış"/>
    <s v="Miya"/>
    <s v="Yurt İçi"/>
    <s v="Türkiye"/>
  </r>
  <r>
    <s v="Q1"/>
    <x v="1"/>
    <x v="2"/>
    <m/>
    <s v="KÖKTEPE GIDA TEMIZLIK VE TEMIZLIK MALZ.PAZ.ITH.IHR.SAN.TIC.LTD.STI."/>
    <s v="UH.01.002"/>
    <s v="Unidox Kontör"/>
    <s v="Univera Kontör Satışı"/>
    <x v="6"/>
    <x v="2"/>
    <s v="Unidox"/>
    <n v="2.2999999999999998"/>
    <m/>
    <n v="10000"/>
    <m/>
    <n v="23000"/>
    <m/>
    <n v="0"/>
    <m/>
    <n v="23000"/>
    <m/>
    <n v="0"/>
    <n v="0"/>
    <m/>
    <m/>
    <m/>
    <x v="13"/>
    <x v="0"/>
    <x v="1"/>
    <x v="2"/>
    <x v="5"/>
    <x v="1"/>
    <s v="Univera Satış"/>
    <s v="Saha Satış"/>
    <s v="Yurt İçi"/>
    <s v="Türkiye"/>
  </r>
  <r>
    <s v="Q1"/>
    <x v="1"/>
    <x v="2"/>
    <m/>
    <s v="BALIKESIR ELEKTROMEKANIK SANAYI TESISLERI AS."/>
    <s v="SH.02.001"/>
    <s v="Stokbar Panorama - Yillik Yazilim Bakim Hizmeti"/>
    <s v="Univera - Best Elektromekanik"/>
    <x v="13"/>
    <x v="4"/>
    <s v="Stokbar"/>
    <n v="303175.06"/>
    <m/>
    <n v="1"/>
    <m/>
    <n v="303175.06"/>
    <m/>
    <n v="0"/>
    <m/>
    <n v="303175.06"/>
    <m/>
    <n v="0"/>
    <n v="0"/>
    <m/>
    <m/>
    <m/>
    <x v="37"/>
    <x v="0"/>
    <x v="0"/>
    <x v="1"/>
    <x v="4"/>
    <x v="1"/>
    <s v="Univera Satış"/>
    <s v="Saha Satış"/>
    <s v="Yurt İçi"/>
    <s v="Türkiye"/>
  </r>
  <r>
    <s v="Q1"/>
    <x v="1"/>
    <x v="2"/>
    <m/>
    <s v="IFFCO TURKEY GIDA SAN. ve TIC. A.S"/>
    <s v="SH.02.001"/>
    <s v="Stokbar Panorama - Yillik Yazilim Bakim Hizmeti"/>
    <s v="Univera - Felda Iffco"/>
    <x v="13"/>
    <x v="4"/>
    <s v="Stokbar"/>
    <n v="105600"/>
    <m/>
    <n v="1"/>
    <m/>
    <n v="105600"/>
    <m/>
    <n v="0"/>
    <m/>
    <n v="105600"/>
    <m/>
    <n v="0"/>
    <n v="0"/>
    <m/>
    <m/>
    <m/>
    <x v="133"/>
    <x v="0"/>
    <x v="0"/>
    <x v="1"/>
    <x v="4"/>
    <x v="1"/>
    <s v="Univera Satış"/>
    <s v="Saha Satış"/>
    <s v="Yurt İçi"/>
    <s v="Türkiye"/>
  </r>
  <r>
    <s v="Q1"/>
    <x v="1"/>
    <x v="2"/>
    <m/>
    <s v="BALIKESIR ELEKTROMEKANIK SANAYI TESISLERI AS."/>
    <s v="SH.03.001"/>
    <s v="Stokbar Panorama - Çafri Merkezi Hizmeti (Tesis)"/>
    <s v="Univera - Best Elektromekanik"/>
    <x v="13"/>
    <x v="4"/>
    <s v="Stokbar"/>
    <n v="77101.2"/>
    <m/>
    <n v="2"/>
    <m/>
    <n v="154202.4"/>
    <m/>
    <n v="0"/>
    <m/>
    <n v="154202.4"/>
    <m/>
    <n v="0"/>
    <n v="0"/>
    <m/>
    <m/>
    <m/>
    <x v="37"/>
    <x v="0"/>
    <x v="0"/>
    <x v="1"/>
    <x v="8"/>
    <x v="1"/>
    <s v="Univera Satış"/>
    <s v="Saha Satış"/>
    <s v="Yurt İçi"/>
    <s v="Türkiye"/>
  </r>
  <r>
    <s v="Q3"/>
    <x v="0"/>
    <x v="7"/>
    <m/>
    <s v="Haribo SEKERLEME SAN. TIC.LTD. STI."/>
    <s v="EY.06.001"/>
    <s v="EnRoute Panorama - Yazilim Gelistirme Hizmeti"/>
    <s v="Univera - Haribo"/>
    <x v="7"/>
    <x v="0"/>
    <m/>
    <n v="4205.7006172839501"/>
    <m/>
    <n v="6.48"/>
    <m/>
    <n v="30281.040000000001"/>
    <m/>
    <n v="3028.1"/>
    <m/>
    <n v="27252.94"/>
    <m/>
    <n v="0"/>
    <n v="0"/>
    <s v="UNI240000001375"/>
    <m/>
    <m/>
    <x v="5"/>
    <x v="0"/>
    <x v="1"/>
    <x v="1"/>
    <x v="9"/>
    <x v="1"/>
    <s v="Univera Satış"/>
    <s v="Saha Satış"/>
    <s v="Yurt İçi"/>
    <s v="Türkiye"/>
  </r>
  <r>
    <s v="Q3"/>
    <x v="0"/>
    <x v="7"/>
    <m/>
    <s v="Mey İçki Sanayi ve Ticaret A.Ş."/>
    <s v="EY.06.001"/>
    <s v="EnRoute Panorama - Yazilim Gelistirme Hizmeti"/>
    <s v="Univera - Mey İçki"/>
    <x v="11"/>
    <x v="0"/>
    <m/>
    <n v="5072"/>
    <m/>
    <n v="64.8"/>
    <m/>
    <n v="328665.59999999998"/>
    <m/>
    <n v="0"/>
    <m/>
    <n v="328665.59999999998"/>
    <m/>
    <n v="0"/>
    <n v="0"/>
    <s v="UNI240000001410"/>
    <m/>
    <m/>
    <x v="7"/>
    <x v="0"/>
    <x v="1"/>
    <x v="1"/>
    <x v="9"/>
    <x v="1"/>
    <s v="Univera Satış"/>
    <s v="Saha Satış"/>
    <s v="Yurt İçi"/>
    <s v="Türkiye"/>
  </r>
  <r>
    <s v="Q3"/>
    <x v="0"/>
    <x v="7"/>
    <m/>
    <s v="JTI TÜTÜN ÜRÜNLERI PAZARLAMA A.S."/>
    <s v="EH.03.003"/>
    <s v="EnRoute Panorama - Uzman Destek Hizmeti"/>
    <s v="Univera - JTI"/>
    <x v="11"/>
    <x v="0"/>
    <m/>
    <n v="100000"/>
    <m/>
    <n v="1"/>
    <m/>
    <n v="100000"/>
    <m/>
    <n v="0"/>
    <m/>
    <n v="100000"/>
    <m/>
    <n v="0"/>
    <n v="0"/>
    <s v="UNI240000001352"/>
    <m/>
    <m/>
    <x v="18"/>
    <x v="0"/>
    <x v="0"/>
    <x v="1"/>
    <x v="3"/>
    <x v="1"/>
    <s v="Univera Satış"/>
    <s v="Saha Satış"/>
    <s v="Yurt İçi"/>
    <s v="Türkiye"/>
  </r>
  <r>
    <s v="Q3"/>
    <x v="0"/>
    <x v="7"/>
    <m/>
    <s v="JTI TÜTÜN ÜRÜNLERI PAZARLAMA A.S."/>
    <s v="EH.03.003"/>
    <s v="EnRoute Panorama - Uzman Destek Hizmeti"/>
    <s v="Univera - JTI"/>
    <x v="11"/>
    <x v="0"/>
    <m/>
    <n v="100000"/>
    <m/>
    <n v="1"/>
    <m/>
    <n v="100000"/>
    <m/>
    <n v="0"/>
    <m/>
    <n v="100000"/>
    <m/>
    <n v="0"/>
    <n v="0"/>
    <s v="UNI240000001353"/>
    <m/>
    <m/>
    <x v="18"/>
    <x v="0"/>
    <x v="0"/>
    <x v="1"/>
    <x v="3"/>
    <x v="1"/>
    <s v="Univera Satış"/>
    <s v="Saha Satış"/>
    <s v="Yurt İçi"/>
    <s v="Türkiye"/>
  </r>
  <r>
    <s v="Q3"/>
    <x v="0"/>
    <x v="7"/>
    <m/>
    <s v="Haribo SEKERLEME SAN. TIC.LTD. STI."/>
    <s v="EH.01.001"/>
    <s v="EnRoute Panorama - Proje Yönetim Hizmeti"/>
    <s v="Univera - Haribo"/>
    <x v="7"/>
    <x v="0"/>
    <m/>
    <n v="3924.9"/>
    <m/>
    <n v="1"/>
    <m/>
    <n v="4361"/>
    <m/>
    <n v="436.1"/>
    <m/>
    <n v="3924.9"/>
    <m/>
    <n v="0"/>
    <n v="0"/>
    <s v="UNI240000001375"/>
    <m/>
    <m/>
    <x v="5"/>
    <x v="0"/>
    <x v="1"/>
    <x v="1"/>
    <x v="7"/>
    <x v="1"/>
    <s v="Univera Satış"/>
    <s v="Saha Satış"/>
    <s v="Yurt İçi"/>
    <s v="Türkiye"/>
  </r>
  <r>
    <s v="Q3"/>
    <x v="0"/>
    <x v="7"/>
    <m/>
    <s v="Mey İçki Sanayi ve Ticaret A.Ş."/>
    <s v="EH.01.001"/>
    <s v="EnRoute Panorama - Proje Yönetim Hizmeti"/>
    <s v="Univera - Mey İçki"/>
    <x v="11"/>
    <x v="0"/>
    <m/>
    <n v="4723"/>
    <m/>
    <n v="5"/>
    <m/>
    <n v="23615"/>
    <m/>
    <n v="0"/>
    <m/>
    <n v="23615"/>
    <m/>
    <n v="0"/>
    <n v="0"/>
    <s v="UNI240000001410"/>
    <m/>
    <m/>
    <x v="7"/>
    <x v="0"/>
    <x v="1"/>
    <x v="1"/>
    <x v="7"/>
    <x v="1"/>
    <s v="Univera Satış"/>
    <s v="Saha Satış"/>
    <s v="Yurt İçi"/>
    <s v="Türkiye"/>
  </r>
  <r>
    <s v="Q3"/>
    <x v="0"/>
    <x v="7"/>
    <m/>
    <s v="Şölen Çikolata Gıda Sanayi Ve Ticaret A. Ş."/>
    <s v="EH.01.001"/>
    <s v="EnRoute Panorama - Proje Yönetim Hizmeti"/>
    <s v="Univera - Şölen"/>
    <x v="11"/>
    <x v="0"/>
    <m/>
    <n v="6451.2"/>
    <m/>
    <n v="1"/>
    <m/>
    <n v="6451.2"/>
    <m/>
    <n v="0"/>
    <m/>
    <n v="6451.2"/>
    <m/>
    <n v="0"/>
    <n v="0"/>
    <s v="UNI240000001343"/>
    <m/>
    <m/>
    <x v="32"/>
    <x v="0"/>
    <x v="1"/>
    <x v="1"/>
    <x v="7"/>
    <x v="1"/>
    <s v="Univera Satış"/>
    <s v="Saha Satış"/>
    <s v="Yurt İçi"/>
    <s v="Türkiye"/>
  </r>
  <r>
    <s v="Q3"/>
    <x v="0"/>
    <x v="7"/>
    <m/>
    <s v="Mey İçki Sanayi ve Ticaret A.Ş."/>
    <s v="EH.01.003"/>
    <s v="EnRoute Panorama - Kurulum ve Efitim Hizmeti"/>
    <s v="Univera - Mey İçki"/>
    <x v="11"/>
    <x v="0"/>
    <m/>
    <n v="5072"/>
    <m/>
    <n v="11"/>
    <m/>
    <n v="55792"/>
    <m/>
    <n v="0"/>
    <m/>
    <n v="55792"/>
    <m/>
    <n v="0"/>
    <n v="0"/>
    <s v="UNI240000001410"/>
    <m/>
    <m/>
    <x v="7"/>
    <x v="0"/>
    <x v="1"/>
    <x v="1"/>
    <x v="6"/>
    <x v="1"/>
    <s v="Univera Satış"/>
    <s v="Saha Satış"/>
    <s v="Yurt İçi"/>
    <s v="Türkiye"/>
  </r>
  <r>
    <s v="Q1"/>
    <x v="1"/>
    <x v="2"/>
    <m/>
    <s v="MİYA OTOMASYON VE BARKOD BILISIM SISTEMLERI SAN TİC. VE L.T.D. STI."/>
    <s v="UH.01.002"/>
    <s v="Unidox Kontör"/>
    <s v="Univera Kontör Satışı"/>
    <x v="5"/>
    <x v="2"/>
    <s v="Unidox"/>
    <n v="2.4375"/>
    <m/>
    <n v="25000"/>
    <m/>
    <n v="60937.5"/>
    <m/>
    <n v="0"/>
    <m/>
    <n v="60937.5"/>
    <m/>
    <n v="0"/>
    <n v="0"/>
    <m/>
    <m/>
    <m/>
    <x v="3"/>
    <x v="0"/>
    <x v="1"/>
    <x v="2"/>
    <x v="5"/>
    <x v="1"/>
    <s v="Kanal Satış"/>
    <s v="Miya"/>
    <s v="Yurt İçi"/>
    <s v="Türkiye"/>
  </r>
  <r>
    <s v="Q1"/>
    <x v="1"/>
    <x v="2"/>
    <m/>
    <s v="DOĞUŞ ÇAY VE GIDA MADD.ÜRT.PAZ.İTH.İHR.A.Ş"/>
    <s v="SH.02.001"/>
    <s v="Stokbar Panorama - Yillik Yazilim Bakim Hizmeti"/>
    <s v="Univera Doğuş Çay Projesi"/>
    <x v="12"/>
    <x v="4"/>
    <s v="Stokbar"/>
    <n v="1470914.54"/>
    <m/>
    <n v="1"/>
    <m/>
    <n v="1470914.54"/>
    <m/>
    <n v="0"/>
    <m/>
    <n v="1470914.54"/>
    <m/>
    <n v="0"/>
    <n v="0"/>
    <m/>
    <m/>
    <m/>
    <x v="13"/>
    <x v="0"/>
    <x v="0"/>
    <x v="1"/>
    <x v="4"/>
    <x v="1"/>
    <s v="Univera Satış"/>
    <s v="Saha Satış"/>
    <s v="Yurt İçi"/>
    <s v="Türkiye"/>
  </r>
  <r>
    <s v="Q1"/>
    <x v="1"/>
    <x v="2"/>
    <m/>
    <s v="DOĞUŞ ÇAY VE GIDA MADD.ÜRT.PAZ.İTH.İHR.A.Ş"/>
    <s v="LH.02.001"/>
    <s v="LOJITEK PANORAMA Bakım VE DESTEK HIZMETI"/>
    <s v="Univera Doğuş Çay Projesi"/>
    <x v="12"/>
    <x v="4"/>
    <s v="Lojitek"/>
    <n v="416845.14"/>
    <m/>
    <n v="1"/>
    <m/>
    <n v="416845.14"/>
    <m/>
    <n v="0"/>
    <m/>
    <n v="416845.14"/>
    <m/>
    <n v="0"/>
    <n v="0"/>
    <m/>
    <m/>
    <m/>
    <x v="13"/>
    <x v="0"/>
    <x v="0"/>
    <x v="1"/>
    <x v="4"/>
    <x v="1"/>
    <s v="Univera Satış"/>
    <s v="Saha Satış"/>
    <s v="Yurt İçi"/>
    <s v="Türkiye"/>
  </r>
  <r>
    <s v="Q1"/>
    <x v="1"/>
    <x v="2"/>
    <m/>
    <s v="ALPEDO GIDA SAN.VE TIC.A.S"/>
    <s v="EH.02.001"/>
    <s v="Enroute Panorama - Yillik Yazilim Bakimi, Yasatma ve Merkezi Destek Hizmeti"/>
    <s v="Univera - Alpedo Dondurma"/>
    <x v="11"/>
    <x v="0"/>
    <s v="Enroute"/>
    <n v="546975"/>
    <m/>
    <n v="1"/>
    <m/>
    <n v="546975"/>
    <m/>
    <n v="0"/>
    <m/>
    <n v="546975"/>
    <m/>
    <n v="0"/>
    <n v="0"/>
    <m/>
    <m/>
    <m/>
    <x v="118"/>
    <x v="3"/>
    <x v="1"/>
    <x v="1"/>
    <x v="4"/>
    <x v="0"/>
    <s v="Univera Satış"/>
    <s v="Saha Satış"/>
    <s v="Yurt İçi"/>
    <s v="Türkiye"/>
  </r>
  <r>
    <s v="Q1"/>
    <x v="1"/>
    <x v="2"/>
    <m/>
    <s v="TCHIBO KAHVE MAMÜLLERI DAG. VE PAZ. TIC. LTD. STI."/>
    <s v="EH.06.001"/>
    <s v="Enroute Panorama - Hosting Hizmeti"/>
    <s v="Univera - Tchibo"/>
    <x v="12"/>
    <x v="1"/>
    <s v="Enroute"/>
    <n v="57391.91"/>
    <m/>
    <n v="1"/>
    <m/>
    <n v="57391.91"/>
    <m/>
    <n v="0"/>
    <m/>
    <n v="57391.91"/>
    <m/>
    <n v="0"/>
    <n v="0"/>
    <m/>
    <m/>
    <m/>
    <x v="106"/>
    <x v="3"/>
    <x v="1"/>
    <x v="1"/>
    <x v="3"/>
    <x v="1"/>
    <s v="Univera Satış"/>
    <s v="Saha Satış"/>
    <s v="Yurt İçi"/>
    <s v="Türkiye"/>
  </r>
  <r>
    <s v="Q1"/>
    <x v="1"/>
    <x v="2"/>
    <m/>
    <s v="ALPEDO GIDA SAN.VE TIC.A.S"/>
    <s v="EH.03.001"/>
    <s v="Enroute Panorama - Çafri Merkezi Hizmeti  (MSD)"/>
    <s v="Univera - Alpedo Dondurma"/>
    <x v="11"/>
    <x v="0"/>
    <s v="Enroute"/>
    <n v="18360"/>
    <m/>
    <n v="22"/>
    <m/>
    <n v="403920"/>
    <m/>
    <n v="0"/>
    <m/>
    <n v="403920"/>
    <m/>
    <n v="0"/>
    <n v="0"/>
    <m/>
    <m/>
    <m/>
    <x v="118"/>
    <x v="3"/>
    <x v="1"/>
    <x v="1"/>
    <x v="8"/>
    <x v="0"/>
    <s v="Univera Satış"/>
    <s v="Saha Satış"/>
    <s v="Yurt İçi"/>
    <s v="Türkiye"/>
  </r>
  <r>
    <s v="Q3"/>
    <x v="0"/>
    <x v="7"/>
    <m/>
    <s v="AGAÇLI OTOMOTIV GIDA TIC. VE SAN. A.S."/>
    <s v="EH.03.001"/>
    <s v="EnRoute Panorama - Çafri Merkezi Hizmeti  (MSD)"/>
    <s v="Univera - JTI"/>
    <x v="11"/>
    <x v="0"/>
    <m/>
    <n v="1161.2"/>
    <m/>
    <n v="15"/>
    <m/>
    <n v="17418"/>
    <m/>
    <n v="0"/>
    <m/>
    <n v="17418"/>
    <m/>
    <n v="0"/>
    <n v="0"/>
    <s v="UNI240000001414"/>
    <m/>
    <m/>
    <x v="18"/>
    <x v="0"/>
    <x v="0"/>
    <x v="1"/>
    <x v="8"/>
    <x v="1"/>
    <s v="Univera Satış"/>
    <s v="Saha Satış"/>
    <s v="Yurt İçi"/>
    <s v="Türkiye"/>
  </r>
  <r>
    <s v="Q3"/>
    <x v="0"/>
    <x v="7"/>
    <m/>
    <s v="KOPUZ GIDA TIC. A.S."/>
    <s v="EH.03.001"/>
    <s v="EnRoute Panorama - Çafri Merkezi Hizmeti  (MSD)"/>
    <s v="Univera - JTI"/>
    <x v="11"/>
    <x v="0"/>
    <m/>
    <n v="1161.2"/>
    <m/>
    <n v="11"/>
    <m/>
    <n v="12773.2"/>
    <m/>
    <n v="0"/>
    <m/>
    <n v="12773.2"/>
    <m/>
    <n v="0"/>
    <n v="0"/>
    <s v="UNI240000001429"/>
    <m/>
    <m/>
    <x v="18"/>
    <x v="0"/>
    <x v="0"/>
    <x v="1"/>
    <x v="8"/>
    <x v="1"/>
    <s v="Univera Satış"/>
    <s v="Saha Satış"/>
    <s v="Yurt İçi"/>
    <s v="Türkiye"/>
  </r>
  <r>
    <s v="Q3"/>
    <x v="0"/>
    <x v="7"/>
    <m/>
    <s v="AYDIN ÜNLÜER TUR.GIDA TIC. VE SAN. A.S."/>
    <s v="EH.03.001"/>
    <s v="EnRoute Panorama - Çafri Merkezi Hizmeti  (MSD)"/>
    <s v="Univera - JTI"/>
    <x v="11"/>
    <x v="0"/>
    <m/>
    <n v="1161.2"/>
    <m/>
    <n v="3"/>
    <m/>
    <n v="3483.6"/>
    <m/>
    <n v="0"/>
    <m/>
    <n v="3483.6"/>
    <m/>
    <n v="0"/>
    <n v="0"/>
    <s v="UNI240000001416"/>
    <m/>
    <m/>
    <x v="18"/>
    <x v="0"/>
    <x v="0"/>
    <x v="1"/>
    <x v="8"/>
    <x v="1"/>
    <s v="Univera Satış"/>
    <s v="Saha Satış"/>
    <s v="Yurt İçi"/>
    <s v="Türkiye"/>
  </r>
  <r>
    <s v="Q3"/>
    <x v="0"/>
    <x v="7"/>
    <m/>
    <s v="BAMS GIDA ITRIYAT VE TEKSTIL TIC. VE SAN. LTD. STI."/>
    <s v="EH.03.001"/>
    <s v="EnRoute Panorama - Çafri Merkezi Hizmeti  (MSD)"/>
    <s v="Univera - JTI"/>
    <x v="11"/>
    <x v="0"/>
    <m/>
    <n v="1161.2"/>
    <m/>
    <n v="2"/>
    <m/>
    <n v="2322.4"/>
    <m/>
    <n v="0"/>
    <m/>
    <n v="2322.4"/>
    <m/>
    <n v="0"/>
    <n v="0"/>
    <s v="UNI240000001415"/>
    <m/>
    <m/>
    <x v="18"/>
    <x v="0"/>
    <x v="0"/>
    <x v="1"/>
    <x v="8"/>
    <x v="1"/>
    <s v="Univera Satış"/>
    <s v="Saha Satış"/>
    <s v="Yurt İçi"/>
    <s v="Türkiye"/>
  </r>
  <r>
    <s v="Q3"/>
    <x v="0"/>
    <x v="7"/>
    <m/>
    <s v="BAYRAKTAR SATIS VE DAGITIM ANONIM SIRKETI"/>
    <s v="EH.03.001"/>
    <s v="EnRoute Panorama - Çafri Merkezi Hizmeti  (MSD)"/>
    <s v="Univera - JTI"/>
    <x v="11"/>
    <x v="0"/>
    <m/>
    <n v="1161.2"/>
    <m/>
    <n v="2"/>
    <m/>
    <n v="2322.4"/>
    <m/>
    <n v="0"/>
    <m/>
    <n v="2322.4"/>
    <m/>
    <n v="0"/>
    <n v="0"/>
    <s v="UNI240000001417"/>
    <m/>
    <m/>
    <x v="18"/>
    <x v="0"/>
    <x v="0"/>
    <x v="1"/>
    <x v="8"/>
    <x v="1"/>
    <s v="Univera Satış"/>
    <s v="Saha Satış"/>
    <s v="Yurt İçi"/>
    <s v="Türkiye"/>
  </r>
  <r>
    <s v="Q3"/>
    <x v="0"/>
    <x v="7"/>
    <m/>
    <s v="DÜNYA MESRUBAT GIDA INS.TURIZM PAZ. SAN. VE TIC. LTD. STI."/>
    <s v="EH.03.001"/>
    <s v="EnRoute Panorama - Çafri Merkezi Hizmeti  (MSD)"/>
    <s v="Univera - JTI"/>
    <x v="11"/>
    <x v="0"/>
    <m/>
    <n v="1161.2"/>
    <m/>
    <n v="5"/>
    <m/>
    <n v="5806"/>
    <m/>
    <n v="0"/>
    <m/>
    <n v="5806"/>
    <m/>
    <n v="0"/>
    <n v="0"/>
    <s v="UNI240000001424"/>
    <m/>
    <m/>
    <x v="18"/>
    <x v="0"/>
    <x v="0"/>
    <x v="1"/>
    <x v="8"/>
    <x v="1"/>
    <s v="Univera Satış"/>
    <s v="Saha Satış"/>
    <s v="Yurt İçi"/>
    <s v="Türkiye"/>
  </r>
  <r>
    <s v="Q3"/>
    <x v="0"/>
    <x v="7"/>
    <m/>
    <s v="KALPAKÇIOGLU GIDA SAN. VE TIC. LTD. STI."/>
    <s v="EH.03.001"/>
    <s v="EnRoute Panorama - Çafri Merkezi Hizmeti  (MSD)"/>
    <s v="Univera - JTI"/>
    <x v="11"/>
    <x v="0"/>
    <m/>
    <n v="1161.2"/>
    <m/>
    <n v="2"/>
    <m/>
    <n v="2322.4"/>
    <m/>
    <n v="0"/>
    <m/>
    <n v="2322.4"/>
    <m/>
    <n v="0"/>
    <n v="0"/>
    <s v="UNI240000001427"/>
    <m/>
    <m/>
    <x v="18"/>
    <x v="0"/>
    <x v="0"/>
    <x v="1"/>
    <x v="8"/>
    <x v="1"/>
    <s v="Univera Satış"/>
    <s v="Saha Satış"/>
    <s v="Yurt İçi"/>
    <s v="Türkiye"/>
  </r>
  <r>
    <s v="Q3"/>
    <x v="0"/>
    <x v="7"/>
    <m/>
    <s v="ÖZCIHAN GIDA INSAAT TARIM NAKLIYE ENERJI TURIZM MAD. PAZ. VE SAN. LTD. STI."/>
    <s v="EH.03.001"/>
    <s v="EnRoute Panorama - Çafri Merkezi Hizmeti  (MSD)"/>
    <s v="Univera - JTI"/>
    <x v="11"/>
    <x v="0"/>
    <m/>
    <n v="1161.2"/>
    <m/>
    <n v="2"/>
    <m/>
    <n v="2322.4"/>
    <m/>
    <n v="0"/>
    <m/>
    <n v="2322.4"/>
    <m/>
    <n v="0"/>
    <n v="0"/>
    <s v="UNI240000001451"/>
    <m/>
    <m/>
    <x v="18"/>
    <x v="0"/>
    <x v="0"/>
    <x v="1"/>
    <x v="8"/>
    <x v="1"/>
    <s v="Univera Satış"/>
    <s v="Saha Satış"/>
    <s v="Yurt İçi"/>
    <s v="Türkiye"/>
  </r>
  <r>
    <s v="Q3"/>
    <x v="0"/>
    <x v="7"/>
    <m/>
    <s v="ÖZÇELIK MESRUBAT VE GIDA MAD.TIC.PAZ.A.S."/>
    <s v="EH.03.001"/>
    <s v="EnRoute Panorama - Çafri Merkezi Hizmeti  (MSD)"/>
    <s v="Univera - JTI"/>
    <x v="11"/>
    <x v="0"/>
    <m/>
    <n v="1161.2"/>
    <m/>
    <n v="5"/>
    <m/>
    <n v="5806"/>
    <m/>
    <n v="0"/>
    <m/>
    <n v="5806"/>
    <m/>
    <n v="0"/>
    <n v="0"/>
    <s v="UNI240000001430"/>
    <m/>
    <m/>
    <x v="18"/>
    <x v="0"/>
    <x v="0"/>
    <x v="1"/>
    <x v="8"/>
    <x v="1"/>
    <s v="Univera Satış"/>
    <s v="Saha Satış"/>
    <s v="Yurt İçi"/>
    <s v="Türkiye"/>
  </r>
  <r>
    <s v="Q3"/>
    <x v="0"/>
    <x v="7"/>
    <m/>
    <s v="ÖZERLER TICARET ILHAN ÖZER"/>
    <s v="EH.03.001"/>
    <s v="EnRoute Panorama - Çafri Merkezi Hizmeti  (MSD)"/>
    <s v="Univera - JTI"/>
    <x v="11"/>
    <x v="0"/>
    <m/>
    <n v="1161.2"/>
    <m/>
    <n v="4"/>
    <m/>
    <n v="4644.8"/>
    <m/>
    <n v="0"/>
    <m/>
    <n v="4644.8"/>
    <m/>
    <n v="0"/>
    <n v="0"/>
    <s v="UNI240000001432"/>
    <m/>
    <m/>
    <x v="18"/>
    <x v="0"/>
    <x v="0"/>
    <x v="1"/>
    <x v="8"/>
    <x v="1"/>
    <s v="Univera Satış"/>
    <s v="Saha Satış"/>
    <s v="Yurt İçi"/>
    <s v="Türkiye"/>
  </r>
  <r>
    <s v="Q3"/>
    <x v="0"/>
    <x v="7"/>
    <m/>
    <s v="PIRAMIT GIDA LOJISTIK TICARET TIC. A.S."/>
    <s v="EH.03.001"/>
    <s v="EnRoute Panorama - Çafri Merkezi Hizmeti  (MSD)"/>
    <s v="Univera - JTI"/>
    <x v="11"/>
    <x v="0"/>
    <m/>
    <n v="1161.2"/>
    <m/>
    <n v="2"/>
    <m/>
    <n v="2322.4"/>
    <m/>
    <n v="0"/>
    <m/>
    <n v="2322.4"/>
    <m/>
    <n v="0"/>
    <n v="0"/>
    <s v="UNI240000001433"/>
    <m/>
    <m/>
    <x v="18"/>
    <x v="0"/>
    <x v="0"/>
    <x v="1"/>
    <x v="8"/>
    <x v="1"/>
    <s v="Univera Satış"/>
    <s v="Saha Satış"/>
    <s v="Yurt İçi"/>
    <s v="Türkiye"/>
  </r>
  <r>
    <s v="Q3"/>
    <x v="0"/>
    <x v="7"/>
    <m/>
    <s v="SAMI EMGIN DAG. PAZ. TUR. TEKS. INS. SAN. TIC. LTD. STI."/>
    <s v="EH.03.001"/>
    <s v="EnRoute Panorama - Çafri Merkezi Hizmeti  (MSD)"/>
    <s v="Univera - JTI"/>
    <x v="11"/>
    <x v="0"/>
    <m/>
    <n v="1161.2"/>
    <m/>
    <n v="2"/>
    <m/>
    <n v="2322.4"/>
    <m/>
    <n v="0"/>
    <m/>
    <n v="2322.4"/>
    <m/>
    <n v="0"/>
    <n v="0"/>
    <s v="UNI240000001436"/>
    <m/>
    <m/>
    <x v="18"/>
    <x v="0"/>
    <x v="0"/>
    <x v="1"/>
    <x v="8"/>
    <x v="1"/>
    <s v="Univera Satış"/>
    <s v="Saha Satış"/>
    <s v="Yurt İçi"/>
    <s v="Türkiye"/>
  </r>
  <r>
    <s v="Q3"/>
    <x v="0"/>
    <x v="7"/>
    <m/>
    <s v="SEKERCI GIDA TEMIZLIK ÜRÜN. PAZ. VE DAG. LTD. STI."/>
    <s v="EH.03.001"/>
    <s v="EnRoute Panorama - Çafri Merkezi Hizmeti  (MSD)"/>
    <s v="Univera - JTI"/>
    <x v="11"/>
    <x v="0"/>
    <m/>
    <n v="1161.2"/>
    <m/>
    <n v="10"/>
    <m/>
    <n v="11612"/>
    <m/>
    <n v="0"/>
    <m/>
    <n v="11612"/>
    <m/>
    <n v="0"/>
    <n v="0"/>
    <s v="UNI240000001440"/>
    <m/>
    <m/>
    <x v="18"/>
    <x v="0"/>
    <x v="0"/>
    <x v="1"/>
    <x v="8"/>
    <x v="1"/>
    <s v="Univera Satış"/>
    <s v="Saha Satış"/>
    <s v="Yurt İçi"/>
    <s v="Türkiye"/>
  </r>
  <r>
    <s v="Q3"/>
    <x v="0"/>
    <x v="7"/>
    <m/>
    <s v="SEYPA GIDA IHTIYAÇ MAD.ÜRETIM.DAG.VE TIC. A.S."/>
    <s v="EH.03.001"/>
    <s v="EnRoute Panorama - Çafri Merkezi Hizmeti  (MSD)"/>
    <s v="Univera - JTI"/>
    <x v="11"/>
    <x v="0"/>
    <m/>
    <n v="1161.2"/>
    <m/>
    <n v="2"/>
    <m/>
    <n v="2322.4"/>
    <m/>
    <n v="0"/>
    <m/>
    <n v="2322.4"/>
    <m/>
    <n v="0"/>
    <n v="0"/>
    <s v="UNI240000001438"/>
    <m/>
    <m/>
    <x v="18"/>
    <x v="0"/>
    <x v="0"/>
    <x v="1"/>
    <x v="8"/>
    <x v="1"/>
    <s v="Univera Satış"/>
    <s v="Saha Satış"/>
    <s v="Yurt İçi"/>
    <s v="Türkiye"/>
  </r>
  <r>
    <s v="Q3"/>
    <x v="0"/>
    <x v="7"/>
    <m/>
    <s v="SSG DAYANIKLI TÜKETIM MAD. GIDA ÜRÜNLERI PAZ. SAN. TIC. LTD. STI."/>
    <s v="EH.03.001"/>
    <s v="EnRoute Panorama - Çafri Merkezi Hizmeti  (MSD)"/>
    <s v="Univera - JTI"/>
    <x v="11"/>
    <x v="0"/>
    <m/>
    <n v="1161.2"/>
    <m/>
    <n v="2"/>
    <m/>
    <n v="2322.4"/>
    <m/>
    <n v="0"/>
    <m/>
    <n v="2322.4"/>
    <m/>
    <n v="0"/>
    <n v="0"/>
    <s v="UNI240000001439"/>
    <m/>
    <m/>
    <x v="18"/>
    <x v="0"/>
    <x v="0"/>
    <x v="1"/>
    <x v="8"/>
    <x v="1"/>
    <s v="Univera Satış"/>
    <s v="Saha Satış"/>
    <s v="Yurt İçi"/>
    <s v="Türkiye"/>
  </r>
  <r>
    <s v="Q3"/>
    <x v="0"/>
    <x v="7"/>
    <m/>
    <s v="YILDIRIMLAR GRUP IHTIYAÇ VE GIDA MAD. TURIZM A.S"/>
    <s v="EH.03.001"/>
    <s v="EnRoute Panorama - Çafri Merkezi Hizmeti  (MSD)"/>
    <s v="Univera - JTI"/>
    <x v="11"/>
    <x v="0"/>
    <m/>
    <n v="1161.2"/>
    <m/>
    <n v="2"/>
    <m/>
    <n v="2322.4"/>
    <m/>
    <n v="0"/>
    <m/>
    <n v="2322.4"/>
    <m/>
    <n v="0"/>
    <n v="0"/>
    <s v="UNI240000001441"/>
    <m/>
    <m/>
    <x v="18"/>
    <x v="0"/>
    <x v="0"/>
    <x v="1"/>
    <x v="8"/>
    <x v="1"/>
    <s v="Univera Satış"/>
    <s v="Saha Satış"/>
    <s v="Yurt İçi"/>
    <s v="Türkiye"/>
  </r>
  <r>
    <s v="Q3"/>
    <x v="0"/>
    <x v="7"/>
    <m/>
    <s v="YUSUF BEKTAS GIDA VE IHTIYAÇ MAD. ILETISIM NAKLIYE TIC.VE SAN.LTD.STI."/>
    <s v="EH.03.001"/>
    <s v="EnRoute Panorama - Çafri Merkezi Hizmeti  (MSD)"/>
    <s v="Univera - JTI"/>
    <x v="11"/>
    <x v="0"/>
    <m/>
    <n v="1161.2"/>
    <m/>
    <n v="7"/>
    <m/>
    <n v="8128.4"/>
    <m/>
    <n v="0"/>
    <m/>
    <n v="8128.4"/>
    <m/>
    <n v="0"/>
    <n v="0"/>
    <s v="UNI240000001442"/>
    <m/>
    <m/>
    <x v="18"/>
    <x v="0"/>
    <x v="0"/>
    <x v="1"/>
    <x v="8"/>
    <x v="1"/>
    <s v="Univera Satış"/>
    <s v="Saha Satış"/>
    <s v="Yurt İçi"/>
    <s v="Türkiye"/>
  </r>
  <r>
    <s v="Q1"/>
    <x v="1"/>
    <x v="2"/>
    <m/>
    <s v="DOLUCA SARAPÇILIK VE PAZARLAMA AS."/>
    <s v="UH.01.002"/>
    <s v="Unidox Kontör"/>
    <s v="Univera - Brown Forman"/>
    <x v="6"/>
    <x v="2"/>
    <s v="Unidox"/>
    <n v="2"/>
    <m/>
    <n v="50000"/>
    <m/>
    <n v="100000"/>
    <m/>
    <n v="0"/>
    <m/>
    <n v="100000"/>
    <m/>
    <n v="0"/>
    <n v="0"/>
    <m/>
    <m/>
    <m/>
    <x v="30"/>
    <x v="0"/>
    <x v="1"/>
    <x v="2"/>
    <x v="5"/>
    <x v="1"/>
    <s v="Univera Satış"/>
    <s v="Saha Satış"/>
    <s v="Yurt İçi"/>
    <s v="Türkiye"/>
  </r>
  <r>
    <s v="Q1"/>
    <x v="1"/>
    <x v="2"/>
    <m/>
    <s v="ÖZKAN TICARET ERHAN ÖZKAN"/>
    <s v="UH.01.002"/>
    <s v="Unidox Kontör"/>
    <s v="Univera Doğuş Çay Projesi"/>
    <x v="6"/>
    <x v="2"/>
    <s v="Unidox"/>
    <n v="1.72"/>
    <m/>
    <n v="50000"/>
    <m/>
    <n v="86000"/>
    <m/>
    <n v="0"/>
    <m/>
    <n v="86000"/>
    <m/>
    <n v="0"/>
    <n v="0"/>
    <m/>
    <m/>
    <m/>
    <x v="13"/>
    <x v="0"/>
    <x v="1"/>
    <x v="2"/>
    <x v="5"/>
    <x v="1"/>
    <s v="Univera Satış"/>
    <s v="Saha Satış"/>
    <s v="Yurt İçi"/>
    <s v="Türkiye"/>
  </r>
  <r>
    <s v="Q1"/>
    <x v="1"/>
    <x v="2"/>
    <m/>
    <s v="BALIKESIR ELEKTROMEKANIK SANAYI TESISLERI AS."/>
    <s v="SH.02.001"/>
    <s v="Stokbar Panorama - Yillik Yazilim Bakim Hizmeti"/>
    <s v="Univera - Best Elektromekanik"/>
    <x v="13"/>
    <x v="4"/>
    <s v="Stokbar"/>
    <n v="303175.06"/>
    <m/>
    <n v="-1"/>
    <m/>
    <n v="0"/>
    <m/>
    <n v="0"/>
    <m/>
    <n v="-303175.06"/>
    <m/>
    <n v="1"/>
    <n v="303175.06"/>
    <m/>
    <m/>
    <m/>
    <x v="37"/>
    <x v="0"/>
    <x v="0"/>
    <x v="1"/>
    <x v="4"/>
    <x v="1"/>
    <s v="Univera Satış"/>
    <s v="Saha Satış"/>
    <s v="Yurt İçi"/>
    <s v="Türkiye"/>
  </r>
  <r>
    <s v="Q1"/>
    <x v="1"/>
    <x v="2"/>
    <m/>
    <s v="BALIKESIR ELEKTROMEKANIK SANAYI TESISLERI AS."/>
    <s v="SH.03.001"/>
    <s v="Stokbar Panorama - Çafri Merkezi Hizmeti (Tesis)"/>
    <s v="Univera - Best Elektromekanik"/>
    <x v="13"/>
    <x v="4"/>
    <s v="Stokbar"/>
    <n v="77101.2"/>
    <m/>
    <n v="-2"/>
    <m/>
    <n v="0"/>
    <m/>
    <n v="0"/>
    <m/>
    <n v="-154202.4"/>
    <m/>
    <n v="2"/>
    <n v="154202.4"/>
    <m/>
    <m/>
    <m/>
    <x v="37"/>
    <x v="0"/>
    <x v="0"/>
    <x v="1"/>
    <x v="8"/>
    <x v="1"/>
    <s v="Univera Satış"/>
    <s v="Saha Satış"/>
    <s v="Yurt İçi"/>
    <s v="Türkiye"/>
  </r>
  <r>
    <s v="Q1"/>
    <x v="1"/>
    <x v="2"/>
    <m/>
    <s v="DOĞAN TREND OTOMOTİV TİCARET Hizmet VE TEKNOLOJİ ANONİM ŞİRKETİ"/>
    <s v="CDH.02.001"/>
    <s v="Calldesk PANORAMA YILLIK Yazılım BakımI HIZMETI"/>
    <s v="Univera - Doğan Trend"/>
    <x v="13"/>
    <x v="5"/>
    <s v="Calldesk"/>
    <n v="41708.33"/>
    <m/>
    <n v="1"/>
    <m/>
    <n v="41708.33"/>
    <m/>
    <n v="0"/>
    <m/>
    <n v="41708.33"/>
    <m/>
    <n v="0"/>
    <n v="0"/>
    <m/>
    <m/>
    <m/>
    <x v="41"/>
    <x v="0"/>
    <x v="0"/>
    <x v="1"/>
    <x v="4"/>
    <x v="1"/>
    <s v="Univera Satış"/>
    <s v="Saha Satış"/>
    <s v="Yurt İçi"/>
    <s v="Türkiye"/>
  </r>
  <r>
    <s v="Q1"/>
    <x v="1"/>
    <x v="2"/>
    <m/>
    <s v="DOĞAN TREND OTOMOTİV TİCARET Hizmet VE TEKNOLOJİ ANONİM ŞİRKETİ"/>
    <s v="CDY.01.011"/>
    <s v="Calldesk PANORAMA PLATFORM EK KULLANICI LISANSI"/>
    <s v="Univera - Doğan Trend"/>
    <x v="13"/>
    <x v="5"/>
    <s v="Calldesk"/>
    <n v="18200"/>
    <m/>
    <n v="10"/>
    <m/>
    <n v="227500"/>
    <m/>
    <n v="45500"/>
    <m/>
    <n v="182000"/>
    <m/>
    <n v="0"/>
    <n v="0"/>
    <m/>
    <m/>
    <m/>
    <x v="41"/>
    <x v="0"/>
    <x v="1"/>
    <x v="0"/>
    <x v="1"/>
    <x v="1"/>
    <s v="Univera Satış"/>
    <s v="Saha Satış"/>
    <s v="Yurt İçi"/>
    <s v="Türkiye"/>
  </r>
  <r>
    <s v="Q3"/>
    <x v="0"/>
    <x v="7"/>
    <m/>
    <s v="ALTUN TEMIZLIK TÜTÜN ÜRÜNLERI PAZARLAMA A .S"/>
    <s v="EH.03.001"/>
    <s v="EnRoute Panorama - Çafri Merkezi Hizmeti  (MSD)"/>
    <s v="Univera - JTI"/>
    <x v="11"/>
    <x v="0"/>
    <m/>
    <n v="1161.2"/>
    <m/>
    <n v="1"/>
    <m/>
    <n v="1161.2"/>
    <m/>
    <n v="0"/>
    <m/>
    <n v="1161.2"/>
    <m/>
    <n v="0"/>
    <n v="0"/>
    <s v="UNI240000001412"/>
    <m/>
    <m/>
    <x v="18"/>
    <x v="0"/>
    <x v="0"/>
    <x v="1"/>
    <x v="8"/>
    <x v="1"/>
    <s v="Univera Satış"/>
    <s v="Saha Satış"/>
    <s v="Yurt İçi"/>
    <s v="Türkiye"/>
  </r>
  <r>
    <s v="Q3"/>
    <x v="0"/>
    <x v="7"/>
    <m/>
    <s v="ARME DAGITIM PAZARLAMA SANAYI VE TIC. A.S."/>
    <s v="EH.03.001"/>
    <s v="EnRoute Panorama - Çafri Merkezi Hizmeti  (MSD)"/>
    <s v="Univera - JTI"/>
    <x v="11"/>
    <x v="0"/>
    <m/>
    <n v="1161.2"/>
    <m/>
    <n v="1"/>
    <m/>
    <n v="1161.2"/>
    <m/>
    <n v="0"/>
    <m/>
    <n v="1161.2"/>
    <m/>
    <n v="0"/>
    <n v="0"/>
    <s v="UNI240000001413"/>
    <m/>
    <m/>
    <x v="18"/>
    <x v="0"/>
    <x v="0"/>
    <x v="1"/>
    <x v="8"/>
    <x v="1"/>
    <s v="Univera Satış"/>
    <s v="Saha Satış"/>
    <s v="Yurt İçi"/>
    <s v="Türkiye"/>
  </r>
  <r>
    <s v="Q3"/>
    <x v="0"/>
    <x v="7"/>
    <m/>
    <s v="BESLER GIDA PAZ. SAN. VE TIC. A.S."/>
    <s v="EH.03.001"/>
    <s v="EnRoute Panorama - Çafri Merkezi Hizmeti  (MSD)"/>
    <s v="Univera - JTI"/>
    <x v="11"/>
    <x v="0"/>
    <m/>
    <n v="1161.2"/>
    <m/>
    <n v="1"/>
    <m/>
    <n v="1161.2"/>
    <m/>
    <n v="0"/>
    <m/>
    <n v="1161.2"/>
    <m/>
    <n v="0"/>
    <n v="0"/>
    <s v="UNI240000001418"/>
    <m/>
    <m/>
    <x v="18"/>
    <x v="0"/>
    <x v="0"/>
    <x v="1"/>
    <x v="8"/>
    <x v="1"/>
    <s v="Univera Satış"/>
    <s v="Saha Satış"/>
    <s v="Yurt İçi"/>
    <s v="Türkiye"/>
  </r>
  <r>
    <s v="Q3"/>
    <x v="0"/>
    <x v="7"/>
    <m/>
    <s v="BUGRA MÜH. VE INS. MALZ. IML. ITH. IHR. TIC. SAN. LTD. STI."/>
    <s v="EH.03.001"/>
    <s v="EnRoute Panorama - Çafri Merkezi Hizmeti  (MSD)"/>
    <s v="Univera - JTI"/>
    <x v="11"/>
    <x v="0"/>
    <m/>
    <n v="1161.2"/>
    <m/>
    <n v="1"/>
    <m/>
    <n v="1161.2"/>
    <m/>
    <n v="0"/>
    <m/>
    <n v="1161.2"/>
    <m/>
    <n v="0"/>
    <n v="0"/>
    <s v="UNI240000001419"/>
    <m/>
    <m/>
    <x v="18"/>
    <x v="0"/>
    <x v="0"/>
    <x v="1"/>
    <x v="8"/>
    <x v="1"/>
    <s v="Univera Satış"/>
    <s v="Saha Satış"/>
    <s v="Yurt İçi"/>
    <s v="Türkiye"/>
  </r>
  <r>
    <s v="Q3"/>
    <x v="0"/>
    <x v="7"/>
    <m/>
    <s v="BURAY TÜTÜN MAMUL. MESR. PAZ. VE DAG. TIC. LTD. STI."/>
    <s v="EH.03.001"/>
    <s v="EnRoute Panorama - Çafri Merkezi Hizmeti  (MSD)"/>
    <s v="Univera - JTI"/>
    <x v="11"/>
    <x v="0"/>
    <m/>
    <n v="1161.2"/>
    <m/>
    <n v="1"/>
    <m/>
    <n v="1161.2"/>
    <m/>
    <n v="0"/>
    <m/>
    <n v="1161.2"/>
    <m/>
    <n v="0"/>
    <n v="0"/>
    <s v="UNI240000001420"/>
    <m/>
    <m/>
    <x v="18"/>
    <x v="0"/>
    <x v="0"/>
    <x v="1"/>
    <x v="8"/>
    <x v="1"/>
    <s v="Univera Satış"/>
    <s v="Saha Satış"/>
    <s v="Yurt İçi"/>
    <s v="Türkiye"/>
  </r>
  <r>
    <s v="Q3"/>
    <x v="0"/>
    <x v="7"/>
    <m/>
    <s v="CAN TÜTÜN MAMULLERI INSAAT VE SANAYI TICARET A.S."/>
    <s v="EH.03.001"/>
    <s v="EnRoute Panorama - Çafri Merkezi Hizmeti  (MSD)"/>
    <s v="Univera - JTI"/>
    <x v="11"/>
    <x v="0"/>
    <m/>
    <n v="1161.2"/>
    <m/>
    <n v="1"/>
    <m/>
    <n v="1161.2"/>
    <m/>
    <n v="0"/>
    <m/>
    <n v="1161.2"/>
    <m/>
    <n v="0"/>
    <n v="0"/>
    <s v="UNI240000001421"/>
    <m/>
    <m/>
    <x v="18"/>
    <x v="0"/>
    <x v="0"/>
    <x v="1"/>
    <x v="8"/>
    <x v="1"/>
    <s v="Univera Satış"/>
    <s v="Saha Satış"/>
    <s v="Yurt İçi"/>
    <s v="Türkiye"/>
  </r>
  <r>
    <s v="Q3"/>
    <x v="0"/>
    <x v="7"/>
    <m/>
    <s v="ÇELIKKOL TURIZM GIDA MAD.SAN VE TIC. LTD. STI."/>
    <s v="EH.03.001"/>
    <s v="EnRoute Panorama - Çafri Merkezi Hizmeti  (MSD)"/>
    <s v="Univera - JTI"/>
    <x v="11"/>
    <x v="0"/>
    <m/>
    <n v="1161.2"/>
    <m/>
    <n v="1"/>
    <m/>
    <n v="1161.2"/>
    <m/>
    <n v="0"/>
    <m/>
    <n v="1161.2"/>
    <m/>
    <n v="0"/>
    <n v="0"/>
    <s v="UNI240000001422"/>
    <m/>
    <m/>
    <x v="18"/>
    <x v="0"/>
    <x v="0"/>
    <x v="1"/>
    <x v="8"/>
    <x v="1"/>
    <s v="Univera Satış"/>
    <s v="Saha Satış"/>
    <s v="Yurt İçi"/>
    <s v="Türkiye"/>
  </r>
  <r>
    <s v="Q3"/>
    <x v="0"/>
    <x v="7"/>
    <m/>
    <s v="DOYURAN GIDA A.S."/>
    <s v="EH.03.001"/>
    <s v="EnRoute Panorama - Çafri Merkezi Hizmeti  (MSD)"/>
    <s v="Univera - JTI"/>
    <x v="11"/>
    <x v="0"/>
    <m/>
    <n v="1161.2"/>
    <m/>
    <n v="1"/>
    <m/>
    <n v="1161.2"/>
    <m/>
    <n v="0"/>
    <m/>
    <n v="1161.2"/>
    <m/>
    <n v="0"/>
    <n v="0"/>
    <s v="UNI240000001423"/>
    <m/>
    <m/>
    <x v="18"/>
    <x v="0"/>
    <x v="0"/>
    <x v="1"/>
    <x v="8"/>
    <x v="1"/>
    <s v="Univera Satış"/>
    <s v="Saha Satış"/>
    <s v="Yurt İçi"/>
    <s v="Türkiye"/>
  </r>
  <r>
    <s v="Q1"/>
    <x v="1"/>
    <x v="2"/>
    <m/>
    <s v="MİYA OTOMASYON VE BARKOD BILISIM SISTEMLERI SAN TİC. VE L.T.D. STI."/>
    <s v="WPH.03.001"/>
    <s v="Webplus Hosting HIZMETI"/>
    <s v="Univera - Kanal"/>
    <x v="5"/>
    <x v="1"/>
    <s v="Webplus"/>
    <n v="2597.0100000000002"/>
    <m/>
    <n v="4"/>
    <m/>
    <n v="10388.040000000001"/>
    <m/>
    <n v="0"/>
    <m/>
    <n v="10388.040000000001"/>
    <m/>
    <n v="0"/>
    <n v="0"/>
    <m/>
    <m/>
    <m/>
    <x v="3"/>
    <x v="0"/>
    <x v="0"/>
    <x v="1"/>
    <x v="3"/>
    <x v="1"/>
    <s v="Kanal Satış"/>
    <s v="Miya"/>
    <s v="Yurt İçi"/>
    <s v="Türkiye"/>
  </r>
  <r>
    <s v="Q1"/>
    <x v="1"/>
    <x v="2"/>
    <m/>
    <s v="MİYA OTOMASYON VE BARKOD BILISIM SISTEMLERI SAN TİC. VE L.T.D. STI."/>
    <s v="WPH.03.001"/>
    <s v="Webplus Hosting HIZMETI"/>
    <s v="Univera - Kanal"/>
    <x v="5"/>
    <x v="1"/>
    <s v="Webplus"/>
    <n v="2597.0100000000002"/>
    <m/>
    <n v="1"/>
    <m/>
    <n v="2597.0100000000002"/>
    <m/>
    <n v="0"/>
    <m/>
    <n v="2597.0100000000002"/>
    <m/>
    <n v="0"/>
    <n v="0"/>
    <m/>
    <m/>
    <m/>
    <x v="3"/>
    <x v="0"/>
    <x v="0"/>
    <x v="1"/>
    <x v="3"/>
    <x v="1"/>
    <s v="Kanal Satış"/>
    <s v="Miya"/>
    <s v="Yurt İçi"/>
    <s v="Türkiye"/>
  </r>
  <r>
    <s v="Q1"/>
    <x v="1"/>
    <x v="2"/>
    <m/>
    <s v="MİYA OTOMASYON VE BARKOD BILISIM SISTEMLERI SAN TİC. VE L.T.D. STI."/>
    <s v="WPH.03.001"/>
    <s v="Webplus Hosting HIZMETI"/>
    <s v="Univera - Kanal"/>
    <x v="5"/>
    <x v="1"/>
    <s v="Webplus"/>
    <n v="2422.04"/>
    <m/>
    <n v="1"/>
    <m/>
    <n v="2422.04"/>
    <m/>
    <n v="0"/>
    <m/>
    <n v="2422.04"/>
    <m/>
    <n v="0"/>
    <n v="0"/>
    <m/>
    <m/>
    <m/>
    <x v="3"/>
    <x v="0"/>
    <x v="0"/>
    <x v="1"/>
    <x v="3"/>
    <x v="1"/>
    <s v="Kanal Satış"/>
    <s v="Miya"/>
    <s v="Yurt İçi"/>
    <s v="Türkiye"/>
  </r>
  <r>
    <s v="Q1"/>
    <x v="1"/>
    <x v="2"/>
    <m/>
    <s v="MİYA OTOMASYON VE BARKOD BILISIM SISTEMLERI SAN TİC. VE L.T.D. STI."/>
    <s v="WPH.03.001"/>
    <s v="Webplus Hosting HIZMETI"/>
    <s v="Univera - Kanal"/>
    <x v="5"/>
    <x v="1"/>
    <s v="Webplus"/>
    <n v="5931.81"/>
    <m/>
    <n v="1"/>
    <m/>
    <n v="5931.81"/>
    <m/>
    <n v="0"/>
    <m/>
    <n v="5931.81"/>
    <m/>
    <n v="0"/>
    <n v="0"/>
    <m/>
    <m/>
    <m/>
    <x v="3"/>
    <x v="0"/>
    <x v="0"/>
    <x v="1"/>
    <x v="3"/>
    <x v="1"/>
    <s v="Kanal Satış"/>
    <s v="Miya"/>
    <s v="Yurt İçi"/>
    <s v="Türkiye"/>
  </r>
  <r>
    <s v="Q1"/>
    <x v="1"/>
    <x v="2"/>
    <m/>
    <s v="MİYA OTOMASYON VE BARKOD BILISIM SISTEMLERI SAN TİC. VE L.T.D. STI."/>
    <s v="WPH.03.001"/>
    <s v="Webplus Hosting HIZMETI"/>
    <s v="Univera - Kanal"/>
    <x v="5"/>
    <x v="1"/>
    <s v="Webplus"/>
    <n v="2988.88"/>
    <m/>
    <n v="1"/>
    <m/>
    <n v="2988.88"/>
    <m/>
    <n v="0"/>
    <m/>
    <n v="2988.88"/>
    <m/>
    <n v="0"/>
    <n v="0"/>
    <m/>
    <m/>
    <m/>
    <x v="3"/>
    <x v="0"/>
    <x v="0"/>
    <x v="1"/>
    <x v="3"/>
    <x v="1"/>
    <s v="Kanal Satış"/>
    <s v="Miya"/>
    <s v="Yurt İçi"/>
    <s v="Türkiye"/>
  </r>
  <r>
    <s v="Q1"/>
    <x v="1"/>
    <x v="2"/>
    <m/>
    <s v="MİYA OTOMASYON VE BARKOD BILISIM SISTEMLERI SAN TİC. VE L.T.D. STI."/>
    <s v="WPH.03.001"/>
    <s v="Webplus Hosting HIZMETI"/>
    <s v="Univera - Kanal"/>
    <x v="5"/>
    <x v="1"/>
    <s v="Webplus"/>
    <n v="2597.0100000000002"/>
    <m/>
    <n v="1"/>
    <m/>
    <n v="2597.0100000000002"/>
    <m/>
    <n v="0"/>
    <m/>
    <n v="2597.0100000000002"/>
    <m/>
    <n v="0"/>
    <n v="0"/>
    <m/>
    <m/>
    <m/>
    <x v="3"/>
    <x v="0"/>
    <x v="0"/>
    <x v="1"/>
    <x v="3"/>
    <x v="1"/>
    <s v="Kanal Satış"/>
    <s v="Miya"/>
    <s v="Yurt İçi"/>
    <s v="Türkiye"/>
  </r>
  <r>
    <s v="Q1"/>
    <x v="1"/>
    <x v="2"/>
    <m/>
    <s v="MİYA OTOMASYON VE BARKOD BILISIM SISTEMLERI SAN TİC. VE L.T.D. STI."/>
    <s v="WPH.03.001"/>
    <s v="Webplus Hosting HIZMETI"/>
    <s v="Univera - Kanal"/>
    <x v="5"/>
    <x v="1"/>
    <s v="Webplus"/>
    <n v="3622.12"/>
    <m/>
    <n v="1"/>
    <m/>
    <n v="3622.12"/>
    <m/>
    <n v="0"/>
    <m/>
    <n v="3622.12"/>
    <m/>
    <n v="0"/>
    <n v="0"/>
    <m/>
    <m/>
    <m/>
    <x v="3"/>
    <x v="0"/>
    <x v="0"/>
    <x v="1"/>
    <x v="3"/>
    <x v="1"/>
    <s v="Kanal Satış"/>
    <s v="Miya"/>
    <s v="Yurt İçi"/>
    <s v="Türkiye"/>
  </r>
  <r>
    <s v="Q1"/>
    <x v="1"/>
    <x v="2"/>
    <m/>
    <s v="MİYA OTOMASYON VE BARKOD BILISIM SISTEMLERI SAN TİC. VE L.T.D. STI."/>
    <s v="WPH.03.001"/>
    <s v="Webplus Hosting HIZMETI"/>
    <s v="Univera - Kanal"/>
    <x v="5"/>
    <x v="1"/>
    <s v="Webplus"/>
    <n v="2597.0100000000002"/>
    <m/>
    <n v="1"/>
    <m/>
    <n v="2597.0100000000002"/>
    <m/>
    <n v="0"/>
    <m/>
    <n v="2597.0100000000002"/>
    <m/>
    <n v="0"/>
    <n v="0"/>
    <m/>
    <m/>
    <m/>
    <x v="3"/>
    <x v="0"/>
    <x v="0"/>
    <x v="1"/>
    <x v="3"/>
    <x v="1"/>
    <s v="Kanal Satış"/>
    <s v="Miya"/>
    <s v="Yurt İçi"/>
    <s v="Türkiye"/>
  </r>
  <r>
    <s v="Q1"/>
    <x v="1"/>
    <x v="2"/>
    <m/>
    <s v="MİYA OTOMASYON VE BARKOD BILISIM SISTEMLERI SAN TİC. VE L.T.D. STI."/>
    <s v="WPH.03.001"/>
    <s v="Webplus Hosting HIZMETI"/>
    <s v="Univera - Kanal"/>
    <x v="5"/>
    <x v="1"/>
    <s v="Webplus"/>
    <n v="3622.12"/>
    <m/>
    <n v="1"/>
    <m/>
    <n v="3622.12"/>
    <m/>
    <n v="0"/>
    <m/>
    <n v="3622.12"/>
    <m/>
    <n v="0"/>
    <n v="0"/>
    <m/>
    <m/>
    <m/>
    <x v="3"/>
    <x v="0"/>
    <x v="0"/>
    <x v="1"/>
    <x v="3"/>
    <x v="1"/>
    <s v="Kanal Satış"/>
    <s v="Miya"/>
    <s v="Yurt İçi"/>
    <s v="Türkiye"/>
  </r>
  <r>
    <s v="Q1"/>
    <x v="1"/>
    <x v="2"/>
    <m/>
    <s v="MİYA OTOMASYON VE BARKOD BILISIM SISTEMLERI SAN TİC. VE L.T.D. STI."/>
    <s v="WPH.03.001"/>
    <s v="Webplus Hosting HIZMETI"/>
    <s v="Univera - Kanal"/>
    <x v="5"/>
    <x v="1"/>
    <s v="Webplus"/>
    <n v="2597.0100000000002"/>
    <m/>
    <n v="1"/>
    <m/>
    <n v="2597.0100000000002"/>
    <m/>
    <n v="0"/>
    <m/>
    <n v="2597.0100000000002"/>
    <m/>
    <n v="0"/>
    <n v="0"/>
    <m/>
    <m/>
    <m/>
    <x v="3"/>
    <x v="0"/>
    <x v="0"/>
    <x v="1"/>
    <x v="3"/>
    <x v="1"/>
    <s v="Kanal Satış"/>
    <s v="Miya"/>
    <s v="Yurt İçi"/>
    <s v="Türkiye"/>
  </r>
  <r>
    <s v="Q1"/>
    <x v="1"/>
    <x v="2"/>
    <m/>
    <s v="MİYA OTOMASYON VE BARKOD BILISIM SISTEMLERI SAN TİC. VE L.T.D. STI."/>
    <s v="WPH.03.001"/>
    <s v="Webplus Hosting HIZMETI"/>
    <s v="Univera - Kanal"/>
    <x v="5"/>
    <x v="1"/>
    <s v="Webplus"/>
    <n v="2597.0100000000002"/>
    <m/>
    <n v="1"/>
    <m/>
    <n v="2597.0100000000002"/>
    <m/>
    <n v="0"/>
    <m/>
    <n v="2597.0100000000002"/>
    <m/>
    <n v="0"/>
    <n v="0"/>
    <m/>
    <m/>
    <m/>
    <x v="3"/>
    <x v="0"/>
    <x v="0"/>
    <x v="1"/>
    <x v="3"/>
    <x v="1"/>
    <s v="Kanal Satış"/>
    <s v="Miya"/>
    <s v="Yurt İçi"/>
    <s v="Türkiye"/>
  </r>
  <r>
    <s v="Q1"/>
    <x v="1"/>
    <x v="2"/>
    <m/>
    <s v="MATRIKS BİLGİSAYAR SİSTEMLERİ LTD.ŞTİ"/>
    <s v="WProje Yönetimi.01.003"/>
    <s v="Webplus EK KULLANICI LISANSI +1"/>
    <s v="Univera - Kanal"/>
    <x v="5"/>
    <x v="0"/>
    <s v="Webplus"/>
    <n v="1725"/>
    <m/>
    <n v="1"/>
    <m/>
    <n v="1725"/>
    <m/>
    <n v="0"/>
    <m/>
    <n v="1725"/>
    <m/>
    <n v="0"/>
    <n v="0"/>
    <m/>
    <m/>
    <m/>
    <x v="11"/>
    <x v="0"/>
    <x v="1"/>
    <x v="0"/>
    <x v="1"/>
    <x v="1"/>
    <s v="Kanal Satış"/>
    <s v="Matriks"/>
    <s v="Yurt İçi"/>
    <s v="Türkiye"/>
  </r>
  <r>
    <s v="Q1"/>
    <x v="1"/>
    <x v="2"/>
    <m/>
    <s v="MATRIKS BİLGİSAYAR SİSTEMLERİ LTD.ŞTİ"/>
    <s v="WProje Yönetimi.01.003"/>
    <s v="Webplus EK KULLANICI LISANSI +1"/>
    <s v="Univera - Kanal"/>
    <x v="5"/>
    <x v="0"/>
    <s v="Webplus"/>
    <n v="6370"/>
    <m/>
    <n v="1"/>
    <m/>
    <n v="6370"/>
    <m/>
    <n v="0"/>
    <m/>
    <n v="6370"/>
    <m/>
    <n v="0"/>
    <n v="0"/>
    <m/>
    <m/>
    <m/>
    <x v="11"/>
    <x v="0"/>
    <x v="1"/>
    <x v="0"/>
    <x v="1"/>
    <x v="1"/>
    <s v="Kanal Satış"/>
    <s v="Matriks"/>
    <s v="Yurt İçi"/>
    <s v="Türkiye"/>
  </r>
  <r>
    <s v="Q1"/>
    <x v="1"/>
    <x v="2"/>
    <m/>
    <s v="MİYA OTOMASYON VE BARKOD BILISIM SISTEMLERI SAN TİC. VE L.T.D. STI."/>
    <s v="WProje Yönetimi.02.001"/>
    <s v="Webplus (Android) SATIS TEMSILCISI LISANSI"/>
    <s v="Univera - Kanal"/>
    <x v="5"/>
    <x v="0"/>
    <s v="Webplus"/>
    <n v="4550"/>
    <m/>
    <n v="1"/>
    <m/>
    <n v="4550"/>
    <m/>
    <n v="0"/>
    <m/>
    <n v="4550"/>
    <m/>
    <n v="0"/>
    <n v="0"/>
    <m/>
    <m/>
    <m/>
    <x v="3"/>
    <x v="0"/>
    <x v="1"/>
    <x v="0"/>
    <x v="1"/>
    <x v="1"/>
    <s v="Kanal Satış"/>
    <s v="Miya"/>
    <s v="Yurt İçi"/>
    <s v="Türkiye"/>
  </r>
  <r>
    <s v="Q1"/>
    <x v="1"/>
    <x v="2"/>
    <m/>
    <s v="PANASONIC ELEKTRIC WORKS ELEKTRIK SAN.VE TIC. A.S."/>
    <s v="SH.05.001"/>
    <s v="Stokbar Panorama - Yazilim Gelistirme Hizmeti"/>
    <s v="Univera - Panasonic"/>
    <x v="11"/>
    <x v="4"/>
    <s v="Stokbar"/>
    <n v="14000"/>
    <m/>
    <n v="42.86"/>
    <m/>
    <n v="600040"/>
    <m/>
    <n v="0"/>
    <m/>
    <n v="600040"/>
    <m/>
    <n v="0"/>
    <n v="0"/>
    <m/>
    <m/>
    <m/>
    <x v="35"/>
    <x v="0"/>
    <x v="1"/>
    <x v="1"/>
    <x v="9"/>
    <x v="1"/>
    <s v="Univera Satış"/>
    <s v="Saha Satış"/>
    <s v="Yurt İçi"/>
    <s v="Türkiye"/>
  </r>
  <r>
    <s v="Q1"/>
    <x v="1"/>
    <x v="2"/>
    <m/>
    <s v="PANASONIC ELEKTRIC WORKS ELEKTRIK SAN.VE TIC. A.S."/>
    <s v="SH.01.001"/>
    <s v="Stokbar Panorama - Proje Yönetim Hizmeti"/>
    <s v="Univera - Panasonic"/>
    <x v="11"/>
    <x v="4"/>
    <s v="Stokbar"/>
    <n v="14000"/>
    <m/>
    <n v="4.5"/>
    <m/>
    <n v="63000"/>
    <m/>
    <n v="0"/>
    <m/>
    <n v="63000"/>
    <m/>
    <n v="0"/>
    <n v="0"/>
    <m/>
    <m/>
    <m/>
    <x v="35"/>
    <x v="0"/>
    <x v="1"/>
    <x v="1"/>
    <x v="7"/>
    <x v="1"/>
    <s v="Univera Satış"/>
    <s v="Saha Satış"/>
    <s v="Yurt İçi"/>
    <s v="Türkiye"/>
  </r>
  <r>
    <s v="Q1"/>
    <x v="1"/>
    <x v="2"/>
    <m/>
    <s v="BMC OTOMOTIV SAN. VE TIC. A.S."/>
    <s v="CDY.06.001"/>
    <s v="Calldesk Panorama - Yazılım Geliştirme Hizmeti"/>
    <s v="Univera - BMC"/>
    <x v="13"/>
    <x v="5"/>
    <s v="Calldesk"/>
    <n v="6803"/>
    <m/>
    <n v="97.95"/>
    <m/>
    <n v="666353.85"/>
    <m/>
    <n v="0"/>
    <m/>
    <n v="666353.85"/>
    <m/>
    <n v="0"/>
    <n v="0"/>
    <m/>
    <m/>
    <m/>
    <x v="71"/>
    <x v="0"/>
    <x v="1"/>
    <x v="1"/>
    <x v="9"/>
    <x v="1"/>
    <s v="Univera Satış"/>
    <s v="Saha Satış"/>
    <s v="Yurt İçi"/>
    <s v="Türkiye"/>
  </r>
  <r>
    <s v="Q1"/>
    <x v="1"/>
    <x v="2"/>
    <m/>
    <s v="BMC OTOMOTIV SAN. VE TIC. A.S."/>
    <s v="CDH.01.001"/>
    <s v="Calldesk Panorama - Proje ve Ürün Yönetimi Danışmanliğı Hizmeti"/>
    <s v="Univera - BMC"/>
    <x v="13"/>
    <x v="5"/>
    <s v="Calldesk"/>
    <n v="6350"/>
    <m/>
    <n v="3"/>
    <m/>
    <n v="19050"/>
    <m/>
    <n v="0"/>
    <m/>
    <n v="19050"/>
    <m/>
    <n v="0"/>
    <n v="0"/>
    <m/>
    <m/>
    <m/>
    <x v="71"/>
    <x v="0"/>
    <x v="1"/>
    <x v="1"/>
    <x v="7"/>
    <x v="1"/>
    <s v="Univera Satış"/>
    <s v="Saha Satış"/>
    <s v="Yurt İçi"/>
    <s v="Türkiye"/>
  </r>
  <r>
    <s v="Q3"/>
    <x v="0"/>
    <x v="7"/>
    <m/>
    <s v="FLAS TURIZM INSAAT TAAHHÜT TIC. LTD. STI."/>
    <s v="EH.03.001"/>
    <s v="EnRoute Panorama - Çafri Merkezi Hizmeti  (MSD)"/>
    <s v="Univera - JTI"/>
    <x v="11"/>
    <x v="0"/>
    <m/>
    <n v="1161.2"/>
    <m/>
    <n v="1"/>
    <m/>
    <n v="1161.2"/>
    <m/>
    <n v="0"/>
    <m/>
    <n v="1161.2"/>
    <m/>
    <n v="0"/>
    <n v="0"/>
    <s v="UNI240000001425"/>
    <m/>
    <m/>
    <x v="18"/>
    <x v="0"/>
    <x v="0"/>
    <x v="1"/>
    <x v="8"/>
    <x v="1"/>
    <s v="Univera Satış"/>
    <s v="Saha Satış"/>
    <s v="Yurt İçi"/>
    <s v="Türkiye"/>
  </r>
  <r>
    <s v="Q3"/>
    <x v="0"/>
    <x v="7"/>
    <m/>
    <s v="FLAS TURIZM INSAAT TAAHHÜT TIC. LTD. STI."/>
    <s v="EH.03.001"/>
    <s v="EnRoute Panorama - Çafri Merkezi Hizmeti  (MSD)"/>
    <s v="Univera - JTI"/>
    <x v="11"/>
    <x v="0"/>
    <m/>
    <n v="1161.2"/>
    <m/>
    <n v="1"/>
    <m/>
    <n v="1161.2"/>
    <m/>
    <n v="0"/>
    <m/>
    <n v="1161.2"/>
    <m/>
    <n v="0"/>
    <n v="0"/>
    <s v="UNI240000001426"/>
    <m/>
    <m/>
    <x v="18"/>
    <x v="0"/>
    <x v="0"/>
    <x v="1"/>
    <x v="8"/>
    <x v="1"/>
    <s v="Univera Satış"/>
    <s v="Saha Satış"/>
    <s v="Yurt İçi"/>
    <s v="Türkiye"/>
  </r>
  <r>
    <s v="Q3"/>
    <x v="0"/>
    <x v="7"/>
    <m/>
    <s v="KILKISLI MES. TEK. MAM. GIDA MAD. SAN. TIC. LTD. STI."/>
    <s v="EH.03.001"/>
    <s v="EnRoute Panorama - Çafri Merkezi Hizmeti  (MSD)"/>
    <s v="Univera - JTI"/>
    <x v="11"/>
    <x v="0"/>
    <m/>
    <n v="1161.2"/>
    <m/>
    <n v="1"/>
    <m/>
    <n v="1161.2"/>
    <m/>
    <n v="0"/>
    <m/>
    <n v="1161.2"/>
    <m/>
    <n v="0"/>
    <n v="0"/>
    <s v="UNI240000001428"/>
    <m/>
    <m/>
    <x v="18"/>
    <x v="0"/>
    <x v="0"/>
    <x v="1"/>
    <x v="8"/>
    <x v="1"/>
    <s v="Univera Satış"/>
    <s v="Saha Satış"/>
    <s v="Yurt İçi"/>
    <s v="Türkiye"/>
  </r>
  <r>
    <s v="Q3"/>
    <x v="0"/>
    <x v="7"/>
    <m/>
    <s v="ONGUN EMGIN GIDA DAG. PAZ. TUR.SAN. TIC. LTD. STI."/>
    <s v="EH.03.001"/>
    <s v="EnRoute Panorama - Çafri Merkezi Hizmeti  (MSD)"/>
    <s v="Univera - JTI"/>
    <x v="11"/>
    <x v="0"/>
    <m/>
    <n v="1161.2"/>
    <m/>
    <n v="1"/>
    <m/>
    <n v="1161.2"/>
    <m/>
    <n v="0"/>
    <m/>
    <n v="1161.2"/>
    <m/>
    <n v="0"/>
    <n v="0"/>
    <s v="UNI240000001444"/>
    <m/>
    <m/>
    <x v="18"/>
    <x v="0"/>
    <x v="0"/>
    <x v="1"/>
    <x v="8"/>
    <x v="1"/>
    <s v="Univera Satış"/>
    <s v="Saha Satış"/>
    <s v="Yurt İçi"/>
    <s v="Türkiye"/>
  </r>
  <r>
    <s v="Q3"/>
    <x v="0"/>
    <x v="7"/>
    <m/>
    <s v="ÖZÇELIK MESRUBAT VE GIDA MAD.TIC.PAZ.A.S."/>
    <s v="EH.03.001"/>
    <s v="EnRoute Panorama - Çafri Merkezi Hizmeti  (MSD)"/>
    <s v="Univera - JTI"/>
    <x v="11"/>
    <x v="0"/>
    <m/>
    <n v="1161.2"/>
    <m/>
    <n v="1"/>
    <m/>
    <n v="1161.2"/>
    <m/>
    <n v="0"/>
    <m/>
    <n v="1161.2"/>
    <m/>
    <n v="0"/>
    <n v="0"/>
    <s v="UNI240000001431"/>
    <m/>
    <m/>
    <x v="18"/>
    <x v="0"/>
    <x v="0"/>
    <x v="1"/>
    <x v="8"/>
    <x v="1"/>
    <s v="Univera Satış"/>
    <s v="Saha Satış"/>
    <s v="Yurt İçi"/>
    <s v="Türkiye"/>
  </r>
  <r>
    <s v="Q3"/>
    <x v="0"/>
    <x v="7"/>
    <m/>
    <s v="REYMAR TÜTÜN MAM. DAG. VE PAZ. LTD. STI."/>
    <s v="EH.03.001"/>
    <s v="EnRoute Panorama - Çafri Merkezi Hizmeti  (MSD)"/>
    <s v="Univera - JTI"/>
    <x v="11"/>
    <x v="0"/>
    <m/>
    <n v="1161.2"/>
    <m/>
    <n v="1"/>
    <m/>
    <n v="1161.2"/>
    <m/>
    <n v="0"/>
    <m/>
    <n v="1161.2"/>
    <m/>
    <n v="0"/>
    <n v="0"/>
    <s v="UNI240000001434"/>
    <m/>
    <m/>
    <x v="18"/>
    <x v="0"/>
    <x v="0"/>
    <x v="1"/>
    <x v="8"/>
    <x v="1"/>
    <s v="Univera Satış"/>
    <s v="Saha Satış"/>
    <s v="Yurt İçi"/>
    <s v="Türkiye"/>
  </r>
  <r>
    <s v="Q3"/>
    <x v="0"/>
    <x v="7"/>
    <m/>
    <s v="SAGIROGLU TÜTÜN ÜRÜN. INS.TAAH. SAN. VE TIC. LTD. STI."/>
    <s v="EH.03.001"/>
    <s v="EnRoute Panorama - Çafri Merkezi Hizmeti  (MSD)"/>
    <s v="Univera - JTI"/>
    <x v="11"/>
    <x v="0"/>
    <m/>
    <n v="1161.2"/>
    <m/>
    <n v="1"/>
    <m/>
    <n v="1161.2"/>
    <m/>
    <n v="0"/>
    <m/>
    <n v="1161.2"/>
    <m/>
    <n v="0"/>
    <n v="0"/>
    <s v="UNI240000001435"/>
    <m/>
    <m/>
    <x v="18"/>
    <x v="0"/>
    <x v="0"/>
    <x v="1"/>
    <x v="8"/>
    <x v="1"/>
    <s v="Univera Satış"/>
    <s v="Saha Satış"/>
    <s v="Yurt İçi"/>
    <s v="Türkiye"/>
  </r>
  <r>
    <s v="Q3"/>
    <x v="0"/>
    <x v="7"/>
    <m/>
    <s v="SEYDIM DAG.PAZ.A.S."/>
    <s v="EH.03.001"/>
    <s v="EnRoute Panorama - Çafri Merkezi Hizmeti  (MSD)"/>
    <s v="Univera - JTI"/>
    <x v="11"/>
    <x v="0"/>
    <m/>
    <n v="1161.2"/>
    <m/>
    <n v="1"/>
    <m/>
    <n v="1161.2"/>
    <m/>
    <n v="0"/>
    <m/>
    <n v="1161.2"/>
    <m/>
    <n v="0"/>
    <n v="0"/>
    <s v="UNI240000001437"/>
    <m/>
    <m/>
    <x v="18"/>
    <x v="0"/>
    <x v="0"/>
    <x v="1"/>
    <x v="8"/>
    <x v="1"/>
    <s v="Univera Satış"/>
    <s v="Saha Satış"/>
    <s v="Yurt İçi"/>
    <s v="Türkiye"/>
  </r>
  <r>
    <s v="Q3"/>
    <x v="0"/>
    <x v="7"/>
    <m/>
    <s v="ZÜMRÜT TEKEL ÜRÜNLERI GIDA PAZ.INS.TAAH.SAN.VE.TIC.LTD STI"/>
    <s v="EH.03.001"/>
    <s v="EnRoute Panorama - Çafri Merkezi Hizmeti  (MSD)"/>
    <s v="Univera - JTI"/>
    <x v="11"/>
    <x v="0"/>
    <m/>
    <n v="1161.2"/>
    <m/>
    <n v="1"/>
    <m/>
    <n v="1161.2"/>
    <m/>
    <n v="0"/>
    <m/>
    <n v="1161.2"/>
    <m/>
    <n v="0"/>
    <n v="0"/>
    <s v="UNI240000001443"/>
    <m/>
    <m/>
    <x v="18"/>
    <x v="0"/>
    <x v="0"/>
    <x v="1"/>
    <x v="8"/>
    <x v="1"/>
    <s v="Univera Satış"/>
    <s v="Saha Satış"/>
    <s v="Yurt İçi"/>
    <s v="Türkiye"/>
  </r>
  <r>
    <s v="Q1"/>
    <x v="1"/>
    <x v="2"/>
    <m/>
    <s v="MATRIKS BİLGİSAYAR SİSTEMLERİ LTD.ŞTİ"/>
    <s v="WPH.02.001"/>
    <s v="Webplus Yazilim Bakimi Hizmeti"/>
    <s v="Univera - Kanal"/>
    <x v="5"/>
    <x v="0"/>
    <s v="Webplus"/>
    <n v="25883"/>
    <m/>
    <n v="1"/>
    <m/>
    <n v="25883"/>
    <m/>
    <n v="0"/>
    <m/>
    <n v="25883"/>
    <m/>
    <n v="0"/>
    <n v="0"/>
    <m/>
    <m/>
    <m/>
    <x v="11"/>
    <x v="0"/>
    <x v="0"/>
    <x v="1"/>
    <x v="4"/>
    <x v="1"/>
    <s v="Kanal Satış"/>
    <s v="Matriks"/>
    <s v="Yurt İçi"/>
    <s v="Türkiye"/>
  </r>
  <r>
    <s v="Q1"/>
    <x v="1"/>
    <x v="2"/>
    <m/>
    <s v="MATRIKS BİLGİSAYAR SİSTEMLERİ LTD.ŞTİ"/>
    <s v="WProje Yönetimi.01.003"/>
    <s v="Webplus EK KULLANICI LISANSI +1"/>
    <s v="Univera - Kanal"/>
    <x v="5"/>
    <x v="0"/>
    <s v="Webplus"/>
    <n v="3168.75"/>
    <m/>
    <n v="2"/>
    <m/>
    <n v="8450"/>
    <m/>
    <n v="2112.5"/>
    <m/>
    <n v="6337.5"/>
    <m/>
    <n v="0"/>
    <n v="0"/>
    <m/>
    <m/>
    <m/>
    <x v="11"/>
    <x v="0"/>
    <x v="1"/>
    <x v="0"/>
    <x v="1"/>
    <x v="1"/>
    <s v="Kanal Satış"/>
    <s v="Matriks"/>
    <s v="Yurt İçi"/>
    <s v="Türkiye"/>
  </r>
  <r>
    <s v="Q1"/>
    <x v="1"/>
    <x v="2"/>
    <m/>
    <s v="MATRIKS BİLGİSAYAR SİSTEMLERİ LTD.ŞTİ"/>
    <s v="WProje Yönetimi.01.005"/>
    <s v="Webplus DISTRIBUTION SATIS-DAGITIM YazılımI (Standart)"/>
    <s v="Univera - Kanal"/>
    <x v="5"/>
    <x v="0"/>
    <s v="Webplus"/>
    <n v="17925"/>
    <m/>
    <n v="1"/>
    <m/>
    <n v="17925"/>
    <m/>
    <n v="0"/>
    <m/>
    <n v="17925"/>
    <m/>
    <n v="0"/>
    <n v="0"/>
    <m/>
    <m/>
    <m/>
    <x v="11"/>
    <x v="0"/>
    <x v="1"/>
    <x v="0"/>
    <x v="1"/>
    <x v="1"/>
    <s v="Kanal Satış"/>
    <s v="Matriks"/>
    <s v="Yurt İçi"/>
    <s v="Türkiye"/>
  </r>
  <r>
    <s v="Q1"/>
    <x v="1"/>
    <x v="2"/>
    <m/>
    <s v="MATRIKS BİLGİSAYAR SİSTEMLERİ LTD.ŞTİ"/>
    <s v="WProje Yönetimi.01.002"/>
    <s v="Webplus Dagitim Kanali Yazılımi"/>
    <s v="Univera - Kanal"/>
    <x v="5"/>
    <x v="0"/>
    <s v="Webplus"/>
    <n v="7800"/>
    <m/>
    <n v="2"/>
    <m/>
    <n v="20800"/>
    <m/>
    <n v="5200"/>
    <m/>
    <n v="15600"/>
    <m/>
    <n v="0"/>
    <n v="0"/>
    <m/>
    <m/>
    <m/>
    <x v="11"/>
    <x v="0"/>
    <x v="1"/>
    <x v="0"/>
    <x v="1"/>
    <x v="1"/>
    <s v="Kanal Satış"/>
    <s v="Matriks"/>
    <s v="Yurt İçi"/>
    <s v="Türkiye"/>
  </r>
  <r>
    <s v="Q1"/>
    <x v="1"/>
    <x v="2"/>
    <m/>
    <s v="NURHAN BASOGLU BOLU MENGEN TAVUKÇULUK"/>
    <s v="UH.01.002"/>
    <s v="Unidox Kontör"/>
    <s v="Univera Kontör Satışı"/>
    <x v="6"/>
    <x v="2"/>
    <s v="Unidox"/>
    <n v="3"/>
    <m/>
    <n v="10000"/>
    <m/>
    <n v="30000"/>
    <m/>
    <n v="0"/>
    <m/>
    <n v="30000"/>
    <m/>
    <n v="0"/>
    <n v="0"/>
    <m/>
    <m/>
    <m/>
    <x v="69"/>
    <x v="3"/>
    <x v="1"/>
    <x v="2"/>
    <x v="5"/>
    <x v="1"/>
    <s v="Univera Satış"/>
    <s v="Saha Satış"/>
    <s v="Yurt İçi"/>
    <s v="Türkiye"/>
  </r>
  <r>
    <s v="Q1"/>
    <x v="1"/>
    <x v="2"/>
    <m/>
    <s v="PANASONIC ELEKTRIC WORKS ELEKTRIK SAN.VE TIC. A.S."/>
    <s v="SH.03.002"/>
    <s v="Stokbar Panorama - Uzman Destek Hizmeti"/>
    <s v="Univera - Panasonic"/>
    <x v="11"/>
    <x v="4"/>
    <s v="Stokbar"/>
    <n v="126750"/>
    <m/>
    <n v="1"/>
    <m/>
    <n v="126750"/>
    <m/>
    <n v="0"/>
    <m/>
    <n v="126750"/>
    <m/>
    <n v="0"/>
    <n v="0"/>
    <m/>
    <m/>
    <m/>
    <x v="35"/>
    <x v="0"/>
    <x v="0"/>
    <x v="1"/>
    <x v="12"/>
    <x v="1"/>
    <s v="Univera Satış"/>
    <s v="Saha Satış"/>
    <s v="Yurt İçi"/>
    <s v="Türkiye"/>
  </r>
  <r>
    <s v="Q1"/>
    <x v="1"/>
    <x v="2"/>
    <m/>
    <s v="PERRİGO KİŞİSEL Bakım ÜRÜNLERİ SAN. VE TİC. LTD.ŞTİ"/>
    <s v="EH.06.001"/>
    <s v="Enroute Panorama - Hosting Hizmeti"/>
    <s v="Univera - Omega Pharma"/>
    <x v="14"/>
    <x v="1"/>
    <s v="Enroute"/>
    <n v="34184.97"/>
    <m/>
    <n v="3"/>
    <m/>
    <n v="102554.91"/>
    <m/>
    <n v="0"/>
    <m/>
    <n v="102554.91"/>
    <m/>
    <n v="0"/>
    <n v="0"/>
    <m/>
    <m/>
    <m/>
    <x v="9"/>
    <x v="0"/>
    <x v="0"/>
    <x v="1"/>
    <x v="3"/>
    <x v="1"/>
    <s v="Univera Satış"/>
    <s v="Saha Satış"/>
    <s v="Yurt İçi"/>
    <s v="Türkiye"/>
  </r>
  <r>
    <s v="Q1"/>
    <x v="1"/>
    <x v="2"/>
    <m/>
    <s v="ULUDAG IÇECEK TÜRK ANONIM SIRKETI"/>
    <s v="EH.06.001"/>
    <s v="Enroute Panorama - Hosting Hizmeti"/>
    <s v="Univera - Uludağ İçecek"/>
    <x v="11"/>
    <x v="1"/>
    <s v="Enroute"/>
    <n v="86346"/>
    <m/>
    <n v="12"/>
    <m/>
    <n v="1036152"/>
    <m/>
    <n v="0"/>
    <m/>
    <n v="1036152"/>
    <m/>
    <n v="0"/>
    <n v="0"/>
    <m/>
    <m/>
    <m/>
    <x v="21"/>
    <x v="0"/>
    <x v="0"/>
    <x v="1"/>
    <x v="3"/>
    <x v="1"/>
    <s v="Univera Satış"/>
    <s v="Saha Satış"/>
    <s v="Yurt İçi"/>
    <s v="Türkiye"/>
  </r>
  <r>
    <s v="Q3"/>
    <x v="0"/>
    <x v="7"/>
    <m/>
    <s v="ONGUN EMGIN GIDA DAG. PAZ. TUR.SAN. TIC. LTD. STI."/>
    <s v="EH.03.001"/>
    <s v="EnRoute Panorama - Çafri Merkezi Hizmeti  (MSD)"/>
    <s v="Univera - JTI"/>
    <x v="11"/>
    <x v="0"/>
    <m/>
    <n v="1161.2"/>
    <m/>
    <n v="1"/>
    <m/>
    <n v="1161.2"/>
    <m/>
    <n v="0"/>
    <m/>
    <n v="1161.2"/>
    <m/>
    <n v="0"/>
    <n v="0"/>
    <s v="UNI240000001445"/>
    <m/>
    <m/>
    <x v="18"/>
    <x v="0"/>
    <x v="0"/>
    <x v="1"/>
    <x v="8"/>
    <x v="1"/>
    <s v="Univera Satış"/>
    <s v="Saha Satış"/>
    <s v="Yurt İçi"/>
    <s v="Türkiye"/>
  </r>
  <r>
    <s v="Q3"/>
    <x v="0"/>
    <x v="7"/>
    <m/>
    <s v="ONGUN EMGIN GIDA DAG. PAZ. TUR.SAN. TIC. LTD. STI."/>
    <s v="EH.03.001"/>
    <s v="EnRoute Panorama - Çafri Merkezi Hizmeti  (MSD)"/>
    <s v="Univera - JTI"/>
    <x v="11"/>
    <x v="0"/>
    <m/>
    <n v="1161.2"/>
    <m/>
    <n v="1"/>
    <m/>
    <n v="1161.2"/>
    <m/>
    <n v="0"/>
    <m/>
    <n v="1161.2"/>
    <m/>
    <n v="0"/>
    <n v="0"/>
    <s v="UNI240000001446"/>
    <m/>
    <m/>
    <x v="18"/>
    <x v="0"/>
    <x v="0"/>
    <x v="1"/>
    <x v="8"/>
    <x v="1"/>
    <s v="Univera Satış"/>
    <s v="Saha Satış"/>
    <s v="Yurt İçi"/>
    <s v="Türkiye"/>
  </r>
  <r>
    <s v="Q1"/>
    <x v="1"/>
    <x v="2"/>
    <m/>
    <s v="Websis Yazılım ve Bilgisayar"/>
    <s v="99006"/>
    <s v="Unidox Kontör"/>
    <s v="Univera - Kanal"/>
    <x v="5"/>
    <x v="2"/>
    <s v="Unidox"/>
    <n v="7983.31"/>
    <m/>
    <n v="1"/>
    <m/>
    <n v="7983.31"/>
    <m/>
    <n v="0"/>
    <m/>
    <n v="7983.31"/>
    <m/>
    <n v="0"/>
    <n v="0"/>
    <m/>
    <m/>
    <m/>
    <x v="112"/>
    <x v="0"/>
    <x v="1"/>
    <x v="2"/>
    <x v="5"/>
    <x v="0"/>
    <s v="Kanal Satış"/>
    <s v="Websis"/>
    <s v="Yurt İçi"/>
    <s v="Türkiye"/>
  </r>
  <r>
    <s v="Q1"/>
    <x v="1"/>
    <x v="2"/>
    <m/>
    <s v="Emeksar Gida Turzm.Ins.LTD.STI."/>
    <s v="SH.02.001"/>
    <s v="Stokbar Panorama - Yillik Yazilim Bakim Hizmeti"/>
    <s v="Univera - Unilever"/>
    <x v="13"/>
    <x v="4"/>
    <s v="Stokbar"/>
    <n v="54640"/>
    <m/>
    <n v="1"/>
    <m/>
    <n v="54640"/>
    <m/>
    <n v="0"/>
    <m/>
    <n v="54640"/>
    <m/>
    <n v="0"/>
    <n v="0"/>
    <m/>
    <m/>
    <m/>
    <x v="104"/>
    <x v="0"/>
    <x v="0"/>
    <x v="1"/>
    <x v="4"/>
    <x v="1"/>
    <s v="Univera Satış"/>
    <s v="Saha Satış"/>
    <s v="Yurt İçi"/>
    <s v="Türkiye"/>
  </r>
  <r>
    <s v="Q1"/>
    <x v="1"/>
    <x v="2"/>
    <m/>
    <s v="GÜL-PAS TEMIZLIK MAD. GIDA DAG. TAS. SAN. VE TIC. LTD. STI"/>
    <s v="SH.02.001"/>
    <s v="Stokbar Panorama - Yillik Yazilim Bakim Hizmeti"/>
    <s v="Univera - Unilever"/>
    <x v="13"/>
    <x v="4"/>
    <s v="Stokbar"/>
    <n v="54640"/>
    <m/>
    <n v="1"/>
    <m/>
    <n v="54640"/>
    <m/>
    <n v="0"/>
    <m/>
    <n v="54640"/>
    <m/>
    <n v="0"/>
    <n v="0"/>
    <m/>
    <m/>
    <m/>
    <x v="104"/>
    <x v="0"/>
    <x v="0"/>
    <x v="1"/>
    <x v="4"/>
    <x v="1"/>
    <s v="Univera Satış"/>
    <s v="Saha Satış"/>
    <s v="Yurt İçi"/>
    <s v="Türkiye"/>
  </r>
  <r>
    <s v="Q1"/>
    <x v="1"/>
    <x v="2"/>
    <m/>
    <s v="Emeksar Gida Turzm.Ins.LTD.STI."/>
    <s v="SH.01.001"/>
    <s v="Stokbar Panorama - Proje Yönetim Hizmeti"/>
    <s v="Univera - Unilever"/>
    <x v="13"/>
    <x v="4"/>
    <s v="Stokbar"/>
    <n v="15750"/>
    <m/>
    <n v="10"/>
    <m/>
    <n v="175000"/>
    <m/>
    <n v="17500"/>
    <m/>
    <n v="157500"/>
    <m/>
    <n v="0"/>
    <n v="0"/>
    <m/>
    <m/>
    <m/>
    <x v="104"/>
    <x v="0"/>
    <x v="1"/>
    <x v="1"/>
    <x v="7"/>
    <x v="1"/>
    <s v="Univera Satış"/>
    <s v="Saha Satış"/>
    <s v="Yurt İçi"/>
    <s v="Türkiye"/>
  </r>
  <r>
    <s v="Q1"/>
    <x v="1"/>
    <x v="2"/>
    <m/>
    <s v="GÜL-PAS TEMIZLIK MAD. GIDA DAG. TAS. SAN. VE TIC. LTD. STI"/>
    <s v="SH.01.001"/>
    <s v="Stokbar Panorama - Proje Yönetim Hizmeti"/>
    <s v="Univera - Unilever"/>
    <x v="13"/>
    <x v="4"/>
    <s v="Stokbar"/>
    <n v="15750"/>
    <m/>
    <n v="10"/>
    <m/>
    <n v="175000"/>
    <m/>
    <n v="17500"/>
    <m/>
    <n v="157500"/>
    <m/>
    <n v="0"/>
    <n v="0"/>
    <m/>
    <m/>
    <m/>
    <x v="104"/>
    <x v="0"/>
    <x v="1"/>
    <x v="1"/>
    <x v="7"/>
    <x v="1"/>
    <s v="Univera Satış"/>
    <s v="Saha Satış"/>
    <s v="Yurt İçi"/>
    <s v="Türkiye"/>
  </r>
  <r>
    <s v="Q1"/>
    <x v="1"/>
    <x v="2"/>
    <m/>
    <s v="Emeksar Gida Turzm.Ins.LTD.STI."/>
    <s v="SY.01.009"/>
    <s v="Stokbar Panorama - Platform Back Office Kullanici Yazılımi (Enterprise)"/>
    <s v="Univera - Unilever"/>
    <x v="13"/>
    <x v="4"/>
    <s v="Stokbar"/>
    <n v="13650"/>
    <m/>
    <n v="1"/>
    <m/>
    <n v="19500"/>
    <m/>
    <n v="5850"/>
    <m/>
    <n v="13650"/>
    <m/>
    <n v="0"/>
    <n v="0"/>
    <m/>
    <m/>
    <m/>
    <x v="104"/>
    <x v="0"/>
    <x v="1"/>
    <x v="0"/>
    <x v="1"/>
    <x v="1"/>
    <s v="Univera Satış"/>
    <s v="Saha Satış"/>
    <s v="Yurt İçi"/>
    <s v="Türkiye"/>
  </r>
  <r>
    <s v="Q1"/>
    <x v="1"/>
    <x v="2"/>
    <m/>
    <s v="GÜL-PAS TEMIZLIK MAD. GIDA DAG. TAS. SAN. VE TIC. LTD. STI"/>
    <s v="SY.01.009"/>
    <s v="Stokbar Panorama - Platform Back Office Kullanici Yazılımi (Enterprise)"/>
    <s v="Univera - Unilever"/>
    <x v="13"/>
    <x v="4"/>
    <s v="Stokbar"/>
    <n v="13650"/>
    <m/>
    <n v="1"/>
    <m/>
    <n v="19500"/>
    <m/>
    <n v="5850"/>
    <m/>
    <n v="13650"/>
    <m/>
    <n v="0"/>
    <n v="0"/>
    <m/>
    <m/>
    <m/>
    <x v="104"/>
    <x v="0"/>
    <x v="1"/>
    <x v="0"/>
    <x v="1"/>
    <x v="1"/>
    <s v="Univera Satış"/>
    <s v="Saha Satış"/>
    <s v="Yurt İçi"/>
    <s v="Türkiye"/>
  </r>
  <r>
    <s v="Q1"/>
    <x v="1"/>
    <x v="2"/>
    <m/>
    <s v="Emeksar Gida Turzm.Ins.LTD.STI."/>
    <s v="SY.02.002"/>
    <s v="Stokbar Panorama - Mobil (Android) Kullanici Yazılımi (Enterprise)"/>
    <s v="Univera - Unilever"/>
    <x v="13"/>
    <x v="4"/>
    <s v="Stokbar"/>
    <n v="11700"/>
    <m/>
    <n v="5"/>
    <m/>
    <n v="90000"/>
    <m/>
    <n v="31500"/>
    <m/>
    <n v="58500"/>
    <m/>
    <n v="0"/>
    <n v="0"/>
    <m/>
    <m/>
    <m/>
    <x v="104"/>
    <x v="0"/>
    <x v="1"/>
    <x v="0"/>
    <x v="1"/>
    <x v="1"/>
    <s v="Univera Satış"/>
    <s v="Saha Satış"/>
    <s v="Yurt İçi"/>
    <s v="Türkiye"/>
  </r>
  <r>
    <s v="Q1"/>
    <x v="1"/>
    <x v="2"/>
    <m/>
    <s v="GÜL-PAS TEMIZLIK MAD. GIDA DAG. TAS. SAN. VE TIC. LTD. STI"/>
    <s v="SY.02.002"/>
    <s v="Stokbar Panorama - Mobil (Android) Kullanici Yazılımi (Enterprise)"/>
    <s v="Univera - Unilever"/>
    <x v="13"/>
    <x v="4"/>
    <s v="Stokbar"/>
    <n v="11700"/>
    <m/>
    <n v="5"/>
    <m/>
    <n v="90000"/>
    <m/>
    <n v="31500"/>
    <m/>
    <n v="58500"/>
    <m/>
    <n v="0"/>
    <n v="0"/>
    <m/>
    <m/>
    <m/>
    <x v="104"/>
    <x v="0"/>
    <x v="1"/>
    <x v="0"/>
    <x v="1"/>
    <x v="1"/>
    <s v="Univera Satış"/>
    <s v="Saha Satış"/>
    <s v="Yurt İçi"/>
    <s v="Türkiye"/>
  </r>
  <r>
    <s v="Q1"/>
    <x v="1"/>
    <x v="2"/>
    <m/>
    <s v="Emeksar Gida Turzm.Ins.LTD.STI."/>
    <s v="SY.01.008"/>
    <s v="Stokbar Panorama - Depo / Lokasyon Yazılımi (Enterprise)"/>
    <s v="Univera - Unilever"/>
    <x v="13"/>
    <x v="4"/>
    <s v="Stokbar"/>
    <n v="90350"/>
    <m/>
    <n v="1"/>
    <m/>
    <n v="139000"/>
    <m/>
    <n v="48650"/>
    <m/>
    <n v="90350"/>
    <m/>
    <n v="0"/>
    <n v="0"/>
    <m/>
    <m/>
    <m/>
    <x v="104"/>
    <x v="0"/>
    <x v="1"/>
    <x v="0"/>
    <x v="1"/>
    <x v="1"/>
    <s v="Univera Satış"/>
    <s v="Saha Satış"/>
    <s v="Yurt İçi"/>
    <s v="Türkiye"/>
  </r>
  <r>
    <s v="Q1"/>
    <x v="1"/>
    <x v="2"/>
    <m/>
    <s v="GÜL-PAS TEMIZLIK MAD. GIDA DAG. TAS. SAN. VE TIC. LTD. STI"/>
    <s v="SY.01.008"/>
    <s v="Stokbar Panorama - Depo / Lokasyon Yazılımi (Enterprise)"/>
    <s v="Univera - Unilever"/>
    <x v="13"/>
    <x v="4"/>
    <s v="Stokbar"/>
    <n v="90350"/>
    <m/>
    <n v="1"/>
    <m/>
    <n v="139000"/>
    <m/>
    <n v="48650"/>
    <m/>
    <n v="90350"/>
    <m/>
    <n v="0"/>
    <n v="0"/>
    <m/>
    <m/>
    <m/>
    <x v="104"/>
    <x v="0"/>
    <x v="1"/>
    <x v="0"/>
    <x v="1"/>
    <x v="1"/>
    <s v="Univera Satış"/>
    <s v="Saha Satış"/>
    <s v="Yurt İçi"/>
    <s v="Türkiye"/>
  </r>
  <r>
    <s v="Q1"/>
    <x v="1"/>
    <x v="2"/>
    <m/>
    <s v="Emeksar Gida Turzm.Ins.LTD.STI."/>
    <s v="SH.03.001"/>
    <s v="Stokbar Panorama - Çafri Merkezi Hizmeti (Tesis)"/>
    <s v="Univera - Unilever"/>
    <x v="13"/>
    <x v="4"/>
    <s v="Stokbar"/>
    <n v="50364"/>
    <m/>
    <n v="1"/>
    <m/>
    <n v="60000"/>
    <m/>
    <n v="9636"/>
    <m/>
    <n v="50364"/>
    <m/>
    <n v="0"/>
    <n v="0"/>
    <m/>
    <m/>
    <m/>
    <x v="104"/>
    <x v="0"/>
    <x v="0"/>
    <x v="1"/>
    <x v="8"/>
    <x v="1"/>
    <s v="Univera Satış"/>
    <s v="Saha Satış"/>
    <s v="Yurt İçi"/>
    <s v="Türkiye"/>
  </r>
  <r>
    <s v="Q1"/>
    <x v="1"/>
    <x v="2"/>
    <m/>
    <s v="GÜL-PAS TEMIZLIK MAD. GIDA DAG. TAS. SAN. VE TIC. LTD. STI"/>
    <s v="SH.03.001"/>
    <s v="Stokbar Panorama - Çafri Merkezi Hizmeti (Tesis)"/>
    <s v="Univera - Unilever"/>
    <x v="13"/>
    <x v="4"/>
    <s v="Stokbar"/>
    <n v="50364"/>
    <m/>
    <n v="1"/>
    <m/>
    <n v="60000"/>
    <m/>
    <n v="9636"/>
    <m/>
    <n v="50364"/>
    <m/>
    <n v="0"/>
    <n v="0"/>
    <m/>
    <m/>
    <m/>
    <x v="104"/>
    <x v="0"/>
    <x v="0"/>
    <x v="1"/>
    <x v="8"/>
    <x v="1"/>
    <s v="Univera Satış"/>
    <s v="Saha Satış"/>
    <s v="Yurt İçi"/>
    <s v="Türkiye"/>
  </r>
  <r>
    <s v="Q3"/>
    <x v="0"/>
    <x v="8"/>
    <m/>
    <s v="JTI TÜTÜN ÜRÜNLERI PAZARLAMA A.S."/>
    <s v="EH.03.003"/>
    <s v="EnRoute Panorama - Uzman Destek Hizmeti"/>
    <s v="Univera - JTI"/>
    <x v="11"/>
    <x v="0"/>
    <m/>
    <n v="100000"/>
    <m/>
    <n v="1"/>
    <m/>
    <n v="100000"/>
    <m/>
    <n v="0"/>
    <m/>
    <n v="100000"/>
    <m/>
    <n v="0"/>
    <n v="0"/>
    <s v="UNI240000001514"/>
    <m/>
    <m/>
    <x v="18"/>
    <x v="0"/>
    <x v="0"/>
    <x v="1"/>
    <x v="3"/>
    <x v="1"/>
    <s v="Univera Satış"/>
    <s v="Saha Satış"/>
    <s v="Yurt İçi"/>
    <s v="Türkiye"/>
  </r>
  <r>
    <s v="Q3"/>
    <x v="0"/>
    <x v="7"/>
    <m/>
    <s v="ONGUN EMGIN GIDA DAG. PAZ. TUR.SAN. TIC. LTD. STI."/>
    <s v="EH.03.001"/>
    <s v="EnRoute Panorama - Çafri Merkezi Hizmeti  (MSD)"/>
    <s v="Univera - JTI"/>
    <x v="11"/>
    <x v="0"/>
    <m/>
    <n v="1161.2"/>
    <m/>
    <n v="1"/>
    <m/>
    <n v="1161.2"/>
    <m/>
    <n v="0"/>
    <m/>
    <n v="1161.2"/>
    <m/>
    <n v="0"/>
    <n v="0"/>
    <s v="UNI240000001447"/>
    <m/>
    <m/>
    <x v="18"/>
    <x v="0"/>
    <x v="0"/>
    <x v="1"/>
    <x v="8"/>
    <x v="1"/>
    <s v="Univera Satış"/>
    <s v="Saha Satış"/>
    <s v="Yurt İçi"/>
    <s v="Türkiye"/>
  </r>
  <r>
    <s v="Q3"/>
    <x v="0"/>
    <x v="7"/>
    <m/>
    <s v="ONGUN EMGIN GIDA DAG. PAZ. TUR.SAN. TIC. LTD. STI."/>
    <s v="EH.03.001"/>
    <s v="EnRoute Panorama - Çafri Merkezi Hizmeti  (MSD)"/>
    <s v="Univera - JTI"/>
    <x v="11"/>
    <x v="0"/>
    <m/>
    <n v="1161.2"/>
    <m/>
    <n v="1"/>
    <m/>
    <n v="1161.2"/>
    <m/>
    <n v="0"/>
    <m/>
    <n v="1161.2"/>
    <m/>
    <n v="0"/>
    <n v="0"/>
    <s v="UNI240000001448"/>
    <m/>
    <m/>
    <x v="18"/>
    <x v="0"/>
    <x v="0"/>
    <x v="1"/>
    <x v="8"/>
    <x v="1"/>
    <s v="Univera Satış"/>
    <s v="Saha Satış"/>
    <s v="Yurt İçi"/>
    <s v="Türkiye"/>
  </r>
  <r>
    <s v="Q3"/>
    <x v="0"/>
    <x v="7"/>
    <m/>
    <s v="ONGUN EMGIN GIDA DAG. PAZ. TUR.SAN. TIC. LTD. STI."/>
    <s v="EH.03.001"/>
    <s v="EnRoute Panorama - Çafri Merkezi Hizmeti  (MSD)"/>
    <s v="Univera - JTI"/>
    <x v="11"/>
    <x v="0"/>
    <m/>
    <n v="1161.2"/>
    <m/>
    <n v="1"/>
    <m/>
    <n v="1161.2"/>
    <m/>
    <n v="0"/>
    <m/>
    <n v="1161.2"/>
    <m/>
    <n v="0"/>
    <n v="0"/>
    <s v="UNI240000001449"/>
    <m/>
    <m/>
    <x v="18"/>
    <x v="0"/>
    <x v="0"/>
    <x v="1"/>
    <x v="8"/>
    <x v="1"/>
    <s v="Univera Satış"/>
    <s v="Saha Satış"/>
    <s v="Yurt İçi"/>
    <s v="Türkiye"/>
  </r>
  <r>
    <s v="Q3"/>
    <x v="0"/>
    <x v="7"/>
    <m/>
    <s v="ONGUN EMGIN GIDA DAG. PAZ. TUR.SAN. TIC. LTD. STI."/>
    <s v="EH.03.001"/>
    <s v="EnRoute Panorama - Çafri Merkezi Hizmeti  (MSD)"/>
    <s v="Univera - JTI"/>
    <x v="11"/>
    <x v="0"/>
    <m/>
    <n v="1161.2"/>
    <m/>
    <n v="1"/>
    <m/>
    <n v="1161.2"/>
    <m/>
    <n v="0"/>
    <m/>
    <n v="1161.2"/>
    <m/>
    <n v="0"/>
    <n v="0"/>
    <s v="UNI240000001450"/>
    <m/>
    <m/>
    <x v="18"/>
    <x v="0"/>
    <x v="0"/>
    <x v="1"/>
    <x v="8"/>
    <x v="1"/>
    <s v="Univera Satış"/>
    <s v="Saha Satış"/>
    <s v="Yurt İçi"/>
    <s v="Türkiye"/>
  </r>
  <r>
    <s v="Q1"/>
    <x v="1"/>
    <x v="2"/>
    <m/>
    <s v="MATRIKS BİLGİSAYAR SİSTEMLERİ LTD.ŞTİ"/>
    <s v="WProje Yönetimi.02.001"/>
    <s v="Webplus (Android) SATIS TEMSILCISI LISANSI"/>
    <s v="Univera - Kanal"/>
    <x v="5"/>
    <x v="0"/>
    <s v="Webplus"/>
    <n v="4550"/>
    <m/>
    <n v="5"/>
    <m/>
    <n v="22750"/>
    <m/>
    <n v="0"/>
    <m/>
    <n v="22750"/>
    <m/>
    <n v="0"/>
    <n v="0"/>
    <m/>
    <m/>
    <m/>
    <x v="11"/>
    <x v="0"/>
    <x v="1"/>
    <x v="0"/>
    <x v="1"/>
    <x v="1"/>
    <s v="Kanal Satış"/>
    <s v="Matriks"/>
    <s v="Yurt İçi"/>
    <s v="Türkiye"/>
  </r>
  <r>
    <s v="Q1"/>
    <x v="1"/>
    <x v="2"/>
    <m/>
    <s v="MİYA OTOMASYON VE BARKOD BILISIM SISTEMLERI SAN TİC. VE L.T.D. STI."/>
    <s v="UH.01.002"/>
    <s v="Unidox Kontör"/>
    <s v="Univera Kontör Satışı"/>
    <x v="5"/>
    <x v="2"/>
    <s v="Unidox"/>
    <n v="2.6568999999999998"/>
    <m/>
    <n v="10000"/>
    <m/>
    <n v="26569"/>
    <m/>
    <n v="0"/>
    <m/>
    <n v="26569"/>
    <m/>
    <n v="0"/>
    <n v="0"/>
    <m/>
    <m/>
    <m/>
    <x v="3"/>
    <x v="0"/>
    <x v="1"/>
    <x v="2"/>
    <x v="5"/>
    <x v="1"/>
    <s v="Kanal Satış"/>
    <s v="Miya"/>
    <s v="Yurt İçi"/>
    <s v="Türkiye"/>
  </r>
  <r>
    <s v="Q1"/>
    <x v="1"/>
    <x v="2"/>
    <m/>
    <s v="MİYA OTOMASYON VE BARKOD BILISIM SISTEMLERI SAN TİC. VE L.T.D. STI."/>
    <s v="UH.01.002"/>
    <s v="Unidox Kontör"/>
    <s v="Univera Kontör Satışı"/>
    <x v="5"/>
    <x v="2"/>
    <s v="Unidox"/>
    <n v="4.6313000000000004"/>
    <m/>
    <n v="2000"/>
    <m/>
    <n v="9262.6"/>
    <m/>
    <n v="0"/>
    <m/>
    <n v="9262.6"/>
    <m/>
    <n v="0"/>
    <n v="0"/>
    <m/>
    <m/>
    <m/>
    <x v="3"/>
    <x v="0"/>
    <x v="1"/>
    <x v="2"/>
    <x v="5"/>
    <x v="1"/>
    <s v="Kanal Satış"/>
    <s v="Miya"/>
    <s v="Yurt İçi"/>
    <s v="Türkiye"/>
  </r>
  <r>
    <s v="Q1"/>
    <x v="1"/>
    <x v="2"/>
    <m/>
    <s v="ZIRVE GIDA ve TEMIZLIK ÜRÜNLERI SAN ve TIC. LTD. STI"/>
    <s v="SH.02.001"/>
    <s v="Stokbar Panorama - Yillik Yazilim Bakim Hizmeti"/>
    <s v="Univera - Unilever"/>
    <x v="13"/>
    <x v="4"/>
    <s v="Stokbar"/>
    <n v="54640"/>
    <m/>
    <n v="1"/>
    <m/>
    <n v="54640"/>
    <m/>
    <n v="0"/>
    <m/>
    <n v="54640"/>
    <m/>
    <n v="0"/>
    <n v="0"/>
    <m/>
    <m/>
    <m/>
    <x v="104"/>
    <x v="0"/>
    <x v="0"/>
    <x v="1"/>
    <x v="4"/>
    <x v="1"/>
    <s v="Univera Satış"/>
    <s v="Saha Satış"/>
    <s v="Yurt İçi"/>
    <s v="Türkiye"/>
  </r>
  <r>
    <s v="Q1"/>
    <x v="1"/>
    <x v="2"/>
    <m/>
    <s v="ZIRVE GIDA ve TEMIZLIK ÜRÜNLERI SAN ve TIC. LTD. STI"/>
    <s v="SH.01.001"/>
    <s v="Stokbar Panorama - Proje Yönetim Hizmeti"/>
    <s v="Univera - Unilever"/>
    <x v="13"/>
    <x v="4"/>
    <s v="Stokbar"/>
    <n v="15750"/>
    <m/>
    <n v="10"/>
    <m/>
    <n v="175000"/>
    <m/>
    <n v="17500"/>
    <m/>
    <n v="157500"/>
    <m/>
    <n v="0"/>
    <n v="0"/>
    <m/>
    <m/>
    <m/>
    <x v="104"/>
    <x v="0"/>
    <x v="1"/>
    <x v="1"/>
    <x v="7"/>
    <x v="1"/>
    <s v="Univera Satış"/>
    <s v="Saha Satış"/>
    <s v="Yurt İçi"/>
    <s v="Türkiye"/>
  </r>
  <r>
    <s v="Q1"/>
    <x v="1"/>
    <x v="2"/>
    <m/>
    <s v="ZIRVE GIDA ve TEMIZLIK ÜRÜNLERI SAN ve TIC. LTD. STI"/>
    <s v="SY.01.009"/>
    <s v="Stokbar Panorama - Platform Back Office Kullanici Yazılımi (Enterprise)"/>
    <s v="Univera - Unilever"/>
    <x v="13"/>
    <x v="4"/>
    <s v="Stokbar"/>
    <n v="13650"/>
    <m/>
    <n v="1"/>
    <m/>
    <n v="19500"/>
    <m/>
    <n v="5850"/>
    <m/>
    <n v="13650"/>
    <m/>
    <n v="0"/>
    <n v="0"/>
    <m/>
    <m/>
    <m/>
    <x v="104"/>
    <x v="0"/>
    <x v="1"/>
    <x v="0"/>
    <x v="1"/>
    <x v="1"/>
    <s v="Univera Satış"/>
    <s v="Saha Satış"/>
    <s v="Yurt İçi"/>
    <s v="Türkiye"/>
  </r>
  <r>
    <s v="Q1"/>
    <x v="1"/>
    <x v="2"/>
    <m/>
    <s v="ZIRVE GIDA ve TEMIZLIK ÜRÜNLERI SAN ve TIC. LTD. STI"/>
    <s v="SY.02.002"/>
    <s v="Stokbar Panorama - Mobil (Android) Kullanici Yazılımi (Enterprise)"/>
    <s v="Univera - Unilever"/>
    <x v="13"/>
    <x v="4"/>
    <s v="Stokbar"/>
    <n v="11700"/>
    <m/>
    <n v="5"/>
    <m/>
    <n v="90000"/>
    <m/>
    <n v="31500"/>
    <m/>
    <n v="58500"/>
    <m/>
    <n v="0"/>
    <n v="0"/>
    <m/>
    <m/>
    <m/>
    <x v="104"/>
    <x v="0"/>
    <x v="1"/>
    <x v="0"/>
    <x v="1"/>
    <x v="1"/>
    <s v="Univera Satış"/>
    <s v="Saha Satış"/>
    <s v="Yurt İçi"/>
    <s v="Türkiye"/>
  </r>
  <r>
    <s v="Q1"/>
    <x v="1"/>
    <x v="2"/>
    <m/>
    <s v="ZIRVE GIDA ve TEMIZLIK ÜRÜNLERI SAN ve TIC. LTD. STI"/>
    <s v="SY.01.008"/>
    <s v="Stokbar Panorama - Depo / Lokasyon Yazılımi (Enterprise)"/>
    <s v="Univera - Unilever"/>
    <x v="13"/>
    <x v="4"/>
    <s v="Stokbar"/>
    <n v="90350"/>
    <m/>
    <n v="1"/>
    <m/>
    <n v="139000"/>
    <m/>
    <n v="48650"/>
    <m/>
    <n v="90350"/>
    <m/>
    <n v="0"/>
    <n v="0"/>
    <m/>
    <m/>
    <m/>
    <x v="104"/>
    <x v="0"/>
    <x v="1"/>
    <x v="0"/>
    <x v="1"/>
    <x v="1"/>
    <s v="Univera Satış"/>
    <s v="Saha Satış"/>
    <s v="Yurt İçi"/>
    <s v="Türkiye"/>
  </r>
  <r>
    <s v="Q1"/>
    <x v="1"/>
    <x v="2"/>
    <m/>
    <s v="ZIRVE GIDA ve TEMIZLIK ÜRÜNLERI SAN ve TIC. LTD. STI"/>
    <s v="SH.03.004"/>
    <s v="Stokbar Panorama - Çafri Merkezi Hizmeti (Depo/Lokasyon)"/>
    <s v="Univera - Unilever"/>
    <x v="13"/>
    <x v="4"/>
    <s v="Stokbar"/>
    <n v="50364"/>
    <m/>
    <n v="1"/>
    <m/>
    <n v="60000"/>
    <m/>
    <n v="9636"/>
    <m/>
    <n v="50364"/>
    <m/>
    <n v="0"/>
    <n v="0"/>
    <m/>
    <m/>
    <m/>
    <x v="104"/>
    <x v="0"/>
    <x v="0"/>
    <x v="1"/>
    <x v="8"/>
    <x v="1"/>
    <s v="Univera Satış"/>
    <s v="Saha Satış"/>
    <s v="Yurt İçi"/>
    <s v="Türkiye"/>
  </r>
  <r>
    <s v="Q3"/>
    <x v="0"/>
    <x v="8"/>
    <m/>
    <s v="ERIKLI SU VE MESRUBAT SAN. TIC. A.S"/>
    <s v="EH.03.003"/>
    <s v="EnRoute Panorama - Uzman Destek Hizmeti"/>
    <s v="Univera - Nestle Waters"/>
    <x v="11"/>
    <x v="0"/>
    <m/>
    <n v="27000"/>
    <m/>
    <n v="1"/>
    <m/>
    <n v="27000"/>
    <m/>
    <n v="0"/>
    <m/>
    <n v="27000"/>
    <m/>
    <n v="0"/>
    <n v="0"/>
    <s v="UNI240000001506"/>
    <m/>
    <m/>
    <x v="12"/>
    <x v="0"/>
    <x v="0"/>
    <x v="1"/>
    <x v="3"/>
    <x v="1"/>
    <s v="Univera Satış"/>
    <s v="Saha Satış"/>
    <s v="Yurt İçi"/>
    <s v="Türkiye"/>
  </r>
  <r>
    <s v="Q3"/>
    <x v="0"/>
    <x v="8"/>
    <m/>
    <s v="Haribo SEKERLEME SAN. TIC.LTD. STI."/>
    <s v="EH.03.006"/>
    <s v="EnRoute Panorama - Uzaktan Kurulum ve Efitim Hizmeti"/>
    <s v="Univera - Haribo"/>
    <x v="7"/>
    <x v="0"/>
    <m/>
    <n v="7000"/>
    <m/>
    <n v="1"/>
    <m/>
    <n v="10000"/>
    <m/>
    <n v="3000"/>
    <m/>
    <n v="7000"/>
    <m/>
    <n v="0"/>
    <n v="0"/>
    <s v="UNI240000001529"/>
    <m/>
    <m/>
    <x v="5"/>
    <x v="0"/>
    <x v="1"/>
    <x v="1"/>
    <x v="6"/>
    <x v="1"/>
    <s v="Univera Satış"/>
    <s v="Saha Satış"/>
    <s v="Yurt İçi"/>
    <s v="Türkiye"/>
  </r>
  <r>
    <s v="Q3"/>
    <x v="0"/>
    <x v="8"/>
    <m/>
    <s v="Şölen Çikolata Gıda Sanayi Ve Ticaret A. Ş."/>
    <s v="EH.03.006"/>
    <s v="EnRoute Panorama - Uzaktan Kurulum ve Efitim Hizmeti"/>
    <s v="Univera - Şölen"/>
    <x v="11"/>
    <x v="0"/>
    <m/>
    <n v="3240"/>
    <m/>
    <n v="6"/>
    <m/>
    <n v="19440"/>
    <m/>
    <n v="0"/>
    <m/>
    <n v="19440"/>
    <m/>
    <n v="0"/>
    <n v="0"/>
    <s v="UNI240000001558"/>
    <m/>
    <m/>
    <x v="32"/>
    <x v="0"/>
    <x v="1"/>
    <x v="1"/>
    <x v="6"/>
    <x v="1"/>
    <s v="Univera Satış"/>
    <s v="Saha Satış"/>
    <s v="Yurt İçi"/>
    <s v="Türkiye"/>
  </r>
  <r>
    <s v="Q3"/>
    <x v="0"/>
    <x v="8"/>
    <m/>
    <s v="POYRAZ GIDA INS.NAK.TURZ.VE TIC.LTD.STI."/>
    <s v="EYS.02.011"/>
    <s v="EnRoute Panorama - Panel - Çoklu Proje Birlestirme Mobil Uygulama Lisansi Standart"/>
    <s v="Univera - Nestle Retail"/>
    <x v="11"/>
    <x v="0"/>
    <m/>
    <n v="8000"/>
    <m/>
    <n v="5"/>
    <m/>
    <n v="40000"/>
    <m/>
    <n v="0"/>
    <m/>
    <n v="40000"/>
    <m/>
    <n v="0"/>
    <n v="0"/>
    <s v="UNI240000001552"/>
    <m/>
    <m/>
    <x v="12"/>
    <x v="0"/>
    <x v="1"/>
    <x v="0"/>
    <x v="1"/>
    <x v="1"/>
    <s v="Univera Satış"/>
    <s v="Saha Satış"/>
    <s v="Yurt İçi"/>
    <s v="Türkiye"/>
  </r>
  <r>
    <s v="Q3"/>
    <x v="0"/>
    <x v="8"/>
    <m/>
    <s v="PAMUK GIDA TURIZM A.S."/>
    <s v="EYS.04.012"/>
    <s v="EnRoute Panorama - E-Dönüsüm Modül Lisansi Standart"/>
    <s v="Univera - Nestle Professional"/>
    <x v="11"/>
    <x v="2"/>
    <m/>
    <n v="14552"/>
    <m/>
    <n v="1"/>
    <m/>
    <n v="14552"/>
    <m/>
    <n v="0"/>
    <m/>
    <n v="14552"/>
    <m/>
    <n v="0"/>
    <n v="0"/>
    <s v="UNI240000001574"/>
    <m/>
    <m/>
    <x v="2"/>
    <x v="0"/>
    <x v="1"/>
    <x v="0"/>
    <x v="1"/>
    <x v="1"/>
    <s v="Univera Satış"/>
    <s v="Saha Satış"/>
    <s v="Yurt İçi"/>
    <s v="Türkiye"/>
  </r>
  <r>
    <s v="Q3"/>
    <x v="0"/>
    <x v="8"/>
    <m/>
    <s v="AGAÇLI OTOMOTIV GIDA TIC. VE SAN. A.S."/>
    <s v="EH.03.001"/>
    <s v="EnRoute Panorama - Çafri Merkezi Hizmeti  (MSD)"/>
    <s v="Univera - JTI"/>
    <x v="11"/>
    <x v="0"/>
    <m/>
    <n v="1161.2"/>
    <m/>
    <n v="15"/>
    <m/>
    <n v="17418"/>
    <m/>
    <n v="0"/>
    <m/>
    <n v="17418"/>
    <m/>
    <n v="0"/>
    <n v="0"/>
    <s v="UNI240000001589"/>
    <m/>
    <m/>
    <x v="18"/>
    <x v="0"/>
    <x v="0"/>
    <x v="1"/>
    <x v="8"/>
    <x v="1"/>
    <s v="Univera Satış"/>
    <s v="Saha Satış"/>
    <s v="Yurt İçi"/>
    <s v="Türkiye"/>
  </r>
  <r>
    <s v="Q3"/>
    <x v="0"/>
    <x v="8"/>
    <m/>
    <s v="Şölen Çikolata Gıda Sanayi Ve Ticaret A. Ş."/>
    <s v="EH.03.004"/>
    <s v="EnRoute Panorama - Admin Operatör Hizmeti"/>
    <s v="Univera - Şölen"/>
    <x v="11"/>
    <x v="0"/>
    <m/>
    <n v="99000"/>
    <m/>
    <n v="2"/>
    <m/>
    <n v="198000"/>
    <m/>
    <n v="0"/>
    <m/>
    <n v="198000"/>
    <m/>
    <n v="0"/>
    <n v="0"/>
    <s v="UNI240000001525"/>
    <m/>
    <m/>
    <x v="32"/>
    <x v="0"/>
    <x v="0"/>
    <x v="1"/>
    <x v="12"/>
    <x v="1"/>
    <s v="Univera Satış"/>
    <s v="Saha Satış"/>
    <s v="Yurt İçi"/>
    <s v="Türkiye"/>
  </r>
  <r>
    <s v="Q1"/>
    <x v="1"/>
    <x v="2"/>
    <m/>
    <s v="MATRIKS BİLGİSAYAR SİSTEMLERİ LTD.ŞTİ"/>
    <s v="WPH.02.001"/>
    <s v="Webplus Yazilim Bakimi Hizmeti"/>
    <s v="Univera - Kanal"/>
    <x v="5"/>
    <x v="0"/>
    <s v="Webplus"/>
    <n v="41441"/>
    <m/>
    <n v="1"/>
    <m/>
    <n v="41441"/>
    <m/>
    <n v="0"/>
    <m/>
    <n v="41441"/>
    <m/>
    <n v="0"/>
    <n v="0"/>
    <m/>
    <m/>
    <m/>
    <x v="11"/>
    <x v="0"/>
    <x v="0"/>
    <x v="1"/>
    <x v="4"/>
    <x v="1"/>
    <s v="Kanal Satış"/>
    <s v="Matriks"/>
    <s v="Yurt İçi"/>
    <s v="Türkiye"/>
  </r>
  <r>
    <s v="Q1"/>
    <x v="1"/>
    <x v="2"/>
    <m/>
    <s v="MATRIKS BİLGİSAYAR SİSTEMLERİ LTD.ŞTİ"/>
    <s v="WProje Yönetimi.01.004"/>
    <s v="Webplus EK KULLANICI LISANSI +5"/>
    <s v="Univera - Kanal"/>
    <x v="5"/>
    <x v="0"/>
    <s v="Webplus"/>
    <n v="16835"/>
    <m/>
    <n v="1"/>
    <m/>
    <n v="24050"/>
    <m/>
    <n v="7215"/>
    <m/>
    <n v="16835"/>
    <m/>
    <n v="0"/>
    <n v="0"/>
    <m/>
    <m/>
    <m/>
    <x v="11"/>
    <x v="0"/>
    <x v="1"/>
    <x v="0"/>
    <x v="1"/>
    <x v="1"/>
    <s v="Kanal Satış"/>
    <s v="Matriks"/>
    <s v="Yurt İçi"/>
    <s v="Türkiye"/>
  </r>
  <r>
    <s v="Q1"/>
    <x v="1"/>
    <x v="2"/>
    <m/>
    <s v="MATRIKS BİLGİSAYAR SİSTEMLERİ LTD.ŞTİ"/>
    <s v="WProje Yönetimi.01.003"/>
    <s v="Webplus EK KULLANICI LISANSI +1"/>
    <s v="Univera - Kanal"/>
    <x v="5"/>
    <x v="0"/>
    <s v="Webplus"/>
    <n v="4459"/>
    <m/>
    <n v="1"/>
    <m/>
    <n v="6370"/>
    <m/>
    <n v="1911"/>
    <m/>
    <n v="4459"/>
    <m/>
    <n v="0"/>
    <n v="0"/>
    <m/>
    <m/>
    <m/>
    <x v="11"/>
    <x v="0"/>
    <x v="1"/>
    <x v="0"/>
    <x v="1"/>
    <x v="1"/>
    <s v="Kanal Satış"/>
    <s v="Matriks"/>
    <s v="Yurt İçi"/>
    <s v="Türkiye"/>
  </r>
  <r>
    <s v="Q1"/>
    <x v="1"/>
    <x v="2"/>
    <m/>
    <s v="MATRIKS BİLGİSAYAR SİSTEMLERİ LTD.ŞTİ"/>
    <s v="WProje Yönetimi.01.007"/>
    <s v="Webplus E-DÖNÜSÜM MODÜL LISANSI"/>
    <s v="Univera - Kanal"/>
    <x v="5"/>
    <x v="0"/>
    <s v="Webplus"/>
    <n v="10920"/>
    <m/>
    <n v="1"/>
    <m/>
    <n v="15600"/>
    <m/>
    <n v="4680"/>
    <m/>
    <n v="10920"/>
    <m/>
    <n v="0"/>
    <n v="0"/>
    <m/>
    <m/>
    <m/>
    <x v="11"/>
    <x v="0"/>
    <x v="1"/>
    <x v="0"/>
    <x v="1"/>
    <x v="1"/>
    <s v="Kanal Satış"/>
    <s v="Matriks"/>
    <s v="Yurt İçi"/>
    <s v="Türkiye"/>
  </r>
  <r>
    <s v="Q1"/>
    <x v="1"/>
    <x v="2"/>
    <m/>
    <s v="MATRIKS BİLGİSAYAR SİSTEMLERİ LTD.ŞTİ"/>
    <s v="WProje Yönetimi.01.001"/>
    <s v="Webplus DISTRIBUTION SATIS-DAGITIM YazılımI (Enterprise)"/>
    <s v="Univera - Kanal"/>
    <x v="5"/>
    <x v="0"/>
    <s v="Webplus"/>
    <n v="56875"/>
    <m/>
    <n v="1"/>
    <m/>
    <n v="81250"/>
    <m/>
    <n v="24375"/>
    <m/>
    <n v="56875"/>
    <m/>
    <n v="0"/>
    <n v="0"/>
    <m/>
    <m/>
    <m/>
    <x v="11"/>
    <x v="0"/>
    <x v="1"/>
    <x v="0"/>
    <x v="1"/>
    <x v="1"/>
    <s v="Kanal Satış"/>
    <s v="Matriks"/>
    <s v="Yurt İçi"/>
    <s v="Türkiye"/>
  </r>
  <r>
    <s v="Q1"/>
    <x v="1"/>
    <x v="2"/>
    <m/>
    <s v="MATRIKS BİLGİSAYAR SİSTEMLERİ LTD.ŞTİ"/>
    <s v="WProje Yönetimi.01.002"/>
    <s v="Webplus Dagitim Kanali Yazılımi"/>
    <s v="Univera - Kanal"/>
    <x v="5"/>
    <x v="0"/>
    <s v="Webplus"/>
    <n v="10920"/>
    <m/>
    <n v="1"/>
    <m/>
    <n v="15600"/>
    <m/>
    <n v="4680"/>
    <m/>
    <n v="10920"/>
    <m/>
    <n v="0"/>
    <n v="0"/>
    <m/>
    <m/>
    <m/>
    <x v="11"/>
    <x v="0"/>
    <x v="1"/>
    <x v="0"/>
    <x v="1"/>
    <x v="1"/>
    <s v="Kanal Satış"/>
    <s v="Matriks"/>
    <s v="Yurt İçi"/>
    <s v="Türkiye"/>
  </r>
  <r>
    <s v="Q1"/>
    <x v="1"/>
    <x v="2"/>
    <m/>
    <s v="MATRIKS BİLGİSAYAR SİSTEMLERİ LTD.ŞTİ"/>
    <s v="WProje Yönetimi.02.001"/>
    <s v="Webplus (Android) SATIS TEMSILCISI LISANSI"/>
    <s v="Univera - Kanal"/>
    <x v="5"/>
    <x v="0"/>
    <s v="Webplus"/>
    <n v="3185"/>
    <m/>
    <n v="10"/>
    <m/>
    <n v="45500"/>
    <m/>
    <n v="13650"/>
    <m/>
    <n v="31850"/>
    <m/>
    <n v="0"/>
    <n v="0"/>
    <m/>
    <m/>
    <m/>
    <x v="11"/>
    <x v="0"/>
    <x v="1"/>
    <x v="0"/>
    <x v="1"/>
    <x v="1"/>
    <s v="Kanal Satış"/>
    <s v="Matriks"/>
    <s v="Yurt İçi"/>
    <s v="Türkiye"/>
  </r>
  <r>
    <s v="Q1"/>
    <x v="1"/>
    <x v="2"/>
    <m/>
    <s v="MATRIKS BİLGİSAYAR SİSTEMLERİ LTD.ŞTİ"/>
    <s v="UH.01.002"/>
    <s v="Unidox Kontör"/>
    <s v="Univera Kontör Satışı"/>
    <x v="5"/>
    <x v="2"/>
    <s v="Unidox"/>
    <n v="4.6313000000000004"/>
    <m/>
    <n v="2000"/>
    <m/>
    <n v="9262.6"/>
    <m/>
    <n v="0"/>
    <m/>
    <n v="9262.6"/>
    <m/>
    <n v="0"/>
    <n v="0"/>
    <m/>
    <m/>
    <m/>
    <x v="11"/>
    <x v="0"/>
    <x v="1"/>
    <x v="2"/>
    <x v="5"/>
    <x v="1"/>
    <s v="Kanal Satış"/>
    <s v="Matriks"/>
    <s v="Yurt İçi"/>
    <s v="Türkiye"/>
  </r>
  <r>
    <s v="Q1"/>
    <x v="1"/>
    <x v="2"/>
    <m/>
    <s v="POLARİS YAZILIM ÇÖZÜMLERİ VE DANIŞMANLIK HİZMETLERİ LTD.ŞTİ."/>
    <s v="UH.01.002"/>
    <s v="Unidox Kontör"/>
    <s v="Univera Kontör Satışı"/>
    <x v="5"/>
    <x v="2"/>
    <s v="Unidox"/>
    <n v="2.2583000000000002"/>
    <m/>
    <n v="10000"/>
    <m/>
    <n v="22583"/>
    <m/>
    <n v="0"/>
    <m/>
    <n v="22583"/>
    <m/>
    <n v="0"/>
    <n v="0"/>
    <m/>
    <m/>
    <m/>
    <x v="31"/>
    <x v="0"/>
    <x v="1"/>
    <x v="2"/>
    <x v="5"/>
    <x v="1"/>
    <s v="Kanal Satış"/>
    <s v="Polaris"/>
    <s v="Yurt İçi"/>
    <s v="Türkiye"/>
  </r>
  <r>
    <s v="Q1"/>
    <x v="1"/>
    <x v="2"/>
    <m/>
    <s v="ÖZGÜL KARDESLER TOPTAN GIDA PAZ. LTD. STI."/>
    <s v="UH.01.002"/>
    <s v="Unidox Kontör"/>
    <s v="Univera Kontör Satışı"/>
    <x v="6"/>
    <x v="2"/>
    <s v="Unidox"/>
    <n v="1.7"/>
    <m/>
    <n v="50000"/>
    <m/>
    <n v="85000"/>
    <m/>
    <n v="0"/>
    <m/>
    <n v="85000"/>
    <m/>
    <n v="0"/>
    <n v="0"/>
    <m/>
    <m/>
    <m/>
    <x v="134"/>
    <x v="3"/>
    <x v="1"/>
    <x v="2"/>
    <x v="5"/>
    <x v="1"/>
    <s v="Univera Satış"/>
    <s v="Saha Satış"/>
    <s v="Yurt İçi"/>
    <s v="Türkiye"/>
  </r>
  <r>
    <s v="Q1"/>
    <x v="1"/>
    <x v="2"/>
    <m/>
    <s v="ÖZGÖRKEY OTOMOTIV TURIZM GIDA SANAYI VE TICARET ANONIM SIRKETI"/>
    <s v="SH.05.001"/>
    <s v="Stokbar Panorama - Yazilim Gelistirme Hizmeti"/>
    <s v="Univera - Özgörkey"/>
    <x v="13"/>
    <x v="4"/>
    <s v="Stokbar"/>
    <n v="11112.5"/>
    <m/>
    <n v="4.5"/>
    <m/>
    <n v="78750"/>
    <m/>
    <n v="28743.75"/>
    <m/>
    <n v="50006.25"/>
    <m/>
    <n v="0"/>
    <n v="0"/>
    <m/>
    <m/>
    <m/>
    <x v="98"/>
    <x v="0"/>
    <x v="1"/>
    <x v="1"/>
    <x v="9"/>
    <x v="1"/>
    <s v="Univera Satış"/>
    <s v="Saha Satış"/>
    <s v="Yurt İçi"/>
    <s v="Türkiye"/>
  </r>
  <r>
    <s v="Q3"/>
    <x v="0"/>
    <x v="8"/>
    <m/>
    <s v="AYDIN ÜNLÜER TUR.GIDA TIC. VE SAN. A.S."/>
    <s v="EH.03.001"/>
    <s v="EnRoute Panorama - Çafri Merkezi Hizmeti  (MSD)"/>
    <s v="Univera - JTI"/>
    <x v="11"/>
    <x v="0"/>
    <m/>
    <n v="1161.2"/>
    <m/>
    <n v="3"/>
    <m/>
    <n v="3483.6"/>
    <m/>
    <n v="0"/>
    <m/>
    <n v="3483.6"/>
    <m/>
    <n v="0"/>
    <n v="0"/>
    <s v="UNI240000001592"/>
    <m/>
    <m/>
    <x v="18"/>
    <x v="0"/>
    <x v="0"/>
    <x v="1"/>
    <x v="8"/>
    <x v="1"/>
    <s v="Univera Satış"/>
    <s v="Saha Satış"/>
    <s v="Yurt İçi"/>
    <s v="Türkiye"/>
  </r>
  <r>
    <s v="Q3"/>
    <x v="0"/>
    <x v="8"/>
    <m/>
    <s v="DÜNYA MESRUBAT GIDA INS.TURIZM PAZ. SAN. VE TIC. LTD. STI."/>
    <s v="EH.03.001"/>
    <s v="EnRoute Panorama - Çafri Merkezi Hizmeti  (MSD)"/>
    <s v="Univera - JTI"/>
    <x v="11"/>
    <x v="0"/>
    <m/>
    <n v="1161.2"/>
    <m/>
    <n v="5"/>
    <m/>
    <n v="5806"/>
    <m/>
    <n v="0"/>
    <m/>
    <n v="5806"/>
    <m/>
    <n v="0"/>
    <n v="0"/>
    <s v="UNI240000001599"/>
    <m/>
    <m/>
    <x v="18"/>
    <x v="0"/>
    <x v="0"/>
    <x v="1"/>
    <x v="8"/>
    <x v="1"/>
    <s v="Univera Satış"/>
    <s v="Saha Satış"/>
    <s v="Yurt İçi"/>
    <s v="Türkiye"/>
  </r>
  <r>
    <s v="Q3"/>
    <x v="0"/>
    <x v="8"/>
    <m/>
    <s v="KOPUZ GIDA TIC. A.S."/>
    <s v="EH.03.001"/>
    <s v="EnRoute Panorama - Çafri Merkezi Hizmeti  (MSD)"/>
    <s v="Univera - JTI"/>
    <x v="11"/>
    <x v="0"/>
    <m/>
    <n v="1161.2"/>
    <m/>
    <n v="11"/>
    <m/>
    <n v="12773.2"/>
    <m/>
    <n v="0"/>
    <m/>
    <n v="12773.2"/>
    <m/>
    <n v="0"/>
    <n v="0"/>
    <s v="UNI240000001604"/>
    <m/>
    <m/>
    <x v="18"/>
    <x v="0"/>
    <x v="0"/>
    <x v="1"/>
    <x v="8"/>
    <x v="1"/>
    <s v="Univera Satış"/>
    <s v="Saha Satış"/>
    <s v="Yurt İçi"/>
    <s v="Türkiye"/>
  </r>
  <r>
    <s v="Q3"/>
    <x v="0"/>
    <x v="8"/>
    <m/>
    <s v="ÖZÇELIK MESRUBAT VE GIDA MAD.TIC.PAZ.A.S."/>
    <s v="EH.03.001"/>
    <s v="EnRoute Panorama - Çafri Merkezi Hizmeti  (MSD)"/>
    <s v="Univera - JTI"/>
    <x v="11"/>
    <x v="0"/>
    <m/>
    <n v="1161.2"/>
    <m/>
    <n v="5"/>
    <m/>
    <n v="5806"/>
    <m/>
    <n v="0"/>
    <m/>
    <n v="5806"/>
    <m/>
    <n v="0"/>
    <n v="0"/>
    <s v="UNI240000001605"/>
    <m/>
    <m/>
    <x v="18"/>
    <x v="0"/>
    <x v="0"/>
    <x v="1"/>
    <x v="8"/>
    <x v="1"/>
    <s v="Univera Satış"/>
    <s v="Saha Satış"/>
    <s v="Yurt İçi"/>
    <s v="Türkiye"/>
  </r>
  <r>
    <s v="Q3"/>
    <x v="0"/>
    <x v="8"/>
    <m/>
    <s v="ÖZERLER TICARET ILHAN ÖZER"/>
    <s v="EH.03.001"/>
    <s v="EnRoute Panorama - Çafri Merkezi Hizmeti  (MSD)"/>
    <s v="Univera - JTI"/>
    <x v="11"/>
    <x v="0"/>
    <m/>
    <n v="1161.2"/>
    <m/>
    <n v="4"/>
    <m/>
    <n v="4644.8"/>
    <m/>
    <n v="0"/>
    <m/>
    <n v="4644.8"/>
    <m/>
    <n v="0"/>
    <n v="0"/>
    <s v="UNI240000001607"/>
    <m/>
    <m/>
    <x v="18"/>
    <x v="0"/>
    <x v="0"/>
    <x v="1"/>
    <x v="8"/>
    <x v="1"/>
    <s v="Univera Satış"/>
    <s v="Saha Satış"/>
    <s v="Yurt İçi"/>
    <s v="Türkiye"/>
  </r>
  <r>
    <s v="Q3"/>
    <x v="0"/>
    <x v="8"/>
    <m/>
    <s v="SEKERCI GIDA TEMIZLIK ÜRÜN. PAZ. VE DAG. LTD. STI."/>
    <s v="EH.03.001"/>
    <s v="EnRoute Panorama - Çafri Merkezi Hizmeti  (MSD)"/>
    <s v="Univera - JTI"/>
    <x v="11"/>
    <x v="0"/>
    <m/>
    <n v="1161.2"/>
    <m/>
    <n v="10"/>
    <m/>
    <n v="11612"/>
    <m/>
    <n v="0"/>
    <m/>
    <n v="11612"/>
    <m/>
    <n v="0"/>
    <n v="0"/>
    <s v="UNI240000001615"/>
    <m/>
    <m/>
    <x v="18"/>
    <x v="0"/>
    <x v="0"/>
    <x v="1"/>
    <x v="8"/>
    <x v="1"/>
    <s v="Univera Satış"/>
    <s v="Saha Satış"/>
    <s v="Yurt İçi"/>
    <s v="Türkiye"/>
  </r>
  <r>
    <s v="Q3"/>
    <x v="0"/>
    <x v="8"/>
    <m/>
    <s v="YUSUF BEKTAS GIDA VE IHTIYAÇ MAD. ILETISIM NAKLIYE TIC.VE SAN.LTD.STI."/>
    <s v="EH.03.001"/>
    <s v="EnRoute Panorama - Çafri Merkezi Hizmeti  (MSD)"/>
    <s v="Univera - JTI"/>
    <x v="11"/>
    <x v="0"/>
    <m/>
    <n v="1161.2"/>
    <m/>
    <n v="7"/>
    <m/>
    <n v="8128.4"/>
    <m/>
    <n v="0"/>
    <m/>
    <n v="8128.4"/>
    <m/>
    <n v="0"/>
    <n v="0"/>
    <s v="UNI240000001617"/>
    <m/>
    <m/>
    <x v="18"/>
    <x v="0"/>
    <x v="0"/>
    <x v="1"/>
    <x v="8"/>
    <x v="1"/>
    <s v="Univera Satış"/>
    <s v="Saha Satış"/>
    <s v="Yurt İçi"/>
    <s v="Türkiye"/>
  </r>
  <r>
    <s v="Q1"/>
    <x v="1"/>
    <x v="2"/>
    <m/>
    <s v="ÇANTAYLAR IÇECEK ÜR. GIDA TUR. INS. HAY. KUY. SAN. VE TIC. LTD. STI."/>
    <s v="UH.01.002"/>
    <s v="Unidox Kontör"/>
    <s v="Univera Kontör Satışı"/>
    <x v="6"/>
    <x v="2"/>
    <s v="Unidox"/>
    <n v="2.4"/>
    <m/>
    <n v="25000"/>
    <m/>
    <n v="60000"/>
    <m/>
    <n v="0"/>
    <m/>
    <n v="60000"/>
    <m/>
    <n v="0"/>
    <n v="0"/>
    <m/>
    <m/>
    <m/>
    <x v="135"/>
    <x v="3"/>
    <x v="1"/>
    <x v="2"/>
    <x v="5"/>
    <x v="1"/>
    <s v="Univera Satış"/>
    <s v="Saha Satış"/>
    <s v="Yurt İçi"/>
    <s v="Türkiye"/>
  </r>
  <r>
    <s v="Q1"/>
    <x v="1"/>
    <x v="2"/>
    <m/>
    <s v="Mey İçki Sanayi ve Ticaret A.Ş."/>
    <s v="QH.06.001"/>
    <s v="Quest Panorama - Yazilim Gelistirme Hizmeti"/>
    <s v="Univera - Mey İçki"/>
    <x v="11"/>
    <x v="3"/>
    <s v="Quest"/>
    <n v="12070"/>
    <m/>
    <n v="32.9"/>
    <m/>
    <n v="397103"/>
    <m/>
    <n v="0"/>
    <m/>
    <n v="397103"/>
    <m/>
    <n v="0"/>
    <n v="0"/>
    <m/>
    <m/>
    <m/>
    <x v="7"/>
    <x v="0"/>
    <x v="1"/>
    <x v="1"/>
    <x v="9"/>
    <x v="1"/>
    <s v="Univera Satış"/>
    <s v="Saha Satış"/>
    <s v="Yurt İçi"/>
    <s v="Türkiye"/>
  </r>
  <r>
    <s v="Q1"/>
    <x v="1"/>
    <x v="2"/>
    <m/>
    <s v="Mey İçki Sanayi ve Ticaret A.Ş."/>
    <s v="QH.07.001"/>
    <s v="Quest Panorama - Rapor Gelistirme Hizmeti"/>
    <s v="Univera - Mey İçki"/>
    <x v="11"/>
    <x v="3"/>
    <s v="Quest"/>
    <n v="10000"/>
    <m/>
    <n v="15.07"/>
    <m/>
    <n v="150700"/>
    <m/>
    <n v="0"/>
    <m/>
    <n v="150700"/>
    <m/>
    <n v="0"/>
    <n v="0"/>
    <m/>
    <m/>
    <m/>
    <x v="7"/>
    <x v="0"/>
    <x v="1"/>
    <x v="1"/>
    <x v="2"/>
    <x v="1"/>
    <s v="Univera Satış"/>
    <s v="Saha Satış"/>
    <s v="Yurt İçi"/>
    <s v="Türkiye"/>
  </r>
  <r>
    <s v="Q1"/>
    <x v="1"/>
    <x v="2"/>
    <m/>
    <s v="Mey İçki Sanayi ve Ticaret A.Ş."/>
    <s v="QH.01.001"/>
    <s v="Quest Panorama - Proje ve Ürün Yönetimi Danismanlifi Hizmeti"/>
    <s v="Univera - Mey İçki"/>
    <x v="11"/>
    <x v="3"/>
    <s v="Quest"/>
    <n v="11240"/>
    <m/>
    <n v="23.5"/>
    <m/>
    <n v="264140"/>
    <m/>
    <n v="0"/>
    <m/>
    <n v="264140"/>
    <m/>
    <n v="0"/>
    <n v="0"/>
    <m/>
    <m/>
    <m/>
    <x v="7"/>
    <x v="0"/>
    <x v="1"/>
    <x v="1"/>
    <x v="7"/>
    <x v="1"/>
    <s v="Univera Satış"/>
    <s v="Saha Satış"/>
    <s v="Yurt İçi"/>
    <s v="Türkiye"/>
  </r>
  <r>
    <s v="Q3"/>
    <x v="0"/>
    <x v="8"/>
    <m/>
    <s v="BAMS GIDA ITRIYAT VE TEKSTIL TIC. VE SAN. LTD. STI."/>
    <s v="EH.03.001"/>
    <s v="EnRoute Panorama - Çafri Merkezi Hizmeti  (MSD)"/>
    <s v="Univera - JTI"/>
    <x v="11"/>
    <x v="0"/>
    <m/>
    <n v="1161.2"/>
    <m/>
    <n v="2"/>
    <m/>
    <n v="2322.4"/>
    <m/>
    <n v="0"/>
    <m/>
    <n v="2322.4"/>
    <m/>
    <n v="0"/>
    <n v="0"/>
    <s v="UNI240000001590"/>
    <m/>
    <m/>
    <x v="18"/>
    <x v="0"/>
    <x v="0"/>
    <x v="1"/>
    <x v="8"/>
    <x v="1"/>
    <s v="Univera Satış"/>
    <s v="Saha Satış"/>
    <s v="Yurt İçi"/>
    <s v="Türkiye"/>
  </r>
  <r>
    <s v="Q3"/>
    <x v="0"/>
    <x v="8"/>
    <m/>
    <s v="BAYRAKTAR SATIS VE DAGITIM ANONIM SIRKETI"/>
    <s v="EH.03.001"/>
    <s v="EnRoute Panorama - Çafri Merkezi Hizmeti  (MSD)"/>
    <s v="Univera - JTI"/>
    <x v="11"/>
    <x v="0"/>
    <m/>
    <n v="1161.2"/>
    <m/>
    <n v="2"/>
    <m/>
    <n v="2322.4"/>
    <m/>
    <n v="0"/>
    <m/>
    <n v="2322.4"/>
    <m/>
    <n v="0"/>
    <n v="0"/>
    <s v="UNI240000001591"/>
    <m/>
    <m/>
    <x v="18"/>
    <x v="0"/>
    <x v="0"/>
    <x v="1"/>
    <x v="8"/>
    <x v="1"/>
    <s v="Univera Satış"/>
    <s v="Saha Satış"/>
    <s v="Yurt İçi"/>
    <s v="Türkiye"/>
  </r>
  <r>
    <s v="Q3"/>
    <x v="0"/>
    <x v="8"/>
    <m/>
    <s v="KALPAKÇIOGLU GIDA SAN. VE TIC. LTD. STI."/>
    <s v="EH.03.001"/>
    <s v="EnRoute Panorama - Çafri Merkezi Hizmeti  (MSD)"/>
    <s v="Univera - JTI"/>
    <x v="11"/>
    <x v="0"/>
    <m/>
    <n v="1161.2"/>
    <m/>
    <n v="2"/>
    <m/>
    <n v="2322.4"/>
    <m/>
    <n v="0"/>
    <m/>
    <n v="2322.4"/>
    <m/>
    <n v="0"/>
    <n v="0"/>
    <s v="UNI240000001602"/>
    <m/>
    <m/>
    <x v="18"/>
    <x v="0"/>
    <x v="0"/>
    <x v="1"/>
    <x v="8"/>
    <x v="1"/>
    <s v="Univera Satış"/>
    <s v="Saha Satış"/>
    <s v="Yurt İçi"/>
    <s v="Türkiye"/>
  </r>
  <r>
    <s v="Q3"/>
    <x v="0"/>
    <x v="8"/>
    <m/>
    <s v="PIRAMIT GIDA LOJISTIK TICARET TIC. A.S."/>
    <s v="EH.03.001"/>
    <s v="EnRoute Panorama - Çafri Merkezi Hizmeti  (MSD)"/>
    <s v="Univera - JTI"/>
    <x v="11"/>
    <x v="0"/>
    <m/>
    <n v="1161.2"/>
    <m/>
    <n v="2"/>
    <m/>
    <n v="2322.4"/>
    <m/>
    <n v="0"/>
    <m/>
    <n v="2322.4"/>
    <m/>
    <n v="0"/>
    <n v="0"/>
    <s v="UNI240000001608"/>
    <m/>
    <m/>
    <x v="18"/>
    <x v="0"/>
    <x v="0"/>
    <x v="1"/>
    <x v="8"/>
    <x v="1"/>
    <s v="Univera Satış"/>
    <s v="Saha Satış"/>
    <s v="Yurt İçi"/>
    <s v="Türkiye"/>
  </r>
  <r>
    <s v="Q3"/>
    <x v="0"/>
    <x v="8"/>
    <m/>
    <s v="SAMI EMGIN DAG. PAZ. TUR. TEKS. INS. SAN. TIC. LTD. STI."/>
    <s v="EH.03.001"/>
    <s v="EnRoute Panorama - Çafri Merkezi Hizmeti  (MSD)"/>
    <s v="Univera - JTI"/>
    <x v="11"/>
    <x v="0"/>
    <m/>
    <n v="1161.2"/>
    <m/>
    <n v="2"/>
    <m/>
    <n v="2322.4"/>
    <m/>
    <n v="0"/>
    <m/>
    <n v="2322.4"/>
    <m/>
    <n v="0"/>
    <n v="0"/>
    <s v="UNI240000001610"/>
    <m/>
    <m/>
    <x v="18"/>
    <x v="0"/>
    <x v="0"/>
    <x v="1"/>
    <x v="8"/>
    <x v="1"/>
    <s v="Univera Satış"/>
    <s v="Saha Satış"/>
    <s v="Yurt İçi"/>
    <s v="Türkiye"/>
  </r>
  <r>
    <s v="Q3"/>
    <x v="0"/>
    <x v="8"/>
    <m/>
    <s v="SEYPA GIDA IHTIYAÇ MAD.ÜRETIM.DAG.VE TIC. A.S."/>
    <s v="EH.03.001"/>
    <s v="EnRoute Panorama - Çafri Merkezi Hizmeti  (MSD)"/>
    <s v="Univera - JTI"/>
    <x v="11"/>
    <x v="0"/>
    <m/>
    <n v="1161.2"/>
    <m/>
    <n v="2"/>
    <m/>
    <n v="2322.4"/>
    <m/>
    <n v="0"/>
    <m/>
    <n v="2322.4"/>
    <m/>
    <n v="0"/>
    <n v="0"/>
    <s v="UNI240000001613"/>
    <m/>
    <m/>
    <x v="18"/>
    <x v="0"/>
    <x v="0"/>
    <x v="1"/>
    <x v="8"/>
    <x v="1"/>
    <s v="Univera Satış"/>
    <s v="Saha Satış"/>
    <s v="Yurt İçi"/>
    <s v="Türkiye"/>
  </r>
  <r>
    <s v="Q3"/>
    <x v="0"/>
    <x v="8"/>
    <m/>
    <s v="SSG DAYANIKLI TÜKETIM MAD. GIDA ÜRÜNLERI PAZ. SAN. TIC. LTD. STI."/>
    <s v="EH.03.001"/>
    <s v="EnRoute Panorama - Çafri Merkezi Hizmeti  (MSD)"/>
    <s v="Univera - JTI"/>
    <x v="11"/>
    <x v="0"/>
    <m/>
    <n v="1161.2"/>
    <m/>
    <n v="2"/>
    <m/>
    <n v="2322.4"/>
    <m/>
    <n v="0"/>
    <m/>
    <n v="2322.4"/>
    <m/>
    <n v="0"/>
    <n v="0"/>
    <s v="UNI240000001614"/>
    <m/>
    <m/>
    <x v="18"/>
    <x v="0"/>
    <x v="0"/>
    <x v="1"/>
    <x v="8"/>
    <x v="1"/>
    <s v="Univera Satış"/>
    <s v="Saha Satış"/>
    <s v="Yurt İçi"/>
    <s v="Türkiye"/>
  </r>
  <r>
    <s v="Q3"/>
    <x v="0"/>
    <x v="8"/>
    <m/>
    <s v="YILDIRIMLAR GRUP IHTIYAÇ VE GIDA MAD. TURIZM A.S"/>
    <s v="EH.03.001"/>
    <s v="EnRoute Panorama - Çafri Merkezi Hizmeti  (MSD)"/>
    <s v="Univera - JTI"/>
    <x v="11"/>
    <x v="0"/>
    <m/>
    <n v="1161.2"/>
    <m/>
    <n v="2"/>
    <m/>
    <n v="2322.4"/>
    <m/>
    <n v="0"/>
    <m/>
    <n v="2322.4"/>
    <m/>
    <n v="0"/>
    <n v="0"/>
    <s v="UNI240000001616"/>
    <m/>
    <m/>
    <x v="18"/>
    <x v="0"/>
    <x v="0"/>
    <x v="1"/>
    <x v="8"/>
    <x v="1"/>
    <s v="Univera Satış"/>
    <s v="Saha Satış"/>
    <s v="Yurt İçi"/>
    <s v="Türkiye"/>
  </r>
  <r>
    <s v="Q1"/>
    <x v="1"/>
    <x v="2"/>
    <m/>
    <s v="MİYA OTOMASYON VE BARKOD BILISIM SISTEMLERI SAN TİC. VE L.T.D. STI."/>
    <s v="WPH.02.001"/>
    <s v="Webplus Yazilim Bakimi Hizmeti"/>
    <s v="Univera - Kanal"/>
    <x v="5"/>
    <x v="0"/>
    <s v="Webplus"/>
    <n v="11240"/>
    <m/>
    <n v="6"/>
    <m/>
    <n v="67440"/>
    <m/>
    <n v="0"/>
    <m/>
    <n v="67440"/>
    <m/>
    <n v="0"/>
    <n v="0"/>
    <m/>
    <m/>
    <m/>
    <x v="3"/>
    <x v="0"/>
    <x v="0"/>
    <x v="1"/>
    <x v="4"/>
    <x v="1"/>
    <s v="Kanal Satış"/>
    <s v="Miya"/>
    <s v="Yurt İçi"/>
    <s v="Türkiye"/>
  </r>
  <r>
    <s v="Q1"/>
    <x v="1"/>
    <x v="2"/>
    <m/>
    <s v="MİYA OTOMASYON VE BARKOD BILISIM SISTEMLERI SAN TİC. VE L.T.D. STI."/>
    <s v="WPH.02.001"/>
    <s v="Webplus Yazilim Bakimi Hizmeti"/>
    <s v="Univera - Kanal"/>
    <x v="5"/>
    <x v="0"/>
    <s v="Webplus"/>
    <n v="7024"/>
    <m/>
    <n v="1"/>
    <m/>
    <n v="7024"/>
    <m/>
    <n v="0"/>
    <m/>
    <n v="7024"/>
    <m/>
    <n v="0"/>
    <n v="0"/>
    <m/>
    <m/>
    <m/>
    <x v="3"/>
    <x v="0"/>
    <x v="0"/>
    <x v="1"/>
    <x v="4"/>
    <x v="1"/>
    <s v="Kanal Satış"/>
    <s v="Miya"/>
    <s v="Yurt İçi"/>
    <s v="Türkiye"/>
  </r>
  <r>
    <s v="Q1"/>
    <x v="1"/>
    <x v="2"/>
    <m/>
    <s v="MİYA OTOMASYON VE BARKOD BILISIM SISTEMLERI SAN TİC. VE L.T.D. STI."/>
    <s v="WPH.02.001"/>
    <s v="Webplus Yazilim Bakimi Hizmeti"/>
    <s v="Univera - Kanal"/>
    <x v="5"/>
    <x v="0"/>
    <s v="Webplus"/>
    <n v="3148"/>
    <m/>
    <n v="1"/>
    <m/>
    <n v="3148"/>
    <m/>
    <n v="0"/>
    <m/>
    <n v="3148"/>
    <m/>
    <n v="0"/>
    <n v="0"/>
    <m/>
    <m/>
    <m/>
    <x v="3"/>
    <x v="0"/>
    <x v="0"/>
    <x v="1"/>
    <x v="4"/>
    <x v="1"/>
    <s v="Kanal Satış"/>
    <s v="Miya"/>
    <s v="Yurt İçi"/>
    <s v="Türkiye"/>
  </r>
  <r>
    <s v="Q1"/>
    <x v="1"/>
    <x v="2"/>
    <m/>
    <s v="MİYA OTOMASYON VE BARKOD BILISIM SISTEMLERI SAN TİC. VE L.T.D. STI."/>
    <s v="WPH.02.001"/>
    <s v="Webplus Yazilim Bakimi Hizmeti"/>
    <s v="Univera - Kanal"/>
    <x v="5"/>
    <x v="0"/>
    <s v="Webplus"/>
    <n v="5360"/>
    <m/>
    <n v="1"/>
    <m/>
    <n v="5360"/>
    <m/>
    <n v="0"/>
    <m/>
    <n v="5360"/>
    <m/>
    <n v="0"/>
    <n v="0"/>
    <m/>
    <m/>
    <m/>
    <x v="3"/>
    <x v="0"/>
    <x v="0"/>
    <x v="1"/>
    <x v="4"/>
    <x v="1"/>
    <s v="Kanal Satış"/>
    <s v="Miya"/>
    <s v="Yurt İçi"/>
    <s v="Türkiye"/>
  </r>
  <r>
    <s v="Q1"/>
    <x v="1"/>
    <x v="2"/>
    <m/>
    <s v="MİYA OTOMASYON VE BARKOD BILISIM SISTEMLERI SAN TİC. VE L.T.D. STI."/>
    <s v="WPH.02.001"/>
    <s v="Webplus Yazilim Bakimi Hizmeti"/>
    <s v="Univera - Kanal"/>
    <x v="5"/>
    <x v="0"/>
    <s v="Webplus"/>
    <n v="6650"/>
    <m/>
    <n v="1"/>
    <m/>
    <n v="6650"/>
    <m/>
    <n v="0"/>
    <m/>
    <n v="6650"/>
    <m/>
    <n v="0"/>
    <n v="0"/>
    <m/>
    <m/>
    <m/>
    <x v="3"/>
    <x v="0"/>
    <x v="0"/>
    <x v="1"/>
    <x v="4"/>
    <x v="1"/>
    <s v="Kanal Satış"/>
    <s v="Miya"/>
    <s v="Yurt İçi"/>
    <s v="Türkiye"/>
  </r>
  <r>
    <s v="Q1"/>
    <x v="1"/>
    <x v="2"/>
    <m/>
    <s v="POLARİS YAZILIM ÇÖZÜMLERİ VE DANIŞMANLIK HİZMETLERİ LTD.ŞTİ."/>
    <s v="WPH.02.001"/>
    <s v="Webplus Yazilim Bakimi Hizmeti"/>
    <s v="Univera - Kanal"/>
    <x v="5"/>
    <x v="0"/>
    <s v="Webplus"/>
    <n v="51623"/>
    <m/>
    <n v="1"/>
    <m/>
    <n v="51623"/>
    <m/>
    <n v="0"/>
    <m/>
    <n v="51623"/>
    <m/>
    <n v="0"/>
    <n v="0"/>
    <m/>
    <m/>
    <m/>
    <x v="31"/>
    <x v="0"/>
    <x v="0"/>
    <x v="1"/>
    <x v="4"/>
    <x v="1"/>
    <s v="Kanal Satış"/>
    <s v="Polaris"/>
    <s v="Yurt İçi"/>
    <s v="Türkiye"/>
  </r>
  <r>
    <s v="Q1"/>
    <x v="1"/>
    <x v="2"/>
    <m/>
    <s v="POLARİS YAZILIM ÇÖZÜMLERİ VE DANIŞMANLIK HİZMETLERİ LTD.ŞTİ."/>
    <s v="WProje Yönetimi.01.001"/>
    <s v="Webplus DISTRIBUTION SATIS-DAGITIM YazılımI (Enterprise)"/>
    <s v="Univera - Kanal"/>
    <x v="5"/>
    <x v="0"/>
    <s v="Webplus"/>
    <n v="57068"/>
    <m/>
    <n v="1"/>
    <m/>
    <n v="57068"/>
    <m/>
    <n v="0"/>
    <m/>
    <n v="57068"/>
    <m/>
    <n v="0"/>
    <n v="0"/>
    <m/>
    <m/>
    <m/>
    <x v="31"/>
    <x v="0"/>
    <x v="1"/>
    <x v="0"/>
    <x v="1"/>
    <x v="1"/>
    <s v="Kanal Satış"/>
    <s v="Polaris"/>
    <s v="Yurt İçi"/>
    <s v="Türkiye"/>
  </r>
  <r>
    <s v="Q1"/>
    <x v="1"/>
    <x v="2"/>
    <m/>
    <s v="MATRIKS BİLGİSAYAR SİSTEMLERİ LTD.ŞTİ"/>
    <s v="WProje Yönetimi.02.001"/>
    <s v="Webplus (Android) SATIS TEMSILCISI LISANSI"/>
    <s v="Univera - Kanal"/>
    <x v="5"/>
    <x v="0"/>
    <s v="Webplus"/>
    <n v="2587.5"/>
    <m/>
    <n v="1"/>
    <m/>
    <n v="2587.5"/>
    <m/>
    <n v="0"/>
    <m/>
    <n v="2587.5"/>
    <m/>
    <n v="0"/>
    <n v="0"/>
    <m/>
    <m/>
    <m/>
    <x v="11"/>
    <x v="0"/>
    <x v="1"/>
    <x v="0"/>
    <x v="1"/>
    <x v="1"/>
    <s v="Kanal Satış"/>
    <s v="Matriks"/>
    <s v="Yurt İçi"/>
    <s v="Türkiye"/>
  </r>
  <r>
    <s v="Q1"/>
    <x v="1"/>
    <x v="2"/>
    <m/>
    <s v="MATRIKS BİLGİSAYAR SİSTEMLERİ LTD.ŞTİ"/>
    <s v="UH.01.002"/>
    <s v="Unidox Kontör"/>
    <s v="Univera Kontör Satışı"/>
    <x v="5"/>
    <x v="2"/>
    <s v="Unidox"/>
    <n v="4.6313000000000004"/>
    <m/>
    <n v="2000"/>
    <m/>
    <n v="9262.6"/>
    <m/>
    <n v="0"/>
    <m/>
    <n v="9262.6"/>
    <m/>
    <n v="0"/>
    <n v="0"/>
    <m/>
    <m/>
    <m/>
    <x v="11"/>
    <x v="0"/>
    <x v="1"/>
    <x v="2"/>
    <x v="5"/>
    <x v="1"/>
    <s v="Kanal Satış"/>
    <s v="Matriks"/>
    <s v="Yurt İçi"/>
    <s v="Türkiye"/>
  </r>
  <r>
    <s v="Q1"/>
    <x v="1"/>
    <x v="2"/>
    <m/>
    <s v="MİYA OTOMASYON VE BARKOD BILISIM SISTEMLERI SAN TİC. VE L.T.D. STI."/>
    <s v="UH.01.002"/>
    <s v="Unidox Kontör"/>
    <s v="Univera Kontör Satışı"/>
    <x v="5"/>
    <x v="2"/>
    <s v="Unidox"/>
    <n v="2.6568999999999998"/>
    <m/>
    <n v="10000"/>
    <m/>
    <n v="26569"/>
    <m/>
    <n v="0"/>
    <m/>
    <n v="26569"/>
    <m/>
    <n v="0"/>
    <n v="0"/>
    <m/>
    <m/>
    <m/>
    <x v="3"/>
    <x v="0"/>
    <x v="1"/>
    <x v="2"/>
    <x v="5"/>
    <x v="1"/>
    <s v="Kanal Satış"/>
    <s v="Miya"/>
    <s v="Yurt İçi"/>
    <s v="Türkiye"/>
  </r>
  <r>
    <s v="Q1"/>
    <x v="1"/>
    <x v="2"/>
    <m/>
    <s v="EGE BES KARDESLER GIDA PAZARLAMA TIC.LTD.STI"/>
    <s v="UH.01.002"/>
    <s v="Unidox Kontör"/>
    <s v="Univera Kontör Satışı"/>
    <x v="6"/>
    <x v="2"/>
    <s v="Unidox"/>
    <n v="2"/>
    <m/>
    <n v="50000"/>
    <m/>
    <n v="100000"/>
    <m/>
    <n v="0"/>
    <m/>
    <n v="100000"/>
    <m/>
    <n v="0"/>
    <n v="0"/>
    <m/>
    <m/>
    <m/>
    <x v="13"/>
    <x v="0"/>
    <x v="1"/>
    <x v="2"/>
    <x v="5"/>
    <x v="1"/>
    <s v="Univera Satış"/>
    <s v="Saha Satış"/>
    <s v="Yurt İçi"/>
    <s v="Türkiye"/>
  </r>
  <r>
    <s v="Q1"/>
    <x v="1"/>
    <x v="2"/>
    <m/>
    <s v="GENÇ TÜTÜN MAMÜLLERI PAZ. SAN. VE TIC. LTD STI."/>
    <s v="UH.01.002"/>
    <s v="Unidox Kontör"/>
    <s v="Univera Kontör Satışı"/>
    <x v="6"/>
    <x v="2"/>
    <s v="Unidox"/>
    <n v="2.4660000000000002"/>
    <m/>
    <n v="15000"/>
    <m/>
    <n v="36990"/>
    <m/>
    <n v="0"/>
    <m/>
    <n v="36990"/>
    <m/>
    <n v="0"/>
    <n v="0"/>
    <m/>
    <m/>
    <m/>
    <x v="49"/>
    <x v="0"/>
    <x v="1"/>
    <x v="2"/>
    <x v="5"/>
    <x v="1"/>
    <s v="Univera Satış"/>
    <s v="Saha Satış"/>
    <s v="Yurt İçi"/>
    <s v="Türkiye"/>
  </r>
  <r>
    <s v="Q1"/>
    <x v="1"/>
    <x v="2"/>
    <m/>
    <s v="GENÇ ve GÜÇLÜ GIDA DAGITIM TIC LTD. STI"/>
    <s v="UH.01.002"/>
    <s v="Unidox Kontör"/>
    <s v="Univera Kontör Satışı"/>
    <x v="6"/>
    <x v="2"/>
    <s v="Unidox"/>
    <n v="2.8"/>
    <m/>
    <n v="10000"/>
    <m/>
    <n v="28000"/>
    <m/>
    <n v="0"/>
    <m/>
    <n v="28000"/>
    <m/>
    <n v="0"/>
    <n v="0"/>
    <m/>
    <m/>
    <m/>
    <x v="4"/>
    <x v="0"/>
    <x v="1"/>
    <x v="2"/>
    <x v="5"/>
    <x v="1"/>
    <s v="Univera Satış"/>
    <s v="Saha Satış"/>
    <s v="Yurt İçi"/>
    <s v="Türkiye"/>
  </r>
  <r>
    <s v="Q1"/>
    <x v="1"/>
    <x v="2"/>
    <m/>
    <s v="LINERA GIDA A.S."/>
    <s v="UH.01.002"/>
    <s v="Unidox Kontör"/>
    <s v="Univera Kontör Satışı"/>
    <x v="6"/>
    <x v="2"/>
    <s v="Unidox"/>
    <n v="2.2400000000000002"/>
    <m/>
    <n v="25000"/>
    <m/>
    <n v="56000"/>
    <m/>
    <n v="0"/>
    <m/>
    <n v="56000"/>
    <m/>
    <n v="0"/>
    <n v="0"/>
    <m/>
    <m/>
    <m/>
    <x v="136"/>
    <x v="0"/>
    <x v="1"/>
    <x v="2"/>
    <x v="5"/>
    <x v="1"/>
    <s v="Univera Satış"/>
    <s v="Saha Satış"/>
    <s v="Yurt İçi"/>
    <s v="Türkiye"/>
  </r>
  <r>
    <s v="Q1"/>
    <x v="1"/>
    <x v="2"/>
    <m/>
    <s v="BILCEN ET VE SÜT ÜRÜNLERI PAZ.SAN.TIC.LTD.STI."/>
    <s v="UH.01.002"/>
    <s v="Unidox Kontör"/>
    <s v="Univera Kontör Satışı"/>
    <x v="6"/>
    <x v="2"/>
    <s v="Unidox"/>
    <n v="1.39"/>
    <m/>
    <n v="100000"/>
    <m/>
    <n v="139000"/>
    <m/>
    <n v="0"/>
    <m/>
    <n v="139000"/>
    <m/>
    <n v="0"/>
    <n v="0"/>
    <m/>
    <m/>
    <m/>
    <x v="137"/>
    <x v="3"/>
    <x v="1"/>
    <x v="2"/>
    <x v="5"/>
    <x v="1"/>
    <s v="Univera Satış"/>
    <s v="Saha Satış"/>
    <s v="Yurt İçi"/>
    <s v="Türkiye"/>
  </r>
  <r>
    <s v="Q1"/>
    <x v="1"/>
    <x v="2"/>
    <m/>
    <s v="BIRSEN KOÇAK"/>
    <s v="UH.01.002"/>
    <s v="Unidox Kontör"/>
    <s v="Univera Kontör Satışı"/>
    <x v="6"/>
    <x v="2"/>
    <s v="Unidox"/>
    <n v="2.4"/>
    <m/>
    <n v="10000"/>
    <m/>
    <n v="24000"/>
    <m/>
    <n v="0"/>
    <m/>
    <n v="24000"/>
    <m/>
    <n v="0"/>
    <n v="0"/>
    <m/>
    <m/>
    <m/>
    <x v="138"/>
    <x v="3"/>
    <x v="1"/>
    <x v="2"/>
    <x v="5"/>
    <x v="1"/>
    <s v="Univera Satış"/>
    <s v="Saha Satış"/>
    <s v="Yurt İçi"/>
    <s v="Türkiye"/>
  </r>
  <r>
    <s v="Q1"/>
    <x v="1"/>
    <x v="2"/>
    <m/>
    <s v="BORA GIDA PAZARLAMA-BORA TEMEL"/>
    <s v="UH.01.002"/>
    <s v="Unidox Kontör"/>
    <s v="Univera Kontör Satışı"/>
    <x v="6"/>
    <x v="2"/>
    <s v="Unidox"/>
    <n v="2.2400000000000002"/>
    <m/>
    <n v="25000"/>
    <m/>
    <n v="56000"/>
    <m/>
    <n v="0"/>
    <m/>
    <n v="56000"/>
    <m/>
    <n v="0"/>
    <n v="0"/>
    <m/>
    <m/>
    <m/>
    <x v="139"/>
    <x v="3"/>
    <x v="1"/>
    <x v="2"/>
    <x v="5"/>
    <x v="1"/>
    <s v="Univera Satış"/>
    <s v="Saha Satış"/>
    <s v="Yurt İçi"/>
    <s v="Türkiye"/>
  </r>
  <r>
    <s v="Q1"/>
    <x v="1"/>
    <x v="2"/>
    <m/>
    <s v="ERGÜLAY GIDA SAN.TIC.LTD.STI."/>
    <s v="UH.01.002"/>
    <s v="Unidox Kontör"/>
    <s v="Univera - Dardanel"/>
    <x v="6"/>
    <x v="2"/>
    <s v="Unidox"/>
    <n v="1.7"/>
    <m/>
    <n v="10000"/>
    <m/>
    <n v="17000"/>
    <m/>
    <n v="0"/>
    <m/>
    <n v="17000"/>
    <m/>
    <n v="0"/>
    <n v="0"/>
    <s v="UNI240000000842"/>
    <m/>
    <m/>
    <x v="4"/>
    <x v="3"/>
    <x v="1"/>
    <x v="2"/>
    <x v="5"/>
    <x v="1"/>
    <s v="Univera Satış"/>
    <s v="Saha Satış"/>
    <s v="Yurt İçi"/>
    <s v="Türkiye"/>
  </r>
  <r>
    <s v="Q1"/>
    <x v="1"/>
    <x v="2"/>
    <m/>
    <s v="LOREAL TÜRKIYE SAN VE TIC. A.S."/>
    <s v="QH.02.001"/>
    <s v="Quest Panorama - Yillik Yazilim Bakimi, Yasatma ve Merkezi Destek Hizmeti"/>
    <s v="Univera - Loreal Eczane"/>
    <x v="13"/>
    <x v="3"/>
    <s v="Quest"/>
    <n v="750000"/>
    <m/>
    <n v="1"/>
    <m/>
    <n v="750000"/>
    <m/>
    <n v="0"/>
    <m/>
    <n v="750000"/>
    <m/>
    <n v="0"/>
    <n v="0"/>
    <m/>
    <m/>
    <m/>
    <x v="65"/>
    <x v="0"/>
    <x v="0"/>
    <x v="1"/>
    <x v="4"/>
    <x v="1"/>
    <s v="Univera Satış"/>
    <s v="Saha Satış"/>
    <s v="Yurt İçi"/>
    <s v="Türkiye"/>
  </r>
  <r>
    <s v="Q1"/>
    <x v="1"/>
    <x v="2"/>
    <m/>
    <s v="LOREAL TÜRKIYE SAN VE TIC. A.S."/>
    <s v="QH.01.001"/>
    <s v="Quest Panorama - Proje ve Ürün Yönetimi Danismanlifi Hizmeti"/>
    <s v="Univera - Loreal Eczane"/>
    <x v="13"/>
    <x v="3"/>
    <s v="Quest"/>
    <n v="20825"/>
    <m/>
    <n v="3"/>
    <m/>
    <n v="73500"/>
    <m/>
    <n v="11025"/>
    <m/>
    <n v="62475"/>
    <m/>
    <n v="0"/>
    <n v="0"/>
    <m/>
    <m/>
    <m/>
    <x v="65"/>
    <x v="0"/>
    <x v="1"/>
    <x v="1"/>
    <x v="7"/>
    <x v="1"/>
    <s v="Univera Satış"/>
    <s v="Saha Satış"/>
    <s v="Yurt İçi"/>
    <s v="Türkiye"/>
  </r>
  <r>
    <s v="Q1"/>
    <x v="1"/>
    <x v="2"/>
    <m/>
    <s v="LOREAL TÜRKIYE SAN VE TIC. A.S."/>
    <s v="QH.03.001"/>
    <s v="Quest Panorama  - Çafri Merkezi Hizmeti"/>
    <s v="Univera - Loreal Eczane"/>
    <x v="13"/>
    <x v="3"/>
    <s v="Quest"/>
    <n v="82000"/>
    <m/>
    <n v="1"/>
    <m/>
    <n v="82000"/>
    <m/>
    <n v="0"/>
    <m/>
    <n v="82000"/>
    <m/>
    <n v="0"/>
    <n v="0"/>
    <m/>
    <m/>
    <m/>
    <x v="65"/>
    <x v="0"/>
    <x v="0"/>
    <x v="1"/>
    <x v="8"/>
    <x v="1"/>
    <s v="Univera Satış"/>
    <s v="Saha Satış"/>
    <s v="Yurt İçi"/>
    <s v="Türkiye"/>
  </r>
  <r>
    <s v="Q1"/>
    <x v="1"/>
    <x v="2"/>
    <m/>
    <s v="LOREAL TÜRKIYE SAN VE TIC. A.S."/>
    <s v="EH.06.001"/>
    <s v="Enroute Panorama - Hosting Hizmeti"/>
    <s v="Univera - Loreal Eczane"/>
    <x v="13"/>
    <x v="1"/>
    <s v="Enroute"/>
    <n v="1545230"/>
    <m/>
    <n v="1"/>
    <m/>
    <n v="1545230"/>
    <m/>
    <n v="0"/>
    <m/>
    <n v="1545230"/>
    <m/>
    <n v="0"/>
    <n v="0"/>
    <m/>
    <m/>
    <m/>
    <x v="65"/>
    <x v="0"/>
    <x v="0"/>
    <x v="1"/>
    <x v="3"/>
    <x v="1"/>
    <s v="Univera Satış"/>
    <s v="Saha Satış"/>
    <s v="Yurt İçi"/>
    <s v="Türkiye"/>
  </r>
  <r>
    <s v="Q1"/>
    <x v="1"/>
    <x v="2"/>
    <m/>
    <s v="TÜRK HENKEL KIMYA SAN TIC. A.S."/>
    <s v="EH.06.001"/>
    <s v="Enroute Panorama - Hosting Hizmeti"/>
    <s v="Univera - Henkel"/>
    <x v="13"/>
    <x v="1"/>
    <s v="Enroute"/>
    <n v="110984.52"/>
    <m/>
    <n v="1"/>
    <m/>
    <n v="110984.52"/>
    <m/>
    <n v="0"/>
    <m/>
    <n v="110984.52"/>
    <m/>
    <n v="0"/>
    <n v="0"/>
    <m/>
    <m/>
    <m/>
    <x v="25"/>
    <x v="0"/>
    <x v="0"/>
    <x v="1"/>
    <x v="3"/>
    <x v="1"/>
    <s v="Univera Satış"/>
    <s v="Saha Satış"/>
    <s v="Yurt İçi"/>
    <s v="Türkiye"/>
  </r>
  <r>
    <s v="Q3"/>
    <x v="0"/>
    <x v="8"/>
    <m/>
    <s v="ÖZCIHAN GIDA INSAAT TARIM NAKLIYE ENERJI TURIZM MAD. PAZ. VE SAN. LTD. STI."/>
    <s v="EH.03.001"/>
    <s v="EnRoute Panorama - Çafri Merkezi Hizmeti  (MSD)"/>
    <s v="Univera - JTI"/>
    <x v="11"/>
    <x v="0"/>
    <m/>
    <n v="1161.2"/>
    <m/>
    <n v="2"/>
    <m/>
    <n v="2322.4"/>
    <m/>
    <n v="0"/>
    <m/>
    <n v="2322.4"/>
    <m/>
    <n v="0"/>
    <n v="0"/>
    <s v="UNI240000001626"/>
    <m/>
    <m/>
    <x v="18"/>
    <x v="0"/>
    <x v="0"/>
    <x v="1"/>
    <x v="8"/>
    <x v="1"/>
    <s v="Univera Satış"/>
    <s v="Saha Satış"/>
    <s v="Yurt İçi"/>
    <s v="Türkiye"/>
  </r>
  <r>
    <s v="Q2"/>
    <x v="1"/>
    <x v="3"/>
    <m/>
    <s v="PANASONIC ELEKTRIC WORKS ELEKTRIK SAN.VE TIC. A.S."/>
    <s v="SH.02.001"/>
    <s v="Stokbar Panorama - Yillik Yazilim Bakim Hizmeti"/>
    <s v="Univera - Panasonic"/>
    <x v="11"/>
    <x v="4"/>
    <s v="Stokbar"/>
    <n v="552613.68999999994"/>
    <m/>
    <n v="1"/>
    <m/>
    <n v="552613.68999999994"/>
    <m/>
    <n v="0"/>
    <m/>
    <n v="552613.68999999994"/>
    <m/>
    <n v="0"/>
    <n v="0"/>
    <n v="552613.68999999994"/>
    <m/>
    <m/>
    <x v="35"/>
    <x v="0"/>
    <x v="0"/>
    <x v="1"/>
    <x v="4"/>
    <x v="1"/>
    <s v="Univera Satış"/>
    <s v="Saha Satış"/>
    <s v="Yurt İçi"/>
    <s v="Türkiye"/>
  </r>
  <r>
    <s v="Q2"/>
    <x v="1"/>
    <x v="3"/>
    <m/>
    <s v="PANASONIC ELEKTRIC WORKS ELEKTRIK SAN.VE TIC. A.S."/>
    <s v="SH.02.001"/>
    <s v="Stokbar Panorama - Yillik Yazilim Bakim Hizmeti"/>
    <s v="Univera - Panasonic"/>
    <x v="11"/>
    <x v="4"/>
    <s v="Stokbar"/>
    <n v="267630"/>
    <m/>
    <n v="1"/>
    <m/>
    <n v="267630"/>
    <m/>
    <n v="0"/>
    <m/>
    <n v="267630"/>
    <m/>
    <n v="0"/>
    <n v="0"/>
    <n v="267630"/>
    <m/>
    <m/>
    <x v="35"/>
    <x v="0"/>
    <x v="0"/>
    <x v="1"/>
    <x v="4"/>
    <x v="1"/>
    <s v="Univera Satış"/>
    <s v="Saha Satış"/>
    <s v="Yurt İçi"/>
    <s v="Türkiye"/>
  </r>
  <r>
    <s v="Q2"/>
    <x v="1"/>
    <x v="3"/>
    <m/>
    <s v="PANASONIC ELEKTRIC WORKS ELEKTRIK SAN.VE TIC. A.S."/>
    <s v="SH.05.001"/>
    <s v="Stokbar Panorama - Yazilim Gelistirme Hizmeti"/>
    <s v="Univera - Panasonic"/>
    <x v="11"/>
    <x v="4"/>
    <s v="Stokbar"/>
    <n v="14000"/>
    <m/>
    <n v="25.36"/>
    <m/>
    <n v="355040"/>
    <m/>
    <n v="0"/>
    <m/>
    <n v="355040"/>
    <m/>
    <n v="0"/>
    <n v="0"/>
    <n v="14000"/>
    <m/>
    <m/>
    <x v="35"/>
    <x v="0"/>
    <x v="1"/>
    <x v="1"/>
    <x v="9"/>
    <x v="1"/>
    <s v="Univera Satış"/>
    <s v="Saha Satış"/>
    <s v="Yurt İçi"/>
    <s v="Türkiye"/>
  </r>
  <r>
    <s v="Q2"/>
    <x v="1"/>
    <x v="3"/>
    <m/>
    <s v="PANASONIC ELEKTRIC WORKS ELEKTRIK SAN.VE TIC. A.S."/>
    <s v="SH.01.001"/>
    <s v="Stokbar Panorama - Proje Yönetim Hizmeti"/>
    <s v="Univera - Panasonic"/>
    <x v="11"/>
    <x v="4"/>
    <s v="Stokbar"/>
    <n v="14000"/>
    <m/>
    <n v="18"/>
    <m/>
    <n v="252000"/>
    <m/>
    <n v="0"/>
    <m/>
    <n v="252000"/>
    <m/>
    <n v="0"/>
    <n v="0"/>
    <n v="14000"/>
    <m/>
    <m/>
    <x v="35"/>
    <x v="0"/>
    <x v="1"/>
    <x v="1"/>
    <x v="7"/>
    <x v="1"/>
    <s v="Univera Satış"/>
    <s v="Saha Satış"/>
    <s v="Yurt İçi"/>
    <s v="Türkiye"/>
  </r>
  <r>
    <s v="Q2"/>
    <x v="1"/>
    <x v="3"/>
    <m/>
    <s v="PANASONIC ELEKTRIC WORKS ELEKTRIK SAN.VE TIC. A.S."/>
    <s v="SY.01.009"/>
    <s v="Stokbar Panorama - Platform Back Office Kullanici Yazılımi (Enterprise)"/>
    <s v="Univera - Panasonic"/>
    <x v="11"/>
    <x v="4"/>
    <s v="Stokbar"/>
    <n v="11700"/>
    <m/>
    <n v="31"/>
    <m/>
    <n v="362700"/>
    <m/>
    <n v="0"/>
    <m/>
    <n v="362700"/>
    <m/>
    <n v="0"/>
    <n v="0"/>
    <n v="11700"/>
    <m/>
    <m/>
    <x v="35"/>
    <x v="0"/>
    <x v="1"/>
    <x v="0"/>
    <x v="1"/>
    <x v="1"/>
    <s v="Univera Satış"/>
    <s v="Saha Satış"/>
    <s v="Yurt İçi"/>
    <s v="Türkiye"/>
  </r>
  <r>
    <s v="Q2"/>
    <x v="1"/>
    <x v="3"/>
    <m/>
    <s v="PANASONIC ELEKTRIC WORKS ELEKTRIK SAN.VE TIC. A.S."/>
    <s v="SY.02.002"/>
    <s v="Stokbar Panorama - Mobil (Android) Kullanici Yazılımi (Enterprise)"/>
    <s v="Univera - Panasonic"/>
    <x v="11"/>
    <x v="4"/>
    <s v="Stokbar"/>
    <n v="10800"/>
    <m/>
    <n v="34"/>
    <m/>
    <n v="367200"/>
    <m/>
    <n v="0"/>
    <m/>
    <n v="367200"/>
    <m/>
    <n v="0"/>
    <n v="0"/>
    <n v="10800"/>
    <m/>
    <m/>
    <x v="35"/>
    <x v="0"/>
    <x v="1"/>
    <x v="0"/>
    <x v="1"/>
    <x v="1"/>
    <s v="Univera Satış"/>
    <s v="Saha Satış"/>
    <s v="Yurt İçi"/>
    <s v="Türkiye"/>
  </r>
  <r>
    <s v="Q3"/>
    <x v="0"/>
    <x v="8"/>
    <m/>
    <s v="ALTUN TEMIZLIK TÜTÜN ÜRÜNLERI PAZARLAMA A .S"/>
    <s v="EH.03.001"/>
    <s v="EnRoute Panorama - Çafri Merkezi Hizmeti  (MSD)"/>
    <s v="Univera - JTI"/>
    <x v="11"/>
    <x v="0"/>
    <m/>
    <n v="1161.2"/>
    <m/>
    <n v="1"/>
    <m/>
    <n v="1161.2"/>
    <m/>
    <n v="0"/>
    <m/>
    <n v="1161.2"/>
    <m/>
    <n v="0"/>
    <n v="0"/>
    <s v="UNI240000001587"/>
    <m/>
    <m/>
    <x v="18"/>
    <x v="0"/>
    <x v="0"/>
    <x v="1"/>
    <x v="8"/>
    <x v="1"/>
    <s v="Univera Satış"/>
    <s v="Saha Satış"/>
    <s v="Yurt İçi"/>
    <s v="Türkiye"/>
  </r>
  <r>
    <s v="Q2"/>
    <x v="1"/>
    <x v="3"/>
    <m/>
    <s v="Haribo Şekerleme Tic. Ltd. Şti."/>
    <s v="EH.06.001"/>
    <s v="Enroute Panorama - Hosting Hizmeti"/>
    <s v="Univera - Haribo"/>
    <x v="13"/>
    <x v="1"/>
    <s v="Enroute"/>
    <n v="139800.67333333334"/>
    <m/>
    <n v="3"/>
    <m/>
    <n v="419402.01799999998"/>
    <m/>
    <n v="-1.951E-3"/>
    <m/>
    <n v="419402.02"/>
    <m/>
    <n v="0"/>
    <n v="0"/>
    <n v="139800.67000000001"/>
    <m/>
    <m/>
    <x v="5"/>
    <x v="0"/>
    <x v="0"/>
    <x v="1"/>
    <x v="3"/>
    <x v="1"/>
    <s v="Univera Satış"/>
    <s v="Saha Satış"/>
    <s v="Yurt İçi"/>
    <s v="Türkiye"/>
  </r>
  <r>
    <s v="Q2"/>
    <x v="1"/>
    <x v="3"/>
    <m/>
    <s v="POLARİS YAZILIM ÇÖZÜMLERİ VE DANIŞMANLIK HİZMETLERİ LTD.ŞTİ."/>
    <s v="WProje Yönetimi.01.008"/>
    <s v="Webplus DISTRIBUTION SATIS-DAGITIM YazılımI (Enterprise)- Kiralama Hizmeti"/>
    <s v="Univera - Kanal"/>
    <x v="5"/>
    <x v="0"/>
    <s v="Webplus"/>
    <n v="18520"/>
    <m/>
    <n v="3"/>
    <m/>
    <n v="55560"/>
    <m/>
    <n v="0"/>
    <m/>
    <n v="55560"/>
    <m/>
    <n v="0"/>
    <n v="0"/>
    <n v="18520"/>
    <m/>
    <m/>
    <x v="31"/>
    <x v="0"/>
    <x v="1"/>
    <x v="0"/>
    <x v="1"/>
    <x v="1"/>
    <s v="Kanal Satış"/>
    <s v="Polaris"/>
    <s v="Yurt İçi"/>
    <s v="Türkiye"/>
  </r>
  <r>
    <s v="Q2"/>
    <x v="1"/>
    <x v="3"/>
    <m/>
    <s v="TWINE IÇECEK GIDA LIMITED SIRKETI"/>
    <s v="UH.01.002"/>
    <s v="Unidox Kontör"/>
    <s v="Univera Kontör Satışı"/>
    <x v="6"/>
    <x v="2"/>
    <s v="Unidox"/>
    <n v="2.8"/>
    <m/>
    <n v="10000"/>
    <m/>
    <n v="28000"/>
    <m/>
    <n v="0"/>
    <m/>
    <n v="28000"/>
    <m/>
    <n v="0"/>
    <n v="0"/>
    <n v="2.8"/>
    <m/>
    <m/>
    <x v="140"/>
    <x v="3"/>
    <x v="1"/>
    <x v="2"/>
    <x v="5"/>
    <x v="1"/>
    <s v="Univera Satış"/>
    <s v="Saha Satış"/>
    <s v="Yurt İçi"/>
    <s v="Türkiye"/>
  </r>
  <r>
    <s v="Q2"/>
    <x v="1"/>
    <x v="3"/>
    <m/>
    <s v="UNIVIS BILISIM DESTEK HIZMETLERI SAN.TIC .A.S"/>
    <s v="SMH.01.008"/>
    <s v="STOCKMATE ETIKETLEME Yazılım BakımI HIZMETI (Yillik)"/>
    <s v="Univera - Kanal"/>
    <x v="5"/>
    <x v="4"/>
    <s v="Stockmate"/>
    <n v="44560"/>
    <m/>
    <n v="1"/>
    <m/>
    <n v="44560"/>
    <m/>
    <n v="0"/>
    <m/>
    <n v="44560"/>
    <m/>
    <n v="0"/>
    <n v="0"/>
    <n v="44560"/>
    <m/>
    <m/>
    <x v="86"/>
    <x v="2"/>
    <x v="0"/>
    <x v="0"/>
    <x v="1"/>
    <x v="2"/>
    <s v="Kanal Satış"/>
    <s v="Saha Satış"/>
    <s v="Yurt İçi"/>
    <s v="Türkiye"/>
  </r>
  <r>
    <s v="Q2"/>
    <x v="1"/>
    <x v="3"/>
    <m/>
    <s v="FHP EV IÇI KULLANIM ARAÇLARI SAN VE TIC . A.S"/>
    <s v="QH.08.001"/>
    <s v="Quest Panorama - Hosting Hizmeti"/>
    <s v="Univera - Vileda"/>
    <x v="18"/>
    <x v="1"/>
    <s v="Quest"/>
    <n v="18333"/>
    <m/>
    <n v="3"/>
    <m/>
    <n v="54999"/>
    <m/>
    <n v="0"/>
    <m/>
    <n v="54999"/>
    <m/>
    <n v="0"/>
    <n v="0"/>
    <n v="18333"/>
    <m/>
    <m/>
    <x v="45"/>
    <x v="0"/>
    <x v="0"/>
    <x v="1"/>
    <x v="3"/>
    <x v="0"/>
    <s v="Univera Satış"/>
    <s v="Saha Satış"/>
    <s v="Yurt İçi"/>
    <s v="Türkiye"/>
  </r>
  <r>
    <s v="Q3"/>
    <x v="0"/>
    <x v="8"/>
    <m/>
    <s v="ARME DAGITIM PAZARLAMA SANAYI VE TIC. A.S."/>
    <s v="EH.03.001"/>
    <s v="EnRoute Panorama - Çafri Merkezi Hizmeti  (MSD)"/>
    <s v="Univera - JTI"/>
    <x v="11"/>
    <x v="0"/>
    <m/>
    <n v="1161.2"/>
    <m/>
    <n v="1"/>
    <m/>
    <n v="1161.2"/>
    <m/>
    <n v="0"/>
    <m/>
    <n v="1161.2"/>
    <m/>
    <n v="0"/>
    <n v="0"/>
    <s v="UNI240000001588"/>
    <m/>
    <m/>
    <x v="18"/>
    <x v="0"/>
    <x v="0"/>
    <x v="1"/>
    <x v="8"/>
    <x v="1"/>
    <s v="Univera Satış"/>
    <s v="Saha Satış"/>
    <s v="Yurt İçi"/>
    <s v="Türkiye"/>
  </r>
  <r>
    <s v="Q3"/>
    <x v="0"/>
    <x v="8"/>
    <m/>
    <s v="BESLER GIDA PAZ. SAN. VE TIC. A.S."/>
    <s v="EH.03.001"/>
    <s v="EnRoute Panorama - Çafri Merkezi Hizmeti  (MSD)"/>
    <s v="Univera - JTI"/>
    <x v="11"/>
    <x v="0"/>
    <m/>
    <n v="1161.2"/>
    <m/>
    <n v="1"/>
    <m/>
    <n v="1161.2"/>
    <m/>
    <n v="0"/>
    <m/>
    <n v="1161.2"/>
    <m/>
    <n v="0"/>
    <n v="0"/>
    <s v="UNI240000001593"/>
    <m/>
    <m/>
    <x v="18"/>
    <x v="0"/>
    <x v="0"/>
    <x v="1"/>
    <x v="8"/>
    <x v="1"/>
    <s v="Univera Satış"/>
    <s v="Saha Satış"/>
    <s v="Yurt İçi"/>
    <s v="Türkiye"/>
  </r>
  <r>
    <s v="Q3"/>
    <x v="0"/>
    <x v="8"/>
    <m/>
    <s v="BUGRA MÜH. VE INS. MALZ. IML. ITH. IHR. TIC. SAN. LTD. STI."/>
    <s v="EH.03.001"/>
    <s v="EnRoute Panorama - Çafri Merkezi Hizmeti  (MSD)"/>
    <s v="Univera - JTI"/>
    <x v="11"/>
    <x v="0"/>
    <m/>
    <n v="1161.2"/>
    <m/>
    <n v="1"/>
    <m/>
    <n v="1161.2"/>
    <m/>
    <n v="0"/>
    <m/>
    <n v="1161.2"/>
    <m/>
    <n v="0"/>
    <n v="0"/>
    <s v="UNI240000001594"/>
    <m/>
    <m/>
    <x v="18"/>
    <x v="0"/>
    <x v="0"/>
    <x v="1"/>
    <x v="8"/>
    <x v="1"/>
    <s v="Univera Satış"/>
    <s v="Saha Satış"/>
    <s v="Yurt İçi"/>
    <s v="Türkiye"/>
  </r>
  <r>
    <s v="Q3"/>
    <x v="0"/>
    <x v="8"/>
    <m/>
    <s v="BURAY TÜTÜN MAMUL. MESR. PAZ. VE DAG. TIC. LTD. STI."/>
    <s v="EH.03.001"/>
    <s v="EnRoute Panorama - Çafri Merkezi Hizmeti  (MSD)"/>
    <s v="Univera - JTI"/>
    <x v="11"/>
    <x v="0"/>
    <m/>
    <n v="1161.2"/>
    <m/>
    <n v="1"/>
    <m/>
    <n v="1161.2"/>
    <m/>
    <n v="0"/>
    <m/>
    <n v="1161.2"/>
    <m/>
    <n v="0"/>
    <n v="0"/>
    <s v="UNI240000001595"/>
    <m/>
    <m/>
    <x v="18"/>
    <x v="0"/>
    <x v="0"/>
    <x v="1"/>
    <x v="8"/>
    <x v="1"/>
    <s v="Univera Satış"/>
    <s v="Saha Satış"/>
    <s v="Yurt İçi"/>
    <s v="Türkiye"/>
  </r>
  <r>
    <s v="Q3"/>
    <x v="0"/>
    <x v="8"/>
    <m/>
    <s v="CAN TÜTÜN MAMULLERI INSAAT VE SANAYI TICARET A.S."/>
    <s v="EH.03.001"/>
    <s v="EnRoute Panorama - Çafri Merkezi Hizmeti  (MSD)"/>
    <s v="Univera - JTI"/>
    <x v="11"/>
    <x v="0"/>
    <m/>
    <n v="1161.2"/>
    <m/>
    <n v="1"/>
    <m/>
    <n v="1161.2"/>
    <m/>
    <n v="0"/>
    <m/>
    <n v="1161.2"/>
    <m/>
    <n v="0"/>
    <n v="0"/>
    <s v="UNI240000001596"/>
    <m/>
    <m/>
    <x v="18"/>
    <x v="0"/>
    <x v="0"/>
    <x v="1"/>
    <x v="8"/>
    <x v="1"/>
    <s v="Univera Satış"/>
    <s v="Saha Satış"/>
    <s v="Yurt İçi"/>
    <s v="Türkiye"/>
  </r>
  <r>
    <s v="Q2"/>
    <x v="1"/>
    <x v="3"/>
    <m/>
    <s v="OMAK TEKNOLOJİ MÜHENDİSLİK ENERJİ VE DIŞ TİCARET LİMİTED ŞİRKETİ"/>
    <s v="VY.04.001"/>
    <s v="Varuna SSH (Enterprise) - Servis Yöneticisi Aylik Kiralama"/>
    <s v="Univera - Omak"/>
    <x v="18"/>
    <x v="6"/>
    <s v="Varuna"/>
    <n v="9120.3359999999993"/>
    <m/>
    <n v="20"/>
    <m/>
    <n v="182406.72"/>
    <m/>
    <n v="0"/>
    <m/>
    <n v="182406.72"/>
    <m/>
    <n v="0"/>
    <n v="0"/>
    <n v="9120.34"/>
    <m/>
    <m/>
    <x v="141"/>
    <x v="0"/>
    <x v="0"/>
    <x v="0"/>
    <x v="0"/>
    <x v="1"/>
    <s v="Univera Satış"/>
    <s v="Saha Satış"/>
    <s v="Yurt İçi"/>
    <s v="Türkiye"/>
  </r>
  <r>
    <s v="Q2"/>
    <x v="1"/>
    <x v="3"/>
    <m/>
    <s v="TOLON GLOBAL MAKINA SAN. VE TIC. A.S"/>
    <s v="VY.04.001"/>
    <s v="Varuna SSH (Enterprise) - Servis Yöneticisi Aylik Kiralama"/>
    <s v="Univera - Tolon"/>
    <x v="18"/>
    <x v="6"/>
    <s v="Varuna"/>
    <n v="646.024"/>
    <m/>
    <n v="25"/>
    <m/>
    <n v="16150.594999999999"/>
    <m/>
    <n v="-5.0000000000000001E-3"/>
    <m/>
    <n v="16150.6"/>
    <m/>
    <n v="0"/>
    <n v="0"/>
    <n v="646.02"/>
    <m/>
    <m/>
    <x v="84"/>
    <x v="0"/>
    <x v="0"/>
    <x v="0"/>
    <x v="0"/>
    <x v="1"/>
    <s v="Univera Satış"/>
    <s v="Saha Satış"/>
    <s v="Yurt İçi"/>
    <s v="Türkiye"/>
  </r>
  <r>
    <s v="Q2"/>
    <x v="1"/>
    <x v="3"/>
    <m/>
    <s v="TOLON GLOBAL MAKINA SAN. VE TIC. A.S"/>
    <s v="VY.04.001"/>
    <s v="Varuna SSH (Enterprise) - Servis Yöneticisi Aylik Kiralama"/>
    <s v="Univera - Tolon"/>
    <x v="18"/>
    <x v="6"/>
    <s v="Varuna"/>
    <n v="646.024"/>
    <m/>
    <n v="25"/>
    <m/>
    <n v="16150.594999999999"/>
    <m/>
    <n v="-5.0000000000000001E-3"/>
    <m/>
    <n v="16150.6"/>
    <m/>
    <n v="0"/>
    <n v="0"/>
    <n v="646.02"/>
    <m/>
    <m/>
    <x v="84"/>
    <x v="0"/>
    <x v="0"/>
    <x v="0"/>
    <x v="0"/>
    <x v="1"/>
    <s v="Univera Satış"/>
    <s v="Saha Satış"/>
    <s v="Yurt İçi"/>
    <s v="Türkiye"/>
  </r>
  <r>
    <s v="Q2"/>
    <x v="1"/>
    <x v="3"/>
    <m/>
    <s v="TOLON GLOBAL MAKINA SAN. VE TIC. A.S"/>
    <s v="VY.04.001"/>
    <s v="Varuna SSH (Enterprise) - Servis Yöneticisi Aylik Kiralama"/>
    <s v="Univera - Tolon"/>
    <x v="18"/>
    <x v="6"/>
    <s v="Varuna"/>
    <n v="646.024"/>
    <m/>
    <n v="25"/>
    <m/>
    <n v="16150.594999999999"/>
    <m/>
    <n v="-5.0000000000000001E-3"/>
    <m/>
    <n v="16150.6"/>
    <m/>
    <n v="0"/>
    <n v="0"/>
    <n v="646.02"/>
    <m/>
    <m/>
    <x v="84"/>
    <x v="0"/>
    <x v="0"/>
    <x v="0"/>
    <x v="0"/>
    <x v="1"/>
    <s v="Univera Satış"/>
    <s v="Saha Satış"/>
    <s v="Yurt İçi"/>
    <s v="Türkiye"/>
  </r>
  <r>
    <s v="Q2"/>
    <x v="1"/>
    <x v="3"/>
    <m/>
    <s v="POLARİS YAZILIM ÇÖZÜMLERİ VE DANIŞMANLIK HİZMETLERİ LTD.ŞTİ."/>
    <s v="UH.01.002"/>
    <s v="Unidox Kontör"/>
    <s v="Univera Kontör Satışı"/>
    <x v="5"/>
    <x v="2"/>
    <s v="Unidox"/>
    <n v="1.3977999999999999"/>
    <m/>
    <n v="10000"/>
    <m/>
    <n v="26569"/>
    <m/>
    <n v="12591"/>
    <m/>
    <n v="13978"/>
    <m/>
    <n v="0"/>
    <n v="0"/>
    <n v="1.4"/>
    <m/>
    <m/>
    <x v="31"/>
    <x v="0"/>
    <x v="1"/>
    <x v="2"/>
    <x v="5"/>
    <x v="1"/>
    <s v="Kanal Satış"/>
    <s v="Polaris"/>
    <s v="Yurt İçi"/>
    <s v="Türkiye"/>
  </r>
  <r>
    <s v="Q2"/>
    <x v="1"/>
    <x v="3"/>
    <m/>
    <s v="ÖZDE DAGITIM PAZARLAMA SANAYI TICARET LTD.STI."/>
    <s v="UH.01.002"/>
    <s v="Unidox Kontör"/>
    <s v="Univera Kontör Satışı"/>
    <x v="6"/>
    <x v="2"/>
    <s v="Unidox"/>
    <n v="2.8"/>
    <m/>
    <n v="10000"/>
    <m/>
    <n v="28000"/>
    <m/>
    <n v="0"/>
    <m/>
    <n v="28000"/>
    <m/>
    <n v="0"/>
    <n v="0"/>
    <n v="2.8"/>
    <m/>
    <m/>
    <x v="4"/>
    <x v="0"/>
    <x v="1"/>
    <x v="2"/>
    <x v="5"/>
    <x v="1"/>
    <s v="Univera Satış"/>
    <s v="Saha Satış"/>
    <s v="Yurt İçi"/>
    <s v="Türkiye"/>
  </r>
  <r>
    <s v="Q2"/>
    <x v="1"/>
    <x v="3"/>
    <m/>
    <s v="ÖZOCAKLAR GIDA INSAAT PAZARLAMA IÇ VE DIS TICARET LIMITED SIRKETI"/>
    <s v="UH.01.002"/>
    <s v="Unidox Kontör"/>
    <s v="Univera Kontör Satışı"/>
    <x v="6"/>
    <x v="2"/>
    <s v="Unidox"/>
    <n v="2.0832999999999999"/>
    <m/>
    <n v="10000"/>
    <m/>
    <n v="20833"/>
    <m/>
    <n v="0"/>
    <m/>
    <n v="20833"/>
    <m/>
    <n v="0"/>
    <n v="0"/>
    <n v="2.08"/>
    <m/>
    <m/>
    <x v="13"/>
    <x v="0"/>
    <x v="1"/>
    <x v="2"/>
    <x v="5"/>
    <x v="1"/>
    <s v="Univera Satış"/>
    <s v="Saha Satış"/>
    <s v="Yurt İçi"/>
    <s v="Türkiye"/>
  </r>
  <r>
    <s v="Q2"/>
    <x v="1"/>
    <x v="3"/>
    <m/>
    <s v="KARADENIZ GIDA VE TEMIZLIK MADDELERI TIC. LTD. STI."/>
    <s v="SH.02.001"/>
    <s v="Stokbar Panorama - Yillik Yazilim Bakim Hizmeti"/>
    <s v="Univera - Unilever"/>
    <x v="13"/>
    <x v="4"/>
    <s v="Stokbar"/>
    <n v="6600"/>
    <m/>
    <n v="1"/>
    <m/>
    <n v="6600"/>
    <m/>
    <n v="0"/>
    <m/>
    <n v="6600"/>
    <m/>
    <n v="0"/>
    <n v="0"/>
    <n v="6600"/>
    <m/>
    <m/>
    <x v="104"/>
    <x v="0"/>
    <x v="0"/>
    <x v="1"/>
    <x v="4"/>
    <x v="1"/>
    <s v="Univera Satış"/>
    <s v="Saha Satış"/>
    <s v="Yurt İçi"/>
    <s v="Türkiye"/>
  </r>
  <r>
    <s v="Q2"/>
    <x v="1"/>
    <x v="3"/>
    <m/>
    <s v="KARADENIZ GIDA VE TEMIZLIK MADDELERI TIC. LTD. STI."/>
    <s v="SY.02.002"/>
    <s v="Stokbar Panorama - Mobil (Android) Kullanici Yazılımi (Enterprise)"/>
    <s v="Univera - Unilever"/>
    <x v="13"/>
    <x v="4"/>
    <s v="Stokbar"/>
    <n v="10000"/>
    <m/>
    <n v="3"/>
    <m/>
    <n v="30000"/>
    <m/>
    <n v="0"/>
    <m/>
    <n v="30000"/>
    <m/>
    <n v="0"/>
    <n v="0"/>
    <n v="10000"/>
    <m/>
    <m/>
    <x v="104"/>
    <x v="0"/>
    <x v="1"/>
    <x v="0"/>
    <x v="1"/>
    <x v="1"/>
    <s v="Univera Satış"/>
    <s v="Saha Satış"/>
    <s v="Yurt İçi"/>
    <s v="Türkiye"/>
  </r>
  <r>
    <s v="Q2"/>
    <x v="1"/>
    <x v="3"/>
    <m/>
    <s v="LA LORRAINE UNLU MAMÜLLER SAN. VE TIC. A.S."/>
    <s v="EH.06.001"/>
    <s v="Enroute Panorama - Hosting Hizmeti"/>
    <s v="Univera - La Lorraine"/>
    <x v="13"/>
    <x v="1"/>
    <s v="Enroute"/>
    <n v="1800"/>
    <m/>
    <n v="1"/>
    <m/>
    <n v="1800"/>
    <m/>
    <n v="0"/>
    <m/>
    <n v="1800"/>
    <m/>
    <n v="0"/>
    <n v="0"/>
    <n v="1800"/>
    <m/>
    <m/>
    <x v="6"/>
    <x v="0"/>
    <x v="0"/>
    <x v="1"/>
    <x v="3"/>
    <x v="1"/>
    <s v="Univera Satış"/>
    <s v="Saha Satış"/>
    <s v="Yurt İçi"/>
    <s v="Türkiye"/>
  </r>
  <r>
    <s v="Q3"/>
    <x v="0"/>
    <x v="8"/>
    <m/>
    <s v="ÇELIKKOL TURIZM GIDA MAD.SAN VE TIC. LTD. STI."/>
    <s v="EH.03.001"/>
    <s v="EnRoute Panorama - Çafri Merkezi Hizmeti  (MSD)"/>
    <s v="Univera - JTI"/>
    <x v="11"/>
    <x v="0"/>
    <m/>
    <n v="1161.2"/>
    <m/>
    <n v="1"/>
    <m/>
    <n v="1161.2"/>
    <m/>
    <n v="0"/>
    <m/>
    <n v="1161.2"/>
    <m/>
    <n v="0"/>
    <n v="0"/>
    <s v="UNI240000001597"/>
    <m/>
    <m/>
    <x v="18"/>
    <x v="0"/>
    <x v="0"/>
    <x v="1"/>
    <x v="8"/>
    <x v="1"/>
    <s v="Univera Satış"/>
    <s v="Saha Satış"/>
    <s v="Yurt İçi"/>
    <s v="Türkiye"/>
  </r>
  <r>
    <s v="Q3"/>
    <x v="0"/>
    <x v="8"/>
    <m/>
    <s v="DOYURAN GIDA A.S."/>
    <s v="EH.03.001"/>
    <s v="EnRoute Panorama - Çafri Merkezi Hizmeti  (MSD)"/>
    <s v="Univera - JTI"/>
    <x v="11"/>
    <x v="0"/>
    <m/>
    <n v="1161.2"/>
    <m/>
    <n v="1"/>
    <m/>
    <n v="1161.2"/>
    <m/>
    <n v="0"/>
    <m/>
    <n v="1161.2"/>
    <m/>
    <n v="0"/>
    <n v="0"/>
    <s v="UNI240000001598"/>
    <m/>
    <m/>
    <x v="18"/>
    <x v="0"/>
    <x v="0"/>
    <x v="1"/>
    <x v="8"/>
    <x v="1"/>
    <s v="Univera Satış"/>
    <s v="Saha Satış"/>
    <s v="Yurt İçi"/>
    <s v="Türkiye"/>
  </r>
  <r>
    <s v="Q3"/>
    <x v="0"/>
    <x v="8"/>
    <m/>
    <s v="FLAS TURIZM INSAAT TAAHHÜT TIC. LTD. STI."/>
    <s v="EH.03.001"/>
    <s v="EnRoute Panorama - Çafri Merkezi Hizmeti  (MSD)"/>
    <s v="Univera - JTI"/>
    <x v="11"/>
    <x v="0"/>
    <m/>
    <n v="1161.2"/>
    <m/>
    <n v="1"/>
    <m/>
    <n v="1161.2"/>
    <m/>
    <n v="0"/>
    <m/>
    <n v="1161.2"/>
    <m/>
    <n v="0"/>
    <n v="0"/>
    <s v="UNI240000001600"/>
    <m/>
    <m/>
    <x v="18"/>
    <x v="0"/>
    <x v="0"/>
    <x v="1"/>
    <x v="8"/>
    <x v="1"/>
    <s v="Univera Satış"/>
    <s v="Saha Satış"/>
    <s v="Yurt İçi"/>
    <s v="Türkiye"/>
  </r>
  <r>
    <s v="Q3"/>
    <x v="0"/>
    <x v="8"/>
    <m/>
    <s v="FLAS TURIZM INSAAT TAAHHÜT TIC. LTD. STI."/>
    <s v="EH.03.001"/>
    <s v="EnRoute Panorama - Çafri Merkezi Hizmeti  (MSD)"/>
    <s v="Univera - JTI"/>
    <x v="11"/>
    <x v="0"/>
    <m/>
    <n v="1161.2"/>
    <m/>
    <n v="1"/>
    <m/>
    <n v="1161.2"/>
    <m/>
    <n v="0"/>
    <m/>
    <n v="1161.2"/>
    <m/>
    <n v="0"/>
    <n v="0"/>
    <s v="UNI240000001601"/>
    <m/>
    <m/>
    <x v="18"/>
    <x v="0"/>
    <x v="0"/>
    <x v="1"/>
    <x v="8"/>
    <x v="1"/>
    <s v="Univera Satış"/>
    <s v="Saha Satış"/>
    <s v="Yurt İçi"/>
    <s v="Türkiye"/>
  </r>
  <r>
    <s v="Q3"/>
    <x v="0"/>
    <x v="8"/>
    <m/>
    <s v="KILKISLI MES. TEK. MAM. GIDA MAD. SAN. TIC. LTD. STI."/>
    <s v="EH.03.001"/>
    <s v="EnRoute Panorama - Çafri Merkezi Hizmeti  (MSD)"/>
    <s v="Univera - JTI"/>
    <x v="11"/>
    <x v="0"/>
    <m/>
    <n v="1161.2"/>
    <m/>
    <n v="1"/>
    <m/>
    <n v="1161.2"/>
    <m/>
    <n v="0"/>
    <m/>
    <n v="1161.2"/>
    <m/>
    <n v="0"/>
    <n v="0"/>
    <s v="UNI240000001603"/>
    <m/>
    <m/>
    <x v="18"/>
    <x v="0"/>
    <x v="0"/>
    <x v="1"/>
    <x v="8"/>
    <x v="1"/>
    <s v="Univera Satış"/>
    <s v="Saha Satış"/>
    <s v="Yurt İçi"/>
    <s v="Türkiye"/>
  </r>
  <r>
    <s v="Q2"/>
    <x v="1"/>
    <x v="3"/>
    <m/>
    <s v="OMAK TEKNOLOJİ MÜHENDİSLİK ENERJİ VE DIŞ TİCARET LİMİTED ŞİRKETİ"/>
    <s v="VY.04.001"/>
    <s v="Varuna SSH (Enterprise) - Servis Yöneticisi Aylik Kiralama"/>
    <s v="Univera - Omak"/>
    <x v="18"/>
    <x v="6"/>
    <s v="Varuna"/>
    <n v="9120.3359999999993"/>
    <m/>
    <n v="-20"/>
    <m/>
    <n v="0"/>
    <m/>
    <n v="0"/>
    <m/>
    <n v="-182406.72"/>
    <m/>
    <n v="20"/>
    <n v="182406.72"/>
    <m/>
    <m/>
    <m/>
    <x v="141"/>
    <x v="0"/>
    <x v="0"/>
    <x v="0"/>
    <x v="0"/>
    <x v="1"/>
    <s v="Univera Satış"/>
    <s v="Saha Satış"/>
    <s v="Yurt İçi"/>
    <s v="Türkiye"/>
  </r>
  <r>
    <s v="Q2"/>
    <x v="1"/>
    <x v="3"/>
    <m/>
    <s v="ÇELIKOGLU GIDA SAN. TIC. PAZ. INS. TAAH. TAS. LTD. STI"/>
    <s v="UH.01.002"/>
    <s v="Unidox Kontör"/>
    <s v="Univera - Şen Piliç"/>
    <x v="6"/>
    <x v="2"/>
    <s v="Unidox"/>
    <n v="1.6877"/>
    <m/>
    <n v="10000"/>
    <m/>
    <n v="16877"/>
    <m/>
    <n v="0"/>
    <m/>
    <n v="16877"/>
    <m/>
    <n v="0"/>
    <n v="0"/>
    <s v="UNI240000001143"/>
    <m/>
    <m/>
    <x v="69"/>
    <x v="0"/>
    <x v="1"/>
    <x v="2"/>
    <x v="5"/>
    <x v="1"/>
    <s v="Univera Satış"/>
    <s v="Saha Satış"/>
    <s v="Yurt İçi"/>
    <s v="Türkiye"/>
  </r>
  <r>
    <s v="Q3"/>
    <x v="0"/>
    <x v="8"/>
    <m/>
    <s v="ÖZÇELIK MESRUBAT VE GIDA MAD.TIC.PAZ.A.S."/>
    <s v="EH.03.001"/>
    <s v="EnRoute Panorama - Çafri Merkezi Hizmeti  (MSD)"/>
    <s v="Univera - JTI"/>
    <x v="11"/>
    <x v="0"/>
    <m/>
    <n v="1161.2"/>
    <m/>
    <n v="1"/>
    <m/>
    <n v="1161.2"/>
    <m/>
    <n v="0"/>
    <m/>
    <n v="1161.2"/>
    <m/>
    <n v="0"/>
    <n v="0"/>
    <s v="UNI240000001606"/>
    <m/>
    <m/>
    <x v="18"/>
    <x v="0"/>
    <x v="0"/>
    <x v="1"/>
    <x v="8"/>
    <x v="1"/>
    <s v="Univera Satış"/>
    <s v="Saha Satış"/>
    <s v="Yurt İçi"/>
    <s v="Türkiye"/>
  </r>
  <r>
    <s v="Q3"/>
    <x v="0"/>
    <x v="8"/>
    <m/>
    <s v="REYMAR TÜTÜN MAM. DAG. VE PAZ. LTD. STI."/>
    <s v="EH.03.001"/>
    <s v="EnRoute Panorama - Çafri Merkezi Hizmeti  (MSD)"/>
    <s v="Univera - JTI"/>
    <x v="11"/>
    <x v="0"/>
    <m/>
    <n v="1161.2"/>
    <m/>
    <n v="1"/>
    <m/>
    <n v="1161.2"/>
    <m/>
    <n v="0"/>
    <m/>
    <n v="1161.2"/>
    <m/>
    <n v="0"/>
    <n v="0"/>
    <s v="UNI240000001609"/>
    <m/>
    <m/>
    <x v="18"/>
    <x v="0"/>
    <x v="0"/>
    <x v="1"/>
    <x v="8"/>
    <x v="1"/>
    <s v="Univera Satış"/>
    <s v="Saha Satış"/>
    <s v="Yurt İçi"/>
    <s v="Türkiye"/>
  </r>
  <r>
    <s v="Q3"/>
    <x v="0"/>
    <x v="8"/>
    <m/>
    <s v="SAGIROGLU TÜTÜN ÜRÜN. INS.TAAH. SAN. VE TIC. LTD. STI."/>
    <s v="EH.03.001"/>
    <s v="EnRoute Panorama - Çafri Merkezi Hizmeti  (MSD)"/>
    <s v="Univera - JTI"/>
    <x v="11"/>
    <x v="0"/>
    <m/>
    <n v="1161.2"/>
    <m/>
    <n v="1"/>
    <m/>
    <n v="1161.2"/>
    <m/>
    <n v="0"/>
    <m/>
    <n v="1161.2"/>
    <m/>
    <n v="0"/>
    <n v="0"/>
    <s v="UNI240000001611"/>
    <m/>
    <m/>
    <x v="18"/>
    <x v="0"/>
    <x v="0"/>
    <x v="1"/>
    <x v="8"/>
    <x v="1"/>
    <s v="Univera Satış"/>
    <s v="Saha Satış"/>
    <s v="Yurt İçi"/>
    <s v="Türkiye"/>
  </r>
  <r>
    <s v="Q3"/>
    <x v="0"/>
    <x v="8"/>
    <m/>
    <s v="Mey İçki Sanayi ve Ticaret A.Ş."/>
    <s v="EH.03.001"/>
    <s v="EnRoute Panorama - Çafri Merkezi Hizmeti  (MSD)"/>
    <s v="Univera - Mey İçki"/>
    <x v="11"/>
    <x v="0"/>
    <m/>
    <n v="10969.25"/>
    <m/>
    <n v="59"/>
    <m/>
    <n v="647185.75"/>
    <m/>
    <n v="0"/>
    <m/>
    <n v="647185.75"/>
    <m/>
    <n v="0"/>
    <n v="0"/>
    <s v="UNI240000001677"/>
    <m/>
    <m/>
    <x v="7"/>
    <x v="0"/>
    <x v="0"/>
    <x v="1"/>
    <x v="8"/>
    <x v="1"/>
    <s v="Univera Satış"/>
    <s v="Saha Satış"/>
    <s v="Yurt İçi"/>
    <s v="Türkiye"/>
  </r>
  <r>
    <s v="Q3"/>
    <x v="0"/>
    <x v="8"/>
    <m/>
    <s v="ONGUN EMGIN GIDA DAG. PAZ. TUR.SAN. TIC. LTD. STI"/>
    <s v="EH.03.001"/>
    <s v="EnRoute Panorama - Çafri Merkezi Hizmeti  (MSD)"/>
    <s v="Univera - JTI"/>
    <x v="11"/>
    <x v="0"/>
    <m/>
    <n v="1161.2"/>
    <m/>
    <n v="1"/>
    <m/>
    <n v="1161.2"/>
    <m/>
    <n v="0"/>
    <m/>
    <n v="1161.2"/>
    <m/>
    <n v="0"/>
    <n v="0"/>
    <s v="UNI240000001619"/>
    <m/>
    <m/>
    <x v="18"/>
    <x v="0"/>
    <x v="0"/>
    <x v="1"/>
    <x v="8"/>
    <x v="1"/>
    <s v="Univera Satış"/>
    <s v="Saha Satış"/>
    <s v="Yurt İçi"/>
    <s v="Türkiye"/>
  </r>
  <r>
    <s v="Q3"/>
    <x v="0"/>
    <x v="8"/>
    <m/>
    <s v="ONGUN EMGIN GIDA DAG. PAZ. TUR.SAN. TIC. LTD. STI."/>
    <s v="EH.03.001"/>
    <s v="EnRoute Panorama - Çafri Merkezi Hizmeti  (MSD)"/>
    <s v="Univera - JTI"/>
    <x v="11"/>
    <x v="0"/>
    <m/>
    <n v="1161.2"/>
    <m/>
    <n v="1"/>
    <m/>
    <n v="1161.2"/>
    <m/>
    <n v="0"/>
    <m/>
    <n v="1161.2"/>
    <m/>
    <n v="0"/>
    <n v="0"/>
    <s v="UNI240000001620"/>
    <m/>
    <m/>
    <x v="18"/>
    <x v="0"/>
    <x v="0"/>
    <x v="1"/>
    <x v="8"/>
    <x v="1"/>
    <s v="Univera Satış"/>
    <s v="Saha Satış"/>
    <s v="Yurt İçi"/>
    <s v="Türkiye"/>
  </r>
  <r>
    <s v="Q3"/>
    <x v="0"/>
    <x v="8"/>
    <m/>
    <s v="ONGUN EMGIN GIDA DAG. PAZ. TUR.SAN. TIC. LTD. STI."/>
    <s v="EH.03.001"/>
    <s v="EnRoute Panorama - Çafri Merkezi Hizmeti  (MSD)"/>
    <s v="Univera - JTI"/>
    <x v="11"/>
    <x v="0"/>
    <m/>
    <n v="1161.2"/>
    <m/>
    <n v="1"/>
    <m/>
    <n v="1161.2"/>
    <m/>
    <n v="0"/>
    <m/>
    <n v="1161.2"/>
    <m/>
    <n v="0"/>
    <n v="0"/>
    <s v="UNI240000001621"/>
    <m/>
    <m/>
    <x v="18"/>
    <x v="0"/>
    <x v="0"/>
    <x v="1"/>
    <x v="8"/>
    <x v="1"/>
    <s v="Univera Satış"/>
    <s v="Saha Satış"/>
    <s v="Yurt İçi"/>
    <s v="Türkiye"/>
  </r>
  <r>
    <s v="Q3"/>
    <x v="0"/>
    <x v="8"/>
    <m/>
    <s v="ONGUN EMGIN GIDA DAG. PAZ. TUR.SAN. TIC. LTD. STI."/>
    <s v="EH.03.001"/>
    <s v="EnRoute Panorama - Çafri Merkezi Hizmeti  (MSD)"/>
    <s v="Univera - JTI"/>
    <x v="11"/>
    <x v="0"/>
    <m/>
    <n v="1161.2"/>
    <m/>
    <n v="1"/>
    <m/>
    <n v="1161.2"/>
    <m/>
    <n v="0"/>
    <m/>
    <n v="1161.2"/>
    <m/>
    <n v="0"/>
    <n v="0"/>
    <s v="UNI240000001622"/>
    <m/>
    <m/>
    <x v="18"/>
    <x v="0"/>
    <x v="0"/>
    <x v="1"/>
    <x v="8"/>
    <x v="1"/>
    <s v="Univera Satış"/>
    <s v="Saha Satış"/>
    <s v="Yurt İçi"/>
    <s v="Türkiye"/>
  </r>
  <r>
    <s v="Q3"/>
    <x v="0"/>
    <x v="8"/>
    <m/>
    <s v="ONGUN EMGIN GIDA DAG. PAZ. TUR.SAN. TIC. LTD. STI."/>
    <s v="EH.03.001"/>
    <s v="EnRoute Panorama - Çafri Merkezi Hizmeti  (MSD)"/>
    <s v="Univera - JTI"/>
    <x v="11"/>
    <x v="0"/>
    <m/>
    <n v="1161.2"/>
    <m/>
    <n v="1"/>
    <m/>
    <n v="1161.2"/>
    <m/>
    <n v="0"/>
    <m/>
    <n v="1161.2"/>
    <m/>
    <n v="0"/>
    <n v="0"/>
    <s v="UNI240000001623"/>
    <m/>
    <m/>
    <x v="18"/>
    <x v="0"/>
    <x v="0"/>
    <x v="1"/>
    <x v="8"/>
    <x v="1"/>
    <s v="Univera Satış"/>
    <s v="Saha Satış"/>
    <s v="Yurt İçi"/>
    <s v="Türkiye"/>
  </r>
  <r>
    <s v="Q3"/>
    <x v="0"/>
    <x v="8"/>
    <m/>
    <s v="ONGUN EMGIN GIDA DAG. PAZ. TUR.SAN. TIC. LTD. STI."/>
    <s v="EH.03.001"/>
    <s v="EnRoute Panorama - Çafri Merkezi Hizmeti  (MSD)"/>
    <s v="Univera - JTI"/>
    <x v="11"/>
    <x v="0"/>
    <m/>
    <n v="1161.2"/>
    <m/>
    <n v="1"/>
    <m/>
    <n v="1161.2"/>
    <m/>
    <n v="0"/>
    <m/>
    <n v="1161.2"/>
    <m/>
    <n v="0"/>
    <n v="0"/>
    <s v="UNI240000001624"/>
    <m/>
    <m/>
    <x v="18"/>
    <x v="0"/>
    <x v="0"/>
    <x v="1"/>
    <x v="8"/>
    <x v="1"/>
    <s v="Univera Satış"/>
    <s v="Saha Satış"/>
    <s v="Yurt İçi"/>
    <s v="Türkiye"/>
  </r>
  <r>
    <s v="Q3"/>
    <x v="0"/>
    <x v="8"/>
    <m/>
    <s v="ONGUN EMGIN GIDA DAG. PAZ. TUR.SAN. TIC. LTD. STI."/>
    <s v="EH.03.001"/>
    <s v="EnRoute Panorama - Çafri Merkezi Hizmeti  (MSD)"/>
    <s v="Univera - JTI"/>
    <x v="11"/>
    <x v="0"/>
    <m/>
    <n v="1161.2"/>
    <m/>
    <n v="1"/>
    <m/>
    <n v="1161.2"/>
    <m/>
    <n v="0"/>
    <m/>
    <n v="1161.2"/>
    <m/>
    <n v="0"/>
    <n v="0"/>
    <s v="UNI240000001625"/>
    <m/>
    <m/>
    <x v="18"/>
    <x v="0"/>
    <x v="0"/>
    <x v="1"/>
    <x v="8"/>
    <x v="1"/>
    <s v="Univera Satış"/>
    <s v="Saha Satış"/>
    <s v="Yurt İçi"/>
    <s v="Türkiye"/>
  </r>
  <r>
    <s v="Q3"/>
    <x v="0"/>
    <x v="8"/>
    <m/>
    <s v="SEYDIM DAG.PAZ.A.S."/>
    <s v="EH.03.001"/>
    <s v="EnRoute Panorama - Çafri Merkezi Hizmeti  (MSD)"/>
    <s v="Univera - JTI"/>
    <x v="11"/>
    <x v="0"/>
    <m/>
    <n v="1161.2"/>
    <m/>
    <n v="1"/>
    <m/>
    <n v="1161.2"/>
    <m/>
    <n v="0"/>
    <m/>
    <n v="1161.2"/>
    <m/>
    <n v="0"/>
    <n v="0"/>
    <s v="UNI240000001612"/>
    <m/>
    <m/>
    <x v="18"/>
    <x v="0"/>
    <x v="0"/>
    <x v="1"/>
    <x v="8"/>
    <x v="1"/>
    <s v="Univera Satış"/>
    <s v="Saha Satış"/>
    <s v="Yurt İçi"/>
    <s v="Türkiye"/>
  </r>
  <r>
    <s v="Q3"/>
    <x v="0"/>
    <x v="8"/>
    <m/>
    <s v="ZÜMRÜT TEKEL ÜRÜNLERI GIDA PAZ.INS.TAAH.SAN.VE.TIC.LTD STI"/>
    <s v="EH.03.001"/>
    <s v="EnRoute Panorama - Çafri Merkezi Hizmeti  (MSD)"/>
    <s v="Univera - JTI"/>
    <x v="11"/>
    <x v="0"/>
    <m/>
    <n v="1161.2"/>
    <m/>
    <n v="1"/>
    <m/>
    <n v="1161.2"/>
    <m/>
    <n v="0"/>
    <m/>
    <n v="1161.2"/>
    <m/>
    <n v="0"/>
    <n v="0"/>
    <s v="UNI240000001618"/>
    <m/>
    <m/>
    <x v="18"/>
    <x v="0"/>
    <x v="0"/>
    <x v="1"/>
    <x v="8"/>
    <x v="1"/>
    <s v="Univera Satış"/>
    <s v="Saha Satış"/>
    <s v="Yurt İçi"/>
    <s v="Türkiye"/>
  </r>
  <r>
    <s v="Q2"/>
    <x v="1"/>
    <x v="3"/>
    <m/>
    <s v="JTI INTERNATIONAL SA"/>
    <s v="QH.02.001"/>
    <s v="Quest Panorama - Yillik Yazilim Bakimi, Yasatma ve Merkezi Destek Hizmeti"/>
    <s v="Univera - JTI İran"/>
    <x v="16"/>
    <x v="3"/>
    <s v="Quest"/>
    <n v="75223.55"/>
    <m/>
    <n v="1"/>
    <m/>
    <n v="75223.547879999998"/>
    <m/>
    <n v="-2.1199999999999999E-3"/>
    <m/>
    <n v="75223.55"/>
    <m/>
    <n v="0"/>
    <n v="0"/>
    <m/>
    <m/>
    <m/>
    <x v="18"/>
    <x v="0"/>
    <x v="0"/>
    <x v="1"/>
    <x v="4"/>
    <x v="1"/>
    <s v="Univera Satış"/>
    <s v="Saha Satış"/>
    <s v="Yurt Dışı"/>
    <s v="İsviçre"/>
  </r>
  <r>
    <s v="Q2"/>
    <x v="1"/>
    <x v="3"/>
    <m/>
    <s v="JTI INTERNATIONAL SA"/>
    <s v="QH.02.001"/>
    <s v="Quest Panorama - Yillik Yazilim Bakimi, Yasatma ve Merkezi Destek Hizmeti"/>
    <s v="Univera - JTI İran"/>
    <x v="16"/>
    <x v="3"/>
    <s v="Quest"/>
    <n v="75223.55"/>
    <m/>
    <n v="1"/>
    <m/>
    <n v="75223.547879999998"/>
    <m/>
    <n v="-2.1199999999999999E-3"/>
    <m/>
    <n v="75223.55"/>
    <m/>
    <n v="0"/>
    <n v="0"/>
    <m/>
    <m/>
    <m/>
    <x v="18"/>
    <x v="0"/>
    <x v="0"/>
    <x v="1"/>
    <x v="4"/>
    <x v="1"/>
    <s v="Univera Satış"/>
    <s v="Saha Satış"/>
    <s v="Yurt Dışı"/>
    <s v="İsviçre"/>
  </r>
  <r>
    <s v="Q2"/>
    <x v="1"/>
    <x v="3"/>
    <m/>
    <s v="JTI INTERNATIONAL SA"/>
    <s v="QH.02.001"/>
    <s v="Quest Panorama - Yillik Yazilim Bakimi, Yasatma ve Merkezi Destek Hizmeti"/>
    <s v="Univera - JTI İran"/>
    <x v="16"/>
    <x v="3"/>
    <s v="Quest"/>
    <n v="75223.55"/>
    <m/>
    <n v="1"/>
    <m/>
    <n v="75223.547879999998"/>
    <m/>
    <n v="-2.1199999999999999E-3"/>
    <m/>
    <n v="75223.55"/>
    <m/>
    <n v="0"/>
    <n v="0"/>
    <m/>
    <m/>
    <m/>
    <x v="18"/>
    <x v="0"/>
    <x v="0"/>
    <x v="1"/>
    <x v="4"/>
    <x v="1"/>
    <s v="Univera Satış"/>
    <s v="Saha Satış"/>
    <s v="Yurt Dışı"/>
    <s v="İsviçre"/>
  </r>
  <r>
    <s v="Q2"/>
    <x v="1"/>
    <x v="3"/>
    <m/>
    <s v="JTI INTERNATIONAL SA"/>
    <s v="QH.02.001"/>
    <s v="Quest Panorama - Yillik Yazilim Bakimi, Yasatma ve Merkezi Destek Hizmeti"/>
    <s v="Univera - JTI İran"/>
    <x v="16"/>
    <x v="3"/>
    <s v="Quest"/>
    <n v="75223.55"/>
    <m/>
    <n v="1"/>
    <m/>
    <n v="75223.547879999998"/>
    <m/>
    <n v="-2.1199999999999999E-3"/>
    <m/>
    <n v="75223.55"/>
    <m/>
    <n v="0"/>
    <n v="0"/>
    <m/>
    <m/>
    <m/>
    <x v="18"/>
    <x v="0"/>
    <x v="0"/>
    <x v="1"/>
    <x v="4"/>
    <x v="1"/>
    <s v="Univera Satış"/>
    <s v="Saha Satış"/>
    <s v="Yurt Dışı"/>
    <s v="İsviçre"/>
  </r>
  <r>
    <s v="Q2"/>
    <x v="1"/>
    <x v="3"/>
    <m/>
    <s v="JTI INTERNATIONAL SA"/>
    <s v="QH.02.001"/>
    <s v="Quest Panorama - Yillik Yazilim Bakimi, Yasatma ve Merkezi Destek Hizmeti"/>
    <s v="Univera - JTI İran"/>
    <x v="16"/>
    <x v="3"/>
    <s v="Quest"/>
    <n v="75223.55"/>
    <m/>
    <n v="1"/>
    <m/>
    <n v="75223.547879999998"/>
    <m/>
    <n v="-2.1199999999999999E-3"/>
    <m/>
    <n v="75223.55"/>
    <m/>
    <n v="0"/>
    <n v="0"/>
    <m/>
    <m/>
    <m/>
    <x v="18"/>
    <x v="0"/>
    <x v="0"/>
    <x v="1"/>
    <x v="4"/>
    <x v="1"/>
    <s v="Univera Satış"/>
    <s v="Saha Satış"/>
    <s v="Yurt Dışı"/>
    <s v="İsviçre"/>
  </r>
  <r>
    <s v="Q2"/>
    <x v="1"/>
    <x v="3"/>
    <m/>
    <s v="JTI INTERNATIONAL SA"/>
    <s v="QH.02.001"/>
    <s v="Quest Panorama - Yillik Yazilim Bakimi, Yasatma ve Merkezi Destek Hizmeti"/>
    <s v="Univera - JTI İran"/>
    <x v="16"/>
    <x v="3"/>
    <s v="Quest"/>
    <n v="1474.8966666666665"/>
    <m/>
    <n v="3"/>
    <m/>
    <n v="4424.6928180000004"/>
    <m/>
    <n v="2.8180000000000002E-3"/>
    <m/>
    <n v="4424.6899999999996"/>
    <m/>
    <n v="0"/>
    <n v="0"/>
    <m/>
    <m/>
    <m/>
    <x v="18"/>
    <x v="0"/>
    <x v="0"/>
    <x v="1"/>
    <x v="4"/>
    <x v="1"/>
    <s v="Univera Satış"/>
    <s v="Saha Satış"/>
    <s v="Yurt Dışı"/>
    <s v="İsviçre"/>
  </r>
  <r>
    <s v="Q2"/>
    <x v="1"/>
    <x v="3"/>
    <m/>
    <s v="JTI INTERNATIONAL SA"/>
    <s v="QH.08.001"/>
    <s v="Quest Panorama - Hosting Hizmeti"/>
    <s v="Univera - JTI İran"/>
    <x v="16"/>
    <x v="1"/>
    <s v="Quest"/>
    <n v="204776.19"/>
    <m/>
    <n v="1"/>
    <m/>
    <n v="204776.1911"/>
    <m/>
    <n v="1.0740000000000001E-3"/>
    <m/>
    <n v="204776.19"/>
    <m/>
    <n v="0"/>
    <n v="0"/>
    <m/>
    <m/>
    <m/>
    <x v="18"/>
    <x v="0"/>
    <x v="0"/>
    <x v="1"/>
    <x v="3"/>
    <x v="1"/>
    <s v="Univera Satış"/>
    <s v="Saha Satış"/>
    <s v="Yurt Dışı"/>
    <s v="İsviçre"/>
  </r>
  <r>
    <s v="Q2"/>
    <x v="1"/>
    <x v="3"/>
    <m/>
    <s v="JTI INTERNATIONAL SA"/>
    <s v="QH.08.001"/>
    <s v="Quest Panorama - Hosting Hizmeti"/>
    <s v="Univera - JTI İran"/>
    <x v="16"/>
    <x v="1"/>
    <s v="Quest"/>
    <n v="204776.19"/>
    <m/>
    <n v="1"/>
    <m/>
    <n v="204776.1911"/>
    <m/>
    <n v="1.0740000000000001E-3"/>
    <m/>
    <n v="204776.19"/>
    <m/>
    <n v="0"/>
    <n v="0"/>
    <m/>
    <m/>
    <m/>
    <x v="18"/>
    <x v="0"/>
    <x v="0"/>
    <x v="1"/>
    <x v="3"/>
    <x v="1"/>
    <s v="Univera Satış"/>
    <s v="Saha Satış"/>
    <s v="Yurt Dışı"/>
    <s v="İsviçre"/>
  </r>
  <r>
    <s v="Q2"/>
    <x v="1"/>
    <x v="3"/>
    <m/>
    <s v="JTI INTERNATIONAL SA"/>
    <s v="QH.08.001"/>
    <s v="Quest Panorama - Hosting Hizmeti"/>
    <s v="Univera - JTI İran"/>
    <x v="16"/>
    <x v="1"/>
    <s v="Quest"/>
    <n v="204776.19"/>
    <m/>
    <n v="1"/>
    <m/>
    <n v="204776.1911"/>
    <m/>
    <n v="1.0740000000000001E-3"/>
    <m/>
    <n v="204776.19"/>
    <m/>
    <n v="0"/>
    <n v="0"/>
    <m/>
    <m/>
    <m/>
    <x v="18"/>
    <x v="0"/>
    <x v="0"/>
    <x v="1"/>
    <x v="3"/>
    <x v="1"/>
    <s v="Univera Satış"/>
    <s v="Saha Satış"/>
    <s v="Yurt Dışı"/>
    <s v="İsviçre"/>
  </r>
  <r>
    <s v="Q2"/>
    <x v="1"/>
    <x v="3"/>
    <m/>
    <s v="JTI INTERNATIONAL SA"/>
    <s v="QH.08.001"/>
    <s v="Quest Panorama - Hosting Hizmeti"/>
    <s v="Univera - JTI İran"/>
    <x v="16"/>
    <x v="1"/>
    <s v="Quest"/>
    <n v="204776.19"/>
    <m/>
    <n v="1"/>
    <m/>
    <n v="204776.1911"/>
    <m/>
    <n v="1.0740000000000001E-3"/>
    <m/>
    <n v="204776.19"/>
    <m/>
    <n v="0"/>
    <n v="0"/>
    <m/>
    <m/>
    <m/>
    <x v="18"/>
    <x v="0"/>
    <x v="0"/>
    <x v="1"/>
    <x v="3"/>
    <x v="1"/>
    <s v="Univera Satış"/>
    <s v="Saha Satış"/>
    <s v="Yurt Dışı"/>
    <s v="İsviçre"/>
  </r>
  <r>
    <s v="Q2"/>
    <x v="1"/>
    <x v="3"/>
    <m/>
    <s v="JTI INTERNATIONAL SA"/>
    <s v="QH.08.001"/>
    <s v="Quest Panorama - Hosting Hizmeti"/>
    <s v="Univera - JTI İran"/>
    <x v="16"/>
    <x v="1"/>
    <s v="Quest"/>
    <n v="204776.19"/>
    <m/>
    <n v="1"/>
    <m/>
    <n v="204776.1911"/>
    <m/>
    <n v="1.0740000000000001E-3"/>
    <m/>
    <n v="204776.19"/>
    <m/>
    <n v="0"/>
    <n v="0"/>
    <m/>
    <m/>
    <m/>
    <x v="18"/>
    <x v="0"/>
    <x v="0"/>
    <x v="1"/>
    <x v="3"/>
    <x v="1"/>
    <s v="Univera Satış"/>
    <s v="Saha Satış"/>
    <s v="Yurt Dışı"/>
    <s v="İsviçre"/>
  </r>
  <r>
    <s v="Q2"/>
    <x v="1"/>
    <x v="3"/>
    <m/>
    <s v="Shell &amp; Turcas Petrol A.Ş."/>
    <s v="OH.02.001"/>
    <s v="Outsource Yazilim Bakimi Hizmeti"/>
    <s v="Univera - Shell Bee"/>
    <x v="13"/>
    <x v="0"/>
    <s v="Outsource - Hizmet"/>
    <n v="264750"/>
    <m/>
    <n v="1"/>
    <m/>
    <n v="264750"/>
    <m/>
    <n v="0"/>
    <m/>
    <n v="264750"/>
    <m/>
    <n v="0"/>
    <n v="0"/>
    <m/>
    <m/>
    <m/>
    <x v="93"/>
    <x v="0"/>
    <x v="0"/>
    <x v="1"/>
    <x v="4"/>
    <x v="1"/>
    <s v="Univera Satış"/>
    <s v="Saha Satış"/>
    <s v="Yurt İçi"/>
    <s v="Türkiye"/>
  </r>
  <r>
    <s v="Q2"/>
    <x v="1"/>
    <x v="3"/>
    <m/>
    <s v="Shell &amp; Turcas Petrol A.Ş."/>
    <s v="OH.02.001"/>
    <s v="Outsource Yazilim Bakimi Hizmeti"/>
    <s v="Univera - Shell Bee"/>
    <x v="13"/>
    <x v="0"/>
    <s v="Outsource - Hizmet"/>
    <n v="264750"/>
    <m/>
    <n v="1"/>
    <m/>
    <n v="264750"/>
    <m/>
    <n v="0"/>
    <m/>
    <n v="264750"/>
    <m/>
    <n v="0"/>
    <n v="0"/>
    <m/>
    <m/>
    <m/>
    <x v="93"/>
    <x v="0"/>
    <x v="0"/>
    <x v="1"/>
    <x v="4"/>
    <x v="1"/>
    <s v="Univera Satış"/>
    <s v="Saha Satış"/>
    <s v="Yurt İçi"/>
    <s v="Türkiye"/>
  </r>
  <r>
    <s v="Q2"/>
    <x v="1"/>
    <x v="3"/>
    <m/>
    <s v="Shell &amp; Turcas Petrol A.Ş."/>
    <s v="OH.02.001"/>
    <s v="Outsource Yazilim Bakimi Hizmeti"/>
    <s v="Univera - Shell Bee"/>
    <x v="13"/>
    <x v="0"/>
    <s v="Outsource - Hizmet"/>
    <n v="264750"/>
    <m/>
    <n v="1"/>
    <m/>
    <n v="264750"/>
    <m/>
    <n v="0"/>
    <m/>
    <n v="264750"/>
    <m/>
    <n v="0"/>
    <n v="0"/>
    <m/>
    <m/>
    <m/>
    <x v="93"/>
    <x v="0"/>
    <x v="0"/>
    <x v="1"/>
    <x v="4"/>
    <x v="1"/>
    <s v="Univera Satış"/>
    <s v="Saha Satış"/>
    <s v="Yurt İçi"/>
    <s v="Türkiye"/>
  </r>
  <r>
    <s v="Q2"/>
    <x v="1"/>
    <x v="3"/>
    <m/>
    <s v="Shell &amp; Turcas Petrol A.Ş."/>
    <s v="OH.02.001"/>
    <s v="Outsource Yazilim Bakimi Hizmeti"/>
    <s v="Univera - Shell Bee"/>
    <x v="13"/>
    <x v="0"/>
    <s v="Outsource - Hizmet"/>
    <n v="264750"/>
    <m/>
    <n v="1"/>
    <m/>
    <n v="264750"/>
    <m/>
    <n v="0"/>
    <m/>
    <n v="264750"/>
    <m/>
    <n v="0"/>
    <n v="0"/>
    <m/>
    <m/>
    <m/>
    <x v="93"/>
    <x v="0"/>
    <x v="0"/>
    <x v="1"/>
    <x v="4"/>
    <x v="1"/>
    <s v="Univera Satış"/>
    <s v="Saha Satış"/>
    <s v="Yurt İçi"/>
    <s v="Türkiye"/>
  </r>
  <r>
    <s v="Q2"/>
    <x v="1"/>
    <x v="3"/>
    <m/>
    <s v="JTI INTERNATIONAL SA"/>
    <s v="EH.06.001"/>
    <s v="Enroute Panorama - Hosting Hizmeti"/>
    <s v="Univera - JTI İran"/>
    <x v="16"/>
    <x v="1"/>
    <s v="Enroute"/>
    <n v="204776.19"/>
    <m/>
    <n v="1"/>
    <m/>
    <n v="204776.1911"/>
    <m/>
    <n v="1.0740000000000001E-3"/>
    <m/>
    <n v="204776.19"/>
    <m/>
    <n v="0"/>
    <n v="0"/>
    <m/>
    <m/>
    <m/>
    <x v="18"/>
    <x v="0"/>
    <x v="0"/>
    <x v="1"/>
    <x v="3"/>
    <x v="1"/>
    <s v="Univera Satış"/>
    <s v="Saha Satış"/>
    <s v="Yurt Dışı"/>
    <s v="İsviçre"/>
  </r>
  <r>
    <s v="Q2"/>
    <x v="1"/>
    <x v="3"/>
    <m/>
    <s v="JTI INTERNATIONAL SA"/>
    <s v="EH.06.001"/>
    <s v="Enroute Panorama - Hosting Hizmeti"/>
    <s v="Univera - JTI İran"/>
    <x v="16"/>
    <x v="1"/>
    <s v="Enroute"/>
    <n v="204776.19"/>
    <m/>
    <n v="1"/>
    <m/>
    <n v="204776.1911"/>
    <m/>
    <n v="1.0740000000000001E-3"/>
    <m/>
    <n v="204776.19"/>
    <m/>
    <n v="0"/>
    <n v="0"/>
    <m/>
    <m/>
    <m/>
    <x v="18"/>
    <x v="0"/>
    <x v="0"/>
    <x v="1"/>
    <x v="3"/>
    <x v="1"/>
    <s v="Univera Satış"/>
    <s v="Saha Satış"/>
    <s v="Yurt Dışı"/>
    <s v="İsviçre"/>
  </r>
  <r>
    <s v="Q2"/>
    <x v="1"/>
    <x v="3"/>
    <m/>
    <s v="JTI INTERNATIONAL SA"/>
    <s v="EH.06.001"/>
    <s v="Enroute Panorama - Hosting Hizmeti"/>
    <s v="Univera - JTI İran"/>
    <x v="16"/>
    <x v="1"/>
    <s v="Enroute"/>
    <n v="204776.19"/>
    <m/>
    <n v="1"/>
    <m/>
    <n v="204776.1911"/>
    <m/>
    <n v="1.0740000000000001E-3"/>
    <m/>
    <n v="204776.19"/>
    <m/>
    <n v="0"/>
    <n v="0"/>
    <m/>
    <m/>
    <m/>
    <x v="18"/>
    <x v="0"/>
    <x v="0"/>
    <x v="1"/>
    <x v="3"/>
    <x v="1"/>
    <s v="Univera Satış"/>
    <s v="Saha Satış"/>
    <s v="Yurt Dışı"/>
    <s v="İsviçre"/>
  </r>
  <r>
    <s v="Q2"/>
    <x v="1"/>
    <x v="3"/>
    <m/>
    <s v="JTI INTERNATIONAL SA"/>
    <s v="EH.06.001"/>
    <s v="Enroute Panorama - Hosting Hizmeti"/>
    <s v="Univera - JTI İran"/>
    <x v="16"/>
    <x v="1"/>
    <s v="Enroute"/>
    <n v="204776.19"/>
    <m/>
    <n v="1"/>
    <m/>
    <n v="204776.1911"/>
    <m/>
    <n v="1.0740000000000001E-3"/>
    <m/>
    <n v="204776.19"/>
    <m/>
    <n v="0"/>
    <n v="0"/>
    <m/>
    <m/>
    <m/>
    <x v="18"/>
    <x v="0"/>
    <x v="0"/>
    <x v="1"/>
    <x v="3"/>
    <x v="1"/>
    <s v="Univera Satış"/>
    <s v="Saha Satış"/>
    <s v="Yurt Dışı"/>
    <s v="İsviçre"/>
  </r>
  <r>
    <s v="Q2"/>
    <x v="1"/>
    <x v="3"/>
    <m/>
    <s v="JTI INTERNATIONAL SA"/>
    <s v="EH.06.001"/>
    <s v="Enroute Panorama - Hosting Hizmeti"/>
    <s v="Univera - JTI İran"/>
    <x v="16"/>
    <x v="1"/>
    <s v="Enroute"/>
    <n v="204776.19"/>
    <m/>
    <n v="1"/>
    <m/>
    <n v="204776.1911"/>
    <m/>
    <n v="1.0740000000000001E-3"/>
    <m/>
    <n v="204776.19"/>
    <m/>
    <n v="0"/>
    <n v="0"/>
    <m/>
    <m/>
    <m/>
    <x v="18"/>
    <x v="0"/>
    <x v="0"/>
    <x v="1"/>
    <x v="3"/>
    <x v="1"/>
    <s v="Univera Satış"/>
    <s v="Saha Satış"/>
    <s v="Yurt Dışı"/>
    <s v="İsviçre"/>
  </r>
  <r>
    <s v="Q3"/>
    <x v="0"/>
    <x v="8"/>
    <m/>
    <s v="Mey İçki Sanayi ve Ticaret A.Ş."/>
    <s v="EH.02.014"/>
    <s v="ENROUTE PANORAMA BUSINESS ANALYTICS  (QSENSE) KULLANICI LISANSI BAKIMI"/>
    <s v="Univera - Mey İçki"/>
    <x v="11"/>
    <x v="0"/>
    <m/>
    <n v="364251.28"/>
    <m/>
    <n v="1"/>
    <m/>
    <n v="364251.2782"/>
    <m/>
    <n v="-1.8E-3"/>
    <m/>
    <n v="364251.28"/>
    <m/>
    <n v="0"/>
    <n v="0"/>
    <s v="UNI240000001674"/>
    <m/>
    <m/>
    <x v="7"/>
    <x v="0"/>
    <x v="0"/>
    <x v="1"/>
    <x v="4"/>
    <x v="1"/>
    <s v="Univera Satış"/>
    <s v="Saha Satış"/>
    <s v="Yurt İçi"/>
    <s v="Türkiye"/>
  </r>
  <r>
    <s v="Q3"/>
    <x v="0"/>
    <x v="8"/>
    <m/>
    <s v="PERNOD RICARD ISTANBUL IÇ VE DIS TIC. LTD. STI"/>
    <s v="EY.06.001"/>
    <s v="EnRoute Panorama - Yazilim Gelistirme Hizmeti"/>
    <s v="Univera - Pernod Ricard"/>
    <x v="13"/>
    <x v="0"/>
    <m/>
    <n v="6074.64"/>
    <m/>
    <n v="80"/>
    <m/>
    <n v="485971.20000000001"/>
    <m/>
    <n v="0"/>
    <m/>
    <n v="485971.20000000001"/>
    <m/>
    <n v="0"/>
    <n v="0"/>
    <s v="UNI240000001682"/>
    <m/>
    <m/>
    <x v="34"/>
    <x v="0"/>
    <x v="1"/>
    <x v="1"/>
    <x v="9"/>
    <x v="1"/>
    <s v="Univera Satış"/>
    <s v="Saha Satış"/>
    <s v="Yurt İçi"/>
    <s v="Türkiye"/>
  </r>
  <r>
    <s v="Q3"/>
    <x v="0"/>
    <x v="8"/>
    <m/>
    <s v="PERNOD RICARD ISTANBUL IÇ VE DIS TIC. LTD. STI"/>
    <s v="EY.06.001"/>
    <s v="EnRoute Panorama - Yazilim Gelistirme Hizmeti"/>
    <s v="Univera - Pernod Ricard"/>
    <x v="13"/>
    <x v="0"/>
    <m/>
    <n v="6074.64"/>
    <m/>
    <n v="50"/>
    <m/>
    <n v="303732"/>
    <m/>
    <n v="0"/>
    <m/>
    <n v="303732"/>
    <m/>
    <n v="0"/>
    <n v="0"/>
    <s v="UNI240000001683"/>
    <m/>
    <m/>
    <x v="34"/>
    <x v="0"/>
    <x v="1"/>
    <x v="1"/>
    <x v="9"/>
    <x v="1"/>
    <s v="Univera Satış"/>
    <s v="Saha Satış"/>
    <s v="Yurt İçi"/>
    <s v="Türkiye"/>
  </r>
  <r>
    <s v="Q3"/>
    <x v="0"/>
    <x v="8"/>
    <m/>
    <s v="Mey İçki Sanayi ve Ticaret A.Ş."/>
    <s v="EH.02.001"/>
    <s v="EnRoute Panorama - Yazilim Bakimi, Yasatma ve Merkezi Destek Hizmeti"/>
    <s v="Univera - Mey İçki"/>
    <x v="11"/>
    <x v="0"/>
    <m/>
    <n v="583996.49"/>
    <m/>
    <n v="1"/>
    <m/>
    <n v="583996.49"/>
    <m/>
    <n v="0"/>
    <m/>
    <n v="583996.49"/>
    <m/>
    <n v="0"/>
    <n v="0"/>
    <s v="UNI240000001677"/>
    <m/>
    <m/>
    <x v="7"/>
    <x v="0"/>
    <x v="0"/>
    <x v="1"/>
    <x v="4"/>
    <x v="1"/>
    <s v="Univera Satış"/>
    <s v="Saha Satış"/>
    <s v="Yurt İçi"/>
    <s v="Türkiye"/>
  </r>
  <r>
    <s v="Q3"/>
    <x v="0"/>
    <x v="8"/>
    <m/>
    <s v="Mey İçki Sanayi ve Ticaret A.Ş."/>
    <s v="EH.03.004"/>
    <s v="EnRoute Panorama - Admin Operatör Hizmeti"/>
    <s v="Univera - Mey İçki"/>
    <x v="11"/>
    <x v="0"/>
    <m/>
    <n v="112050.5"/>
    <m/>
    <n v="3"/>
    <m/>
    <n v="336151.5"/>
    <m/>
    <n v="0"/>
    <m/>
    <n v="336151.5"/>
    <m/>
    <n v="0"/>
    <n v="0"/>
    <s v="UNI240000001675"/>
    <m/>
    <m/>
    <x v="7"/>
    <x v="0"/>
    <x v="0"/>
    <x v="1"/>
    <x v="12"/>
    <x v="1"/>
    <s v="Univera Satış"/>
    <s v="Saha Satış"/>
    <s v="Yurt İçi"/>
    <s v="Türkiye"/>
  </r>
  <r>
    <s v="Q2"/>
    <x v="1"/>
    <x v="3"/>
    <m/>
    <s v="ANZERLI ALKOLLÜ IÇECEK INSAAT GIDA BILISIM TEKNO TURIZM SAN VE DIS TIC. LTD.STI."/>
    <s v="UH.01.002"/>
    <s v="Unidox Kontör"/>
    <s v="Univera - Weitnauer"/>
    <x v="6"/>
    <x v="2"/>
    <s v="Unidox"/>
    <n v="2.8"/>
    <m/>
    <n v="10000"/>
    <m/>
    <n v="28000"/>
    <m/>
    <n v="0"/>
    <m/>
    <n v="28000"/>
    <m/>
    <n v="0"/>
    <n v="0"/>
    <m/>
    <m/>
    <m/>
    <x v="102"/>
    <x v="0"/>
    <x v="1"/>
    <x v="2"/>
    <x v="5"/>
    <x v="1"/>
    <s v="Univera Satış"/>
    <s v="Saha Satış"/>
    <s v="Yurt İçi"/>
    <s v="Türkiye"/>
  </r>
  <r>
    <s v="Q2"/>
    <x v="1"/>
    <x v="3"/>
    <m/>
    <s v="MENEKSEOGLU TICARET ZEKERIYA MENEKSE"/>
    <s v="UH.01.002"/>
    <s v="Unidox Kontör"/>
    <s v="Univera Kontör Satışı"/>
    <x v="6"/>
    <x v="2"/>
    <s v="Unidox"/>
    <n v="2.8"/>
    <m/>
    <n v="10000"/>
    <m/>
    <n v="28000"/>
    <m/>
    <n v="0"/>
    <m/>
    <n v="28000"/>
    <m/>
    <n v="0"/>
    <n v="0"/>
    <m/>
    <m/>
    <m/>
    <x v="4"/>
    <x v="0"/>
    <x v="1"/>
    <x v="2"/>
    <x v="5"/>
    <x v="1"/>
    <s v="Univera Satış"/>
    <s v="Saha Satış"/>
    <s v="Yurt İçi"/>
    <s v="Türkiye"/>
  </r>
  <r>
    <s v="Q2"/>
    <x v="1"/>
    <x v="3"/>
    <m/>
    <s v="BASAK PAZARLAMA TEMIZLIK ve GIDA ÜRÜNLERI TIC. LTD. STI"/>
    <s v="SH.02.001"/>
    <s v="Stokbar Panorama - Yillik Yazilim Bakim Hizmeti"/>
    <s v="Univera - Unilever"/>
    <x v="13"/>
    <x v="4"/>
    <s v="Stokbar"/>
    <n v="54640"/>
    <m/>
    <n v="1"/>
    <m/>
    <n v="54640"/>
    <m/>
    <n v="0"/>
    <m/>
    <n v="54640"/>
    <m/>
    <n v="0"/>
    <n v="0"/>
    <m/>
    <m/>
    <m/>
    <x v="104"/>
    <x v="0"/>
    <x v="0"/>
    <x v="1"/>
    <x v="4"/>
    <x v="1"/>
    <s v="Univera Satış"/>
    <s v="Saha Satış"/>
    <s v="Yurt İçi"/>
    <s v="Türkiye"/>
  </r>
  <r>
    <s v="Q2"/>
    <x v="1"/>
    <x v="3"/>
    <m/>
    <s v="BASAK PAZARLAMA TEMIZLIK ve GIDA ÜRÜNLERI TIC. LTD. STI"/>
    <s v="SH.02.001"/>
    <s v="Stokbar Panorama - Yillik Yazilim Bakim Hizmeti"/>
    <s v="Univera - Unilever"/>
    <x v="13"/>
    <x v="4"/>
    <s v="Stokbar"/>
    <n v="11000"/>
    <m/>
    <n v="1"/>
    <m/>
    <n v="11000"/>
    <m/>
    <n v="0"/>
    <m/>
    <n v="11000"/>
    <m/>
    <n v="0"/>
    <n v="0"/>
    <m/>
    <m/>
    <m/>
    <x v="104"/>
    <x v="0"/>
    <x v="0"/>
    <x v="1"/>
    <x v="4"/>
    <x v="1"/>
    <s v="Univera Satış"/>
    <s v="Saha Satış"/>
    <s v="Yurt İçi"/>
    <s v="Türkiye"/>
  </r>
  <r>
    <s v="Q2"/>
    <x v="1"/>
    <x v="3"/>
    <m/>
    <s v="BASAK PAZARLAMA TEMIZLIK ve GIDA ÜRÜNLERI TIC. LTD. STI"/>
    <s v="SH.01.001"/>
    <s v="Stokbar Panorama - Proje Yönetim Hizmeti"/>
    <s v="Univera - Unilever"/>
    <x v="13"/>
    <x v="4"/>
    <s v="Stokbar"/>
    <n v="15750"/>
    <m/>
    <n v="10"/>
    <m/>
    <n v="175000"/>
    <m/>
    <n v="17500"/>
    <m/>
    <n v="157500"/>
    <m/>
    <n v="0"/>
    <n v="0"/>
    <m/>
    <m/>
    <m/>
    <x v="104"/>
    <x v="0"/>
    <x v="1"/>
    <x v="1"/>
    <x v="7"/>
    <x v="1"/>
    <s v="Univera Satış"/>
    <s v="Saha Satış"/>
    <s v="Yurt İçi"/>
    <s v="Türkiye"/>
  </r>
  <r>
    <s v="Q2"/>
    <x v="1"/>
    <x v="3"/>
    <m/>
    <s v="BASAK PAZARLAMA TEMIZLIK ve GIDA ÜRÜNLERI TIC. LTD. STI"/>
    <s v="SY.01.009"/>
    <s v="Stokbar Panorama - Platform Back Office Kullanici Yazılımi (Enterprise)"/>
    <s v="Univera - Unilever"/>
    <x v="13"/>
    <x v="4"/>
    <s v="Stokbar"/>
    <n v="13650"/>
    <m/>
    <n v="1"/>
    <m/>
    <n v="19500"/>
    <m/>
    <n v="5850"/>
    <m/>
    <n v="13650"/>
    <m/>
    <n v="0"/>
    <n v="0"/>
    <m/>
    <m/>
    <m/>
    <x v="104"/>
    <x v="0"/>
    <x v="1"/>
    <x v="0"/>
    <x v="1"/>
    <x v="1"/>
    <s v="Univera Satış"/>
    <s v="Saha Satış"/>
    <s v="Yurt İçi"/>
    <s v="Türkiye"/>
  </r>
  <r>
    <s v="Q2"/>
    <x v="1"/>
    <x v="3"/>
    <m/>
    <s v="BASAK PAZARLAMA TEMIZLIK ve GIDA ÜRÜNLERI TIC. LTD. STI"/>
    <s v="SY.02.002"/>
    <s v="Stokbar Panorama - Mobil (Android) Kullanici Yazılımi (Enterprise)"/>
    <s v="Univera - Unilever"/>
    <x v="13"/>
    <x v="4"/>
    <s v="Stokbar"/>
    <n v="11700"/>
    <m/>
    <n v="5"/>
    <m/>
    <n v="90000"/>
    <m/>
    <n v="31500"/>
    <m/>
    <n v="58500"/>
    <m/>
    <n v="0"/>
    <n v="0"/>
    <m/>
    <m/>
    <m/>
    <x v="104"/>
    <x v="0"/>
    <x v="1"/>
    <x v="0"/>
    <x v="1"/>
    <x v="1"/>
    <s v="Univera Satış"/>
    <s v="Saha Satış"/>
    <s v="Yurt İçi"/>
    <s v="Türkiye"/>
  </r>
  <r>
    <s v="Q2"/>
    <x v="1"/>
    <x v="3"/>
    <m/>
    <s v="BASAK PAZARLAMA TEMIZLIK ve GIDA ÜRÜNLERI TIC. LTD. STI"/>
    <s v="SY.02.002"/>
    <s v="Stokbar Panorama - Mobil (Android) Kullanici Yazılımi (Enterprise)"/>
    <s v="Univera - Unilever"/>
    <x v="13"/>
    <x v="4"/>
    <s v="Stokbar"/>
    <n v="10000"/>
    <m/>
    <n v="5"/>
    <m/>
    <n v="50000"/>
    <m/>
    <n v="0"/>
    <m/>
    <n v="50000"/>
    <m/>
    <n v="0"/>
    <n v="0"/>
    <m/>
    <m/>
    <m/>
    <x v="104"/>
    <x v="0"/>
    <x v="1"/>
    <x v="0"/>
    <x v="1"/>
    <x v="1"/>
    <s v="Univera Satış"/>
    <s v="Saha Satış"/>
    <s v="Yurt İçi"/>
    <s v="Türkiye"/>
  </r>
  <r>
    <s v="Q2"/>
    <x v="1"/>
    <x v="3"/>
    <m/>
    <s v="BASAK PAZARLAMA TEMIZLIK ve GIDA ÜRÜNLERI TIC. LTD. STI"/>
    <s v="SY.01.008"/>
    <s v="Stokbar Panorama - Depo / Lokasyon Yazılımi (Enterprise)"/>
    <s v="Univera - Unilever"/>
    <x v="13"/>
    <x v="4"/>
    <s v="Stokbar"/>
    <n v="90350"/>
    <m/>
    <n v="1"/>
    <m/>
    <n v="139000"/>
    <m/>
    <n v="48650"/>
    <m/>
    <n v="90350"/>
    <m/>
    <n v="0"/>
    <n v="0"/>
    <m/>
    <m/>
    <m/>
    <x v="104"/>
    <x v="0"/>
    <x v="1"/>
    <x v="0"/>
    <x v="1"/>
    <x v="1"/>
    <s v="Univera Satış"/>
    <s v="Saha Satış"/>
    <s v="Yurt İçi"/>
    <s v="Türkiye"/>
  </r>
  <r>
    <s v="Q2"/>
    <x v="1"/>
    <x v="3"/>
    <m/>
    <s v="BASAK PAZARLAMA TEMIZLIK ve GIDA ÜRÜNLERI TIC. LTD. STI"/>
    <s v="SH.03.004"/>
    <s v="Stokbar Panorama - Çafri Merkezi Hizmeti (Depo/Lokasyon)"/>
    <s v="Univera - Unilever"/>
    <x v="13"/>
    <x v="4"/>
    <s v="Stokbar"/>
    <n v="50364"/>
    <m/>
    <n v="1"/>
    <m/>
    <n v="60000"/>
    <m/>
    <n v="9636"/>
    <m/>
    <n v="50364"/>
    <m/>
    <n v="0"/>
    <n v="0"/>
    <m/>
    <m/>
    <m/>
    <x v="104"/>
    <x v="0"/>
    <x v="1"/>
    <x v="1"/>
    <x v="8"/>
    <x v="1"/>
    <s v="Univera Satış"/>
    <s v="Saha Satış"/>
    <s v="Yurt İçi"/>
    <s v="Türkiye"/>
  </r>
  <r>
    <s v="Q2"/>
    <x v="1"/>
    <x v="3"/>
    <m/>
    <s v="MARS GIDA ÜRÜNLERI TIC. LTD.STI."/>
    <s v="EH.06.001"/>
    <s v="Enroute Panorama - Hosting Hizmeti"/>
    <s v="Univera - Mars Gıda"/>
    <x v="14"/>
    <x v="1"/>
    <s v="Enroute"/>
    <n v="65922.22"/>
    <m/>
    <n v="1"/>
    <m/>
    <n v="65922.223800000007"/>
    <m/>
    <n v="3.7959999999999999E-3"/>
    <m/>
    <n v="65922.22"/>
    <m/>
    <n v="0"/>
    <n v="0"/>
    <m/>
    <m/>
    <m/>
    <x v="16"/>
    <x v="0"/>
    <x v="0"/>
    <x v="1"/>
    <x v="3"/>
    <x v="1"/>
    <s v="Univera Satış"/>
    <s v="Saha Satış"/>
    <s v="Yurt İçi"/>
    <s v="Türkiye"/>
  </r>
  <r>
    <s v="Q2"/>
    <x v="1"/>
    <x v="3"/>
    <m/>
    <s v="Tadım Gıda Maddeleri San. ve Tic. A.Ş."/>
    <s v="EH.06.001"/>
    <s v="Enroute Panorama - Hosting Hizmeti"/>
    <s v="Univera - Tadım"/>
    <x v="11"/>
    <x v="1"/>
    <s v="Enroute"/>
    <n v="142032.28"/>
    <m/>
    <n v="1"/>
    <m/>
    <n v="142032.28"/>
    <m/>
    <n v="0"/>
    <m/>
    <n v="142032.28"/>
    <m/>
    <n v="0"/>
    <n v="0"/>
    <m/>
    <m/>
    <m/>
    <x v="10"/>
    <x v="0"/>
    <x v="0"/>
    <x v="1"/>
    <x v="3"/>
    <x v="1"/>
    <s v="Univera Satış"/>
    <s v="Saha Satış"/>
    <s v="Yurt İçi"/>
    <s v="Türkiye"/>
  </r>
  <r>
    <s v="Q2"/>
    <x v="1"/>
    <x v="3"/>
    <m/>
    <s v="SAHAN GIDA DAGITIM SAN. VE TIC. LTD. STI."/>
    <s v="EH.02.016"/>
    <s v="Enroute Panorama - E-Defter Saklama Hizmeti"/>
    <s v="Univera - Efes Türkiye"/>
    <x v="6"/>
    <x v="2"/>
    <s v="E-Dönüşüm"/>
    <n v="9600"/>
    <m/>
    <n v="5"/>
    <m/>
    <n v="48000"/>
    <m/>
    <n v="0"/>
    <m/>
    <n v="48000"/>
    <m/>
    <n v="0"/>
    <n v="0"/>
    <m/>
    <m/>
    <m/>
    <x v="26"/>
    <x v="0"/>
    <x v="1"/>
    <x v="1"/>
    <x v="10"/>
    <x v="1"/>
    <s v="Univera Satış"/>
    <s v="Saha Satış"/>
    <s v="Yurt İçi"/>
    <s v="Türkiye"/>
  </r>
  <r>
    <s v="Q3"/>
    <x v="0"/>
    <x v="8"/>
    <m/>
    <s v="PERNOD RICARD ISTANBUL IÇ VE DIS TIC. LTD. STI"/>
    <s v="EH.05.002"/>
    <s v="EnRoute Panorama - Rapor Gelistirme Hizmeti"/>
    <s v="Univera - Pernod Ricard"/>
    <x v="13"/>
    <x v="0"/>
    <m/>
    <n v="4859.71"/>
    <m/>
    <n v="40"/>
    <m/>
    <n v="194388.4"/>
    <m/>
    <n v="0"/>
    <m/>
    <n v="194388.4"/>
    <m/>
    <n v="0"/>
    <n v="0"/>
    <s v="UNI240000001682"/>
    <m/>
    <m/>
    <x v="34"/>
    <x v="0"/>
    <x v="1"/>
    <x v="1"/>
    <x v="2"/>
    <x v="1"/>
    <s v="Univera Satış"/>
    <s v="Saha Satış"/>
    <s v="Yurt İçi"/>
    <s v="Türkiye"/>
  </r>
  <r>
    <s v="Q3"/>
    <x v="0"/>
    <x v="8"/>
    <m/>
    <s v="PERNOD RICARD ISTANBUL IÇ VE DIS TIC. LTD. STI"/>
    <s v="EH.01.001"/>
    <s v="EnRoute Panorama - Proje Yönetim Hizmeti"/>
    <s v="Univera - Pernod Ricard"/>
    <x v="13"/>
    <x v="0"/>
    <m/>
    <n v="5669.66"/>
    <m/>
    <n v="20"/>
    <m/>
    <n v="113393.2"/>
    <m/>
    <n v="0"/>
    <m/>
    <n v="113393.2"/>
    <m/>
    <n v="0"/>
    <n v="0"/>
    <s v="UNI240000001682"/>
    <m/>
    <m/>
    <x v="34"/>
    <x v="0"/>
    <x v="1"/>
    <x v="1"/>
    <x v="7"/>
    <x v="1"/>
    <s v="Univera Satış"/>
    <s v="Saha Satış"/>
    <s v="Yurt İçi"/>
    <s v="Türkiye"/>
  </r>
  <r>
    <s v="Q3"/>
    <x v="0"/>
    <x v="8"/>
    <m/>
    <s v="Mey İçki Sanayi ve Ticaret A.Ş."/>
    <s v="EH.02.018"/>
    <s v="EnRoute Panorama  WebConnector Bakim Hizmeti"/>
    <s v="Univera - Mey İçki"/>
    <x v="11"/>
    <x v="0"/>
    <s v="Web Connector"/>
    <n v="4825.5"/>
    <m/>
    <n v="5"/>
    <m/>
    <n v="24127.5"/>
    <m/>
    <n v="0"/>
    <m/>
    <n v="24127.5"/>
    <m/>
    <n v="0"/>
    <n v="0"/>
    <s v="UNI240000001677"/>
    <m/>
    <m/>
    <x v="7"/>
    <x v="0"/>
    <x v="0"/>
    <x v="1"/>
    <x v="4"/>
    <x v="1"/>
    <s v="Univera Satış"/>
    <s v="Saha Satış"/>
    <s v="Yurt İçi"/>
    <s v="Türkiye"/>
  </r>
  <r>
    <s v="Q3"/>
    <x v="0"/>
    <x v="8"/>
    <m/>
    <s v="PERNOD RICARD ISTANBUL IÇ VE DIS TIC. LTD. STI"/>
    <s v="EH.05.002"/>
    <s v="EnRoute Panorama - Rapor Gelistirme Hizmeti"/>
    <s v="Univera - Pernod Ricard"/>
    <x v="13"/>
    <x v="0"/>
    <m/>
    <n v="4859.71"/>
    <m/>
    <n v="20"/>
    <m/>
    <n v="97194.2"/>
    <m/>
    <n v="0"/>
    <m/>
    <n v="97194.2"/>
    <m/>
    <n v="0"/>
    <n v="0"/>
    <s v="UNI240000001683"/>
    <m/>
    <m/>
    <x v="34"/>
    <x v="0"/>
    <x v="1"/>
    <x v="1"/>
    <x v="2"/>
    <x v="1"/>
    <s v="Univera Satış"/>
    <s v="Saha Satış"/>
    <s v="Yurt İçi"/>
    <s v="Türkiye"/>
  </r>
  <r>
    <s v="Q3"/>
    <x v="0"/>
    <x v="8"/>
    <m/>
    <s v="PERNOD RICARD ISTANBUL IÇ VE DIS TIC. LTD. STI"/>
    <s v="EH.01.001"/>
    <s v="EnRoute Panorama - Proje Yönetim Hizmeti"/>
    <s v="Univera - Pernod Ricard"/>
    <x v="13"/>
    <x v="0"/>
    <m/>
    <n v="5669.66"/>
    <m/>
    <n v="10"/>
    <m/>
    <n v="56696.6"/>
    <m/>
    <n v="0"/>
    <m/>
    <n v="56696.6"/>
    <m/>
    <n v="0"/>
    <n v="0"/>
    <s v="UNI240000001683"/>
    <m/>
    <m/>
    <x v="34"/>
    <x v="0"/>
    <x v="1"/>
    <x v="1"/>
    <x v="7"/>
    <x v="1"/>
    <s v="Univera Satış"/>
    <s v="Saha Satış"/>
    <s v="Yurt İçi"/>
    <s v="Türkiye"/>
  </r>
  <r>
    <s v="Q2"/>
    <x v="1"/>
    <x v="3"/>
    <m/>
    <s v="ZETA TICARET SERHAT GÜNGÖR"/>
    <s v="UH.01.002"/>
    <s v="Unidox Kontör"/>
    <s v="Univera Kontör Satışı"/>
    <x v="6"/>
    <x v="2"/>
    <s v="Unidox"/>
    <n v="5"/>
    <m/>
    <n v="2000"/>
    <m/>
    <n v="10000"/>
    <m/>
    <n v="0"/>
    <m/>
    <n v="10000"/>
    <m/>
    <n v="0"/>
    <n v="0"/>
    <m/>
    <m/>
    <m/>
    <x v="142"/>
    <x v="3"/>
    <x v="1"/>
    <x v="2"/>
    <x v="5"/>
    <x v="0"/>
    <s v="Univera Satış"/>
    <s v="Saha Satış"/>
    <s v="Yurt İçi"/>
    <s v="Türkiye"/>
  </r>
  <r>
    <s v="Q2"/>
    <x v="1"/>
    <x v="3"/>
    <m/>
    <s v="LA LORRAINE UNLU MAMÜLLER SAN. VE TIC. A.S."/>
    <s v="EH.06.001"/>
    <s v="Enroute Panorama - Hosting Hizmeti"/>
    <s v="Univera - La Lorraine"/>
    <x v="13"/>
    <x v="1"/>
    <s v="Enroute"/>
    <n v="68536.52"/>
    <m/>
    <n v="1"/>
    <m/>
    <n v="68536.523000000001"/>
    <m/>
    <n v="3.0000000000000001E-3"/>
    <m/>
    <n v="68536.52"/>
    <m/>
    <n v="0"/>
    <n v="0"/>
    <m/>
    <m/>
    <m/>
    <x v="6"/>
    <x v="0"/>
    <x v="0"/>
    <x v="1"/>
    <x v="3"/>
    <x v="1"/>
    <s v="Univera Satış"/>
    <s v="Saha Satış"/>
    <s v="Yurt İçi"/>
    <s v="Türkiye"/>
  </r>
  <r>
    <s v="Q4"/>
    <x v="0"/>
    <x v="9"/>
    <m/>
    <s v="JT INTERNATIONAL SA"/>
    <s v="EH.02.001"/>
    <s v="EnRoute Panorama - Yazilim Bakimi, Yasatma ve Merkezi Destek Hizmeti"/>
    <s v="Univera - JTI İran"/>
    <x v="4"/>
    <x v="0"/>
    <m/>
    <n v="129389.98"/>
    <m/>
    <n v="1"/>
    <m/>
    <n v="129389.982959"/>
    <m/>
    <n v="2.9589999999999998E-3"/>
    <m/>
    <n v="129389.98"/>
    <m/>
    <n v="0"/>
    <n v="0"/>
    <s v="ENV240000000106"/>
    <m/>
    <m/>
    <x v="18"/>
    <x v="0"/>
    <x v="0"/>
    <x v="1"/>
    <x v="4"/>
    <x v="1"/>
    <s v="Univera Satış"/>
    <s v="Saha Satış"/>
    <s v="Yurt İçi"/>
    <s v="Türkiye"/>
  </r>
  <r>
    <s v="Q3"/>
    <x v="0"/>
    <x v="8"/>
    <m/>
    <s v="Mey İçki Sanayi ve Ticaret A.Ş."/>
    <s v="EH.02.018"/>
    <s v="EnRoute Panorama  WebConnector Bakim Hizmeti"/>
    <s v="Univera - Mey İçki"/>
    <x v="11"/>
    <x v="0"/>
    <s v="Web Connector"/>
    <n v="4825.5"/>
    <m/>
    <n v="1"/>
    <m/>
    <n v="4825.5"/>
    <m/>
    <n v="0"/>
    <m/>
    <n v="4825.5"/>
    <m/>
    <n v="0"/>
    <n v="0"/>
    <s v="UNI240000001677"/>
    <m/>
    <m/>
    <x v="7"/>
    <x v="0"/>
    <x v="0"/>
    <x v="1"/>
    <x v="4"/>
    <x v="1"/>
    <s v="Univera Satış"/>
    <s v="Saha Satış"/>
    <s v="Yurt İçi"/>
    <s v="Türkiye"/>
  </r>
  <r>
    <s v="Q4"/>
    <x v="0"/>
    <x v="9"/>
    <m/>
    <s v="ERIKLI SU VE MESRUBAT SAN. TIC. A.S"/>
    <s v="EH.03.003"/>
    <s v="EnRoute Panorama - Uzman Destek Hizmeti"/>
    <s v="Univera - Nestle Waters"/>
    <x v="11"/>
    <x v="0"/>
    <m/>
    <n v="27000"/>
    <m/>
    <n v="1"/>
    <m/>
    <n v="27000"/>
    <m/>
    <n v="0"/>
    <m/>
    <n v="27000"/>
    <m/>
    <n v="0"/>
    <n v="0"/>
    <s v="UNI240000001713"/>
    <m/>
    <m/>
    <x v="12"/>
    <x v="0"/>
    <x v="0"/>
    <x v="1"/>
    <x v="3"/>
    <x v="1"/>
    <s v="Univera Satış"/>
    <s v="Saha Satış"/>
    <s v="Yurt İçi"/>
    <s v="Türkiye"/>
  </r>
  <r>
    <s v="Q4"/>
    <x v="0"/>
    <x v="9"/>
    <m/>
    <s v="JTI TÜTÜN ÜRÜNLERI PAZARLAMA A.S."/>
    <s v="EH.03.003"/>
    <s v="EnRoute Panorama - Uzman Destek Hizmeti"/>
    <s v="Univera - JTI"/>
    <x v="11"/>
    <x v="0"/>
    <m/>
    <n v="100000"/>
    <m/>
    <n v="1"/>
    <m/>
    <n v="100000"/>
    <m/>
    <n v="0"/>
    <m/>
    <n v="100000"/>
    <m/>
    <n v="0"/>
    <n v="0"/>
    <s v="UNI240000001723"/>
    <m/>
    <m/>
    <x v="18"/>
    <x v="0"/>
    <x v="0"/>
    <x v="1"/>
    <x v="3"/>
    <x v="1"/>
    <s v="Univera Satış"/>
    <s v="Saha Satış"/>
    <s v="Yurt İçi"/>
    <s v="Türkiye"/>
  </r>
  <r>
    <s v="Q4"/>
    <x v="0"/>
    <x v="9"/>
    <m/>
    <s v="BROWN FORMAN İÇKİ TİC. LTD. ŞTİ."/>
    <s v="EH.03.006"/>
    <s v="EnRoute Panorama - Uzaktan Kurulum ve Efitim Hizmeti"/>
    <s v="Univera - Brown Forman"/>
    <x v="12"/>
    <x v="0"/>
    <m/>
    <n v="10000"/>
    <m/>
    <n v="5"/>
    <m/>
    <n v="50000"/>
    <m/>
    <n v="0"/>
    <m/>
    <n v="50000"/>
    <m/>
    <n v="0"/>
    <n v="0"/>
    <s v="UNI240000001742"/>
    <m/>
    <m/>
    <x v="30"/>
    <x v="0"/>
    <x v="1"/>
    <x v="1"/>
    <x v="6"/>
    <x v="1"/>
    <s v="Univera Satış"/>
    <s v="Saha Satış"/>
    <s v="Yurt İçi"/>
    <s v="Türkiye"/>
  </r>
  <r>
    <s v="Q4"/>
    <x v="0"/>
    <x v="9"/>
    <m/>
    <s v="Şölen Çikolata Gıda Sanayi Ve Ticaret A. Ş."/>
    <s v="EH.01.001"/>
    <s v="EnRoute Panorama - Proje Yönetim Hizmeti"/>
    <s v="Univera - Şölen"/>
    <x v="11"/>
    <x v="0"/>
    <m/>
    <n v="6541.2"/>
    <m/>
    <n v="3"/>
    <m/>
    <n v="19623.599999999999"/>
    <m/>
    <n v="0"/>
    <m/>
    <n v="19623.599999999999"/>
    <m/>
    <n v="0"/>
    <n v="0"/>
    <s v="UNI240000001749"/>
    <m/>
    <m/>
    <x v="32"/>
    <x v="0"/>
    <x v="1"/>
    <x v="1"/>
    <x v="7"/>
    <x v="1"/>
    <s v="Univera Satış"/>
    <s v="Saha Satış"/>
    <s v="Yurt İçi"/>
    <s v="Türkiye"/>
  </r>
  <r>
    <s v="Q4"/>
    <x v="0"/>
    <x v="9"/>
    <m/>
    <s v="Şölen Çikolata Gıda Sanayi Ve Ticaret A. Ş."/>
    <s v="EH.01.003"/>
    <s v="EnRoute Panorama - Kurulum ve Efitim Hizmeti"/>
    <s v="Univera - Şölen"/>
    <x v="11"/>
    <x v="0"/>
    <m/>
    <n v="7399"/>
    <m/>
    <n v="2"/>
    <m/>
    <n v="14798"/>
    <m/>
    <n v="0"/>
    <m/>
    <n v="14798"/>
    <m/>
    <n v="0"/>
    <n v="0"/>
    <s v="UNI240000001749"/>
    <m/>
    <m/>
    <x v="32"/>
    <x v="0"/>
    <x v="1"/>
    <x v="1"/>
    <x v="6"/>
    <x v="1"/>
    <s v="Univera Satış"/>
    <s v="Saha Satış"/>
    <s v="Yurt İçi"/>
    <s v="Türkiye"/>
  </r>
  <r>
    <s v="Q3"/>
    <x v="0"/>
    <x v="8"/>
    <m/>
    <s v="SUSEHRI KUTLU AKMAR GIDA VE IHTIYAÇ MADDELERI TICARET SANAYI LIMITED SIRKETI"/>
    <s v="EYS.04.012"/>
    <s v="EnRoute Panorama - E-Dönüsüm Modül Lisansi Standart"/>
    <s v="Univera Doğuş Çay Projesi"/>
    <x v="12"/>
    <x v="2"/>
    <m/>
    <n v="20000"/>
    <m/>
    <n v="1"/>
    <m/>
    <n v="25000"/>
    <m/>
    <n v="5000"/>
    <m/>
    <n v="20000"/>
    <m/>
    <n v="0"/>
    <n v="0"/>
    <s v="UNI240000001696"/>
    <m/>
    <m/>
    <x v="13"/>
    <x v="0"/>
    <x v="1"/>
    <x v="0"/>
    <x v="1"/>
    <x v="1"/>
    <s v="Univera Satış"/>
    <s v="Saha Satış"/>
    <s v="Yurt İçi"/>
    <s v="Türkiye"/>
  </r>
  <r>
    <s v="Q4"/>
    <x v="0"/>
    <x v="9"/>
    <m/>
    <s v="DOGUS ÇAY VE GIDA MADD.ÜRT.PAZ.ITH.IHR.A.S"/>
    <s v="EYS.04.012"/>
    <s v="EnRoute Panorama - E-Dönüsüm Modül Lisansi Standart"/>
    <s v="Univera Doğuş Çay Projesi"/>
    <x v="12"/>
    <x v="0"/>
    <m/>
    <n v="20000"/>
    <m/>
    <n v="1"/>
    <m/>
    <n v="25000"/>
    <m/>
    <n v="5000"/>
    <m/>
    <n v="20000"/>
    <m/>
    <n v="0"/>
    <n v="0"/>
    <s v="UNI240000001735"/>
    <m/>
    <m/>
    <x v="13"/>
    <x v="0"/>
    <x v="1"/>
    <x v="0"/>
    <x v="1"/>
    <x v="1"/>
    <s v="Univera Satış"/>
    <s v="Saha Satış"/>
    <s v="Yurt İçi"/>
    <s v="Türkiye"/>
  </r>
  <r>
    <s v="Q4"/>
    <x v="0"/>
    <x v="9"/>
    <m/>
    <s v="Mey İçki Sanayi ve Ticaret A.Ş."/>
    <s v="EH.03.004"/>
    <s v="EnRoute Panorama - Admin Operatör Hizmeti"/>
    <s v="Univera - Mey İçki"/>
    <x v="11"/>
    <x v="0"/>
    <m/>
    <n v="112050.5"/>
    <m/>
    <n v="1"/>
    <m/>
    <n v="112050.5"/>
    <m/>
    <n v="0"/>
    <m/>
    <n v="112050.5"/>
    <m/>
    <n v="0"/>
    <n v="0"/>
    <s v="UNI240000001715"/>
    <m/>
    <m/>
    <x v="7"/>
    <x v="0"/>
    <x v="0"/>
    <x v="1"/>
    <x v="12"/>
    <x v="1"/>
    <s v="Univera Satış"/>
    <s v="Saha Satış"/>
    <s v="Yurt İçi"/>
    <s v="Türkiye"/>
  </r>
  <r>
    <s v="Q2"/>
    <x v="1"/>
    <x v="3"/>
    <m/>
    <s v="MATRIKS BİLGİSAYAR SİSTEMLERİ LTD.ŞTİ"/>
    <s v="WProje Yönetimi.01.003"/>
    <s v="Webplus EK KULLANICI LISANSI +1"/>
    <s v="Univera - Kanal"/>
    <x v="5"/>
    <x v="0"/>
    <s v="Webplus"/>
    <n v="4225"/>
    <m/>
    <n v="1"/>
    <m/>
    <n v="4225"/>
    <m/>
    <n v="0"/>
    <m/>
    <n v="4225"/>
    <m/>
    <n v="0"/>
    <n v="0"/>
    <m/>
    <m/>
    <m/>
    <x v="11"/>
    <x v="0"/>
    <x v="1"/>
    <x v="0"/>
    <x v="1"/>
    <x v="1"/>
    <s v="Kanal Satış"/>
    <s v="Matriks"/>
    <s v="Yurt İçi"/>
    <s v="Türkiye"/>
  </r>
  <r>
    <s v="Q2"/>
    <x v="1"/>
    <x v="3"/>
    <m/>
    <s v="NATURAL HUBUBAT BAKLIYAT GIDA TEMIZLIK MADDELERI SANAYI VE TICARET LIMITED SIRKETI"/>
    <s v="UH.01.002"/>
    <s v="Unidox Kontör"/>
    <s v="Univera Kontör Satışı"/>
    <x v="6"/>
    <x v="2"/>
    <s v="Unidox"/>
    <n v="3.5"/>
    <m/>
    <n v="5000"/>
    <m/>
    <n v="17500"/>
    <m/>
    <n v="0"/>
    <m/>
    <n v="17500"/>
    <m/>
    <n v="0"/>
    <n v="0"/>
    <m/>
    <m/>
    <m/>
    <x v="13"/>
    <x v="0"/>
    <x v="1"/>
    <x v="2"/>
    <x v="5"/>
    <x v="1"/>
    <s v="Univera Satış"/>
    <s v="Saha Satış"/>
    <s v="Yurt İçi"/>
    <s v="Türkiye"/>
  </r>
  <r>
    <s v="Q2"/>
    <x v="1"/>
    <x v="3"/>
    <m/>
    <s v="BARIK GIDA ISI KURU TEMIZLEME TICARET LIMITED SIRKETI"/>
    <s v="UH.01.002"/>
    <s v="Unidox Kontör"/>
    <s v="Univera Kontör Satışı"/>
    <x v="6"/>
    <x v="2"/>
    <s v="Unidox"/>
    <n v="2.6"/>
    <m/>
    <n v="25000"/>
    <m/>
    <n v="65000"/>
    <m/>
    <n v="0"/>
    <m/>
    <n v="65000"/>
    <m/>
    <n v="0"/>
    <n v="0"/>
    <m/>
    <m/>
    <m/>
    <x v="143"/>
    <x v="3"/>
    <x v="1"/>
    <x v="2"/>
    <x v="5"/>
    <x v="1"/>
    <s v="Univera Satış"/>
    <s v="Saha Satış"/>
    <s v="Yurt İçi"/>
    <s v="Türkiye"/>
  </r>
  <r>
    <s v="Q2"/>
    <x v="1"/>
    <x v="3"/>
    <m/>
    <s v="ÇANTAY IÇECEK EMLAK TURIZM AKARYAKIT NAKLIYE INSAAT GIDA HAYVANCILIK KUYUMCULUK OTOMOTIV SANAYI VE T"/>
    <s v="UH.01.002"/>
    <s v="Unidox Kontör"/>
    <s v="Univera Kontör Satışı"/>
    <x v="6"/>
    <x v="2"/>
    <s v="Unidox"/>
    <n v="1.39"/>
    <m/>
    <n v="100000"/>
    <m/>
    <n v="139000"/>
    <m/>
    <n v="0"/>
    <m/>
    <n v="139000"/>
    <m/>
    <n v="0"/>
    <n v="0"/>
    <m/>
    <m/>
    <m/>
    <x v="135"/>
    <x v="3"/>
    <x v="1"/>
    <x v="2"/>
    <x v="5"/>
    <x v="1"/>
    <s v="Univera Satış"/>
    <s v="Saha Satış"/>
    <s v="Yurt İçi"/>
    <s v="Türkiye"/>
  </r>
  <r>
    <s v="Q2"/>
    <x v="1"/>
    <x v="3"/>
    <m/>
    <s v="EFOR IÇECEK GIDA TICARET LIMITED SIRKETI"/>
    <s v="UH.01.002"/>
    <s v="Unidox Kontör"/>
    <s v="Univera Kontör Satışı"/>
    <x v="6"/>
    <x v="2"/>
    <s v="Unidox"/>
    <n v="6"/>
    <m/>
    <n v="2000"/>
    <m/>
    <n v="12000"/>
    <m/>
    <n v="0"/>
    <m/>
    <n v="12000"/>
    <m/>
    <n v="0"/>
    <n v="0"/>
    <m/>
    <m/>
    <m/>
    <x v="144"/>
    <x v="3"/>
    <x v="1"/>
    <x v="2"/>
    <x v="5"/>
    <x v="1"/>
    <s v="Univera Satış"/>
    <s v="Saha Satış"/>
    <s v="Yurt İçi"/>
    <s v="Türkiye"/>
  </r>
  <r>
    <s v="Q2"/>
    <x v="1"/>
    <x v="3"/>
    <m/>
    <s v="HALEON TÜKETICI SAGLIGI A.S."/>
    <s v="EH.02.004"/>
    <s v="Enroute Panorama FundManager Module - Fon ve Bütçe Yönetimi Yazilim Bakimi Hizmeti"/>
    <s v="Univera - GSK"/>
    <x v="18"/>
    <x v="0"/>
    <s v="Enroute"/>
    <n v="35882.04"/>
    <m/>
    <n v="1"/>
    <m/>
    <n v="35882.04"/>
    <m/>
    <n v="0"/>
    <m/>
    <n v="35882.04"/>
    <m/>
    <n v="0"/>
    <n v="0"/>
    <m/>
    <m/>
    <m/>
    <x v="64"/>
    <x v="0"/>
    <x v="0"/>
    <x v="1"/>
    <x v="4"/>
    <x v="0"/>
    <s v="Univera Satış"/>
    <s v="Saha Satış"/>
    <s v="Yurt İçi"/>
    <s v="Türkiye"/>
  </r>
  <r>
    <s v="Q2"/>
    <x v="1"/>
    <x v="3"/>
    <m/>
    <s v="HALEON TÜKETICI SAGLIGI A.S."/>
    <s v="EH.02.001"/>
    <s v="Enroute Panorama - Yillik Yazilim Bakimi, Yasatma ve Merkezi Destek Hizmeti"/>
    <s v="Univera - GSK"/>
    <x v="18"/>
    <x v="0"/>
    <s v="Enroute"/>
    <n v="125060.03"/>
    <m/>
    <n v="1"/>
    <m/>
    <n v="125060.03"/>
    <m/>
    <n v="0"/>
    <m/>
    <n v="125060.03"/>
    <m/>
    <n v="0"/>
    <n v="0"/>
    <m/>
    <m/>
    <m/>
    <x v="64"/>
    <x v="0"/>
    <x v="0"/>
    <x v="1"/>
    <x v="4"/>
    <x v="0"/>
    <s v="Univera Satış"/>
    <s v="Saha Satış"/>
    <s v="Yurt İçi"/>
    <s v="Türkiye"/>
  </r>
  <r>
    <s v="Q2"/>
    <x v="1"/>
    <x v="3"/>
    <m/>
    <s v="HALEON TÜKETICI SAGLIGI A.S."/>
    <s v="EH.02.018"/>
    <s v="Enroute Panorama  WebConnector Bakim Hizmeti"/>
    <s v="Univera - GSK"/>
    <x v="18"/>
    <x v="0"/>
    <s v="Web Connector"/>
    <n v="46081.760000000002"/>
    <m/>
    <n v="1"/>
    <m/>
    <n v="46081.760000000002"/>
    <m/>
    <n v="0"/>
    <m/>
    <n v="46081.760000000002"/>
    <m/>
    <n v="0"/>
    <n v="0"/>
    <m/>
    <m/>
    <m/>
    <x v="64"/>
    <x v="0"/>
    <x v="0"/>
    <x v="1"/>
    <x v="4"/>
    <x v="0"/>
    <s v="Univera Satış"/>
    <s v="Saha Satış"/>
    <s v="Yurt İçi"/>
    <s v="Türkiye"/>
  </r>
  <r>
    <s v="Q2"/>
    <x v="1"/>
    <x v="3"/>
    <m/>
    <s v="HALEON TÜKETICI SAGLIGI A.S."/>
    <s v="EH.06.001"/>
    <s v="Enroute Panorama - Hosting Hizmeti"/>
    <s v="Univera - GSK"/>
    <x v="18"/>
    <x v="1"/>
    <s v="Enroute"/>
    <n v="437210.42"/>
    <m/>
    <n v="1"/>
    <m/>
    <n v="437210.42"/>
    <m/>
    <n v="0"/>
    <m/>
    <n v="437210.42"/>
    <m/>
    <n v="0"/>
    <n v="0"/>
    <m/>
    <m/>
    <m/>
    <x v="64"/>
    <x v="0"/>
    <x v="0"/>
    <x v="1"/>
    <x v="3"/>
    <x v="0"/>
    <s v="Univera Satış"/>
    <s v="Saha Satış"/>
    <s v="Yurt İçi"/>
    <s v="Türkiye"/>
  </r>
  <r>
    <s v="Q2"/>
    <x v="1"/>
    <x v="3"/>
    <m/>
    <s v="HALEON TÜKETICI SAGLIGI A.S."/>
    <s v="EH.03.001"/>
    <s v="Enroute Panorama - Çafri Merkezi Hizmeti  (MSD)"/>
    <s v="Univera - GSK"/>
    <x v="18"/>
    <x v="0"/>
    <s v="Enroute"/>
    <n v="17323.66"/>
    <m/>
    <n v="24"/>
    <m/>
    <n v="415767.84"/>
    <m/>
    <n v="0"/>
    <m/>
    <n v="415767.84"/>
    <m/>
    <n v="0"/>
    <n v="0"/>
    <m/>
    <m/>
    <m/>
    <x v="64"/>
    <x v="0"/>
    <x v="0"/>
    <x v="1"/>
    <x v="8"/>
    <x v="0"/>
    <s v="Univera Satış"/>
    <s v="Saha Satış"/>
    <s v="Yurt İçi"/>
    <s v="Türkiye"/>
  </r>
  <r>
    <s v="Q4"/>
    <x v="0"/>
    <x v="9"/>
    <m/>
    <s v="NESTLE TÜRKIYE GIDA SANAYI A.S."/>
    <s v="EY.06.001"/>
    <s v="EnRoute Panorama - Yazilim Gelistirme Hizmeti"/>
    <s v="Univera - Nestle Retail"/>
    <x v="11"/>
    <x v="0"/>
    <m/>
    <n v="6633.51"/>
    <m/>
    <n v="14"/>
    <m/>
    <n v="92869.14"/>
    <m/>
    <n v="0"/>
    <m/>
    <n v="92869.14"/>
    <m/>
    <n v="0"/>
    <n v="0"/>
    <s v="UNI240000001752"/>
    <m/>
    <m/>
    <x v="12"/>
    <x v="0"/>
    <x v="1"/>
    <x v="1"/>
    <x v="9"/>
    <x v="1"/>
    <s v="Univera Satış"/>
    <s v="Saha Satış"/>
    <s v="Yurt İçi"/>
    <s v="Türkiye"/>
  </r>
  <r>
    <s v="Q4"/>
    <x v="0"/>
    <x v="9"/>
    <m/>
    <s v="NESTLE TÜRKIYE GIDA SANAYI A.S."/>
    <s v="EY.06.001"/>
    <s v="EnRoute Panorama - Yazilim Gelistirme Hizmeti"/>
    <s v="Univera - Nestle Retail"/>
    <x v="11"/>
    <x v="0"/>
    <m/>
    <n v="6633.51"/>
    <m/>
    <n v="8"/>
    <m/>
    <n v="53068.08"/>
    <m/>
    <n v="0"/>
    <m/>
    <n v="53068.08"/>
    <m/>
    <n v="0"/>
    <n v="0"/>
    <s v="UNI240000001752"/>
    <m/>
    <m/>
    <x v="12"/>
    <x v="0"/>
    <x v="1"/>
    <x v="1"/>
    <x v="9"/>
    <x v="1"/>
    <s v="Univera Satış"/>
    <s v="Saha Satış"/>
    <s v="Yurt İçi"/>
    <s v="Türkiye"/>
  </r>
  <r>
    <s v="Q4"/>
    <x v="0"/>
    <x v="9"/>
    <m/>
    <s v="NESTLE TÜRKIYE GIDA SANAYI A.S."/>
    <s v="EY.06.001"/>
    <s v="EnRoute Panorama - Yazilim Gelistirme Hizmeti"/>
    <s v="Univera - Nestle Retail"/>
    <x v="11"/>
    <x v="0"/>
    <m/>
    <n v="6633.5099999999993"/>
    <m/>
    <n v="6"/>
    <m/>
    <n v="39801.06"/>
    <m/>
    <n v="0"/>
    <m/>
    <n v="39801.06"/>
    <m/>
    <n v="0"/>
    <n v="0"/>
    <s v="UNI240000001752"/>
    <m/>
    <m/>
    <x v="12"/>
    <x v="0"/>
    <x v="1"/>
    <x v="1"/>
    <x v="9"/>
    <x v="1"/>
    <s v="Univera Satış"/>
    <s v="Saha Satış"/>
    <s v="Yurt İçi"/>
    <s v="Türkiye"/>
  </r>
  <r>
    <s v="Q4"/>
    <x v="0"/>
    <x v="9"/>
    <m/>
    <s v="NESTLE TÜRKIYE GIDA SANAYI A.S."/>
    <s v="EY.06.001"/>
    <s v="EnRoute Panorama - Yazilim Gelistirme Hizmeti"/>
    <s v="Univera - Nestle Retail"/>
    <x v="11"/>
    <x v="0"/>
    <m/>
    <n v="6633.5099999999993"/>
    <m/>
    <n v="6"/>
    <m/>
    <n v="39801.06"/>
    <m/>
    <n v="0"/>
    <m/>
    <n v="39801.06"/>
    <m/>
    <n v="0"/>
    <n v="0"/>
    <s v="UNI240000001752"/>
    <m/>
    <m/>
    <x v="12"/>
    <x v="0"/>
    <x v="1"/>
    <x v="1"/>
    <x v="9"/>
    <x v="1"/>
    <s v="Univera Satış"/>
    <s v="Saha Satış"/>
    <s v="Yurt İçi"/>
    <s v="Türkiye"/>
  </r>
  <r>
    <s v="Q4"/>
    <x v="0"/>
    <x v="9"/>
    <m/>
    <s v="NESTLE TÜRKIYE GIDA SANAYI A.S."/>
    <s v="EY.06.001"/>
    <s v="EnRoute Panorama - Yazilim Gelistirme Hizmeti"/>
    <s v="Univera - Nestle Retail"/>
    <x v="11"/>
    <x v="0"/>
    <m/>
    <n v="6633.51"/>
    <m/>
    <n v="5"/>
    <m/>
    <n v="33167.550000000003"/>
    <m/>
    <n v="0"/>
    <m/>
    <n v="33167.550000000003"/>
    <m/>
    <n v="0"/>
    <n v="0"/>
    <s v="UNI240000001752"/>
    <m/>
    <m/>
    <x v="12"/>
    <x v="0"/>
    <x v="1"/>
    <x v="1"/>
    <x v="9"/>
    <x v="1"/>
    <s v="Univera Satış"/>
    <s v="Saha Satış"/>
    <s v="Yurt İçi"/>
    <s v="Türkiye"/>
  </r>
  <r>
    <s v="Q4"/>
    <x v="0"/>
    <x v="9"/>
    <m/>
    <s v="JT INTERNATIONAL SA"/>
    <s v="EH.02.001"/>
    <s v="EnRoute Panorama - Yazilim Bakimi, Yasatma ve Merkezi Destek Hizmeti"/>
    <s v="Univera - JTI İran"/>
    <x v="15"/>
    <x v="0"/>
    <m/>
    <n v="127015.73"/>
    <m/>
    <n v="1"/>
    <m/>
    <n v="127015.73286400001"/>
    <m/>
    <n v="2.8639999999999998E-3"/>
    <m/>
    <n v="127015.73"/>
    <m/>
    <n v="0"/>
    <n v="0"/>
    <s v="ENV240000000109"/>
    <m/>
    <m/>
    <x v="18"/>
    <x v="0"/>
    <x v="0"/>
    <x v="1"/>
    <x v="4"/>
    <x v="1"/>
    <s v="Univera Satış"/>
    <s v="Saha Satış"/>
    <s v="Yurt İçi"/>
    <s v="Türkiye"/>
  </r>
  <r>
    <s v="Q4"/>
    <x v="0"/>
    <x v="9"/>
    <m/>
    <s v="Haribo SEKERLEME SAN. TIC.LTD. STI."/>
    <s v="EH.03.006"/>
    <s v="EnRoute Panorama - Uzaktan Kurulum ve Efitim Hizmeti"/>
    <s v="Univera - Haribo"/>
    <x v="13"/>
    <x v="0"/>
    <m/>
    <n v="7000"/>
    <m/>
    <n v="2"/>
    <m/>
    <n v="20000"/>
    <m/>
    <n v="6000"/>
    <m/>
    <n v="14000"/>
    <m/>
    <n v="0"/>
    <n v="0"/>
    <s v="UNI240000001751"/>
    <m/>
    <m/>
    <x v="5"/>
    <x v="0"/>
    <x v="1"/>
    <x v="1"/>
    <x v="6"/>
    <x v="1"/>
    <s v="Univera Satış"/>
    <s v="Saha Satış"/>
    <s v="Yurt İçi"/>
    <s v="Türkiye"/>
  </r>
  <r>
    <s v="Q4"/>
    <x v="0"/>
    <x v="9"/>
    <m/>
    <s v="NESTLE TÜRKIYE GIDA SANAYI A.S."/>
    <s v="EH.05.002"/>
    <s v="EnRoute Panorama - Rapor Gelistirme Hizmeti"/>
    <s v="Univera - Nestle Retail"/>
    <x v="11"/>
    <x v="0"/>
    <m/>
    <n v="6633.5099999999993"/>
    <m/>
    <n v="9"/>
    <m/>
    <n v="59701.59"/>
    <m/>
    <n v="0"/>
    <m/>
    <n v="59701.59"/>
    <m/>
    <n v="0"/>
    <n v="0"/>
    <s v="UNI240000001752"/>
    <m/>
    <m/>
    <x v="12"/>
    <x v="0"/>
    <x v="1"/>
    <x v="1"/>
    <x v="2"/>
    <x v="1"/>
    <s v="Univera Satış"/>
    <s v="Saha Satış"/>
    <s v="Yurt İçi"/>
    <s v="Türkiye"/>
  </r>
  <r>
    <s v="Q4"/>
    <x v="0"/>
    <x v="9"/>
    <m/>
    <s v="NESTLE TÜRKIYE GIDA SANAYI A.S."/>
    <s v="EH.05.002"/>
    <s v="EnRoute Panorama - Rapor Gelistirme Hizmeti"/>
    <s v="Univera - Nestle Retail"/>
    <x v="11"/>
    <x v="0"/>
    <m/>
    <n v="6191.27"/>
    <m/>
    <n v="3"/>
    <m/>
    <n v="18573.810000000001"/>
    <m/>
    <n v="0"/>
    <m/>
    <n v="18573.810000000001"/>
    <m/>
    <n v="0"/>
    <n v="0"/>
    <s v="UNI240000001752"/>
    <m/>
    <m/>
    <x v="12"/>
    <x v="0"/>
    <x v="1"/>
    <x v="1"/>
    <x v="2"/>
    <x v="1"/>
    <s v="Univera Satış"/>
    <s v="Saha Satış"/>
    <s v="Yurt İçi"/>
    <s v="Türkiye"/>
  </r>
  <r>
    <s v="Q4"/>
    <x v="0"/>
    <x v="9"/>
    <m/>
    <s v="NESTLE TÜRKIYE GIDA SANAYI A.S."/>
    <s v="EH.01.001"/>
    <s v="EnRoute Panorama - Proje Yönetim Hizmeti"/>
    <s v="Univera - Nestle Retail"/>
    <x v="11"/>
    <x v="0"/>
    <m/>
    <n v="6191.27"/>
    <m/>
    <n v="3"/>
    <m/>
    <n v="18573.810000000001"/>
    <m/>
    <n v="0"/>
    <m/>
    <n v="18573.810000000001"/>
    <m/>
    <n v="0"/>
    <n v="0"/>
    <s v="UNI240000001752"/>
    <m/>
    <m/>
    <x v="12"/>
    <x v="0"/>
    <x v="1"/>
    <x v="1"/>
    <x v="7"/>
    <x v="1"/>
    <s v="Univera Satış"/>
    <s v="Saha Satış"/>
    <s v="Yurt İçi"/>
    <s v="Türkiye"/>
  </r>
  <r>
    <s v="Q4"/>
    <x v="0"/>
    <x v="9"/>
    <m/>
    <s v="NESTLE TÜRKIYE GIDA SANAYI A.S."/>
    <s v="EH.01.001"/>
    <s v="EnRoute Panorama - Proje Yönetim Hizmeti"/>
    <s v="Univera - Nestle Retail"/>
    <x v="11"/>
    <x v="0"/>
    <m/>
    <n v="6633.51"/>
    <m/>
    <n v="2"/>
    <m/>
    <n v="13267.02"/>
    <m/>
    <n v="0"/>
    <m/>
    <n v="13267.02"/>
    <m/>
    <n v="0"/>
    <n v="0"/>
    <s v="UNI240000001752"/>
    <m/>
    <m/>
    <x v="12"/>
    <x v="0"/>
    <x v="1"/>
    <x v="1"/>
    <x v="7"/>
    <x v="1"/>
    <s v="Univera Satış"/>
    <s v="Saha Satış"/>
    <s v="Yurt İçi"/>
    <s v="Türkiye"/>
  </r>
  <r>
    <s v="Q4"/>
    <x v="0"/>
    <x v="9"/>
    <m/>
    <s v="Şölen Çikolata Gıda Sanayi Ve Ticaret A. Ş."/>
    <s v="EY.02.033"/>
    <s v="EnRoute Panorama - Mobil Kullanici Lisansi (Enterprise)"/>
    <s v="Univera - Şölen"/>
    <x v="11"/>
    <x v="0"/>
    <m/>
    <n v="8870"/>
    <m/>
    <n v="1"/>
    <m/>
    <n v="8870"/>
    <m/>
    <n v="0"/>
    <m/>
    <n v="8870"/>
    <m/>
    <n v="0"/>
    <n v="0"/>
    <s v="UNI240000001749"/>
    <m/>
    <m/>
    <x v="32"/>
    <x v="0"/>
    <x v="1"/>
    <x v="0"/>
    <x v="1"/>
    <x v="1"/>
    <s v="Univera Satış"/>
    <s v="Saha Satış"/>
    <s v="Yurt İçi"/>
    <s v="Türkiye"/>
  </r>
  <r>
    <s v="Q2"/>
    <x v="1"/>
    <x v="3"/>
    <m/>
    <s v="MİYA OTOMASYON VE BARKOD BILISIM SISTEMLERI SAN TİC. VE L.T.D. STI."/>
    <s v="WPH.03.001"/>
    <s v="Webplus Hosting HIZMETI"/>
    <s v="Univera - Kanal"/>
    <x v="5"/>
    <x v="1"/>
    <s v="Webplus"/>
    <n v="2597.0100000000002"/>
    <m/>
    <n v="4"/>
    <m/>
    <n v="10388.040000000001"/>
    <m/>
    <n v="0"/>
    <m/>
    <n v="10388.040000000001"/>
    <m/>
    <n v="0"/>
    <n v="0"/>
    <m/>
    <m/>
    <m/>
    <x v="3"/>
    <x v="0"/>
    <x v="0"/>
    <x v="1"/>
    <x v="3"/>
    <x v="1"/>
    <s v="Kanal Satış"/>
    <s v="Miya"/>
    <s v="Yurt İçi"/>
    <s v="Türkiye"/>
  </r>
  <r>
    <s v="Q2"/>
    <x v="1"/>
    <x v="3"/>
    <m/>
    <s v="MİYA OTOMASYON VE BARKOD BILISIM SISTEMLERI SAN TİC. VE L.T.D. STI."/>
    <s v="WPH.03.001"/>
    <s v="Webplus Hosting HIZMETI"/>
    <s v="Univera - Kanal"/>
    <x v="5"/>
    <x v="1"/>
    <s v="Webplus"/>
    <n v="2597.0100000000002"/>
    <m/>
    <n v="1"/>
    <m/>
    <n v="2597.0100000000002"/>
    <m/>
    <n v="0"/>
    <m/>
    <n v="2597.0100000000002"/>
    <m/>
    <n v="0"/>
    <n v="0"/>
    <m/>
    <m/>
    <m/>
    <x v="3"/>
    <x v="0"/>
    <x v="0"/>
    <x v="1"/>
    <x v="3"/>
    <x v="1"/>
    <s v="Kanal Satış"/>
    <s v="Miya"/>
    <s v="Yurt İçi"/>
    <s v="Türkiye"/>
  </r>
  <r>
    <s v="Q2"/>
    <x v="1"/>
    <x v="3"/>
    <m/>
    <s v="MİYA OTOMASYON VE BARKOD BILISIM SISTEMLERI SAN TİC. VE L.T.D. STI."/>
    <s v="WPH.03.001"/>
    <s v="Webplus Hosting HIZMETI"/>
    <s v="Univera - Kanal"/>
    <x v="5"/>
    <x v="1"/>
    <s v="Webplus"/>
    <n v="2422.04"/>
    <m/>
    <n v="1"/>
    <m/>
    <n v="2422.04"/>
    <m/>
    <n v="0"/>
    <m/>
    <n v="2422.04"/>
    <m/>
    <n v="0"/>
    <n v="0"/>
    <m/>
    <m/>
    <m/>
    <x v="3"/>
    <x v="0"/>
    <x v="0"/>
    <x v="1"/>
    <x v="3"/>
    <x v="1"/>
    <s v="Kanal Satış"/>
    <s v="Miya"/>
    <s v="Yurt İçi"/>
    <s v="Türkiye"/>
  </r>
  <r>
    <s v="Q2"/>
    <x v="1"/>
    <x v="3"/>
    <m/>
    <s v="MİYA OTOMASYON VE BARKOD BILISIM SISTEMLERI SAN TİC. VE L.T.D. STI."/>
    <s v="WPH.03.001"/>
    <s v="Webplus Hosting HIZMETI"/>
    <s v="Univera - Kanal"/>
    <x v="5"/>
    <x v="1"/>
    <s v="Webplus"/>
    <n v="5931.81"/>
    <m/>
    <n v="1"/>
    <m/>
    <n v="5931.81"/>
    <m/>
    <n v="0"/>
    <m/>
    <n v="5931.81"/>
    <m/>
    <n v="0"/>
    <n v="0"/>
    <m/>
    <m/>
    <m/>
    <x v="3"/>
    <x v="0"/>
    <x v="0"/>
    <x v="1"/>
    <x v="3"/>
    <x v="1"/>
    <s v="Kanal Satış"/>
    <s v="Miya"/>
    <s v="Yurt İçi"/>
    <s v="Türkiye"/>
  </r>
  <r>
    <s v="Q2"/>
    <x v="1"/>
    <x v="3"/>
    <m/>
    <s v="MİYA OTOMASYON VE BARKOD BILISIM SISTEMLERI SAN TİC. VE L.T.D. STI."/>
    <s v="WPH.03.001"/>
    <s v="Webplus Hosting HIZMETI"/>
    <s v="Univera - Kanal"/>
    <x v="5"/>
    <x v="1"/>
    <s v="Webplus"/>
    <n v="2988.88"/>
    <m/>
    <n v="1"/>
    <m/>
    <n v="2988.88"/>
    <m/>
    <n v="0"/>
    <m/>
    <n v="2988.88"/>
    <m/>
    <n v="0"/>
    <n v="0"/>
    <m/>
    <m/>
    <m/>
    <x v="3"/>
    <x v="0"/>
    <x v="0"/>
    <x v="1"/>
    <x v="3"/>
    <x v="1"/>
    <s v="Kanal Satış"/>
    <s v="Miya"/>
    <s v="Yurt İçi"/>
    <s v="Türkiye"/>
  </r>
  <r>
    <s v="Q2"/>
    <x v="1"/>
    <x v="3"/>
    <m/>
    <s v="MİYA OTOMASYON VE BARKOD BILISIM SISTEMLERI SAN TİC. VE L.T.D. STI."/>
    <s v="WPH.03.001"/>
    <s v="Webplus Hosting HIZMETI"/>
    <s v="Univera - Kanal"/>
    <x v="5"/>
    <x v="1"/>
    <s v="Webplus"/>
    <n v="2597.0100000000002"/>
    <m/>
    <n v="1"/>
    <m/>
    <n v="2597.0100000000002"/>
    <m/>
    <n v="0"/>
    <m/>
    <n v="2597.0100000000002"/>
    <m/>
    <n v="0"/>
    <n v="0"/>
    <m/>
    <m/>
    <m/>
    <x v="3"/>
    <x v="0"/>
    <x v="0"/>
    <x v="1"/>
    <x v="3"/>
    <x v="1"/>
    <s v="Kanal Satış"/>
    <s v="Miya"/>
    <s v="Yurt İçi"/>
    <s v="Türkiye"/>
  </r>
  <r>
    <s v="Q2"/>
    <x v="1"/>
    <x v="3"/>
    <m/>
    <s v="MİYA OTOMASYON VE BARKOD BILISIM SISTEMLERI SAN TİC. VE L.T.D. STI."/>
    <s v="WPH.03.001"/>
    <s v="Webplus Hosting HIZMETI"/>
    <s v="Univera - Kanal"/>
    <x v="5"/>
    <x v="1"/>
    <s v="Webplus"/>
    <n v="3622.12"/>
    <m/>
    <n v="1"/>
    <m/>
    <n v="3622.12"/>
    <m/>
    <n v="0"/>
    <m/>
    <n v="3622.12"/>
    <m/>
    <n v="0"/>
    <n v="0"/>
    <m/>
    <m/>
    <m/>
    <x v="3"/>
    <x v="0"/>
    <x v="0"/>
    <x v="1"/>
    <x v="3"/>
    <x v="1"/>
    <s v="Kanal Satış"/>
    <s v="Miya"/>
    <s v="Yurt İçi"/>
    <s v="Türkiye"/>
  </r>
  <r>
    <s v="Q2"/>
    <x v="1"/>
    <x v="3"/>
    <m/>
    <s v="MİYA OTOMASYON VE BARKOD BILISIM SISTEMLERI SAN TİC. VE L.T.D. STI."/>
    <s v="WPH.03.001"/>
    <s v="Webplus Hosting HIZMETI"/>
    <s v="Univera - Kanal"/>
    <x v="5"/>
    <x v="1"/>
    <s v="Webplus"/>
    <n v="2597.0100000000002"/>
    <m/>
    <n v="1"/>
    <m/>
    <n v="2597.0100000000002"/>
    <m/>
    <n v="0"/>
    <m/>
    <n v="2597.0100000000002"/>
    <m/>
    <n v="0"/>
    <n v="0"/>
    <m/>
    <m/>
    <m/>
    <x v="3"/>
    <x v="0"/>
    <x v="0"/>
    <x v="1"/>
    <x v="3"/>
    <x v="1"/>
    <s v="Kanal Satış"/>
    <s v="Miya"/>
    <s v="Yurt İçi"/>
    <s v="Türkiye"/>
  </r>
  <r>
    <s v="Q2"/>
    <x v="1"/>
    <x v="3"/>
    <m/>
    <s v="MİYA OTOMASYON VE BARKOD BILISIM SISTEMLERI SAN TİC. VE L.T.D. STI."/>
    <s v="WPH.03.001"/>
    <s v="Webplus Hosting HIZMETI"/>
    <s v="Univera - Kanal"/>
    <x v="5"/>
    <x v="1"/>
    <s v="Webplus"/>
    <n v="3622.12"/>
    <m/>
    <n v="1"/>
    <m/>
    <n v="3622.12"/>
    <m/>
    <n v="0"/>
    <m/>
    <n v="3622.12"/>
    <m/>
    <n v="0"/>
    <n v="0"/>
    <m/>
    <m/>
    <m/>
    <x v="3"/>
    <x v="0"/>
    <x v="0"/>
    <x v="1"/>
    <x v="3"/>
    <x v="1"/>
    <s v="Kanal Satış"/>
    <s v="Miya"/>
    <s v="Yurt İçi"/>
    <s v="Türkiye"/>
  </r>
  <r>
    <s v="Q2"/>
    <x v="1"/>
    <x v="3"/>
    <m/>
    <s v="MİYA OTOMASYON VE BARKOD BILISIM SISTEMLERI SAN TİC. VE L.T.D. STI."/>
    <s v="WPH.03.001"/>
    <s v="Webplus Hosting HIZMETI"/>
    <s v="Univera - Kanal"/>
    <x v="5"/>
    <x v="1"/>
    <s v="Webplus"/>
    <n v="2597.0100000000002"/>
    <m/>
    <n v="1"/>
    <m/>
    <n v="2597.0100000000002"/>
    <m/>
    <n v="0"/>
    <m/>
    <n v="2597.0100000000002"/>
    <m/>
    <n v="0"/>
    <n v="0"/>
    <m/>
    <m/>
    <m/>
    <x v="3"/>
    <x v="0"/>
    <x v="0"/>
    <x v="1"/>
    <x v="3"/>
    <x v="1"/>
    <s v="Kanal Satış"/>
    <s v="Miya"/>
    <s v="Yurt İçi"/>
    <s v="Türkiye"/>
  </r>
  <r>
    <s v="Q2"/>
    <x v="1"/>
    <x v="3"/>
    <m/>
    <s v="MİYA OTOMASYON VE BARKOD BILISIM SISTEMLERI SAN TİC. VE L.T.D. STI."/>
    <s v="WPH.03.001"/>
    <s v="Webplus Hosting HIZMETI"/>
    <s v="Univera - Kanal"/>
    <x v="5"/>
    <x v="1"/>
    <s v="Webplus"/>
    <n v="2597.0100000000002"/>
    <m/>
    <n v="1"/>
    <m/>
    <n v="2597.0100000000002"/>
    <m/>
    <n v="0"/>
    <m/>
    <n v="2597.0100000000002"/>
    <m/>
    <n v="0"/>
    <n v="0"/>
    <m/>
    <m/>
    <m/>
    <x v="3"/>
    <x v="0"/>
    <x v="0"/>
    <x v="1"/>
    <x v="3"/>
    <x v="1"/>
    <s v="Kanal Satış"/>
    <s v="Miya"/>
    <s v="Yurt İçi"/>
    <s v="Türkiye"/>
  </r>
  <r>
    <s v="Q2"/>
    <x v="1"/>
    <x v="3"/>
    <m/>
    <s v="POLARİS YAZILIM ÇÖZÜMLERİ VE DANIŞMANLIK HİZMETLERİ LTD.ŞTİ."/>
    <s v="WProje Yönetimi.01.004"/>
    <s v="Webplus EK KULLANICI LISANSI +5"/>
    <s v="Univera - Kanal"/>
    <x v="5"/>
    <x v="0"/>
    <s v="Webplus"/>
    <n v="21885.5"/>
    <m/>
    <n v="6"/>
    <m/>
    <n v="144300"/>
    <m/>
    <n v="12987"/>
    <m/>
    <n v="131313"/>
    <m/>
    <n v="0"/>
    <n v="0"/>
    <m/>
    <m/>
    <m/>
    <x v="31"/>
    <x v="0"/>
    <x v="1"/>
    <x v="0"/>
    <x v="1"/>
    <x v="1"/>
    <s v="Kanal Satış"/>
    <s v="Polaris"/>
    <s v="Yurt İçi"/>
    <s v="Türkiye"/>
  </r>
  <r>
    <s v="Q2"/>
    <x v="1"/>
    <x v="3"/>
    <m/>
    <s v="POLARİS YAZILIM ÇÖZÜMLERİ VE DANIŞMANLIK HİZMETLERİ LTD.ŞTİ."/>
    <s v="WProje Yönetimi.02.008"/>
    <s v="Webplus (IOS) SATIS TEMSILCISI LISANSI"/>
    <s v="Univera - Kanal"/>
    <x v="5"/>
    <x v="0"/>
    <s v="Webplus"/>
    <n v="6210.75"/>
    <m/>
    <n v="2"/>
    <m/>
    <n v="13650"/>
    <m/>
    <n v="1228.5"/>
    <m/>
    <n v="12421.5"/>
    <m/>
    <n v="0"/>
    <n v="0"/>
    <m/>
    <m/>
    <m/>
    <x v="31"/>
    <x v="0"/>
    <x v="1"/>
    <x v="0"/>
    <x v="1"/>
    <x v="1"/>
    <s v="Kanal Satış"/>
    <s v="Polaris"/>
    <s v="Yurt İçi"/>
    <s v="Türkiye"/>
  </r>
  <r>
    <s v="Q2"/>
    <x v="1"/>
    <x v="3"/>
    <m/>
    <s v="POLARİS YAZILIM ÇÖZÜMLERİ VE DANIŞMANLIK HİZMETLERİ LTD.ŞTİ."/>
    <s v="WProje Yönetimi.02.001"/>
    <s v="Webplus (Android) SATIS TEMSILCISI LISANSI"/>
    <s v="Univera - Kanal"/>
    <x v="5"/>
    <x v="0"/>
    <s v="Webplus"/>
    <n v="4140.5"/>
    <m/>
    <n v="2"/>
    <m/>
    <n v="9100"/>
    <m/>
    <n v="819"/>
    <m/>
    <n v="8281"/>
    <m/>
    <n v="0"/>
    <n v="0"/>
    <m/>
    <m/>
    <m/>
    <x v="31"/>
    <x v="0"/>
    <x v="1"/>
    <x v="0"/>
    <x v="1"/>
    <x v="1"/>
    <s v="Kanal Satış"/>
    <s v="Polaris"/>
    <s v="Yurt İçi"/>
    <s v="Türkiye"/>
  </r>
  <r>
    <s v="Q2"/>
    <x v="1"/>
    <x v="3"/>
    <m/>
    <s v="FHP EV IÇI KULLANIM ARAÇLARI SAN VE TIC . A.S"/>
    <s v="QH.08.001"/>
    <s v="Quest Panorama - Hosting Hizmeti"/>
    <s v="Univera - Vileda"/>
    <x v="18"/>
    <x v="1"/>
    <s v="Quest"/>
    <n v="18333"/>
    <m/>
    <n v="1"/>
    <m/>
    <n v="18333"/>
    <m/>
    <n v="0"/>
    <m/>
    <n v="18333"/>
    <m/>
    <n v="0"/>
    <n v="0"/>
    <m/>
    <m/>
    <m/>
    <x v="45"/>
    <x v="0"/>
    <x v="0"/>
    <x v="1"/>
    <x v="3"/>
    <x v="0"/>
    <s v="Univera Satış"/>
    <s v="Saha Satış"/>
    <s v="Yurt İçi"/>
    <s v="Türkiye"/>
  </r>
  <r>
    <s v="Q4"/>
    <x v="0"/>
    <x v="9"/>
    <m/>
    <s v="PERNOD RICARD ISTANBUL IÇ VE DIS TIC. LTD. STI"/>
    <s v="EH.03.003"/>
    <s v="EnRoute Panorama - Uzman Destek Hizmeti"/>
    <s v="Univera - Pernod Ricard"/>
    <x v="13"/>
    <x v="0"/>
    <m/>
    <n v="110000"/>
    <m/>
    <n v="2"/>
    <m/>
    <n v="220000"/>
    <m/>
    <n v="0"/>
    <m/>
    <n v="220000"/>
    <m/>
    <n v="0"/>
    <n v="0"/>
    <s v="UNI240000001769"/>
    <m/>
    <m/>
    <x v="34"/>
    <x v="0"/>
    <x v="0"/>
    <x v="1"/>
    <x v="3"/>
    <x v="1"/>
    <s v="Univera Satış"/>
    <s v="Saha Satış"/>
    <s v="Yurt İçi"/>
    <s v="Türkiye"/>
  </r>
  <r>
    <s v="Q4"/>
    <x v="0"/>
    <x v="9"/>
    <m/>
    <s v="KUZEYPET VETERINER ÜRÜNLERI ILAÇ VE GIDA SAN. DIS TIC. A.S."/>
    <s v="EYS.01.025"/>
    <s v="EnRoute Panorama - Dist. Web Connector  Web Service Lisansi Standart"/>
    <s v="Univera - Nestle Retail"/>
    <x v="11"/>
    <x v="0"/>
    <m/>
    <n v="44000"/>
    <m/>
    <n v="3"/>
    <m/>
    <n v="132000"/>
    <m/>
    <n v="0"/>
    <m/>
    <n v="132000"/>
    <m/>
    <n v="0"/>
    <n v="0"/>
    <s v="UNI240000001771"/>
    <m/>
    <m/>
    <x v="12"/>
    <x v="0"/>
    <x v="1"/>
    <x v="0"/>
    <x v="1"/>
    <x v="1"/>
    <s v="Univera Satış"/>
    <s v="Saha Satış"/>
    <s v="Yurt İçi"/>
    <s v="Türkiye"/>
  </r>
  <r>
    <s v="Q4"/>
    <x v="0"/>
    <x v="9"/>
    <m/>
    <s v="AGAÇLI OTOMOTIV GIDA TIC. VE SAN. A.S."/>
    <s v="EH.03.001"/>
    <s v="EnRoute Panorama - Çafri Merkezi Hizmeti  (MSD)"/>
    <s v="Univera - JTI"/>
    <x v="11"/>
    <x v="0"/>
    <m/>
    <n v="1161.2"/>
    <m/>
    <n v="15"/>
    <m/>
    <n v="17418"/>
    <m/>
    <n v="0"/>
    <m/>
    <n v="17418"/>
    <m/>
    <n v="0"/>
    <n v="0"/>
    <s v="UNI240000001778"/>
    <m/>
    <m/>
    <x v="18"/>
    <x v="0"/>
    <x v="0"/>
    <x v="1"/>
    <x v="8"/>
    <x v="1"/>
    <s v="Univera Satış"/>
    <s v="Saha Satış"/>
    <s v="Yurt İçi"/>
    <s v="Türkiye"/>
  </r>
  <r>
    <s v="Q2"/>
    <x v="1"/>
    <x v="3"/>
    <m/>
    <s v="MİYA OTOMASYON VE BARKOD BILISIM SISTEMLERI SAN TİC. VE L.T.D. STI."/>
    <s v="WProje Yönetimi.01.003"/>
    <s v="Webplus EK KULLANICI LISANSI +1"/>
    <s v="Univera - Kanal"/>
    <x v="5"/>
    <x v="0"/>
    <s v="Webplus"/>
    <n v="6370"/>
    <m/>
    <n v="1"/>
    <m/>
    <n v="6370"/>
    <m/>
    <n v="0"/>
    <m/>
    <n v="6370"/>
    <m/>
    <n v="0"/>
    <n v="0"/>
    <m/>
    <m/>
    <m/>
    <x v="3"/>
    <x v="0"/>
    <x v="1"/>
    <x v="0"/>
    <x v="1"/>
    <x v="1"/>
    <s v="Kanal Satış"/>
    <s v="Miya"/>
    <s v="Yurt İçi"/>
    <s v="Türkiye"/>
  </r>
  <r>
    <s v="Q2"/>
    <x v="1"/>
    <x v="3"/>
    <m/>
    <s v="OMAK TEKNOLOJİ MÜHENDİSLİK ENERJİ VE DIŞ TİCARET LİMİTED ŞİRKETİ"/>
    <s v="VY.04.001"/>
    <s v="Varuna SSH (Enterprise) - Servis Yöneticisi Aylik Kiralama"/>
    <s v="Univera - Omak"/>
    <x v="18"/>
    <x v="6"/>
    <s v="Varuna"/>
    <n v="2292.0060000000003"/>
    <m/>
    <n v="20"/>
    <m/>
    <n v="45840.12"/>
    <m/>
    <n v="0"/>
    <m/>
    <n v="45840.12"/>
    <m/>
    <n v="0"/>
    <n v="0"/>
    <m/>
    <m/>
    <m/>
    <x v="141"/>
    <x v="0"/>
    <x v="0"/>
    <x v="0"/>
    <x v="0"/>
    <x v="1"/>
    <s v="Univera Satış"/>
    <s v="Saha Satış"/>
    <s v="Yurt İçi"/>
    <s v="Türkiye"/>
  </r>
  <r>
    <s v="Q2"/>
    <x v="1"/>
    <x v="3"/>
    <m/>
    <s v="KANATOGLU GIDA SANAYI VE TIC.LTD.STI."/>
    <s v="UH.01.002"/>
    <s v="Unidox Kontör"/>
    <s v="Univera Kontör Satışı"/>
    <x v="6"/>
    <x v="2"/>
    <s v="Unidox"/>
    <n v="1.9"/>
    <m/>
    <n v="50000"/>
    <m/>
    <n v="95000"/>
    <m/>
    <n v="0"/>
    <m/>
    <n v="95000"/>
    <m/>
    <n v="0"/>
    <n v="0"/>
    <m/>
    <m/>
    <m/>
    <x v="69"/>
    <x v="0"/>
    <x v="1"/>
    <x v="2"/>
    <x v="5"/>
    <x v="1"/>
    <s v="Univera Satış"/>
    <s v="Saha Satış"/>
    <s v="Yurt İçi"/>
    <s v="Türkiye"/>
  </r>
  <r>
    <s v="Q2"/>
    <x v="1"/>
    <x v="3"/>
    <m/>
    <s v="KARADENIZ IÇECEK PAZARLAMA DAGITIM TIC.LTD.STI"/>
    <s v="UH.01.002"/>
    <s v="Unidox Kontör"/>
    <s v="Univera Kontör Satışı"/>
    <x v="6"/>
    <x v="2"/>
    <s v="Unidox"/>
    <n v="2.6"/>
    <m/>
    <n v="25000"/>
    <m/>
    <n v="65000"/>
    <m/>
    <n v="0"/>
    <m/>
    <n v="65000"/>
    <m/>
    <n v="0"/>
    <n v="0"/>
    <m/>
    <m/>
    <m/>
    <x v="145"/>
    <x v="3"/>
    <x v="1"/>
    <x v="2"/>
    <x v="5"/>
    <x v="1"/>
    <s v="Univera Satış"/>
    <s v="Saha Satış"/>
    <s v="Yurt İçi"/>
    <s v="Türkiye"/>
  </r>
  <r>
    <s v="Q4"/>
    <x v="0"/>
    <x v="9"/>
    <m/>
    <s v="KOPUZ GIDA TIC. A.S."/>
    <s v="EH.03.001"/>
    <s v="EnRoute Panorama - Çafri Merkezi Hizmeti  (MSD)"/>
    <s v="Univera - JTI"/>
    <x v="11"/>
    <x v="0"/>
    <m/>
    <n v="1161.2"/>
    <m/>
    <n v="11"/>
    <m/>
    <n v="12773.2"/>
    <m/>
    <n v="0"/>
    <m/>
    <n v="12773.2"/>
    <m/>
    <n v="0"/>
    <n v="0"/>
    <s v="UNI240000001793"/>
    <m/>
    <m/>
    <x v="18"/>
    <x v="0"/>
    <x v="0"/>
    <x v="1"/>
    <x v="8"/>
    <x v="1"/>
    <s v="Univera Satış"/>
    <s v="Saha Satış"/>
    <s v="Yurt İçi"/>
    <s v="Türkiye"/>
  </r>
  <r>
    <s v="Q2"/>
    <x v="1"/>
    <x v="3"/>
    <m/>
    <s v="OMAK TEKNOLOJİ MÜHENDİSLİK ENERJİ VE DIŞ TİCARET LİMİTED ŞİRKETİ"/>
    <s v="VY.04.001"/>
    <s v="Varuna SSH (Enterprise) - Servis Yöneticisi Aylik Kiralama"/>
    <s v="Univera - Omak"/>
    <x v="18"/>
    <x v="6"/>
    <s v="Varuna"/>
    <n v="765.95399999999995"/>
    <m/>
    <n v="20"/>
    <m/>
    <n v="15319.08"/>
    <m/>
    <n v="0"/>
    <m/>
    <n v="15319.08"/>
    <m/>
    <n v="0"/>
    <n v="0"/>
    <m/>
    <m/>
    <m/>
    <x v="141"/>
    <x v="0"/>
    <x v="0"/>
    <x v="0"/>
    <x v="0"/>
    <x v="1"/>
    <s v="Univera Satış"/>
    <s v="Saha Satış"/>
    <s v="Yurt İçi"/>
    <s v="Türkiye"/>
  </r>
  <r>
    <s v="Q2"/>
    <x v="1"/>
    <x v="3"/>
    <m/>
    <s v="TOLON GLOBAL MAKINA SAN. VE TIC. A.S"/>
    <s v="VY.04.001"/>
    <s v="Varuna SSH (Enterprise) - Servis Yöneticisi Aylik Kiralama"/>
    <s v="Univera - Tolon"/>
    <x v="18"/>
    <x v="6"/>
    <s v="Varuna"/>
    <n v="651.06079999999997"/>
    <m/>
    <n v="25"/>
    <m/>
    <n v="16276.522499999999"/>
    <m/>
    <n v="2.5000000000000001E-3"/>
    <m/>
    <n v="16276.52"/>
    <m/>
    <n v="0"/>
    <n v="0"/>
    <m/>
    <m/>
    <m/>
    <x v="84"/>
    <x v="0"/>
    <x v="0"/>
    <x v="0"/>
    <x v="0"/>
    <x v="1"/>
    <s v="Univera Satış"/>
    <s v="Saha Satış"/>
    <s v="Yurt İçi"/>
    <s v="Türkiye"/>
  </r>
  <r>
    <s v="Q2"/>
    <x v="1"/>
    <x v="3"/>
    <m/>
    <s v="TPI KOMPOZIT KANAT 2 ÜRETIM SAN. VE TIC. LTD. STI."/>
    <s v="SH.02.001"/>
    <s v="Stokbar Panorama - Yillik Yazilim Bakim Hizmeti"/>
    <s v="Univera - TPI Composite"/>
    <x v="16"/>
    <x v="4"/>
    <s v="Stokbar"/>
    <n v="576213.17000000004"/>
    <m/>
    <n v="1"/>
    <m/>
    <n v="576213.17000000004"/>
    <m/>
    <n v="0"/>
    <m/>
    <n v="576213.17000000004"/>
    <m/>
    <n v="0"/>
    <n v="0"/>
    <m/>
    <m/>
    <m/>
    <x v="59"/>
    <x v="0"/>
    <x v="0"/>
    <x v="1"/>
    <x v="4"/>
    <x v="1"/>
    <s v="Univera Satış"/>
    <s v="Saha Satış"/>
    <s v="Yurt İçi"/>
    <s v="Türkiye"/>
  </r>
  <r>
    <s v="Q2"/>
    <x v="1"/>
    <x v="3"/>
    <m/>
    <s v="PANASONIC ELEKTRIC WORKS ELEKTRIK SAN.VE TIC. A.S."/>
    <s v="SH.03.002"/>
    <s v="Stokbar Panorama - Uzman Destek Hizmeti"/>
    <s v="Univera - Panasonic"/>
    <x v="11"/>
    <x v="4"/>
    <s v="Stokbar"/>
    <n v="165000"/>
    <m/>
    <n v="1"/>
    <m/>
    <n v="165000"/>
    <m/>
    <n v="0"/>
    <m/>
    <n v="165000"/>
    <m/>
    <n v="0"/>
    <n v="0"/>
    <m/>
    <m/>
    <m/>
    <x v="35"/>
    <x v="0"/>
    <x v="0"/>
    <x v="1"/>
    <x v="12"/>
    <x v="1"/>
    <s v="Univera Satış"/>
    <s v="Saha Satış"/>
    <s v="Yurt İçi"/>
    <s v="Türkiye"/>
  </r>
  <r>
    <s v="Q2"/>
    <x v="1"/>
    <x v="3"/>
    <m/>
    <s v="TPI KOMPOZIT KANAT 2 ÜRETIM SAN. VE TIC. LTD. STI."/>
    <s v="SH.03.001"/>
    <s v="Stokbar Panorama - Çafri Merkezi Hizmeti (Tesis)"/>
    <s v="Univera - TPI Composite"/>
    <x v="16"/>
    <x v="4"/>
    <s v="Stokbar"/>
    <n v="188786.83"/>
    <m/>
    <n v="1"/>
    <m/>
    <n v="188786.83"/>
    <m/>
    <n v="0"/>
    <m/>
    <n v="188786.83"/>
    <m/>
    <n v="0"/>
    <n v="0"/>
    <m/>
    <m/>
    <m/>
    <x v="59"/>
    <x v="0"/>
    <x v="0"/>
    <x v="1"/>
    <x v="8"/>
    <x v="1"/>
    <s v="Univera Satış"/>
    <s v="Saha Satış"/>
    <s v="Yurt İçi"/>
    <s v="Türkiye"/>
  </r>
  <r>
    <s v="Q4"/>
    <x v="0"/>
    <x v="9"/>
    <m/>
    <s v="AYDIN ÜNLÜER TUR.GIDA TIC. VE SAN. A.S."/>
    <s v="EH.03.001"/>
    <s v="EnRoute Panorama - Çafri Merkezi Hizmeti  (MSD)"/>
    <s v="Univera - JTI"/>
    <x v="11"/>
    <x v="0"/>
    <m/>
    <n v="1161.2"/>
    <m/>
    <n v="3"/>
    <m/>
    <n v="3483.6"/>
    <m/>
    <n v="0"/>
    <m/>
    <n v="3483.6"/>
    <m/>
    <n v="0"/>
    <n v="0"/>
    <s v="UNI240000001780"/>
    <m/>
    <m/>
    <x v="18"/>
    <x v="0"/>
    <x v="0"/>
    <x v="1"/>
    <x v="8"/>
    <x v="1"/>
    <s v="Univera Satış"/>
    <s v="Saha Satış"/>
    <s v="Yurt İçi"/>
    <s v="Türkiye"/>
  </r>
  <r>
    <s v="Q4"/>
    <x v="0"/>
    <x v="9"/>
    <m/>
    <s v="BAMS GIDA ITRIYAT VE TEKSTIL TIC. VE SAN. LTD. STI."/>
    <s v="EH.03.001"/>
    <s v="EnRoute Panorama - Çafri Merkezi Hizmeti  (MSD)"/>
    <s v="Univera - JTI"/>
    <x v="11"/>
    <x v="0"/>
    <m/>
    <n v="1161.2"/>
    <m/>
    <n v="2"/>
    <m/>
    <n v="2322.4"/>
    <m/>
    <n v="0"/>
    <m/>
    <n v="2322.4"/>
    <m/>
    <n v="0"/>
    <n v="0"/>
    <s v="UNI240000001779"/>
    <m/>
    <m/>
    <x v="18"/>
    <x v="0"/>
    <x v="0"/>
    <x v="1"/>
    <x v="8"/>
    <x v="1"/>
    <s v="Univera Satış"/>
    <s v="Saha Satış"/>
    <s v="Yurt İçi"/>
    <s v="Türkiye"/>
  </r>
  <r>
    <s v="Q4"/>
    <x v="0"/>
    <x v="9"/>
    <m/>
    <s v="BAYRAKTAR SATIS VE DAGITIM ANONIM SIRKETI"/>
    <s v="EH.03.001"/>
    <s v="EnRoute Panorama - Çafri Merkezi Hizmeti  (MSD)"/>
    <s v="Univera - JTI"/>
    <x v="11"/>
    <x v="0"/>
    <m/>
    <n v="1161.2"/>
    <m/>
    <n v="2"/>
    <m/>
    <n v="2322.4"/>
    <m/>
    <n v="0"/>
    <m/>
    <n v="2322.4"/>
    <m/>
    <n v="0"/>
    <n v="0"/>
    <s v="UNI240000001781"/>
    <m/>
    <m/>
    <x v="18"/>
    <x v="0"/>
    <x v="0"/>
    <x v="1"/>
    <x v="8"/>
    <x v="1"/>
    <s v="Univera Satış"/>
    <s v="Saha Satış"/>
    <s v="Yurt İçi"/>
    <s v="Türkiye"/>
  </r>
  <r>
    <s v="Q4"/>
    <x v="0"/>
    <x v="9"/>
    <m/>
    <s v="DÜNYA MESRUBAT GIDA INS.TURIZM PAZ. SAN. VE TIC. LTD. STI."/>
    <s v="EH.03.001"/>
    <s v="EnRoute Panorama - Çafri Merkezi Hizmeti  (MSD)"/>
    <s v="Univera - JTI"/>
    <x v="11"/>
    <x v="0"/>
    <m/>
    <n v="1161.2"/>
    <m/>
    <n v="5"/>
    <m/>
    <n v="5806"/>
    <m/>
    <n v="0"/>
    <m/>
    <n v="5806"/>
    <m/>
    <n v="0"/>
    <n v="0"/>
    <s v="UNI240000001788"/>
    <m/>
    <m/>
    <x v="18"/>
    <x v="0"/>
    <x v="0"/>
    <x v="1"/>
    <x v="8"/>
    <x v="1"/>
    <s v="Univera Satış"/>
    <s v="Saha Satış"/>
    <s v="Yurt İçi"/>
    <s v="Türkiye"/>
  </r>
  <r>
    <s v="Q4"/>
    <x v="0"/>
    <x v="9"/>
    <m/>
    <s v="ÖZÇELIK MESRUBAT VE GIDA MAD.TIC.PAZ.A.S."/>
    <s v="EH.03.001"/>
    <s v="EnRoute Panorama - Çafri Merkezi Hizmeti  (MSD)"/>
    <s v="Univera - JTI"/>
    <x v="11"/>
    <x v="0"/>
    <m/>
    <n v="1161.2"/>
    <m/>
    <n v="5"/>
    <m/>
    <n v="5806"/>
    <m/>
    <n v="0"/>
    <m/>
    <n v="5806"/>
    <m/>
    <n v="0"/>
    <n v="0"/>
    <s v="UNI240000001794"/>
    <m/>
    <m/>
    <x v="18"/>
    <x v="0"/>
    <x v="0"/>
    <x v="1"/>
    <x v="8"/>
    <x v="1"/>
    <s v="Univera Satış"/>
    <s v="Saha Satış"/>
    <s v="Yurt İçi"/>
    <s v="Türkiye"/>
  </r>
  <r>
    <s v="Q4"/>
    <x v="0"/>
    <x v="9"/>
    <m/>
    <s v="ÖZERLER TICARET ILHAN ÖZER"/>
    <s v="EH.03.001"/>
    <s v="EnRoute Panorama - Çafri Merkezi Hizmeti  (MSD)"/>
    <s v="Univera - JTI"/>
    <x v="11"/>
    <x v="0"/>
    <m/>
    <n v="1161.2"/>
    <m/>
    <n v="4"/>
    <m/>
    <n v="4644.8"/>
    <m/>
    <n v="0"/>
    <m/>
    <n v="4644.8"/>
    <m/>
    <n v="0"/>
    <n v="0"/>
    <s v="UNI240000001795"/>
    <m/>
    <m/>
    <x v="18"/>
    <x v="0"/>
    <x v="0"/>
    <x v="1"/>
    <x v="8"/>
    <x v="1"/>
    <s v="Univera Satış"/>
    <s v="Saha Satış"/>
    <s v="Yurt İçi"/>
    <s v="Türkiye"/>
  </r>
  <r>
    <s v="Q4"/>
    <x v="0"/>
    <x v="9"/>
    <m/>
    <s v="SEKERCI GIDA TEMIZLIK ÜRÜN. PAZ. VE DAG. LTD. STI."/>
    <s v="EH.03.001"/>
    <s v="EnRoute Panorama - Çafri Merkezi Hizmeti  (MSD)"/>
    <s v="Univera - JTI"/>
    <x v="11"/>
    <x v="0"/>
    <m/>
    <n v="1161.2"/>
    <m/>
    <n v="10"/>
    <m/>
    <n v="11612"/>
    <m/>
    <n v="0"/>
    <m/>
    <n v="11612"/>
    <m/>
    <n v="0"/>
    <n v="0"/>
    <s v="UNI240000001803"/>
    <m/>
    <m/>
    <x v="18"/>
    <x v="0"/>
    <x v="0"/>
    <x v="1"/>
    <x v="8"/>
    <x v="1"/>
    <s v="Univera Satış"/>
    <s v="Saha Satış"/>
    <s v="Yurt İçi"/>
    <s v="Türkiye"/>
  </r>
  <r>
    <s v="Q4"/>
    <x v="0"/>
    <x v="9"/>
    <m/>
    <s v="YUSUF BEKTAS GIDA VE IHTIYAÇ MAD. ILETISIM NAKLIYE TIC.VE SAN.LTD.STI."/>
    <s v="EH.03.001"/>
    <s v="EnRoute Panorama - Çafri Merkezi Hizmeti  (MSD)"/>
    <s v="Univera - JTI"/>
    <x v="11"/>
    <x v="0"/>
    <m/>
    <n v="1161.2"/>
    <m/>
    <n v="7"/>
    <m/>
    <n v="8128.4"/>
    <m/>
    <n v="0"/>
    <m/>
    <n v="8128.4"/>
    <m/>
    <n v="0"/>
    <n v="0"/>
    <s v="UNI240000001805"/>
    <m/>
    <m/>
    <x v="18"/>
    <x v="0"/>
    <x v="0"/>
    <x v="1"/>
    <x v="8"/>
    <x v="1"/>
    <s v="Univera Satış"/>
    <s v="Saha Satış"/>
    <s v="Yurt İçi"/>
    <s v="Türkiye"/>
  </r>
  <r>
    <s v="Q2"/>
    <x v="1"/>
    <x v="3"/>
    <m/>
    <s v="OMAK TEKNOLOJİ MÜHENDİSLİK ENERJİ VE DIŞ TİCARET LİMİTED ŞİRKETİ"/>
    <s v="VY.04.001"/>
    <s v="Varuna SSH (Enterprise) - Servis Yöneticisi Aylik Kiralama"/>
    <s v="Univera - Omak"/>
    <x v="18"/>
    <x v="6"/>
    <s v="Varuna"/>
    <n v="2292.0099999999998"/>
    <m/>
    <n v="-20"/>
    <m/>
    <n v="0"/>
    <m/>
    <n v="0"/>
    <m/>
    <n v="-45840.2"/>
    <m/>
    <n v="20"/>
    <n v="45840.2"/>
    <m/>
    <m/>
    <m/>
    <x v="141"/>
    <x v="0"/>
    <x v="0"/>
    <x v="0"/>
    <x v="0"/>
    <x v="1"/>
    <s v="Univera Satış"/>
    <s v="Saha Satış"/>
    <s v="Yurt İçi"/>
    <s v="Türkiye"/>
  </r>
  <r>
    <s v="Q2"/>
    <x v="1"/>
    <x v="3"/>
    <m/>
    <s v="OMAK TEKNOLOJİ MÜHENDİSLİK ENERJİ VE DIŞ TİCARET LİMİTED ŞİRKETİ"/>
    <s v="VY.04.001"/>
    <s v="Varuna SSH (Enterprise) - Servis Yöneticisi Aylik Kiralama"/>
    <s v="Univera - Omak"/>
    <x v="18"/>
    <x v="6"/>
    <s v="Varuna"/>
    <n v="765.95399999999995"/>
    <m/>
    <n v="-20"/>
    <m/>
    <n v="0"/>
    <m/>
    <n v="0"/>
    <m/>
    <n v="-15319.08"/>
    <m/>
    <n v="20"/>
    <n v="15319.08"/>
    <m/>
    <m/>
    <m/>
    <x v="141"/>
    <x v="0"/>
    <x v="0"/>
    <x v="0"/>
    <x v="0"/>
    <x v="1"/>
    <s v="Univera Satış"/>
    <s v="Saha Satış"/>
    <s v="Yurt İçi"/>
    <s v="Türkiye"/>
  </r>
  <r>
    <s v="Q2"/>
    <x v="1"/>
    <x v="3"/>
    <m/>
    <s v="YÜCETÜRK TOPTAN GIDA PAZ. INS. TAAH. TIC. VE SAN. LTD.STI"/>
    <s v="UH.01.002"/>
    <s v="Unidox Kontör"/>
    <s v="Univera Kontör Satışı"/>
    <x v="6"/>
    <x v="2"/>
    <s v="Unidox"/>
    <n v="2.8"/>
    <m/>
    <n v="10000"/>
    <m/>
    <n v="28000"/>
    <m/>
    <n v="0"/>
    <m/>
    <n v="28000"/>
    <m/>
    <n v="0"/>
    <n v="0"/>
    <m/>
    <m/>
    <m/>
    <x v="10"/>
    <x v="3"/>
    <x v="1"/>
    <x v="2"/>
    <x v="5"/>
    <x v="1"/>
    <s v="Univera Satış"/>
    <s v="Saha Satış"/>
    <s v="Yurt İçi"/>
    <s v="Türkiye"/>
  </r>
  <r>
    <s v="Q2"/>
    <x v="1"/>
    <x v="3"/>
    <m/>
    <s v="ÇAYKUR ÇAY ISLETMELERI GENEL MÜDÜRLÜGÜ"/>
    <s v="QH.02.001"/>
    <s v="Quest Panorama - Yillik Yazilim Bakimi, Yasatma ve Merkezi Destek Hizmeti"/>
    <s v="Univera - Çaykur"/>
    <x v="12"/>
    <x v="3"/>
    <s v="Quest"/>
    <n v="10941.93"/>
    <m/>
    <n v="1"/>
    <m/>
    <n v="10941.93"/>
    <m/>
    <n v="0"/>
    <m/>
    <n v="10941.93"/>
    <m/>
    <n v="0"/>
    <n v="0"/>
    <m/>
    <m/>
    <m/>
    <x v="1"/>
    <x v="0"/>
    <x v="0"/>
    <x v="1"/>
    <x v="4"/>
    <x v="1"/>
    <s v="Univera Satış"/>
    <s v="Saha Satış"/>
    <s v="Yurt İçi"/>
    <s v="Türkiye"/>
  </r>
  <r>
    <s v="Q2"/>
    <x v="1"/>
    <x v="3"/>
    <m/>
    <s v="ÇAYKUR ÇAY ISLETMELERI GENEL MÜDÜRLÜGÜ"/>
    <s v="QH.03.001"/>
    <s v="Quest Panorama  - Çafri Merkezi Hizmeti"/>
    <s v="Univera - Çaykur"/>
    <x v="12"/>
    <x v="3"/>
    <s v="Quest"/>
    <n v="46192.81"/>
    <m/>
    <n v="1"/>
    <m/>
    <n v="46192.81"/>
    <m/>
    <n v="0"/>
    <m/>
    <n v="46192.81"/>
    <m/>
    <n v="0"/>
    <n v="0"/>
    <m/>
    <m/>
    <m/>
    <x v="1"/>
    <x v="0"/>
    <x v="0"/>
    <x v="1"/>
    <x v="8"/>
    <x v="1"/>
    <s v="Univera Satış"/>
    <s v="Saha Satış"/>
    <s v="Yurt İçi"/>
    <s v="Türkiye"/>
  </r>
  <r>
    <s v="Q2"/>
    <x v="1"/>
    <x v="3"/>
    <m/>
    <s v="PERRİGO KİŞİSEL Bakım ÜRÜNLERİ SAN. VE TİC. LTD.ŞTİ"/>
    <s v="EH.06.001"/>
    <s v="Enroute Panorama - Hosting Hizmeti"/>
    <s v="Univera - Omega Pharma"/>
    <x v="5"/>
    <x v="1"/>
    <s v="Enroute"/>
    <n v="34482.959999999999"/>
    <m/>
    <n v="1"/>
    <m/>
    <n v="34482.959999999999"/>
    <m/>
    <n v="0"/>
    <m/>
    <n v="34482.959999999999"/>
    <m/>
    <n v="0"/>
    <n v="0"/>
    <m/>
    <m/>
    <m/>
    <x v="9"/>
    <x v="0"/>
    <x v="0"/>
    <x v="1"/>
    <x v="3"/>
    <x v="1"/>
    <s v="Univera Satış"/>
    <s v="Saha Satış"/>
    <s v="Yurt İçi"/>
    <s v="Türkiye"/>
  </r>
  <r>
    <s v="Q2"/>
    <x v="1"/>
    <x v="3"/>
    <m/>
    <s v="RECKITT BENCKISER EV ve HIJYEN ÜRÜNLERI A.S."/>
    <s v="EH.06.001"/>
    <s v="Enroute Panorama - Hosting Hizmeti"/>
    <s v="Univera - Reckitt Benckiser"/>
    <x v="19"/>
    <x v="1"/>
    <s v="Enroute"/>
    <n v="620926.54"/>
    <m/>
    <n v="1"/>
    <m/>
    <n v="620926.54"/>
    <m/>
    <n v="0"/>
    <m/>
    <n v="620926.54"/>
    <m/>
    <n v="0"/>
    <n v="0"/>
    <m/>
    <m/>
    <m/>
    <x v="28"/>
    <x v="0"/>
    <x v="0"/>
    <x v="1"/>
    <x v="3"/>
    <x v="1"/>
    <s v="Univera Satış"/>
    <s v="Saha Satış"/>
    <s v="Yurt İçi"/>
    <s v="Türkiye"/>
  </r>
  <r>
    <s v="Q2"/>
    <x v="1"/>
    <x v="3"/>
    <m/>
    <s v="RECKITT BENCKISER TEMIZLIK MALZEMESI SAN. VE TIC. A.S."/>
    <s v="EH.06.001"/>
    <s v="Enroute Panorama - Hosting Hizmeti"/>
    <s v="Univera - Reckitt Benckiser"/>
    <x v="19"/>
    <x v="1"/>
    <s v="Enroute"/>
    <n v="374695.74"/>
    <m/>
    <n v="1"/>
    <m/>
    <n v="374695.74"/>
    <m/>
    <n v="0"/>
    <m/>
    <n v="374695.74"/>
    <m/>
    <n v="0"/>
    <n v="0"/>
    <m/>
    <m/>
    <m/>
    <x v="28"/>
    <x v="0"/>
    <x v="0"/>
    <x v="1"/>
    <x v="3"/>
    <x v="1"/>
    <s v="Univera Satış"/>
    <s v="Saha Satış"/>
    <s v="Yurt İçi"/>
    <s v="Türkiye"/>
  </r>
  <r>
    <s v="Q2"/>
    <x v="1"/>
    <x v="3"/>
    <m/>
    <s v="TCHIBO KAHVE MAMÜLLERI DAG. VE PAZ. TIC. LTD. STI."/>
    <s v="EH.06.001"/>
    <s v="Enroute Panorama - Hosting Hizmeti"/>
    <s v="Univera - Tchibo"/>
    <x v="12"/>
    <x v="1"/>
    <s v="Enroute"/>
    <n v="60142.39"/>
    <m/>
    <n v="1"/>
    <m/>
    <n v="60142.39"/>
    <m/>
    <n v="0"/>
    <m/>
    <n v="60142.39"/>
    <m/>
    <n v="0"/>
    <n v="0"/>
    <m/>
    <m/>
    <m/>
    <x v="106"/>
    <x v="3"/>
    <x v="1"/>
    <x v="1"/>
    <x v="3"/>
    <x v="1"/>
    <s v="Univera Satış"/>
    <s v="Saha Satış"/>
    <s v="Yurt İçi"/>
    <s v="Türkiye"/>
  </r>
  <r>
    <s v="Q2"/>
    <x v="1"/>
    <x v="3"/>
    <m/>
    <s v="TCHIBO KAHVE MAMÜLLERI DAG. VE PAZ. TIC. LTD. STI."/>
    <s v="EH.06.001"/>
    <s v="Enroute Panorama - Hosting Hizmeti"/>
    <s v="Univera - Tchibo"/>
    <x v="12"/>
    <x v="1"/>
    <s v="Enroute"/>
    <n v="12603.81"/>
    <m/>
    <n v="1"/>
    <m/>
    <n v="12603.81"/>
    <m/>
    <n v="0"/>
    <m/>
    <n v="12603.81"/>
    <m/>
    <n v="0"/>
    <n v="0"/>
    <m/>
    <m/>
    <m/>
    <x v="106"/>
    <x v="3"/>
    <x v="1"/>
    <x v="1"/>
    <x v="3"/>
    <x v="1"/>
    <s v="Univera Satış"/>
    <s v="Saha Satış"/>
    <s v="Yurt İçi"/>
    <s v="Türkiye"/>
  </r>
  <r>
    <s v="Q2"/>
    <x v="1"/>
    <x v="3"/>
    <m/>
    <s v="BMC OTOMOTIV SAN. VE TIC. A.S."/>
    <s v="CDY.06.001"/>
    <s v="Calldesk Panorama - Yazılım Geliştirme Hizmeti"/>
    <s v="Univera - BMC"/>
    <x v="13"/>
    <x v="5"/>
    <s v="Calldesk"/>
    <n v="14500"/>
    <m/>
    <n v="0.5"/>
    <m/>
    <n v="7250"/>
    <m/>
    <n v="0"/>
    <m/>
    <n v="7250"/>
    <m/>
    <n v="0"/>
    <n v="0"/>
    <m/>
    <m/>
    <m/>
    <x v="71"/>
    <x v="0"/>
    <x v="1"/>
    <x v="1"/>
    <x v="9"/>
    <x v="1"/>
    <s v="Univera Satış"/>
    <s v="Saha Satış"/>
    <s v="Yurt İçi"/>
    <s v="Türkiye"/>
  </r>
  <r>
    <s v="Q2"/>
    <x v="1"/>
    <x v="3"/>
    <m/>
    <s v="BMC OTOMOTIV SAN. VE TIC. A.S."/>
    <s v="CDY.06.001"/>
    <s v="Calldesk Panorama - Yazılım Geliştirme Hizmeti"/>
    <s v="Univera - BMC"/>
    <x v="13"/>
    <x v="5"/>
    <s v="Calldesk"/>
    <n v="14500"/>
    <m/>
    <n v="2.17"/>
    <m/>
    <n v="31465"/>
    <m/>
    <n v="0"/>
    <m/>
    <n v="31465"/>
    <m/>
    <n v="0"/>
    <n v="0"/>
    <m/>
    <m/>
    <m/>
    <x v="71"/>
    <x v="0"/>
    <x v="1"/>
    <x v="1"/>
    <x v="9"/>
    <x v="1"/>
    <s v="Univera Satış"/>
    <s v="Saha Satış"/>
    <s v="Yurt İçi"/>
    <s v="Türkiye"/>
  </r>
  <r>
    <s v="Q2"/>
    <x v="1"/>
    <x v="3"/>
    <m/>
    <s v="BMC OTOMOTIV SAN. VE TIC. A.S."/>
    <s v="CDY.06.001"/>
    <s v="Calldesk Panorama - Yazılım Geliştirme Hizmeti"/>
    <s v="Univera - BMC"/>
    <x v="13"/>
    <x v="5"/>
    <s v="Calldesk"/>
    <n v="14875"/>
    <m/>
    <n v="6.11"/>
    <m/>
    <n v="106925"/>
    <m/>
    <n v="16038.75"/>
    <m/>
    <n v="90886.25"/>
    <m/>
    <n v="0"/>
    <n v="0"/>
    <m/>
    <m/>
    <m/>
    <x v="71"/>
    <x v="0"/>
    <x v="1"/>
    <x v="1"/>
    <x v="9"/>
    <x v="1"/>
    <s v="Univera Satış"/>
    <s v="Saha Satış"/>
    <s v="Yurt İçi"/>
    <s v="Türkiye"/>
  </r>
  <r>
    <s v="Q2"/>
    <x v="1"/>
    <x v="3"/>
    <m/>
    <s v="BMC OTOMOTIV SAN. VE TIC. A.S."/>
    <s v="CDY.06.001"/>
    <s v="Calldesk Panorama - Yazılım Geliştirme Hizmeti"/>
    <s v="Univera - BMC"/>
    <x v="13"/>
    <x v="5"/>
    <s v="Calldesk"/>
    <n v="14875"/>
    <m/>
    <n v="5.18"/>
    <m/>
    <n v="90650"/>
    <m/>
    <n v="13597.5"/>
    <m/>
    <n v="77052.5"/>
    <m/>
    <n v="0"/>
    <n v="0"/>
    <m/>
    <m/>
    <m/>
    <x v="71"/>
    <x v="0"/>
    <x v="1"/>
    <x v="1"/>
    <x v="9"/>
    <x v="1"/>
    <s v="Univera Satış"/>
    <s v="Saha Satış"/>
    <s v="Yurt İçi"/>
    <s v="Türkiye"/>
  </r>
  <r>
    <s v="Q2"/>
    <x v="1"/>
    <x v="3"/>
    <m/>
    <s v="BMC OTOMOTIV SAN. VE TIC. A.S."/>
    <s v="CDH.01.001"/>
    <s v="Calldesk Panorama - Proje ve Ürün Yönetimi Danışmanliğı Hizmeti"/>
    <s v="Univera - BMC"/>
    <x v="13"/>
    <x v="5"/>
    <s v="Calldesk"/>
    <n v="14500"/>
    <m/>
    <n v="2"/>
    <m/>
    <n v="29000"/>
    <m/>
    <n v="0"/>
    <m/>
    <n v="29000"/>
    <m/>
    <n v="0"/>
    <n v="0"/>
    <m/>
    <m/>
    <m/>
    <x v="71"/>
    <x v="0"/>
    <x v="1"/>
    <x v="1"/>
    <x v="7"/>
    <x v="1"/>
    <s v="Univera Satış"/>
    <s v="Saha Satış"/>
    <s v="Yurt İçi"/>
    <s v="Türkiye"/>
  </r>
  <r>
    <s v="Q2"/>
    <x v="1"/>
    <x v="3"/>
    <m/>
    <s v="BMC OTOMOTIV SAN. VE TIC. A.S."/>
    <s v="CDH.01.001"/>
    <s v="Calldesk Panorama - Proje ve Ürün Yönetimi Danışmanliğı Hizmeti"/>
    <s v="Univera - BMC"/>
    <x v="13"/>
    <x v="5"/>
    <s v="Calldesk"/>
    <n v="14875"/>
    <m/>
    <n v="1"/>
    <m/>
    <n v="17500"/>
    <m/>
    <n v="2625"/>
    <m/>
    <n v="14875"/>
    <m/>
    <n v="0"/>
    <n v="0"/>
    <m/>
    <m/>
    <m/>
    <x v="71"/>
    <x v="0"/>
    <x v="1"/>
    <x v="1"/>
    <x v="7"/>
    <x v="1"/>
    <s v="Univera Satış"/>
    <s v="Saha Satış"/>
    <s v="Yurt İçi"/>
    <s v="Türkiye"/>
  </r>
  <r>
    <s v="Q2"/>
    <x v="1"/>
    <x v="3"/>
    <m/>
    <s v="BMC OTOMOTIV SAN. VE TIC. A.S."/>
    <s v="CDH.01.001"/>
    <s v="Calldesk Panorama - Proje ve Ürün Yönetimi Danışmanliğı Hizmeti"/>
    <s v="Univera - BMC"/>
    <x v="13"/>
    <x v="5"/>
    <s v="Calldesk"/>
    <n v="14875"/>
    <m/>
    <n v="1"/>
    <m/>
    <n v="17500"/>
    <m/>
    <n v="2625"/>
    <m/>
    <n v="14875"/>
    <m/>
    <n v="0"/>
    <n v="0"/>
    <m/>
    <m/>
    <m/>
    <x v="71"/>
    <x v="0"/>
    <x v="1"/>
    <x v="1"/>
    <x v="7"/>
    <x v="1"/>
    <s v="Univera Satış"/>
    <s v="Saha Satış"/>
    <s v="Yurt İçi"/>
    <s v="Türkiye"/>
  </r>
  <r>
    <s v="Q4"/>
    <x v="0"/>
    <x v="9"/>
    <m/>
    <s v="KALPAKÇIOGLU GIDA SAN. VE TIC. LTD. STI."/>
    <s v="EH.03.001"/>
    <s v="EnRoute Panorama - Çafri Merkezi Hizmeti  (MSD)"/>
    <s v="Univera - JTI"/>
    <x v="11"/>
    <x v="0"/>
    <m/>
    <n v="1161.2"/>
    <m/>
    <n v="2"/>
    <m/>
    <n v="2322.4"/>
    <m/>
    <n v="0"/>
    <m/>
    <n v="2322.4"/>
    <m/>
    <n v="0"/>
    <n v="0"/>
    <s v="UNI240000001791"/>
    <m/>
    <m/>
    <x v="18"/>
    <x v="0"/>
    <x v="0"/>
    <x v="1"/>
    <x v="8"/>
    <x v="1"/>
    <s v="Univera Satış"/>
    <s v="Saha Satış"/>
    <s v="Yurt İçi"/>
    <s v="Türkiye"/>
  </r>
  <r>
    <s v="Q4"/>
    <x v="0"/>
    <x v="9"/>
    <m/>
    <s v="PIRAMIT GIDA LOJISTIK TICARET TIC. A.S."/>
    <s v="EH.03.001"/>
    <s v="EnRoute Panorama - Çafri Merkezi Hizmeti  (MSD)"/>
    <s v="Univera - JTI"/>
    <x v="11"/>
    <x v="0"/>
    <m/>
    <n v="1161.2"/>
    <m/>
    <n v="2"/>
    <m/>
    <n v="2322.4"/>
    <m/>
    <n v="0"/>
    <m/>
    <n v="2322.4"/>
    <m/>
    <n v="0"/>
    <n v="0"/>
    <s v="UNI240000001796"/>
    <m/>
    <m/>
    <x v="18"/>
    <x v="0"/>
    <x v="0"/>
    <x v="1"/>
    <x v="8"/>
    <x v="1"/>
    <s v="Univera Satış"/>
    <s v="Saha Satış"/>
    <s v="Yurt İçi"/>
    <s v="Türkiye"/>
  </r>
  <r>
    <s v="Q2"/>
    <x v="1"/>
    <x v="3"/>
    <m/>
    <s v="ESRA MUHTAROGLU"/>
    <s v="UH.01.002"/>
    <s v="Unidox Kontör"/>
    <s v="Univera Kontör Satışı"/>
    <x v="6"/>
    <x v="2"/>
    <s v="Unidox"/>
    <n v="2.8"/>
    <m/>
    <n v="10000"/>
    <m/>
    <n v="28000"/>
    <m/>
    <n v="0"/>
    <m/>
    <n v="28000"/>
    <m/>
    <n v="0"/>
    <n v="0"/>
    <m/>
    <m/>
    <m/>
    <x v="4"/>
    <x v="0"/>
    <x v="1"/>
    <x v="2"/>
    <x v="5"/>
    <x v="1"/>
    <s v="Univera Satış"/>
    <s v="Saha Satış"/>
    <s v="Yurt İçi"/>
    <s v="Türkiye"/>
  </r>
  <r>
    <s v="Q2"/>
    <x v="1"/>
    <x v="3"/>
    <m/>
    <s v="BALIKESIR ELEKTROMEKANIK SANAYI TESISLERI AS."/>
    <s v="SH.02.001"/>
    <s v="Stokbar Panorama - Yillik Yazilim Bakim Hizmeti"/>
    <s v="Univera - Best Elektromekanik"/>
    <x v="13"/>
    <x v="4"/>
    <s v="Stokbar"/>
    <n v="303175.06"/>
    <m/>
    <n v="-1"/>
    <m/>
    <n v="0"/>
    <m/>
    <n v="0"/>
    <m/>
    <n v="-303175.06"/>
    <m/>
    <n v="1"/>
    <n v="303175.06"/>
    <m/>
    <m/>
    <m/>
    <x v="37"/>
    <x v="0"/>
    <x v="0"/>
    <x v="1"/>
    <x v="4"/>
    <x v="1"/>
    <s v="Univera Satış"/>
    <s v="Saha Satış"/>
    <s v="Yurt İçi"/>
    <s v="Türkiye"/>
  </r>
  <r>
    <s v="Q2"/>
    <x v="1"/>
    <x v="3"/>
    <m/>
    <s v="BALIKESIR ELEKTROMEKANIK SANAYI TESISLERI AS."/>
    <s v="SH.02.001"/>
    <s v="Stokbar Panorama - Yillik Yazilim Bakim Hizmeti"/>
    <s v="Univera - Best Elektromekanik"/>
    <x v="13"/>
    <x v="4"/>
    <s v="Stokbar"/>
    <n v="303175.06"/>
    <m/>
    <n v="1"/>
    <m/>
    <n v="303175.06"/>
    <m/>
    <n v="0"/>
    <m/>
    <n v="303175.06"/>
    <m/>
    <n v="0"/>
    <n v="0"/>
    <m/>
    <m/>
    <m/>
    <x v="37"/>
    <x v="0"/>
    <x v="0"/>
    <x v="1"/>
    <x v="4"/>
    <x v="1"/>
    <s v="Univera Satış"/>
    <s v="Saha Satış"/>
    <s v="Yurt İçi"/>
    <s v="Türkiye"/>
  </r>
  <r>
    <s v="Q2"/>
    <x v="1"/>
    <x v="3"/>
    <m/>
    <s v="PANASONIC ELEKTRIC WORKS ELEKTRIK SAN.VE TIC. A.S."/>
    <s v="SH.03.002"/>
    <s v="Stokbar Panorama - Uzman Destek Hizmeti"/>
    <s v="Univera - Panasonic"/>
    <x v="11"/>
    <x v="4"/>
    <s v="Stokbar"/>
    <n v="165000"/>
    <m/>
    <n v="-1"/>
    <m/>
    <n v="0"/>
    <m/>
    <n v="0"/>
    <m/>
    <n v="-165000"/>
    <m/>
    <n v="1"/>
    <n v="165000"/>
    <m/>
    <m/>
    <m/>
    <x v="35"/>
    <x v="0"/>
    <x v="0"/>
    <x v="1"/>
    <x v="12"/>
    <x v="1"/>
    <s v="Univera Satış"/>
    <s v="Saha Satış"/>
    <s v="Yurt İçi"/>
    <s v="Türkiye"/>
  </r>
  <r>
    <s v="Q2"/>
    <x v="1"/>
    <x v="3"/>
    <m/>
    <s v="BALIKESIR ELEKTROMEKANIK SANAYI TESISLERI AS."/>
    <s v="SH.03.001"/>
    <s v="Stokbar Panorama - Çafri Merkezi Hizmeti (Tesis)"/>
    <s v="Univera - Best Elektromekanik"/>
    <x v="13"/>
    <x v="4"/>
    <s v="Stokbar"/>
    <n v="77101.2"/>
    <m/>
    <n v="-2"/>
    <m/>
    <n v="0"/>
    <m/>
    <n v="0"/>
    <m/>
    <n v="-154202.4"/>
    <m/>
    <n v="2"/>
    <n v="154202.4"/>
    <m/>
    <m/>
    <m/>
    <x v="37"/>
    <x v="0"/>
    <x v="0"/>
    <x v="1"/>
    <x v="8"/>
    <x v="1"/>
    <s v="Univera Satış"/>
    <s v="Saha Satış"/>
    <s v="Yurt İçi"/>
    <s v="Türkiye"/>
  </r>
  <r>
    <s v="Q2"/>
    <x v="1"/>
    <x v="3"/>
    <m/>
    <s v="BALIKESIR ELEKTROMEKANIK SANAYI TESISLERI AS."/>
    <s v="SH.03.001"/>
    <s v="Stokbar Panorama - Çafri Merkezi Hizmeti (Tesis)"/>
    <s v="Univera - Best Elektromekanik"/>
    <x v="13"/>
    <x v="4"/>
    <s v="Stokbar"/>
    <n v="77101.2"/>
    <m/>
    <n v="2"/>
    <m/>
    <n v="154202.4"/>
    <m/>
    <n v="0"/>
    <m/>
    <n v="154202.4"/>
    <m/>
    <n v="0"/>
    <n v="0"/>
    <m/>
    <m/>
    <m/>
    <x v="37"/>
    <x v="0"/>
    <x v="0"/>
    <x v="1"/>
    <x v="8"/>
    <x v="1"/>
    <s v="Univera Satış"/>
    <s v="Saha Satış"/>
    <s v="Yurt İçi"/>
    <s v="Türkiye"/>
  </r>
  <r>
    <s v="Q4"/>
    <x v="0"/>
    <x v="9"/>
    <m/>
    <s v="BESLER GIDA PAZ. SAN. VE TIC. A.S."/>
    <s v="EH.03.001"/>
    <s v="EnRoute Panorama - Çafri Merkezi Hizmeti  (MSD)"/>
    <s v="Univera - JTI"/>
    <x v="11"/>
    <x v="0"/>
    <m/>
    <n v="1161.2"/>
    <m/>
    <n v="1"/>
    <m/>
    <n v="1161.2"/>
    <m/>
    <n v="0"/>
    <m/>
    <n v="1161.2"/>
    <m/>
    <n v="0"/>
    <n v="0"/>
    <s v="UNI240000001782"/>
    <m/>
    <m/>
    <x v="18"/>
    <x v="0"/>
    <x v="0"/>
    <x v="1"/>
    <x v="8"/>
    <x v="1"/>
    <s v="Univera Satış"/>
    <s v="Saha Satış"/>
    <s v="Yurt İçi"/>
    <s v="Türkiye"/>
  </r>
  <r>
    <s v="Q4"/>
    <x v="0"/>
    <x v="9"/>
    <m/>
    <s v="BUGRA MÜH. VE INS. MALZ. IML. ITH. IHR. TIC. SAN. LTD. STI."/>
    <s v="EH.03.001"/>
    <s v="EnRoute Panorama - Çafri Merkezi Hizmeti  (MSD)"/>
    <s v="Univera - JTI"/>
    <x v="11"/>
    <x v="0"/>
    <m/>
    <n v="1161.2"/>
    <m/>
    <n v="1"/>
    <m/>
    <n v="1161.2"/>
    <m/>
    <n v="0"/>
    <m/>
    <n v="1161.2"/>
    <m/>
    <n v="0"/>
    <n v="0"/>
    <s v="UNI240000001783"/>
    <m/>
    <m/>
    <x v="18"/>
    <x v="0"/>
    <x v="0"/>
    <x v="1"/>
    <x v="8"/>
    <x v="1"/>
    <s v="Univera Satış"/>
    <s v="Saha Satış"/>
    <s v="Yurt İçi"/>
    <s v="Türkiye"/>
  </r>
  <r>
    <s v="Q4"/>
    <x v="0"/>
    <x v="9"/>
    <m/>
    <s v="ÖZCIHAN GIDA INSAAT TARIM NAKLIYE ENERJI TURIZM MAD. PAZ. VE SAN. LTD. STI."/>
    <s v="EH.03.001"/>
    <s v="EnRoute Panorama - Çafri Merkezi Hizmeti  (MSD)"/>
    <s v="Univera - JTI"/>
    <x v="11"/>
    <x v="0"/>
    <m/>
    <n v="1161.2"/>
    <m/>
    <n v="2"/>
    <m/>
    <n v="2322.4"/>
    <m/>
    <n v="0"/>
    <m/>
    <n v="2322.4"/>
    <m/>
    <n v="0"/>
    <n v="0"/>
    <s v="UNI240000001814"/>
    <m/>
    <m/>
    <x v="18"/>
    <x v="0"/>
    <x v="0"/>
    <x v="1"/>
    <x v="8"/>
    <x v="1"/>
    <s v="Univera Satış"/>
    <s v="Saha Satış"/>
    <s v="Yurt İçi"/>
    <s v="Türkiye"/>
  </r>
  <r>
    <s v="Q4"/>
    <x v="0"/>
    <x v="9"/>
    <m/>
    <s v="SAMI EMGIN DAG. PAZ. TUR. TEKS. INS. SAN. TIC. LTD. STI."/>
    <s v="EH.03.001"/>
    <s v="EnRoute Panorama - Çafri Merkezi Hizmeti  (MSD)"/>
    <s v="Univera - JTI"/>
    <x v="11"/>
    <x v="0"/>
    <m/>
    <n v="1161.2"/>
    <m/>
    <n v="2"/>
    <m/>
    <n v="2322.4"/>
    <m/>
    <n v="0"/>
    <m/>
    <n v="2322.4"/>
    <m/>
    <n v="0"/>
    <n v="0"/>
    <s v="UNI240000001799"/>
    <m/>
    <m/>
    <x v="18"/>
    <x v="0"/>
    <x v="0"/>
    <x v="1"/>
    <x v="8"/>
    <x v="1"/>
    <s v="Univera Satış"/>
    <s v="Saha Satış"/>
    <s v="Yurt İçi"/>
    <s v="Türkiye"/>
  </r>
  <r>
    <s v="Q4"/>
    <x v="0"/>
    <x v="9"/>
    <m/>
    <s v="SEYPA GIDA IHTIYAÇ MAD.ÜRETIM.DAG.VE TIC. A.S."/>
    <s v="EH.03.001"/>
    <s v="EnRoute Panorama - Çafri Merkezi Hizmeti  (MSD)"/>
    <s v="Univera - JTI"/>
    <x v="11"/>
    <x v="0"/>
    <m/>
    <n v="1161.2"/>
    <m/>
    <n v="2"/>
    <m/>
    <n v="2322.4"/>
    <m/>
    <n v="0"/>
    <m/>
    <n v="2322.4"/>
    <m/>
    <n v="0"/>
    <n v="0"/>
    <s v="UNI240000001801"/>
    <m/>
    <m/>
    <x v="18"/>
    <x v="0"/>
    <x v="0"/>
    <x v="1"/>
    <x v="8"/>
    <x v="1"/>
    <s v="Univera Satış"/>
    <s v="Saha Satış"/>
    <s v="Yurt İçi"/>
    <s v="Türkiye"/>
  </r>
  <r>
    <s v="Q4"/>
    <x v="0"/>
    <x v="9"/>
    <m/>
    <s v="SSG DAYANIKLI TÜKETIM MAD. GIDA ÜRÜNLERI PAZ. SAN. TIC. LTD. STI."/>
    <s v="EH.03.001"/>
    <s v="EnRoute Panorama - Çafri Merkezi Hizmeti  (MSD)"/>
    <s v="Univera - JTI"/>
    <x v="11"/>
    <x v="0"/>
    <m/>
    <n v="1161.2"/>
    <m/>
    <n v="2"/>
    <m/>
    <n v="2322.4"/>
    <m/>
    <n v="0"/>
    <m/>
    <n v="2322.4"/>
    <m/>
    <n v="0"/>
    <n v="0"/>
    <s v="UNI240000001802"/>
    <m/>
    <m/>
    <x v="18"/>
    <x v="0"/>
    <x v="0"/>
    <x v="1"/>
    <x v="8"/>
    <x v="1"/>
    <s v="Univera Satış"/>
    <s v="Saha Satış"/>
    <s v="Yurt İçi"/>
    <s v="Türkiye"/>
  </r>
  <r>
    <s v="Q4"/>
    <x v="0"/>
    <x v="9"/>
    <m/>
    <s v="YILDIRIMLAR GRUP IHTIYAÇ VE GIDA MAD. TURIZM A.S"/>
    <s v="EH.03.001"/>
    <s v="EnRoute Panorama - Çafri Merkezi Hizmeti  (MSD)"/>
    <s v="Univera - JTI"/>
    <x v="11"/>
    <x v="0"/>
    <m/>
    <n v="1161.2"/>
    <m/>
    <n v="2"/>
    <m/>
    <n v="2322.4"/>
    <m/>
    <n v="0"/>
    <m/>
    <n v="2322.4"/>
    <m/>
    <n v="0"/>
    <n v="0"/>
    <s v="UNI240000001804"/>
    <m/>
    <m/>
    <x v="18"/>
    <x v="0"/>
    <x v="0"/>
    <x v="1"/>
    <x v="8"/>
    <x v="1"/>
    <s v="Univera Satış"/>
    <s v="Saha Satış"/>
    <s v="Yurt İçi"/>
    <s v="Türkiye"/>
  </r>
  <r>
    <s v="Q2"/>
    <x v="1"/>
    <x v="4"/>
    <m/>
    <s v="ASLI UÇUR"/>
    <s v="UH.01.002"/>
    <s v="Unidox Kontör"/>
    <s v="Univera - Dardanel"/>
    <x v="6"/>
    <x v="2"/>
    <s v="Unidox"/>
    <n v="2.8"/>
    <m/>
    <n v="10000"/>
    <m/>
    <n v="28000"/>
    <m/>
    <n v="0"/>
    <m/>
    <n v="28000"/>
    <m/>
    <n v="0"/>
    <n v="0"/>
    <m/>
    <m/>
    <m/>
    <x v="4"/>
    <x v="0"/>
    <x v="1"/>
    <x v="2"/>
    <x v="5"/>
    <x v="1"/>
    <s v="Univera Satış"/>
    <s v="Saha Satış"/>
    <s v="Yurt İçi"/>
    <s v="Türkiye"/>
  </r>
  <r>
    <s v="Q2"/>
    <x v="1"/>
    <x v="4"/>
    <m/>
    <s v="ANADOLU MOTOR ÜRETIM VE PAZARLAMA A.S"/>
    <s v="SH.02.001"/>
    <s v="Stokbar Panorama - Yillik Yazilim Bakim Hizmeti"/>
    <s v="Univera - Anadolu Motor"/>
    <x v="13"/>
    <x v="4"/>
    <s v="Stokbar"/>
    <n v="148650.93"/>
    <m/>
    <n v="1"/>
    <m/>
    <n v="148650.93"/>
    <m/>
    <n v="0"/>
    <m/>
    <n v="148650.93"/>
    <m/>
    <n v="0"/>
    <n v="0"/>
    <m/>
    <m/>
    <m/>
    <x v="51"/>
    <x v="0"/>
    <x v="0"/>
    <x v="1"/>
    <x v="4"/>
    <x v="1"/>
    <s v="Univera Satış"/>
    <s v="Saha Satış"/>
    <s v="Yurt İçi"/>
    <s v="Türkiye"/>
  </r>
  <r>
    <s v="Q2"/>
    <x v="1"/>
    <x v="4"/>
    <m/>
    <s v="ANADOLU MOTOR ÜRETIM VE PAZARLAMA A.S"/>
    <s v="SH.03.001"/>
    <s v="Stokbar Panorama - Çafri Merkezi Hizmeti (Tesis)"/>
    <s v="Univera - Anadolu Motor"/>
    <x v="13"/>
    <x v="4"/>
    <s v="Stokbar"/>
    <n v="175469.76"/>
    <m/>
    <n v="1"/>
    <m/>
    <n v="175469.76"/>
    <m/>
    <n v="0"/>
    <m/>
    <n v="175469.76"/>
    <m/>
    <n v="0"/>
    <n v="0"/>
    <m/>
    <m/>
    <m/>
    <x v="51"/>
    <x v="0"/>
    <x v="0"/>
    <x v="1"/>
    <x v="8"/>
    <x v="1"/>
    <s v="Univera Satış"/>
    <s v="Saha Satış"/>
    <s v="Yurt İçi"/>
    <s v="Türkiye"/>
  </r>
  <r>
    <s v="Q2"/>
    <x v="1"/>
    <x v="4"/>
    <m/>
    <s v="Shell &amp; Turcas Petrol A.Ş."/>
    <s v="OH.02.001"/>
    <s v="Outsource Yazilim Bakimi Hizmeti"/>
    <s v="Univera - Shell Bee"/>
    <x v="13"/>
    <x v="0"/>
    <s v="Outsource - Hizmet"/>
    <n v="264750"/>
    <m/>
    <n v="1"/>
    <m/>
    <n v="264750"/>
    <m/>
    <n v="0"/>
    <m/>
    <n v="264750"/>
    <m/>
    <n v="0"/>
    <n v="0"/>
    <m/>
    <m/>
    <m/>
    <x v="93"/>
    <x v="0"/>
    <x v="0"/>
    <x v="1"/>
    <x v="4"/>
    <x v="1"/>
    <s v="Univera Satış"/>
    <s v="Saha Satış"/>
    <s v="Yurt İçi"/>
    <s v="Türkiye"/>
  </r>
  <r>
    <s v="Q2"/>
    <x v="1"/>
    <x v="4"/>
    <m/>
    <s v="BMC OTOMOTIV SAN. VE TIC. A.S."/>
    <s v="CDH.03.003"/>
    <s v="Calldesk Panorama Admin Uzman Destek Hizmeti"/>
    <s v="Univera - BMC"/>
    <x v="13"/>
    <x v="5"/>
    <s v="Calldesk"/>
    <n v="117000"/>
    <m/>
    <n v="1"/>
    <m/>
    <n v="117000"/>
    <m/>
    <n v="0"/>
    <m/>
    <n v="117000"/>
    <m/>
    <n v="0"/>
    <n v="0"/>
    <m/>
    <m/>
    <m/>
    <x v="71"/>
    <x v="0"/>
    <x v="0"/>
    <x v="1"/>
    <x v="12"/>
    <x v="1"/>
    <s v="Univera Satış"/>
    <s v="Saha Satış"/>
    <s v="Yurt İçi"/>
    <s v="Türkiye"/>
  </r>
  <r>
    <s v="Q4"/>
    <x v="0"/>
    <x v="9"/>
    <m/>
    <s v="BURAY TÜTÜN MAMUL. MESR. PAZ. VE DAG. TIC. LTD. STI."/>
    <s v="EH.03.001"/>
    <s v="EnRoute Panorama - Çafri Merkezi Hizmeti  (MSD)"/>
    <s v="Univera - JTI"/>
    <x v="11"/>
    <x v="0"/>
    <m/>
    <n v="1161.2"/>
    <m/>
    <n v="1"/>
    <m/>
    <n v="1161.2"/>
    <m/>
    <n v="0"/>
    <m/>
    <n v="1161.2"/>
    <m/>
    <n v="0"/>
    <n v="0"/>
    <s v="UNI240000001784"/>
    <m/>
    <m/>
    <x v="18"/>
    <x v="0"/>
    <x v="0"/>
    <x v="1"/>
    <x v="8"/>
    <x v="1"/>
    <s v="Univera Satış"/>
    <s v="Saha Satış"/>
    <s v="Yurt İçi"/>
    <s v="Türkiye"/>
  </r>
  <r>
    <s v="Q4"/>
    <x v="0"/>
    <x v="9"/>
    <m/>
    <s v="CAN TÜTÜN MAMULLERI INSAAT VE SANAYI TICARET A.S."/>
    <s v="EH.03.001"/>
    <s v="EnRoute Panorama - Çafri Merkezi Hizmeti  (MSD)"/>
    <s v="Univera - JTI"/>
    <x v="11"/>
    <x v="0"/>
    <m/>
    <n v="1161.2"/>
    <m/>
    <n v="1"/>
    <m/>
    <n v="1161.2"/>
    <m/>
    <n v="0"/>
    <m/>
    <n v="1161.2"/>
    <m/>
    <n v="0"/>
    <n v="0"/>
    <s v="UNI240000001785"/>
    <m/>
    <m/>
    <x v="18"/>
    <x v="0"/>
    <x v="0"/>
    <x v="1"/>
    <x v="8"/>
    <x v="1"/>
    <s v="Univera Satış"/>
    <s v="Saha Satış"/>
    <s v="Yurt İçi"/>
    <s v="Türkiye"/>
  </r>
  <r>
    <s v="Q2"/>
    <x v="1"/>
    <x v="4"/>
    <m/>
    <s v="MİYA OTOMASYON VE BARKOD BILISIM SISTEMLERI SAN TİC. VE L.T.D. STI."/>
    <s v="WProje Yönetimi.02.001"/>
    <s v="Webplus (Android) SATIS TEMSILCISI LISANSI"/>
    <s v="Univera - Kanal"/>
    <x v="5"/>
    <x v="0"/>
    <s v="Webplus"/>
    <n v="4550"/>
    <m/>
    <n v="3"/>
    <m/>
    <n v="13650"/>
    <m/>
    <n v="0"/>
    <m/>
    <n v="13650"/>
    <m/>
    <n v="0"/>
    <n v="0"/>
    <m/>
    <m/>
    <m/>
    <x v="3"/>
    <x v="0"/>
    <x v="1"/>
    <x v="0"/>
    <x v="1"/>
    <x v="1"/>
    <s v="Kanal Satış"/>
    <s v="Miya"/>
    <s v="Yurt İçi"/>
    <s v="Türkiye"/>
  </r>
  <r>
    <s v="Q4"/>
    <x v="0"/>
    <x v="9"/>
    <m/>
    <s v="ÇELIKKOL TURIZM GIDA MAD.SAN VE TIC. LTD. STI."/>
    <s v="EH.03.001"/>
    <s v="EnRoute Panorama - Çafri Merkezi Hizmeti  (MSD)"/>
    <s v="Univera - JTI"/>
    <x v="11"/>
    <x v="0"/>
    <m/>
    <n v="1161.2"/>
    <m/>
    <n v="1"/>
    <m/>
    <n v="1161.2"/>
    <m/>
    <n v="0"/>
    <m/>
    <n v="1161.2"/>
    <m/>
    <n v="0"/>
    <n v="0"/>
    <s v="UNI240000001786"/>
    <m/>
    <m/>
    <x v="18"/>
    <x v="0"/>
    <x v="0"/>
    <x v="1"/>
    <x v="8"/>
    <x v="1"/>
    <s v="Univera Satış"/>
    <s v="Saha Satış"/>
    <s v="Yurt İçi"/>
    <s v="Türkiye"/>
  </r>
  <r>
    <s v="Q4"/>
    <x v="0"/>
    <x v="9"/>
    <m/>
    <s v="DOYURAN GIDA A.S."/>
    <s v="EH.03.001"/>
    <s v="EnRoute Panorama - Çafri Merkezi Hizmeti  (MSD)"/>
    <s v="Univera - JTI"/>
    <x v="11"/>
    <x v="0"/>
    <m/>
    <n v="1161.2"/>
    <m/>
    <n v="1"/>
    <m/>
    <n v="1161.2"/>
    <m/>
    <n v="0"/>
    <m/>
    <n v="1161.2"/>
    <m/>
    <n v="0"/>
    <n v="0"/>
    <s v="UNI240000001787"/>
    <m/>
    <m/>
    <x v="18"/>
    <x v="0"/>
    <x v="0"/>
    <x v="1"/>
    <x v="8"/>
    <x v="1"/>
    <s v="Univera Satış"/>
    <s v="Saha Satış"/>
    <s v="Yurt İçi"/>
    <s v="Türkiye"/>
  </r>
  <r>
    <s v="Q4"/>
    <x v="0"/>
    <x v="9"/>
    <m/>
    <s v="FLAS TURIZM INSAAT TAAHHÜT TIC. LTD. STI."/>
    <s v="EH.03.001"/>
    <s v="EnRoute Panorama - Çafri Merkezi Hizmeti  (MSD)"/>
    <s v="Univera - JTI"/>
    <x v="11"/>
    <x v="0"/>
    <m/>
    <n v="1161.2"/>
    <m/>
    <n v="1"/>
    <m/>
    <n v="1161.2"/>
    <m/>
    <n v="0"/>
    <m/>
    <n v="1161.2"/>
    <m/>
    <n v="0"/>
    <n v="0"/>
    <s v="UNI240000001789"/>
    <m/>
    <m/>
    <x v="18"/>
    <x v="0"/>
    <x v="0"/>
    <x v="1"/>
    <x v="8"/>
    <x v="1"/>
    <s v="Univera Satış"/>
    <s v="Saha Satış"/>
    <s v="Yurt İçi"/>
    <s v="Türkiye"/>
  </r>
  <r>
    <s v="Q4"/>
    <x v="0"/>
    <x v="9"/>
    <m/>
    <s v="FLAS TURIZM INSAAT TAAHHÜT TIC. LTD. STI."/>
    <s v="EH.03.001"/>
    <s v="EnRoute Panorama - Çafri Merkezi Hizmeti  (MSD)"/>
    <s v="Univera - JTI"/>
    <x v="11"/>
    <x v="0"/>
    <m/>
    <n v="1161.2"/>
    <m/>
    <n v="1"/>
    <m/>
    <n v="1161.2"/>
    <m/>
    <n v="0"/>
    <m/>
    <n v="1161.2"/>
    <m/>
    <n v="0"/>
    <n v="0"/>
    <s v="UNI240000001790"/>
    <m/>
    <m/>
    <x v="18"/>
    <x v="0"/>
    <x v="0"/>
    <x v="1"/>
    <x v="8"/>
    <x v="1"/>
    <s v="Univera Satış"/>
    <s v="Saha Satış"/>
    <s v="Yurt İçi"/>
    <s v="Türkiye"/>
  </r>
  <r>
    <s v="Q4"/>
    <x v="0"/>
    <x v="9"/>
    <m/>
    <s v="KILKISLI MES. TEK. MAM. GIDA MAD. SAN. TIC. LTD. STI."/>
    <s v="EH.03.001"/>
    <s v="EnRoute Panorama - Çafri Merkezi Hizmeti  (MSD)"/>
    <s v="Univera - JTI"/>
    <x v="11"/>
    <x v="0"/>
    <m/>
    <n v="1161.2"/>
    <m/>
    <n v="1"/>
    <m/>
    <n v="1161.2"/>
    <m/>
    <n v="0"/>
    <m/>
    <n v="1161.2"/>
    <m/>
    <n v="0"/>
    <n v="0"/>
    <s v="UNI240000001792"/>
    <m/>
    <m/>
    <x v="18"/>
    <x v="0"/>
    <x v="0"/>
    <x v="1"/>
    <x v="8"/>
    <x v="1"/>
    <s v="Univera Satış"/>
    <s v="Saha Satış"/>
    <s v="Yurt İçi"/>
    <s v="Türkiye"/>
  </r>
  <r>
    <s v="Q4"/>
    <x v="0"/>
    <x v="9"/>
    <m/>
    <s v="REYMAR TÜTÜN MAM. DAG. VE PAZ. LTD. STI."/>
    <s v="EH.03.001"/>
    <s v="EnRoute Panorama - Çafri Merkezi Hizmeti  (MSD)"/>
    <s v="Univera - JTI"/>
    <x v="11"/>
    <x v="0"/>
    <m/>
    <n v="1161.2"/>
    <m/>
    <n v="1"/>
    <m/>
    <n v="1161.2"/>
    <m/>
    <n v="0"/>
    <m/>
    <n v="1161.2"/>
    <m/>
    <n v="0"/>
    <n v="0"/>
    <s v="UNI240000001797"/>
    <m/>
    <m/>
    <x v="18"/>
    <x v="0"/>
    <x v="0"/>
    <x v="1"/>
    <x v="8"/>
    <x v="1"/>
    <s v="Univera Satış"/>
    <s v="Saha Satış"/>
    <s v="Yurt İçi"/>
    <s v="Türkiye"/>
  </r>
  <r>
    <s v="Q4"/>
    <x v="0"/>
    <x v="9"/>
    <m/>
    <s v="SAGIROGLU TÜTÜN ÜRÜN. INS.TAAH. SAN. VE TIC. LTD. STI."/>
    <s v="EH.03.001"/>
    <s v="EnRoute Panorama - Çafri Merkezi Hizmeti  (MSD)"/>
    <s v="Univera - JTI"/>
    <x v="11"/>
    <x v="0"/>
    <m/>
    <n v="1161.2"/>
    <m/>
    <n v="1"/>
    <m/>
    <n v="1161.2"/>
    <m/>
    <n v="0"/>
    <m/>
    <n v="1161.2"/>
    <m/>
    <n v="0"/>
    <n v="0"/>
    <s v="UNI240000001798"/>
    <m/>
    <m/>
    <x v="18"/>
    <x v="0"/>
    <x v="0"/>
    <x v="1"/>
    <x v="8"/>
    <x v="1"/>
    <s v="Univera Satış"/>
    <s v="Saha Satış"/>
    <s v="Yurt İçi"/>
    <s v="Türkiye"/>
  </r>
  <r>
    <s v="Q4"/>
    <x v="0"/>
    <x v="9"/>
    <m/>
    <s v="SEYDIM DAG.PAZ.A.S."/>
    <s v="EH.03.001"/>
    <s v="EnRoute Panorama - Çafri Merkezi Hizmeti  (MSD)"/>
    <s v="Univera - JTI"/>
    <x v="11"/>
    <x v="0"/>
    <m/>
    <n v="1161.2"/>
    <m/>
    <n v="1"/>
    <m/>
    <n v="1161.2"/>
    <m/>
    <n v="0"/>
    <m/>
    <n v="1161.2"/>
    <m/>
    <n v="0"/>
    <n v="0"/>
    <s v="UNI240000001800"/>
    <m/>
    <m/>
    <x v="18"/>
    <x v="0"/>
    <x v="0"/>
    <x v="1"/>
    <x v="8"/>
    <x v="1"/>
    <s v="Univera Satış"/>
    <s v="Saha Satış"/>
    <s v="Yurt İçi"/>
    <s v="Türkiye"/>
  </r>
  <r>
    <s v="Q2"/>
    <x v="1"/>
    <x v="4"/>
    <m/>
    <s v="MATRIKS BİLGİSAYAR SİSTEMLERİ LTD.ŞTİ"/>
    <s v="WPH.02.001"/>
    <s v="Webplus Yazilim Bakimi Hizmeti"/>
    <s v="Univera - Kanal"/>
    <x v="5"/>
    <x v="0"/>
    <s v="Webplus"/>
    <n v="9171"/>
    <m/>
    <n v="1"/>
    <m/>
    <n v="9171"/>
    <m/>
    <n v="0"/>
    <m/>
    <n v="9171"/>
    <m/>
    <n v="0"/>
    <n v="0"/>
    <m/>
    <m/>
    <m/>
    <x v="11"/>
    <x v="0"/>
    <x v="0"/>
    <x v="1"/>
    <x v="4"/>
    <x v="1"/>
    <s v="Kanal Satış"/>
    <s v="Matriks"/>
    <s v="Yurt İçi"/>
    <s v="Türkiye"/>
  </r>
  <r>
    <s v="Q2"/>
    <x v="1"/>
    <x v="4"/>
    <m/>
    <s v="MATRIKS BİLGİSAYAR SİSTEMLERİ LTD.ŞTİ"/>
    <s v="WPH.02.001"/>
    <s v="Webplus Yazilim Bakimi Hizmeti"/>
    <s v="Univera - Kanal"/>
    <x v="5"/>
    <x v="0"/>
    <s v="Webplus"/>
    <n v="10000"/>
    <m/>
    <n v="3"/>
    <m/>
    <n v="30000"/>
    <m/>
    <n v="0"/>
    <m/>
    <n v="30000"/>
    <m/>
    <n v="0"/>
    <n v="0"/>
    <m/>
    <m/>
    <m/>
    <x v="11"/>
    <x v="0"/>
    <x v="0"/>
    <x v="1"/>
    <x v="4"/>
    <x v="1"/>
    <s v="Kanal Satış"/>
    <s v="Matriks"/>
    <s v="Yurt İçi"/>
    <s v="Türkiye"/>
  </r>
  <r>
    <s v="Q2"/>
    <x v="1"/>
    <x v="4"/>
    <m/>
    <s v="MİYA OTOMASYON VE BARKOD BILISIM SISTEMLERI SAN TİC. VE L.T.D. STI."/>
    <s v="WPH.02.001"/>
    <s v="Webplus Yazilim Bakimi Hizmeti"/>
    <s v="Univera - Kanal"/>
    <x v="5"/>
    <x v="0"/>
    <s v="Webplus"/>
    <n v="11240"/>
    <m/>
    <n v="9"/>
    <m/>
    <n v="101160"/>
    <m/>
    <n v="0"/>
    <m/>
    <n v="101160"/>
    <m/>
    <n v="0"/>
    <n v="0"/>
    <m/>
    <m/>
    <m/>
    <x v="3"/>
    <x v="0"/>
    <x v="0"/>
    <x v="1"/>
    <x v="4"/>
    <x v="1"/>
    <s v="Kanal Satış"/>
    <s v="Miya"/>
    <s v="Yurt İçi"/>
    <s v="Türkiye"/>
  </r>
  <r>
    <s v="Q2"/>
    <x v="1"/>
    <x v="4"/>
    <m/>
    <s v="MİYA OTOMASYON VE BARKOD BILISIM SISTEMLERI SAN TİC. VE L.T.D. STI."/>
    <s v="WPH.02.001"/>
    <s v="Webplus Yazilim Bakimi Hizmeti"/>
    <s v="Univera - Kanal"/>
    <x v="5"/>
    <x v="0"/>
    <s v="Webplus"/>
    <n v="7024"/>
    <m/>
    <n v="2"/>
    <m/>
    <n v="14048"/>
    <m/>
    <n v="0"/>
    <m/>
    <n v="14048"/>
    <m/>
    <n v="0"/>
    <n v="0"/>
    <m/>
    <m/>
    <m/>
    <x v="3"/>
    <x v="0"/>
    <x v="0"/>
    <x v="1"/>
    <x v="4"/>
    <x v="1"/>
    <s v="Kanal Satış"/>
    <s v="Miya"/>
    <s v="Yurt İçi"/>
    <s v="Türkiye"/>
  </r>
  <r>
    <s v="Q2"/>
    <x v="1"/>
    <x v="4"/>
    <m/>
    <s v="MATRIKS BİLGİSAYAR SİSTEMLERİ LTD.ŞTİ"/>
    <s v="WProje Yönetimi.01.007"/>
    <s v="Webplus E-DÖNÜSÜM MODÜL LISANSI"/>
    <s v="Univera - Kanal"/>
    <x v="5"/>
    <x v="0"/>
    <s v="Webplus"/>
    <n v="11500"/>
    <m/>
    <n v="1"/>
    <m/>
    <n v="11500"/>
    <m/>
    <n v="0"/>
    <m/>
    <n v="11500"/>
    <m/>
    <n v="0"/>
    <n v="0"/>
    <m/>
    <m/>
    <m/>
    <x v="11"/>
    <x v="0"/>
    <x v="1"/>
    <x v="0"/>
    <x v="1"/>
    <x v="1"/>
    <s v="Kanal Satış"/>
    <s v="Matriks"/>
    <s v="Yurt İçi"/>
    <s v="Türkiye"/>
  </r>
  <r>
    <s v="Q2"/>
    <x v="1"/>
    <x v="4"/>
    <m/>
    <s v="MATRIKS BİLGİSAYAR SİSTEMLERİ LTD.ŞTİ"/>
    <s v="WProje Yönetimi.01.006"/>
    <s v="Webplus DISTRIBUTION SATIS-DAGITIM YazılımI (Light)"/>
    <s v="Univera - Kanal"/>
    <x v="5"/>
    <x v="0"/>
    <s v="Webplus"/>
    <n v="17250"/>
    <m/>
    <n v="1"/>
    <m/>
    <n v="17250"/>
    <m/>
    <n v="0"/>
    <m/>
    <n v="17250"/>
    <m/>
    <n v="0"/>
    <n v="0"/>
    <m/>
    <m/>
    <m/>
    <x v="11"/>
    <x v="0"/>
    <x v="1"/>
    <x v="0"/>
    <x v="1"/>
    <x v="1"/>
    <s v="Kanal Satış"/>
    <s v="Matriks"/>
    <s v="Yurt İçi"/>
    <s v="Türkiye"/>
  </r>
  <r>
    <s v="Q2"/>
    <x v="1"/>
    <x v="4"/>
    <m/>
    <s v="MATRIKS BİLGİSAYAR SİSTEMLERİ LTD.ŞTİ"/>
    <s v="WProje Yönetimi.02.001"/>
    <s v="Webplus (Android) SATIS TEMSILCISI LISANSI"/>
    <s v="Univera - Kanal"/>
    <x v="5"/>
    <x v="0"/>
    <s v="Webplus"/>
    <n v="2588"/>
    <m/>
    <n v="5"/>
    <m/>
    <n v="12940"/>
    <m/>
    <n v="0"/>
    <m/>
    <n v="12940"/>
    <m/>
    <n v="0"/>
    <n v="0"/>
    <m/>
    <m/>
    <m/>
    <x v="11"/>
    <x v="0"/>
    <x v="1"/>
    <x v="0"/>
    <x v="1"/>
    <x v="1"/>
    <s v="Kanal Satış"/>
    <s v="Matriks"/>
    <s v="Yurt İçi"/>
    <s v="Türkiye"/>
  </r>
  <r>
    <s v="Q2"/>
    <x v="1"/>
    <x v="4"/>
    <m/>
    <s v="PARAM MERKEZİ YÖNETIM DESTEK HIZMETLERI A.S"/>
    <s v="VY.05.007"/>
    <s v="Varuna CRM (Enterprise) Aylik Kiralama"/>
    <s v="Univera - Turk ELektronik Para"/>
    <x v="10"/>
    <x v="6"/>
    <s v="Varuna"/>
    <n v="1900"/>
    <m/>
    <n v="3"/>
    <m/>
    <n v="5700"/>
    <m/>
    <n v="0"/>
    <m/>
    <n v="5700"/>
    <m/>
    <n v="0"/>
    <n v="0"/>
    <m/>
    <m/>
    <m/>
    <x v="146"/>
    <x v="2"/>
    <x v="0"/>
    <x v="0"/>
    <x v="0"/>
    <x v="1"/>
    <s v="Univera Satış"/>
    <s v="Saha Satış"/>
    <s v="Yurt İçi"/>
    <s v="Türkiye"/>
  </r>
  <r>
    <s v="Q2"/>
    <x v="1"/>
    <x v="4"/>
    <m/>
    <s v="PARAM MERKEZİ YÖNETIM DESTEK HIZMETLERI A.S"/>
    <s v="VY.05.007"/>
    <s v="Varuna CRM (Enterprise) Aylik Kiralama"/>
    <s v="Univera - Turk ELektronik Para"/>
    <x v="10"/>
    <x v="6"/>
    <s v="Varuna"/>
    <n v="1900"/>
    <m/>
    <n v="3"/>
    <m/>
    <n v="5700"/>
    <m/>
    <n v="0"/>
    <m/>
    <n v="5700"/>
    <m/>
    <n v="0"/>
    <n v="0"/>
    <m/>
    <m/>
    <m/>
    <x v="146"/>
    <x v="2"/>
    <x v="0"/>
    <x v="0"/>
    <x v="0"/>
    <x v="1"/>
    <s v="Univera Satış"/>
    <s v="Saha Satış"/>
    <s v="Yurt İçi"/>
    <s v="Türkiye"/>
  </r>
  <r>
    <s v="Q2"/>
    <x v="1"/>
    <x v="4"/>
    <m/>
    <s v="PARAM MERKEZİ YÖNETIM DESTEK HIZMETLERI A.S"/>
    <s v="VY.05.007"/>
    <s v="Varuna CRM (Enterprise) Aylik Kiralama"/>
    <s v="Univera - Turk ELektronik Para"/>
    <x v="10"/>
    <x v="6"/>
    <s v="Varuna"/>
    <n v="1900"/>
    <m/>
    <n v="3"/>
    <m/>
    <n v="5700"/>
    <m/>
    <n v="0"/>
    <m/>
    <n v="5700"/>
    <m/>
    <n v="0"/>
    <n v="0"/>
    <m/>
    <m/>
    <m/>
    <x v="146"/>
    <x v="2"/>
    <x v="0"/>
    <x v="0"/>
    <x v="0"/>
    <x v="1"/>
    <s v="Univera Satış"/>
    <s v="Saha Satış"/>
    <s v="Yurt İçi"/>
    <s v="Türkiye"/>
  </r>
  <r>
    <s v="Q2"/>
    <x v="1"/>
    <x v="4"/>
    <m/>
    <s v="TURK ELEKTRONIK PARA A.S"/>
    <s v="VY.05.007"/>
    <s v="Varuna CRM (Enterprise) Aylik Kiralama"/>
    <s v="Univera - Turk ELektronik Para"/>
    <x v="10"/>
    <x v="6"/>
    <s v="Varuna"/>
    <n v="1900"/>
    <m/>
    <n v="60"/>
    <m/>
    <n v="114000"/>
    <m/>
    <n v="0"/>
    <m/>
    <n v="114000"/>
    <m/>
    <n v="0"/>
    <n v="0"/>
    <m/>
    <m/>
    <m/>
    <x v="147"/>
    <x v="2"/>
    <x v="0"/>
    <x v="0"/>
    <x v="0"/>
    <x v="2"/>
    <s v="Univera Satış"/>
    <s v="Saha Satış"/>
    <s v="Yurt İçi"/>
    <s v="Türkiye"/>
  </r>
  <r>
    <s v="Q2"/>
    <x v="1"/>
    <x v="4"/>
    <m/>
    <s v="TURK ELEKTRONIK PARA A.S"/>
    <s v="VY.05.007"/>
    <s v="Varuna CRM (Enterprise) Aylik Kiralama"/>
    <s v="Univera - Turk ELektronik Para"/>
    <x v="10"/>
    <x v="6"/>
    <s v="Varuna"/>
    <n v="1900"/>
    <m/>
    <n v="56"/>
    <m/>
    <n v="106400"/>
    <m/>
    <n v="0"/>
    <m/>
    <n v="106400"/>
    <m/>
    <n v="0"/>
    <n v="0"/>
    <m/>
    <m/>
    <m/>
    <x v="147"/>
    <x v="2"/>
    <x v="0"/>
    <x v="0"/>
    <x v="0"/>
    <x v="2"/>
    <s v="Univera Satış"/>
    <s v="Saha Satış"/>
    <s v="Yurt İçi"/>
    <s v="Türkiye"/>
  </r>
  <r>
    <s v="Q2"/>
    <x v="1"/>
    <x v="4"/>
    <m/>
    <s v="TURK ELEKTRONIK PARA A.S"/>
    <s v="VY.05.007"/>
    <s v="Varuna CRM (Enterprise) Aylik Kiralama"/>
    <s v="Univera - Turk ELektronik Para"/>
    <x v="10"/>
    <x v="6"/>
    <s v="Varuna"/>
    <n v="1900"/>
    <m/>
    <n v="61"/>
    <m/>
    <n v="115900"/>
    <m/>
    <n v="0"/>
    <m/>
    <n v="115900"/>
    <m/>
    <n v="0"/>
    <n v="0"/>
    <m/>
    <m/>
    <m/>
    <x v="147"/>
    <x v="2"/>
    <x v="0"/>
    <x v="0"/>
    <x v="0"/>
    <x v="2"/>
    <s v="Univera Satış"/>
    <s v="Saha Satış"/>
    <s v="Yurt İçi"/>
    <s v="Türkiye"/>
  </r>
  <r>
    <s v="Q2"/>
    <x v="1"/>
    <x v="4"/>
    <m/>
    <s v="TURK ELEKTRONIK PARA A.S"/>
    <s v="VY.05.007"/>
    <s v="Varuna CRM (Enterprise) Aylik Kiralama"/>
    <s v="Univera - Turk ELektronik Para"/>
    <x v="10"/>
    <x v="6"/>
    <s v="Varuna"/>
    <n v="1900"/>
    <m/>
    <n v="5"/>
    <m/>
    <n v="9500"/>
    <m/>
    <n v="0"/>
    <m/>
    <n v="9500"/>
    <m/>
    <n v="0"/>
    <n v="0"/>
    <m/>
    <m/>
    <m/>
    <x v="147"/>
    <x v="2"/>
    <x v="0"/>
    <x v="0"/>
    <x v="0"/>
    <x v="2"/>
    <s v="Univera Satış"/>
    <s v="Saha Satış"/>
    <s v="Yurt İçi"/>
    <s v="Türkiye"/>
  </r>
  <r>
    <s v="Q2"/>
    <x v="1"/>
    <x v="4"/>
    <m/>
    <s v="TURK ELEKTRONIK PARA A.S"/>
    <s v="VY.05.007"/>
    <s v="Varuna CRM (Enterprise) Aylik Kiralama"/>
    <s v="Univera - Turk ELektronik Para"/>
    <x v="10"/>
    <x v="6"/>
    <s v="Varuna"/>
    <n v="1900"/>
    <m/>
    <n v="5"/>
    <m/>
    <n v="9500"/>
    <m/>
    <n v="0"/>
    <m/>
    <n v="9500"/>
    <m/>
    <n v="0"/>
    <n v="0"/>
    <m/>
    <m/>
    <m/>
    <x v="147"/>
    <x v="2"/>
    <x v="0"/>
    <x v="0"/>
    <x v="0"/>
    <x v="2"/>
    <s v="Univera Satış"/>
    <s v="Saha Satış"/>
    <s v="Yurt İçi"/>
    <s v="Türkiye"/>
  </r>
  <r>
    <s v="Q2"/>
    <x v="1"/>
    <x v="4"/>
    <m/>
    <s v="TURK ELEKTRONIK PARA A.S"/>
    <s v="VY.05.007"/>
    <s v="Varuna CRM (Enterprise) Aylik Kiralama"/>
    <s v="Univera - Turk ELektronik Para"/>
    <x v="10"/>
    <x v="6"/>
    <s v="Varuna"/>
    <n v="1900"/>
    <m/>
    <n v="5"/>
    <m/>
    <n v="9500"/>
    <m/>
    <n v="0"/>
    <m/>
    <n v="9500"/>
    <m/>
    <n v="0"/>
    <n v="0"/>
    <m/>
    <m/>
    <m/>
    <x v="147"/>
    <x v="2"/>
    <x v="0"/>
    <x v="0"/>
    <x v="0"/>
    <x v="2"/>
    <s v="Univera Satış"/>
    <s v="Saha Satış"/>
    <s v="Yurt İçi"/>
    <s v="Türkiye"/>
  </r>
  <r>
    <s v="Q2"/>
    <x v="1"/>
    <x v="4"/>
    <m/>
    <s v="TURK FINANSMAN ANONIM SIRKETI"/>
    <s v="VY.05.007"/>
    <s v="Varuna CRM (Enterprise) Aylik Kiralama"/>
    <s v="Univera - Turk ELektronik Para"/>
    <x v="10"/>
    <x v="6"/>
    <s v="Varuna"/>
    <n v="1900"/>
    <m/>
    <n v="13"/>
    <m/>
    <n v="24700"/>
    <m/>
    <n v="0"/>
    <m/>
    <n v="24700"/>
    <m/>
    <n v="0"/>
    <n v="0"/>
    <m/>
    <m/>
    <m/>
    <x v="55"/>
    <x v="2"/>
    <x v="0"/>
    <x v="0"/>
    <x v="0"/>
    <x v="1"/>
    <s v="Univera Satış"/>
    <s v="Saha Satış"/>
    <s v="Yurt İçi"/>
    <s v="Türkiye"/>
  </r>
  <r>
    <s v="Q2"/>
    <x v="1"/>
    <x v="4"/>
    <m/>
    <s v="TURK FINANSMAN ANONIM SIRKETI"/>
    <s v="VY.05.007"/>
    <s v="Varuna CRM (Enterprise) Aylik Kiralama"/>
    <s v="Univera - Turk ELektronik Para"/>
    <x v="10"/>
    <x v="6"/>
    <s v="Varuna"/>
    <n v="1900"/>
    <m/>
    <n v="16"/>
    <m/>
    <n v="30400"/>
    <m/>
    <n v="0"/>
    <m/>
    <n v="30400"/>
    <m/>
    <n v="0"/>
    <n v="0"/>
    <m/>
    <m/>
    <m/>
    <x v="55"/>
    <x v="2"/>
    <x v="0"/>
    <x v="0"/>
    <x v="0"/>
    <x v="1"/>
    <s v="Univera Satış"/>
    <s v="Saha Satış"/>
    <s v="Yurt İçi"/>
    <s v="Türkiye"/>
  </r>
  <r>
    <s v="Q2"/>
    <x v="1"/>
    <x v="4"/>
    <m/>
    <s v="TURK FINANSMAN ANONIM SIRKETI"/>
    <s v="VY.05.007"/>
    <s v="Varuna CRM (Enterprise) Aylik Kiralama"/>
    <s v="Univera - Turk ELektronik Para"/>
    <x v="10"/>
    <x v="6"/>
    <s v="Varuna"/>
    <n v="1900"/>
    <m/>
    <n v="17"/>
    <m/>
    <n v="32300"/>
    <m/>
    <n v="0"/>
    <m/>
    <n v="32300"/>
    <m/>
    <n v="0"/>
    <n v="0"/>
    <m/>
    <m/>
    <m/>
    <x v="55"/>
    <x v="2"/>
    <x v="0"/>
    <x v="0"/>
    <x v="0"/>
    <x v="1"/>
    <s v="Univera Satış"/>
    <s v="Saha Satış"/>
    <s v="Yurt İçi"/>
    <s v="Türkiye"/>
  </r>
  <r>
    <s v="Q2"/>
    <x v="1"/>
    <x v="4"/>
    <m/>
    <s v="UNIVIS BILISIM DESTEK HIZMETLERI SAN.TIC .A.S"/>
    <s v="VY.05.007"/>
    <s v="Varuna CRM (Enterprise) Aylik Kiralama"/>
    <s v="Univera - Turk ELektronik Para"/>
    <x v="10"/>
    <x v="6"/>
    <s v="Varuna"/>
    <n v="1900"/>
    <m/>
    <n v="12"/>
    <m/>
    <n v="22800"/>
    <m/>
    <n v="0"/>
    <m/>
    <n v="22800"/>
    <m/>
    <n v="0"/>
    <n v="0"/>
    <m/>
    <m/>
    <m/>
    <x v="86"/>
    <x v="2"/>
    <x v="0"/>
    <x v="0"/>
    <x v="0"/>
    <x v="2"/>
    <s v="Univera Satış"/>
    <s v="Saha Satış"/>
    <s v="Yurt İçi"/>
    <s v="Türkiye"/>
  </r>
  <r>
    <s v="Q2"/>
    <x v="1"/>
    <x v="4"/>
    <m/>
    <s v="UNIVIS BILISIM DESTEK HIZMETLERI SAN.TIC .A.S"/>
    <s v="VY.05.007"/>
    <s v="Varuna CRM (Enterprise) Aylik Kiralama"/>
    <s v="Univera - Turk ELektronik Para"/>
    <x v="10"/>
    <x v="6"/>
    <s v="Varuna"/>
    <n v="1900"/>
    <m/>
    <n v="11"/>
    <m/>
    <n v="20900"/>
    <m/>
    <n v="0"/>
    <m/>
    <n v="20900"/>
    <m/>
    <n v="0"/>
    <n v="0"/>
    <m/>
    <m/>
    <m/>
    <x v="86"/>
    <x v="2"/>
    <x v="0"/>
    <x v="0"/>
    <x v="0"/>
    <x v="2"/>
    <s v="Univera Satış"/>
    <s v="Saha Satış"/>
    <s v="Yurt İçi"/>
    <s v="Türkiye"/>
  </r>
  <r>
    <s v="Q2"/>
    <x v="1"/>
    <x v="4"/>
    <m/>
    <s v="UNIVIS BILISIM DESTEK HIZMETLERI SAN.TIC .A.S"/>
    <s v="VY.05.007"/>
    <s v="Varuna CRM (Enterprise) Aylik Kiralama"/>
    <s v="Univera - Turk ELektronik Para"/>
    <x v="10"/>
    <x v="6"/>
    <s v="Varuna"/>
    <n v="1900"/>
    <m/>
    <n v="12"/>
    <m/>
    <n v="22800"/>
    <m/>
    <n v="0"/>
    <m/>
    <n v="22800"/>
    <m/>
    <n v="0"/>
    <n v="0"/>
    <m/>
    <m/>
    <m/>
    <x v="86"/>
    <x v="2"/>
    <x v="0"/>
    <x v="0"/>
    <x v="0"/>
    <x v="2"/>
    <s v="Univera Satış"/>
    <s v="Saha Satış"/>
    <s v="Yurt İçi"/>
    <s v="Türkiye"/>
  </r>
  <r>
    <s v="Q2"/>
    <x v="1"/>
    <x v="4"/>
    <m/>
    <s v="ALKAR DAGITIM GIDA INSAAT VE OTOMOTIV SANAYI TICARET LIMITED SIRKETI"/>
    <s v="UH.01.002"/>
    <s v="Unidox Kontör"/>
    <s v="Univera Kontör Satışı"/>
    <x v="6"/>
    <x v="2"/>
    <s v="Unidox"/>
    <n v="1.29"/>
    <m/>
    <n v="100000"/>
    <m/>
    <n v="129000"/>
    <m/>
    <n v="0"/>
    <m/>
    <n v="129000"/>
    <m/>
    <n v="0"/>
    <n v="0"/>
    <m/>
    <m/>
    <m/>
    <x v="148"/>
    <x v="0"/>
    <x v="1"/>
    <x v="2"/>
    <x v="5"/>
    <x v="1"/>
    <s v="Univera Satış"/>
    <s v="Saha Satış"/>
    <s v="Yurt İçi"/>
    <s v="Türkiye"/>
  </r>
  <r>
    <s v="Q2"/>
    <x v="1"/>
    <x v="4"/>
    <m/>
    <s v="EMIR GIDA - ERHAN ÇADIROGLU"/>
    <s v="UH.01.002"/>
    <s v="Unidox Kontör"/>
    <s v="Univera Kontör Satışı"/>
    <x v="6"/>
    <x v="2"/>
    <s v="Unidox"/>
    <n v="2.8"/>
    <m/>
    <n v="10000"/>
    <m/>
    <n v="28000"/>
    <m/>
    <n v="0"/>
    <m/>
    <n v="28000"/>
    <m/>
    <n v="0"/>
    <n v="0"/>
    <m/>
    <m/>
    <m/>
    <x v="10"/>
    <x v="0"/>
    <x v="1"/>
    <x v="2"/>
    <x v="5"/>
    <x v="1"/>
    <s v="Univera Satış"/>
    <s v="Saha Satış"/>
    <s v="Yurt İçi"/>
    <s v="Türkiye"/>
  </r>
  <r>
    <s v="Q2"/>
    <x v="1"/>
    <x v="4"/>
    <m/>
    <s v="GEZICI GROUP SAN.VE TIC.LTD.STI."/>
    <s v="UH.01.002"/>
    <s v="Unidox Kontör"/>
    <s v="Univera Kontör Satışı"/>
    <x v="6"/>
    <x v="2"/>
    <s v="Unidox"/>
    <n v="3.1880000000000002"/>
    <m/>
    <n v="10000"/>
    <m/>
    <n v="31880"/>
    <m/>
    <n v="0"/>
    <m/>
    <n v="31880"/>
    <m/>
    <n v="0"/>
    <n v="0"/>
    <m/>
    <m/>
    <m/>
    <x v="122"/>
    <x v="3"/>
    <x v="1"/>
    <x v="2"/>
    <x v="5"/>
    <x v="1"/>
    <s v="Univera Satış"/>
    <s v="Saha Satış"/>
    <s v="Yurt İçi"/>
    <s v="Türkiye"/>
  </r>
  <r>
    <s v="Q2"/>
    <x v="1"/>
    <x v="4"/>
    <m/>
    <s v="KETPA GIDA TEMIZLIK LPG TÜM KÖMÜR ALIM SATIM INSAAT SAGLIK HIZMETLERI SANAYI VE TICARET LTD."/>
    <s v="UH.01.002"/>
    <s v="Unidox Kontör"/>
    <s v="Univera Kontör Satışı"/>
    <x v="6"/>
    <x v="2"/>
    <s v="Unidox"/>
    <n v="2.8"/>
    <m/>
    <n v="10000"/>
    <m/>
    <n v="28000"/>
    <m/>
    <n v="0"/>
    <m/>
    <n v="28000"/>
    <m/>
    <n v="0"/>
    <n v="0"/>
    <m/>
    <m/>
    <m/>
    <x v="149"/>
    <x v="3"/>
    <x v="1"/>
    <x v="2"/>
    <x v="5"/>
    <x v="1"/>
    <s v="Univera Satış"/>
    <s v="Saha Satış"/>
    <s v="Yurt İçi"/>
    <s v="Türkiye"/>
  </r>
  <r>
    <s v="Q2"/>
    <x v="1"/>
    <x v="4"/>
    <m/>
    <s v="BALIKESIR ELEKTROMEKANIK SANAYI TESISLERI AS."/>
    <s v="SH.02.001"/>
    <s v="Stokbar Panorama - Yillik Yazilim Bakim Hizmeti"/>
    <s v="Univera - Best Elektromekanik"/>
    <x v="13"/>
    <x v="4"/>
    <s v="Stokbar"/>
    <n v="303175.06"/>
    <m/>
    <n v="1"/>
    <m/>
    <n v="303175.06"/>
    <m/>
    <n v="0"/>
    <m/>
    <n v="303175.06"/>
    <m/>
    <n v="0"/>
    <n v="0"/>
    <m/>
    <m/>
    <m/>
    <x v="37"/>
    <x v="0"/>
    <x v="0"/>
    <x v="1"/>
    <x v="4"/>
    <x v="1"/>
    <s v="Univera Satış"/>
    <s v="Saha Satış"/>
    <s v="Yurt İçi"/>
    <s v="Türkiye"/>
  </r>
  <r>
    <s v="Q2"/>
    <x v="1"/>
    <x v="4"/>
    <m/>
    <s v="PANAGRO TAR. HAY. GIDA SAN. TIC. A.S."/>
    <s v="SH.02.001"/>
    <s v="Stokbar Panorama - Yillik Yazilim Bakim Hizmeti"/>
    <s v="Univera - Torku"/>
    <x v="13"/>
    <x v="4"/>
    <s v="Stokbar"/>
    <n v="240840.95999999999"/>
    <m/>
    <n v="1"/>
    <m/>
    <n v="240840.95999999999"/>
    <m/>
    <n v="0"/>
    <m/>
    <n v="240840.95999999999"/>
    <m/>
    <n v="0"/>
    <n v="0"/>
    <m/>
    <m/>
    <m/>
    <x v="150"/>
    <x v="0"/>
    <x v="0"/>
    <x v="1"/>
    <x v="4"/>
    <x v="1"/>
    <s v="Univera Satış"/>
    <s v="Saha Satış"/>
    <s v="Yurt İçi"/>
    <s v="Türkiye"/>
  </r>
  <r>
    <s v="Q2"/>
    <x v="1"/>
    <x v="4"/>
    <m/>
    <s v="BALIKESIR ELEKTROMEKANIK SANAYI TESISLERI AS."/>
    <s v="SH.03.001"/>
    <s v="Stokbar Panorama - Çafri Merkezi Hizmeti (Tesis)"/>
    <s v="Univera - Best Elektromekanik"/>
    <x v="13"/>
    <x v="4"/>
    <s v="Stokbar"/>
    <n v="77101.2"/>
    <m/>
    <n v="2"/>
    <m/>
    <n v="154202.4"/>
    <m/>
    <n v="0"/>
    <m/>
    <n v="154202.4"/>
    <m/>
    <n v="0"/>
    <n v="0"/>
    <m/>
    <m/>
    <m/>
    <x v="37"/>
    <x v="0"/>
    <x v="0"/>
    <x v="1"/>
    <x v="8"/>
    <x v="1"/>
    <s v="Univera Satış"/>
    <s v="Saha Satış"/>
    <s v="Yurt İçi"/>
    <s v="Türkiye"/>
  </r>
  <r>
    <s v="Q2"/>
    <x v="1"/>
    <x v="4"/>
    <m/>
    <s v="PANAGRO TAR. HAY. GIDA SAN. TIC. A.S."/>
    <s v="SH.03.004"/>
    <s v="Stokbar Panorama - Çafri Merkezi Hizmeti (Depo/Lokasyon)"/>
    <s v="Univera - Torku"/>
    <x v="13"/>
    <x v="4"/>
    <s v="Stokbar"/>
    <n v="53760"/>
    <m/>
    <n v="1"/>
    <m/>
    <n v="53760"/>
    <m/>
    <n v="0"/>
    <m/>
    <n v="53760"/>
    <m/>
    <n v="0"/>
    <n v="0"/>
    <m/>
    <m/>
    <m/>
    <x v="150"/>
    <x v="0"/>
    <x v="0"/>
    <x v="1"/>
    <x v="8"/>
    <x v="1"/>
    <s v="Univera Satış"/>
    <s v="Saha Satış"/>
    <s v="Yurt İçi"/>
    <s v="Türkiye"/>
  </r>
  <r>
    <s v="Q2"/>
    <x v="1"/>
    <x v="4"/>
    <m/>
    <s v="LOREAL TÜRKIYE SAN VE TIC. A.S."/>
    <s v="QH.02.001"/>
    <s v="Quest Panorama - Yillik Yazilim Bakimi, Yasatma ve Merkezi Destek Hizmeti"/>
    <s v="Univera - Loreal Lux"/>
    <x v="13"/>
    <x v="3"/>
    <s v="Quest"/>
    <n v="179685"/>
    <m/>
    <n v="1"/>
    <m/>
    <n v="179685"/>
    <m/>
    <n v="0"/>
    <m/>
    <n v="179685"/>
    <m/>
    <n v="0"/>
    <n v="0"/>
    <m/>
    <m/>
    <m/>
    <x v="65"/>
    <x v="0"/>
    <x v="0"/>
    <x v="1"/>
    <x v="4"/>
    <x v="1"/>
    <s v="Univera Satış"/>
    <s v="Saha Satış"/>
    <s v="Yurt İçi"/>
    <s v="Türkiye"/>
  </r>
  <r>
    <s v="Q2"/>
    <x v="1"/>
    <x v="4"/>
    <m/>
    <s v="LOREAL TÜRKIYE SAN VE TIC. A.S."/>
    <s v="QH.02.001"/>
    <s v="Quest Panorama - Yillik Yazilim Bakimi, Yasatma ve Merkezi Destek Hizmeti"/>
    <s v="Univera - Loreal Lux"/>
    <x v="13"/>
    <x v="3"/>
    <s v="Quest"/>
    <n v="614167"/>
    <m/>
    <n v="1"/>
    <m/>
    <n v="614167"/>
    <m/>
    <n v="0"/>
    <m/>
    <n v="614167"/>
    <m/>
    <n v="0"/>
    <n v="0"/>
    <m/>
    <m/>
    <m/>
    <x v="65"/>
    <x v="0"/>
    <x v="0"/>
    <x v="1"/>
    <x v="4"/>
    <x v="1"/>
    <s v="Univera Satış"/>
    <s v="Saha Satış"/>
    <s v="Yurt İçi"/>
    <s v="Türkiye"/>
  </r>
  <r>
    <s v="Q2"/>
    <x v="1"/>
    <x v="4"/>
    <m/>
    <s v="LOREAL TÜRKIYE SAN VE TIC. A.S."/>
    <s v="QH.01.001"/>
    <s v="Quest Panorama - Proje ve Ürün Yönetimi Danismanlifi Hizmeti"/>
    <s v="Univera - Loreal Eczane"/>
    <x v="13"/>
    <x v="3"/>
    <s v="Quest"/>
    <n v="22050"/>
    <m/>
    <n v="3"/>
    <m/>
    <n v="73500"/>
    <m/>
    <n v="7350"/>
    <m/>
    <n v="66150"/>
    <m/>
    <n v="0"/>
    <n v="0"/>
    <m/>
    <m/>
    <m/>
    <x v="65"/>
    <x v="0"/>
    <x v="1"/>
    <x v="1"/>
    <x v="7"/>
    <x v="1"/>
    <s v="Univera Satış"/>
    <s v="Saha Satış"/>
    <s v="Yurt İçi"/>
    <s v="Türkiye"/>
  </r>
  <r>
    <s v="Q2"/>
    <x v="1"/>
    <x v="4"/>
    <m/>
    <s v="LOREAL TÜRKIYE SAN VE TIC. A.S."/>
    <s v="QH.01.001"/>
    <s v="Quest Panorama - Proje ve Ürün Yönetimi Danismanlifi Hizmeti"/>
    <s v="Univera - Loreal Eczane"/>
    <x v="13"/>
    <x v="3"/>
    <s v="Quest"/>
    <n v="19600"/>
    <m/>
    <n v="3"/>
    <m/>
    <n v="73500"/>
    <m/>
    <n v="14700"/>
    <m/>
    <n v="58800"/>
    <m/>
    <n v="0"/>
    <n v="0"/>
    <m/>
    <m/>
    <m/>
    <x v="65"/>
    <x v="0"/>
    <x v="1"/>
    <x v="1"/>
    <x v="7"/>
    <x v="1"/>
    <s v="Univera Satış"/>
    <s v="Saha Satış"/>
    <s v="Yurt İçi"/>
    <s v="Türkiye"/>
  </r>
  <r>
    <s v="Q2"/>
    <x v="1"/>
    <x v="4"/>
    <m/>
    <s v="LOREAL TÜRKIYE SAN VE TIC. A.S."/>
    <s v="QY.02.007"/>
    <s v="Quest Panorama - Mobil Kullanicisi Yazılımi (Enterprise)"/>
    <s v="Univera - Loreal Lux"/>
    <x v="13"/>
    <x v="3"/>
    <s v="Quest"/>
    <n v="14701.5"/>
    <m/>
    <n v="50"/>
    <m/>
    <n v="816750"/>
    <m/>
    <n v="81675"/>
    <m/>
    <n v="735075"/>
    <m/>
    <n v="0"/>
    <n v="0"/>
    <m/>
    <m/>
    <m/>
    <x v="65"/>
    <x v="0"/>
    <x v="1"/>
    <x v="0"/>
    <x v="1"/>
    <x v="1"/>
    <s v="Univera Satış"/>
    <s v="Saha Satış"/>
    <s v="Yurt İçi"/>
    <s v="Türkiye"/>
  </r>
  <r>
    <s v="Q2"/>
    <x v="1"/>
    <x v="4"/>
    <m/>
    <s v="LOREAL TÜRKIYE SAN VE TIC. A.S."/>
    <s v="QH.08.001"/>
    <s v="Quest Panorama - Hosting Hizmeti"/>
    <s v="Univera - Loreal Lux"/>
    <x v="13"/>
    <x v="1"/>
    <s v="Quest"/>
    <n v="304770"/>
    <m/>
    <n v="1"/>
    <m/>
    <n v="304770"/>
    <m/>
    <n v="0"/>
    <m/>
    <n v="304770"/>
    <m/>
    <n v="0"/>
    <n v="0"/>
    <m/>
    <m/>
    <m/>
    <x v="65"/>
    <x v="0"/>
    <x v="0"/>
    <x v="1"/>
    <x v="3"/>
    <x v="1"/>
    <s v="Univera Satış"/>
    <s v="Saha Satış"/>
    <s v="Yurt İçi"/>
    <s v="Türkiye"/>
  </r>
  <r>
    <s v="Q2"/>
    <x v="1"/>
    <x v="4"/>
    <m/>
    <s v="YUSUF ALDEMİR (ALDEMİR BİLİŞİM HizmetLERİ VE DANIŞMANLIK)"/>
    <s v="EH.02.016"/>
    <s v="Enroute Panorama - E-Defter Saklama Hizmeti"/>
    <s v="Univera - Kanal"/>
    <x v="6"/>
    <x v="2"/>
    <s v="Unidox"/>
    <n v="6250"/>
    <m/>
    <n v="4"/>
    <m/>
    <n v="25000"/>
    <m/>
    <n v="0"/>
    <m/>
    <n v="25000"/>
    <m/>
    <n v="0"/>
    <n v="0"/>
    <m/>
    <m/>
    <m/>
    <x v="33"/>
    <x v="0"/>
    <x v="1"/>
    <x v="1"/>
    <x v="10"/>
    <x v="0"/>
    <s v="Kanal Satış"/>
    <s v="Aldemir"/>
    <s v="Yurt İçi"/>
    <s v="Türkiye"/>
  </r>
  <r>
    <s v="Q2"/>
    <x v="1"/>
    <x v="4"/>
    <m/>
    <s v="BMC OTOMOTIV SAN. VE TIC. A.S."/>
    <s v="CDH.03.003"/>
    <s v="Calldesk Panorama Admin Uzman Destek Hizmeti"/>
    <s v="Univera - BMC"/>
    <x v="13"/>
    <x v="5"/>
    <s v="Calldesk"/>
    <n v="117000"/>
    <m/>
    <n v="1"/>
    <m/>
    <n v="117000"/>
    <m/>
    <n v="0"/>
    <m/>
    <n v="117000"/>
    <m/>
    <n v="0"/>
    <n v="0"/>
    <m/>
    <m/>
    <m/>
    <x v="71"/>
    <x v="0"/>
    <x v="0"/>
    <x v="1"/>
    <x v="12"/>
    <x v="1"/>
    <s v="Univera Satış"/>
    <s v="Saha Satış"/>
    <s v="Yurt İçi"/>
    <s v="Türkiye"/>
  </r>
  <r>
    <s v="Q2"/>
    <x v="1"/>
    <x v="4"/>
    <m/>
    <s v="BMC OTOMOTIV SAN. VE TIC. A.S."/>
    <s v="CDH.03.003"/>
    <s v="Calldesk Panorama Admin Uzman Destek Hizmeti"/>
    <s v="Univera - BMC"/>
    <x v="13"/>
    <x v="5"/>
    <s v="Calldesk"/>
    <n v="117000"/>
    <m/>
    <n v="3"/>
    <m/>
    <n v="351000"/>
    <m/>
    <n v="0"/>
    <m/>
    <n v="351000"/>
    <m/>
    <n v="0"/>
    <n v="0"/>
    <m/>
    <m/>
    <m/>
    <x v="71"/>
    <x v="0"/>
    <x v="0"/>
    <x v="1"/>
    <x v="12"/>
    <x v="1"/>
    <s v="Univera Satış"/>
    <s v="Saha Satış"/>
    <s v="Yurt İçi"/>
    <s v="Türkiye"/>
  </r>
  <r>
    <s v="Q4"/>
    <x v="0"/>
    <x v="9"/>
    <m/>
    <s v="BROWN FORMAN İÇKİ TİC. LTD. ŞTİ."/>
    <s v="EH.03.003"/>
    <s v="EnRoute Panorama - Uzman Destek Hizmeti"/>
    <s v="Univera - Brown Forman"/>
    <x v="12"/>
    <x v="0"/>
    <m/>
    <n v="118750"/>
    <m/>
    <n v="4"/>
    <m/>
    <n v="475000"/>
    <m/>
    <n v="0"/>
    <m/>
    <n v="475000"/>
    <m/>
    <n v="0"/>
    <n v="0"/>
    <s v="UNI240000001877"/>
    <m/>
    <m/>
    <x v="30"/>
    <x v="0"/>
    <x v="0"/>
    <x v="1"/>
    <x v="3"/>
    <x v="1"/>
    <s v="Univera Satış"/>
    <s v="Saha Satış"/>
    <s v="Yurt İçi"/>
    <s v="Türkiye"/>
  </r>
  <r>
    <s v="Q4"/>
    <x v="0"/>
    <x v="9"/>
    <m/>
    <s v="YENER ELEKTRONIK ESYA LPG-AKARYAKIT GIDA INSAAT TAAHHÜT SANAYI TICARET LIMITED SIRKETI"/>
    <s v="EYS.04.012"/>
    <s v="EnRoute Panorama - E-Dönüsüm Modül Lisansi Standart"/>
    <s v="Univera Doğuş Çay Projesi"/>
    <x v="12"/>
    <x v="2"/>
    <m/>
    <n v="20000"/>
    <m/>
    <n v="1"/>
    <m/>
    <n v="25000"/>
    <m/>
    <n v="5000"/>
    <m/>
    <n v="20000"/>
    <m/>
    <n v="0"/>
    <n v="0"/>
    <s v="UNI240000001861"/>
    <m/>
    <m/>
    <x v="13"/>
    <x v="0"/>
    <x v="1"/>
    <x v="0"/>
    <x v="1"/>
    <x v="1"/>
    <s v="Univera Satış"/>
    <s v="Saha Satış"/>
    <s v="Yurt İçi"/>
    <s v="Türkiye"/>
  </r>
  <r>
    <s v="Q4"/>
    <x v="0"/>
    <x v="9"/>
    <m/>
    <s v="ALTUN TEMIZLIK TÜTÜN ÜRÜNLERI PAZARLAMA A .S"/>
    <s v="EH.03.001"/>
    <s v="EnRoute Panorama - Çafri Merkezi Hizmeti  (MSD)"/>
    <s v="Univera - JTI"/>
    <x v="11"/>
    <x v="0"/>
    <m/>
    <n v="1161.2"/>
    <m/>
    <n v="1"/>
    <m/>
    <n v="1161.2"/>
    <m/>
    <n v="0"/>
    <m/>
    <n v="1161.2"/>
    <m/>
    <n v="0"/>
    <n v="0"/>
    <s v="UNI240000001776"/>
    <m/>
    <m/>
    <x v="18"/>
    <x v="0"/>
    <x v="0"/>
    <x v="1"/>
    <x v="8"/>
    <x v="1"/>
    <s v="Univera Satış"/>
    <s v="Saha Satış"/>
    <s v="Yurt İçi"/>
    <s v="Türkiye"/>
  </r>
  <r>
    <s v="Q4"/>
    <x v="0"/>
    <x v="9"/>
    <m/>
    <s v="ARME DAGITIM PAZARLAMA SANAYI VE TIC. A.S."/>
    <s v="EH.03.001"/>
    <s v="EnRoute Panorama - Çafri Merkezi Hizmeti  (MSD)"/>
    <s v="Univera - JTI"/>
    <x v="11"/>
    <x v="0"/>
    <m/>
    <n v="1161.2"/>
    <m/>
    <n v="1"/>
    <m/>
    <n v="1161.2"/>
    <m/>
    <n v="0"/>
    <m/>
    <n v="1161.2"/>
    <m/>
    <n v="0"/>
    <n v="0"/>
    <s v="UNI240000001777"/>
    <m/>
    <m/>
    <x v="18"/>
    <x v="0"/>
    <x v="0"/>
    <x v="1"/>
    <x v="8"/>
    <x v="1"/>
    <s v="Univera Satış"/>
    <s v="Saha Satış"/>
    <s v="Yurt İçi"/>
    <s v="Türkiye"/>
  </r>
  <r>
    <s v="Q4"/>
    <x v="0"/>
    <x v="9"/>
    <m/>
    <s v="ONGUN EMGIN GIDA DAG. PAZ. TUR.SAN. TIC. LTD. STI"/>
    <s v="EH.03.001"/>
    <s v="EnRoute Panorama - Çafri Merkezi Hizmeti  (MSD)"/>
    <s v="Univera - JTI"/>
    <x v="11"/>
    <x v="0"/>
    <m/>
    <n v="1161.2"/>
    <m/>
    <n v="1"/>
    <m/>
    <n v="1161.2"/>
    <m/>
    <n v="0"/>
    <m/>
    <n v="1161.2"/>
    <m/>
    <n v="0"/>
    <n v="0"/>
    <s v="UNI240000001807"/>
    <m/>
    <m/>
    <x v="18"/>
    <x v="0"/>
    <x v="0"/>
    <x v="1"/>
    <x v="8"/>
    <x v="1"/>
    <s v="Univera Satış"/>
    <s v="Saha Satış"/>
    <s v="Yurt İçi"/>
    <s v="Türkiye"/>
  </r>
  <r>
    <s v="Q4"/>
    <x v="0"/>
    <x v="9"/>
    <m/>
    <s v="ONGUN EMGIN GIDA DAG. PAZ. TUR.SAN. TIC. LTD. STI."/>
    <s v="EH.03.001"/>
    <s v="EnRoute Panorama - Çafri Merkezi Hizmeti  (MSD)"/>
    <s v="Univera - JTI"/>
    <x v="11"/>
    <x v="0"/>
    <m/>
    <n v="1161.2"/>
    <m/>
    <n v="1"/>
    <m/>
    <n v="1161.2"/>
    <m/>
    <n v="0"/>
    <m/>
    <n v="1161.2"/>
    <m/>
    <n v="0"/>
    <n v="0"/>
    <s v="UNI240000001808"/>
    <m/>
    <m/>
    <x v="18"/>
    <x v="0"/>
    <x v="0"/>
    <x v="1"/>
    <x v="8"/>
    <x v="1"/>
    <s v="Univera Satış"/>
    <s v="Saha Satış"/>
    <s v="Yurt İçi"/>
    <s v="Türkiye"/>
  </r>
  <r>
    <s v="Q4"/>
    <x v="0"/>
    <x v="9"/>
    <m/>
    <s v="ONGUN EMGIN GIDA DAG. PAZ. TUR.SAN. TIC. LTD. STI."/>
    <s v="EH.03.001"/>
    <s v="EnRoute Panorama - Çafri Merkezi Hizmeti  (MSD)"/>
    <s v="Univera - JTI"/>
    <x v="11"/>
    <x v="0"/>
    <m/>
    <n v="1161.2"/>
    <m/>
    <n v="1"/>
    <m/>
    <n v="1161.2"/>
    <m/>
    <n v="0"/>
    <m/>
    <n v="1161.2"/>
    <m/>
    <n v="0"/>
    <n v="0"/>
    <s v="UNI240000001809"/>
    <m/>
    <m/>
    <x v="18"/>
    <x v="0"/>
    <x v="0"/>
    <x v="1"/>
    <x v="8"/>
    <x v="1"/>
    <s v="Univera Satış"/>
    <s v="Saha Satış"/>
    <s v="Yurt İçi"/>
    <s v="Türkiye"/>
  </r>
  <r>
    <s v="Q4"/>
    <x v="0"/>
    <x v="9"/>
    <m/>
    <s v="ONGUN EMGIN GIDA DAG. PAZ. TUR.SAN. TIC. LTD. STI."/>
    <s v="EH.03.001"/>
    <s v="EnRoute Panorama - Çafri Merkezi Hizmeti  (MSD)"/>
    <s v="Univera - JTI"/>
    <x v="11"/>
    <x v="0"/>
    <m/>
    <n v="1161.2"/>
    <m/>
    <n v="1"/>
    <m/>
    <n v="1161.2"/>
    <m/>
    <n v="0"/>
    <m/>
    <n v="1161.2"/>
    <m/>
    <n v="0"/>
    <n v="0"/>
    <s v="UNI240000001810"/>
    <m/>
    <m/>
    <x v="18"/>
    <x v="0"/>
    <x v="0"/>
    <x v="1"/>
    <x v="8"/>
    <x v="1"/>
    <s v="Univera Satış"/>
    <s v="Saha Satış"/>
    <s v="Yurt İçi"/>
    <s v="Türkiye"/>
  </r>
  <r>
    <s v="Q4"/>
    <x v="0"/>
    <x v="9"/>
    <m/>
    <s v="ONGUN EMGIN GIDA DAG. PAZ. TUR.SAN. TIC. LTD. STI."/>
    <s v="EH.03.001"/>
    <s v="EnRoute Panorama - Çafri Merkezi Hizmeti  (MSD)"/>
    <s v="Univera - JTI"/>
    <x v="11"/>
    <x v="0"/>
    <m/>
    <n v="1161.2"/>
    <m/>
    <n v="1"/>
    <m/>
    <n v="1161.2"/>
    <m/>
    <n v="0"/>
    <m/>
    <n v="1161.2"/>
    <m/>
    <n v="0"/>
    <n v="0"/>
    <s v="UNI240000001811"/>
    <m/>
    <m/>
    <x v="18"/>
    <x v="0"/>
    <x v="0"/>
    <x v="1"/>
    <x v="8"/>
    <x v="1"/>
    <s v="Univera Satış"/>
    <s v="Saha Satış"/>
    <s v="Yurt İçi"/>
    <s v="Türkiye"/>
  </r>
  <r>
    <s v="Q4"/>
    <x v="0"/>
    <x v="9"/>
    <m/>
    <s v="ONGUN EMGIN GIDA DAG. PAZ. TUR.SAN. TIC. LTD. STI."/>
    <s v="EH.03.001"/>
    <s v="EnRoute Panorama - Çafri Merkezi Hizmeti  (MSD)"/>
    <s v="Univera - JTI"/>
    <x v="11"/>
    <x v="0"/>
    <m/>
    <n v="1161.2"/>
    <m/>
    <n v="1"/>
    <m/>
    <n v="1161.2"/>
    <m/>
    <n v="0"/>
    <m/>
    <n v="1161.2"/>
    <m/>
    <n v="0"/>
    <n v="0"/>
    <s v="UNI240000001812"/>
    <m/>
    <m/>
    <x v="18"/>
    <x v="0"/>
    <x v="0"/>
    <x v="1"/>
    <x v="8"/>
    <x v="1"/>
    <s v="Univera Satış"/>
    <s v="Saha Satış"/>
    <s v="Yurt İçi"/>
    <s v="Türkiye"/>
  </r>
  <r>
    <s v="Q4"/>
    <x v="0"/>
    <x v="9"/>
    <m/>
    <s v="ONGUN EMGIN GIDA DAG. PAZ. TUR.SAN. TIC. LTD. STI."/>
    <s v="EH.03.001"/>
    <s v="EnRoute Panorama - Çafri Merkezi Hizmeti  (MSD)"/>
    <s v="Univera - JTI"/>
    <x v="11"/>
    <x v="0"/>
    <m/>
    <n v="1161.2"/>
    <m/>
    <n v="1"/>
    <m/>
    <n v="1161.2"/>
    <m/>
    <n v="0"/>
    <m/>
    <n v="1161.2"/>
    <m/>
    <n v="0"/>
    <n v="0"/>
    <s v="UNI240000001813"/>
    <m/>
    <m/>
    <x v="18"/>
    <x v="0"/>
    <x v="0"/>
    <x v="1"/>
    <x v="8"/>
    <x v="1"/>
    <s v="Univera Satış"/>
    <s v="Saha Satış"/>
    <s v="Yurt İçi"/>
    <s v="Türkiye"/>
  </r>
  <r>
    <s v="Q4"/>
    <x v="0"/>
    <x v="9"/>
    <m/>
    <s v="ÖZÇELIK MESRUBAT VE GIDA MAD.TIC.PAZ.A.S."/>
    <s v="EH.03.001"/>
    <s v="EnRoute Panorama - Çafri Merkezi Hizmeti  (MSD)"/>
    <s v="Univera - JTI"/>
    <x v="11"/>
    <x v="0"/>
    <m/>
    <n v="1161.2"/>
    <m/>
    <n v="1"/>
    <m/>
    <n v="1161.2"/>
    <m/>
    <n v="0"/>
    <m/>
    <n v="1161.2"/>
    <m/>
    <n v="0"/>
    <n v="0"/>
    <s v="UNI240000001855"/>
    <m/>
    <m/>
    <x v="18"/>
    <x v="0"/>
    <x v="0"/>
    <x v="1"/>
    <x v="8"/>
    <x v="1"/>
    <s v="Univera Satış"/>
    <s v="Saha Satış"/>
    <s v="Yurt İçi"/>
    <s v="Türkiye"/>
  </r>
  <r>
    <s v="Q4"/>
    <x v="0"/>
    <x v="9"/>
    <m/>
    <s v="ZÜMRÜT TEKEL ÜRÜNLERI GIDA PAZ.INS.TAAH.SAN.VE.TIC.LTD STI"/>
    <s v="EH.03.001"/>
    <s v="EnRoute Panorama - Çafri Merkezi Hizmeti  (MSD)"/>
    <s v="Univera - JTI"/>
    <x v="11"/>
    <x v="0"/>
    <m/>
    <n v="1161.2"/>
    <m/>
    <n v="1"/>
    <m/>
    <n v="1161.2"/>
    <m/>
    <n v="0"/>
    <m/>
    <n v="1161.2"/>
    <m/>
    <n v="0"/>
    <n v="0"/>
    <s v="UNI240000001806"/>
    <m/>
    <m/>
    <x v="18"/>
    <x v="0"/>
    <x v="0"/>
    <x v="1"/>
    <x v="8"/>
    <x v="1"/>
    <s v="Univera Satış"/>
    <s v="Saha Satış"/>
    <s v="Yurt İçi"/>
    <s v="Türkiye"/>
  </r>
  <r>
    <s v="Q4"/>
    <x v="0"/>
    <x v="10"/>
    <m/>
    <s v="Mey İçki Sanayi ve Ticaret A.Ş."/>
    <s v="EH.03.004"/>
    <s v="EnRoute Panorama - Admin Operatör Hizmeti"/>
    <s v="Univera - Mey İçki"/>
    <x v="11"/>
    <x v="0"/>
    <m/>
    <n v="112050.5"/>
    <m/>
    <n v="1"/>
    <m/>
    <n v="112050.5"/>
    <m/>
    <n v="0"/>
    <m/>
    <n v="112050.5"/>
    <m/>
    <n v="0"/>
    <n v="0"/>
    <s v="UNI240000001902"/>
    <m/>
    <m/>
    <x v="7"/>
    <x v="0"/>
    <x v="0"/>
    <x v="1"/>
    <x v="12"/>
    <x v="1"/>
    <s v="Univera Satış"/>
    <s v="Saha Satış"/>
    <s v="Yurt İçi"/>
    <s v="Türkiye"/>
  </r>
  <r>
    <s v="Q2"/>
    <x v="1"/>
    <x v="4"/>
    <m/>
    <s v="4 SIMPLE BİLİŞİM SANAYİ VE TİC. LTD. ŞTİ."/>
    <s v="WProje Yönetimi.01.003"/>
    <s v="Webplus EK KULLANICI LISANSI +1"/>
    <s v="Univera - Kanal"/>
    <x v="5"/>
    <x v="0"/>
    <s v="Webplus"/>
    <n v="4182.75"/>
    <m/>
    <n v="1"/>
    <m/>
    <n v="4182.75"/>
    <m/>
    <n v="0"/>
    <m/>
    <n v="4182.75"/>
    <m/>
    <n v="0"/>
    <n v="0"/>
    <m/>
    <m/>
    <m/>
    <x v="114"/>
    <x v="0"/>
    <x v="1"/>
    <x v="0"/>
    <x v="1"/>
    <x v="0"/>
    <s v="Kanal Satış"/>
    <s v="4 Simple"/>
    <s v="Yurt İçi"/>
    <s v="Türkiye"/>
  </r>
  <r>
    <s v="Q2"/>
    <x v="1"/>
    <x v="4"/>
    <m/>
    <s v="4 SIMPLE BİLİŞİM SANAYİ VE TİC. LTD. ŞTİ."/>
    <s v="WProje Yönetimi.01.007"/>
    <s v="Webplus E-DÖNÜSÜM MODÜL LISANSI"/>
    <s v="Univera - Kanal"/>
    <x v="5"/>
    <x v="0"/>
    <s v="Webplus"/>
    <n v="14157"/>
    <m/>
    <n v="1"/>
    <m/>
    <n v="14157"/>
    <m/>
    <n v="0"/>
    <m/>
    <n v="14157"/>
    <m/>
    <n v="0"/>
    <n v="0"/>
    <m/>
    <m/>
    <m/>
    <x v="114"/>
    <x v="0"/>
    <x v="1"/>
    <x v="0"/>
    <x v="1"/>
    <x v="0"/>
    <s v="Kanal Satış"/>
    <s v="4 Simple"/>
    <s v="Yurt İçi"/>
    <s v="Türkiye"/>
  </r>
  <r>
    <s v="Q2"/>
    <x v="1"/>
    <x v="4"/>
    <m/>
    <s v="4 SIMPLE BİLİŞİM SANAYİ VE TİC. LTD. ŞTİ."/>
    <s v="WProje Yönetimi.01.005"/>
    <s v="Webplus DISTRIBUTION SATIS-DAGITIM YazılımI (Standart)"/>
    <s v="Univera - Kanal"/>
    <x v="5"/>
    <x v="0"/>
    <s v="Webplus"/>
    <n v="51480"/>
    <m/>
    <n v="1"/>
    <m/>
    <n v="51480"/>
    <m/>
    <n v="0"/>
    <m/>
    <n v="51480"/>
    <m/>
    <n v="0"/>
    <n v="0"/>
    <m/>
    <m/>
    <m/>
    <x v="114"/>
    <x v="0"/>
    <x v="1"/>
    <x v="0"/>
    <x v="1"/>
    <x v="0"/>
    <s v="Kanal Satış"/>
    <s v="4 Simple"/>
    <s v="Yurt İçi"/>
    <s v="Türkiye"/>
  </r>
  <r>
    <s v="Q2"/>
    <x v="1"/>
    <x v="4"/>
    <m/>
    <s v="4 SIMPLE BİLİŞİM SANAYİ VE TİC. LTD. ŞTİ."/>
    <s v="WProje Yönetimi.02.001"/>
    <s v="Webplus (Android) SATIS TEMSILCISI LISANSI"/>
    <s v="Univera - Kanal"/>
    <x v="5"/>
    <x v="0"/>
    <s v="Webplus"/>
    <n v="4504.5"/>
    <m/>
    <n v="2"/>
    <m/>
    <n v="9009"/>
    <m/>
    <n v="0"/>
    <m/>
    <n v="9009"/>
    <m/>
    <n v="0"/>
    <n v="0"/>
    <m/>
    <m/>
    <m/>
    <x v="114"/>
    <x v="0"/>
    <x v="1"/>
    <x v="0"/>
    <x v="1"/>
    <x v="0"/>
    <s v="Kanal Satış"/>
    <s v="4 Simple"/>
    <s v="Yurt İçi"/>
    <s v="Türkiye"/>
  </r>
  <r>
    <s v="Q2"/>
    <x v="1"/>
    <x v="4"/>
    <m/>
    <s v="4 SIMPLE BİLİŞİM SANAYİ VE TİC. LTD. ŞTİ."/>
    <s v="WProje Yönetimi.02.001"/>
    <s v="Webplus (Android) SATIS TEMSILCISI LISANSI"/>
    <s v="Univera - Kanal"/>
    <x v="5"/>
    <x v="0"/>
    <s v="Webplus"/>
    <n v="17517.5"/>
    <m/>
    <n v="1"/>
    <m/>
    <n v="17517.5"/>
    <m/>
    <n v="0"/>
    <m/>
    <n v="17517.5"/>
    <m/>
    <n v="0"/>
    <n v="0"/>
    <m/>
    <m/>
    <m/>
    <x v="114"/>
    <x v="0"/>
    <x v="1"/>
    <x v="0"/>
    <x v="1"/>
    <x v="0"/>
    <s v="Kanal Satış"/>
    <s v="4 Simple"/>
    <s v="Yurt İçi"/>
    <s v="Türkiye"/>
  </r>
  <r>
    <s v="Q2"/>
    <x v="1"/>
    <x v="4"/>
    <m/>
    <s v="FREKANS PET EVCIL HAYVAN ÜRÜNLERI LTD.STI."/>
    <s v="UH.01.002"/>
    <s v="Unidox Kontör"/>
    <s v="Univera Kontör Satışı"/>
    <x v="6"/>
    <x v="2"/>
    <s v="Unidox"/>
    <n v="5.5"/>
    <m/>
    <n v="2000"/>
    <m/>
    <n v="11000"/>
    <m/>
    <n v="0"/>
    <m/>
    <n v="11000"/>
    <m/>
    <n v="0"/>
    <n v="0"/>
    <m/>
    <m/>
    <m/>
    <x v="151"/>
    <x v="3"/>
    <x v="1"/>
    <x v="2"/>
    <x v="5"/>
    <x v="1"/>
    <s v="Univera Satış"/>
    <s v="Saha Satış"/>
    <s v="Yurt İçi"/>
    <s v="Türkiye"/>
  </r>
  <r>
    <s v="Q2"/>
    <x v="1"/>
    <x v="4"/>
    <m/>
    <s v="EFES VITANTA MOLDOVA BREWERY S.A"/>
    <s v="QH.02.001"/>
    <s v="Quest Panorama - Yillik Yazilim Bakimi, Yasatma ve Merkezi Destek Hizmeti"/>
    <s v="Univera - Efes Moldova"/>
    <x v="16"/>
    <x v="3"/>
    <s v="Quest"/>
    <n v="15004.47"/>
    <m/>
    <n v="1"/>
    <m/>
    <n v="15004.47278"/>
    <m/>
    <n v="2.7759999999999998E-3"/>
    <m/>
    <n v="15004.47"/>
    <m/>
    <n v="0"/>
    <n v="0"/>
    <m/>
    <m/>
    <m/>
    <x v="20"/>
    <x v="0"/>
    <x v="0"/>
    <x v="1"/>
    <x v="4"/>
    <x v="1"/>
    <s v="Univera Satış"/>
    <s v="Saha Satış"/>
    <s v="Yurt Dışı"/>
    <s v="Moldova"/>
  </r>
  <r>
    <s v="Q2"/>
    <x v="1"/>
    <x v="4"/>
    <m/>
    <s v="EFES VITANTA MOLDOVA BREWERY S.A"/>
    <s v="QH.02.001"/>
    <s v="Quest Panorama - Yillik Yazilim Bakimi, Yasatma ve Merkezi Destek Hizmeti"/>
    <s v="Univera - Efes Moldova"/>
    <x v="16"/>
    <x v="3"/>
    <s v="Quest"/>
    <n v="15176.19"/>
    <m/>
    <n v="1"/>
    <m/>
    <n v="15176.188690000001"/>
    <m/>
    <n v="-1.3079999999999999E-3"/>
    <m/>
    <n v="15176.19"/>
    <m/>
    <n v="0"/>
    <n v="0"/>
    <m/>
    <m/>
    <m/>
    <x v="20"/>
    <x v="0"/>
    <x v="0"/>
    <x v="1"/>
    <x v="4"/>
    <x v="1"/>
    <s v="Univera Satış"/>
    <s v="Saha Satış"/>
    <s v="Yurt Dışı"/>
    <s v="Moldova"/>
  </r>
  <r>
    <s v="Q2"/>
    <x v="1"/>
    <x v="4"/>
    <m/>
    <s v="TURK FINANSMAN ANONIM SIRKETI"/>
    <s v="EH.02.016"/>
    <s v="Enroute Panorama - E-Defter Saklama Hizmeti"/>
    <s v="Univera - Kanal"/>
    <x v="6"/>
    <x v="2"/>
    <s v="Unidox"/>
    <n v="26200"/>
    <m/>
    <n v="10"/>
    <m/>
    <n v="262000"/>
    <m/>
    <n v="0"/>
    <m/>
    <n v="262000"/>
    <m/>
    <n v="0"/>
    <n v="0"/>
    <m/>
    <m/>
    <m/>
    <x v="55"/>
    <x v="2"/>
    <x v="1"/>
    <x v="1"/>
    <x v="10"/>
    <x v="2"/>
    <s v="Kanal Satış"/>
    <s v="Saha Satış"/>
    <s v="Yurt İçi"/>
    <s v="Türkiye"/>
  </r>
  <r>
    <s v="Q2"/>
    <x v="1"/>
    <x v="4"/>
    <m/>
    <s v="ESRA MUHTAROGLU"/>
    <s v="UH.01.002"/>
    <s v="Unidox Kontör"/>
    <s v="Univera Kontör Satışı"/>
    <x v="6"/>
    <x v="2"/>
    <s v="Unidox"/>
    <n v="2.8"/>
    <m/>
    <n v="-10000"/>
    <m/>
    <n v="0"/>
    <m/>
    <n v="0"/>
    <m/>
    <n v="-28000"/>
    <m/>
    <n v="10000"/>
    <n v="28000"/>
    <m/>
    <m/>
    <m/>
    <x v="4"/>
    <x v="0"/>
    <x v="1"/>
    <x v="2"/>
    <x v="5"/>
    <x v="1"/>
    <s v="Univera Satış"/>
    <s v="Saha Satış"/>
    <s v="Yurt İçi"/>
    <s v="Türkiye"/>
  </r>
  <r>
    <s v="Q4"/>
    <x v="0"/>
    <x v="10"/>
    <m/>
    <s v="JT INTERNATIONAL SA"/>
    <s v="EY.06.001"/>
    <s v="EnRoute Panorama - Yazilim Gelistirme Hizmeti"/>
    <s v="Univera - JTI İran"/>
    <x v="13"/>
    <x v="0"/>
    <m/>
    <n v="12968.114754098362"/>
    <m/>
    <n v="4.2699999999999996"/>
    <m/>
    <n v="55373.848915000002"/>
    <m/>
    <n v="-1.085E-3"/>
    <m/>
    <n v="55373.85"/>
    <m/>
    <n v="0"/>
    <n v="0"/>
    <s v="ENV240000000119"/>
    <m/>
    <m/>
    <x v="18"/>
    <x v="0"/>
    <x v="1"/>
    <x v="1"/>
    <x v="9"/>
    <x v="1"/>
    <s v="Univera Satış"/>
    <s v="Saha Satış"/>
    <s v="Yurt İçi"/>
    <s v="Türkiye"/>
  </r>
  <r>
    <s v="Q4"/>
    <x v="0"/>
    <x v="10"/>
    <m/>
    <s v="JT INTERNATIONAL SA"/>
    <s v="EH.02.001"/>
    <s v="EnRoute Panorama - Yazilim Bakimi, Yasatma ve Merkezi Destek Hizmeti"/>
    <s v="Univera - JTI İran"/>
    <x v="13"/>
    <x v="0"/>
    <m/>
    <n v="124524.22"/>
    <m/>
    <n v="1"/>
    <m/>
    <n v="124524.219017"/>
    <m/>
    <n v="-9.8299999999999993E-4"/>
    <m/>
    <n v="124524.22"/>
    <m/>
    <n v="0"/>
    <n v="0"/>
    <s v="ENV240000000118"/>
    <m/>
    <m/>
    <x v="18"/>
    <x v="0"/>
    <x v="0"/>
    <x v="1"/>
    <x v="4"/>
    <x v="1"/>
    <s v="Univera Satış"/>
    <s v="Saha Satış"/>
    <s v="Yurt İçi"/>
    <s v="Türkiye"/>
  </r>
  <r>
    <s v="Q4"/>
    <x v="0"/>
    <x v="10"/>
    <m/>
    <s v="ERIKLI SU VE MESRUBAT SAN. TIC. A.S"/>
    <s v="EH.03.003"/>
    <s v="EnRoute Panorama - Uzman Destek Hizmeti"/>
    <s v="Univera - Nestle Waters"/>
    <x v="11"/>
    <x v="0"/>
    <m/>
    <n v="27000"/>
    <m/>
    <n v="1"/>
    <m/>
    <n v="27000"/>
    <m/>
    <n v="0"/>
    <m/>
    <n v="27000"/>
    <m/>
    <n v="0"/>
    <n v="0"/>
    <s v="UNI240000001900"/>
    <m/>
    <m/>
    <x v="12"/>
    <x v="0"/>
    <x v="0"/>
    <x v="1"/>
    <x v="3"/>
    <x v="1"/>
    <s v="Univera Satış"/>
    <s v="Saha Satış"/>
    <s v="Yurt İçi"/>
    <s v="Türkiye"/>
  </r>
  <r>
    <s v="Q4"/>
    <x v="0"/>
    <x v="10"/>
    <m/>
    <s v="JTI TÜTÜN ÜRÜNLERI PAZARLAMA A.S."/>
    <s v="EH.03.003"/>
    <s v="EnRoute Panorama - Uzman Destek Hizmeti"/>
    <s v="Univera - JTI"/>
    <x v="11"/>
    <x v="0"/>
    <m/>
    <n v="100000"/>
    <m/>
    <n v="1"/>
    <m/>
    <n v="100000"/>
    <m/>
    <n v="0"/>
    <m/>
    <n v="100000"/>
    <m/>
    <n v="0"/>
    <n v="0"/>
    <s v="UNI240000001923"/>
    <m/>
    <m/>
    <x v="18"/>
    <x v="0"/>
    <x v="0"/>
    <x v="1"/>
    <x v="3"/>
    <x v="1"/>
    <s v="Univera Satış"/>
    <s v="Saha Satış"/>
    <s v="Yurt İçi"/>
    <s v="Türkiye"/>
  </r>
  <r>
    <s v="Q2"/>
    <x v="1"/>
    <x v="4"/>
    <m/>
    <s v="TOO AKTAU SOFTWARE"/>
    <s v="WPH.02.001"/>
    <s v="Webplus Yazilim Bakimi Hizmeti"/>
    <s v="Univera - Kanal"/>
    <x v="5"/>
    <x v="0"/>
    <s v="Webplus"/>
    <n v="33811.660000000003"/>
    <m/>
    <n v="1"/>
    <m/>
    <n v="33811.662499999999"/>
    <m/>
    <n v="2.5000000000000001E-3"/>
    <m/>
    <n v="33811.660000000003"/>
    <m/>
    <n v="0"/>
    <n v="0"/>
    <m/>
    <m/>
    <m/>
    <x v="80"/>
    <x v="0"/>
    <x v="0"/>
    <x v="1"/>
    <x v="4"/>
    <x v="1"/>
    <s v="Kanal Satış"/>
    <s v="Aktau"/>
    <s v="Yurt Dışı"/>
    <s v="Kazakistan"/>
  </r>
  <r>
    <s v="Q2"/>
    <x v="1"/>
    <x v="4"/>
    <m/>
    <s v="MATRIKS BİLGİSAYAR SİSTEMLERİ LTD.ŞTİ"/>
    <s v="WProje Yönetimi.02.001"/>
    <s v="Webplus (Android) SATIS TEMSILCISI LISANSI"/>
    <s v="Univera - Kanal"/>
    <x v="5"/>
    <x v="0"/>
    <s v="Webplus"/>
    <n v="2587.5"/>
    <m/>
    <n v="1"/>
    <m/>
    <n v="2587.5"/>
    <m/>
    <n v="0"/>
    <m/>
    <n v="2587.5"/>
    <m/>
    <n v="0"/>
    <n v="0"/>
    <m/>
    <m/>
    <m/>
    <x v="11"/>
    <x v="0"/>
    <x v="1"/>
    <x v="0"/>
    <x v="1"/>
    <x v="1"/>
    <s v="Kanal Satış"/>
    <s v="Matriks"/>
    <s v="Yurt İçi"/>
    <s v="Türkiye"/>
  </r>
  <r>
    <s v="Q2"/>
    <x v="1"/>
    <x v="4"/>
    <m/>
    <s v="MATRIKS BİLGİSAYAR SİSTEMLERİ LTD.ŞTİ"/>
    <s v="UH.01.002"/>
    <s v="Unidox Kontör"/>
    <s v="Univera Kontör Satışı"/>
    <x v="5"/>
    <x v="2"/>
    <s v="Unidox"/>
    <n v="4.6313000000000004"/>
    <m/>
    <n v="2000"/>
    <m/>
    <n v="9262.6"/>
    <m/>
    <n v="0"/>
    <m/>
    <n v="9262.6"/>
    <m/>
    <n v="0"/>
    <n v="0"/>
    <m/>
    <m/>
    <m/>
    <x v="11"/>
    <x v="0"/>
    <x v="1"/>
    <x v="2"/>
    <x v="5"/>
    <x v="1"/>
    <s v="Kanal Satış"/>
    <s v="Matriks"/>
    <s v="Yurt İçi"/>
    <s v="Türkiye"/>
  </r>
  <r>
    <s v="Q4"/>
    <x v="0"/>
    <x v="10"/>
    <m/>
    <s v="JT INTERNATIONAL SA"/>
    <s v="EY.06.001"/>
    <s v="EnRoute Panorama - Yazilim Gelistirme Hizmeti"/>
    <s v="Univera - JTI İran"/>
    <x v="13"/>
    <x v="0"/>
    <m/>
    <n v="12968.115566037735"/>
    <m/>
    <n v="4.24"/>
    <m/>
    <n v="54984.805480000003"/>
    <m/>
    <n v="-4.5199999999999997E-3"/>
    <m/>
    <n v="54984.81"/>
    <m/>
    <n v="0"/>
    <n v="0"/>
    <s v="ENV240000000119"/>
    <m/>
    <m/>
    <x v="18"/>
    <x v="0"/>
    <x v="1"/>
    <x v="1"/>
    <x v="9"/>
    <x v="1"/>
    <s v="Univera Satış"/>
    <s v="Saha Satış"/>
    <s v="Yurt İçi"/>
    <s v="Türkiye"/>
  </r>
  <r>
    <s v="Q2"/>
    <x v="1"/>
    <x v="4"/>
    <m/>
    <s v="YUSUF ALDEMİR (ALDEMİR BİLİŞİM HizmetLERİ VE DANIŞMANLIK)"/>
    <s v="WProje Yönetimi.01.004"/>
    <s v="Webplus EK KULLANICI LISANSI +5"/>
    <s v="Univera - Kanal"/>
    <x v="5"/>
    <x v="0"/>
    <s v="Webplus"/>
    <n v="18037.5"/>
    <m/>
    <n v="1"/>
    <m/>
    <n v="24050"/>
    <m/>
    <n v="6012.5"/>
    <m/>
    <n v="18037.5"/>
    <m/>
    <n v="0"/>
    <n v="0"/>
    <m/>
    <m/>
    <m/>
    <x v="33"/>
    <x v="0"/>
    <x v="1"/>
    <x v="0"/>
    <x v="1"/>
    <x v="0"/>
    <s v="Kanal Satış"/>
    <s v="Aldemir"/>
    <s v="Yurt İçi"/>
    <s v="Türkiye"/>
  </r>
  <r>
    <s v="Q2"/>
    <x v="1"/>
    <x v="4"/>
    <m/>
    <s v="YUSUF ALDEMİR (ALDEMİR BİLİŞİM HizmetLERİ VE DANIŞMANLIK)"/>
    <s v="WProje Yönetimi.01.004"/>
    <s v="Webplus EK KULLANICI LISANSI +5"/>
    <s v="Univera - Kanal"/>
    <x v="5"/>
    <x v="0"/>
    <s v="Webplus"/>
    <n v="18037.5"/>
    <m/>
    <n v="1"/>
    <m/>
    <n v="24050"/>
    <m/>
    <n v="6012.5"/>
    <m/>
    <n v="18037.5"/>
    <m/>
    <n v="0"/>
    <n v="0"/>
    <m/>
    <m/>
    <m/>
    <x v="33"/>
    <x v="0"/>
    <x v="1"/>
    <x v="0"/>
    <x v="1"/>
    <x v="0"/>
    <s v="Kanal Satış"/>
    <s v="Aldemir"/>
    <s v="Yurt İçi"/>
    <s v="Türkiye"/>
  </r>
  <r>
    <s v="Q2"/>
    <x v="1"/>
    <x v="4"/>
    <m/>
    <s v="MİYA OTOMASYON VE BARKOD BILISIM SISTEMLERI SAN TİC. VE L.T.D. STI."/>
    <s v="UH.01.002"/>
    <s v="Unidox Kontör"/>
    <s v="Univera Kontör Satışı"/>
    <x v="5"/>
    <x v="2"/>
    <s v="Unidox"/>
    <n v="3.7538"/>
    <m/>
    <n v="5000"/>
    <m/>
    <n v="18769"/>
    <m/>
    <n v="0"/>
    <m/>
    <n v="18769"/>
    <m/>
    <n v="0"/>
    <n v="0"/>
    <m/>
    <m/>
    <m/>
    <x v="3"/>
    <x v="0"/>
    <x v="1"/>
    <x v="2"/>
    <x v="5"/>
    <x v="1"/>
    <s v="Kanal Satış"/>
    <s v="Miya"/>
    <s v="Yurt İçi"/>
    <s v="Türkiye"/>
  </r>
  <r>
    <s v="Q2"/>
    <x v="1"/>
    <x v="4"/>
    <m/>
    <s v="AYSEGÜL ÖZDEMIR  BI-TAD GIDA"/>
    <s v="UH.01.002"/>
    <s v="Unidox Kontör"/>
    <s v="Univera Kontör Satışı"/>
    <x v="6"/>
    <x v="2"/>
    <s v="Unidox"/>
    <n v="5.5"/>
    <m/>
    <n v="2000"/>
    <m/>
    <n v="11000"/>
    <m/>
    <n v="0"/>
    <m/>
    <n v="11000"/>
    <m/>
    <n v="0"/>
    <n v="0"/>
    <m/>
    <m/>
    <m/>
    <x v="152"/>
    <x v="0"/>
    <x v="1"/>
    <x v="2"/>
    <x v="5"/>
    <x v="1"/>
    <s v="Univera Satış"/>
    <s v="Saha Satış"/>
    <s v="Yurt İçi"/>
    <s v="Türkiye"/>
  </r>
  <r>
    <s v="Q2"/>
    <x v="1"/>
    <x v="4"/>
    <m/>
    <s v="ÖZKILIÇ-BAKI ÖZKILIÇ"/>
    <s v="UH.01.002"/>
    <s v="Unidox Kontör"/>
    <s v="Univera Doğuş Çay Projesi"/>
    <x v="6"/>
    <x v="2"/>
    <s v="Unidox"/>
    <n v="2.8"/>
    <m/>
    <n v="10000"/>
    <m/>
    <n v="28000"/>
    <m/>
    <n v="0"/>
    <m/>
    <n v="28000"/>
    <m/>
    <n v="0"/>
    <n v="0"/>
    <m/>
    <m/>
    <m/>
    <x v="13"/>
    <x v="0"/>
    <x v="1"/>
    <x v="2"/>
    <x v="5"/>
    <x v="1"/>
    <s v="Univera Satış"/>
    <s v="Saha Satış"/>
    <s v="Yurt İçi"/>
    <s v="Türkiye"/>
  </r>
  <r>
    <s v="Q2"/>
    <x v="1"/>
    <x v="4"/>
    <m/>
    <s v="PERRİGO KİŞİSEL Bakım ÜRÜNLERİ SAN. VE TİC. LTD.ŞTİ"/>
    <s v="EH.06.001"/>
    <s v="Enroute Panorama - Hosting Hizmeti"/>
    <s v="Univera - Omega Pharma"/>
    <x v="5"/>
    <x v="1"/>
    <s v="Enroute"/>
    <n v="34871.22"/>
    <m/>
    <n v="1"/>
    <m/>
    <n v="34871.22"/>
    <m/>
    <n v="0"/>
    <m/>
    <n v="34871.22"/>
    <m/>
    <n v="0"/>
    <n v="0"/>
    <m/>
    <m/>
    <m/>
    <x v="9"/>
    <x v="0"/>
    <x v="0"/>
    <x v="1"/>
    <x v="3"/>
    <x v="1"/>
    <s v="Univera Satış"/>
    <s v="Saha Satış"/>
    <s v="Yurt İçi"/>
    <s v="Türkiye"/>
  </r>
  <r>
    <s v="Q2"/>
    <x v="1"/>
    <x v="4"/>
    <m/>
    <s v="BMC Otomotiv Sanayi ve Ticaret A. Ş."/>
    <s v="CDY.06.001"/>
    <s v="Calldesk Panorama - Yazılım Geliştirme Hizmeti"/>
    <s v="Univera - BMC"/>
    <x v="13"/>
    <x v="5"/>
    <s v="Calldesk"/>
    <n v="14899.38524590164"/>
    <m/>
    <n v="-6.1"/>
    <m/>
    <n v="0"/>
    <m/>
    <n v="0"/>
    <m/>
    <n v="-90886.25"/>
    <m/>
    <n v="6.11"/>
    <n v="90886.25"/>
    <m/>
    <m/>
    <m/>
    <x v="71"/>
    <x v="0"/>
    <x v="1"/>
    <x v="1"/>
    <x v="9"/>
    <x v="1"/>
    <s v="Univera Satış"/>
    <s v="Saha Satış"/>
    <s v="Yurt İçi"/>
    <s v="Türkiye"/>
  </r>
  <r>
    <s v="Q2"/>
    <x v="1"/>
    <x v="4"/>
    <m/>
    <s v="BMC Otomotiv Sanayi ve Ticaret A. Ş."/>
    <s v="CDY.06.001"/>
    <s v="Calldesk Panorama - Yazılım Geliştirme Hizmeti"/>
    <s v="Univera - BMC"/>
    <x v="13"/>
    <x v="5"/>
    <s v="Calldesk"/>
    <n v="14817.788461538461"/>
    <m/>
    <n v="-5.2"/>
    <m/>
    <n v="0"/>
    <m/>
    <n v="0"/>
    <m/>
    <n v="-77052.5"/>
    <m/>
    <n v="5.18"/>
    <n v="77052.5"/>
    <m/>
    <m/>
    <m/>
    <x v="71"/>
    <x v="0"/>
    <x v="1"/>
    <x v="1"/>
    <x v="9"/>
    <x v="1"/>
    <s v="Univera Satış"/>
    <s v="Saha Satış"/>
    <s v="Yurt İçi"/>
    <s v="Türkiye"/>
  </r>
  <r>
    <s v="Q2"/>
    <x v="1"/>
    <x v="4"/>
    <s v="İptal"/>
    <s v="BMC OTOMOTIV SAN. VE TIC. A.S."/>
    <s v="CDH.01.001"/>
    <s v="Calldesk Panorama - Proje ve Ürün Yönetimi Danışmanliğı Hizmeti"/>
    <s v="Univera - BMC"/>
    <x v="13"/>
    <x v="5"/>
    <s v="Calldesk"/>
    <n v="14875"/>
    <s v="TRY"/>
    <n v="-1"/>
    <m/>
    <n v="0"/>
    <m/>
    <n v="0"/>
    <m/>
    <n v="-14875"/>
    <m/>
    <n v="1"/>
    <n v="14875"/>
    <m/>
    <m/>
    <m/>
    <x v="71"/>
    <x v="0"/>
    <x v="1"/>
    <x v="1"/>
    <x v="7"/>
    <x v="1"/>
    <s v="Univera Satış"/>
    <s v="Saha Satış"/>
    <s v="Yurt İçi"/>
    <s v="Türkiye"/>
  </r>
  <r>
    <s v="Q2"/>
    <x v="1"/>
    <x v="4"/>
    <s v="İptal"/>
    <s v="BMC Otomotiv Sanayi ve Ticaret A. Ş."/>
    <s v="CDH.01.001"/>
    <s v="Calldesk Panorama - Proje ve Ürün Yönetimi Danışmanliğı Hizmeti"/>
    <s v="Univera - BMC"/>
    <x v="13"/>
    <x v="5"/>
    <s v="Calldesk"/>
    <n v="14875"/>
    <s v="TRY"/>
    <n v="-1"/>
    <m/>
    <n v="0"/>
    <m/>
    <n v="0"/>
    <m/>
    <n v="-14875"/>
    <m/>
    <n v="1"/>
    <n v="14875"/>
    <m/>
    <m/>
    <m/>
    <x v="71"/>
    <x v="0"/>
    <x v="1"/>
    <x v="1"/>
    <x v="7"/>
    <x v="1"/>
    <s v="Univera Satış"/>
    <s v="Saha Satış"/>
    <s v="Yurt İçi"/>
    <s v="Türkiye"/>
  </r>
  <r>
    <s v="Q4"/>
    <x v="0"/>
    <x v="10"/>
    <m/>
    <s v="JT INTERNATIONAL SA"/>
    <s v="EY.06.001"/>
    <s v="EnRoute Panorama - Yazilim Gelistirme Hizmeti"/>
    <s v="Univera - JTI İran"/>
    <x v="13"/>
    <x v="0"/>
    <m/>
    <n v="12968.114803625378"/>
    <m/>
    <n v="3.31"/>
    <m/>
    <n v="42924.458995000001"/>
    <m/>
    <n v="-1.005E-3"/>
    <m/>
    <n v="42924.46"/>
    <m/>
    <n v="0"/>
    <n v="0"/>
    <s v="ENV240000000119"/>
    <m/>
    <m/>
    <x v="18"/>
    <x v="0"/>
    <x v="1"/>
    <x v="1"/>
    <x v="9"/>
    <x v="1"/>
    <s v="Univera Satış"/>
    <s v="Saha Satış"/>
    <s v="Yurt İçi"/>
    <s v="Türkiye"/>
  </r>
  <r>
    <s v="Q4"/>
    <x v="0"/>
    <x v="10"/>
    <m/>
    <s v="JT INTERNATIONAL SA"/>
    <s v="EH.01.001"/>
    <s v="EnRoute Panorama - Proje Yönetim Hizmeti"/>
    <s v="Univera - JTI İran"/>
    <x v="13"/>
    <x v="0"/>
    <m/>
    <n v="12968.11"/>
    <m/>
    <n v="1"/>
    <m/>
    <n v="12968.1145"/>
    <m/>
    <n v="4.4999999999999997E-3"/>
    <m/>
    <n v="12968.11"/>
    <m/>
    <n v="0"/>
    <n v="0"/>
    <s v="ENV240000000119"/>
    <m/>
    <m/>
    <x v="18"/>
    <x v="0"/>
    <x v="1"/>
    <x v="1"/>
    <x v="7"/>
    <x v="1"/>
    <s v="Univera Satış"/>
    <s v="Saha Satış"/>
    <s v="Yurt İçi"/>
    <s v="Türkiye"/>
  </r>
  <r>
    <s v="Q4"/>
    <x v="0"/>
    <x v="10"/>
    <m/>
    <s v="JT INTERNATIONAL SA"/>
    <s v="EH.01.001"/>
    <s v="EnRoute Panorama - Proje Yönetim Hizmeti"/>
    <s v="Univera - JTI İran"/>
    <x v="13"/>
    <x v="0"/>
    <m/>
    <n v="12968.11"/>
    <m/>
    <n v="1"/>
    <m/>
    <n v="12968.1145"/>
    <m/>
    <n v="4.4999999999999997E-3"/>
    <m/>
    <n v="12968.11"/>
    <m/>
    <n v="0"/>
    <n v="0"/>
    <s v="ENV240000000119"/>
    <m/>
    <m/>
    <x v="18"/>
    <x v="0"/>
    <x v="1"/>
    <x v="1"/>
    <x v="7"/>
    <x v="1"/>
    <s v="Univera Satış"/>
    <s v="Saha Satış"/>
    <s v="Yurt İçi"/>
    <s v="Türkiye"/>
  </r>
  <r>
    <s v="Q4"/>
    <x v="0"/>
    <x v="10"/>
    <m/>
    <s v="JT INTERNATIONAL SA"/>
    <s v="EH.01.001"/>
    <s v="EnRoute Panorama - Proje Yönetim Hizmeti"/>
    <s v="Univera - JTI İran"/>
    <x v="13"/>
    <x v="0"/>
    <m/>
    <n v="12968.11"/>
    <m/>
    <n v="1"/>
    <m/>
    <n v="12968.1145"/>
    <m/>
    <n v="4.4999999999999997E-3"/>
    <m/>
    <n v="12968.11"/>
    <m/>
    <n v="0"/>
    <n v="0"/>
    <s v="ENV240000000119"/>
    <m/>
    <m/>
    <x v="18"/>
    <x v="0"/>
    <x v="1"/>
    <x v="1"/>
    <x v="7"/>
    <x v="1"/>
    <s v="Univera Satış"/>
    <s v="Saha Satış"/>
    <s v="Yurt İçi"/>
    <s v="Türkiye"/>
  </r>
  <r>
    <s v="Q2"/>
    <x v="1"/>
    <x v="4"/>
    <m/>
    <s v="TOO OS2"/>
    <s v="WPH.03.001"/>
    <s v="Webplus Hosting HIZMETI"/>
    <s v="Univera - Kanal"/>
    <x v="5"/>
    <x v="1"/>
    <s v="Webplus"/>
    <n v="5299.56"/>
    <m/>
    <n v="6"/>
    <m/>
    <n v="31797.361799999999"/>
    <m/>
    <n v="1.8E-3"/>
    <m/>
    <n v="31797.360000000001"/>
    <m/>
    <n v="0"/>
    <n v="0"/>
    <m/>
    <m/>
    <m/>
    <x v="81"/>
    <x v="0"/>
    <x v="0"/>
    <x v="1"/>
    <x v="3"/>
    <x v="1"/>
    <s v="Kanal Satış"/>
    <s v="Kanal Satış"/>
    <s v="Yurt Dışı"/>
    <s v="Kazakistan"/>
  </r>
  <r>
    <s v="Q2"/>
    <x v="1"/>
    <x v="4"/>
    <m/>
    <s v="KÖSEOGLU PETROL INSAATÇILIK NAKLIYE TAAHHÜT ZAHIRIYE GÜBRE ZIRAAT ALETLERI SAN.VE TIC.LTD.STI."/>
    <s v="UH.01.002"/>
    <s v="Unidox Kontör"/>
    <s v="Univera Kontör Satışı"/>
    <x v="6"/>
    <x v="2"/>
    <s v="Unidox"/>
    <n v="4"/>
    <m/>
    <n v="5000"/>
    <m/>
    <n v="20000"/>
    <m/>
    <n v="0"/>
    <m/>
    <n v="20000"/>
    <m/>
    <n v="0"/>
    <n v="0"/>
    <m/>
    <m/>
    <m/>
    <x v="153"/>
    <x v="3"/>
    <x v="1"/>
    <x v="2"/>
    <x v="5"/>
    <x v="1"/>
    <s v="Univera Satış"/>
    <s v="Saha Satış"/>
    <s v="Yurt İçi"/>
    <s v="Türkiye"/>
  </r>
  <r>
    <s v="Q4"/>
    <x v="0"/>
    <x v="10"/>
    <m/>
    <s v="JT INTERNATIONAL SA"/>
    <s v="EH.01.001"/>
    <s v="EnRoute Panorama - Proje Yönetim Hizmeti"/>
    <s v="Univera - JTI İran"/>
    <x v="13"/>
    <x v="0"/>
    <m/>
    <n v="12968.11"/>
    <m/>
    <n v="1"/>
    <m/>
    <n v="12968.1145"/>
    <m/>
    <n v="4.4999999999999997E-3"/>
    <m/>
    <n v="12968.11"/>
    <m/>
    <n v="0"/>
    <n v="0"/>
    <s v="ENV240000000119"/>
    <m/>
    <m/>
    <x v="18"/>
    <x v="0"/>
    <x v="1"/>
    <x v="1"/>
    <x v="7"/>
    <x v="1"/>
    <s v="Univera Satış"/>
    <s v="Saha Satış"/>
    <s v="Yurt İçi"/>
    <s v="Türkiye"/>
  </r>
  <r>
    <s v="Q2"/>
    <x v="1"/>
    <x v="4"/>
    <m/>
    <s v="ADA TICARET - ALI RECEP UYSAL"/>
    <s v="UH.01.002"/>
    <s v="Unidox Kontör"/>
    <s v="Univera - Uludağ İçecek"/>
    <x v="6"/>
    <x v="2"/>
    <s v="Unidox"/>
    <n v="4.9400000000000004"/>
    <m/>
    <n v="2000"/>
    <m/>
    <n v="9880"/>
    <m/>
    <n v="0"/>
    <m/>
    <n v="9880"/>
    <m/>
    <n v="0"/>
    <n v="0"/>
    <m/>
    <m/>
    <m/>
    <x v="21"/>
    <x v="0"/>
    <x v="1"/>
    <x v="2"/>
    <x v="5"/>
    <x v="1"/>
    <s v="Univera Satış"/>
    <s v="Saha Satış"/>
    <s v="Yurt İçi"/>
    <s v="Türkiye"/>
  </r>
  <r>
    <s v="Q4"/>
    <x v="0"/>
    <x v="10"/>
    <m/>
    <s v="BROWN FORMAN İÇKİ TİC. LTD. ŞTİ."/>
    <s v="EH.02.014"/>
    <s v="ENROUTE PANORAMA BUSINESS ANALYTICS  (QSENSE) KULLANICI LISANSI BAKIMI"/>
    <s v="Univera - Brown Forman"/>
    <x v="12"/>
    <x v="0"/>
    <m/>
    <n v="54582.15"/>
    <m/>
    <n v="1"/>
    <m/>
    <n v="54582.15"/>
    <m/>
    <n v="0"/>
    <m/>
    <n v="54582.15"/>
    <m/>
    <n v="0"/>
    <n v="0"/>
    <s v="UNI240000001969"/>
    <m/>
    <m/>
    <x v="30"/>
    <x v="0"/>
    <x v="0"/>
    <x v="1"/>
    <x v="4"/>
    <x v="1"/>
    <s v="Univera Satış"/>
    <s v="Saha Satış"/>
    <s v="Yurt İçi"/>
    <s v="Türkiye"/>
  </r>
  <r>
    <s v="Q4"/>
    <x v="0"/>
    <x v="10"/>
    <m/>
    <s v="Haribo SEKERLEME SAN. TIC.LTD. STI."/>
    <s v="EH.02.009"/>
    <s v="Enroute Panorama Asset Tracker - Demirbas Modülü Yazilim Bakimi Hizmeti "/>
    <s v="Univera - Haribo"/>
    <x v="13"/>
    <x v="0"/>
    <m/>
    <n v="115098.61"/>
    <m/>
    <n v="1"/>
    <m/>
    <n v="115098.61"/>
    <m/>
    <n v="0"/>
    <m/>
    <n v="115098.61"/>
    <m/>
    <n v="0"/>
    <n v="0"/>
    <s v="UNI240000001978"/>
    <m/>
    <m/>
    <x v="5"/>
    <x v="0"/>
    <x v="0"/>
    <x v="1"/>
    <x v="4"/>
    <x v="1"/>
    <s v="Univera Satış"/>
    <s v="Saha Satış"/>
    <s v="Yurt İçi"/>
    <s v="Türkiye"/>
  </r>
  <r>
    <s v="Q4"/>
    <x v="0"/>
    <x v="10"/>
    <m/>
    <s v="JT INTERNATIONAL SA"/>
    <s v="EY.06.001"/>
    <s v="EnRoute Panorama - Yazilim Gelistirme Hizmeti"/>
    <s v="Univera - JTI İran"/>
    <x v="13"/>
    <x v="0"/>
    <m/>
    <n v="12968.117021276597"/>
    <m/>
    <n v="0.94"/>
    <m/>
    <n v="12190.02763"/>
    <m/>
    <n v="-2.3700000000000001E-3"/>
    <m/>
    <n v="12190.03"/>
    <m/>
    <n v="0"/>
    <n v="0"/>
    <s v="ENV240000000119"/>
    <m/>
    <m/>
    <x v="18"/>
    <x v="0"/>
    <x v="1"/>
    <x v="1"/>
    <x v="9"/>
    <x v="1"/>
    <s v="Univera Satış"/>
    <s v="Saha Satış"/>
    <s v="Yurt İçi"/>
    <s v="Türkiye"/>
  </r>
  <r>
    <s v="Q4"/>
    <x v="0"/>
    <x v="10"/>
    <m/>
    <s v="JT INTERNATIONAL SA"/>
    <s v="EY.06.001"/>
    <s v="EnRoute Panorama - Yazilim Gelistirme Hizmeti"/>
    <s v="Univera - JTI İran"/>
    <x v="13"/>
    <x v="0"/>
    <m/>
    <n v="12968.117021276597"/>
    <m/>
    <n v="0.94"/>
    <m/>
    <n v="12190.02763"/>
    <m/>
    <n v="-2.3700000000000001E-3"/>
    <m/>
    <n v="12190.03"/>
    <m/>
    <n v="0"/>
    <n v="0"/>
    <s v="ENV240000000119"/>
    <m/>
    <m/>
    <x v="18"/>
    <x v="0"/>
    <x v="1"/>
    <x v="1"/>
    <x v="9"/>
    <x v="1"/>
    <s v="Univera Satış"/>
    <s v="Saha Satış"/>
    <s v="Yurt İçi"/>
    <s v="Türkiye"/>
  </r>
  <r>
    <s v="Q4"/>
    <x v="0"/>
    <x v="10"/>
    <m/>
    <s v="BROWN FORMAN İÇKİ TİC. LTD. ŞTİ."/>
    <s v="EH.02.001"/>
    <s v="EnRoute Panorama - Yazilim Bakimi, Yasatma ve Merkezi Destek Hizmeti"/>
    <s v="Univera - Brown Forman"/>
    <x v="12"/>
    <x v="0"/>
    <m/>
    <n v="146728.67000000001"/>
    <m/>
    <n v="1"/>
    <m/>
    <n v="146728.67000000001"/>
    <m/>
    <n v="0"/>
    <m/>
    <n v="146728.67000000001"/>
    <m/>
    <n v="0"/>
    <n v="0"/>
    <s v="UNI240000001966"/>
    <m/>
    <m/>
    <x v="30"/>
    <x v="0"/>
    <x v="0"/>
    <x v="1"/>
    <x v="4"/>
    <x v="1"/>
    <s v="Univera Satış"/>
    <s v="Saha Satış"/>
    <s v="Yurt İçi"/>
    <s v="Türkiye"/>
  </r>
  <r>
    <s v="Q4"/>
    <x v="0"/>
    <x v="10"/>
    <m/>
    <s v="Haribo SEKERLEME SAN. TIC.LTD. STI."/>
    <s v="EH.02.001"/>
    <s v="EnRoute Panorama - Yazilim Bakimi, Yasatma ve Merkezi Destek Hizmeti"/>
    <s v="Univera - Haribo"/>
    <x v="13"/>
    <x v="0"/>
    <m/>
    <n v="507609.72"/>
    <m/>
    <n v="1"/>
    <m/>
    <n v="507609.72"/>
    <m/>
    <n v="0"/>
    <m/>
    <n v="507609.72"/>
    <m/>
    <n v="0"/>
    <n v="0"/>
    <s v="UNI240000001978"/>
    <m/>
    <m/>
    <x v="5"/>
    <x v="0"/>
    <x v="0"/>
    <x v="1"/>
    <x v="4"/>
    <x v="1"/>
    <s v="Univera Satış"/>
    <s v="Saha Satış"/>
    <s v="Yurt İçi"/>
    <s v="Türkiye"/>
  </r>
  <r>
    <s v="Q4"/>
    <x v="0"/>
    <x v="10"/>
    <m/>
    <s v="PERNOD RICARD ISTANBUL IÇ VE DIS TIC. LTD. STI"/>
    <s v="EH.03.003"/>
    <s v="EnRoute Panorama - Uzman Destek Hizmeti"/>
    <s v="Univera - Pernod Ricard"/>
    <x v="13"/>
    <x v="0"/>
    <m/>
    <n v="110000"/>
    <m/>
    <n v="1"/>
    <m/>
    <n v="110000"/>
    <m/>
    <n v="0"/>
    <m/>
    <n v="110000"/>
    <m/>
    <n v="0"/>
    <n v="0"/>
    <s v="UNI240000001959"/>
    <m/>
    <m/>
    <x v="34"/>
    <x v="0"/>
    <x v="0"/>
    <x v="1"/>
    <x v="3"/>
    <x v="1"/>
    <s v="Univera Satış"/>
    <s v="Saha Satış"/>
    <s v="Yurt İçi"/>
    <s v="Türkiye"/>
  </r>
  <r>
    <s v="Q4"/>
    <x v="0"/>
    <x v="10"/>
    <m/>
    <s v="BROWN FORMAN İÇKİ TİC. LTD. ŞTİ."/>
    <s v="EH.05.002"/>
    <s v="EnRoute Panorama - Rapor Gelistirme Hizmeti"/>
    <s v="Univera - Brown Forman"/>
    <x v="12"/>
    <x v="0"/>
    <m/>
    <n v="11225.93"/>
    <m/>
    <n v="3"/>
    <m/>
    <n v="33677.79"/>
    <m/>
    <n v="0"/>
    <m/>
    <n v="33677.79"/>
    <m/>
    <n v="0"/>
    <n v="0"/>
    <s v="UNI240000001953"/>
    <m/>
    <m/>
    <x v="30"/>
    <x v="0"/>
    <x v="1"/>
    <x v="1"/>
    <x v="2"/>
    <x v="1"/>
    <s v="Univera Satış"/>
    <s v="Saha Satış"/>
    <s v="Yurt İçi"/>
    <s v="Türkiye"/>
  </r>
  <r>
    <s v="Q4"/>
    <x v="0"/>
    <x v="10"/>
    <m/>
    <s v="BROWN FORMAN İÇKİ TİC. LTD. ŞTİ."/>
    <s v="EH.05.002"/>
    <s v="EnRoute Panorama - Rapor Gelistirme Hizmeti"/>
    <s v="Univera - Brown Forman"/>
    <x v="12"/>
    <x v="0"/>
    <m/>
    <n v="11225.93"/>
    <m/>
    <n v="1"/>
    <m/>
    <n v="11225.93"/>
    <m/>
    <n v="0"/>
    <m/>
    <n v="11225.93"/>
    <m/>
    <n v="0"/>
    <n v="0"/>
    <s v="UNI240000001954"/>
    <m/>
    <m/>
    <x v="30"/>
    <x v="0"/>
    <x v="1"/>
    <x v="1"/>
    <x v="2"/>
    <x v="1"/>
    <s v="Univera Satış"/>
    <s v="Saha Satış"/>
    <s v="Yurt İçi"/>
    <s v="Türkiye"/>
  </r>
  <r>
    <s v="Q4"/>
    <x v="0"/>
    <x v="10"/>
    <m/>
    <s v="NALÇACIOGLU GIDA TARIM TEKSTIL INSAAT DAYANIKLI TÜKETIM MALLARI SANAYI VE TICARET LIMITED SIRKETI"/>
    <s v="EYS.04.012"/>
    <s v="EnRoute Panorama - E-Dönüsüm Modül Lisansi Standart"/>
    <s v="Univera Doğuş Çay Projesi"/>
    <x v="12"/>
    <x v="2"/>
    <m/>
    <n v="20000"/>
    <m/>
    <n v="1"/>
    <m/>
    <n v="25000"/>
    <m/>
    <n v="5000"/>
    <m/>
    <n v="20000"/>
    <m/>
    <n v="0"/>
    <n v="0"/>
    <s v="ENV240000000120"/>
    <m/>
    <m/>
    <x v="13"/>
    <x v="0"/>
    <x v="1"/>
    <x v="0"/>
    <x v="1"/>
    <x v="1"/>
    <s v="Univera Satış"/>
    <s v="Saha Satış"/>
    <s v="Yurt İçi"/>
    <s v="Türkiye"/>
  </r>
  <r>
    <s v="Q4"/>
    <x v="0"/>
    <x v="10"/>
    <m/>
    <s v="YENER ELEKTRONIK ESYA LPG-AKARYAKIT GIDA INSAAT TAAHHÜT SANAYI TICARET LIMITED SIRKETI"/>
    <s v="EYS.04.012"/>
    <s v="EnRoute Panorama - E-Dönüsüm Modül Lisansi Standart"/>
    <s v="Univera Doğuş Çay Projesi"/>
    <x v="12"/>
    <x v="2"/>
    <m/>
    <n v="20000"/>
    <m/>
    <n v="1"/>
    <m/>
    <n v="25000"/>
    <m/>
    <n v="5000"/>
    <m/>
    <n v="20000"/>
    <m/>
    <n v="0"/>
    <n v="0"/>
    <s v="UNI240000001962"/>
    <m/>
    <m/>
    <x v="13"/>
    <x v="0"/>
    <x v="1"/>
    <x v="0"/>
    <x v="1"/>
    <x v="1"/>
    <s v="Univera Satış"/>
    <s v="Saha Satış"/>
    <s v="Yurt İçi"/>
    <s v="Türkiye"/>
  </r>
  <r>
    <s v="Q4"/>
    <x v="0"/>
    <x v="10"/>
    <m/>
    <s v="AGAÇLI OTOMOTIV GIDA TIC. VE SAN. A.S."/>
    <s v="EH.03.001"/>
    <s v="EnRoute Panorama - Çafri Merkezi Hizmeti  (MSD)"/>
    <s v="Univera - JTI"/>
    <x v="11"/>
    <x v="0"/>
    <m/>
    <n v="1161.2"/>
    <m/>
    <n v="15"/>
    <m/>
    <n v="17418"/>
    <m/>
    <n v="0"/>
    <m/>
    <n v="17418"/>
    <m/>
    <n v="0"/>
    <n v="0"/>
    <s v="UNI240000001990"/>
    <m/>
    <m/>
    <x v="18"/>
    <x v="0"/>
    <x v="0"/>
    <x v="1"/>
    <x v="8"/>
    <x v="1"/>
    <s v="Univera Satış"/>
    <s v="Saha Satış"/>
    <s v="Yurt İçi"/>
    <s v="Türkiye"/>
  </r>
  <r>
    <s v="Q4"/>
    <x v="0"/>
    <x v="10"/>
    <m/>
    <s v="BRISA BRIDGESTONE SABANCI LASTIK SANAYI VE TICARET A.S."/>
    <s v="EH.03.001"/>
    <s v="EnRoute Panorama - Çafri Merkezi Hizmeti  (MSD)"/>
    <s v="Univera - Brisa Bridgestone"/>
    <x v="13"/>
    <x v="0"/>
    <m/>
    <n v="507.6"/>
    <m/>
    <n v="1000"/>
    <m/>
    <n v="507600"/>
    <m/>
    <n v="0"/>
    <m/>
    <n v="507600"/>
    <m/>
    <n v="0"/>
    <n v="0"/>
    <s v="UNI240000001984"/>
    <m/>
    <m/>
    <x v="99"/>
    <x v="0"/>
    <x v="0"/>
    <x v="1"/>
    <x v="8"/>
    <x v="1"/>
    <s v="Univera Satış"/>
    <s v="Saha Satış"/>
    <s v="Yurt İçi"/>
    <s v="Türkiye"/>
  </r>
  <r>
    <s v="Q4"/>
    <x v="0"/>
    <x v="10"/>
    <m/>
    <s v="BROWN FORMAN İÇKİ TİC. LTD. ŞTİ."/>
    <s v="EH.03.001"/>
    <s v="EnRoute Panorama - Çafri Merkezi Hizmeti  (MSD)"/>
    <s v="Univera - Brown Forman"/>
    <x v="12"/>
    <x v="0"/>
    <m/>
    <n v="19502.580000000002"/>
    <m/>
    <n v="18"/>
    <m/>
    <n v="351046.44"/>
    <m/>
    <n v="0"/>
    <m/>
    <n v="351046.44"/>
    <m/>
    <n v="0"/>
    <n v="0"/>
    <s v="UNI240000001966"/>
    <m/>
    <m/>
    <x v="30"/>
    <x v="0"/>
    <x v="0"/>
    <x v="1"/>
    <x v="8"/>
    <x v="1"/>
    <s v="Univera Satış"/>
    <s v="Saha Satış"/>
    <s v="Yurt İçi"/>
    <s v="Türkiye"/>
  </r>
  <r>
    <s v="Q4"/>
    <x v="0"/>
    <x v="10"/>
    <m/>
    <s v="Haribo SEKERLEME SAN. TIC.LTD. STI."/>
    <s v="EH.03.001"/>
    <s v="EnRoute Panorama - Çafri Merkezi Hizmeti  (MSD)"/>
    <s v="Univera - Haribo"/>
    <x v="13"/>
    <x v="0"/>
    <m/>
    <n v="22249.55"/>
    <m/>
    <n v="70"/>
    <m/>
    <n v="1557468.5"/>
    <m/>
    <n v="0"/>
    <m/>
    <n v="1557468.5"/>
    <m/>
    <n v="0"/>
    <n v="0"/>
    <s v="UNI240000001978"/>
    <m/>
    <m/>
    <x v="5"/>
    <x v="0"/>
    <x v="0"/>
    <x v="1"/>
    <x v="8"/>
    <x v="1"/>
    <s v="Univera Satış"/>
    <s v="Saha Satış"/>
    <s v="Yurt İçi"/>
    <s v="Türkiye"/>
  </r>
  <r>
    <s v="Q2"/>
    <x v="1"/>
    <x v="4"/>
    <m/>
    <s v="MİYA OTOMASYON VE BARKOD BILISIM SISTEMLERI SAN TİC. VE L.T.D. STI."/>
    <s v="WPH.02.001"/>
    <s v="Webplus Yazilim Bakimi Hizmeti"/>
    <s v="Univera - Kanal"/>
    <x v="5"/>
    <x v="0"/>
    <s v="Webplus"/>
    <n v="5882"/>
    <m/>
    <n v="1"/>
    <m/>
    <n v="5882"/>
    <m/>
    <n v="0"/>
    <m/>
    <n v="5882"/>
    <m/>
    <n v="0"/>
    <n v="0"/>
    <m/>
    <m/>
    <m/>
    <x v="3"/>
    <x v="0"/>
    <x v="0"/>
    <x v="1"/>
    <x v="4"/>
    <x v="1"/>
    <s v="Kanal Satış"/>
    <s v="Miya"/>
    <s v="Yurt İçi"/>
    <s v="Türkiye"/>
  </r>
  <r>
    <s v="Q2"/>
    <x v="1"/>
    <x v="4"/>
    <m/>
    <s v="MİYA OTOMASYON VE BARKOD BILISIM SISTEMLERI SAN TİC. VE L.T.D. STI."/>
    <s v="WProje Yönetimi.01.003"/>
    <s v="Webplus EK KULLANICI LISANSI +1"/>
    <s v="Univera - Kanal"/>
    <x v="5"/>
    <x v="0"/>
    <s v="Webplus"/>
    <n v="1552.5"/>
    <m/>
    <n v="1"/>
    <m/>
    <n v="1725"/>
    <m/>
    <n v="172.5"/>
    <m/>
    <n v="1552.5"/>
    <m/>
    <n v="0"/>
    <n v="0"/>
    <m/>
    <m/>
    <m/>
    <x v="3"/>
    <x v="0"/>
    <x v="1"/>
    <x v="0"/>
    <x v="1"/>
    <x v="1"/>
    <s v="Kanal Satış"/>
    <s v="Miya"/>
    <s v="Yurt İçi"/>
    <s v="Türkiye"/>
  </r>
  <r>
    <s v="Q2"/>
    <x v="1"/>
    <x v="4"/>
    <m/>
    <s v="MİYA OTOMASYON VE BARKOD BILISIM SISTEMLERI SAN TİC. VE L.T.D. STI."/>
    <s v="WProje Yönetimi.01.006"/>
    <s v="Webplus DISTRIBUTION SATIS-DAGITIM YazılımI (Light)"/>
    <s v="Univera - Kanal"/>
    <x v="5"/>
    <x v="0"/>
    <s v="Webplus"/>
    <n v="15525"/>
    <m/>
    <n v="1"/>
    <m/>
    <n v="17250"/>
    <m/>
    <n v="1725"/>
    <m/>
    <n v="15525"/>
    <m/>
    <n v="0"/>
    <n v="0"/>
    <m/>
    <m/>
    <m/>
    <x v="3"/>
    <x v="0"/>
    <x v="1"/>
    <x v="0"/>
    <x v="1"/>
    <x v="1"/>
    <s v="Kanal Satış"/>
    <s v="Miya"/>
    <s v="Yurt İçi"/>
    <s v="Türkiye"/>
  </r>
  <r>
    <s v="Q2"/>
    <x v="1"/>
    <x v="4"/>
    <m/>
    <s v="MİYA OTOMASYON VE BARKOD BILISIM SISTEMLERI SAN TİC. VE L.T.D. STI."/>
    <s v="WProje Yönetimi.02.001"/>
    <s v="Webplus (Android) SATIS TEMSILCISI LISANSI"/>
    <s v="Univera - Kanal"/>
    <x v="5"/>
    <x v="0"/>
    <s v="Webplus"/>
    <n v="2328.75"/>
    <m/>
    <n v="3"/>
    <m/>
    <n v="7762.5"/>
    <m/>
    <n v="776.25"/>
    <m/>
    <n v="6986.25"/>
    <m/>
    <n v="0"/>
    <n v="0"/>
    <m/>
    <m/>
    <m/>
    <x v="3"/>
    <x v="0"/>
    <x v="1"/>
    <x v="0"/>
    <x v="1"/>
    <x v="1"/>
    <s v="Kanal Satış"/>
    <s v="Miya"/>
    <s v="Yurt İçi"/>
    <s v="Türkiye"/>
  </r>
  <r>
    <s v="Q2"/>
    <x v="1"/>
    <x v="4"/>
    <m/>
    <s v="DÜZYOL MOTOR-EROL DÜZYOL"/>
    <s v="UH.01.002"/>
    <s v="Unidox Kontör"/>
    <s v="Univera - Suzuki"/>
    <x v="6"/>
    <x v="2"/>
    <s v="Unidox"/>
    <n v="5.5"/>
    <m/>
    <n v="2000"/>
    <m/>
    <n v="11000"/>
    <m/>
    <n v="0"/>
    <m/>
    <n v="11000"/>
    <m/>
    <n v="0"/>
    <n v="0"/>
    <m/>
    <m/>
    <m/>
    <x v="41"/>
    <x v="0"/>
    <x v="1"/>
    <x v="2"/>
    <x v="5"/>
    <x v="1"/>
    <s v="Univera Satış"/>
    <s v="Saha Satış"/>
    <s v="Yurt İçi"/>
    <s v="Türkiye"/>
  </r>
  <r>
    <s v="Q2"/>
    <x v="1"/>
    <x v="4"/>
    <m/>
    <s v="ÇNR GRUP OTOM.MIM.INS.SAN.VE TIC.LTD.STI."/>
    <s v="UH.01.002"/>
    <s v="Unidox Kontör"/>
    <s v="Univera Doğuş Çay Projesi"/>
    <x v="6"/>
    <x v="2"/>
    <s v="Unidox"/>
    <n v="2.8"/>
    <m/>
    <n v="10000"/>
    <m/>
    <n v="28000"/>
    <m/>
    <n v="0"/>
    <m/>
    <n v="28000"/>
    <m/>
    <n v="0"/>
    <n v="0"/>
    <m/>
    <m/>
    <m/>
    <x v="13"/>
    <x v="3"/>
    <x v="1"/>
    <x v="2"/>
    <x v="5"/>
    <x v="1"/>
    <s v="Univera Satış"/>
    <s v="Saha Satış"/>
    <s v="Yurt İçi"/>
    <s v="Türkiye"/>
  </r>
  <r>
    <s v="Q2"/>
    <x v="1"/>
    <x v="4"/>
    <m/>
    <s v="YELKEN ANATOLYA GIDA DAGITIM ANANIM SIRKETI"/>
    <s v="UH.01.002"/>
    <s v="Unidox Kontör"/>
    <s v="Univera Kontör Satışı"/>
    <x v="6"/>
    <x v="2"/>
    <s v="Unidox"/>
    <n v="1.1200000000000001"/>
    <m/>
    <n v="250000"/>
    <m/>
    <n v="280000"/>
    <m/>
    <n v="0"/>
    <m/>
    <n v="280000"/>
    <m/>
    <n v="0"/>
    <n v="0"/>
    <m/>
    <m/>
    <m/>
    <x v="154"/>
    <x v="3"/>
    <x v="1"/>
    <x v="2"/>
    <x v="5"/>
    <x v="1"/>
    <s v="Univera Satış"/>
    <s v="Saha Satış"/>
    <s v="Yurt İçi"/>
    <s v="Türkiye"/>
  </r>
  <r>
    <s v="Q2"/>
    <x v="1"/>
    <x v="4"/>
    <m/>
    <s v="BROWN FORMAN İÇKİ TİC. LTD. ŞTİ."/>
    <s v="QH.01.001"/>
    <s v="Quest Panorama - Proje ve Ürün Yönetimi Danismanlifi Hizmeti"/>
    <s v="Univera - Brown Forman"/>
    <x v="12"/>
    <x v="3"/>
    <s v="Quest"/>
    <n v="24500"/>
    <m/>
    <n v="3"/>
    <m/>
    <n v="73500"/>
    <m/>
    <n v="0"/>
    <m/>
    <n v="73500"/>
    <m/>
    <n v="0"/>
    <n v="0"/>
    <m/>
    <m/>
    <m/>
    <x v="30"/>
    <x v="0"/>
    <x v="1"/>
    <x v="1"/>
    <x v="7"/>
    <x v="1"/>
    <s v="Univera Satış"/>
    <s v="Saha Satış"/>
    <s v="Yurt İçi"/>
    <s v="Türkiye"/>
  </r>
  <r>
    <s v="Q2"/>
    <x v="1"/>
    <x v="4"/>
    <m/>
    <s v="SEMIH MESRUBAT LOJISTIK GIDA INS. TUR. SAN. VE TIC. LTD. STI."/>
    <s v="EH.02.016"/>
    <s v="Enroute Panorama - E-Defter Saklama Hizmeti"/>
    <s v="Univera - Nestle Waters"/>
    <x v="6"/>
    <x v="2"/>
    <s v="Unidox"/>
    <n v="20000"/>
    <m/>
    <n v="1"/>
    <m/>
    <n v="20000"/>
    <m/>
    <n v="0"/>
    <m/>
    <n v="20000"/>
    <m/>
    <n v="0"/>
    <n v="0"/>
    <m/>
    <m/>
    <m/>
    <x v="12"/>
    <x v="0"/>
    <x v="1"/>
    <x v="1"/>
    <x v="10"/>
    <x v="1"/>
    <s v="Univera Satış"/>
    <s v="Saha Satış"/>
    <s v="Yurt İçi"/>
    <s v="Türkiye"/>
  </r>
  <r>
    <s v="Q4"/>
    <x v="0"/>
    <x v="10"/>
    <m/>
    <s v="DÜNYA MESRUBAT GIDA INS.TURIZM PAZ. SAN. VE TIC. LTD. STI."/>
    <s v="EH.03.001"/>
    <s v="EnRoute Panorama - Çafri Merkezi Hizmeti  (MSD)"/>
    <s v="Univera - JTI"/>
    <x v="11"/>
    <x v="0"/>
    <m/>
    <n v="1161.2"/>
    <m/>
    <n v="5"/>
    <m/>
    <n v="5806"/>
    <m/>
    <n v="0"/>
    <m/>
    <n v="5806"/>
    <m/>
    <n v="0"/>
    <n v="0"/>
    <s v="UNI240000002001"/>
    <m/>
    <m/>
    <x v="18"/>
    <x v="0"/>
    <x v="0"/>
    <x v="1"/>
    <x v="8"/>
    <x v="1"/>
    <s v="Univera Satış"/>
    <s v="Saha Satış"/>
    <s v="Yurt İçi"/>
    <s v="Türkiye"/>
  </r>
  <r>
    <s v="Q4"/>
    <x v="0"/>
    <x v="10"/>
    <m/>
    <s v="KOPUZ GIDA TIC. A.S."/>
    <s v="EH.03.001"/>
    <s v="EnRoute Panorama - Çafri Merkezi Hizmeti  (MSD)"/>
    <s v="Univera - JTI"/>
    <x v="11"/>
    <x v="0"/>
    <m/>
    <n v="1161.2"/>
    <m/>
    <n v="11"/>
    <m/>
    <n v="12773.2"/>
    <m/>
    <n v="0"/>
    <m/>
    <n v="12773.2"/>
    <m/>
    <n v="0"/>
    <n v="0"/>
    <s v="UNI240000002006"/>
    <m/>
    <m/>
    <x v="18"/>
    <x v="0"/>
    <x v="0"/>
    <x v="1"/>
    <x v="8"/>
    <x v="1"/>
    <s v="Univera Satış"/>
    <s v="Saha Satış"/>
    <s v="Yurt İçi"/>
    <s v="Türkiye"/>
  </r>
  <r>
    <s v="Q4"/>
    <x v="0"/>
    <x v="10"/>
    <m/>
    <s v="SEKERCI GIDA TEMIZLIK ÜRÜN. PAZ. VE DAG. LTD. STI."/>
    <s v="EH.03.001"/>
    <s v="EnRoute Panorama - Çafri Merkezi Hizmeti  (MSD)"/>
    <s v="Univera - JTI"/>
    <x v="11"/>
    <x v="0"/>
    <m/>
    <n v="1161.2"/>
    <m/>
    <n v="10"/>
    <m/>
    <n v="11612"/>
    <m/>
    <n v="0"/>
    <m/>
    <n v="11612"/>
    <m/>
    <n v="0"/>
    <n v="0"/>
    <s v="UNI240000002017"/>
    <m/>
    <m/>
    <x v="18"/>
    <x v="0"/>
    <x v="0"/>
    <x v="1"/>
    <x v="8"/>
    <x v="1"/>
    <s v="Univera Satış"/>
    <s v="Saha Satış"/>
    <s v="Yurt İçi"/>
    <s v="Türkiye"/>
  </r>
  <r>
    <s v="Q4"/>
    <x v="0"/>
    <x v="10"/>
    <m/>
    <s v="YUSUF BEKTAS GIDA VE IHTIYAÇ MAD. ILETISIM NAKLIYE TIC.VE SAN.LTD.STI."/>
    <s v="EH.03.001"/>
    <s v="EnRoute Panorama - Çafri Merkezi Hizmeti  (MSD)"/>
    <s v="Univera - JTI"/>
    <x v="11"/>
    <x v="0"/>
    <m/>
    <n v="1161.2"/>
    <m/>
    <n v="7"/>
    <m/>
    <n v="8128.4"/>
    <m/>
    <n v="0"/>
    <m/>
    <n v="8128.4"/>
    <m/>
    <n v="0"/>
    <n v="0"/>
    <s v="UNI240000002019"/>
    <m/>
    <m/>
    <x v="18"/>
    <x v="0"/>
    <x v="0"/>
    <x v="1"/>
    <x v="8"/>
    <x v="1"/>
    <s v="Univera Satış"/>
    <s v="Saha Satış"/>
    <s v="Yurt İçi"/>
    <s v="Türkiye"/>
  </r>
  <r>
    <s v="Q2"/>
    <x v="1"/>
    <x v="4"/>
    <m/>
    <s v="YUSUF ALDEMİR (ALDEMİR BİLİŞİM HizmetLERİ VE DANIŞMANLIK)"/>
    <s v="WProje Yönetimi.02.001"/>
    <s v="Webplus (Android) SATIS TEMSILCISI LISANSI"/>
    <s v="Univera - Kanal"/>
    <x v="5"/>
    <x v="0"/>
    <s v="Webplus"/>
    <n v="3412.5"/>
    <m/>
    <n v="5"/>
    <m/>
    <n v="22750"/>
    <m/>
    <n v="5687.5"/>
    <m/>
    <n v="17062.5"/>
    <m/>
    <n v="0"/>
    <n v="0"/>
    <m/>
    <m/>
    <m/>
    <x v="33"/>
    <x v="0"/>
    <x v="1"/>
    <x v="0"/>
    <x v="1"/>
    <x v="0"/>
    <s v="Kanal Satış"/>
    <s v="Aldemir"/>
    <s v="Yurt İçi"/>
    <s v="Türkiye"/>
  </r>
  <r>
    <s v="Q2"/>
    <x v="1"/>
    <x v="4"/>
    <m/>
    <s v="Doğadan Gıda Ürünleri San. ve Paz. A.Ş."/>
    <s v="SH.01.001"/>
    <s v="Stokbar Panorama - Proje Yönetim Hizmeti"/>
    <s v="Univera - Doğadan"/>
    <x v="18"/>
    <x v="4"/>
    <s v="Stokbar"/>
    <n v="12250"/>
    <m/>
    <n v="1"/>
    <m/>
    <n v="12250"/>
    <m/>
    <n v="0"/>
    <m/>
    <n v="12250"/>
    <m/>
    <n v="0"/>
    <n v="0"/>
    <m/>
    <m/>
    <m/>
    <x v="66"/>
    <x v="0"/>
    <x v="1"/>
    <x v="1"/>
    <x v="7"/>
    <x v="1"/>
    <s v="Univera Satış"/>
    <s v="Saha Satış"/>
    <s v="Yurt İçi"/>
    <s v="Türkiye"/>
  </r>
  <r>
    <s v="Q2"/>
    <x v="1"/>
    <x v="4"/>
    <m/>
    <s v="FHP EV IÇI KULLANIM ARAÇLARI SAN VE TIC . A.S"/>
    <s v="QH.08.001"/>
    <s v="Quest Panorama - Hosting Hizmeti"/>
    <s v="Univera - Vileda"/>
    <x v="18"/>
    <x v="1"/>
    <s v="Quest"/>
    <n v="18333"/>
    <m/>
    <n v="1"/>
    <m/>
    <n v="18333"/>
    <m/>
    <n v="0"/>
    <m/>
    <n v="18333"/>
    <m/>
    <n v="0"/>
    <n v="0"/>
    <m/>
    <m/>
    <m/>
    <x v="45"/>
    <x v="0"/>
    <x v="0"/>
    <x v="1"/>
    <x v="3"/>
    <x v="0"/>
    <s v="Univera Satış"/>
    <s v="Saha Satış"/>
    <s v="Yurt İçi"/>
    <s v="Türkiye"/>
  </r>
  <r>
    <s v="Q2"/>
    <x v="1"/>
    <x v="4"/>
    <m/>
    <s v="ALPEDO GIDA SAN.VE TIC.A.S"/>
    <s v="EH.01.001"/>
    <s v="Enroute Panorama - Proje ve Ürün Yönetimi Danışmanlığı Hizmeti"/>
    <s v="Univera - Alpedo Dondurma"/>
    <x v="11"/>
    <x v="0"/>
    <s v="Enroute"/>
    <n v="10500"/>
    <m/>
    <n v="2"/>
    <m/>
    <n v="21000"/>
    <m/>
    <n v="0"/>
    <m/>
    <n v="21000"/>
    <m/>
    <n v="0"/>
    <n v="0"/>
    <m/>
    <m/>
    <m/>
    <x v="118"/>
    <x v="0"/>
    <x v="1"/>
    <x v="1"/>
    <x v="7"/>
    <x v="0"/>
    <s v="Univera Satış"/>
    <s v="Saha Satış"/>
    <s v="Yurt İçi"/>
    <s v="Türkiye"/>
  </r>
  <r>
    <s v="Q1"/>
    <x v="0"/>
    <x v="0"/>
    <m/>
    <s v="Şölen Çikolata Gıda Sanayi Ve Ticaret A. Ş."/>
    <s v="EH.05.002"/>
    <s v="EnRoute Panorama - Rapor Gelistirme Hizmeti"/>
    <s v="Univera - Şölen"/>
    <x v="2"/>
    <x v="0"/>
    <m/>
    <n v="3402"/>
    <m/>
    <n v="12"/>
    <m/>
    <n v="40824"/>
    <m/>
    <n v="0"/>
    <m/>
    <n v="40824"/>
    <m/>
    <n v="0"/>
    <n v="0"/>
    <s v="UNI240000000003"/>
    <m/>
    <m/>
    <x v="32"/>
    <x v="0"/>
    <x v="1"/>
    <x v="1"/>
    <x v="2"/>
    <x v="1"/>
    <s v="Univera Satış"/>
    <s v="Saha Satış"/>
    <s v="Yurt İçi"/>
    <s v="Türkiye"/>
  </r>
  <r>
    <s v="Q4"/>
    <x v="0"/>
    <x v="10"/>
    <m/>
    <s v="AYDIN ÜNLÜER TUR.GIDA TIC. VE SAN. A.S."/>
    <s v="EH.03.001"/>
    <s v="EnRoute Panorama - Çafri Merkezi Hizmeti  (MSD)"/>
    <s v="Univera - JTI"/>
    <x v="11"/>
    <x v="0"/>
    <m/>
    <n v="1161.2"/>
    <m/>
    <n v="3"/>
    <m/>
    <n v="3483.6"/>
    <m/>
    <n v="0"/>
    <m/>
    <n v="3483.6"/>
    <m/>
    <n v="0"/>
    <n v="0"/>
    <s v="UNI240000001993"/>
    <m/>
    <m/>
    <x v="18"/>
    <x v="0"/>
    <x v="0"/>
    <x v="1"/>
    <x v="8"/>
    <x v="1"/>
    <s v="Univera Satış"/>
    <s v="Saha Satış"/>
    <s v="Yurt İçi"/>
    <s v="Türkiye"/>
  </r>
  <r>
    <s v="Q4"/>
    <x v="0"/>
    <x v="10"/>
    <m/>
    <s v="BAYRAKTAR SATIS VE DAGITIM ANONIM SIRKETI"/>
    <s v="EH.03.001"/>
    <s v="EnRoute Panorama - Çafri Merkezi Hizmeti  (MSD)"/>
    <s v="Univera - JTI"/>
    <x v="11"/>
    <x v="0"/>
    <m/>
    <n v="1161.2"/>
    <m/>
    <n v="2"/>
    <m/>
    <n v="2322.4"/>
    <m/>
    <n v="0"/>
    <m/>
    <n v="2322.4"/>
    <m/>
    <n v="0"/>
    <n v="0"/>
    <s v="UNI240000001994"/>
    <m/>
    <m/>
    <x v="18"/>
    <x v="0"/>
    <x v="0"/>
    <x v="1"/>
    <x v="8"/>
    <x v="1"/>
    <s v="Univera Satış"/>
    <s v="Saha Satış"/>
    <s v="Yurt İçi"/>
    <s v="Türkiye"/>
  </r>
  <r>
    <s v="Q4"/>
    <x v="0"/>
    <x v="10"/>
    <m/>
    <s v="ÖZÇELIK MESRUBAT VE GIDA MAD.TIC.PAZ.A.S."/>
    <s v="EH.03.001"/>
    <s v="EnRoute Panorama - Çafri Merkezi Hizmeti  (MSD)"/>
    <s v="Univera - JTI"/>
    <x v="11"/>
    <x v="0"/>
    <m/>
    <n v="1161.2"/>
    <m/>
    <n v="5"/>
    <m/>
    <n v="5806"/>
    <m/>
    <n v="0"/>
    <m/>
    <n v="5806"/>
    <m/>
    <n v="0"/>
    <n v="0"/>
    <s v="UNI240000002007"/>
    <m/>
    <m/>
    <x v="18"/>
    <x v="0"/>
    <x v="0"/>
    <x v="1"/>
    <x v="8"/>
    <x v="1"/>
    <s v="Univera Satış"/>
    <s v="Saha Satış"/>
    <s v="Yurt İçi"/>
    <s v="Türkiye"/>
  </r>
  <r>
    <s v="Q4"/>
    <x v="0"/>
    <x v="10"/>
    <m/>
    <s v="ÖZERLER TICARET ILHAN ÖZER"/>
    <s v="EH.03.001"/>
    <s v="EnRoute Panorama - Çafri Merkezi Hizmeti  (MSD)"/>
    <s v="Univera - JTI"/>
    <x v="11"/>
    <x v="0"/>
    <m/>
    <n v="1161.2"/>
    <m/>
    <n v="4"/>
    <m/>
    <n v="4644.8"/>
    <m/>
    <n v="0"/>
    <m/>
    <n v="4644.8"/>
    <m/>
    <n v="0"/>
    <n v="0"/>
    <s v="UNI240000002009"/>
    <m/>
    <m/>
    <x v="18"/>
    <x v="0"/>
    <x v="0"/>
    <x v="1"/>
    <x v="8"/>
    <x v="1"/>
    <s v="Univera Satış"/>
    <s v="Saha Satış"/>
    <s v="Yurt İçi"/>
    <s v="Türkiye"/>
  </r>
  <r>
    <s v="Q2"/>
    <x v="1"/>
    <x v="4"/>
    <m/>
    <s v="POLARİS YAZILIM ÇÖZÜMLERİ VE DANIŞMANLIK HİZMETLERİ LTD.ŞTİ."/>
    <s v="WPH.02.001"/>
    <s v="Webplus Yazilim Bakimi Hizmeti"/>
    <s v="Univera - Kanal"/>
    <x v="5"/>
    <x v="0"/>
    <s v="Webplus"/>
    <n v="2932"/>
    <m/>
    <n v="1"/>
    <m/>
    <n v="2932"/>
    <m/>
    <n v="0"/>
    <m/>
    <n v="2932"/>
    <m/>
    <n v="0"/>
    <n v="0"/>
    <m/>
    <m/>
    <m/>
    <x v="31"/>
    <x v="0"/>
    <x v="0"/>
    <x v="1"/>
    <x v="4"/>
    <x v="0"/>
    <s v="Kanal Satış"/>
    <s v="Polaris"/>
    <s v="Yurt İçi"/>
    <s v="Türkiye"/>
  </r>
  <r>
    <s v="Q2"/>
    <x v="1"/>
    <x v="4"/>
    <m/>
    <s v="MİYA OTOMASYON VE BARKOD BILISIM SISTEMLERI SAN TİC. VE L.T.D. STI."/>
    <s v="WPH.03.001"/>
    <s v="Webplus Hosting HIZMETI"/>
    <s v="Univera - Kanal"/>
    <x v="5"/>
    <x v="1"/>
    <s v="Webplus"/>
    <n v="2597.0100000000002"/>
    <m/>
    <n v="4"/>
    <m/>
    <n v="10388.040000000001"/>
    <m/>
    <n v="0"/>
    <m/>
    <n v="10388.040000000001"/>
    <m/>
    <n v="0"/>
    <n v="0"/>
    <m/>
    <m/>
    <m/>
    <x v="3"/>
    <x v="0"/>
    <x v="0"/>
    <x v="1"/>
    <x v="3"/>
    <x v="0"/>
    <s v="Kanal Satış"/>
    <s v="Miya"/>
    <s v="Yurt İçi"/>
    <s v="Türkiye"/>
  </r>
  <r>
    <s v="Q2"/>
    <x v="1"/>
    <x v="4"/>
    <m/>
    <s v="MİYA OTOMASYON VE BARKOD BILISIM SISTEMLERI SAN TİC. VE L.T.D. STI."/>
    <s v="WPH.03.001"/>
    <s v="Webplus Hosting HIZMETI"/>
    <s v="Univera - Kanal"/>
    <x v="5"/>
    <x v="1"/>
    <s v="Webplus"/>
    <n v="2597.0100000000002"/>
    <m/>
    <n v="1"/>
    <m/>
    <n v="2597.0100000000002"/>
    <m/>
    <n v="0"/>
    <m/>
    <n v="2597.0100000000002"/>
    <m/>
    <n v="0"/>
    <n v="0"/>
    <m/>
    <m/>
    <m/>
    <x v="3"/>
    <x v="0"/>
    <x v="0"/>
    <x v="1"/>
    <x v="3"/>
    <x v="0"/>
    <s v="Kanal Satış"/>
    <s v="Miya"/>
    <s v="Yurt İçi"/>
    <s v="Türkiye"/>
  </r>
  <r>
    <s v="Q2"/>
    <x v="1"/>
    <x v="4"/>
    <m/>
    <s v="MİYA OTOMASYON VE BARKOD BILISIM SISTEMLERI SAN TİC. VE L.T.D. STI."/>
    <s v="WPH.03.001"/>
    <s v="Webplus Hosting HIZMETI"/>
    <s v="Univera - Kanal"/>
    <x v="5"/>
    <x v="1"/>
    <s v="Webplus"/>
    <n v="2422.04"/>
    <m/>
    <n v="1"/>
    <m/>
    <n v="2422.04"/>
    <m/>
    <n v="0"/>
    <m/>
    <n v="2422.04"/>
    <m/>
    <n v="0"/>
    <n v="0"/>
    <m/>
    <m/>
    <m/>
    <x v="3"/>
    <x v="0"/>
    <x v="0"/>
    <x v="1"/>
    <x v="3"/>
    <x v="0"/>
    <s v="Kanal Satış"/>
    <s v="Miya"/>
    <s v="Yurt İçi"/>
    <s v="Türkiye"/>
  </r>
  <r>
    <s v="Q2"/>
    <x v="1"/>
    <x v="4"/>
    <m/>
    <s v="MİYA OTOMASYON VE BARKOD BILISIM SISTEMLERI SAN TİC. VE L.T.D. STI."/>
    <s v="WPH.03.001"/>
    <s v="Webplus Hosting HIZMETI"/>
    <s v="Univera - Kanal"/>
    <x v="5"/>
    <x v="1"/>
    <s v="Webplus"/>
    <n v="5931.81"/>
    <m/>
    <n v="1"/>
    <m/>
    <n v="5931.81"/>
    <m/>
    <n v="0"/>
    <m/>
    <n v="5931.81"/>
    <m/>
    <n v="0"/>
    <n v="0"/>
    <m/>
    <m/>
    <m/>
    <x v="3"/>
    <x v="0"/>
    <x v="0"/>
    <x v="1"/>
    <x v="3"/>
    <x v="0"/>
    <s v="Kanal Satış"/>
    <s v="Miya"/>
    <s v="Yurt İçi"/>
    <s v="Türkiye"/>
  </r>
  <r>
    <s v="Q2"/>
    <x v="1"/>
    <x v="4"/>
    <m/>
    <s v="MİYA OTOMASYON VE BARKOD BILISIM SISTEMLERI SAN TİC. VE L.T.D. STI."/>
    <s v="WPH.03.001"/>
    <s v="Webplus Hosting HIZMETI"/>
    <s v="Univera - Kanal"/>
    <x v="5"/>
    <x v="1"/>
    <s v="Webplus"/>
    <n v="2597.0100000000002"/>
    <m/>
    <n v="1"/>
    <m/>
    <n v="2597.0100000000002"/>
    <m/>
    <n v="0"/>
    <m/>
    <n v="2597.0100000000002"/>
    <m/>
    <n v="0"/>
    <n v="0"/>
    <m/>
    <m/>
    <m/>
    <x v="3"/>
    <x v="0"/>
    <x v="0"/>
    <x v="1"/>
    <x v="3"/>
    <x v="0"/>
    <s v="Kanal Satış"/>
    <s v="Miya"/>
    <s v="Yurt İçi"/>
    <s v="Türkiye"/>
  </r>
  <r>
    <s v="Q2"/>
    <x v="1"/>
    <x v="4"/>
    <m/>
    <s v="MİYA OTOMASYON VE BARKOD BILISIM SISTEMLERI SAN TİC. VE L.T.D. STI."/>
    <s v="WPH.03.001"/>
    <s v="Webplus Hosting HIZMETI"/>
    <s v="Univera - Kanal"/>
    <x v="5"/>
    <x v="1"/>
    <s v="Webplus"/>
    <n v="2597.0100000000002"/>
    <m/>
    <n v="1"/>
    <m/>
    <n v="2597.0100000000002"/>
    <m/>
    <n v="0"/>
    <m/>
    <n v="2597.0100000000002"/>
    <m/>
    <n v="0"/>
    <n v="0"/>
    <m/>
    <m/>
    <m/>
    <x v="3"/>
    <x v="0"/>
    <x v="0"/>
    <x v="1"/>
    <x v="3"/>
    <x v="0"/>
    <s v="Kanal Satış"/>
    <s v="Miya"/>
    <s v="Yurt İçi"/>
    <s v="Türkiye"/>
  </r>
  <r>
    <s v="Q2"/>
    <x v="1"/>
    <x v="4"/>
    <m/>
    <s v="MİYA OTOMASYON VE BARKOD BILISIM SISTEMLERI SAN TİC. VE L.T.D. STI."/>
    <s v="WPH.03.001"/>
    <s v="Webplus Hosting HIZMETI"/>
    <s v="Univera - Kanal"/>
    <x v="5"/>
    <x v="1"/>
    <s v="Webplus"/>
    <n v="2988.88"/>
    <m/>
    <n v="1"/>
    <m/>
    <n v="2988.88"/>
    <m/>
    <n v="0"/>
    <m/>
    <n v="2988.88"/>
    <m/>
    <n v="0"/>
    <n v="0"/>
    <m/>
    <m/>
    <m/>
    <x v="3"/>
    <x v="0"/>
    <x v="0"/>
    <x v="1"/>
    <x v="3"/>
    <x v="0"/>
    <s v="Kanal Satış"/>
    <s v="Miya"/>
    <s v="Yurt İçi"/>
    <s v="Türkiye"/>
  </r>
  <r>
    <s v="Q2"/>
    <x v="1"/>
    <x v="4"/>
    <m/>
    <s v="MİYA OTOMASYON VE BARKOD BILISIM SISTEMLERI SAN TİC. VE L.T.D. STI."/>
    <s v="WPH.03.001"/>
    <s v="Webplus Hosting HIZMETI"/>
    <s v="Univera - Kanal"/>
    <x v="5"/>
    <x v="1"/>
    <s v="Webplus"/>
    <n v="2597.0100000000002"/>
    <m/>
    <n v="1"/>
    <m/>
    <n v="2597.0100000000002"/>
    <m/>
    <n v="0"/>
    <m/>
    <n v="2597.0100000000002"/>
    <m/>
    <n v="0"/>
    <n v="0"/>
    <m/>
    <m/>
    <m/>
    <x v="3"/>
    <x v="0"/>
    <x v="0"/>
    <x v="1"/>
    <x v="3"/>
    <x v="0"/>
    <s v="Kanal Satış"/>
    <s v="Miya"/>
    <s v="Yurt İçi"/>
    <s v="Türkiye"/>
  </r>
  <r>
    <s v="Q2"/>
    <x v="1"/>
    <x v="4"/>
    <m/>
    <s v="MİYA OTOMASYON VE BARKOD BILISIM SISTEMLERI SAN TİC. VE L.T.D. STI."/>
    <s v="WPH.03.001"/>
    <s v="Webplus Hosting HIZMETI"/>
    <s v="Univera - Kanal"/>
    <x v="5"/>
    <x v="1"/>
    <s v="Webplus"/>
    <n v="3622.12"/>
    <m/>
    <n v="1"/>
    <m/>
    <n v="3622.12"/>
    <m/>
    <n v="0"/>
    <m/>
    <n v="3622.12"/>
    <m/>
    <n v="0"/>
    <n v="0"/>
    <m/>
    <m/>
    <m/>
    <x v="3"/>
    <x v="0"/>
    <x v="0"/>
    <x v="1"/>
    <x v="3"/>
    <x v="0"/>
    <s v="Kanal Satış"/>
    <s v="Miya"/>
    <s v="Yurt İçi"/>
    <s v="Türkiye"/>
  </r>
  <r>
    <s v="Q2"/>
    <x v="1"/>
    <x v="4"/>
    <m/>
    <s v="MİYA OTOMASYON VE BARKOD BILISIM SISTEMLERI SAN TİC. VE L.T.D. STI."/>
    <s v="WPH.03.001"/>
    <s v="Webplus Hosting HIZMETI"/>
    <s v="Univera - Kanal"/>
    <x v="5"/>
    <x v="1"/>
    <s v="Webplus"/>
    <n v="2597.0100000000002"/>
    <m/>
    <n v="1"/>
    <m/>
    <n v="2597.0100000000002"/>
    <m/>
    <n v="0"/>
    <m/>
    <n v="2597.0100000000002"/>
    <m/>
    <n v="0"/>
    <n v="0"/>
    <m/>
    <m/>
    <m/>
    <x v="3"/>
    <x v="0"/>
    <x v="0"/>
    <x v="1"/>
    <x v="3"/>
    <x v="0"/>
    <s v="Kanal Satış"/>
    <s v="Miya"/>
    <s v="Yurt İçi"/>
    <s v="Türkiye"/>
  </r>
  <r>
    <s v="Q2"/>
    <x v="1"/>
    <x v="4"/>
    <m/>
    <s v="MİYA OTOMASYON VE BARKOD BILISIM SISTEMLERI SAN TİC. VE L.T.D. STI."/>
    <s v="WPH.03.001"/>
    <s v="Webplus Hosting HIZMETI"/>
    <s v="Univera - Kanal"/>
    <x v="5"/>
    <x v="1"/>
    <s v="Webplus"/>
    <n v="3622.12"/>
    <m/>
    <n v="1"/>
    <m/>
    <n v="3622.12"/>
    <m/>
    <n v="0"/>
    <m/>
    <n v="3622.12"/>
    <m/>
    <n v="0"/>
    <n v="0"/>
    <m/>
    <m/>
    <m/>
    <x v="3"/>
    <x v="0"/>
    <x v="0"/>
    <x v="1"/>
    <x v="3"/>
    <x v="0"/>
    <s v="Kanal Satış"/>
    <s v="Miya"/>
    <s v="Yurt İçi"/>
    <s v="Türkiye"/>
  </r>
  <r>
    <s v="Q2"/>
    <x v="1"/>
    <x v="4"/>
    <m/>
    <s v="POLARİS YAZILIM ÇÖZÜMLERİ VE DANIŞMANLIK HİZMETLERİ LTD.ŞTİ."/>
    <s v="WProje Yönetimi.01.003"/>
    <s v="Webplus EK KULLANICI LISANSI +1"/>
    <s v="Univera - Kanal"/>
    <x v="5"/>
    <x v="0"/>
    <s v="Webplus"/>
    <n v="4225"/>
    <m/>
    <n v="1"/>
    <m/>
    <n v="4225"/>
    <m/>
    <n v="0"/>
    <m/>
    <n v="4225"/>
    <m/>
    <n v="0"/>
    <n v="0"/>
    <m/>
    <m/>
    <m/>
    <x v="31"/>
    <x v="0"/>
    <x v="1"/>
    <x v="0"/>
    <x v="1"/>
    <x v="0"/>
    <s v="Kanal Satış"/>
    <s v="Polaris"/>
    <s v="Yurt İçi"/>
    <s v="Türkiye"/>
  </r>
  <r>
    <s v="Q2"/>
    <x v="1"/>
    <x v="4"/>
    <m/>
    <s v="POLARİS YAZILIM ÇÖZÜMLERİ VE DANIŞMANLIK HİZMETLERİ LTD.ŞTİ."/>
    <s v="WProje Yönetimi.02.001"/>
    <s v="Webplus (Android) SATIS TEMSILCISI LISANSI"/>
    <s v="Univera - Kanal"/>
    <x v="5"/>
    <x v="0"/>
    <s v="Webplus"/>
    <n v="4550"/>
    <m/>
    <n v="2"/>
    <m/>
    <n v="9100"/>
    <m/>
    <n v="0"/>
    <m/>
    <n v="9100"/>
    <m/>
    <n v="0"/>
    <n v="0"/>
    <m/>
    <m/>
    <m/>
    <x v="31"/>
    <x v="0"/>
    <x v="1"/>
    <x v="0"/>
    <x v="1"/>
    <x v="0"/>
    <s v="Kanal Satış"/>
    <s v="Polaris"/>
    <s v="Yurt İçi"/>
    <s v="Türkiye"/>
  </r>
  <r>
    <s v="Q2"/>
    <x v="1"/>
    <x v="4"/>
    <m/>
    <s v="ÖZ AKDAG TOPTAN GIDA ve MESRUBAT PAZARLAMA HALIL ISÇI"/>
    <s v="UH.01.002"/>
    <s v="Unidox Kontör"/>
    <s v="Univera Kontör Satışı"/>
    <x v="6"/>
    <x v="2"/>
    <s v="Unidox"/>
    <n v="3"/>
    <m/>
    <n v="5000"/>
    <m/>
    <n v="15000"/>
    <m/>
    <n v="0"/>
    <m/>
    <n v="15000"/>
    <m/>
    <n v="0"/>
    <n v="0"/>
    <m/>
    <m/>
    <m/>
    <x v="155"/>
    <x v="3"/>
    <x v="1"/>
    <x v="2"/>
    <x v="5"/>
    <x v="0"/>
    <s v="Univera Satış"/>
    <s v="Saha Satış"/>
    <s v="Yurt İçi"/>
    <s v="Türkiye"/>
  </r>
  <r>
    <s v="Q1"/>
    <x v="0"/>
    <x v="0"/>
    <m/>
    <s v="Şölen Çikolata Gıda Sanayi Ve Ticaret A. Ş."/>
    <s v="EH.05.002"/>
    <s v="EnRoute Panorama - Rapor Gelistirme Hizmeti"/>
    <s v="Univera - Şölen"/>
    <x v="2"/>
    <x v="0"/>
    <m/>
    <n v="3402"/>
    <m/>
    <n v="2"/>
    <m/>
    <n v="6804"/>
    <m/>
    <n v="0"/>
    <m/>
    <n v="6804"/>
    <m/>
    <n v="0"/>
    <n v="0"/>
    <s v="UNI240000000009"/>
    <m/>
    <m/>
    <x v="32"/>
    <x v="0"/>
    <x v="1"/>
    <x v="1"/>
    <x v="2"/>
    <x v="1"/>
    <s v="Univera Satış"/>
    <s v="Saha Satış"/>
    <s v="Yurt İçi"/>
    <s v="Türkiye"/>
  </r>
  <r>
    <s v="Q1"/>
    <x v="0"/>
    <x v="0"/>
    <m/>
    <s v="Şölen Çikolata Gıda Sanayi Ve Ticaret A. Ş."/>
    <s v="EH.01.001"/>
    <s v="EnRoute Panorama - Proje Yönetim Hizmeti"/>
    <s v="Univera - Şölen"/>
    <x v="2"/>
    <x v="0"/>
    <m/>
    <n v="3969"/>
    <m/>
    <n v="3"/>
    <m/>
    <n v="11907"/>
    <m/>
    <n v="0"/>
    <m/>
    <n v="11907"/>
    <m/>
    <n v="0"/>
    <n v="0"/>
    <s v="UNI240000000003"/>
    <m/>
    <m/>
    <x v="32"/>
    <x v="0"/>
    <x v="1"/>
    <x v="1"/>
    <x v="7"/>
    <x v="1"/>
    <s v="Univera Satış"/>
    <s v="Saha Satış"/>
    <s v="Yurt İçi"/>
    <s v="Türkiye"/>
  </r>
  <r>
    <s v="Q2"/>
    <x v="1"/>
    <x v="4"/>
    <m/>
    <s v="AKAR TOPTAN PERAKENDE GIDA TIC.LTD.STI."/>
    <s v="UH.01.002"/>
    <s v="Unidox Kontör"/>
    <s v="Univera Kontör Satışı"/>
    <x v="6"/>
    <x v="2"/>
    <s v="Unidox"/>
    <n v="1"/>
    <m/>
    <n v="100000"/>
    <m/>
    <n v="100000"/>
    <m/>
    <n v="0"/>
    <m/>
    <n v="100000"/>
    <m/>
    <n v="0"/>
    <n v="0"/>
    <m/>
    <m/>
    <m/>
    <x v="156"/>
    <x v="3"/>
    <x v="1"/>
    <x v="2"/>
    <x v="5"/>
    <x v="0"/>
    <s v="Univera Satış"/>
    <s v="Saha Satış"/>
    <s v="Yurt İçi"/>
    <s v="Türkiye"/>
  </r>
  <r>
    <s v="Q2"/>
    <x v="1"/>
    <x v="4"/>
    <m/>
    <s v="ÖRSE GLOBAL GIDA LOJISTIK ITHALAT IHRACAT SAN.TIC.LTD.STI."/>
    <s v="UH.01.002"/>
    <s v="Unidox Kontör"/>
    <s v="Univera - Dardanel"/>
    <x v="6"/>
    <x v="2"/>
    <s v="Unidox"/>
    <n v="2.4"/>
    <m/>
    <n v="25000"/>
    <m/>
    <n v="60000"/>
    <m/>
    <n v="0"/>
    <m/>
    <n v="60000"/>
    <m/>
    <n v="0"/>
    <n v="0"/>
    <m/>
    <m/>
    <m/>
    <x v="4"/>
    <x v="3"/>
    <x v="1"/>
    <x v="2"/>
    <x v="5"/>
    <x v="0"/>
    <s v="Univera Satış"/>
    <s v="Saha Satış"/>
    <s v="Yurt İçi"/>
    <s v="Türkiye"/>
  </r>
  <r>
    <s v="Q2"/>
    <x v="1"/>
    <x v="4"/>
    <m/>
    <s v="PANAGRO TAR. HAY. GIDA SAN. TIC. A.S."/>
    <s v="SH.02.001"/>
    <s v="Stokbar Panorama - Yillik Yazilim Bakim Hizmeti"/>
    <s v="Univera - Torku"/>
    <x v="13"/>
    <x v="4"/>
    <s v="Stokbar"/>
    <n v="240840.95999999999"/>
    <m/>
    <n v="1"/>
    <m/>
    <n v="240840.95999999999"/>
    <m/>
    <n v="0"/>
    <m/>
    <n v="240840.95999999999"/>
    <m/>
    <n v="0"/>
    <n v="0"/>
    <m/>
    <m/>
    <m/>
    <x v="150"/>
    <x v="0"/>
    <x v="0"/>
    <x v="1"/>
    <x v="4"/>
    <x v="0"/>
    <s v="Univera Satış"/>
    <s v="Saha Satış"/>
    <s v="Yurt İçi"/>
    <s v="Türkiye"/>
  </r>
  <r>
    <s v="Q2"/>
    <x v="1"/>
    <x v="4"/>
    <m/>
    <s v="PANAGRO TAR. HAY. GIDA SAN. TIC. A.S."/>
    <s v="SH.03.004"/>
    <s v="Stokbar Panorama - Çafri Merkezi Hizmeti (Depo/Lokasyon)"/>
    <s v="Univera - Torku"/>
    <x v="13"/>
    <x v="4"/>
    <s v="Stokbar"/>
    <n v="53760"/>
    <m/>
    <n v="1"/>
    <m/>
    <n v="53760"/>
    <m/>
    <n v="0"/>
    <m/>
    <n v="53760"/>
    <m/>
    <n v="0"/>
    <n v="0"/>
    <m/>
    <m/>
    <m/>
    <x v="150"/>
    <x v="0"/>
    <x v="0"/>
    <x v="1"/>
    <x v="8"/>
    <x v="0"/>
    <s v="Univera Satış"/>
    <s v="Saha Satış"/>
    <s v="Yurt İçi"/>
    <s v="Türkiye"/>
  </r>
  <r>
    <s v="Q2"/>
    <x v="1"/>
    <x v="4"/>
    <m/>
    <s v="MİYA OTOMASYON VE BARKOD BILISIM SISTEMLERI SAN TİC. VE L.T.D. STI."/>
    <s v="SMY.01.004"/>
    <s v="StockMate Ek Kullanici Yazılımi +5"/>
    <s v="Univera - Kanal"/>
    <x v="5"/>
    <x v="4"/>
    <s v="Stockmate"/>
    <n v="26000"/>
    <m/>
    <n v="1"/>
    <m/>
    <n v="26000"/>
    <m/>
    <n v="0"/>
    <m/>
    <n v="26000"/>
    <m/>
    <n v="0"/>
    <n v="0"/>
    <m/>
    <m/>
    <m/>
    <x v="3"/>
    <x v="0"/>
    <x v="1"/>
    <x v="0"/>
    <x v="1"/>
    <x v="0"/>
    <s v="Kanal Satış"/>
    <s v="Miya"/>
    <s v="Yurt İçi"/>
    <s v="Türkiye"/>
  </r>
  <r>
    <s v="Q2"/>
    <x v="1"/>
    <x v="4"/>
    <m/>
    <s v="BMC Otomotiv Sanayi ve Ticaret A. Ş."/>
    <s v="CDY.06.001"/>
    <s v="Calldesk Panorama - Yazılım Geliştirme Hizmeti"/>
    <s v="Univera - BMC"/>
    <x v="13"/>
    <x v="5"/>
    <s v="Calldesk"/>
    <n v="14500"/>
    <m/>
    <n v="5.18"/>
    <m/>
    <n v="75110"/>
    <m/>
    <n v="0"/>
    <m/>
    <n v="75110"/>
    <m/>
    <n v="0"/>
    <n v="0"/>
    <m/>
    <m/>
    <m/>
    <x v="71"/>
    <x v="0"/>
    <x v="1"/>
    <x v="1"/>
    <x v="9"/>
    <x v="1"/>
    <s v="Univera Satış"/>
    <s v="Saha Satış"/>
    <s v="Yurt İçi"/>
    <s v="Türkiye"/>
  </r>
  <r>
    <s v="Q2"/>
    <x v="1"/>
    <x v="4"/>
    <m/>
    <s v="BMC Otomotiv Sanayi ve Ticaret A. Ş."/>
    <s v="CDY.06.001"/>
    <s v="Calldesk Panorama - Yazılım Geliştirme Hizmeti"/>
    <s v="Univera - BMC"/>
    <x v="13"/>
    <x v="5"/>
    <s v="Calldesk"/>
    <n v="14500"/>
    <m/>
    <n v="6.11"/>
    <m/>
    <n v="88595"/>
    <m/>
    <n v="0"/>
    <m/>
    <n v="88595"/>
    <m/>
    <n v="0"/>
    <n v="0"/>
    <m/>
    <m/>
    <m/>
    <x v="71"/>
    <x v="0"/>
    <x v="1"/>
    <x v="1"/>
    <x v="9"/>
    <x v="1"/>
    <s v="Univera Satış"/>
    <s v="Saha Satış"/>
    <s v="Yurt İçi"/>
    <s v="Türkiye"/>
  </r>
  <r>
    <s v="Q2"/>
    <x v="1"/>
    <x v="4"/>
    <m/>
    <s v="BMC Otomotiv Sanayi ve Ticaret A. Ş."/>
    <s v="CDH.01.001"/>
    <s v="Calldesk Panorama - Proje ve Ürün Yönetimi Danışmanliğı Hizmeti"/>
    <s v="Univera - BMC"/>
    <x v="13"/>
    <x v="5"/>
    <s v="Calldesk"/>
    <n v="14500"/>
    <m/>
    <n v="1"/>
    <m/>
    <n v="14500"/>
    <m/>
    <n v="0"/>
    <m/>
    <n v="14500"/>
    <m/>
    <n v="0"/>
    <n v="0"/>
    <m/>
    <m/>
    <m/>
    <x v="71"/>
    <x v="0"/>
    <x v="1"/>
    <x v="1"/>
    <x v="7"/>
    <x v="1"/>
    <s v="Univera Satış"/>
    <s v="Saha Satış"/>
    <s v="Yurt İçi"/>
    <s v="Türkiye"/>
  </r>
  <r>
    <s v="Q2"/>
    <x v="1"/>
    <x v="4"/>
    <m/>
    <s v="BMC Otomotiv Sanayi ve Ticaret A. Ş."/>
    <s v="CDH.01.002"/>
    <s v="Calldesk Panorama -  Proje Destek Uzmani Hizmeti"/>
    <s v="Univera - BMC"/>
    <x v="13"/>
    <x v="5"/>
    <s v="Calldesk"/>
    <n v="14500"/>
    <m/>
    <n v="1"/>
    <m/>
    <n v="14500"/>
    <m/>
    <n v="0"/>
    <m/>
    <n v="14500"/>
    <m/>
    <n v="0"/>
    <n v="0"/>
    <m/>
    <m/>
    <m/>
    <x v="71"/>
    <x v="0"/>
    <x v="0"/>
    <x v="1"/>
    <x v="12"/>
    <x v="1"/>
    <s v="Univera Satış"/>
    <s v="Saha Satış"/>
    <s v="Yurt İçi"/>
    <s v="Türkiye"/>
  </r>
  <r>
    <s v="Q1"/>
    <x v="0"/>
    <x v="0"/>
    <m/>
    <s v="ALFA GRUP GIDA INSAAT IMALAT ITHALAT IHRACAT SAN. VE TIC. LTD. STI."/>
    <s v="EY.04.012"/>
    <s v="EnRoute Panorama E-Dönüsüm  Modül Lisansi (Enterprise)"/>
    <s v="Univera - Nestle Waters"/>
    <x v="0"/>
    <x v="2"/>
    <m/>
    <n v="8500"/>
    <m/>
    <n v="1"/>
    <m/>
    <n v="8500"/>
    <m/>
    <n v="0"/>
    <m/>
    <n v="8500"/>
    <m/>
    <n v="0"/>
    <n v="0"/>
    <s v="UNI240000000018"/>
    <m/>
    <m/>
    <x v="12"/>
    <x v="0"/>
    <x v="1"/>
    <x v="0"/>
    <x v="1"/>
    <x v="1"/>
    <s v="Kanal Satış"/>
    <s v="Saha Satış"/>
    <s v="Yurt İçi"/>
    <s v="Türkiye"/>
  </r>
  <r>
    <s v="Q1"/>
    <x v="0"/>
    <x v="0"/>
    <m/>
    <s v="MS DIRILIS PAZARLAMA TARIM TEMIZLIK INSAAT SANAYI VE TIC.LTD.STI."/>
    <s v="EY.04.012"/>
    <s v="EnRoute Panorama E-Dönüsüm  Modül Lisansi (Enterprise)"/>
    <s v="Univera Doğuş Çay Projesi"/>
    <x v="7"/>
    <x v="0"/>
    <m/>
    <n v="11993.25"/>
    <m/>
    <n v="1"/>
    <m/>
    <n v="15991"/>
    <m/>
    <n v="3997.75"/>
    <m/>
    <n v="11993.25"/>
    <m/>
    <n v="0"/>
    <n v="0"/>
    <s v="UNI240000000014"/>
    <m/>
    <m/>
    <x v="13"/>
    <x v="0"/>
    <x v="1"/>
    <x v="0"/>
    <x v="1"/>
    <x v="1"/>
    <s v="Univera Satış"/>
    <s v="Saha Satış"/>
    <s v="Yurt İçi"/>
    <s v="Türkiye"/>
  </r>
  <r>
    <s v="Q1"/>
    <x v="0"/>
    <x v="0"/>
    <m/>
    <s v="NESTLE TÜRKIYE GIDA SANAYI A.S."/>
    <s v="EH.03.004"/>
    <s v="EnRoute Panorama - Admin Operatör Hizmeti"/>
    <s v="Univera - Nestle Retail"/>
    <x v="2"/>
    <x v="0"/>
    <m/>
    <n v="0"/>
    <m/>
    <n v="1"/>
    <m/>
    <n v="0"/>
    <m/>
    <n v="0"/>
    <m/>
    <n v="0"/>
    <m/>
    <n v="0"/>
    <n v="0"/>
    <s v="I02202400000267"/>
    <m/>
    <m/>
    <x v="12"/>
    <x v="0"/>
    <x v="0"/>
    <x v="1"/>
    <x v="12"/>
    <x v="1"/>
    <s v="Univera Satış"/>
    <s v="Saha Satış"/>
    <s v="Yurt İçi"/>
    <s v="Türkiye"/>
  </r>
  <r>
    <s v="Q2"/>
    <x v="1"/>
    <x v="4"/>
    <m/>
    <s v="PARAM MERKEZİ YÖNETIM DESTEK HIZMETLERI A.S"/>
    <s v="VY.05.007"/>
    <s v="Varuna CRM (Enterprise) Aylik Kiralama"/>
    <s v="Univera - Turk ELektronik Para"/>
    <x v="10"/>
    <x v="6"/>
    <s v="Varuna"/>
    <n v="1900"/>
    <m/>
    <n v="4"/>
    <m/>
    <n v="7600"/>
    <m/>
    <n v="0"/>
    <m/>
    <n v="7600"/>
    <m/>
    <n v="0"/>
    <n v="0"/>
    <m/>
    <m/>
    <m/>
    <x v="146"/>
    <x v="2"/>
    <x v="0"/>
    <x v="0"/>
    <x v="0"/>
    <x v="0"/>
    <s v="Univera Satış"/>
    <s v="Saha Satış"/>
    <s v="Yurt İçi"/>
    <s v="Türkiye"/>
  </r>
  <r>
    <s v="Q2"/>
    <x v="1"/>
    <x v="4"/>
    <m/>
    <s v="PARAM MERKEZİ YÖNETIM DESTEK HIZMETLERI A.S"/>
    <s v="VY.05.007"/>
    <s v="Varuna CRM (Enterprise) Aylik Kiralama"/>
    <s v="Univera - Turk ELektronik Para"/>
    <x v="10"/>
    <x v="6"/>
    <s v="Varuna"/>
    <n v="1900"/>
    <m/>
    <n v="4"/>
    <m/>
    <n v="7600"/>
    <m/>
    <n v="0"/>
    <m/>
    <n v="7600"/>
    <m/>
    <n v="0"/>
    <n v="0"/>
    <m/>
    <m/>
    <m/>
    <x v="146"/>
    <x v="2"/>
    <x v="0"/>
    <x v="0"/>
    <x v="0"/>
    <x v="0"/>
    <s v="Univera Satış"/>
    <s v="Saha Satış"/>
    <s v="Yurt İçi"/>
    <s v="Türkiye"/>
  </r>
  <r>
    <s v="Q2"/>
    <x v="1"/>
    <x v="4"/>
    <m/>
    <s v="TURK ELEKTRONIK PARA A.S"/>
    <s v="VY.05.007"/>
    <s v="Varuna CRM (Enterprise) Aylik Kiralama"/>
    <s v="Univera - Varuna"/>
    <x v="10"/>
    <x v="6"/>
    <s v="Varuna"/>
    <n v="1900"/>
    <m/>
    <n v="67"/>
    <m/>
    <n v="127300"/>
    <m/>
    <n v="0"/>
    <m/>
    <n v="127300"/>
    <m/>
    <n v="0"/>
    <n v="0"/>
    <m/>
    <m/>
    <m/>
    <x v="147"/>
    <x v="2"/>
    <x v="0"/>
    <x v="0"/>
    <x v="0"/>
    <x v="2"/>
    <s v="Univera Satış"/>
    <s v="Saha Satış"/>
    <s v="Yurt İçi"/>
    <s v="Türkiye"/>
  </r>
  <r>
    <s v="Q2"/>
    <x v="1"/>
    <x v="4"/>
    <m/>
    <s v="TURK ELEKTRONIK PARA A.S"/>
    <s v="VY.05.007"/>
    <s v="Varuna CRM (Enterprise) Aylik Kiralama"/>
    <s v="Univera - Varuna"/>
    <x v="10"/>
    <x v="6"/>
    <s v="Varuna"/>
    <n v="1900"/>
    <m/>
    <n v="74"/>
    <m/>
    <n v="140600"/>
    <m/>
    <n v="0"/>
    <m/>
    <n v="140600"/>
    <m/>
    <n v="0"/>
    <n v="0"/>
    <m/>
    <m/>
    <m/>
    <x v="147"/>
    <x v="2"/>
    <x v="0"/>
    <x v="0"/>
    <x v="0"/>
    <x v="2"/>
    <s v="Univera Satış"/>
    <s v="Saha Satış"/>
    <s v="Yurt İçi"/>
    <s v="Türkiye"/>
  </r>
  <r>
    <s v="Q2"/>
    <x v="1"/>
    <x v="4"/>
    <m/>
    <s v="TURK ELEKTRONIK PARA A.S"/>
    <s v="VY.05.007"/>
    <s v="Varuna CRM (Enterprise) Aylik Kiralama"/>
    <s v="Univera - Varuna"/>
    <x v="10"/>
    <x v="6"/>
    <s v="Varuna"/>
    <n v="1900"/>
    <m/>
    <n v="6"/>
    <m/>
    <n v="11400"/>
    <m/>
    <n v="0"/>
    <m/>
    <n v="11400"/>
    <m/>
    <n v="0"/>
    <n v="0"/>
    <m/>
    <m/>
    <m/>
    <x v="147"/>
    <x v="2"/>
    <x v="0"/>
    <x v="0"/>
    <x v="0"/>
    <x v="2"/>
    <s v="Univera Satış"/>
    <s v="Saha Satış"/>
    <s v="Yurt İçi"/>
    <s v="Türkiye"/>
  </r>
  <r>
    <s v="Q2"/>
    <x v="1"/>
    <x v="4"/>
    <m/>
    <s v="TURK ELEKTRONIK PARA A.S"/>
    <s v="VY.05.007"/>
    <s v="Varuna CRM (Enterprise) Aylik Kiralama"/>
    <s v="Univera - Varuna"/>
    <x v="10"/>
    <x v="6"/>
    <s v="Varuna"/>
    <n v="1900"/>
    <m/>
    <n v="6"/>
    <m/>
    <n v="11400"/>
    <m/>
    <n v="0"/>
    <m/>
    <n v="11400"/>
    <m/>
    <n v="0"/>
    <n v="0"/>
    <m/>
    <m/>
    <m/>
    <x v="147"/>
    <x v="2"/>
    <x v="0"/>
    <x v="0"/>
    <x v="0"/>
    <x v="2"/>
    <s v="Univera Satış"/>
    <s v="Saha Satış"/>
    <s v="Yurt İçi"/>
    <s v="Türkiye"/>
  </r>
  <r>
    <s v="Q2"/>
    <x v="1"/>
    <x v="4"/>
    <m/>
    <s v="TURK FINANSMAN ANONIM SIRKETI"/>
    <s v="VY.05.007"/>
    <s v="Varuna CRM (Enterprise) Aylik Kiralama"/>
    <s v="Univera - Varuna"/>
    <x v="10"/>
    <x v="6"/>
    <s v="Varuna"/>
    <n v="1900"/>
    <m/>
    <n v="9"/>
    <m/>
    <n v="17100"/>
    <m/>
    <n v="0"/>
    <m/>
    <n v="17100"/>
    <m/>
    <n v="0"/>
    <n v="0"/>
    <m/>
    <m/>
    <m/>
    <x v="55"/>
    <x v="2"/>
    <x v="0"/>
    <x v="0"/>
    <x v="0"/>
    <x v="0"/>
    <s v="Univera Satış"/>
    <s v="Saha Satış"/>
    <s v="Yurt İçi"/>
    <s v="Türkiye"/>
  </r>
  <r>
    <s v="Q2"/>
    <x v="1"/>
    <x v="4"/>
    <m/>
    <s v="TURK FINANSMAN ANONIM SIRKETI"/>
    <s v="VY.05.007"/>
    <s v="Varuna CRM (Enterprise) Aylik Kiralama"/>
    <s v="Univera - Varuna"/>
    <x v="10"/>
    <x v="6"/>
    <s v="Varuna"/>
    <n v="1900"/>
    <m/>
    <n v="9"/>
    <m/>
    <n v="17100"/>
    <m/>
    <n v="0"/>
    <m/>
    <n v="17100"/>
    <m/>
    <n v="0"/>
    <n v="0"/>
    <m/>
    <m/>
    <m/>
    <x v="55"/>
    <x v="2"/>
    <x v="0"/>
    <x v="0"/>
    <x v="0"/>
    <x v="0"/>
    <s v="Univera Satış"/>
    <s v="Saha Satış"/>
    <s v="Yurt İçi"/>
    <s v="Türkiye"/>
  </r>
  <r>
    <s v="Q2"/>
    <x v="1"/>
    <x v="4"/>
    <m/>
    <s v="UNIVIS BILISIM DESTEK HIZMETLERI SAN.TIC .A.S"/>
    <s v="VY.05.007"/>
    <s v="Varuna CRM (Enterprise) Aylik Kiralama"/>
    <s v="Univera - Varuna"/>
    <x v="10"/>
    <x v="6"/>
    <s v="Varuna"/>
    <n v="1900"/>
    <m/>
    <n v="12"/>
    <m/>
    <n v="22800"/>
    <m/>
    <n v="0"/>
    <m/>
    <n v="22800"/>
    <m/>
    <n v="0"/>
    <n v="0"/>
    <m/>
    <m/>
    <m/>
    <x v="86"/>
    <x v="2"/>
    <x v="0"/>
    <x v="0"/>
    <x v="0"/>
    <x v="2"/>
    <s v="Univera Satış"/>
    <s v="Saha Satış"/>
    <s v="Yurt İçi"/>
    <s v="Türkiye"/>
  </r>
  <r>
    <s v="Q2"/>
    <x v="1"/>
    <x v="4"/>
    <m/>
    <s v="UNIVIS BILISIM DESTEK HIZMETLERI SAN.TIC .A.S"/>
    <s v="VY.05.007"/>
    <s v="Varuna CRM (Enterprise) Aylik Kiralama"/>
    <s v="Univera - Varuna"/>
    <x v="10"/>
    <x v="6"/>
    <s v="Varuna"/>
    <n v="1900"/>
    <m/>
    <n v="12"/>
    <m/>
    <n v="22800"/>
    <m/>
    <n v="0"/>
    <m/>
    <n v="22800"/>
    <m/>
    <n v="0"/>
    <n v="0"/>
    <m/>
    <m/>
    <m/>
    <x v="86"/>
    <x v="2"/>
    <x v="0"/>
    <x v="0"/>
    <x v="0"/>
    <x v="2"/>
    <s v="Univera Satış"/>
    <s v="Saha Satış"/>
    <s v="Yurt İçi"/>
    <s v="Türkiye"/>
  </r>
  <r>
    <s v="Q2"/>
    <x v="1"/>
    <x v="4"/>
    <m/>
    <s v="PANASONIC ELEKTRIC WORKS ELEKTRIK SAN.VE TIC. A.S."/>
    <s v="SH.03.002"/>
    <s v="Stokbar Panorama - Uzman Destek Hizmeti"/>
    <s v="Univera - Panasonic"/>
    <x v="11"/>
    <x v="4"/>
    <s v="Stokbar"/>
    <n v="165000"/>
    <m/>
    <n v="2"/>
    <m/>
    <n v="330000"/>
    <m/>
    <n v="0"/>
    <m/>
    <n v="330000"/>
    <m/>
    <n v="0"/>
    <n v="0"/>
    <m/>
    <m/>
    <m/>
    <x v="35"/>
    <x v="0"/>
    <x v="0"/>
    <x v="1"/>
    <x v="12"/>
    <x v="0"/>
    <s v="Univera Satış"/>
    <s v="Saha Satış"/>
    <s v="Yurt İçi"/>
    <s v="Türkiye"/>
  </r>
  <r>
    <s v="Q2"/>
    <x v="1"/>
    <x v="4"/>
    <m/>
    <s v="DARDANEL DAĞITIM A.Ş."/>
    <s v="EH.06.001"/>
    <s v="Enroute Panorama - Hosting Hizmeti"/>
    <s v="Univera - Dardanel"/>
    <x v="12"/>
    <x v="1"/>
    <s v="Enroute"/>
    <n v="83545.930000000008"/>
    <m/>
    <n v="6"/>
    <m/>
    <n v="501275.58"/>
    <m/>
    <n v="0"/>
    <m/>
    <n v="501275.58"/>
    <m/>
    <n v="0"/>
    <n v="0"/>
    <m/>
    <m/>
    <m/>
    <x v="4"/>
    <x v="0"/>
    <x v="0"/>
    <x v="1"/>
    <x v="3"/>
    <x v="0"/>
    <s v="Univera Satış"/>
    <s v="Saha Satış"/>
    <s v="Yurt İçi"/>
    <s v="Türkiye"/>
  </r>
  <r>
    <s v="Q1"/>
    <x v="0"/>
    <x v="0"/>
    <m/>
    <s v="KARASU KÖSEOGLU GIDA VE MES. PAZ. LTD. STI."/>
    <s v="EY.01.010"/>
    <s v="ENROUTE PANORAMA WEB CONNECTOR LISANSI"/>
    <s v="Univera - Pernod Ricard"/>
    <x v="1"/>
    <x v="0"/>
    <m/>
    <n v="13607"/>
    <m/>
    <n v="1"/>
    <m/>
    <n v="13607"/>
    <m/>
    <n v="0"/>
    <m/>
    <n v="13607"/>
    <m/>
    <n v="0"/>
    <n v="0"/>
    <s v="UNI240000000031"/>
    <m/>
    <m/>
    <x v="34"/>
    <x v="0"/>
    <x v="1"/>
    <x v="0"/>
    <x v="1"/>
    <x v="1"/>
    <s v="Univera Satış"/>
    <s v="Saha Satış"/>
    <s v="Yurt İçi"/>
    <s v="Türkiye"/>
  </r>
  <r>
    <s v="Q1"/>
    <x v="0"/>
    <x v="0"/>
    <m/>
    <s v="JT INTERNATIONAL SA"/>
    <s v="EH.02.001"/>
    <s v="EnRoute Panorama - Yazilim Bakimi, Yasatma ve Merkezi Destek Hizmeti"/>
    <s v="Univera - JTI İran"/>
    <x v="2"/>
    <x v="0"/>
    <m/>
    <n v="111686.22"/>
    <m/>
    <n v="1"/>
    <m/>
    <n v="111686.22435400001"/>
    <m/>
    <n v="4.3540000000000002E-3"/>
    <m/>
    <n v="111686.22"/>
    <m/>
    <n v="0"/>
    <n v="0"/>
    <s v="ENV240000000004"/>
    <m/>
    <m/>
    <x v="18"/>
    <x v="0"/>
    <x v="0"/>
    <x v="1"/>
    <x v="4"/>
    <x v="1"/>
    <s v="Univera Satış"/>
    <s v="Saha Satış"/>
    <s v="Yurt İçi"/>
    <s v="Türkiye"/>
  </r>
  <r>
    <s v="Q1"/>
    <x v="0"/>
    <x v="0"/>
    <m/>
    <s v="KARASU KÖSEOGLU GIDA VE MES. PAZ. LTD. STI."/>
    <s v="EH.01.001"/>
    <s v="EnRoute Panorama - Proje Yönetim Hizmeti"/>
    <s v="Univera - Pernod Ricard"/>
    <x v="1"/>
    <x v="0"/>
    <m/>
    <n v="7938"/>
    <m/>
    <n v="3"/>
    <m/>
    <n v="23814"/>
    <m/>
    <n v="0"/>
    <m/>
    <n v="23814"/>
    <m/>
    <n v="0"/>
    <n v="0"/>
    <s v="UNI240000000031"/>
    <m/>
    <m/>
    <x v="34"/>
    <x v="0"/>
    <x v="1"/>
    <x v="1"/>
    <x v="7"/>
    <x v="1"/>
    <s v="Univera Satış"/>
    <s v="Saha Satış"/>
    <s v="Yurt İçi"/>
    <s v="Türkiye"/>
  </r>
  <r>
    <s v="Q1"/>
    <x v="0"/>
    <x v="0"/>
    <m/>
    <s v="Şölen Çikolata Gıda Sanayi Ve Ticaret A. Ş."/>
    <s v="EH.03.004"/>
    <s v="EnRoute Panorama - Admin Operatör Hizmeti"/>
    <s v="Univera - Şölen"/>
    <x v="2"/>
    <x v="0"/>
    <m/>
    <n v="99000"/>
    <m/>
    <n v="1"/>
    <m/>
    <n v="99000"/>
    <m/>
    <n v="0"/>
    <m/>
    <n v="99000"/>
    <m/>
    <n v="0"/>
    <n v="0"/>
    <s v="UNI240000000028"/>
    <m/>
    <m/>
    <x v="32"/>
    <x v="0"/>
    <x v="0"/>
    <x v="1"/>
    <x v="12"/>
    <x v="1"/>
    <s v="Univera Satış"/>
    <s v="Saha Satış"/>
    <s v="Yurt İçi"/>
    <s v="Türkiye"/>
  </r>
  <r>
    <s v="Q2"/>
    <x v="1"/>
    <x v="4"/>
    <m/>
    <s v="POLARİS YAZILIM ÇÖZÜMLERİ VE DANIŞMANLIK HİZMETLERİ LTD.ŞTİ."/>
    <s v="WPH.02.001"/>
    <s v="Webplus Yazilim Bakimi Hizmeti"/>
    <s v="Univera - Kanal"/>
    <x v="5"/>
    <x v="0"/>
    <s v="Webplus"/>
    <n v="24960"/>
    <m/>
    <n v="1"/>
    <m/>
    <n v="24960"/>
    <m/>
    <n v="0"/>
    <m/>
    <n v="24960"/>
    <m/>
    <n v="0"/>
    <n v="0"/>
    <m/>
    <m/>
    <m/>
    <x v="31"/>
    <x v="0"/>
    <x v="0"/>
    <x v="1"/>
    <x v="4"/>
    <x v="0"/>
    <s v="Kanal Satış"/>
    <s v="Polaris"/>
    <s v="Yurt İçi"/>
    <s v="Türkiye"/>
  </r>
  <r>
    <s v="Q2"/>
    <x v="1"/>
    <x v="4"/>
    <m/>
    <s v="MİYA OTOMASYON VE BARKOD BILISIM SISTEMLERI SAN TİC. VE L.T.D. STI."/>
    <s v="WProje Yönetimi.01.007"/>
    <s v="Webplus E-DÖNÜSÜM MODÜL LISANSI"/>
    <s v="Univera - Kanal"/>
    <x v="5"/>
    <x v="0"/>
    <s v="Webplus"/>
    <n v="14300"/>
    <m/>
    <n v="1"/>
    <m/>
    <n v="14300"/>
    <m/>
    <n v="0"/>
    <m/>
    <n v="14300"/>
    <m/>
    <n v="0"/>
    <n v="0"/>
    <m/>
    <m/>
    <m/>
    <x v="3"/>
    <x v="0"/>
    <x v="1"/>
    <x v="0"/>
    <x v="1"/>
    <x v="0"/>
    <s v="Kanal Satış"/>
    <s v="Miya"/>
    <s v="Yurt İçi"/>
    <s v="Türkiye"/>
  </r>
  <r>
    <s v="Q2"/>
    <x v="1"/>
    <x v="4"/>
    <m/>
    <s v="HC ATILIM GIDA SANAYI VE TICARET LTD.STI"/>
    <s v="UH.01.002"/>
    <s v="Unidox Kontör"/>
    <s v="Univera Kontör Satışı"/>
    <x v="6"/>
    <x v="2"/>
    <s v="Unidox"/>
    <n v="2.8"/>
    <m/>
    <n v="10000"/>
    <m/>
    <n v="28000"/>
    <m/>
    <n v="0"/>
    <m/>
    <n v="28000"/>
    <m/>
    <n v="0"/>
    <n v="0"/>
    <m/>
    <m/>
    <m/>
    <x v="13"/>
    <x v="0"/>
    <x v="1"/>
    <x v="2"/>
    <x v="5"/>
    <x v="0"/>
    <s v="Univera Satış"/>
    <s v="Saha Satış"/>
    <s v="Yurt İçi"/>
    <s v="Türkiye"/>
  </r>
  <r>
    <s v="Q2"/>
    <x v="1"/>
    <x v="4"/>
    <m/>
    <s v="SERVET KARAKOLCU"/>
    <s v="UH.01.002"/>
    <s v="Unidox Kontör"/>
    <s v="Univera Kontör Satışı"/>
    <x v="6"/>
    <x v="2"/>
    <s v="Unidox"/>
    <n v="4"/>
    <m/>
    <n v="5000"/>
    <m/>
    <n v="20000"/>
    <m/>
    <n v="0"/>
    <m/>
    <n v="20000"/>
    <m/>
    <n v="0"/>
    <n v="0"/>
    <m/>
    <m/>
    <m/>
    <x v="13"/>
    <x v="0"/>
    <x v="1"/>
    <x v="2"/>
    <x v="5"/>
    <x v="0"/>
    <s v="Univera Satış"/>
    <s v="Saha Satış"/>
    <s v="Yurt İçi"/>
    <s v="Türkiye"/>
  </r>
  <r>
    <s v="Q2"/>
    <x v="1"/>
    <x v="4"/>
    <m/>
    <s v="TERCAN KARAHANLAR OTOMOTIV GIDA TURIZM INSAAT TAAHHÜT PETROL ÜRÜNLERI TICARET SANAYI LIMITED SIRKETI"/>
    <s v="UH.01.002"/>
    <s v="Unidox Kontör"/>
    <s v="Univera Kontör Satışı"/>
    <x v="6"/>
    <x v="2"/>
    <s v="Unidox"/>
    <n v="2.8"/>
    <m/>
    <n v="10000"/>
    <m/>
    <n v="28000"/>
    <m/>
    <n v="0"/>
    <m/>
    <n v="28000"/>
    <m/>
    <n v="0"/>
    <n v="0"/>
    <m/>
    <m/>
    <m/>
    <x v="157"/>
    <x v="3"/>
    <x v="1"/>
    <x v="2"/>
    <x v="5"/>
    <x v="0"/>
    <s v="Univera Satış"/>
    <s v="Saha Satış"/>
    <s v="Yurt İçi"/>
    <s v="Türkiye"/>
  </r>
  <r>
    <s v="Q2"/>
    <x v="1"/>
    <x v="4"/>
    <m/>
    <s v="TÜRKMEN TOPTAN GIDA-ABDURRAHMAN TÜRKMEN"/>
    <s v="UH.01.002"/>
    <s v="Unidox Kontör"/>
    <s v="Univera Kontör Satışı"/>
    <x v="6"/>
    <x v="2"/>
    <s v="Unidox"/>
    <n v="2.8"/>
    <m/>
    <n v="10000"/>
    <m/>
    <n v="28000"/>
    <m/>
    <n v="0"/>
    <m/>
    <n v="28000"/>
    <m/>
    <n v="0"/>
    <n v="0"/>
    <m/>
    <m/>
    <m/>
    <x v="158"/>
    <x v="3"/>
    <x v="1"/>
    <x v="2"/>
    <x v="5"/>
    <x v="0"/>
    <s v="Univera Satış"/>
    <s v="Saha Satış"/>
    <s v="Yurt İçi"/>
    <s v="Türkiye"/>
  </r>
  <r>
    <s v="Q2"/>
    <x v="1"/>
    <x v="4"/>
    <m/>
    <s v="ROYAL CANIN TURKEY EVCIL HAYVAN ÜRÜNLERI TIC. LTD. STI."/>
    <s v="QH.02.001"/>
    <s v="Quest Panorama - Yillik Yazilim Bakimi, Yasatma ve Merkezi Destek Hizmeti"/>
    <s v="Univera - Royal Canin"/>
    <x v="12"/>
    <x v="3"/>
    <s v="Quest"/>
    <n v="330616"/>
    <m/>
    <n v="1"/>
    <m/>
    <n v="330616"/>
    <m/>
    <n v="0"/>
    <m/>
    <n v="330616"/>
    <m/>
    <n v="0"/>
    <n v="0"/>
    <m/>
    <m/>
    <m/>
    <x v="40"/>
    <x v="0"/>
    <x v="0"/>
    <x v="1"/>
    <x v="4"/>
    <x v="0"/>
    <s v="Univera Satış"/>
    <s v="Saha Satış"/>
    <s v="Yurt İçi"/>
    <s v="Türkiye"/>
  </r>
  <r>
    <s v="Q2"/>
    <x v="1"/>
    <x v="4"/>
    <m/>
    <s v="ERBAK-ULUDAG PAZARLAMA SATIS VE DAGITIM A.S."/>
    <s v="QH.06.001"/>
    <s v="Quest Panorama - Yazilim Gelistirme Hizmeti"/>
    <s v="Univera - Uludağ İçecek"/>
    <x v="11"/>
    <x v="3"/>
    <s v="Quest"/>
    <n v="12172"/>
    <m/>
    <n v="2.5"/>
    <m/>
    <n v="30430"/>
    <m/>
    <n v="0"/>
    <m/>
    <n v="30430"/>
    <m/>
    <n v="0"/>
    <n v="0"/>
    <m/>
    <m/>
    <m/>
    <x v="21"/>
    <x v="0"/>
    <x v="1"/>
    <x v="1"/>
    <x v="9"/>
    <x v="1"/>
    <s v="Univera Satış"/>
    <s v="Saha Satış"/>
    <s v="Yurt İçi"/>
    <s v="Türkiye"/>
  </r>
  <r>
    <s v="Q2"/>
    <x v="1"/>
    <x v="4"/>
    <m/>
    <s v="ROYAL CANIN TURKEY EVCIL HAYVAN ÜRÜNLERI TIC. LTD. STI."/>
    <s v="QH.01.014"/>
    <s v="Quest Panorama - Q-Capture - Nöral Af Kategori Kullanim Bedeli (Enterprise)"/>
    <s v="Univera - Royal Canin"/>
    <x v="12"/>
    <x v="3"/>
    <s v="Q-CAPTURE"/>
    <n v="60664.1875"/>
    <m/>
    <n v="4"/>
    <m/>
    <n v="242656.75200000001"/>
    <m/>
    <n v="2E-3"/>
    <m/>
    <n v="242656.75"/>
    <m/>
    <n v="0"/>
    <n v="0"/>
    <m/>
    <m/>
    <m/>
    <x v="40"/>
    <x v="0"/>
    <x v="0"/>
    <x v="0"/>
    <x v="0"/>
    <x v="0"/>
    <s v="Univera Satış"/>
    <s v="Saha Satış"/>
    <s v="Yurt İçi"/>
    <s v="Türkiye"/>
  </r>
  <r>
    <s v="Q2"/>
    <x v="1"/>
    <x v="4"/>
    <m/>
    <s v="ROYAL CANIN TURKEY EVCIL HAYVAN ÜRÜNLERI TIC. LTD. STI."/>
    <s v="QH.01.014"/>
    <s v="Quest Panorama - Q-Capture - Nöral Af Kategori Kullanim Bedeli (Enterprise)"/>
    <s v="Univera - Royal Canin"/>
    <x v="12"/>
    <x v="3"/>
    <s v="Q-CAPTURE"/>
    <n v="56386.584999999999"/>
    <m/>
    <n v="8"/>
    <m/>
    <n v="451092.68"/>
    <m/>
    <n v="0"/>
    <m/>
    <n v="451092.68"/>
    <m/>
    <n v="0"/>
    <n v="0"/>
    <m/>
    <m/>
    <m/>
    <x v="40"/>
    <x v="0"/>
    <x v="0"/>
    <x v="0"/>
    <x v="0"/>
    <x v="0"/>
    <s v="Univera Satış"/>
    <s v="Saha Satış"/>
    <s v="Yurt İçi"/>
    <s v="Türkiye"/>
  </r>
  <r>
    <s v="Q2"/>
    <x v="1"/>
    <x v="4"/>
    <m/>
    <s v="ERBAK-ULUDAG PAZARLAMA SATIS VE DAGITIM A.S."/>
    <s v="QH.01.001"/>
    <s v="Quest Panorama - Proje ve Ürün Yönetimi Danismanlifi Hizmeti"/>
    <s v="Univera - Uludağ İçecek"/>
    <x v="11"/>
    <x v="3"/>
    <s v="Quest"/>
    <n v="11312"/>
    <m/>
    <n v="0.5"/>
    <m/>
    <n v="5656"/>
    <m/>
    <n v="0"/>
    <m/>
    <n v="5656"/>
    <m/>
    <n v="0"/>
    <n v="0"/>
    <m/>
    <m/>
    <m/>
    <x v="21"/>
    <x v="0"/>
    <x v="1"/>
    <x v="1"/>
    <x v="7"/>
    <x v="1"/>
    <s v="Univera Satış"/>
    <s v="Saha Satış"/>
    <s v="Yurt İçi"/>
    <s v="Türkiye"/>
  </r>
  <r>
    <s v="Q2"/>
    <x v="1"/>
    <x v="4"/>
    <m/>
    <s v="ROYAL CANIN TURKEY EVCIL HAYVAN ÜRÜNLERI TIC. LTD. STI."/>
    <s v="QY.02.007"/>
    <s v="Quest Panorama - Mobil Kullanicisi Yazılımi (Enterprise)"/>
    <s v="Univera - Royal Canin"/>
    <x v="12"/>
    <x v="3"/>
    <s v="Quest"/>
    <n v="3110.9839999999999"/>
    <m/>
    <n v="55"/>
    <m/>
    <n v="171104.12"/>
    <m/>
    <n v="0"/>
    <m/>
    <n v="171104.12"/>
    <m/>
    <n v="0"/>
    <n v="0"/>
    <m/>
    <m/>
    <m/>
    <x v="40"/>
    <x v="0"/>
    <x v="1"/>
    <x v="0"/>
    <x v="1"/>
    <x v="0"/>
    <s v="Univera Satış"/>
    <s v="Saha Satış"/>
    <s v="Yurt İçi"/>
    <s v="Türkiye"/>
  </r>
  <r>
    <s v="Q2"/>
    <x v="1"/>
    <x v="4"/>
    <m/>
    <s v="ROYAL CANIN TURKEY EVCIL HAYVAN ÜRÜNLERI TIC. LTD. STI."/>
    <s v="QY.02.007"/>
    <s v="Quest Panorama - Mobil Kullanicisi Yazılımi (Enterprise)"/>
    <s v="Univera - Royal Canin"/>
    <x v="12"/>
    <x v="3"/>
    <s v="Quest"/>
    <n v="2333.2383333333332"/>
    <m/>
    <n v="12"/>
    <m/>
    <n v="27998.856"/>
    <m/>
    <n v="-4.0000000000000001E-3"/>
    <m/>
    <n v="27998.86"/>
    <m/>
    <n v="0"/>
    <n v="0"/>
    <m/>
    <m/>
    <m/>
    <x v="40"/>
    <x v="0"/>
    <x v="1"/>
    <x v="0"/>
    <x v="1"/>
    <x v="0"/>
    <s v="Univera Satış"/>
    <s v="Saha Satış"/>
    <s v="Yurt İçi"/>
    <s v="Türkiye"/>
  </r>
  <r>
    <s v="Q2"/>
    <x v="1"/>
    <x v="4"/>
    <m/>
    <s v="ROYAL CANIN TURKEY EVCIL HAYVAN ÜRÜNLERI TIC. LTD. STI."/>
    <s v="QH.03.001"/>
    <s v="Quest Panorama  - Çafri Merkezi Hizmeti"/>
    <s v="Univera - Royal Canin"/>
    <x v="12"/>
    <x v="3"/>
    <s v="Quest"/>
    <n v="2494.38"/>
    <m/>
    <n v="84"/>
    <m/>
    <n v="209527.92"/>
    <m/>
    <n v="0"/>
    <m/>
    <n v="209527.92"/>
    <m/>
    <n v="0"/>
    <n v="0"/>
    <m/>
    <m/>
    <m/>
    <x v="40"/>
    <x v="0"/>
    <x v="0"/>
    <x v="1"/>
    <x v="8"/>
    <x v="0"/>
    <s v="Univera Satış"/>
    <s v="Saha Satış"/>
    <s v="Yurt İçi"/>
    <s v="Türkiye"/>
  </r>
  <r>
    <s v="Q2"/>
    <x v="1"/>
    <x v="4"/>
    <m/>
    <s v="ROYAL CANIN TURKEY EVCIL HAYVAN ÜRÜNLERI TIC. LTD. STI."/>
    <s v="EH.06.001"/>
    <s v="Enroute Panorama - Hosting Hizmeti"/>
    <s v="Univera - Royal Canin"/>
    <x v="12"/>
    <x v="1"/>
    <s v="Enroute"/>
    <n v="639086.5"/>
    <m/>
    <n v="1"/>
    <m/>
    <n v="639086.5"/>
    <m/>
    <n v="0"/>
    <m/>
    <n v="639086.5"/>
    <m/>
    <n v="0"/>
    <n v="0"/>
    <m/>
    <m/>
    <m/>
    <x v="40"/>
    <x v="0"/>
    <x v="0"/>
    <x v="1"/>
    <x v="3"/>
    <x v="0"/>
    <s v="Univera Satış"/>
    <s v="Saha Satış"/>
    <s v="Yurt İçi"/>
    <s v="Türkiye"/>
  </r>
  <r>
    <s v="Q1"/>
    <x v="0"/>
    <x v="0"/>
    <m/>
    <s v="KORKMAZ TICARET – HÜSEYIN KORKMAZ TOPTAN BIRA MESRUBAT"/>
    <s v="EY.01.010"/>
    <s v="ENROUTE PANORAMA WEB CONNECTOR LISANSI"/>
    <s v="Univera - Nestle Waters"/>
    <x v="0"/>
    <x v="0"/>
    <m/>
    <n v="13607"/>
    <m/>
    <n v="1"/>
    <m/>
    <n v="13607"/>
    <m/>
    <n v="0"/>
    <m/>
    <n v="13607"/>
    <m/>
    <n v="0"/>
    <n v="0"/>
    <s v="UNI240000000107"/>
    <m/>
    <m/>
    <x v="12"/>
    <x v="0"/>
    <x v="1"/>
    <x v="0"/>
    <x v="1"/>
    <x v="1"/>
    <s v="Univera Satış"/>
    <s v="Saha Satış"/>
    <s v="Yurt İçi"/>
    <s v="Türkiye"/>
  </r>
  <r>
    <s v="Q1"/>
    <x v="0"/>
    <x v="0"/>
    <m/>
    <s v="DOGAN TREND OTOMOTIV TICARET HIZMET VE TEKNOLOJI A.S."/>
    <s v="EH.01.005"/>
    <s v="Enroute Panorama Online Egitim"/>
    <s v="Univera - Suzuki"/>
    <x v="2"/>
    <x v="0"/>
    <m/>
    <n v="605.79999999999995"/>
    <m/>
    <n v="2"/>
    <m/>
    <n v="1211.5999999999999"/>
    <m/>
    <n v="0"/>
    <m/>
    <n v="1211.5999999999999"/>
    <m/>
    <n v="0"/>
    <n v="0"/>
    <s v="UNI240000000042"/>
    <m/>
    <m/>
    <x v="41"/>
    <x v="0"/>
    <x v="1"/>
    <x v="0"/>
    <x v="1"/>
    <x v="1"/>
    <s v="Univera Satış"/>
    <s v="Saha Satış"/>
    <s v="Yurt İçi"/>
    <s v="Türkiye"/>
  </r>
  <r>
    <s v="Q1"/>
    <x v="0"/>
    <x v="1"/>
    <m/>
    <s v="BROWN FORMAN İÇKİ TİC. LTD. ŞTİ."/>
    <s v="EY.04.012"/>
    <s v="EnRoute Panorama E-Dönüsüm  Modül Lisansi (Enterprise)"/>
    <s v="Univera - Brown Forman"/>
    <x v="8"/>
    <x v="2"/>
    <s v="Enroute"/>
    <n v="15991"/>
    <m/>
    <n v="1"/>
    <m/>
    <n v="15991"/>
    <m/>
    <n v="0"/>
    <m/>
    <n v="15991"/>
    <m/>
    <n v="0"/>
    <n v="0"/>
    <s v="UNI240000000114"/>
    <m/>
    <m/>
    <x v="30"/>
    <x v="0"/>
    <x v="1"/>
    <x v="0"/>
    <x v="1"/>
    <x v="1"/>
    <s v="Univera Satış"/>
    <s v="Saha Satış"/>
    <s v="Yurt İçi"/>
    <s v="Türkiye"/>
  </r>
  <r>
    <s v="Q1"/>
    <x v="0"/>
    <x v="1"/>
    <m/>
    <s v="Haribo SEKERLEME SAN. TIC.LTD. STI."/>
    <s v="EY.04.012"/>
    <s v="EnRoute Panorama E-Dönüsüm  Modül Lisansi (Enterprise)"/>
    <s v="Univera - Haribo"/>
    <x v="7"/>
    <x v="0"/>
    <m/>
    <n v="11193.7"/>
    <m/>
    <n v="1"/>
    <m/>
    <n v="15991"/>
    <m/>
    <n v="4797.3"/>
    <m/>
    <n v="11193.7"/>
    <m/>
    <n v="0"/>
    <n v="0"/>
    <s v="UNI240000000136"/>
    <m/>
    <m/>
    <x v="5"/>
    <x v="0"/>
    <x v="1"/>
    <x v="0"/>
    <x v="1"/>
    <x v="1"/>
    <s v="Univera Satış"/>
    <s v="Saha Satış"/>
    <s v="Yurt İçi"/>
    <s v="Türkiye"/>
  </r>
  <r>
    <s v="Q1"/>
    <x v="0"/>
    <x v="0"/>
    <m/>
    <s v="MIZAH TICARET- EBRU AVCI"/>
    <s v="EY.04.012"/>
    <s v="EnRoute Panorama E-Dönüsüm  Modül Lisansi (Enterprise)"/>
    <s v="Univera Doğuş Çay Projesi"/>
    <x v="7"/>
    <x v="0"/>
    <m/>
    <n v="12792.8"/>
    <m/>
    <n v="1"/>
    <m/>
    <n v="15991"/>
    <m/>
    <n v="3198.2"/>
    <m/>
    <n v="12792.8"/>
    <m/>
    <n v="0"/>
    <n v="0"/>
    <s v="ENV240000000012"/>
    <m/>
    <m/>
    <x v="13"/>
    <x v="0"/>
    <x v="1"/>
    <x v="0"/>
    <x v="1"/>
    <x v="1"/>
    <s v="Univera Satış"/>
    <s v="Saha Satış"/>
    <s v="Yurt İçi"/>
    <s v="Türkiye"/>
  </r>
  <r>
    <s v="Q1"/>
    <x v="0"/>
    <x v="0"/>
    <m/>
    <s v="PAK-SEL TASIMACILIK YAKIT GIDA TEMIZLIK INSAAT SANAYI VE TICARET LIMITED SIRKETI"/>
    <s v="EY.04.012"/>
    <s v="EnRoute Panorama E-Dönüsüm  Modül Lisansi (Enterprise)"/>
    <s v="Univera Doğuş Çay Projesi"/>
    <x v="7"/>
    <x v="0"/>
    <m/>
    <n v="14391.9"/>
    <m/>
    <n v="1"/>
    <m/>
    <n v="15991"/>
    <m/>
    <n v="1599.1"/>
    <m/>
    <n v="14391.9"/>
    <m/>
    <n v="0"/>
    <n v="0"/>
    <s v="UNI240000000106"/>
    <m/>
    <m/>
    <x v="13"/>
    <x v="1"/>
    <x v="1"/>
    <x v="0"/>
    <x v="1"/>
    <x v="1"/>
    <s v="Univera Satış"/>
    <s v="Saha Satış"/>
    <s v="Yurt İçi"/>
    <s v="Türkiye"/>
  </r>
  <r>
    <s v="Q1"/>
    <x v="0"/>
    <x v="0"/>
    <m/>
    <s v="BROWN FORMAN İÇKİ TİC. LTD. ŞTİ."/>
    <s v="EH.02.014"/>
    <s v="ENROUTE PANORAMA BUSINESS ANALYTICS  (QSENSE) KULLANICI LISANSI BAKIMI"/>
    <s v="Univera - Brown Forman"/>
    <x v="2"/>
    <x v="0"/>
    <m/>
    <n v="41109.760000000002"/>
    <m/>
    <n v="1"/>
    <m/>
    <n v="41109.756600000001"/>
    <m/>
    <n v="-3.3999999999999998E-3"/>
    <m/>
    <n v="41109.760000000002"/>
    <m/>
    <n v="0"/>
    <n v="0"/>
    <s v="UNI240000000045"/>
    <m/>
    <m/>
    <x v="30"/>
    <x v="0"/>
    <x v="0"/>
    <x v="1"/>
    <x v="4"/>
    <x v="1"/>
    <s v="Univera Satış"/>
    <s v="Saha Satış"/>
    <s v="Yurt İçi"/>
    <s v="Türkiye"/>
  </r>
  <r>
    <s v="Q1"/>
    <x v="0"/>
    <x v="0"/>
    <m/>
    <s v="BROWN FORMAN İÇKİ TİC. LTD. ŞTİ."/>
    <s v="EH.02.014"/>
    <s v="ENROUTE PANORAMA BUSINESS ANALYTICS  (QSENSE) KULLANICI LISANSI BAKIMI"/>
    <s v="Univera - Brown Forman"/>
    <x v="2"/>
    <x v="0"/>
    <m/>
    <n v="41109.760000000002"/>
    <m/>
    <n v="-1"/>
    <m/>
    <n v="0"/>
    <m/>
    <n v="0"/>
    <m/>
    <n v="-41109.760000000002"/>
    <m/>
    <n v="1"/>
    <n v="41109.760000000002"/>
    <s v="BCK202400000002"/>
    <m/>
    <m/>
    <x v="30"/>
    <x v="0"/>
    <x v="0"/>
    <x v="1"/>
    <x v="4"/>
    <x v="1"/>
    <s v="Univera Satış"/>
    <s v="Saha Satış"/>
    <s v="Yurt İçi"/>
    <s v="Türkiye"/>
  </r>
  <r>
    <s v="Q1"/>
    <x v="0"/>
    <x v="0"/>
    <m/>
    <s v="BROWN FORMAN İÇKİ TİC. LTD. ŞTİ."/>
    <s v="EH.02.014"/>
    <s v="ENROUTE PANORAMA BUSINESS ANALYTICS  (QSENSE) KULLANICI LISANSI BAKIMI"/>
    <s v="Univera - Brown Forman"/>
    <x v="2"/>
    <x v="0"/>
    <m/>
    <n v="41068.5"/>
    <m/>
    <n v="1"/>
    <m/>
    <n v="41068.5"/>
    <m/>
    <n v="0"/>
    <m/>
    <n v="41068.5"/>
    <m/>
    <n v="0"/>
    <n v="0"/>
    <s v="UNI240000000063"/>
    <m/>
    <m/>
    <x v="30"/>
    <x v="0"/>
    <x v="0"/>
    <x v="1"/>
    <x v="4"/>
    <x v="1"/>
    <s v="Univera Satış"/>
    <s v="Saha Satış"/>
    <s v="Yurt İçi"/>
    <s v="Türkiye"/>
  </r>
  <r>
    <s v="Q1"/>
    <x v="0"/>
    <x v="0"/>
    <m/>
    <s v="BROWN FORMAN İÇKİ TİC. LTD. ŞTİ."/>
    <s v="EH.02.001"/>
    <s v="EnRoute Panorama - Yazilim Bakimi, Yasatma ve Merkezi Destek Hizmeti"/>
    <s v="Univera - Brown Forman"/>
    <x v="2"/>
    <x v="0"/>
    <m/>
    <n v="91705.42"/>
    <m/>
    <n v="1"/>
    <m/>
    <n v="91705.42"/>
    <m/>
    <n v="0"/>
    <m/>
    <n v="91705.42"/>
    <m/>
    <n v="0"/>
    <n v="0"/>
    <s v="UNI240000000044"/>
    <m/>
    <m/>
    <x v="30"/>
    <x v="0"/>
    <x v="0"/>
    <x v="1"/>
    <x v="4"/>
    <x v="1"/>
    <s v="Univera Satış"/>
    <s v="Saha Satış"/>
    <s v="Yurt İçi"/>
    <s v="Türkiye"/>
  </r>
  <r>
    <s v="Q1"/>
    <x v="0"/>
    <x v="0"/>
    <m/>
    <s v="Şölen Çikolata Gıda Sanayi Ve Ticaret A. Ş."/>
    <s v="EH.02.001"/>
    <s v="EnRoute Panorama - Yazilim Bakimi, Yasatma ve Merkezi Destek Hizmeti"/>
    <s v="Univera - Şölen"/>
    <x v="2"/>
    <x v="0"/>
    <m/>
    <n v="293702.2"/>
    <m/>
    <n v="1"/>
    <m/>
    <n v="293702.2"/>
    <m/>
    <n v="0"/>
    <m/>
    <n v="293702.2"/>
    <m/>
    <n v="0"/>
    <n v="0"/>
    <s v="UNI240000000097"/>
    <m/>
    <m/>
    <x v="32"/>
    <x v="0"/>
    <x v="0"/>
    <x v="1"/>
    <x v="4"/>
    <x v="1"/>
    <s v="Univera Satış"/>
    <s v="Saha Satış"/>
    <s v="Yurt İçi"/>
    <s v="Türkiye"/>
  </r>
  <r>
    <s v="Q1"/>
    <x v="0"/>
    <x v="1"/>
    <m/>
    <s v="BROWN FORMAN İÇKİ TİC. LTD. ŞTİ."/>
    <s v="EH.03.006"/>
    <s v="EnRoute Panorama - Uzaktan Kurulum ve Efitim Hizmeti"/>
    <s v="Univera - Brown Forman"/>
    <x v="8"/>
    <x v="0"/>
    <m/>
    <n v="3780"/>
    <m/>
    <n v="1"/>
    <m/>
    <n v="3780"/>
    <m/>
    <n v="0"/>
    <m/>
    <n v="3780"/>
    <m/>
    <n v="0"/>
    <n v="0"/>
    <s v="UNI240000000114"/>
    <m/>
    <m/>
    <x v="30"/>
    <x v="0"/>
    <x v="1"/>
    <x v="1"/>
    <x v="6"/>
    <x v="1"/>
    <s v="Univera Satış"/>
    <s v="Saha Satış"/>
    <s v="Yurt İçi"/>
    <s v="Türkiye"/>
  </r>
  <r>
    <s v="Q1"/>
    <x v="0"/>
    <x v="0"/>
    <m/>
    <s v="Haribo SEKERLEME SAN. TIC.LTD. STI."/>
    <s v="EH.03.006"/>
    <s v="EnRoute Panorama - Uzaktan Kurulum ve Efitim Hizmeti"/>
    <s v="Univera - Haribo"/>
    <x v="7"/>
    <x v="0"/>
    <m/>
    <n v="3780"/>
    <m/>
    <n v="4"/>
    <m/>
    <n v="15120"/>
    <m/>
    <n v="0"/>
    <m/>
    <n v="15120"/>
    <m/>
    <n v="0"/>
    <n v="0"/>
    <s v="UNI240000000080"/>
    <m/>
    <m/>
    <x v="5"/>
    <x v="0"/>
    <x v="1"/>
    <x v="1"/>
    <x v="6"/>
    <x v="1"/>
    <s v="Univera Satış"/>
    <s v="Saha Satış"/>
    <s v="Yurt İçi"/>
    <s v="Türkiye"/>
  </r>
  <r>
    <s v="Q1"/>
    <x v="0"/>
    <x v="1"/>
    <m/>
    <s v="Şölen Çikolata Gıda Sanayi Ve Ticaret A. Ş."/>
    <s v="EH.03.006"/>
    <s v="EnRoute Panorama - Uzaktan Kurulum ve Efitim Hizmeti"/>
    <s v="Univera - Şölen"/>
    <x v="8"/>
    <x v="0"/>
    <m/>
    <n v="3780"/>
    <m/>
    <n v="2.5"/>
    <m/>
    <n v="9450"/>
    <m/>
    <n v="0"/>
    <m/>
    <n v="9450"/>
    <m/>
    <n v="0"/>
    <n v="0"/>
    <s v="UNI240000000128"/>
    <m/>
    <m/>
    <x v="32"/>
    <x v="0"/>
    <x v="1"/>
    <x v="1"/>
    <x v="6"/>
    <x v="1"/>
    <s v="Univera Satış"/>
    <s v="Saha Satış"/>
    <s v="Yurt İçi"/>
    <s v="Türkiye"/>
  </r>
  <r>
    <s v="Q1"/>
    <x v="0"/>
    <x v="0"/>
    <m/>
    <s v="Haribo SEKERLEME SAN. TIC.LTD. STI."/>
    <s v="EY.01.014"/>
    <s v="EnRoute Panorama - Platform Back Office Kullanici Lisansi (Enterprise)"/>
    <s v="Univera - Haribo"/>
    <x v="7"/>
    <x v="0"/>
    <m/>
    <n v="10745"/>
    <m/>
    <n v="3"/>
    <m/>
    <n v="32235"/>
    <m/>
    <n v="0"/>
    <m/>
    <n v="32235"/>
    <m/>
    <n v="0"/>
    <n v="0"/>
    <s v="UNI240000000055"/>
    <m/>
    <m/>
    <x v="5"/>
    <x v="0"/>
    <x v="1"/>
    <x v="0"/>
    <x v="1"/>
    <x v="1"/>
    <s v="Univera Satış"/>
    <s v="Saha Satış"/>
    <s v="Yurt İçi"/>
    <s v="Türkiye"/>
  </r>
  <r>
    <s v="Q1"/>
    <x v="0"/>
    <x v="0"/>
    <m/>
    <s v="BROWN FORMAN İÇKİ TİC. LTD. ŞTİ."/>
    <s v="EH.03.001"/>
    <s v="EnRoute Panorama - Çafri Merkezi Hizmeti  (MSD)"/>
    <s v="Univera - Brown Forman"/>
    <x v="2"/>
    <x v="0"/>
    <m/>
    <n v="12189.11"/>
    <m/>
    <n v="20"/>
    <m/>
    <n v="243782.2"/>
    <m/>
    <n v="0"/>
    <m/>
    <n v="243782.2"/>
    <m/>
    <n v="0"/>
    <n v="0"/>
    <s v="UNI240000000044"/>
    <m/>
    <m/>
    <x v="30"/>
    <x v="0"/>
    <x v="0"/>
    <x v="1"/>
    <x v="8"/>
    <x v="1"/>
    <s v="Univera Satış"/>
    <s v="Saha Satış"/>
    <s v="Yurt İçi"/>
    <s v="Türkiye"/>
  </r>
  <r>
    <s v="Q1"/>
    <x v="0"/>
    <x v="1"/>
    <m/>
    <s v="Şölen Çikolata Gıda Sanayi Ve Ticaret A. Ş."/>
    <s v="EH.03.004"/>
    <s v="EnRoute Panorama - Admin Operatör Hizmeti"/>
    <s v="Univera - Şölen"/>
    <x v="2"/>
    <x v="0"/>
    <m/>
    <n v="99000"/>
    <m/>
    <n v="1"/>
    <m/>
    <n v="99000"/>
    <m/>
    <n v="0"/>
    <m/>
    <n v="99000"/>
    <m/>
    <n v="0"/>
    <n v="0"/>
    <s v="UNI240000000116"/>
    <m/>
    <m/>
    <x v="32"/>
    <x v="0"/>
    <x v="0"/>
    <x v="1"/>
    <x v="12"/>
    <x v="1"/>
    <s v="Univera Satış"/>
    <s v="Saha Satış"/>
    <s v="Yurt İçi"/>
    <s v="Türkiye"/>
  </r>
  <r>
    <s v="Q2"/>
    <x v="1"/>
    <x v="4"/>
    <m/>
    <s v="MİYA OTOMASYON VE BARKOD BILISIM SISTEMLERI SAN TİC. VE L.T.D. STI."/>
    <s v="WPH.03.001"/>
    <s v="Webplus Hosting HIZMETI"/>
    <s v="Univera - Kanal"/>
    <x v="5"/>
    <x v="1"/>
    <s v="Webplus"/>
    <n v="2984.73"/>
    <m/>
    <n v="1"/>
    <m/>
    <n v="2984.73"/>
    <m/>
    <n v="0"/>
    <m/>
    <n v="2984.73"/>
    <m/>
    <n v="0"/>
    <n v="0"/>
    <m/>
    <m/>
    <m/>
    <x v="3"/>
    <x v="0"/>
    <x v="0"/>
    <x v="1"/>
    <x v="3"/>
    <x v="0"/>
    <s v="Kanal Satış"/>
    <s v="Miya"/>
    <s v="Yurt İçi"/>
    <s v="Türkiye"/>
  </r>
  <r>
    <s v="Q2"/>
    <x v="1"/>
    <x v="4"/>
    <m/>
    <s v="LILA KAGIT SAN. VE TIC. A.S."/>
    <s v="QH.02.001"/>
    <s v="Quest Panorama - Yillik Yazilim Bakimi, Yasatma ve Merkezi Destek Hizmeti"/>
    <s v="Univera - Lila Kağıt"/>
    <x v="5"/>
    <x v="3"/>
    <s v="Quest"/>
    <n v="212800.26"/>
    <m/>
    <n v="1"/>
    <m/>
    <n v="212800.26"/>
    <m/>
    <n v="0"/>
    <m/>
    <n v="212800.26"/>
    <m/>
    <n v="0"/>
    <n v="0"/>
    <m/>
    <m/>
    <m/>
    <x v="74"/>
    <x v="0"/>
    <x v="0"/>
    <x v="1"/>
    <x v="4"/>
    <x v="0"/>
    <s v="Univera Satış"/>
    <s v="Saha Satış"/>
    <s v="Yurt İçi"/>
    <s v="Türkiye"/>
  </r>
  <r>
    <s v="Q2"/>
    <x v="1"/>
    <x v="4"/>
    <m/>
    <s v="DOĞAN TREND OTOMOTİV TİCARET Hizmet VE TEKNOLOJİ ANONİM ŞİRKETİ"/>
    <s v="CDY.06.001"/>
    <s v="Calldesk Panorama - Yazılım Geliştirme Hizmeti"/>
    <s v="Univera - Doğan Trend"/>
    <x v="13"/>
    <x v="5"/>
    <s v="Calldesk"/>
    <n v="12250"/>
    <m/>
    <n v="178.84"/>
    <m/>
    <n v="3129700"/>
    <m/>
    <n v="938910"/>
    <m/>
    <n v="2190790"/>
    <m/>
    <n v="0"/>
    <n v="0"/>
    <m/>
    <m/>
    <m/>
    <x v="41"/>
    <x v="0"/>
    <x v="1"/>
    <x v="1"/>
    <x v="9"/>
    <x v="1"/>
    <s v="Univera Satış"/>
    <s v="Saha Satış"/>
    <s v="Yurt İçi"/>
    <s v="Türkiye"/>
  </r>
  <r>
    <s v="Q2"/>
    <x v="1"/>
    <x v="4"/>
    <m/>
    <s v="DOĞAN TREND OTOMOTİV TİCARET Hizmet VE TEKNOLOJİ ANONİM ŞİRKETİ"/>
    <s v="CDY.06.001"/>
    <s v="Calldesk Panorama - Yazılım Geliştirme Hizmeti"/>
    <s v="Univera - Doğan Trend"/>
    <x v="13"/>
    <x v="5"/>
    <s v="Calldesk"/>
    <n v="17150"/>
    <m/>
    <n v="48.82"/>
    <m/>
    <n v="1196090"/>
    <m/>
    <n v="358827"/>
    <m/>
    <n v="837263"/>
    <m/>
    <n v="0"/>
    <n v="0"/>
    <m/>
    <m/>
    <m/>
    <x v="41"/>
    <x v="0"/>
    <x v="1"/>
    <x v="1"/>
    <x v="9"/>
    <x v="1"/>
    <s v="Univera Satış"/>
    <s v="Saha Satış"/>
    <s v="Yurt İçi"/>
    <s v="Türkiye"/>
  </r>
  <r>
    <s v="Q2"/>
    <x v="1"/>
    <x v="4"/>
    <m/>
    <s v="DOĞAN TREND OTOMOTİV TİCARET Hizmet VE TEKNOLOJİ ANONİM ŞİRKETİ"/>
    <s v="CDH.01.001"/>
    <s v="Calldesk Panorama - Proje ve Ürün Yönetimi Danışmanliğı Hizmeti"/>
    <s v="Univera - Doğan Trend"/>
    <x v="13"/>
    <x v="5"/>
    <s v="Calldesk"/>
    <n v="12250"/>
    <m/>
    <n v="81.56"/>
    <m/>
    <n v="1427300"/>
    <m/>
    <n v="428190"/>
    <m/>
    <n v="999110"/>
    <m/>
    <n v="0"/>
    <n v="0"/>
    <m/>
    <m/>
    <m/>
    <x v="41"/>
    <x v="0"/>
    <x v="1"/>
    <x v="1"/>
    <x v="7"/>
    <x v="1"/>
    <s v="Univera Satış"/>
    <s v="Saha Satış"/>
    <s v="Yurt İçi"/>
    <s v="Türkiye"/>
  </r>
  <r>
    <s v="Q1"/>
    <x v="0"/>
    <x v="1"/>
    <m/>
    <s v="JT INTERNATIONAL SA"/>
    <s v="EH.02.001"/>
    <s v="EnRoute Panorama - Yazilim Bakimi, Yasatma ve Merkezi Destek Hizmeti"/>
    <s v="Univera - JTI İran"/>
    <x v="2"/>
    <x v="0"/>
    <m/>
    <n v="112028.81"/>
    <m/>
    <n v="1"/>
    <m/>
    <n v="112028.81176900001"/>
    <m/>
    <n v="1.769E-3"/>
    <m/>
    <n v="112028.81"/>
    <m/>
    <n v="0"/>
    <n v="0"/>
    <s v="ENV240000000019"/>
    <m/>
    <m/>
    <x v="18"/>
    <x v="0"/>
    <x v="0"/>
    <x v="1"/>
    <x v="4"/>
    <x v="1"/>
    <s v="Univera Satış"/>
    <s v="Saha Satış"/>
    <s v="Yurt İçi"/>
    <s v="Türkiye"/>
  </r>
  <r>
    <s v="Q1"/>
    <x v="0"/>
    <x v="1"/>
    <m/>
    <s v="Haribo SEKERLEME SAN. TIC.LTD. STI."/>
    <s v="EH.03.006"/>
    <s v="EnRoute Panorama - Uzaktan Kurulum ve Efitim Hizmeti"/>
    <s v="Univera - Haribo"/>
    <x v="7"/>
    <x v="0"/>
    <m/>
    <n v="2646"/>
    <m/>
    <n v="1"/>
    <m/>
    <n v="3780"/>
    <m/>
    <n v="1134"/>
    <m/>
    <n v="2646"/>
    <m/>
    <n v="0"/>
    <n v="0"/>
    <s v="UNI240000000136"/>
    <m/>
    <m/>
    <x v="5"/>
    <x v="0"/>
    <x v="1"/>
    <x v="1"/>
    <x v="6"/>
    <x v="1"/>
    <s v="Univera Satış"/>
    <s v="Saha Satış"/>
    <s v="Yurt İçi"/>
    <s v="Türkiye"/>
  </r>
  <r>
    <s v="Q1"/>
    <x v="0"/>
    <x v="1"/>
    <m/>
    <s v="Mey İçki Sanayi ve Ticaret A.Ş."/>
    <s v="EH.05.002"/>
    <s v="EnRoute Panorama - Rapor Gelistirme Hizmeti"/>
    <s v="Univera - Mey İçki"/>
    <x v="0"/>
    <x v="0"/>
    <m/>
    <n v="4201"/>
    <m/>
    <n v="51"/>
    <m/>
    <n v="214251"/>
    <m/>
    <n v="0"/>
    <m/>
    <n v="214251"/>
    <m/>
    <n v="0"/>
    <n v="0"/>
    <s v="UNI240000000148"/>
    <m/>
    <m/>
    <x v="7"/>
    <x v="0"/>
    <x v="1"/>
    <x v="1"/>
    <x v="2"/>
    <x v="1"/>
    <s v="Univera Satış"/>
    <s v="Saha Satış"/>
    <s v="Yurt İçi"/>
    <s v="Türkiye"/>
  </r>
  <r>
    <s v="Q1"/>
    <x v="0"/>
    <x v="1"/>
    <m/>
    <s v="Haribo SEKERLEME SAN. TIC.LTD. STI."/>
    <s v="EY.01.014"/>
    <s v="EnRoute Panorama - Platform Back Office Kullanici Lisansi (Enterprise)"/>
    <s v="Univera - Haribo"/>
    <x v="7"/>
    <x v="0"/>
    <m/>
    <n v="7521.5"/>
    <m/>
    <n v="1"/>
    <m/>
    <n v="10745"/>
    <m/>
    <n v="3223.5"/>
    <m/>
    <n v="7521.5"/>
    <m/>
    <n v="0"/>
    <n v="0"/>
    <s v="UNI240000000136"/>
    <m/>
    <m/>
    <x v="5"/>
    <x v="0"/>
    <x v="1"/>
    <x v="0"/>
    <x v="1"/>
    <x v="1"/>
    <s v="Univera Satış"/>
    <s v="Saha Satış"/>
    <s v="Yurt İçi"/>
    <s v="Türkiye"/>
  </r>
  <r>
    <s v="Q2"/>
    <x v="1"/>
    <x v="4"/>
    <m/>
    <s v="MATRIKS BİLGİSAYAR SİSTEMLERİ LTD.ŞTİ"/>
    <s v="UH.01.002"/>
    <s v="Unidox Kontör"/>
    <s v="Univera Kontör Satışı"/>
    <x v="5"/>
    <x v="2"/>
    <s v="Unidox"/>
    <n v="4.6313000000000004"/>
    <m/>
    <n v="2000"/>
    <m/>
    <n v="9262.6"/>
    <m/>
    <n v="0"/>
    <m/>
    <n v="9262.6"/>
    <m/>
    <n v="0"/>
    <n v="0"/>
    <m/>
    <m/>
    <m/>
    <x v="11"/>
    <x v="0"/>
    <x v="1"/>
    <x v="2"/>
    <x v="5"/>
    <x v="0"/>
    <s v="Kanal Satış"/>
    <s v="Matriks"/>
    <s v="Yurt İçi"/>
    <s v="Türkiye"/>
  </r>
  <r>
    <s v="Q2"/>
    <x v="1"/>
    <x v="4"/>
    <m/>
    <s v="KARADENIZ IÇECEK PAZARLAMA DAGITIM TIC.LTD.STI"/>
    <s v="UH.01.002"/>
    <s v="Unidox Kontör"/>
    <s v="Univera Kontör Satışı"/>
    <x v="6"/>
    <x v="2"/>
    <s v="Unidox"/>
    <n v="2.6"/>
    <m/>
    <n v="-25000"/>
    <m/>
    <n v="0"/>
    <m/>
    <n v="0"/>
    <m/>
    <n v="-65000"/>
    <m/>
    <n v="25000"/>
    <n v="65000"/>
    <m/>
    <m/>
    <m/>
    <x v="145"/>
    <x v="3"/>
    <x v="1"/>
    <x v="2"/>
    <x v="5"/>
    <x v="0"/>
    <s v="Univera Satış"/>
    <s v="Saha Satış"/>
    <s v="Yurt İçi"/>
    <s v="Türkiye"/>
  </r>
  <r>
    <s v="Q2"/>
    <x v="1"/>
    <x v="4"/>
    <m/>
    <s v="BALIKESIR ELEKTROMEKANIK SANAYI TESISLERI AS."/>
    <s v="SH.02.001"/>
    <s v="Stokbar Panorama - Yillik Yazilim Bakim Hizmeti"/>
    <s v="Univera - Best Elektromekanik"/>
    <x v="13"/>
    <x v="4"/>
    <s v="Stokbar"/>
    <n v="303175.06"/>
    <m/>
    <n v="-1"/>
    <m/>
    <n v="0"/>
    <m/>
    <n v="0"/>
    <m/>
    <n v="-303175.06"/>
    <m/>
    <n v="1"/>
    <n v="303175.06"/>
    <m/>
    <m/>
    <m/>
    <x v="37"/>
    <x v="0"/>
    <x v="0"/>
    <x v="1"/>
    <x v="4"/>
    <x v="0"/>
    <s v="Univera Satış"/>
    <s v="Saha Satış"/>
    <s v="Yurt İçi"/>
    <s v="Türkiye"/>
  </r>
  <r>
    <s v="Q2"/>
    <x v="1"/>
    <x v="4"/>
    <m/>
    <s v="BALIKESIR ELEKTROMEKANIK SANAYI TESISLERI AS."/>
    <s v="SH.03.001"/>
    <s v="Stokbar Panorama - Çafri Merkezi Hizmeti (Tesis)"/>
    <s v="Univera - Best Elektromekanik"/>
    <x v="13"/>
    <x v="4"/>
    <s v="Stokbar"/>
    <n v="77101.2"/>
    <m/>
    <n v="-2"/>
    <m/>
    <n v="0"/>
    <m/>
    <n v="0"/>
    <m/>
    <n v="-154202.4"/>
    <m/>
    <n v="2"/>
    <n v="154202.4"/>
    <m/>
    <m/>
    <m/>
    <x v="37"/>
    <x v="0"/>
    <x v="0"/>
    <x v="1"/>
    <x v="8"/>
    <x v="0"/>
    <s v="Univera Satış"/>
    <s v="Saha Satış"/>
    <s v="Yurt İçi"/>
    <s v="Türkiye"/>
  </r>
  <r>
    <s v="Q1"/>
    <x v="0"/>
    <x v="1"/>
    <m/>
    <s v="DOGUS ÇAY VE GIDA MADD.ÜRT.PAZ.ITH.IHR.A.S"/>
    <s v="EH.02.001"/>
    <s v="EnRoute Panorama - Yazilim Bakimi, Yasatma ve Merkezi Destek Hizmeti"/>
    <s v="Univera Doğuş Çay Projesi"/>
    <x v="2"/>
    <x v="0"/>
    <m/>
    <n v="587298.81999999995"/>
    <m/>
    <n v="1"/>
    <m/>
    <n v="587298.81999999995"/>
    <m/>
    <n v="0"/>
    <m/>
    <n v="587298.81999999995"/>
    <m/>
    <n v="0"/>
    <n v="0"/>
    <s v="UNI240000000175"/>
    <m/>
    <m/>
    <x v="13"/>
    <x v="0"/>
    <x v="0"/>
    <x v="1"/>
    <x v="4"/>
    <x v="1"/>
    <s v="Univera Satış"/>
    <s v="Saha Satış"/>
    <s v="Yurt İçi"/>
    <s v="Türkiye"/>
  </r>
  <r>
    <s v="Q1"/>
    <x v="0"/>
    <x v="1"/>
    <m/>
    <s v="YILMAZTEKIN GIDA SAN.TIC.LTD.STI"/>
    <s v="EH.02.001"/>
    <s v="EnRoute Panorama - Yazilim Bakimi, Yasatma ve Merkezi Destek Hizmeti"/>
    <s v="Univera Doğuş Çay Projesi"/>
    <x v="7"/>
    <x v="0"/>
    <m/>
    <n v="7543.6"/>
    <m/>
    <n v="1"/>
    <m/>
    <n v="8381.7800000000007"/>
    <m/>
    <n v="838.18"/>
    <m/>
    <n v="7543.6"/>
    <m/>
    <n v="0"/>
    <n v="0"/>
    <s v="UNI240000000164"/>
    <m/>
    <m/>
    <x v="13"/>
    <x v="0"/>
    <x v="0"/>
    <x v="1"/>
    <x v="4"/>
    <x v="1"/>
    <s v="Univera Satış"/>
    <s v="Saha Satış"/>
    <s v="Yurt İçi"/>
    <s v="Türkiye"/>
  </r>
  <r>
    <s v="Q1"/>
    <x v="0"/>
    <x v="1"/>
    <m/>
    <s v="YILMAZTEKIN GIDA SAN.TIC.LTD.STI"/>
    <s v="EH.02.001"/>
    <s v="EnRoute Panorama - Yazilim Bakimi, Yasatma ve Merkezi Destek Hizmeti"/>
    <s v="Univera Doğuş Çay Projesi"/>
    <x v="9"/>
    <x v="0"/>
    <m/>
    <n v="7543.6"/>
    <m/>
    <n v="-1"/>
    <m/>
    <n v="0"/>
    <m/>
    <n v="0"/>
    <m/>
    <n v="-7543.6"/>
    <m/>
    <n v="1"/>
    <n v="7543.6"/>
    <s v="YTM202400005154"/>
    <m/>
    <m/>
    <x v="13"/>
    <x v="0"/>
    <x v="0"/>
    <x v="1"/>
    <x v="4"/>
    <x v="1"/>
    <s v="Univera Satış"/>
    <s v="Saha Satış"/>
    <s v="Yurt İçi"/>
    <s v="Türkiye"/>
  </r>
  <r>
    <s v="Q1"/>
    <x v="0"/>
    <x v="1"/>
    <m/>
    <s v="YILMAZTEKIN GIDA SAN.TIC.LTD.STI"/>
    <s v="EH.03.006"/>
    <s v="EnRoute Panorama - Uzaktan Kurulum ve Efitim Hizmeti"/>
    <s v="Univera Doğuş Çay Projesi"/>
    <x v="7"/>
    <x v="0"/>
    <m/>
    <n v="4762.8"/>
    <m/>
    <n v="1"/>
    <m/>
    <n v="5292"/>
    <m/>
    <n v="529.20000000000005"/>
    <m/>
    <n v="4762.8"/>
    <m/>
    <n v="0"/>
    <n v="0"/>
    <s v="UNI240000000164"/>
    <m/>
    <m/>
    <x v="13"/>
    <x v="0"/>
    <x v="1"/>
    <x v="1"/>
    <x v="6"/>
    <x v="1"/>
    <s v="Univera Satış"/>
    <s v="Saha Satış"/>
    <s v="Yurt İçi"/>
    <s v="Türkiye"/>
  </r>
  <r>
    <s v="Q1"/>
    <x v="0"/>
    <x v="1"/>
    <m/>
    <s v="YILMAZTEKIN GIDA SAN.TIC.LTD.STI"/>
    <s v="EH.03.006"/>
    <s v="EnRoute Panorama - Uzaktan Kurulum ve Efitim Hizmeti"/>
    <s v="Univera Doğuş Çay Projesi"/>
    <x v="9"/>
    <x v="0"/>
    <m/>
    <n v="4762.8"/>
    <m/>
    <n v="-1"/>
    <m/>
    <n v="0"/>
    <m/>
    <n v="0"/>
    <m/>
    <n v="-4762.8"/>
    <m/>
    <n v="1"/>
    <n v="4762.8"/>
    <s v="YTM202400005154"/>
    <m/>
    <m/>
    <x v="13"/>
    <x v="0"/>
    <x v="1"/>
    <x v="1"/>
    <x v="6"/>
    <x v="1"/>
    <s v="Univera Satış"/>
    <s v="Saha Satış"/>
    <s v="Yurt İçi"/>
    <s v="Türkiye"/>
  </r>
  <r>
    <s v="Q1"/>
    <x v="0"/>
    <x v="1"/>
    <m/>
    <s v="YILMAZTEKIN GIDA SAN.TIC.LTD.STI"/>
    <s v="EH.01.001"/>
    <s v="EnRoute Panorama - Proje Yönetim Hizmeti"/>
    <s v="Univera Doğuş Çay Projesi"/>
    <x v="7"/>
    <x v="0"/>
    <m/>
    <n v="9287.1"/>
    <m/>
    <n v="1"/>
    <m/>
    <n v="10319"/>
    <m/>
    <n v="1031.9000000000001"/>
    <m/>
    <n v="9287.1"/>
    <m/>
    <n v="0"/>
    <n v="0"/>
    <s v="UNI240000000164"/>
    <m/>
    <m/>
    <x v="13"/>
    <x v="0"/>
    <x v="1"/>
    <x v="1"/>
    <x v="7"/>
    <x v="1"/>
    <s v="Univera Satış"/>
    <s v="Saha Satış"/>
    <s v="Yurt İçi"/>
    <s v="Türkiye"/>
  </r>
  <r>
    <s v="Q1"/>
    <x v="0"/>
    <x v="1"/>
    <s v="İptal"/>
    <s v="YILMAZTEKIN GIDA SAN.TIC.LTD.STI"/>
    <s v="EH.01.001"/>
    <s v="EnRoute Panorama - Proje Yönetim Hizmeti"/>
    <s v="Univera Doğuş Çay Projesi"/>
    <x v="9"/>
    <x v="0"/>
    <m/>
    <n v="9287.1"/>
    <s v="TRY"/>
    <n v="-1"/>
    <m/>
    <n v="0"/>
    <m/>
    <n v="0"/>
    <m/>
    <n v="-9287.1"/>
    <m/>
    <n v="1"/>
    <n v="9287.1"/>
    <s v="YTM202400005154"/>
    <m/>
    <m/>
    <x v="13"/>
    <x v="0"/>
    <x v="1"/>
    <x v="1"/>
    <x v="7"/>
    <x v="1"/>
    <s v="Univera Satış"/>
    <s v="Saha Satış"/>
    <s v="Yurt İçi"/>
    <s v="Türkiye"/>
  </r>
  <r>
    <s v="Q1"/>
    <x v="0"/>
    <x v="1"/>
    <m/>
    <s v="YILMAZTEKIN GIDA SAN.TIC.LTD.STI"/>
    <s v="EY.01.025"/>
    <s v="EnRoute Panorama - Dist. Web Connector  Web Service Lisansi (Enterprise)"/>
    <s v="Univera Doğuş Çay Projesi"/>
    <x v="7"/>
    <x v="0"/>
    <m/>
    <n v="34289.1"/>
    <m/>
    <n v="1"/>
    <m/>
    <n v="38099"/>
    <m/>
    <n v="3809.9"/>
    <m/>
    <n v="34289.1"/>
    <m/>
    <n v="0"/>
    <n v="0"/>
    <s v="UNI240000000164"/>
    <m/>
    <m/>
    <x v="13"/>
    <x v="0"/>
    <x v="1"/>
    <x v="0"/>
    <x v="1"/>
    <x v="1"/>
    <s v="Univera Satış"/>
    <s v="Saha Satış"/>
    <s v="Yurt İçi"/>
    <s v="Türkiye"/>
  </r>
  <r>
    <s v="Q1"/>
    <x v="0"/>
    <x v="1"/>
    <m/>
    <s v="YILMAZTEKIN GIDA SAN.TIC.LTD.STI"/>
    <s v="EY.01.025"/>
    <s v="EnRoute Panorama - Dist. Web Connector  Web Service Lisansi (Enterprise)"/>
    <s v="Univera Doğuş Çay Projesi"/>
    <x v="9"/>
    <x v="0"/>
    <m/>
    <n v="34289.1"/>
    <m/>
    <n v="-1"/>
    <m/>
    <n v="0"/>
    <m/>
    <n v="0"/>
    <m/>
    <n v="-34289.1"/>
    <m/>
    <n v="1"/>
    <n v="34289.1"/>
    <s v="YTM202400005154"/>
    <m/>
    <m/>
    <x v="13"/>
    <x v="0"/>
    <x v="1"/>
    <x v="0"/>
    <x v="1"/>
    <x v="1"/>
    <s v="Univera Satış"/>
    <s v="Saha Satış"/>
    <s v="Yurt İçi"/>
    <s v="Türkiye"/>
  </r>
  <r>
    <s v="Q2"/>
    <x v="1"/>
    <x v="4"/>
    <m/>
    <s v="POLARİS YAZILIM ÇÖZÜMLERİ VE DANIŞMANLIK HİZMETLERİ LTD.ŞTİ."/>
    <s v="WPH.02.001"/>
    <s v="Webplus Yazilim Bakimi Hizmeti"/>
    <s v="Univera - Kanal"/>
    <x v="5"/>
    <x v="0"/>
    <s v="Webplus"/>
    <n v="2646"/>
    <m/>
    <n v="1"/>
    <m/>
    <n v="2646"/>
    <m/>
    <n v="0"/>
    <m/>
    <n v="2646"/>
    <m/>
    <n v="0"/>
    <n v="0"/>
    <m/>
    <m/>
    <m/>
    <x v="31"/>
    <x v="0"/>
    <x v="0"/>
    <x v="1"/>
    <x v="4"/>
    <x v="0"/>
    <s v="Kanal Satış"/>
    <s v="Polaris"/>
    <s v="Yurt İçi"/>
    <s v="Türkiye"/>
  </r>
  <r>
    <s v="Q2"/>
    <x v="1"/>
    <x v="4"/>
    <m/>
    <s v="POLARİS YAZILIM ÇÖZÜMLERİ VE DANIŞMANLIK HİZMETLERİ LTD.ŞTİ."/>
    <s v="WProje Yönetimi.01.004"/>
    <s v="Webplus EK KULLANICI LISANSI +5"/>
    <s v="Univera - Kanal"/>
    <x v="5"/>
    <x v="0"/>
    <s v="Webplus"/>
    <n v="21645"/>
    <m/>
    <n v="1"/>
    <m/>
    <n v="24050"/>
    <m/>
    <n v="2405"/>
    <m/>
    <n v="21645"/>
    <m/>
    <n v="0"/>
    <n v="0"/>
    <m/>
    <m/>
    <m/>
    <x v="31"/>
    <x v="0"/>
    <x v="1"/>
    <x v="0"/>
    <x v="1"/>
    <x v="0"/>
    <s v="Kanal Satış"/>
    <s v="Polaris"/>
    <s v="Yurt İçi"/>
    <s v="Türkiye"/>
  </r>
  <r>
    <s v="Q2"/>
    <x v="1"/>
    <x v="4"/>
    <m/>
    <s v="UNUTULMAZ GIDA TAR.HAYV.INS. TAAH.OTO.DAY.TUK.MAL.ITH.IHR VE SAN.TIC.LTD.STI."/>
    <s v="UH.01.002"/>
    <s v="Unidox Kontör"/>
    <s v="Univera Kontör Satışı"/>
    <x v="6"/>
    <x v="2"/>
    <s v="Unidox"/>
    <n v="2.6"/>
    <m/>
    <n v="25000"/>
    <m/>
    <n v="65000"/>
    <m/>
    <n v="0"/>
    <m/>
    <n v="65000"/>
    <m/>
    <n v="0"/>
    <n v="0"/>
    <m/>
    <m/>
    <m/>
    <x v="159"/>
    <x v="3"/>
    <x v="1"/>
    <x v="2"/>
    <x v="5"/>
    <x v="2"/>
    <s v="Univera Satış"/>
    <s v="Saha Satış"/>
    <s v="Yurt İçi"/>
    <s v="Türkiye"/>
  </r>
  <r>
    <s v="Q2"/>
    <x v="1"/>
    <x v="4"/>
    <m/>
    <s v="THY DO&amp;CO IKRAM HIZMETLERI A.S."/>
    <s v="SH.02.001"/>
    <s v="Stokbar Panorama - Yillik Yazilim Bakim Hizmeti"/>
    <s v="Univera - Turkish Do &amp; Co"/>
    <x v="18"/>
    <x v="4"/>
    <s v="Stokbar"/>
    <n v="563000"/>
    <m/>
    <n v="1"/>
    <m/>
    <n v="563000"/>
    <m/>
    <n v="0"/>
    <m/>
    <n v="563000"/>
    <m/>
    <n v="0"/>
    <n v="0"/>
    <m/>
    <m/>
    <m/>
    <x v="57"/>
    <x v="0"/>
    <x v="0"/>
    <x v="1"/>
    <x v="4"/>
    <x v="0"/>
    <s v="Univera Satış"/>
    <s v="Saha Satış"/>
    <s v="Yurt İçi"/>
    <s v="Türkiye"/>
  </r>
  <r>
    <s v="Q2"/>
    <x v="1"/>
    <x v="4"/>
    <m/>
    <s v="THY DO&amp;CO IKRAM HIZMETLERI A.S."/>
    <s v="SH.03.004"/>
    <s v="Stokbar Panorama - Çafri Merkezi Hizmeti (Depo/Lokasyon)"/>
    <s v="Univera - Turkish Do &amp; Co"/>
    <x v="18"/>
    <x v="4"/>
    <s v="Stokbar"/>
    <n v="23937.75"/>
    <m/>
    <n v="4"/>
    <m/>
    <n v="95751"/>
    <m/>
    <n v="0"/>
    <m/>
    <n v="95751"/>
    <m/>
    <n v="0"/>
    <n v="0"/>
    <m/>
    <m/>
    <m/>
    <x v="57"/>
    <x v="0"/>
    <x v="0"/>
    <x v="1"/>
    <x v="8"/>
    <x v="0"/>
    <s v="Univera Satış"/>
    <s v="Saha Satış"/>
    <s v="Yurt İçi"/>
    <s v="Türkiye"/>
  </r>
  <r>
    <s v="Q2"/>
    <x v="1"/>
    <x v="4"/>
    <m/>
    <s v="EFES VITANTA MOLDOVA BREWERY S.A"/>
    <s v="QH.02.001"/>
    <s v="Quest Panorama - Yillik Yazilim Bakimi, Yasatma ve Merkezi Destek Hizmeti"/>
    <s v="Univera - Efes Moldova"/>
    <x v="16"/>
    <x v="3"/>
    <s v="Quest"/>
    <n v="15419.03"/>
    <m/>
    <n v="1"/>
    <m/>
    <n v="15419.02571"/>
    <m/>
    <n v="-4.2919999999999998E-3"/>
    <m/>
    <n v="15419.03"/>
    <m/>
    <n v="0"/>
    <n v="0"/>
    <m/>
    <m/>
    <m/>
    <x v="20"/>
    <x v="0"/>
    <x v="0"/>
    <x v="1"/>
    <x v="4"/>
    <x v="0"/>
    <s v="Univera Satış"/>
    <s v="Saha Satış"/>
    <s v="Yurt Dışı"/>
    <s v="Moldova"/>
  </r>
  <r>
    <s v="Q2"/>
    <x v="1"/>
    <x v="4"/>
    <m/>
    <s v="Mey İçki Sanayi ve Ticaret A.Ş."/>
    <s v="EH.06.001"/>
    <s v="Enroute Panorama - Hosting Hizmeti"/>
    <s v="Univera - Mey İçki"/>
    <x v="11"/>
    <x v="1"/>
    <s v="Enroute"/>
    <n v="261640.2"/>
    <m/>
    <n v="2"/>
    <m/>
    <n v="523280.4"/>
    <m/>
    <n v="0"/>
    <m/>
    <n v="523280.4"/>
    <m/>
    <n v="0"/>
    <n v="0"/>
    <m/>
    <m/>
    <m/>
    <x v="7"/>
    <x v="0"/>
    <x v="0"/>
    <x v="1"/>
    <x v="3"/>
    <x v="1"/>
    <s v="Univera Satış"/>
    <s v="Saha Satış"/>
    <s v="Yurt İçi"/>
    <s v="Türkiye"/>
  </r>
  <r>
    <s v="Q1"/>
    <x v="0"/>
    <x v="1"/>
    <m/>
    <s v="Şölen Çikolata Gıda Sanayi Ve Ticaret A. Ş."/>
    <s v="EH.01.005"/>
    <s v="Enroute Panorama Online Egitim"/>
    <s v="Univera - Şölen"/>
    <x v="10"/>
    <x v="0"/>
    <m/>
    <n v="605.80000000000007"/>
    <m/>
    <n v="6"/>
    <m/>
    <n v="3634.8"/>
    <m/>
    <n v="0"/>
    <m/>
    <n v="3634.8"/>
    <m/>
    <n v="0"/>
    <n v="0"/>
    <s v="UNI240000000217"/>
    <m/>
    <m/>
    <x v="32"/>
    <x v="0"/>
    <x v="1"/>
    <x v="0"/>
    <x v="1"/>
    <x v="1"/>
    <s v="Univera Satış"/>
    <s v="Saha Satış"/>
    <s v="Yurt İçi"/>
    <s v="Türkiye"/>
  </r>
  <r>
    <s v="Q1"/>
    <x v="0"/>
    <x v="1"/>
    <m/>
    <s v="ACARLAR TİC.SAN. VE TURİZM A.Ş."/>
    <s v="EY.04.012"/>
    <s v="EnRoute Panorama E-Dönüsüm  Modül Lisansi (Enterprise)"/>
    <s v="Univera - Nestle Waters"/>
    <x v="0"/>
    <x v="2"/>
    <s v="E-Dönüşüm"/>
    <n v="8566"/>
    <m/>
    <n v="1"/>
    <m/>
    <n v="8566"/>
    <m/>
    <n v="0"/>
    <m/>
    <n v="8566"/>
    <m/>
    <n v="0"/>
    <n v="0"/>
    <s v="UNI240000000181"/>
    <m/>
    <m/>
    <x v="12"/>
    <x v="0"/>
    <x v="1"/>
    <x v="0"/>
    <x v="1"/>
    <x v="1"/>
    <s v="Univera Satış"/>
    <s v="Saha Satış"/>
    <s v="Yurt İçi"/>
    <s v="Türkiye"/>
  </r>
  <r>
    <s v="Q1"/>
    <x v="0"/>
    <x v="1"/>
    <m/>
    <s v="NESTLE TÜRKIYE GIDA SANAYI A.S."/>
    <s v="EH.03.006"/>
    <s v="EnRoute Panorama - Uzaktan Kurulum ve Efitim Hizmeti"/>
    <s v="Univera - Nestle Professional"/>
    <x v="0"/>
    <x v="0"/>
    <m/>
    <n v="1754.8999999999999"/>
    <m/>
    <n v="1.5"/>
    <m/>
    <n v="2632.35"/>
    <m/>
    <n v="0"/>
    <m/>
    <n v="2632.35"/>
    <m/>
    <n v="0"/>
    <n v="0"/>
    <s v="UNI240000000191"/>
    <m/>
    <m/>
    <x v="12"/>
    <x v="0"/>
    <x v="1"/>
    <x v="1"/>
    <x v="6"/>
    <x v="1"/>
    <s v="Univera Satış"/>
    <s v="Saha Satış"/>
    <s v="Yurt İçi"/>
    <s v="Türkiye"/>
  </r>
  <r>
    <s v="Q1"/>
    <x v="0"/>
    <x v="1"/>
    <m/>
    <s v="Şölen Çikolata Gıda Sanayi Ve Ticaret A. Ş."/>
    <s v="EH.03.006"/>
    <s v="EnRoute Panorama - Uzaktan Kurulum ve Efitim Hizmeti"/>
    <s v="Univera - Şölen"/>
    <x v="10"/>
    <x v="0"/>
    <m/>
    <n v="3780"/>
    <m/>
    <n v="5.5"/>
    <m/>
    <n v="20790"/>
    <m/>
    <n v="0"/>
    <m/>
    <n v="20790"/>
    <m/>
    <n v="0"/>
    <n v="0"/>
    <s v="UNI240000000217"/>
    <m/>
    <m/>
    <x v="32"/>
    <x v="0"/>
    <x v="1"/>
    <x v="1"/>
    <x v="6"/>
    <x v="1"/>
    <s v="Univera Satış"/>
    <s v="Saha Satış"/>
    <s v="Yurt İçi"/>
    <s v="Türkiye"/>
  </r>
  <r>
    <s v="Q1"/>
    <x v="0"/>
    <x v="1"/>
    <m/>
    <s v="BROWN FORMAN İÇKİ TİC. LTD. ŞTİ."/>
    <s v="EH.05.002"/>
    <s v="EnRoute Panorama - Rapor Gelistirme Hizmeti"/>
    <s v="Univera - Brown Forman"/>
    <x v="10"/>
    <x v="0"/>
    <m/>
    <n v="4860"/>
    <m/>
    <n v="2"/>
    <m/>
    <n v="9720"/>
    <m/>
    <n v="0"/>
    <m/>
    <n v="9720"/>
    <m/>
    <n v="0"/>
    <n v="0"/>
    <s v="UNI240000000234"/>
    <m/>
    <m/>
    <x v="30"/>
    <x v="0"/>
    <x v="1"/>
    <x v="1"/>
    <x v="2"/>
    <x v="1"/>
    <s v="Univera Satış"/>
    <s v="Saha Satış"/>
    <s v="Yurt İçi"/>
    <s v="Türkiye"/>
  </r>
  <r>
    <s v="Q1"/>
    <x v="0"/>
    <x v="1"/>
    <m/>
    <s v="ERVIN MESRUBAT SAN. VE TIC. LTD. STI."/>
    <s v="EH.05.002"/>
    <s v="EnRoute Panorama - Rapor Gelistirme Hizmeti"/>
    <s v="Univera - Haribo"/>
    <x v="7"/>
    <x v="0"/>
    <m/>
    <n v="5442.88"/>
    <m/>
    <n v="2"/>
    <m/>
    <n v="10885.76"/>
    <m/>
    <n v="0"/>
    <m/>
    <n v="10885.76"/>
    <m/>
    <n v="0"/>
    <n v="0"/>
    <s v="UNI240000000187"/>
    <m/>
    <m/>
    <x v="5"/>
    <x v="0"/>
    <x v="1"/>
    <x v="1"/>
    <x v="2"/>
    <x v="1"/>
    <s v="Univera Satış"/>
    <s v="Saha Satış"/>
    <s v="Yurt İçi"/>
    <s v="Türkiye"/>
  </r>
  <r>
    <s v="Q1"/>
    <x v="0"/>
    <x v="1"/>
    <m/>
    <s v="FATIH ACAR TICARET SAN. VE TUR. AS."/>
    <s v="EY.02.011"/>
    <s v="EnRoute Panorama - Panel - Çoklu Proje Birlestirme Mobil Uygulama Lisansi (Enterprise)"/>
    <s v="Univera - Nestle Waters"/>
    <x v="0"/>
    <x v="0"/>
    <m/>
    <n v="4732"/>
    <m/>
    <n v="5"/>
    <m/>
    <n v="23660"/>
    <m/>
    <n v="0"/>
    <m/>
    <n v="23660"/>
    <m/>
    <n v="0"/>
    <n v="0"/>
    <s v="UNI240000000193"/>
    <m/>
    <m/>
    <x v="12"/>
    <x v="0"/>
    <x v="1"/>
    <x v="0"/>
    <x v="1"/>
    <x v="1"/>
    <s v="Univera Satış"/>
    <s v="Saha Satış"/>
    <s v="Yurt İçi"/>
    <s v="Türkiye"/>
  </r>
  <r>
    <s v="Q1"/>
    <x v="0"/>
    <x v="1"/>
    <m/>
    <s v="Mey İçki Sanayi ve Ticaret A.Ş."/>
    <s v="EH.03.004"/>
    <s v="EnRoute Panorama - Admin Operatör Hizmeti"/>
    <s v="Univera - Mey İçki"/>
    <x v="2"/>
    <x v="0"/>
    <m/>
    <n v="87561.02"/>
    <m/>
    <n v="2"/>
    <m/>
    <n v="175122.03760000001"/>
    <m/>
    <n v="-2.3999999999999998E-3"/>
    <m/>
    <n v="175122.04"/>
    <m/>
    <n v="0"/>
    <n v="0"/>
    <s v="UNI240000000180"/>
    <m/>
    <m/>
    <x v="7"/>
    <x v="0"/>
    <x v="0"/>
    <x v="1"/>
    <x v="12"/>
    <x v="1"/>
    <s v="Univera Satış"/>
    <s v="Saha Satış"/>
    <s v="Yurt İçi"/>
    <s v="Türkiye"/>
  </r>
  <r>
    <s v="Q2"/>
    <x v="1"/>
    <x v="4"/>
    <m/>
    <s v="MİYA OTOMASYON VE BARKOD BILISIM SISTEMLERI SAN TİC. VE L.T.D. STI."/>
    <s v="WPH.02.001"/>
    <s v="Webplus Yazilim Bakimi Hizmeti"/>
    <s v="Univera - Kanal"/>
    <x v="5"/>
    <x v="0"/>
    <s v="Webplus"/>
    <n v="39500"/>
    <m/>
    <n v="1"/>
    <m/>
    <n v="39500"/>
    <m/>
    <n v="0"/>
    <m/>
    <n v="39500"/>
    <m/>
    <n v="0"/>
    <n v="0"/>
    <m/>
    <m/>
    <m/>
    <x v="3"/>
    <x v="0"/>
    <x v="0"/>
    <x v="1"/>
    <x v="4"/>
    <x v="0"/>
    <s v="Kanal Satış"/>
    <s v="Miya"/>
    <s v="Yurt İçi"/>
    <s v="Türkiye"/>
  </r>
  <r>
    <s v="Q2"/>
    <x v="1"/>
    <x v="4"/>
    <m/>
    <s v="MİYA OTOMASYON VE BARKOD BILISIM SISTEMLERI SAN TİC. VE L.T.D. STI."/>
    <s v="WPH.02.001"/>
    <s v="Webplus Yazilim Bakimi Hizmeti"/>
    <s v="Univera - Kanal"/>
    <x v="5"/>
    <x v="0"/>
    <s v="Webplus"/>
    <n v="11240"/>
    <m/>
    <n v="1"/>
    <m/>
    <n v="11240"/>
    <m/>
    <n v="0"/>
    <m/>
    <n v="11240"/>
    <m/>
    <n v="0"/>
    <n v="0"/>
    <m/>
    <m/>
    <m/>
    <x v="3"/>
    <x v="0"/>
    <x v="0"/>
    <x v="1"/>
    <x v="4"/>
    <x v="0"/>
    <s v="Kanal Satış"/>
    <s v="Miya"/>
    <s v="Yurt İçi"/>
    <s v="Türkiye"/>
  </r>
  <r>
    <s v="Q2"/>
    <x v="1"/>
    <x v="4"/>
    <m/>
    <s v="POLARİS YAZILIM ÇÖZÜMLERİ VE DANIŞMANLIK HİZMETLERİ LTD.ŞTİ."/>
    <s v="WProje Yönetimi.01.008"/>
    <s v="Webplus DISTRIBUTION SATIS-DAGITIM YazılımI (Enterprise)- Kiralama Hizmeti"/>
    <s v="Univera - Kanal"/>
    <x v="5"/>
    <x v="0"/>
    <s v="Webplus"/>
    <n v="1720"/>
    <m/>
    <n v="1"/>
    <m/>
    <n v="1720"/>
    <m/>
    <n v="0"/>
    <m/>
    <n v="1720"/>
    <m/>
    <n v="0"/>
    <n v="0"/>
    <m/>
    <m/>
    <m/>
    <x v="31"/>
    <x v="0"/>
    <x v="1"/>
    <x v="0"/>
    <x v="1"/>
    <x v="0"/>
    <s v="Kanal Satış"/>
    <s v="Polaris"/>
    <s v="Yurt İçi"/>
    <s v="Türkiye"/>
  </r>
  <r>
    <s v="Q2"/>
    <x v="1"/>
    <x v="4"/>
    <m/>
    <s v="POLARİS YAZILIM ÇÖZÜMLERİ VE DANIŞMANLIK HİZMETLERİ LTD.ŞTİ."/>
    <s v="WProje Yönetimi.01.008"/>
    <s v="Webplus DISTRIBUTION SATIS-DAGITIM YazılımI (Enterprise)- Kiralama Hizmeti"/>
    <s v="Univera - Kanal"/>
    <x v="5"/>
    <x v="0"/>
    <s v="Webplus"/>
    <n v="1120"/>
    <m/>
    <n v="1"/>
    <m/>
    <n v="1120"/>
    <m/>
    <n v="0"/>
    <m/>
    <n v="1120"/>
    <m/>
    <n v="0"/>
    <n v="0"/>
    <m/>
    <m/>
    <m/>
    <x v="31"/>
    <x v="0"/>
    <x v="1"/>
    <x v="0"/>
    <x v="1"/>
    <x v="0"/>
    <s v="Kanal Satış"/>
    <s v="Polaris"/>
    <s v="Yurt İçi"/>
    <s v="Türkiye"/>
  </r>
  <r>
    <s v="Q2"/>
    <x v="1"/>
    <x v="4"/>
    <m/>
    <s v="MİYA OTOMASYON VE BARKOD BILISIM SISTEMLERI SAN TİC. VE L.T.D. STI."/>
    <s v="WProje Yönetimi.02.001"/>
    <s v="Webplus (Android) SATIS TEMSILCISI LISANSI"/>
    <s v="Univera - Kanal"/>
    <x v="5"/>
    <x v="0"/>
    <s v="Webplus"/>
    <n v="4550"/>
    <m/>
    <n v="1"/>
    <m/>
    <n v="4550"/>
    <m/>
    <n v="0"/>
    <m/>
    <n v="4550"/>
    <m/>
    <n v="0"/>
    <n v="0"/>
    <m/>
    <m/>
    <m/>
    <x v="3"/>
    <x v="0"/>
    <x v="1"/>
    <x v="0"/>
    <x v="1"/>
    <x v="0"/>
    <s v="Kanal Satış"/>
    <s v="Miya"/>
    <s v="Yurt İçi"/>
    <s v="Türkiye"/>
  </r>
  <r>
    <s v="Q2"/>
    <x v="1"/>
    <x v="4"/>
    <m/>
    <s v="YUSUF ALDEMİR (ALDEMİR BİLİŞİM HizmetLERİ VE DANIŞMANLIK)"/>
    <s v="WProje Yönetimi.02.001"/>
    <s v="Webplus (Android) SATIS TEMSILCISI LISANSI"/>
    <s v="Univera - Kanal"/>
    <x v="5"/>
    <x v="0"/>
    <s v="Webplus"/>
    <n v="3867.5"/>
    <m/>
    <n v="5"/>
    <m/>
    <n v="22750"/>
    <m/>
    <n v="3412.5"/>
    <m/>
    <n v="19337.5"/>
    <m/>
    <n v="0"/>
    <n v="0"/>
    <m/>
    <m/>
    <m/>
    <x v="33"/>
    <x v="0"/>
    <x v="1"/>
    <x v="0"/>
    <x v="1"/>
    <x v="0"/>
    <s v="Kanal Satış"/>
    <s v="Aldemir"/>
    <s v="Yurt İçi"/>
    <s v="Türkiye"/>
  </r>
  <r>
    <s v="Q2"/>
    <x v="1"/>
    <x v="4"/>
    <m/>
    <s v="LA LORRAINE UNLU MAMÜLLER SAN. VE TIC. A.S."/>
    <s v="UH.01.002"/>
    <s v="Unidox Kontör"/>
    <s v="Univera Kontör Satışı"/>
    <x v="6"/>
    <x v="2"/>
    <s v="Unidox"/>
    <n v="1.3311999999999999"/>
    <m/>
    <n v="250000"/>
    <m/>
    <n v="332800"/>
    <m/>
    <n v="0"/>
    <m/>
    <n v="332800"/>
    <m/>
    <n v="0"/>
    <n v="0"/>
    <m/>
    <m/>
    <m/>
    <x v="6"/>
    <x v="0"/>
    <x v="1"/>
    <x v="2"/>
    <x v="5"/>
    <x v="0"/>
    <s v="Univera Satış"/>
    <s v="Saha Satış"/>
    <s v="Yurt İçi"/>
    <s v="Türkiye"/>
  </r>
  <r>
    <s v="Q2"/>
    <x v="1"/>
    <x v="4"/>
    <m/>
    <s v="ATABEY IÇECEK GIDA TURIZM INSAAT TAAHHÜT TICARET LIMITED SIRKETI"/>
    <s v="UH.01.002"/>
    <s v="Unidox Kontör"/>
    <s v="Univera Kontör Satışı"/>
    <x v="6"/>
    <x v="2"/>
    <s v="Unidox"/>
    <n v="1.45"/>
    <m/>
    <n v="60000"/>
    <m/>
    <n v="87000"/>
    <m/>
    <n v="0"/>
    <m/>
    <n v="87000"/>
    <m/>
    <n v="0"/>
    <n v="0"/>
    <m/>
    <m/>
    <m/>
    <x v="160"/>
    <x v="3"/>
    <x v="1"/>
    <x v="2"/>
    <x v="5"/>
    <x v="0"/>
    <s v="Univera Satış"/>
    <s v="Saha Satış"/>
    <s v="Yurt İçi"/>
    <s v="Türkiye"/>
  </r>
  <r>
    <s v="Q2"/>
    <x v="1"/>
    <x v="4"/>
    <m/>
    <s v="SU&amp;DEM GIDA PAZARLAMA-YUSUF ERDAL SALIHOGLU"/>
    <s v="UH.01.002"/>
    <s v="Unidox Kontör"/>
    <s v="Univera Kontör Satışı"/>
    <x v="6"/>
    <x v="2"/>
    <s v="Unidox"/>
    <n v="2.8"/>
    <m/>
    <n v="10000"/>
    <m/>
    <n v="28000"/>
    <m/>
    <n v="0"/>
    <m/>
    <n v="28000"/>
    <m/>
    <n v="0"/>
    <n v="0"/>
    <m/>
    <m/>
    <m/>
    <x v="161"/>
    <x v="3"/>
    <x v="1"/>
    <x v="2"/>
    <x v="5"/>
    <x v="0"/>
    <s v="Univera Satış"/>
    <s v="Saha Satış"/>
    <s v="Yurt İçi"/>
    <s v="Türkiye"/>
  </r>
  <r>
    <s v="Q2"/>
    <x v="1"/>
    <x v="4"/>
    <m/>
    <s v="MİYA OTOMASYON VE BARKOD BILISIM SISTEMLERI SAN TİC. VE L.T.D. STI."/>
    <s v="SMY.02.001"/>
    <s v="STOCKMATE MOBILE DEPO PERSONELI EL TERMINALI LISANSI"/>
    <s v="Univera - Kanal"/>
    <x v="5"/>
    <x v="4"/>
    <s v="Stockmate"/>
    <n v="1083"/>
    <m/>
    <n v="3"/>
    <m/>
    <n v="3249"/>
    <m/>
    <n v="0"/>
    <m/>
    <n v="3249"/>
    <m/>
    <n v="0"/>
    <n v="0"/>
    <m/>
    <m/>
    <m/>
    <x v="3"/>
    <x v="0"/>
    <x v="1"/>
    <x v="0"/>
    <x v="1"/>
    <x v="0"/>
    <s v="Kanal Satış"/>
    <s v="Miya"/>
    <s v="Yurt İçi"/>
    <s v="Türkiye"/>
  </r>
  <r>
    <s v="Q2"/>
    <x v="1"/>
    <x v="4"/>
    <m/>
    <s v="IMPERIAL TOBACCO TÜTÜN ÜRÜNLERI SATIS VE PAZARLAMA A.S"/>
    <s v="QH.02.001"/>
    <s v="Quest Panorama - Yillik Yazilim Bakimi, Yasatma ve Merkezi Destek Hizmeti"/>
    <s v="Univera - Imperial Tobacco"/>
    <x v="16"/>
    <x v="3"/>
    <s v="Quest"/>
    <n v="400000"/>
    <m/>
    <n v="1"/>
    <m/>
    <n v="400000"/>
    <m/>
    <n v="0"/>
    <m/>
    <n v="400000"/>
    <m/>
    <n v="0"/>
    <n v="0"/>
    <m/>
    <m/>
    <m/>
    <x v="49"/>
    <x v="0"/>
    <x v="0"/>
    <x v="1"/>
    <x v="4"/>
    <x v="0"/>
    <s v="Univera Satış"/>
    <s v="Saha Satış"/>
    <s v="Yurt İçi"/>
    <s v="Türkiye"/>
  </r>
  <r>
    <s v="Q2"/>
    <x v="1"/>
    <x v="4"/>
    <m/>
    <s v="RED BULL GIDA DAGITIM VE PAZARLAMA TICARET LTD. STI"/>
    <s v="QH.02.001"/>
    <s v="Quest Panorama - Yillik Yazilim Bakimi, Yasatma ve Merkezi Destek Hizmeti"/>
    <s v="Univera - Redbull"/>
    <x v="12"/>
    <x v="3"/>
    <s v="Quest"/>
    <n v="82694.559999999998"/>
    <m/>
    <n v="1"/>
    <m/>
    <n v="82694.559999999998"/>
    <m/>
    <n v="0"/>
    <m/>
    <n v="82694.559999999998"/>
    <m/>
    <n v="0"/>
    <n v="0"/>
    <m/>
    <m/>
    <m/>
    <x v="2"/>
    <x v="0"/>
    <x v="0"/>
    <x v="1"/>
    <x v="4"/>
    <x v="0"/>
    <s v="Univera Satış"/>
    <s v="Saha Satış"/>
    <s v="Yurt İçi"/>
    <s v="Türkiye"/>
  </r>
  <r>
    <s v="Q2"/>
    <x v="1"/>
    <x v="4"/>
    <m/>
    <s v="Mey İçki Sanayi ve Ticaret A.Ş."/>
    <s v="QH.06.001"/>
    <s v="Quest Panorama - Yazilim Gelistirme Hizmeti"/>
    <s v="Univera - Mey İçki"/>
    <x v="11"/>
    <x v="3"/>
    <s v="Quest"/>
    <n v="12070"/>
    <m/>
    <n v="2.5"/>
    <m/>
    <n v="30175"/>
    <m/>
    <n v="0"/>
    <m/>
    <n v="30175"/>
    <m/>
    <n v="0"/>
    <n v="0"/>
    <m/>
    <m/>
    <m/>
    <x v="7"/>
    <x v="0"/>
    <x v="1"/>
    <x v="1"/>
    <x v="9"/>
    <x v="1"/>
    <s v="Univera Satış"/>
    <s v="Saha Satış"/>
    <s v="Yurt İçi"/>
    <s v="Türkiye"/>
  </r>
  <r>
    <s v="Q2"/>
    <x v="1"/>
    <x v="4"/>
    <m/>
    <s v="Mey İçki Sanayi ve Ticaret A.Ş."/>
    <s v="QH.01.001"/>
    <s v="Quest Panorama - Proje ve Ürün Yönetimi Danismanlifi Hizmeti"/>
    <s v="Univera - Mey İçki"/>
    <x v="11"/>
    <x v="3"/>
    <s v="Quest"/>
    <n v="11240"/>
    <m/>
    <n v="6.5"/>
    <m/>
    <n v="73060"/>
    <m/>
    <n v="0"/>
    <m/>
    <n v="73060"/>
    <m/>
    <n v="0"/>
    <n v="0"/>
    <m/>
    <m/>
    <m/>
    <x v="7"/>
    <x v="0"/>
    <x v="1"/>
    <x v="1"/>
    <x v="7"/>
    <x v="1"/>
    <s v="Univera Satış"/>
    <s v="Saha Satış"/>
    <s v="Yurt İçi"/>
    <s v="Türkiye"/>
  </r>
  <r>
    <s v="Q2"/>
    <x v="1"/>
    <x v="4"/>
    <m/>
    <s v="IMPERIAL TOBACCO TÜTÜN ÜRÜNLERI SATIS VE PAZARLAMA A.S"/>
    <s v="EH.06.001"/>
    <s v="Enroute Panorama - Hosting Hizmeti"/>
    <s v="Univera - Imperial Tobacco"/>
    <x v="16"/>
    <x v="1"/>
    <s v="Enroute"/>
    <n v="145600"/>
    <m/>
    <n v="6"/>
    <m/>
    <n v="873600"/>
    <m/>
    <n v="0"/>
    <m/>
    <n v="873600"/>
    <m/>
    <n v="0"/>
    <n v="0"/>
    <m/>
    <m/>
    <m/>
    <x v="49"/>
    <x v="0"/>
    <x v="0"/>
    <x v="1"/>
    <x v="3"/>
    <x v="0"/>
    <s v="Univera Satış"/>
    <s v="Saha Satış"/>
    <s v="Yurt İçi"/>
    <s v="Türkiye"/>
  </r>
  <r>
    <s v="Q1"/>
    <x v="0"/>
    <x v="2"/>
    <m/>
    <s v="JT INTERNATIONAL SA"/>
    <s v="EH.02.001"/>
    <s v="EnRoute Panorama - Yazilim Bakimi, Yasatma ve Merkezi Destek Hizmeti"/>
    <s v="Univera - JTI İran"/>
    <x v="2"/>
    <x v="0"/>
    <m/>
    <n v="115318.67"/>
    <m/>
    <n v="1"/>
    <m/>
    <n v="115318.673602"/>
    <m/>
    <n v="3.6020000000000002E-3"/>
    <m/>
    <n v="115318.67"/>
    <m/>
    <n v="0"/>
    <n v="0"/>
    <s v="ENV240000000029"/>
    <m/>
    <m/>
    <x v="18"/>
    <x v="0"/>
    <x v="0"/>
    <x v="1"/>
    <x v="4"/>
    <x v="1"/>
    <s v="Univera Satış"/>
    <s v="Saha Satış"/>
    <s v="Yurt İçi"/>
    <s v="Türkiye"/>
  </r>
  <r>
    <s v="Q1"/>
    <x v="0"/>
    <x v="2"/>
    <m/>
    <s v="PERNOD RICARD ISTANBUL IÇ VE DIS TIC. LTD. STI"/>
    <s v="EH.02.001"/>
    <s v="EnRoute Panorama - Yazilim Bakimi, Yasatma ve Merkezi Destek Hizmeti"/>
    <s v="Univera - Pernod Ricard"/>
    <x v="2"/>
    <x v="0"/>
    <m/>
    <n v="153104.62"/>
    <m/>
    <n v="1"/>
    <m/>
    <n v="153104.62"/>
    <m/>
    <n v="0"/>
    <m/>
    <n v="153104.62"/>
    <m/>
    <n v="0"/>
    <n v="0"/>
    <s v="UNI240000000254"/>
    <m/>
    <m/>
    <x v="34"/>
    <x v="0"/>
    <x v="0"/>
    <x v="1"/>
    <x v="4"/>
    <x v="1"/>
    <s v="Univera Satış"/>
    <s v="Saha Satış"/>
    <s v="Yurt İçi"/>
    <s v="Türkiye"/>
  </r>
  <r>
    <s v="Q1"/>
    <x v="0"/>
    <x v="2"/>
    <m/>
    <s v="PERNOD RICARD ISTANBUL IÇ VE DIS TIC. LTD. STI"/>
    <s v="EH.03.001"/>
    <s v="EnRoute Panorama - Çafri Merkezi Hizmeti  (MSD)"/>
    <s v="Univera - Pernod Ricard"/>
    <x v="2"/>
    <x v="0"/>
    <m/>
    <n v="10601.100487804877"/>
    <m/>
    <n v="10.25"/>
    <m/>
    <n v="108661.27499999999"/>
    <m/>
    <n v="-5.0000000000000001E-3"/>
    <m/>
    <n v="108661.28"/>
    <m/>
    <n v="0"/>
    <n v="0"/>
    <s v="UNI240000000254"/>
    <m/>
    <m/>
    <x v="34"/>
    <x v="0"/>
    <x v="0"/>
    <x v="1"/>
    <x v="8"/>
    <x v="1"/>
    <s v="Univera Satış"/>
    <s v="Saha Satış"/>
    <s v="Yurt İçi"/>
    <s v="Türkiye"/>
  </r>
  <r>
    <s v="Q1"/>
    <x v="0"/>
    <x v="2"/>
    <m/>
    <s v="Mey İçki Sanayi ve Ticaret A.Ş."/>
    <s v="EH.03.004"/>
    <s v="EnRoute Panorama - Admin Operatör Hizmeti"/>
    <s v="Univera - Mey İçki"/>
    <x v="2"/>
    <x v="0"/>
    <m/>
    <n v="87561.02"/>
    <m/>
    <n v="1"/>
    <m/>
    <n v="87561.018800000005"/>
    <m/>
    <n v="-1.1999999999999999E-3"/>
    <m/>
    <n v="87561.02"/>
    <m/>
    <n v="0"/>
    <n v="0"/>
    <s v="UNI240000000260"/>
    <m/>
    <m/>
    <x v="7"/>
    <x v="0"/>
    <x v="0"/>
    <x v="1"/>
    <x v="12"/>
    <x v="1"/>
    <s v="Univera Satış"/>
    <s v="Saha Satış"/>
    <s v="Yurt İçi"/>
    <s v="Türkiye"/>
  </r>
  <r>
    <s v="Q1"/>
    <x v="0"/>
    <x v="2"/>
    <m/>
    <s v="Şölen Çikolata Gıda Sanayi Ve Ticaret A. Ş."/>
    <s v="EH.03.004"/>
    <s v="EnRoute Panorama - Admin Operatör Hizmeti"/>
    <s v="Univera - Şölen"/>
    <x v="2"/>
    <x v="0"/>
    <m/>
    <n v="99000"/>
    <m/>
    <n v="1"/>
    <m/>
    <n v="99000"/>
    <m/>
    <n v="0"/>
    <m/>
    <n v="99000"/>
    <m/>
    <n v="0"/>
    <n v="0"/>
    <s v="UNI240000000256"/>
    <m/>
    <m/>
    <x v="32"/>
    <x v="0"/>
    <x v="0"/>
    <x v="1"/>
    <x v="12"/>
    <x v="1"/>
    <s v="Univera Satış"/>
    <s v="Saha Satış"/>
    <s v="Yurt İçi"/>
    <s v="Türkiye"/>
  </r>
  <r>
    <s v="Q2"/>
    <x v="1"/>
    <x v="5"/>
    <m/>
    <s v="Shell &amp; Turcas Petrol A.Ş."/>
    <s v="OH.02.001"/>
    <s v="Outsource Yazilim Bakimi Hizmeti"/>
    <s v="Univera - Shell Bee"/>
    <x v="13"/>
    <x v="0"/>
    <s v="Outsource - Hizmet"/>
    <n v="264750"/>
    <m/>
    <n v="1"/>
    <m/>
    <n v="264750"/>
    <m/>
    <n v="0"/>
    <m/>
    <n v="264750"/>
    <m/>
    <n v="0"/>
    <n v="0"/>
    <m/>
    <m/>
    <m/>
    <x v="93"/>
    <x v="0"/>
    <x v="0"/>
    <x v="1"/>
    <x v="4"/>
    <x v="0"/>
    <s v="Univera Satış"/>
    <s v="Saha Satış"/>
    <s v="Yurt İçi"/>
    <s v="Türkiye"/>
  </r>
  <r>
    <s v="Q2"/>
    <x v="1"/>
    <x v="5"/>
    <m/>
    <s v="ERBAK-ULUDAG PAZARLAMA SATIS VE DAGITIM A.S."/>
    <s v="EH.06.001"/>
    <s v="Enroute Panorama - Hosting Hizmeti"/>
    <s v="Univera - Uludağ İçecek"/>
    <x v="11"/>
    <x v="1"/>
    <s v="Enroute"/>
    <n v="75000"/>
    <m/>
    <n v="2"/>
    <m/>
    <n v="150000"/>
    <m/>
    <n v="0"/>
    <m/>
    <n v="150000"/>
    <m/>
    <n v="0"/>
    <n v="0"/>
    <m/>
    <m/>
    <m/>
    <x v="21"/>
    <x v="0"/>
    <x v="0"/>
    <x v="1"/>
    <x v="3"/>
    <x v="1"/>
    <s v="Univera Satış"/>
    <s v="Saha Satış"/>
    <s v="Yurt İçi"/>
    <s v="Türkiye"/>
  </r>
  <r>
    <s v="Q1"/>
    <x v="0"/>
    <x v="2"/>
    <m/>
    <s v="DOGUS ÇAY VE GIDA MADD.ÜRT.PAZ.ITH.IHR.A.S"/>
    <s v="EY.01.025"/>
    <s v="EnRoute Panorama - Dist. Web Connector  Web Service Lisansi (Enterprise)"/>
    <s v="Univera Doğuş Çay Projesi"/>
    <x v="7"/>
    <x v="0"/>
    <m/>
    <n v="34289.1"/>
    <m/>
    <n v="1"/>
    <m/>
    <n v="38099"/>
    <m/>
    <n v="3809.9"/>
    <m/>
    <n v="34289.1"/>
    <m/>
    <n v="0"/>
    <n v="0"/>
    <s v="UNI240000000269"/>
    <m/>
    <m/>
    <x v="13"/>
    <x v="0"/>
    <x v="1"/>
    <x v="0"/>
    <x v="1"/>
    <x v="1"/>
    <s v="Univera Satış"/>
    <s v="Saha Satış"/>
    <s v="Yurt İçi"/>
    <s v="Türkiye"/>
  </r>
  <r>
    <s v="Q2"/>
    <x v="1"/>
    <x v="5"/>
    <m/>
    <s v="LA LORRAINE UNLU MAMÜLLER SAN. VE TIC. A.S."/>
    <s v="EH.06.001"/>
    <s v="Enroute Panorama - Hosting Hizmeti"/>
    <s v="Univera - La Lorraine"/>
    <x v="13"/>
    <x v="1"/>
    <s v="Enroute"/>
    <n v="70471.929999999993"/>
    <m/>
    <n v="1"/>
    <m/>
    <n v="70471.926009999996"/>
    <m/>
    <n v="-3.9919999999999999E-3"/>
    <m/>
    <n v="70471.929999999993"/>
    <m/>
    <n v="0"/>
    <n v="0"/>
    <m/>
    <m/>
    <m/>
    <x v="6"/>
    <x v="0"/>
    <x v="0"/>
    <x v="1"/>
    <x v="3"/>
    <x v="0"/>
    <s v="Univera Satış"/>
    <s v="Saha Satış"/>
    <s v="Yurt İçi"/>
    <s v="Türkiye"/>
  </r>
  <r>
    <s v="Q2"/>
    <x v="1"/>
    <x v="5"/>
    <m/>
    <s v="BMC Otomotiv Sanayi ve Ticaret A. Ş."/>
    <s v="CDH.03.003"/>
    <s v="Calldesk Panorama Admin Uzman Destek Hizmeti"/>
    <s v="Univera - BMC"/>
    <x v="13"/>
    <x v="5"/>
    <s v="Calldesk"/>
    <n v="117000"/>
    <m/>
    <n v="1"/>
    <m/>
    <n v="117000"/>
    <m/>
    <n v="0"/>
    <m/>
    <n v="117000"/>
    <m/>
    <n v="0"/>
    <n v="0"/>
    <m/>
    <m/>
    <m/>
    <x v="71"/>
    <x v="0"/>
    <x v="0"/>
    <x v="1"/>
    <x v="12"/>
    <x v="1"/>
    <s v="Univera Satış"/>
    <s v="Saha Satış"/>
    <s v="Yurt İçi"/>
    <s v="Türkiye"/>
  </r>
  <r>
    <s v="Q2"/>
    <x v="1"/>
    <x v="5"/>
    <m/>
    <s v="MEHMET LEVENT ARIKAN GIDA TURZ TIC LTD STI"/>
    <s v="UH.01.002"/>
    <s v="Unidox Kontör"/>
    <s v="Univera Kontör Satışı"/>
    <x v="6"/>
    <x v="2"/>
    <s v="Unidox"/>
    <n v="3.2"/>
    <m/>
    <n v="10000"/>
    <m/>
    <n v="32000"/>
    <m/>
    <n v="0"/>
    <m/>
    <n v="32000"/>
    <m/>
    <n v="0"/>
    <n v="0"/>
    <m/>
    <m/>
    <m/>
    <x v="26"/>
    <x v="3"/>
    <x v="1"/>
    <x v="2"/>
    <x v="5"/>
    <x v="0"/>
    <s v="Univera Satış"/>
    <s v="Saha Satış"/>
    <s v="Yurt İçi"/>
    <s v="Türkiye"/>
  </r>
  <r>
    <s v="Q1"/>
    <x v="0"/>
    <x v="2"/>
    <m/>
    <s v="GENÇ TERCAN GIDA TURIZM NAKLIYAT TIC.LTD.STI"/>
    <s v="EY.04.012"/>
    <s v="EnRoute Panorama E-Dönüsüm  Modül Lisansi (Enterprise)"/>
    <s v="Univera Doğuş Çay Projesi"/>
    <x v="7"/>
    <x v="0"/>
    <m/>
    <n v="16631.2"/>
    <m/>
    <n v="1"/>
    <m/>
    <n v="20789"/>
    <m/>
    <n v="4157.8"/>
    <m/>
    <n v="16631.2"/>
    <m/>
    <n v="0"/>
    <n v="0"/>
    <s v="ENV240000000034"/>
    <m/>
    <m/>
    <x v="13"/>
    <x v="0"/>
    <x v="1"/>
    <x v="0"/>
    <x v="1"/>
    <x v="1"/>
    <s v="Univera Satış"/>
    <s v="Saha Satış"/>
    <s v="Yurt İçi"/>
    <s v="Türkiye"/>
  </r>
  <r>
    <s v="Q1"/>
    <x v="0"/>
    <x v="2"/>
    <m/>
    <s v="UMUT SARIGÖL"/>
    <s v="EY.04.012"/>
    <s v="EnRoute Panorama E-Dönüsüm  Modül Lisansi (Enterprise)"/>
    <s v="Univera Doğuş Çay Projesi"/>
    <x v="7"/>
    <x v="0"/>
    <m/>
    <n v="16631.2"/>
    <m/>
    <n v="1"/>
    <m/>
    <n v="20789"/>
    <m/>
    <n v="4157.8"/>
    <m/>
    <n v="16631.2"/>
    <m/>
    <n v="0"/>
    <n v="0"/>
    <s v="ENV240000000035"/>
    <m/>
    <m/>
    <x v="13"/>
    <x v="0"/>
    <x v="1"/>
    <x v="0"/>
    <x v="1"/>
    <x v="1"/>
    <s v="Kanal Satış"/>
    <s v="Saha Satış"/>
    <s v="Yurt İçi"/>
    <s v="Türkiye"/>
  </r>
  <r>
    <s v="Q1"/>
    <x v="0"/>
    <x v="2"/>
    <m/>
    <s v="DOGUS ÇAY VE GIDA MADD.ÜRT.PAZ.ITH.IHR.A.S"/>
    <s v="EH.02.001"/>
    <s v="EnRoute Panorama - Yazilim Bakimi, Yasatma ve Merkezi Destek Hizmeti"/>
    <s v="Univera Doğuş Çay Projesi"/>
    <x v="7"/>
    <x v="0"/>
    <m/>
    <n v="7543.6"/>
    <m/>
    <n v="1"/>
    <m/>
    <n v="8381.7800000000007"/>
    <m/>
    <n v="838.18"/>
    <m/>
    <n v="7543.6"/>
    <m/>
    <n v="0"/>
    <n v="0"/>
    <s v="UNI240000000269"/>
    <m/>
    <m/>
    <x v="13"/>
    <x v="0"/>
    <x v="0"/>
    <x v="1"/>
    <x v="4"/>
    <x v="1"/>
    <s v="Univera Satış"/>
    <s v="Saha Satış"/>
    <s v="Yurt İçi"/>
    <s v="Türkiye"/>
  </r>
  <r>
    <s v="Q1"/>
    <x v="0"/>
    <x v="2"/>
    <m/>
    <s v="DOGUS ÇAY VE GIDA MADD.ÜRT.PAZ.ITH.IHR.A.S"/>
    <s v="EH.03.006"/>
    <s v="EnRoute Panorama - Uzaktan Kurulum ve Efitim Hizmeti"/>
    <s v="Univera Doğuş Çay Projesi"/>
    <x v="7"/>
    <x v="0"/>
    <m/>
    <n v="4762.8"/>
    <m/>
    <n v="1"/>
    <m/>
    <n v="5292"/>
    <m/>
    <n v="529.20000000000005"/>
    <m/>
    <n v="4762.8"/>
    <m/>
    <n v="0"/>
    <n v="0"/>
    <s v="UNI240000000269"/>
    <m/>
    <m/>
    <x v="13"/>
    <x v="0"/>
    <x v="1"/>
    <x v="1"/>
    <x v="6"/>
    <x v="1"/>
    <s v="Univera Satış"/>
    <s v="Saha Satış"/>
    <s v="Yurt İçi"/>
    <s v="Türkiye"/>
  </r>
  <r>
    <s v="Q1"/>
    <x v="0"/>
    <x v="2"/>
    <m/>
    <s v="DOGUS ÇAY VE GIDA MADD.ÜRT.PAZ.ITH.IHR.A.S"/>
    <s v="EH.01.001"/>
    <s v="EnRoute Panorama - Proje Yönetim Hizmeti"/>
    <s v="Univera Doğuş Çay Projesi"/>
    <x v="7"/>
    <x v="0"/>
    <m/>
    <n v="9287.1"/>
    <m/>
    <n v="1"/>
    <m/>
    <n v="10319"/>
    <m/>
    <n v="1031.9000000000001"/>
    <m/>
    <n v="9287.1"/>
    <m/>
    <n v="0"/>
    <n v="0"/>
    <s v="UNI240000000269"/>
    <m/>
    <m/>
    <x v="13"/>
    <x v="0"/>
    <x v="1"/>
    <x v="1"/>
    <x v="7"/>
    <x v="1"/>
    <s v="Univera Satış"/>
    <s v="Saha Satış"/>
    <s v="Yurt İçi"/>
    <s v="Türkiye"/>
  </r>
  <r>
    <s v="Q2"/>
    <x v="1"/>
    <x v="5"/>
    <m/>
    <s v="ENGIN DINÇER"/>
    <s v="UH.01.002"/>
    <s v="Unidox Kontör"/>
    <s v="Univera Kontör Satışı"/>
    <x v="6"/>
    <x v="2"/>
    <s v="Unidox"/>
    <n v="4"/>
    <m/>
    <n v="5000"/>
    <m/>
    <n v="20000"/>
    <m/>
    <n v="0"/>
    <m/>
    <n v="20000"/>
    <m/>
    <n v="0"/>
    <n v="0"/>
    <m/>
    <m/>
    <m/>
    <x v="13"/>
    <x v="0"/>
    <x v="1"/>
    <x v="2"/>
    <x v="5"/>
    <x v="0"/>
    <s v="Univera Satış"/>
    <s v="Saha Satış"/>
    <s v="Yurt İçi"/>
    <s v="Türkiye"/>
  </r>
  <r>
    <s v="Q2"/>
    <x v="1"/>
    <x v="5"/>
    <m/>
    <s v="TCHIBO KAHVE MAMÜLLERI DAG. VE PAZ. TIC. LTD. STI."/>
    <s v="EH.06.001"/>
    <s v="Enroute Panorama - Hosting Hizmeti"/>
    <s v="Univera - Tchibo"/>
    <x v="12"/>
    <x v="1"/>
    <s v="Enroute"/>
    <n v="12603.81"/>
    <m/>
    <n v="1"/>
    <m/>
    <n v="12603.81"/>
    <m/>
    <n v="0"/>
    <m/>
    <n v="12603.81"/>
    <m/>
    <n v="0"/>
    <n v="0"/>
    <m/>
    <m/>
    <m/>
    <x v="106"/>
    <x v="3"/>
    <x v="1"/>
    <x v="1"/>
    <x v="3"/>
    <x v="0"/>
    <s v="Univera Satış"/>
    <s v="Saha Satış"/>
    <s v="Yurt İçi"/>
    <s v="Türkiye"/>
  </r>
  <r>
    <s v="Q2"/>
    <x v="1"/>
    <x v="5"/>
    <m/>
    <s v="TCHIBO KAHVE MAMÜLLERI DAG. VE PAZ. TIC. LTD. STI."/>
    <s v="EH.06.001"/>
    <s v="Enroute Panorama - Hosting Hizmeti"/>
    <s v="Univera - Tchibo"/>
    <x v="12"/>
    <x v="1"/>
    <s v="Enroute"/>
    <n v="12603.81"/>
    <m/>
    <n v="1"/>
    <m/>
    <n v="12603.81"/>
    <m/>
    <n v="0"/>
    <m/>
    <n v="12603.81"/>
    <m/>
    <n v="0"/>
    <n v="0"/>
    <m/>
    <m/>
    <m/>
    <x v="106"/>
    <x v="3"/>
    <x v="1"/>
    <x v="1"/>
    <x v="3"/>
    <x v="0"/>
    <s v="Univera Satış"/>
    <s v="Saha Satış"/>
    <s v="Yurt İçi"/>
    <s v="Türkiye"/>
  </r>
  <r>
    <s v="Q2"/>
    <x v="1"/>
    <x v="5"/>
    <m/>
    <s v="TCHIBO KAHVE MAMÜLLERI DAG. VE PAZ. TIC. LTD. STI."/>
    <s v="EH.06.001"/>
    <s v="Enroute Panorama - Hosting Hizmeti"/>
    <s v="Univera - Tchibo"/>
    <x v="12"/>
    <x v="1"/>
    <s v="Enroute"/>
    <n v="61358.95"/>
    <m/>
    <n v="1"/>
    <m/>
    <n v="61358.948279999997"/>
    <m/>
    <n v="-1.72E-3"/>
    <m/>
    <n v="61358.95"/>
    <m/>
    <n v="0"/>
    <n v="0"/>
    <m/>
    <m/>
    <m/>
    <x v="106"/>
    <x v="3"/>
    <x v="1"/>
    <x v="1"/>
    <x v="3"/>
    <x v="0"/>
    <s v="Univera Satış"/>
    <s v="Saha Satış"/>
    <s v="Yurt İçi"/>
    <s v="Türkiye"/>
  </r>
  <r>
    <s v="Q2"/>
    <x v="1"/>
    <x v="5"/>
    <m/>
    <s v="TCHIBO KAHVE MAMÜLLERI DAG. VE PAZ. TIC. LTD. STI."/>
    <s v="EH.06.001"/>
    <s v="Enroute Panorama - Hosting Hizmeti"/>
    <s v="Univera - Tchibo"/>
    <x v="12"/>
    <x v="1"/>
    <s v="Enroute"/>
    <n v="61358.95"/>
    <m/>
    <n v="1"/>
    <m/>
    <n v="61358.948279999997"/>
    <m/>
    <n v="-1.72E-3"/>
    <m/>
    <n v="61358.95"/>
    <m/>
    <n v="0"/>
    <n v="0"/>
    <m/>
    <m/>
    <m/>
    <x v="106"/>
    <x v="3"/>
    <x v="1"/>
    <x v="1"/>
    <x v="3"/>
    <x v="0"/>
    <s v="Univera Satış"/>
    <s v="Saha Satış"/>
    <s v="Yurt İçi"/>
    <s v="Türkiye"/>
  </r>
  <r>
    <s v="Q2"/>
    <x v="1"/>
    <x v="5"/>
    <m/>
    <s v="TÜRKIYE'NIN OTOMOBILI GIRISIM GRUBU SANAYI VE TICARET A.S."/>
    <s v="CDH.01.001"/>
    <s v="Calldesk Panorama - Proje ve Ürün Yönetimi Danışmanliğı Hizmeti"/>
    <s v="Univera - Togg"/>
    <x v="12"/>
    <x v="5"/>
    <s v="Calldesk"/>
    <n v="19600"/>
    <m/>
    <n v="3"/>
    <m/>
    <n v="73500"/>
    <m/>
    <n v="14700"/>
    <m/>
    <n v="58800"/>
    <m/>
    <n v="0"/>
    <n v="0"/>
    <m/>
    <m/>
    <m/>
    <x v="83"/>
    <x v="0"/>
    <x v="1"/>
    <x v="1"/>
    <x v="7"/>
    <x v="1"/>
    <s v="Univera Satış"/>
    <s v="Saha Satış"/>
    <s v="Yurt İçi"/>
    <s v="Türkiye"/>
  </r>
  <r>
    <s v="Q1"/>
    <x v="0"/>
    <x v="2"/>
    <m/>
    <s v="Şölen Çikolata Gıda Sanayi Ve Ticaret A. Ş."/>
    <s v="EH.01.005"/>
    <s v="Enroute Panorama Online Egitim"/>
    <s v="Univera - Şölen"/>
    <x v="10"/>
    <x v="0"/>
    <m/>
    <n v="605.80000000000007"/>
    <m/>
    <n v="-6"/>
    <m/>
    <n v="0"/>
    <m/>
    <n v="0"/>
    <m/>
    <n v="-3634.8"/>
    <m/>
    <n v="6"/>
    <n v="3634.8"/>
    <s v="SM1202400000323"/>
    <m/>
    <m/>
    <x v="32"/>
    <x v="0"/>
    <x v="1"/>
    <x v="0"/>
    <x v="1"/>
    <x v="1"/>
    <s v="Univera Satış"/>
    <s v="Saha Satış"/>
    <s v="Yurt İçi"/>
    <s v="Türkiye"/>
  </r>
  <r>
    <s v="Q1"/>
    <x v="0"/>
    <x v="2"/>
    <m/>
    <s v="PERNOD RICARD ISTANBUL IÇ VE DIS TIC. LTD. STI"/>
    <s v="EY.06.001"/>
    <s v="EnRoute Panorama - Yazilim Gelistirme Hizmeti"/>
    <s v="Univera - Pernod Ricard"/>
    <x v="0"/>
    <x v="0"/>
    <m/>
    <n v="3593.1"/>
    <m/>
    <n v="30.1"/>
    <m/>
    <n v="108152.31"/>
    <m/>
    <n v="0"/>
    <m/>
    <n v="108152.31"/>
    <m/>
    <n v="0"/>
    <n v="0"/>
    <s v="UNI240000000295"/>
    <m/>
    <m/>
    <x v="34"/>
    <x v="0"/>
    <x v="1"/>
    <x v="1"/>
    <x v="9"/>
    <x v="1"/>
    <s v="Univera Satış"/>
    <s v="Saha Satış"/>
    <s v="Yurt İçi"/>
    <s v="Türkiye"/>
  </r>
  <r>
    <s v="Q1"/>
    <x v="0"/>
    <x v="2"/>
    <m/>
    <s v="Şölen Çikolata Gıda Sanayi Ve Ticaret A. Ş."/>
    <s v="EH.03.006"/>
    <s v="EnRoute Panorama - Uzaktan Kurulum ve Efitim Hizmeti"/>
    <s v="Univera - Şölen"/>
    <x v="10"/>
    <x v="0"/>
    <m/>
    <n v="3780"/>
    <m/>
    <n v="-5.5"/>
    <m/>
    <n v="0"/>
    <m/>
    <n v="0"/>
    <m/>
    <n v="-20790"/>
    <m/>
    <n v="5.5"/>
    <n v="20790"/>
    <s v="SM1202400000323"/>
    <m/>
    <m/>
    <x v="32"/>
    <x v="0"/>
    <x v="1"/>
    <x v="1"/>
    <x v="6"/>
    <x v="1"/>
    <s v="Univera Satış"/>
    <s v="Saha Satış"/>
    <s v="Yurt İçi"/>
    <s v="Türkiye"/>
  </r>
  <r>
    <s v="Q2"/>
    <x v="1"/>
    <x v="5"/>
    <m/>
    <s v="MATRIKS BİLGİSAYAR SİSTEMLERİ LTD.ŞTİ"/>
    <s v="UH.01.002"/>
    <s v="Unidox Kontör"/>
    <s v="Univera Kontör Satışı"/>
    <x v="5"/>
    <x v="2"/>
    <s v="Unidox"/>
    <n v="1.4991000000000001"/>
    <m/>
    <n v="50000"/>
    <m/>
    <n v="74955"/>
    <m/>
    <n v="0"/>
    <m/>
    <n v="74955"/>
    <m/>
    <n v="0"/>
    <n v="0"/>
    <m/>
    <m/>
    <m/>
    <x v="11"/>
    <x v="0"/>
    <x v="1"/>
    <x v="2"/>
    <x v="5"/>
    <x v="0"/>
    <s v="Kanal Satış"/>
    <s v="Matriks"/>
    <s v="Yurt İçi"/>
    <s v="Türkiye"/>
  </r>
  <r>
    <s v="Q2"/>
    <x v="1"/>
    <x v="5"/>
    <m/>
    <s v="MATRIKS BİLGİSAYAR SİSTEMLERİ LTD.ŞTİ"/>
    <s v="UH.01.002"/>
    <s v="Unidox Kontör"/>
    <s v="Univera Kontör Satışı"/>
    <x v="5"/>
    <x v="2"/>
    <s v="Unidox"/>
    <n v="4.6313000000000004"/>
    <m/>
    <n v="2000"/>
    <m/>
    <n v="9262.6"/>
    <m/>
    <n v="0"/>
    <m/>
    <n v="9262.6"/>
    <m/>
    <n v="0"/>
    <n v="0"/>
    <m/>
    <m/>
    <m/>
    <x v="11"/>
    <x v="0"/>
    <x v="1"/>
    <x v="2"/>
    <x v="5"/>
    <x v="0"/>
    <s v="Kanal Satış"/>
    <s v="Matriks"/>
    <s v="Yurt İçi"/>
    <s v="Türkiye"/>
  </r>
  <r>
    <s v="Q2"/>
    <x v="1"/>
    <x v="5"/>
    <m/>
    <s v="MİYA OTOMASYON VE BARKOD BILISIM SISTEMLERI SAN TİC. VE L.T.D. STI."/>
    <s v="UH.01.002"/>
    <s v="Unidox Kontör"/>
    <s v="Univera Kontör Satışı"/>
    <x v="5"/>
    <x v="2"/>
    <s v="Unidox"/>
    <n v="2.6568999999999998"/>
    <m/>
    <n v="10000"/>
    <m/>
    <n v="26569"/>
    <m/>
    <n v="0"/>
    <m/>
    <n v="26569"/>
    <m/>
    <n v="0"/>
    <n v="0"/>
    <m/>
    <m/>
    <m/>
    <x v="3"/>
    <x v="0"/>
    <x v="1"/>
    <x v="2"/>
    <x v="5"/>
    <x v="0"/>
    <s v="Kanal Satış"/>
    <s v="Miya"/>
    <s v="Yurt İçi"/>
    <s v="Türkiye"/>
  </r>
  <r>
    <s v="Q2"/>
    <x v="1"/>
    <x v="5"/>
    <m/>
    <s v="BEYLERBEYI IÇECEK PAZARLAMA A.S"/>
    <s v="QH.07.001"/>
    <s v="Quest Panorama - Rapor Gelistirme Hizmeti"/>
    <s v="Univera - Sarper İçecek"/>
    <x v="13"/>
    <x v="3"/>
    <s v="Quest"/>
    <n v="22050"/>
    <m/>
    <n v="6"/>
    <m/>
    <n v="147000"/>
    <m/>
    <n v="14700"/>
    <m/>
    <n v="132300"/>
    <m/>
    <n v="0"/>
    <n v="0"/>
    <m/>
    <m/>
    <m/>
    <x v="60"/>
    <x v="0"/>
    <x v="1"/>
    <x v="1"/>
    <x v="2"/>
    <x v="0"/>
    <s v="Univera Satış"/>
    <s v="Saha Satış"/>
    <s v="Yurt İçi"/>
    <s v="Türkiye"/>
  </r>
  <r>
    <s v="Q2"/>
    <x v="1"/>
    <x v="5"/>
    <m/>
    <s v="BEYLERBEYI IÇECEK PAZARLAMA A.S"/>
    <s v="QH.07.002"/>
    <s v="Quest Panorama - Proje Yönetimi Rapor Gelistirme Hizmeti"/>
    <s v="Univera - Sarper İçecek"/>
    <x v="13"/>
    <x v="3"/>
    <s v="Quest"/>
    <n v="22050"/>
    <m/>
    <n v="10"/>
    <m/>
    <n v="245000"/>
    <m/>
    <n v="24500"/>
    <m/>
    <n v="220500"/>
    <m/>
    <n v="0"/>
    <n v="0"/>
    <m/>
    <m/>
    <m/>
    <x v="60"/>
    <x v="0"/>
    <x v="1"/>
    <x v="1"/>
    <x v="2"/>
    <x v="0"/>
    <s v="Univera Satış"/>
    <s v="Saha Satış"/>
    <s v="Yurt İçi"/>
    <s v="Türkiye"/>
  </r>
  <r>
    <s v="Q2"/>
    <x v="1"/>
    <x v="5"/>
    <m/>
    <s v="BEYLERBEYI IÇECEK PAZARLAMA A.S"/>
    <s v="QH.01.001"/>
    <s v="Quest Panorama - Proje ve Ürün Yönetimi Danismanlifi Hizmeti"/>
    <s v="Univera - Sarper İçecek"/>
    <x v="13"/>
    <x v="3"/>
    <s v="Quest"/>
    <n v="22050"/>
    <m/>
    <n v="20"/>
    <m/>
    <n v="490000"/>
    <m/>
    <n v="49000"/>
    <m/>
    <n v="441000"/>
    <m/>
    <n v="0"/>
    <n v="0"/>
    <m/>
    <m/>
    <m/>
    <x v="60"/>
    <x v="0"/>
    <x v="1"/>
    <x v="1"/>
    <x v="7"/>
    <x v="0"/>
    <s v="Univera Satış"/>
    <s v="Saha Satış"/>
    <s v="Yurt İçi"/>
    <s v="Türkiye"/>
  </r>
  <r>
    <s v="Q1"/>
    <x v="0"/>
    <x v="2"/>
    <m/>
    <s v="PERNOD RICARD ISTANBUL IÇ VE DIS TIC. LTD. STI"/>
    <s v="EY.06.001"/>
    <s v="EnRoute Panorama - Yazilim Gelistirme Hizmeti"/>
    <s v="Univera - Pernod Ricard"/>
    <x v="0"/>
    <x v="0"/>
    <m/>
    <n v="3593.1"/>
    <m/>
    <n v="30.1"/>
    <m/>
    <n v="108152.31"/>
    <m/>
    <n v="0"/>
    <m/>
    <n v="108152.31"/>
    <m/>
    <n v="0"/>
    <n v="0"/>
    <s v="UNI240000000296"/>
    <m/>
    <m/>
    <x v="34"/>
    <x v="0"/>
    <x v="1"/>
    <x v="1"/>
    <x v="9"/>
    <x v="1"/>
    <s v="Univera Satış"/>
    <s v="Saha Satış"/>
    <s v="Yurt İçi"/>
    <s v="Türkiye"/>
  </r>
  <r>
    <s v="Q1"/>
    <x v="0"/>
    <x v="2"/>
    <m/>
    <s v="PERNOD RICARD ISTANBUL IÇ VE DIS TIC. LTD. STI"/>
    <s v="EH.01.001"/>
    <s v="EnRoute Panorama - Proje Yönetim Hizmeti"/>
    <s v="Univera - Pernod Ricard"/>
    <x v="0"/>
    <x v="0"/>
    <m/>
    <n v="3593.1000000000004"/>
    <m/>
    <n v="1.9"/>
    <m/>
    <n v="6826.89"/>
    <m/>
    <n v="0"/>
    <m/>
    <n v="6826.89"/>
    <m/>
    <n v="0"/>
    <n v="0"/>
    <s v="UNI240000000295"/>
    <m/>
    <m/>
    <x v="34"/>
    <x v="0"/>
    <x v="1"/>
    <x v="1"/>
    <x v="7"/>
    <x v="1"/>
    <s v="Univera Satış"/>
    <s v="Saha Satış"/>
    <s v="Yurt İçi"/>
    <s v="Türkiye"/>
  </r>
  <r>
    <s v="Q1"/>
    <x v="0"/>
    <x v="2"/>
    <m/>
    <s v="PERNOD RICARD ISTANBUL IÇ VE DIS TIC. LTD. STI"/>
    <s v="EH.01.001"/>
    <s v="EnRoute Panorama - Proje Yönetim Hizmeti"/>
    <s v="Univera - Pernod Ricard"/>
    <x v="0"/>
    <x v="0"/>
    <m/>
    <n v="3593.1000000000004"/>
    <m/>
    <n v="1.9"/>
    <m/>
    <n v="6826.89"/>
    <m/>
    <n v="0"/>
    <m/>
    <n v="6826.89"/>
    <m/>
    <n v="0"/>
    <n v="0"/>
    <s v="UNI240000000296"/>
    <m/>
    <m/>
    <x v="34"/>
    <x v="0"/>
    <x v="1"/>
    <x v="1"/>
    <x v="7"/>
    <x v="1"/>
    <s v="Univera Satış"/>
    <s v="Saha Satış"/>
    <s v="Yurt İçi"/>
    <s v="Türkiye"/>
  </r>
  <r>
    <s v="Q2"/>
    <x v="1"/>
    <x v="5"/>
    <m/>
    <s v="MİYA OTOMASYON VE BARKOD BILISIM SISTEMLERI SAN TİC. VE L.T.D. STI."/>
    <s v="WPH.02.001"/>
    <s v="Webplus Yazilim Bakimi Hizmeti"/>
    <s v="Univera - Kanal"/>
    <x v="5"/>
    <x v="0"/>
    <s v="Webplus"/>
    <n v="11520"/>
    <m/>
    <n v="1"/>
    <m/>
    <n v="11520"/>
    <m/>
    <n v="0"/>
    <m/>
    <n v="11520"/>
    <m/>
    <n v="0"/>
    <n v="0"/>
    <m/>
    <m/>
    <m/>
    <x v="3"/>
    <x v="0"/>
    <x v="0"/>
    <x v="1"/>
    <x v="4"/>
    <x v="0"/>
    <s v="Kanal Satış"/>
    <s v="Miya"/>
    <s v="Yurt İçi"/>
    <s v="Türkiye"/>
  </r>
  <r>
    <s v="Q2"/>
    <x v="1"/>
    <x v="5"/>
    <m/>
    <s v="MİYA OTOMASYON VE BARKOD BILISIM SISTEMLERI SAN TİC. VE L.T.D. STI."/>
    <s v="WPH.02.001"/>
    <s v="Webplus Yazilim Bakimi Hizmeti"/>
    <s v="Univera - Kanal"/>
    <x v="5"/>
    <x v="0"/>
    <s v="Webplus"/>
    <n v="4290"/>
    <m/>
    <n v="1"/>
    <m/>
    <n v="4290"/>
    <m/>
    <n v="0"/>
    <m/>
    <n v="4290"/>
    <m/>
    <n v="0"/>
    <n v="0"/>
    <m/>
    <m/>
    <m/>
    <x v="3"/>
    <x v="0"/>
    <x v="0"/>
    <x v="1"/>
    <x v="4"/>
    <x v="0"/>
    <s v="Kanal Satış"/>
    <s v="Miya"/>
    <s v="Yurt İçi"/>
    <s v="Türkiye"/>
  </r>
  <r>
    <s v="Q2"/>
    <x v="1"/>
    <x v="5"/>
    <m/>
    <s v="MİYA OTOMASYON VE BARKOD BILISIM SISTEMLERI SAN TİC. VE L.T.D. STI."/>
    <s v="WProje Yönetimi.01.003"/>
    <s v="Webplus EK KULLANICI LISANSI +1"/>
    <s v="Univera - Kanal"/>
    <x v="5"/>
    <x v="0"/>
    <s v="Webplus"/>
    <n v="2500"/>
    <m/>
    <n v="2"/>
    <m/>
    <n v="5000"/>
    <m/>
    <n v="0"/>
    <m/>
    <n v="5000"/>
    <m/>
    <n v="0"/>
    <n v="0"/>
    <m/>
    <m/>
    <m/>
    <x v="3"/>
    <x v="0"/>
    <x v="1"/>
    <x v="0"/>
    <x v="1"/>
    <x v="0"/>
    <s v="Kanal Satış"/>
    <s v="Miya"/>
    <s v="Yurt İçi"/>
    <s v="Türkiye"/>
  </r>
  <r>
    <s v="Q2"/>
    <x v="1"/>
    <x v="5"/>
    <m/>
    <s v="MİYA OTOMASYON VE BARKOD BILISIM SISTEMLERI SAN TİC. VE L.T.D. STI."/>
    <s v="WProje Yönetimi.01.007"/>
    <s v="Webplus E-DÖNÜSÜM MODÜL LISANSI"/>
    <s v="Univera - Kanal"/>
    <x v="5"/>
    <x v="0"/>
    <s v="Webplus"/>
    <n v="2800"/>
    <m/>
    <n v="1"/>
    <m/>
    <n v="2800"/>
    <m/>
    <n v="0"/>
    <m/>
    <n v="2800"/>
    <m/>
    <n v="0"/>
    <n v="0"/>
    <m/>
    <m/>
    <m/>
    <x v="3"/>
    <x v="0"/>
    <x v="1"/>
    <x v="0"/>
    <x v="1"/>
    <x v="0"/>
    <s v="Kanal Satış"/>
    <s v="Miya"/>
    <s v="Yurt İçi"/>
    <s v="Türkiye"/>
  </r>
  <r>
    <s v="Q2"/>
    <x v="1"/>
    <x v="5"/>
    <m/>
    <s v="MİYA OTOMASYON VE BARKOD BILISIM SISTEMLERI SAN TİC. VE L.T.D. STI."/>
    <s v="WProje Yönetimi.01.005"/>
    <s v="Webplus DISTRIBUTION SATIS-DAGITIM YazılımI (Standart)"/>
    <s v="Univera - Kanal"/>
    <x v="5"/>
    <x v="0"/>
    <s v="Webplus"/>
    <n v="34750"/>
    <m/>
    <n v="1"/>
    <m/>
    <n v="34750"/>
    <m/>
    <n v="0"/>
    <m/>
    <n v="34750"/>
    <m/>
    <n v="0"/>
    <n v="0"/>
    <m/>
    <m/>
    <m/>
    <x v="3"/>
    <x v="0"/>
    <x v="1"/>
    <x v="0"/>
    <x v="1"/>
    <x v="0"/>
    <s v="Kanal Satış"/>
    <s v="Miya"/>
    <s v="Yurt İçi"/>
    <s v="Türkiye"/>
  </r>
  <r>
    <s v="Q2"/>
    <x v="1"/>
    <x v="5"/>
    <m/>
    <s v="MİYA OTOMASYON VE BARKOD BILISIM SISTEMLERI SAN TİC. VE L.T.D. STI."/>
    <s v="WProje Yönetimi.01.002"/>
    <s v="Webplus Dagitim Kanali Yazılımi"/>
    <s v="Univera - Kanal"/>
    <x v="5"/>
    <x v="0"/>
    <s v="Webplus"/>
    <n v="8840"/>
    <m/>
    <n v="1"/>
    <m/>
    <n v="10400"/>
    <m/>
    <n v="1560"/>
    <m/>
    <n v="8840"/>
    <m/>
    <n v="0"/>
    <n v="0"/>
    <m/>
    <m/>
    <m/>
    <x v="3"/>
    <x v="0"/>
    <x v="1"/>
    <x v="0"/>
    <x v="1"/>
    <x v="0"/>
    <s v="Kanal Satış"/>
    <s v="Miya"/>
    <s v="Yurt İçi"/>
    <s v="Türkiye"/>
  </r>
  <r>
    <s v="Q2"/>
    <x v="1"/>
    <x v="5"/>
    <m/>
    <s v="MİYA OTOMASYON VE BARKOD BILISIM SISTEMLERI SAN TİC. VE L.T.D. STI."/>
    <s v="WProje Yönetimi.02.001"/>
    <s v="Webplus (Android) SATIS TEMSILCISI LISANSI"/>
    <s v="Univera - Kanal"/>
    <x v="5"/>
    <x v="0"/>
    <s v="Webplus"/>
    <n v="1962"/>
    <m/>
    <n v="5"/>
    <m/>
    <n v="9810"/>
    <m/>
    <n v="0"/>
    <m/>
    <n v="9810"/>
    <m/>
    <n v="0"/>
    <n v="0"/>
    <m/>
    <m/>
    <m/>
    <x v="3"/>
    <x v="0"/>
    <x v="1"/>
    <x v="0"/>
    <x v="1"/>
    <x v="0"/>
    <s v="Kanal Satış"/>
    <s v="Miya"/>
    <s v="Yurt İçi"/>
    <s v="Türkiye"/>
  </r>
  <r>
    <s v="Q2"/>
    <x v="1"/>
    <x v="5"/>
    <m/>
    <s v="MİYA OTOMASYON VE BARKOD BILISIM SISTEMLERI SAN TİC. VE L.T.D. STI."/>
    <s v="WProje Yönetimi.02.001"/>
    <s v="Webplus (Android) SATIS TEMSILCISI LISANSI"/>
    <s v="Univera - Kanal"/>
    <x v="5"/>
    <x v="0"/>
    <s v="Webplus"/>
    <n v="3867.5"/>
    <m/>
    <n v="2"/>
    <m/>
    <n v="9100"/>
    <m/>
    <n v="1365"/>
    <m/>
    <n v="7735"/>
    <m/>
    <n v="0"/>
    <n v="0"/>
    <m/>
    <m/>
    <m/>
    <x v="3"/>
    <x v="0"/>
    <x v="1"/>
    <x v="0"/>
    <x v="1"/>
    <x v="0"/>
    <s v="Kanal Satış"/>
    <s v="Miya"/>
    <s v="Yurt İçi"/>
    <s v="Türkiye"/>
  </r>
  <r>
    <s v="Q2"/>
    <x v="1"/>
    <x v="5"/>
    <m/>
    <s v="Mey İçki Sanayi ve Ticaret A.Ş."/>
    <s v="EH.06.001"/>
    <s v="Enroute Panorama - Hosting Hizmeti"/>
    <s v="Univera - Mey İçki"/>
    <x v="11"/>
    <x v="1"/>
    <s v="Enroute"/>
    <n v="261640.2"/>
    <m/>
    <n v="1"/>
    <m/>
    <n v="261640.2"/>
    <m/>
    <n v="0"/>
    <m/>
    <n v="261640.2"/>
    <m/>
    <n v="0"/>
    <n v="0"/>
    <m/>
    <m/>
    <m/>
    <x v="7"/>
    <x v="0"/>
    <x v="0"/>
    <x v="1"/>
    <x v="3"/>
    <x v="1"/>
    <s v="Univera Satış"/>
    <s v="Saha Satış"/>
    <s v="Yurt İçi"/>
    <s v="Türkiye"/>
  </r>
  <r>
    <s v="Q2"/>
    <x v="1"/>
    <x v="5"/>
    <m/>
    <s v="DOĞAN TREND OTOMOTİV TİCARET Hizmet VE TEKNOLOJİ ANONİM ŞİRKETİ"/>
    <n v="99000"/>
    <s v="DIGER GELIRLER"/>
    <s v="Univera - Doğan Trend"/>
    <x v="13"/>
    <x v="5"/>
    <s v="Calldesk"/>
    <n v="4027163"/>
    <m/>
    <n v="-1"/>
    <m/>
    <n v="0"/>
    <m/>
    <n v="0"/>
    <m/>
    <n v="-4027163"/>
    <m/>
    <n v="1"/>
    <n v="4027163"/>
    <m/>
    <m/>
    <m/>
    <x v="41"/>
    <x v="0"/>
    <x v="1"/>
    <x v="1"/>
    <x v="9"/>
    <x v="1"/>
    <s v="Univera Satış"/>
    <s v="Saha Satış"/>
    <s v="Yurt İçi"/>
    <s v="Türkiye"/>
  </r>
  <r>
    <s v="Q1"/>
    <x v="0"/>
    <x v="2"/>
    <m/>
    <s v="Mey İçki Sanayi ve Ticaret A.Ş."/>
    <s v="EH.05.002"/>
    <s v="EnRoute Panorama - Rapor Gelistirme Hizmeti"/>
    <s v="Univera - Mey İçki"/>
    <x v="0"/>
    <x v="0"/>
    <m/>
    <n v="4201"/>
    <m/>
    <n v="4"/>
    <m/>
    <n v="16804"/>
    <m/>
    <n v="0"/>
    <m/>
    <n v="16804"/>
    <m/>
    <n v="0"/>
    <n v="0"/>
    <s v="UNI240000000303"/>
    <m/>
    <m/>
    <x v="7"/>
    <x v="0"/>
    <x v="1"/>
    <x v="1"/>
    <x v="2"/>
    <x v="1"/>
    <s v="Univera Satış"/>
    <s v="Saha Satış"/>
    <s v="Yurt İçi"/>
    <s v="Türkiye"/>
  </r>
  <r>
    <s v="Q1"/>
    <x v="0"/>
    <x v="2"/>
    <m/>
    <s v="SATEM GRUP GIDA DAGITIM VE PAZARLAMA A.S."/>
    <s v="EH.05.002"/>
    <s v="EnRoute Panorama - Rapor Gelistirme Hizmeti"/>
    <s v="Univera - Oyak Grup"/>
    <x v="10"/>
    <x v="0"/>
    <m/>
    <n v="6804"/>
    <m/>
    <n v="2"/>
    <m/>
    <n v="13608"/>
    <m/>
    <n v="0"/>
    <m/>
    <n v="13608"/>
    <m/>
    <n v="0"/>
    <n v="0"/>
    <s v="UNI240000000318"/>
    <m/>
    <m/>
    <x v="77"/>
    <x v="0"/>
    <x v="1"/>
    <x v="1"/>
    <x v="2"/>
    <x v="1"/>
    <s v="Univera Satış"/>
    <s v="Saha Satış"/>
    <s v="Yurt İçi"/>
    <s v="Türkiye"/>
  </r>
  <r>
    <s v="Q1"/>
    <x v="0"/>
    <x v="2"/>
    <m/>
    <s v="Mey İçki Sanayi ve Ticaret A.Ş."/>
    <s v="EH.01.001"/>
    <s v="EnRoute Panorama - Proje Yönetim Hizmeti"/>
    <s v="Univera - Mey İçki"/>
    <x v="0"/>
    <x v="0"/>
    <m/>
    <n v="4723"/>
    <m/>
    <n v="1"/>
    <m/>
    <n v="4723"/>
    <m/>
    <n v="0"/>
    <m/>
    <n v="4723"/>
    <m/>
    <n v="0"/>
    <n v="0"/>
    <s v="UNI240000000304"/>
    <m/>
    <m/>
    <x v="7"/>
    <x v="0"/>
    <x v="1"/>
    <x v="1"/>
    <x v="7"/>
    <x v="1"/>
    <s v="Univera Satış"/>
    <s v="Saha Satış"/>
    <s v="Yurt İçi"/>
    <s v="Türkiye"/>
  </r>
  <r>
    <s v="Q1"/>
    <x v="0"/>
    <x v="2"/>
    <m/>
    <s v="DOGUS ÇAY VE GIDA MADD.ÜRT.PAZ.ITH.IHR.A.S"/>
    <s v="EYS.04.012"/>
    <s v="EnRoute Panorama - E-Dönüsüm Modül Lisansi Standart"/>
    <s v="Univera Doğuş Çay Projesi"/>
    <x v="7"/>
    <x v="0"/>
    <m/>
    <n v="16631.2"/>
    <m/>
    <n v="1"/>
    <m/>
    <n v="20789"/>
    <m/>
    <n v="4157.8"/>
    <m/>
    <n v="16631.2"/>
    <m/>
    <n v="0"/>
    <n v="0"/>
    <s v="UNI240000000309"/>
    <m/>
    <m/>
    <x v="13"/>
    <x v="0"/>
    <x v="1"/>
    <x v="0"/>
    <x v="1"/>
    <x v="1"/>
    <s v="Univera Satış"/>
    <s v="Saha Satış"/>
    <s v="Yurt İçi"/>
    <s v="Türkiye"/>
  </r>
  <r>
    <s v="Q2"/>
    <x v="1"/>
    <x v="5"/>
    <m/>
    <s v="MİYA OTOMASYON VE BARKOD BILISIM SISTEMLERI SAN TİC. VE L.T.D. STI."/>
    <s v="WProje Yönetimi.01.003"/>
    <s v="Webplus EK KULLANICI LISANSI +1"/>
    <s v="Univera - Kanal"/>
    <x v="5"/>
    <x v="0"/>
    <s v="Webplus"/>
    <n v="4225"/>
    <m/>
    <n v="2"/>
    <m/>
    <n v="8450"/>
    <m/>
    <n v="0"/>
    <m/>
    <n v="8450"/>
    <m/>
    <n v="0"/>
    <n v="0"/>
    <m/>
    <m/>
    <m/>
    <x v="3"/>
    <x v="0"/>
    <x v="1"/>
    <x v="0"/>
    <x v="1"/>
    <x v="0"/>
    <s v="Kanal Satış"/>
    <s v="Miya"/>
    <s v="Yurt İçi"/>
    <s v="Türkiye"/>
  </r>
  <r>
    <s v="Q2"/>
    <x v="1"/>
    <x v="5"/>
    <m/>
    <s v="ERZA GIDA ANONIM SIRKETI"/>
    <s v="UH.01.002"/>
    <s v="Unidox Kontör"/>
    <s v="Univera Kontör Satışı"/>
    <x v="6"/>
    <x v="2"/>
    <s v="Unidox"/>
    <n v="1.34"/>
    <m/>
    <n v="100000"/>
    <m/>
    <n v="134000"/>
    <m/>
    <n v="0"/>
    <m/>
    <n v="134000"/>
    <m/>
    <n v="0"/>
    <n v="0"/>
    <m/>
    <m/>
    <m/>
    <x v="7"/>
    <x v="0"/>
    <x v="1"/>
    <x v="2"/>
    <x v="5"/>
    <x v="0"/>
    <s v="Univera Satış"/>
    <s v="Saha Satış"/>
    <s v="Yurt İçi"/>
    <s v="Türkiye"/>
  </r>
  <r>
    <s v="Q2"/>
    <x v="1"/>
    <x v="5"/>
    <m/>
    <s v="ZAFER ALPKAYA-KAYA TICARET"/>
    <s v="UH.01.002"/>
    <s v="Unidox Kontör"/>
    <s v="Univera Kontör Satışı"/>
    <x v="6"/>
    <x v="2"/>
    <s v="Unidox"/>
    <n v="4.1669999999999998"/>
    <m/>
    <n v="2000"/>
    <m/>
    <n v="8334"/>
    <m/>
    <n v="0"/>
    <m/>
    <n v="8334"/>
    <m/>
    <n v="0"/>
    <n v="0"/>
    <m/>
    <m/>
    <m/>
    <x v="58"/>
    <x v="3"/>
    <x v="1"/>
    <x v="2"/>
    <x v="5"/>
    <x v="1"/>
    <s v="Univera Satış"/>
    <s v="Saha Satış"/>
    <s v="Yurt İçi"/>
    <s v="Türkiye"/>
  </r>
  <r>
    <s v="Q2"/>
    <x v="1"/>
    <x v="5"/>
    <m/>
    <s v="DOĞAN TREND OTOMOTİV TİCARET Hizmet VE TEKNOLOJİ ANONİM ŞİRKETİ"/>
    <n v="99000"/>
    <s v="DIGER GELIRLER"/>
    <s v="Univera - Doğan Trend"/>
    <x v="13"/>
    <x v="5"/>
    <s v="Enroute"/>
    <n v="33000"/>
    <m/>
    <n v="-1"/>
    <m/>
    <n v="0"/>
    <m/>
    <n v="0"/>
    <m/>
    <n v="-33000"/>
    <m/>
    <n v="1"/>
    <n v="33000"/>
    <m/>
    <m/>
    <m/>
    <x v="41"/>
    <x v="0"/>
    <x v="1"/>
    <x v="1"/>
    <x v="6"/>
    <x v="1"/>
    <s v="Univera Satış"/>
    <s v="Saha Satış"/>
    <s v="Yurt İçi"/>
    <s v="Türkiye"/>
  </r>
  <r>
    <s v="Q1"/>
    <x v="0"/>
    <x v="2"/>
    <m/>
    <s v="PERNOD RICARD ISTANBUL IÇ VE DIS TIC. LTD. STI"/>
    <s v="EY.06.001"/>
    <s v="EnRoute Panorama - Yazilim Gelistirme Hizmeti"/>
    <s v="Univera - Pernod Ricard"/>
    <x v="0"/>
    <x v="0"/>
    <m/>
    <n v="6074.6399999999994"/>
    <m/>
    <n v="70"/>
    <m/>
    <n v="425224.8"/>
    <m/>
    <n v="0"/>
    <m/>
    <n v="425224.8"/>
    <m/>
    <n v="0"/>
    <n v="0"/>
    <s v="UNI240000000337"/>
    <m/>
    <m/>
    <x v="34"/>
    <x v="0"/>
    <x v="1"/>
    <x v="1"/>
    <x v="9"/>
    <x v="1"/>
    <s v="Univera Satış"/>
    <s v="Saha Satış"/>
    <s v="Yurt İçi"/>
    <s v="Türkiye"/>
  </r>
  <r>
    <s v="Q1"/>
    <x v="0"/>
    <x v="2"/>
    <m/>
    <s v="PERNOD RICARD ISTANBUL IÇ VE DIS TIC. LTD. STI"/>
    <s v="EY.06.001"/>
    <s v="EnRoute Panorama - Yazilim Gelistirme Hizmeti"/>
    <s v="Univera - Pernod Ricard"/>
    <x v="0"/>
    <x v="0"/>
    <m/>
    <n v="6074.64"/>
    <m/>
    <n v="15"/>
    <m/>
    <n v="91119.6"/>
    <m/>
    <n v="0"/>
    <m/>
    <n v="91119.6"/>
    <m/>
    <n v="0"/>
    <n v="0"/>
    <s v="UNI240000000336"/>
    <m/>
    <m/>
    <x v="34"/>
    <x v="0"/>
    <x v="1"/>
    <x v="1"/>
    <x v="9"/>
    <x v="1"/>
    <s v="Univera Satış"/>
    <s v="Saha Satış"/>
    <s v="Yurt İçi"/>
    <s v="Türkiye"/>
  </r>
  <r>
    <s v="Q1"/>
    <x v="0"/>
    <x v="2"/>
    <m/>
    <s v="PERNOD RICARD ISTANBUL IÇ VE DIS TIC. LTD. STI"/>
    <s v="EH.05.002"/>
    <s v="EnRoute Panorama - Rapor Gelistirme Hizmeti"/>
    <s v="Univera - Pernod Ricard"/>
    <x v="0"/>
    <x v="0"/>
    <m/>
    <n v="4859.71"/>
    <m/>
    <n v="14"/>
    <m/>
    <n v="68035.94"/>
    <m/>
    <n v="0"/>
    <m/>
    <n v="68035.94"/>
    <m/>
    <n v="0"/>
    <n v="0"/>
    <s v="UNI240000000337"/>
    <m/>
    <m/>
    <x v="34"/>
    <x v="0"/>
    <x v="1"/>
    <x v="1"/>
    <x v="2"/>
    <x v="1"/>
    <s v="Univera Satış"/>
    <s v="Saha Satış"/>
    <s v="Yurt İçi"/>
    <s v="Türkiye"/>
  </r>
  <r>
    <s v="Q1"/>
    <x v="0"/>
    <x v="2"/>
    <m/>
    <s v="PERNOD RICARD ISTANBUL IÇ VE DIS TIC. LTD. STI"/>
    <s v="EH.05.002"/>
    <s v="EnRoute Panorama - Rapor Gelistirme Hizmeti"/>
    <s v="Univera - Pernod Ricard"/>
    <x v="0"/>
    <x v="0"/>
    <m/>
    <n v="4859.71"/>
    <m/>
    <n v="10"/>
    <m/>
    <n v="48597.1"/>
    <m/>
    <n v="0"/>
    <m/>
    <n v="48597.1"/>
    <m/>
    <n v="0"/>
    <n v="0"/>
    <s v="UNI240000000335"/>
    <m/>
    <m/>
    <x v="34"/>
    <x v="0"/>
    <x v="1"/>
    <x v="1"/>
    <x v="2"/>
    <x v="1"/>
    <s v="Univera Satış"/>
    <s v="Saha Satış"/>
    <s v="Yurt İçi"/>
    <s v="Türkiye"/>
  </r>
  <r>
    <s v="Q2"/>
    <x v="1"/>
    <x v="5"/>
    <m/>
    <s v="MİYA OTOMASYON VE BARKOD BILISIM SISTEMLERI SAN TİC. VE L.T.D. STI."/>
    <s v="UH.01.002"/>
    <s v="Unidox Kontör"/>
    <s v="Univera Kontör Satışı"/>
    <x v="5"/>
    <x v="2"/>
    <s v="Unidox"/>
    <n v="2.1"/>
    <m/>
    <n v="10000"/>
    <m/>
    <n v="21000"/>
    <m/>
    <n v="0"/>
    <m/>
    <n v="21000"/>
    <m/>
    <n v="0"/>
    <n v="0"/>
    <m/>
    <m/>
    <m/>
    <x v="3"/>
    <x v="0"/>
    <x v="1"/>
    <x v="2"/>
    <x v="5"/>
    <x v="0"/>
    <s v="Kanal Satış"/>
    <s v="Miya"/>
    <s v="Yurt İçi"/>
    <s v="Türkiye"/>
  </r>
  <r>
    <s v="Q2"/>
    <x v="1"/>
    <x v="5"/>
    <m/>
    <s v="PERNOD RICARD ISTANBUL IÇ VE DIS TIC. LTD. STI"/>
    <s v="EH.06.001"/>
    <s v="Enroute Panorama - Hosting Hizmeti"/>
    <s v="Univera - Pernod Ricard"/>
    <x v="13"/>
    <x v="1"/>
    <s v="Enroute"/>
    <n v="305232.42"/>
    <m/>
    <n v="3"/>
    <m/>
    <n v="915697.26"/>
    <m/>
    <n v="0"/>
    <m/>
    <n v="915697.26"/>
    <m/>
    <n v="0"/>
    <n v="0"/>
    <m/>
    <m/>
    <m/>
    <x v="34"/>
    <x v="0"/>
    <x v="0"/>
    <x v="1"/>
    <x v="3"/>
    <x v="1"/>
    <s v="Univera Satış"/>
    <s v="Saha Satış"/>
    <s v="Yurt İçi"/>
    <s v="Türkiye"/>
  </r>
  <r>
    <s v="Q1"/>
    <x v="0"/>
    <x v="2"/>
    <m/>
    <s v="ALPAR ALANYA PAZ. TUR. INS. VE TIC. LTD. STI."/>
    <s v="EY.04.012"/>
    <s v="EnRoute Panorama E-Dönüsüm  Modül Lisansi (Enterprise)"/>
    <s v="Univera - Nestle Professional"/>
    <x v="0"/>
    <x v="0"/>
    <m/>
    <n v="12123"/>
    <m/>
    <n v="1"/>
    <m/>
    <n v="12123"/>
    <m/>
    <n v="0"/>
    <m/>
    <n v="12123"/>
    <m/>
    <n v="0"/>
    <n v="0"/>
    <s v="UNI240000000338"/>
    <m/>
    <m/>
    <x v="12"/>
    <x v="0"/>
    <x v="1"/>
    <x v="0"/>
    <x v="1"/>
    <x v="1"/>
    <s v="Univera Satış"/>
    <s v="Saha Satış"/>
    <s v="Yurt İçi"/>
    <s v="Türkiye"/>
  </r>
  <r>
    <s v="Q1"/>
    <x v="0"/>
    <x v="2"/>
    <m/>
    <s v="Haribo SEKERLEME SAN. TIC.LTD. STI."/>
    <s v="EH.03.006"/>
    <s v="EnRoute Panorama - Uzaktan Kurulum ve Efitim Hizmeti"/>
    <s v="Univera - Haribo"/>
    <x v="7"/>
    <x v="0"/>
    <m/>
    <n v="5481"/>
    <m/>
    <n v="2"/>
    <m/>
    <n v="10962"/>
    <m/>
    <n v="0"/>
    <m/>
    <n v="10962"/>
    <m/>
    <n v="0"/>
    <n v="0"/>
    <s v="UNI240000000332"/>
    <m/>
    <m/>
    <x v="5"/>
    <x v="0"/>
    <x v="1"/>
    <x v="1"/>
    <x v="6"/>
    <x v="1"/>
    <s v="Univera Satış"/>
    <s v="Saha Satış"/>
    <s v="Yurt İçi"/>
    <s v="Türkiye"/>
  </r>
  <r>
    <s v="Q1"/>
    <x v="0"/>
    <x v="2"/>
    <m/>
    <s v="PERNOD RICARD ISTANBUL IÇ VE DIS TIC. LTD. STI"/>
    <s v="EH.01.001"/>
    <s v="EnRoute Panorama - Proje Yönetim Hizmeti"/>
    <s v="Univera - Pernod Ricard"/>
    <x v="0"/>
    <x v="0"/>
    <m/>
    <n v="5669.66"/>
    <m/>
    <n v="8"/>
    <m/>
    <n v="45357.279999999999"/>
    <m/>
    <n v="0"/>
    <m/>
    <n v="45357.279999999999"/>
    <m/>
    <n v="0"/>
    <n v="0"/>
    <s v="UNI240000000337"/>
    <m/>
    <m/>
    <x v="34"/>
    <x v="0"/>
    <x v="1"/>
    <x v="1"/>
    <x v="7"/>
    <x v="1"/>
    <s v="Univera Satış"/>
    <s v="Saha Satış"/>
    <s v="Yurt İçi"/>
    <s v="Türkiye"/>
  </r>
  <r>
    <s v="Q2"/>
    <x v="1"/>
    <x v="5"/>
    <m/>
    <s v="PANASONIC ELEKTRIC WORKS ELEKTRIK SAN.VE TIC. A.S."/>
    <s v="SH.03.002"/>
    <s v="Stokbar Panorama - Uzman Destek Hizmeti"/>
    <s v="Univera - Panasonic"/>
    <x v="11"/>
    <x v="4"/>
    <s v="Stokbar"/>
    <n v="165000"/>
    <m/>
    <n v="1"/>
    <m/>
    <n v="165000"/>
    <m/>
    <n v="0"/>
    <m/>
    <n v="165000"/>
    <m/>
    <n v="0"/>
    <n v="0"/>
    <m/>
    <m/>
    <m/>
    <x v="35"/>
    <x v="0"/>
    <x v="0"/>
    <x v="1"/>
    <x v="12"/>
    <x v="0"/>
    <s v="Univera Satış"/>
    <s v="Saha Satış"/>
    <s v="Yurt İçi"/>
    <s v="Türkiye"/>
  </r>
  <r>
    <s v="Q2"/>
    <x v="1"/>
    <x v="5"/>
    <m/>
    <s v="FHP EV İÇİ KULLANIM ARAÇLARI SAN VE TC A.Ş/VİLEDA"/>
    <s v="QH.08.001"/>
    <s v="Quest Panorama - Hosting Hizmeti"/>
    <s v="Univera - Vileda"/>
    <x v="18"/>
    <x v="1"/>
    <s v="Quest"/>
    <n v="18333"/>
    <m/>
    <n v="1"/>
    <m/>
    <n v="18333"/>
    <m/>
    <n v="0"/>
    <m/>
    <n v="18333"/>
    <m/>
    <n v="0"/>
    <n v="0"/>
    <m/>
    <m/>
    <m/>
    <x v="45"/>
    <x v="0"/>
    <x v="0"/>
    <x v="1"/>
    <x v="3"/>
    <x v="0"/>
    <s v="Univera Satış"/>
    <s v="Saha Satış"/>
    <s v="Yurt İçi"/>
    <s v="Türkiye"/>
  </r>
  <r>
    <s v="Q1"/>
    <x v="0"/>
    <x v="2"/>
    <m/>
    <s v="Mey İçki Sanayi ve Ticaret A.Ş."/>
    <s v="EY.06.001"/>
    <s v="EnRoute Panorama - Yazilim Gelistirme Hizmeti"/>
    <s v="Univera - Mey İçki"/>
    <x v="0"/>
    <x v="0"/>
    <m/>
    <n v="5072"/>
    <m/>
    <n v="100"/>
    <m/>
    <n v="507200"/>
    <m/>
    <n v="0"/>
    <m/>
    <n v="507200"/>
    <m/>
    <n v="0"/>
    <n v="0"/>
    <s v="UNI240000000385"/>
    <m/>
    <m/>
    <x v="7"/>
    <x v="0"/>
    <x v="1"/>
    <x v="1"/>
    <x v="9"/>
    <x v="1"/>
    <s v="Univera Satış"/>
    <s v="Saha Satış"/>
    <s v="Yurt İçi"/>
    <s v="Türkiye"/>
  </r>
  <r>
    <s v="Q1"/>
    <x v="0"/>
    <x v="2"/>
    <m/>
    <s v="BRISA BRIDGESTONE SABANCI LASTIK SANAYI VE TICARET A.S."/>
    <s v="EH.03.011"/>
    <s v="Enroute Panorama - E-Dönüsüm Modülü Kurulum Hizmeti"/>
    <s v="Univera - Brisa Bridgestone"/>
    <x v="0"/>
    <x v="0"/>
    <m/>
    <n v="3706.85"/>
    <m/>
    <n v="55"/>
    <m/>
    <n v="203876.75"/>
    <m/>
    <n v="0"/>
    <m/>
    <n v="203876.75"/>
    <m/>
    <n v="0"/>
    <n v="0"/>
    <s v="UNI240000000386"/>
    <m/>
    <m/>
    <x v="99"/>
    <x v="0"/>
    <x v="1"/>
    <x v="1"/>
    <x v="3"/>
    <x v="1"/>
    <s v="Univera Satış"/>
    <s v="Saha Satış"/>
    <s v="Yurt İçi"/>
    <s v="Türkiye"/>
  </r>
  <r>
    <s v="Q1"/>
    <x v="0"/>
    <x v="2"/>
    <m/>
    <s v="BRISA BRIDGESTONE SABANCI LASTIK SANAYI VE TICARET A.S."/>
    <s v="EY.04.016"/>
    <s v="EnRoute Panorama - E-Dönüsüm Modül Lisansi (51 -150 Bayi/Dist./Sube)"/>
    <s v="Univera - Brisa Bridgestone"/>
    <x v="0"/>
    <x v="0"/>
    <m/>
    <n v="9240.4"/>
    <m/>
    <n v="55"/>
    <m/>
    <n v="508222"/>
    <m/>
    <n v="0"/>
    <m/>
    <n v="508222"/>
    <m/>
    <n v="0"/>
    <n v="0"/>
    <s v="UNI240000000386"/>
    <m/>
    <m/>
    <x v="99"/>
    <x v="0"/>
    <x v="1"/>
    <x v="0"/>
    <x v="1"/>
    <x v="1"/>
    <s v="Univera Satış"/>
    <s v="Saha Satış"/>
    <s v="Yurt İçi"/>
    <s v="Türkiye"/>
  </r>
  <r>
    <s v="Q2"/>
    <x v="1"/>
    <x v="5"/>
    <m/>
    <s v="MİYA OTOMASYON VE BARKOD BILISIM SISTEMLERI SAN TİC. VE L.T.D. STI."/>
    <s v="WPH.03.001"/>
    <s v="Webplus Hosting HIZMETI"/>
    <s v="Univera - Kanal"/>
    <x v="5"/>
    <x v="1"/>
    <s v="Webplus"/>
    <n v="2597.0100000000002"/>
    <m/>
    <n v="4"/>
    <m/>
    <n v="10388.040000000001"/>
    <m/>
    <n v="0"/>
    <m/>
    <n v="10388.040000000001"/>
    <m/>
    <n v="0"/>
    <n v="0"/>
    <m/>
    <m/>
    <m/>
    <x v="3"/>
    <x v="0"/>
    <x v="0"/>
    <x v="1"/>
    <x v="3"/>
    <x v="0"/>
    <s v="Kanal Satış"/>
    <s v="Miya"/>
    <s v="Yurt İçi"/>
    <s v="Türkiye"/>
  </r>
  <r>
    <s v="Q2"/>
    <x v="1"/>
    <x v="5"/>
    <m/>
    <s v="MİYA OTOMASYON VE BARKOD BILISIM SISTEMLERI SAN TİC. VE L.T.D. STI."/>
    <s v="WPH.03.001"/>
    <s v="Webplus Hosting HIZMETI"/>
    <s v="Univera - Kanal"/>
    <x v="5"/>
    <x v="1"/>
    <s v="Webplus"/>
    <n v="2597.0100000000002"/>
    <m/>
    <n v="1"/>
    <m/>
    <n v="2597.0100000000002"/>
    <m/>
    <n v="0"/>
    <m/>
    <n v="2597.0100000000002"/>
    <m/>
    <n v="0"/>
    <n v="0"/>
    <m/>
    <m/>
    <m/>
    <x v="3"/>
    <x v="0"/>
    <x v="0"/>
    <x v="1"/>
    <x v="3"/>
    <x v="0"/>
    <s v="Kanal Satış"/>
    <s v="Miya"/>
    <s v="Yurt İçi"/>
    <s v="Türkiye"/>
  </r>
  <r>
    <s v="Q2"/>
    <x v="1"/>
    <x v="5"/>
    <m/>
    <s v="MİYA OTOMASYON VE BARKOD BILISIM SISTEMLERI SAN TİC. VE L.T.D. STI."/>
    <s v="WPH.03.001"/>
    <s v="Webplus Hosting HIZMETI"/>
    <s v="Univera - Kanal"/>
    <x v="5"/>
    <x v="1"/>
    <s v="Webplus"/>
    <n v="2422.04"/>
    <m/>
    <n v="1"/>
    <m/>
    <n v="2422.04"/>
    <m/>
    <n v="0"/>
    <m/>
    <n v="2422.04"/>
    <m/>
    <n v="0"/>
    <n v="0"/>
    <m/>
    <m/>
    <m/>
    <x v="3"/>
    <x v="0"/>
    <x v="0"/>
    <x v="1"/>
    <x v="3"/>
    <x v="0"/>
    <s v="Kanal Satış"/>
    <s v="Miya"/>
    <s v="Yurt İçi"/>
    <s v="Türkiye"/>
  </r>
  <r>
    <s v="Q2"/>
    <x v="1"/>
    <x v="5"/>
    <m/>
    <s v="MİYA OTOMASYON VE BARKOD BILISIM SISTEMLERI SAN TİC. VE L.T.D. STI."/>
    <s v="WPH.03.001"/>
    <s v="Webplus Hosting HIZMETI"/>
    <s v="Univera - Kanal"/>
    <x v="5"/>
    <x v="1"/>
    <s v="Webplus"/>
    <n v="5931.81"/>
    <m/>
    <n v="1"/>
    <m/>
    <n v="5931.81"/>
    <m/>
    <n v="0"/>
    <m/>
    <n v="5931.81"/>
    <m/>
    <n v="0"/>
    <n v="0"/>
    <m/>
    <m/>
    <m/>
    <x v="3"/>
    <x v="0"/>
    <x v="0"/>
    <x v="1"/>
    <x v="3"/>
    <x v="0"/>
    <s v="Kanal Satış"/>
    <s v="Miya"/>
    <s v="Yurt İçi"/>
    <s v="Türkiye"/>
  </r>
  <r>
    <s v="Q2"/>
    <x v="1"/>
    <x v="5"/>
    <m/>
    <s v="MİYA OTOMASYON VE BARKOD BILISIM SISTEMLERI SAN TİC. VE L.T.D. STI."/>
    <s v="WPH.03.001"/>
    <s v="Webplus Hosting HIZMETI"/>
    <s v="Univera - Kanal"/>
    <x v="5"/>
    <x v="1"/>
    <s v="Webplus"/>
    <n v="2988.88"/>
    <m/>
    <n v="1"/>
    <m/>
    <n v="2988.88"/>
    <m/>
    <n v="0"/>
    <m/>
    <n v="2988.88"/>
    <m/>
    <n v="0"/>
    <n v="0"/>
    <m/>
    <m/>
    <m/>
    <x v="3"/>
    <x v="0"/>
    <x v="0"/>
    <x v="1"/>
    <x v="3"/>
    <x v="0"/>
    <s v="Kanal Satış"/>
    <s v="Miya"/>
    <s v="Yurt İçi"/>
    <s v="Türkiye"/>
  </r>
  <r>
    <s v="Q2"/>
    <x v="1"/>
    <x v="5"/>
    <m/>
    <s v="MİYA OTOMASYON VE BARKOD BILISIM SISTEMLERI SAN TİC. VE L.T.D. STI."/>
    <s v="WPH.03.001"/>
    <s v="Webplus Hosting HIZMETI"/>
    <s v="Univera - Kanal"/>
    <x v="5"/>
    <x v="1"/>
    <s v="Webplus"/>
    <n v="2597.0100000000002"/>
    <m/>
    <n v="1"/>
    <m/>
    <n v="2597.0100000000002"/>
    <m/>
    <n v="0"/>
    <m/>
    <n v="2597.0100000000002"/>
    <m/>
    <n v="0"/>
    <n v="0"/>
    <m/>
    <m/>
    <m/>
    <x v="3"/>
    <x v="0"/>
    <x v="0"/>
    <x v="1"/>
    <x v="3"/>
    <x v="0"/>
    <s v="Kanal Satış"/>
    <s v="Miya"/>
    <s v="Yurt İçi"/>
    <s v="Türkiye"/>
  </r>
  <r>
    <s v="Q2"/>
    <x v="1"/>
    <x v="5"/>
    <m/>
    <s v="MİYA OTOMASYON VE BARKOD BILISIM SISTEMLERI SAN TİC. VE L.T.D. STI."/>
    <s v="WPH.03.001"/>
    <s v="Webplus Hosting HIZMETI"/>
    <s v="Univera - Kanal"/>
    <x v="5"/>
    <x v="1"/>
    <s v="Webplus"/>
    <n v="3622.12"/>
    <m/>
    <n v="1"/>
    <m/>
    <n v="3622.12"/>
    <m/>
    <n v="0"/>
    <m/>
    <n v="3622.12"/>
    <m/>
    <n v="0"/>
    <n v="0"/>
    <m/>
    <m/>
    <m/>
    <x v="3"/>
    <x v="0"/>
    <x v="0"/>
    <x v="1"/>
    <x v="3"/>
    <x v="0"/>
    <s v="Kanal Satış"/>
    <s v="Miya"/>
    <s v="Yurt İçi"/>
    <s v="Türkiye"/>
  </r>
  <r>
    <s v="Q2"/>
    <x v="1"/>
    <x v="5"/>
    <m/>
    <s v="MİYA OTOMASYON VE BARKOD BILISIM SISTEMLERI SAN TİC. VE L.T.D. STI."/>
    <s v="WPH.03.001"/>
    <s v="Webplus Hosting HIZMETI"/>
    <s v="Univera - Kanal"/>
    <x v="5"/>
    <x v="1"/>
    <s v="Webplus"/>
    <n v="2597.0100000000002"/>
    <m/>
    <n v="1"/>
    <m/>
    <n v="2597.0100000000002"/>
    <m/>
    <n v="0"/>
    <m/>
    <n v="2597.0100000000002"/>
    <m/>
    <n v="0"/>
    <n v="0"/>
    <m/>
    <m/>
    <m/>
    <x v="3"/>
    <x v="0"/>
    <x v="0"/>
    <x v="1"/>
    <x v="3"/>
    <x v="0"/>
    <s v="Kanal Satış"/>
    <s v="Miya"/>
    <s v="Yurt İçi"/>
    <s v="Türkiye"/>
  </r>
  <r>
    <s v="Q2"/>
    <x v="1"/>
    <x v="5"/>
    <m/>
    <s v="MİYA OTOMASYON VE BARKOD BILISIM SISTEMLERI SAN TİC. VE L.T.D. STI."/>
    <s v="WPH.03.001"/>
    <s v="Webplus Hosting HIZMETI"/>
    <s v="Univera - Kanal"/>
    <x v="5"/>
    <x v="1"/>
    <s v="Webplus"/>
    <n v="3622.12"/>
    <m/>
    <n v="1"/>
    <m/>
    <n v="3622.12"/>
    <m/>
    <n v="0"/>
    <m/>
    <n v="3622.12"/>
    <m/>
    <n v="0"/>
    <n v="0"/>
    <m/>
    <m/>
    <m/>
    <x v="3"/>
    <x v="0"/>
    <x v="0"/>
    <x v="1"/>
    <x v="3"/>
    <x v="0"/>
    <s v="Kanal Satış"/>
    <s v="Miya"/>
    <s v="Yurt İçi"/>
    <s v="Türkiye"/>
  </r>
  <r>
    <s v="Q2"/>
    <x v="1"/>
    <x v="5"/>
    <m/>
    <s v="MİYA OTOMASYON VE BARKOD BILISIM SISTEMLERI SAN TİC. VE L.T.D. STI."/>
    <s v="WPH.03.001"/>
    <s v="Webplus Hosting HIZMETI"/>
    <s v="Univera - Kanal"/>
    <x v="5"/>
    <x v="1"/>
    <s v="Webplus"/>
    <n v="2597.0100000000002"/>
    <m/>
    <n v="1"/>
    <m/>
    <n v="2597.0100000000002"/>
    <m/>
    <n v="0"/>
    <m/>
    <n v="2597.0100000000002"/>
    <m/>
    <n v="0"/>
    <n v="0"/>
    <m/>
    <m/>
    <m/>
    <x v="3"/>
    <x v="0"/>
    <x v="0"/>
    <x v="1"/>
    <x v="3"/>
    <x v="0"/>
    <s v="Kanal Satış"/>
    <s v="Miya"/>
    <s v="Yurt İçi"/>
    <s v="Türkiye"/>
  </r>
  <r>
    <s v="Q2"/>
    <x v="1"/>
    <x v="5"/>
    <m/>
    <s v="MİYA OTOMASYON VE BARKOD BILISIM SISTEMLERI SAN TİC. VE L.T.D. STI."/>
    <s v="WPH.03.001"/>
    <s v="Webplus Hosting HIZMETI"/>
    <s v="Univera - Kanal"/>
    <x v="5"/>
    <x v="1"/>
    <s v="Webplus"/>
    <n v="2597.0100000000002"/>
    <m/>
    <n v="1"/>
    <m/>
    <n v="2597.0100000000002"/>
    <m/>
    <n v="0"/>
    <m/>
    <n v="2597.0100000000002"/>
    <m/>
    <n v="0"/>
    <n v="0"/>
    <m/>
    <m/>
    <m/>
    <x v="3"/>
    <x v="0"/>
    <x v="0"/>
    <x v="1"/>
    <x v="3"/>
    <x v="0"/>
    <s v="Kanal Satış"/>
    <s v="Miya"/>
    <s v="Yurt İçi"/>
    <s v="Türkiye"/>
  </r>
  <r>
    <s v="Q2"/>
    <x v="1"/>
    <x v="5"/>
    <m/>
    <s v="MİYA OTOMASYON VE BARKOD BILISIM SISTEMLERI SAN TİC. VE L.T.D. STI."/>
    <s v="WPH.03.001"/>
    <s v="Webplus Hosting HIZMETI"/>
    <s v="Univera - Kanal"/>
    <x v="5"/>
    <x v="1"/>
    <s v="Webplus"/>
    <n v="2984.73"/>
    <m/>
    <n v="1"/>
    <m/>
    <n v="2984.73"/>
    <m/>
    <n v="0"/>
    <m/>
    <n v="2984.73"/>
    <m/>
    <n v="0"/>
    <n v="0"/>
    <m/>
    <m/>
    <m/>
    <x v="3"/>
    <x v="0"/>
    <x v="0"/>
    <x v="1"/>
    <x v="3"/>
    <x v="0"/>
    <s v="Kanal Satış"/>
    <s v="Miya"/>
    <s v="Yurt İçi"/>
    <s v="Türkiye"/>
  </r>
  <r>
    <s v="Q2"/>
    <x v="1"/>
    <x v="5"/>
    <m/>
    <s v="MİYA OTOMASYON VE BARKOD BILISIM SISTEMLERI SAN TİC. VE L.T.D. STI."/>
    <s v="WPH.03.001"/>
    <s v="Webplus Hosting HIZMETI"/>
    <s v="Univera - Kanal"/>
    <x v="5"/>
    <x v="1"/>
    <s v="Webplus"/>
    <n v="2969.57"/>
    <m/>
    <n v="1"/>
    <m/>
    <n v="2969.57"/>
    <m/>
    <n v="0"/>
    <m/>
    <n v="2969.57"/>
    <m/>
    <n v="0"/>
    <n v="0"/>
    <m/>
    <m/>
    <m/>
    <x v="3"/>
    <x v="0"/>
    <x v="0"/>
    <x v="1"/>
    <x v="3"/>
    <x v="0"/>
    <s v="Kanal Satış"/>
    <s v="Miya"/>
    <s v="Yurt İçi"/>
    <s v="Türkiye"/>
  </r>
  <r>
    <s v="Q2"/>
    <x v="1"/>
    <x v="5"/>
    <m/>
    <s v="BEDAS GIDA SANAYI TICARET LIMITED SIRKETI"/>
    <s v="UH.01.002"/>
    <s v="Unidox Kontör"/>
    <s v="Univera Kontör Satışı"/>
    <x v="6"/>
    <x v="2"/>
    <s v="Unidox"/>
    <n v="1.39"/>
    <m/>
    <n v="100000"/>
    <m/>
    <n v="139000"/>
    <m/>
    <n v="0"/>
    <m/>
    <n v="139000"/>
    <m/>
    <n v="0"/>
    <n v="0"/>
    <m/>
    <m/>
    <m/>
    <x v="162"/>
    <x v="0"/>
    <x v="1"/>
    <x v="2"/>
    <x v="5"/>
    <x v="0"/>
    <s v="Univera Satış"/>
    <s v="Saha Satış"/>
    <s v="Yurt İçi"/>
    <s v="Türkiye"/>
  </r>
  <r>
    <s v="Q2"/>
    <x v="1"/>
    <x v="5"/>
    <m/>
    <s v="BIROL GÜNDÜZ"/>
    <s v="UH.01.002"/>
    <s v="Unidox Kontör"/>
    <s v="Univera Kontör Satışı"/>
    <x v="6"/>
    <x v="2"/>
    <s v="Unidox"/>
    <n v="1.0667"/>
    <m/>
    <n v="150000"/>
    <m/>
    <n v="160005"/>
    <m/>
    <n v="0"/>
    <m/>
    <n v="160005"/>
    <m/>
    <n v="0"/>
    <n v="0"/>
    <m/>
    <m/>
    <m/>
    <x v="69"/>
    <x v="0"/>
    <x v="1"/>
    <x v="2"/>
    <x v="5"/>
    <x v="0"/>
    <s v="Univera Satış"/>
    <s v="Saha Satış"/>
    <s v="Yurt İçi"/>
    <s v="Türkiye"/>
  </r>
  <r>
    <s v="Q2"/>
    <x v="1"/>
    <x v="5"/>
    <m/>
    <s v="ACAR GSF GIDA INSAAT TASIMACILIK ITH.IHR.SANAYI VE TICARET LTD.STI."/>
    <s v="UH.01.002"/>
    <s v="Unidox Kontör"/>
    <s v="Univera Kontör Satışı"/>
    <x v="6"/>
    <x v="2"/>
    <s v="Unidox"/>
    <n v="2.8"/>
    <m/>
    <n v="10000"/>
    <m/>
    <n v="28000"/>
    <m/>
    <n v="0"/>
    <m/>
    <n v="28000"/>
    <m/>
    <n v="0"/>
    <n v="0"/>
    <m/>
    <m/>
    <m/>
    <x v="163"/>
    <x v="3"/>
    <x v="1"/>
    <x v="2"/>
    <x v="5"/>
    <x v="0"/>
    <s v="Univera Satış"/>
    <s v="Saha Satış"/>
    <s v="Yurt İçi"/>
    <s v="Türkiye"/>
  </r>
  <r>
    <s v="Q2"/>
    <x v="1"/>
    <x v="5"/>
    <m/>
    <s v="PERRİGO KİŞİSEL Bakım ÜRÜNLERİ SAN. VE TİC. LTD.ŞTİ"/>
    <s v="EH.06.001"/>
    <s v="Enroute Panorama - Hosting Hizmeti"/>
    <s v="Univera - Omega Pharma"/>
    <x v="5"/>
    <x v="1"/>
    <s v="Enroute"/>
    <n v="35544.51"/>
    <m/>
    <n v="1"/>
    <m/>
    <n v="35544.51"/>
    <m/>
    <n v="0"/>
    <m/>
    <n v="35544.51"/>
    <m/>
    <n v="0"/>
    <n v="0"/>
    <m/>
    <m/>
    <m/>
    <x v="9"/>
    <x v="0"/>
    <x v="0"/>
    <x v="1"/>
    <x v="3"/>
    <x v="0"/>
    <s v="Univera Satış"/>
    <s v="Saha Satış"/>
    <s v="Yurt İçi"/>
    <s v="Türkiye"/>
  </r>
  <r>
    <s v="Q1"/>
    <x v="0"/>
    <x v="2"/>
    <m/>
    <s v="BROWN FORMAN İÇKİ TİC. LTD. ŞTİ."/>
    <s v="EH.02.001"/>
    <s v="EnRoute Panorama - Yazilim Bakimi, Yasatma ve Merkezi Destek Hizmeti"/>
    <s v="Univera - Brown Forman"/>
    <x v="10"/>
    <x v="0"/>
    <m/>
    <n v="4378.4399999999996"/>
    <m/>
    <n v="1"/>
    <m/>
    <n v="4378.4399999999996"/>
    <m/>
    <n v="0"/>
    <m/>
    <n v="4378.4399999999996"/>
    <m/>
    <n v="0"/>
    <n v="0"/>
    <s v="UNI240000000402"/>
    <m/>
    <m/>
    <x v="30"/>
    <x v="0"/>
    <x v="0"/>
    <x v="1"/>
    <x v="4"/>
    <x v="1"/>
    <s v="Univera Satış"/>
    <s v="Saha Satış"/>
    <s v="Yurt İçi"/>
    <s v="Türkiye"/>
  </r>
  <r>
    <s v="Q1"/>
    <x v="0"/>
    <x v="2"/>
    <m/>
    <s v="Şölen Çikolata Gıda Sanayi Ve Ticaret A. Ş."/>
    <s v="EH.05.002"/>
    <s v="EnRoute Panorama - Rapor Gelistirme Hizmeti"/>
    <s v="Univera - Şölen"/>
    <x v="1"/>
    <x v="0"/>
    <m/>
    <n v="5443.2"/>
    <m/>
    <n v="4"/>
    <m/>
    <n v="21772.799999999999"/>
    <m/>
    <n v="0"/>
    <m/>
    <n v="21772.799999999999"/>
    <m/>
    <n v="0"/>
    <n v="0"/>
    <s v="UNI240000000393"/>
    <m/>
    <m/>
    <x v="32"/>
    <x v="0"/>
    <x v="1"/>
    <x v="1"/>
    <x v="2"/>
    <x v="1"/>
    <s v="Univera Satış"/>
    <s v="Saha Satış"/>
    <s v="Yurt İçi"/>
    <s v="Türkiye"/>
  </r>
  <r>
    <s v="Q1"/>
    <x v="0"/>
    <x v="2"/>
    <m/>
    <s v="Mey İçki Sanayi ve Ticaret A.Ş."/>
    <s v="EH.01.001"/>
    <s v="EnRoute Panorama - Proje Yönetim Hizmeti"/>
    <s v="Univera - Mey İçki"/>
    <x v="0"/>
    <x v="0"/>
    <m/>
    <n v="4723"/>
    <m/>
    <n v="20"/>
    <m/>
    <n v="94460"/>
    <m/>
    <n v="0"/>
    <m/>
    <n v="94460"/>
    <m/>
    <n v="0"/>
    <n v="0"/>
    <s v="UNI240000000384"/>
    <m/>
    <m/>
    <x v="7"/>
    <x v="0"/>
    <x v="1"/>
    <x v="1"/>
    <x v="7"/>
    <x v="1"/>
    <s v="Univera Satış"/>
    <s v="Saha Satış"/>
    <s v="Yurt İçi"/>
    <s v="Türkiye"/>
  </r>
  <r>
    <s v="Q1"/>
    <x v="0"/>
    <x v="2"/>
    <m/>
    <s v="BROWN FORMAN İÇKİ TİC. LTD. ŞTİ."/>
    <s v="EYS.02.033"/>
    <s v="EnRoute Panorama - Mobil Kullanici Lisansi Standart"/>
    <s v="Univera - Brown Forman"/>
    <x v="10"/>
    <x v="0"/>
    <m/>
    <n v="6634"/>
    <m/>
    <n v="3"/>
    <m/>
    <n v="19902"/>
    <m/>
    <n v="0"/>
    <m/>
    <n v="19902"/>
    <m/>
    <n v="0"/>
    <n v="0"/>
    <s v="UNI240000000402"/>
    <m/>
    <m/>
    <x v="30"/>
    <x v="0"/>
    <x v="1"/>
    <x v="0"/>
    <x v="1"/>
    <x v="1"/>
    <s v="Univera Satış"/>
    <s v="Saha Satış"/>
    <s v="Yurt İçi"/>
    <s v="Türkiye"/>
  </r>
  <r>
    <s v="Q2"/>
    <x v="0"/>
    <x v="3"/>
    <m/>
    <s v="ERIKLI SU VE MESRUBAT SAN. TIC. A.S"/>
    <s v="EH.03.001"/>
    <s v="EnRoute Panorama - Çafri Merkezi Hizmeti  (MSD)"/>
    <s v="Univera - Nestle Waters"/>
    <x v="2"/>
    <x v="0"/>
    <m/>
    <n v="13811.301467889909"/>
    <m/>
    <n v="109"/>
    <m/>
    <n v="1505431.8635"/>
    <m/>
    <n v="3.5000000000000001E-3"/>
    <m/>
    <n v="1505431.86"/>
    <m/>
    <n v="0"/>
    <n v="0"/>
    <s v="UNI240000000440"/>
    <m/>
    <m/>
    <x v="12"/>
    <x v="0"/>
    <x v="0"/>
    <x v="1"/>
    <x v="8"/>
    <x v="1"/>
    <s v="Univera Satış"/>
    <s v="Saha Satış"/>
    <s v="Yurt İçi"/>
    <s v="Türkiye"/>
  </r>
  <r>
    <s v="Q2"/>
    <x v="0"/>
    <x v="3"/>
    <m/>
    <s v="ERIKLI SU VE MESRUBAT SAN. TIC. A.S"/>
    <s v="EH.02.009"/>
    <s v="Enroute Panorama Asset Tracker - Demirbas Modülü Yazilim Bakimi Hizmeti "/>
    <s v="Univera - Nestle Waters"/>
    <x v="2"/>
    <x v="0"/>
    <m/>
    <n v="67230.880000000005"/>
    <m/>
    <n v="1"/>
    <m/>
    <n v="67230.875700000004"/>
    <m/>
    <n v="-4.3E-3"/>
    <m/>
    <n v="67230.880000000005"/>
    <m/>
    <n v="0"/>
    <n v="0"/>
    <s v="UNI240000000440"/>
    <m/>
    <m/>
    <x v="12"/>
    <x v="0"/>
    <x v="0"/>
    <x v="1"/>
    <x v="4"/>
    <x v="1"/>
    <s v="Univera Satış"/>
    <s v="Saha Satış"/>
    <s v="Yurt İçi"/>
    <s v="Türkiye"/>
  </r>
  <r>
    <s v="Q2"/>
    <x v="0"/>
    <x v="3"/>
    <m/>
    <s v="ERIKLI SU VE MESRUBAT SAN. TIC. A.S"/>
    <s v="EH.02.001"/>
    <s v="EnRoute Panorama - Yazilim Bakimi, Yasatma ve Merkezi Destek Hizmeti"/>
    <s v="Univera - Nestle Waters"/>
    <x v="2"/>
    <x v="0"/>
    <m/>
    <n v="218771.02"/>
    <m/>
    <n v="1"/>
    <m/>
    <n v="218771.01579999999"/>
    <m/>
    <n v="-4.1999999999999997E-3"/>
    <m/>
    <n v="218771.02"/>
    <m/>
    <n v="0"/>
    <n v="0"/>
    <s v="UNI240000000440"/>
    <m/>
    <m/>
    <x v="12"/>
    <x v="0"/>
    <x v="0"/>
    <x v="1"/>
    <x v="4"/>
    <x v="1"/>
    <s v="Univera Satış"/>
    <s v="Saha Satış"/>
    <s v="Yurt İçi"/>
    <s v="Türkiye"/>
  </r>
  <r>
    <s v="Q2"/>
    <x v="0"/>
    <x v="3"/>
    <m/>
    <s v="JTI TÜTÜN ÜRÜNLERI SANAYI A.S"/>
    <s v="EH.02.001"/>
    <s v="EnRoute Panorama - Yazilim Bakimi, Yasatma ve Merkezi Destek Hizmeti"/>
    <s v="Univera - JTI"/>
    <x v="2"/>
    <x v="0"/>
    <m/>
    <n v="129261.72"/>
    <m/>
    <n v="1"/>
    <m/>
    <n v="129261.72"/>
    <m/>
    <n v="0"/>
    <m/>
    <n v="129261.72"/>
    <m/>
    <n v="0"/>
    <n v="0"/>
    <s v="UNI240000000443"/>
    <m/>
    <m/>
    <x v="18"/>
    <x v="0"/>
    <x v="0"/>
    <x v="1"/>
    <x v="4"/>
    <x v="1"/>
    <s v="Univera Satış"/>
    <s v="Saha Satış"/>
    <s v="Yurt İçi"/>
    <s v="Türkiye"/>
  </r>
  <r>
    <s v="Q2"/>
    <x v="0"/>
    <x v="3"/>
    <m/>
    <s v="JTI TÜTÜN ÜRÜNLERI SANAYI A.S"/>
    <s v="EH.03.003"/>
    <s v="EnRoute Panorama - Uzman Destek Hizmeti"/>
    <s v="Univera - JTI"/>
    <x v="2"/>
    <x v="0"/>
    <m/>
    <n v="100000"/>
    <m/>
    <n v="3"/>
    <m/>
    <n v="300000"/>
    <m/>
    <n v="0"/>
    <m/>
    <n v="300000"/>
    <m/>
    <n v="0"/>
    <n v="0"/>
    <s v="UNI240000000432"/>
    <m/>
    <m/>
    <x v="18"/>
    <x v="0"/>
    <x v="0"/>
    <x v="1"/>
    <x v="3"/>
    <x v="1"/>
    <s v="Univera Satış"/>
    <s v="Saha Satış"/>
    <s v="Yurt İçi"/>
    <s v="Türkiye"/>
  </r>
  <r>
    <s v="Q2"/>
    <x v="0"/>
    <x v="3"/>
    <m/>
    <s v="YAHYA BULUT -BULUT GIDA"/>
    <s v="EH.03.006"/>
    <s v="EnRoute Panorama - Uzaktan Kurulum ve Efitim Hizmeti"/>
    <s v="Univera - Haribo"/>
    <x v="7"/>
    <x v="0"/>
    <m/>
    <n v="5481"/>
    <m/>
    <n v="1"/>
    <m/>
    <n v="5481"/>
    <m/>
    <n v="0"/>
    <m/>
    <n v="5481"/>
    <m/>
    <n v="0"/>
    <n v="0"/>
    <s v="UNI240000000437"/>
    <m/>
    <m/>
    <x v="5"/>
    <x v="0"/>
    <x v="1"/>
    <x v="1"/>
    <x v="6"/>
    <x v="1"/>
    <s v="Univera Satış"/>
    <s v="Saha Satış"/>
    <s v="Yurt İçi"/>
    <s v="Türkiye"/>
  </r>
  <r>
    <s v="Q2"/>
    <x v="0"/>
    <x v="3"/>
    <m/>
    <s v="YAHYA BULUT -BULUT GIDA"/>
    <s v="EYS.04.012"/>
    <s v="EnRoute Panorama - E-Dönüsüm Modül Lisansi Standart"/>
    <s v="Univera - Haribo"/>
    <x v="7"/>
    <x v="0"/>
    <m/>
    <n v="20789"/>
    <m/>
    <n v="1"/>
    <m/>
    <n v="20789"/>
    <m/>
    <n v="0"/>
    <m/>
    <n v="20789"/>
    <m/>
    <n v="0"/>
    <n v="0"/>
    <s v="UNI240000000437"/>
    <m/>
    <m/>
    <x v="5"/>
    <x v="0"/>
    <x v="1"/>
    <x v="0"/>
    <x v="1"/>
    <x v="1"/>
    <s v="Univera Satış"/>
    <s v="Saha Satış"/>
    <s v="Yurt İçi"/>
    <s v="Türkiye"/>
  </r>
  <r>
    <s v="Q2"/>
    <x v="0"/>
    <x v="3"/>
    <m/>
    <s v="ERIKLI SU VE MESRUBAT SAN. TIC. A.S"/>
    <s v="EH.03.008"/>
    <s v="EnRoute Panorama - Çafri Merkezi Hizmeti (DDI / OutSource)"/>
    <s v="Univera - Nestle Waters"/>
    <x v="2"/>
    <x v="0"/>
    <m/>
    <n v="8096.28"/>
    <m/>
    <n v="3"/>
    <m/>
    <n v="24288.8406"/>
    <m/>
    <n v="5.9999999999999995E-4"/>
    <m/>
    <n v="24288.84"/>
    <m/>
    <n v="0"/>
    <n v="0"/>
    <s v="UNI240000000440"/>
    <m/>
    <m/>
    <x v="12"/>
    <x v="0"/>
    <x v="0"/>
    <x v="1"/>
    <x v="8"/>
    <x v="1"/>
    <s v="Univera Satış"/>
    <s v="Saha Satış"/>
    <s v="Yurt İçi"/>
    <s v="Türkiye"/>
  </r>
  <r>
    <s v="Q2"/>
    <x v="0"/>
    <x v="3"/>
    <m/>
    <s v="NESTLE TÜRKIYE GIDA SANAYI A.S."/>
    <s v="EH.03.001"/>
    <s v="EnRoute Panorama - Çafri Merkezi Hizmeti  (MSD)"/>
    <s v="Univera - Nestle Professional"/>
    <x v="2"/>
    <x v="0"/>
    <m/>
    <n v="13811.301506849315"/>
    <m/>
    <n v="73"/>
    <m/>
    <n v="1008225.0095"/>
    <m/>
    <n v="-5.0000000000000001E-4"/>
    <m/>
    <n v="1008225.01"/>
    <m/>
    <n v="0"/>
    <n v="0"/>
    <s v="UNI240000000451"/>
    <m/>
    <m/>
    <x v="12"/>
    <x v="0"/>
    <x v="0"/>
    <x v="1"/>
    <x v="8"/>
    <x v="1"/>
    <s v="Univera Satış"/>
    <s v="Saha Satış"/>
    <s v="Yurt İçi"/>
    <s v="Türkiye"/>
  </r>
  <r>
    <s v="Q2"/>
    <x v="0"/>
    <x v="3"/>
    <m/>
    <s v="NESTLE TÜRKIYE GIDA SANAYI A.S."/>
    <s v="EH.03.001"/>
    <s v="EnRoute Panorama - Çafri Merkezi Hizmeti  (MSD)"/>
    <s v="Univera - Nestle Retail"/>
    <x v="2"/>
    <x v="0"/>
    <m/>
    <n v="13811.301492537314"/>
    <m/>
    <n v="67"/>
    <m/>
    <n v="925357.20050000004"/>
    <m/>
    <n v="5.0000000000000001E-4"/>
    <m/>
    <n v="925357.2"/>
    <m/>
    <n v="0"/>
    <n v="0"/>
    <s v="UNI240000000450"/>
    <m/>
    <m/>
    <x v="12"/>
    <x v="0"/>
    <x v="0"/>
    <x v="1"/>
    <x v="8"/>
    <x v="1"/>
    <s v="Univera Satış"/>
    <s v="Saha Satış"/>
    <s v="Yurt İçi"/>
    <s v="Türkiye"/>
  </r>
  <r>
    <s v="Q2"/>
    <x v="0"/>
    <x v="3"/>
    <m/>
    <s v="Mey İçki Sanayi ve Ticaret A.Ş."/>
    <s v="EH.03.004"/>
    <s v="EnRoute Panorama - Admin Operatör Hizmeti"/>
    <s v="Univera - Mey İçki"/>
    <x v="2"/>
    <x v="0"/>
    <m/>
    <n v="87561.02"/>
    <m/>
    <n v="1"/>
    <m/>
    <n v="87561.018800000005"/>
    <m/>
    <n v="-1.1999999999999999E-3"/>
    <m/>
    <n v="87561.02"/>
    <m/>
    <n v="0"/>
    <n v="0"/>
    <s v="UNI240000000422"/>
    <m/>
    <m/>
    <x v="7"/>
    <x v="0"/>
    <x v="0"/>
    <x v="1"/>
    <x v="12"/>
    <x v="1"/>
    <s v="Univera Satış"/>
    <s v="Saha Satış"/>
    <s v="Yurt İçi"/>
    <s v="Türkiye"/>
  </r>
  <r>
    <s v="Q2"/>
    <x v="0"/>
    <x v="3"/>
    <m/>
    <s v="Şölen Çikolata Gıda Sanayi Ve Ticaret A. Ş."/>
    <s v="EH.03.004"/>
    <s v="EnRoute Panorama - Admin Operatör Hizmeti"/>
    <s v="Univera - Şölen"/>
    <x v="2"/>
    <x v="0"/>
    <m/>
    <n v="99000"/>
    <m/>
    <n v="1"/>
    <m/>
    <n v="99000"/>
    <m/>
    <n v="0"/>
    <m/>
    <n v="99000"/>
    <m/>
    <n v="0"/>
    <n v="0"/>
    <s v="UNI240000000425"/>
    <m/>
    <m/>
    <x v="32"/>
    <x v="0"/>
    <x v="0"/>
    <x v="1"/>
    <x v="12"/>
    <x v="1"/>
    <s v="Univera Satış"/>
    <s v="Saha Satış"/>
    <s v="Yurt İçi"/>
    <s v="Türkiye"/>
  </r>
  <r>
    <s v="Q2"/>
    <x v="1"/>
    <x v="5"/>
    <m/>
    <s v="MİYA OTOMASYON VE BARKOD BILISIM SISTEMLERI SAN TİC. VE L.T.D. STI."/>
    <s v="UH.01.002"/>
    <s v="Unidox Kontör"/>
    <s v="Univera Kontör Satışı"/>
    <x v="5"/>
    <x v="2"/>
    <s v="Unidox"/>
    <n v="1.181"/>
    <m/>
    <n v="100000"/>
    <m/>
    <n v="118100"/>
    <m/>
    <n v="0"/>
    <m/>
    <n v="118100"/>
    <m/>
    <n v="0"/>
    <n v="0"/>
    <m/>
    <m/>
    <m/>
    <x v="3"/>
    <x v="0"/>
    <x v="1"/>
    <x v="2"/>
    <x v="5"/>
    <x v="0"/>
    <s v="Kanal Satış"/>
    <s v="Miya"/>
    <s v="Yurt İçi"/>
    <s v="Türkiye"/>
  </r>
  <r>
    <s v="Q2"/>
    <x v="1"/>
    <x v="5"/>
    <m/>
    <s v="KULE GIDA INSAAT TURIZM SAN VE TIC.LTD.STI."/>
    <s v="UH.01.002"/>
    <s v="Unidox Kontör"/>
    <s v="Univera Kontör Satışı"/>
    <x v="6"/>
    <x v="2"/>
    <s v="Unidox"/>
    <n v="1.6667000000000001"/>
    <m/>
    <n v="50000"/>
    <m/>
    <n v="83335"/>
    <m/>
    <n v="0"/>
    <m/>
    <n v="83335"/>
    <m/>
    <n v="0"/>
    <n v="0"/>
    <m/>
    <m/>
    <m/>
    <x v="58"/>
    <x v="0"/>
    <x v="1"/>
    <x v="2"/>
    <x v="5"/>
    <x v="0"/>
    <s v="Univera Satış"/>
    <s v="Saha Satış"/>
    <s v="Yurt İçi"/>
    <s v="Türkiye"/>
  </r>
  <r>
    <s v="Q2"/>
    <x v="1"/>
    <x v="5"/>
    <m/>
    <s v="NESTLE TÜRKIYE GIDA SANAYI A.S."/>
    <s v="QH.02.001"/>
    <s v="Quest Panorama - Yillik Yazilim Bakimi, Yasatma ve Merkezi Destek Hizmeti"/>
    <s v="Univera - Nestle Retail"/>
    <x v="11"/>
    <x v="3"/>
    <s v="Quest"/>
    <n v="32270.82"/>
    <m/>
    <n v="2"/>
    <m/>
    <n v="64541.640800000001"/>
    <m/>
    <n v="8.0000000000000004E-4"/>
    <m/>
    <n v="64541.64"/>
    <m/>
    <n v="0"/>
    <n v="0"/>
    <m/>
    <m/>
    <m/>
    <x v="12"/>
    <x v="0"/>
    <x v="0"/>
    <x v="1"/>
    <x v="4"/>
    <x v="1"/>
    <s v="Univera Satış"/>
    <s v="Saha Satış"/>
    <s v="Yurt İçi"/>
    <s v="Türkiye"/>
  </r>
  <r>
    <s v="Q2"/>
    <x v="1"/>
    <x v="5"/>
    <m/>
    <s v="NESTLE TÜRKIYE GIDA SANAYI A.S."/>
    <s v="QH.03.001"/>
    <s v="Quest Panorama - Çağrı Merkezi Hizmeti"/>
    <s v="Univera - Nestle Retail"/>
    <x v="11"/>
    <x v="3"/>
    <s v="Quest"/>
    <n v="285.75"/>
    <m/>
    <n v="1"/>
    <m/>
    <n v="285.75110000000001"/>
    <m/>
    <n v="1.1000000000000001E-3"/>
    <m/>
    <n v="285.75"/>
    <m/>
    <n v="0"/>
    <n v="0"/>
    <m/>
    <m/>
    <m/>
    <x v="12"/>
    <x v="0"/>
    <x v="0"/>
    <x v="1"/>
    <x v="8"/>
    <x v="1"/>
    <s v="Univera Satış"/>
    <s v="Saha Satış"/>
    <s v="Yurt İçi"/>
    <s v="Türkiye"/>
  </r>
  <r>
    <s v="Q2"/>
    <x v="1"/>
    <x v="5"/>
    <m/>
    <s v="NESTLE TÜRKIYE GIDA SANAYI A.S."/>
    <s v="EH.06.001"/>
    <s v="Enroute Panorama - Hosting Hizmeti"/>
    <s v="Univera - Nestle Retail"/>
    <x v="11"/>
    <x v="1"/>
    <s v="Enroute"/>
    <n v="362979.99"/>
    <m/>
    <n v="1"/>
    <m/>
    <n v="362979.99"/>
    <m/>
    <n v="0"/>
    <m/>
    <n v="362979.99"/>
    <m/>
    <n v="0"/>
    <n v="0"/>
    <m/>
    <m/>
    <m/>
    <x v="12"/>
    <x v="0"/>
    <x v="0"/>
    <x v="1"/>
    <x v="3"/>
    <x v="1"/>
    <s v="Univera Satış"/>
    <s v="Saha Satış"/>
    <s v="Yurt İçi"/>
    <s v="Türkiye"/>
  </r>
  <r>
    <s v="Q2"/>
    <x v="1"/>
    <x v="5"/>
    <m/>
    <s v="Tadım Gıda Maddeleri San. ve Tic. A.Ş."/>
    <s v="EH.06.001"/>
    <s v="Enroute Panorama - Hosting Hizmeti"/>
    <s v="Univera - Tadım"/>
    <x v="19"/>
    <x v="1"/>
    <s v="Enroute"/>
    <n v="142032.28"/>
    <m/>
    <n v="1"/>
    <m/>
    <n v="142032.28"/>
    <m/>
    <n v="0"/>
    <m/>
    <n v="142032.28"/>
    <m/>
    <n v="0"/>
    <n v="0"/>
    <m/>
    <m/>
    <m/>
    <x v="10"/>
    <x v="0"/>
    <x v="0"/>
    <x v="1"/>
    <x v="3"/>
    <x v="0"/>
    <s v="Univera Satış"/>
    <s v="Saha Satış"/>
    <s v="Yurt İçi"/>
    <s v="Türkiye"/>
  </r>
  <r>
    <s v="Q2"/>
    <x v="1"/>
    <x v="5"/>
    <m/>
    <s v="Tadım Gıda Maddeleri San. ve Tic. A.Ş."/>
    <s v="EH.06.001"/>
    <s v="Enroute Panorama - Hosting Hizmeti"/>
    <s v="Univera - Tadım"/>
    <x v="19"/>
    <x v="1"/>
    <s v="Enroute"/>
    <n v="142032.28"/>
    <m/>
    <n v="1"/>
    <m/>
    <n v="142032.28"/>
    <m/>
    <n v="0"/>
    <m/>
    <n v="142032.28"/>
    <m/>
    <n v="0"/>
    <n v="0"/>
    <m/>
    <m/>
    <m/>
    <x v="10"/>
    <x v="0"/>
    <x v="0"/>
    <x v="1"/>
    <x v="3"/>
    <x v="0"/>
    <s v="Univera Satış"/>
    <s v="Saha Satış"/>
    <s v="Yurt İçi"/>
    <s v="Türkiye"/>
  </r>
  <r>
    <s v="Q2"/>
    <x v="0"/>
    <x v="3"/>
    <m/>
    <s v="DÜZEY TÜKETIM MAL. SAN. PAZ. VE TIC. A.S."/>
    <s v="EH.02.001"/>
    <s v="EnRoute Panorama - Yazilim Bakimi, Yasatma ve Merkezi Destek Hizmeti"/>
    <s v="Univera - Düzey Tüketim"/>
    <x v="2"/>
    <x v="0"/>
    <m/>
    <n v="704283"/>
    <m/>
    <n v="1"/>
    <m/>
    <n v="704283"/>
    <m/>
    <n v="0"/>
    <m/>
    <n v="704283"/>
    <m/>
    <n v="0"/>
    <n v="0"/>
    <s v="UNI240000000453"/>
    <m/>
    <m/>
    <x v="91"/>
    <x v="0"/>
    <x v="0"/>
    <x v="1"/>
    <x v="4"/>
    <x v="1"/>
    <s v="Univera Satış"/>
    <s v="Saha Satış"/>
    <s v="Yurt İçi"/>
    <s v="Türkiye"/>
  </r>
  <r>
    <s v="Q2"/>
    <x v="0"/>
    <x v="3"/>
    <m/>
    <s v="JTI TÜTÜN ÜRÜNLERI SANAYI A.S"/>
    <s v="EH.03.001"/>
    <s v="EnRoute Panorama - Çafri Merkezi Hizmeti  (MSD)"/>
    <s v="Univera - JTI"/>
    <x v="2"/>
    <x v="0"/>
    <m/>
    <n v="24504.789999999997"/>
    <m/>
    <n v="12"/>
    <m/>
    <n v="294057.48"/>
    <m/>
    <n v="0"/>
    <m/>
    <n v="294057.48"/>
    <m/>
    <n v="0"/>
    <n v="0"/>
    <s v="UNI240000000454"/>
    <m/>
    <m/>
    <x v="18"/>
    <x v="0"/>
    <x v="0"/>
    <x v="1"/>
    <x v="8"/>
    <x v="1"/>
    <s v="Univera Satış"/>
    <s v="Saha Satış"/>
    <s v="Yurt İçi"/>
    <s v="Türkiye"/>
  </r>
  <r>
    <s v="Q2"/>
    <x v="1"/>
    <x v="5"/>
    <m/>
    <s v="HIT MAGAZACILIK IHT.VE TÜK.MAD.SAN.VE TIC.A.S."/>
    <s v="UH.01.002"/>
    <s v="Unidox Kontör"/>
    <s v="Univera Kontör Satışı"/>
    <x v="6"/>
    <x v="2"/>
    <s v="Unidox"/>
    <n v="0.8"/>
    <m/>
    <n v="250000"/>
    <m/>
    <n v="200000"/>
    <m/>
    <n v="0"/>
    <m/>
    <n v="200000"/>
    <m/>
    <n v="0"/>
    <n v="0"/>
    <m/>
    <m/>
    <m/>
    <x v="69"/>
    <x v="0"/>
    <x v="1"/>
    <x v="2"/>
    <x v="5"/>
    <x v="0"/>
    <s v="Univera Satış"/>
    <s v="Saha Satış"/>
    <s v="Yurt İçi"/>
    <s v="Türkiye"/>
  </r>
  <r>
    <s v="Q2"/>
    <x v="1"/>
    <x v="5"/>
    <m/>
    <s v="DOĞAN TREND OTOMOTİV TİCARET Hizmet VE TEKNOLOJİ ANONİM ŞİRKETİ"/>
    <n v="99000"/>
    <s v="DIGER GELIRLER"/>
    <s v="Univera - Doğan Trend"/>
    <x v="13"/>
    <x v="5"/>
    <s v="Enroute"/>
    <n v="53000"/>
    <m/>
    <n v="-1"/>
    <m/>
    <n v="0"/>
    <m/>
    <n v="0"/>
    <m/>
    <n v="-53000"/>
    <m/>
    <n v="1"/>
    <n v="53000"/>
    <m/>
    <m/>
    <m/>
    <x v="41"/>
    <x v="0"/>
    <x v="1"/>
    <x v="1"/>
    <x v="6"/>
    <x v="1"/>
    <s v="Univera Satış"/>
    <s v="Saha Satış"/>
    <s v="Yurt İçi"/>
    <s v="Türkiye"/>
  </r>
  <r>
    <s v="Q2"/>
    <x v="0"/>
    <x v="3"/>
    <m/>
    <s v="DÜZEY TÜKETIM MAL. SAN. PAZ. VE TIC. A.S."/>
    <s v="EH.02.009"/>
    <s v="Enroute Panorama Asset Tracker - Demirbas Modülü Yazilim Bakimi Hizmeti "/>
    <s v="Univera - Düzey Tüketim"/>
    <x v="2"/>
    <x v="0"/>
    <m/>
    <n v="63720"/>
    <m/>
    <n v="1"/>
    <m/>
    <n v="63720"/>
    <m/>
    <n v="0"/>
    <m/>
    <n v="63720"/>
    <m/>
    <n v="0"/>
    <n v="0"/>
    <s v="UNI240000000453"/>
    <m/>
    <m/>
    <x v="91"/>
    <x v="0"/>
    <x v="0"/>
    <x v="1"/>
    <x v="4"/>
    <x v="1"/>
    <s v="Univera Satış"/>
    <s v="Saha Satış"/>
    <s v="Yurt İçi"/>
    <s v="Türkiye"/>
  </r>
  <r>
    <s v="Q2"/>
    <x v="0"/>
    <x v="3"/>
    <m/>
    <s v="NESTLE TÜRKIYE GIDA SANAYI A.S."/>
    <s v="EH.02.001"/>
    <s v="EnRoute Panorama - Yazilim Bakimi, Yasatma ve Merkezi Destek Hizmeti"/>
    <s v="Univera - Nestle Professional"/>
    <x v="2"/>
    <x v="0"/>
    <m/>
    <n v="218771.02"/>
    <m/>
    <n v="1"/>
    <m/>
    <n v="218771.01579999999"/>
    <m/>
    <n v="-4.1999999999999997E-3"/>
    <m/>
    <n v="218771.02"/>
    <m/>
    <n v="0"/>
    <n v="0"/>
    <s v="UNI240000000451"/>
    <m/>
    <m/>
    <x v="12"/>
    <x v="0"/>
    <x v="0"/>
    <x v="1"/>
    <x v="4"/>
    <x v="1"/>
    <s v="Univera Satış"/>
    <s v="Saha Satış"/>
    <s v="Yurt İçi"/>
    <s v="Türkiye"/>
  </r>
  <r>
    <s v="Q2"/>
    <x v="0"/>
    <x v="3"/>
    <m/>
    <s v="NESTLE TÜRKIYE GIDA SANAYI A.S."/>
    <s v="EH.02.001"/>
    <s v="EnRoute Panorama - Yazilim Bakimi, Yasatma ve Merkezi Destek Hizmeti"/>
    <s v="Univera - Nestle Retail"/>
    <x v="2"/>
    <x v="0"/>
    <m/>
    <n v="218771.02"/>
    <m/>
    <n v="1"/>
    <m/>
    <n v="218771.01579999999"/>
    <m/>
    <n v="-4.1999999999999997E-3"/>
    <m/>
    <n v="218771.02"/>
    <m/>
    <n v="0"/>
    <n v="0"/>
    <s v="UNI240000000450"/>
    <m/>
    <m/>
    <x v="12"/>
    <x v="0"/>
    <x v="0"/>
    <x v="1"/>
    <x v="4"/>
    <x v="1"/>
    <s v="Univera Satış"/>
    <s v="Saha Satış"/>
    <s v="Yurt İçi"/>
    <s v="Türkiye"/>
  </r>
  <r>
    <s v="Q2"/>
    <x v="0"/>
    <x v="3"/>
    <m/>
    <s v="NESTLE TÜRKIYE GIDA SANAYI A.S."/>
    <s v="EH.03.008"/>
    <s v="EnRoute Panorama - Çafri Merkezi Hizmeti (DDI / OutSource)"/>
    <s v="Univera - Nestle Professional"/>
    <x v="2"/>
    <x v="0"/>
    <m/>
    <n v="8096.2800000000007"/>
    <m/>
    <n v="19"/>
    <m/>
    <n v="153829.32380000001"/>
    <m/>
    <n v="3.8E-3"/>
    <m/>
    <n v="153829.32"/>
    <m/>
    <n v="0"/>
    <n v="0"/>
    <s v="UNI240000000451"/>
    <m/>
    <m/>
    <x v="12"/>
    <x v="0"/>
    <x v="0"/>
    <x v="1"/>
    <x v="8"/>
    <x v="1"/>
    <s v="Univera Satış"/>
    <s v="Saha Satış"/>
    <s v="Yurt İçi"/>
    <s v="Türkiye"/>
  </r>
  <r>
    <s v="Q2"/>
    <x v="1"/>
    <x v="5"/>
    <m/>
    <s v="ERAY TOPTAN TICARET - SINAN GÖBEL"/>
    <s v="UH.01.002"/>
    <s v="Unidox Kontör"/>
    <s v="Univera Kontör Satışı"/>
    <x v="6"/>
    <x v="2"/>
    <s v="Unidox"/>
    <n v="4"/>
    <m/>
    <n v="5000"/>
    <m/>
    <n v="20000"/>
    <m/>
    <n v="0"/>
    <m/>
    <n v="20000"/>
    <m/>
    <n v="0"/>
    <n v="0"/>
    <m/>
    <m/>
    <m/>
    <x v="13"/>
    <x v="0"/>
    <x v="1"/>
    <x v="2"/>
    <x v="5"/>
    <x v="0"/>
    <s v="Univera Satış"/>
    <s v="Saha Satış"/>
    <s v="Yurt İçi"/>
    <s v="Türkiye"/>
  </r>
  <r>
    <s v="Q2"/>
    <x v="1"/>
    <x v="5"/>
    <m/>
    <s v="ÖZ KA GIDA SAN.TIC.LTD.STI"/>
    <s v="UH.01.002"/>
    <s v="Unidox Kontör"/>
    <s v="Univera Kontör Satışı"/>
    <x v="6"/>
    <x v="2"/>
    <s v="Unidox"/>
    <n v="1.86"/>
    <m/>
    <n v="50000"/>
    <m/>
    <n v="93000"/>
    <m/>
    <n v="0"/>
    <m/>
    <n v="93000"/>
    <m/>
    <n v="0"/>
    <n v="0"/>
    <m/>
    <m/>
    <m/>
    <x v="164"/>
    <x v="3"/>
    <x v="1"/>
    <x v="2"/>
    <x v="5"/>
    <x v="0"/>
    <s v="Univera Satış"/>
    <s v="Saha Satış"/>
    <s v="Yurt İçi"/>
    <s v="Türkiye"/>
  </r>
  <r>
    <s v="Q2"/>
    <x v="1"/>
    <x v="5"/>
    <m/>
    <s v="Tadım Gıda Maddeleri San. ve Tic. A.Ş."/>
    <s v="QH.02.001"/>
    <s v="Quest Panorama - Yillik Yazilim Bakimi, Yasatma ve Merkezi Destek Hizmeti"/>
    <s v="Univera - Tadım"/>
    <x v="19"/>
    <x v="3"/>
    <s v="Quest"/>
    <n v="48888.46"/>
    <m/>
    <n v="1"/>
    <m/>
    <n v="48888.46"/>
    <m/>
    <n v="0"/>
    <m/>
    <n v="48888.46"/>
    <m/>
    <n v="0"/>
    <n v="0"/>
    <m/>
    <m/>
    <m/>
    <x v="10"/>
    <x v="0"/>
    <x v="0"/>
    <x v="1"/>
    <x v="4"/>
    <x v="0"/>
    <s v="Univera Satış"/>
    <s v="Saha Satış"/>
    <s v="Yurt İçi"/>
    <s v="Türkiye"/>
  </r>
  <r>
    <s v="Q2"/>
    <x v="1"/>
    <x v="5"/>
    <m/>
    <s v="ELMAS GIDA- UGUR ELMAS"/>
    <s v="UH.01.002"/>
    <s v="Unidox Kontör"/>
    <s v="Univera Kontör Satışı"/>
    <x v="6"/>
    <x v="2"/>
    <s v="Unidox"/>
    <n v="2.5"/>
    <m/>
    <n v="10000"/>
    <m/>
    <n v="25000"/>
    <m/>
    <n v="0"/>
    <m/>
    <n v="25000"/>
    <m/>
    <n v="0"/>
    <n v="0"/>
    <m/>
    <m/>
    <m/>
    <x v="4"/>
    <x v="0"/>
    <x v="1"/>
    <x v="2"/>
    <x v="5"/>
    <x v="0"/>
    <s v="Univera Satış"/>
    <s v="Saha Satış"/>
    <s v="Yurt İçi"/>
    <s v="Türkiye"/>
  </r>
  <r>
    <s v="Q2"/>
    <x v="0"/>
    <x v="3"/>
    <m/>
    <s v="DÜZEY TÜKETIM MAL. SAN. PAZ. VE TIC. A.S."/>
    <s v="EH.03.008"/>
    <s v="EnRoute Panorama - Çafri Merkezi Hizmeti (DDI / OutSource)"/>
    <s v="Univera - Düzey Tüketim"/>
    <x v="2"/>
    <x v="0"/>
    <m/>
    <n v="13357.5"/>
    <m/>
    <n v="1"/>
    <m/>
    <n v="13357.5"/>
    <m/>
    <n v="0"/>
    <m/>
    <n v="13357.5"/>
    <m/>
    <n v="0"/>
    <n v="0"/>
    <s v="UNI240000000453"/>
    <m/>
    <m/>
    <x v="91"/>
    <x v="0"/>
    <x v="0"/>
    <x v="1"/>
    <x v="8"/>
    <x v="1"/>
    <s v="Univera Satış"/>
    <s v="Saha Satış"/>
    <s v="Yurt İçi"/>
    <s v="Türkiye"/>
  </r>
  <r>
    <s v="Q2"/>
    <x v="0"/>
    <x v="3"/>
    <m/>
    <s v="AGAÇLI OTOMOTIV GIDA TIC. VE SAN. A.S."/>
    <s v="EH.03.001"/>
    <s v="EnRoute Panorama - Çafri Merkezi Hizmeti  (MSD)"/>
    <s v="Univera - JTI"/>
    <x v="2"/>
    <x v="0"/>
    <m/>
    <n v="1161.2"/>
    <m/>
    <n v="60"/>
    <m/>
    <n v="69672"/>
    <m/>
    <n v="0"/>
    <m/>
    <n v="69672"/>
    <m/>
    <n v="0"/>
    <n v="0"/>
    <s v="UNI240000000470"/>
    <m/>
    <m/>
    <x v="18"/>
    <x v="0"/>
    <x v="0"/>
    <x v="1"/>
    <x v="8"/>
    <x v="1"/>
    <s v="Univera Satış"/>
    <s v="Saha Satış"/>
    <s v="Yurt İçi"/>
    <s v="Türkiye"/>
  </r>
  <r>
    <s v="Q2"/>
    <x v="0"/>
    <x v="3"/>
    <m/>
    <s v="DÜNYA MESRUBAT GIDA INS.TURIZM PAZ. SAN. VE TIC. LTD. STI."/>
    <s v="EH.03.001"/>
    <s v="EnRoute Panorama - Çafri Merkezi Hizmeti  (MSD)"/>
    <s v="Univera - JTI"/>
    <x v="2"/>
    <x v="0"/>
    <m/>
    <n v="1161.2"/>
    <m/>
    <n v="20"/>
    <m/>
    <n v="23224"/>
    <m/>
    <n v="0"/>
    <m/>
    <n v="23224"/>
    <m/>
    <n v="0"/>
    <n v="0"/>
    <s v="UNI240000000480"/>
    <m/>
    <m/>
    <x v="18"/>
    <x v="0"/>
    <x v="0"/>
    <x v="1"/>
    <x v="8"/>
    <x v="1"/>
    <s v="Univera Satış"/>
    <s v="Saha Satış"/>
    <s v="Yurt İçi"/>
    <s v="Türkiye"/>
  </r>
  <r>
    <s v="Q2"/>
    <x v="0"/>
    <x v="3"/>
    <m/>
    <s v="KOPUZ GIDA TIC. A.S."/>
    <s v="EH.03.001"/>
    <s v="EnRoute Panorama - Çafri Merkezi Hizmeti  (MSD)"/>
    <s v="Univera - JTI"/>
    <x v="2"/>
    <x v="0"/>
    <m/>
    <n v="1161.2"/>
    <m/>
    <n v="44"/>
    <m/>
    <n v="51092.800000000003"/>
    <m/>
    <n v="0"/>
    <m/>
    <n v="51092.800000000003"/>
    <m/>
    <n v="0"/>
    <n v="0"/>
    <s v="UNI240000000485"/>
    <m/>
    <m/>
    <x v="18"/>
    <x v="0"/>
    <x v="0"/>
    <x v="1"/>
    <x v="8"/>
    <x v="1"/>
    <s v="Univera Satış"/>
    <s v="Saha Satış"/>
    <s v="Yurt İçi"/>
    <s v="Türkiye"/>
  </r>
  <r>
    <s v="Q2"/>
    <x v="0"/>
    <x v="3"/>
    <m/>
    <s v="ÖZÇELIK MESRUBAT VE GIDA MAD.TIC.PAZ.A.S."/>
    <s v="EH.03.001"/>
    <s v="EnRoute Panorama - Çafri Merkezi Hizmeti  (MSD)"/>
    <s v="Univera - JTI"/>
    <x v="2"/>
    <x v="0"/>
    <m/>
    <n v="1161.2"/>
    <m/>
    <n v="20"/>
    <m/>
    <n v="23224"/>
    <m/>
    <n v="0"/>
    <m/>
    <n v="23224"/>
    <m/>
    <n v="0"/>
    <n v="0"/>
    <s v="UNI240000000486"/>
    <m/>
    <m/>
    <x v="18"/>
    <x v="0"/>
    <x v="0"/>
    <x v="1"/>
    <x v="8"/>
    <x v="1"/>
    <s v="Univera Satış"/>
    <s v="Saha Satış"/>
    <s v="Yurt İçi"/>
    <s v="Türkiye"/>
  </r>
  <r>
    <s v="Q2"/>
    <x v="0"/>
    <x v="3"/>
    <m/>
    <s v="SEKERCI GIDA TEMIZLIK ÜRÜN. PAZ. VE DAG. LTD. STI."/>
    <s v="EH.03.001"/>
    <s v="EnRoute Panorama - Çafri Merkezi Hizmeti  (MSD)"/>
    <s v="Univera - JTI"/>
    <x v="2"/>
    <x v="0"/>
    <m/>
    <n v="1161.2"/>
    <m/>
    <n v="40"/>
    <m/>
    <n v="46448"/>
    <m/>
    <n v="0"/>
    <m/>
    <n v="46448"/>
    <m/>
    <n v="0"/>
    <n v="0"/>
    <s v="UNI240000000496"/>
    <m/>
    <m/>
    <x v="18"/>
    <x v="0"/>
    <x v="0"/>
    <x v="1"/>
    <x v="8"/>
    <x v="1"/>
    <s v="Univera Satış"/>
    <s v="Saha Satış"/>
    <s v="Yurt İçi"/>
    <s v="Türkiye"/>
  </r>
  <r>
    <s v="Q2"/>
    <x v="0"/>
    <x v="3"/>
    <m/>
    <s v="YUSUF BEKTAS GIDA VE IHTIYAÇ MAD. ILETISIM NAKLIYE TIC.VE SAN.LTD.STI."/>
    <s v="EH.03.001"/>
    <s v="EnRoute Panorama - Çafri Merkezi Hizmeti  (MSD)"/>
    <s v="Univera - JTI"/>
    <x v="2"/>
    <x v="0"/>
    <m/>
    <n v="1161.2"/>
    <m/>
    <n v="28"/>
    <m/>
    <n v="32513.599999999999"/>
    <m/>
    <n v="0"/>
    <m/>
    <n v="32513.599999999999"/>
    <m/>
    <n v="0"/>
    <n v="0"/>
    <s v="UNI240000000498"/>
    <m/>
    <m/>
    <x v="18"/>
    <x v="0"/>
    <x v="0"/>
    <x v="1"/>
    <x v="8"/>
    <x v="1"/>
    <s v="Univera Satış"/>
    <s v="Saha Satış"/>
    <s v="Yurt İçi"/>
    <s v="Türkiye"/>
  </r>
  <r>
    <s v="Q2"/>
    <x v="1"/>
    <x v="5"/>
    <m/>
    <s v="MİYA OTOMASYON VE BARKOD BILISIM SISTEMLERI SAN TİC. VE L.T.D. STI."/>
    <s v="WProje Yönetimi.01.003"/>
    <s v="Webplus EK KULLANICI LISANSI +1"/>
    <s v="Univera - Kanal"/>
    <x v="5"/>
    <x v="0"/>
    <s v="Webplus"/>
    <n v="1725"/>
    <m/>
    <n v="1"/>
    <m/>
    <n v="1725"/>
    <m/>
    <n v="0"/>
    <m/>
    <n v="1725"/>
    <m/>
    <n v="0"/>
    <n v="0"/>
    <m/>
    <m/>
    <m/>
    <x v="3"/>
    <x v="0"/>
    <x v="1"/>
    <x v="0"/>
    <x v="1"/>
    <x v="0"/>
    <s v="Kanal Satış"/>
    <s v="Miya"/>
    <s v="Yurt İçi"/>
    <s v="Türkiye"/>
  </r>
  <r>
    <s v="Q2"/>
    <x v="1"/>
    <x v="5"/>
    <m/>
    <s v="ALİ SERGEN KART"/>
    <s v="UH.01.002"/>
    <s v="Unidox Kontör"/>
    <s v="Univera Kontör Satışı"/>
    <x v="5"/>
    <x v="2"/>
    <s v="Unidox"/>
    <n v="2.1255000000000002"/>
    <m/>
    <n v="10000"/>
    <m/>
    <n v="21255"/>
    <m/>
    <n v="0"/>
    <m/>
    <n v="21255"/>
    <m/>
    <n v="0"/>
    <n v="0"/>
    <m/>
    <m/>
    <m/>
    <x v="47"/>
    <x v="0"/>
    <x v="1"/>
    <x v="2"/>
    <x v="5"/>
    <x v="0"/>
    <s v="Kanal Satış"/>
    <s v="Ali Sergen Kart"/>
    <s v="Yurt İçi"/>
    <s v="Türkiye"/>
  </r>
  <r>
    <s v="Q2"/>
    <x v="1"/>
    <x v="5"/>
    <m/>
    <s v="EFES VITANTA MOLDOVA BREWERY S.A"/>
    <s v="QH.02.001"/>
    <s v="Quest Panorama - Yillik Yazilim Bakimi, Yasatma ve Merkezi Destek Hizmeti"/>
    <s v="Univera - Efes Moldova"/>
    <x v="16"/>
    <x v="3"/>
    <s v="Quest"/>
    <n v="15703.12"/>
    <m/>
    <n v="1"/>
    <m/>
    <n v="15703.115460000001"/>
    <m/>
    <n v="-4.5370000000000002E-3"/>
    <m/>
    <n v="15703.12"/>
    <m/>
    <n v="0"/>
    <n v="0"/>
    <m/>
    <m/>
    <m/>
    <x v="20"/>
    <x v="0"/>
    <x v="0"/>
    <x v="1"/>
    <x v="4"/>
    <x v="0"/>
    <s v="Univera Satış"/>
    <s v="Saha Satış"/>
    <s v="Yurt Dışı"/>
    <s v="Moldova"/>
  </r>
  <r>
    <s v="Q2"/>
    <x v="1"/>
    <x v="5"/>
    <m/>
    <s v="ENERJISA ENERJI ÜRETIM A.S."/>
    <s v="QH.02.001"/>
    <s v="Quest Panorama - Yillik Yazilim Bakimi, Yasatma ve Merkezi Destek Hizmeti"/>
    <s v="Univera - Enerjisa"/>
    <x v="12"/>
    <x v="3"/>
    <s v="Quest"/>
    <n v="191267.59"/>
    <m/>
    <n v="1"/>
    <m/>
    <n v="191267.59"/>
    <m/>
    <n v="0"/>
    <m/>
    <n v="191267.59"/>
    <m/>
    <n v="0"/>
    <n v="0"/>
    <m/>
    <m/>
    <m/>
    <x v="39"/>
    <x v="0"/>
    <x v="0"/>
    <x v="1"/>
    <x v="4"/>
    <x v="0"/>
    <s v="Univera Satış"/>
    <s v="Saha Satış"/>
    <s v="Yurt İçi"/>
    <s v="Türkiye"/>
  </r>
  <r>
    <s v="Q2"/>
    <x v="1"/>
    <x v="5"/>
    <m/>
    <s v="ERBAK-ULUDAG PAZARLAMA SATIS VE DAGITIM A.S."/>
    <s v="QH.02.001"/>
    <s v="Quest Panorama - Yillik Yazilim Bakimi, Yasatma ve Merkezi Destek Hizmeti"/>
    <s v="Univera - Uludağ İçecek"/>
    <x v="11"/>
    <x v="3"/>
    <s v="Quest"/>
    <n v="5849.75"/>
    <m/>
    <n v="1"/>
    <m/>
    <n v="5849.75"/>
    <m/>
    <n v="0"/>
    <m/>
    <n v="5849.75"/>
    <m/>
    <n v="0"/>
    <n v="0"/>
    <m/>
    <m/>
    <m/>
    <x v="21"/>
    <x v="0"/>
    <x v="0"/>
    <x v="1"/>
    <x v="4"/>
    <x v="1"/>
    <s v="Univera Satış"/>
    <s v="Saha Satış"/>
    <s v="Yurt İçi"/>
    <s v="Türkiye"/>
  </r>
  <r>
    <s v="Q2"/>
    <x v="1"/>
    <x v="5"/>
    <m/>
    <s v="ERIKLI SU VE MESRUBAT SAN. TIC. A.S"/>
    <s v="QH.02.001"/>
    <s v="Quest Panorama - Yillik Yazilim Bakimi, Yasatma ve Merkezi Destek Hizmeti"/>
    <s v="Univera - Nestle Waters"/>
    <x v="11"/>
    <x v="3"/>
    <s v="Quest"/>
    <n v="32270.82"/>
    <m/>
    <n v="1"/>
    <m/>
    <n v="32270.820400000001"/>
    <m/>
    <n v="4.0000000000000002E-4"/>
    <m/>
    <n v="32270.82"/>
    <m/>
    <n v="0"/>
    <n v="0"/>
    <m/>
    <m/>
    <m/>
    <x v="12"/>
    <x v="0"/>
    <x v="0"/>
    <x v="1"/>
    <x v="4"/>
    <x v="1"/>
    <s v="Univera Satış"/>
    <s v="Saha Satış"/>
    <s v="Yurt İçi"/>
    <s v="Türkiye"/>
  </r>
  <r>
    <s v="Q2"/>
    <x v="1"/>
    <x v="5"/>
    <m/>
    <s v="ERBAK-ULUDAG PAZARLAMA SATIS VE DAGITIM A.S."/>
    <s v="QH.01.001"/>
    <s v="Quest Panorama - Proje ve Ürün Yönetimi Danismanlifi Hizmeti"/>
    <s v="Univera - Uludağ İçecek"/>
    <x v="11"/>
    <x v="3"/>
    <s v="Quest"/>
    <n v="11945.9"/>
    <m/>
    <n v="4"/>
    <m/>
    <n v="47783.6"/>
    <m/>
    <n v="0"/>
    <m/>
    <n v="47783.6"/>
    <m/>
    <n v="0"/>
    <n v="0"/>
    <m/>
    <m/>
    <m/>
    <x v="21"/>
    <x v="0"/>
    <x v="1"/>
    <x v="1"/>
    <x v="7"/>
    <x v="1"/>
    <s v="Univera Satış"/>
    <s v="Saha Satış"/>
    <s v="Yurt İçi"/>
    <s v="Türkiye"/>
  </r>
  <r>
    <s v="Q2"/>
    <x v="1"/>
    <x v="5"/>
    <m/>
    <s v="ERBAK-ULUDAG PAZARLAMA SATIS VE DAGITIM A.S."/>
    <s v="QYS.02.007"/>
    <s v="Quest Panorama - Mobil Kullanicisi Yazılımi Standart"/>
    <s v="Univera - Uludağ İçecek"/>
    <x v="11"/>
    <x v="3"/>
    <s v="Quest"/>
    <n v="5064.72"/>
    <m/>
    <n v="9"/>
    <m/>
    <n v="45582.48"/>
    <m/>
    <n v="0"/>
    <m/>
    <n v="45582.48"/>
    <m/>
    <n v="0"/>
    <n v="0"/>
    <m/>
    <m/>
    <m/>
    <x v="21"/>
    <x v="0"/>
    <x v="1"/>
    <x v="0"/>
    <x v="1"/>
    <x v="1"/>
    <s v="Univera Satış"/>
    <s v="Saha Satış"/>
    <s v="Yurt İçi"/>
    <s v="Türkiye"/>
  </r>
  <r>
    <s v="Q2"/>
    <x v="1"/>
    <x v="5"/>
    <m/>
    <s v="ENERJISA ENERJI ÜRETIM A.S."/>
    <s v="QH.08.001"/>
    <s v="Quest Panorama - Hosting Hizmeti"/>
    <s v="Univera - Enerjisa"/>
    <x v="12"/>
    <x v="1"/>
    <s v="Quest"/>
    <n v="71267.59"/>
    <m/>
    <n v="1"/>
    <m/>
    <n v="71267.59"/>
    <m/>
    <n v="0"/>
    <m/>
    <n v="71267.59"/>
    <m/>
    <n v="0"/>
    <n v="0"/>
    <m/>
    <m/>
    <m/>
    <x v="39"/>
    <x v="0"/>
    <x v="0"/>
    <x v="1"/>
    <x v="3"/>
    <x v="0"/>
    <s v="Univera Satış"/>
    <s v="Saha Satış"/>
    <s v="Yurt İçi"/>
    <s v="Türkiye"/>
  </r>
  <r>
    <s v="Q2"/>
    <x v="1"/>
    <x v="5"/>
    <m/>
    <s v="ERIKLI SU VE MESRUBAT SAN. TIC. A.S"/>
    <s v="QH.03.001"/>
    <s v="Quest Panorama - Çağrı Merkezi Hizmeti"/>
    <s v="Univera - Nestle Waters"/>
    <x v="11"/>
    <x v="3"/>
    <s v="Quest"/>
    <n v="285.75"/>
    <m/>
    <n v="1"/>
    <m/>
    <n v="285.75"/>
    <m/>
    <n v="0"/>
    <m/>
    <n v="285.75"/>
    <m/>
    <n v="0"/>
    <n v="0"/>
    <m/>
    <m/>
    <m/>
    <x v="12"/>
    <x v="0"/>
    <x v="0"/>
    <x v="1"/>
    <x v="8"/>
    <x v="1"/>
    <s v="Univera Satış"/>
    <s v="Saha Satış"/>
    <s v="Yurt İçi"/>
    <s v="Türkiye"/>
  </r>
  <r>
    <s v="Q2"/>
    <x v="1"/>
    <x v="5"/>
    <m/>
    <s v="IMPERIAL TOBACCO TÜTÜN ÜRÜNLERI SATIS VE PAZARLAMA A.S"/>
    <s v="EH.06.001"/>
    <s v="Enroute Panorama - Hosting Hizmeti"/>
    <s v="Univera - Imperial Tobacco"/>
    <x v="16"/>
    <x v="1"/>
    <s v="Enroute"/>
    <n v="145600"/>
    <m/>
    <n v="1"/>
    <m/>
    <n v="145600"/>
    <m/>
    <n v="0"/>
    <m/>
    <n v="145600"/>
    <m/>
    <n v="0"/>
    <n v="0"/>
    <m/>
    <m/>
    <m/>
    <x v="49"/>
    <x v="0"/>
    <x v="0"/>
    <x v="1"/>
    <x v="3"/>
    <x v="0"/>
    <s v="Univera Satış"/>
    <s v="Saha Satış"/>
    <s v="Yurt İçi"/>
    <s v="Türkiye"/>
  </r>
  <r>
    <s v="Q2"/>
    <x v="0"/>
    <x v="3"/>
    <m/>
    <s v="AYVAZ LOJISTIK GIDA TIC. LTD. STI"/>
    <s v="EY.04.012"/>
    <s v="EnRoute Panorama E-Dönüsüm  Modül Lisansi (Enterprise)"/>
    <s v="Univera - Nestle Professional"/>
    <x v="0"/>
    <x v="0"/>
    <m/>
    <n v="12123"/>
    <m/>
    <n v="1"/>
    <m/>
    <n v="12123"/>
    <m/>
    <n v="0"/>
    <m/>
    <n v="12123"/>
    <m/>
    <n v="0"/>
    <n v="0"/>
    <s v="UNI240000000464"/>
    <m/>
    <m/>
    <x v="12"/>
    <x v="0"/>
    <x v="1"/>
    <x v="0"/>
    <x v="1"/>
    <x v="1"/>
    <s v="Univera Satış"/>
    <s v="Saha Satış"/>
    <s v="Yurt İçi"/>
    <s v="Türkiye"/>
  </r>
  <r>
    <s v="Q2"/>
    <x v="0"/>
    <x v="3"/>
    <m/>
    <s v="AYDIN ÜNLÜER TUR.GIDA TIC. VE SAN. A.S."/>
    <s v="EH.03.001"/>
    <s v="EnRoute Panorama - Çafri Merkezi Hizmeti  (MSD)"/>
    <s v="Univera - JTI"/>
    <x v="2"/>
    <x v="0"/>
    <m/>
    <n v="1161.2"/>
    <m/>
    <n v="12"/>
    <m/>
    <n v="13934.4"/>
    <m/>
    <n v="0"/>
    <m/>
    <n v="13934.4"/>
    <m/>
    <n v="0"/>
    <n v="0"/>
    <s v="UNI240000000472"/>
    <m/>
    <m/>
    <x v="18"/>
    <x v="0"/>
    <x v="0"/>
    <x v="1"/>
    <x v="8"/>
    <x v="1"/>
    <s v="Univera Satış"/>
    <s v="Saha Satış"/>
    <s v="Yurt İçi"/>
    <s v="Türkiye"/>
  </r>
  <r>
    <s v="Q2"/>
    <x v="0"/>
    <x v="3"/>
    <m/>
    <s v="BAMS GIDA ITRIYAT VE TEKSTIL TIC. VE SAN. LTD. STI."/>
    <s v="EH.03.001"/>
    <s v="EnRoute Panorama - Çafri Merkezi Hizmeti  (MSD)"/>
    <s v="Univera - JTI"/>
    <x v="2"/>
    <x v="0"/>
    <m/>
    <n v="1161.2"/>
    <m/>
    <n v="8"/>
    <m/>
    <n v="9289.6"/>
    <m/>
    <n v="0"/>
    <m/>
    <n v="9289.6"/>
    <m/>
    <n v="0"/>
    <n v="0"/>
    <s v="UNI240000000471"/>
    <m/>
    <m/>
    <x v="18"/>
    <x v="0"/>
    <x v="0"/>
    <x v="1"/>
    <x v="8"/>
    <x v="1"/>
    <s v="Univera Satış"/>
    <s v="Saha Satış"/>
    <s v="Yurt İçi"/>
    <s v="Türkiye"/>
  </r>
  <r>
    <s v="Q2"/>
    <x v="0"/>
    <x v="3"/>
    <m/>
    <s v="BAYRAKTAR SATIS VE DAGITIM ANONIM SIRKETI"/>
    <s v="EH.03.001"/>
    <s v="EnRoute Panorama - Çafri Merkezi Hizmeti  (MSD)"/>
    <s v="Univera - JTI"/>
    <x v="2"/>
    <x v="0"/>
    <m/>
    <n v="1161.2"/>
    <m/>
    <n v="8"/>
    <m/>
    <n v="9289.6"/>
    <m/>
    <n v="0"/>
    <m/>
    <n v="9289.6"/>
    <m/>
    <n v="0"/>
    <n v="0"/>
    <s v="UNI240000000473"/>
    <m/>
    <m/>
    <x v="18"/>
    <x v="0"/>
    <x v="0"/>
    <x v="1"/>
    <x v="8"/>
    <x v="1"/>
    <s v="Univera Satış"/>
    <s v="Saha Satış"/>
    <s v="Yurt İçi"/>
    <s v="Türkiye"/>
  </r>
  <r>
    <s v="Q2"/>
    <x v="0"/>
    <x v="3"/>
    <m/>
    <s v="KALPAKÇIOGLU GIDA SAN. VE TIC. LTD. STI."/>
    <s v="EH.03.001"/>
    <s v="EnRoute Panorama - Çafri Merkezi Hizmeti  (MSD)"/>
    <s v="Univera - JTI"/>
    <x v="2"/>
    <x v="0"/>
    <m/>
    <n v="1161.2"/>
    <m/>
    <n v="8"/>
    <m/>
    <n v="9289.6"/>
    <m/>
    <n v="0"/>
    <m/>
    <n v="9289.6"/>
    <m/>
    <n v="0"/>
    <n v="0"/>
    <s v="UNI240000000483"/>
    <m/>
    <m/>
    <x v="18"/>
    <x v="0"/>
    <x v="0"/>
    <x v="1"/>
    <x v="8"/>
    <x v="1"/>
    <s v="Univera Satış"/>
    <s v="Saha Satış"/>
    <s v="Yurt İçi"/>
    <s v="Türkiye"/>
  </r>
  <r>
    <s v="Q2"/>
    <x v="0"/>
    <x v="3"/>
    <m/>
    <s v="ÖZCIHAN GIDA INSAAT TARIM NAKLIYE ENERJI TURIZM MAD. PAZ. VE SAN. LTD. STI."/>
    <s v="EH.03.001"/>
    <s v="EnRoute Panorama - Çafri Merkezi Hizmeti  (MSD)"/>
    <s v="Univera - JTI"/>
    <x v="2"/>
    <x v="0"/>
    <m/>
    <n v="1161.2"/>
    <m/>
    <n v="8"/>
    <m/>
    <n v="9289.6"/>
    <m/>
    <n v="0"/>
    <m/>
    <n v="9289.6"/>
    <m/>
    <n v="0"/>
    <n v="0"/>
    <s v="UNI240000000507"/>
    <m/>
    <m/>
    <x v="18"/>
    <x v="0"/>
    <x v="0"/>
    <x v="1"/>
    <x v="8"/>
    <x v="1"/>
    <s v="Univera Satış"/>
    <s v="Saha Satış"/>
    <s v="Yurt İçi"/>
    <s v="Türkiye"/>
  </r>
  <r>
    <s v="Q2"/>
    <x v="0"/>
    <x v="3"/>
    <m/>
    <s v="ÖZERLER TICARET ILHAN ÖZER"/>
    <s v="EH.03.001"/>
    <s v="EnRoute Panorama - Çafri Merkezi Hizmeti  (MSD)"/>
    <s v="Univera - JTI"/>
    <x v="2"/>
    <x v="0"/>
    <m/>
    <n v="1161.2"/>
    <m/>
    <n v="16"/>
    <m/>
    <n v="18579.2"/>
    <m/>
    <n v="0"/>
    <m/>
    <n v="18579.2"/>
    <m/>
    <n v="0"/>
    <n v="0"/>
    <s v="UNI240000000488"/>
    <m/>
    <m/>
    <x v="18"/>
    <x v="0"/>
    <x v="0"/>
    <x v="1"/>
    <x v="8"/>
    <x v="1"/>
    <s v="Univera Satış"/>
    <s v="Saha Satış"/>
    <s v="Yurt İçi"/>
    <s v="Türkiye"/>
  </r>
  <r>
    <s v="Q2"/>
    <x v="0"/>
    <x v="3"/>
    <m/>
    <s v="PIRAMIT GIDA LOJISTIK TICARET TIC. A.S."/>
    <s v="EH.03.001"/>
    <s v="EnRoute Panorama - Çafri Merkezi Hizmeti  (MSD)"/>
    <s v="Univera - JTI"/>
    <x v="2"/>
    <x v="0"/>
    <m/>
    <n v="1161.2"/>
    <m/>
    <n v="8"/>
    <m/>
    <n v="9289.6"/>
    <m/>
    <n v="0"/>
    <m/>
    <n v="9289.6"/>
    <m/>
    <n v="0"/>
    <n v="0"/>
    <s v="UNI240000000489"/>
    <m/>
    <m/>
    <x v="18"/>
    <x v="0"/>
    <x v="0"/>
    <x v="1"/>
    <x v="8"/>
    <x v="1"/>
    <s v="Univera Satış"/>
    <s v="Saha Satış"/>
    <s v="Yurt İçi"/>
    <s v="Türkiye"/>
  </r>
  <r>
    <s v="Q2"/>
    <x v="0"/>
    <x v="3"/>
    <m/>
    <s v="SAMI EMGIN DAG. PAZ. TUR. TEKS. INS. SAN. TIC. LTD. STI."/>
    <s v="EH.03.001"/>
    <s v="EnRoute Panorama - Çafri Merkezi Hizmeti  (MSD)"/>
    <s v="Univera - JTI"/>
    <x v="2"/>
    <x v="0"/>
    <m/>
    <n v="1161.2"/>
    <m/>
    <n v="8"/>
    <m/>
    <n v="9289.6"/>
    <m/>
    <n v="0"/>
    <m/>
    <n v="9289.6"/>
    <m/>
    <n v="0"/>
    <n v="0"/>
    <s v="UNI240000000492"/>
    <m/>
    <m/>
    <x v="18"/>
    <x v="0"/>
    <x v="0"/>
    <x v="1"/>
    <x v="8"/>
    <x v="1"/>
    <s v="Univera Satış"/>
    <s v="Saha Satış"/>
    <s v="Yurt İçi"/>
    <s v="Türkiye"/>
  </r>
  <r>
    <s v="Q2"/>
    <x v="0"/>
    <x v="3"/>
    <m/>
    <s v="SEYPA GIDA IHTIYAÇ MAD.ÜRETIM.DAG.VE TIC. A.S."/>
    <s v="EH.03.001"/>
    <s v="EnRoute Panorama - Çafri Merkezi Hizmeti  (MSD)"/>
    <s v="Univera - JTI"/>
    <x v="2"/>
    <x v="0"/>
    <m/>
    <n v="1161.2"/>
    <m/>
    <n v="8"/>
    <m/>
    <n v="9289.6"/>
    <m/>
    <n v="0"/>
    <m/>
    <n v="9289.6"/>
    <m/>
    <n v="0"/>
    <n v="0"/>
    <s v="UNI240000000494"/>
    <m/>
    <m/>
    <x v="18"/>
    <x v="0"/>
    <x v="0"/>
    <x v="1"/>
    <x v="8"/>
    <x v="1"/>
    <s v="Univera Satış"/>
    <s v="Saha Satış"/>
    <s v="Yurt İçi"/>
    <s v="Türkiye"/>
  </r>
  <r>
    <s v="Q2"/>
    <x v="0"/>
    <x v="3"/>
    <m/>
    <s v="SSG DAYANIKLI TÜKETIM MAD. GIDA ÜRÜNLERI PAZ. SAN. TIC. LTD. STI."/>
    <s v="EH.03.001"/>
    <s v="EnRoute Panorama - Çafri Merkezi Hizmeti  (MSD)"/>
    <s v="Univera - JTI"/>
    <x v="2"/>
    <x v="0"/>
    <m/>
    <n v="1161.2"/>
    <m/>
    <n v="8"/>
    <m/>
    <n v="9289.6"/>
    <m/>
    <n v="0"/>
    <m/>
    <n v="9289.6"/>
    <m/>
    <n v="0"/>
    <n v="0"/>
    <s v="UNI240000000495"/>
    <m/>
    <m/>
    <x v="18"/>
    <x v="0"/>
    <x v="0"/>
    <x v="1"/>
    <x v="8"/>
    <x v="1"/>
    <s v="Univera Satış"/>
    <s v="Saha Satış"/>
    <s v="Yurt İçi"/>
    <s v="Türkiye"/>
  </r>
  <r>
    <s v="Q2"/>
    <x v="0"/>
    <x v="3"/>
    <m/>
    <s v="YILDIRIMLAR GRUP IHTIYAÇ VE GIDA MAD. TURIZM A.S"/>
    <s v="EH.03.001"/>
    <s v="EnRoute Panorama - Çafri Merkezi Hizmeti  (MSD)"/>
    <s v="Univera - JTI"/>
    <x v="2"/>
    <x v="0"/>
    <m/>
    <n v="1161.2"/>
    <m/>
    <n v="8"/>
    <m/>
    <n v="9289.6"/>
    <m/>
    <n v="0"/>
    <m/>
    <n v="9289.6"/>
    <m/>
    <n v="0"/>
    <n v="0"/>
    <s v="UNI240000000497"/>
    <m/>
    <m/>
    <x v="18"/>
    <x v="0"/>
    <x v="0"/>
    <x v="1"/>
    <x v="8"/>
    <x v="1"/>
    <s v="Univera Satış"/>
    <s v="Saha Satış"/>
    <s v="Yurt İçi"/>
    <s v="Türkiye"/>
  </r>
  <r>
    <s v="Q2"/>
    <x v="1"/>
    <x v="5"/>
    <m/>
    <s v="MİYA OTOMASYON VE BARKOD BILISIM SISTEMLERI SAN TİC. VE L.T.D. STI."/>
    <s v="WPH.02.001"/>
    <s v="Webplus Yazilim Bakimi Hizmeti"/>
    <s v="Univera - Kanal"/>
    <x v="5"/>
    <x v="0"/>
    <s v="Webplus"/>
    <n v="11240"/>
    <m/>
    <n v="3"/>
    <m/>
    <n v="33720"/>
    <m/>
    <n v="0"/>
    <m/>
    <n v="33720"/>
    <m/>
    <n v="0"/>
    <n v="0"/>
    <m/>
    <m/>
    <m/>
    <x v="3"/>
    <x v="0"/>
    <x v="0"/>
    <x v="1"/>
    <x v="4"/>
    <x v="0"/>
    <s v="Kanal Satış"/>
    <s v="Miya"/>
    <s v="Yurt İçi"/>
    <s v="Türkiye"/>
  </r>
  <r>
    <s v="Q2"/>
    <x v="1"/>
    <x v="5"/>
    <m/>
    <s v="MİYA OTOMASYON VE BARKOD BILISIM SISTEMLERI SAN TİC. VE L.T.D. STI."/>
    <s v="WPH.02.001"/>
    <s v="Webplus Yazilim Bakimi Hizmeti"/>
    <s v="Univera - Kanal"/>
    <x v="5"/>
    <x v="0"/>
    <s v="Webplus"/>
    <n v="7024"/>
    <m/>
    <n v="1"/>
    <m/>
    <n v="7024"/>
    <m/>
    <n v="0"/>
    <m/>
    <n v="7024"/>
    <m/>
    <n v="0"/>
    <n v="0"/>
    <m/>
    <m/>
    <m/>
    <x v="3"/>
    <x v="0"/>
    <x v="0"/>
    <x v="1"/>
    <x v="4"/>
    <x v="0"/>
    <s v="Kanal Satış"/>
    <s v="Miya"/>
    <s v="Yurt İçi"/>
    <s v="Türkiye"/>
  </r>
  <r>
    <s v="Q2"/>
    <x v="1"/>
    <x v="5"/>
    <m/>
    <s v="MİYA OTOMASYON VE BARKOD BILISIM SISTEMLERI SAN TİC. VE L.T.D. STI."/>
    <s v="WPH.02.001"/>
    <s v="Webplus Yazilim Bakimi Hizmeti"/>
    <s v="Univera - Kanal"/>
    <x v="5"/>
    <x v="0"/>
    <s v="Webplus"/>
    <n v="3148"/>
    <m/>
    <n v="1"/>
    <m/>
    <n v="3148"/>
    <m/>
    <n v="0"/>
    <m/>
    <n v="3148"/>
    <m/>
    <n v="0"/>
    <n v="0"/>
    <m/>
    <m/>
    <m/>
    <x v="3"/>
    <x v="0"/>
    <x v="0"/>
    <x v="1"/>
    <x v="4"/>
    <x v="0"/>
    <s v="Kanal Satış"/>
    <s v="Miya"/>
    <s v="Yurt İçi"/>
    <s v="Türkiye"/>
  </r>
  <r>
    <s v="Q2"/>
    <x v="1"/>
    <x v="5"/>
    <m/>
    <s v="MİYA OTOMASYON VE BARKOD BILISIM SISTEMLERI SAN TİC. VE L.T.D. STI."/>
    <s v="WPH.02.001"/>
    <s v="Webplus Yazilim Bakimi Hizmeti"/>
    <s v="Univera - Kanal"/>
    <x v="5"/>
    <x v="0"/>
    <s v="Webplus"/>
    <n v="16611.91"/>
    <m/>
    <n v="1"/>
    <m/>
    <n v="41613"/>
    <m/>
    <n v="25001.09"/>
    <m/>
    <n v="16611.91"/>
    <m/>
    <n v="0"/>
    <n v="0"/>
    <m/>
    <m/>
    <m/>
    <x v="3"/>
    <x v="0"/>
    <x v="0"/>
    <x v="1"/>
    <x v="4"/>
    <x v="0"/>
    <s v="Kanal Satış"/>
    <s v="Miya"/>
    <s v="Yurt İçi"/>
    <s v="Türkiye"/>
  </r>
  <r>
    <s v="Q2"/>
    <x v="1"/>
    <x v="5"/>
    <m/>
    <s v="MİYA OTOMASYON VE BARKOD BILISIM SISTEMLERI SAN TİC. VE L.T.D. STI."/>
    <s v="WProje Yönetimi.01.004"/>
    <s v="Webplus EK KULLANICI LISANSI +5"/>
    <s v="Univera - Kanal"/>
    <x v="5"/>
    <x v="0"/>
    <s v="Webplus"/>
    <n v="22486.75"/>
    <m/>
    <n v="1"/>
    <m/>
    <n v="26455"/>
    <m/>
    <n v="3968.25"/>
    <m/>
    <n v="22486.75"/>
    <m/>
    <n v="0"/>
    <n v="0"/>
    <m/>
    <m/>
    <m/>
    <x v="3"/>
    <x v="0"/>
    <x v="1"/>
    <x v="0"/>
    <x v="1"/>
    <x v="0"/>
    <s v="Kanal Satış"/>
    <s v="Miya"/>
    <s v="Yurt İçi"/>
    <s v="Türkiye"/>
  </r>
  <r>
    <s v="Q2"/>
    <x v="1"/>
    <x v="5"/>
    <m/>
    <s v="MİYA OTOMASYON VE BARKOD BILISIM SISTEMLERI SAN TİC. VE L.T.D. STI."/>
    <s v="WProje Yönetimi.01.007"/>
    <s v="Webplus E-DÖNÜSÜM MODÜL LISANSI"/>
    <s v="Univera - Kanal"/>
    <x v="5"/>
    <x v="0"/>
    <s v="Webplus"/>
    <n v="14586"/>
    <m/>
    <n v="1"/>
    <m/>
    <n v="17160"/>
    <m/>
    <n v="2574"/>
    <m/>
    <n v="14586"/>
    <m/>
    <n v="0"/>
    <n v="0"/>
    <m/>
    <m/>
    <m/>
    <x v="3"/>
    <x v="0"/>
    <x v="1"/>
    <x v="0"/>
    <x v="1"/>
    <x v="0"/>
    <s v="Kanal Satış"/>
    <s v="Miya"/>
    <s v="Yurt İçi"/>
    <s v="Türkiye"/>
  </r>
  <r>
    <s v="Q2"/>
    <x v="1"/>
    <x v="5"/>
    <m/>
    <s v="MİYA OTOMASYON VE BARKOD BILISIM SISTEMLERI SAN TİC. VE L.T.D. STI."/>
    <s v="WProje Yönetimi.01.001"/>
    <s v="Webplus DISTRIBUTION SATIS-DAGITIM YazılımI (Enterprise)"/>
    <s v="Univera - Kanal"/>
    <x v="5"/>
    <x v="0"/>
    <s v="Webplus"/>
    <n v="75968.75"/>
    <m/>
    <n v="1"/>
    <m/>
    <n v="89375"/>
    <m/>
    <n v="13406.25"/>
    <m/>
    <n v="75968.75"/>
    <m/>
    <n v="0"/>
    <n v="0"/>
    <m/>
    <m/>
    <m/>
    <x v="3"/>
    <x v="0"/>
    <x v="1"/>
    <x v="0"/>
    <x v="1"/>
    <x v="0"/>
    <s v="Kanal Satış"/>
    <s v="Miya"/>
    <s v="Yurt İçi"/>
    <s v="Türkiye"/>
  </r>
  <r>
    <s v="Q2"/>
    <x v="1"/>
    <x v="5"/>
    <m/>
    <s v="MİYA OTOMASYON VE BARKOD BILISIM SISTEMLERI SAN TİC. VE L.T.D. STI."/>
    <s v="WProje Yönetimi.02.001"/>
    <s v="Webplus (Android) SATIS TEMSILCISI LISANSI"/>
    <s v="Univera - Kanal"/>
    <x v="5"/>
    <x v="0"/>
    <s v="Webplus"/>
    <n v="4254.25"/>
    <m/>
    <n v="15"/>
    <m/>
    <n v="75075"/>
    <m/>
    <n v="11261.25"/>
    <m/>
    <n v="63813.75"/>
    <m/>
    <n v="0"/>
    <n v="0"/>
    <m/>
    <m/>
    <m/>
    <x v="3"/>
    <x v="0"/>
    <x v="1"/>
    <x v="0"/>
    <x v="1"/>
    <x v="0"/>
    <s v="Kanal Satış"/>
    <s v="Miya"/>
    <s v="Yurt İçi"/>
    <s v="Türkiye"/>
  </r>
  <r>
    <s v="Q2"/>
    <x v="1"/>
    <x v="5"/>
    <m/>
    <s v="PARAM MERKEZİ YÖNETIM DESTEK HIZMETLERI A.S"/>
    <s v="VY.05.007"/>
    <s v="Varuna CRM (Enterprise) Aylik Kiralama"/>
    <s v="Univera - Turk ELektronik Para"/>
    <x v="10"/>
    <x v="6"/>
    <s v="Varuna"/>
    <n v="1950"/>
    <m/>
    <n v="5"/>
    <m/>
    <n v="9750"/>
    <m/>
    <n v="0"/>
    <m/>
    <n v="9750"/>
    <m/>
    <n v="0"/>
    <n v="0"/>
    <m/>
    <m/>
    <m/>
    <x v="146"/>
    <x v="2"/>
    <x v="0"/>
    <x v="0"/>
    <x v="0"/>
    <x v="0"/>
    <s v="Univera Satış"/>
    <s v="Saha Satış"/>
    <s v="Yurt İçi"/>
    <s v="Türkiye"/>
  </r>
  <r>
    <s v="Q2"/>
    <x v="1"/>
    <x v="5"/>
    <m/>
    <s v="TURK ELEKTRONIK PARA A.S"/>
    <s v="VY.05.007"/>
    <s v="Varuna CRM (Enterprise) Aylik Kiralama"/>
    <s v="Univera - Turk ELektronik Para"/>
    <x v="10"/>
    <x v="6"/>
    <s v="Varuna"/>
    <n v="1950"/>
    <m/>
    <n v="67"/>
    <m/>
    <n v="130650"/>
    <m/>
    <n v="0"/>
    <m/>
    <n v="130650"/>
    <m/>
    <n v="0"/>
    <n v="0"/>
    <m/>
    <m/>
    <m/>
    <x v="147"/>
    <x v="2"/>
    <x v="0"/>
    <x v="0"/>
    <x v="0"/>
    <x v="2"/>
    <s v="Univera Satış"/>
    <s v="Saha Satış"/>
    <s v="Yurt İçi"/>
    <s v="Türkiye"/>
  </r>
  <r>
    <s v="Q2"/>
    <x v="1"/>
    <x v="5"/>
    <m/>
    <s v="TURK ELEKTRONIK PARA A.S"/>
    <s v="VY.05.007"/>
    <s v="Varuna CRM (Enterprise) Aylik Kiralama"/>
    <s v="Univera - Turk ELektronik Para"/>
    <x v="10"/>
    <x v="6"/>
    <s v="Varuna"/>
    <n v="1950"/>
    <m/>
    <n v="6"/>
    <m/>
    <n v="11700"/>
    <m/>
    <n v="0"/>
    <m/>
    <n v="11700"/>
    <m/>
    <n v="0"/>
    <n v="0"/>
    <m/>
    <m/>
    <m/>
    <x v="147"/>
    <x v="2"/>
    <x v="0"/>
    <x v="0"/>
    <x v="0"/>
    <x v="2"/>
    <s v="Univera Satış"/>
    <s v="Saha Satış"/>
    <s v="Yurt İçi"/>
    <s v="Türkiye"/>
  </r>
  <r>
    <s v="Q2"/>
    <x v="1"/>
    <x v="5"/>
    <m/>
    <s v="TURK FINANSMAN ANONIM SIRKETI"/>
    <s v="VY.05.007"/>
    <s v="Varuna CRM (Enterprise) Aylik Kiralama"/>
    <s v="Univera - Turk ELektronik Para"/>
    <x v="10"/>
    <x v="6"/>
    <s v="Varuna"/>
    <n v="1950"/>
    <m/>
    <n v="10"/>
    <m/>
    <n v="19500"/>
    <m/>
    <n v="0"/>
    <m/>
    <n v="19500"/>
    <m/>
    <n v="0"/>
    <n v="0"/>
    <m/>
    <m/>
    <m/>
    <x v="55"/>
    <x v="2"/>
    <x v="0"/>
    <x v="0"/>
    <x v="0"/>
    <x v="0"/>
    <s v="Univera Satış"/>
    <s v="Saha Satış"/>
    <s v="Yurt İçi"/>
    <s v="Türkiye"/>
  </r>
  <r>
    <s v="Q2"/>
    <x v="1"/>
    <x v="5"/>
    <m/>
    <s v="UNIVIS BILISIM DESTEK HIZMETLERI SAN.TIC .A.S"/>
    <s v="VY.05.007"/>
    <s v="Varuna CRM (Enterprise) Aylik Kiralama"/>
    <s v="Univera - Univis"/>
    <x v="10"/>
    <x v="6"/>
    <s v="Varuna"/>
    <n v="1950"/>
    <m/>
    <n v="11"/>
    <m/>
    <n v="21450"/>
    <m/>
    <n v="0"/>
    <m/>
    <n v="21450"/>
    <m/>
    <n v="0"/>
    <n v="0"/>
    <m/>
    <m/>
    <m/>
    <x v="86"/>
    <x v="2"/>
    <x v="0"/>
    <x v="0"/>
    <x v="0"/>
    <x v="2"/>
    <s v="Univera Satış"/>
    <s v="Saha Satış"/>
    <s v="Yurt İçi"/>
    <s v="Türkiye"/>
  </r>
  <r>
    <s v="Q2"/>
    <x v="1"/>
    <x v="5"/>
    <m/>
    <s v="MATRIKS BİLGİSAYAR SİSTEMLERİ LTD.ŞTİ"/>
    <s v="UH.01.002"/>
    <s v="Unidox Kontör"/>
    <s v="Univera Kontör Satışı"/>
    <x v="5"/>
    <x v="2"/>
    <s v="Unidox"/>
    <n v="4.6313000000000004"/>
    <m/>
    <n v="2000"/>
    <m/>
    <n v="9262.6"/>
    <m/>
    <n v="0"/>
    <m/>
    <n v="9262.6"/>
    <m/>
    <n v="0"/>
    <n v="0"/>
    <m/>
    <m/>
    <m/>
    <x v="11"/>
    <x v="0"/>
    <x v="1"/>
    <x v="2"/>
    <x v="5"/>
    <x v="0"/>
    <s v="Kanal Satış"/>
    <s v="Matriks"/>
    <s v="Yurt İçi"/>
    <s v="Türkiye"/>
  </r>
  <r>
    <s v="Q2"/>
    <x v="1"/>
    <x v="5"/>
    <m/>
    <s v="MİYA OTOMASYON VE BARKOD BILISIM SISTEMLERI SAN TİC. VE L.T.D. STI."/>
    <s v="UH.01.002"/>
    <s v="Unidox Kontör"/>
    <s v="Univera Kontör Satışı"/>
    <x v="5"/>
    <x v="2"/>
    <s v="Unidox"/>
    <n v="4.6313000000000004"/>
    <m/>
    <n v="2000"/>
    <m/>
    <n v="9262.6"/>
    <m/>
    <n v="0"/>
    <m/>
    <n v="9262.6"/>
    <m/>
    <n v="0"/>
    <n v="0"/>
    <m/>
    <m/>
    <m/>
    <x v="3"/>
    <x v="0"/>
    <x v="1"/>
    <x v="2"/>
    <x v="5"/>
    <x v="0"/>
    <s v="Kanal Satış"/>
    <s v="Miya"/>
    <s v="Yurt İçi"/>
    <s v="Türkiye"/>
  </r>
  <r>
    <s v="Q2"/>
    <x v="1"/>
    <x v="5"/>
    <m/>
    <s v="adana pazarlama dağıtım ve tic ltd.şti"/>
    <s v="UH.01.002"/>
    <s v="Unidox Kontör"/>
    <s v="Univera - Nestle Waters"/>
    <x v="6"/>
    <x v="2"/>
    <s v="Unidox"/>
    <n v="1.1666000000000001"/>
    <m/>
    <n v="100000"/>
    <m/>
    <n v="116660"/>
    <m/>
    <n v="0"/>
    <m/>
    <n v="116660"/>
    <m/>
    <n v="0"/>
    <n v="0"/>
    <m/>
    <m/>
    <m/>
    <x v="12"/>
    <x v="0"/>
    <x v="1"/>
    <x v="2"/>
    <x v="5"/>
    <x v="0"/>
    <s v="Univera Satış"/>
    <s v="Saha Satış"/>
    <s v="Yurt İçi"/>
    <s v="Türkiye"/>
  </r>
  <r>
    <s v="Q2"/>
    <x v="1"/>
    <x v="5"/>
    <m/>
    <s v="ÖZBAK GIDA VE IHTIYAÇ MADDELERI SAN.VE TIC.A.S"/>
    <s v="UH.01.002"/>
    <s v="Unidox Kontör"/>
    <s v="Univera Doğuş Çay Projesi"/>
    <x v="6"/>
    <x v="2"/>
    <s v="Unidox"/>
    <n v="2.6"/>
    <m/>
    <n v="25000"/>
    <m/>
    <n v="65000"/>
    <m/>
    <n v="0"/>
    <m/>
    <n v="65000"/>
    <m/>
    <n v="0"/>
    <n v="0"/>
    <m/>
    <m/>
    <m/>
    <x v="13"/>
    <x v="0"/>
    <x v="1"/>
    <x v="2"/>
    <x v="5"/>
    <x v="0"/>
    <s v="Univera Satış"/>
    <s v="Saha Satış"/>
    <s v="Yurt İçi"/>
    <s v="Türkiye"/>
  </r>
  <r>
    <s v="Q2"/>
    <x v="1"/>
    <x v="5"/>
    <m/>
    <s v="SIMYA DAGITIM LOJISTIK GIDA YATIRIM VE TIC.A.S."/>
    <s v="UH.01.002"/>
    <s v="Unidox Kontör"/>
    <s v="Univera Kontör Satışı"/>
    <x v="6"/>
    <x v="2"/>
    <s v="Unidox"/>
    <n v="1.29"/>
    <m/>
    <n v="100000"/>
    <m/>
    <n v="129000"/>
    <m/>
    <n v="0"/>
    <m/>
    <n v="129000"/>
    <m/>
    <n v="0"/>
    <n v="0"/>
    <m/>
    <m/>
    <m/>
    <x v="77"/>
    <x v="0"/>
    <x v="1"/>
    <x v="2"/>
    <x v="5"/>
    <x v="0"/>
    <s v="Univera Satış"/>
    <s v="Saha Satış"/>
    <s v="Yurt İçi"/>
    <s v="Türkiye"/>
  </r>
  <r>
    <s v="Q2"/>
    <x v="1"/>
    <x v="5"/>
    <m/>
    <s v="SISTEM PAZARLAMA GIDA VE INS.TAAH.SAN.TIC.LTD.STI."/>
    <s v="UH.01.002"/>
    <s v="Unidox Kontör"/>
    <s v="Univera Kontör Satışı"/>
    <x v="6"/>
    <x v="2"/>
    <s v="Unidox"/>
    <n v="1.25"/>
    <m/>
    <n v="100000"/>
    <m/>
    <n v="125000"/>
    <m/>
    <n v="0"/>
    <m/>
    <n v="125000"/>
    <m/>
    <n v="0"/>
    <n v="0"/>
    <m/>
    <m/>
    <m/>
    <x v="165"/>
    <x v="0"/>
    <x v="1"/>
    <x v="2"/>
    <x v="5"/>
    <x v="0"/>
    <s v="Univera Satış"/>
    <s v="Saha Satış"/>
    <s v="Yurt İçi"/>
    <s v="Türkiye"/>
  </r>
  <r>
    <s v="Q2"/>
    <x v="1"/>
    <x v="5"/>
    <m/>
    <s v="TAYFUN BAKIR"/>
    <s v="UH.01.002"/>
    <s v="Unidox Kontör"/>
    <s v="Univera Kontör Satışı"/>
    <x v="6"/>
    <x v="2"/>
    <s v="Unidox"/>
    <n v="2.8"/>
    <m/>
    <n v="10000"/>
    <m/>
    <n v="28000"/>
    <m/>
    <n v="0"/>
    <m/>
    <n v="28000"/>
    <m/>
    <n v="0"/>
    <n v="0"/>
    <m/>
    <m/>
    <m/>
    <x v="13"/>
    <x v="0"/>
    <x v="1"/>
    <x v="2"/>
    <x v="5"/>
    <x v="0"/>
    <s v="Univera Satış"/>
    <s v="Saha Satış"/>
    <s v="Yurt İçi"/>
    <s v="Türkiye"/>
  </r>
  <r>
    <s v="Q2"/>
    <x v="1"/>
    <x v="5"/>
    <m/>
    <s v="EPA GIDA TICARET-TURGUT PARLAK"/>
    <s v="UH.01.002"/>
    <s v="Unidox Kontör"/>
    <s v="Univera Kontör Satışı"/>
    <x v="6"/>
    <x v="2"/>
    <s v="Unidox"/>
    <n v="2.8"/>
    <m/>
    <n v="10000"/>
    <m/>
    <n v="28000"/>
    <m/>
    <n v="0"/>
    <m/>
    <n v="28000"/>
    <m/>
    <n v="0"/>
    <n v="0"/>
    <m/>
    <m/>
    <m/>
    <x v="166"/>
    <x v="3"/>
    <x v="1"/>
    <x v="2"/>
    <x v="5"/>
    <x v="0"/>
    <s v="Univera Satış"/>
    <s v="Saha Satış"/>
    <s v="Yurt İçi"/>
    <s v="Türkiye"/>
  </r>
  <r>
    <s v="Q2"/>
    <x v="1"/>
    <x v="5"/>
    <m/>
    <s v="ÖZYILDIZ GIDA-ÖMER YILDIZ"/>
    <s v="UH.01.002"/>
    <s v="Unidox Kontör"/>
    <s v="Univera Kontör Satışı"/>
    <x v="6"/>
    <x v="2"/>
    <s v="Unidox"/>
    <n v="2.08"/>
    <m/>
    <n v="25000"/>
    <m/>
    <n v="52000"/>
    <m/>
    <n v="0"/>
    <m/>
    <n v="52000"/>
    <m/>
    <n v="0"/>
    <n v="0"/>
    <m/>
    <m/>
    <m/>
    <x v="167"/>
    <x v="3"/>
    <x v="1"/>
    <x v="2"/>
    <x v="5"/>
    <x v="0"/>
    <s v="Univera Satış"/>
    <s v="Saha Satış"/>
    <s v="Yurt İçi"/>
    <s v="Türkiye"/>
  </r>
  <r>
    <s v="Q2"/>
    <x v="1"/>
    <x v="5"/>
    <m/>
    <s v="SÜTKAR TICARET -UGUR AYDIN"/>
    <s v="UH.01.002"/>
    <s v="Unidox Kontör"/>
    <s v="Univera Kontör Satışı"/>
    <x v="6"/>
    <x v="2"/>
    <s v="Unidox"/>
    <n v="2.8"/>
    <m/>
    <n v="10000"/>
    <m/>
    <n v="28000"/>
    <m/>
    <n v="0"/>
    <m/>
    <n v="28000"/>
    <m/>
    <n v="0"/>
    <n v="0"/>
    <m/>
    <m/>
    <m/>
    <x v="91"/>
    <x v="3"/>
    <x v="1"/>
    <x v="2"/>
    <x v="5"/>
    <x v="0"/>
    <s v="Univera Satış"/>
    <s v="Saha Satış"/>
    <s v="Yurt İçi"/>
    <s v="Türkiye"/>
  </r>
  <r>
    <s v="Q2"/>
    <x v="1"/>
    <x v="5"/>
    <m/>
    <s v="BALIKESIR ELEKTROMEKANIK SANAYI TESISLERI AS."/>
    <s v="SH.02.001"/>
    <s v="Stokbar Panorama - Yillik Yazilim Bakim Hizmeti"/>
    <s v="Univera - Best Elektromekanik"/>
    <x v="13"/>
    <x v="4"/>
    <s v="Stokbar"/>
    <n v="303175.06"/>
    <m/>
    <n v="1"/>
    <m/>
    <n v="303175.06"/>
    <m/>
    <n v="0"/>
    <m/>
    <n v="303175.06"/>
    <m/>
    <n v="0"/>
    <n v="0"/>
    <m/>
    <m/>
    <m/>
    <x v="37"/>
    <x v="0"/>
    <x v="0"/>
    <x v="1"/>
    <x v="4"/>
    <x v="0"/>
    <s v="Univera Satış"/>
    <s v="Saha Satış"/>
    <s v="Yurt İçi"/>
    <s v="Türkiye"/>
  </r>
  <r>
    <s v="Q2"/>
    <x v="1"/>
    <x v="5"/>
    <m/>
    <s v="Eczacibasi Tüketim Ürünleri San. Tic. A.S."/>
    <s v="SH.01.001"/>
    <s v="Stokbar Panorama - Proje Yönetim Hizmeti"/>
    <s v="Univera - Eczacıbaşı Profesyonel"/>
    <x v="11"/>
    <x v="4"/>
    <s v="Stokbar"/>
    <n v="19500"/>
    <m/>
    <n v="2"/>
    <m/>
    <n v="39000"/>
    <m/>
    <n v="0"/>
    <m/>
    <n v="39000"/>
    <m/>
    <n v="0"/>
    <n v="0"/>
    <m/>
    <m/>
    <m/>
    <x v="54"/>
    <x v="0"/>
    <x v="1"/>
    <x v="1"/>
    <x v="7"/>
    <x v="0"/>
    <s v="Univera Satış"/>
    <s v="Saha Satış"/>
    <s v="Yurt İçi"/>
    <s v="Türkiye"/>
  </r>
  <r>
    <s v="Q2"/>
    <x v="1"/>
    <x v="5"/>
    <m/>
    <s v="BALIKESIR ELEKTROMEKANIK SANAYI TESISLERI AS."/>
    <s v="SH.03.001"/>
    <s v="Stokbar Panorama - Çafri Merkezi Hizmeti (Tesis)"/>
    <s v="Univera - Best Elektromekanik"/>
    <x v="13"/>
    <x v="4"/>
    <s v="Stokbar"/>
    <n v="77101.2"/>
    <m/>
    <n v="2"/>
    <m/>
    <n v="154202.4"/>
    <m/>
    <n v="0"/>
    <m/>
    <n v="154202.4"/>
    <m/>
    <n v="0"/>
    <n v="0"/>
    <m/>
    <m/>
    <m/>
    <x v="37"/>
    <x v="0"/>
    <x v="0"/>
    <x v="1"/>
    <x v="8"/>
    <x v="0"/>
    <s v="Univera Satış"/>
    <s v="Saha Satış"/>
    <s v="Yurt İçi"/>
    <s v="Türkiye"/>
  </r>
  <r>
    <s v="Q2"/>
    <x v="1"/>
    <x v="5"/>
    <m/>
    <s v="Sütaş Süt Ürünleri A.Ş."/>
    <s v="QH.02.001"/>
    <s v="Quest Panorama - Yillik Yazilim Bakimi, Yasatma ve Merkezi Destek Hizmeti"/>
    <s v="Univera - Sütaş"/>
    <x v="13"/>
    <x v="3"/>
    <s v="Quest"/>
    <n v="25663.43"/>
    <m/>
    <n v="1"/>
    <m/>
    <n v="25663.43"/>
    <m/>
    <n v="0"/>
    <m/>
    <n v="25663.43"/>
    <m/>
    <n v="0"/>
    <n v="0"/>
    <m/>
    <m/>
    <m/>
    <x v="75"/>
    <x v="0"/>
    <x v="0"/>
    <x v="1"/>
    <x v="4"/>
    <x v="0"/>
    <s v="Univera Satış"/>
    <s v="Saha Satış"/>
    <s v="Yurt İçi"/>
    <s v="Türkiye"/>
  </r>
  <r>
    <s v="Q2"/>
    <x v="0"/>
    <x v="3"/>
    <m/>
    <s v="ONGUN EMGIN GIDA DAG. PAZ. TUR.SAN. TIC. LTD. STI."/>
    <s v="EH.03.001"/>
    <s v="EnRoute Panorama - Çafri Merkezi Hizmeti  (MSD)"/>
    <s v="Univera - JTI"/>
    <x v="2"/>
    <x v="0"/>
    <m/>
    <n v="1161.2"/>
    <m/>
    <n v="4"/>
    <m/>
    <n v="4644.8"/>
    <m/>
    <n v="0"/>
    <m/>
    <n v="4644.8"/>
    <m/>
    <n v="0"/>
    <n v="0"/>
    <s v="UNI240000000502"/>
    <m/>
    <m/>
    <x v="18"/>
    <x v="0"/>
    <x v="0"/>
    <x v="1"/>
    <x v="8"/>
    <x v="1"/>
    <s v="Univera Satış"/>
    <s v="Saha Satış"/>
    <s v="Yurt İçi"/>
    <s v="Türkiye"/>
  </r>
  <r>
    <s v="Q2"/>
    <x v="0"/>
    <x v="3"/>
    <m/>
    <s v="ONGUN EMGIN GIDA DAG. PAZ. TUR.SAN. TIC. LTD. STI."/>
    <s v="EH.03.001"/>
    <s v="EnRoute Panorama - Çafri Merkezi Hizmeti  (MSD)"/>
    <s v="Univera - JTI"/>
    <x v="2"/>
    <x v="0"/>
    <m/>
    <n v="1161.2"/>
    <m/>
    <n v="4"/>
    <m/>
    <n v="4644.8"/>
    <m/>
    <n v="0"/>
    <m/>
    <n v="4644.8"/>
    <m/>
    <n v="0"/>
    <n v="0"/>
    <s v="UNI240000000503"/>
    <m/>
    <m/>
    <x v="18"/>
    <x v="0"/>
    <x v="0"/>
    <x v="1"/>
    <x v="8"/>
    <x v="1"/>
    <s v="Univera Satış"/>
    <s v="Saha Satış"/>
    <s v="Yurt İçi"/>
    <s v="Türkiye"/>
  </r>
  <r>
    <s v="Q3"/>
    <x v="1"/>
    <x v="6"/>
    <m/>
    <s v="Turkuaz Trade LLC"/>
    <s v="QH.02.001"/>
    <s v="Quest Panorama - Yazılım Bakımı, Yaşatma ve Merkezi Destek Hizmeti"/>
    <s v="Univera - Turkuaz - Kazakistan"/>
    <x v="16"/>
    <x v="3"/>
    <s v="Quest"/>
    <n v="121150.2"/>
    <m/>
    <n v="1"/>
    <m/>
    <m/>
    <m/>
    <m/>
    <m/>
    <n v="121150.2"/>
    <m/>
    <m/>
    <m/>
    <m/>
    <m/>
    <m/>
    <x v="14"/>
    <x v="0"/>
    <x v="0"/>
    <x v="1"/>
    <x v="4"/>
    <x v="0"/>
    <s v="Univera Satış"/>
    <s v="Saha Satış"/>
    <s v="Yurt Dışı"/>
    <s v="Kırgızistan"/>
  </r>
  <r>
    <s v="Q2"/>
    <x v="0"/>
    <x v="3"/>
    <m/>
    <s v="ALTUN TEMIZLIK TÜTÜN ÜRÜNLERI PAZARLAMA A .S"/>
    <s v="EH.03.001"/>
    <s v="EnRoute Panorama - Çafri Merkezi Hizmeti  (MSD)"/>
    <s v="Univera - JTI"/>
    <x v="2"/>
    <x v="0"/>
    <m/>
    <n v="1161.2"/>
    <m/>
    <n v="4"/>
    <m/>
    <n v="4644.8"/>
    <m/>
    <n v="0"/>
    <m/>
    <n v="4644.8"/>
    <m/>
    <n v="0"/>
    <n v="0"/>
    <s v="UNI240000000468"/>
    <m/>
    <m/>
    <x v="18"/>
    <x v="0"/>
    <x v="0"/>
    <x v="1"/>
    <x v="8"/>
    <x v="1"/>
    <s v="Univera Satış"/>
    <s v="Saha Satış"/>
    <s v="Yurt İçi"/>
    <s v="Türkiye"/>
  </r>
  <r>
    <s v="Q2"/>
    <x v="0"/>
    <x v="3"/>
    <m/>
    <s v="ARME DAGITIM PAZARLAMA SANAYI VE TIC. A.S."/>
    <s v="EH.03.001"/>
    <s v="EnRoute Panorama - Çafri Merkezi Hizmeti  (MSD)"/>
    <s v="Univera - JTI"/>
    <x v="2"/>
    <x v="0"/>
    <m/>
    <n v="1161.2"/>
    <m/>
    <n v="4"/>
    <m/>
    <n v="4644.8"/>
    <m/>
    <n v="0"/>
    <m/>
    <n v="4644.8"/>
    <m/>
    <n v="0"/>
    <n v="0"/>
    <s v="UNI240000000469"/>
    <m/>
    <m/>
    <x v="18"/>
    <x v="0"/>
    <x v="0"/>
    <x v="1"/>
    <x v="8"/>
    <x v="1"/>
    <s v="Univera Satış"/>
    <s v="Saha Satış"/>
    <s v="Yurt İçi"/>
    <s v="Türkiye"/>
  </r>
  <r>
    <s v="Q2"/>
    <x v="0"/>
    <x v="3"/>
    <m/>
    <s v="BESLER GIDA PAZ. SAN. VE TIC. A.S."/>
    <s v="EH.03.001"/>
    <s v="EnRoute Panorama - Çafri Merkezi Hizmeti  (MSD)"/>
    <s v="Univera - JTI"/>
    <x v="2"/>
    <x v="0"/>
    <m/>
    <n v="1161.2"/>
    <m/>
    <n v="4"/>
    <m/>
    <n v="4644.8"/>
    <m/>
    <n v="0"/>
    <m/>
    <n v="4644.8"/>
    <m/>
    <n v="0"/>
    <n v="0"/>
    <s v="UNI240000000474"/>
    <m/>
    <m/>
    <x v="18"/>
    <x v="0"/>
    <x v="0"/>
    <x v="1"/>
    <x v="8"/>
    <x v="1"/>
    <s v="Univera Satış"/>
    <s v="Saha Satış"/>
    <s v="Yurt İçi"/>
    <s v="Türkiye"/>
  </r>
  <r>
    <s v="Q2"/>
    <x v="0"/>
    <x v="3"/>
    <m/>
    <s v="BUGRA MÜH. VE INS. MALZ. IML. ITH. IHR. TIC. SAN. LTD. STI."/>
    <s v="EH.03.001"/>
    <s v="EnRoute Panorama - Çafri Merkezi Hizmeti  (MSD)"/>
    <s v="Univera - JTI"/>
    <x v="2"/>
    <x v="0"/>
    <m/>
    <n v="1161.2"/>
    <m/>
    <n v="4"/>
    <m/>
    <n v="4644.8"/>
    <m/>
    <n v="0"/>
    <m/>
    <n v="4644.8"/>
    <m/>
    <n v="0"/>
    <n v="0"/>
    <s v="UNI240000000475"/>
    <m/>
    <m/>
    <x v="18"/>
    <x v="0"/>
    <x v="0"/>
    <x v="1"/>
    <x v="8"/>
    <x v="1"/>
    <s v="Univera Satış"/>
    <s v="Saha Satış"/>
    <s v="Yurt İçi"/>
    <s v="Türkiye"/>
  </r>
  <r>
    <s v="Q2"/>
    <x v="0"/>
    <x v="3"/>
    <m/>
    <s v="BURAY TÜTÜN MAMUL. MESR. PAZ. VE DAG. TIC. LTD. STI."/>
    <s v="EH.03.001"/>
    <s v="EnRoute Panorama - Çafri Merkezi Hizmeti  (MSD)"/>
    <s v="Univera - JTI"/>
    <x v="2"/>
    <x v="0"/>
    <m/>
    <n v="1161.2"/>
    <m/>
    <n v="4"/>
    <m/>
    <n v="4644.8"/>
    <m/>
    <n v="0"/>
    <m/>
    <n v="4644.8"/>
    <m/>
    <n v="0"/>
    <n v="0"/>
    <s v="UNI240000000476"/>
    <m/>
    <m/>
    <x v="18"/>
    <x v="0"/>
    <x v="0"/>
    <x v="1"/>
    <x v="8"/>
    <x v="1"/>
    <s v="Univera Satış"/>
    <s v="Saha Satış"/>
    <s v="Yurt İçi"/>
    <s v="Türkiye"/>
  </r>
  <r>
    <s v="Q2"/>
    <x v="0"/>
    <x v="3"/>
    <m/>
    <s v="CAN TÜTÜN MAMULLERI INSAAT VE SANAYI TICARET A.S."/>
    <s v="EH.03.001"/>
    <s v="EnRoute Panorama - Çafri Merkezi Hizmeti  (MSD)"/>
    <s v="Univera - JTI"/>
    <x v="2"/>
    <x v="0"/>
    <m/>
    <n v="1161.2"/>
    <m/>
    <n v="4"/>
    <m/>
    <n v="4644.8"/>
    <m/>
    <n v="0"/>
    <m/>
    <n v="4644.8"/>
    <m/>
    <n v="0"/>
    <n v="0"/>
    <s v="UNI240000000477"/>
    <m/>
    <m/>
    <x v="18"/>
    <x v="0"/>
    <x v="0"/>
    <x v="1"/>
    <x v="8"/>
    <x v="1"/>
    <s v="Univera Satış"/>
    <s v="Saha Satış"/>
    <s v="Yurt İçi"/>
    <s v="Türkiye"/>
  </r>
  <r>
    <s v="Q2"/>
    <x v="0"/>
    <x v="3"/>
    <m/>
    <s v="ÇELIKKOL TURIZM GIDA MAD.SAN VE TIC. LTD. STI."/>
    <s v="EH.03.001"/>
    <s v="EnRoute Panorama - Çafri Merkezi Hizmeti  (MSD)"/>
    <s v="Univera - JTI"/>
    <x v="2"/>
    <x v="0"/>
    <m/>
    <n v="1161.2"/>
    <m/>
    <n v="4"/>
    <m/>
    <n v="4644.8"/>
    <m/>
    <n v="0"/>
    <m/>
    <n v="4644.8"/>
    <m/>
    <n v="0"/>
    <n v="0"/>
    <s v="UNI240000000478"/>
    <m/>
    <m/>
    <x v="18"/>
    <x v="0"/>
    <x v="0"/>
    <x v="1"/>
    <x v="8"/>
    <x v="1"/>
    <s v="Univera Satış"/>
    <s v="Saha Satış"/>
    <s v="Yurt İçi"/>
    <s v="Türkiye"/>
  </r>
  <r>
    <s v="Q2"/>
    <x v="0"/>
    <x v="3"/>
    <m/>
    <s v="DOYURAN GIDA A.S."/>
    <s v="EH.03.001"/>
    <s v="EnRoute Panorama - Çafri Merkezi Hizmeti  (MSD)"/>
    <s v="Univera - JTI"/>
    <x v="2"/>
    <x v="0"/>
    <m/>
    <n v="1161.2"/>
    <m/>
    <n v="4"/>
    <m/>
    <n v="4644.8"/>
    <m/>
    <n v="0"/>
    <m/>
    <n v="4644.8"/>
    <m/>
    <n v="0"/>
    <n v="0"/>
    <s v="UNI240000000479"/>
    <m/>
    <m/>
    <x v="18"/>
    <x v="0"/>
    <x v="0"/>
    <x v="1"/>
    <x v="8"/>
    <x v="1"/>
    <s v="Univera Satış"/>
    <s v="Saha Satış"/>
    <s v="Yurt İçi"/>
    <s v="Türkiye"/>
  </r>
  <r>
    <s v="Q2"/>
    <x v="0"/>
    <x v="3"/>
    <m/>
    <s v="FLAS TURIZM INSAAT TAAHHÜT TIC. LTD. STI."/>
    <s v="EH.03.001"/>
    <s v="EnRoute Panorama - Çafri Merkezi Hizmeti  (MSD)"/>
    <s v="Univera - JTI"/>
    <x v="2"/>
    <x v="0"/>
    <m/>
    <n v="1161.2"/>
    <m/>
    <n v="4"/>
    <m/>
    <n v="4644.8"/>
    <m/>
    <n v="0"/>
    <m/>
    <n v="4644.8"/>
    <m/>
    <n v="0"/>
    <n v="0"/>
    <s v="UNI240000000481"/>
    <m/>
    <m/>
    <x v="18"/>
    <x v="0"/>
    <x v="0"/>
    <x v="1"/>
    <x v="8"/>
    <x v="1"/>
    <s v="Univera Satış"/>
    <s v="Saha Satış"/>
    <s v="Yurt İçi"/>
    <s v="Türkiye"/>
  </r>
  <r>
    <s v="Q2"/>
    <x v="0"/>
    <x v="3"/>
    <m/>
    <s v="FLAS TURIZM INSAAT TAAHHÜT TIC. LTD. STI."/>
    <s v="EH.03.001"/>
    <s v="EnRoute Panorama - Çafri Merkezi Hizmeti  (MSD)"/>
    <s v="Univera - JTI"/>
    <x v="2"/>
    <x v="0"/>
    <m/>
    <n v="1161.2"/>
    <m/>
    <n v="4"/>
    <m/>
    <n v="4644.8"/>
    <m/>
    <n v="0"/>
    <m/>
    <n v="4644.8"/>
    <m/>
    <n v="0"/>
    <n v="0"/>
    <s v="UNI240000000482"/>
    <m/>
    <m/>
    <x v="18"/>
    <x v="0"/>
    <x v="0"/>
    <x v="1"/>
    <x v="8"/>
    <x v="1"/>
    <s v="Univera Satış"/>
    <s v="Saha Satış"/>
    <s v="Yurt İçi"/>
    <s v="Türkiye"/>
  </r>
  <r>
    <s v="Q2"/>
    <x v="0"/>
    <x v="3"/>
    <m/>
    <s v="KILKISLI MES. TEK. MAM. GIDA MAD. SAN. TIC. LTD. STI."/>
    <s v="EH.03.001"/>
    <s v="EnRoute Panorama - Çafri Merkezi Hizmeti  (MSD)"/>
    <s v="Univera - JTI"/>
    <x v="2"/>
    <x v="0"/>
    <m/>
    <n v="1161.2"/>
    <m/>
    <n v="4"/>
    <m/>
    <n v="4644.8"/>
    <m/>
    <n v="0"/>
    <m/>
    <n v="4644.8"/>
    <m/>
    <n v="0"/>
    <n v="0"/>
    <s v="UNI240000000484"/>
    <m/>
    <m/>
    <x v="18"/>
    <x v="0"/>
    <x v="0"/>
    <x v="1"/>
    <x v="8"/>
    <x v="1"/>
    <s v="Univera Satış"/>
    <s v="Saha Satış"/>
    <s v="Yurt İçi"/>
    <s v="Türkiye"/>
  </r>
  <r>
    <s v="Q2"/>
    <x v="0"/>
    <x v="3"/>
    <m/>
    <s v="ONGUN EMGIN GIDA DAG. PAZ. TUR.SAN. TIC. LTD. STI."/>
    <s v="EH.03.001"/>
    <s v="EnRoute Panorama - Çafri Merkezi Hizmeti  (MSD)"/>
    <s v="Univera - JTI"/>
    <x v="2"/>
    <x v="0"/>
    <m/>
    <n v="1161.2"/>
    <m/>
    <n v="4"/>
    <m/>
    <n v="4644.8"/>
    <m/>
    <n v="0"/>
    <m/>
    <n v="4644.8"/>
    <m/>
    <n v="0"/>
    <n v="0"/>
    <s v="UNI240000000504"/>
    <m/>
    <m/>
    <x v="18"/>
    <x v="0"/>
    <x v="0"/>
    <x v="1"/>
    <x v="8"/>
    <x v="1"/>
    <s v="Univera Satış"/>
    <s v="Saha Satış"/>
    <s v="Yurt İçi"/>
    <s v="Türkiye"/>
  </r>
  <r>
    <s v="Q2"/>
    <x v="0"/>
    <x v="3"/>
    <m/>
    <s v="ONGUN EMGIN GIDA DAG. PAZ. TUR.SAN. TIC. LTD. STI."/>
    <s v="EH.03.001"/>
    <s v="EnRoute Panorama - Çafri Merkezi Hizmeti  (MSD)"/>
    <s v="Univera - JTI"/>
    <x v="2"/>
    <x v="0"/>
    <m/>
    <n v="1161.2"/>
    <m/>
    <n v="4"/>
    <m/>
    <n v="4644.8"/>
    <m/>
    <n v="0"/>
    <m/>
    <n v="4644.8"/>
    <m/>
    <n v="0"/>
    <n v="0"/>
    <s v="UNI240000000505"/>
    <m/>
    <m/>
    <x v="18"/>
    <x v="0"/>
    <x v="0"/>
    <x v="1"/>
    <x v="8"/>
    <x v="1"/>
    <s v="Univera Satış"/>
    <s v="Saha Satış"/>
    <s v="Yurt İçi"/>
    <s v="Türkiye"/>
  </r>
  <r>
    <s v="Q2"/>
    <x v="0"/>
    <x v="3"/>
    <m/>
    <s v="ONGUN EMGIN GIDA DAG. PAZ. TUR.SAN. TIC. LTD. STI."/>
    <s v="EH.03.001"/>
    <s v="EnRoute Panorama - Çafri Merkezi Hizmeti  (MSD)"/>
    <s v="Univera - JTI"/>
    <x v="2"/>
    <x v="0"/>
    <m/>
    <n v="1161.2"/>
    <m/>
    <n v="4"/>
    <m/>
    <n v="4644.8"/>
    <m/>
    <n v="0"/>
    <m/>
    <n v="4644.8"/>
    <m/>
    <n v="0"/>
    <n v="0"/>
    <s v="UNI240000000506"/>
    <m/>
    <m/>
    <x v="18"/>
    <x v="0"/>
    <x v="0"/>
    <x v="1"/>
    <x v="8"/>
    <x v="1"/>
    <s v="Univera Satış"/>
    <s v="Saha Satış"/>
    <s v="Yurt İçi"/>
    <s v="Türkiye"/>
  </r>
  <r>
    <s v="Q3"/>
    <x v="1"/>
    <x v="6"/>
    <m/>
    <s v="YUSUF ALDEMİR (ALDEMİR BİLİŞİM HizmetLERİ VE DANIŞMANLIK)"/>
    <s v="WProje Yönetimi.02.001"/>
    <s v="Webplus (Android) Satış Temsilcisi Yazılımı"/>
    <s v="Univera - Kanal"/>
    <x v="5"/>
    <x v="0"/>
    <s v="Webplus"/>
    <n v="3412.5"/>
    <m/>
    <n v="5"/>
    <m/>
    <m/>
    <m/>
    <m/>
    <m/>
    <n v="17062.5"/>
    <m/>
    <m/>
    <m/>
    <m/>
    <m/>
    <m/>
    <x v="33"/>
    <x v="0"/>
    <x v="1"/>
    <x v="0"/>
    <x v="1"/>
    <x v="0"/>
    <s v="Kanal Satış"/>
    <s v="Aldemir"/>
    <s v="Yurt İçi"/>
    <s v="Türkiye"/>
  </r>
  <r>
    <s v="Q3"/>
    <x v="1"/>
    <x v="6"/>
    <m/>
    <s v="PANASONİC ELECTRİC WORKS ELEKTRİK SANAYİ VE TİCARET ANONİM ŞİRKETİ"/>
    <s v="EH.03.003"/>
    <s v="Stokbar Panorama - Uzman Destek Hizmeti"/>
    <s v="Univera - Panasonic"/>
    <x v="11"/>
    <x v="4"/>
    <s v="Stokbar"/>
    <n v="165000"/>
    <m/>
    <n v="1"/>
    <m/>
    <m/>
    <m/>
    <m/>
    <m/>
    <n v="165000"/>
    <m/>
    <m/>
    <m/>
    <m/>
    <m/>
    <m/>
    <x v="35"/>
    <x v="0"/>
    <x v="0"/>
    <x v="1"/>
    <x v="12"/>
    <x v="0"/>
    <s v="Univera Satış"/>
    <s v="Saha Satış"/>
    <s v="Yurt İçi"/>
    <s v="Türkiye"/>
  </r>
  <r>
    <s v="Q3"/>
    <x v="1"/>
    <x v="6"/>
    <m/>
    <s v="Shell &amp; Turcas Petrol A.Ş."/>
    <s v="OH.02.001"/>
    <s v="Outsource Yazılım Bakımı Hizmeti"/>
    <s v="Univera - Shell Bee"/>
    <x v="13"/>
    <x v="0"/>
    <s v="Outsource - Hizmet"/>
    <n v="264750"/>
    <m/>
    <n v="1"/>
    <m/>
    <m/>
    <m/>
    <m/>
    <m/>
    <n v="264750"/>
    <m/>
    <m/>
    <m/>
    <m/>
    <m/>
    <m/>
    <x v="93"/>
    <x v="3"/>
    <x v="0"/>
    <x v="1"/>
    <x v="4"/>
    <x v="0"/>
    <s v="Univera Satış"/>
    <s v="Saha Satış"/>
    <s v="Yurt İçi"/>
    <s v="Türkiye"/>
  </r>
  <r>
    <s v="Q3"/>
    <x v="1"/>
    <x v="6"/>
    <m/>
    <s v="La Lorraine Unlu Mamülleri Tic. San. A.Ş."/>
    <s v="EH.06.001"/>
    <s v="Enroute Panorama - Hosting Hizmeti"/>
    <s v="Univera - La Lorraine"/>
    <x v="13"/>
    <x v="1"/>
    <s v="Enroute"/>
    <n v="73150.75"/>
    <m/>
    <n v="1"/>
    <m/>
    <m/>
    <m/>
    <m/>
    <m/>
    <n v="73150.75"/>
    <m/>
    <m/>
    <m/>
    <m/>
    <m/>
    <m/>
    <x v="6"/>
    <x v="0"/>
    <x v="0"/>
    <x v="1"/>
    <x v="3"/>
    <x v="0"/>
    <s v="Univera Satış"/>
    <s v="Saha Satış"/>
    <s v="Yurt İçi"/>
    <s v="Türkiye"/>
  </r>
  <r>
    <s v="Q3"/>
    <x v="1"/>
    <x v="6"/>
    <m/>
    <s v="PERNOD RICARD İSTANBUL İÇ VE DIŞ TİC. LTD. ŞTİ"/>
    <s v="EH.06.001"/>
    <s v="Enroute Panorama - Hosting Hizmeti"/>
    <s v="Univera - Pernod Ricard"/>
    <x v="13"/>
    <x v="1"/>
    <s v="Enroute"/>
    <n v="305232.42"/>
    <m/>
    <n v="1"/>
    <m/>
    <m/>
    <m/>
    <m/>
    <m/>
    <n v="305232.42"/>
    <m/>
    <m/>
    <m/>
    <m/>
    <m/>
    <m/>
    <x v="34"/>
    <x v="0"/>
    <x v="0"/>
    <x v="1"/>
    <x v="3"/>
    <x v="1"/>
    <s v="Univera Satış"/>
    <s v="Saha Satış"/>
    <s v="Yurt İçi"/>
    <s v="Türkiye"/>
  </r>
  <r>
    <s v="Q3"/>
    <x v="1"/>
    <x v="6"/>
    <m/>
    <s v="RED BULL GIDA DAĞITIM VE PAZARLAMA TİCARET LTD. ŞTİ"/>
    <s v="EH.06.001"/>
    <s v="Enroute Panorama - Hosting Hizmeti"/>
    <s v="Univera - Redbull"/>
    <x v="12"/>
    <x v="1"/>
    <s v="Enroute"/>
    <n v="123973.75"/>
    <m/>
    <n v="7"/>
    <m/>
    <m/>
    <m/>
    <m/>
    <m/>
    <n v="867816.25"/>
    <m/>
    <m/>
    <m/>
    <m/>
    <m/>
    <m/>
    <x v="2"/>
    <x v="0"/>
    <x v="0"/>
    <x v="1"/>
    <x v="3"/>
    <x v="0"/>
    <s v="Univera Satış"/>
    <s v="Saha Satış"/>
    <s v="Yurt İçi"/>
    <s v="Türkiye"/>
  </r>
  <r>
    <s v="Q3"/>
    <x v="1"/>
    <x v="6"/>
    <m/>
    <s v="TCHIBO KAHVE MAMÜLLERİ DAĞ. VE PAZ. TİC. LTD. ŞTİ."/>
    <s v="EH.06.001"/>
    <s v="Enroute Panorama - Hosting Hizmeti"/>
    <s v="Univera - Tchibo"/>
    <x v="12"/>
    <x v="1"/>
    <s v="Enroute"/>
    <n v="75231.91"/>
    <m/>
    <n v="1"/>
    <m/>
    <m/>
    <m/>
    <m/>
    <m/>
    <n v="75231.91"/>
    <m/>
    <m/>
    <m/>
    <m/>
    <m/>
    <m/>
    <x v="106"/>
    <x v="3"/>
    <x v="1"/>
    <x v="1"/>
    <x v="3"/>
    <x v="0"/>
    <s v="Univera Satış"/>
    <s v="Saha Satış"/>
    <s v="Yurt İçi"/>
    <s v="Türkiye"/>
  </r>
  <r>
    <s v="Q3"/>
    <x v="1"/>
    <x v="6"/>
    <m/>
    <s v="BMC Otomotiv Sanayi ve Ticaret A. Ş."/>
    <s v="CDH.03.003"/>
    <s v="Calldesk Panorama - Admin Uzman Destek Hizmeti"/>
    <s v="Univera - BMC"/>
    <x v="13"/>
    <x v="5"/>
    <s v="Calldesk"/>
    <n v="117000"/>
    <m/>
    <n v="1"/>
    <m/>
    <m/>
    <m/>
    <m/>
    <m/>
    <n v="117000"/>
    <m/>
    <m/>
    <m/>
    <m/>
    <m/>
    <m/>
    <x v="71"/>
    <x v="0"/>
    <x v="0"/>
    <x v="1"/>
    <x v="12"/>
    <x v="1"/>
    <s v="Univera Satış"/>
    <s v="Saha Satış"/>
    <s v="Yurt İçi"/>
    <s v="Türkiye"/>
  </r>
  <r>
    <s v="Q3"/>
    <x v="1"/>
    <x v="6"/>
    <m/>
    <s v="DARDANEL DAĞITIM A.Ş."/>
    <s v="EH.06.001"/>
    <s v="Enroute Panorama - Hosting Hizmeti"/>
    <s v="Univera - Dardanel"/>
    <x v="12"/>
    <x v="1"/>
    <s v="Enroute"/>
    <n v="83545.929999999993"/>
    <m/>
    <n v="1"/>
    <m/>
    <m/>
    <m/>
    <m/>
    <m/>
    <n v="83545.929999999993"/>
    <m/>
    <m/>
    <m/>
    <m/>
    <m/>
    <m/>
    <x v="4"/>
    <x v="0"/>
    <x v="0"/>
    <x v="1"/>
    <x v="3"/>
    <x v="0"/>
    <s v="Univera Satış"/>
    <s v="Saha Satış"/>
    <s v="Yurt İçi"/>
    <s v="Türkiye"/>
  </r>
  <r>
    <s v="Q2"/>
    <x v="0"/>
    <x v="3"/>
    <m/>
    <s v="ÖZÇELIK MESRUBAT VE GIDA MAD.TIC.PAZ.A.S."/>
    <s v="EH.03.001"/>
    <s v="EnRoute Panorama - Çafri Merkezi Hizmeti  (MSD)"/>
    <s v="Univera - JTI"/>
    <x v="2"/>
    <x v="0"/>
    <m/>
    <n v="1161.2"/>
    <m/>
    <n v="4"/>
    <m/>
    <n v="4644.8"/>
    <m/>
    <n v="0"/>
    <m/>
    <n v="4644.8"/>
    <m/>
    <n v="0"/>
    <n v="0"/>
    <s v="UNI240000000487"/>
    <m/>
    <m/>
    <x v="18"/>
    <x v="0"/>
    <x v="0"/>
    <x v="1"/>
    <x v="8"/>
    <x v="1"/>
    <s v="Univera Satış"/>
    <s v="Saha Satış"/>
    <s v="Yurt İçi"/>
    <s v="Türkiye"/>
  </r>
  <r>
    <s v="Q2"/>
    <x v="0"/>
    <x v="3"/>
    <m/>
    <s v="REYMAR TÜTÜN MAM. DAG. VE PAZ. LTD. STI."/>
    <s v="EH.03.001"/>
    <s v="EnRoute Panorama - Çafri Merkezi Hizmeti  (MSD)"/>
    <s v="Univera - JTI"/>
    <x v="2"/>
    <x v="0"/>
    <m/>
    <n v="1161.2"/>
    <m/>
    <n v="4"/>
    <m/>
    <n v="4644.8"/>
    <m/>
    <n v="0"/>
    <m/>
    <n v="4644.8"/>
    <m/>
    <n v="0"/>
    <n v="0"/>
    <s v="UNI240000000490"/>
    <m/>
    <m/>
    <x v="18"/>
    <x v="0"/>
    <x v="0"/>
    <x v="1"/>
    <x v="8"/>
    <x v="1"/>
    <s v="Univera Satış"/>
    <s v="Saha Satış"/>
    <s v="Yurt İçi"/>
    <s v="Türkiye"/>
  </r>
  <r>
    <s v="Q2"/>
    <x v="0"/>
    <x v="3"/>
    <m/>
    <s v="SAGIROGLU TÜTÜN ÜRÜN. INS.TAAH. SAN. VE TIC. LTD. STI."/>
    <s v="EH.03.001"/>
    <s v="EnRoute Panorama - Çafri Merkezi Hizmeti  (MSD)"/>
    <s v="Univera - JTI"/>
    <x v="2"/>
    <x v="0"/>
    <m/>
    <n v="1161.2"/>
    <m/>
    <n v="4"/>
    <m/>
    <n v="4644.8"/>
    <m/>
    <n v="0"/>
    <m/>
    <n v="4644.8"/>
    <m/>
    <n v="0"/>
    <n v="0"/>
    <s v="UNI240000000491"/>
    <m/>
    <m/>
    <x v="18"/>
    <x v="0"/>
    <x v="0"/>
    <x v="1"/>
    <x v="8"/>
    <x v="1"/>
    <s v="Univera Satış"/>
    <s v="Saha Satış"/>
    <s v="Yurt İçi"/>
    <s v="Türkiye"/>
  </r>
  <r>
    <s v="Q2"/>
    <x v="0"/>
    <x v="3"/>
    <m/>
    <s v="IBRAHIM ÖRENKAYA"/>
    <s v="EYS.04.012"/>
    <s v="EnRoute Panorama - E-Dönüsüm Modül Lisansi Standart"/>
    <s v="Univera Doğuş Çay Projesi"/>
    <x v="7"/>
    <x v="2"/>
    <m/>
    <n v="16631.2"/>
    <m/>
    <n v="1"/>
    <m/>
    <n v="20789"/>
    <m/>
    <n v="4157.8"/>
    <m/>
    <n v="16631.2"/>
    <m/>
    <n v="0"/>
    <n v="0"/>
    <s v="UNI240000000511"/>
    <m/>
    <m/>
    <x v="13"/>
    <x v="0"/>
    <x v="1"/>
    <x v="0"/>
    <x v="1"/>
    <x v="1"/>
    <s v="Univera Satış"/>
    <s v="Saha Satış"/>
    <s v="Yurt İçi"/>
    <s v="Türkiye"/>
  </r>
  <r>
    <s v="Q2"/>
    <x v="0"/>
    <x v="3"/>
    <m/>
    <s v="ONGUN EMGIN GIDA DAG. PAZ. TUR.SAN. TIC. LTD. STI."/>
    <s v="EH.03.001"/>
    <s v="EnRoute Panorama - Çafri Merkezi Hizmeti  (MSD)"/>
    <s v="Univera - JTI"/>
    <x v="2"/>
    <x v="0"/>
    <m/>
    <n v="1161.2"/>
    <m/>
    <n v="4"/>
    <m/>
    <n v="4644.8"/>
    <m/>
    <n v="0"/>
    <m/>
    <n v="4644.8"/>
    <m/>
    <n v="0"/>
    <n v="0"/>
    <s v="UNI240000000500"/>
    <m/>
    <m/>
    <x v="18"/>
    <x v="0"/>
    <x v="0"/>
    <x v="1"/>
    <x v="8"/>
    <x v="1"/>
    <s v="Univera Satış"/>
    <s v="Saha Satış"/>
    <s v="Yurt İçi"/>
    <s v="Türkiye"/>
  </r>
  <r>
    <s v="Q2"/>
    <x v="0"/>
    <x v="3"/>
    <m/>
    <s v="ONGUN EMGIN GIDA DAG. PAZ. TUR.SAN. TIC. LTD. STI."/>
    <s v="EH.03.001"/>
    <s v="EnRoute Panorama - Çafri Merkezi Hizmeti  (MSD)"/>
    <s v="Univera - JTI"/>
    <x v="2"/>
    <x v="0"/>
    <m/>
    <n v="1161.2"/>
    <m/>
    <n v="4"/>
    <m/>
    <n v="4644.8"/>
    <m/>
    <n v="0"/>
    <m/>
    <n v="4644.8"/>
    <m/>
    <n v="0"/>
    <n v="0"/>
    <s v="UNI240000000501"/>
    <m/>
    <m/>
    <x v="18"/>
    <x v="0"/>
    <x v="0"/>
    <x v="1"/>
    <x v="8"/>
    <x v="1"/>
    <s v="Univera Satış"/>
    <s v="Saha Satış"/>
    <s v="Yurt İçi"/>
    <s v="Türkiye"/>
  </r>
  <r>
    <s v="Q2"/>
    <x v="0"/>
    <x v="3"/>
    <m/>
    <s v="SEYDIM DAG.PAZ.A.S."/>
    <s v="EH.03.001"/>
    <s v="EnRoute Panorama - Çafri Merkezi Hizmeti  (MSD)"/>
    <s v="Univera - JTI"/>
    <x v="2"/>
    <x v="0"/>
    <m/>
    <n v="1161.2"/>
    <m/>
    <n v="4"/>
    <m/>
    <n v="4644.8"/>
    <m/>
    <n v="0"/>
    <m/>
    <n v="4644.8"/>
    <m/>
    <n v="0"/>
    <n v="0"/>
    <s v="UNI240000000493"/>
    <m/>
    <m/>
    <x v="18"/>
    <x v="0"/>
    <x v="0"/>
    <x v="1"/>
    <x v="8"/>
    <x v="1"/>
    <s v="Univera Satış"/>
    <s v="Saha Satış"/>
    <s v="Yurt İçi"/>
    <s v="Türkiye"/>
  </r>
  <r>
    <s v="Q2"/>
    <x v="0"/>
    <x v="3"/>
    <m/>
    <s v="ZÜMRÜT TEKEL ÜRÜNLERI GIDA PAZ.INS.TAAH.SAN.VE.TIC.LTD STI"/>
    <s v="EH.03.001"/>
    <s v="EnRoute Panorama - Çafri Merkezi Hizmeti  (MSD)"/>
    <s v="Univera - JTI"/>
    <x v="2"/>
    <x v="0"/>
    <m/>
    <n v="1161.2"/>
    <m/>
    <n v="4"/>
    <m/>
    <n v="4644.8"/>
    <m/>
    <n v="0"/>
    <m/>
    <n v="4644.8"/>
    <m/>
    <n v="0"/>
    <n v="0"/>
    <s v="UNI240000000499"/>
    <m/>
    <m/>
    <x v="18"/>
    <x v="0"/>
    <x v="0"/>
    <x v="1"/>
    <x v="8"/>
    <x v="1"/>
    <s v="Univera Satış"/>
    <s v="Saha Satış"/>
    <s v="Yurt İçi"/>
    <s v="Türkiye"/>
  </r>
  <r>
    <s v="Q3"/>
    <x v="1"/>
    <x v="6"/>
    <m/>
    <s v="4 SIMPLE BİLİŞİM SANAYİ VE TİC. LTD. ŞTİ."/>
    <s v="WPH.02.001"/>
    <s v="Webplus Yazılım Bakımı Hizmeti"/>
    <s v="Univera - Kanal"/>
    <x v="5"/>
    <x v="0"/>
    <s v="Webplus"/>
    <n v="6006"/>
    <m/>
    <n v="1"/>
    <m/>
    <m/>
    <m/>
    <m/>
    <m/>
    <n v="6006"/>
    <m/>
    <m/>
    <m/>
    <m/>
    <m/>
    <m/>
    <x v="114"/>
    <x v="0"/>
    <x v="0"/>
    <x v="1"/>
    <x v="4"/>
    <x v="0"/>
    <s v="Kanal Satış"/>
    <s v="4 Simple"/>
    <s v="Yurt İçi"/>
    <s v="Türkiye"/>
  </r>
  <r>
    <s v="Q3"/>
    <x v="1"/>
    <x v="6"/>
    <m/>
    <s v="4 SIMPLE BİLİŞİM SANAYİ VE TİC. LTD. ŞTİ."/>
    <s v="WProje Yönetimi.02.001"/>
    <s v="Webplus (Android) Satış Temsilcisi Yazılımı"/>
    <s v="Univera - Kanal"/>
    <x v="5"/>
    <x v="0"/>
    <s v="Webplus"/>
    <n v="4095"/>
    <m/>
    <n v="6"/>
    <m/>
    <m/>
    <m/>
    <m/>
    <m/>
    <n v="24570"/>
    <m/>
    <m/>
    <m/>
    <m/>
    <m/>
    <m/>
    <x v="114"/>
    <x v="0"/>
    <x v="1"/>
    <x v="0"/>
    <x v="1"/>
    <x v="0"/>
    <s v="Kanal Satış"/>
    <s v="4 Simple"/>
    <s v="Yurt İçi"/>
    <s v="Türkiye"/>
  </r>
  <r>
    <s v="Q3"/>
    <x v="1"/>
    <x v="6"/>
    <m/>
    <s v="MİYA OTOMASYON VE BARKOD BILISIM SISTEMLERI SAN TİC. VE L.T.D. STI."/>
    <s v="UH.01.002"/>
    <s v="Unidox Kontör"/>
    <s v="Univera Kontör Satışı"/>
    <x v="5"/>
    <x v="2"/>
    <s v="Unidox"/>
    <n v="2.657"/>
    <m/>
    <n v="10000"/>
    <m/>
    <m/>
    <m/>
    <m/>
    <m/>
    <n v="26570"/>
    <m/>
    <m/>
    <m/>
    <m/>
    <m/>
    <m/>
    <x v="3"/>
    <x v="0"/>
    <x v="1"/>
    <x v="2"/>
    <x v="5"/>
    <x v="0"/>
    <s v="Kanal Satış"/>
    <s v="Miya"/>
    <s v="Yurt İçi"/>
    <s v="Türkiye"/>
  </r>
  <r>
    <s v="Q3"/>
    <x v="1"/>
    <x v="6"/>
    <m/>
    <s v="MİYA OTOMASYON VE BARKOD BILISIM SISTEMLERI SAN TİC. VE L.T.D. STI."/>
    <s v="UH.01.002"/>
    <s v="Unidox Kontör"/>
    <s v="Univera Kontör Satışı"/>
    <x v="5"/>
    <x v="2"/>
    <s v="Unidox"/>
    <n v="2.657"/>
    <m/>
    <n v="10000"/>
    <m/>
    <m/>
    <m/>
    <m/>
    <m/>
    <n v="26570"/>
    <m/>
    <m/>
    <m/>
    <m/>
    <m/>
    <m/>
    <x v="3"/>
    <x v="0"/>
    <x v="1"/>
    <x v="2"/>
    <x v="5"/>
    <x v="0"/>
    <s v="Kanal Satış"/>
    <s v="Miya"/>
    <s v="Yurt İçi"/>
    <s v="Türkiye"/>
  </r>
  <r>
    <s v="Q3"/>
    <x v="1"/>
    <x v="6"/>
    <m/>
    <s v="MİYA OTOMASYON VE BARKOD BILISIM SISTEMLERI SAN TİC. VE L.T.D. STI."/>
    <s v="UH.01.002"/>
    <s v="Unidox Kontör"/>
    <s v="Univera Kontör Satışı"/>
    <x v="5"/>
    <x v="2"/>
    <s v="Unidox"/>
    <n v="2.657"/>
    <m/>
    <n v="10000"/>
    <m/>
    <m/>
    <m/>
    <m/>
    <m/>
    <n v="26570"/>
    <m/>
    <m/>
    <m/>
    <m/>
    <m/>
    <m/>
    <x v="3"/>
    <x v="0"/>
    <x v="1"/>
    <x v="2"/>
    <x v="5"/>
    <x v="0"/>
    <s v="Kanal Satış"/>
    <s v="Miya"/>
    <s v="Yurt İçi"/>
    <s v="Türkiye"/>
  </r>
  <r>
    <s v="Q3"/>
    <x v="1"/>
    <x v="6"/>
    <m/>
    <s v="KENT GIDA MADDELERİ SAN VE TİC.AŞ."/>
    <s v="EH.06.001"/>
    <s v="Enroute Panorama - Hosting Hizmeti"/>
    <s v="Univera - Kent Gıda"/>
    <x v="12"/>
    <x v="1"/>
    <s v="Enroute"/>
    <n v="132870.53"/>
    <m/>
    <n v="7"/>
    <m/>
    <m/>
    <m/>
    <m/>
    <m/>
    <n v="930093.71"/>
    <m/>
    <m/>
    <m/>
    <m/>
    <m/>
    <m/>
    <x v="53"/>
    <x v="0"/>
    <x v="0"/>
    <x v="1"/>
    <x v="3"/>
    <x v="1"/>
    <s v="Univera Satış"/>
    <s v="Saha Satış"/>
    <s v="Yurt İçi"/>
    <s v="Türkiye"/>
  </r>
  <r>
    <s v="Q2"/>
    <x v="0"/>
    <x v="3"/>
    <m/>
    <s v="JTI TÜTÜN ÜRÜNLERI SANAYI A.S"/>
    <s v="EH.02.001"/>
    <s v="EnRoute Panorama - Yazilim Bakimi, Yasatma ve Merkezi Destek Hizmeti"/>
    <s v="Univera - JTI"/>
    <x v="2"/>
    <x v="0"/>
    <m/>
    <n v="129261.72"/>
    <m/>
    <n v="-1"/>
    <m/>
    <n v="0"/>
    <m/>
    <n v="0"/>
    <m/>
    <n v="-129261.72"/>
    <m/>
    <n v="1"/>
    <n v="129261.72"/>
    <s v="TS0202400001084"/>
    <m/>
    <m/>
    <x v="18"/>
    <x v="0"/>
    <x v="0"/>
    <x v="1"/>
    <x v="4"/>
    <x v="1"/>
    <s v="Univera Satış"/>
    <s v="Saha Satış"/>
    <s v="Yurt İçi"/>
    <s v="Türkiye"/>
  </r>
  <r>
    <s v="Q2"/>
    <x v="0"/>
    <x v="3"/>
    <m/>
    <s v="JTI TÜTÜN ÜRÜNLERI SANAYI A.S"/>
    <s v="EH.03.003"/>
    <s v="EnRoute Panorama - Uzman Destek Hizmeti"/>
    <s v="Univera - JTI"/>
    <x v="2"/>
    <x v="0"/>
    <m/>
    <n v="100000"/>
    <m/>
    <n v="-3"/>
    <m/>
    <n v="0"/>
    <m/>
    <n v="0"/>
    <m/>
    <n v="-300000"/>
    <m/>
    <n v="3"/>
    <n v="300000"/>
    <s v="TS0202400001082"/>
    <m/>
    <m/>
    <x v="18"/>
    <x v="0"/>
    <x v="0"/>
    <x v="1"/>
    <x v="3"/>
    <x v="1"/>
    <s v="Univera Satış"/>
    <s v="Saha Satış"/>
    <s v="Yurt İçi"/>
    <s v="Türkiye"/>
  </r>
  <r>
    <s v="Q2"/>
    <x v="0"/>
    <x v="3"/>
    <m/>
    <s v="Mey İçki Sanayi ve Ticaret A.Ş."/>
    <s v="EH.05.002"/>
    <s v="EnRoute Panorama - Rapor Gelistirme Hizmeti"/>
    <s v="Univera - Mey İçki"/>
    <x v="0"/>
    <x v="0"/>
    <m/>
    <n v="4201"/>
    <m/>
    <n v="2"/>
    <m/>
    <n v="8402"/>
    <m/>
    <n v="0"/>
    <m/>
    <n v="8402"/>
    <m/>
    <n v="0"/>
    <n v="0"/>
    <s v="UNI240000000510"/>
    <m/>
    <m/>
    <x v="7"/>
    <x v="0"/>
    <x v="1"/>
    <x v="1"/>
    <x v="2"/>
    <x v="1"/>
    <s v="Univera Satış"/>
    <s v="Saha Satış"/>
    <s v="Yurt İçi"/>
    <s v="Türkiye"/>
  </r>
  <r>
    <s v="Q2"/>
    <x v="0"/>
    <x v="3"/>
    <m/>
    <s v="V.N.G. GIDA PAZARLAMA-NURAY YILDIRIM"/>
    <s v="EYS.04.012"/>
    <s v="EnRoute Panorama - E-Dönüsüm Modül Lisansi Standart"/>
    <s v="Univera Doğuş Çay Projesi"/>
    <x v="7"/>
    <x v="2"/>
    <m/>
    <n v="16631.2"/>
    <m/>
    <n v="1"/>
    <m/>
    <n v="20789"/>
    <m/>
    <n v="4157.8"/>
    <m/>
    <n v="16631.2"/>
    <m/>
    <n v="0"/>
    <n v="0"/>
    <s v="ENV240000000059"/>
    <m/>
    <m/>
    <x v="13"/>
    <x v="0"/>
    <x v="1"/>
    <x v="0"/>
    <x v="1"/>
    <x v="1"/>
    <s v="Univera Satış"/>
    <s v="Saha Satış"/>
    <s v="Yurt İçi"/>
    <s v="Türkiye"/>
  </r>
  <r>
    <s v="Q2"/>
    <x v="0"/>
    <x v="3"/>
    <m/>
    <s v="JTI TÜTÜN ÜRÜNLERI SANAYI A.S"/>
    <s v="EH.03.001"/>
    <s v="EnRoute Panorama - Çafri Merkezi Hizmeti  (MSD)"/>
    <s v="Univera - JTI"/>
    <x v="2"/>
    <x v="0"/>
    <m/>
    <n v="24504.789999999997"/>
    <m/>
    <n v="-12"/>
    <m/>
    <n v="0"/>
    <m/>
    <n v="0"/>
    <m/>
    <n v="-294057.48"/>
    <m/>
    <n v="12"/>
    <n v="294057.48"/>
    <s v="TS0202400001085"/>
    <m/>
    <m/>
    <x v="18"/>
    <x v="0"/>
    <x v="0"/>
    <x v="1"/>
    <x v="8"/>
    <x v="1"/>
    <s v="Univera Satış"/>
    <s v="Saha Satış"/>
    <s v="Yurt İçi"/>
    <s v="Türkiye"/>
  </r>
  <r>
    <s v="Q3"/>
    <x v="1"/>
    <x v="6"/>
    <m/>
    <s v="MATRIKS BİLGİSAYAR SİSTEMLERİ LTD.ŞTİ"/>
    <s v="WPH.02.001"/>
    <s v="Webplus Yazılım Bakımı Hizmeti"/>
    <s v="Univera - Kanal"/>
    <x v="5"/>
    <x v="0"/>
    <s v="Webplus"/>
    <n v="10000"/>
    <m/>
    <n v="1"/>
    <m/>
    <m/>
    <m/>
    <m/>
    <m/>
    <n v="10000"/>
    <m/>
    <m/>
    <m/>
    <m/>
    <m/>
    <m/>
    <x v="11"/>
    <x v="0"/>
    <x v="0"/>
    <x v="1"/>
    <x v="4"/>
    <x v="0"/>
    <s v="Kanal Satış"/>
    <s v="Matriks"/>
    <s v="Yurt İçi"/>
    <s v="Türkiye"/>
  </r>
  <r>
    <s v="Q3"/>
    <x v="1"/>
    <x v="6"/>
    <m/>
    <s v="POLARİS YAZILIM ÇÖZÜMLERİ VE DANIŞMANLIK HİZMETLERİ LTD.ŞTİ."/>
    <s v="WPH.02.001"/>
    <s v="Webplus Yazılım Bakımı Hizmeti"/>
    <s v="Univera - Kanal"/>
    <x v="5"/>
    <x v="0"/>
    <s v="Webplus"/>
    <n v="8550"/>
    <m/>
    <n v="1"/>
    <m/>
    <m/>
    <m/>
    <m/>
    <m/>
    <n v="8550"/>
    <m/>
    <m/>
    <m/>
    <m/>
    <m/>
    <m/>
    <x v="31"/>
    <x v="0"/>
    <x v="0"/>
    <x v="1"/>
    <x v="4"/>
    <x v="0"/>
    <s v="Kanal Satış"/>
    <s v="Polaris"/>
    <s v="Yurt İçi"/>
    <s v="Türkiye"/>
  </r>
  <r>
    <s v="Q3"/>
    <x v="1"/>
    <x v="6"/>
    <m/>
    <s v="POLARİS YAZILIM ÇÖZÜMLERİ VE DANIŞMANLIK HİZMETLERİ LTD.ŞTİ."/>
    <s v="WPH.02.001"/>
    <s v="Webplus Yazılım Bakımı Hizmeti"/>
    <s v="Univera - Kanal"/>
    <x v="5"/>
    <x v="0"/>
    <s v="Webplus"/>
    <n v="1000"/>
    <m/>
    <n v="1"/>
    <m/>
    <m/>
    <m/>
    <m/>
    <m/>
    <n v="1000"/>
    <m/>
    <m/>
    <m/>
    <m/>
    <m/>
    <m/>
    <x v="31"/>
    <x v="0"/>
    <x v="0"/>
    <x v="1"/>
    <x v="4"/>
    <x v="0"/>
    <s v="Kanal Satış"/>
    <s v="Polaris"/>
    <s v="Yurt İçi"/>
    <s v="Türkiye"/>
  </r>
  <r>
    <s v="Q3"/>
    <x v="1"/>
    <x v="6"/>
    <m/>
    <s v="POLARİS YAZILIM ÇÖZÜMLERİ VE DANIŞMANLIK HİZMETLERİ LTD.ŞTİ."/>
    <s v="WProje Yönetimi.02.008"/>
    <s v="Webplus (IOS) Satış Temsilcisi Yazılımı"/>
    <s v="Univera - Kanal"/>
    <x v="5"/>
    <x v="0"/>
    <s v="Webplus"/>
    <n v="2275"/>
    <m/>
    <n v="2"/>
    <m/>
    <m/>
    <m/>
    <m/>
    <m/>
    <n v="4550"/>
    <m/>
    <m/>
    <m/>
    <m/>
    <m/>
    <m/>
    <x v="31"/>
    <x v="0"/>
    <x v="1"/>
    <x v="0"/>
    <x v="1"/>
    <x v="0"/>
    <s v="Kanal Satış"/>
    <s v="Polaris"/>
    <s v="Yurt İçi"/>
    <s v="Türkiye"/>
  </r>
  <r>
    <s v="Q3"/>
    <x v="1"/>
    <x v="6"/>
    <m/>
    <s v="MATRIKS BİLGİSAYAR SİSTEMLERİ LTD.ŞTİ"/>
    <s v="WProje Yönetimi.02.001"/>
    <s v="Webplus (Android) Satış Temsilcisi Yazılımı"/>
    <s v="Univera - Kanal"/>
    <x v="5"/>
    <x v="0"/>
    <s v="Webplus"/>
    <n v="2587.5"/>
    <m/>
    <n v="1"/>
    <m/>
    <m/>
    <m/>
    <m/>
    <m/>
    <n v="2587.5"/>
    <m/>
    <m/>
    <m/>
    <m/>
    <m/>
    <m/>
    <x v="11"/>
    <x v="0"/>
    <x v="1"/>
    <x v="0"/>
    <x v="1"/>
    <x v="0"/>
    <s v="Kanal Satış"/>
    <s v="Matriks"/>
    <s v="Yurt İçi"/>
    <s v="Türkiye"/>
  </r>
  <r>
    <s v="Q3"/>
    <x v="1"/>
    <x v="6"/>
    <m/>
    <s v="MİYA OTOMASYON VE BARKOD BILISIM SISTEMLERI SAN TİC. VE L.T.D. STI."/>
    <s v="WProje Yönetimi.02.001"/>
    <s v="Webplus (Android) Satış Temsilcisi Yazılımı"/>
    <s v="Univera - Kanal"/>
    <x v="5"/>
    <x v="0"/>
    <s v="Webplus"/>
    <n v="4550"/>
    <m/>
    <n v="1"/>
    <m/>
    <m/>
    <m/>
    <m/>
    <m/>
    <n v="4550"/>
    <m/>
    <m/>
    <m/>
    <m/>
    <m/>
    <m/>
    <x v="3"/>
    <x v="0"/>
    <x v="1"/>
    <x v="0"/>
    <x v="1"/>
    <x v="0"/>
    <s v="Kanal Satış"/>
    <s v="Miya"/>
    <s v="Yurt İçi"/>
    <s v="Türkiye"/>
  </r>
  <r>
    <s v="Q3"/>
    <x v="1"/>
    <x v="6"/>
    <m/>
    <s v="KENT GIDA MADDELERİ SAN VE TİC.AŞ."/>
    <s v="QH.01.001"/>
    <s v="Quest Panorama - Proje ve Ürün Yönetimi Danışmanlığı Hizmeti"/>
    <s v="Univera - Kent Gıda"/>
    <x v="12"/>
    <x v="3"/>
    <s v="Quest"/>
    <n v="20000"/>
    <m/>
    <n v="5"/>
    <m/>
    <m/>
    <m/>
    <m/>
    <m/>
    <n v="100000"/>
    <m/>
    <m/>
    <m/>
    <m/>
    <m/>
    <m/>
    <x v="53"/>
    <x v="0"/>
    <x v="1"/>
    <x v="1"/>
    <x v="7"/>
    <x v="1"/>
    <s v="Univera Satış"/>
    <s v="Saha Satış"/>
    <s v="Yurt İçi"/>
    <s v="Türkiye"/>
  </r>
  <r>
    <s v="Q3"/>
    <x v="1"/>
    <x v="6"/>
    <m/>
    <s v="MİYA OTOMASYON VE BARKOD BILISIM SISTEMLERI SAN TİC. VE L.T.D. STI."/>
    <s v="UH.01.002"/>
    <s v="Unidox Kontör"/>
    <s v="Univera Kontör Satışı"/>
    <x v="5"/>
    <x v="2"/>
    <s v="Unidox"/>
    <n v="3.7530000000000001"/>
    <m/>
    <n v="5000"/>
    <m/>
    <m/>
    <m/>
    <m/>
    <m/>
    <n v="18765"/>
    <m/>
    <m/>
    <m/>
    <m/>
    <m/>
    <m/>
    <x v="3"/>
    <x v="0"/>
    <x v="1"/>
    <x v="2"/>
    <x v="5"/>
    <x v="0"/>
    <s v="Kanal Satış"/>
    <s v="Miya"/>
    <s v="Yurt İçi"/>
    <s v="Türkiye"/>
  </r>
  <r>
    <s v="Q3"/>
    <x v="1"/>
    <x v="6"/>
    <m/>
    <s v="BAHAR TOPTAN GIDA TİCARETİ - ZEHRA BAHAR"/>
    <s v="UH.01.002"/>
    <s v="Unidox Kontör"/>
    <s v="Univera Doğuş Çay Projesi"/>
    <x v="6"/>
    <x v="2"/>
    <s v="Unidox"/>
    <n v="2.6"/>
    <m/>
    <n v="25000"/>
    <m/>
    <m/>
    <m/>
    <m/>
    <m/>
    <n v="65000"/>
    <m/>
    <m/>
    <m/>
    <m/>
    <m/>
    <m/>
    <x v="13"/>
    <x v="0"/>
    <x v="1"/>
    <x v="2"/>
    <x v="5"/>
    <x v="0"/>
    <s v="Univera Satış"/>
    <s v="Saha Satış"/>
    <s v="Yurt İçi"/>
    <s v="Türkiye"/>
  </r>
  <r>
    <s v="Q3"/>
    <x v="1"/>
    <x v="6"/>
    <m/>
    <s v="HANEDAR OTO LASTİK SANAYİ İNŞAAT EMLAK TURİZM VE TİCARET LİMİTED ŞİRKETİ"/>
    <s v="UH.01.002"/>
    <s v="Unidox Kontör"/>
    <s v="Univera Kontör Satışı"/>
    <x v="6"/>
    <x v="2"/>
    <s v="Unidox"/>
    <n v="1.86"/>
    <m/>
    <n v="50000"/>
    <m/>
    <m/>
    <m/>
    <m/>
    <m/>
    <n v="93000"/>
    <m/>
    <m/>
    <m/>
    <m/>
    <m/>
    <m/>
    <x v="99"/>
    <x v="0"/>
    <x v="1"/>
    <x v="2"/>
    <x v="5"/>
    <x v="0"/>
    <s v="Univera Satış"/>
    <s v="Saha Satış"/>
    <s v="Yurt İçi"/>
    <s v="Türkiye"/>
  </r>
  <r>
    <s v="Q3"/>
    <x v="1"/>
    <x v="6"/>
    <m/>
    <s v="Hizmet MARKET -ŞÜKRÜ CAN BAKIR"/>
    <s v="UH.01.002"/>
    <s v="Unidox Kontör"/>
    <s v="Univera Kontör Satışı"/>
    <x v="6"/>
    <x v="2"/>
    <s v="Unidox"/>
    <n v="2.8"/>
    <m/>
    <n v="10000"/>
    <m/>
    <m/>
    <m/>
    <m/>
    <m/>
    <n v="28000"/>
    <m/>
    <m/>
    <m/>
    <m/>
    <m/>
    <m/>
    <x v="13"/>
    <x v="0"/>
    <x v="1"/>
    <x v="2"/>
    <x v="5"/>
    <x v="0"/>
    <s v="Univera Satış"/>
    <s v="Saha Satış"/>
    <s v="Yurt İçi"/>
    <s v="Türkiye"/>
  </r>
  <r>
    <s v="Q3"/>
    <x v="1"/>
    <x v="6"/>
    <m/>
    <s v="Karacasulu Gıda ve Tarım Ürünleri San. ve Tic. Ltd. Şti."/>
    <s v="UH.01.002"/>
    <s v="Unidox Kontör"/>
    <s v="Univera Kontör Satışı"/>
    <x v="6"/>
    <x v="2"/>
    <s v="Unidox"/>
    <n v="2.8"/>
    <m/>
    <n v="10000"/>
    <m/>
    <m/>
    <m/>
    <m/>
    <m/>
    <n v="28000"/>
    <m/>
    <m/>
    <m/>
    <m/>
    <m/>
    <m/>
    <x v="131"/>
    <x v="0"/>
    <x v="1"/>
    <x v="2"/>
    <x v="5"/>
    <x v="0"/>
    <s v="Univera Satış"/>
    <s v="Saha Satış"/>
    <s v="Yurt İçi"/>
    <s v="Türkiye"/>
  </r>
  <r>
    <s v="Q3"/>
    <x v="1"/>
    <x v="6"/>
    <m/>
    <s v="ÖZBİLGİÇLER GIDA İHT.MAD.MEŞR.SAN.VE TİC.LTD.ŞTİ."/>
    <s v="UH.01.002"/>
    <s v="Unidox Kontör"/>
    <s v="Univera Kontör Satışı"/>
    <x v="6"/>
    <x v="2"/>
    <s v="Unidox"/>
    <n v="2.6"/>
    <m/>
    <n v="10000"/>
    <m/>
    <m/>
    <m/>
    <m/>
    <m/>
    <n v="26000"/>
    <m/>
    <m/>
    <m/>
    <m/>
    <m/>
    <m/>
    <x v="12"/>
    <x v="0"/>
    <x v="1"/>
    <x v="2"/>
    <x v="5"/>
    <x v="0"/>
    <s v="Univera Satış"/>
    <s v="Saha Satış"/>
    <s v="Yurt İçi"/>
    <s v="Türkiye"/>
  </r>
  <r>
    <s v="Q3"/>
    <x v="1"/>
    <x v="6"/>
    <m/>
    <s v="AYSANLAR GIDA OTOMOTİV TOPRAK MAHSULLERİ SANAYİ VE TİCARET LİMİTED ŞİRKETİ"/>
    <s v="UH.01.002"/>
    <s v="Unidox Kontör"/>
    <s v="Univera Kontör Satışı"/>
    <x v="6"/>
    <x v="2"/>
    <s v="Unidox"/>
    <n v="3.5"/>
    <m/>
    <n v="5000"/>
    <m/>
    <m/>
    <m/>
    <m/>
    <m/>
    <n v="17500"/>
    <m/>
    <m/>
    <m/>
    <m/>
    <m/>
    <m/>
    <x v="168"/>
    <x v="3"/>
    <x v="1"/>
    <x v="2"/>
    <x v="5"/>
    <x v="0"/>
    <s v="Univera Satış"/>
    <s v="Saha Satış"/>
    <s v="Yurt İçi"/>
    <s v="Türkiye"/>
  </r>
  <r>
    <s v="Q3"/>
    <x v="1"/>
    <x v="6"/>
    <m/>
    <s v="CAN GIDA TİC. LTD. ŞTİ."/>
    <s v="UH.01.002"/>
    <s v="Unidox Kontör"/>
    <s v="Univera Kontör Satışı"/>
    <x v="6"/>
    <x v="2"/>
    <s v="Unidox"/>
    <n v="2.8"/>
    <m/>
    <n v="10000"/>
    <m/>
    <m/>
    <m/>
    <m/>
    <m/>
    <n v="28000"/>
    <m/>
    <m/>
    <m/>
    <m/>
    <m/>
    <m/>
    <x v="169"/>
    <x v="3"/>
    <x v="1"/>
    <x v="2"/>
    <x v="5"/>
    <x v="0"/>
    <s v="Univera Satış"/>
    <s v="Saha Satış"/>
    <s v="Yurt İçi"/>
    <s v="Türkiye"/>
  </r>
  <r>
    <s v="Q3"/>
    <x v="1"/>
    <x v="6"/>
    <m/>
    <s v="SALİHOĞLU GIDA MES.NAK.INS.PAZ.SAN.VTIC.LTD.STI."/>
    <s v="UH.01.002"/>
    <s v="Unidox Kontör"/>
    <s v="Univera Kontör Satışı"/>
    <x v="6"/>
    <x v="2"/>
    <s v="Unidox"/>
    <n v="5.5"/>
    <m/>
    <n v="2000"/>
    <m/>
    <m/>
    <m/>
    <m/>
    <m/>
    <n v="11000"/>
    <m/>
    <m/>
    <m/>
    <m/>
    <m/>
    <m/>
    <x v="170"/>
    <x v="3"/>
    <x v="1"/>
    <x v="2"/>
    <x v="5"/>
    <x v="0"/>
    <s v="Univera Satış"/>
    <s v="Saha Satış"/>
    <s v="Yurt İçi"/>
    <s v="Türkiye"/>
  </r>
  <r>
    <s v="Q2"/>
    <x v="0"/>
    <x v="3"/>
    <m/>
    <s v="JTI TÜTÜN ÜRÜNLERI PAZARLAMA A.S."/>
    <s v="EH.02.001"/>
    <s v="EnRoute Panorama - Yazilim Bakimi, Yasatma ve Merkezi Destek Hizmeti"/>
    <s v="Univera - JTI"/>
    <x v="2"/>
    <x v="0"/>
    <m/>
    <n v="10771.81"/>
    <m/>
    <n v="12"/>
    <m/>
    <n v="129261.72"/>
    <m/>
    <n v="0"/>
    <m/>
    <n v="129261.72"/>
    <m/>
    <n v="0"/>
    <n v="0"/>
    <s v="UNI240000000568"/>
    <m/>
    <m/>
    <x v="18"/>
    <x v="0"/>
    <x v="0"/>
    <x v="1"/>
    <x v="4"/>
    <x v="1"/>
    <s v="Univera Satış"/>
    <s v="Saha Satış"/>
    <s v="Yurt İçi"/>
    <s v="Türkiye"/>
  </r>
  <r>
    <s v="Q2"/>
    <x v="0"/>
    <x v="3"/>
    <m/>
    <s v="JTI TÜTÜN ÜRÜNLERI PAZARLAMA A.S."/>
    <s v="EH.03.003"/>
    <s v="EnRoute Panorama - Uzman Destek Hizmeti"/>
    <s v="Univera - JTI"/>
    <x v="2"/>
    <x v="0"/>
    <m/>
    <n v="100000"/>
    <m/>
    <n v="3"/>
    <m/>
    <n v="300000"/>
    <m/>
    <n v="0"/>
    <m/>
    <n v="300000"/>
    <m/>
    <n v="0"/>
    <n v="0"/>
    <s v="UNI240000000571"/>
    <m/>
    <m/>
    <x v="18"/>
    <x v="0"/>
    <x v="0"/>
    <x v="1"/>
    <x v="3"/>
    <x v="1"/>
    <s v="Univera Satış"/>
    <s v="Saha Satış"/>
    <s v="Yurt İçi"/>
    <s v="Türkiye"/>
  </r>
  <r>
    <s v="Q2"/>
    <x v="0"/>
    <x v="3"/>
    <m/>
    <s v="JTI TÜTÜN ÜRÜNLERI PAZARLAMA A.S."/>
    <s v="EH.03.001"/>
    <s v="EnRoute Panorama - Çafri Merkezi Hizmeti  (MSD)"/>
    <s v="Univera - JTI"/>
    <x v="2"/>
    <x v="0"/>
    <m/>
    <n v="24504.789999999997"/>
    <m/>
    <n v="12"/>
    <m/>
    <n v="294057.48"/>
    <m/>
    <n v="0"/>
    <m/>
    <n v="294057.48"/>
    <m/>
    <n v="0"/>
    <n v="0"/>
    <s v="UNI240000000570"/>
    <m/>
    <m/>
    <x v="18"/>
    <x v="0"/>
    <x v="0"/>
    <x v="1"/>
    <x v="8"/>
    <x v="1"/>
    <s v="Univera Satış"/>
    <s v="Saha Satış"/>
    <s v="Yurt İçi"/>
    <s v="Türkiye"/>
  </r>
  <r>
    <s v="Q3"/>
    <x v="1"/>
    <x v="6"/>
    <m/>
    <s v="ALİ SERGEN KART"/>
    <s v="WPH.02.001"/>
    <s v="Webplus Yazılım Bakımı Hizmeti"/>
    <s v="Univera - Kanal"/>
    <x v="5"/>
    <x v="0"/>
    <s v="Webplus"/>
    <n v="5882"/>
    <m/>
    <n v="1"/>
    <m/>
    <m/>
    <m/>
    <m/>
    <m/>
    <n v="5882"/>
    <m/>
    <m/>
    <m/>
    <m/>
    <m/>
    <m/>
    <x v="47"/>
    <x v="0"/>
    <x v="0"/>
    <x v="1"/>
    <x v="4"/>
    <x v="0"/>
    <s v="Kanal Satış"/>
    <s v="Ali Sergen Kart"/>
    <s v="Yurt İçi"/>
    <s v="Türkiye"/>
  </r>
  <r>
    <s v="Q3"/>
    <x v="1"/>
    <x v="6"/>
    <m/>
    <s v="MİYA OTOMASYON VE BARKOD BILISIM SISTEMLERI SAN TİC. VE L.T.D. STI."/>
    <s v="WPH.02.001"/>
    <s v="Webplus Yazılım Bakımı Hizmeti"/>
    <s v="Univera - Kanal"/>
    <x v="5"/>
    <x v="0"/>
    <s v="Webplus"/>
    <n v="15272"/>
    <m/>
    <n v="1"/>
    <m/>
    <m/>
    <m/>
    <m/>
    <m/>
    <n v="15272"/>
    <m/>
    <m/>
    <m/>
    <m/>
    <m/>
    <m/>
    <x v="3"/>
    <x v="0"/>
    <x v="0"/>
    <x v="1"/>
    <x v="4"/>
    <x v="0"/>
    <s v="Kanal Satış"/>
    <s v="Miya"/>
    <s v="Yurt İçi"/>
    <s v="Türkiye"/>
  </r>
  <r>
    <s v="Q3"/>
    <x v="1"/>
    <x v="6"/>
    <m/>
    <s v="YUSUF ALDEMİR (ALDEMİR BİLİŞİM HizmetLERİ VE DANIŞMANLIK)"/>
    <s v="WPH.02.001"/>
    <s v="Webplus Yazılım Bakımı Hizmeti"/>
    <s v="Univera - Kanal"/>
    <x v="5"/>
    <x v="0"/>
    <s v="Webplus"/>
    <n v="26490.75"/>
    <m/>
    <n v="1"/>
    <m/>
    <m/>
    <m/>
    <m/>
    <m/>
    <n v="26490.75"/>
    <m/>
    <m/>
    <m/>
    <m/>
    <m/>
    <m/>
    <x v="33"/>
    <x v="0"/>
    <x v="0"/>
    <x v="1"/>
    <x v="4"/>
    <x v="0"/>
    <s v="Kanal Satış"/>
    <s v="Aldemir"/>
    <s v="Yurt İçi"/>
    <s v="Türkiye"/>
  </r>
  <r>
    <s v="Q3"/>
    <x v="1"/>
    <x v="6"/>
    <m/>
    <s v="MİYA OTOMASYON VE BARKOD BILISIM SISTEMLERI SAN TİC. VE L.T.D. STI."/>
    <s v="WProje Yönetimi.01.007"/>
    <s v="Webplus E-Dönüşüm Yazılımı"/>
    <s v="Univera - Kanal"/>
    <x v="5"/>
    <x v="0"/>
    <s v="Webplus"/>
    <n v="12480"/>
    <m/>
    <n v="1"/>
    <m/>
    <m/>
    <m/>
    <m/>
    <m/>
    <n v="12480"/>
    <m/>
    <m/>
    <m/>
    <m/>
    <m/>
    <m/>
    <x v="3"/>
    <x v="0"/>
    <x v="1"/>
    <x v="0"/>
    <x v="1"/>
    <x v="0"/>
    <s v="Kanal Satış"/>
    <s v="Miya"/>
    <s v="Yurt İçi"/>
    <s v="Türkiye"/>
  </r>
  <r>
    <s v="Q3"/>
    <x v="1"/>
    <x v="6"/>
    <m/>
    <s v="ALİ SERGEN KART"/>
    <s v="WProje Yönetimi.01.006"/>
    <s v="Webplus Distribution Satış-Dağıtım Yazılımı (Light)"/>
    <s v="Univera - Kanal"/>
    <x v="5"/>
    <x v="0"/>
    <s v="Webplus"/>
    <n v="16387.5"/>
    <m/>
    <n v="1"/>
    <m/>
    <m/>
    <m/>
    <m/>
    <m/>
    <n v="16387.5"/>
    <m/>
    <m/>
    <m/>
    <m/>
    <m/>
    <m/>
    <x v="47"/>
    <x v="0"/>
    <x v="1"/>
    <x v="0"/>
    <x v="1"/>
    <x v="0"/>
    <s v="Kanal Satış"/>
    <s v="Ali Sergen Kart"/>
    <s v="Yurt İçi"/>
    <s v="Türkiye"/>
  </r>
  <r>
    <s v="Q3"/>
    <x v="1"/>
    <x v="6"/>
    <m/>
    <s v="MİYA OTOMASYON VE BARKOD BILISIM SISTEMLERI SAN TİC. VE L.T.D. STI."/>
    <s v="WProje Yönetimi.01.002"/>
    <s v="Webplus Dağıtım Kanalı Yazılımı"/>
    <s v="Univera - Kanal"/>
    <x v="5"/>
    <x v="0"/>
    <s v="Webplus"/>
    <n v="12480"/>
    <m/>
    <n v="1"/>
    <m/>
    <m/>
    <m/>
    <m/>
    <m/>
    <n v="12480"/>
    <m/>
    <m/>
    <m/>
    <m/>
    <m/>
    <m/>
    <x v="3"/>
    <x v="0"/>
    <x v="1"/>
    <x v="0"/>
    <x v="1"/>
    <x v="0"/>
    <s v="Kanal Satış"/>
    <s v="Miya"/>
    <s v="Yurt İçi"/>
    <s v="Türkiye"/>
  </r>
  <r>
    <s v="Q3"/>
    <x v="1"/>
    <x v="6"/>
    <m/>
    <s v="ALİ SERGEN KART"/>
    <s v="WProje Yönetimi.02.001"/>
    <s v="Webplus (Android) Satış Temsilcisi Yazılımı"/>
    <s v="Univera - Kanal"/>
    <x v="5"/>
    <x v="0"/>
    <s v="Webplus"/>
    <n v="2458.125"/>
    <m/>
    <n v="3"/>
    <m/>
    <m/>
    <m/>
    <m/>
    <m/>
    <n v="7374.375"/>
    <m/>
    <m/>
    <m/>
    <m/>
    <m/>
    <m/>
    <x v="47"/>
    <x v="0"/>
    <x v="1"/>
    <x v="0"/>
    <x v="1"/>
    <x v="0"/>
    <s v="Kanal Satış"/>
    <s v="Ali Sergen Kart"/>
    <s v="Yurt İçi"/>
    <s v="Türkiye"/>
  </r>
  <r>
    <s v="Q3"/>
    <x v="1"/>
    <x v="6"/>
    <m/>
    <s v="MİYA OTOMASYON VE BARKOD BILISIM SISTEMLERI SAN TİC. VE L.T.D. STI."/>
    <s v="WProje Yönetimi.02.001"/>
    <s v="Webplus (Android) Satış Temsilcisi Yazılımı"/>
    <s v="Univera - Kanal"/>
    <x v="5"/>
    <x v="0"/>
    <s v="Webplus"/>
    <n v="3640"/>
    <m/>
    <n v="7"/>
    <m/>
    <m/>
    <m/>
    <m/>
    <m/>
    <n v="25480"/>
    <m/>
    <m/>
    <m/>
    <m/>
    <m/>
    <m/>
    <x v="3"/>
    <x v="0"/>
    <x v="1"/>
    <x v="0"/>
    <x v="1"/>
    <x v="0"/>
    <s v="Kanal Satış"/>
    <s v="Miya"/>
    <s v="Yurt İçi"/>
    <s v="Türkiye"/>
  </r>
  <r>
    <s v="Q3"/>
    <x v="1"/>
    <x v="6"/>
    <m/>
    <s v="YUSUF ALDEMİR (ALDEMİR BİLİŞİM HizmetLERİ VE DANIŞMANLIK)"/>
    <s v="WProje Yönetimi.02.001"/>
    <s v="Webplus (Android) Satış Temsilcisi Yazılımı"/>
    <s v="Univera - Kanal"/>
    <x v="5"/>
    <x v="0"/>
    <s v="Webplus"/>
    <n v="3412.5"/>
    <m/>
    <n v="30"/>
    <m/>
    <m/>
    <m/>
    <m/>
    <m/>
    <n v="102375"/>
    <m/>
    <m/>
    <m/>
    <m/>
    <m/>
    <m/>
    <x v="33"/>
    <x v="0"/>
    <x v="1"/>
    <x v="0"/>
    <x v="1"/>
    <x v="0"/>
    <s v="Kanal Satış"/>
    <s v="Aldemir"/>
    <s v="Yurt İçi"/>
    <s v="Türkiye"/>
  </r>
  <r>
    <s v="Q3"/>
    <x v="1"/>
    <x v="6"/>
    <m/>
    <s v="YUSUF ALDEMİR (ALDEMİR BİLİŞİM HizmetLERİ VE DANIŞMANLIK)"/>
    <s v="WProje Yönetimi.01.004"/>
    <s v="Web Plus Ek Kullanıcı Yazılımı (5 Kullanıcı)"/>
    <s v="Univera - Kanal"/>
    <x v="5"/>
    <x v="0"/>
    <s v="Webplus"/>
    <n v="18037.5"/>
    <m/>
    <n v="1"/>
    <m/>
    <m/>
    <m/>
    <m/>
    <m/>
    <n v="18037.5"/>
    <m/>
    <m/>
    <m/>
    <m/>
    <m/>
    <m/>
    <x v="33"/>
    <x v="0"/>
    <x v="1"/>
    <x v="0"/>
    <x v="1"/>
    <x v="0"/>
    <s v="Kanal Satış"/>
    <s v="Aldemir"/>
    <s v="Yurt İçi"/>
    <s v="Türkiye"/>
  </r>
  <r>
    <s v="Q3"/>
    <x v="1"/>
    <x v="6"/>
    <m/>
    <s v="ALİ SERGEN KART"/>
    <s v="WProje Yönetimi.01.003"/>
    <s v="Web Plus Ek Kullanıcı Yazılımı (1 Kullanıcı)"/>
    <s v="Univera - Kanal"/>
    <x v="5"/>
    <x v="0"/>
    <s v="Webplus"/>
    <n v="1638.75"/>
    <m/>
    <n v="1"/>
    <m/>
    <m/>
    <m/>
    <m/>
    <m/>
    <n v="1638.75"/>
    <m/>
    <m/>
    <m/>
    <m/>
    <m/>
    <m/>
    <x v="47"/>
    <x v="0"/>
    <x v="1"/>
    <x v="0"/>
    <x v="1"/>
    <x v="0"/>
    <s v="Kanal Satış"/>
    <s v="Ali Sergen Kart"/>
    <s v="Yurt İçi"/>
    <s v="Türkiye"/>
  </r>
  <r>
    <s v="Q3"/>
    <x v="1"/>
    <x v="6"/>
    <m/>
    <s v="MİYA OTOMASYON VE BARKOD BILISIM SISTEMLERI SAN TİC. VE L.T.D. STI."/>
    <s v="WProje Yönetimi.01.003"/>
    <s v="Web Plus Ek Kullanıcı Yazılımı (1 Kullanıcı)"/>
    <s v="Univera - Kanal"/>
    <x v="5"/>
    <x v="0"/>
    <s v="Webplus"/>
    <n v="4225"/>
    <m/>
    <n v="2"/>
    <m/>
    <m/>
    <m/>
    <m/>
    <m/>
    <n v="8450"/>
    <m/>
    <m/>
    <m/>
    <m/>
    <m/>
    <m/>
    <x v="3"/>
    <x v="0"/>
    <x v="1"/>
    <x v="0"/>
    <x v="1"/>
    <x v="0"/>
    <s v="Kanal Satış"/>
    <s v="Miya"/>
    <s v="Yurt İçi"/>
    <s v="Türkiye"/>
  </r>
  <r>
    <s v="Q3"/>
    <x v="1"/>
    <x v="6"/>
    <m/>
    <s v="MİYA OTOMASYON VE BARKOD BILISIM SISTEMLERI SAN TİC. VE L.T.D. STI."/>
    <s v="WProje Yönetimi.01.003"/>
    <s v="Web Plus Ek Kullanıcı Yazılımı (1 Kullanıcı)"/>
    <s v="Univera - Kanal"/>
    <x v="5"/>
    <x v="0"/>
    <s v="Webplus"/>
    <n v="5096"/>
    <m/>
    <n v="1"/>
    <m/>
    <m/>
    <m/>
    <m/>
    <m/>
    <n v="5096"/>
    <m/>
    <m/>
    <m/>
    <m/>
    <m/>
    <m/>
    <x v="3"/>
    <x v="0"/>
    <x v="1"/>
    <x v="0"/>
    <x v="1"/>
    <x v="0"/>
    <s v="Kanal Satış"/>
    <s v="Miya"/>
    <s v="Yurt İçi"/>
    <s v="Türkiye"/>
  </r>
  <r>
    <s v="Q3"/>
    <x v="1"/>
    <x v="6"/>
    <m/>
    <s v="JTI Tütün Ürünleri Pazarlama A.Ş."/>
    <s v="QH.02.001"/>
    <s v="Quest Panorama - Yazılım Bakımı, Yaşatma ve Merkezi Destek Hizmeti"/>
    <s v="Univera - JTI"/>
    <x v="11"/>
    <x v="3"/>
    <s v="Quest"/>
    <n v="19939"/>
    <m/>
    <n v="12"/>
    <m/>
    <m/>
    <m/>
    <m/>
    <m/>
    <n v="239268"/>
    <m/>
    <m/>
    <m/>
    <m/>
    <m/>
    <m/>
    <x v="18"/>
    <x v="0"/>
    <x v="0"/>
    <x v="1"/>
    <x v="4"/>
    <x v="1"/>
    <s v="Univera Satış"/>
    <s v="Saha Satış"/>
    <s v="Yurt İçi"/>
    <s v="Türkiye"/>
  </r>
  <r>
    <s v="Q3"/>
    <x v="1"/>
    <x v="6"/>
    <m/>
    <s v="JTI Tütün Ürünleri Pazarlama A.Ş."/>
    <s v="QH.03.001"/>
    <s v="Quest Panorama  - Çağrı Merkezi Hizmeti"/>
    <s v="Univera - JTI"/>
    <x v="11"/>
    <x v="3"/>
    <s v="Quest"/>
    <n v="36900"/>
    <m/>
    <n v="12"/>
    <m/>
    <m/>
    <m/>
    <m/>
    <m/>
    <n v="442800"/>
    <m/>
    <m/>
    <m/>
    <m/>
    <m/>
    <m/>
    <x v="18"/>
    <x v="0"/>
    <x v="0"/>
    <x v="1"/>
    <x v="8"/>
    <x v="1"/>
    <s v="Univera Satış"/>
    <s v="Saha Satış"/>
    <s v="Yurt İçi"/>
    <s v="Türkiye"/>
  </r>
  <r>
    <s v="Q2"/>
    <x v="0"/>
    <x v="3"/>
    <m/>
    <s v="DOGAN TREND OTOMOTIV TICARET HIZMET VE TEKNOLOJI A.S."/>
    <s v="EY.06.001"/>
    <s v="EnRoute Panorama - Yazilim Gelistirme Hizmeti"/>
    <s v="Univera - Suzuki"/>
    <x v="10"/>
    <x v="0"/>
    <m/>
    <n v="7398.9121540312872"/>
    <m/>
    <n v="16.62"/>
    <m/>
    <n v="204949.86240000001"/>
    <m/>
    <n v="81979.9424"/>
    <m/>
    <n v="122969.92"/>
    <m/>
    <n v="0"/>
    <n v="0"/>
    <s v="UNI240000000576"/>
    <m/>
    <m/>
    <x v="41"/>
    <x v="0"/>
    <x v="1"/>
    <x v="1"/>
    <x v="9"/>
    <x v="1"/>
    <s v="Univera Satış"/>
    <s v="Saha Satış"/>
    <s v="Yurt İçi"/>
    <s v="Türkiye"/>
  </r>
  <r>
    <s v="Q3"/>
    <x v="1"/>
    <x v="6"/>
    <m/>
    <s v="NİVEA BEİERSDORF TURKEY KOZMETİK SANAYİ VE TİCARET ANONİM ŞİRKETİ"/>
    <s v="EH.06.001"/>
    <s v="Enroute Panorama - Hosting Hizmeti"/>
    <s v="Univera - Nivea Beiersdorf"/>
    <x v="16"/>
    <x v="1"/>
    <s v="Enroute"/>
    <n v="78047.537499999991"/>
    <m/>
    <n v="6"/>
    <m/>
    <m/>
    <m/>
    <m/>
    <m/>
    <n v="468285.22499999998"/>
    <m/>
    <m/>
    <m/>
    <m/>
    <m/>
    <m/>
    <x v="72"/>
    <x v="0"/>
    <x v="0"/>
    <x v="1"/>
    <x v="3"/>
    <x v="0"/>
    <s v="Univera Satış"/>
    <s v="Saha Satış"/>
    <s v="Yurt İçi"/>
    <s v="Türkiye"/>
  </r>
  <r>
    <s v="Q3"/>
    <x v="1"/>
    <x v="6"/>
    <m/>
    <s v="PERRİGO KİŞİSEL Bakım ÜRÜNLERİ SAN. VE TİC. LTD.ŞTİ"/>
    <s v="EH.06.001"/>
    <s v="Enroute Panorama - Hosting Hizmeti"/>
    <s v="Univera - Omega Pharma"/>
    <x v="5"/>
    <x v="1"/>
    <s v="Enroute"/>
    <n v="2376.6734000000001"/>
    <m/>
    <n v="1"/>
    <m/>
    <m/>
    <m/>
    <m/>
    <m/>
    <n v="2376.6734000000001"/>
    <m/>
    <m/>
    <m/>
    <m/>
    <m/>
    <m/>
    <x v="9"/>
    <x v="0"/>
    <x v="0"/>
    <x v="1"/>
    <x v="3"/>
    <x v="0"/>
    <s v="Univera Satış"/>
    <s v="Saha Satış"/>
    <s v="Yurt İçi"/>
    <s v="Türkiye"/>
  </r>
  <r>
    <s v="Q3"/>
    <x v="1"/>
    <x v="6"/>
    <m/>
    <s v="PERRİGO KİŞİSEL Bakım ÜRÜNLERİ SAN. VE TİC. LTD.ŞTİ"/>
    <s v="EH.06.001"/>
    <s v="Enroute Panorama - Hosting Hizmeti"/>
    <s v="Univera - Omega Pharma"/>
    <x v="5"/>
    <x v="1"/>
    <s v="Enroute"/>
    <n v="36254.339999999997"/>
    <m/>
    <n v="1"/>
    <m/>
    <m/>
    <m/>
    <m/>
    <m/>
    <n v="36254.339999999997"/>
    <m/>
    <m/>
    <m/>
    <m/>
    <m/>
    <m/>
    <x v="9"/>
    <x v="0"/>
    <x v="0"/>
    <x v="1"/>
    <x v="3"/>
    <x v="0"/>
    <s v="Univera Satış"/>
    <s v="Saha Satış"/>
    <s v="Yurt İçi"/>
    <s v="Türkiye"/>
  </r>
  <r>
    <s v="Q3"/>
    <x v="1"/>
    <x v="6"/>
    <m/>
    <s v="ROYAL CANIN TURKEY EVCİL HAYVAN ÜRÜNLERİ TİC. LTD. ŞTİ."/>
    <s v="EH.06.001"/>
    <s v="Enroute Panorama - Hosting Hizmeti"/>
    <s v="Univera - Royal Canin"/>
    <x v="12"/>
    <x v="1"/>
    <s v="Enroute"/>
    <n v="23794.74"/>
    <m/>
    <n v="6"/>
    <m/>
    <m/>
    <m/>
    <m/>
    <m/>
    <n v="142768.44"/>
    <m/>
    <m/>
    <m/>
    <m/>
    <m/>
    <m/>
    <x v="40"/>
    <x v="0"/>
    <x v="0"/>
    <x v="1"/>
    <x v="3"/>
    <x v="0"/>
    <s v="Univera Satış"/>
    <s v="Saha Satış"/>
    <s v="Yurt İçi"/>
    <s v="Türkiye"/>
  </r>
  <r>
    <s v="Q2"/>
    <x v="0"/>
    <x v="3"/>
    <m/>
    <s v="DOGAN TREND OTOMOTIV TICARET HIZMET VE TEKNOLOJI A.S."/>
    <s v="EY.06.001"/>
    <s v="EnRoute Panorama - Yazilim Gelistirme Hizmeti"/>
    <s v="Univera - Suzuki"/>
    <x v="10"/>
    <x v="0"/>
    <m/>
    <n v="7398.9124999999995"/>
    <m/>
    <n v="8.8000000000000007"/>
    <m/>
    <n v="108517.376"/>
    <m/>
    <n v="43406.946000000004"/>
    <m/>
    <n v="65110.43"/>
    <m/>
    <n v="0"/>
    <n v="0"/>
    <s v="UNI240000000572"/>
    <m/>
    <m/>
    <x v="41"/>
    <x v="0"/>
    <x v="1"/>
    <x v="1"/>
    <x v="9"/>
    <x v="1"/>
    <s v="Univera Satış"/>
    <s v="Saha Satış"/>
    <s v="Yurt İçi"/>
    <s v="Türkiye"/>
  </r>
  <r>
    <s v="Q2"/>
    <x v="0"/>
    <x v="3"/>
    <m/>
    <s v="Mey İçki Sanayi ve Ticaret A.Ş."/>
    <s v="EY.06.001"/>
    <s v="EnRoute Panorama - Yazilim Gelistirme Hizmeti"/>
    <s v="Univera - Mey İçki"/>
    <x v="0"/>
    <x v="0"/>
    <m/>
    <n v="5071.9999999999991"/>
    <m/>
    <n v="12.96"/>
    <m/>
    <n v="65733.119999999995"/>
    <m/>
    <n v="0"/>
    <m/>
    <n v="65733.119999999995"/>
    <m/>
    <n v="0"/>
    <n v="0"/>
    <s v="UNI240000000578"/>
    <m/>
    <m/>
    <x v="7"/>
    <x v="0"/>
    <x v="1"/>
    <x v="1"/>
    <x v="9"/>
    <x v="1"/>
    <s v="Univera Satış"/>
    <s v="Saha Satış"/>
    <s v="Yurt İçi"/>
    <s v="Türkiye"/>
  </r>
  <r>
    <s v="Q3"/>
    <x v="1"/>
    <x v="6"/>
    <m/>
    <s v="EFES VITANTA MOLDOVA BREWERY S.A"/>
    <s v="QH.02.001"/>
    <s v="Quest Panorama - Yazılım Bakımı, Yaşatma ve Merkezi Destek Hizmeti"/>
    <s v="Univera - Efes Moldova"/>
    <x v="16"/>
    <x v="3"/>
    <s v="Quest"/>
    <n v="15915.0553"/>
    <m/>
    <n v="1"/>
    <m/>
    <m/>
    <m/>
    <m/>
    <m/>
    <n v="15915.0553"/>
    <m/>
    <m/>
    <m/>
    <m/>
    <m/>
    <m/>
    <x v="20"/>
    <x v="0"/>
    <x v="0"/>
    <x v="1"/>
    <x v="4"/>
    <x v="0"/>
    <s v="Univera Satış"/>
    <s v="Saha Satış"/>
    <s v="Yurt Dışı"/>
    <s v="Moldova"/>
  </r>
  <r>
    <s v="Q2"/>
    <x v="0"/>
    <x v="3"/>
    <m/>
    <s v="BROWN FORMAN İÇKİ TİC. LTD. ŞTİ."/>
    <s v="EY.06.001"/>
    <s v="EnRoute Panorama - Yazilim Gelistirme Hizmeti"/>
    <s v="Univera - Brown Forman"/>
    <x v="10"/>
    <x v="0"/>
    <m/>
    <n v="11509.42"/>
    <m/>
    <n v="30"/>
    <m/>
    <n v="345282.6"/>
    <m/>
    <n v="0"/>
    <m/>
    <n v="345282.6"/>
    <m/>
    <n v="0"/>
    <n v="0"/>
    <s v="UNI240000000581"/>
    <m/>
    <m/>
    <x v="30"/>
    <x v="0"/>
    <x v="1"/>
    <x v="1"/>
    <x v="9"/>
    <x v="1"/>
    <s v="Univera Satış"/>
    <s v="Saha Satış"/>
    <s v="Yurt İçi"/>
    <s v="Türkiye"/>
  </r>
  <r>
    <s v="Q2"/>
    <x v="0"/>
    <x v="3"/>
    <m/>
    <s v="BROWN FORMAN İÇKİ TİC. LTD. ŞTİ."/>
    <s v="EH.03.006"/>
    <s v="EnRoute Panorama - Uzaktan Kurulum ve Efitim Hizmeti"/>
    <s v="Univera - Brown Forman"/>
    <x v="10"/>
    <x v="0"/>
    <m/>
    <n v="5481"/>
    <m/>
    <n v="2"/>
    <m/>
    <n v="10962"/>
    <m/>
    <n v="0"/>
    <m/>
    <n v="10962"/>
    <m/>
    <n v="0"/>
    <n v="0"/>
    <s v="UNI240000000583"/>
    <m/>
    <m/>
    <x v="30"/>
    <x v="0"/>
    <x v="1"/>
    <x v="1"/>
    <x v="6"/>
    <x v="1"/>
    <s v="Univera Satış"/>
    <s v="Saha Satış"/>
    <s v="Yurt İçi"/>
    <s v="Türkiye"/>
  </r>
  <r>
    <s v="Q2"/>
    <x v="0"/>
    <x v="3"/>
    <m/>
    <s v="BROWN FORMAN İÇKİ TİC. LTD. ŞTİ."/>
    <s v="EH.05.002"/>
    <s v="EnRoute Panorama - Rapor Gelistirme Hizmeti"/>
    <s v="Univera - Brown Forman"/>
    <x v="10"/>
    <x v="0"/>
    <m/>
    <n v="9865.2199999999993"/>
    <m/>
    <n v="24"/>
    <m/>
    <n v="236765.28"/>
    <m/>
    <n v="0"/>
    <m/>
    <n v="236765.28"/>
    <m/>
    <n v="0"/>
    <n v="0"/>
    <s v="UNI240000000580"/>
    <m/>
    <m/>
    <x v="30"/>
    <x v="0"/>
    <x v="1"/>
    <x v="1"/>
    <x v="2"/>
    <x v="1"/>
    <s v="Univera Satış"/>
    <s v="Saha Satış"/>
    <s v="Yurt İçi"/>
    <s v="Türkiye"/>
  </r>
  <r>
    <s v="Q2"/>
    <x v="0"/>
    <x v="3"/>
    <m/>
    <s v="BROWN FORMAN İÇKİ TİC. LTD. ŞTİ."/>
    <s v="EH.01.001"/>
    <s v="EnRoute Panorama - Proje Yönetim Hizmeti"/>
    <s v="Univera - Brown Forman"/>
    <x v="10"/>
    <x v="0"/>
    <m/>
    <n v="11509.42"/>
    <m/>
    <n v="2"/>
    <m/>
    <n v="23018.84"/>
    <m/>
    <n v="0"/>
    <m/>
    <n v="23018.84"/>
    <m/>
    <n v="0"/>
    <n v="0"/>
    <s v="UNI240000000581"/>
    <m/>
    <m/>
    <x v="30"/>
    <x v="0"/>
    <x v="1"/>
    <x v="1"/>
    <x v="7"/>
    <x v="1"/>
    <s v="Univera Satış"/>
    <s v="Saha Satış"/>
    <s v="Yurt İçi"/>
    <s v="Türkiye"/>
  </r>
  <r>
    <s v="Q2"/>
    <x v="0"/>
    <x v="3"/>
    <m/>
    <s v="BROWN FORMAN İÇKİ TİC. LTD. ŞTİ."/>
    <s v="EYS.04.012"/>
    <s v="EnRoute Panorama - E-Dönüsüm Modül Lisansi Standart"/>
    <s v="Univera - Brown Forman"/>
    <x v="10"/>
    <x v="2"/>
    <s v="Enroute"/>
    <n v="20789"/>
    <m/>
    <n v="1"/>
    <m/>
    <n v="20789"/>
    <m/>
    <n v="0"/>
    <m/>
    <n v="20789"/>
    <m/>
    <n v="0"/>
    <n v="0"/>
    <s v="UNI240000000582"/>
    <m/>
    <m/>
    <x v="30"/>
    <x v="0"/>
    <x v="1"/>
    <x v="0"/>
    <x v="1"/>
    <x v="1"/>
    <s v="Univera Satış"/>
    <s v="Saha Satış"/>
    <s v="Yurt İçi"/>
    <s v="Türkiye"/>
  </r>
  <r>
    <s v="Q2"/>
    <x v="0"/>
    <x v="3"/>
    <m/>
    <s v="KMK GIDA- MEHMET KODAL"/>
    <s v="EYS.04.012"/>
    <s v="EnRoute Panorama - E-Dönüsüm Modül Lisansi Standart"/>
    <s v="Univera Doğuş Çay Projesi"/>
    <x v="7"/>
    <x v="2"/>
    <m/>
    <n v="16631.2"/>
    <m/>
    <n v="1"/>
    <m/>
    <n v="20789"/>
    <m/>
    <n v="4157.8"/>
    <m/>
    <n v="16631.2"/>
    <m/>
    <n v="0"/>
    <n v="0"/>
    <s v="ENV240000000061"/>
    <m/>
    <m/>
    <x v="13"/>
    <x v="0"/>
    <x v="1"/>
    <x v="0"/>
    <x v="1"/>
    <x v="1"/>
    <s v="Univera Satış"/>
    <s v="Saha Satış"/>
    <s v="Yurt İçi"/>
    <s v="Türkiye"/>
  </r>
  <r>
    <s v="Q3"/>
    <x v="1"/>
    <x v="6"/>
    <m/>
    <s v="MİYA OTOMASYON VE BARKOD BILISIM SISTEMLERI SAN TİC. VE L.T.D. STI."/>
    <s v="WPH.03.001"/>
    <s v="Webplus Hosting HIZMETI"/>
    <s v="Univera - Kanal"/>
    <x v="5"/>
    <x v="1"/>
    <s v="Webplus"/>
    <n v="2422.04"/>
    <m/>
    <n v="1"/>
    <m/>
    <m/>
    <m/>
    <m/>
    <m/>
    <n v="2422.04"/>
    <m/>
    <m/>
    <m/>
    <m/>
    <m/>
    <m/>
    <x v="3"/>
    <x v="0"/>
    <x v="0"/>
    <x v="1"/>
    <x v="3"/>
    <x v="0"/>
    <s v="Kanal Satış"/>
    <s v="Miya"/>
    <s v="Yurt İçi"/>
    <s v="Türkiye"/>
  </r>
  <r>
    <s v="Q3"/>
    <x v="1"/>
    <x v="6"/>
    <m/>
    <s v="MİYA OTOMASYON VE BARKOD BILISIM SISTEMLERI SAN TİC. VE L.T.D. STI."/>
    <s v="WPH.03.001"/>
    <s v="Webplus Hosting HIZMETI"/>
    <s v="Univera - Kanal"/>
    <x v="5"/>
    <x v="1"/>
    <s v="Webplus"/>
    <n v="2597.0100000000002"/>
    <m/>
    <n v="4"/>
    <m/>
    <m/>
    <m/>
    <m/>
    <m/>
    <n v="10388.040000000001"/>
    <m/>
    <m/>
    <m/>
    <m/>
    <m/>
    <m/>
    <x v="3"/>
    <x v="0"/>
    <x v="0"/>
    <x v="1"/>
    <x v="3"/>
    <x v="0"/>
    <s v="Kanal Satış"/>
    <s v="Miya"/>
    <s v="Yurt İçi"/>
    <s v="Türkiye"/>
  </r>
  <r>
    <s v="Q3"/>
    <x v="1"/>
    <x v="6"/>
    <m/>
    <s v="MİYA OTOMASYON VE BARKOD BILISIM SISTEMLERI SAN TİC. VE L.T.D. STI."/>
    <s v="WPH.03.001"/>
    <s v="Webplus Hosting HIZMETI"/>
    <s v="Univera - Kanal"/>
    <x v="5"/>
    <x v="1"/>
    <s v="Webplus"/>
    <n v="2597.0100000000002"/>
    <m/>
    <n v="1"/>
    <m/>
    <m/>
    <m/>
    <m/>
    <m/>
    <n v="2597.0100000000002"/>
    <m/>
    <m/>
    <m/>
    <m/>
    <m/>
    <m/>
    <x v="3"/>
    <x v="0"/>
    <x v="0"/>
    <x v="1"/>
    <x v="3"/>
    <x v="0"/>
    <s v="Kanal Satış"/>
    <s v="Miya"/>
    <s v="Yurt İçi"/>
    <s v="Türkiye"/>
  </r>
  <r>
    <s v="Q3"/>
    <x v="1"/>
    <x v="6"/>
    <m/>
    <s v="MİYA OTOMASYON VE BARKOD BILISIM SISTEMLERI SAN TİC. VE L.T.D. STI."/>
    <s v="WPH.03.001"/>
    <s v="Webplus Hosting HIZMETI"/>
    <s v="Univera - Kanal"/>
    <x v="5"/>
    <x v="1"/>
    <s v="Webplus"/>
    <n v="2597.0100000000002"/>
    <m/>
    <n v="1"/>
    <m/>
    <m/>
    <m/>
    <m/>
    <m/>
    <n v="2597.0100000000002"/>
    <m/>
    <m/>
    <m/>
    <m/>
    <m/>
    <m/>
    <x v="3"/>
    <x v="0"/>
    <x v="0"/>
    <x v="1"/>
    <x v="3"/>
    <x v="0"/>
    <s v="Kanal Satış"/>
    <s v="Miya"/>
    <s v="Yurt İçi"/>
    <s v="Türkiye"/>
  </r>
  <r>
    <s v="Q3"/>
    <x v="1"/>
    <x v="6"/>
    <m/>
    <s v="MİYA OTOMASYON VE BARKOD BILISIM SISTEMLERI SAN TİC. VE L.T.D. STI."/>
    <s v="WPH.03.001"/>
    <s v="Webplus Hosting HIZMETI"/>
    <s v="Univera - Kanal"/>
    <x v="5"/>
    <x v="1"/>
    <s v="Webplus"/>
    <n v="3622.12"/>
    <m/>
    <n v="1"/>
    <m/>
    <m/>
    <m/>
    <m/>
    <m/>
    <n v="3622.12"/>
    <m/>
    <m/>
    <m/>
    <m/>
    <m/>
    <m/>
    <x v="3"/>
    <x v="0"/>
    <x v="0"/>
    <x v="1"/>
    <x v="3"/>
    <x v="0"/>
    <s v="Kanal Satış"/>
    <s v="Miya"/>
    <s v="Yurt İçi"/>
    <s v="Türkiye"/>
  </r>
  <r>
    <s v="Q3"/>
    <x v="1"/>
    <x v="6"/>
    <m/>
    <s v="MİYA OTOMASYON VE BARKOD BILISIM SISTEMLERI SAN TİC. VE L.T.D. STI."/>
    <s v="WPH.03.001"/>
    <s v="Webplus Hosting HIZMETI"/>
    <s v="Univera - Kanal"/>
    <x v="5"/>
    <x v="1"/>
    <s v="Webplus"/>
    <n v="3622.12"/>
    <m/>
    <n v="1"/>
    <m/>
    <m/>
    <m/>
    <m/>
    <m/>
    <n v="3622.12"/>
    <m/>
    <m/>
    <m/>
    <m/>
    <m/>
    <m/>
    <x v="3"/>
    <x v="0"/>
    <x v="0"/>
    <x v="1"/>
    <x v="3"/>
    <x v="0"/>
    <s v="Kanal Satış"/>
    <s v="Miya"/>
    <s v="Yurt İçi"/>
    <s v="Türkiye"/>
  </r>
  <r>
    <s v="Q3"/>
    <x v="1"/>
    <x v="6"/>
    <m/>
    <s v="MİYA OTOMASYON VE BARKOD BILISIM SISTEMLERI SAN TİC. VE L.T.D. STI."/>
    <s v="WPH.03.001"/>
    <s v="Webplus Hosting HIZMETI"/>
    <s v="Univera - Kanal"/>
    <x v="5"/>
    <x v="1"/>
    <s v="Webplus"/>
    <n v="2988.88"/>
    <m/>
    <n v="1"/>
    <m/>
    <m/>
    <m/>
    <m/>
    <m/>
    <n v="2988.88"/>
    <m/>
    <m/>
    <m/>
    <m/>
    <m/>
    <m/>
    <x v="3"/>
    <x v="0"/>
    <x v="0"/>
    <x v="1"/>
    <x v="3"/>
    <x v="0"/>
    <s v="Kanal Satış"/>
    <s v="Miya"/>
    <s v="Yurt İçi"/>
    <s v="Türkiye"/>
  </r>
  <r>
    <s v="Q3"/>
    <x v="1"/>
    <x v="6"/>
    <m/>
    <s v="MİYA OTOMASYON VE BARKOD BILISIM SISTEMLERI SAN TİC. VE L.T.D. STI."/>
    <s v="WPH.03.001"/>
    <s v="Webplus Hosting HIZMETI"/>
    <s v="Univera - Kanal"/>
    <x v="5"/>
    <x v="1"/>
    <s v="Webplus"/>
    <n v="2597.0100000000002"/>
    <m/>
    <n v="1"/>
    <m/>
    <m/>
    <m/>
    <m/>
    <m/>
    <n v="2597.0100000000002"/>
    <m/>
    <m/>
    <m/>
    <m/>
    <m/>
    <m/>
    <x v="3"/>
    <x v="0"/>
    <x v="0"/>
    <x v="1"/>
    <x v="3"/>
    <x v="0"/>
    <s v="Kanal Satış"/>
    <s v="Miya"/>
    <s v="Yurt İçi"/>
    <s v="Türkiye"/>
  </r>
  <r>
    <s v="Q3"/>
    <x v="1"/>
    <x v="6"/>
    <m/>
    <s v="MİYA OTOMASYON VE BARKOD BILISIM SISTEMLERI SAN TİC. VE L.T.D. STI."/>
    <s v="WPH.03.001"/>
    <s v="Webplus Hosting HIZMETI"/>
    <s v="Univera - Kanal"/>
    <x v="5"/>
    <x v="1"/>
    <s v="Webplus"/>
    <n v="2597.0100000000002"/>
    <m/>
    <n v="2"/>
    <m/>
    <m/>
    <m/>
    <m/>
    <m/>
    <n v="5194.0200000000004"/>
    <m/>
    <m/>
    <m/>
    <m/>
    <m/>
    <m/>
    <x v="3"/>
    <x v="0"/>
    <x v="0"/>
    <x v="1"/>
    <x v="3"/>
    <x v="0"/>
    <s v="Kanal Satış"/>
    <s v="Miya"/>
    <s v="Yurt İçi"/>
    <s v="Türkiye"/>
  </r>
  <r>
    <s v="Q3"/>
    <x v="1"/>
    <x v="6"/>
    <m/>
    <s v="MİYA OTOMASYON VE BARKOD BILISIM SISTEMLERI SAN TİC. VE L.T.D. STI."/>
    <s v="WPH.03.001"/>
    <s v="Webplus Hosting HIZMETI"/>
    <s v="Univera - Kanal"/>
    <x v="5"/>
    <x v="1"/>
    <s v="Webplus"/>
    <n v="2984.73"/>
    <m/>
    <n v="1"/>
    <m/>
    <m/>
    <m/>
    <m/>
    <m/>
    <n v="2984.73"/>
    <m/>
    <m/>
    <m/>
    <m/>
    <m/>
    <m/>
    <x v="3"/>
    <x v="0"/>
    <x v="0"/>
    <x v="1"/>
    <x v="3"/>
    <x v="0"/>
    <s v="Kanal Satış"/>
    <s v="Miya"/>
    <s v="Yurt İçi"/>
    <s v="Türkiye"/>
  </r>
  <r>
    <s v="Q3"/>
    <x v="1"/>
    <x v="6"/>
    <m/>
    <s v="MİYA OTOMASYON VE BARKOD BILISIM SISTEMLERI SAN TİC. VE L.T.D. STI."/>
    <s v="WPH.03.001"/>
    <s v="Webplus Hosting HIZMETI"/>
    <s v="Univera - Kanal"/>
    <x v="5"/>
    <x v="1"/>
    <s v="Webplus"/>
    <n v="2969.57"/>
    <m/>
    <n v="1"/>
    <m/>
    <m/>
    <m/>
    <m/>
    <m/>
    <n v="2969.57"/>
    <m/>
    <m/>
    <m/>
    <m/>
    <m/>
    <m/>
    <x v="3"/>
    <x v="0"/>
    <x v="0"/>
    <x v="1"/>
    <x v="3"/>
    <x v="0"/>
    <s v="Kanal Satış"/>
    <s v="Miya"/>
    <s v="Yurt İçi"/>
    <s v="Türkiye"/>
  </r>
  <r>
    <s v="Q3"/>
    <x v="1"/>
    <x v="6"/>
    <m/>
    <s v="MİYA OTOMASYON VE BARKOD BILISIM SISTEMLERI SAN TİC. VE L.T.D. STI."/>
    <s v="WPH.03.001"/>
    <s v="Webplus Hosting HIZMETI"/>
    <s v="Univera - Kanal"/>
    <x v="5"/>
    <x v="1"/>
    <s v="Webplus"/>
    <n v="5931.81"/>
    <m/>
    <n v="1"/>
    <m/>
    <m/>
    <m/>
    <m/>
    <m/>
    <n v="5931.81"/>
    <m/>
    <m/>
    <m/>
    <m/>
    <m/>
    <m/>
    <x v="3"/>
    <x v="0"/>
    <x v="0"/>
    <x v="1"/>
    <x v="3"/>
    <x v="0"/>
    <s v="Kanal Satış"/>
    <s v="Miya"/>
    <s v="Yurt İçi"/>
    <s v="Türkiye"/>
  </r>
  <r>
    <s v="Q3"/>
    <x v="1"/>
    <x v="6"/>
    <m/>
    <s v="MİYA OTOMASYON VE BARKOD BILISIM SISTEMLERI SAN TİC. VE L.T.D. STI."/>
    <s v="WProje Yönetimi.01.003"/>
    <s v="Web Plus Ek Kullanıcı Yazılımı (1 Kullanıcı)"/>
    <s v="Univera - Kanal"/>
    <x v="5"/>
    <x v="0"/>
    <s v="Webplus"/>
    <n v="1725"/>
    <m/>
    <n v="1"/>
    <m/>
    <m/>
    <m/>
    <m/>
    <m/>
    <n v="1725"/>
    <m/>
    <m/>
    <m/>
    <m/>
    <m/>
    <m/>
    <x v="3"/>
    <x v="0"/>
    <x v="1"/>
    <x v="0"/>
    <x v="1"/>
    <x v="0"/>
    <s v="Kanal Satış"/>
    <s v="Miya"/>
    <s v="Yurt İçi"/>
    <s v="Türkiye"/>
  </r>
  <r>
    <s v="Q3"/>
    <x v="1"/>
    <x v="6"/>
    <m/>
    <s v="GÖKALP TEKEL ÜRÜNLERİ GIDA TUR.İNŞ.NAK.SAN.VE TİC.LTD.STİ."/>
    <s v="UH.01.002"/>
    <s v="Unidox Kontör"/>
    <s v="Univera Kontör Satışı"/>
    <x v="6"/>
    <x v="2"/>
    <s v="Unidox"/>
    <n v="2.6"/>
    <m/>
    <n v="25000"/>
    <m/>
    <m/>
    <m/>
    <m/>
    <m/>
    <n v="65000"/>
    <m/>
    <m/>
    <m/>
    <m/>
    <m/>
    <m/>
    <x v="171"/>
    <x v="3"/>
    <x v="1"/>
    <x v="2"/>
    <x v="5"/>
    <x v="0"/>
    <s v="Univera Satış"/>
    <s v="Saha Satış"/>
    <s v="Yurt İçi"/>
    <s v="Türkiye"/>
  </r>
  <r>
    <s v="Q3"/>
    <x v="1"/>
    <x v="6"/>
    <m/>
    <s v="MEDİTERA TIBBİ MALZ.SAN.VE TİC.A.Ş."/>
    <s v="SH.01.001"/>
    <s v="Stokbar Panorama - Proje ve Ürün Yönetimi Danışmanlığı Hizmeti"/>
    <s v="Univera - Meditera"/>
    <x v="18"/>
    <x v="4"/>
    <s v="Stokbar"/>
    <n v="20500"/>
    <m/>
    <n v="2.5"/>
    <m/>
    <m/>
    <m/>
    <m/>
    <m/>
    <n v="51250"/>
    <m/>
    <m/>
    <m/>
    <m/>
    <m/>
    <m/>
    <x v="79"/>
    <x v="0"/>
    <x v="1"/>
    <x v="1"/>
    <x v="7"/>
    <x v="0"/>
    <s v="Univera Satış"/>
    <s v="Saha Satış"/>
    <s v="Yurt İçi"/>
    <s v="Türkiye"/>
  </r>
  <r>
    <s v="Q3"/>
    <x v="1"/>
    <x v="6"/>
    <m/>
    <s v="ÇAYKUR ÇAY İŞLETMELERİ GENEL MÜDÜRLÜĞÜ"/>
    <s v="QH.02.001"/>
    <s v="Quest Panorama - Yazılım Bakımı, Yaşatma ve Merkezi Destek Hizmeti"/>
    <s v="Univera - Çaykur"/>
    <x v="12"/>
    <x v="3"/>
    <s v="Quest"/>
    <n v="10941.93"/>
    <m/>
    <n v="1"/>
    <m/>
    <m/>
    <m/>
    <m/>
    <m/>
    <n v="10941.93"/>
    <m/>
    <m/>
    <m/>
    <m/>
    <m/>
    <m/>
    <x v="1"/>
    <x v="0"/>
    <x v="0"/>
    <x v="1"/>
    <x v="4"/>
    <x v="0"/>
    <s v="Univera Satış"/>
    <s v="Saha Satış"/>
    <s v="Yurt İçi"/>
    <s v="Türkiye"/>
  </r>
  <r>
    <s v="Q3"/>
    <x v="1"/>
    <x v="6"/>
    <m/>
    <s v="ÇAYKUR ÇAY İŞLETMELERİ GENEL MÜDÜRLÜĞÜ"/>
    <s v="QH.03.001"/>
    <s v="Quest Panorama  - Çağrı Merkezi Hizmeti"/>
    <s v="Univera - Çaykur"/>
    <x v="12"/>
    <x v="3"/>
    <s v="Quest"/>
    <n v="46192.81"/>
    <m/>
    <n v="1"/>
    <m/>
    <m/>
    <m/>
    <m/>
    <m/>
    <n v="46192.81"/>
    <m/>
    <m/>
    <m/>
    <m/>
    <m/>
    <m/>
    <x v="1"/>
    <x v="0"/>
    <x v="0"/>
    <x v="1"/>
    <x v="8"/>
    <x v="0"/>
    <s v="Univera Satış"/>
    <s v="Saha Satış"/>
    <s v="Yurt İçi"/>
    <s v="Türkiye"/>
  </r>
  <r>
    <s v="Q3"/>
    <x v="1"/>
    <x v="6"/>
    <m/>
    <s v="JTI Tütün Ürünleri Pazarlama A.Ş."/>
    <s v="QH.03.001"/>
    <s v="Quest Panorama  - Çağrı Merkezi Hizmeti"/>
    <s v="Univera - JTI"/>
    <x v="11"/>
    <x v="3"/>
    <s v="Quest"/>
    <n v="9900"/>
    <m/>
    <n v="12"/>
    <m/>
    <m/>
    <m/>
    <m/>
    <m/>
    <n v="118800"/>
    <m/>
    <m/>
    <m/>
    <m/>
    <m/>
    <m/>
    <x v="18"/>
    <x v="0"/>
    <x v="0"/>
    <x v="1"/>
    <x v="8"/>
    <x v="1"/>
    <s v="Univera Satış"/>
    <s v="Saha Satış"/>
    <s v="Yurt İçi"/>
    <s v="Türkiye"/>
  </r>
  <r>
    <s v="Q3"/>
    <x v="1"/>
    <x v="6"/>
    <m/>
    <s v="Tadım Gıda Maddeleri San. ve Tic. A.Ş."/>
    <s v="EH.06.001"/>
    <s v="Enroute Panorama - Hosting Hizmeti"/>
    <s v="Univera - Tadım"/>
    <x v="19"/>
    <x v="1"/>
    <s v="Enroute"/>
    <n v="142032.28"/>
    <m/>
    <n v="1"/>
    <m/>
    <m/>
    <m/>
    <m/>
    <m/>
    <n v="142032.28"/>
    <m/>
    <m/>
    <m/>
    <m/>
    <m/>
    <m/>
    <x v="10"/>
    <x v="0"/>
    <x v="0"/>
    <x v="1"/>
    <x v="3"/>
    <x v="0"/>
    <s v="Univera Satış"/>
    <s v="Saha Satış"/>
    <s v="Yurt İçi"/>
    <s v="Türkiye"/>
  </r>
  <r>
    <s v="Q2"/>
    <x v="0"/>
    <x v="4"/>
    <m/>
    <s v="PERNOD RICARD ISTANBUL IÇ VE DIS TIC. LTD. STI"/>
    <s v="EH.02.001"/>
    <s v="EnRoute Panorama - Yazilim Bakimi, Yasatma ve Merkezi Destek Hizmeti"/>
    <s v="Univera - Pernod Ricard"/>
    <x v="11"/>
    <x v="0"/>
    <m/>
    <n v="153104.62"/>
    <m/>
    <n v="1"/>
    <m/>
    <n v="153104.62"/>
    <m/>
    <n v="0"/>
    <m/>
    <n v="153104.62"/>
    <m/>
    <n v="0"/>
    <n v="0"/>
    <s v="UNI240000000644"/>
    <m/>
    <m/>
    <x v="34"/>
    <x v="0"/>
    <x v="0"/>
    <x v="1"/>
    <x v="4"/>
    <x v="1"/>
    <s v="Univera Satış"/>
    <s v="Saha Satış"/>
    <s v="Yurt İçi"/>
    <s v="Türkiye"/>
  </r>
  <r>
    <s v="Q2"/>
    <x v="0"/>
    <x v="4"/>
    <m/>
    <s v="JTI TÜTÜN ÜRÜNLERI PAZARLAMA A.S."/>
    <s v="EH.03.003"/>
    <s v="EnRoute Panorama - Uzman Destek Hizmeti"/>
    <s v="Univera - JTI"/>
    <x v="11"/>
    <x v="0"/>
    <m/>
    <n v="100000"/>
    <m/>
    <n v="1"/>
    <m/>
    <n v="100000"/>
    <m/>
    <n v="0"/>
    <m/>
    <n v="100000"/>
    <m/>
    <n v="0"/>
    <n v="0"/>
    <s v="UNI240000000653"/>
    <m/>
    <m/>
    <x v="18"/>
    <x v="0"/>
    <x v="0"/>
    <x v="1"/>
    <x v="3"/>
    <x v="1"/>
    <s v="Univera Satış"/>
    <s v="Saha Satış"/>
    <s v="Yurt İçi"/>
    <s v="Türkiye"/>
  </r>
  <r>
    <s v="Q2"/>
    <x v="0"/>
    <x v="4"/>
    <m/>
    <s v="JTI TÜTÜN ÜRÜNLERI PAZARLAMA A.S."/>
    <s v="EH.03.003"/>
    <s v="EnRoute Panorama - Uzman Destek Hizmeti"/>
    <s v="Univera - JTI"/>
    <x v="11"/>
    <x v="0"/>
    <m/>
    <n v="100000"/>
    <m/>
    <n v="1"/>
    <m/>
    <n v="100000"/>
    <m/>
    <n v="0"/>
    <m/>
    <n v="100000"/>
    <m/>
    <n v="0"/>
    <n v="0"/>
    <s v="UNI240000000654"/>
    <m/>
    <m/>
    <x v="18"/>
    <x v="0"/>
    <x v="0"/>
    <x v="1"/>
    <x v="3"/>
    <x v="1"/>
    <s v="Univera Satış"/>
    <s v="Saha Satış"/>
    <s v="Yurt İçi"/>
    <s v="Türkiye"/>
  </r>
  <r>
    <s v="Q2"/>
    <x v="0"/>
    <x v="3"/>
    <m/>
    <s v="AYDIN TOPTAN GIDA VE PAZARLAMA -FATMA AYDIN"/>
    <s v="EH.03.006"/>
    <s v="EnRoute Panorama - Uzaktan Kurulum ve Efitim Hizmeti"/>
    <s v="Univera - Haribo"/>
    <x v="7"/>
    <x v="0"/>
    <m/>
    <n v="5481"/>
    <m/>
    <n v="1"/>
    <m/>
    <n v="5481"/>
    <m/>
    <n v="0"/>
    <m/>
    <n v="5481"/>
    <m/>
    <n v="0"/>
    <n v="0"/>
    <s v="ENV240000000068"/>
    <m/>
    <m/>
    <x v="5"/>
    <x v="0"/>
    <x v="1"/>
    <x v="1"/>
    <x v="6"/>
    <x v="1"/>
    <s v="Univera Satış"/>
    <s v="Saha Satış"/>
    <s v="Yurt İçi"/>
    <s v="Türkiye"/>
  </r>
  <r>
    <s v="Q2"/>
    <x v="0"/>
    <x v="3"/>
    <m/>
    <s v="AYDIN TOPTAN GIDA VE PAZARLAMA -FATMA AYDIN"/>
    <s v="EYS.04.012"/>
    <s v="EnRoute Panorama - E-Dönüsüm Modül Lisansi Standart"/>
    <s v="Univera - Haribo"/>
    <x v="7"/>
    <x v="0"/>
    <m/>
    <n v="20789"/>
    <m/>
    <n v="1"/>
    <m/>
    <n v="20789"/>
    <m/>
    <n v="0"/>
    <m/>
    <n v="20789"/>
    <m/>
    <n v="0"/>
    <n v="0"/>
    <s v="ENV240000000068"/>
    <m/>
    <m/>
    <x v="5"/>
    <x v="0"/>
    <x v="1"/>
    <x v="0"/>
    <x v="1"/>
    <x v="1"/>
    <s v="Univera Satış"/>
    <s v="Saha Satış"/>
    <s v="Yurt İçi"/>
    <s v="Türkiye"/>
  </r>
  <r>
    <s v="Q2"/>
    <x v="0"/>
    <x v="3"/>
    <m/>
    <s v="DOGAN TREND OTOMOTIV TICARET HIZMET VE TEKNOLOJI A.S."/>
    <s v="EH.03.001"/>
    <s v="EnRoute Panorama - Çafri Merkezi Hizmeti  (MSD)"/>
    <s v="Univera - Suzuki"/>
    <x v="2"/>
    <x v="0"/>
    <m/>
    <n v="4000"/>
    <m/>
    <n v="50"/>
    <m/>
    <n v="200000"/>
    <m/>
    <n v="0"/>
    <m/>
    <n v="200000"/>
    <m/>
    <n v="0"/>
    <n v="0"/>
    <s v="UNI240000000607"/>
    <m/>
    <m/>
    <x v="41"/>
    <x v="0"/>
    <x v="0"/>
    <x v="1"/>
    <x v="8"/>
    <x v="1"/>
    <s v="Univera Satış"/>
    <s v="Saha Satış"/>
    <s v="Yurt İçi"/>
    <s v="Türkiye"/>
  </r>
  <r>
    <s v="Q2"/>
    <x v="0"/>
    <x v="4"/>
    <m/>
    <s v="PERNOD RICARD ISTANBUL IÇ VE DIS TIC. LTD. STI"/>
    <s v="EH.03.001"/>
    <s v="EnRoute Panorama - Çafri Merkezi Hizmeti  (MSD)"/>
    <s v="Univera - Pernod Ricard"/>
    <x v="11"/>
    <x v="0"/>
    <m/>
    <n v="10601.100487804877"/>
    <m/>
    <n v="10.25"/>
    <m/>
    <n v="108661.27499999999"/>
    <m/>
    <n v="-5.0000000000000001E-3"/>
    <m/>
    <n v="108661.28"/>
    <m/>
    <n v="0"/>
    <n v="0"/>
    <s v="UNI240000000644"/>
    <m/>
    <m/>
    <x v="34"/>
    <x v="0"/>
    <x v="0"/>
    <x v="1"/>
    <x v="8"/>
    <x v="1"/>
    <s v="Univera Satış"/>
    <s v="Saha Satış"/>
    <s v="Yurt İçi"/>
    <s v="Türkiye"/>
  </r>
  <r>
    <s v="Q2"/>
    <x v="0"/>
    <x v="3"/>
    <m/>
    <s v="SUZUKI MOTORLU ARAÇLAR PAZARLAMA A.S."/>
    <s v="EH.03.001"/>
    <s v="EnRoute Panorama - Çafri Merkezi Hizmeti  (MSD)"/>
    <s v="Univera - Suzuki"/>
    <x v="2"/>
    <x v="0"/>
    <m/>
    <n v="4000"/>
    <m/>
    <n v="50"/>
    <m/>
    <n v="200000"/>
    <m/>
    <n v="0"/>
    <m/>
    <n v="200000"/>
    <m/>
    <n v="0"/>
    <n v="0"/>
    <s v="UNI240000000608"/>
    <m/>
    <m/>
    <x v="41"/>
    <x v="0"/>
    <x v="0"/>
    <x v="1"/>
    <x v="8"/>
    <x v="1"/>
    <s v="Univera Satış"/>
    <s v="Saha Satış"/>
    <s v="Yurt İçi"/>
    <s v="Türkiye"/>
  </r>
  <r>
    <s v="Q2"/>
    <x v="0"/>
    <x v="4"/>
    <m/>
    <s v="Mey İçki Sanayi ve Ticaret A.Ş."/>
    <s v="EH.03.004"/>
    <s v="EnRoute Panorama - Admin Operatör Hizmeti"/>
    <s v="Univera - Mey İçki"/>
    <x v="11"/>
    <x v="0"/>
    <m/>
    <n v="87561.02"/>
    <m/>
    <n v="1"/>
    <m/>
    <n v="87561.018800000005"/>
    <m/>
    <n v="-1.1999999999999999E-3"/>
    <m/>
    <n v="87561.02"/>
    <m/>
    <n v="0"/>
    <n v="0"/>
    <s v="UNI240000000639"/>
    <m/>
    <m/>
    <x v="7"/>
    <x v="0"/>
    <x v="0"/>
    <x v="1"/>
    <x v="12"/>
    <x v="1"/>
    <s v="Univera Satış"/>
    <s v="Saha Satış"/>
    <s v="Yurt İçi"/>
    <s v="Türkiye"/>
  </r>
  <r>
    <s v="Q2"/>
    <x v="0"/>
    <x v="4"/>
    <m/>
    <s v="Şölen Çikolata Gıda Sanayi Ve Ticaret A. Ş."/>
    <s v="EH.03.004"/>
    <s v="EnRoute Panorama - Admin Operatör Hizmeti"/>
    <s v="Univera - Şölen"/>
    <x v="11"/>
    <x v="0"/>
    <m/>
    <n v="99000"/>
    <m/>
    <n v="1"/>
    <m/>
    <n v="99000"/>
    <m/>
    <n v="0"/>
    <m/>
    <n v="99000"/>
    <m/>
    <n v="0"/>
    <n v="0"/>
    <s v="UNI240000000660"/>
    <m/>
    <m/>
    <x v="32"/>
    <x v="0"/>
    <x v="0"/>
    <x v="1"/>
    <x v="12"/>
    <x v="1"/>
    <s v="Univera Satış"/>
    <s v="Saha Satış"/>
    <s v="Yurt İçi"/>
    <s v="Türkiye"/>
  </r>
  <r>
    <s v="Q3"/>
    <x v="1"/>
    <x v="6"/>
    <m/>
    <s v="YUSUF ALDEMİR (ALDEMİR BİLİŞİM HizmetLERİ VE DANIŞMANLIK)"/>
    <s v="WPH.02.001"/>
    <s v="Webplus Yazılım Bakımı Hizmeti"/>
    <s v="Univera - Kanal"/>
    <x v="5"/>
    <x v="0"/>
    <s v="Webplus"/>
    <n v="3000"/>
    <m/>
    <n v="2"/>
    <m/>
    <m/>
    <m/>
    <m/>
    <m/>
    <n v="6000"/>
    <m/>
    <m/>
    <m/>
    <m/>
    <m/>
    <m/>
    <x v="33"/>
    <x v="0"/>
    <x v="0"/>
    <x v="1"/>
    <x v="4"/>
    <x v="0"/>
    <s v="Kanal Satış"/>
    <s v="Aldemir"/>
    <s v="Yurt İçi"/>
    <s v="Türkiye"/>
  </r>
  <r>
    <s v="Q3"/>
    <x v="1"/>
    <x v="6"/>
    <m/>
    <s v="YUSUF ALDEMİR (ALDEMİR BİLİŞİM HizmetLERİ VE DANIŞMANLIK)"/>
    <s v="WPH.02.001"/>
    <s v="Webplus Yazılım Bakımı Hizmeti"/>
    <s v="Univera - Kanal"/>
    <x v="5"/>
    <x v="0"/>
    <s v="Webplus"/>
    <n v="6000"/>
    <m/>
    <n v="1"/>
    <m/>
    <m/>
    <m/>
    <m/>
    <m/>
    <n v="6000"/>
    <m/>
    <m/>
    <m/>
    <m/>
    <m/>
    <m/>
    <x v="33"/>
    <x v="0"/>
    <x v="0"/>
    <x v="1"/>
    <x v="4"/>
    <x v="0"/>
    <s v="Kanal Satış"/>
    <s v="Aldemir"/>
    <s v="Yurt İçi"/>
    <s v="Türkiye"/>
  </r>
  <r>
    <s v="Q3"/>
    <x v="1"/>
    <x v="6"/>
    <m/>
    <s v="YUSUF ALDEMİR (ALDEMİR BİLİŞİM HizmetLERİ VE DANIŞMANLIK)"/>
    <s v="WPH.02.001"/>
    <s v="Webplus Yazılım Bakımı Hizmeti"/>
    <s v="Univera - Kanal"/>
    <x v="5"/>
    <x v="0"/>
    <s v="Webplus"/>
    <n v="50000"/>
    <m/>
    <n v="1"/>
    <m/>
    <m/>
    <m/>
    <m/>
    <m/>
    <n v="50000"/>
    <m/>
    <m/>
    <m/>
    <m/>
    <m/>
    <m/>
    <x v="33"/>
    <x v="0"/>
    <x v="0"/>
    <x v="1"/>
    <x v="4"/>
    <x v="0"/>
    <s v="Kanal Satış"/>
    <s v="Aldemir"/>
    <s v="Yurt İçi"/>
    <s v="Türkiye"/>
  </r>
  <r>
    <s v="Q3"/>
    <x v="1"/>
    <x v="6"/>
    <m/>
    <s v="MİYA OTOMASYON VE BARKOD BILISIM SISTEMLERI SAN TİC. VE L.T.D. STI."/>
    <s v="WProje Yönetimi.02.001"/>
    <s v="Webplus (Android) Satış Temsilcisi Yazılımı"/>
    <s v="Univera - Kanal"/>
    <x v="5"/>
    <x v="0"/>
    <s v="Webplus"/>
    <n v="4550"/>
    <m/>
    <n v="2"/>
    <m/>
    <m/>
    <m/>
    <m/>
    <m/>
    <n v="9100"/>
    <m/>
    <m/>
    <m/>
    <m/>
    <m/>
    <m/>
    <x v="3"/>
    <x v="0"/>
    <x v="1"/>
    <x v="0"/>
    <x v="1"/>
    <x v="0"/>
    <s v="Kanal Satış"/>
    <s v="Miya"/>
    <s v="Yurt İçi"/>
    <s v="Türkiye"/>
  </r>
  <r>
    <s v="Q3"/>
    <x v="1"/>
    <x v="6"/>
    <m/>
    <s v="BEFA PAZARLAMA TİCARET LTD ŞTİ"/>
    <s v="UH.01.002"/>
    <s v="Unidox Kontör"/>
    <s v="Univera Kontör Satışı"/>
    <x v="6"/>
    <x v="2"/>
    <s v="Unidox"/>
    <n v="1.35"/>
    <m/>
    <n v="50000"/>
    <m/>
    <m/>
    <m/>
    <m/>
    <m/>
    <n v="67500"/>
    <m/>
    <m/>
    <m/>
    <m/>
    <m/>
    <m/>
    <x v="10"/>
    <x v="0"/>
    <x v="1"/>
    <x v="2"/>
    <x v="5"/>
    <x v="0"/>
    <s v="Univera Satış"/>
    <s v="Saha Satış"/>
    <s v="Yurt İçi"/>
    <s v="Türkiye"/>
  </r>
  <r>
    <s v="Q3"/>
    <x v="1"/>
    <x v="6"/>
    <m/>
    <s v="MYSET OTOMOTİV DIŞ TİCARET LİMİTED ŞİRKETİ"/>
    <s v="UH.01.002"/>
    <s v="Unidox Kontör"/>
    <s v="Univera Kontör Satışı"/>
    <x v="6"/>
    <x v="2"/>
    <s v="Unidox"/>
    <n v="5.5"/>
    <m/>
    <n v="2000"/>
    <m/>
    <m/>
    <m/>
    <m/>
    <m/>
    <n v="11000"/>
    <m/>
    <m/>
    <m/>
    <m/>
    <m/>
    <m/>
    <x v="27"/>
    <x v="0"/>
    <x v="1"/>
    <x v="2"/>
    <x v="5"/>
    <x v="0"/>
    <s v="Univera Satış"/>
    <s v="Saha Satış"/>
    <s v="Yurt İçi"/>
    <s v="Türkiye"/>
  </r>
  <r>
    <s v="Q3"/>
    <x v="1"/>
    <x v="6"/>
    <m/>
    <s v="V.N.G. GIDA PAZARLAMA-NURAY YILDIRIM"/>
    <s v="UH.01.002"/>
    <s v="Unidox Kontör"/>
    <s v="Univera Kontör Satışı"/>
    <x v="6"/>
    <x v="2"/>
    <s v="Unidox"/>
    <n v="2.8"/>
    <m/>
    <n v="10000"/>
    <m/>
    <m/>
    <m/>
    <m/>
    <m/>
    <n v="28000"/>
    <m/>
    <m/>
    <m/>
    <m/>
    <m/>
    <m/>
    <x v="13"/>
    <x v="0"/>
    <x v="1"/>
    <x v="2"/>
    <x v="5"/>
    <x v="1"/>
    <s v="Univera Satış"/>
    <s v="Saha Satış"/>
    <s v="Yurt İçi"/>
    <s v="Türkiye"/>
  </r>
  <r>
    <s v="Q3"/>
    <x v="1"/>
    <x v="6"/>
    <m/>
    <s v="DATA GIDA OTO. TUR. İNŞ. SAN. VE TİC. LTD. ŞTİ."/>
    <s v="UH.01.002"/>
    <s v="Unidox Kontör"/>
    <s v="Univera Kontör Satışı"/>
    <x v="6"/>
    <x v="2"/>
    <s v="Unidox"/>
    <n v="1.95"/>
    <m/>
    <n v="25000"/>
    <m/>
    <m/>
    <m/>
    <m/>
    <m/>
    <n v="48750"/>
    <m/>
    <m/>
    <m/>
    <m/>
    <m/>
    <m/>
    <x v="172"/>
    <x v="3"/>
    <x v="1"/>
    <x v="2"/>
    <x v="5"/>
    <x v="0"/>
    <s v="Univera Satış"/>
    <s v="Saha Satış"/>
    <s v="Yurt İçi"/>
    <s v="Türkiye"/>
  </r>
  <r>
    <s v="Q3"/>
    <x v="1"/>
    <x v="6"/>
    <m/>
    <s v="MENDERES TEKSTİL SAN.TİC.A.Ş."/>
    <s v="SY.01.009"/>
    <s v="Stokbar Panorama - Platform Back Office Kullanıcı Yazılımı"/>
    <s v="Univera - Menderes Tekstil"/>
    <x v="12"/>
    <x v="4"/>
    <s v="Stokbar"/>
    <n v="5070"/>
    <m/>
    <n v="5"/>
    <m/>
    <m/>
    <m/>
    <m/>
    <m/>
    <n v="25350"/>
    <m/>
    <m/>
    <m/>
    <m/>
    <m/>
    <m/>
    <x v="173"/>
    <x v="3"/>
    <x v="1"/>
    <x v="0"/>
    <x v="1"/>
    <x v="0"/>
    <s v="Univera Satış"/>
    <s v="Saha Satış"/>
    <s v="Yurt İçi"/>
    <s v="Türkiye"/>
  </r>
  <r>
    <s v="Q3"/>
    <x v="1"/>
    <x v="6"/>
    <m/>
    <s v="MENDERES TEKSTİL SAN.TİC.A.Ş."/>
    <s v="SY.02.002"/>
    <s v="Stokbar Panorama - Mobil (Android) Kullanıcı Yazılımı "/>
    <s v="Univera - Menderes Tekstil"/>
    <x v="12"/>
    <x v="4"/>
    <s v="Stokbar"/>
    <n v="2981.16"/>
    <m/>
    <n v="10"/>
    <m/>
    <m/>
    <m/>
    <m/>
    <m/>
    <n v="29811.599999999999"/>
    <m/>
    <m/>
    <m/>
    <m/>
    <m/>
    <m/>
    <x v="173"/>
    <x v="3"/>
    <x v="1"/>
    <x v="0"/>
    <x v="1"/>
    <x v="0"/>
    <s v="Univera Satış"/>
    <s v="Saha Satış"/>
    <s v="Yurt İçi"/>
    <s v="Türkiye"/>
  </r>
  <r>
    <s v="Q3"/>
    <x v="1"/>
    <x v="6"/>
    <m/>
    <s v="MENDERES TEKSTİL SAN.TİC.A.Ş."/>
    <s v="SY.01.004"/>
    <s v="Stokbar Panorama - Depo &amp; Sevkiyat Yönetimi &quot;Standart&quot; Çözüm Yazılımı"/>
    <s v="Univera - Menderes Tekstil"/>
    <x v="12"/>
    <x v="4"/>
    <s v="Stokbar"/>
    <n v="153038.39999999999"/>
    <m/>
    <n v="1"/>
    <m/>
    <m/>
    <m/>
    <m/>
    <m/>
    <n v="153038.39999999999"/>
    <m/>
    <m/>
    <m/>
    <m/>
    <m/>
    <m/>
    <x v="173"/>
    <x v="3"/>
    <x v="1"/>
    <x v="0"/>
    <x v="1"/>
    <x v="0"/>
    <s v="Univera Satış"/>
    <s v="Saha Satış"/>
    <s v="Yurt İçi"/>
    <s v="Türkiye"/>
  </r>
  <r>
    <s v="Q2"/>
    <x v="0"/>
    <x v="4"/>
    <m/>
    <s v="ADAGAZ SANAYI TICARET TURIZM INSAAT ITHALAT IHRACAT LIMITED SIRKETI"/>
    <s v="EH.03.011"/>
    <s v="Enroute Panorama - E-Dönüsüm Modülü Kurulum Hizmeti"/>
    <s v="Univera - Suzuki"/>
    <x v="6"/>
    <x v="2"/>
    <m/>
    <n v="6000"/>
    <m/>
    <n v="1"/>
    <m/>
    <n v="6000"/>
    <m/>
    <n v="0"/>
    <m/>
    <n v="6000"/>
    <m/>
    <n v="0"/>
    <n v="0"/>
    <s v="UNI240000000667"/>
    <m/>
    <m/>
    <x v="41"/>
    <x v="0"/>
    <x v="1"/>
    <x v="1"/>
    <x v="6"/>
    <x v="1"/>
    <s v="Univera Satış"/>
    <s v="Saha Satış"/>
    <s v="Yurt İçi"/>
    <s v="Türkiye"/>
  </r>
  <r>
    <s v="Q3"/>
    <x v="1"/>
    <x v="6"/>
    <m/>
    <s v="TURK ELEKTRONİK PARA ANONİM ŞİRKETİ"/>
    <s v="UH.01.002"/>
    <s v="Unidox Kontör"/>
    <s v="Univera Kontör Satışı"/>
    <x v="6"/>
    <x v="2"/>
    <s v="Unidox"/>
    <n v="3.74"/>
    <m/>
    <n v="5000"/>
    <m/>
    <m/>
    <m/>
    <m/>
    <m/>
    <n v="18700"/>
    <m/>
    <m/>
    <m/>
    <m/>
    <m/>
    <m/>
    <x v="147"/>
    <x v="2"/>
    <x v="1"/>
    <x v="2"/>
    <x v="5"/>
    <x v="0"/>
    <s v="Univera Satış"/>
    <s v="Saha Satış"/>
    <s v="Yurt İçi"/>
    <s v="Türkiye"/>
  </r>
  <r>
    <s v="Q3"/>
    <x v="1"/>
    <x v="6"/>
    <m/>
    <s v="TURUNCU HOLDİNG ANONİM ŞİRKETİ"/>
    <s v="UH.01.002"/>
    <s v="Unidox Kontör"/>
    <s v="Univera Kontör Satışı"/>
    <x v="6"/>
    <x v="2"/>
    <s v="Unidox"/>
    <n v="2.65"/>
    <m/>
    <n v="10000"/>
    <m/>
    <m/>
    <m/>
    <m/>
    <m/>
    <n v="26500"/>
    <m/>
    <m/>
    <m/>
    <m/>
    <m/>
    <m/>
    <x v="174"/>
    <x v="2"/>
    <x v="1"/>
    <x v="2"/>
    <x v="5"/>
    <x v="2"/>
    <s v="Univera Satış"/>
    <s v="Saha Satış"/>
    <s v="Yurt İçi"/>
    <s v="Türkiye"/>
  </r>
  <r>
    <s v="Q3"/>
    <x v="1"/>
    <x v="6"/>
    <m/>
    <s v="FHP EV İÇİ KULLANIM ARAÇLARI SAN VE TC A.Ş/VİLEDA"/>
    <s v="QH.08.001"/>
    <s v="Quest Panorama - Hosting Hizmeti"/>
    <s v="Univera - Vileda"/>
    <x v="18"/>
    <x v="1"/>
    <s v="Quest"/>
    <n v="18337"/>
    <m/>
    <n v="1"/>
    <m/>
    <m/>
    <m/>
    <m/>
    <m/>
    <n v="18337"/>
    <m/>
    <m/>
    <m/>
    <m/>
    <m/>
    <m/>
    <x v="45"/>
    <x v="0"/>
    <x v="0"/>
    <x v="1"/>
    <x v="3"/>
    <x v="0"/>
    <s v="Univera Satış"/>
    <s v="Saha Satış"/>
    <s v="Yurt İçi"/>
    <s v="Türkiye"/>
  </r>
  <r>
    <s v="Q2"/>
    <x v="0"/>
    <x v="4"/>
    <m/>
    <s v="Şölen Çikolata Gıda Sanayi Ve Ticaret A. Ş."/>
    <s v="EY.05.010"/>
    <s v="EnRoute Panorama - Business Analytics  - Qlik Sense Professional User Lisansi (Enterprise)"/>
    <s v="Univera - Şölen"/>
    <x v="11"/>
    <x v="0"/>
    <m/>
    <n v="5214.2700000000004"/>
    <m/>
    <n v="109"/>
    <m/>
    <n v="757807.24"/>
    <m/>
    <n v="189451.81"/>
    <m/>
    <n v="568355.43000000005"/>
    <m/>
    <n v="0"/>
    <n v="0"/>
    <s v="UNI240000000668"/>
    <m/>
    <m/>
    <x v="32"/>
    <x v="0"/>
    <x v="0"/>
    <x v="0"/>
    <x v="1"/>
    <x v="1"/>
    <s v="Univera Satış"/>
    <s v="Saha Satış"/>
    <s v="Yurt İçi"/>
    <s v="Türkiye"/>
  </r>
  <r>
    <s v="Q3"/>
    <x v="1"/>
    <x v="6"/>
    <m/>
    <s v="ALİ SERGEN KART"/>
    <s v="WPH.02.001"/>
    <s v="Webplus Yazılım Bakımı Hizmeti"/>
    <s v="Univera - Kanal"/>
    <x v="5"/>
    <x v="0"/>
    <s v="Webplus"/>
    <n v="2530"/>
    <m/>
    <n v="1"/>
    <m/>
    <m/>
    <m/>
    <m/>
    <m/>
    <n v="2530"/>
    <m/>
    <m/>
    <m/>
    <m/>
    <m/>
    <m/>
    <x v="47"/>
    <x v="0"/>
    <x v="0"/>
    <x v="1"/>
    <x v="4"/>
    <x v="0"/>
    <s v="Kanal Satış"/>
    <s v="Ali Sergen Kart"/>
    <s v="Yurt İçi"/>
    <s v="Türkiye"/>
  </r>
  <r>
    <s v="Q3"/>
    <x v="1"/>
    <x v="6"/>
    <m/>
    <s v="ALİ SERGEN KART"/>
    <s v="WProje Yönetimi.01.007"/>
    <s v="Webplus E-Dönüşüm Yazılımı"/>
    <s v="Univera - Kanal"/>
    <x v="5"/>
    <x v="0"/>
    <s v="Webplus"/>
    <n v="9775"/>
    <m/>
    <n v="1"/>
    <m/>
    <m/>
    <m/>
    <m/>
    <m/>
    <n v="9775"/>
    <m/>
    <m/>
    <m/>
    <m/>
    <m/>
    <m/>
    <x v="47"/>
    <x v="0"/>
    <x v="1"/>
    <x v="0"/>
    <x v="1"/>
    <x v="0"/>
    <s v="Kanal Satış"/>
    <s v="Ali Sergen Kart"/>
    <s v="Yurt İçi"/>
    <s v="Türkiye"/>
  </r>
  <r>
    <s v="Q3"/>
    <x v="1"/>
    <x v="6"/>
    <m/>
    <s v="Eçözüm Bilgi Teknolojileri A.Ş."/>
    <s v="UH.01.002"/>
    <s v="Unidox Kontör"/>
    <s v="Univera Kontör Satışı"/>
    <x v="6"/>
    <x v="2"/>
    <s v="Unidox"/>
    <n v="6.04"/>
    <m/>
    <n v="1000"/>
    <m/>
    <m/>
    <m/>
    <m/>
    <m/>
    <n v="6040"/>
    <m/>
    <m/>
    <m/>
    <m/>
    <m/>
    <m/>
    <x v="175"/>
    <x v="2"/>
    <x v="1"/>
    <x v="2"/>
    <x v="5"/>
    <x v="0"/>
    <s v="Univera Satış"/>
    <s v="Saha Satış"/>
    <s v="Yurt İçi"/>
    <s v="Türkiye"/>
  </r>
  <r>
    <s v="Q3"/>
    <x v="1"/>
    <x v="6"/>
    <m/>
    <s v="PARAM MERKEZİ YÖNETIM DESTEK HIZMETLERI A.S"/>
    <s v="UH.01.002"/>
    <s v="Unidox Kontör"/>
    <s v="Univera Kontör Satışı"/>
    <x v="6"/>
    <x v="2"/>
    <s v="Unidox"/>
    <n v="2.65"/>
    <m/>
    <n v="15000"/>
    <m/>
    <m/>
    <m/>
    <m/>
    <m/>
    <n v="39750"/>
    <m/>
    <m/>
    <m/>
    <m/>
    <m/>
    <m/>
    <x v="146"/>
    <x v="2"/>
    <x v="1"/>
    <x v="2"/>
    <x v="5"/>
    <x v="0"/>
    <s v="Univera Satış"/>
    <s v="Saha Satış"/>
    <s v="Yurt İçi"/>
    <s v="Türkiye"/>
  </r>
  <r>
    <s v="Q3"/>
    <x v="1"/>
    <x v="6"/>
    <m/>
    <s v="TR TURUNCU SİGORTA ACENTELİĞİ ANONİM ŞİRKETİ"/>
    <s v="UH.01.002"/>
    <s v="Unidox Kontör"/>
    <s v="Univera Kontör Satışı"/>
    <x v="6"/>
    <x v="2"/>
    <s v="Unidox"/>
    <n v="6.04"/>
    <m/>
    <n v="1000"/>
    <m/>
    <m/>
    <m/>
    <m/>
    <m/>
    <n v="6040"/>
    <m/>
    <m/>
    <m/>
    <m/>
    <m/>
    <m/>
    <x v="176"/>
    <x v="2"/>
    <x v="1"/>
    <x v="2"/>
    <x v="5"/>
    <x v="2"/>
    <s v="Univera Satış"/>
    <s v="Saha Satış"/>
    <s v="Yurt İçi"/>
    <s v="Türkiye"/>
  </r>
  <r>
    <s v="Q3"/>
    <x v="1"/>
    <x v="6"/>
    <m/>
    <s v="TURK FİLO ARAÇ Kiralama ANONİM ŞİRKETİ"/>
    <s v="UH.01.002"/>
    <s v="Unidox Kontör"/>
    <s v="Univera Kontör Satışı"/>
    <x v="6"/>
    <x v="2"/>
    <s v="Unidox"/>
    <n v="2.65"/>
    <m/>
    <n v="10000"/>
    <m/>
    <m/>
    <m/>
    <m/>
    <m/>
    <n v="26500"/>
    <m/>
    <m/>
    <m/>
    <m/>
    <m/>
    <m/>
    <x v="177"/>
    <x v="2"/>
    <x v="1"/>
    <x v="2"/>
    <x v="5"/>
    <x v="0"/>
    <s v="Univera Satış"/>
    <s v="Saha Satış"/>
    <s v="Yurt İçi"/>
    <s v="Türkiye"/>
  </r>
  <r>
    <s v="Q3"/>
    <x v="1"/>
    <x v="6"/>
    <m/>
    <s v="TURK FİNANSAL TEKNOLOJİ ANONİM ŞİRKETİ"/>
    <s v="UH.01.002"/>
    <s v="Unidox Kontör"/>
    <s v="Univera Kontör Satışı"/>
    <x v="6"/>
    <x v="2"/>
    <s v="Unidox"/>
    <n v="2.65"/>
    <m/>
    <n v="10000"/>
    <m/>
    <m/>
    <m/>
    <m/>
    <m/>
    <n v="26500"/>
    <m/>
    <m/>
    <m/>
    <m/>
    <m/>
    <m/>
    <x v="178"/>
    <x v="2"/>
    <x v="1"/>
    <x v="2"/>
    <x v="5"/>
    <x v="0"/>
    <s v="Univera Satış"/>
    <s v="Saha Satış"/>
    <s v="Yurt İçi"/>
    <s v="Türkiye"/>
  </r>
  <r>
    <s v="Q3"/>
    <x v="1"/>
    <x v="6"/>
    <m/>
    <s v="UNİVİS BİLİŞİM DESTEK HizmetLERİ SANAYİ VE TİCARET ANONİM ŞİRKETİ"/>
    <s v="UH.01.002"/>
    <s v="Unidox Kontör"/>
    <s v="Univera Kontör Satışı"/>
    <x v="6"/>
    <x v="2"/>
    <s v="Unidox"/>
    <n v="6.04"/>
    <m/>
    <n v="1000"/>
    <m/>
    <m/>
    <m/>
    <m/>
    <m/>
    <n v="6040"/>
    <m/>
    <m/>
    <m/>
    <m/>
    <m/>
    <m/>
    <x v="86"/>
    <x v="2"/>
    <x v="1"/>
    <x v="2"/>
    <x v="5"/>
    <x v="2"/>
    <s v="Univera Satış"/>
    <s v="Saha Satış"/>
    <s v="Yurt İçi"/>
    <s v="Türkiye"/>
  </r>
  <r>
    <s v="Q3"/>
    <x v="1"/>
    <x v="6"/>
    <m/>
    <s v="AC PAZARLAMA DAĞITIM VE GIDA SAN. TİC. LTD. ŞTİ"/>
    <s v="UH.01.002"/>
    <s v="Unidox Kontör"/>
    <s v="Univera Kontör Satışı"/>
    <x v="6"/>
    <x v="2"/>
    <s v="Unidox"/>
    <n v="4.63"/>
    <m/>
    <n v="2000"/>
    <m/>
    <m/>
    <m/>
    <m/>
    <m/>
    <n v="9260"/>
    <m/>
    <m/>
    <m/>
    <m/>
    <m/>
    <m/>
    <x v="89"/>
    <x v="3"/>
    <x v="1"/>
    <x v="2"/>
    <x v="5"/>
    <x v="0"/>
    <s v="Univera Satış"/>
    <s v="Saha Satış"/>
    <s v="Yurt İçi"/>
    <s v="Türkiye"/>
  </r>
  <r>
    <s v="Q3"/>
    <x v="1"/>
    <x v="6"/>
    <m/>
    <s v="MATRIKS BİLGİSAYAR SİSTEMLERİ LTD.ŞTİ"/>
    <s v="WPH.02.001"/>
    <s v="Webplus Yazılım Bakımı Hizmeti"/>
    <s v="Univera - Kanal"/>
    <x v="5"/>
    <x v="0"/>
    <s v="Webplus"/>
    <n v="24453"/>
    <m/>
    <n v="1"/>
    <m/>
    <m/>
    <m/>
    <m/>
    <m/>
    <n v="24453"/>
    <m/>
    <m/>
    <m/>
    <m/>
    <m/>
    <m/>
    <x v="11"/>
    <x v="0"/>
    <x v="0"/>
    <x v="1"/>
    <x v="4"/>
    <x v="0"/>
    <s v="Kanal Satış"/>
    <s v="Matriks"/>
    <s v="Yurt İçi"/>
    <s v="Türkiye"/>
  </r>
  <r>
    <s v="Q3"/>
    <x v="1"/>
    <x v="6"/>
    <m/>
    <s v="MATRIKS BİLGİSAYAR SİSTEMLERİ LTD.ŞTİ"/>
    <s v="WProje Yönetimi.01.007"/>
    <s v="Webplus E-Dönüşüm Yazılımı"/>
    <s v="Univera - Kanal"/>
    <x v="5"/>
    <x v="0"/>
    <s v="Webplus"/>
    <n v="12584"/>
    <m/>
    <n v="1"/>
    <m/>
    <m/>
    <m/>
    <m/>
    <m/>
    <n v="12584"/>
    <m/>
    <m/>
    <m/>
    <m/>
    <m/>
    <m/>
    <x v="11"/>
    <x v="0"/>
    <x v="1"/>
    <x v="0"/>
    <x v="1"/>
    <x v="0"/>
    <s v="Kanal Satış"/>
    <s v="Matriks"/>
    <s v="Yurt İçi"/>
    <s v="Türkiye"/>
  </r>
  <r>
    <s v="Q3"/>
    <x v="1"/>
    <x v="6"/>
    <m/>
    <s v="MATRIKS BİLGİSAYAR SİSTEMLERİ LTD.ŞTİ"/>
    <s v="WProje Yönetimi.01.005"/>
    <s v="Webplus Distribution Satış-Dağıtım Yazılımı (Standart)"/>
    <s v="Univera - Kanal"/>
    <x v="5"/>
    <x v="0"/>
    <s v="Webplus"/>
    <n v="45760"/>
    <m/>
    <n v="1"/>
    <m/>
    <m/>
    <m/>
    <m/>
    <m/>
    <n v="45760"/>
    <m/>
    <m/>
    <m/>
    <m/>
    <m/>
    <m/>
    <x v="11"/>
    <x v="0"/>
    <x v="1"/>
    <x v="0"/>
    <x v="1"/>
    <x v="0"/>
    <s v="Kanal Satış"/>
    <s v="Matriks"/>
    <s v="Yurt İçi"/>
    <s v="Türkiye"/>
  </r>
  <r>
    <s v="Q3"/>
    <x v="1"/>
    <x v="6"/>
    <m/>
    <s v="MATRIKS BİLGİSAYAR SİSTEMLERİ LTD.ŞTİ"/>
    <s v="WProje Yönetimi.02.001"/>
    <s v="Webplus (Android) Satış Temsilcisi Yazılımı"/>
    <s v="Univera - Kanal"/>
    <x v="5"/>
    <x v="0"/>
    <s v="Webplus"/>
    <n v="4004"/>
    <m/>
    <n v="8"/>
    <m/>
    <m/>
    <m/>
    <m/>
    <m/>
    <n v="32032"/>
    <m/>
    <m/>
    <m/>
    <m/>
    <m/>
    <m/>
    <x v="11"/>
    <x v="0"/>
    <x v="1"/>
    <x v="0"/>
    <x v="1"/>
    <x v="0"/>
    <s v="Kanal Satış"/>
    <s v="Matriks"/>
    <s v="Yurt İçi"/>
    <s v="Türkiye"/>
  </r>
  <r>
    <s v="Q3"/>
    <x v="1"/>
    <x v="6"/>
    <m/>
    <s v="MİYA OTOMASYON VE BARKOD BILISIM SISTEMLERI SAN TİC. VE L.T.D. STI."/>
    <s v="WProje Yönetimi.02.001"/>
    <s v="Webplus (Android) Satış Temsilcisi Yazılımı"/>
    <s v="Univera - Kanal"/>
    <x v="5"/>
    <x v="0"/>
    <s v="Webplus"/>
    <n v="2588"/>
    <m/>
    <n v="1"/>
    <m/>
    <m/>
    <m/>
    <m/>
    <m/>
    <n v="2588"/>
    <m/>
    <m/>
    <m/>
    <m/>
    <m/>
    <m/>
    <x v="3"/>
    <x v="0"/>
    <x v="1"/>
    <x v="0"/>
    <x v="1"/>
    <x v="0"/>
    <s v="Kanal Satış"/>
    <s v="Miya"/>
    <s v="Yurt İçi"/>
    <s v="Türkiye"/>
  </r>
  <r>
    <s v="Q3"/>
    <x v="1"/>
    <x v="6"/>
    <m/>
    <s v="MATRIKS BİLGİSAYAR SİSTEMLERİ LTD.ŞTİ"/>
    <s v="WProje Yönetimi.01.003"/>
    <s v="Web Plus Ek Kullanıcı Yazılımı (1 Kullanıcı)"/>
    <s v="Univera - Kanal"/>
    <x v="5"/>
    <x v="0"/>
    <s v="Webplus"/>
    <n v="3718"/>
    <m/>
    <n v="2"/>
    <m/>
    <m/>
    <m/>
    <m/>
    <m/>
    <n v="7436"/>
    <m/>
    <m/>
    <m/>
    <m/>
    <m/>
    <m/>
    <x v="11"/>
    <x v="0"/>
    <x v="1"/>
    <x v="0"/>
    <x v="1"/>
    <x v="0"/>
    <s v="Kanal Satış"/>
    <s v="Matriks"/>
    <s v="Yurt İçi"/>
    <s v="Türkiye"/>
  </r>
  <r>
    <s v="Q3"/>
    <x v="1"/>
    <x v="6"/>
    <m/>
    <s v="TAŞLICALI SATIŞ DAĞITIM PAZARLAMA TİC SAN LTD ŞTİ"/>
    <s v="UH.01.002"/>
    <s v="Unidox Kontör"/>
    <s v="Univera Kontör Satışı"/>
    <x v="6"/>
    <x v="2"/>
    <s v="Unidox"/>
    <n v="2.6"/>
    <m/>
    <n v="25000"/>
    <m/>
    <m/>
    <m/>
    <m/>
    <m/>
    <n v="65000"/>
    <m/>
    <m/>
    <m/>
    <m/>
    <m/>
    <m/>
    <x v="34"/>
    <x v="0"/>
    <x v="1"/>
    <x v="2"/>
    <x v="5"/>
    <x v="0"/>
    <s v="Univera Satış"/>
    <s v="Saha Satış"/>
    <s v="Yurt İçi"/>
    <s v="Türkiye"/>
  </r>
  <r>
    <s v="Q3"/>
    <x v="1"/>
    <x v="6"/>
    <m/>
    <s v="KIRKGÖZE İLETİŞİM VE TÜKETİM MADDELERİ SANAYİİ VE TİCARET LİMİTED ŞİRKETİ"/>
    <s v="UH.01.002"/>
    <s v="Unidox Kontör"/>
    <s v="Univera Kontör Satışı"/>
    <x v="6"/>
    <x v="2"/>
    <s v="Unidox"/>
    <n v="1.389"/>
    <m/>
    <n v="100000"/>
    <m/>
    <m/>
    <m/>
    <m/>
    <m/>
    <n v="138900"/>
    <m/>
    <m/>
    <m/>
    <m/>
    <m/>
    <m/>
    <x v="179"/>
    <x v="3"/>
    <x v="1"/>
    <x v="2"/>
    <x v="5"/>
    <x v="0"/>
    <s v="Univera Satış"/>
    <s v="Saha Satış"/>
    <s v="Yurt İçi"/>
    <s v="Türkiye"/>
  </r>
  <r>
    <s v="Q3"/>
    <x v="1"/>
    <x v="6"/>
    <m/>
    <s v="ÖZTÜRKLER GIDA MAD. TİC. VE PAZ. LTD. ŞTİ. "/>
    <s v="UH.01.002"/>
    <s v="Unidox Kontör"/>
    <s v="Univera Kontör Satışı"/>
    <x v="6"/>
    <x v="2"/>
    <s v="Unidox"/>
    <n v="1.389"/>
    <m/>
    <n v="100000"/>
    <m/>
    <m/>
    <m/>
    <m/>
    <m/>
    <n v="138900"/>
    <m/>
    <m/>
    <m/>
    <m/>
    <m/>
    <m/>
    <x v="180"/>
    <x v="3"/>
    <x v="1"/>
    <x v="2"/>
    <x v="5"/>
    <x v="0"/>
    <s v="Univera Satış"/>
    <s v="Saha Satış"/>
    <s v="Yurt İçi"/>
    <s v="Türkiye"/>
  </r>
  <r>
    <s v="Q3"/>
    <x v="1"/>
    <x v="6"/>
    <m/>
    <s v="BİLGİNOĞLU ENDÜSTRİ MALZEMELERİ  SAN.TİC. A.Ş."/>
    <s v="SH.02.001"/>
    <s v="Stokbar Panorama - Yazılım Bakımı Hizmeti"/>
    <s v="Univera - Bilginoğlu"/>
    <x v="13"/>
    <x v="4"/>
    <s v="Stokbar"/>
    <n v="159472.73000000001"/>
    <m/>
    <n v="1"/>
    <m/>
    <m/>
    <m/>
    <m/>
    <m/>
    <n v="159472.73000000001"/>
    <m/>
    <m/>
    <m/>
    <m/>
    <m/>
    <m/>
    <x v="95"/>
    <x v="0"/>
    <x v="0"/>
    <x v="1"/>
    <x v="4"/>
    <x v="0"/>
    <s v="Univera Satış"/>
    <s v="Saha Satış"/>
    <s v="Yurt İçi"/>
    <s v="Türkiye"/>
  </r>
  <r>
    <s v="Q3"/>
    <x v="1"/>
    <x v="6"/>
    <m/>
    <s v="DOĞUŞ ÇAY VE GIDA MADD.ÜRT.PAZ.İTH.İHR.A.Ş"/>
    <s v="SH.01.001"/>
    <s v="Stokbar Panorama - Proje ve Ürün Yönetimi Danışmanlığı Hizmeti"/>
    <s v="Univera Doğuş Çay Projesi"/>
    <x v="12"/>
    <x v="4"/>
    <s v="Stokbar"/>
    <n v="20825"/>
    <m/>
    <n v="4"/>
    <m/>
    <m/>
    <m/>
    <m/>
    <m/>
    <n v="83300"/>
    <m/>
    <m/>
    <m/>
    <m/>
    <m/>
    <m/>
    <x v="13"/>
    <x v="0"/>
    <x v="1"/>
    <x v="1"/>
    <x v="7"/>
    <x v="1"/>
    <s v="Univera Satış"/>
    <s v="Saha Satış"/>
    <s v="Yurt İçi"/>
    <s v="Türkiye"/>
  </r>
  <r>
    <s v="Q3"/>
    <x v="1"/>
    <x v="6"/>
    <m/>
    <s v="DOĞUŞ ÇAY VE GIDA MADD.ÜRT.PAZ.İTH.İHR.A.Ş"/>
    <s v="SH.01.001"/>
    <s v="Stokbar Panorama - Proje ve Ürün Yönetimi Danışmanlığı Hizmeti"/>
    <s v="Univera Doğuş Çay Projesi"/>
    <x v="12"/>
    <x v="4"/>
    <s v="Stokbar"/>
    <n v="20825"/>
    <m/>
    <n v="2"/>
    <m/>
    <m/>
    <m/>
    <m/>
    <m/>
    <n v="41650"/>
    <m/>
    <m/>
    <m/>
    <m/>
    <m/>
    <m/>
    <x v="13"/>
    <x v="0"/>
    <x v="1"/>
    <x v="1"/>
    <x v="7"/>
    <x v="1"/>
    <s v="Univera Satış"/>
    <s v="Saha Satış"/>
    <s v="Yurt İçi"/>
    <s v="Türkiye"/>
  </r>
  <r>
    <s v="Q3"/>
    <x v="1"/>
    <x v="6"/>
    <m/>
    <s v="Unilever San. ve Tic. Türk A.Ş."/>
    <s v="SH.01.001"/>
    <s v="Stokbar Panorama - Proje ve Ürün Yönetimi Danışmanlığı Hizmeti"/>
    <s v="Univera - Unilever"/>
    <x v="13"/>
    <x v="4"/>
    <s v="Stokbar"/>
    <n v="15925"/>
    <m/>
    <n v="29.5"/>
    <m/>
    <m/>
    <m/>
    <m/>
    <m/>
    <n v="469787.5"/>
    <m/>
    <m/>
    <m/>
    <m/>
    <m/>
    <m/>
    <x v="104"/>
    <x v="0"/>
    <x v="1"/>
    <x v="1"/>
    <x v="7"/>
    <x v="0"/>
    <s v="Univera Satış"/>
    <s v="Saha Satış"/>
    <s v="Yurt İçi"/>
    <s v="Türkiye"/>
  </r>
  <r>
    <s v="Q3"/>
    <x v="1"/>
    <x v="6"/>
    <m/>
    <s v="BİLGİNOĞLU ENDÜSTRİ MALZEMELERİ  SAN.TİC. A.Ş."/>
    <s v="SH.03.004"/>
    <s v="Stokbar Panorama - Çağrı Merkezi Hizmeti (Depo/Lokasyon)"/>
    <s v="Univera - Bilginoğlu"/>
    <x v="13"/>
    <x v="4"/>
    <s v="Stokbar"/>
    <n v="91127.27"/>
    <m/>
    <n v="1"/>
    <m/>
    <m/>
    <m/>
    <m/>
    <m/>
    <n v="91127.27"/>
    <m/>
    <m/>
    <m/>
    <m/>
    <m/>
    <m/>
    <x v="95"/>
    <x v="0"/>
    <x v="0"/>
    <x v="1"/>
    <x v="8"/>
    <x v="0"/>
    <s v="Univera Satış"/>
    <s v="Saha Satış"/>
    <s v="Yurt İçi"/>
    <s v="Türkiye"/>
  </r>
  <r>
    <s v="Q3"/>
    <x v="1"/>
    <x v="6"/>
    <m/>
    <s v="Doğadan Gıda Ürünleri San. ve Paz. A.Ş."/>
    <s v="QH.02.001"/>
    <s v="Quest Panorama - Yazılım Bakımı, Yaşatma ve Merkezi Destek Hizmeti"/>
    <s v="Univera - Doğadan"/>
    <x v="18"/>
    <x v="3"/>
    <s v="Quest"/>
    <n v="259285"/>
    <m/>
    <n v="1"/>
    <m/>
    <m/>
    <m/>
    <m/>
    <m/>
    <n v="259285"/>
    <m/>
    <m/>
    <m/>
    <m/>
    <m/>
    <m/>
    <x v="66"/>
    <x v="0"/>
    <x v="0"/>
    <x v="1"/>
    <x v="4"/>
    <x v="0"/>
    <s v="Univera Satış"/>
    <s v="Saha Satış"/>
    <s v="Yurt İçi"/>
    <s v="Türkiye"/>
  </r>
  <r>
    <s v="Q2"/>
    <x v="0"/>
    <x v="4"/>
    <m/>
    <s v="Şölen Çikolata Gıda Sanayi Ve Ticaret A. Ş."/>
    <s v="EH.01.005"/>
    <s v="Enroute Panorama Online Egitim"/>
    <s v="Univera - Şölen"/>
    <x v="11"/>
    <x v="0"/>
    <m/>
    <n v="848"/>
    <m/>
    <n v="6"/>
    <m/>
    <n v="5088"/>
    <m/>
    <n v="0"/>
    <m/>
    <n v="5088"/>
    <m/>
    <n v="0"/>
    <n v="0"/>
    <s v="UNI240000000680"/>
    <m/>
    <m/>
    <x v="32"/>
    <x v="0"/>
    <x v="1"/>
    <x v="0"/>
    <x v="1"/>
    <x v="1"/>
    <s v="Univera Satış"/>
    <s v="Saha Satış"/>
    <s v="Yurt İçi"/>
    <s v="Türkiye"/>
  </r>
  <r>
    <s v="Q2"/>
    <x v="0"/>
    <x v="4"/>
    <m/>
    <s v="PERNOD RICARD ISTANBUL IÇ VE DIS TIC. LTD. STI"/>
    <s v="EY.06.001"/>
    <s v="EnRoute Panorama - Yazilim Gelistirme Hizmeti"/>
    <s v="Univera - Pernod Ricard"/>
    <x v="12"/>
    <x v="0"/>
    <m/>
    <n v="3593.1"/>
    <m/>
    <n v="30.1"/>
    <m/>
    <n v="108152.31"/>
    <m/>
    <n v="0"/>
    <m/>
    <n v="108152.31"/>
    <m/>
    <n v="0"/>
    <n v="0"/>
    <s v="UNI240000000677"/>
    <m/>
    <m/>
    <x v="34"/>
    <x v="0"/>
    <x v="1"/>
    <x v="1"/>
    <x v="9"/>
    <x v="1"/>
    <s v="Univera Satış"/>
    <s v="Saha Satış"/>
    <s v="Yurt İçi"/>
    <s v="Türkiye"/>
  </r>
  <r>
    <s v="Q2"/>
    <x v="0"/>
    <x v="4"/>
    <m/>
    <s v="HARIBO SEKERLEME SAN. TIC.LTD. STI."/>
    <s v="EH.03.006"/>
    <s v="EnRoute Panorama - Uzaktan Kurulum ve Efitim Hizmeti"/>
    <s v="Univera - Haribo"/>
    <x v="7"/>
    <x v="0"/>
    <m/>
    <n v="5481"/>
    <m/>
    <n v="3"/>
    <m/>
    <n v="16443"/>
    <m/>
    <n v="0"/>
    <m/>
    <n v="16443"/>
    <m/>
    <n v="0"/>
    <n v="0"/>
    <s v="UNI240000000692"/>
    <m/>
    <m/>
    <x v="5"/>
    <x v="0"/>
    <x v="1"/>
    <x v="1"/>
    <x v="6"/>
    <x v="1"/>
    <s v="Univera Satış"/>
    <s v="Saha Satış"/>
    <s v="Yurt İçi"/>
    <s v="Türkiye"/>
  </r>
  <r>
    <s v="Q2"/>
    <x v="0"/>
    <x v="4"/>
    <m/>
    <s v="Şölen Çikolata Gıda Sanayi Ve Ticaret A. Ş."/>
    <s v="EH.03.006"/>
    <s v="EnRoute Panorama - Uzaktan Kurulum ve Efitim Hizmeti"/>
    <s v="Univera - Şölen"/>
    <x v="11"/>
    <x v="0"/>
    <m/>
    <n v="3240"/>
    <m/>
    <n v="12.5"/>
    <m/>
    <n v="40500"/>
    <m/>
    <n v="0"/>
    <m/>
    <n v="40500"/>
    <m/>
    <n v="0"/>
    <n v="0"/>
    <s v="UNI240000000680"/>
    <m/>
    <m/>
    <x v="32"/>
    <x v="0"/>
    <x v="1"/>
    <x v="1"/>
    <x v="6"/>
    <x v="1"/>
    <s v="Univera Satış"/>
    <s v="Saha Satış"/>
    <s v="Yurt İçi"/>
    <s v="Türkiye"/>
  </r>
  <r>
    <s v="Q2"/>
    <x v="0"/>
    <x v="4"/>
    <m/>
    <s v="PERNOD RICARD ISTANBUL IÇ VE DIS TIC. LTD. STI"/>
    <s v="EH.01.001"/>
    <s v="EnRoute Panorama - Proje Yönetim Hizmeti"/>
    <s v="Univera - Pernod Ricard"/>
    <x v="12"/>
    <x v="0"/>
    <m/>
    <n v="3593.1000000000004"/>
    <m/>
    <n v="1.9"/>
    <m/>
    <n v="6826.89"/>
    <m/>
    <n v="0"/>
    <m/>
    <n v="6826.89"/>
    <m/>
    <n v="0"/>
    <n v="0"/>
    <s v="UNI240000000677"/>
    <m/>
    <m/>
    <x v="34"/>
    <x v="0"/>
    <x v="1"/>
    <x v="1"/>
    <x v="7"/>
    <x v="1"/>
    <s v="Univera Satış"/>
    <s v="Saha Satış"/>
    <s v="Yurt İçi"/>
    <s v="Türkiye"/>
  </r>
  <r>
    <s v="Q2"/>
    <x v="0"/>
    <x v="4"/>
    <m/>
    <s v="PERNOD RICARD ISTANBUL IÇ VE DIS TIC. LTD. STI"/>
    <s v="EH.01.001"/>
    <s v="EnRoute Panorama - Proje Yönetim Hizmeti"/>
    <s v="Univera - Pernod Ricard"/>
    <x v="2"/>
    <x v="0"/>
    <m/>
    <n v="5669.66"/>
    <m/>
    <n v="2"/>
    <m/>
    <n v="11339.32"/>
    <m/>
    <n v="0"/>
    <m/>
    <n v="11339.32"/>
    <m/>
    <n v="0"/>
    <n v="0"/>
    <s v="UNI240000000690"/>
    <m/>
    <m/>
    <x v="34"/>
    <x v="0"/>
    <x v="1"/>
    <x v="1"/>
    <x v="7"/>
    <x v="1"/>
    <s v="Univera Satış"/>
    <s v="Saha Satış"/>
    <s v="Yurt İçi"/>
    <s v="Türkiye"/>
  </r>
  <r>
    <s v="Q2"/>
    <x v="0"/>
    <x v="4"/>
    <m/>
    <s v="SATEM GRUP GIDA DAGITIM VE PAZARLAMA A.S."/>
    <s v="EH.01.003"/>
    <s v="EnRoute Panorama - Kurulum ve Efitim Hizmeti"/>
    <s v="Univera - Oyak Grup"/>
    <x v="7"/>
    <x v="0"/>
    <m/>
    <n v="7399"/>
    <m/>
    <n v="2"/>
    <m/>
    <n v="14798"/>
    <m/>
    <n v="0"/>
    <m/>
    <n v="14798"/>
    <m/>
    <n v="0"/>
    <n v="0"/>
    <s v="UNI240000000698"/>
    <m/>
    <m/>
    <x v="77"/>
    <x v="0"/>
    <x v="1"/>
    <x v="1"/>
    <x v="6"/>
    <x v="1"/>
    <s v="Univera Satış"/>
    <s v="Saha Satış"/>
    <s v="Yurt İçi"/>
    <s v="Türkiye"/>
  </r>
  <r>
    <s v="Q2"/>
    <x v="0"/>
    <x v="4"/>
    <m/>
    <s v="HALIM BOYALI-HISAR GIDA"/>
    <s v="EYS.04.012"/>
    <s v="EnRoute Panorama - E-Dönüsüm Modül Lisansi Standart"/>
    <s v="Univera Doğuş Çay Projesi"/>
    <x v="7"/>
    <x v="2"/>
    <m/>
    <n v="14552.3"/>
    <m/>
    <n v="1"/>
    <m/>
    <n v="20789"/>
    <m/>
    <n v="6236.7"/>
    <m/>
    <n v="14552.3"/>
    <m/>
    <n v="0"/>
    <n v="0"/>
    <s v="UNI240000000701"/>
    <m/>
    <m/>
    <x v="13"/>
    <x v="0"/>
    <x v="1"/>
    <x v="0"/>
    <x v="1"/>
    <x v="1"/>
    <s v="Univera Satış"/>
    <s v="Saha Satış"/>
    <s v="Yurt İçi"/>
    <s v="Türkiye"/>
  </r>
  <r>
    <s v="Q2"/>
    <x v="0"/>
    <x v="4"/>
    <m/>
    <s v="ÖZBAK GIDA VE IHTIYAÇ MADDELERI SAN.VE TIC.A.S"/>
    <s v="EYS.04.012"/>
    <s v="EnRoute Panorama - E-Dönüsüm Modül Lisansi Standart"/>
    <s v="Univera - Dardanel"/>
    <x v="7"/>
    <x v="2"/>
    <m/>
    <n v="14552.3"/>
    <m/>
    <n v="1"/>
    <m/>
    <n v="20789"/>
    <m/>
    <n v="6236.7"/>
    <m/>
    <n v="14552.3"/>
    <m/>
    <n v="0"/>
    <n v="0"/>
    <s v="UNI240000000686"/>
    <m/>
    <m/>
    <x v="4"/>
    <x v="0"/>
    <x v="1"/>
    <x v="0"/>
    <x v="1"/>
    <x v="1"/>
    <s v="Univera Satış"/>
    <s v="Saha Satış"/>
    <s v="Yurt İçi"/>
    <s v="Türkiye"/>
  </r>
  <r>
    <s v="Q2"/>
    <x v="0"/>
    <x v="4"/>
    <m/>
    <s v="DOGAN TREND OTOMOTIV TICARET HIZMET VE TEKNOLOJI A.S."/>
    <s v="EH.03.001"/>
    <s v="EnRoute Panorama - Çafri Merkezi Hizmeti  (MSD)"/>
    <s v="Univera - Suzuki"/>
    <x v="2"/>
    <x v="0"/>
    <m/>
    <n v="4000"/>
    <m/>
    <n v="-50"/>
    <m/>
    <n v="0"/>
    <m/>
    <n v="0"/>
    <m/>
    <n v="-200000"/>
    <m/>
    <n v="50"/>
    <n v="200000"/>
    <s v="TR0202400020454"/>
    <m/>
    <m/>
    <x v="41"/>
    <x v="0"/>
    <x v="0"/>
    <x v="1"/>
    <x v="8"/>
    <x v="1"/>
    <s v="Univera Satış"/>
    <s v="Saha Satış"/>
    <s v="Yurt İçi"/>
    <s v="Türkiye"/>
  </r>
  <r>
    <s v="Q2"/>
    <x v="0"/>
    <x v="4"/>
    <m/>
    <s v="SUZUKI MOTORLU ARAÇLAR PAZARLAMA A.S."/>
    <s v="EH.03.001"/>
    <s v="EnRoute Panorama - Çafri Merkezi Hizmeti  (MSD)"/>
    <s v="Univera - Suzuki"/>
    <x v="2"/>
    <x v="0"/>
    <m/>
    <n v="4000"/>
    <m/>
    <n v="-50"/>
    <m/>
    <n v="0"/>
    <m/>
    <n v="0"/>
    <m/>
    <n v="-200000"/>
    <m/>
    <n v="50"/>
    <n v="200000"/>
    <s v="SZ0202400008287"/>
    <m/>
    <m/>
    <x v="41"/>
    <x v="0"/>
    <x v="0"/>
    <x v="1"/>
    <x v="8"/>
    <x v="1"/>
    <s v="Univera Satış"/>
    <s v="Saha Satış"/>
    <s v="Yurt İçi"/>
    <s v="Türkiye"/>
  </r>
  <r>
    <s v="Q2"/>
    <x v="0"/>
    <x v="4"/>
    <m/>
    <s v="Şölen Çikolata Gıda Sanayi Ve Ticaret A. Ş."/>
    <s v="EY.05.009"/>
    <s v="EnRoute Panorama - Business Analytics  - Qlik Sense Analyzer User Lisansi (Enterprise)"/>
    <s v="Univera - Şölen"/>
    <x v="11"/>
    <x v="0"/>
    <m/>
    <n v="11819.01"/>
    <m/>
    <n v="1"/>
    <m/>
    <n v="13904.72"/>
    <m/>
    <n v="2085.71"/>
    <m/>
    <n v="11819.01"/>
    <m/>
    <n v="0"/>
    <n v="0"/>
    <s v="UNI240000000668"/>
    <m/>
    <m/>
    <x v="32"/>
    <x v="0"/>
    <x v="0"/>
    <x v="0"/>
    <x v="1"/>
    <x v="1"/>
    <s v="Univera Satış"/>
    <s v="Saha Satış"/>
    <s v="Yurt İçi"/>
    <s v="Türkiye"/>
  </r>
  <r>
    <s v="Q3"/>
    <x v="1"/>
    <x v="6"/>
    <m/>
    <s v="MİYA OTOMASYON VE BARKOD BILISIM SISTEMLERI SAN TİC. VE L.T.D. STI."/>
    <s v="WPH.02.001"/>
    <s v="Webplus Yazılım Bakımı Hizmeti"/>
    <s v="Univera - Kanal"/>
    <x v="5"/>
    <x v="0"/>
    <s v="Webplus"/>
    <n v="20374"/>
    <m/>
    <n v="1"/>
    <m/>
    <m/>
    <m/>
    <m/>
    <m/>
    <n v="20374"/>
    <m/>
    <m/>
    <m/>
    <m/>
    <m/>
    <m/>
    <x v="3"/>
    <x v="0"/>
    <x v="0"/>
    <x v="1"/>
    <x v="4"/>
    <x v="0"/>
    <s v="Kanal Satış"/>
    <s v="Miya"/>
    <s v="Yurt İçi"/>
    <s v="Türkiye"/>
  </r>
  <r>
    <s v="Q3"/>
    <x v="1"/>
    <x v="6"/>
    <m/>
    <s v="MİYA OTOMASYON VE BARKOD BILISIM SISTEMLERI SAN TİC. VE L.T.D. STI."/>
    <s v="WPH.02.001"/>
    <s v="Webplus Yazılım Bakımı Hizmeti"/>
    <s v="Univera - Kanal"/>
    <x v="5"/>
    <x v="0"/>
    <s v="Webplus"/>
    <n v="5460"/>
    <m/>
    <n v="1"/>
    <m/>
    <m/>
    <m/>
    <m/>
    <m/>
    <n v="5460"/>
    <m/>
    <m/>
    <m/>
    <m/>
    <m/>
    <m/>
    <x v="3"/>
    <x v="0"/>
    <x v="0"/>
    <x v="1"/>
    <x v="4"/>
    <x v="0"/>
    <s v="Kanal Satış"/>
    <s v="Miya"/>
    <s v="Yurt İçi"/>
    <s v="Türkiye"/>
  </r>
  <r>
    <s v="Q3"/>
    <x v="1"/>
    <x v="6"/>
    <m/>
    <s v="TOO AKTAU SOFTWARE"/>
    <s v="WPH.02.001"/>
    <s v="Webplus Yazılım Bakımı Hizmeti"/>
    <s v="Univera - Kanal"/>
    <x v="5"/>
    <x v="0"/>
    <s v="Webplus"/>
    <n v="43371.895600000003"/>
    <m/>
    <n v="1"/>
    <m/>
    <m/>
    <m/>
    <m/>
    <m/>
    <n v="43371.895600000003"/>
    <m/>
    <m/>
    <m/>
    <m/>
    <m/>
    <m/>
    <x v="80"/>
    <x v="0"/>
    <x v="0"/>
    <x v="1"/>
    <x v="4"/>
    <x v="0"/>
    <s v="Kanal Satış"/>
    <s v="Aktau"/>
    <s v="Yurt Dışı"/>
    <s v="Kazakistan"/>
  </r>
  <r>
    <s v="Q3"/>
    <x v="1"/>
    <x v="6"/>
    <m/>
    <s v="TOO AKTAU SOFTWARE"/>
    <s v="WProje Yönetimi.01.001"/>
    <s v="Webplus Distribution Satış-Dağıtım Yazılımı (Enterprise)"/>
    <s v="Univera - Kanal"/>
    <x v="5"/>
    <x v="0"/>
    <s v="Webplus"/>
    <n v="93316.52"/>
    <m/>
    <n v="1"/>
    <m/>
    <m/>
    <m/>
    <m/>
    <m/>
    <n v="93316.52"/>
    <m/>
    <m/>
    <m/>
    <m/>
    <m/>
    <m/>
    <x v="80"/>
    <x v="0"/>
    <x v="1"/>
    <x v="0"/>
    <x v="1"/>
    <x v="0"/>
    <s v="Kanal Satış"/>
    <s v="Aktau"/>
    <s v="Yurt Dışı"/>
    <s v="Kazakistan"/>
  </r>
  <r>
    <s v="Q3"/>
    <x v="1"/>
    <x v="6"/>
    <m/>
    <s v="TOO AKTAU SOFTWARE"/>
    <s v="WProje Yönetimi.02.001"/>
    <s v="Webplus (Android) Satış Temsilcisi Yazılımı"/>
    <s v="Univera - Kanal"/>
    <x v="5"/>
    <x v="0"/>
    <s v="Webplus"/>
    <n v="5274.4120000000003"/>
    <m/>
    <n v="16"/>
    <m/>
    <m/>
    <m/>
    <m/>
    <m/>
    <n v="84390.592000000004"/>
    <m/>
    <m/>
    <m/>
    <m/>
    <m/>
    <m/>
    <x v="80"/>
    <x v="0"/>
    <x v="1"/>
    <x v="0"/>
    <x v="1"/>
    <x v="0"/>
    <s v="Kanal Satış"/>
    <s v="Aktau"/>
    <s v="Yurt Dışı"/>
    <s v="Kazakistan"/>
  </r>
  <r>
    <s v="Q3"/>
    <x v="1"/>
    <x v="6"/>
    <m/>
    <s v="TOO AKTAU SOFTWARE"/>
    <s v="WProje Yönetimi.01.004"/>
    <s v="Web Plus Ek Kullanıcı Yazılımı (5 Kullanıcı)"/>
    <s v="Univera - Kanal"/>
    <x v="5"/>
    <x v="0"/>
    <s v="Webplus"/>
    <n v="27386.37"/>
    <m/>
    <n v="2"/>
    <m/>
    <m/>
    <m/>
    <m/>
    <m/>
    <n v="54772.74"/>
    <m/>
    <m/>
    <m/>
    <m/>
    <m/>
    <m/>
    <x v="80"/>
    <x v="0"/>
    <x v="1"/>
    <x v="0"/>
    <x v="1"/>
    <x v="0"/>
    <s v="Kanal Satış"/>
    <s v="Aktau"/>
    <s v="Yurt Dışı"/>
    <s v="Kazakistan"/>
  </r>
  <r>
    <s v="Q3"/>
    <x v="1"/>
    <x v="6"/>
    <m/>
    <s v="PARAMTECH"/>
    <m/>
    <s v="VARUNA AYLIK Kiralama"/>
    <s v="Univera - Turk ELektronik Para"/>
    <x v="19"/>
    <x v="6"/>
    <s v="Varuna"/>
    <n v="4060"/>
    <m/>
    <n v="1"/>
    <m/>
    <m/>
    <m/>
    <m/>
    <m/>
    <n v="4060"/>
    <m/>
    <m/>
    <m/>
    <m/>
    <m/>
    <m/>
    <x v="178"/>
    <x v="2"/>
    <x v="0"/>
    <x v="0"/>
    <x v="0"/>
    <x v="0"/>
    <s v="Univera Satış"/>
    <s v="Saha Satış"/>
    <s v="Yurt İçi"/>
    <s v="Türkiye"/>
  </r>
  <r>
    <s v="Q3"/>
    <x v="1"/>
    <x v="6"/>
    <m/>
    <s v="TURK ELEKTRONİK PARA ANONİM ŞİRKETİ"/>
    <m/>
    <s v="VARUNA AYLIK Kiralama"/>
    <s v="Univera - Turk ELektronik Para"/>
    <x v="19"/>
    <x v="6"/>
    <s v="Varuna"/>
    <n v="12180"/>
    <m/>
    <n v="1"/>
    <m/>
    <m/>
    <m/>
    <m/>
    <m/>
    <n v="12180"/>
    <m/>
    <m/>
    <m/>
    <m/>
    <m/>
    <m/>
    <x v="147"/>
    <x v="2"/>
    <x v="0"/>
    <x v="0"/>
    <x v="0"/>
    <x v="0"/>
    <s v="Univera Satış"/>
    <s v="Saha Satış"/>
    <s v="Yurt İçi"/>
    <s v="Türkiye"/>
  </r>
  <r>
    <s v="Q3"/>
    <x v="1"/>
    <x v="6"/>
    <m/>
    <s v="Türk Elektronik Para A.Ş."/>
    <m/>
    <s v="VARUNA AYLIK Kiralama"/>
    <s v="Univera - Turk ELektronik Para"/>
    <x v="19"/>
    <x v="6"/>
    <s v="Varuna"/>
    <n v="18270"/>
    <m/>
    <n v="1"/>
    <m/>
    <m/>
    <m/>
    <m/>
    <m/>
    <n v="18270"/>
    <m/>
    <m/>
    <m/>
    <m/>
    <m/>
    <m/>
    <x v="147"/>
    <x v="2"/>
    <x v="0"/>
    <x v="0"/>
    <x v="0"/>
    <x v="2"/>
    <s v="Univera Satış"/>
    <s v="Saha Satış"/>
    <s v="Yurt İçi"/>
    <s v="Türkiye"/>
  </r>
  <r>
    <s v="Q3"/>
    <x v="1"/>
    <x v="6"/>
    <m/>
    <s v="UNİVİS BİLİŞİM DESTEK HizmetLERİ SANAYİ VE TİCARET ANONİM ŞİRKETİ"/>
    <m/>
    <s v="VARUNA AYLIK Kiralama"/>
    <s v="Univera - Univis"/>
    <x v="19"/>
    <x v="6"/>
    <s v="Varuna"/>
    <n v="24360"/>
    <m/>
    <n v="1"/>
    <m/>
    <m/>
    <m/>
    <m/>
    <m/>
    <n v="24360"/>
    <m/>
    <m/>
    <m/>
    <m/>
    <m/>
    <m/>
    <x v="86"/>
    <x v="2"/>
    <x v="0"/>
    <x v="0"/>
    <x v="0"/>
    <x v="2"/>
    <s v="Univera Satış"/>
    <s v="Saha Satış"/>
    <s v="Yurt İçi"/>
    <s v="Türkiye"/>
  </r>
  <r>
    <s v="Q3"/>
    <x v="1"/>
    <x v="6"/>
    <m/>
    <s v="MATRIKS BİLGİSAYAR SİSTEMLERİ LTD.ŞTİ"/>
    <s v="UH.01.002"/>
    <s v="Unidox Kontör"/>
    <s v="Univera Kontör Satışı"/>
    <x v="5"/>
    <x v="2"/>
    <s v="Unidox"/>
    <n v="4.6319999999999997"/>
    <m/>
    <n v="2000"/>
    <m/>
    <m/>
    <m/>
    <m/>
    <m/>
    <n v="9264"/>
    <m/>
    <m/>
    <m/>
    <m/>
    <m/>
    <m/>
    <x v="11"/>
    <x v="0"/>
    <x v="1"/>
    <x v="2"/>
    <x v="5"/>
    <x v="0"/>
    <s v="Kanal Satış"/>
    <s v="Matriks"/>
    <s v="Yurt İçi"/>
    <s v="Türkiye"/>
  </r>
  <r>
    <s v="Q3"/>
    <x v="1"/>
    <x v="6"/>
    <m/>
    <s v="POLARİS YAZILIM ÇÖZÜMLERİ VE DANIŞMANLIK HİZMETLERİ LTD.ŞTİ."/>
    <s v="UH.01.002"/>
    <s v="Unidox Kontör"/>
    <s v="Univera Kontör Satışı"/>
    <x v="5"/>
    <x v="2"/>
    <s v="Unidox"/>
    <n v="2.2589999999999999"/>
    <m/>
    <n v="10000"/>
    <m/>
    <m/>
    <m/>
    <m/>
    <m/>
    <n v="22590"/>
    <m/>
    <m/>
    <m/>
    <m/>
    <m/>
    <m/>
    <x v="31"/>
    <x v="0"/>
    <x v="1"/>
    <x v="2"/>
    <x v="5"/>
    <x v="0"/>
    <s v="Kanal Satış"/>
    <s v="Polaris"/>
    <s v="Yurt İçi"/>
    <s v="Türkiye"/>
  </r>
  <r>
    <s v="Q3"/>
    <x v="1"/>
    <x v="6"/>
    <m/>
    <s v="POLARİS YAZILIM ÇÖZÜMLERİ VE DANIŞMANLIK HİZMETLERİ LTD.ŞTİ."/>
    <s v="UH.01.002"/>
    <s v="Unidox Kontör"/>
    <s v="Univera Kontör Satışı"/>
    <x v="5"/>
    <x v="2"/>
    <s v="Unidox"/>
    <n v="2.2589999999999999"/>
    <m/>
    <n v="10000"/>
    <m/>
    <m/>
    <m/>
    <m/>
    <m/>
    <n v="22590"/>
    <m/>
    <m/>
    <m/>
    <m/>
    <m/>
    <m/>
    <x v="31"/>
    <x v="0"/>
    <x v="1"/>
    <x v="2"/>
    <x v="5"/>
    <x v="0"/>
    <s v="Kanal Satış"/>
    <s v="Polaris"/>
    <s v="Yurt İçi"/>
    <s v="Türkiye"/>
  </r>
  <r>
    <s v="Q3"/>
    <x v="1"/>
    <x v="6"/>
    <m/>
    <s v="ALKAN İÇECEK İNŞAAT PAZARLAMA LİMİTED ŞİRKETİ"/>
    <s v="UH.01.002"/>
    <s v="Unidox Kontör"/>
    <s v="Univera Kontör Satışı"/>
    <x v="21"/>
    <x v="2"/>
    <s v="Unidox"/>
    <n v="1.407"/>
    <m/>
    <n v="100000"/>
    <m/>
    <m/>
    <m/>
    <m/>
    <m/>
    <n v="140700"/>
    <m/>
    <m/>
    <m/>
    <m/>
    <m/>
    <m/>
    <x v="2"/>
    <x v="0"/>
    <x v="1"/>
    <x v="2"/>
    <x v="5"/>
    <x v="0"/>
    <s v="Univera Satış"/>
    <s v="Saha Satış"/>
    <s v="Yurt İçi"/>
    <s v="Türkiye"/>
  </r>
  <r>
    <s v="Q3"/>
    <x v="1"/>
    <x v="6"/>
    <m/>
    <s v="TRABZON ÇAY SAN. VE TİC.LTD.ŞTİ."/>
    <s v="UH.01.002"/>
    <s v="Unidox Kontör"/>
    <s v="Univera Kontör Satışı"/>
    <x v="6"/>
    <x v="2"/>
    <s v="Unidox"/>
    <n v="1.8"/>
    <m/>
    <n v="50000"/>
    <m/>
    <m/>
    <m/>
    <m/>
    <m/>
    <n v="90000"/>
    <m/>
    <m/>
    <m/>
    <m/>
    <m/>
    <m/>
    <x v="1"/>
    <x v="0"/>
    <x v="1"/>
    <x v="2"/>
    <x v="5"/>
    <x v="0"/>
    <s v="Univera Satış"/>
    <s v="Saha Satış"/>
    <s v="Yurt İçi"/>
    <s v="Türkiye"/>
  </r>
  <r>
    <s v="Q3"/>
    <x v="1"/>
    <x v="6"/>
    <m/>
    <s v="BROWN FORMAN İÇKİ TİC. LTD. ŞTİ."/>
    <s v="QH.02.001"/>
    <s v="Quest Panorama - Yazılım Bakımı, Yaşatma ve Merkezi Destek Hizmeti"/>
    <s v="Univera - Brown Forman"/>
    <x v="12"/>
    <x v="3"/>
    <s v="Quest"/>
    <n v="898.42"/>
    <m/>
    <n v="211"/>
    <m/>
    <m/>
    <m/>
    <m/>
    <m/>
    <n v="189566.62"/>
    <m/>
    <m/>
    <m/>
    <m/>
    <m/>
    <m/>
    <x v="30"/>
    <x v="0"/>
    <x v="0"/>
    <x v="1"/>
    <x v="4"/>
    <x v="1"/>
    <s v="Univera Satış"/>
    <s v="Saha Satış"/>
    <s v="Yurt İçi"/>
    <s v="Türkiye"/>
  </r>
  <r>
    <s v="Q3"/>
    <x v="1"/>
    <x v="6"/>
    <m/>
    <s v="BROWN FORMAN İÇKİ TİC. LTD. ŞTİ."/>
    <s v="QH.03.001"/>
    <s v="Quest Panorama  - Çağrı Merkezi Hizmeti"/>
    <s v="Univera - Brown Forman"/>
    <x v="12"/>
    <x v="3"/>
    <s v="Quest"/>
    <n v="1229.96"/>
    <m/>
    <n v="30"/>
    <m/>
    <m/>
    <m/>
    <m/>
    <m/>
    <n v="36898.800000000003"/>
    <m/>
    <m/>
    <m/>
    <m/>
    <m/>
    <m/>
    <x v="30"/>
    <x v="0"/>
    <x v="0"/>
    <x v="1"/>
    <x v="8"/>
    <x v="1"/>
    <s v="Univera Satış"/>
    <s v="Saha Satış"/>
    <s v="Yurt İçi"/>
    <s v="Türkiye"/>
  </r>
  <r>
    <s v="Q3"/>
    <x v="1"/>
    <x v="6"/>
    <m/>
    <s v="Turk Elektronik Para Anonim Şirketi"/>
    <n v="500001210"/>
    <s v="Hakediş Bedeli"/>
    <s v="Univera - Turk ELektronik Para"/>
    <x v="10"/>
    <x v="8"/>
    <s v="Hakediş"/>
    <n v="2512674.0699999998"/>
    <m/>
    <n v="1"/>
    <m/>
    <m/>
    <m/>
    <m/>
    <m/>
    <n v="2512674.0699999998"/>
    <m/>
    <m/>
    <m/>
    <m/>
    <m/>
    <m/>
    <x v="147"/>
    <x v="2"/>
    <x v="1"/>
    <x v="3"/>
    <x v="13"/>
    <x v="2"/>
    <s v="Univera Satış"/>
    <s v="Saha Satış"/>
    <s v="Yurt İçi"/>
    <s v="Türkiye"/>
  </r>
  <r>
    <s v="Q3"/>
    <x v="1"/>
    <x v="6"/>
    <m/>
    <s v="IMPERIAL TOBACCO TÜTÜN ÜRÜNLERİ SATIŞ VE PAZARLAMA A.Ş"/>
    <s v="EH.06.001"/>
    <s v="Enroute Panorama - Hosting Hizmeti"/>
    <s v="Univera - Imperial Tobacco"/>
    <x v="16"/>
    <x v="1"/>
    <s v="Enroute"/>
    <n v="145600"/>
    <m/>
    <n v="1"/>
    <m/>
    <m/>
    <m/>
    <m/>
    <m/>
    <n v="145600"/>
    <m/>
    <m/>
    <m/>
    <m/>
    <m/>
    <m/>
    <x v="49"/>
    <x v="0"/>
    <x v="0"/>
    <x v="1"/>
    <x v="3"/>
    <x v="0"/>
    <s v="Univera Satış"/>
    <s v="Saha Satış"/>
    <s v="Yurt İçi"/>
    <s v="Türkiye"/>
  </r>
  <r>
    <s v="Q3"/>
    <x v="1"/>
    <x v="6"/>
    <m/>
    <s v="BMC Otomotiv Sanayi ve Ticaret A. Ş."/>
    <s v="CDH.05.001"/>
    <s v="Calldesk Panorama - Yazılım Geliştirme Hizmeti"/>
    <s v="Univera - BMC"/>
    <x v="13"/>
    <x v="5"/>
    <s v="Calldesk"/>
    <n v="14500"/>
    <m/>
    <n v="10.33"/>
    <m/>
    <m/>
    <m/>
    <m/>
    <m/>
    <n v="149785"/>
    <m/>
    <m/>
    <m/>
    <m/>
    <m/>
    <m/>
    <x v="71"/>
    <x v="0"/>
    <x v="1"/>
    <x v="1"/>
    <x v="9"/>
    <x v="1"/>
    <s v="Univera Satış"/>
    <s v="Saha Satış"/>
    <s v="Yurt İçi"/>
    <s v="Türkiye"/>
  </r>
  <r>
    <s v="Q3"/>
    <x v="1"/>
    <x v="6"/>
    <m/>
    <s v="K Rides Motosiklet Ve Bisiklet San. Ve Tic. A.Ş."/>
    <s v="CDY.01.016"/>
    <s v="Calldesk Panorama - Servis Noktası Yazılımı"/>
    <s v="Univera - K Rides"/>
    <x v="19"/>
    <x v="5"/>
    <s v="Calldesk"/>
    <n v="15000"/>
    <m/>
    <n v="5"/>
    <m/>
    <m/>
    <m/>
    <m/>
    <m/>
    <n v="75000"/>
    <m/>
    <m/>
    <m/>
    <m/>
    <m/>
    <m/>
    <x v="124"/>
    <x v="3"/>
    <x v="1"/>
    <x v="0"/>
    <x v="1"/>
    <x v="0"/>
    <s v="Univera Satış"/>
    <s v="Saha Satış"/>
    <s v="Yurt İçi"/>
    <s v="Türkiye"/>
  </r>
  <r>
    <s v="Q3"/>
    <x v="1"/>
    <x v="6"/>
    <m/>
    <s v="BMC Otomotiv Sanayi ve Ticaret A. Ş."/>
    <s v="CDH.01.001"/>
    <s v="Calldesk Panorama - Proje ve Ürün Yönetimi Danışmanliğı Hizmeti"/>
    <s v="Univera - BMC"/>
    <x v="13"/>
    <x v="5"/>
    <s v="Calldesk"/>
    <n v="14500"/>
    <m/>
    <n v="2"/>
    <m/>
    <m/>
    <m/>
    <m/>
    <m/>
    <n v="29000"/>
    <m/>
    <m/>
    <m/>
    <m/>
    <m/>
    <m/>
    <x v="71"/>
    <x v="0"/>
    <x v="1"/>
    <x v="1"/>
    <x v="7"/>
    <x v="1"/>
    <s v="Univera Satış"/>
    <s v="Saha Satış"/>
    <s v="Yurt İçi"/>
    <s v="Türkiye"/>
  </r>
  <r>
    <s v="Q3"/>
    <x v="1"/>
    <x v="6"/>
    <m/>
    <s v="K Rides Motosiklet Ve Bisiklet San. Ve Tic. A.Ş."/>
    <s v="CDH.01.001"/>
    <s v="Calldesk Panorama - Proje ve Ürün Yönetimi Danışmanliğı Hizmeti"/>
    <s v="Univera - K Rides"/>
    <x v="19"/>
    <x v="5"/>
    <s v="Calldesk"/>
    <n v="12250"/>
    <m/>
    <n v="35"/>
    <m/>
    <m/>
    <m/>
    <m/>
    <m/>
    <n v="428750"/>
    <m/>
    <m/>
    <m/>
    <m/>
    <m/>
    <m/>
    <x v="124"/>
    <x v="3"/>
    <x v="1"/>
    <x v="1"/>
    <x v="7"/>
    <x v="0"/>
    <s v="Univera Satış"/>
    <s v="Saha Satış"/>
    <s v="Yurt İçi"/>
    <s v="Türkiye"/>
  </r>
  <r>
    <s v="Q2"/>
    <x v="0"/>
    <x v="4"/>
    <m/>
    <s v="DOLUCA SARAPÇILIK VE PAZARLAMA AS."/>
    <s v="EH.05.002"/>
    <s v="EnRoute Panorama - Rapor Gelistirme Hizmeti"/>
    <s v="Univera - Brown Forman"/>
    <x v="12"/>
    <x v="0"/>
    <m/>
    <n v="11225.93"/>
    <m/>
    <n v="1"/>
    <m/>
    <n v="11225.93"/>
    <m/>
    <n v="0"/>
    <m/>
    <n v="11225.93"/>
    <m/>
    <n v="0"/>
    <n v="0"/>
    <s v="UNI240000000707"/>
    <m/>
    <m/>
    <x v="30"/>
    <x v="0"/>
    <x v="1"/>
    <x v="1"/>
    <x v="2"/>
    <x v="1"/>
    <s v="Univera Satış"/>
    <s v="Saha Satış"/>
    <s v="Yurt İçi"/>
    <s v="Türkiye"/>
  </r>
  <r>
    <s v="Q2"/>
    <x v="0"/>
    <x v="4"/>
    <m/>
    <s v="DOGAN TREND OTOMOTIV TICARET HIZMET VE TEKNOLOJI A.S."/>
    <s v="EH.03.001"/>
    <s v="EnRoute Panorama - Çafri Merkezi Hizmeti  (MSD)"/>
    <s v="Univera - Suzuki"/>
    <x v="2"/>
    <x v="0"/>
    <m/>
    <n v="4000"/>
    <m/>
    <n v="50"/>
    <m/>
    <n v="200000"/>
    <m/>
    <n v="0"/>
    <m/>
    <n v="200000"/>
    <m/>
    <n v="0"/>
    <n v="0"/>
    <s v="UNI240000000718"/>
    <m/>
    <m/>
    <x v="41"/>
    <x v="0"/>
    <x v="0"/>
    <x v="1"/>
    <x v="8"/>
    <x v="1"/>
    <s v="Univera Satış"/>
    <s v="Saha Satış"/>
    <s v="Yurt İçi"/>
    <s v="Türkiye"/>
  </r>
  <r>
    <s v="Q2"/>
    <x v="0"/>
    <x v="4"/>
    <m/>
    <s v="SUZUKI MOTORLU ARAÇLAR PAZARLAMA A.S."/>
    <s v="EH.03.001"/>
    <s v="EnRoute Panorama - Çafri Merkezi Hizmeti  (MSD)"/>
    <s v="Univera - Suzuki"/>
    <x v="2"/>
    <x v="0"/>
    <m/>
    <n v="4000"/>
    <m/>
    <n v="50"/>
    <m/>
    <n v="200000"/>
    <m/>
    <n v="0"/>
    <m/>
    <n v="200000"/>
    <m/>
    <n v="0"/>
    <n v="0"/>
    <s v="UNI240000000717"/>
    <m/>
    <m/>
    <x v="41"/>
    <x v="0"/>
    <x v="0"/>
    <x v="1"/>
    <x v="8"/>
    <x v="1"/>
    <s v="Univera Satış"/>
    <s v="Saha Satış"/>
    <s v="Yurt İçi"/>
    <s v="Türkiye"/>
  </r>
  <r>
    <s v="Q3"/>
    <x v="1"/>
    <x v="7"/>
    <m/>
    <s v="MİYA OTOMASYON VE BARKOD BILISIM SISTEMLERI SAN TİC. VE L.T.D. STI."/>
    <s v="WProje Yönetimi.02.001"/>
    <s v="Webplus (Android) Satış Temsilcisi Yazılımı"/>
    <s v="Univera - Kanal"/>
    <x v="5"/>
    <x v="0"/>
    <s v="Webplus"/>
    <n v="2588"/>
    <m/>
    <n v="3"/>
    <m/>
    <m/>
    <m/>
    <n v="0"/>
    <m/>
    <n v="7764"/>
    <m/>
    <m/>
    <m/>
    <m/>
    <m/>
    <m/>
    <x v="3"/>
    <x v="0"/>
    <x v="1"/>
    <x v="0"/>
    <x v="1"/>
    <x v="0"/>
    <s v="Kanal Satış"/>
    <s v="Miya"/>
    <s v="Yurt İçi"/>
    <s v="Türkiye"/>
  </r>
  <r>
    <s v="Q3"/>
    <x v="1"/>
    <x v="7"/>
    <m/>
    <s v="MİYA OTOMASYON VE BARKOD BILISIM SISTEMLERI SAN TİC. VE L.T.D. STI."/>
    <s v="WProje Yönetimi.01.003"/>
    <s v="Web Plus Ek Kullanıcı Yazılımı (1 Kullanıcı)"/>
    <s v="Univera - Kanal"/>
    <x v="5"/>
    <x v="0"/>
    <s v="Webplus"/>
    <n v="1725"/>
    <m/>
    <n v="1"/>
    <m/>
    <m/>
    <m/>
    <n v="0"/>
    <m/>
    <n v="1725"/>
    <m/>
    <m/>
    <m/>
    <m/>
    <m/>
    <m/>
    <x v="3"/>
    <x v="0"/>
    <x v="1"/>
    <x v="0"/>
    <x v="1"/>
    <x v="0"/>
    <s v="Kanal Satış"/>
    <s v="Miya"/>
    <s v="Yurt İçi"/>
    <s v="Türkiye"/>
  </r>
  <r>
    <s v="Q3"/>
    <x v="1"/>
    <x v="7"/>
    <m/>
    <s v="ALİ SERGEN KART"/>
    <s v="UH.01.002"/>
    <s v="Unidox Kontör"/>
    <s v="Univera Kontör Satışı"/>
    <x v="5"/>
    <x v="2"/>
    <s v="Unidox"/>
    <n v="3.9369999999999998"/>
    <m/>
    <n v="2000"/>
    <m/>
    <m/>
    <m/>
    <n v="0"/>
    <m/>
    <n v="7874"/>
    <m/>
    <m/>
    <m/>
    <m/>
    <m/>
    <m/>
    <x v="47"/>
    <x v="0"/>
    <x v="1"/>
    <x v="2"/>
    <x v="5"/>
    <x v="0"/>
    <s v="Kanal Satış"/>
    <s v="Ali Sergen Kart"/>
    <s v="Yurt İçi"/>
    <s v="Türkiye"/>
  </r>
  <r>
    <s v="Q3"/>
    <x v="1"/>
    <x v="7"/>
    <m/>
    <s v="MİYA OTOMASYON VE BARKOD BILISIM SISTEMLERI SAN TİC. VE L.T.D. STI."/>
    <s v="UH.01.002"/>
    <s v="Unidox Kontör"/>
    <s v="Univera Kontör Satışı"/>
    <x v="5"/>
    <x v="2"/>
    <s v="Unidox"/>
    <n v="3.754"/>
    <m/>
    <n v="5000"/>
    <m/>
    <m/>
    <m/>
    <n v="0"/>
    <m/>
    <n v="18770"/>
    <m/>
    <m/>
    <m/>
    <m/>
    <m/>
    <m/>
    <x v="3"/>
    <x v="0"/>
    <x v="1"/>
    <x v="2"/>
    <x v="5"/>
    <x v="0"/>
    <s v="Kanal Satış"/>
    <s v="Miya"/>
    <s v="Yurt İçi"/>
    <s v="Türkiye"/>
  </r>
  <r>
    <s v="Q3"/>
    <x v="1"/>
    <x v="7"/>
    <m/>
    <s v="ERCAN MEŞRUBAT GIDA SAN. VE TİC.LTD.STİ."/>
    <s v="UH.01.002"/>
    <s v="Unidox Kontör"/>
    <s v="Univera - Weitnauer"/>
    <x v="6"/>
    <x v="2"/>
    <s v="Unidox"/>
    <n v="3.2"/>
    <m/>
    <n v="5000"/>
    <m/>
    <m/>
    <m/>
    <n v="0"/>
    <m/>
    <n v="16000"/>
    <m/>
    <m/>
    <m/>
    <m/>
    <m/>
    <m/>
    <x v="102"/>
    <x v="0"/>
    <x v="1"/>
    <x v="2"/>
    <x v="5"/>
    <x v="0"/>
    <s v="Univera Satış"/>
    <s v="Saha Satış"/>
    <s v="Yurt İçi"/>
    <s v="Türkiye"/>
  </r>
  <r>
    <s v="Q3"/>
    <x v="1"/>
    <x v="7"/>
    <m/>
    <s v="ÖZDİMDİK İNŞAAT TAAHHÜT GIDA VE TÜKETİM MADDELERİ TUR.NAK. TAVUKÇULUK İHT.İHR.TİC VE SAN.LTD.STİ"/>
    <s v="UH.01.002"/>
    <s v="Unidox Kontör"/>
    <s v="Univera Kontör Satışı"/>
    <x v="6"/>
    <x v="2"/>
    <s v="Unidox"/>
    <n v="2.2799999999999998"/>
    <m/>
    <n v="25000"/>
    <m/>
    <m/>
    <m/>
    <n v="0"/>
    <m/>
    <n v="57000"/>
    <m/>
    <m/>
    <m/>
    <m/>
    <m/>
    <m/>
    <x v="181"/>
    <x v="3"/>
    <x v="1"/>
    <x v="2"/>
    <x v="5"/>
    <x v="0"/>
    <s v="Univera Satış"/>
    <s v="Saha Satış"/>
    <s v="Yurt İçi"/>
    <s v="Türkiye"/>
  </r>
  <r>
    <s v="Q3"/>
    <x v="1"/>
    <x v="7"/>
    <m/>
    <s v="DARDANEL DAĞITIM A.Ş."/>
    <s v="EH.06.001"/>
    <s v="Enroute Panorama - Hosting Hizmeti"/>
    <s v="Univera - Dardanel"/>
    <x v="12"/>
    <x v="1"/>
    <s v="Enroute"/>
    <n v="83545.929999999993"/>
    <m/>
    <n v="1"/>
    <m/>
    <m/>
    <m/>
    <n v="0"/>
    <m/>
    <n v="83545.929999999993"/>
    <m/>
    <m/>
    <m/>
    <m/>
    <m/>
    <m/>
    <x v="4"/>
    <x v="0"/>
    <x v="0"/>
    <x v="1"/>
    <x v="3"/>
    <x v="0"/>
    <s v="Univera Satış"/>
    <s v="Saha Satış"/>
    <s v="Yurt İçi"/>
    <s v="Türkiye"/>
  </r>
  <r>
    <s v="Q3"/>
    <x v="1"/>
    <x v="7"/>
    <m/>
    <s v="RED BULL GIDA DAĞITIM VE PAZARLAMA TİCARET LTD. ŞTİ"/>
    <s v="EH.06.001"/>
    <s v="Enroute Panorama - Hosting Hizmeti"/>
    <s v="Univera - Redbull"/>
    <x v="12"/>
    <x v="1"/>
    <s v="Enroute"/>
    <n v="123973.75"/>
    <m/>
    <n v="1"/>
    <m/>
    <m/>
    <m/>
    <n v="0"/>
    <m/>
    <n v="123973.75"/>
    <m/>
    <m/>
    <m/>
    <m/>
    <m/>
    <m/>
    <x v="2"/>
    <x v="0"/>
    <x v="0"/>
    <x v="1"/>
    <x v="3"/>
    <x v="0"/>
    <s v="Univera Satış"/>
    <s v="Saha Satış"/>
    <s v="Yurt İçi"/>
    <s v="Türkiye"/>
  </r>
  <r>
    <s v="Q3"/>
    <x v="1"/>
    <x v="7"/>
    <m/>
    <s v="TCHIBO KAHVE MAMÜLLERİ DAĞ. VE PAZ. TİC. LTD. ŞTİ."/>
    <s v="EH.06.001"/>
    <s v="Enroute Panorama - Hosting Hizmeti"/>
    <s v="Univera - Tchibo"/>
    <x v="12"/>
    <x v="1"/>
    <s v="Enroute"/>
    <n v="91527.31"/>
    <m/>
    <n v="1"/>
    <m/>
    <m/>
    <m/>
    <n v="0"/>
    <m/>
    <n v="91527.31"/>
    <m/>
    <m/>
    <m/>
    <m/>
    <m/>
    <m/>
    <x v="106"/>
    <x v="3"/>
    <x v="1"/>
    <x v="1"/>
    <x v="3"/>
    <x v="0"/>
    <s v="Univera Satış"/>
    <s v="Saha Satış"/>
    <s v="Yurt İçi"/>
    <s v="Türkiye"/>
  </r>
  <r>
    <s v="Q2"/>
    <x v="0"/>
    <x v="4"/>
    <m/>
    <s v="ÖZKAN TICARET ERHAN ÖZKAN"/>
    <s v="EYS.04.012"/>
    <s v="EnRoute Panorama - E-Dönüsüm Modül Lisansi Standart"/>
    <s v="Univera Doğuş Çay Projesi"/>
    <x v="7"/>
    <x v="2"/>
    <m/>
    <n v="14552.3"/>
    <m/>
    <n v="1"/>
    <m/>
    <n v="20789"/>
    <m/>
    <n v="6236.7"/>
    <m/>
    <n v="14552.3"/>
    <m/>
    <n v="0"/>
    <n v="0"/>
    <s v="UNI240000000713"/>
    <m/>
    <m/>
    <x v="13"/>
    <x v="0"/>
    <x v="1"/>
    <x v="0"/>
    <x v="1"/>
    <x v="1"/>
    <s v="Univera Satış"/>
    <s v="Saha Satış"/>
    <s v="Yurt İçi"/>
    <s v="Türkiye"/>
  </r>
  <r>
    <s v="Q3"/>
    <x v="1"/>
    <x v="7"/>
    <m/>
    <s v="ÇNR GRUP OTOMOTİV MİMARLIK İNŞAAT SANAYİ VE TİCARET LİMİTED ŞİRKETİ "/>
    <s v="UH.01.002"/>
    <s v="Unidox Kontör"/>
    <s v="Univera Doğuş Çay Projesi"/>
    <x v="6"/>
    <x v="2"/>
    <s v="Unidox"/>
    <n v="2.6"/>
    <m/>
    <n v="25000"/>
    <m/>
    <m/>
    <m/>
    <n v="0"/>
    <m/>
    <n v="65000"/>
    <m/>
    <m/>
    <m/>
    <m/>
    <m/>
    <m/>
    <x v="13"/>
    <x v="3"/>
    <x v="1"/>
    <x v="2"/>
    <x v="5"/>
    <x v="0"/>
    <s v="Univera Satış"/>
    <s v="Saha Satış"/>
    <s v="Yurt İçi"/>
    <s v="Türkiye"/>
  </r>
  <r>
    <s v="Q2"/>
    <x v="0"/>
    <x v="4"/>
    <m/>
    <s v="AGAÇLI OTOMOTIV GIDA TIC. VE SAN. A.S."/>
    <s v="EH.03.001"/>
    <s v="EnRoute Panorama - Çafri Merkezi Hizmeti  (MSD)"/>
    <s v="Univera - JTI"/>
    <x v="11"/>
    <x v="0"/>
    <m/>
    <n v="1161.2"/>
    <m/>
    <n v="15"/>
    <m/>
    <n v="17418"/>
    <m/>
    <n v="0"/>
    <m/>
    <n v="17418"/>
    <m/>
    <n v="0"/>
    <n v="0"/>
    <s v="UNI240000000728"/>
    <m/>
    <m/>
    <x v="18"/>
    <x v="0"/>
    <x v="0"/>
    <x v="1"/>
    <x v="8"/>
    <x v="1"/>
    <s v="Univera Satış"/>
    <s v="Saha Satış"/>
    <s v="Yurt İçi"/>
    <s v="Türkiye"/>
  </r>
  <r>
    <s v="Q2"/>
    <x v="0"/>
    <x v="4"/>
    <m/>
    <s v="KOPUZ GIDA TIC. A.S."/>
    <s v="EH.03.001"/>
    <s v="EnRoute Panorama - Çafri Merkezi Hizmeti  (MSD)"/>
    <s v="Univera - JTI"/>
    <x v="11"/>
    <x v="0"/>
    <m/>
    <n v="1161.2"/>
    <m/>
    <n v="11"/>
    <m/>
    <n v="12773.2"/>
    <m/>
    <n v="0"/>
    <m/>
    <n v="12773.2"/>
    <m/>
    <n v="0"/>
    <n v="0"/>
    <s v="UNI240000000743"/>
    <m/>
    <m/>
    <x v="18"/>
    <x v="0"/>
    <x v="0"/>
    <x v="1"/>
    <x v="8"/>
    <x v="1"/>
    <s v="Univera Satış"/>
    <s v="Saha Satış"/>
    <s v="Yurt İçi"/>
    <s v="Türkiye"/>
  </r>
  <r>
    <s v="Q3"/>
    <x v="1"/>
    <x v="7"/>
    <m/>
    <s v="Tadım Gıda Maddeleri San. ve Tic. A.Ş."/>
    <s v="EH.06.001"/>
    <s v="Enroute Panorama - Hosting Hizmeti"/>
    <s v="Univera - Tadım"/>
    <x v="19"/>
    <x v="1"/>
    <s v="Enroute"/>
    <n v="142032.28"/>
    <m/>
    <n v="1"/>
    <m/>
    <m/>
    <m/>
    <n v="0"/>
    <m/>
    <n v="142032.28"/>
    <m/>
    <m/>
    <m/>
    <m/>
    <m/>
    <m/>
    <x v="10"/>
    <x v="0"/>
    <x v="0"/>
    <x v="1"/>
    <x v="3"/>
    <x v="0"/>
    <s v="Univera Satış"/>
    <s v="Saha Satış"/>
    <s v="Yurt İçi"/>
    <s v="Türkiye"/>
  </r>
  <r>
    <s v="Q2"/>
    <x v="0"/>
    <x v="4"/>
    <m/>
    <s v="SEKERCI GIDA TEMIZLIK ÜRÜN. PAZ. VE DAG. LTD. STI."/>
    <s v="EH.03.001"/>
    <s v="EnRoute Panorama - Çafri Merkezi Hizmeti  (MSD)"/>
    <s v="Univera - JTI"/>
    <x v="11"/>
    <x v="0"/>
    <m/>
    <n v="1161.2"/>
    <m/>
    <n v="10"/>
    <m/>
    <n v="11612"/>
    <m/>
    <n v="0"/>
    <m/>
    <n v="11612"/>
    <m/>
    <n v="0"/>
    <n v="0"/>
    <s v="UNI240000000754"/>
    <m/>
    <m/>
    <x v="18"/>
    <x v="0"/>
    <x v="0"/>
    <x v="1"/>
    <x v="8"/>
    <x v="1"/>
    <s v="Univera Satış"/>
    <s v="Saha Satış"/>
    <s v="Yurt İçi"/>
    <s v="Türkiye"/>
  </r>
  <r>
    <s v="Q2"/>
    <x v="0"/>
    <x v="4"/>
    <m/>
    <s v="YUSUF BEKTAS GIDA VE IHTIYAÇ MAD. ILETISIM NAKLIYE TIC.VE SAN.LTD.STI."/>
    <s v="EH.03.001"/>
    <s v="EnRoute Panorama - Çafri Merkezi Hizmeti  (MSD)"/>
    <s v="Univera - JTI"/>
    <x v="11"/>
    <x v="0"/>
    <m/>
    <n v="1161.2"/>
    <m/>
    <n v="7"/>
    <m/>
    <n v="8128.4"/>
    <m/>
    <n v="0"/>
    <m/>
    <n v="8128.4"/>
    <m/>
    <n v="0"/>
    <n v="0"/>
    <s v="UNI240000000756"/>
    <m/>
    <m/>
    <x v="18"/>
    <x v="0"/>
    <x v="0"/>
    <x v="1"/>
    <x v="8"/>
    <x v="1"/>
    <s v="Univera Satış"/>
    <s v="Saha Satış"/>
    <s v="Yurt İçi"/>
    <s v="Türkiye"/>
  </r>
  <r>
    <s v="Q3"/>
    <x v="1"/>
    <x v="7"/>
    <m/>
    <s v="ARTER GRUP GIDA EMLAK İNŞAAT TURİZM OTOMOTİV SAN.TİC.LTD.ŞTİ"/>
    <s v="UH.01.002"/>
    <s v="Unidox Kontör"/>
    <s v="Univera Kontör Satışı"/>
    <x v="6"/>
    <x v="2"/>
    <s v="Unidox"/>
    <n v="2"/>
    <m/>
    <n v="25000"/>
    <m/>
    <m/>
    <m/>
    <n v="0"/>
    <m/>
    <n v="50000"/>
    <m/>
    <m/>
    <m/>
    <m/>
    <m/>
    <m/>
    <x v="182"/>
    <x v="3"/>
    <x v="1"/>
    <x v="2"/>
    <x v="5"/>
    <x v="0"/>
    <s v="Univera Satış"/>
    <s v="Saha Satış"/>
    <s v="Yurt İçi"/>
    <s v="Türkiye"/>
  </r>
  <r>
    <s v="Q3"/>
    <x v="1"/>
    <x v="7"/>
    <m/>
    <s v="NİSA PAZARLAMA SAN. VE TİC.LTD.ŞTİ."/>
    <s v="UH.01.002"/>
    <s v="Unidox Kontör"/>
    <s v="Univera Kontör Satışı"/>
    <x v="21"/>
    <x v="2"/>
    <s v="Unidox"/>
    <n v="2.8"/>
    <m/>
    <n v="10000"/>
    <m/>
    <m/>
    <m/>
    <n v="0"/>
    <m/>
    <n v="28000"/>
    <m/>
    <m/>
    <m/>
    <m/>
    <m/>
    <m/>
    <x v="183"/>
    <x v="3"/>
    <x v="1"/>
    <x v="2"/>
    <x v="5"/>
    <x v="0"/>
    <s v="Univera Satış"/>
    <s v="Saha Satış"/>
    <s v="Yurt İçi"/>
    <s v="Türkiye"/>
  </r>
  <r>
    <s v="Q3"/>
    <x v="1"/>
    <x v="7"/>
    <m/>
    <s v="NURHAN BAŞOĞLU BOLU MENGEN TAVUKÇULUK"/>
    <s v="UH.01.002"/>
    <s v="Unidox Kontör"/>
    <s v="Univera Kontör Satışı"/>
    <x v="6"/>
    <x v="2"/>
    <s v="Unidox"/>
    <n v="2.8"/>
    <m/>
    <n v="10000"/>
    <m/>
    <m/>
    <m/>
    <n v="0"/>
    <m/>
    <n v="28000"/>
    <m/>
    <m/>
    <m/>
    <m/>
    <m/>
    <m/>
    <x v="69"/>
    <x v="3"/>
    <x v="1"/>
    <x v="2"/>
    <x v="5"/>
    <x v="0"/>
    <s v="Univera Satış"/>
    <s v="Saha Satış"/>
    <s v="Yurt İçi"/>
    <s v="Türkiye"/>
  </r>
  <r>
    <s v="Q2"/>
    <x v="0"/>
    <x v="4"/>
    <m/>
    <s v="DÜNYA MESRUBAT GIDA INS.TURIZM PAZ. SAN. VE TIC. LTD. STI."/>
    <s v="EH.03.001"/>
    <s v="EnRoute Panorama - Çafri Merkezi Hizmeti  (MSD)"/>
    <s v="Univera - JTI"/>
    <x v="11"/>
    <x v="0"/>
    <m/>
    <n v="1161.2"/>
    <m/>
    <n v="5"/>
    <m/>
    <n v="5806"/>
    <m/>
    <n v="0"/>
    <m/>
    <n v="5806"/>
    <m/>
    <n v="0"/>
    <n v="0"/>
    <s v="UNI240000000738"/>
    <m/>
    <m/>
    <x v="18"/>
    <x v="0"/>
    <x v="0"/>
    <x v="1"/>
    <x v="8"/>
    <x v="1"/>
    <s v="Univera Satış"/>
    <s v="Saha Satış"/>
    <s v="Yurt İçi"/>
    <s v="Türkiye"/>
  </r>
  <r>
    <s v="Q2"/>
    <x v="0"/>
    <x v="4"/>
    <m/>
    <s v="ÖZÇELIK MESRUBAT VE GIDA MAD.TIC.PAZ.A.S."/>
    <s v="EH.03.001"/>
    <s v="EnRoute Panorama - Çafri Merkezi Hizmeti  (MSD)"/>
    <s v="Univera - JTI"/>
    <x v="11"/>
    <x v="0"/>
    <m/>
    <n v="1161.2"/>
    <m/>
    <n v="5"/>
    <m/>
    <n v="5806"/>
    <m/>
    <n v="0"/>
    <m/>
    <n v="5806"/>
    <m/>
    <n v="0"/>
    <n v="0"/>
    <s v="UNI240000000744"/>
    <m/>
    <m/>
    <x v="18"/>
    <x v="0"/>
    <x v="0"/>
    <x v="1"/>
    <x v="8"/>
    <x v="1"/>
    <s v="Univera Satış"/>
    <s v="Saha Satış"/>
    <s v="Yurt İçi"/>
    <s v="Türkiye"/>
  </r>
  <r>
    <s v="Q2"/>
    <x v="0"/>
    <x v="4"/>
    <m/>
    <s v="ÖZERLER TICARET ILHAN ÖZER"/>
    <s v="EH.03.001"/>
    <s v="EnRoute Panorama - Çafri Merkezi Hizmeti  (MSD)"/>
    <s v="Univera - JTI"/>
    <x v="11"/>
    <x v="0"/>
    <m/>
    <n v="1161.2"/>
    <m/>
    <n v="4"/>
    <m/>
    <n v="4644.8"/>
    <m/>
    <n v="0"/>
    <m/>
    <n v="4644.8"/>
    <m/>
    <n v="0"/>
    <n v="0"/>
    <s v="UNI240000000746"/>
    <m/>
    <m/>
    <x v="18"/>
    <x v="0"/>
    <x v="0"/>
    <x v="1"/>
    <x v="8"/>
    <x v="1"/>
    <s v="Univera Satış"/>
    <s v="Saha Satış"/>
    <s v="Yurt İçi"/>
    <s v="Türkiye"/>
  </r>
  <r>
    <s v="Q3"/>
    <x v="1"/>
    <x v="7"/>
    <m/>
    <s v="MATRIKS BİLGİSAYAR SİSTEMLERİ LTD.ŞTİ"/>
    <s v="UH.01.002"/>
    <s v="Unidox Kontör"/>
    <s v="Univera Kontör Satışı"/>
    <x v="5"/>
    <x v="2"/>
    <s v="Unidox"/>
    <n v="3.754"/>
    <m/>
    <n v="5000"/>
    <m/>
    <m/>
    <m/>
    <n v="0"/>
    <m/>
    <n v="18770"/>
    <m/>
    <m/>
    <m/>
    <m/>
    <m/>
    <m/>
    <x v="11"/>
    <x v="0"/>
    <x v="1"/>
    <x v="2"/>
    <x v="5"/>
    <x v="0"/>
    <s v="Kanal Satış"/>
    <s v="Matriks"/>
    <s v="Yurt İçi"/>
    <s v="Türkiye"/>
  </r>
  <r>
    <s v="Q3"/>
    <x v="1"/>
    <x v="7"/>
    <m/>
    <s v="KAAN GRUP TEMİZLİK ÜRÜNLERİ GIDA PAZARLAMA SANAYİ VE TİCARET LTD. STİ."/>
    <s v="UH.01.002"/>
    <s v="Unidox Kontör"/>
    <s v="Univera Kontör Satışı"/>
    <x v="6"/>
    <x v="2"/>
    <s v="Unidox"/>
    <n v="2.6"/>
    <m/>
    <n v="10000"/>
    <m/>
    <m/>
    <m/>
    <n v="0"/>
    <m/>
    <n v="26000"/>
    <m/>
    <m/>
    <m/>
    <m/>
    <m/>
    <m/>
    <x v="4"/>
    <x v="0"/>
    <x v="1"/>
    <x v="2"/>
    <x v="5"/>
    <x v="0"/>
    <s v="Univera Satış"/>
    <s v="Saha Satış"/>
    <s v="Yurt İçi"/>
    <s v="Türkiye"/>
  </r>
  <r>
    <s v="Q3"/>
    <x v="1"/>
    <x v="7"/>
    <m/>
    <s v="S MOTOR TİCARET VE SANAYİ LİMİTED ŞİRKETİ"/>
    <s v="UH.01.002"/>
    <s v="Unidox Kontör"/>
    <s v="Univera Kontör Satışı"/>
    <x v="6"/>
    <x v="2"/>
    <s v="Unidox"/>
    <n v="2.5"/>
    <m/>
    <n v="10000"/>
    <m/>
    <m/>
    <m/>
    <n v="0"/>
    <m/>
    <n v="25000"/>
    <m/>
    <m/>
    <m/>
    <m/>
    <m/>
    <m/>
    <x v="41"/>
    <x v="0"/>
    <x v="1"/>
    <x v="2"/>
    <x v="5"/>
    <x v="0"/>
    <s v="Univera Satış"/>
    <s v="Saha Satış"/>
    <s v="Yurt İçi"/>
    <s v="Türkiye"/>
  </r>
  <r>
    <s v="Q3"/>
    <x v="1"/>
    <x v="7"/>
    <m/>
    <s v="Shell &amp; Turcas Petrol A.Ş."/>
    <s v="OH.02.001"/>
    <s v="Outsource Yazılım Bakımı Hizmeti"/>
    <s v="Univera - Shell Bee"/>
    <x v="13"/>
    <x v="0"/>
    <s v="Outsource - Hizmet"/>
    <n v="264750"/>
    <m/>
    <n v="1"/>
    <m/>
    <m/>
    <m/>
    <n v="0"/>
    <m/>
    <n v="264750"/>
    <m/>
    <m/>
    <m/>
    <m/>
    <m/>
    <m/>
    <x v="93"/>
    <x v="3"/>
    <x v="0"/>
    <x v="1"/>
    <x v="4"/>
    <x v="0"/>
    <s v="Univera Satış"/>
    <s v="Saha Satış"/>
    <s v="Yurt İçi"/>
    <s v="Türkiye"/>
  </r>
  <r>
    <s v="Q3"/>
    <x v="1"/>
    <x v="7"/>
    <m/>
    <s v="La Lorraine Unlu Mamülleri Tic. San. A.Ş."/>
    <s v="EH.06.001"/>
    <s v="Enroute Panorama - Hosting Hizmeti"/>
    <s v="Univera - La Lorraine"/>
    <x v="13"/>
    <x v="1"/>
    <s v="Enroute"/>
    <n v="73150.745536000002"/>
    <m/>
    <n v="1"/>
    <m/>
    <m/>
    <m/>
    <n v="0"/>
    <m/>
    <n v="73150.745536000002"/>
    <m/>
    <m/>
    <m/>
    <m/>
    <m/>
    <m/>
    <x v="6"/>
    <x v="0"/>
    <x v="0"/>
    <x v="1"/>
    <x v="3"/>
    <x v="0"/>
    <s v="Univera Satış"/>
    <s v="Saha Satış"/>
    <s v="Yurt İçi"/>
    <s v="Türkiye"/>
  </r>
  <r>
    <s v="Q3"/>
    <x v="1"/>
    <x v="7"/>
    <m/>
    <s v="PERNOD RICARD İSTANBUL İÇ VE DIŞ TİC. LTD. ŞTİ"/>
    <s v="EH.06.001"/>
    <s v="Enroute Panorama - Hosting Hizmeti"/>
    <s v="Univera - Pernod Ricard"/>
    <x v="13"/>
    <x v="1"/>
    <s v="Enroute"/>
    <n v="305231.42"/>
    <m/>
    <n v="1"/>
    <m/>
    <m/>
    <m/>
    <n v="0"/>
    <m/>
    <n v="305231.42"/>
    <m/>
    <m/>
    <m/>
    <m/>
    <m/>
    <m/>
    <x v="34"/>
    <x v="0"/>
    <x v="0"/>
    <x v="1"/>
    <x v="3"/>
    <x v="1"/>
    <s v="Univera Satış"/>
    <s v="Saha Satış"/>
    <s v="Yurt İçi"/>
    <s v="Türkiye"/>
  </r>
  <r>
    <s v="Q2"/>
    <x v="0"/>
    <x v="4"/>
    <m/>
    <s v="AYDIN ÜNLÜER TUR.GIDA TIC. VE SAN. A.S."/>
    <s v="EH.03.001"/>
    <s v="EnRoute Panorama - Çafri Merkezi Hizmeti  (MSD)"/>
    <s v="Univera - JTI"/>
    <x v="11"/>
    <x v="0"/>
    <m/>
    <n v="1161.2"/>
    <m/>
    <n v="3"/>
    <m/>
    <n v="3483.6"/>
    <m/>
    <n v="0"/>
    <m/>
    <n v="3483.6"/>
    <m/>
    <n v="0"/>
    <n v="0"/>
    <s v="UNI240000000730"/>
    <m/>
    <m/>
    <x v="18"/>
    <x v="0"/>
    <x v="0"/>
    <x v="1"/>
    <x v="8"/>
    <x v="1"/>
    <s v="Univera Satış"/>
    <s v="Saha Satış"/>
    <s v="Yurt İçi"/>
    <s v="Türkiye"/>
  </r>
  <r>
    <s v="Q2"/>
    <x v="0"/>
    <x v="4"/>
    <m/>
    <s v="BAMS GIDA ITRIYAT VE TEKSTIL TIC. VE SAN. LTD. STI."/>
    <s v="EH.03.001"/>
    <s v="EnRoute Panorama - Çafri Merkezi Hizmeti  (MSD)"/>
    <s v="Univera - JTI"/>
    <x v="11"/>
    <x v="0"/>
    <m/>
    <n v="1161.2"/>
    <m/>
    <n v="2"/>
    <m/>
    <n v="2322.4"/>
    <m/>
    <n v="0"/>
    <m/>
    <n v="2322.4"/>
    <m/>
    <n v="0"/>
    <n v="0"/>
    <s v="UNI240000000729"/>
    <m/>
    <m/>
    <x v="18"/>
    <x v="0"/>
    <x v="0"/>
    <x v="1"/>
    <x v="8"/>
    <x v="1"/>
    <s v="Univera Satış"/>
    <s v="Saha Satış"/>
    <s v="Yurt İçi"/>
    <s v="Türkiye"/>
  </r>
  <r>
    <s v="Q2"/>
    <x v="0"/>
    <x v="4"/>
    <m/>
    <s v="BAYRAKTAR SATIS VE DAGITIM ANONIM SIRKETI"/>
    <s v="EH.03.001"/>
    <s v="EnRoute Panorama - Çafri Merkezi Hizmeti  (MSD)"/>
    <s v="Univera - JTI"/>
    <x v="11"/>
    <x v="0"/>
    <m/>
    <n v="1161.2"/>
    <m/>
    <n v="2"/>
    <m/>
    <n v="2322.4"/>
    <m/>
    <n v="0"/>
    <m/>
    <n v="2322.4"/>
    <m/>
    <n v="0"/>
    <n v="0"/>
    <s v="UNI240000000731"/>
    <m/>
    <m/>
    <x v="18"/>
    <x v="0"/>
    <x v="0"/>
    <x v="1"/>
    <x v="8"/>
    <x v="1"/>
    <s v="Univera Satış"/>
    <s v="Saha Satış"/>
    <s v="Yurt İçi"/>
    <s v="Türkiye"/>
  </r>
  <r>
    <s v="Q2"/>
    <x v="0"/>
    <x v="4"/>
    <m/>
    <s v="KALPAKÇIOGLU GIDA SAN. VE TIC. LTD. STI."/>
    <s v="EH.03.001"/>
    <s v="EnRoute Panorama - Çafri Merkezi Hizmeti  (MSD)"/>
    <s v="Univera - JTI"/>
    <x v="11"/>
    <x v="0"/>
    <m/>
    <n v="1161.2"/>
    <m/>
    <n v="2"/>
    <m/>
    <n v="2322.4"/>
    <m/>
    <n v="0"/>
    <m/>
    <n v="2322.4"/>
    <m/>
    <n v="0"/>
    <n v="0"/>
    <s v="UNI240000000741"/>
    <m/>
    <m/>
    <x v="18"/>
    <x v="0"/>
    <x v="0"/>
    <x v="1"/>
    <x v="8"/>
    <x v="1"/>
    <s v="Univera Satış"/>
    <s v="Saha Satış"/>
    <s v="Yurt İçi"/>
    <s v="Türkiye"/>
  </r>
  <r>
    <s v="Q2"/>
    <x v="0"/>
    <x v="4"/>
    <m/>
    <s v="PIRAMIT GIDA LOJISTIK TICARET TIC. A.S."/>
    <s v="EH.03.001"/>
    <s v="EnRoute Panorama - Çafri Merkezi Hizmeti  (MSD)"/>
    <s v="Univera - JTI"/>
    <x v="11"/>
    <x v="0"/>
    <m/>
    <n v="1161.2"/>
    <m/>
    <n v="2"/>
    <m/>
    <n v="2322.4"/>
    <m/>
    <n v="0"/>
    <m/>
    <n v="2322.4"/>
    <m/>
    <n v="0"/>
    <n v="0"/>
    <s v="UNI240000000747"/>
    <m/>
    <m/>
    <x v="18"/>
    <x v="0"/>
    <x v="0"/>
    <x v="1"/>
    <x v="8"/>
    <x v="1"/>
    <s v="Univera Satış"/>
    <s v="Saha Satış"/>
    <s v="Yurt İçi"/>
    <s v="Türkiye"/>
  </r>
  <r>
    <s v="Q3"/>
    <x v="1"/>
    <x v="7"/>
    <m/>
    <s v="ARYA ŞEKERLEME GIDA SANAYİ TİCARET  LTD. ŞTİ."/>
    <s v="UH.01.002"/>
    <s v="Unidox Kontör"/>
    <s v="Univera Kontör Satışı"/>
    <x v="6"/>
    <x v="2"/>
    <s v="Unidox"/>
    <n v="1.1100000000000001"/>
    <m/>
    <n v="100000"/>
    <m/>
    <m/>
    <m/>
    <n v="0"/>
    <m/>
    <n v="111000"/>
    <m/>
    <m/>
    <m/>
    <m/>
    <m/>
    <m/>
    <x v="184"/>
    <x v="3"/>
    <x v="1"/>
    <x v="2"/>
    <x v="5"/>
    <x v="0"/>
    <s v="Univera Satış"/>
    <s v="Saha Satış"/>
    <s v="Yurt İçi"/>
    <s v="Türkiye"/>
  </r>
  <r>
    <s v="Q3"/>
    <x v="1"/>
    <x v="7"/>
    <m/>
    <s v="GİMBAK GIDA ve İHTİYAÇ MADDELERİ SAN. Ve TİC. LTD.ŞTİ."/>
    <s v="UH.01.002"/>
    <s v="Unidox Kontör"/>
    <s v="Univera Kontör Satışı"/>
    <x v="6"/>
    <x v="2"/>
    <s v="Unidox"/>
    <n v="1.1100000000000001"/>
    <m/>
    <n v="100000"/>
    <m/>
    <m/>
    <m/>
    <n v="0"/>
    <m/>
    <n v="111000"/>
    <m/>
    <m/>
    <m/>
    <m/>
    <m/>
    <m/>
    <x v="185"/>
    <x v="3"/>
    <x v="1"/>
    <x v="2"/>
    <x v="5"/>
    <x v="0"/>
    <s v="Univera Satış"/>
    <s v="Saha Satış"/>
    <s v="Yurt İçi"/>
    <s v="Türkiye"/>
  </r>
  <r>
    <s v="Q3"/>
    <x v="1"/>
    <x v="7"/>
    <m/>
    <s v="PANASONİC ELECTRİC WORKS ELEKTRİK SANAYİ VE TİCARET ANONİM ŞİRKETİ"/>
    <s v="SH.05.001"/>
    <s v="Stokbar Panorama - Yazılım Geliştirme Hizmeti"/>
    <s v="Univera - Panasonic"/>
    <x v="12"/>
    <x v="4"/>
    <s v="Stokbar"/>
    <n v="14000"/>
    <m/>
    <n v="1"/>
    <m/>
    <m/>
    <m/>
    <n v="0"/>
    <m/>
    <n v="14000"/>
    <m/>
    <m/>
    <m/>
    <m/>
    <m/>
    <m/>
    <x v="35"/>
    <x v="0"/>
    <x v="1"/>
    <x v="1"/>
    <x v="9"/>
    <x v="0"/>
    <s v="Univera Satış"/>
    <s v="Saha Satış"/>
    <s v="Yurt İçi"/>
    <s v="Türkiye"/>
  </r>
  <r>
    <s v="Q3"/>
    <x v="1"/>
    <x v="7"/>
    <m/>
    <s v="PANASONİC ELECTRİC WORKS ELEKTRİK SANAYİ VE TİCARET ANONİM ŞİRKETİ"/>
    <s v="SH.01.001"/>
    <s v="Stokbar Panorama - Proje ve Ürün Yönetimi Danışmanlığı Hizmeti"/>
    <s v="Univera - Panasonic"/>
    <x v="12"/>
    <x v="4"/>
    <s v="Stokbar"/>
    <n v="14000"/>
    <m/>
    <n v="1"/>
    <m/>
    <m/>
    <m/>
    <n v="0"/>
    <m/>
    <n v="14000"/>
    <m/>
    <m/>
    <m/>
    <m/>
    <m/>
    <m/>
    <x v="35"/>
    <x v="0"/>
    <x v="1"/>
    <x v="1"/>
    <x v="7"/>
    <x v="0"/>
    <s v="Univera Satış"/>
    <s v="Saha Satış"/>
    <s v="Yurt İçi"/>
    <s v="Türkiye"/>
  </r>
  <r>
    <s v="Q3"/>
    <x v="1"/>
    <x v="7"/>
    <m/>
    <s v="ÖZGÜR GIDA MEŞRUBAT TEKSTİL VE İNŞ. SAN. TİC. LTD. ŞTİ."/>
    <s v="UH.01.002"/>
    <s v="Unidox Kontör"/>
    <s v="Univera Kontör Satışı"/>
    <x v="6"/>
    <x v="2"/>
    <s v="Unidox"/>
    <n v="1.48"/>
    <m/>
    <n v="100000"/>
    <m/>
    <m/>
    <m/>
    <n v="0"/>
    <m/>
    <n v="148000"/>
    <m/>
    <m/>
    <m/>
    <m/>
    <m/>
    <m/>
    <x v="186"/>
    <x v="3"/>
    <x v="1"/>
    <x v="2"/>
    <x v="5"/>
    <x v="0"/>
    <s v="Univera Satış"/>
    <s v="Saha Satış"/>
    <s v="Yurt İçi"/>
    <s v="Türkiye"/>
  </r>
  <r>
    <s v="Q2"/>
    <x v="0"/>
    <x v="4"/>
    <m/>
    <s v="SAMI EMGIN DAG. PAZ. TUR. TEKS. INS. SAN. TIC. LTD. STI."/>
    <s v="EH.03.001"/>
    <s v="EnRoute Panorama - Çafri Merkezi Hizmeti  (MSD)"/>
    <s v="Univera - JTI"/>
    <x v="11"/>
    <x v="0"/>
    <m/>
    <n v="1161.2"/>
    <m/>
    <n v="2"/>
    <m/>
    <n v="2322.4"/>
    <m/>
    <n v="0"/>
    <m/>
    <n v="2322.4"/>
    <m/>
    <n v="0"/>
    <n v="0"/>
    <s v="UNI240000000750"/>
    <m/>
    <m/>
    <x v="18"/>
    <x v="0"/>
    <x v="0"/>
    <x v="1"/>
    <x v="8"/>
    <x v="1"/>
    <s v="Univera Satış"/>
    <s v="Saha Satış"/>
    <s v="Yurt İçi"/>
    <s v="Türkiye"/>
  </r>
  <r>
    <s v="Q3"/>
    <x v="1"/>
    <x v="7"/>
    <m/>
    <s v="MEGA YAPI MARKET JENERATÖR VE HIRDAVAT CUMA YILMAZ"/>
    <s v="UH.01.002"/>
    <s v="Unidox Kontör"/>
    <s v="Univera Kontör Satışı"/>
    <x v="21"/>
    <x v="2"/>
    <s v="Unidox"/>
    <n v="3.5419999999999998"/>
    <m/>
    <n v="10000"/>
    <m/>
    <m/>
    <m/>
    <n v="0"/>
    <m/>
    <n v="35420"/>
    <m/>
    <m/>
    <m/>
    <m/>
    <m/>
    <m/>
    <x v="187"/>
    <x v="3"/>
    <x v="1"/>
    <x v="2"/>
    <x v="5"/>
    <x v="0"/>
    <s v="Univera Satış"/>
    <s v="Saha Satış"/>
    <s v="Yurt İçi"/>
    <s v="Türkiye"/>
  </r>
  <r>
    <s v="Q2"/>
    <x v="0"/>
    <x v="4"/>
    <m/>
    <s v="ALTUN TEMIZLIK TÜTÜN ÜRÜNLERI PAZARLAMA A .S"/>
    <s v="EH.03.001"/>
    <s v="EnRoute Panorama - Çafri Merkezi Hizmeti  (MSD)"/>
    <s v="Univera - JTI"/>
    <x v="11"/>
    <x v="0"/>
    <m/>
    <n v="1161.2"/>
    <m/>
    <n v="1"/>
    <m/>
    <n v="1161.2"/>
    <m/>
    <n v="0"/>
    <m/>
    <n v="1161.2"/>
    <m/>
    <n v="0"/>
    <n v="0"/>
    <s v="UNI240000000726"/>
    <m/>
    <m/>
    <x v="18"/>
    <x v="0"/>
    <x v="0"/>
    <x v="1"/>
    <x v="8"/>
    <x v="1"/>
    <s v="Univera Satış"/>
    <s v="Saha Satış"/>
    <s v="Yurt İçi"/>
    <s v="Türkiye"/>
  </r>
  <r>
    <s v="Q2"/>
    <x v="0"/>
    <x v="4"/>
    <m/>
    <s v="ARME DAGITIM PAZARLAMA SANAYI VE TIC. A.S."/>
    <s v="EH.03.001"/>
    <s v="EnRoute Panorama - Çafri Merkezi Hizmeti  (MSD)"/>
    <s v="Univera - JTI"/>
    <x v="11"/>
    <x v="0"/>
    <m/>
    <n v="1161.2"/>
    <m/>
    <n v="1"/>
    <m/>
    <n v="1161.2"/>
    <m/>
    <n v="0"/>
    <m/>
    <n v="1161.2"/>
    <m/>
    <n v="0"/>
    <n v="0"/>
    <s v="UNI240000000727"/>
    <m/>
    <m/>
    <x v="18"/>
    <x v="0"/>
    <x v="0"/>
    <x v="1"/>
    <x v="8"/>
    <x v="1"/>
    <s v="Univera Satış"/>
    <s v="Saha Satış"/>
    <s v="Yurt İçi"/>
    <s v="Türkiye"/>
  </r>
  <r>
    <s v="Q2"/>
    <x v="0"/>
    <x v="4"/>
    <m/>
    <s v="ÖZCIHAN GIDA INSAAT TARIM NAKLIYE ENERJI TURIZM MAD. PAZ. VE SAN. LTD. STI."/>
    <s v="EH.03.001"/>
    <s v="EnRoute Panorama - Çafri Merkezi Hizmeti  (MSD)"/>
    <s v="Univera - JTI"/>
    <x v="11"/>
    <x v="0"/>
    <m/>
    <n v="1161.2"/>
    <m/>
    <n v="2"/>
    <m/>
    <n v="2322.4"/>
    <m/>
    <n v="0"/>
    <m/>
    <n v="2322.4"/>
    <m/>
    <n v="0"/>
    <n v="0"/>
    <s v="UNI240000000766"/>
    <m/>
    <m/>
    <x v="18"/>
    <x v="0"/>
    <x v="0"/>
    <x v="1"/>
    <x v="8"/>
    <x v="1"/>
    <s v="Univera Satış"/>
    <s v="Saha Satış"/>
    <s v="Yurt İçi"/>
    <s v="Türkiye"/>
  </r>
  <r>
    <s v="Q2"/>
    <x v="0"/>
    <x v="4"/>
    <m/>
    <s v="SEYPA GIDA IHTIYAÇ MAD.ÜRETIM.DAG.VE TIC. A.S."/>
    <s v="EH.03.001"/>
    <s v="EnRoute Panorama - Çafri Merkezi Hizmeti  (MSD)"/>
    <s v="Univera - JTI"/>
    <x v="11"/>
    <x v="0"/>
    <m/>
    <n v="1161.2"/>
    <m/>
    <n v="2"/>
    <m/>
    <n v="2322.4"/>
    <m/>
    <n v="0"/>
    <m/>
    <n v="2322.4"/>
    <m/>
    <n v="0"/>
    <n v="0"/>
    <s v="UNI240000000752"/>
    <m/>
    <m/>
    <x v="18"/>
    <x v="0"/>
    <x v="0"/>
    <x v="1"/>
    <x v="8"/>
    <x v="1"/>
    <s v="Univera Satış"/>
    <s v="Saha Satış"/>
    <s v="Yurt İçi"/>
    <s v="Türkiye"/>
  </r>
  <r>
    <s v="Q2"/>
    <x v="0"/>
    <x v="4"/>
    <m/>
    <s v="SSG DAYANIKLI TÜKETIM MAD. GIDA ÜRÜNLERI PAZ. SAN. TIC. LTD. STI."/>
    <s v="EH.03.001"/>
    <s v="EnRoute Panorama - Çafri Merkezi Hizmeti  (MSD)"/>
    <s v="Univera - JTI"/>
    <x v="11"/>
    <x v="0"/>
    <m/>
    <n v="1161.2"/>
    <m/>
    <n v="2"/>
    <m/>
    <n v="2322.4"/>
    <m/>
    <n v="0"/>
    <m/>
    <n v="2322.4"/>
    <m/>
    <n v="0"/>
    <n v="0"/>
    <s v="UNI240000000753"/>
    <m/>
    <m/>
    <x v="18"/>
    <x v="0"/>
    <x v="0"/>
    <x v="1"/>
    <x v="8"/>
    <x v="1"/>
    <s v="Univera Satış"/>
    <s v="Saha Satış"/>
    <s v="Yurt İçi"/>
    <s v="Türkiye"/>
  </r>
  <r>
    <s v="Q2"/>
    <x v="0"/>
    <x v="4"/>
    <m/>
    <s v="YILDIRIMLAR GRUP IHTIYAÇ VE GIDA MAD. TURIZM A.S"/>
    <s v="EH.03.001"/>
    <s v="EnRoute Panorama - Çafri Merkezi Hizmeti  (MSD)"/>
    <s v="Univera - JTI"/>
    <x v="11"/>
    <x v="0"/>
    <m/>
    <n v="1161.2"/>
    <m/>
    <n v="2"/>
    <m/>
    <n v="2322.4"/>
    <m/>
    <n v="0"/>
    <m/>
    <n v="2322.4"/>
    <m/>
    <n v="0"/>
    <n v="0"/>
    <s v="UNI240000000755"/>
    <m/>
    <m/>
    <x v="18"/>
    <x v="0"/>
    <x v="0"/>
    <x v="1"/>
    <x v="8"/>
    <x v="1"/>
    <s v="Univera Satış"/>
    <s v="Saha Satış"/>
    <s v="Yurt İçi"/>
    <s v="Türkiye"/>
  </r>
  <r>
    <s v="Q3"/>
    <x v="1"/>
    <x v="7"/>
    <m/>
    <s v="OMAK TEKNOLOJİ MÜHENDİSLİK ENERJİ VE DIŞ TİCARET LİMİTED ŞİRKETİ"/>
    <s v="VY.04.006"/>
    <s v="Varuna SSH (Enterprise) - Teknisyen Yıllık  Kiralama"/>
    <s v="Univera - Omak"/>
    <x v="18"/>
    <x v="6"/>
    <s v="Varuna"/>
    <n v="9812.52"/>
    <m/>
    <n v="20"/>
    <m/>
    <m/>
    <m/>
    <n v="0"/>
    <m/>
    <n v="196250.4"/>
    <m/>
    <m/>
    <m/>
    <m/>
    <m/>
    <m/>
    <x v="141"/>
    <x v="0"/>
    <x v="0"/>
    <x v="0"/>
    <x v="0"/>
    <x v="0"/>
    <s v="Univera Satış"/>
    <s v="Saha Satış"/>
    <s v="Yurt İçi"/>
    <s v="Türkiye"/>
  </r>
  <r>
    <s v="Q3"/>
    <x v="1"/>
    <x v="7"/>
    <m/>
    <s v="ÇAYTAŞ GIDA PAZARLAMA VE REKLAM HizmetLERİ SANAYİ VE TİCARET ANONİM ŞİRKETİ"/>
    <s v="SY.01.009"/>
    <s v="Stokbar Panorama - Platform Back Office Kullanıcı Yazılımı"/>
    <s v="Univera - Çaytaş"/>
    <x v="12"/>
    <x v="4"/>
    <s v="Stokbar"/>
    <n v="10125"/>
    <m/>
    <n v="16"/>
    <m/>
    <m/>
    <m/>
    <n v="54000"/>
    <m/>
    <n v="162000"/>
    <m/>
    <m/>
    <m/>
    <m/>
    <m/>
    <m/>
    <x v="1"/>
    <x v="3"/>
    <x v="1"/>
    <x v="0"/>
    <x v="1"/>
    <x v="0"/>
    <s v="Univera Satış"/>
    <s v="Saha Satış"/>
    <s v="Yurt İçi"/>
    <s v="Türkiye"/>
  </r>
  <r>
    <s v="Q3"/>
    <x v="1"/>
    <x v="7"/>
    <m/>
    <s v="ÇAYTAŞ GIDA PAZARLAMA VE REKLAM HizmetLERİ SANAYİ VE TİCARET ANONİM ŞİRKETİ"/>
    <s v="SY.02.002"/>
    <s v="Stokbar Panorama - Mobil (Android) Kullanıcı Yazılımı "/>
    <s v="Univera - Çaytaş"/>
    <x v="12"/>
    <x v="4"/>
    <s v="Stokbar"/>
    <n v="9750"/>
    <m/>
    <n v="16"/>
    <m/>
    <m/>
    <m/>
    <n v="52000"/>
    <m/>
    <n v="156000"/>
    <m/>
    <m/>
    <m/>
    <m/>
    <m/>
    <m/>
    <x v="1"/>
    <x v="3"/>
    <x v="1"/>
    <x v="0"/>
    <x v="1"/>
    <x v="0"/>
    <s v="Univera Satış"/>
    <s v="Saha Satış"/>
    <s v="Yurt İçi"/>
    <s v="Türkiye"/>
  </r>
  <r>
    <s v="Q3"/>
    <x v="1"/>
    <x v="7"/>
    <m/>
    <s v="ÇAYTAŞ GIDA PAZARLAMA VE REKLAM HizmetLERİ SANAYİ VE TİCARET ANONİM ŞİRKETİ"/>
    <s v="SY.01.008"/>
    <s v="Stokbar Panorama - Depo / Lokasyon Yazılımı"/>
    <s v="Univera - Çaytaş"/>
    <x v="12"/>
    <x v="4"/>
    <s v="Stokbar"/>
    <n v="71775"/>
    <m/>
    <n v="8"/>
    <m/>
    <m/>
    <m/>
    <n v="191400"/>
    <m/>
    <n v="574200"/>
    <m/>
    <m/>
    <m/>
    <m/>
    <m/>
    <m/>
    <x v="1"/>
    <x v="3"/>
    <x v="1"/>
    <x v="0"/>
    <x v="1"/>
    <x v="0"/>
    <s v="Univera Satış"/>
    <s v="Saha Satış"/>
    <s v="Yurt İçi"/>
    <s v="Türkiye"/>
  </r>
  <r>
    <s v="Q3"/>
    <x v="1"/>
    <x v="7"/>
    <m/>
    <s v="ÇAYTAŞ GIDA PAZARLAMA VE REKLAM HizmetLERİ SANAYİ VE TİCARET ANONİM ŞİRKETİ"/>
    <s v="SY.01.004"/>
    <s v="Stokbar Panorama - Depo &amp; Sevkiyat Yönetimi &quot;Standart&quot; Çözüm Yazılımı"/>
    <s v="Univera - Çaytaş"/>
    <x v="12"/>
    <x v="4"/>
    <s v="Stokbar"/>
    <n v="442500"/>
    <m/>
    <n v="1"/>
    <m/>
    <m/>
    <m/>
    <n v="147500"/>
    <m/>
    <n v="442500"/>
    <m/>
    <m/>
    <m/>
    <m/>
    <m/>
    <m/>
    <x v="1"/>
    <x v="3"/>
    <x v="1"/>
    <x v="0"/>
    <x v="1"/>
    <x v="0"/>
    <s v="Univera Satış"/>
    <s v="Saha Satış"/>
    <s v="Yurt İçi"/>
    <s v="Türkiye"/>
  </r>
  <r>
    <s v="Q3"/>
    <x v="1"/>
    <x v="7"/>
    <m/>
    <s v="FHP EV İÇİ KULLANIM ARAÇLARI SAN VE TC A.Ş/VİLEDA"/>
    <s v="QH.08.001"/>
    <s v="Quest Panorama - Hosting Hizmeti"/>
    <s v="Univera - Vileda"/>
    <x v="18"/>
    <x v="1"/>
    <s v="Quest"/>
    <n v="18333.330000000002"/>
    <m/>
    <n v="1"/>
    <m/>
    <m/>
    <m/>
    <n v="0"/>
    <m/>
    <n v="18333.330000000002"/>
    <m/>
    <m/>
    <m/>
    <m/>
    <m/>
    <m/>
    <x v="45"/>
    <x v="0"/>
    <x v="0"/>
    <x v="1"/>
    <x v="3"/>
    <x v="0"/>
    <s v="Univera Satış"/>
    <s v="Saha Satış"/>
    <s v="Yurt İçi"/>
    <s v="Türkiye"/>
  </r>
  <r>
    <s v="Q3"/>
    <x v="1"/>
    <x v="7"/>
    <m/>
    <s v="KENT GIDA MADDELERİ SAN VE TİC.AŞ."/>
    <s v="EH.06.001"/>
    <s v="Enroute Panorama - Hosting Hizmeti"/>
    <s v="Univera - Kent Gıda"/>
    <x v="12"/>
    <x v="1"/>
    <s v="Enroute"/>
    <n v="132870.53"/>
    <m/>
    <n v="1"/>
    <m/>
    <m/>
    <m/>
    <n v="0"/>
    <m/>
    <n v="132870.53"/>
    <m/>
    <m/>
    <m/>
    <m/>
    <m/>
    <m/>
    <x v="53"/>
    <x v="0"/>
    <x v="0"/>
    <x v="1"/>
    <x v="3"/>
    <x v="1"/>
    <s v="Univera Satış"/>
    <s v="Saha Satış"/>
    <s v="Yurt İçi"/>
    <s v="Türkiye"/>
  </r>
  <r>
    <s v="Q3"/>
    <x v="1"/>
    <x v="7"/>
    <m/>
    <s v="NİVEA BEİERSDORF TURKEY KOZMETİK SANAYİ VE TİCARET ANONİM ŞİRKETİ"/>
    <s v="EH.06.001"/>
    <s v="Enroute Panorama - Hosting Hizmeti"/>
    <s v="Univera - Nivea Beiersdorf"/>
    <x v="16"/>
    <x v="1"/>
    <s v="Enroute"/>
    <n v="476006.55"/>
    <m/>
    <n v="1"/>
    <m/>
    <m/>
    <m/>
    <n v="0"/>
    <m/>
    <n v="476006.55"/>
    <m/>
    <m/>
    <m/>
    <m/>
    <m/>
    <m/>
    <x v="72"/>
    <x v="0"/>
    <x v="0"/>
    <x v="1"/>
    <x v="3"/>
    <x v="0"/>
    <s v="Univera Satış"/>
    <s v="Saha Satış"/>
    <s v="Yurt İçi"/>
    <s v="Türkiye"/>
  </r>
  <r>
    <s v="Q2"/>
    <x v="0"/>
    <x v="4"/>
    <m/>
    <s v="BESLER GIDA PAZ. SAN. VE TIC. A.S."/>
    <s v="EH.03.001"/>
    <s v="EnRoute Panorama - Çafri Merkezi Hizmeti  (MSD)"/>
    <s v="Univera - JTI"/>
    <x v="11"/>
    <x v="0"/>
    <m/>
    <n v="1161.2"/>
    <m/>
    <n v="1"/>
    <m/>
    <n v="1161.2"/>
    <m/>
    <n v="0"/>
    <m/>
    <n v="1161.2"/>
    <m/>
    <n v="0"/>
    <n v="0"/>
    <s v="UNI240000000732"/>
    <m/>
    <m/>
    <x v="18"/>
    <x v="0"/>
    <x v="0"/>
    <x v="1"/>
    <x v="8"/>
    <x v="1"/>
    <s v="Univera Satış"/>
    <s v="Saha Satış"/>
    <s v="Yurt İçi"/>
    <s v="Türkiye"/>
  </r>
  <r>
    <s v="Q2"/>
    <x v="0"/>
    <x v="4"/>
    <m/>
    <s v="BUGRA MÜH. VE INS. MALZ. IML. ITH. IHR. TIC. SAN. LTD. STI."/>
    <s v="EH.03.001"/>
    <s v="EnRoute Panorama - Çafri Merkezi Hizmeti  (MSD)"/>
    <s v="Univera - JTI"/>
    <x v="11"/>
    <x v="0"/>
    <m/>
    <n v="1161.2"/>
    <m/>
    <n v="1"/>
    <m/>
    <n v="1161.2"/>
    <m/>
    <n v="0"/>
    <m/>
    <n v="1161.2"/>
    <m/>
    <n v="0"/>
    <n v="0"/>
    <s v="UNI240000000733"/>
    <m/>
    <m/>
    <x v="18"/>
    <x v="0"/>
    <x v="0"/>
    <x v="1"/>
    <x v="8"/>
    <x v="1"/>
    <s v="Univera Satış"/>
    <s v="Saha Satış"/>
    <s v="Yurt İçi"/>
    <s v="Türkiye"/>
  </r>
  <r>
    <s v="Q2"/>
    <x v="0"/>
    <x v="4"/>
    <m/>
    <s v="BURAY TÜTÜN MAMUL. MESR. PAZ. VE DAG. TIC. LTD. STI."/>
    <s v="EH.03.001"/>
    <s v="EnRoute Panorama - Çafri Merkezi Hizmeti  (MSD)"/>
    <s v="Univera - JTI"/>
    <x v="11"/>
    <x v="0"/>
    <m/>
    <n v="1161.2"/>
    <m/>
    <n v="1"/>
    <m/>
    <n v="1161.2"/>
    <m/>
    <n v="0"/>
    <m/>
    <n v="1161.2"/>
    <m/>
    <n v="0"/>
    <n v="0"/>
    <s v="UNI240000000734"/>
    <m/>
    <m/>
    <x v="18"/>
    <x v="0"/>
    <x v="0"/>
    <x v="1"/>
    <x v="8"/>
    <x v="1"/>
    <s v="Univera Satış"/>
    <s v="Saha Satış"/>
    <s v="Yurt İçi"/>
    <s v="Türkiye"/>
  </r>
  <r>
    <s v="Q2"/>
    <x v="0"/>
    <x v="4"/>
    <m/>
    <s v="CAN TÜTÜN MAMULLERI INSAAT VE SANAYI TICARET A.S."/>
    <s v="EH.03.001"/>
    <s v="EnRoute Panorama - Çafri Merkezi Hizmeti  (MSD)"/>
    <s v="Univera - JTI"/>
    <x v="11"/>
    <x v="0"/>
    <m/>
    <n v="1161.2"/>
    <m/>
    <n v="1"/>
    <m/>
    <n v="1161.2"/>
    <m/>
    <n v="0"/>
    <m/>
    <n v="1161.2"/>
    <m/>
    <n v="0"/>
    <n v="0"/>
    <s v="UNI240000000735"/>
    <m/>
    <m/>
    <x v="18"/>
    <x v="0"/>
    <x v="0"/>
    <x v="1"/>
    <x v="8"/>
    <x v="1"/>
    <s v="Univera Satış"/>
    <s v="Saha Satış"/>
    <s v="Yurt İçi"/>
    <s v="Türkiye"/>
  </r>
  <r>
    <s v="Q2"/>
    <x v="0"/>
    <x v="4"/>
    <m/>
    <s v="ÇELIKKOL TURIZM GIDA MAD.SAN VE TIC. LTD. STI."/>
    <s v="EH.03.001"/>
    <s v="EnRoute Panorama - Çafri Merkezi Hizmeti  (MSD)"/>
    <s v="Univera - JTI"/>
    <x v="2"/>
    <x v="0"/>
    <m/>
    <n v="1161.2"/>
    <m/>
    <n v="1"/>
    <m/>
    <n v="1161.2"/>
    <m/>
    <n v="0"/>
    <m/>
    <n v="1161.2"/>
    <m/>
    <n v="0"/>
    <n v="0"/>
    <s v="UNI240000000736"/>
    <m/>
    <m/>
    <x v="18"/>
    <x v="0"/>
    <x v="0"/>
    <x v="1"/>
    <x v="8"/>
    <x v="1"/>
    <s v="Univera Satış"/>
    <s v="Saha Satış"/>
    <s v="Yurt İçi"/>
    <s v="Türkiye"/>
  </r>
  <r>
    <s v="Q2"/>
    <x v="0"/>
    <x v="4"/>
    <m/>
    <s v="DOYURAN GIDA A.S."/>
    <s v="EH.03.001"/>
    <s v="EnRoute Panorama - Çafri Merkezi Hizmeti  (MSD)"/>
    <s v="Univera - JTI"/>
    <x v="11"/>
    <x v="0"/>
    <m/>
    <n v="1161.2"/>
    <m/>
    <n v="1"/>
    <m/>
    <n v="1161.2"/>
    <m/>
    <n v="0"/>
    <m/>
    <n v="1161.2"/>
    <m/>
    <n v="0"/>
    <n v="0"/>
    <s v="UNI240000000737"/>
    <m/>
    <m/>
    <x v="18"/>
    <x v="0"/>
    <x v="0"/>
    <x v="1"/>
    <x v="8"/>
    <x v="1"/>
    <s v="Univera Satış"/>
    <s v="Saha Satış"/>
    <s v="Yurt İçi"/>
    <s v="Türkiye"/>
  </r>
  <r>
    <s v="Q3"/>
    <x v="1"/>
    <x v="7"/>
    <m/>
    <s v="BBS GIDA ÜR. TEKEL MAD. TEKSTİL SAN VE TİC. LTD.ŞTİ."/>
    <s v="UH.01.002"/>
    <s v="Unidox Kontör"/>
    <s v="Univera Kontör Satışı"/>
    <x v="6"/>
    <x v="2"/>
    <s v="Unidox"/>
    <n v="2.8"/>
    <m/>
    <n v="10000"/>
    <m/>
    <m/>
    <m/>
    <n v="0"/>
    <m/>
    <n v="28000"/>
    <m/>
    <m/>
    <m/>
    <m/>
    <m/>
    <m/>
    <x v="30"/>
    <x v="0"/>
    <x v="1"/>
    <x v="2"/>
    <x v="5"/>
    <x v="0"/>
    <s v="Univera Satış"/>
    <s v="Saha Satış"/>
    <s v="Yurt İçi"/>
    <s v="Türkiye"/>
  </r>
  <r>
    <s v="Q3"/>
    <x v="1"/>
    <x v="7"/>
    <m/>
    <s v="MAHİR ÇINAR GIDA VE İHTİYAÇ MAD.SAN.TİC.LTD.ŞTİ."/>
    <s v="UH.01.002"/>
    <s v="Unidox Kontör"/>
    <s v="Univera Kontör Satışı"/>
    <x v="6"/>
    <x v="2"/>
    <s v="Unidox"/>
    <n v="2.76"/>
    <m/>
    <n v="25000"/>
    <m/>
    <m/>
    <m/>
    <n v="0"/>
    <m/>
    <n v="69000"/>
    <m/>
    <m/>
    <m/>
    <m/>
    <m/>
    <m/>
    <x v="188"/>
    <x v="3"/>
    <x v="1"/>
    <x v="2"/>
    <x v="5"/>
    <x v="0"/>
    <s v="Univera Satış"/>
    <s v="Saha Satış"/>
    <s v="Yurt İçi"/>
    <s v="Türkiye"/>
  </r>
  <r>
    <s v="Q3"/>
    <x v="1"/>
    <x v="7"/>
    <m/>
    <s v="MEDİTERA TIBBİ MALZ.SAN.VE TİC.A.Ş."/>
    <s v="SH.02.001"/>
    <s v="Stokbar Panorama - Yazılım Bakımı Hizmeti"/>
    <s v="Univera - Meditera"/>
    <x v="18"/>
    <x v="4"/>
    <s v="Stokbar"/>
    <n v="190000"/>
    <m/>
    <n v="1"/>
    <m/>
    <m/>
    <m/>
    <n v="0"/>
    <m/>
    <n v="190000"/>
    <m/>
    <m/>
    <m/>
    <m/>
    <m/>
    <m/>
    <x v="79"/>
    <x v="0"/>
    <x v="0"/>
    <x v="1"/>
    <x v="4"/>
    <x v="0"/>
    <s v="Univera Satış"/>
    <s v="Saha Satış"/>
    <s v="Yurt İçi"/>
    <s v="Türkiye"/>
  </r>
  <r>
    <s v="Q3"/>
    <x v="1"/>
    <x v="7"/>
    <m/>
    <s v="MENDERES TEKSTİL SAN.TİC.A.Ş."/>
    <s v="SH.01.001"/>
    <s v="Stokbar Panorama - Proje ve Ürün Yönetimi Danışmanlığı Hizmeti"/>
    <s v="Univera - Menderes Tekstil"/>
    <x v="12"/>
    <x v="4"/>
    <s v="Stokbar"/>
    <n v="14700"/>
    <m/>
    <n v="30"/>
    <m/>
    <m/>
    <m/>
    <n v="0"/>
    <m/>
    <n v="441000"/>
    <m/>
    <m/>
    <m/>
    <m/>
    <m/>
    <m/>
    <x v="173"/>
    <x v="3"/>
    <x v="1"/>
    <x v="1"/>
    <x v="7"/>
    <x v="0"/>
    <s v="Univera Satış"/>
    <s v="Saha Satış"/>
    <s v="Yurt İçi"/>
    <s v="Türkiye"/>
  </r>
  <r>
    <s v="Q3"/>
    <x v="1"/>
    <x v="7"/>
    <m/>
    <s v="BURDA BEBEK ÜRÜNLERİ SANAYİ VE TİCARET ANONİM ŞİRKETİ"/>
    <s v="QH.02.001"/>
    <s v="Quest Panorama - Yazılım Bakımı, Yaşatma ve Merkezi Destek Hizmeti"/>
    <s v="Univera - Burda Bebek"/>
    <x v="18"/>
    <x v="3"/>
    <s v="Quest"/>
    <n v="140128.88"/>
    <m/>
    <n v="1"/>
    <m/>
    <m/>
    <m/>
    <n v="0"/>
    <m/>
    <n v="140128.88"/>
    <m/>
    <m/>
    <m/>
    <m/>
    <m/>
    <m/>
    <x v="29"/>
    <x v="0"/>
    <x v="0"/>
    <x v="1"/>
    <x v="4"/>
    <x v="0"/>
    <s v="Univera Satış"/>
    <s v="Saha Satış"/>
    <s v="Yurt İçi"/>
    <s v="Türkiye"/>
  </r>
  <r>
    <s v="Q3"/>
    <x v="1"/>
    <x v="7"/>
    <m/>
    <s v="ATAK TEMİZLİK GIDA MOBİLYA DAĞ.PAZ.SAN.VE TİC.LTD."/>
    <s v="EH.06.001"/>
    <s v="Enroute Panorama - Hosting Hizmeti"/>
    <s v="Univera - Henkel"/>
    <x v="16"/>
    <x v="1"/>
    <s v="Enroute"/>
    <n v="74054.11"/>
    <m/>
    <n v="1"/>
    <m/>
    <m/>
    <m/>
    <n v="0"/>
    <m/>
    <n v="74054.11"/>
    <m/>
    <m/>
    <m/>
    <m/>
    <m/>
    <m/>
    <x v="25"/>
    <x v="0"/>
    <x v="0"/>
    <x v="1"/>
    <x v="3"/>
    <x v="0"/>
    <s v="Univera Satış"/>
    <s v="Saha Satış"/>
    <s v="Yurt İçi"/>
    <s v="Türkiye"/>
  </r>
  <r>
    <s v="Q3"/>
    <x v="1"/>
    <x v="7"/>
    <m/>
    <s v="MARS GIDA ÜRÜNLERİ TİC. LTD.ŞTİ."/>
    <s v="EH.06.001"/>
    <s v="Enroute Panorama - Hosting Hizmeti"/>
    <s v="Univera - Mars Gıda"/>
    <x v="12"/>
    <x v="1"/>
    <s v="Enroute"/>
    <n v="71024.063286000004"/>
    <m/>
    <n v="8"/>
    <m/>
    <m/>
    <m/>
    <n v="0"/>
    <m/>
    <n v="568192.50628800003"/>
    <m/>
    <m/>
    <m/>
    <m/>
    <m/>
    <m/>
    <x v="16"/>
    <x v="0"/>
    <x v="0"/>
    <x v="1"/>
    <x v="3"/>
    <x v="0"/>
    <s v="Univera Satış"/>
    <s v="Saha Satış"/>
    <s v="Yurt İçi"/>
    <s v="Türkiye"/>
  </r>
  <r>
    <s v="Q2"/>
    <x v="0"/>
    <x v="4"/>
    <m/>
    <s v="FLAS TURIZM INSAAT TAAHHÜT TIC. LTD. STI."/>
    <s v="EH.03.001"/>
    <s v="EnRoute Panorama - Çafri Merkezi Hizmeti  (MSD)"/>
    <s v="Univera - JTI"/>
    <x v="11"/>
    <x v="0"/>
    <m/>
    <n v="1161.2"/>
    <m/>
    <n v="1"/>
    <m/>
    <n v="1161.2"/>
    <m/>
    <n v="0"/>
    <m/>
    <n v="1161.2"/>
    <m/>
    <n v="0"/>
    <n v="0"/>
    <s v="UNI240000000739"/>
    <m/>
    <m/>
    <x v="18"/>
    <x v="0"/>
    <x v="0"/>
    <x v="1"/>
    <x v="8"/>
    <x v="1"/>
    <s v="Univera Satış"/>
    <s v="Saha Satış"/>
    <s v="Yurt İçi"/>
    <s v="Türkiye"/>
  </r>
  <r>
    <s v="Q2"/>
    <x v="0"/>
    <x v="4"/>
    <m/>
    <s v="FLAS TURIZM INSAAT TAAHHÜT TIC. LTD. STI."/>
    <s v="EH.03.001"/>
    <s v="EnRoute Panorama - Çafri Merkezi Hizmeti  (MSD)"/>
    <s v="Univera - JTI"/>
    <x v="11"/>
    <x v="0"/>
    <m/>
    <n v="1161.2"/>
    <m/>
    <n v="1"/>
    <m/>
    <n v="1161.2"/>
    <m/>
    <n v="0"/>
    <m/>
    <n v="1161.2"/>
    <m/>
    <n v="0"/>
    <n v="0"/>
    <s v="UNI240000000740"/>
    <m/>
    <m/>
    <x v="18"/>
    <x v="0"/>
    <x v="0"/>
    <x v="1"/>
    <x v="8"/>
    <x v="1"/>
    <s v="Univera Satış"/>
    <s v="Saha Satış"/>
    <s v="Yurt İçi"/>
    <s v="Türkiye"/>
  </r>
  <r>
    <s v="Q2"/>
    <x v="0"/>
    <x v="4"/>
    <m/>
    <s v="KILKISLI MES. TEK. MAM. GIDA MAD. SAN. TIC. LTD. STI."/>
    <s v="EH.03.001"/>
    <s v="EnRoute Panorama - Çafri Merkezi Hizmeti  (MSD)"/>
    <s v="Univera - JTI"/>
    <x v="11"/>
    <x v="0"/>
    <m/>
    <n v="1161.2"/>
    <m/>
    <n v="1"/>
    <m/>
    <n v="1161.2"/>
    <m/>
    <n v="0"/>
    <m/>
    <n v="1161.2"/>
    <m/>
    <n v="0"/>
    <n v="0"/>
    <s v="UNI240000000742"/>
    <m/>
    <m/>
    <x v="18"/>
    <x v="0"/>
    <x v="0"/>
    <x v="1"/>
    <x v="8"/>
    <x v="1"/>
    <s v="Univera Satış"/>
    <s v="Saha Satış"/>
    <s v="Yurt İçi"/>
    <s v="Türkiye"/>
  </r>
  <r>
    <s v="Q2"/>
    <x v="0"/>
    <x v="4"/>
    <m/>
    <s v="ONGUN EMGIN GIDA DAG. PAZ. TUR.SAN. TIC. LTD. STI."/>
    <s v="EH.03.001"/>
    <s v="EnRoute Panorama - Çafri Merkezi Hizmeti  (MSD)"/>
    <s v="Univera - JTI"/>
    <x v="11"/>
    <x v="0"/>
    <m/>
    <n v="1161.2"/>
    <m/>
    <n v="1"/>
    <m/>
    <n v="1161.2"/>
    <m/>
    <n v="0"/>
    <m/>
    <n v="1161.2"/>
    <m/>
    <n v="0"/>
    <n v="0"/>
    <s v="UNI240000000758"/>
    <m/>
    <m/>
    <x v="18"/>
    <x v="0"/>
    <x v="0"/>
    <x v="1"/>
    <x v="8"/>
    <x v="1"/>
    <s v="Univera Satış"/>
    <s v="Saha Satış"/>
    <s v="Yurt İçi"/>
    <s v="Türkiye"/>
  </r>
  <r>
    <s v="Q2"/>
    <x v="0"/>
    <x v="4"/>
    <m/>
    <s v="ONGUN EMGIN GIDA DAG. PAZ. TUR.SAN. TIC. LTD. STI."/>
    <s v="EH.03.001"/>
    <s v="EnRoute Panorama - Çafri Merkezi Hizmeti  (MSD)"/>
    <s v="Univera - JTI"/>
    <x v="11"/>
    <x v="0"/>
    <m/>
    <n v="1161.2"/>
    <m/>
    <n v="1"/>
    <m/>
    <n v="1161.2"/>
    <m/>
    <n v="0"/>
    <m/>
    <n v="1161.2"/>
    <m/>
    <n v="0"/>
    <n v="0"/>
    <s v="UNI240000000759"/>
    <m/>
    <m/>
    <x v="18"/>
    <x v="0"/>
    <x v="0"/>
    <x v="1"/>
    <x v="8"/>
    <x v="1"/>
    <s v="Univera Satış"/>
    <s v="Saha Satış"/>
    <s v="Yurt İçi"/>
    <s v="Türkiye"/>
  </r>
  <r>
    <s v="Q2"/>
    <x v="0"/>
    <x v="4"/>
    <m/>
    <s v="ONGUN EMGIN GIDA DAG. PAZ. TUR.SAN. TIC. LTD. STI."/>
    <s v="EH.03.001"/>
    <s v="EnRoute Panorama - Çafri Merkezi Hizmeti  (MSD)"/>
    <s v="Univera - JTI"/>
    <x v="11"/>
    <x v="0"/>
    <m/>
    <n v="1161.2"/>
    <m/>
    <n v="1"/>
    <m/>
    <n v="1161.2"/>
    <m/>
    <n v="0"/>
    <m/>
    <n v="1161.2"/>
    <m/>
    <n v="0"/>
    <n v="0"/>
    <s v="UNI240000000760"/>
    <m/>
    <m/>
    <x v="18"/>
    <x v="0"/>
    <x v="0"/>
    <x v="1"/>
    <x v="8"/>
    <x v="1"/>
    <s v="Univera Satış"/>
    <s v="Saha Satış"/>
    <s v="Yurt İçi"/>
    <s v="Türkiye"/>
  </r>
  <r>
    <s v="Q2"/>
    <x v="0"/>
    <x v="4"/>
    <m/>
    <s v="ONGUN EMGIN GIDA DAG. PAZ. TUR.SAN. TIC. LTD. STI."/>
    <s v="EH.03.001"/>
    <s v="EnRoute Panorama - Çafri Merkezi Hizmeti  (MSD)"/>
    <s v="Univera - JTI"/>
    <x v="11"/>
    <x v="0"/>
    <m/>
    <n v="1161.2"/>
    <m/>
    <n v="1"/>
    <m/>
    <n v="1161.2"/>
    <m/>
    <n v="0"/>
    <m/>
    <n v="1161.2"/>
    <m/>
    <n v="0"/>
    <n v="0"/>
    <s v="UNI240000000761"/>
    <m/>
    <m/>
    <x v="18"/>
    <x v="0"/>
    <x v="0"/>
    <x v="1"/>
    <x v="8"/>
    <x v="1"/>
    <s v="Univera Satış"/>
    <s v="Saha Satış"/>
    <s v="Yurt İçi"/>
    <s v="Türkiye"/>
  </r>
  <r>
    <s v="Q2"/>
    <x v="0"/>
    <x v="4"/>
    <m/>
    <s v="ONGUN EMGIN GIDA DAG. PAZ. TUR.SAN. TIC. LTD. STI."/>
    <s v="EH.03.001"/>
    <s v="EnRoute Panorama - Çafri Merkezi Hizmeti  (MSD)"/>
    <s v="Univera - JTI"/>
    <x v="11"/>
    <x v="0"/>
    <m/>
    <n v="1161.2"/>
    <m/>
    <n v="1"/>
    <m/>
    <n v="1161.2"/>
    <m/>
    <n v="0"/>
    <m/>
    <n v="1161.2"/>
    <m/>
    <n v="0"/>
    <n v="0"/>
    <s v="UNI240000000762"/>
    <m/>
    <m/>
    <x v="18"/>
    <x v="0"/>
    <x v="0"/>
    <x v="1"/>
    <x v="8"/>
    <x v="1"/>
    <s v="Univera Satış"/>
    <s v="Saha Satış"/>
    <s v="Yurt İçi"/>
    <s v="Türkiye"/>
  </r>
  <r>
    <s v="Q2"/>
    <x v="0"/>
    <x v="4"/>
    <m/>
    <s v="ONGUN EMGIN GIDA DAG. PAZ. TUR.SAN. TIC. LTD. STI."/>
    <s v="EH.03.001"/>
    <s v="EnRoute Panorama - Çafri Merkezi Hizmeti  (MSD)"/>
    <s v="Univera - JTI"/>
    <x v="11"/>
    <x v="0"/>
    <m/>
    <n v="1161.2"/>
    <m/>
    <n v="1"/>
    <m/>
    <n v="1161.2"/>
    <m/>
    <n v="0"/>
    <m/>
    <n v="1161.2"/>
    <m/>
    <n v="0"/>
    <n v="0"/>
    <s v="UNI240000000763"/>
    <m/>
    <m/>
    <x v="18"/>
    <x v="0"/>
    <x v="0"/>
    <x v="1"/>
    <x v="8"/>
    <x v="1"/>
    <s v="Univera Satış"/>
    <s v="Saha Satış"/>
    <s v="Yurt İçi"/>
    <s v="Türkiye"/>
  </r>
  <r>
    <s v="Q2"/>
    <x v="0"/>
    <x v="4"/>
    <m/>
    <s v="ONGUN EMGIN GIDA DAG. PAZ. TUR.SAN. TIC. LTD. STI."/>
    <s v="EH.03.001"/>
    <s v="EnRoute Panorama - Çafri Merkezi Hizmeti  (MSD)"/>
    <s v="Univera - JTI"/>
    <x v="11"/>
    <x v="0"/>
    <m/>
    <n v="1161.2"/>
    <m/>
    <n v="1"/>
    <m/>
    <n v="1161.2"/>
    <m/>
    <n v="0"/>
    <m/>
    <n v="1161.2"/>
    <m/>
    <n v="0"/>
    <n v="0"/>
    <s v="UNI240000000764"/>
    <m/>
    <m/>
    <x v="18"/>
    <x v="0"/>
    <x v="0"/>
    <x v="1"/>
    <x v="8"/>
    <x v="1"/>
    <s v="Univera Satış"/>
    <s v="Saha Satış"/>
    <s v="Yurt İçi"/>
    <s v="Türkiye"/>
  </r>
  <r>
    <s v="Q2"/>
    <x v="0"/>
    <x v="4"/>
    <m/>
    <s v="ÖZÇELIK MESRUBAT VE GIDA MAD.TIC.PAZ.A.S."/>
    <s v="EH.03.001"/>
    <s v="EnRoute Panorama - Çafri Merkezi Hizmeti  (MSD)"/>
    <s v="Univera - JTI"/>
    <x v="11"/>
    <x v="0"/>
    <m/>
    <n v="1161.2"/>
    <m/>
    <n v="1"/>
    <m/>
    <n v="1161.2"/>
    <m/>
    <n v="0"/>
    <m/>
    <n v="1161.2"/>
    <m/>
    <n v="0"/>
    <n v="0"/>
    <s v="UNI240000000745"/>
    <m/>
    <m/>
    <x v="18"/>
    <x v="0"/>
    <x v="0"/>
    <x v="1"/>
    <x v="8"/>
    <x v="1"/>
    <s v="Univera Satış"/>
    <s v="Saha Satış"/>
    <s v="Yurt İçi"/>
    <s v="Türkiye"/>
  </r>
  <r>
    <s v="Q2"/>
    <x v="0"/>
    <x v="4"/>
    <m/>
    <s v="REYMAR TÜTÜN MAM. DAG. VE PAZ. LTD. STI."/>
    <s v="EH.03.001"/>
    <s v="EnRoute Panorama - Çafri Merkezi Hizmeti  (MSD)"/>
    <s v="Univera - JTI"/>
    <x v="11"/>
    <x v="0"/>
    <m/>
    <n v="1161.2"/>
    <m/>
    <n v="1"/>
    <m/>
    <n v="1161.2"/>
    <m/>
    <n v="0"/>
    <m/>
    <n v="1161.2"/>
    <m/>
    <n v="0"/>
    <n v="0"/>
    <s v="UNI240000000748"/>
    <m/>
    <m/>
    <x v="18"/>
    <x v="0"/>
    <x v="0"/>
    <x v="1"/>
    <x v="8"/>
    <x v="1"/>
    <s v="Univera Satış"/>
    <s v="Saha Satış"/>
    <s v="Yurt İçi"/>
    <s v="Türkiye"/>
  </r>
  <r>
    <s v="Q2"/>
    <x v="0"/>
    <x v="4"/>
    <m/>
    <s v="SAGIROGLU TÜTÜN ÜRÜN. INS.TAAH. SAN. VE TIC. LTD. STI."/>
    <s v="EH.03.001"/>
    <s v="EnRoute Panorama - Çafri Merkezi Hizmeti  (MSD)"/>
    <s v="Univera - JTI"/>
    <x v="11"/>
    <x v="0"/>
    <m/>
    <n v="1161.2"/>
    <m/>
    <n v="1"/>
    <m/>
    <n v="1161.2"/>
    <m/>
    <n v="0"/>
    <m/>
    <n v="1161.2"/>
    <m/>
    <n v="0"/>
    <n v="0"/>
    <s v="UNI240000000749"/>
    <m/>
    <m/>
    <x v="18"/>
    <x v="0"/>
    <x v="0"/>
    <x v="1"/>
    <x v="8"/>
    <x v="1"/>
    <s v="Univera Satış"/>
    <s v="Saha Satış"/>
    <s v="Yurt İçi"/>
    <s v="Türkiye"/>
  </r>
  <r>
    <s v="Q2"/>
    <x v="0"/>
    <x v="4"/>
    <m/>
    <s v="SEYDIM DAG.PAZ.A.S."/>
    <s v="EH.03.001"/>
    <s v="EnRoute Panorama - Çafri Merkezi Hizmeti  (MSD)"/>
    <s v="Univera - JTI"/>
    <x v="11"/>
    <x v="0"/>
    <m/>
    <n v="1161.2"/>
    <m/>
    <n v="1"/>
    <m/>
    <n v="1161.2"/>
    <m/>
    <n v="0"/>
    <m/>
    <n v="1161.2"/>
    <m/>
    <n v="0"/>
    <n v="0"/>
    <s v="UNI240000000751"/>
    <m/>
    <m/>
    <x v="18"/>
    <x v="0"/>
    <x v="0"/>
    <x v="1"/>
    <x v="8"/>
    <x v="1"/>
    <s v="Univera Satış"/>
    <s v="Saha Satış"/>
    <s v="Yurt İçi"/>
    <s v="Türkiye"/>
  </r>
  <r>
    <s v="Q2"/>
    <x v="0"/>
    <x v="4"/>
    <m/>
    <s v="ZÜMRÜT TEKEL ÜRÜNLERI GIDA PAZ.INS.TAAH.SAN.VE.TIC.LTD STI"/>
    <s v="EH.03.001"/>
    <s v="EnRoute Panorama - Çafri Merkezi Hizmeti  (MSD)"/>
    <s v="Univera - JTI"/>
    <x v="11"/>
    <x v="0"/>
    <m/>
    <n v="1161.2"/>
    <m/>
    <n v="1"/>
    <m/>
    <n v="1161.2"/>
    <m/>
    <n v="0"/>
    <m/>
    <n v="1161.2"/>
    <m/>
    <n v="0"/>
    <n v="0"/>
    <s v="UNI240000000757"/>
    <m/>
    <m/>
    <x v="18"/>
    <x v="0"/>
    <x v="0"/>
    <x v="1"/>
    <x v="8"/>
    <x v="1"/>
    <s v="Univera Satış"/>
    <s v="Saha Satış"/>
    <s v="Yurt İçi"/>
    <s v="Türkiye"/>
  </r>
  <r>
    <s v="Q3"/>
    <x v="1"/>
    <x v="7"/>
    <m/>
    <s v="MATRIKS BİLGİSAYAR SİSTEMLERİ LTD.ŞTİ"/>
    <s v="WPH.02.001"/>
    <s v="Webplus Yazılım Bakımı Hizmeti"/>
    <s v="Univera - Kanal"/>
    <x v="5"/>
    <x v="0"/>
    <s v="Webplus"/>
    <n v="4934"/>
    <m/>
    <n v="1"/>
    <m/>
    <m/>
    <m/>
    <n v="0"/>
    <m/>
    <n v="4934"/>
    <m/>
    <m/>
    <m/>
    <m/>
    <m/>
    <m/>
    <x v="11"/>
    <x v="0"/>
    <x v="0"/>
    <x v="1"/>
    <x v="4"/>
    <x v="0"/>
    <s v="Kanal Satış"/>
    <s v="Matriks"/>
    <s v="Yurt İçi"/>
    <s v="Türkiye"/>
  </r>
  <r>
    <s v="Q3"/>
    <x v="1"/>
    <x v="7"/>
    <m/>
    <s v="MİYA OTOMASYON VE BARKOD BILISIM SISTEMLERI SAN TİC. VE L.T.D. STI."/>
    <s v="WPH.02.001"/>
    <s v="Webplus Yazılım Bakımı Hizmeti"/>
    <s v="Univera - Kanal"/>
    <x v="5"/>
    <x v="0"/>
    <s v="Webplus"/>
    <n v="2597.0100000000002"/>
    <m/>
    <n v="4"/>
    <m/>
    <m/>
    <m/>
    <n v="0"/>
    <m/>
    <n v="10388.040000000001"/>
    <m/>
    <m/>
    <m/>
    <m/>
    <m/>
    <m/>
    <x v="3"/>
    <x v="0"/>
    <x v="0"/>
    <x v="1"/>
    <x v="4"/>
    <x v="0"/>
    <s v="Kanal Satış"/>
    <s v="Miya"/>
    <s v="Yurt İçi"/>
    <s v="Türkiye"/>
  </r>
  <r>
    <s v="Q3"/>
    <x v="1"/>
    <x v="7"/>
    <m/>
    <s v="MİYA OTOMASYON VE BARKOD BILISIM SISTEMLERI SAN TİC. VE L.T.D. STI."/>
    <s v="WPH.02.001"/>
    <s v="Webplus Yazılım Bakımı Hizmeti"/>
    <s v="Univera - Kanal"/>
    <x v="5"/>
    <x v="0"/>
    <s v="Webplus"/>
    <n v="2597.0100000000002"/>
    <m/>
    <n v="1"/>
    <m/>
    <m/>
    <m/>
    <n v="0"/>
    <m/>
    <n v="2597.0100000000002"/>
    <m/>
    <m/>
    <m/>
    <m/>
    <m/>
    <m/>
    <x v="3"/>
    <x v="0"/>
    <x v="0"/>
    <x v="1"/>
    <x v="4"/>
    <x v="0"/>
    <s v="Kanal Satış"/>
    <s v="Miya"/>
    <s v="Yurt İçi"/>
    <s v="Türkiye"/>
  </r>
  <r>
    <s v="Q3"/>
    <x v="1"/>
    <x v="7"/>
    <m/>
    <s v="MİYA OTOMASYON VE BARKOD BILISIM SISTEMLERI SAN TİC. VE L.T.D. STI."/>
    <s v="WPH.02.001"/>
    <s v="Webplus Yazılım Bakımı Hizmeti"/>
    <s v="Univera - Kanal"/>
    <x v="5"/>
    <x v="0"/>
    <s v="Webplus"/>
    <n v="2422.0100000000002"/>
    <m/>
    <n v="1"/>
    <m/>
    <m/>
    <m/>
    <n v="0"/>
    <m/>
    <n v="2422.0100000000002"/>
    <m/>
    <m/>
    <m/>
    <m/>
    <m/>
    <m/>
    <x v="3"/>
    <x v="0"/>
    <x v="0"/>
    <x v="1"/>
    <x v="4"/>
    <x v="0"/>
    <s v="Kanal Satış"/>
    <s v="Miya"/>
    <s v="Yurt İçi"/>
    <s v="Türkiye"/>
  </r>
  <r>
    <s v="Q3"/>
    <x v="1"/>
    <x v="7"/>
    <m/>
    <s v="MİYA OTOMASYON VE BARKOD BILISIM SISTEMLERI SAN TİC. VE L.T.D. STI."/>
    <s v="WPH.03.001"/>
    <s v="Webplus HOSTİNG Hizmetİ"/>
    <s v="Univera - Kanal"/>
    <x v="5"/>
    <x v="1"/>
    <s v="Webplus"/>
    <n v="5931.81"/>
    <m/>
    <n v="1"/>
    <m/>
    <m/>
    <m/>
    <n v="0"/>
    <m/>
    <n v="5931.81"/>
    <m/>
    <m/>
    <m/>
    <m/>
    <m/>
    <m/>
    <x v="3"/>
    <x v="0"/>
    <x v="0"/>
    <x v="1"/>
    <x v="3"/>
    <x v="0"/>
    <s v="Kanal Satış"/>
    <s v="Miya"/>
    <s v="Yurt İçi"/>
    <s v="Türkiye"/>
  </r>
  <r>
    <s v="Q3"/>
    <x v="1"/>
    <x v="7"/>
    <m/>
    <s v="MİYA OTOMASYON VE BARKOD BILISIM SISTEMLERI SAN TİC. VE L.T.D. STI."/>
    <s v="WPH.03.001"/>
    <s v="Webplus HOSTİNG Hizmetİ"/>
    <s v="Univera - Kanal"/>
    <x v="5"/>
    <x v="1"/>
    <s v="Webplus"/>
    <n v="2597.0100000000002"/>
    <m/>
    <n v="4"/>
    <m/>
    <m/>
    <m/>
    <n v="0"/>
    <m/>
    <n v="10388.040000000001"/>
    <m/>
    <m/>
    <m/>
    <m/>
    <m/>
    <m/>
    <x v="3"/>
    <x v="0"/>
    <x v="0"/>
    <x v="1"/>
    <x v="3"/>
    <x v="0"/>
    <s v="Kanal Satış"/>
    <s v="Miya"/>
    <s v="Yurt İçi"/>
    <s v="Türkiye"/>
  </r>
  <r>
    <s v="Q3"/>
    <x v="1"/>
    <x v="7"/>
    <m/>
    <s v="MİYA OTOMASYON VE BARKOD BILISIM SISTEMLERI SAN TİC. VE L.T.D. STI."/>
    <s v="WPH.03.001"/>
    <s v="Webplus HOSTİNG Hizmetİ"/>
    <s v="Univera - Kanal"/>
    <x v="5"/>
    <x v="1"/>
    <s v="Webplus"/>
    <n v="3622.12"/>
    <m/>
    <n v="2"/>
    <m/>
    <m/>
    <m/>
    <n v="0"/>
    <m/>
    <n v="7244.24"/>
    <m/>
    <m/>
    <m/>
    <m/>
    <m/>
    <m/>
    <x v="3"/>
    <x v="0"/>
    <x v="0"/>
    <x v="1"/>
    <x v="3"/>
    <x v="0"/>
    <s v="Kanal Satış"/>
    <s v="Miya"/>
    <s v="Yurt İçi"/>
    <s v="Türkiye"/>
  </r>
  <r>
    <s v="Q3"/>
    <x v="1"/>
    <x v="7"/>
    <m/>
    <s v="MİYA OTOMASYON VE BARKOD BILISIM SISTEMLERI SAN TİC. VE L.T.D. STI."/>
    <s v="WPH.03.001"/>
    <s v="Webplus HOSTİNG Hizmetİ"/>
    <s v="Univera - Kanal"/>
    <x v="5"/>
    <x v="1"/>
    <s v="Webplus"/>
    <n v="2988.88"/>
    <m/>
    <n v="1"/>
    <m/>
    <m/>
    <m/>
    <n v="0"/>
    <m/>
    <n v="2988.88"/>
    <m/>
    <m/>
    <m/>
    <m/>
    <m/>
    <m/>
    <x v="3"/>
    <x v="0"/>
    <x v="0"/>
    <x v="1"/>
    <x v="3"/>
    <x v="0"/>
    <s v="Kanal Satış"/>
    <s v="Miya"/>
    <s v="Yurt İçi"/>
    <s v="Türkiye"/>
  </r>
  <r>
    <s v="Q3"/>
    <x v="1"/>
    <x v="7"/>
    <m/>
    <s v="MİYA OTOMASYON VE BARKOD BILISIM SISTEMLERI SAN TİC. VE L.T.D. STI."/>
    <s v="WPH.03.001"/>
    <s v="Webplus HOSTİNG Hizmetİ"/>
    <s v="Univera - Kanal"/>
    <x v="5"/>
    <x v="1"/>
    <s v="Webplus"/>
    <n v="2969.57"/>
    <m/>
    <n v="1"/>
    <m/>
    <m/>
    <m/>
    <n v="0"/>
    <m/>
    <n v="2969.57"/>
    <m/>
    <m/>
    <m/>
    <m/>
    <m/>
    <m/>
    <x v="3"/>
    <x v="0"/>
    <x v="0"/>
    <x v="1"/>
    <x v="3"/>
    <x v="0"/>
    <s v="Kanal Satış"/>
    <s v="Miya"/>
    <s v="Yurt İçi"/>
    <s v="Türkiye"/>
  </r>
  <r>
    <s v="Q3"/>
    <x v="1"/>
    <x v="7"/>
    <m/>
    <s v="MİYA OTOMASYON VE BARKOD BILISIM SISTEMLERI SAN TİC. VE L.T.D. STI."/>
    <s v="WPH.03.001"/>
    <s v="Webplus HOSTİNG Hizmetİ"/>
    <s v="Univera - Kanal"/>
    <x v="5"/>
    <x v="1"/>
    <s v="Webplus"/>
    <n v="2984.73"/>
    <m/>
    <n v="1"/>
    <m/>
    <m/>
    <m/>
    <n v="0"/>
    <m/>
    <n v="2984.73"/>
    <m/>
    <m/>
    <m/>
    <m/>
    <m/>
    <m/>
    <x v="3"/>
    <x v="0"/>
    <x v="0"/>
    <x v="1"/>
    <x v="3"/>
    <x v="0"/>
    <s v="Kanal Satış"/>
    <s v="Miya"/>
    <s v="Yurt İçi"/>
    <s v="Türkiye"/>
  </r>
  <r>
    <s v="Q3"/>
    <x v="1"/>
    <x v="7"/>
    <m/>
    <s v="MATRIKS BİLGİSAYAR SİSTEMLERİ LTD.ŞTİ"/>
    <s v="WProje Yönetimi.01.006"/>
    <s v="Webplus Distribution Satış-Dağıtım Yazılımı (Light)"/>
    <s v="Univera - Kanal"/>
    <x v="5"/>
    <x v="0"/>
    <s v="Webplus"/>
    <n v="17250"/>
    <m/>
    <n v="1"/>
    <m/>
    <m/>
    <m/>
    <n v="0"/>
    <m/>
    <n v="17250"/>
    <m/>
    <m/>
    <m/>
    <m/>
    <m/>
    <m/>
    <x v="11"/>
    <x v="0"/>
    <x v="1"/>
    <x v="0"/>
    <x v="1"/>
    <x v="0"/>
    <s v="Kanal Satış"/>
    <s v="Matriks"/>
    <s v="Yurt İçi"/>
    <s v="Türkiye"/>
  </r>
  <r>
    <s v="Q3"/>
    <x v="1"/>
    <x v="7"/>
    <m/>
    <s v="MATRIKS BİLGİSAYAR SİSTEMLERİ LTD.ŞTİ"/>
    <s v="WProje Yönetimi.02.001"/>
    <s v="Webplus (Android) Satış Temsilcisi Yazılımı"/>
    <s v="Univera - Kanal"/>
    <x v="5"/>
    <x v="0"/>
    <s v="Webplus"/>
    <n v="2588"/>
    <m/>
    <n v="2"/>
    <m/>
    <m/>
    <m/>
    <n v="0"/>
    <m/>
    <n v="5176"/>
    <m/>
    <m/>
    <m/>
    <m/>
    <m/>
    <m/>
    <x v="11"/>
    <x v="0"/>
    <x v="1"/>
    <x v="0"/>
    <x v="1"/>
    <x v="0"/>
    <s v="Kanal Satış"/>
    <s v="Matriks"/>
    <s v="Yurt İçi"/>
    <s v="Türkiye"/>
  </r>
  <r>
    <s v="Q3"/>
    <x v="1"/>
    <x v="7"/>
    <m/>
    <s v="MİYA OTOMASYON VE BARKOD BILISIM SISTEMLERI SAN TİC. VE L.T.D. STI."/>
    <s v="WProje Yönetimi.02.001"/>
    <s v="Webplus (Android) Satış Temsilcisi Yazılımı"/>
    <s v="Univera - Kanal"/>
    <x v="5"/>
    <x v="0"/>
    <s v="Webplus"/>
    <n v="4550"/>
    <m/>
    <n v="2"/>
    <m/>
    <m/>
    <m/>
    <n v="0"/>
    <m/>
    <n v="9100"/>
    <m/>
    <m/>
    <m/>
    <m/>
    <m/>
    <m/>
    <x v="3"/>
    <x v="0"/>
    <x v="1"/>
    <x v="0"/>
    <x v="1"/>
    <x v="0"/>
    <s v="Kanal Satış"/>
    <s v="Miya"/>
    <s v="Yurt İçi"/>
    <s v="Türkiye"/>
  </r>
  <r>
    <s v="Q3"/>
    <x v="1"/>
    <x v="7"/>
    <m/>
    <s v="MİYA OTOMASYON VE BARKOD BILISIM SISTEMLERI SAN TİC. VE L.T.D. STI."/>
    <s v="UH.01.002"/>
    <s v="Unidox Kontör"/>
    <s v="Univera Kontör Satışı"/>
    <x v="5"/>
    <x v="2"/>
    <s v="Unidox"/>
    <n v="4.6319999999999997"/>
    <m/>
    <n v="2000"/>
    <m/>
    <m/>
    <m/>
    <n v="0"/>
    <m/>
    <n v="9264"/>
    <m/>
    <m/>
    <m/>
    <m/>
    <m/>
    <m/>
    <x v="3"/>
    <x v="0"/>
    <x v="1"/>
    <x v="2"/>
    <x v="5"/>
    <x v="0"/>
    <s v="Kanal Satış"/>
    <s v="Miya"/>
    <s v="Yurt İçi"/>
    <s v="Türkiye"/>
  </r>
  <r>
    <s v="Q3"/>
    <x v="1"/>
    <x v="7"/>
    <m/>
    <s v="CEYLAN GRUP GIDA ŞEKERLEME TEM SAN VE TİC. LTD.ŞTİ."/>
    <s v="UH.01.002"/>
    <s v="Unidox Kontör"/>
    <s v="Univera Kontör Satışı"/>
    <x v="6"/>
    <x v="2"/>
    <s v="Unidox"/>
    <n v="1.202"/>
    <m/>
    <n v="100000"/>
    <m/>
    <m/>
    <m/>
    <n v="0"/>
    <m/>
    <n v="120200"/>
    <m/>
    <m/>
    <m/>
    <m/>
    <m/>
    <m/>
    <x v="189"/>
    <x v="3"/>
    <x v="1"/>
    <x v="2"/>
    <x v="5"/>
    <x v="0"/>
    <s v="Univera Satış"/>
    <s v="Saha Satış"/>
    <s v="Yurt İçi"/>
    <s v="Türkiye"/>
  </r>
  <r>
    <s v="Q3"/>
    <x v="1"/>
    <x v="7"/>
    <m/>
    <s v="DERKO KOZMETİK TUR.VE İLAÇ İT.İH.TİC.LTD.ŞTİ."/>
    <s v="SH.02.001"/>
    <s v="Stokbar Panorama - Yazılım Bakımı Hizmeti"/>
    <s v="Univera - Derko Kozmetik"/>
    <x v="13"/>
    <x v="4"/>
    <s v="Stokbar"/>
    <n v="60477.279999999999"/>
    <m/>
    <n v="1"/>
    <m/>
    <m/>
    <m/>
    <n v="0"/>
    <m/>
    <n v="60477.279999999999"/>
    <m/>
    <m/>
    <m/>
    <m/>
    <m/>
    <m/>
    <x v="100"/>
    <x v="0"/>
    <x v="0"/>
    <x v="1"/>
    <x v="4"/>
    <x v="0"/>
    <s v="Univera Satış"/>
    <s v="Saha Satış"/>
    <s v="Yurt İçi"/>
    <s v="Türkiye"/>
  </r>
  <r>
    <s v="Q3"/>
    <x v="1"/>
    <x v="7"/>
    <m/>
    <s v="DERKO KOZMETİK TUR.VE İLAÇ İT.İH.TİC.LTD.ŞTİ."/>
    <s v="SH.03.001"/>
    <s v="Stokbar Panorama - Çağrı Merkezi Hizmeti (Tesis)"/>
    <s v="Univera - Derko Kozmetik"/>
    <x v="13"/>
    <x v="4"/>
    <s v="Stokbar"/>
    <n v="54484.37"/>
    <m/>
    <n v="1"/>
    <m/>
    <m/>
    <m/>
    <n v="0"/>
    <m/>
    <n v="54484.37"/>
    <m/>
    <m/>
    <m/>
    <m/>
    <m/>
    <m/>
    <x v="100"/>
    <x v="0"/>
    <x v="0"/>
    <x v="1"/>
    <x v="8"/>
    <x v="0"/>
    <s v="Univera Satış"/>
    <s v="Saha Satış"/>
    <s v="Yurt İçi"/>
    <s v="Türkiye"/>
  </r>
  <r>
    <s v="Q3"/>
    <x v="1"/>
    <x v="7"/>
    <m/>
    <s v="EFES VITANTA MOLDOVA BREWERY S.A"/>
    <s v="QH.02.001"/>
    <s v="Quest Panorama - Yazılım Bakımı, Yaşatma ve Merkezi Destek Hizmeti"/>
    <s v="Univera - Efes Moldova"/>
    <x v="16"/>
    <x v="3"/>
    <s v="Quest"/>
    <n v="16158.959854999999"/>
    <m/>
    <n v="1"/>
    <m/>
    <m/>
    <m/>
    <n v="0"/>
    <m/>
    <n v="16158.959854999999"/>
    <m/>
    <m/>
    <m/>
    <m/>
    <m/>
    <m/>
    <x v="20"/>
    <x v="0"/>
    <x v="0"/>
    <x v="1"/>
    <x v="4"/>
    <x v="0"/>
    <s v="Univera Satış"/>
    <s v="Saha Satış"/>
    <s v="Yurt Dışı"/>
    <s v="Moldova"/>
  </r>
  <r>
    <s v="Q3"/>
    <x v="1"/>
    <x v="7"/>
    <m/>
    <s v="ÇEVİK BAKLİYAT GIDA ANONİM ŞİRKETİ"/>
    <s v="EH.06.001"/>
    <s v="Enroute Panorama - Hosting Hizmeti"/>
    <s v="Univera - Henkel"/>
    <x v="16"/>
    <x v="1"/>
    <s v="Enroute"/>
    <n v="33667.07"/>
    <m/>
    <n v="1"/>
    <m/>
    <m/>
    <m/>
    <n v="0"/>
    <m/>
    <n v="33667.07"/>
    <m/>
    <m/>
    <m/>
    <m/>
    <m/>
    <m/>
    <x v="25"/>
    <x v="0"/>
    <x v="0"/>
    <x v="1"/>
    <x v="3"/>
    <x v="0"/>
    <s v="Univera Satış"/>
    <s v="Saha Satış"/>
    <s v="Yurt İçi"/>
    <s v="Türkiye"/>
  </r>
  <r>
    <s v="Q3"/>
    <x v="1"/>
    <x v="7"/>
    <m/>
    <s v="Duru Itrıyat Deposu Sanayı Ve Tıcaret Anonım Sırketı"/>
    <s v="EH.06.001"/>
    <s v="Enroute Panorama - Hosting Hizmeti"/>
    <s v="Univera - Henkel"/>
    <x v="16"/>
    <x v="1"/>
    <s v="Enroute"/>
    <n v="76618.84"/>
    <m/>
    <n v="1"/>
    <m/>
    <m/>
    <m/>
    <n v="0"/>
    <m/>
    <n v="76618.84"/>
    <m/>
    <m/>
    <m/>
    <m/>
    <m/>
    <m/>
    <x v="25"/>
    <x v="0"/>
    <x v="0"/>
    <x v="1"/>
    <x v="3"/>
    <x v="0"/>
    <s v="Univera Satış"/>
    <s v="Saha Satış"/>
    <s v="Yurt İçi"/>
    <s v="Türkiye"/>
  </r>
  <r>
    <s v="Q3"/>
    <x v="1"/>
    <x v="7"/>
    <m/>
    <s v="ENDERER MEŞRUBAT SATIŞ DAĞITIM SAN.VE TİC.A.Ş."/>
    <s v="EH.06.001"/>
    <s v="Enroute Panorama - Hosting Hizmeti"/>
    <s v="Univera - Henkel"/>
    <x v="16"/>
    <x v="1"/>
    <s v="Enroute"/>
    <n v="43198.080000000002"/>
    <m/>
    <n v="1"/>
    <m/>
    <m/>
    <m/>
    <n v="0"/>
    <m/>
    <n v="43198.080000000002"/>
    <m/>
    <m/>
    <m/>
    <m/>
    <m/>
    <m/>
    <x v="25"/>
    <x v="0"/>
    <x v="0"/>
    <x v="1"/>
    <x v="3"/>
    <x v="0"/>
    <s v="Univera Satış"/>
    <s v="Saha Satış"/>
    <s v="Yurt İçi"/>
    <s v="Türkiye"/>
  </r>
  <r>
    <s v="Q3"/>
    <x v="1"/>
    <x v="7"/>
    <m/>
    <s v="Oluşum Kozmetik Gıda Temizlik Hizmet İth.İhr.San. T.AŞ"/>
    <s v="EH.06.001"/>
    <s v="Enroute Panorama - Hosting Hizmeti"/>
    <s v="Univera - Henkel"/>
    <x v="16"/>
    <x v="1"/>
    <s v="Enroute"/>
    <n v="44025.78"/>
    <m/>
    <n v="1"/>
    <m/>
    <m/>
    <m/>
    <n v="0"/>
    <m/>
    <n v="44025.78"/>
    <m/>
    <m/>
    <m/>
    <m/>
    <m/>
    <m/>
    <x v="25"/>
    <x v="0"/>
    <x v="0"/>
    <x v="1"/>
    <x v="3"/>
    <x v="0"/>
    <s v="Univera Satış"/>
    <s v="Saha Satış"/>
    <s v="Yurt İçi"/>
    <s v="Türkiye"/>
  </r>
  <r>
    <s v="Q2"/>
    <x v="0"/>
    <x v="4"/>
    <m/>
    <s v="SATEM GRUP GIDA DAGITIM VE PAZARLAMA A.S."/>
    <s v="EH.01.001"/>
    <s v="EnRoute Panorama - Proje Yönetim Hizmeti"/>
    <s v="Univera - Oyak Grup"/>
    <x v="7"/>
    <x v="0"/>
    <m/>
    <n v="8056.3"/>
    <m/>
    <n v="1"/>
    <m/>
    <n v="11509"/>
    <m/>
    <n v="3452.7"/>
    <m/>
    <n v="8056.3"/>
    <m/>
    <n v="0"/>
    <n v="0"/>
    <s v="UNI240000000818"/>
    <m/>
    <m/>
    <x v="77"/>
    <x v="0"/>
    <x v="1"/>
    <x v="1"/>
    <x v="7"/>
    <x v="1"/>
    <s v="Univera Satış"/>
    <s v="Saha Satış"/>
    <s v="Yurt İçi"/>
    <s v="Türkiye"/>
  </r>
  <r>
    <s v="Q2"/>
    <x v="0"/>
    <x v="4"/>
    <m/>
    <s v="SATEM GRUP GIDA DAGITIM VE PAZARLAMA A.S."/>
    <s v="EYS.01.025"/>
    <s v="EnRoute Panorama - Dist. Web Connector  Web Service Lisansi Standart"/>
    <s v="Univera - Oyak Grup"/>
    <x v="7"/>
    <x v="0"/>
    <m/>
    <n v="24765.3"/>
    <m/>
    <n v="1"/>
    <m/>
    <n v="35379"/>
    <m/>
    <n v="10613.7"/>
    <m/>
    <n v="24765.3"/>
    <m/>
    <n v="0"/>
    <n v="0"/>
    <s v="UNI240000000818"/>
    <m/>
    <m/>
    <x v="77"/>
    <x v="0"/>
    <x v="1"/>
    <x v="0"/>
    <x v="1"/>
    <x v="1"/>
    <s v="Univera Satış"/>
    <s v="Saha Satış"/>
    <s v="Yurt İçi"/>
    <s v="Türkiye"/>
  </r>
  <r>
    <s v="Q2"/>
    <x v="0"/>
    <x v="4"/>
    <m/>
    <s v="Şölen Çikolata Gıda Sanayi Ve Ticaret A. Ş."/>
    <s v="EY.01.021"/>
    <s v="EnRoute Panorama - Dafitim Kanali (Bayi/Distribütör/Sube) Lisansi (Enterprise)"/>
    <s v="Univera - Şölen Irak"/>
    <x v="4"/>
    <x v="0"/>
    <m/>
    <n v="12000"/>
    <m/>
    <n v="20"/>
    <m/>
    <n v="240000"/>
    <m/>
    <n v="0"/>
    <m/>
    <n v="240000"/>
    <m/>
    <n v="0"/>
    <n v="0"/>
    <s v="UNI240000000822"/>
    <m/>
    <m/>
    <x v="32"/>
    <x v="0"/>
    <x v="1"/>
    <x v="0"/>
    <x v="1"/>
    <x v="1"/>
    <s v="Univera Satış"/>
    <s v="Saha Satış"/>
    <s v="Yurt İçi"/>
    <s v="Türkiye"/>
  </r>
  <r>
    <s v="Q3"/>
    <x v="1"/>
    <x v="7"/>
    <m/>
    <s v="PERRİGO KİŞİSEL Bakım ÜRÜNLERİ SAN. VE TİC. LTD.ŞTİ"/>
    <s v="EH.06.001"/>
    <s v="Enroute Panorama - Hosting Hizmeti"/>
    <s v="Univera - Omega Pharma"/>
    <x v="5"/>
    <x v="1"/>
    <s v="Enroute"/>
    <n v="2418.6578"/>
    <m/>
    <n v="1"/>
    <m/>
    <m/>
    <m/>
    <n v="0"/>
    <m/>
    <n v="2418.6578"/>
    <m/>
    <m/>
    <m/>
    <m/>
    <m/>
    <m/>
    <x v="9"/>
    <x v="0"/>
    <x v="0"/>
    <x v="1"/>
    <x v="3"/>
    <x v="0"/>
    <s v="Univera Satış"/>
    <s v="Saha Satış"/>
    <s v="Yurt İçi"/>
    <s v="Türkiye"/>
  </r>
  <r>
    <s v="Q3"/>
    <x v="1"/>
    <x v="7"/>
    <m/>
    <s v="PERRİGO KİŞİSEL Bakım ÜRÜNLERİ SAN. VE TİC. LTD.ŞTİ"/>
    <s v="EH.06.001"/>
    <s v="Enroute Panorama - Hosting Hizmeti"/>
    <s v="Univera - Omega Pharma"/>
    <x v="5"/>
    <x v="1"/>
    <s v="Enroute"/>
    <n v="36894.78"/>
    <m/>
    <n v="1"/>
    <m/>
    <m/>
    <m/>
    <n v="0"/>
    <m/>
    <n v="36894.78"/>
    <m/>
    <m/>
    <m/>
    <m/>
    <m/>
    <m/>
    <x v="9"/>
    <x v="0"/>
    <x v="0"/>
    <x v="1"/>
    <x v="3"/>
    <x v="0"/>
    <s v="Univera Satış"/>
    <s v="Saha Satış"/>
    <s v="Yurt İçi"/>
    <s v="Türkiye"/>
  </r>
  <r>
    <s v="Q3"/>
    <x v="1"/>
    <x v="7"/>
    <m/>
    <s v="RAMPA GIDA ÜRÜNLERİ PAZARLAMA A.Ş."/>
    <s v="EH.06.001"/>
    <s v="Enroute Panorama - Hosting Hizmeti"/>
    <s v="Univera - Henkel"/>
    <x v="16"/>
    <x v="1"/>
    <s v="Enroute"/>
    <n v="112813.47"/>
    <m/>
    <n v="1"/>
    <m/>
    <m/>
    <m/>
    <n v="0"/>
    <m/>
    <n v="112813.47"/>
    <m/>
    <m/>
    <m/>
    <m/>
    <m/>
    <m/>
    <x v="25"/>
    <x v="0"/>
    <x v="0"/>
    <x v="1"/>
    <x v="3"/>
    <x v="0"/>
    <s v="Univera Satış"/>
    <s v="Saha Satış"/>
    <s v="Yurt İçi"/>
    <s v="Türkiye"/>
  </r>
  <r>
    <s v="Q2"/>
    <x v="0"/>
    <x v="4"/>
    <m/>
    <s v="PERNOD RICARD ISTANBUL IÇ VE DIS TIC. LTD. STI"/>
    <s v="EY.02.027"/>
    <s v="ENROUTE PANORAMA DELIVERYMAN (DAGITICI) EL TERMINALI LISANSI ANDROID (1-50 Kullanici)"/>
    <s v="Univera - Pernod Ricard"/>
    <x v="12"/>
    <x v="0"/>
    <m/>
    <n v="2753.8399999999997"/>
    <m/>
    <n v="35"/>
    <m/>
    <n v="96384.4"/>
    <m/>
    <n v="0"/>
    <m/>
    <n v="96384.4"/>
    <m/>
    <n v="0"/>
    <n v="0"/>
    <s v="UNI240000000823"/>
    <m/>
    <m/>
    <x v="34"/>
    <x v="0"/>
    <x v="1"/>
    <x v="0"/>
    <x v="1"/>
    <x v="1"/>
    <s v="Univera Satış"/>
    <s v="Saha Satış"/>
    <s v="Yurt İçi"/>
    <s v="Türkiye"/>
  </r>
  <r>
    <s v="Q2"/>
    <x v="0"/>
    <x v="4"/>
    <m/>
    <s v="PERNOD RICARD ISTANBUL IÇ VE DIS TIC. LTD. STI"/>
    <s v="EY.02.015"/>
    <s v="ENROUTE PANORAMA (ANDROID) SATIS TEMSILCISI LISANSI (50 -150) Kullanici)"/>
    <s v="Univera - Pernod Ricard"/>
    <x v="12"/>
    <x v="0"/>
    <m/>
    <n v="3644.7799999999997"/>
    <m/>
    <n v="30"/>
    <m/>
    <n v="109343.4"/>
    <m/>
    <n v="0"/>
    <m/>
    <n v="109343.4"/>
    <m/>
    <n v="0"/>
    <n v="0"/>
    <s v="UNI240000000823"/>
    <m/>
    <m/>
    <x v="34"/>
    <x v="0"/>
    <x v="1"/>
    <x v="0"/>
    <x v="1"/>
    <x v="1"/>
    <s v="Univera Satış"/>
    <s v="Saha Satış"/>
    <s v="Yurt İçi"/>
    <s v="Türkiye"/>
  </r>
  <r>
    <s v="Q3"/>
    <x v="1"/>
    <x v="7"/>
    <m/>
    <s v="MATRIKS BİLGİSAYAR SİSTEMLERİ LTD.ŞTİ"/>
    <s v="UH.01.002"/>
    <s v="Unidox Kontör"/>
    <s v="Univera Kontör Satışı"/>
    <x v="5"/>
    <x v="2"/>
    <s v="Unidox"/>
    <n v="4.6319999999999997"/>
    <m/>
    <n v="2000"/>
    <m/>
    <m/>
    <m/>
    <n v="0"/>
    <m/>
    <n v="9264"/>
    <m/>
    <m/>
    <m/>
    <m/>
    <m/>
    <m/>
    <x v="11"/>
    <x v="0"/>
    <x v="1"/>
    <x v="2"/>
    <x v="5"/>
    <x v="0"/>
    <s v="Kanal Satış"/>
    <s v="Matriks"/>
    <s v="Yurt İçi"/>
    <s v="Türkiye"/>
  </r>
  <r>
    <s v="Q3"/>
    <x v="1"/>
    <x v="7"/>
    <m/>
    <s v="AC GLOBAL SU VE HIZLI TÜKETİM ÜRÜNLERİ DAĞITIM PAZARLAMA SAN VE TİC.LTD.ŞTİ"/>
    <s v="UH.01.002"/>
    <s v="Unidox Kontör"/>
    <s v="Univera Kontör Satışı"/>
    <x v="6"/>
    <x v="2"/>
    <s v="Unidox"/>
    <n v="1.2"/>
    <m/>
    <n v="100000"/>
    <m/>
    <m/>
    <m/>
    <n v="0"/>
    <m/>
    <n v="120000"/>
    <m/>
    <m/>
    <m/>
    <m/>
    <m/>
    <m/>
    <x v="89"/>
    <x v="0"/>
    <x v="1"/>
    <x v="2"/>
    <x v="5"/>
    <x v="0"/>
    <s v="Univera Satış"/>
    <s v="Saha Satış"/>
    <s v="Yurt İçi"/>
    <s v="Türkiye"/>
  </r>
  <r>
    <s v="Q3"/>
    <x v="1"/>
    <x v="7"/>
    <m/>
    <s v="BİRLEŞİK DAĞITIM PAZARLAMA TURİZM TİCARET VE SAN.ANONİM ŞİRK"/>
    <s v="UH.01.002"/>
    <s v="Unidox Kontör"/>
    <s v="Univera Kontör Satışı"/>
    <x v="6"/>
    <x v="2"/>
    <s v="Unidox"/>
    <n v="1.22"/>
    <m/>
    <n v="100000"/>
    <m/>
    <m/>
    <m/>
    <n v="0"/>
    <m/>
    <n v="122000"/>
    <m/>
    <m/>
    <m/>
    <m/>
    <m/>
    <m/>
    <x v="190"/>
    <x v="0"/>
    <x v="1"/>
    <x v="2"/>
    <x v="5"/>
    <x v="0"/>
    <s v="Univera Satış"/>
    <s v="Saha Satış"/>
    <s v="Yurt İçi"/>
    <s v="Türkiye"/>
  </r>
  <r>
    <s v="Q3"/>
    <x v="1"/>
    <x v="7"/>
    <m/>
    <s v="Eçözüm Bilgi Teknolojileri A.Ş."/>
    <s v="UH.01.002"/>
    <s v="Unidox Kontör"/>
    <s v="Univera Kontör Satışı"/>
    <x v="6"/>
    <x v="2"/>
    <s v="Unidox"/>
    <n v="3.7519999999999998"/>
    <m/>
    <n v="5000"/>
    <m/>
    <m/>
    <m/>
    <n v="0"/>
    <m/>
    <n v="18760"/>
    <m/>
    <m/>
    <m/>
    <m/>
    <m/>
    <m/>
    <x v="175"/>
    <x v="2"/>
    <x v="1"/>
    <x v="2"/>
    <x v="5"/>
    <x v="0"/>
    <s v="Univera Satış"/>
    <s v="Saha Satış"/>
    <s v="Yurt İçi"/>
    <s v="Türkiye"/>
  </r>
  <r>
    <s v="Q3"/>
    <x v="1"/>
    <x v="7"/>
    <m/>
    <s v="Endi Gıda Pazarlama Sanayi ve Ticaret A.Ş."/>
    <s v="UH.01.002"/>
    <s v="Unidox Kontör"/>
    <s v="Univera Kontör Satışı"/>
    <x v="6"/>
    <x v="2"/>
    <s v="Unidox"/>
    <n v="1.39"/>
    <m/>
    <n v="100000"/>
    <m/>
    <m/>
    <m/>
    <n v="0"/>
    <m/>
    <n v="139000"/>
    <m/>
    <m/>
    <m/>
    <m/>
    <m/>
    <m/>
    <x v="191"/>
    <x v="3"/>
    <x v="1"/>
    <x v="2"/>
    <x v="5"/>
    <x v="0"/>
    <s v="Univera Satış"/>
    <s v="Saha Satış"/>
    <s v="Yurt İçi"/>
    <s v="Türkiye"/>
  </r>
  <r>
    <s v="Q3"/>
    <x v="1"/>
    <x v="7"/>
    <m/>
    <s v="Eminoğlu Mermer"/>
    <s v="SH.02.001"/>
    <s v="Stokbar Panorama - Yazılım Bakımı Hizmeti"/>
    <s v="Univera - Eminoglu Mermercilik"/>
    <x v="19"/>
    <x v="4"/>
    <s v="Stokbar"/>
    <n v="335988"/>
    <m/>
    <n v="1"/>
    <m/>
    <m/>
    <m/>
    <n v="0"/>
    <m/>
    <n v="335988"/>
    <m/>
    <m/>
    <m/>
    <m/>
    <m/>
    <m/>
    <x v="87"/>
    <x v="0"/>
    <x v="0"/>
    <x v="1"/>
    <x v="4"/>
    <x v="0"/>
    <s v="Univera Satış"/>
    <s v="Saha Satış"/>
    <s v="Yurt İçi"/>
    <s v="Türkiye"/>
  </r>
  <r>
    <s v="Q3"/>
    <x v="1"/>
    <x v="7"/>
    <m/>
    <s v="Eminoğlu Mermer"/>
    <s v="SH.03.004"/>
    <s v="Stokbar Panorama - Çağrı Merkezi Hizmeti (Depo/Lokasyon)"/>
    <s v="Univera - Eminoglu Mermercilik"/>
    <x v="19"/>
    <x v="4"/>
    <s v="Stokbar"/>
    <n v="51012"/>
    <m/>
    <n v="1"/>
    <m/>
    <m/>
    <m/>
    <n v="0"/>
    <m/>
    <n v="51012"/>
    <m/>
    <m/>
    <m/>
    <m/>
    <m/>
    <m/>
    <x v="87"/>
    <x v="0"/>
    <x v="0"/>
    <x v="1"/>
    <x v="8"/>
    <x v="0"/>
    <s v="Univera Satış"/>
    <s v="Saha Satış"/>
    <s v="Yurt İçi"/>
    <s v="Türkiye"/>
  </r>
  <r>
    <s v="Q3"/>
    <x v="1"/>
    <x v="7"/>
    <m/>
    <s v="Eminoğlu Mermer"/>
    <s v="PP.01.002"/>
    <s v="Panorama Platform 8 (P8) Geçiş Yazılımı"/>
    <s v="Univera - Eminoglu Mermercilik"/>
    <x v="19"/>
    <x v="3"/>
    <s v="Quest"/>
    <n v="73000"/>
    <m/>
    <n v="1"/>
    <m/>
    <m/>
    <m/>
    <n v="0"/>
    <m/>
    <n v="73000"/>
    <m/>
    <m/>
    <m/>
    <m/>
    <m/>
    <m/>
    <x v="87"/>
    <x v="0"/>
    <x v="1"/>
    <x v="0"/>
    <x v="1"/>
    <x v="0"/>
    <s v="Univera Satış"/>
    <s v="Saha Satış"/>
    <s v="Yurt İçi"/>
    <s v="Türkiye"/>
  </r>
  <r>
    <s v="Q3"/>
    <x v="1"/>
    <x v="7"/>
    <m/>
    <s v="OF ÇAYSAN TARIM ÜRÜN ENTEGRE TES SAN VE TİC A Ş"/>
    <s v="EH.06.001"/>
    <s v="Enroute Panorama - Hosting Hizmeti"/>
    <s v="Univera - Ofçaysan"/>
    <x v="19"/>
    <x v="1"/>
    <s v="Enroute"/>
    <n v="216939.66"/>
    <m/>
    <n v="1"/>
    <m/>
    <m/>
    <m/>
    <n v="0"/>
    <m/>
    <n v="216939.66"/>
    <m/>
    <m/>
    <m/>
    <m/>
    <m/>
    <m/>
    <x v="8"/>
    <x v="0"/>
    <x v="0"/>
    <x v="1"/>
    <x v="3"/>
    <x v="0"/>
    <s v="Univera Satış"/>
    <s v="Saha Satış"/>
    <s v="Yurt İçi"/>
    <s v="Türkiye"/>
  </r>
  <r>
    <s v="Q2"/>
    <x v="0"/>
    <x v="5"/>
    <m/>
    <s v="BRISA BRIDGESTONE SABANCI LASTIK SANAYI VE TICARET A.S."/>
    <s v="EY.01.010"/>
    <s v="ENROUTE PANORAMA WEB CONNECTOR LISANSI"/>
    <s v="Univera - Brisa Bridgestone"/>
    <x v="2"/>
    <x v="0"/>
    <m/>
    <n v="850325.76"/>
    <m/>
    <n v="1"/>
    <m/>
    <n v="850325.76"/>
    <m/>
    <n v="0"/>
    <m/>
    <n v="850325.76"/>
    <m/>
    <n v="0"/>
    <n v="0"/>
    <s v="UNI240000000902"/>
    <m/>
    <m/>
    <x v="99"/>
    <x v="0"/>
    <x v="1"/>
    <x v="0"/>
    <x v="1"/>
    <x v="1"/>
    <s v="Univera Satış"/>
    <s v="Saha Satış"/>
    <s v="Yurt İçi"/>
    <s v="Türkiye"/>
  </r>
  <r>
    <s v="Q2"/>
    <x v="0"/>
    <x v="4"/>
    <m/>
    <s v="PERNOD RICARD ISTANBUL IÇ VE DIS TIC. LTD. STI"/>
    <s v="EY.01.018"/>
    <s v="EnRoute Panorama Platform Ek Kullanici Lisansi  (50 - 150 Kullanici)"/>
    <s v="Univera - Pernod Ricard"/>
    <x v="12"/>
    <x v="0"/>
    <m/>
    <n v="6853.44"/>
    <m/>
    <n v="10"/>
    <m/>
    <n v="68534.399999999994"/>
    <m/>
    <n v="0"/>
    <m/>
    <n v="68534.399999999994"/>
    <m/>
    <n v="0"/>
    <n v="0"/>
    <s v="UNI240000000823"/>
    <m/>
    <m/>
    <x v="34"/>
    <x v="0"/>
    <x v="1"/>
    <x v="0"/>
    <x v="1"/>
    <x v="1"/>
    <s v="Univera Satış"/>
    <s v="Saha Satış"/>
    <s v="Yurt İçi"/>
    <s v="Türkiye"/>
  </r>
  <r>
    <s v="Q2"/>
    <x v="0"/>
    <x v="5"/>
    <m/>
    <s v="NESTLE TÜRKIYE GIDA SANAYI A.S."/>
    <s v="EY.06.001"/>
    <s v="EnRoute Panorama - Yazilim Gelistirme Hizmeti"/>
    <s v="Univera - Nestle Retail"/>
    <x v="11"/>
    <x v="0"/>
    <m/>
    <n v="6633.5100286532952"/>
    <m/>
    <n v="6.98"/>
    <m/>
    <n v="46301.899799999999"/>
    <m/>
    <n v="-2.0000000000000001E-4"/>
    <m/>
    <n v="46301.9"/>
    <m/>
    <n v="0"/>
    <n v="0"/>
    <s v="UNI240000000893"/>
    <m/>
    <m/>
    <x v="12"/>
    <x v="0"/>
    <x v="1"/>
    <x v="1"/>
    <x v="9"/>
    <x v="1"/>
    <s v="Univera Satış"/>
    <s v="Saha Satış"/>
    <s v="Yurt İçi"/>
    <s v="Türkiye"/>
  </r>
  <r>
    <s v="Q2"/>
    <x v="0"/>
    <x v="5"/>
    <m/>
    <s v="NESTLE TÜRKIYE GIDA SANAYI A.S."/>
    <s v="EY.06.001"/>
    <s v="EnRoute Panorama - Yazilim Gelistirme Hizmeti"/>
    <s v="Univera - Nestle Retail"/>
    <x v="11"/>
    <x v="0"/>
    <m/>
    <n v="6191.2692307692314"/>
    <m/>
    <n v="4.68"/>
    <m/>
    <n v="28975.143599999999"/>
    <m/>
    <n v="3.5999999999999999E-3"/>
    <m/>
    <n v="28975.14"/>
    <m/>
    <n v="0"/>
    <n v="0"/>
    <s v="UNI240000000893"/>
    <m/>
    <m/>
    <x v="12"/>
    <x v="0"/>
    <x v="1"/>
    <x v="1"/>
    <x v="9"/>
    <x v="1"/>
    <s v="Univera Satış"/>
    <s v="Saha Satış"/>
    <s v="Yurt İçi"/>
    <s v="Türkiye"/>
  </r>
  <r>
    <s v="Q2"/>
    <x v="0"/>
    <x v="5"/>
    <m/>
    <s v="NESTLE TÜRKIYE GIDA SANAYI A.S."/>
    <s v="EY.06.001"/>
    <s v="EnRoute Panorama - Yazilim Gelistirme Hizmeti"/>
    <s v="Univera - Nestle Retail"/>
    <x v="11"/>
    <x v="0"/>
    <m/>
    <n v="6191.27"/>
    <m/>
    <n v="4"/>
    <m/>
    <n v="24765.08"/>
    <m/>
    <n v="0"/>
    <m/>
    <n v="24765.08"/>
    <m/>
    <n v="0"/>
    <n v="0"/>
    <s v="UNI240000000893"/>
    <m/>
    <m/>
    <x v="12"/>
    <x v="0"/>
    <x v="1"/>
    <x v="1"/>
    <x v="9"/>
    <x v="1"/>
    <s v="Univera Satış"/>
    <s v="Saha Satış"/>
    <s v="Yurt İçi"/>
    <s v="Türkiye"/>
  </r>
  <r>
    <s v="Q2"/>
    <x v="0"/>
    <x v="5"/>
    <m/>
    <s v="NESTLE TÜRKIYE GIDA SANAYI A.S."/>
    <s v="EY.06.001"/>
    <s v="EnRoute Panorama - Yazilim Gelistirme Hizmeti"/>
    <s v="Univera - Nestle Retail"/>
    <x v="11"/>
    <x v="0"/>
    <m/>
    <n v="6191.27"/>
    <m/>
    <n v="1"/>
    <m/>
    <n v="6191.27"/>
    <m/>
    <n v="0"/>
    <m/>
    <n v="6191.27"/>
    <m/>
    <n v="0"/>
    <n v="0"/>
    <s v="UNI240000000893"/>
    <m/>
    <m/>
    <x v="12"/>
    <x v="0"/>
    <x v="1"/>
    <x v="1"/>
    <x v="9"/>
    <x v="1"/>
    <s v="Univera Satış"/>
    <s v="Saha Satış"/>
    <s v="Yurt İçi"/>
    <s v="Türkiye"/>
  </r>
  <r>
    <s v="Q2"/>
    <x v="0"/>
    <x v="5"/>
    <m/>
    <s v="NESTLE TÜRKIYE GIDA SANAYI A.S."/>
    <s v="EY.06.001"/>
    <s v="EnRoute Panorama - Yazilim Gelistirme Hizmeti"/>
    <s v="Univera - Nestle Retail"/>
    <x v="11"/>
    <x v="0"/>
    <m/>
    <n v="3685.26"/>
    <m/>
    <n v="1"/>
    <m/>
    <n v="3685.26"/>
    <m/>
    <n v="0"/>
    <m/>
    <n v="3685.26"/>
    <m/>
    <n v="0"/>
    <n v="0"/>
    <s v="UNI240000000893"/>
    <m/>
    <m/>
    <x v="12"/>
    <x v="0"/>
    <x v="1"/>
    <x v="1"/>
    <x v="9"/>
    <x v="1"/>
    <s v="Univera Satış"/>
    <s v="Saha Satış"/>
    <s v="Yurt İçi"/>
    <s v="Türkiye"/>
  </r>
  <r>
    <s v="Q2"/>
    <x v="0"/>
    <x v="5"/>
    <m/>
    <s v="BRISA BRIDGESTONE SABANCI LASTIK SANAYI VE TICARET A.S."/>
    <s v="EH.02.001"/>
    <s v="EnRoute Panorama - Yazilim Bakimi, Yasatma ve Merkezi Destek Hizmeti"/>
    <s v="Univera - Brisa Bridgestone"/>
    <x v="2"/>
    <x v="0"/>
    <m/>
    <n v="845874.81"/>
    <m/>
    <n v="1"/>
    <m/>
    <n v="845874.81"/>
    <m/>
    <n v="0"/>
    <m/>
    <n v="845874.81"/>
    <m/>
    <n v="0"/>
    <n v="0"/>
    <s v="UNI240000000897"/>
    <m/>
    <m/>
    <x v="99"/>
    <x v="0"/>
    <x v="0"/>
    <x v="1"/>
    <x v="4"/>
    <x v="1"/>
    <s v="Univera Satış"/>
    <s v="Saha Satış"/>
    <s v="Yurt İçi"/>
    <s v="Türkiye"/>
  </r>
  <r>
    <s v="Q2"/>
    <x v="0"/>
    <x v="5"/>
    <m/>
    <s v="NESTLE TÜRKIYE GIDA SANAYI A.S."/>
    <s v="EH.05.002"/>
    <s v="EnRoute Panorama - Rapor Gelistirme Hizmeti"/>
    <s v="Univera - Nestle Retail"/>
    <x v="11"/>
    <x v="0"/>
    <m/>
    <n v="6633.51"/>
    <m/>
    <n v="14"/>
    <m/>
    <n v="92869.14"/>
    <m/>
    <n v="0"/>
    <m/>
    <n v="92869.14"/>
    <m/>
    <n v="0"/>
    <n v="0"/>
    <s v="UNI240000000893"/>
    <m/>
    <m/>
    <x v="12"/>
    <x v="0"/>
    <x v="1"/>
    <x v="1"/>
    <x v="2"/>
    <x v="1"/>
    <s v="Univera Satış"/>
    <s v="Saha Satış"/>
    <s v="Yurt İçi"/>
    <s v="Türkiye"/>
  </r>
  <r>
    <s v="Q2"/>
    <x v="0"/>
    <x v="5"/>
    <m/>
    <s v="NESTLE TÜRKIYE GIDA SANAYI A.S."/>
    <s v="EH.05.002"/>
    <s v="EnRoute Panorama - Rapor Gelistirme Hizmeti"/>
    <s v="Univera - Nestle Retail"/>
    <x v="11"/>
    <x v="0"/>
    <m/>
    <n v="3158.81"/>
    <m/>
    <n v="7"/>
    <m/>
    <n v="22111.67"/>
    <m/>
    <n v="0"/>
    <m/>
    <n v="22111.67"/>
    <m/>
    <n v="0"/>
    <n v="0"/>
    <s v="UNI240000000893"/>
    <m/>
    <m/>
    <x v="12"/>
    <x v="0"/>
    <x v="1"/>
    <x v="1"/>
    <x v="2"/>
    <x v="1"/>
    <s v="Univera Satış"/>
    <s v="Saha Satış"/>
    <s v="Yurt İçi"/>
    <s v="Türkiye"/>
  </r>
  <r>
    <s v="Q2"/>
    <x v="0"/>
    <x v="5"/>
    <m/>
    <s v="NESTLE TÜRKIYE GIDA SANAYI A.S."/>
    <s v="EH.05.002"/>
    <s v="EnRoute Panorama - Rapor Gelistirme Hizmeti"/>
    <s v="Univera - Nestle Retail"/>
    <x v="11"/>
    <x v="0"/>
    <m/>
    <n v="3948.52"/>
    <m/>
    <n v="3"/>
    <m/>
    <n v="11845.56"/>
    <m/>
    <n v="0"/>
    <m/>
    <n v="11845.56"/>
    <m/>
    <n v="0"/>
    <n v="0"/>
    <s v="UNI240000000893"/>
    <m/>
    <m/>
    <x v="12"/>
    <x v="0"/>
    <x v="1"/>
    <x v="1"/>
    <x v="2"/>
    <x v="1"/>
    <s v="Univera Satış"/>
    <s v="Saha Satış"/>
    <s v="Yurt İçi"/>
    <s v="Türkiye"/>
  </r>
  <r>
    <s v="Q2"/>
    <x v="0"/>
    <x v="5"/>
    <m/>
    <s v="NESTLE TÜRKIYE GIDA SANAYI A.S."/>
    <s v="EH.05.002"/>
    <s v="EnRoute Panorama - Rapor Gelistirme Hizmeti"/>
    <s v="Univera - Nestle Retail"/>
    <x v="11"/>
    <x v="0"/>
    <m/>
    <n v="5306.81"/>
    <m/>
    <n v="1"/>
    <m/>
    <n v="5306.81"/>
    <m/>
    <n v="0"/>
    <m/>
    <n v="5306.81"/>
    <m/>
    <n v="0"/>
    <n v="0"/>
    <s v="UNI240000000893"/>
    <m/>
    <m/>
    <x v="12"/>
    <x v="0"/>
    <x v="1"/>
    <x v="1"/>
    <x v="2"/>
    <x v="1"/>
    <s v="Univera Satış"/>
    <s v="Saha Satış"/>
    <s v="Yurt İçi"/>
    <s v="Türkiye"/>
  </r>
  <r>
    <s v="Q2"/>
    <x v="0"/>
    <x v="5"/>
    <m/>
    <s v="NESTLE TÜRKIYE GIDA SANAYI A.S."/>
    <s v="EH.01.001"/>
    <s v="EnRoute Panorama - Proje Yönetim Hizmeti"/>
    <s v="Univera - Nestle Retail"/>
    <x v="11"/>
    <x v="0"/>
    <m/>
    <n v="6633.51"/>
    <m/>
    <n v="1"/>
    <m/>
    <n v="6633.51"/>
    <m/>
    <n v="0"/>
    <m/>
    <n v="6633.51"/>
    <m/>
    <n v="0"/>
    <n v="0"/>
    <s v="UNI240000000893"/>
    <m/>
    <m/>
    <x v="12"/>
    <x v="0"/>
    <x v="1"/>
    <x v="1"/>
    <x v="7"/>
    <x v="1"/>
    <s v="Univera Satış"/>
    <s v="Saha Satış"/>
    <s v="Yurt İçi"/>
    <s v="Türkiye"/>
  </r>
  <r>
    <s v="Q2"/>
    <x v="0"/>
    <x v="5"/>
    <m/>
    <s v="NESTLE TÜRKIYE GIDA SANAYI A.S."/>
    <s v="EH.01.001"/>
    <s v="EnRoute Panorama - Proje Yönetim Hizmeti"/>
    <s v="Univera - Nestle Retail"/>
    <x v="11"/>
    <x v="0"/>
    <m/>
    <n v="6191.27"/>
    <m/>
    <n v="1"/>
    <m/>
    <n v="6191.27"/>
    <m/>
    <n v="0"/>
    <m/>
    <n v="6191.27"/>
    <m/>
    <n v="0"/>
    <n v="0"/>
    <s v="UNI240000000893"/>
    <m/>
    <m/>
    <x v="12"/>
    <x v="0"/>
    <x v="1"/>
    <x v="1"/>
    <x v="7"/>
    <x v="1"/>
    <s v="Univera Satış"/>
    <s v="Saha Satış"/>
    <s v="Yurt İçi"/>
    <s v="Türkiye"/>
  </r>
  <r>
    <s v="Q2"/>
    <x v="0"/>
    <x v="5"/>
    <m/>
    <s v="NESTLE TÜRKIYE GIDA SANAYI A.S."/>
    <s v="EH.01.001"/>
    <s v="EnRoute Panorama - Proje Yönetim Hizmeti"/>
    <s v="Univera - Nestle Retail"/>
    <x v="11"/>
    <x v="0"/>
    <m/>
    <n v="3537.87"/>
    <m/>
    <n v="1"/>
    <m/>
    <n v="3537.87"/>
    <m/>
    <n v="0"/>
    <m/>
    <n v="3537.87"/>
    <m/>
    <n v="0"/>
    <n v="0"/>
    <s v="UNI240000000893"/>
    <m/>
    <m/>
    <x v="12"/>
    <x v="0"/>
    <x v="1"/>
    <x v="1"/>
    <x v="7"/>
    <x v="1"/>
    <s v="Univera Satış"/>
    <s v="Saha Satış"/>
    <s v="Yurt İçi"/>
    <s v="Türkiye"/>
  </r>
  <r>
    <s v="Q2"/>
    <x v="0"/>
    <x v="5"/>
    <m/>
    <s v="Şölen Çikolata Gıda Sanayi Ve Ticaret A. Ş."/>
    <s v="EYS.01.014"/>
    <s v="EnRoute Panorama - Platform Back Office Kullanici Lisansi (Standart)"/>
    <s v="Univera - Şölen Irak"/>
    <x v="4"/>
    <x v="0"/>
    <m/>
    <n v="10500"/>
    <m/>
    <n v="20"/>
    <m/>
    <n v="210000"/>
    <m/>
    <n v="0"/>
    <m/>
    <n v="210000"/>
    <m/>
    <n v="0"/>
    <n v="0"/>
    <s v="UNI240000000877"/>
    <m/>
    <m/>
    <x v="32"/>
    <x v="0"/>
    <x v="1"/>
    <x v="0"/>
    <x v="1"/>
    <x v="1"/>
    <s v="Univera Satış"/>
    <s v="Saha Satış"/>
    <s v="Yurt İçi"/>
    <s v="Türkiye"/>
  </r>
  <r>
    <s v="Q2"/>
    <x v="0"/>
    <x v="4"/>
    <m/>
    <s v="DOGUS ÇAY VE GIDA MADD.ÜRT.PAZ.ITH.IHR.A.S"/>
    <s v="EYS.04.012"/>
    <s v="EnRoute Panorama - E-Dönüsüm Modül Lisansi Standart"/>
    <s v="Univera Doğuş Çay Projesi"/>
    <x v="7"/>
    <x v="0"/>
    <m/>
    <n v="14552.300000000001"/>
    <m/>
    <n v="3"/>
    <m/>
    <n v="62367"/>
    <m/>
    <n v="18710.099999999999"/>
    <m/>
    <n v="43656.9"/>
    <m/>
    <n v="0"/>
    <n v="0"/>
    <s v="UNI240000000829"/>
    <m/>
    <m/>
    <x v="13"/>
    <x v="0"/>
    <x v="1"/>
    <x v="0"/>
    <x v="1"/>
    <x v="1"/>
    <s v="Univera Satış"/>
    <s v="Saha Satış"/>
    <s v="Yurt İçi"/>
    <s v="Türkiye"/>
  </r>
  <r>
    <s v="Q4"/>
    <x v="0"/>
    <x v="10"/>
    <m/>
    <s v="KALPAKÇIOGLU GIDA SAN. VE TIC. LTD. STI."/>
    <s v="EH.03.001"/>
    <s v="EnRoute Panorama - Çafri Merkezi Hizmeti  (MSD)"/>
    <s v="Univera - JTI"/>
    <x v="11"/>
    <x v="0"/>
    <m/>
    <n v="1161.2"/>
    <m/>
    <n v="2"/>
    <m/>
    <n v="2322.4"/>
    <m/>
    <n v="0"/>
    <m/>
    <n v="2322.4"/>
    <m/>
    <n v="0"/>
    <n v="0"/>
    <s v="UNI240000002004"/>
    <m/>
    <m/>
    <x v="18"/>
    <x v="0"/>
    <x v="0"/>
    <x v="1"/>
    <x v="8"/>
    <x v="1"/>
    <s v="Univera Satış"/>
    <s v="Saha Satış"/>
    <s v="Yurt İçi"/>
    <s v="Türkiye"/>
  </r>
  <r>
    <s v="Q4"/>
    <x v="0"/>
    <x v="10"/>
    <m/>
    <s v="PIRAMIT GIDA LOJISTIK TICARET TIC. A.S."/>
    <s v="EH.03.001"/>
    <s v="EnRoute Panorama - Çafri Merkezi Hizmeti  (MSD)"/>
    <s v="Univera - JTI"/>
    <x v="11"/>
    <x v="0"/>
    <m/>
    <n v="1161.2"/>
    <m/>
    <n v="2"/>
    <m/>
    <n v="2322.4"/>
    <m/>
    <n v="0"/>
    <m/>
    <n v="2322.4"/>
    <m/>
    <n v="0"/>
    <n v="0"/>
    <s v="UNI240000002010"/>
    <m/>
    <m/>
    <x v="18"/>
    <x v="0"/>
    <x v="0"/>
    <x v="1"/>
    <x v="8"/>
    <x v="1"/>
    <s v="Univera Satış"/>
    <s v="Saha Satış"/>
    <s v="Yurt İçi"/>
    <s v="Türkiye"/>
  </r>
  <r>
    <s v="Q4"/>
    <x v="0"/>
    <x v="10"/>
    <m/>
    <s v="SAMI EMGIN DAG. PAZ. TUR. TEKS. INS. SAN. TIC. LTD. STI."/>
    <s v="EH.03.001"/>
    <s v="EnRoute Panorama - Çafri Merkezi Hizmeti  (MSD)"/>
    <s v="Univera - JTI"/>
    <x v="11"/>
    <x v="0"/>
    <m/>
    <n v="1161.2"/>
    <m/>
    <n v="2"/>
    <m/>
    <n v="2322.4"/>
    <m/>
    <n v="0"/>
    <m/>
    <n v="2322.4"/>
    <m/>
    <n v="0"/>
    <n v="0"/>
    <s v="UNI240000002013"/>
    <m/>
    <m/>
    <x v="18"/>
    <x v="0"/>
    <x v="0"/>
    <x v="1"/>
    <x v="8"/>
    <x v="1"/>
    <s v="Univera Satış"/>
    <s v="Saha Satış"/>
    <s v="Yurt İçi"/>
    <s v="Türkiye"/>
  </r>
  <r>
    <s v="Q4"/>
    <x v="0"/>
    <x v="10"/>
    <m/>
    <s v="SEYPA GIDA IHTIYAÇ MAD.ÜRETIM.DAG.VE TIC. A.S."/>
    <s v="EH.03.001"/>
    <s v="EnRoute Panorama - Çafri Merkezi Hizmeti  (MSD)"/>
    <s v="Univera - JTI"/>
    <x v="11"/>
    <x v="0"/>
    <m/>
    <n v="1161.2"/>
    <m/>
    <n v="2"/>
    <m/>
    <n v="2322.4"/>
    <m/>
    <n v="0"/>
    <m/>
    <n v="2322.4"/>
    <m/>
    <n v="0"/>
    <n v="0"/>
    <s v="UNI240000002015"/>
    <m/>
    <m/>
    <x v="18"/>
    <x v="0"/>
    <x v="0"/>
    <x v="1"/>
    <x v="8"/>
    <x v="1"/>
    <s v="Univera Satış"/>
    <s v="Saha Satış"/>
    <s v="Yurt İçi"/>
    <s v="Türkiye"/>
  </r>
  <r>
    <s v="Q2"/>
    <x v="0"/>
    <x v="5"/>
    <m/>
    <s v="Mey İçki Sanayi ve Ticaret A.Ş."/>
    <s v="EH.03.004"/>
    <s v="EnRoute Panorama - Admin Operatör Hizmeti"/>
    <s v="Univera - Mey İçki"/>
    <x v="2"/>
    <x v="0"/>
    <m/>
    <n v="87561.02"/>
    <m/>
    <n v="1"/>
    <m/>
    <n v="87561.018800000005"/>
    <m/>
    <n v="-1.1999999999999999E-3"/>
    <m/>
    <n v="87561.02"/>
    <m/>
    <n v="0"/>
    <n v="0"/>
    <s v="UNI240000000847"/>
    <m/>
    <m/>
    <x v="7"/>
    <x v="0"/>
    <x v="0"/>
    <x v="1"/>
    <x v="12"/>
    <x v="1"/>
    <s v="Univera Satış"/>
    <s v="Saha Satış"/>
    <s v="Yurt İçi"/>
    <s v="Türkiye"/>
  </r>
  <r>
    <s v="Q2"/>
    <x v="0"/>
    <x v="5"/>
    <m/>
    <s v="Şölen Çikolata Gıda Sanayi Ve Ticaret A. Ş."/>
    <s v="EH.03.004"/>
    <s v="EnRoute Panorama - Admin Operatör Hizmeti"/>
    <s v="Univera - Şölen"/>
    <x v="2"/>
    <x v="0"/>
    <m/>
    <n v="99000"/>
    <m/>
    <n v="1"/>
    <m/>
    <n v="99000"/>
    <m/>
    <n v="0"/>
    <m/>
    <n v="99000"/>
    <m/>
    <n v="0"/>
    <n v="0"/>
    <s v="UNI240000000851"/>
    <m/>
    <m/>
    <x v="32"/>
    <x v="0"/>
    <x v="0"/>
    <x v="1"/>
    <x v="12"/>
    <x v="1"/>
    <s v="Univera Satış"/>
    <s v="Saha Satış"/>
    <s v="Yurt İçi"/>
    <s v="Türkiye"/>
  </r>
  <r>
    <s v="Q3"/>
    <x v="1"/>
    <x v="7"/>
    <m/>
    <s v="POLARİS YAZILIM ÇÖZÜMLERİ VE DANIŞMANLIK HİZMETLERİ LTD.ŞTİ."/>
    <s v="WProje Yönetimi.01.008"/>
    <s v="Webplus Distribution Satış-Dağıtım Yazılımı (Enterprise) Kiralama Hizmeti"/>
    <s v="Univera - Kanal"/>
    <x v="5"/>
    <x v="0"/>
    <s v="Webplus"/>
    <n v="28519.87"/>
    <m/>
    <n v="3"/>
    <m/>
    <m/>
    <m/>
    <n v="0"/>
    <m/>
    <n v="85559.61"/>
    <m/>
    <m/>
    <m/>
    <m/>
    <m/>
    <m/>
    <x v="31"/>
    <x v="0"/>
    <x v="1"/>
    <x v="0"/>
    <x v="0"/>
    <x v="0"/>
    <s v="Kanal Satış"/>
    <s v="Polaris"/>
    <s v="Yurt İçi"/>
    <s v="Türkiye"/>
  </r>
  <r>
    <s v="Q3"/>
    <x v="1"/>
    <x v="7"/>
    <m/>
    <s v="TAÇ TOPTAN GIDA TICARET VE SANAYI LIMITED SIRKETI"/>
    <s v="UH.01.002"/>
    <s v="Unidox Kontör"/>
    <s v="Univera Kontör Satışı"/>
    <x v="6"/>
    <x v="2"/>
    <s v="Unidox"/>
    <n v="1"/>
    <m/>
    <n v="250000"/>
    <m/>
    <m/>
    <m/>
    <n v="0"/>
    <m/>
    <n v="250000"/>
    <m/>
    <m/>
    <m/>
    <m/>
    <m/>
    <m/>
    <x v="192"/>
    <x v="3"/>
    <x v="1"/>
    <x v="2"/>
    <x v="5"/>
    <x v="0"/>
    <s v="Univera Satış"/>
    <s v="Saha Satış"/>
    <s v="Yurt İçi"/>
    <s v="Türkiye"/>
  </r>
  <r>
    <s v="Q3"/>
    <x v="1"/>
    <x v="7"/>
    <m/>
    <s v="ATA GIDA AMBALAJ SANAYI VE PAZARLAMA ANONIM SIRKETI"/>
    <s v="EH.06.001"/>
    <s v="Enroute Panorama - Hosting Hizmeti"/>
    <s v="Univera - Henkel"/>
    <x v="16"/>
    <x v="1"/>
    <s v="Enroute"/>
    <n v="3511.36"/>
    <m/>
    <n v="1"/>
    <m/>
    <m/>
    <m/>
    <n v="0"/>
    <m/>
    <n v="3511.36"/>
    <m/>
    <m/>
    <m/>
    <m/>
    <m/>
    <m/>
    <x v="25"/>
    <x v="0"/>
    <x v="0"/>
    <x v="1"/>
    <x v="3"/>
    <x v="0"/>
    <s v="Univera Satış"/>
    <s v="Saha Satış"/>
    <s v="Yurt İçi"/>
    <s v="Türkiye"/>
  </r>
  <r>
    <s v="Q3"/>
    <x v="1"/>
    <x v="7"/>
    <m/>
    <s v="Avrasya Tüketim Ürünleri Lojistik Pazarlama Yatırım Sanayi Ve Ticaret Limited Şirketi"/>
    <s v="EH.06.001"/>
    <s v="Enroute Panorama - Hosting Hizmeti"/>
    <s v="Univera - Henkel"/>
    <x v="16"/>
    <x v="1"/>
    <s v="Enroute"/>
    <n v="87432.17"/>
    <m/>
    <n v="1"/>
    <m/>
    <m/>
    <m/>
    <n v="0"/>
    <m/>
    <n v="87432.17"/>
    <m/>
    <m/>
    <m/>
    <m/>
    <m/>
    <m/>
    <x v="25"/>
    <x v="0"/>
    <x v="0"/>
    <x v="1"/>
    <x v="3"/>
    <x v="0"/>
    <s v="Univera Satış"/>
    <s v="Saha Satış"/>
    <s v="Yurt İçi"/>
    <s v="Türkiye"/>
  </r>
  <r>
    <s v="Q3"/>
    <x v="1"/>
    <x v="7"/>
    <m/>
    <s v="Duru Itrıyat Deposu Sanayı Ve Tıcaret Anonım Sırketı"/>
    <s v="EH.06.001"/>
    <s v="Enroute Panorama - Hosting Hizmeti"/>
    <s v="Univera - Henkel"/>
    <x v="16"/>
    <x v="1"/>
    <s v="Enroute"/>
    <n v="57261.35"/>
    <m/>
    <n v="1"/>
    <m/>
    <m/>
    <m/>
    <n v="0"/>
    <m/>
    <n v="57261.35"/>
    <m/>
    <m/>
    <m/>
    <m/>
    <m/>
    <m/>
    <x v="25"/>
    <x v="0"/>
    <x v="0"/>
    <x v="1"/>
    <x v="3"/>
    <x v="0"/>
    <s v="Univera Satış"/>
    <s v="Saha Satış"/>
    <s v="Yurt İçi"/>
    <s v="Türkiye"/>
  </r>
  <r>
    <s v="Q3"/>
    <x v="1"/>
    <x v="7"/>
    <m/>
    <s v="EKS ECOMMERCE DIS TICARET"/>
    <s v="EH.06.001"/>
    <s v="Enroute Panorama - Hosting Hizmeti"/>
    <s v="Univera - Henkel"/>
    <x v="16"/>
    <x v="1"/>
    <s v="Enroute"/>
    <n v="46299.03"/>
    <m/>
    <n v="1"/>
    <m/>
    <m/>
    <m/>
    <n v="0"/>
    <m/>
    <n v="46299.03"/>
    <m/>
    <m/>
    <m/>
    <m/>
    <m/>
    <m/>
    <x v="25"/>
    <x v="0"/>
    <x v="0"/>
    <x v="1"/>
    <x v="3"/>
    <x v="0"/>
    <s v="Univera Satış"/>
    <s v="Saha Satış"/>
    <s v="Yurt İçi"/>
    <s v="Türkiye"/>
  </r>
  <r>
    <s v="Q3"/>
    <x v="1"/>
    <x v="7"/>
    <m/>
    <s v="END DAĞITIM E-TİCARET İTHALAT İHRACAT SANAYİ TİCARET LİMİTED ŞİRKETİ"/>
    <s v="EH.06.001"/>
    <s v="Enroute Panorama - Hosting Hizmeti"/>
    <s v="Univera - Henkel"/>
    <x v="16"/>
    <x v="1"/>
    <s v="Enroute"/>
    <n v="5467.6"/>
    <m/>
    <n v="1"/>
    <m/>
    <m/>
    <m/>
    <n v="0"/>
    <m/>
    <n v="5467.6"/>
    <m/>
    <m/>
    <m/>
    <m/>
    <m/>
    <m/>
    <x v="25"/>
    <x v="0"/>
    <x v="0"/>
    <x v="1"/>
    <x v="3"/>
    <x v="0"/>
    <s v="Univera Satış"/>
    <s v="Saha Satış"/>
    <s v="Yurt İçi"/>
    <s v="Türkiye"/>
  </r>
  <r>
    <s v="Q3"/>
    <x v="1"/>
    <x v="7"/>
    <m/>
    <s v="HABITAT ZEYTIN ZEYTINYAGI GIDA TARIM SANAYI ITHALAT IHRACAT VE TICARET ANONIM SIRKETI"/>
    <s v="EH.06.001"/>
    <s v="Enroute Panorama - Hosting Hizmeti"/>
    <s v="Univera - Henkel"/>
    <x v="16"/>
    <x v="1"/>
    <s v="Enroute"/>
    <n v="46120.12"/>
    <m/>
    <n v="1"/>
    <m/>
    <m/>
    <m/>
    <n v="0"/>
    <m/>
    <n v="46120.12"/>
    <m/>
    <m/>
    <m/>
    <m/>
    <m/>
    <m/>
    <x v="25"/>
    <x v="0"/>
    <x v="0"/>
    <x v="1"/>
    <x v="3"/>
    <x v="0"/>
    <s v="Univera Satış"/>
    <s v="Saha Satış"/>
    <s v="Yurt İçi"/>
    <s v="Türkiye"/>
  </r>
  <r>
    <s v="Q3"/>
    <x v="1"/>
    <x v="7"/>
    <m/>
    <s v="Haribo Şekerleme Tic. Ltd. Şti."/>
    <s v="EH.06.001"/>
    <s v="Enroute Panorama - Hosting Hizmeti"/>
    <s v="Univera - Haribo"/>
    <x v="13"/>
    <x v="1"/>
    <s v="Enroute"/>
    <n v="151243.63041899999"/>
    <m/>
    <n v="2"/>
    <m/>
    <m/>
    <m/>
    <n v="0"/>
    <m/>
    <n v="302487.26083799999"/>
    <m/>
    <m/>
    <m/>
    <m/>
    <m/>
    <m/>
    <x v="5"/>
    <x v="0"/>
    <x v="0"/>
    <x v="1"/>
    <x v="3"/>
    <x v="0"/>
    <s v="Univera Satış"/>
    <s v="Saha Satış"/>
    <s v="Yurt İçi"/>
    <s v="Türkiye"/>
  </r>
  <r>
    <s v="Q3"/>
    <x v="1"/>
    <x v="7"/>
    <m/>
    <s v="VAN KILIÇLAR Gıda Ve Tüketim Ürünleri Lojistik Paz. Yat. San. Tic Ltd Şti"/>
    <s v="EH.06.001"/>
    <s v="Enroute Panorama - Hosting Hizmeti"/>
    <s v="Univera - Henkel"/>
    <x v="16"/>
    <x v="1"/>
    <s v="Enroute"/>
    <n v="165155.97"/>
    <m/>
    <n v="1"/>
    <m/>
    <m/>
    <m/>
    <n v="0"/>
    <m/>
    <n v="165155.97"/>
    <m/>
    <m/>
    <m/>
    <m/>
    <m/>
    <m/>
    <x v="25"/>
    <x v="0"/>
    <x v="0"/>
    <x v="1"/>
    <x v="3"/>
    <x v="0"/>
    <s v="Univera Satış"/>
    <s v="Saha Satış"/>
    <s v="Yurt İçi"/>
    <s v="Türkiye"/>
  </r>
  <r>
    <s v="Q3"/>
    <x v="1"/>
    <x v="7"/>
    <m/>
    <s v="BMC Otomotiv Sanayi ve Ticaret A. Ş."/>
    <s v="CDH.05.001"/>
    <s v="Calldesk Panorama - Yazılım Geliştirme Hizmeti"/>
    <s v="Univera - BMC"/>
    <x v="13"/>
    <x v="5"/>
    <s v="Calldesk"/>
    <n v="14500"/>
    <m/>
    <n v="14.7"/>
    <m/>
    <m/>
    <m/>
    <n v="0"/>
    <m/>
    <n v="213150"/>
    <m/>
    <m/>
    <m/>
    <m/>
    <m/>
    <m/>
    <x v="71"/>
    <x v="0"/>
    <x v="1"/>
    <x v="1"/>
    <x v="9"/>
    <x v="1"/>
    <s v="Univera Satış"/>
    <s v="Saha Satış"/>
    <s v="Yurt İçi"/>
    <s v="Türkiye"/>
  </r>
  <r>
    <s v="Q3"/>
    <x v="1"/>
    <x v="7"/>
    <m/>
    <s v="BMC Otomotiv Sanayi ve Ticaret A. Ş."/>
    <s v="CDH.05.001"/>
    <s v="Calldesk Panorama - Yazılım Geliştirme Hizmeti"/>
    <s v="Univera - BMC"/>
    <x v="13"/>
    <x v="5"/>
    <s v="Calldesk"/>
    <n v="14500"/>
    <m/>
    <n v="7"/>
    <m/>
    <m/>
    <m/>
    <n v="0"/>
    <m/>
    <n v="101500"/>
    <m/>
    <m/>
    <m/>
    <m/>
    <m/>
    <m/>
    <x v="71"/>
    <x v="0"/>
    <x v="1"/>
    <x v="1"/>
    <x v="9"/>
    <x v="1"/>
    <s v="Univera Satış"/>
    <s v="Saha Satış"/>
    <s v="Yurt İçi"/>
    <s v="Türkiye"/>
  </r>
  <r>
    <s v="Q3"/>
    <x v="1"/>
    <x v="7"/>
    <m/>
    <s v="BMC Otomotiv Sanayi ve Ticaret A. Ş."/>
    <s v="CDH.05.001"/>
    <s v="Calldesk Panorama - Yazılım Geliştirme Hizmeti"/>
    <s v="Univera - BMC"/>
    <x v="13"/>
    <x v="5"/>
    <s v="Calldesk"/>
    <n v="14500"/>
    <m/>
    <n v="3.5"/>
    <m/>
    <m/>
    <m/>
    <n v="0"/>
    <m/>
    <n v="50750"/>
    <m/>
    <m/>
    <m/>
    <m/>
    <m/>
    <m/>
    <x v="71"/>
    <x v="0"/>
    <x v="1"/>
    <x v="1"/>
    <x v="9"/>
    <x v="1"/>
    <s v="Univera Satış"/>
    <s v="Saha Satış"/>
    <s v="Yurt İçi"/>
    <s v="Türkiye"/>
  </r>
  <r>
    <s v="Q3"/>
    <x v="1"/>
    <x v="7"/>
    <m/>
    <s v="BMC Otomotiv Sanayi ve Ticaret A. Ş."/>
    <s v="CDH.05.001"/>
    <s v="Calldesk Panorama - Yazılım Geliştirme Hizmeti"/>
    <s v="Univera - BMC"/>
    <x v="13"/>
    <x v="5"/>
    <s v="Calldesk"/>
    <n v="14500"/>
    <m/>
    <n v="0.5"/>
    <m/>
    <m/>
    <m/>
    <n v="0"/>
    <m/>
    <n v="7250"/>
    <m/>
    <m/>
    <m/>
    <m/>
    <m/>
    <m/>
    <x v="71"/>
    <x v="0"/>
    <x v="1"/>
    <x v="1"/>
    <x v="9"/>
    <x v="1"/>
    <s v="Univera Satış"/>
    <s v="Saha Satış"/>
    <s v="Yurt İçi"/>
    <s v="Türkiye"/>
  </r>
  <r>
    <s v="Q3"/>
    <x v="1"/>
    <x v="7"/>
    <m/>
    <s v="BMC Otomotiv Sanayi ve Ticaret A. Ş."/>
    <s v="CDH.01.001"/>
    <s v="Calldesk Panorama - Proje ve Ürün Yönetimi Danışmanliğı Hizmeti"/>
    <s v="Univera - BMC"/>
    <x v="13"/>
    <x v="5"/>
    <s v="Calldesk"/>
    <n v="14500"/>
    <m/>
    <n v="4"/>
    <m/>
    <m/>
    <m/>
    <n v="0"/>
    <m/>
    <n v="58000"/>
    <m/>
    <m/>
    <m/>
    <m/>
    <m/>
    <m/>
    <x v="71"/>
    <x v="0"/>
    <x v="1"/>
    <x v="1"/>
    <x v="7"/>
    <x v="1"/>
    <s v="Univera Satış"/>
    <s v="Saha Satış"/>
    <s v="Yurt İçi"/>
    <s v="Türkiye"/>
  </r>
  <r>
    <s v="Q3"/>
    <x v="1"/>
    <x v="7"/>
    <m/>
    <s v="BMC Otomotiv Sanayi ve Ticaret A. Ş."/>
    <s v="CDH.01.001"/>
    <s v="Calldesk Panorama - Proje ve Ürün Yönetimi Danışmanliğı Hizmeti"/>
    <s v="Univera - BMC"/>
    <x v="13"/>
    <x v="5"/>
    <s v="Calldesk"/>
    <n v="14500"/>
    <m/>
    <n v="1"/>
    <m/>
    <m/>
    <m/>
    <n v="0"/>
    <m/>
    <n v="14500"/>
    <m/>
    <m/>
    <m/>
    <m/>
    <m/>
    <m/>
    <x v="71"/>
    <x v="0"/>
    <x v="1"/>
    <x v="1"/>
    <x v="7"/>
    <x v="1"/>
    <s v="Univera Satış"/>
    <s v="Saha Satış"/>
    <s v="Yurt İçi"/>
    <s v="Türkiye"/>
  </r>
  <r>
    <s v="Q3"/>
    <x v="1"/>
    <x v="7"/>
    <m/>
    <s v="BMC Otomotiv Sanayi ve Ticaret A. Ş."/>
    <s v="CDH.01.001"/>
    <s v="Calldesk Panorama - Proje ve Ürün Yönetimi Danışmanliğı Hizmeti"/>
    <s v="Univera - BMC"/>
    <x v="13"/>
    <x v="5"/>
    <s v="Calldesk"/>
    <n v="14500"/>
    <m/>
    <n v="1"/>
    <m/>
    <m/>
    <m/>
    <n v="0"/>
    <m/>
    <n v="14500"/>
    <m/>
    <m/>
    <m/>
    <m/>
    <m/>
    <m/>
    <x v="71"/>
    <x v="0"/>
    <x v="1"/>
    <x v="1"/>
    <x v="7"/>
    <x v="1"/>
    <s v="Univera Satış"/>
    <s v="Saha Satış"/>
    <s v="Yurt İçi"/>
    <s v="Türkiye"/>
  </r>
  <r>
    <s v="Q4"/>
    <x v="0"/>
    <x v="10"/>
    <m/>
    <s v="BAMS GIDA ITRIYAT VE TEKSTIL TIC. VE SAN. LTD. STI."/>
    <s v="EH.03.001"/>
    <s v="EnRoute Panorama - Çafri Merkezi Hizmeti  (MSD)"/>
    <s v="Univera - JTI"/>
    <x v="11"/>
    <x v="0"/>
    <m/>
    <n v="1161.2"/>
    <m/>
    <n v="2"/>
    <m/>
    <n v="2322.4"/>
    <m/>
    <n v="0"/>
    <m/>
    <n v="2322.4"/>
    <m/>
    <n v="0"/>
    <n v="0"/>
    <s v="UNI240000001989"/>
    <m/>
    <m/>
    <x v="18"/>
    <x v="0"/>
    <x v="0"/>
    <x v="1"/>
    <x v="8"/>
    <x v="1"/>
    <s v="Univera Satış"/>
    <s v="Saha Satış"/>
    <s v="Yurt İçi"/>
    <s v="Türkiye"/>
  </r>
  <r>
    <s v="Q4"/>
    <x v="0"/>
    <x v="10"/>
    <m/>
    <s v="BESLER GIDA PAZ. SAN. VE TIC. A.S."/>
    <s v="EH.03.001"/>
    <s v="EnRoute Panorama - Çafri Merkezi Hizmeti  (MSD)"/>
    <s v="Univera - JTI"/>
    <x v="11"/>
    <x v="0"/>
    <m/>
    <n v="1161.2"/>
    <m/>
    <n v="1"/>
    <m/>
    <n v="1161.2"/>
    <m/>
    <n v="0"/>
    <m/>
    <n v="1161.2"/>
    <m/>
    <n v="0"/>
    <n v="0"/>
    <s v="UNI240000001995"/>
    <m/>
    <m/>
    <x v="18"/>
    <x v="0"/>
    <x v="0"/>
    <x v="1"/>
    <x v="8"/>
    <x v="1"/>
    <s v="Univera Satış"/>
    <s v="Saha Satış"/>
    <s v="Yurt İçi"/>
    <s v="Türkiye"/>
  </r>
  <r>
    <s v="Q4"/>
    <x v="0"/>
    <x v="10"/>
    <m/>
    <s v="BUGRA MÜH. VE INS. MALZ. IML. ITH. IHR. TIC. SAN. LTD. STI."/>
    <s v="EH.03.001"/>
    <s v="EnRoute Panorama - Çafri Merkezi Hizmeti  (MSD)"/>
    <s v="Univera - JTI"/>
    <x v="11"/>
    <x v="0"/>
    <m/>
    <n v="1161.2"/>
    <m/>
    <n v="1"/>
    <m/>
    <n v="1161.2"/>
    <m/>
    <n v="0"/>
    <m/>
    <n v="1161.2"/>
    <m/>
    <n v="0"/>
    <n v="0"/>
    <s v="UNI240000001996"/>
    <m/>
    <m/>
    <x v="18"/>
    <x v="0"/>
    <x v="0"/>
    <x v="1"/>
    <x v="8"/>
    <x v="1"/>
    <s v="Univera Satış"/>
    <s v="Saha Satış"/>
    <s v="Yurt İçi"/>
    <s v="Türkiye"/>
  </r>
  <r>
    <s v="Q4"/>
    <x v="0"/>
    <x v="10"/>
    <m/>
    <s v="BURAY TÜTÜN MAMUL. MESR. PAZ. VE DAG. TIC. LTD. STI."/>
    <s v="EH.03.001"/>
    <s v="EnRoute Panorama - Çafri Merkezi Hizmeti  (MSD)"/>
    <s v="Univera - JTI"/>
    <x v="11"/>
    <x v="0"/>
    <m/>
    <n v="1161.2"/>
    <m/>
    <n v="1"/>
    <m/>
    <n v="1161.2"/>
    <m/>
    <n v="0"/>
    <m/>
    <n v="1161.2"/>
    <m/>
    <n v="0"/>
    <n v="0"/>
    <s v="UNI240000001997"/>
    <m/>
    <m/>
    <x v="18"/>
    <x v="0"/>
    <x v="0"/>
    <x v="1"/>
    <x v="8"/>
    <x v="1"/>
    <s v="Univera Satış"/>
    <s v="Saha Satış"/>
    <s v="Yurt İçi"/>
    <s v="Türkiye"/>
  </r>
  <r>
    <s v="Q4"/>
    <x v="0"/>
    <x v="10"/>
    <m/>
    <s v="CAN TÜTÜN MAMULLERI INSAAT VE SANAYI TICARET A.S."/>
    <s v="EH.03.001"/>
    <s v="EnRoute Panorama - Çafri Merkezi Hizmeti  (MSD)"/>
    <s v="Univera - JTI"/>
    <x v="11"/>
    <x v="0"/>
    <m/>
    <n v="1161.2"/>
    <m/>
    <n v="1"/>
    <m/>
    <n v="1161.2"/>
    <m/>
    <n v="0"/>
    <m/>
    <n v="1161.2"/>
    <m/>
    <n v="0"/>
    <n v="0"/>
    <s v="UNI240000001998"/>
    <m/>
    <m/>
    <x v="18"/>
    <x v="0"/>
    <x v="0"/>
    <x v="1"/>
    <x v="8"/>
    <x v="1"/>
    <s v="Univera Satış"/>
    <s v="Saha Satış"/>
    <s v="Yurt İçi"/>
    <s v="Türkiye"/>
  </r>
  <r>
    <s v="Q4"/>
    <x v="0"/>
    <x v="10"/>
    <m/>
    <s v="ÇELIKKOL TURIZM GIDA MAD.SAN VE TIC. LTD. STI."/>
    <s v="EH.03.001"/>
    <s v="EnRoute Panorama - Çafri Merkezi Hizmeti  (MSD)"/>
    <s v="Univera - JTI"/>
    <x v="11"/>
    <x v="0"/>
    <m/>
    <n v="1161.2"/>
    <m/>
    <n v="1"/>
    <m/>
    <n v="1161.2"/>
    <m/>
    <n v="0"/>
    <m/>
    <n v="1161.2"/>
    <m/>
    <n v="0"/>
    <n v="0"/>
    <s v="UNI240000001999"/>
    <m/>
    <m/>
    <x v="18"/>
    <x v="0"/>
    <x v="0"/>
    <x v="1"/>
    <x v="8"/>
    <x v="1"/>
    <s v="Univera Satış"/>
    <s v="Saha Satış"/>
    <s v="Yurt İçi"/>
    <s v="Türkiye"/>
  </r>
  <r>
    <s v="Q4"/>
    <x v="0"/>
    <x v="10"/>
    <m/>
    <s v="DOYURAN GIDA A.S."/>
    <s v="EH.03.001"/>
    <s v="EnRoute Panorama - Çafri Merkezi Hizmeti  (MSD)"/>
    <s v="Univera - JTI"/>
    <x v="11"/>
    <x v="0"/>
    <m/>
    <n v="1161.2"/>
    <m/>
    <n v="1"/>
    <m/>
    <n v="1161.2"/>
    <m/>
    <n v="0"/>
    <m/>
    <n v="1161.2"/>
    <m/>
    <n v="0"/>
    <n v="0"/>
    <s v="UNI240000002000"/>
    <m/>
    <m/>
    <x v="18"/>
    <x v="0"/>
    <x v="0"/>
    <x v="1"/>
    <x v="8"/>
    <x v="1"/>
    <s v="Univera Satış"/>
    <s v="Saha Satış"/>
    <s v="Yurt İçi"/>
    <s v="Türkiye"/>
  </r>
  <r>
    <s v="Q4"/>
    <x v="0"/>
    <x v="10"/>
    <m/>
    <s v="ÖZCIHAN GIDA INSAAT TARIM NAKLIYE ENERJI TURIZM MAD. PAZ. VE SAN. LTD. STI."/>
    <s v="EH.03.001"/>
    <s v="EnRoute Panorama - Çafri Merkezi Hizmeti  (MSD)"/>
    <s v="Univera - JTI"/>
    <x v="11"/>
    <x v="0"/>
    <m/>
    <n v="1161.2"/>
    <m/>
    <n v="2"/>
    <m/>
    <n v="2322.4"/>
    <m/>
    <n v="0"/>
    <m/>
    <n v="2322.4"/>
    <m/>
    <n v="0"/>
    <n v="0"/>
    <s v="UNI240000002028"/>
    <m/>
    <m/>
    <x v="18"/>
    <x v="0"/>
    <x v="0"/>
    <x v="1"/>
    <x v="8"/>
    <x v="1"/>
    <s v="Univera Satış"/>
    <s v="Saha Satış"/>
    <s v="Yurt İçi"/>
    <s v="Türkiye"/>
  </r>
  <r>
    <s v="Q4"/>
    <x v="0"/>
    <x v="10"/>
    <m/>
    <s v="SSG DAYANIKLI TÜKETIM MAD. GIDA ÜRÜNLERI PAZ. SAN. TIC. LTD. STI."/>
    <s v="EH.03.001"/>
    <s v="EnRoute Panorama - Çafri Merkezi Hizmeti  (MSD)"/>
    <s v="Univera - JTI"/>
    <x v="11"/>
    <x v="0"/>
    <m/>
    <n v="1161.2"/>
    <m/>
    <n v="2"/>
    <m/>
    <n v="2322.4"/>
    <m/>
    <n v="0"/>
    <m/>
    <n v="2322.4"/>
    <m/>
    <n v="0"/>
    <n v="0"/>
    <s v="UNI240000002016"/>
    <m/>
    <m/>
    <x v="18"/>
    <x v="0"/>
    <x v="0"/>
    <x v="1"/>
    <x v="8"/>
    <x v="1"/>
    <s v="Univera Satış"/>
    <s v="Saha Satış"/>
    <s v="Yurt İçi"/>
    <s v="Türkiye"/>
  </r>
  <r>
    <s v="Q4"/>
    <x v="0"/>
    <x v="10"/>
    <m/>
    <s v="YILDIRIMLAR GRUP IHTIYAÇ VE GIDA MAD. TURIZM A.S"/>
    <s v="EH.03.001"/>
    <s v="EnRoute Panorama - Çafri Merkezi Hizmeti  (MSD)"/>
    <s v="Univera - JTI"/>
    <x v="11"/>
    <x v="0"/>
    <m/>
    <n v="1161.2"/>
    <m/>
    <n v="2"/>
    <m/>
    <n v="2322.4"/>
    <m/>
    <n v="0"/>
    <m/>
    <n v="2322.4"/>
    <m/>
    <n v="0"/>
    <n v="0"/>
    <s v="UNI240000002018"/>
    <m/>
    <m/>
    <x v="18"/>
    <x v="0"/>
    <x v="0"/>
    <x v="1"/>
    <x v="8"/>
    <x v="1"/>
    <s v="Univera Satış"/>
    <s v="Saha Satış"/>
    <s v="Yurt İçi"/>
    <s v="Türkiye"/>
  </r>
  <r>
    <s v="Q3"/>
    <x v="1"/>
    <x v="7"/>
    <m/>
    <s v="MİYA OTOMASYON VE BARKOD BILISIM SISTEMLERI SAN TİC. VE L.T.D. STI."/>
    <s v="WPH.02.001"/>
    <s v="Webplus Yazılım Bakımı Hizmeti"/>
    <s v="Univera - Kanal"/>
    <x v="5"/>
    <x v="0"/>
    <s v="Webplus"/>
    <n v="11240"/>
    <m/>
    <n v="8"/>
    <m/>
    <m/>
    <m/>
    <n v="0"/>
    <m/>
    <n v="89920"/>
    <m/>
    <m/>
    <m/>
    <m/>
    <m/>
    <m/>
    <x v="3"/>
    <x v="0"/>
    <x v="0"/>
    <x v="1"/>
    <x v="4"/>
    <x v="0"/>
    <s v="Kanal Satış"/>
    <s v="Miya"/>
    <s v="Yurt İçi"/>
    <s v="Türkiye"/>
  </r>
  <r>
    <s v="Q3"/>
    <x v="1"/>
    <x v="7"/>
    <m/>
    <s v="MİYA OTOMASYON VE BARKOD BILISIM SISTEMLERI SAN TİC. VE L.T.D. STI."/>
    <s v="WPH.02.001"/>
    <s v="Webplus Yazılım Bakımı Hizmeti"/>
    <s v="Univera - Kanal"/>
    <x v="5"/>
    <x v="0"/>
    <s v="Webplus"/>
    <n v="3148"/>
    <m/>
    <n v="3"/>
    <m/>
    <m/>
    <m/>
    <n v="0"/>
    <m/>
    <n v="9444"/>
    <m/>
    <m/>
    <m/>
    <m/>
    <m/>
    <m/>
    <x v="3"/>
    <x v="0"/>
    <x v="0"/>
    <x v="1"/>
    <x v="4"/>
    <x v="0"/>
    <s v="Kanal Satış"/>
    <s v="Miya"/>
    <s v="Yurt İçi"/>
    <s v="Türkiye"/>
  </r>
  <r>
    <s v="Q3"/>
    <x v="1"/>
    <x v="7"/>
    <m/>
    <s v="MİYA OTOMASYON VE BARKOD BILISIM SISTEMLERI SAN TİC. VE L.T.D. STI."/>
    <s v="WPH.02.001"/>
    <s v="Webplus Yazılım Bakımı Hizmeti"/>
    <s v="Univera - Kanal"/>
    <x v="5"/>
    <x v="0"/>
    <s v="Webplus"/>
    <n v="7024"/>
    <m/>
    <n v="1"/>
    <m/>
    <m/>
    <m/>
    <n v="0"/>
    <m/>
    <n v="7024"/>
    <m/>
    <m/>
    <m/>
    <m/>
    <m/>
    <m/>
    <x v="3"/>
    <x v="0"/>
    <x v="0"/>
    <x v="1"/>
    <x v="4"/>
    <x v="0"/>
    <s v="Kanal Satış"/>
    <s v="Miya"/>
    <s v="Yurt İçi"/>
    <s v="Türkiye"/>
  </r>
  <r>
    <s v="Q3"/>
    <x v="1"/>
    <x v="7"/>
    <m/>
    <s v="PARAM MERKEZİ YÖNETIM DESTEK HIZMETLERI A.S"/>
    <s v="VH.01.002"/>
    <s v="Varuna SSH Yazılım Geliştirme Hizmeti"/>
    <s v="Univera - Varuna"/>
    <x v="10"/>
    <x v="6"/>
    <s v="Varuna"/>
    <n v="18620"/>
    <m/>
    <n v="22.5"/>
    <m/>
    <m/>
    <m/>
    <n v="132300"/>
    <m/>
    <n v="418950"/>
    <m/>
    <m/>
    <m/>
    <m/>
    <m/>
    <m/>
    <x v="146"/>
    <x v="2"/>
    <x v="1"/>
    <x v="1"/>
    <x v="9"/>
    <x v="0"/>
    <s v="Univera Satış"/>
    <s v="Saha Satış"/>
    <s v="Yurt İçi"/>
    <s v="Türkiye"/>
  </r>
  <r>
    <s v="Q3"/>
    <x v="1"/>
    <x v="7"/>
    <m/>
    <s v="TURK ELEKTRONİK PARA ANONİM ŞİRKETİ"/>
    <s v="VH.01.002"/>
    <s v="Varuna SSH Yazılım Geliştirme Hizmeti"/>
    <s v="Univera - Varuna"/>
    <x v="10"/>
    <x v="6"/>
    <s v="Varuna"/>
    <n v="18620"/>
    <m/>
    <n v="22.5"/>
    <m/>
    <m/>
    <m/>
    <n v="132300"/>
    <m/>
    <n v="418950"/>
    <m/>
    <m/>
    <m/>
    <m/>
    <m/>
    <m/>
    <x v="147"/>
    <x v="2"/>
    <x v="1"/>
    <x v="1"/>
    <x v="9"/>
    <x v="0"/>
    <s v="Univera Satış"/>
    <s v="Saha Satış"/>
    <s v="Yurt İçi"/>
    <s v="Türkiye"/>
  </r>
  <r>
    <s v="Q3"/>
    <x v="1"/>
    <x v="7"/>
    <m/>
    <s v="Eçözüm Bilgi Teknolojileri A.Ş."/>
    <s v="VH.01.001"/>
    <s v="Varuna SSH Proje Yönetim Hizmeti"/>
    <s v="Univera - Varuna"/>
    <x v="10"/>
    <x v="6"/>
    <s v="Varuna"/>
    <n v="18620"/>
    <m/>
    <n v="22.5"/>
    <m/>
    <m/>
    <m/>
    <n v="132300"/>
    <m/>
    <n v="418950"/>
    <m/>
    <m/>
    <m/>
    <m/>
    <m/>
    <m/>
    <x v="175"/>
    <x v="2"/>
    <x v="1"/>
    <x v="1"/>
    <x v="7"/>
    <x v="0"/>
    <s v="Univera Satış"/>
    <s v="Saha Satış"/>
    <s v="Yurt İçi"/>
    <s v="Türkiye"/>
  </r>
  <r>
    <s v="Q3"/>
    <x v="1"/>
    <x v="7"/>
    <m/>
    <s v="Eçözüm Bilgi Teknolojileri A.Ş."/>
    <s v="VH.01.001"/>
    <s v="Varuna SSH Proje Yönetim Hizmeti"/>
    <s v="Univera - Varuna"/>
    <x v="10"/>
    <x v="6"/>
    <s v="Varuna"/>
    <n v="21070"/>
    <m/>
    <n v="9"/>
    <m/>
    <m/>
    <m/>
    <n v="30870"/>
    <m/>
    <n v="189630"/>
    <m/>
    <m/>
    <m/>
    <m/>
    <m/>
    <m/>
    <x v="175"/>
    <x v="2"/>
    <x v="1"/>
    <x v="1"/>
    <x v="7"/>
    <x v="0"/>
    <s v="Univera Satış"/>
    <s v="Saha Satış"/>
    <s v="Yurt İçi"/>
    <s v="Türkiye"/>
  </r>
  <r>
    <s v="Q3"/>
    <x v="1"/>
    <x v="7"/>
    <m/>
    <s v="PARAM MERKEZİ YÖNETIM DESTEK HIZMETLERI A.S"/>
    <s v="VH.01.001"/>
    <s v="Varuna SSH Proje Yönetim Hizmeti"/>
    <s v="Univera - Varuna"/>
    <x v="10"/>
    <x v="6"/>
    <s v="Varuna"/>
    <n v="21070"/>
    <m/>
    <n v="9"/>
    <m/>
    <m/>
    <m/>
    <n v="30870"/>
    <m/>
    <n v="189630"/>
    <m/>
    <m/>
    <m/>
    <m/>
    <m/>
    <m/>
    <x v="146"/>
    <x v="2"/>
    <x v="1"/>
    <x v="1"/>
    <x v="7"/>
    <x v="0"/>
    <s v="Univera Satış"/>
    <s v="Saha Satış"/>
    <s v="Yurt İçi"/>
    <s v="Türkiye"/>
  </r>
  <r>
    <s v="Q3"/>
    <x v="1"/>
    <x v="7"/>
    <m/>
    <s v="TURK ELEKTRONİK PARA ANONİM ŞİRKETİ"/>
    <s v="VH.01.001"/>
    <s v="Varuna SSH Proje Yönetim Hizmeti"/>
    <s v="Univera - Varuna"/>
    <x v="10"/>
    <x v="6"/>
    <s v="Varuna"/>
    <n v="21070"/>
    <m/>
    <n v="9"/>
    <m/>
    <m/>
    <m/>
    <n v="30870"/>
    <m/>
    <n v="189630"/>
    <m/>
    <m/>
    <m/>
    <m/>
    <m/>
    <m/>
    <x v="147"/>
    <x v="2"/>
    <x v="1"/>
    <x v="1"/>
    <x v="7"/>
    <x v="0"/>
    <s v="Univera Satış"/>
    <s v="Saha Satış"/>
    <s v="Yurt İçi"/>
    <s v="Türkiye"/>
  </r>
  <r>
    <s v="Q3"/>
    <x v="1"/>
    <x v="7"/>
    <m/>
    <s v="Eçözüm Bilgi Teknolojileri A.Ş."/>
    <s v="VY.05.007"/>
    <s v="Varuna CRM (Enterprise) Aylık Kiralama"/>
    <s v="Univera - Varuna"/>
    <x v="10"/>
    <x v="6"/>
    <s v="Varuna"/>
    <n v="2030"/>
    <m/>
    <n v="135"/>
    <m/>
    <m/>
    <m/>
    <n v="0"/>
    <m/>
    <n v="274050"/>
    <m/>
    <m/>
    <m/>
    <m/>
    <m/>
    <m/>
    <x v="175"/>
    <x v="2"/>
    <x v="0"/>
    <x v="0"/>
    <x v="0"/>
    <x v="0"/>
    <s v="Univera Satış"/>
    <s v="Saha Satış"/>
    <s v="Yurt İçi"/>
    <s v="Türkiye"/>
  </r>
  <r>
    <s v="Q3"/>
    <x v="1"/>
    <x v="7"/>
    <m/>
    <s v="PARAM MERKEZİ YÖNETIM DESTEK HIZMETLERI A.S"/>
    <s v="VY.05.007"/>
    <s v="Varuna CRM (Enterprise) Aylık Kiralama"/>
    <s v="Univera - Varuna"/>
    <x v="10"/>
    <x v="6"/>
    <s v="Varuna"/>
    <n v="2052"/>
    <m/>
    <n v="3"/>
    <m/>
    <m/>
    <m/>
    <n v="0"/>
    <m/>
    <n v="6156"/>
    <m/>
    <m/>
    <m/>
    <m/>
    <m/>
    <m/>
    <x v="146"/>
    <x v="2"/>
    <x v="0"/>
    <x v="0"/>
    <x v="0"/>
    <x v="0"/>
    <s v="Univera Satış"/>
    <s v="Saha Satış"/>
    <s v="Yurt İçi"/>
    <s v="Türkiye"/>
  </r>
  <r>
    <s v="Q3"/>
    <x v="1"/>
    <x v="7"/>
    <m/>
    <s v="TURK ELEKTRONİK PARA ANONİM ŞİRKETİ"/>
    <s v="VY.05.007"/>
    <s v="Varuna CRM (Enterprise) Aylık Kiralama"/>
    <s v="Univera - Varuna"/>
    <x v="10"/>
    <x v="6"/>
    <s v="Varuna"/>
    <n v="2052"/>
    <m/>
    <n v="59"/>
    <m/>
    <m/>
    <m/>
    <n v="0"/>
    <m/>
    <n v="121068"/>
    <m/>
    <m/>
    <m/>
    <m/>
    <m/>
    <m/>
    <x v="147"/>
    <x v="2"/>
    <x v="0"/>
    <x v="0"/>
    <x v="0"/>
    <x v="0"/>
    <s v="Univera Satış"/>
    <s v="Saha Satış"/>
    <s v="Yurt İçi"/>
    <s v="Türkiye"/>
  </r>
  <r>
    <s v="Q3"/>
    <x v="1"/>
    <x v="7"/>
    <m/>
    <s v="TURK ELEKTRONİK PARA ANONİM ŞİRKETİ"/>
    <s v="VY.05.007"/>
    <s v="Varuna CRM (Enterprise) Aylık Kiralama"/>
    <s v="Univera - Varuna"/>
    <x v="10"/>
    <x v="6"/>
    <s v="Varuna"/>
    <n v="2052"/>
    <m/>
    <n v="5"/>
    <m/>
    <m/>
    <m/>
    <n v="0"/>
    <m/>
    <n v="10260"/>
    <m/>
    <m/>
    <m/>
    <m/>
    <m/>
    <m/>
    <x v="147"/>
    <x v="2"/>
    <x v="0"/>
    <x v="0"/>
    <x v="0"/>
    <x v="0"/>
    <s v="Univera Satış"/>
    <s v="Saha Satış"/>
    <s v="Yurt İçi"/>
    <s v="Türkiye"/>
  </r>
  <r>
    <s v="Q3"/>
    <x v="1"/>
    <x v="7"/>
    <m/>
    <s v="TURK FİNANSMAN ANONİM ŞİRKETİ"/>
    <s v="VY.05.007"/>
    <s v="Varuna CRM (Enterprise) Aylık Kiralama"/>
    <s v="Univera - Varuna"/>
    <x v="10"/>
    <x v="6"/>
    <s v="Varuna"/>
    <n v="2052"/>
    <m/>
    <n v="11"/>
    <m/>
    <m/>
    <m/>
    <n v="0"/>
    <m/>
    <n v="22572"/>
    <m/>
    <m/>
    <m/>
    <m/>
    <m/>
    <m/>
    <x v="55"/>
    <x v="2"/>
    <x v="0"/>
    <x v="0"/>
    <x v="0"/>
    <x v="0"/>
    <s v="Univera Satış"/>
    <s v="Saha Satış"/>
    <s v="Yurt İçi"/>
    <s v="Türkiye"/>
  </r>
  <r>
    <s v="Q3"/>
    <x v="1"/>
    <x v="7"/>
    <m/>
    <s v="UNİVİS BİLİŞİM DESTEK HizmetLERİ SANAYİ VE TİCARET ANONİM ŞİRKETİ"/>
    <s v="VY.05.007"/>
    <s v="Varuna CRM (Enterprise) Aylık Kiralama"/>
    <s v="Univera - Varuna"/>
    <x v="10"/>
    <x v="6"/>
    <s v="Varuna"/>
    <n v="2052"/>
    <m/>
    <n v="12"/>
    <m/>
    <m/>
    <m/>
    <n v="0"/>
    <m/>
    <n v="24624"/>
    <m/>
    <m/>
    <m/>
    <m/>
    <m/>
    <m/>
    <x v="86"/>
    <x v="2"/>
    <x v="0"/>
    <x v="0"/>
    <x v="0"/>
    <x v="2"/>
    <s v="Univera Satış"/>
    <s v="Saha Satış"/>
    <s v="Yurt İçi"/>
    <s v="Türkiye"/>
  </r>
  <r>
    <s v="Q3"/>
    <x v="1"/>
    <x v="7"/>
    <m/>
    <s v="ÖZKAN TİCARET ERHAN ÖZKAN"/>
    <s v="UH.01.002"/>
    <s v="Unidox Kontör"/>
    <s v="Univera Doğuş Çay Projesi"/>
    <x v="6"/>
    <x v="2"/>
    <s v="Unidox"/>
    <n v="1.72"/>
    <m/>
    <n v="50000"/>
    <m/>
    <m/>
    <m/>
    <n v="0"/>
    <m/>
    <n v="86000"/>
    <m/>
    <m/>
    <m/>
    <m/>
    <m/>
    <m/>
    <x v="13"/>
    <x v="0"/>
    <x v="1"/>
    <x v="2"/>
    <x v="5"/>
    <x v="0"/>
    <s v="Univera Satış"/>
    <s v="Saha Satış"/>
    <s v="Yurt İçi"/>
    <s v="Türkiye"/>
  </r>
  <r>
    <s v="Q3"/>
    <x v="1"/>
    <x v="7"/>
    <m/>
    <s v="ERSA YOL İNŞAAT SAN. VE TİC. LTD. ŞTİ."/>
    <s v="UH.01.002"/>
    <s v="Unidox Kontör"/>
    <s v="Univera Kontör Satışı"/>
    <x v="6"/>
    <x v="2"/>
    <s v="Unidox"/>
    <n v="1"/>
    <m/>
    <n v="100000"/>
    <m/>
    <m/>
    <m/>
    <n v="0"/>
    <m/>
    <n v="100000"/>
    <m/>
    <m/>
    <m/>
    <m/>
    <m/>
    <m/>
    <x v="193"/>
    <x v="3"/>
    <x v="1"/>
    <x v="2"/>
    <x v="5"/>
    <x v="0"/>
    <s v="Univera Satış"/>
    <s v="Saha Satış"/>
    <s v="Yurt İçi"/>
    <s v="Türkiye"/>
  </r>
  <r>
    <s v="Q3"/>
    <x v="1"/>
    <x v="7"/>
    <m/>
    <s v="Satem Grup Gıda Dağıtım Ve Pazarlama A. Ş."/>
    <s v="SH.02.001"/>
    <s v="Stokbar Panorama - Yazılım Bakımı Hizmeti"/>
    <s v="Univera - Oyak Grup"/>
    <x v="19"/>
    <x v="4"/>
    <s v="Stokbar"/>
    <n v="1250905.8700000001"/>
    <m/>
    <n v="1"/>
    <m/>
    <m/>
    <m/>
    <n v="0"/>
    <m/>
    <n v="1250905.8700000001"/>
    <m/>
    <m/>
    <m/>
    <m/>
    <m/>
    <m/>
    <x v="77"/>
    <x v="0"/>
    <x v="0"/>
    <x v="1"/>
    <x v="4"/>
    <x v="1"/>
    <s v="Univera Satış"/>
    <s v="Saha Satış"/>
    <s v="Yurt İçi"/>
    <s v="Türkiye"/>
  </r>
  <r>
    <s v="Q3"/>
    <x v="1"/>
    <x v="7"/>
    <m/>
    <s v="Unilever San. ve Tic. Türk A.Ş."/>
    <s v="SH.01.001"/>
    <s v="Stokbar Panorama - Proje ve Ürün Yönetimi Danışmanlığı Hizmeti"/>
    <s v="Univera - Unilever"/>
    <x v="13"/>
    <x v="4"/>
    <s v="Stokbar"/>
    <n v="15925"/>
    <m/>
    <n v="3"/>
    <m/>
    <m/>
    <m/>
    <n v="25725"/>
    <m/>
    <n v="47775"/>
    <m/>
    <m/>
    <m/>
    <m/>
    <m/>
    <m/>
    <x v="104"/>
    <x v="0"/>
    <x v="1"/>
    <x v="1"/>
    <x v="7"/>
    <x v="0"/>
    <s v="Univera Satış"/>
    <s v="Saha Satış"/>
    <s v="Yurt İçi"/>
    <s v="Türkiye"/>
  </r>
  <r>
    <s v="Q3"/>
    <x v="1"/>
    <x v="7"/>
    <m/>
    <s v="Satem Grup Gıda Dağıtım Ve Pazarlama A. Ş."/>
    <s v="SH.03.004"/>
    <s v="Stokbar Panorama - Çağrı Merkezi Hizmeti (Depo/Lokasyon)"/>
    <s v="Univera - Oyak Grup"/>
    <x v="19"/>
    <x v="4"/>
    <s v="Stokbar"/>
    <n v="92452.7"/>
    <m/>
    <n v="2"/>
    <m/>
    <m/>
    <m/>
    <n v="0"/>
    <m/>
    <n v="184905.4"/>
    <m/>
    <m/>
    <m/>
    <m/>
    <m/>
    <m/>
    <x v="77"/>
    <x v="0"/>
    <x v="0"/>
    <x v="1"/>
    <x v="8"/>
    <x v="1"/>
    <s v="Univera Satış"/>
    <s v="Saha Satış"/>
    <s v="Yurt İçi"/>
    <s v="Türkiye"/>
  </r>
  <r>
    <s v="Q3"/>
    <x v="1"/>
    <x v="7"/>
    <m/>
    <s v="Satem Grup Gıda Dağıtım Ve Pazarlama A. Ş."/>
    <s v="QH.02.001"/>
    <s v="Quest Panorama - Yazılım Bakımı, Yaşatma ve Merkezi Destek Hizmeti"/>
    <s v="Univera - Oyak Grup"/>
    <x v="19"/>
    <x v="3"/>
    <s v="Quest"/>
    <n v="425393.1"/>
    <m/>
    <n v="1"/>
    <m/>
    <m/>
    <m/>
    <n v="0"/>
    <m/>
    <n v="425393.1"/>
    <m/>
    <m/>
    <m/>
    <m/>
    <m/>
    <m/>
    <x v="77"/>
    <x v="0"/>
    <x v="0"/>
    <x v="1"/>
    <x v="4"/>
    <x v="1"/>
    <s v="Univera Satış"/>
    <s v="Saha Satış"/>
    <s v="Yurt İçi"/>
    <s v="Türkiye"/>
  </r>
  <r>
    <s v="Q4"/>
    <x v="0"/>
    <x v="10"/>
    <m/>
    <s v="FLAS TURIZM INSAAT TAAHHÜT TIC. LTD. STI."/>
    <s v="EH.03.001"/>
    <s v="EnRoute Panorama - Çafri Merkezi Hizmeti  (MSD)"/>
    <s v="Univera - JTI"/>
    <x v="11"/>
    <x v="0"/>
    <m/>
    <n v="1161.2"/>
    <m/>
    <n v="1"/>
    <m/>
    <n v="1161.2"/>
    <m/>
    <n v="0"/>
    <m/>
    <n v="1161.2"/>
    <m/>
    <n v="0"/>
    <n v="0"/>
    <s v="UNI240000002002"/>
    <m/>
    <m/>
    <x v="18"/>
    <x v="0"/>
    <x v="0"/>
    <x v="1"/>
    <x v="8"/>
    <x v="1"/>
    <s v="Univera Satış"/>
    <s v="Saha Satış"/>
    <s v="Yurt İçi"/>
    <s v="Türkiye"/>
  </r>
  <r>
    <s v="Q4"/>
    <x v="0"/>
    <x v="10"/>
    <m/>
    <s v="FLAS TURIZM INSAAT TAAHHÜT TIC. LTD. STI."/>
    <s v="EH.03.001"/>
    <s v="EnRoute Panorama - Çafri Merkezi Hizmeti  (MSD)"/>
    <s v="Univera - JTI"/>
    <x v="11"/>
    <x v="0"/>
    <m/>
    <n v="1161.2"/>
    <m/>
    <n v="1"/>
    <m/>
    <n v="1161.2"/>
    <m/>
    <n v="0"/>
    <m/>
    <n v="1161.2"/>
    <m/>
    <n v="0"/>
    <n v="0"/>
    <s v="UNI240000002003"/>
    <m/>
    <m/>
    <x v="18"/>
    <x v="0"/>
    <x v="0"/>
    <x v="1"/>
    <x v="8"/>
    <x v="1"/>
    <s v="Univera Satış"/>
    <s v="Saha Satış"/>
    <s v="Yurt İçi"/>
    <s v="Türkiye"/>
  </r>
  <r>
    <s v="Q4"/>
    <x v="0"/>
    <x v="10"/>
    <m/>
    <s v="KILKISLI MES. TEK. MAM. GIDA MAD. SAN. TIC. LTD. STI."/>
    <s v="EH.03.001"/>
    <s v="EnRoute Panorama - Çafri Merkezi Hizmeti  (MSD)"/>
    <s v="Univera - JTI"/>
    <x v="11"/>
    <x v="0"/>
    <m/>
    <n v="1161.2"/>
    <m/>
    <n v="1"/>
    <m/>
    <n v="1161.2"/>
    <m/>
    <n v="0"/>
    <m/>
    <n v="1161.2"/>
    <m/>
    <n v="0"/>
    <n v="0"/>
    <s v="UNI240000002005"/>
    <m/>
    <m/>
    <x v="18"/>
    <x v="0"/>
    <x v="0"/>
    <x v="1"/>
    <x v="8"/>
    <x v="1"/>
    <s v="Univera Satış"/>
    <s v="Saha Satış"/>
    <s v="Yurt İçi"/>
    <s v="Türkiye"/>
  </r>
  <r>
    <s v="Q4"/>
    <x v="0"/>
    <x v="10"/>
    <m/>
    <s v="ONGUN EMGIN GIDA DAG. PAZ. TUR.SAN. TIC. LTD. STI"/>
    <s v="EH.03.001"/>
    <s v="EnRoute Panorama - Çafri Merkezi Hizmeti  (MSD)"/>
    <s v="Univera - JTI"/>
    <x v="11"/>
    <x v="0"/>
    <m/>
    <n v="1161.2"/>
    <m/>
    <n v="1"/>
    <m/>
    <n v="1161.2"/>
    <m/>
    <n v="0"/>
    <m/>
    <n v="1161.2"/>
    <m/>
    <n v="0"/>
    <n v="0"/>
    <s v="UNI240000002021"/>
    <m/>
    <m/>
    <x v="18"/>
    <x v="0"/>
    <x v="0"/>
    <x v="1"/>
    <x v="8"/>
    <x v="1"/>
    <s v="Univera Satış"/>
    <s v="Saha Satış"/>
    <s v="Yurt İçi"/>
    <s v="Türkiye"/>
  </r>
  <r>
    <s v="Q4"/>
    <x v="0"/>
    <x v="10"/>
    <m/>
    <s v="ONGUN EMGIN GIDA DAG. PAZ. TUR.SAN. TIC. LTD. STI."/>
    <s v="EH.03.001"/>
    <s v="EnRoute Panorama - Çafri Merkezi Hizmeti  (MSD)"/>
    <s v="Univera - JTI"/>
    <x v="11"/>
    <x v="0"/>
    <m/>
    <n v="1161.2"/>
    <m/>
    <n v="1"/>
    <m/>
    <n v="1161.2"/>
    <m/>
    <n v="0"/>
    <m/>
    <n v="1161.2"/>
    <m/>
    <n v="0"/>
    <n v="0"/>
    <s v="UNI240000002022"/>
    <m/>
    <m/>
    <x v="18"/>
    <x v="0"/>
    <x v="0"/>
    <x v="1"/>
    <x v="8"/>
    <x v="1"/>
    <s v="Univera Satış"/>
    <s v="Saha Satış"/>
    <s v="Yurt İçi"/>
    <s v="Türkiye"/>
  </r>
  <r>
    <s v="Q4"/>
    <x v="0"/>
    <x v="10"/>
    <m/>
    <s v="ÖZÇELIK MESRUBAT VE GIDA MAD.TIC.PAZ.A.S."/>
    <s v="EH.03.001"/>
    <s v="EnRoute Panorama - Çafri Merkezi Hizmeti  (MSD)"/>
    <s v="Univera - JTI"/>
    <x v="11"/>
    <x v="0"/>
    <m/>
    <n v="1161.2"/>
    <m/>
    <n v="1"/>
    <m/>
    <n v="1161.2"/>
    <m/>
    <n v="0"/>
    <m/>
    <n v="1161.2"/>
    <m/>
    <n v="0"/>
    <n v="0"/>
    <s v="UNI240000002008"/>
    <m/>
    <m/>
    <x v="18"/>
    <x v="0"/>
    <x v="0"/>
    <x v="1"/>
    <x v="8"/>
    <x v="1"/>
    <s v="Univera Satış"/>
    <s v="Saha Satış"/>
    <s v="Yurt İçi"/>
    <s v="Türkiye"/>
  </r>
  <r>
    <s v="Q4"/>
    <x v="0"/>
    <x v="10"/>
    <m/>
    <s v="REYMAR TÜTÜN MAM. DAG. VE PAZ. LTD. STI."/>
    <s v="EH.03.001"/>
    <s v="EnRoute Panorama - Çafri Merkezi Hizmeti  (MSD)"/>
    <s v="Univera - JTI"/>
    <x v="11"/>
    <x v="0"/>
    <m/>
    <n v="1161.2"/>
    <m/>
    <n v="1"/>
    <m/>
    <n v="1161.2"/>
    <m/>
    <n v="0"/>
    <m/>
    <n v="1161.2"/>
    <m/>
    <n v="0"/>
    <n v="0"/>
    <s v="UNI240000002011"/>
    <m/>
    <m/>
    <x v="18"/>
    <x v="0"/>
    <x v="0"/>
    <x v="1"/>
    <x v="8"/>
    <x v="1"/>
    <s v="Univera Satış"/>
    <s v="Saha Satış"/>
    <s v="Yurt İçi"/>
    <s v="Türkiye"/>
  </r>
  <r>
    <s v="Q4"/>
    <x v="0"/>
    <x v="10"/>
    <m/>
    <s v="SAGIROGLU TÜTÜN ÜRÜN. INS.TAAH. SAN. VE TIC. LTD. STI."/>
    <s v="EH.03.001"/>
    <s v="EnRoute Panorama - Çafri Merkezi Hizmeti  (MSD)"/>
    <s v="Univera - JTI"/>
    <x v="11"/>
    <x v="0"/>
    <m/>
    <n v="1161.2"/>
    <m/>
    <n v="1"/>
    <m/>
    <n v="1161.2"/>
    <m/>
    <n v="0"/>
    <m/>
    <n v="1161.2"/>
    <m/>
    <n v="0"/>
    <n v="0"/>
    <s v="UNI240000002012"/>
    <m/>
    <m/>
    <x v="18"/>
    <x v="0"/>
    <x v="0"/>
    <x v="1"/>
    <x v="8"/>
    <x v="1"/>
    <s v="Univera Satış"/>
    <s v="Saha Satış"/>
    <s v="Yurt İçi"/>
    <s v="Türkiye"/>
  </r>
  <r>
    <s v="Q4"/>
    <x v="0"/>
    <x v="10"/>
    <m/>
    <s v="SEYDIM DAG.PAZ.A.S."/>
    <s v="EH.03.001"/>
    <s v="EnRoute Panorama - Çafri Merkezi Hizmeti  (MSD)"/>
    <s v="Univera - JTI"/>
    <x v="11"/>
    <x v="0"/>
    <m/>
    <n v="1161.2"/>
    <m/>
    <n v="1"/>
    <m/>
    <n v="1161.2"/>
    <m/>
    <n v="0"/>
    <m/>
    <n v="1161.2"/>
    <m/>
    <n v="0"/>
    <n v="0"/>
    <s v="UNI240000002014"/>
    <m/>
    <m/>
    <x v="18"/>
    <x v="0"/>
    <x v="0"/>
    <x v="1"/>
    <x v="8"/>
    <x v="1"/>
    <s v="Univera Satış"/>
    <s v="Saha Satış"/>
    <s v="Yurt İçi"/>
    <s v="Türkiye"/>
  </r>
  <r>
    <s v="Q4"/>
    <x v="0"/>
    <x v="10"/>
    <m/>
    <s v="ZÜMRÜT TEKEL ÜRÜNLERI GIDA PAZ.INS.TAAH.SAN.VE.TIC.LTD STI"/>
    <s v="EH.03.001"/>
    <s v="EnRoute Panorama - Çafri Merkezi Hizmeti  (MSD)"/>
    <s v="Univera - JTI"/>
    <x v="11"/>
    <x v="0"/>
    <m/>
    <n v="1161.2"/>
    <m/>
    <n v="1"/>
    <m/>
    <n v="1161.2"/>
    <m/>
    <n v="0"/>
    <m/>
    <n v="1161.2"/>
    <m/>
    <n v="0"/>
    <n v="0"/>
    <s v="UNI240000002020"/>
    <m/>
    <m/>
    <x v="18"/>
    <x v="0"/>
    <x v="0"/>
    <x v="1"/>
    <x v="8"/>
    <x v="1"/>
    <s v="Univera Satış"/>
    <s v="Saha Satış"/>
    <s v="Yurt İçi"/>
    <s v="Türkiye"/>
  </r>
  <r>
    <s v="Q3"/>
    <x v="1"/>
    <x v="7"/>
    <m/>
    <s v="POLARİS YAZILIM ÇÖZÜMLERİ VE DANIŞMANLIK HİZMETLERİ LTD.ŞTİ."/>
    <s v="WProje Yönetimi.01.008"/>
    <s v="Webplus Distribution Satış-Dağıtım Yazılımı (Enterprise) Kiralama Hizmeti"/>
    <s v="Univera - Kanal"/>
    <x v="5"/>
    <x v="0"/>
    <s v="Webplus"/>
    <n v="28519.87"/>
    <m/>
    <n v="3"/>
    <m/>
    <n v="85559.61"/>
    <m/>
    <n v="0"/>
    <m/>
    <n v="85559.61"/>
    <m/>
    <m/>
    <m/>
    <m/>
    <m/>
    <m/>
    <x v="31"/>
    <x v="0"/>
    <x v="1"/>
    <x v="0"/>
    <x v="0"/>
    <x v="0"/>
    <s v="Kanal Satış"/>
    <s v="Polaris"/>
    <s v="Yurt İçi"/>
    <s v="Türkiye"/>
  </r>
  <r>
    <s v="Q4"/>
    <x v="0"/>
    <x v="10"/>
    <m/>
    <s v="ONGUN EMGIN GIDA DAG. PAZ. TUR.SAN. TIC. LTD. STI."/>
    <s v="EH.03.001"/>
    <s v="EnRoute Panorama - Çafri Merkezi Hizmeti  (MSD)"/>
    <s v="Univera - JTI"/>
    <x v="11"/>
    <x v="0"/>
    <m/>
    <n v="1161.2"/>
    <m/>
    <n v="1"/>
    <m/>
    <n v="1161.2"/>
    <m/>
    <n v="0"/>
    <m/>
    <n v="1161.2"/>
    <m/>
    <n v="0"/>
    <n v="0"/>
    <s v="UNI240000002023"/>
    <m/>
    <m/>
    <x v="18"/>
    <x v="0"/>
    <x v="0"/>
    <x v="1"/>
    <x v="8"/>
    <x v="1"/>
    <s v="Univera Satış"/>
    <s v="Saha Satış"/>
    <s v="Yurt İçi"/>
    <s v="Türkiye"/>
  </r>
  <r>
    <s v="Q4"/>
    <x v="0"/>
    <x v="10"/>
    <m/>
    <s v="ONGUN EMGIN GIDA DAG. PAZ. TUR.SAN. TIC. LTD. STI."/>
    <s v="EH.03.001"/>
    <s v="EnRoute Panorama - Çafri Merkezi Hizmeti  (MSD)"/>
    <s v="Univera - JTI"/>
    <x v="11"/>
    <x v="0"/>
    <m/>
    <n v="1161.2"/>
    <m/>
    <n v="1"/>
    <m/>
    <n v="1161.2"/>
    <m/>
    <n v="0"/>
    <m/>
    <n v="1161.2"/>
    <m/>
    <n v="0"/>
    <n v="0"/>
    <s v="UNI240000002024"/>
    <m/>
    <m/>
    <x v="18"/>
    <x v="0"/>
    <x v="0"/>
    <x v="1"/>
    <x v="8"/>
    <x v="1"/>
    <s v="Univera Satış"/>
    <s v="Saha Satış"/>
    <s v="Yurt İçi"/>
    <s v="Türkiye"/>
  </r>
  <r>
    <s v="Q4"/>
    <x v="0"/>
    <x v="10"/>
    <m/>
    <s v="ONGUN EMGIN GIDA DAG. PAZ. TUR.SAN. TIC. LTD. STI."/>
    <s v="EH.03.001"/>
    <s v="EnRoute Panorama - Çafri Merkezi Hizmeti  (MSD)"/>
    <s v="Univera - JTI"/>
    <x v="11"/>
    <x v="0"/>
    <m/>
    <n v="1161.2"/>
    <m/>
    <n v="1"/>
    <m/>
    <n v="1161.2"/>
    <m/>
    <n v="0"/>
    <m/>
    <n v="1161.2"/>
    <m/>
    <n v="0"/>
    <n v="0"/>
    <s v="UNI240000002025"/>
    <m/>
    <m/>
    <x v="18"/>
    <x v="0"/>
    <x v="0"/>
    <x v="1"/>
    <x v="8"/>
    <x v="1"/>
    <s v="Univera Satış"/>
    <s v="Saha Satış"/>
    <s v="Yurt İçi"/>
    <s v="Türkiye"/>
  </r>
  <r>
    <s v="Q3"/>
    <x v="1"/>
    <x v="7"/>
    <m/>
    <s v="SANİPAK SAĞLIKLI YAŞAM ÜRÜNLERİ SAN VE TİC AŞ"/>
    <s v="SH.01.001"/>
    <s v="Stokbar Panorama - Proje ve Ürün Yönetimi Danışmanlığı Hizmeti"/>
    <s v="Univera - Eczacıbaşı Girişim"/>
    <x v="11"/>
    <x v="4"/>
    <s v="Stokbar"/>
    <n v="17150"/>
    <m/>
    <n v="70"/>
    <m/>
    <m/>
    <m/>
    <n v="0"/>
    <m/>
    <n v="1200500"/>
    <m/>
    <m/>
    <m/>
    <m/>
    <m/>
    <m/>
    <x v="54"/>
    <x v="0"/>
    <x v="1"/>
    <x v="1"/>
    <x v="7"/>
    <x v="0"/>
    <s v="Univera Satış"/>
    <s v="Saha Satış"/>
    <s v="Yurt İçi"/>
    <s v="Türkiye"/>
  </r>
  <r>
    <s v="Q3"/>
    <x v="1"/>
    <x v="7"/>
    <m/>
    <s v="SANİPAK SAĞLIKLI YAŞAM ÜRÜNLERİ SAN VE TİC AŞ"/>
    <s v="SY.01.009"/>
    <s v="Stokbar Panorama - Platform Back Office Kullanıcı Yazılımı"/>
    <s v="Univera - Eczacıbaşı Girişim"/>
    <x v="11"/>
    <x v="4"/>
    <s v="Stokbar"/>
    <n v="10500"/>
    <m/>
    <n v="40"/>
    <m/>
    <m/>
    <m/>
    <n v="0"/>
    <m/>
    <n v="420000"/>
    <m/>
    <m/>
    <m/>
    <m/>
    <m/>
    <m/>
    <x v="54"/>
    <x v="0"/>
    <x v="1"/>
    <x v="0"/>
    <x v="1"/>
    <x v="0"/>
    <s v="Univera Satış"/>
    <s v="Saha Satış"/>
    <s v="Yurt İçi"/>
    <s v="Türkiye"/>
  </r>
  <r>
    <s v="Q3"/>
    <x v="1"/>
    <x v="7"/>
    <m/>
    <s v="SANİPAK SAĞLIKLI YAŞAM ÜRÜNLERİ SAN VE TİC AŞ"/>
    <s v="SY.01.008"/>
    <s v="Stokbar Panorama - Depo / Lokasyon Yazılımı"/>
    <s v="Univera - Eczacıbaşı Girişim"/>
    <x v="11"/>
    <x v="4"/>
    <s v="Stokbar"/>
    <n v="45000"/>
    <m/>
    <n v="8"/>
    <m/>
    <m/>
    <m/>
    <n v="0"/>
    <m/>
    <n v="360000"/>
    <m/>
    <m/>
    <m/>
    <m/>
    <m/>
    <m/>
    <x v="54"/>
    <x v="0"/>
    <x v="1"/>
    <x v="0"/>
    <x v="1"/>
    <x v="0"/>
    <s v="Univera Satış"/>
    <s v="Saha Satış"/>
    <s v="Yurt İçi"/>
    <s v="Türkiye"/>
  </r>
  <r>
    <s v="Q3"/>
    <x v="1"/>
    <x v="7"/>
    <m/>
    <s v="SANİPAK SAĞLIKLI YAŞAM ÜRÜNLERİ SAN VE TİC AŞ"/>
    <s v="SY.01.005"/>
    <s v="Stokbar Panorama - Depo &amp; Üretim Yönetimi Çözüm Yazılımı (Business)"/>
    <s v="Univera - Eczacıbaşı Girişim"/>
    <x v="11"/>
    <x v="4"/>
    <s v="Stokbar"/>
    <n v="174000"/>
    <m/>
    <n v="1"/>
    <m/>
    <m/>
    <m/>
    <n v="0"/>
    <m/>
    <n v="174000"/>
    <m/>
    <m/>
    <m/>
    <m/>
    <m/>
    <m/>
    <x v="54"/>
    <x v="0"/>
    <x v="1"/>
    <x v="0"/>
    <x v="1"/>
    <x v="0"/>
    <s v="Univera Satış"/>
    <s v="Saha Satış"/>
    <s v="Yurt İçi"/>
    <s v="Türkiye"/>
  </r>
  <r>
    <s v="Q3"/>
    <x v="1"/>
    <x v="7"/>
    <m/>
    <s v="SANİPAK SAĞLIKLI YAŞAM ÜRÜNLERİ SAN VE TİC AŞ"/>
    <s v="SH.03.006"/>
    <s v="Stokbar Panorama - Çağrı Başı Destek Hizmeti"/>
    <s v="Univera - Eczacıbaşı Girişim"/>
    <x v="11"/>
    <x v="4"/>
    <s v="Stokbar"/>
    <n v="6500"/>
    <m/>
    <n v="35"/>
    <m/>
    <m/>
    <m/>
    <n v="0"/>
    <m/>
    <n v="227500"/>
    <m/>
    <m/>
    <m/>
    <m/>
    <m/>
    <m/>
    <x v="54"/>
    <x v="0"/>
    <x v="0"/>
    <x v="1"/>
    <x v="8"/>
    <x v="0"/>
    <s v="Univera Satış"/>
    <s v="Saha Satış"/>
    <s v="Yurt İçi"/>
    <s v="Türkiye"/>
  </r>
  <r>
    <s v="Q3"/>
    <x v="1"/>
    <x v="7"/>
    <m/>
    <s v="KENT GIDA MADDELERİ SAN VE TİC.AŞ."/>
    <s v="QH.02.001"/>
    <s v="Quest Panorama - Yazılım Bakımı, Yaşatma ve Merkezi Destek Hizmeti"/>
    <s v="Univera - Kent Gıda"/>
    <x v="12"/>
    <x v="3"/>
    <s v="Quest"/>
    <n v="589433.46"/>
    <m/>
    <n v="1"/>
    <m/>
    <m/>
    <m/>
    <n v="0"/>
    <m/>
    <n v="589433.46"/>
    <m/>
    <m/>
    <m/>
    <m/>
    <m/>
    <m/>
    <x v="53"/>
    <x v="0"/>
    <x v="0"/>
    <x v="1"/>
    <x v="4"/>
    <x v="1"/>
    <s v="Univera Satış"/>
    <s v="Saha Satış"/>
    <s v="Yurt İçi"/>
    <s v="Türkiye"/>
  </r>
  <r>
    <s v="Q3"/>
    <x v="1"/>
    <x v="7"/>
    <m/>
    <s v="Turk Elektronik Para Anonim Şirketi"/>
    <s v="500001210"/>
    <s v="Hakediş Bedeli"/>
    <s v="Univera - Turk ELektronik Para"/>
    <x v="10"/>
    <x v="8"/>
    <s v="Hakediş"/>
    <n v="831721.38"/>
    <m/>
    <n v="1"/>
    <m/>
    <n v="831721.38"/>
    <m/>
    <n v="0"/>
    <m/>
    <n v="831721.38"/>
    <m/>
    <m/>
    <m/>
    <m/>
    <m/>
    <m/>
    <x v="147"/>
    <x v="2"/>
    <x v="1"/>
    <x v="3"/>
    <x v="13"/>
    <x v="2"/>
    <s v="Univera Satış"/>
    <s v="Saha Satış"/>
    <s v="Yurt İçi"/>
    <s v="Türkiye"/>
  </r>
  <r>
    <s v="Q4"/>
    <x v="0"/>
    <x v="10"/>
    <m/>
    <s v="DOLUCA SARAPÇILIK VE PAZARLAMA AS."/>
    <s v="EH.05.002"/>
    <s v="EnRoute Panorama - Rapor Gelistirme Hizmeti"/>
    <s v="Univera - Brown Forman"/>
    <x v="12"/>
    <x v="0"/>
    <m/>
    <n v="11225.93"/>
    <m/>
    <n v="1"/>
    <m/>
    <n v="11225.93"/>
    <m/>
    <n v="0"/>
    <m/>
    <n v="11225.93"/>
    <m/>
    <n v="0"/>
    <n v="0"/>
    <s v="UNI240000002069"/>
    <m/>
    <m/>
    <x v="30"/>
    <x v="0"/>
    <x v="1"/>
    <x v="1"/>
    <x v="2"/>
    <x v="1"/>
    <s v="Univera Satış"/>
    <s v="Saha Satış"/>
    <s v="Yurt İçi"/>
    <s v="Türkiye"/>
  </r>
  <r>
    <s v="Q4"/>
    <x v="0"/>
    <x v="10"/>
    <m/>
    <s v="ALTUN TEMIZLIK TÜTÜN ÜRÜNLERI PAZARLAMA A .S"/>
    <s v="EH.03.001"/>
    <s v="EnRoute Panorama - Çafri Merkezi Hizmeti  (MSD)"/>
    <s v="Univera - JTI"/>
    <x v="11"/>
    <x v="0"/>
    <m/>
    <n v="1161.2"/>
    <m/>
    <n v="1"/>
    <m/>
    <n v="1161.2"/>
    <m/>
    <n v="0"/>
    <m/>
    <n v="1161.2"/>
    <m/>
    <n v="0"/>
    <n v="0"/>
    <s v="UNI240000001991"/>
    <m/>
    <m/>
    <x v="18"/>
    <x v="0"/>
    <x v="0"/>
    <x v="1"/>
    <x v="8"/>
    <x v="1"/>
    <s v="Univera Satış"/>
    <s v="Saha Satış"/>
    <s v="Yurt İçi"/>
    <s v="Türkiye"/>
  </r>
  <r>
    <s v="Q4"/>
    <x v="0"/>
    <x v="10"/>
    <m/>
    <s v="ARME DAGITIM PAZARLAMA SANAYI VE TIC. A.S."/>
    <s v="EH.03.001"/>
    <s v="EnRoute Panorama - Çafri Merkezi Hizmeti  (MSD)"/>
    <s v="Univera - JTI"/>
    <x v="11"/>
    <x v="0"/>
    <m/>
    <n v="1161.2"/>
    <m/>
    <n v="1"/>
    <m/>
    <n v="1161.2"/>
    <m/>
    <n v="0"/>
    <m/>
    <n v="1161.2"/>
    <m/>
    <n v="0"/>
    <n v="0"/>
    <s v="UNI240000001992"/>
    <m/>
    <m/>
    <x v="18"/>
    <x v="0"/>
    <x v="0"/>
    <x v="1"/>
    <x v="8"/>
    <x v="1"/>
    <s v="Univera Satış"/>
    <s v="Saha Satış"/>
    <s v="Yurt İçi"/>
    <s v="Türkiye"/>
  </r>
  <r>
    <s v="Q4"/>
    <x v="0"/>
    <x v="10"/>
    <m/>
    <s v="ONGUN EMGIN GIDA DAG. PAZ. TUR.SAN. TIC. LTD. STI."/>
    <s v="EH.03.001"/>
    <s v="EnRoute Panorama - Çafri Merkezi Hizmeti  (MSD)"/>
    <s v="Univera - JTI"/>
    <x v="11"/>
    <x v="0"/>
    <m/>
    <n v="1161.2"/>
    <m/>
    <n v="1"/>
    <m/>
    <n v="1161.2"/>
    <m/>
    <n v="0"/>
    <m/>
    <n v="1161.2"/>
    <m/>
    <n v="0"/>
    <n v="0"/>
    <s v="UNI240000002026"/>
    <m/>
    <m/>
    <x v="18"/>
    <x v="0"/>
    <x v="0"/>
    <x v="1"/>
    <x v="8"/>
    <x v="1"/>
    <s v="Univera Satış"/>
    <s v="Saha Satış"/>
    <s v="Yurt İçi"/>
    <s v="Türkiye"/>
  </r>
  <r>
    <s v="Q4"/>
    <x v="0"/>
    <x v="10"/>
    <m/>
    <s v="ONGUN EMGIN GIDA DAG. PAZ. TUR.SAN. TIC. LTD. STI."/>
    <s v="EH.03.001"/>
    <s v="EnRoute Panorama - Çafri Merkezi Hizmeti  (MSD)"/>
    <s v="Univera - JTI"/>
    <x v="11"/>
    <x v="0"/>
    <m/>
    <n v="1161.2"/>
    <m/>
    <n v="1"/>
    <m/>
    <n v="1161.2"/>
    <m/>
    <n v="0"/>
    <m/>
    <n v="1161.2"/>
    <m/>
    <n v="0"/>
    <n v="0"/>
    <s v="UNI240000002027"/>
    <m/>
    <m/>
    <x v="18"/>
    <x v="0"/>
    <x v="0"/>
    <x v="1"/>
    <x v="8"/>
    <x v="1"/>
    <s v="Univera Satış"/>
    <s v="Saha Satış"/>
    <s v="Yurt İçi"/>
    <s v="Türkiye"/>
  </r>
  <r>
    <s v="Q3"/>
    <x v="1"/>
    <x v="8"/>
    <m/>
    <s v="BEYLERBEYİ İÇECEK PAZARLAMA A.Ş"/>
    <s v="QH.07.001"/>
    <s v="Quest Panorama - Rapor Geliştirme Hizmeti"/>
    <s v="Univera - Sarper İçecek"/>
    <x v="13"/>
    <x v="3"/>
    <s v="Quest"/>
    <n v="22050"/>
    <m/>
    <n v="4"/>
    <m/>
    <m/>
    <m/>
    <m/>
    <m/>
    <n v="88200"/>
    <m/>
    <m/>
    <m/>
    <s v="1000001028"/>
    <m/>
    <m/>
    <x v="60"/>
    <x v="0"/>
    <x v="1"/>
    <x v="1"/>
    <x v="2"/>
    <x v="0"/>
    <s v="Univera Satış"/>
    <s v="Saha Satış"/>
    <s v="Yurt İçi"/>
    <s v="Türkiye"/>
  </r>
  <r>
    <s v="Q3"/>
    <x v="1"/>
    <x v="8"/>
    <m/>
    <s v="BEYLERBEYİ İÇECEK PAZARLAMA A.Ş"/>
    <s v="QH.03.005"/>
    <s v="Quest Panorama - Kullanıcı Yazılımları Kiralama Hizmeti (Enterprise)"/>
    <s v="Univera - Sarper İçecek"/>
    <x v="13"/>
    <x v="3"/>
    <s v="Quest"/>
    <n v="14338.35"/>
    <m/>
    <n v="4"/>
    <m/>
    <m/>
    <m/>
    <m/>
    <m/>
    <n v="57353.4"/>
    <m/>
    <m/>
    <m/>
    <s v="1000001028"/>
    <m/>
    <m/>
    <x v="60"/>
    <x v="0"/>
    <x v="1"/>
    <x v="0"/>
    <x v="0"/>
    <x v="0"/>
    <s v="Univera Satış"/>
    <s v="Saha Satış"/>
    <s v="Yurt İçi"/>
    <s v="Türkiye"/>
  </r>
  <r>
    <s v="Q3"/>
    <x v="1"/>
    <x v="8"/>
    <m/>
    <s v="Duru Pazarlama Ticaret Ve Sanayi A.Ş."/>
    <s v="EH.06.001"/>
    <s v="Enroute Panorama - Hosting Hizmeti"/>
    <s v="Univera - Henkel"/>
    <x v="16"/>
    <x v="1"/>
    <s v="Enroute"/>
    <n v="57261.35"/>
    <m/>
    <n v="1"/>
    <m/>
    <m/>
    <m/>
    <m/>
    <m/>
    <n v="57261.35"/>
    <m/>
    <m/>
    <m/>
    <m/>
    <m/>
    <m/>
    <x v="25"/>
    <x v="0"/>
    <x v="0"/>
    <x v="1"/>
    <x v="3"/>
    <x v="0"/>
    <s v="Univera Satış"/>
    <s v="Saha Satış"/>
    <s v="Yurt İçi"/>
    <s v="Türkiye"/>
  </r>
  <r>
    <s v="Q4"/>
    <x v="0"/>
    <x v="10"/>
    <m/>
    <s v="PERNOD RICARD ISTANBUL IÇ VE DIS TIC. LTD. STI"/>
    <s v="EH.02.001"/>
    <s v="EnRoute Panorama - Yazilim Bakimi, Yasatma ve Merkezi Destek Hizmeti"/>
    <s v="Univera - Pernod Ricard"/>
    <x v="13"/>
    <x v="0"/>
    <m/>
    <n v="1041111.6"/>
    <m/>
    <n v="0.5"/>
    <m/>
    <n v="520555.8"/>
    <m/>
    <n v="0"/>
    <m/>
    <n v="520555.8"/>
    <m/>
    <n v="0"/>
    <n v="0"/>
    <s v="UNI240000002081"/>
    <m/>
    <m/>
    <x v="34"/>
    <x v="0"/>
    <x v="0"/>
    <x v="1"/>
    <x v="4"/>
    <x v="1"/>
    <s v="Univera Satış"/>
    <s v="Saha Satış"/>
    <s v="Yurt İçi"/>
    <s v="Türkiye"/>
  </r>
  <r>
    <s v="Q4"/>
    <x v="0"/>
    <x v="10"/>
    <m/>
    <s v="PERNOD RICARD ISTANBUL IÇ VE DIS TIC. LTD. STI"/>
    <s v="EH.02.001"/>
    <s v="EnRoute Panorama - Yazilim Bakimi, Yasatma ve Merkezi Destek Hizmeti"/>
    <s v="Univera - Pernod Ricard"/>
    <x v="13"/>
    <x v="0"/>
    <m/>
    <n v="100000"/>
    <m/>
    <n v="0.5"/>
    <m/>
    <n v="50000"/>
    <m/>
    <n v="0"/>
    <m/>
    <n v="50000"/>
    <m/>
    <n v="0"/>
    <n v="0"/>
    <s v="UNI240000002081"/>
    <m/>
    <m/>
    <x v="34"/>
    <x v="0"/>
    <x v="0"/>
    <x v="1"/>
    <x v="4"/>
    <x v="1"/>
    <s v="Univera Satış"/>
    <s v="Saha Satış"/>
    <s v="Yurt İçi"/>
    <s v="Türkiye"/>
  </r>
  <r>
    <s v="Q4"/>
    <x v="0"/>
    <x v="10"/>
    <m/>
    <s v="PERNOD RICARD ISTANBUL IÇ VE DIS TIC. LTD. STI"/>
    <s v="EH.03.001"/>
    <s v="EnRoute Panorama - Çafri Merkezi Hizmeti  (MSD)"/>
    <s v="Univera - Pernod Ricard"/>
    <x v="13"/>
    <x v="0"/>
    <m/>
    <n v="18021.870243902442"/>
    <m/>
    <n v="20.5"/>
    <m/>
    <n v="369448.33500000002"/>
    <m/>
    <n v="-5.0000000000000001E-3"/>
    <m/>
    <n v="369448.34"/>
    <m/>
    <n v="0"/>
    <n v="0"/>
    <s v="UNI240000002081"/>
    <m/>
    <m/>
    <x v="34"/>
    <x v="0"/>
    <x v="0"/>
    <x v="1"/>
    <x v="8"/>
    <x v="1"/>
    <s v="Univera Satış"/>
    <s v="Saha Satış"/>
    <s v="Yurt İçi"/>
    <s v="Türkiye"/>
  </r>
  <r>
    <s v="Q3"/>
    <x v="1"/>
    <x v="8"/>
    <m/>
    <s v="KP GIDA DAĞITIM PAZARLAMA OTOMOBİL İTHALAT İHRACAT SANAYİ VE TİCARET LİMİTED ŞİRKETİ"/>
    <s v="UH.01.002"/>
    <s v="Unidox Kontör"/>
    <s v="Univera Kontör Satışı"/>
    <x v="6"/>
    <x v="2"/>
    <s v="Unidox"/>
    <n v="2.5"/>
    <m/>
    <n v="10000"/>
    <m/>
    <m/>
    <m/>
    <m/>
    <m/>
    <n v="25000"/>
    <m/>
    <m/>
    <m/>
    <m/>
    <m/>
    <m/>
    <x v="120"/>
    <x v="3"/>
    <x v="1"/>
    <x v="2"/>
    <x v="5"/>
    <x v="0"/>
    <s v="Univera Satış"/>
    <s v="Saha Satış"/>
    <s v="Yurt İçi"/>
    <s v="Türkiye"/>
  </r>
  <r>
    <s v="Q3"/>
    <x v="1"/>
    <x v="8"/>
    <m/>
    <s v="Shell &amp; Turcas Petrol A.Ş."/>
    <s v="OH.02.001"/>
    <s v="Outsource Yazılım Bakımı Hizmeti"/>
    <s v="Univera - Shell Bee"/>
    <x v="13"/>
    <x v="0"/>
    <s v="Outsource - Hizmet"/>
    <n v="264750"/>
    <m/>
    <n v="1"/>
    <m/>
    <m/>
    <m/>
    <m/>
    <m/>
    <n v="264750"/>
    <m/>
    <m/>
    <m/>
    <m/>
    <m/>
    <m/>
    <x v="93"/>
    <x v="3"/>
    <x v="0"/>
    <x v="1"/>
    <x v="4"/>
    <x v="0"/>
    <s v="Univera Satış"/>
    <s v="Saha Satış"/>
    <s v="Yurt İçi"/>
    <s v="Türkiye"/>
  </r>
  <r>
    <s v="Q3"/>
    <x v="1"/>
    <x v="8"/>
    <m/>
    <s v="PERNOD RICARD İSTANBUL İÇ VE DIŞ TİC. LTD. ŞTİ"/>
    <s v="EH.06.001"/>
    <s v="Enroute Panorama - Hosting Hizmeti"/>
    <s v="Univera - Pernod Ricard"/>
    <x v="13"/>
    <x v="1"/>
    <s v="Enroute"/>
    <n v="305232.42"/>
    <m/>
    <n v="1"/>
    <m/>
    <m/>
    <m/>
    <m/>
    <m/>
    <n v="305232.42"/>
    <m/>
    <m/>
    <m/>
    <m/>
    <m/>
    <m/>
    <x v="34"/>
    <x v="0"/>
    <x v="0"/>
    <x v="1"/>
    <x v="3"/>
    <x v="1"/>
    <s v="Univera Satış"/>
    <s v="Saha Satış"/>
    <s v="Yurt İçi"/>
    <s v="Türkiye"/>
  </r>
  <r>
    <s v="Q3"/>
    <x v="1"/>
    <x v="8"/>
    <m/>
    <s v="RED BULL GIDA DAĞITIM VE PAZARLAMA TİCARET LTD. ŞTİ"/>
    <s v="EH.06.001"/>
    <s v="Enroute Panorama - Hosting Hizmeti"/>
    <s v="Univera - Redbull"/>
    <x v="12"/>
    <x v="1"/>
    <s v="Enroute"/>
    <n v="123973.75"/>
    <m/>
    <n v="1"/>
    <m/>
    <m/>
    <m/>
    <m/>
    <m/>
    <n v="123973.75"/>
    <m/>
    <m/>
    <m/>
    <m/>
    <m/>
    <m/>
    <x v="2"/>
    <x v="0"/>
    <x v="0"/>
    <x v="1"/>
    <x v="3"/>
    <x v="0"/>
    <s v="Univera Satış"/>
    <s v="Saha Satış"/>
    <s v="Yurt İçi"/>
    <s v="Türkiye"/>
  </r>
  <r>
    <s v="Q4"/>
    <x v="0"/>
    <x v="10"/>
    <m/>
    <s v="PERNOD RICARD ISTANBUL IÇ VE DIS TIC. LTD. STI"/>
    <s v="EH.02.001"/>
    <s v="EnRoute Panorama - Yazilim Bakimi, Yasatma ve Merkezi Destek Hizmeti"/>
    <s v="Univera - Pernod Ricard"/>
    <x v="13"/>
    <x v="0"/>
    <m/>
    <n v="20112.560000000001"/>
    <m/>
    <n v="0.5"/>
    <m/>
    <n v="10056.280000000001"/>
    <m/>
    <n v="0"/>
    <m/>
    <n v="10056.280000000001"/>
    <m/>
    <n v="0"/>
    <n v="0"/>
    <s v="UNI240000002081"/>
    <m/>
    <m/>
    <x v="34"/>
    <x v="0"/>
    <x v="0"/>
    <x v="1"/>
    <x v="4"/>
    <x v="1"/>
    <s v="Univera Satış"/>
    <s v="Saha Satış"/>
    <s v="Yurt İçi"/>
    <s v="Türkiye"/>
  </r>
  <r>
    <s v="Q3"/>
    <x v="1"/>
    <x v="8"/>
    <m/>
    <s v="KENT GIDA MADDELERİ SAN VE TİC.AŞ."/>
    <s v="EH.06.001"/>
    <s v="Enroute Panorama - Hosting Hizmeti"/>
    <s v="Univera - Kent Gıda"/>
    <x v="12"/>
    <x v="1"/>
    <s v="Enroute"/>
    <n v="132870.53"/>
    <m/>
    <n v="1"/>
    <m/>
    <m/>
    <m/>
    <m/>
    <m/>
    <n v="132870.53"/>
    <m/>
    <m/>
    <m/>
    <m/>
    <m/>
    <m/>
    <x v="53"/>
    <x v="0"/>
    <x v="0"/>
    <x v="1"/>
    <x v="3"/>
    <x v="1"/>
    <s v="Univera Satış"/>
    <s v="Saha Satış"/>
    <s v="Yurt İçi"/>
    <s v="Türkiye"/>
  </r>
  <r>
    <s v="Q3"/>
    <x v="1"/>
    <x v="8"/>
    <m/>
    <s v="ÇAĞAN KOZMETİK TEMİZLİK ELEKTRİK GIDA SANAYİ VE TİCARET LTD. ŞTİ."/>
    <s v="UH.01.002"/>
    <s v="Unidox Kontör"/>
    <s v="Univera Kontör Satışı"/>
    <x v="6"/>
    <x v="2"/>
    <s v="Unidox"/>
    <n v="3"/>
    <m/>
    <n v="10000"/>
    <m/>
    <m/>
    <m/>
    <m/>
    <m/>
    <n v="30000"/>
    <m/>
    <m/>
    <m/>
    <m/>
    <m/>
    <m/>
    <x v="194"/>
    <x v="0"/>
    <x v="1"/>
    <x v="2"/>
    <x v="5"/>
    <x v="0"/>
    <s v="Univera Satış"/>
    <s v="Saha Satış"/>
    <s v="Yurt İçi"/>
    <s v="Türkiye"/>
  </r>
  <r>
    <s v="Q3"/>
    <x v="1"/>
    <x v="8"/>
    <m/>
    <s v="ÇAĞAN KOZMETİK TEMİZLİK ELEKTRİK GIDA SANAYİ VE TİCARET LTD. ŞTİ."/>
    <s v="UH.01.002"/>
    <s v="Unidox Kontör"/>
    <s v="Univera Kontör Satışı"/>
    <x v="6"/>
    <x v="2"/>
    <s v="Unidox"/>
    <n v="3"/>
    <m/>
    <n v="-10000"/>
    <m/>
    <m/>
    <m/>
    <m/>
    <m/>
    <n v="-30000"/>
    <m/>
    <m/>
    <m/>
    <m/>
    <m/>
    <m/>
    <x v="194"/>
    <x v="0"/>
    <x v="1"/>
    <x v="2"/>
    <x v="5"/>
    <x v="0"/>
    <s v="Univera Satış"/>
    <s v="Saha Satış"/>
    <s v="Yurt İçi"/>
    <s v="Türkiye"/>
  </r>
  <r>
    <s v="Q3"/>
    <x v="1"/>
    <x v="8"/>
    <m/>
    <s v="DARDANEL DAĞITIM A.Ş."/>
    <s v="EH.06.001"/>
    <s v="Enroute Panorama - Hosting Hizmeti"/>
    <s v="Univera - Dardanel"/>
    <x v="12"/>
    <x v="1"/>
    <s v="Enroute"/>
    <n v="83545.929999999993"/>
    <m/>
    <n v="1"/>
    <m/>
    <m/>
    <m/>
    <m/>
    <m/>
    <n v="83545.929999999993"/>
    <m/>
    <m/>
    <m/>
    <m/>
    <m/>
    <m/>
    <x v="4"/>
    <x v="0"/>
    <x v="0"/>
    <x v="1"/>
    <x v="3"/>
    <x v="0"/>
    <s v="Univera Satış"/>
    <s v="Saha Satış"/>
    <s v="Yurt İçi"/>
    <s v="Türkiye"/>
  </r>
  <r>
    <s v="Q3"/>
    <x v="1"/>
    <x v="8"/>
    <m/>
    <s v="TCHIBO KAHVE MAMÜLLERİ DAĞ. VE PAZ. TİC. LTD. ŞTİ."/>
    <s v="EH.06.001"/>
    <s v="Enroute Panorama - Hosting Hizmeti"/>
    <s v="Univera - Tchibo"/>
    <x v="12"/>
    <x v="1"/>
    <s v="Enroute"/>
    <n v="12603.81"/>
    <m/>
    <n v="1"/>
    <m/>
    <m/>
    <m/>
    <m/>
    <m/>
    <n v="12603.81"/>
    <m/>
    <m/>
    <m/>
    <m/>
    <m/>
    <m/>
    <x v="106"/>
    <x v="3"/>
    <x v="1"/>
    <x v="1"/>
    <x v="3"/>
    <x v="0"/>
    <s v="Univera Satış"/>
    <s v="Saha Satış"/>
    <s v="Yurt İçi"/>
    <s v="Türkiye"/>
  </r>
  <r>
    <s v="Q3"/>
    <x v="1"/>
    <x v="8"/>
    <m/>
    <s v="TCHIBO KAHVE MAMÜLLERİ DAĞ. VE PAZ. TİC. LTD. ŞTİ."/>
    <s v="EH.06.001"/>
    <s v="Enroute Panorama - Hosting Hizmeti"/>
    <s v="Univera - Tchibo"/>
    <x v="12"/>
    <x v="1"/>
    <s v="Enroute"/>
    <n v="64397.709935999999"/>
    <m/>
    <n v="1"/>
    <m/>
    <m/>
    <m/>
    <m/>
    <m/>
    <n v="64397.709935999999"/>
    <m/>
    <m/>
    <m/>
    <m/>
    <m/>
    <m/>
    <x v="106"/>
    <x v="3"/>
    <x v="1"/>
    <x v="1"/>
    <x v="3"/>
    <x v="0"/>
    <s v="Univera Satış"/>
    <s v="Saha Satış"/>
    <s v="Yurt İçi"/>
    <s v="Türkiye"/>
  </r>
  <r>
    <s v="Q3"/>
    <x v="1"/>
    <x v="8"/>
    <m/>
    <s v="MATRIKS BİLGİSAYAR SİSTEMLERİ LTD.ŞTİ"/>
    <s v="UH.01.002"/>
    <s v="Unidox Kontör"/>
    <s v="Univera Kontör Satışı"/>
    <x v="5"/>
    <x v="2"/>
    <s v="Unidox"/>
    <n v="4.6319999999999997"/>
    <m/>
    <n v="2000"/>
    <m/>
    <m/>
    <m/>
    <m/>
    <m/>
    <n v="9264"/>
    <m/>
    <m/>
    <m/>
    <m/>
    <m/>
    <m/>
    <x v="11"/>
    <x v="0"/>
    <x v="1"/>
    <x v="2"/>
    <x v="5"/>
    <x v="0"/>
    <s v="Kanal Satış"/>
    <s v="Matriks"/>
    <s v="Yurt İçi"/>
    <s v="Türkiye"/>
  </r>
  <r>
    <s v="Q3"/>
    <x v="1"/>
    <x v="8"/>
    <m/>
    <s v="ÖZKAN TİCARET ERHAN ÖZKAN"/>
    <s v="UH.01.002"/>
    <s v="Unidox Kontör"/>
    <s v="Univera Doğuş Çay Projesi"/>
    <x v="6"/>
    <x v="2"/>
    <s v="Unidox"/>
    <n v="1.72"/>
    <m/>
    <n v="50000"/>
    <m/>
    <m/>
    <m/>
    <m/>
    <m/>
    <n v="86000"/>
    <m/>
    <m/>
    <m/>
    <m/>
    <m/>
    <m/>
    <x v="13"/>
    <x v="0"/>
    <x v="1"/>
    <x v="2"/>
    <x v="5"/>
    <x v="0"/>
    <s v="Univera Satış"/>
    <s v="Saha Satış"/>
    <s v="Yurt İçi"/>
    <s v="Türkiye"/>
  </r>
  <r>
    <s v="Q4"/>
    <x v="0"/>
    <x v="11"/>
    <m/>
    <s v="ERIKLI SU VE MESRUBAT SAN. TIC. A.S"/>
    <s v="EH.03.003"/>
    <s v="EnRoute Panorama - Uzman Destek Hizmeti"/>
    <s v="Univera - Nestle Waters"/>
    <x v="11"/>
    <x v="0"/>
    <m/>
    <n v="27000"/>
    <m/>
    <n v="1"/>
    <m/>
    <n v="27000"/>
    <m/>
    <n v="0"/>
    <m/>
    <n v="27000"/>
    <m/>
    <n v="0"/>
    <n v="0"/>
    <s v="UNI240000002120"/>
    <m/>
    <m/>
    <x v="12"/>
    <x v="1"/>
    <x v="0"/>
    <x v="1"/>
    <x v="3"/>
    <x v="1"/>
    <s v="Univera Satış"/>
    <s v="Saha Satış"/>
    <s v="Yurt İçi"/>
    <s v="Türkiye"/>
  </r>
  <r>
    <s v="Q3"/>
    <x v="1"/>
    <x v="8"/>
    <m/>
    <s v="MİYA OTOMASYON VE BARKOD BILISIM SISTEMLERI SAN TİC. VE L.T.D. STI."/>
    <s v="WProje Yönetimi.02.001"/>
    <s v="Webplus (Android) Satış Temsilcisi Yazılımı"/>
    <s v="Univera - Kanal"/>
    <x v="5"/>
    <x v="0"/>
    <s v="Webplus"/>
    <n v="4550"/>
    <m/>
    <n v="1"/>
    <m/>
    <m/>
    <m/>
    <m/>
    <m/>
    <n v="4550"/>
    <m/>
    <m/>
    <m/>
    <m/>
    <m/>
    <m/>
    <x v="3"/>
    <x v="0"/>
    <x v="1"/>
    <x v="0"/>
    <x v="1"/>
    <x v="0"/>
    <s v="Kanal Satış"/>
    <s v="Miya"/>
    <s v="Yurt İçi"/>
    <s v="Türkiye"/>
  </r>
  <r>
    <s v="Q3"/>
    <x v="1"/>
    <x v="8"/>
    <m/>
    <s v="MATRIKS BİLGİSAYAR SİSTEMLERİ LTD.ŞTİ"/>
    <s v="WProje Yönetimi.01.003"/>
    <s v="Web Plus Ek Kullanıcı Yazılımı (1 Kullanıcı)"/>
    <s v="Univera - Kanal"/>
    <x v="5"/>
    <x v="0"/>
    <s v="Webplus"/>
    <n v="4225"/>
    <m/>
    <n v="1"/>
    <m/>
    <m/>
    <m/>
    <m/>
    <m/>
    <n v="4225"/>
    <m/>
    <m/>
    <m/>
    <m/>
    <m/>
    <m/>
    <x v="11"/>
    <x v="0"/>
    <x v="1"/>
    <x v="0"/>
    <x v="1"/>
    <x v="0"/>
    <s v="Kanal Satış"/>
    <s v="Matriks"/>
    <s v="Yurt İçi"/>
    <s v="Türkiye"/>
  </r>
  <r>
    <s v="Q3"/>
    <x v="1"/>
    <x v="8"/>
    <m/>
    <s v="MİYA OTOMASYON VE BARKOD BILISIM SISTEMLERI SAN TİC. VE L.T.D. STI."/>
    <s v="UH.01.002"/>
    <s v="Unidox Kontör"/>
    <s v="Univera Kontör Satışı"/>
    <x v="5"/>
    <x v="2"/>
    <s v="Unidox"/>
    <n v="1.95"/>
    <m/>
    <n v="10000"/>
    <m/>
    <m/>
    <m/>
    <m/>
    <m/>
    <n v="19500"/>
    <m/>
    <m/>
    <m/>
    <m/>
    <m/>
    <m/>
    <x v="3"/>
    <x v="0"/>
    <x v="1"/>
    <x v="2"/>
    <x v="5"/>
    <x v="0"/>
    <s v="Kanal Satış"/>
    <s v="Miya"/>
    <s v="Yurt İçi"/>
    <s v="Türkiye"/>
  </r>
  <r>
    <s v="Q3"/>
    <x v="1"/>
    <x v="8"/>
    <m/>
    <s v="SEÇEM İÇECEK TÜTÜN İNŞAAT PETROL GIDA İTHALAT İHRACAT SANAYİ TİCARET LTD. ŞTİ."/>
    <s v="UH.01.002"/>
    <s v="Unidox Kontör"/>
    <s v="Univera Kontör Satışı"/>
    <x v="6"/>
    <x v="2"/>
    <s v="Unidox"/>
    <n v="2.8"/>
    <m/>
    <n v="10000"/>
    <m/>
    <m/>
    <m/>
    <m/>
    <m/>
    <n v="28000"/>
    <m/>
    <m/>
    <m/>
    <m/>
    <m/>
    <m/>
    <x v="195"/>
    <x v="3"/>
    <x v="1"/>
    <x v="2"/>
    <x v="5"/>
    <x v="0"/>
    <s v="Univera Satış"/>
    <s v="Saha Satış"/>
    <s v="Yurt İçi"/>
    <s v="Türkiye"/>
  </r>
  <r>
    <s v="Q3"/>
    <x v="1"/>
    <x v="8"/>
    <m/>
    <s v="PERRİGO KİŞİSEL Bakım ÜRÜNLERİ SAN. VE TİC. LTD.ŞTİ"/>
    <s v="EH.06.001"/>
    <s v="Enroute Panorama - Hosting Hizmeti"/>
    <s v="Univera - Omega Pharma"/>
    <x v="5"/>
    <x v="1"/>
    <s v="Enroute"/>
    <n v="2434.0922"/>
    <m/>
    <n v="1"/>
    <m/>
    <m/>
    <m/>
    <m/>
    <m/>
    <n v="2434.0922"/>
    <m/>
    <m/>
    <m/>
    <m/>
    <m/>
    <m/>
    <x v="9"/>
    <x v="0"/>
    <x v="0"/>
    <x v="1"/>
    <x v="3"/>
    <x v="0"/>
    <s v="Univera Satış"/>
    <s v="Saha Satış"/>
    <s v="Yurt İçi"/>
    <s v="Türkiye"/>
  </r>
  <r>
    <s v="Q3"/>
    <x v="1"/>
    <x v="8"/>
    <m/>
    <s v="PERRİGO KİŞİSEL Bakım ÜRÜNLERİ SAN. VE TİC. LTD.ŞTİ"/>
    <s v="EH.06.001"/>
    <s v="Enroute Panorama - Hosting Hizmeti"/>
    <s v="Univera - Omega Pharma"/>
    <x v="5"/>
    <x v="1"/>
    <s v="Enroute"/>
    <n v="37130.22"/>
    <m/>
    <n v="1"/>
    <m/>
    <m/>
    <m/>
    <m/>
    <m/>
    <n v="37130.22"/>
    <m/>
    <m/>
    <m/>
    <m/>
    <m/>
    <m/>
    <x v="9"/>
    <x v="0"/>
    <x v="0"/>
    <x v="1"/>
    <x v="3"/>
    <x v="0"/>
    <s v="Univera Satış"/>
    <s v="Saha Satış"/>
    <s v="Yurt İçi"/>
    <s v="Türkiye"/>
  </r>
  <r>
    <s v="Q3"/>
    <x v="1"/>
    <x v="8"/>
    <m/>
    <s v="PERRİGO KİŞİSEL Bakım ÜRÜNLERİ SAN. VE TİC. LTD.ŞTİ"/>
    <s v="EH.06.001"/>
    <s v="Enroute Panorama - Hosting Hizmeti"/>
    <s v="Univera - Omega Pharma"/>
    <x v="5"/>
    <x v="1"/>
    <s v="Enroute"/>
    <n v="37130.22"/>
    <m/>
    <n v="1"/>
    <m/>
    <m/>
    <m/>
    <m/>
    <m/>
    <n v="37130.22"/>
    <m/>
    <m/>
    <m/>
    <m/>
    <m/>
    <m/>
    <x v="9"/>
    <x v="0"/>
    <x v="0"/>
    <x v="1"/>
    <x v="3"/>
    <x v="0"/>
    <s v="Univera Satış"/>
    <s v="Saha Satış"/>
    <s v="Yurt İçi"/>
    <s v="Türkiye"/>
  </r>
  <r>
    <s v="Q3"/>
    <x v="1"/>
    <x v="8"/>
    <m/>
    <s v="PERRİGO KİŞİSEL Bakım ÜRÜNLERİ SAN. VE TİC. LTD.ŞTİ"/>
    <s v="EH.06.001"/>
    <s v="Enroute Panorama - Hosting Hizmeti"/>
    <s v="Univera - Omega Pharma"/>
    <x v="5"/>
    <x v="1"/>
    <s v="Enroute"/>
    <n v="2434.0922"/>
    <m/>
    <n v="1"/>
    <m/>
    <m/>
    <m/>
    <m/>
    <m/>
    <n v="2434.0922"/>
    <m/>
    <m/>
    <m/>
    <m/>
    <m/>
    <m/>
    <x v="9"/>
    <x v="0"/>
    <x v="0"/>
    <x v="1"/>
    <x v="3"/>
    <x v="0"/>
    <s v="Univera Satış"/>
    <s v="Saha Satış"/>
    <s v="Yurt İçi"/>
    <s v="Türkiye"/>
  </r>
  <r>
    <s v="Q4"/>
    <x v="0"/>
    <x v="11"/>
    <m/>
    <s v="JTI TÜTÜN ÜRÜNLERI PAZARLAMA A.S."/>
    <s v="EY.06.001"/>
    <s v="EnRoute Panorama - Yazilim Gelistirme Hizmeti"/>
    <s v="Univera - JTI"/>
    <x v="11"/>
    <x v="0"/>
    <m/>
    <n v="5950"/>
    <m/>
    <n v="15"/>
    <m/>
    <n v="89250"/>
    <m/>
    <n v="0"/>
    <m/>
    <n v="89250"/>
    <m/>
    <n v="0"/>
    <n v="0"/>
    <s v="UNI240000002173"/>
    <m/>
    <m/>
    <x v="18"/>
    <x v="0"/>
    <x v="1"/>
    <x v="1"/>
    <x v="9"/>
    <x v="1"/>
    <s v="Univera Satış"/>
    <s v="Saha Satış"/>
    <s v="Yurt İçi"/>
    <s v="Türkiye"/>
  </r>
  <r>
    <s v="Q4"/>
    <x v="0"/>
    <x v="11"/>
    <m/>
    <s v="JT INTERNATIONAL SA"/>
    <s v="EH.02.001"/>
    <s v="EnRoute Panorama - Yazilim Bakimi, Yasatma ve Merkezi Destek Hizmeti"/>
    <s v="Univera - JTI İran"/>
    <x v="13"/>
    <x v="0"/>
    <m/>
    <n v="124473.77"/>
    <m/>
    <n v="1"/>
    <m/>
    <n v="124473.768333"/>
    <m/>
    <n v="-1.6670000000000001E-3"/>
    <m/>
    <n v="124473.77"/>
    <m/>
    <n v="0"/>
    <n v="0"/>
    <s v="ENV240000000126"/>
    <m/>
    <m/>
    <x v="18"/>
    <x v="0"/>
    <x v="0"/>
    <x v="1"/>
    <x v="4"/>
    <x v="1"/>
    <s v="Univera Satış"/>
    <s v="Saha Satış"/>
    <s v="Yurt İçi"/>
    <s v="Türkiye"/>
  </r>
  <r>
    <s v="Q4"/>
    <x v="0"/>
    <x v="11"/>
    <m/>
    <s v="JTI TÜTÜN ÜRÜNLERI PAZARLAMA A.S."/>
    <s v="EH.03.003"/>
    <s v="EnRoute Panorama - Uzman Destek Hizmeti"/>
    <s v="Univera - JTI"/>
    <x v="11"/>
    <x v="0"/>
    <m/>
    <n v="100000"/>
    <m/>
    <n v="1"/>
    <m/>
    <n v="100000"/>
    <m/>
    <n v="0"/>
    <m/>
    <n v="100000"/>
    <m/>
    <n v="0"/>
    <n v="0"/>
    <s v="UNI240000002140"/>
    <m/>
    <m/>
    <x v="18"/>
    <x v="0"/>
    <x v="0"/>
    <x v="1"/>
    <x v="3"/>
    <x v="1"/>
    <s v="Univera Satış"/>
    <s v="Saha Satış"/>
    <s v="Yurt İçi"/>
    <s v="Türkiye"/>
  </r>
  <r>
    <s v="Q4"/>
    <x v="0"/>
    <x v="11"/>
    <m/>
    <s v="JTI TÜTÜN ÜRÜNLERI PAZARLAMA A.S."/>
    <s v="EH.05.002"/>
    <s v="EnRoute Panorama - Rapor Gelistirme Hizmeti"/>
    <s v="Univera - JTI"/>
    <x v="11"/>
    <x v="0"/>
    <m/>
    <n v="5950"/>
    <m/>
    <n v="3"/>
    <m/>
    <n v="17850"/>
    <m/>
    <n v="0"/>
    <m/>
    <n v="17850"/>
    <m/>
    <n v="0"/>
    <n v="0"/>
    <s v="UNI240000002173"/>
    <m/>
    <m/>
    <x v="18"/>
    <x v="0"/>
    <x v="1"/>
    <x v="1"/>
    <x v="2"/>
    <x v="1"/>
    <s v="Univera Satış"/>
    <s v="Saha Satış"/>
    <s v="Yurt İçi"/>
    <s v="Türkiye"/>
  </r>
  <r>
    <s v="Q4"/>
    <x v="0"/>
    <x v="11"/>
    <m/>
    <s v="JTI TÜTÜN ÜRÜNLERI PAZARLAMA A.S."/>
    <s v="EH.01.001"/>
    <s v="EnRoute Panorama - Proje Yönetim Hizmeti"/>
    <s v="Univera - JTI"/>
    <x v="11"/>
    <x v="0"/>
    <m/>
    <n v="5550.46"/>
    <m/>
    <n v="20"/>
    <m/>
    <n v="111009.2"/>
    <m/>
    <n v="0"/>
    <m/>
    <n v="111009.2"/>
    <m/>
    <n v="0"/>
    <n v="0"/>
    <s v="UNI240000002173"/>
    <m/>
    <m/>
    <x v="18"/>
    <x v="0"/>
    <x v="1"/>
    <x v="1"/>
    <x v="7"/>
    <x v="1"/>
    <s v="Univera Satış"/>
    <s v="Saha Satış"/>
    <s v="Yurt İçi"/>
    <s v="Türkiye"/>
  </r>
  <r>
    <s v="Q4"/>
    <x v="0"/>
    <x v="11"/>
    <m/>
    <s v="BULAN TICARET - TUNÇ BULAN"/>
    <s v="EY.02.011"/>
    <s v="EnRoute Panorama - Panel - Çoklu Proje Birlestirme Mobil Uygulama Lisansi (Enterprise)"/>
    <s v="Univera - Brown Forman"/>
    <x v="12"/>
    <x v="0"/>
    <m/>
    <n v="9250"/>
    <m/>
    <n v="1"/>
    <m/>
    <n v="9250"/>
    <m/>
    <n v="0"/>
    <m/>
    <n v="9250"/>
    <m/>
    <n v="0"/>
    <n v="0"/>
    <s v="UNI240000002104"/>
    <m/>
    <m/>
    <x v="30"/>
    <x v="0"/>
    <x v="1"/>
    <x v="0"/>
    <x v="1"/>
    <x v="1"/>
    <s v="Univera Satış"/>
    <s v="Saha Satış"/>
    <s v="Yurt İçi"/>
    <s v="Türkiye"/>
  </r>
  <r>
    <s v="Q4"/>
    <x v="0"/>
    <x v="11"/>
    <m/>
    <s v="AGAÇLI OTOMOTIV GIDA TIC. VE SAN. A.S."/>
    <s v="EH.03.001"/>
    <s v="EnRoute Panorama - Çafri Merkezi Hizmeti  (MSD)"/>
    <s v="Univera - JTI"/>
    <x v="11"/>
    <x v="0"/>
    <m/>
    <n v="1161.2"/>
    <m/>
    <n v="15"/>
    <m/>
    <n v="17418"/>
    <m/>
    <n v="0"/>
    <m/>
    <n v="17418"/>
    <m/>
    <n v="0"/>
    <n v="0"/>
    <s v="UNI240000002182"/>
    <m/>
    <m/>
    <x v="18"/>
    <x v="0"/>
    <x v="0"/>
    <x v="1"/>
    <x v="8"/>
    <x v="1"/>
    <s v="Univera Satış"/>
    <s v="Saha Satış"/>
    <s v="Yurt İçi"/>
    <s v="Türkiye"/>
  </r>
  <r>
    <s v="Q4"/>
    <x v="0"/>
    <x v="11"/>
    <m/>
    <s v="KOPUZ GIDA TIC. A.S."/>
    <s v="EH.03.001"/>
    <s v="EnRoute Panorama - Çafri Merkezi Hizmeti  (MSD)"/>
    <s v="Univera - JTI"/>
    <x v="11"/>
    <x v="0"/>
    <m/>
    <n v="1161.2"/>
    <m/>
    <n v="11"/>
    <m/>
    <n v="12773.2"/>
    <m/>
    <n v="0"/>
    <m/>
    <n v="12773.2"/>
    <m/>
    <n v="0"/>
    <n v="0"/>
    <s v="UNI240000002196"/>
    <m/>
    <m/>
    <x v="18"/>
    <x v="0"/>
    <x v="0"/>
    <x v="1"/>
    <x v="8"/>
    <x v="1"/>
    <s v="Univera Satış"/>
    <s v="Saha Satış"/>
    <s v="Yurt İçi"/>
    <s v="Türkiye"/>
  </r>
  <r>
    <s v="Q3"/>
    <x v="1"/>
    <x v="8"/>
    <m/>
    <s v="MİYA OTOMASYON VE BARKOD BILISIM SISTEMLERI SAN TİC. VE L.T.D. STI."/>
    <s v="WProje Yönetimi.01.007"/>
    <s v="Webplus E-Dönüşüm Yazılımı"/>
    <s v="Univera - Kanal"/>
    <x v="5"/>
    <x v="0"/>
    <s v="Webplus"/>
    <n v="14300"/>
    <m/>
    <n v="1"/>
    <m/>
    <m/>
    <m/>
    <m/>
    <m/>
    <n v="14300"/>
    <m/>
    <m/>
    <m/>
    <m/>
    <m/>
    <m/>
    <x v="3"/>
    <x v="0"/>
    <x v="1"/>
    <x v="0"/>
    <x v="1"/>
    <x v="0"/>
    <s v="Kanal Satış"/>
    <s v="Miya"/>
    <s v="Yurt İçi"/>
    <s v="Türkiye"/>
  </r>
  <r>
    <s v="Q3"/>
    <x v="1"/>
    <x v="8"/>
    <m/>
    <s v="MİYA OTOMASYON VE BARKOD BILISIM SISTEMLERI SAN TİC. VE L.T.D. STI."/>
    <s v="WProje Yönetimi.01.002"/>
    <s v="Webplus Dağıtım Kanalı Yazılımı"/>
    <s v="Univera - Kanal"/>
    <x v="5"/>
    <x v="0"/>
    <s v="Webplus"/>
    <n v="10400"/>
    <m/>
    <n v="1"/>
    <m/>
    <m/>
    <m/>
    <m/>
    <m/>
    <n v="10400"/>
    <m/>
    <m/>
    <m/>
    <m/>
    <m/>
    <m/>
    <x v="3"/>
    <x v="0"/>
    <x v="1"/>
    <x v="0"/>
    <x v="1"/>
    <x v="0"/>
    <s v="Kanal Satış"/>
    <s v="Miya"/>
    <s v="Yurt İçi"/>
    <s v="Türkiye"/>
  </r>
  <r>
    <s v="Q3"/>
    <x v="1"/>
    <x v="8"/>
    <m/>
    <s v="MİYA OTOMASYON VE BARKOD BILISIM SISTEMLERI SAN TİC. VE L.T.D. STI."/>
    <s v="UH.01.002"/>
    <s v="Unidox Kontör"/>
    <s v="Univera Kontör Satışı"/>
    <x v="5"/>
    <x v="2"/>
    <s v="Unidox"/>
    <n v="4.6319999999999997"/>
    <m/>
    <n v="2000"/>
    <m/>
    <m/>
    <m/>
    <m/>
    <m/>
    <n v="9264"/>
    <m/>
    <m/>
    <m/>
    <m/>
    <m/>
    <m/>
    <x v="3"/>
    <x v="0"/>
    <x v="1"/>
    <x v="2"/>
    <x v="5"/>
    <x v="0"/>
    <s v="Kanal Satış"/>
    <s v="Miya"/>
    <s v="Yurt İçi"/>
    <s v="Türkiye"/>
  </r>
  <r>
    <s v="Q3"/>
    <x v="1"/>
    <x v="8"/>
    <m/>
    <s v="MERSEL LOJİSTİK GIDA PAZARLAMA TİC.LTD.STİ."/>
    <s v="UH.01.002"/>
    <s v="Unidox Kontör"/>
    <s v="Univera Kontör Satışı"/>
    <x v="6"/>
    <x v="2"/>
    <s v="Unidox"/>
    <n v="2.6"/>
    <m/>
    <n v="25000"/>
    <m/>
    <m/>
    <m/>
    <m/>
    <m/>
    <n v="65000"/>
    <m/>
    <m/>
    <m/>
    <m/>
    <m/>
    <m/>
    <x v="1"/>
    <x v="0"/>
    <x v="1"/>
    <x v="2"/>
    <x v="5"/>
    <x v="0"/>
    <s v="Univera Satış"/>
    <s v="Saha Satış"/>
    <s v="Yurt İçi"/>
    <s v="Türkiye"/>
  </r>
  <r>
    <s v="Q3"/>
    <x v="1"/>
    <x v="8"/>
    <m/>
    <s v="ANKA SATIŞ DAĞITIM SANAYİ VE TİCARET LTD.STİ."/>
    <s v="UH.01.002"/>
    <s v="Unidox Kontör"/>
    <s v="Univera - Mey İçki"/>
    <x v="6"/>
    <x v="2"/>
    <s v="Unidox"/>
    <n v="3"/>
    <m/>
    <n v="10000"/>
    <m/>
    <m/>
    <m/>
    <m/>
    <m/>
    <n v="30000"/>
    <m/>
    <m/>
    <m/>
    <m/>
    <m/>
    <m/>
    <x v="113"/>
    <x v="3"/>
    <x v="1"/>
    <x v="2"/>
    <x v="5"/>
    <x v="0"/>
    <s v="Univera Satış"/>
    <s v="Saha Satış"/>
    <s v="Yurt İçi"/>
    <s v="Türkiye"/>
  </r>
  <r>
    <s v="Q4"/>
    <x v="0"/>
    <x v="11"/>
    <m/>
    <s v="ALTUN TEMIZLIK TÜTÜN ÜRÜNLERI PAZARLAMA A .S"/>
    <s v="EH.03.001"/>
    <s v="EnRoute Panorama - Çafri Merkezi Hizmeti  (MSD)"/>
    <s v="Univera - JTI"/>
    <x v="11"/>
    <x v="0"/>
    <m/>
    <n v="1161.2"/>
    <m/>
    <n v="1"/>
    <m/>
    <n v="1161.2"/>
    <m/>
    <n v="0"/>
    <m/>
    <n v="1161.2"/>
    <m/>
    <n v="0"/>
    <n v="0"/>
    <s v="UNI240000002181"/>
    <m/>
    <m/>
    <x v="18"/>
    <x v="0"/>
    <x v="0"/>
    <x v="1"/>
    <x v="8"/>
    <x v="1"/>
    <s v="Univera Satış"/>
    <s v="Saha Satış"/>
    <s v="Yurt İçi"/>
    <s v="Türkiye"/>
  </r>
  <r>
    <s v="Q4"/>
    <x v="0"/>
    <x v="11"/>
    <m/>
    <s v="ARME DAGITIM PAZARLAMA SANAYI VE TIC. A.S."/>
    <s v="EH.03.001"/>
    <s v="EnRoute Panorama - Çafri Merkezi Hizmeti  (MSD)"/>
    <s v="Univera - JTI"/>
    <x v="11"/>
    <x v="0"/>
    <m/>
    <n v="1161.2"/>
    <m/>
    <n v="1"/>
    <m/>
    <n v="1161.2"/>
    <m/>
    <n v="0"/>
    <m/>
    <n v="1161.2"/>
    <m/>
    <n v="0"/>
    <n v="0"/>
    <s v="UNI240000002180"/>
    <m/>
    <m/>
    <x v="18"/>
    <x v="0"/>
    <x v="0"/>
    <x v="1"/>
    <x v="8"/>
    <x v="1"/>
    <s v="Univera Satış"/>
    <s v="Saha Satış"/>
    <s v="Yurt İçi"/>
    <s v="Türkiye"/>
  </r>
  <r>
    <s v="Q4"/>
    <x v="0"/>
    <x v="11"/>
    <m/>
    <s v="AYDIN ÜNLÜER TUR.GIDA TIC. VE SAN. A.S."/>
    <s v="EH.03.001"/>
    <s v="EnRoute Panorama - Çafri Merkezi Hizmeti  (MSD)"/>
    <s v="Univera - JTI"/>
    <x v="11"/>
    <x v="0"/>
    <m/>
    <n v="1161.2"/>
    <m/>
    <n v="3"/>
    <m/>
    <n v="3483.6"/>
    <m/>
    <n v="0"/>
    <m/>
    <n v="3483.6"/>
    <m/>
    <n v="0"/>
    <n v="0"/>
    <s v="UNI240000002183"/>
    <m/>
    <m/>
    <x v="18"/>
    <x v="0"/>
    <x v="0"/>
    <x v="1"/>
    <x v="8"/>
    <x v="1"/>
    <s v="Univera Satış"/>
    <s v="Saha Satış"/>
    <s v="Yurt İçi"/>
    <s v="Türkiye"/>
  </r>
  <r>
    <s v="Q4"/>
    <x v="0"/>
    <x v="11"/>
    <m/>
    <s v="BAMS GIDA ITRIYAT VE TEKSTIL TIC. VE SAN. LTD. STI."/>
    <s v="EH.03.001"/>
    <s v="EnRoute Panorama - Çafri Merkezi Hizmeti  (MSD)"/>
    <s v="Univera - JTI"/>
    <x v="11"/>
    <x v="0"/>
    <m/>
    <n v="1161.2"/>
    <m/>
    <n v="2"/>
    <m/>
    <n v="2322.4"/>
    <m/>
    <n v="0"/>
    <m/>
    <n v="2322.4"/>
    <m/>
    <n v="0"/>
    <n v="0"/>
    <s v="UNI240000002179"/>
    <m/>
    <m/>
    <x v="18"/>
    <x v="0"/>
    <x v="0"/>
    <x v="1"/>
    <x v="8"/>
    <x v="1"/>
    <s v="Univera Satış"/>
    <s v="Saha Satış"/>
    <s v="Yurt İçi"/>
    <s v="Türkiye"/>
  </r>
  <r>
    <s v="Q4"/>
    <x v="0"/>
    <x v="11"/>
    <m/>
    <s v="BAYRAKTAR SATIS VE DAGITIM ANONIM SIRKETI"/>
    <s v="EH.03.001"/>
    <s v="EnRoute Panorama - Çafri Merkezi Hizmeti  (MSD)"/>
    <s v="Univera - JTI"/>
    <x v="11"/>
    <x v="0"/>
    <m/>
    <n v="1161.2"/>
    <m/>
    <n v="2"/>
    <m/>
    <n v="2322.4"/>
    <m/>
    <n v="0"/>
    <m/>
    <n v="2322.4"/>
    <m/>
    <n v="0"/>
    <n v="0"/>
    <s v="UNI240000002184"/>
    <m/>
    <m/>
    <x v="18"/>
    <x v="0"/>
    <x v="0"/>
    <x v="1"/>
    <x v="8"/>
    <x v="1"/>
    <s v="Univera Satış"/>
    <s v="Saha Satış"/>
    <s v="Yurt İçi"/>
    <s v="Türkiye"/>
  </r>
  <r>
    <s v="Q4"/>
    <x v="0"/>
    <x v="11"/>
    <m/>
    <s v="BESLER GIDA PAZ. SAN. VE TIC. A.S."/>
    <s v="EH.03.001"/>
    <s v="EnRoute Panorama - Çafri Merkezi Hizmeti  (MSD)"/>
    <s v="Univera - JTI"/>
    <x v="11"/>
    <x v="0"/>
    <m/>
    <n v="1161.2"/>
    <m/>
    <n v="1"/>
    <m/>
    <n v="1161.2"/>
    <m/>
    <n v="0"/>
    <m/>
    <n v="1161.2"/>
    <m/>
    <n v="0"/>
    <n v="0"/>
    <s v="UNI240000002185"/>
    <m/>
    <m/>
    <x v="18"/>
    <x v="0"/>
    <x v="0"/>
    <x v="1"/>
    <x v="8"/>
    <x v="1"/>
    <s v="Univera Satış"/>
    <s v="Saha Satış"/>
    <s v="Yurt İçi"/>
    <s v="Türkiye"/>
  </r>
  <r>
    <s v="Q4"/>
    <x v="0"/>
    <x v="11"/>
    <m/>
    <s v="BUGRA MÜH. VE INS. MALZ. IML. ITH. IHR. TIC. SAN. LTD. STI."/>
    <s v="EH.03.001"/>
    <s v="EnRoute Panorama - Çafri Merkezi Hizmeti  (MSD)"/>
    <s v="Univera - JTI"/>
    <x v="11"/>
    <x v="0"/>
    <m/>
    <n v="1161.2"/>
    <m/>
    <n v="1"/>
    <m/>
    <n v="1161.2"/>
    <m/>
    <n v="0"/>
    <m/>
    <n v="1161.2"/>
    <m/>
    <n v="0"/>
    <n v="0"/>
    <s v="UNI240000002186"/>
    <m/>
    <m/>
    <x v="18"/>
    <x v="0"/>
    <x v="0"/>
    <x v="1"/>
    <x v="8"/>
    <x v="1"/>
    <s v="Univera Satış"/>
    <s v="Saha Satış"/>
    <s v="Yurt İçi"/>
    <s v="Türkiye"/>
  </r>
  <r>
    <s v="Q4"/>
    <x v="0"/>
    <x v="11"/>
    <m/>
    <s v="BURAY TÜTÜN MAMUL. MESR. PAZ. VE DAG. TIC. LTD. STI."/>
    <s v="EH.03.001"/>
    <s v="EnRoute Panorama - Çafri Merkezi Hizmeti  (MSD)"/>
    <s v="Univera - JTI"/>
    <x v="11"/>
    <x v="0"/>
    <m/>
    <n v="1161.2"/>
    <m/>
    <n v="1"/>
    <m/>
    <n v="1161.2"/>
    <m/>
    <n v="0"/>
    <m/>
    <n v="1161.2"/>
    <m/>
    <n v="0"/>
    <n v="0"/>
    <s v="UNI240000002187"/>
    <m/>
    <m/>
    <x v="18"/>
    <x v="0"/>
    <x v="0"/>
    <x v="1"/>
    <x v="8"/>
    <x v="1"/>
    <s v="Univera Satış"/>
    <s v="Saha Satış"/>
    <s v="Yurt İçi"/>
    <s v="Türkiye"/>
  </r>
  <r>
    <s v="Q4"/>
    <x v="0"/>
    <x v="11"/>
    <m/>
    <s v="CAN TÜTÜN MAMULLERI INSAAT VE SANAYI TICARET A.S."/>
    <s v="EH.03.001"/>
    <s v="EnRoute Panorama - Çafri Merkezi Hizmeti  (MSD)"/>
    <s v="Univera - JTI"/>
    <x v="11"/>
    <x v="0"/>
    <m/>
    <n v="1161.2"/>
    <m/>
    <n v="1"/>
    <m/>
    <n v="1161.2"/>
    <m/>
    <n v="0"/>
    <m/>
    <n v="1161.2"/>
    <m/>
    <n v="0"/>
    <n v="0"/>
    <s v="UNI240000002188"/>
    <m/>
    <m/>
    <x v="18"/>
    <x v="0"/>
    <x v="0"/>
    <x v="1"/>
    <x v="8"/>
    <x v="1"/>
    <s v="Univera Satış"/>
    <s v="Saha Satış"/>
    <s v="Yurt İçi"/>
    <s v="Türkiye"/>
  </r>
  <r>
    <s v="Q4"/>
    <x v="0"/>
    <x v="11"/>
    <m/>
    <s v="ÇELIKKOL TURIZM GIDA MAD.SAN VE TIC. LTD. STI."/>
    <s v="EH.03.001"/>
    <s v="EnRoute Panorama - Çafri Merkezi Hizmeti  (MSD)"/>
    <s v="Univera - JTI"/>
    <x v="11"/>
    <x v="0"/>
    <m/>
    <n v="1161.2"/>
    <m/>
    <n v="1"/>
    <m/>
    <n v="1161.2"/>
    <m/>
    <n v="0"/>
    <m/>
    <n v="1161.2"/>
    <m/>
    <n v="0"/>
    <n v="0"/>
    <s v="UNI240000002189"/>
    <m/>
    <m/>
    <x v="18"/>
    <x v="0"/>
    <x v="0"/>
    <x v="1"/>
    <x v="8"/>
    <x v="1"/>
    <s v="Univera Satış"/>
    <s v="Saha Satış"/>
    <s v="Yurt İçi"/>
    <s v="Türkiye"/>
  </r>
  <r>
    <s v="Q4"/>
    <x v="0"/>
    <x v="11"/>
    <m/>
    <s v="DOYURAN GIDA A.S."/>
    <s v="EH.03.001"/>
    <s v="EnRoute Panorama - Çafri Merkezi Hizmeti  (MSD)"/>
    <s v="Univera - JTI"/>
    <x v="11"/>
    <x v="0"/>
    <m/>
    <n v="1161.2"/>
    <m/>
    <n v="1"/>
    <m/>
    <n v="1161.2"/>
    <m/>
    <n v="0"/>
    <m/>
    <n v="1161.2"/>
    <m/>
    <n v="0"/>
    <n v="0"/>
    <s v="UNI240000002190"/>
    <m/>
    <m/>
    <x v="18"/>
    <x v="0"/>
    <x v="0"/>
    <x v="1"/>
    <x v="8"/>
    <x v="1"/>
    <s v="Univera Satış"/>
    <s v="Saha Satış"/>
    <s v="Yurt İçi"/>
    <s v="Türkiye"/>
  </r>
  <r>
    <s v="Q4"/>
    <x v="0"/>
    <x v="11"/>
    <m/>
    <s v="DÜNYA MESRUBAT GIDA INS.TURIZM PAZ. SAN. VE TIC. LTD. STI."/>
    <s v="EH.03.001"/>
    <s v="EnRoute Panorama - Çafri Merkezi Hizmeti  (MSD)"/>
    <s v="Univera - JTI"/>
    <x v="11"/>
    <x v="0"/>
    <m/>
    <n v="1161.2"/>
    <m/>
    <n v="5"/>
    <m/>
    <n v="5806"/>
    <m/>
    <n v="0"/>
    <m/>
    <n v="5806"/>
    <m/>
    <n v="0"/>
    <n v="0"/>
    <s v="UNI240000002191"/>
    <m/>
    <m/>
    <x v="18"/>
    <x v="0"/>
    <x v="0"/>
    <x v="1"/>
    <x v="8"/>
    <x v="1"/>
    <s v="Univera Satış"/>
    <s v="Saha Satış"/>
    <s v="Yurt İçi"/>
    <s v="Türkiye"/>
  </r>
  <r>
    <s v="Q4"/>
    <x v="0"/>
    <x v="11"/>
    <m/>
    <s v="FLAS TURIZM INSAAT TAAHHÜT TIC. LTD. STI."/>
    <s v="EH.03.001"/>
    <s v="EnRoute Panorama - Çafri Merkezi Hizmeti  (MSD)"/>
    <s v="Univera - JTI"/>
    <x v="11"/>
    <x v="0"/>
    <m/>
    <n v="1161.2"/>
    <m/>
    <n v="1"/>
    <m/>
    <n v="1161.2"/>
    <m/>
    <n v="0"/>
    <m/>
    <n v="1161.2"/>
    <m/>
    <n v="0"/>
    <n v="0"/>
    <s v="UNI240000002192"/>
    <m/>
    <m/>
    <x v="18"/>
    <x v="0"/>
    <x v="0"/>
    <x v="1"/>
    <x v="8"/>
    <x v="1"/>
    <s v="Univera Satış"/>
    <s v="Saha Satış"/>
    <s v="Yurt İçi"/>
    <s v="Türkiye"/>
  </r>
  <r>
    <s v="Q4"/>
    <x v="0"/>
    <x v="11"/>
    <m/>
    <s v="FLAS TURIZM INSAAT TAAHHÜT TIC. LTD. STI."/>
    <s v="EH.03.001"/>
    <s v="EnRoute Panorama - Çafri Merkezi Hizmeti  (MSD)"/>
    <s v="Univera - JTI"/>
    <x v="11"/>
    <x v="0"/>
    <m/>
    <n v="1161.2"/>
    <m/>
    <n v="1"/>
    <m/>
    <n v="1161.2"/>
    <m/>
    <n v="0"/>
    <m/>
    <n v="1161.2"/>
    <m/>
    <n v="0"/>
    <n v="0"/>
    <s v="UNI240000002193"/>
    <m/>
    <m/>
    <x v="18"/>
    <x v="0"/>
    <x v="0"/>
    <x v="1"/>
    <x v="8"/>
    <x v="1"/>
    <s v="Univera Satış"/>
    <s v="Saha Satış"/>
    <s v="Yurt İçi"/>
    <s v="Türkiye"/>
  </r>
  <r>
    <s v="Q4"/>
    <x v="0"/>
    <x v="11"/>
    <m/>
    <s v="KALPAKÇIOGLU GIDA SAN. VE TIC. LTD. STI."/>
    <s v="EH.03.001"/>
    <s v="EnRoute Panorama - Çafri Merkezi Hizmeti  (MSD)"/>
    <s v="Univera - JTI"/>
    <x v="11"/>
    <x v="0"/>
    <m/>
    <n v="1161.2"/>
    <m/>
    <n v="2"/>
    <m/>
    <n v="2322.4"/>
    <m/>
    <n v="0"/>
    <m/>
    <n v="2322.4"/>
    <m/>
    <n v="0"/>
    <n v="0"/>
    <s v="UNI240000002194"/>
    <m/>
    <m/>
    <x v="18"/>
    <x v="0"/>
    <x v="0"/>
    <x v="1"/>
    <x v="8"/>
    <x v="1"/>
    <s v="Univera Satış"/>
    <s v="Saha Satış"/>
    <s v="Yurt İçi"/>
    <s v="Türkiye"/>
  </r>
  <r>
    <s v="Q4"/>
    <x v="0"/>
    <x v="11"/>
    <m/>
    <s v="ÖZCIHAN GIDA INSAAT TARIM NAKLIYE ENERJI TURIZM MAD. PAZ. VE SAN. LTD. STI."/>
    <s v="EH.03.001"/>
    <s v="EnRoute Panorama - Çafri Merkezi Hizmeti  (MSD)"/>
    <s v="Univera - JTI"/>
    <x v="11"/>
    <x v="0"/>
    <m/>
    <n v="1161.2"/>
    <m/>
    <n v="2"/>
    <m/>
    <n v="2322.4"/>
    <m/>
    <n v="0"/>
    <m/>
    <n v="2322.4"/>
    <m/>
    <n v="0"/>
    <n v="0"/>
    <s v="UNI240000002218"/>
    <m/>
    <m/>
    <x v="18"/>
    <x v="0"/>
    <x v="0"/>
    <x v="1"/>
    <x v="8"/>
    <x v="1"/>
    <s v="Univera Satış"/>
    <s v="Saha Satış"/>
    <s v="Yurt İçi"/>
    <s v="Türkiye"/>
  </r>
  <r>
    <s v="Q4"/>
    <x v="0"/>
    <x v="11"/>
    <m/>
    <s v="ÖZÇELIK MESRUBAT VE GIDA MAD.TIC.PAZ.A.S."/>
    <s v="EH.03.001"/>
    <s v="EnRoute Panorama - Çafri Merkezi Hizmeti  (MSD)"/>
    <s v="Univera - JTI"/>
    <x v="11"/>
    <x v="0"/>
    <m/>
    <n v="1161.2"/>
    <m/>
    <n v="5"/>
    <m/>
    <n v="5806"/>
    <m/>
    <n v="0"/>
    <m/>
    <n v="5806"/>
    <m/>
    <n v="0"/>
    <n v="0"/>
    <s v="UNI240000002197"/>
    <m/>
    <m/>
    <x v="18"/>
    <x v="0"/>
    <x v="0"/>
    <x v="1"/>
    <x v="8"/>
    <x v="1"/>
    <s v="Univera Satış"/>
    <s v="Saha Satış"/>
    <s v="Yurt İçi"/>
    <s v="Türkiye"/>
  </r>
  <r>
    <s v="Q4"/>
    <x v="0"/>
    <x v="11"/>
    <m/>
    <s v="ÖZERLER TICARET ILHAN ÖZER"/>
    <s v="EH.03.001"/>
    <s v="EnRoute Panorama - Çafri Merkezi Hizmeti  (MSD)"/>
    <s v="Univera - JTI"/>
    <x v="11"/>
    <x v="0"/>
    <m/>
    <n v="1161.2"/>
    <m/>
    <n v="4"/>
    <m/>
    <n v="4644.8"/>
    <m/>
    <n v="0"/>
    <m/>
    <n v="4644.8"/>
    <m/>
    <n v="0"/>
    <n v="0"/>
    <s v="UNI240000002199"/>
    <m/>
    <m/>
    <x v="18"/>
    <x v="0"/>
    <x v="0"/>
    <x v="1"/>
    <x v="8"/>
    <x v="1"/>
    <s v="Univera Satış"/>
    <s v="Saha Satış"/>
    <s v="Yurt İçi"/>
    <s v="Türkiye"/>
  </r>
  <r>
    <s v="Q4"/>
    <x v="0"/>
    <x v="11"/>
    <m/>
    <s v="PIRAMIT GIDA LOJISTIK TICARET TIC. A.S."/>
    <s v="EH.03.001"/>
    <s v="EnRoute Panorama - Çafri Merkezi Hizmeti  (MSD)"/>
    <s v="Univera - JTI"/>
    <x v="11"/>
    <x v="0"/>
    <m/>
    <n v="1161.2"/>
    <m/>
    <n v="2"/>
    <m/>
    <n v="2322.4"/>
    <m/>
    <n v="0"/>
    <m/>
    <n v="2322.4"/>
    <m/>
    <n v="0"/>
    <n v="0"/>
    <s v="UNI240000002200"/>
    <m/>
    <m/>
    <x v="18"/>
    <x v="0"/>
    <x v="0"/>
    <x v="1"/>
    <x v="8"/>
    <x v="1"/>
    <s v="Univera Satış"/>
    <s v="Saha Satış"/>
    <s v="Yurt İçi"/>
    <s v="Türkiye"/>
  </r>
  <r>
    <s v="Q4"/>
    <x v="0"/>
    <x v="11"/>
    <m/>
    <s v="SAMI EMGIN DAG. PAZ. TUR. TEKS. INS. SAN. TIC. LTD. STI."/>
    <s v="EH.03.001"/>
    <s v="EnRoute Panorama - Çafri Merkezi Hizmeti  (MSD)"/>
    <s v="Univera - JTI"/>
    <x v="11"/>
    <x v="0"/>
    <m/>
    <n v="1161.2"/>
    <m/>
    <n v="2"/>
    <m/>
    <n v="2322.4"/>
    <m/>
    <n v="0"/>
    <m/>
    <n v="2322.4"/>
    <m/>
    <n v="0"/>
    <n v="0"/>
    <s v="UNI240000002203"/>
    <m/>
    <m/>
    <x v="18"/>
    <x v="0"/>
    <x v="0"/>
    <x v="1"/>
    <x v="8"/>
    <x v="1"/>
    <s v="Univera Satış"/>
    <s v="Saha Satış"/>
    <s v="Yurt İçi"/>
    <s v="Türkiye"/>
  </r>
  <r>
    <s v="Q4"/>
    <x v="0"/>
    <x v="11"/>
    <m/>
    <s v="SEKERCI GIDA TEMIZLIK ÜRÜN. PAZ. VE DAG. LTD. STI."/>
    <s v="EH.03.001"/>
    <s v="EnRoute Panorama - Çafri Merkezi Hizmeti  (MSD)"/>
    <s v="Univera - JTI"/>
    <x v="11"/>
    <x v="0"/>
    <m/>
    <n v="1161.2"/>
    <m/>
    <n v="10"/>
    <m/>
    <n v="11612"/>
    <m/>
    <n v="0"/>
    <m/>
    <n v="11612"/>
    <m/>
    <n v="0"/>
    <n v="0"/>
    <s v="UNI240000002207"/>
    <m/>
    <m/>
    <x v="18"/>
    <x v="0"/>
    <x v="0"/>
    <x v="1"/>
    <x v="8"/>
    <x v="1"/>
    <s v="Univera Satış"/>
    <s v="Saha Satış"/>
    <s v="Yurt İçi"/>
    <s v="Türkiye"/>
  </r>
  <r>
    <s v="Q4"/>
    <x v="0"/>
    <x v="11"/>
    <m/>
    <s v="SEYPA GIDA IHTIYAÇ MAD.ÜRETIM.DAG.VE TIC. A.S."/>
    <s v="EH.03.001"/>
    <s v="EnRoute Panorama - Çafri Merkezi Hizmeti  (MSD)"/>
    <s v="Univera - JTI"/>
    <x v="11"/>
    <x v="0"/>
    <m/>
    <n v="1161.2"/>
    <m/>
    <n v="2"/>
    <m/>
    <n v="2322.4"/>
    <m/>
    <n v="0"/>
    <m/>
    <n v="2322.4"/>
    <m/>
    <n v="0"/>
    <n v="0"/>
    <s v="UNI240000002205"/>
    <m/>
    <m/>
    <x v="18"/>
    <x v="0"/>
    <x v="0"/>
    <x v="1"/>
    <x v="8"/>
    <x v="1"/>
    <s v="Univera Satış"/>
    <s v="Saha Satış"/>
    <s v="Yurt İçi"/>
    <s v="Türkiye"/>
  </r>
  <r>
    <s v="Q4"/>
    <x v="0"/>
    <x v="11"/>
    <m/>
    <s v="SSG DAYANIKLI TÜKETIM MAD. GIDA ÜRÜNLERI PAZ. SAN. TIC. LTD. STI."/>
    <s v="EH.03.001"/>
    <s v="EnRoute Panorama - Çafri Merkezi Hizmeti  (MSD)"/>
    <s v="Univera - JTI"/>
    <x v="11"/>
    <x v="0"/>
    <m/>
    <n v="1161.2"/>
    <m/>
    <n v="2"/>
    <m/>
    <n v="2322.4"/>
    <m/>
    <n v="0"/>
    <m/>
    <n v="2322.4"/>
    <m/>
    <n v="0"/>
    <n v="0"/>
    <s v="UNI240000002206"/>
    <m/>
    <m/>
    <x v="18"/>
    <x v="0"/>
    <x v="0"/>
    <x v="1"/>
    <x v="8"/>
    <x v="1"/>
    <s v="Univera Satış"/>
    <s v="Saha Satış"/>
    <s v="Yurt İçi"/>
    <s v="Türkiye"/>
  </r>
  <r>
    <s v="Q4"/>
    <x v="0"/>
    <x v="11"/>
    <m/>
    <s v="YILDIRIMLAR GRUP IHTIYAÇ VE GIDA MAD. TURIZM A.S"/>
    <s v="EH.03.001"/>
    <s v="EnRoute Panorama - Çafri Merkezi Hizmeti  (MSD)"/>
    <s v="Univera - JTI"/>
    <x v="11"/>
    <x v="0"/>
    <m/>
    <n v="1161.2"/>
    <m/>
    <n v="2"/>
    <m/>
    <n v="2322.4"/>
    <m/>
    <n v="0"/>
    <m/>
    <n v="2322.4"/>
    <m/>
    <n v="0"/>
    <n v="0"/>
    <s v="UNI240000002208"/>
    <m/>
    <m/>
    <x v="18"/>
    <x v="0"/>
    <x v="0"/>
    <x v="1"/>
    <x v="8"/>
    <x v="1"/>
    <s v="Univera Satış"/>
    <s v="Saha Satış"/>
    <s v="Yurt İçi"/>
    <s v="Türkiye"/>
  </r>
  <r>
    <s v="Q4"/>
    <x v="0"/>
    <x v="11"/>
    <m/>
    <s v="YUSUF BEKTAS GIDA VE IHTIYAÇ MAD. ILETISIM NAKLIYE TIC.VE SAN.LTD.STI."/>
    <s v="EH.03.001"/>
    <s v="EnRoute Panorama - Çafri Merkezi Hizmeti  (MSD)"/>
    <s v="Univera - JTI"/>
    <x v="11"/>
    <x v="0"/>
    <m/>
    <n v="1161.2"/>
    <m/>
    <n v="7"/>
    <m/>
    <n v="8128.4"/>
    <m/>
    <n v="0"/>
    <m/>
    <n v="8128.4"/>
    <m/>
    <n v="0"/>
    <n v="0"/>
    <s v="UNI240000002209"/>
    <m/>
    <m/>
    <x v="18"/>
    <x v="0"/>
    <x v="0"/>
    <x v="1"/>
    <x v="8"/>
    <x v="1"/>
    <s v="Univera Satış"/>
    <s v="Saha Satış"/>
    <s v="Yurt İçi"/>
    <s v="Türkiye"/>
  </r>
  <r>
    <s v="Q3"/>
    <x v="1"/>
    <x v="8"/>
    <m/>
    <s v="MENGİ DAYANIKLI TÜK.GID İNŞ.TİC LTD ŞTİ.-İLHAMİ MENGİ"/>
    <s v="UH.01.002"/>
    <s v="Unidox Kontör"/>
    <s v="Univera Kontör Satışı"/>
    <x v="6"/>
    <x v="2"/>
    <s v="Unidox"/>
    <n v="4.2"/>
    <m/>
    <n v="5000"/>
    <m/>
    <m/>
    <m/>
    <m/>
    <m/>
    <n v="21000"/>
    <m/>
    <m/>
    <m/>
    <m/>
    <m/>
    <m/>
    <x v="196"/>
    <x v="3"/>
    <x v="1"/>
    <x v="2"/>
    <x v="5"/>
    <x v="0"/>
    <s v="Univera Satış"/>
    <s v="Saha Satış"/>
    <s v="Yurt İçi"/>
    <s v="Türkiye"/>
  </r>
  <r>
    <s v="Q3"/>
    <x v="1"/>
    <x v="8"/>
    <m/>
    <s v="ÜÇKÖK GIDA İMALAT OTOMOTİV TİC. SAN. LTD. ŞTİ."/>
    <s v="UH.01.002"/>
    <s v="Unidox Kontör"/>
    <s v="Univera Kontör Satışı"/>
    <x v="6"/>
    <x v="2"/>
    <s v="Unidox"/>
    <n v="2.6"/>
    <m/>
    <n v="25000"/>
    <m/>
    <m/>
    <m/>
    <m/>
    <m/>
    <n v="65000"/>
    <m/>
    <m/>
    <m/>
    <m/>
    <m/>
    <m/>
    <x v="197"/>
    <x v="3"/>
    <x v="1"/>
    <x v="2"/>
    <x v="5"/>
    <x v="0"/>
    <s v="Univera Satış"/>
    <s v="Saha Satış"/>
    <s v="Yurt İçi"/>
    <s v="Türkiye"/>
  </r>
  <r>
    <s v="Q3"/>
    <x v="1"/>
    <x v="8"/>
    <m/>
    <s v="ALTUN TEMİZLİK TÜTÜN ÜRÜNLERİ PAZARLAMA A .Ş"/>
    <s v="EH.06.001"/>
    <s v="Enroute Panorama - Hosting Hizmeti"/>
    <s v="Univera - JTI"/>
    <x v="11"/>
    <x v="1"/>
    <s v="Enroute"/>
    <n v="11836.191056"/>
    <m/>
    <n v="1"/>
    <m/>
    <m/>
    <m/>
    <m/>
    <m/>
    <n v="11836.191056"/>
    <m/>
    <m/>
    <m/>
    <m/>
    <m/>
    <m/>
    <x v="18"/>
    <x v="0"/>
    <x v="0"/>
    <x v="1"/>
    <x v="3"/>
    <x v="1"/>
    <s v="Univera Satış"/>
    <s v="Saha Satış"/>
    <s v="Yurt İçi"/>
    <s v="Türkiye"/>
  </r>
  <r>
    <s v="Q3"/>
    <x v="1"/>
    <x v="8"/>
    <m/>
    <s v="ARME DAĞITIM PAZARLAMA SANAYİ VE TİC. A.Ş."/>
    <s v="EH.06.001"/>
    <s v="Enroute Panorama - Hosting Hizmeti"/>
    <s v="Univera - JTI"/>
    <x v="11"/>
    <x v="1"/>
    <s v="Enroute"/>
    <n v="11836.191056"/>
    <m/>
    <n v="1"/>
    <m/>
    <m/>
    <m/>
    <m/>
    <m/>
    <n v="11836.191056"/>
    <m/>
    <m/>
    <m/>
    <m/>
    <m/>
    <m/>
    <x v="18"/>
    <x v="0"/>
    <x v="0"/>
    <x v="1"/>
    <x v="3"/>
    <x v="1"/>
    <s v="Univera Satış"/>
    <s v="Saha Satış"/>
    <s v="Yurt İçi"/>
    <s v="Türkiye"/>
  </r>
  <r>
    <s v="Q3"/>
    <x v="1"/>
    <x v="8"/>
    <m/>
    <s v="AYDIN ÜNLÜER TUR.GIDA TİC. VE SAN. A.Ş."/>
    <s v="EH.06.001"/>
    <s v="Enroute Panorama - Hosting Hizmeti"/>
    <s v="Univera - JTI"/>
    <x v="11"/>
    <x v="1"/>
    <s v="Enroute"/>
    <n v="11836.191056000001"/>
    <m/>
    <n v="3"/>
    <m/>
    <m/>
    <m/>
    <m/>
    <m/>
    <n v="35508.573168000003"/>
    <m/>
    <m/>
    <m/>
    <m/>
    <m/>
    <m/>
    <x v="18"/>
    <x v="0"/>
    <x v="0"/>
    <x v="1"/>
    <x v="3"/>
    <x v="1"/>
    <s v="Univera Satış"/>
    <s v="Saha Satış"/>
    <s v="Yurt İçi"/>
    <s v="Türkiye"/>
  </r>
  <r>
    <s v="Q3"/>
    <x v="1"/>
    <x v="8"/>
    <m/>
    <s v="BUĞRA MÜH. VE İNŞ. MALZ. İML. İTH. İHR. TİC. SAN. LTD. ŞTİ."/>
    <s v="EH.06.001"/>
    <s v="Enroute Panorama - Hosting Hizmeti"/>
    <s v="Univera - JTI"/>
    <x v="11"/>
    <x v="1"/>
    <s v="Enroute"/>
    <n v="11851.590068"/>
    <m/>
    <n v="1"/>
    <m/>
    <m/>
    <m/>
    <m/>
    <m/>
    <n v="11851.590068"/>
    <m/>
    <m/>
    <m/>
    <m/>
    <m/>
    <m/>
    <x v="18"/>
    <x v="0"/>
    <x v="0"/>
    <x v="1"/>
    <x v="3"/>
    <x v="1"/>
    <s v="Univera Satış"/>
    <s v="Saha Satış"/>
    <s v="Yurt İçi"/>
    <s v="Türkiye"/>
  </r>
  <r>
    <s v="Q3"/>
    <x v="1"/>
    <x v="8"/>
    <m/>
    <s v="CAN TÜTÜN MAMULLERİ İNŞAAT VE SANAYİ TİCARET A.Ş."/>
    <s v="EH.06.001"/>
    <s v="Enroute Panorama - Hosting Hizmeti"/>
    <s v="Univera - JTI"/>
    <x v="11"/>
    <x v="1"/>
    <s v="Enroute"/>
    <n v="11836.191056"/>
    <m/>
    <n v="1"/>
    <m/>
    <m/>
    <m/>
    <m/>
    <m/>
    <n v="11836.191056"/>
    <m/>
    <m/>
    <m/>
    <m/>
    <m/>
    <m/>
    <x v="18"/>
    <x v="0"/>
    <x v="0"/>
    <x v="1"/>
    <x v="3"/>
    <x v="1"/>
    <s v="Univera Satış"/>
    <s v="Saha Satış"/>
    <s v="Yurt İçi"/>
    <s v="Türkiye"/>
  </r>
  <r>
    <s v="Q3"/>
    <x v="1"/>
    <x v="8"/>
    <m/>
    <s v="ÇELİKKOL TURİZM GIDA MAD.SAN VE TİC. LTD. ŞTİ."/>
    <s v="EH.06.001"/>
    <s v="Enroute Panorama - Hosting Hizmeti"/>
    <s v="Univera - JTI"/>
    <x v="11"/>
    <x v="1"/>
    <s v="Enroute"/>
    <n v="11836.191056"/>
    <m/>
    <n v="1"/>
    <m/>
    <m/>
    <m/>
    <m/>
    <m/>
    <n v="11836.191056"/>
    <m/>
    <m/>
    <m/>
    <m/>
    <m/>
    <m/>
    <x v="18"/>
    <x v="0"/>
    <x v="0"/>
    <x v="1"/>
    <x v="3"/>
    <x v="1"/>
    <s v="Univera Satış"/>
    <s v="Saha Satış"/>
    <s v="Yurt İçi"/>
    <s v="Türkiye"/>
  </r>
  <r>
    <s v="Q3"/>
    <x v="1"/>
    <x v="8"/>
    <m/>
    <s v="DOYURAN GIDA A.Ş."/>
    <s v="EH.06.001"/>
    <s v="Enroute Panorama - Hosting Hizmeti"/>
    <s v="Univera - JTI"/>
    <x v="11"/>
    <x v="1"/>
    <s v="Enroute"/>
    <n v="11836.191056"/>
    <m/>
    <n v="1"/>
    <m/>
    <m/>
    <m/>
    <m/>
    <m/>
    <n v="11836.191056"/>
    <m/>
    <m/>
    <m/>
    <m/>
    <m/>
    <m/>
    <x v="18"/>
    <x v="0"/>
    <x v="0"/>
    <x v="1"/>
    <x v="3"/>
    <x v="1"/>
    <s v="Univera Satış"/>
    <s v="Saha Satış"/>
    <s v="Yurt İçi"/>
    <s v="Türkiye"/>
  </r>
  <r>
    <s v="Q3"/>
    <x v="1"/>
    <x v="8"/>
    <m/>
    <s v="FLAŞ TURİZM İNŞAAT TAAHHÜT TİC. LTD. ŞTİ."/>
    <s v="EH.06.001"/>
    <s v="Enroute Panorama - Hosting Hizmeti"/>
    <s v="Univera - JTI"/>
    <x v="11"/>
    <x v="1"/>
    <s v="Enroute"/>
    <n v="11921.530832"/>
    <m/>
    <n v="2"/>
    <m/>
    <m/>
    <m/>
    <m/>
    <m/>
    <n v="23843.061664000001"/>
    <m/>
    <m/>
    <m/>
    <m/>
    <m/>
    <m/>
    <x v="18"/>
    <x v="0"/>
    <x v="0"/>
    <x v="1"/>
    <x v="3"/>
    <x v="1"/>
    <s v="Univera Satış"/>
    <s v="Saha Satış"/>
    <s v="Yurt İçi"/>
    <s v="Türkiye"/>
  </r>
  <r>
    <s v="Q3"/>
    <x v="1"/>
    <x v="8"/>
    <m/>
    <s v="FLAŞ TURİZM İNŞAAT TAAHHÜT TİC. LTD. ŞTİ."/>
    <s v="EH.06.001"/>
    <s v="Enroute Panorama - Hosting Hizmeti"/>
    <s v="Univera - JTI"/>
    <x v="11"/>
    <x v="1"/>
    <s v="Enroute"/>
    <n v="11921.530832"/>
    <m/>
    <n v="-2"/>
    <m/>
    <m/>
    <m/>
    <m/>
    <m/>
    <n v="-23843.061664000001"/>
    <m/>
    <m/>
    <m/>
    <m/>
    <m/>
    <m/>
    <x v="18"/>
    <x v="0"/>
    <x v="0"/>
    <x v="1"/>
    <x v="3"/>
    <x v="1"/>
    <s v="Univera Satış"/>
    <s v="Saha Satış"/>
    <s v="Yurt İçi"/>
    <s v="Türkiye"/>
  </r>
  <r>
    <s v="Q3"/>
    <x v="1"/>
    <x v="8"/>
    <m/>
    <s v="KALPAKÇIOĞLU GIDA SAN. VE TİC. LTD. ŞTİ."/>
    <s v="EH.06.001"/>
    <s v="Enroute Panorama - Hosting Hizmeti"/>
    <s v="Univera - JTI"/>
    <x v="11"/>
    <x v="1"/>
    <s v="Enroute"/>
    <n v="11836.191056"/>
    <m/>
    <n v="2"/>
    <m/>
    <m/>
    <m/>
    <m/>
    <m/>
    <n v="23672.382111999999"/>
    <m/>
    <m/>
    <m/>
    <m/>
    <m/>
    <m/>
    <x v="18"/>
    <x v="0"/>
    <x v="0"/>
    <x v="1"/>
    <x v="3"/>
    <x v="1"/>
    <s v="Univera Satış"/>
    <s v="Saha Satış"/>
    <s v="Yurt İçi"/>
    <s v="Türkiye"/>
  </r>
  <r>
    <s v="Q3"/>
    <x v="1"/>
    <x v="8"/>
    <m/>
    <s v="KALPAKÇIOĞLU GIDA SAN. VE TİC. LTD. ŞTİ."/>
    <s v="EH.06.001"/>
    <s v="Enroute Panorama - Hosting Hizmeti"/>
    <s v="Univera - JTI"/>
    <x v="11"/>
    <x v="1"/>
    <s v="Enroute"/>
    <n v="11836.191056"/>
    <m/>
    <n v="-2"/>
    <m/>
    <m/>
    <m/>
    <m/>
    <m/>
    <n v="-23672.382111999999"/>
    <m/>
    <m/>
    <m/>
    <m/>
    <m/>
    <m/>
    <x v="18"/>
    <x v="0"/>
    <x v="0"/>
    <x v="1"/>
    <x v="3"/>
    <x v="1"/>
    <s v="Univera Satış"/>
    <s v="Saha Satış"/>
    <s v="Yurt İçi"/>
    <s v="Türkiye"/>
  </r>
  <r>
    <s v="Q4"/>
    <x v="0"/>
    <x v="11"/>
    <m/>
    <s v="Mey İçki Sanayi ve Ticaret A.Ş."/>
    <s v="EY.06.001"/>
    <s v="EnRoute Panorama - Yazilim Gelistirme Hizmeti"/>
    <s v="Univera - Mey İçki"/>
    <x v="11"/>
    <x v="0"/>
    <m/>
    <n v="8622"/>
    <m/>
    <n v="39"/>
    <m/>
    <n v="336258"/>
    <m/>
    <n v="0"/>
    <m/>
    <n v="336258"/>
    <m/>
    <n v="0"/>
    <n v="0"/>
    <s v="UNI240000002280"/>
    <m/>
    <m/>
    <x v="7"/>
    <x v="0"/>
    <x v="1"/>
    <x v="1"/>
    <x v="9"/>
    <x v="1"/>
    <s v="Univera Satış"/>
    <s v="Saha Satış"/>
    <s v="Yurt İçi"/>
    <s v="Türkiye"/>
  </r>
  <r>
    <s v="Q4"/>
    <x v="0"/>
    <x v="11"/>
    <m/>
    <s v="Mey İçki Sanayi ve Ticaret A.Ş."/>
    <s v="EY.06.001"/>
    <s v="EnRoute Panorama - Yazilim Gelistirme Hizmeti"/>
    <s v="Univera - Mey İçki"/>
    <x v="11"/>
    <x v="0"/>
    <m/>
    <n v="8622"/>
    <m/>
    <n v="33"/>
    <m/>
    <n v="284526"/>
    <m/>
    <n v="0"/>
    <m/>
    <n v="284526"/>
    <m/>
    <n v="0"/>
    <n v="0"/>
    <s v="UNI240000002281"/>
    <m/>
    <m/>
    <x v="7"/>
    <x v="0"/>
    <x v="1"/>
    <x v="1"/>
    <x v="9"/>
    <x v="1"/>
    <s v="Univera Satış"/>
    <s v="Saha Satış"/>
    <s v="Yurt İçi"/>
    <s v="Türkiye"/>
  </r>
  <r>
    <s v="Q4"/>
    <x v="0"/>
    <x v="11"/>
    <m/>
    <s v="Mey İçki Sanayi ve Ticaret A.Ş."/>
    <s v="EH.01.001"/>
    <s v="EnRoute Panorama - Proje Yönetim Hizmeti"/>
    <s v="Univera - Mey İçki"/>
    <x v="11"/>
    <x v="0"/>
    <m/>
    <n v="8029"/>
    <m/>
    <n v="20"/>
    <m/>
    <n v="160580"/>
    <m/>
    <n v="0"/>
    <m/>
    <n v="160580"/>
    <m/>
    <n v="0"/>
    <n v="0"/>
    <s v="UNI240000002281"/>
    <m/>
    <m/>
    <x v="7"/>
    <x v="0"/>
    <x v="1"/>
    <x v="1"/>
    <x v="7"/>
    <x v="1"/>
    <s v="Univera Satış"/>
    <s v="Saha Satış"/>
    <s v="Yurt İçi"/>
    <s v="Türkiye"/>
  </r>
  <r>
    <s v="Q4"/>
    <x v="0"/>
    <x v="11"/>
    <m/>
    <s v="BROWN FORMAN İÇKİ TİC. LTD. ŞTİ."/>
    <s v="EY.01.014"/>
    <s v="EnRoute Panorama - Platform Back Office Kullanici Lisansi (Enterprise)"/>
    <s v="Univera - Brown Forman"/>
    <x v="12"/>
    <x v="0"/>
    <m/>
    <n v="17500"/>
    <m/>
    <n v="5"/>
    <m/>
    <n v="87500"/>
    <m/>
    <n v="0"/>
    <m/>
    <n v="87500"/>
    <m/>
    <n v="0"/>
    <n v="0"/>
    <s v="UNI240000002269"/>
    <m/>
    <m/>
    <x v="30"/>
    <x v="0"/>
    <x v="1"/>
    <x v="0"/>
    <x v="1"/>
    <x v="1"/>
    <s v="Univera Satış"/>
    <s v="Saha Satış"/>
    <s v="Yurt İçi"/>
    <s v="Türkiye"/>
  </r>
  <r>
    <s v="Q4"/>
    <x v="0"/>
    <x v="11"/>
    <m/>
    <s v="KILKISLI MES. TEK. MAM. GIDA MAD. SAN. TIC. LTD. STI."/>
    <s v="EH.03.001"/>
    <s v="EnRoute Panorama - Çafri Merkezi Hizmeti  (MSD)"/>
    <s v="Univera - JTI"/>
    <x v="11"/>
    <x v="0"/>
    <m/>
    <n v="1161.2"/>
    <m/>
    <n v="1"/>
    <m/>
    <n v="1161.2"/>
    <m/>
    <n v="0"/>
    <m/>
    <n v="1161.2"/>
    <m/>
    <n v="0"/>
    <n v="0"/>
    <s v="UNI240000002195"/>
    <m/>
    <m/>
    <x v="18"/>
    <x v="0"/>
    <x v="0"/>
    <x v="1"/>
    <x v="8"/>
    <x v="1"/>
    <s v="Univera Satış"/>
    <s v="Saha Satış"/>
    <s v="Yurt İçi"/>
    <s v="Türkiye"/>
  </r>
  <r>
    <s v="Q4"/>
    <x v="0"/>
    <x v="11"/>
    <m/>
    <s v="ONGUN EMGIN GIDA DAG. PAZ. TUR.SAN. TIC. LTD. STI"/>
    <s v="EH.03.001"/>
    <s v="EnRoute Panorama - Çafri Merkezi Hizmeti  (MSD)"/>
    <s v="Univera - JTI"/>
    <x v="11"/>
    <x v="0"/>
    <m/>
    <n v="1161.2"/>
    <m/>
    <n v="1"/>
    <m/>
    <n v="1161.2"/>
    <m/>
    <n v="0"/>
    <m/>
    <n v="1161.2"/>
    <m/>
    <n v="0"/>
    <n v="0"/>
    <s v="UNI240000002211"/>
    <m/>
    <m/>
    <x v="18"/>
    <x v="0"/>
    <x v="0"/>
    <x v="1"/>
    <x v="8"/>
    <x v="1"/>
    <s v="Univera Satış"/>
    <s v="Saha Satış"/>
    <s v="Yurt İçi"/>
    <s v="Türkiye"/>
  </r>
  <r>
    <s v="Q4"/>
    <x v="0"/>
    <x v="11"/>
    <m/>
    <s v="ONGUN EMGIN GIDA DAG. PAZ. TUR.SAN. TIC. LTD. STI."/>
    <s v="EH.03.001"/>
    <s v="EnRoute Panorama - Çafri Merkezi Hizmeti  (MSD)"/>
    <s v="Univera - JTI"/>
    <x v="11"/>
    <x v="0"/>
    <m/>
    <n v="1161.2"/>
    <m/>
    <n v="1"/>
    <m/>
    <n v="1161.2"/>
    <m/>
    <n v="0"/>
    <m/>
    <n v="1161.2"/>
    <m/>
    <n v="0"/>
    <n v="0"/>
    <s v="UNI240000002212"/>
    <m/>
    <m/>
    <x v="18"/>
    <x v="0"/>
    <x v="0"/>
    <x v="1"/>
    <x v="8"/>
    <x v="1"/>
    <s v="Univera Satış"/>
    <s v="Saha Satış"/>
    <s v="Yurt İçi"/>
    <s v="Türkiye"/>
  </r>
  <r>
    <s v="Q4"/>
    <x v="0"/>
    <x v="11"/>
    <m/>
    <s v="ONGUN EMGIN GIDA DAG. PAZ. TUR.SAN. TIC. LTD. STI."/>
    <s v="EH.03.001"/>
    <s v="EnRoute Panorama - Çafri Merkezi Hizmeti  (MSD)"/>
    <s v="Univera - JTI"/>
    <x v="11"/>
    <x v="0"/>
    <m/>
    <n v="1161.2"/>
    <m/>
    <n v="1"/>
    <m/>
    <n v="1161.2"/>
    <m/>
    <n v="0"/>
    <m/>
    <n v="1161.2"/>
    <m/>
    <n v="0"/>
    <n v="0"/>
    <s v="UNI240000002213"/>
    <m/>
    <m/>
    <x v="18"/>
    <x v="0"/>
    <x v="0"/>
    <x v="1"/>
    <x v="8"/>
    <x v="1"/>
    <s v="Univera Satış"/>
    <s v="Saha Satış"/>
    <s v="Yurt İçi"/>
    <s v="Türkiye"/>
  </r>
  <r>
    <s v="Q4"/>
    <x v="0"/>
    <x v="11"/>
    <m/>
    <s v="ONGUN EMGIN GIDA DAG. PAZ. TUR.SAN. TIC. LTD. STI."/>
    <s v="EH.03.001"/>
    <s v="EnRoute Panorama - Çafri Merkezi Hizmeti  (MSD)"/>
    <s v="Univera - JTI"/>
    <x v="11"/>
    <x v="0"/>
    <m/>
    <n v="1161.2"/>
    <m/>
    <n v="1"/>
    <m/>
    <n v="1161.2"/>
    <m/>
    <n v="0"/>
    <m/>
    <n v="1161.2"/>
    <m/>
    <n v="0"/>
    <n v="0"/>
    <s v="UNI240000002214"/>
    <m/>
    <m/>
    <x v="18"/>
    <x v="0"/>
    <x v="0"/>
    <x v="1"/>
    <x v="8"/>
    <x v="1"/>
    <s v="Univera Satış"/>
    <s v="Saha Satış"/>
    <s v="Yurt İçi"/>
    <s v="Türkiye"/>
  </r>
  <r>
    <s v="Q4"/>
    <x v="0"/>
    <x v="11"/>
    <m/>
    <s v="ONGUN EMGIN GIDA DAG. PAZ. TUR.SAN. TIC. LTD. STI."/>
    <s v="EH.03.001"/>
    <s v="EnRoute Panorama - Çafri Merkezi Hizmeti  (MSD)"/>
    <s v="Univera - JTI"/>
    <x v="11"/>
    <x v="0"/>
    <m/>
    <n v="1161.2"/>
    <m/>
    <n v="1"/>
    <m/>
    <n v="1161.2"/>
    <m/>
    <n v="0"/>
    <m/>
    <n v="1161.2"/>
    <m/>
    <n v="0"/>
    <n v="0"/>
    <s v="UNI240000002215"/>
    <m/>
    <m/>
    <x v="18"/>
    <x v="0"/>
    <x v="0"/>
    <x v="1"/>
    <x v="8"/>
    <x v="1"/>
    <s v="Univera Satış"/>
    <s v="Saha Satış"/>
    <s v="Yurt İçi"/>
    <s v="Türkiye"/>
  </r>
  <r>
    <s v="Q4"/>
    <x v="0"/>
    <x v="11"/>
    <m/>
    <s v="ONGUN EMGIN GIDA DAG. PAZ. TUR.SAN. TIC. LTD. STI."/>
    <s v="EH.03.001"/>
    <s v="EnRoute Panorama - Çafri Merkezi Hizmeti  (MSD)"/>
    <s v="Univera - JTI"/>
    <x v="11"/>
    <x v="0"/>
    <m/>
    <n v="1161.2"/>
    <m/>
    <n v="1"/>
    <m/>
    <n v="1161.2"/>
    <m/>
    <n v="0"/>
    <m/>
    <n v="1161.2"/>
    <m/>
    <n v="0"/>
    <n v="0"/>
    <s v="UNI240000002216"/>
    <m/>
    <m/>
    <x v="18"/>
    <x v="0"/>
    <x v="0"/>
    <x v="1"/>
    <x v="8"/>
    <x v="1"/>
    <s v="Univera Satış"/>
    <s v="Saha Satış"/>
    <s v="Yurt İçi"/>
    <s v="Türkiye"/>
  </r>
  <r>
    <s v="Q4"/>
    <x v="0"/>
    <x v="11"/>
    <m/>
    <s v="ONGUN EMGIN GIDA DAG. PAZ. TUR.SAN. TIC. LTD. STI."/>
    <s v="EH.03.001"/>
    <s v="EnRoute Panorama - Çafri Merkezi Hizmeti  (MSD)"/>
    <s v="Univera - JTI"/>
    <x v="11"/>
    <x v="0"/>
    <m/>
    <n v="1161.2"/>
    <m/>
    <n v="1"/>
    <m/>
    <n v="1161.2"/>
    <m/>
    <n v="0"/>
    <m/>
    <n v="1161.2"/>
    <m/>
    <n v="0"/>
    <n v="0"/>
    <s v="UNI240000002217"/>
    <m/>
    <m/>
    <x v="18"/>
    <x v="0"/>
    <x v="0"/>
    <x v="1"/>
    <x v="8"/>
    <x v="1"/>
    <s v="Univera Satış"/>
    <s v="Saha Satış"/>
    <s v="Yurt İçi"/>
    <s v="Türkiye"/>
  </r>
  <r>
    <s v="Q4"/>
    <x v="0"/>
    <x v="11"/>
    <m/>
    <s v="ÖZÇELIK MESRUBAT VE GIDA MAD.TIC.PAZ.A.S."/>
    <s v="EH.03.001"/>
    <s v="EnRoute Panorama - Çafri Merkezi Hizmeti  (MSD)"/>
    <s v="Univera - JTI"/>
    <x v="11"/>
    <x v="0"/>
    <m/>
    <n v="1161.2"/>
    <m/>
    <n v="1"/>
    <m/>
    <n v="1161.2"/>
    <m/>
    <n v="0"/>
    <m/>
    <n v="1161.2"/>
    <m/>
    <n v="0"/>
    <n v="0"/>
    <s v="UNI240000002198"/>
    <m/>
    <m/>
    <x v="18"/>
    <x v="0"/>
    <x v="0"/>
    <x v="1"/>
    <x v="8"/>
    <x v="1"/>
    <s v="Univera Satış"/>
    <s v="Saha Satış"/>
    <s v="Yurt İçi"/>
    <s v="Türkiye"/>
  </r>
  <r>
    <s v="Q4"/>
    <x v="0"/>
    <x v="11"/>
    <m/>
    <s v="REYMAR TÜTÜN MAM. DAG. VE PAZ. LTD. STI."/>
    <s v="EH.03.001"/>
    <s v="EnRoute Panorama - Çafri Merkezi Hizmeti  (MSD)"/>
    <s v="Univera - JTI"/>
    <x v="11"/>
    <x v="0"/>
    <m/>
    <n v="1161.2"/>
    <m/>
    <n v="1"/>
    <m/>
    <n v="1161.2"/>
    <m/>
    <n v="0"/>
    <m/>
    <n v="1161.2"/>
    <m/>
    <n v="0"/>
    <n v="0"/>
    <s v="UNI240000002201"/>
    <m/>
    <m/>
    <x v="18"/>
    <x v="0"/>
    <x v="0"/>
    <x v="1"/>
    <x v="8"/>
    <x v="1"/>
    <s v="Univera Satış"/>
    <s v="Saha Satış"/>
    <s v="Yurt İçi"/>
    <s v="Türkiye"/>
  </r>
  <r>
    <s v="Q4"/>
    <x v="0"/>
    <x v="11"/>
    <m/>
    <s v="SAGIROGLU TÜTÜN ÜRÜN. INS.TAAH. SAN. VE TIC. LTD. STI."/>
    <s v="EH.03.001"/>
    <s v="EnRoute Panorama - Çafri Merkezi Hizmeti  (MSD)"/>
    <s v="Univera - JTI"/>
    <x v="11"/>
    <x v="0"/>
    <m/>
    <n v="1161.2"/>
    <m/>
    <n v="1"/>
    <m/>
    <n v="1161.2"/>
    <m/>
    <n v="0"/>
    <m/>
    <n v="1161.2"/>
    <m/>
    <n v="0"/>
    <n v="0"/>
    <s v="UNI240000002202"/>
    <m/>
    <m/>
    <x v="18"/>
    <x v="0"/>
    <x v="0"/>
    <x v="1"/>
    <x v="8"/>
    <x v="1"/>
    <s v="Univera Satış"/>
    <s v="Saha Satış"/>
    <s v="Yurt İçi"/>
    <s v="Türkiye"/>
  </r>
  <r>
    <s v="Q4"/>
    <x v="0"/>
    <x v="11"/>
    <m/>
    <s v="SEYDIM DAG.PAZ.A.S."/>
    <s v="EH.03.001"/>
    <s v="EnRoute Panorama - Çafri Merkezi Hizmeti  (MSD)"/>
    <s v="Univera - JTI"/>
    <x v="11"/>
    <x v="0"/>
    <m/>
    <n v="1161.2"/>
    <m/>
    <n v="1"/>
    <m/>
    <n v="1161.2"/>
    <m/>
    <n v="0"/>
    <m/>
    <n v="1161.2"/>
    <m/>
    <n v="0"/>
    <n v="0"/>
    <s v="UNI240000002204"/>
    <m/>
    <m/>
    <x v="18"/>
    <x v="0"/>
    <x v="0"/>
    <x v="1"/>
    <x v="8"/>
    <x v="1"/>
    <s v="Univera Satış"/>
    <s v="Saha Satış"/>
    <s v="Yurt İçi"/>
    <s v="Türkiye"/>
  </r>
  <r>
    <s v="Q4"/>
    <x v="0"/>
    <x v="11"/>
    <m/>
    <s v="ZÜMRÜT TEKEL ÜRÜNLERI GIDA PAZ.INS.TAAH.SAN.VE.TIC.LTD STI"/>
    <s v="EH.03.001"/>
    <s v="EnRoute Panorama - Çafri Merkezi Hizmeti  (MSD)"/>
    <s v="Univera - JTI"/>
    <x v="11"/>
    <x v="0"/>
    <m/>
    <n v="1161.2"/>
    <m/>
    <n v="1"/>
    <m/>
    <n v="1161.2"/>
    <m/>
    <n v="0"/>
    <m/>
    <n v="1161.2"/>
    <m/>
    <n v="0"/>
    <n v="0"/>
    <s v="UNI240000002210"/>
    <m/>
    <m/>
    <x v="18"/>
    <x v="0"/>
    <x v="0"/>
    <x v="1"/>
    <x v="8"/>
    <x v="1"/>
    <s v="Univera Satış"/>
    <s v="Saha Satış"/>
    <s v="Yurt İçi"/>
    <s v="Türkiye"/>
  </r>
  <r>
    <s v="Q3"/>
    <x v="1"/>
    <x v="8"/>
    <m/>
    <s v="POLARİS YAZILIM ÇÖZÜMLERİ VE DANIŞMANLIK HİZMETLERİ LTD.ŞTİ."/>
    <s v="WProje Yönetimi.02.001"/>
    <s v="Webplus (Android) Satış Temsilcisi Yazılımı"/>
    <s v="Univera - Kanal"/>
    <x v="5"/>
    <x v="0"/>
    <s v="Webplus"/>
    <n v="4550"/>
    <m/>
    <n v="1"/>
    <m/>
    <m/>
    <m/>
    <m/>
    <m/>
    <n v="4550"/>
    <m/>
    <m/>
    <m/>
    <m/>
    <m/>
    <m/>
    <x v="31"/>
    <x v="0"/>
    <x v="1"/>
    <x v="0"/>
    <x v="1"/>
    <x v="0"/>
    <s v="Kanal Satış"/>
    <s v="Polaris"/>
    <s v="Yurt İçi"/>
    <s v="Türkiye"/>
  </r>
  <r>
    <s v="Q3"/>
    <x v="1"/>
    <x v="8"/>
    <m/>
    <s v="TURK FİNANSAL TEKNOLOJİ ANONİM ŞİRKETİ"/>
    <s v="VH.01.002"/>
    <s v="Varuna SSH Yazılım Geliştirme Hizmeti"/>
    <s v="Univera - Varuna"/>
    <x v="10"/>
    <x v="6"/>
    <s v="Varuna"/>
    <n v="18620"/>
    <m/>
    <n v="22.5"/>
    <m/>
    <m/>
    <m/>
    <m/>
    <m/>
    <n v="418950"/>
    <m/>
    <m/>
    <m/>
    <m/>
    <m/>
    <m/>
    <x v="178"/>
    <x v="2"/>
    <x v="1"/>
    <x v="1"/>
    <x v="9"/>
    <x v="0"/>
    <s v="Univera Satış"/>
    <s v="Saha Satış"/>
    <s v="Yurt İçi"/>
    <s v="Türkiye"/>
  </r>
  <r>
    <s v="Q3"/>
    <x v="1"/>
    <x v="8"/>
    <m/>
    <s v="TURK FİNANSAL TEKNOLOJİ ANONİM ŞİRKETİ"/>
    <s v="VH.01.001"/>
    <s v="Varuna SSH Proje Yönetim Hizmeti"/>
    <s v="Univera - Varuna"/>
    <x v="10"/>
    <x v="6"/>
    <s v="Varuna"/>
    <n v="21070"/>
    <m/>
    <n v="9"/>
    <m/>
    <m/>
    <m/>
    <m/>
    <m/>
    <n v="189630"/>
    <m/>
    <m/>
    <m/>
    <m/>
    <m/>
    <m/>
    <x v="178"/>
    <x v="2"/>
    <x v="1"/>
    <x v="1"/>
    <x v="7"/>
    <x v="0"/>
    <s v="Univera Satış"/>
    <s v="Saha Satış"/>
    <s v="Yurt İçi"/>
    <s v="Türkiye"/>
  </r>
  <r>
    <s v="Q3"/>
    <x v="1"/>
    <x v="8"/>
    <m/>
    <s v="RAUF BAYDAK"/>
    <s v="UH.01.002"/>
    <s v="Unidox Kontör"/>
    <s v="Univera Kontör Satışı"/>
    <x v="21"/>
    <x v="2"/>
    <s v="Unidox"/>
    <n v="6.1749999999999998"/>
    <m/>
    <n v="2000"/>
    <m/>
    <m/>
    <m/>
    <m/>
    <m/>
    <n v="12350"/>
    <m/>
    <m/>
    <m/>
    <m/>
    <m/>
    <m/>
    <x v="198"/>
    <x v="3"/>
    <x v="1"/>
    <x v="2"/>
    <x v="5"/>
    <x v="0"/>
    <s v="Univera Satış"/>
    <s v="Saha Satış"/>
    <s v="Yurt İçi"/>
    <s v="Türkiye"/>
  </r>
  <r>
    <s v="Q3"/>
    <x v="1"/>
    <x v="8"/>
    <m/>
    <s v="ÖZCİHAN GIDA İNŞAAT TARIM NAKLİYE ENERJİ TURİZM MAD. PAZ. VE SAN. LTD. ŞTİ."/>
    <s v="EH.06.001"/>
    <s v="Enroute Panorama - Hosting Hizmeti"/>
    <s v="Univera - JTI"/>
    <x v="11"/>
    <x v="1"/>
    <s v="Enroute"/>
    <n v="11839.058655999999"/>
    <m/>
    <n v="2"/>
    <m/>
    <m/>
    <m/>
    <m/>
    <m/>
    <n v="23678.117311999998"/>
    <m/>
    <m/>
    <m/>
    <m/>
    <m/>
    <m/>
    <x v="18"/>
    <x v="0"/>
    <x v="0"/>
    <x v="1"/>
    <x v="3"/>
    <x v="1"/>
    <s v="Univera Satış"/>
    <s v="Saha Satış"/>
    <s v="Yurt İçi"/>
    <s v="Türkiye"/>
  </r>
  <r>
    <s v="Q3"/>
    <x v="1"/>
    <x v="8"/>
    <m/>
    <s v="Özçelik Meşrubat ve Gıda Mad.Tic.Paz.A.Ş."/>
    <s v="EH.06.001"/>
    <s v="Enroute Panorama - Hosting Hizmeti"/>
    <s v="Univera - JTI"/>
    <x v="11"/>
    <x v="1"/>
    <s v="Enroute"/>
    <n v="11839.058655999999"/>
    <m/>
    <n v="5"/>
    <m/>
    <m/>
    <m/>
    <m/>
    <m/>
    <n v="59195.293279999998"/>
    <m/>
    <m/>
    <m/>
    <m/>
    <m/>
    <m/>
    <x v="18"/>
    <x v="0"/>
    <x v="0"/>
    <x v="1"/>
    <x v="3"/>
    <x v="1"/>
    <s v="Univera Satış"/>
    <s v="Saha Satış"/>
    <s v="Yurt İçi"/>
    <s v="Türkiye"/>
  </r>
  <r>
    <s v="Q3"/>
    <x v="1"/>
    <x v="8"/>
    <m/>
    <s v="Özçelik Meşrubat ve Gıda Mad.Tic.Paz.A.Ş."/>
    <s v="EH.06.001"/>
    <s v="Enroute Panorama - Hosting Hizmeti"/>
    <s v="Univera - JTI"/>
    <x v="11"/>
    <x v="1"/>
    <s v="Enroute"/>
    <n v="11839.058655999999"/>
    <m/>
    <n v="-5"/>
    <m/>
    <m/>
    <m/>
    <m/>
    <m/>
    <n v="-59195.293279999998"/>
    <m/>
    <m/>
    <m/>
    <m/>
    <m/>
    <m/>
    <x v="18"/>
    <x v="0"/>
    <x v="0"/>
    <x v="1"/>
    <x v="3"/>
    <x v="1"/>
    <s v="Univera Satış"/>
    <s v="Saha Satış"/>
    <s v="Yurt İçi"/>
    <s v="Türkiye"/>
  </r>
  <r>
    <s v="Q3"/>
    <x v="1"/>
    <x v="8"/>
    <m/>
    <s v="Özçelik Meşrubat ve Gıda Mad.Tic.Paz.A.Ş."/>
    <s v="EH.06.001"/>
    <s v="Enroute Panorama - Hosting Hizmeti"/>
    <s v="Univera - JTI"/>
    <x v="11"/>
    <x v="1"/>
    <s v="Enroute"/>
    <n v="286.76"/>
    <m/>
    <n v="1"/>
    <m/>
    <m/>
    <m/>
    <m/>
    <m/>
    <n v="286.76"/>
    <m/>
    <m/>
    <m/>
    <m/>
    <m/>
    <m/>
    <x v="18"/>
    <x v="0"/>
    <x v="0"/>
    <x v="1"/>
    <x v="3"/>
    <x v="1"/>
    <s v="Univera Satış"/>
    <s v="Saha Satış"/>
    <s v="Yurt İçi"/>
    <s v="Türkiye"/>
  </r>
  <r>
    <s v="Q3"/>
    <x v="1"/>
    <x v="8"/>
    <m/>
    <s v="Özçelik Meşrubat ve Gıda Mad.Tic.Paz.A.Ş."/>
    <s v="EH.06.001"/>
    <s v="Enroute Panorama - Hosting Hizmeti"/>
    <s v="Univera - JTI"/>
    <x v="11"/>
    <x v="1"/>
    <s v="Enroute"/>
    <n v="286.76"/>
    <m/>
    <n v="-1"/>
    <m/>
    <m/>
    <m/>
    <m/>
    <m/>
    <n v="-286.76"/>
    <m/>
    <m/>
    <m/>
    <m/>
    <m/>
    <m/>
    <x v="18"/>
    <x v="0"/>
    <x v="0"/>
    <x v="1"/>
    <x v="3"/>
    <x v="1"/>
    <s v="Univera Satış"/>
    <s v="Saha Satış"/>
    <s v="Yurt İçi"/>
    <s v="Türkiye"/>
  </r>
  <r>
    <s v="Q3"/>
    <x v="1"/>
    <x v="8"/>
    <m/>
    <s v="ÖZERLER TİCARET İLHAN ÖZER"/>
    <s v="EH.06.001"/>
    <s v="Enroute Panorama - Hosting Hizmeti"/>
    <s v="Univera - JTI"/>
    <x v="11"/>
    <x v="1"/>
    <s v="Enroute"/>
    <n v="11839.058655999999"/>
    <m/>
    <n v="4"/>
    <m/>
    <m/>
    <m/>
    <m/>
    <m/>
    <n v="47356.234623999997"/>
    <m/>
    <m/>
    <m/>
    <m/>
    <m/>
    <m/>
    <x v="18"/>
    <x v="0"/>
    <x v="0"/>
    <x v="1"/>
    <x v="3"/>
    <x v="1"/>
    <s v="Univera Satış"/>
    <s v="Saha Satış"/>
    <s v="Yurt İçi"/>
    <s v="Türkiye"/>
  </r>
  <r>
    <s v="Q3"/>
    <x v="1"/>
    <x v="8"/>
    <m/>
    <s v="REYMAR TÜTÜN MAM. DAĞ. VE PAZ. LTD. ŞTİ."/>
    <s v="EH.06.001"/>
    <s v="Enroute Panorama - Hosting Hizmeti"/>
    <s v="Univera - JTI"/>
    <x v="11"/>
    <x v="1"/>
    <s v="Enroute"/>
    <n v="11839.058655999999"/>
    <m/>
    <n v="1"/>
    <m/>
    <m/>
    <m/>
    <m/>
    <m/>
    <n v="11839.058655999999"/>
    <m/>
    <m/>
    <m/>
    <m/>
    <m/>
    <m/>
    <x v="18"/>
    <x v="0"/>
    <x v="0"/>
    <x v="1"/>
    <x v="3"/>
    <x v="1"/>
    <s v="Univera Satış"/>
    <s v="Saha Satış"/>
    <s v="Yurt İçi"/>
    <s v="Türkiye"/>
  </r>
  <r>
    <s v="Q3"/>
    <x v="1"/>
    <x v="8"/>
    <m/>
    <s v="SAĞIROĞLU TÜTÜN ÜRÜN. İNŞ.TAAH. SAN. VE TİC. LTD. ŞTİ."/>
    <s v="EH.06.001"/>
    <s v="Enroute Panorama - Hosting Hizmeti"/>
    <s v="Univera - JTI"/>
    <x v="11"/>
    <x v="1"/>
    <s v="Enroute"/>
    <n v="11839.058655999999"/>
    <m/>
    <n v="1"/>
    <m/>
    <m/>
    <m/>
    <m/>
    <m/>
    <n v="11839.058655999999"/>
    <m/>
    <m/>
    <m/>
    <m/>
    <m/>
    <m/>
    <x v="18"/>
    <x v="0"/>
    <x v="0"/>
    <x v="1"/>
    <x v="3"/>
    <x v="1"/>
    <s v="Univera Satış"/>
    <s v="Saha Satış"/>
    <s v="Yurt İçi"/>
    <s v="Türkiye"/>
  </r>
  <r>
    <s v="Q3"/>
    <x v="1"/>
    <x v="8"/>
    <m/>
    <s v="SAMİ EMGİN DAĞ. PAZ. TUR. TEKS. İNŞ. SAN. TİC. LTD. ŞTİ."/>
    <s v="EH.06.001"/>
    <s v="Enroute Panorama - Hosting Hizmeti"/>
    <s v="Univera - JTI"/>
    <x v="11"/>
    <x v="1"/>
    <s v="Enroute"/>
    <n v="11839.058655999999"/>
    <m/>
    <n v="2"/>
    <m/>
    <m/>
    <m/>
    <m/>
    <m/>
    <n v="23678.117311999998"/>
    <m/>
    <m/>
    <m/>
    <m/>
    <m/>
    <m/>
    <x v="18"/>
    <x v="0"/>
    <x v="0"/>
    <x v="1"/>
    <x v="3"/>
    <x v="1"/>
    <s v="Univera Satış"/>
    <s v="Saha Satış"/>
    <s v="Yurt İçi"/>
    <s v="Türkiye"/>
  </r>
  <r>
    <s v="Q3"/>
    <x v="1"/>
    <x v="8"/>
    <m/>
    <s v="SEYDİM DAĞ.PAZ.A.Ş."/>
    <s v="EH.06.001"/>
    <s v="Enroute Panorama - Hosting Hizmeti"/>
    <s v="Univera - JTI"/>
    <x v="11"/>
    <x v="1"/>
    <s v="Enroute"/>
    <n v="11839.058655999999"/>
    <m/>
    <n v="1"/>
    <m/>
    <m/>
    <m/>
    <m/>
    <m/>
    <n v="11839.058655999999"/>
    <m/>
    <m/>
    <m/>
    <m/>
    <m/>
    <m/>
    <x v="18"/>
    <x v="0"/>
    <x v="0"/>
    <x v="1"/>
    <x v="3"/>
    <x v="1"/>
    <s v="Univera Satış"/>
    <s v="Saha Satış"/>
    <s v="Yurt İçi"/>
    <s v="Türkiye"/>
  </r>
  <r>
    <s v="Q3"/>
    <x v="1"/>
    <x v="8"/>
    <m/>
    <s v="SSG DAYANIKLI TÜKETİM MAD. GIDA ÜRÜNLERİ PAZ. SAN. TİC. LTD. ŞTİ."/>
    <s v="EH.06.001"/>
    <s v="Enroute Panorama - Hosting Hizmeti"/>
    <s v="Univera - JTI"/>
    <x v="11"/>
    <x v="1"/>
    <s v="Enroute"/>
    <n v="11839.058655999999"/>
    <m/>
    <n v="2"/>
    <m/>
    <m/>
    <m/>
    <m/>
    <m/>
    <n v="23678.117311999998"/>
    <m/>
    <m/>
    <m/>
    <m/>
    <m/>
    <m/>
    <x v="18"/>
    <x v="0"/>
    <x v="0"/>
    <x v="1"/>
    <x v="3"/>
    <x v="1"/>
    <s v="Univera Satış"/>
    <s v="Saha Satış"/>
    <s v="Yurt İçi"/>
    <s v="Türkiye"/>
  </r>
  <r>
    <s v="Q3"/>
    <x v="1"/>
    <x v="8"/>
    <m/>
    <s v="MİYA OTOMASYON VE BARKOD BILISIM SISTEMLERI SAN TİC. VE L.T.D. STI."/>
    <s v="WPH.02.001"/>
    <s v="Webplus Yazılım Bakımı Hizmeti"/>
    <s v="Univera - Kanal"/>
    <x v="5"/>
    <x v="0"/>
    <s v="Webplus"/>
    <n v="5882"/>
    <m/>
    <n v="1"/>
    <m/>
    <m/>
    <m/>
    <m/>
    <m/>
    <n v="5882"/>
    <m/>
    <m/>
    <m/>
    <m/>
    <m/>
    <m/>
    <x v="3"/>
    <x v="0"/>
    <x v="0"/>
    <x v="1"/>
    <x v="4"/>
    <x v="0"/>
    <s v="Kanal Satış"/>
    <s v="Miya"/>
    <s v="Yurt İçi"/>
    <s v="Türkiye"/>
  </r>
  <r>
    <s v="Q3"/>
    <x v="1"/>
    <x v="8"/>
    <m/>
    <s v="MİYA OTOMASYON VE BARKOD BILISIM SISTEMLERI SAN TİC. VE L.T.D. STI."/>
    <s v="WPH.02.001"/>
    <s v="Webplus Yazılım Bakımı Hizmeti"/>
    <s v="Univera - Kanal"/>
    <x v="5"/>
    <x v="0"/>
    <s v="Webplus"/>
    <n v="7274"/>
    <m/>
    <n v="1"/>
    <m/>
    <m/>
    <m/>
    <m/>
    <m/>
    <n v="7274"/>
    <m/>
    <m/>
    <m/>
    <m/>
    <m/>
    <m/>
    <x v="3"/>
    <x v="0"/>
    <x v="0"/>
    <x v="1"/>
    <x v="4"/>
    <x v="0"/>
    <s v="Kanal Satış"/>
    <s v="Miya"/>
    <s v="Yurt İçi"/>
    <s v="Türkiye"/>
  </r>
  <r>
    <s v="Q3"/>
    <x v="1"/>
    <x v="8"/>
    <m/>
    <s v="MİYA OTOMASYON VE BARKOD BILISIM SISTEMLERI SAN TİC. VE L.T.D. STI."/>
    <s v="WProje Yönetimi.01.007"/>
    <s v="Webplus E-Dönüşüm Yazılımı"/>
    <s v="Univera - Kanal"/>
    <x v="5"/>
    <x v="0"/>
    <s v="Webplus"/>
    <n v="12650"/>
    <m/>
    <n v="1"/>
    <m/>
    <m/>
    <m/>
    <m/>
    <m/>
    <n v="12650"/>
    <m/>
    <m/>
    <m/>
    <m/>
    <m/>
    <m/>
    <x v="3"/>
    <x v="0"/>
    <x v="1"/>
    <x v="0"/>
    <x v="1"/>
    <x v="0"/>
    <s v="Kanal Satış"/>
    <s v="Miya"/>
    <s v="Yurt İçi"/>
    <s v="Türkiye"/>
  </r>
  <r>
    <s v="Q3"/>
    <x v="1"/>
    <x v="8"/>
    <m/>
    <s v="MİYA OTOMASYON VE BARKOD BILISIM SISTEMLERI SAN TİC. VE L.T.D. STI."/>
    <s v="WProje Yönetimi.01.006"/>
    <s v="Webplus Distribution Satış-Dağıtım Yazılımı (Light)"/>
    <s v="Univera - Kanal"/>
    <x v="5"/>
    <x v="0"/>
    <s v="Webplus"/>
    <n v="15525"/>
    <m/>
    <n v="1"/>
    <m/>
    <m/>
    <m/>
    <m/>
    <m/>
    <n v="15525"/>
    <m/>
    <m/>
    <m/>
    <m/>
    <m/>
    <m/>
    <x v="3"/>
    <x v="0"/>
    <x v="1"/>
    <x v="0"/>
    <x v="1"/>
    <x v="0"/>
    <s v="Kanal Satış"/>
    <s v="Miya"/>
    <s v="Yurt İçi"/>
    <s v="Türkiye"/>
  </r>
  <r>
    <s v="Q3"/>
    <x v="1"/>
    <x v="8"/>
    <m/>
    <s v="MİYA OTOMASYON VE BARKOD BILISIM SISTEMLERI SAN TİC. VE L.T.D. STI."/>
    <s v="WProje Yönetimi.01.006"/>
    <s v="Webplus Distribution Satış-Dağıtım Yazılımı (Light)"/>
    <s v="Univera - Kanal"/>
    <x v="5"/>
    <x v="0"/>
    <s v="Webplus"/>
    <n v="18975"/>
    <m/>
    <n v="1"/>
    <m/>
    <m/>
    <m/>
    <m/>
    <m/>
    <n v="18975"/>
    <m/>
    <m/>
    <m/>
    <m/>
    <m/>
    <m/>
    <x v="3"/>
    <x v="0"/>
    <x v="1"/>
    <x v="0"/>
    <x v="1"/>
    <x v="0"/>
    <s v="Kanal Satış"/>
    <s v="Miya"/>
    <s v="Yurt İçi"/>
    <s v="Türkiye"/>
  </r>
  <r>
    <s v="Q3"/>
    <x v="1"/>
    <x v="8"/>
    <m/>
    <s v="MİYA OTOMASYON VE BARKOD BILISIM SISTEMLERI SAN TİC. VE L.T.D. STI."/>
    <s v="WProje Yönetimi.02.001"/>
    <s v="Webplus (Android) Satış Temsilcisi Yazılımı"/>
    <s v="Univera - Kanal"/>
    <x v="5"/>
    <x v="0"/>
    <s v="Webplus"/>
    <n v="2329.2000000000003"/>
    <m/>
    <n v="3"/>
    <m/>
    <m/>
    <m/>
    <m/>
    <m/>
    <n v="6987.6"/>
    <m/>
    <m/>
    <m/>
    <m/>
    <m/>
    <m/>
    <x v="3"/>
    <x v="0"/>
    <x v="1"/>
    <x v="0"/>
    <x v="1"/>
    <x v="0"/>
    <s v="Kanal Satış"/>
    <s v="Miya"/>
    <s v="Yurt İçi"/>
    <s v="Türkiye"/>
  </r>
  <r>
    <s v="Q3"/>
    <x v="1"/>
    <x v="8"/>
    <m/>
    <s v="MİYA OTOMASYON VE BARKOD BILISIM SISTEMLERI SAN TİC. VE L.T.D. STI."/>
    <s v="WProje Yönetimi.02.001"/>
    <s v="Webplus (Android) Satış Temsilcisi Yazılımı"/>
    <s v="Univera - Kanal"/>
    <x v="5"/>
    <x v="0"/>
    <s v="Webplus"/>
    <n v="2846.8"/>
    <m/>
    <n v="1"/>
    <m/>
    <m/>
    <m/>
    <m/>
    <m/>
    <n v="2846.8"/>
    <m/>
    <m/>
    <m/>
    <m/>
    <m/>
    <m/>
    <x v="3"/>
    <x v="0"/>
    <x v="1"/>
    <x v="0"/>
    <x v="1"/>
    <x v="0"/>
    <s v="Kanal Satış"/>
    <s v="Miya"/>
    <s v="Yurt İçi"/>
    <s v="Türkiye"/>
  </r>
  <r>
    <s v="Q3"/>
    <x v="1"/>
    <x v="8"/>
    <m/>
    <s v="MİYA OTOMASYON VE BARKOD BILISIM SISTEMLERI SAN TİC. VE L.T.D. STI."/>
    <s v="WProje Yönetimi.01.003"/>
    <s v="Web Plus Ek Kullanıcı Yazılımı (1 Kullanıcı)"/>
    <s v="Univera - Kanal"/>
    <x v="5"/>
    <x v="0"/>
    <s v="Webplus"/>
    <n v="1552.5"/>
    <m/>
    <n v="1"/>
    <m/>
    <m/>
    <m/>
    <m/>
    <m/>
    <n v="1552.5"/>
    <m/>
    <m/>
    <m/>
    <m/>
    <m/>
    <m/>
    <x v="3"/>
    <x v="0"/>
    <x v="1"/>
    <x v="0"/>
    <x v="1"/>
    <x v="0"/>
    <s v="Kanal Satış"/>
    <s v="Miya"/>
    <s v="Yurt İçi"/>
    <s v="Türkiye"/>
  </r>
  <r>
    <s v="Q3"/>
    <x v="1"/>
    <x v="8"/>
    <m/>
    <s v="MİYA OTOMASYON VE BARKOD BILISIM SISTEMLERI SAN TİC. VE L.T.D. STI."/>
    <s v="WProje Yönetimi.01.003"/>
    <s v="Web Plus Ek Kullanıcı Yazılımı (1 Kullanıcı)"/>
    <s v="Univera - Kanal"/>
    <x v="5"/>
    <x v="0"/>
    <s v="Webplus"/>
    <n v="1897.5"/>
    <m/>
    <n v="1"/>
    <m/>
    <m/>
    <m/>
    <m/>
    <m/>
    <n v="1897.5"/>
    <m/>
    <m/>
    <m/>
    <m/>
    <m/>
    <m/>
    <x v="3"/>
    <x v="0"/>
    <x v="1"/>
    <x v="0"/>
    <x v="1"/>
    <x v="0"/>
    <s v="Kanal Satış"/>
    <s v="Miya"/>
    <s v="Yurt İçi"/>
    <s v="Türkiye"/>
  </r>
  <r>
    <s v="Q3"/>
    <x v="1"/>
    <x v="8"/>
    <m/>
    <s v="MİYA OTOMASYON VE BARKOD BILISIM SISTEMLERI SAN TİC. VE L.T.D. STI."/>
    <s v="UH.01.002"/>
    <s v="Unidox Kontör"/>
    <s v="Univera Kontör Satışı"/>
    <x v="5"/>
    <x v="2"/>
    <s v="Unidox"/>
    <n v="4.6319999999999997"/>
    <m/>
    <n v="2000"/>
    <m/>
    <m/>
    <m/>
    <m/>
    <m/>
    <n v="9264"/>
    <m/>
    <m/>
    <m/>
    <m/>
    <m/>
    <m/>
    <x v="3"/>
    <x v="0"/>
    <x v="1"/>
    <x v="2"/>
    <x v="5"/>
    <x v="0"/>
    <s v="Kanal Satış"/>
    <s v="Miya"/>
    <s v="Yurt İçi"/>
    <s v="Türkiye"/>
  </r>
  <r>
    <s v="Q3"/>
    <x v="1"/>
    <x v="8"/>
    <m/>
    <s v="MİYA OTOMASYON VE BARKOD BILISIM SISTEMLERI SAN TİC. VE L.T.D. STI."/>
    <s v="UH.01.002"/>
    <s v="Unidox Kontör"/>
    <s v="Univera Kontör Satışı"/>
    <x v="5"/>
    <x v="2"/>
    <s v="Unidox"/>
    <n v="2.657"/>
    <m/>
    <n v="10000"/>
    <m/>
    <m/>
    <m/>
    <m/>
    <m/>
    <n v="26570"/>
    <m/>
    <m/>
    <m/>
    <m/>
    <m/>
    <m/>
    <x v="3"/>
    <x v="0"/>
    <x v="1"/>
    <x v="2"/>
    <x v="5"/>
    <x v="0"/>
    <s v="Kanal Satış"/>
    <s v="Miya"/>
    <s v="Yurt İçi"/>
    <s v="Türkiye"/>
  </r>
  <r>
    <s v="Q3"/>
    <x v="1"/>
    <x v="8"/>
    <m/>
    <s v="İNCELİ ET ÜRÜNLERİ GIDA PAZARLAMA TİC. LTD. ŞTİ."/>
    <s v="UH.01.002"/>
    <s v="Unidox Kontör"/>
    <s v="Univera Kontör Satışı"/>
    <x v="6"/>
    <x v="2"/>
    <s v="Unidox"/>
    <n v="3.5419999999999998"/>
    <m/>
    <n v="10000"/>
    <m/>
    <m/>
    <m/>
    <m/>
    <m/>
    <n v="35420"/>
    <m/>
    <m/>
    <m/>
    <m/>
    <m/>
    <m/>
    <x v="199"/>
    <x v="3"/>
    <x v="1"/>
    <x v="2"/>
    <x v="5"/>
    <x v="0"/>
    <s v="Univera Satış"/>
    <s v="Saha Satış"/>
    <s v="Yurt İçi"/>
    <s v="Türkiye"/>
  </r>
  <r>
    <s v="Q4"/>
    <x v="0"/>
    <x v="11"/>
    <m/>
    <s v="Mey İçki Sanayi ve Ticaret A.Ş."/>
    <s v="EH.05.002"/>
    <s v="EnRoute Panorama - Rapor Gelistirme Hizmeti"/>
    <s v="Univera - Mey İçki"/>
    <x v="11"/>
    <x v="0"/>
    <m/>
    <n v="7142"/>
    <m/>
    <n v="18"/>
    <m/>
    <n v="128556"/>
    <m/>
    <n v="0"/>
    <m/>
    <n v="128556"/>
    <m/>
    <n v="0"/>
    <n v="0"/>
    <s v="UNI240000002281"/>
    <m/>
    <m/>
    <x v="7"/>
    <x v="0"/>
    <x v="1"/>
    <x v="1"/>
    <x v="2"/>
    <x v="1"/>
    <s v="Univera Satış"/>
    <s v="Saha Satış"/>
    <s v="Yurt İçi"/>
    <s v="Türkiye"/>
  </r>
  <r>
    <s v="Q3"/>
    <x v="1"/>
    <x v="8"/>
    <m/>
    <s v="POLARİS YAZILIM ÇÖZÜMLERİ VE DANIŞMANLIK HİZMETLERİ LTD.ŞTİ."/>
    <s v="WProje Yönetimi.01.008"/>
    <s v="Webplus Distribution Satış-Dağıtım Yazılımı (Enterprise) Kiralama Hizmeti"/>
    <s v="Univera - Kanal"/>
    <x v="5"/>
    <x v="0"/>
    <s v="Webplus"/>
    <n v="3840"/>
    <m/>
    <n v="1"/>
    <m/>
    <m/>
    <m/>
    <m/>
    <m/>
    <n v="3840"/>
    <m/>
    <m/>
    <m/>
    <m/>
    <m/>
    <m/>
    <x v="31"/>
    <x v="0"/>
    <x v="1"/>
    <x v="0"/>
    <x v="0"/>
    <x v="0"/>
    <s v="Kanal Satış"/>
    <s v="Polaris"/>
    <s v="Yurt İçi"/>
    <s v="Türkiye"/>
  </r>
  <r>
    <s v="Q3"/>
    <x v="1"/>
    <x v="8"/>
    <m/>
    <s v="MİYA OTOMASYON VE BARKOD BILISIM SISTEMLERI SAN TİC. VE L.T.D. STI."/>
    <s v="UH.01.002"/>
    <s v="Unidox Kontör"/>
    <s v="Univera Kontör Satışı"/>
    <x v="5"/>
    <x v="2"/>
    <s v="Unidox"/>
    <n v="2.6560000000000001"/>
    <m/>
    <n v="10000"/>
    <m/>
    <m/>
    <m/>
    <m/>
    <m/>
    <n v="26560"/>
    <m/>
    <m/>
    <m/>
    <m/>
    <m/>
    <m/>
    <x v="3"/>
    <x v="0"/>
    <x v="1"/>
    <x v="2"/>
    <x v="5"/>
    <x v="0"/>
    <s v="Kanal Satış"/>
    <s v="Miya"/>
    <s v="Yurt İçi"/>
    <s v="Türkiye"/>
  </r>
  <r>
    <s v="Q3"/>
    <x v="1"/>
    <x v="8"/>
    <m/>
    <s v="JTI Tütün Ürünleri Pazarlama A.Ş."/>
    <s v="QH.02.001"/>
    <s v="Quest Panorama - Yazılım Bakımı, Yaşatma ve Merkezi Destek Hizmeti"/>
    <s v="Univera - JTI"/>
    <x v="11"/>
    <x v="3"/>
    <s v="Quest"/>
    <n v="342565.14"/>
    <m/>
    <n v="1"/>
    <m/>
    <m/>
    <m/>
    <m/>
    <m/>
    <n v="342565.14"/>
    <m/>
    <m/>
    <m/>
    <m/>
    <m/>
    <m/>
    <x v="18"/>
    <x v="0"/>
    <x v="0"/>
    <x v="1"/>
    <x v="4"/>
    <x v="1"/>
    <s v="Univera Satış"/>
    <s v="Saha Satış"/>
    <s v="Yurt İçi"/>
    <s v="Türkiye"/>
  </r>
  <r>
    <s v="Q3"/>
    <x v="1"/>
    <x v="8"/>
    <m/>
    <s v="JTI Tütün Ürünleri Pazarlama A.Ş."/>
    <s v="QH.03.005"/>
    <s v="Quest Panorama - Kullanıcı Yazılımları Kiralama Hizmeti (Enterprise)"/>
    <s v="Univera - JTI"/>
    <x v="11"/>
    <x v="3"/>
    <s v="Quest"/>
    <n v="1652400"/>
    <m/>
    <n v="1"/>
    <m/>
    <m/>
    <m/>
    <m/>
    <m/>
    <n v="1652400"/>
    <m/>
    <m/>
    <m/>
    <m/>
    <m/>
    <m/>
    <x v="18"/>
    <x v="0"/>
    <x v="0"/>
    <x v="0"/>
    <x v="0"/>
    <x v="1"/>
    <s v="Univera Satış"/>
    <s v="Saha Satış"/>
    <s v="Yurt İçi"/>
    <s v="Türkiye"/>
  </r>
  <r>
    <s v="Q4"/>
    <x v="0"/>
    <x v="11"/>
    <m/>
    <s v="Şölen Çikolata Gıda Sanayi Ve Ticaret A. Ş."/>
    <s v="EY.06.001"/>
    <s v="EnRoute Panorama - Yazilim Gelistirme Hizmeti"/>
    <s v="Univera - Şölen"/>
    <x v="12"/>
    <x v="0"/>
    <m/>
    <n v="7290"/>
    <m/>
    <n v="9.7200000000000006"/>
    <m/>
    <n v="70858.8"/>
    <m/>
    <n v="0"/>
    <m/>
    <n v="70858.8"/>
    <m/>
    <n v="0"/>
    <n v="0"/>
    <s v="UNI240000002288"/>
    <m/>
    <m/>
    <x v="32"/>
    <x v="0"/>
    <x v="1"/>
    <x v="1"/>
    <x v="9"/>
    <x v="1"/>
    <s v="Univera Satış"/>
    <s v="Saha Satış"/>
    <s v="Yurt İçi"/>
    <s v="Türkiye"/>
  </r>
  <r>
    <s v="Q4"/>
    <x v="0"/>
    <x v="11"/>
    <m/>
    <s v="JTI TÜTÜN ÜRÜNLERI PAZARLAMA A.S."/>
    <s v="EH.05.002"/>
    <s v="EnRoute Panorama - Rapor Gelistirme Hizmeti"/>
    <s v="Univera - JTI"/>
    <x v="11"/>
    <x v="0"/>
    <m/>
    <n v="5950"/>
    <m/>
    <n v="20"/>
    <m/>
    <n v="119000"/>
    <m/>
    <n v="0"/>
    <m/>
    <n v="119000"/>
    <m/>
    <n v="0"/>
    <n v="0"/>
    <s v="UNI240000002298"/>
    <m/>
    <m/>
    <x v="18"/>
    <x v="0"/>
    <x v="1"/>
    <x v="1"/>
    <x v="2"/>
    <x v="1"/>
    <s v="Univera Satış"/>
    <s v="Saha Satış"/>
    <s v="Yurt İçi"/>
    <s v="Türkiye"/>
  </r>
  <r>
    <s v="Q4"/>
    <x v="0"/>
    <x v="11"/>
    <m/>
    <s v="Şölen Çikolata Gıda Sanayi Ve Ticaret A. Ş."/>
    <s v="EH.05.002"/>
    <s v="EnRoute Panorama - Rapor Gelistirme Hizmeti"/>
    <s v="Univera - Şölen"/>
    <x v="12"/>
    <x v="0"/>
    <m/>
    <n v="5443"/>
    <m/>
    <n v="5"/>
    <m/>
    <n v="27215"/>
    <m/>
    <n v="0"/>
    <m/>
    <n v="27215"/>
    <m/>
    <n v="0"/>
    <n v="0"/>
    <s v="UNI240000002288"/>
    <m/>
    <m/>
    <x v="32"/>
    <x v="0"/>
    <x v="1"/>
    <x v="1"/>
    <x v="2"/>
    <x v="1"/>
    <s v="Univera Satış"/>
    <s v="Saha Satış"/>
    <s v="Yurt İçi"/>
    <s v="Türkiye"/>
  </r>
  <r>
    <s v="Q4"/>
    <x v="0"/>
    <x v="11"/>
    <m/>
    <s v="JTI TÜTÜN ÜRÜNLERI PAZARLAMA A.S."/>
    <s v="EH.01.001"/>
    <s v="EnRoute Panorama - Proje Yönetim Hizmeti"/>
    <s v="Univera - JTI"/>
    <x v="11"/>
    <x v="0"/>
    <m/>
    <n v="5950"/>
    <m/>
    <n v="26"/>
    <m/>
    <n v="154700"/>
    <m/>
    <n v="0"/>
    <m/>
    <n v="154700"/>
    <m/>
    <n v="0"/>
    <n v="0"/>
    <s v="UNI240000002298"/>
    <m/>
    <m/>
    <x v="18"/>
    <x v="0"/>
    <x v="1"/>
    <x v="1"/>
    <x v="7"/>
    <x v="1"/>
    <s v="Univera Satış"/>
    <s v="Saha Satış"/>
    <s v="Yurt İçi"/>
    <s v="Türkiye"/>
  </r>
  <r>
    <s v="Q4"/>
    <x v="0"/>
    <x v="11"/>
    <m/>
    <s v="Şölen Çikolata Gıda Sanayi Ve Ticaret A. Ş."/>
    <s v="EH.01.001"/>
    <s v="EnRoute Panorama - Proje Yönetim Hizmeti"/>
    <s v="Univera - Şölen"/>
    <x v="12"/>
    <x v="0"/>
    <m/>
    <n v="6451"/>
    <m/>
    <n v="4"/>
    <m/>
    <n v="25804"/>
    <m/>
    <n v="0"/>
    <m/>
    <n v="25804"/>
    <m/>
    <n v="0"/>
    <n v="0"/>
    <s v="UNI240000002288"/>
    <m/>
    <m/>
    <x v="32"/>
    <x v="0"/>
    <x v="1"/>
    <x v="1"/>
    <x v="7"/>
    <x v="1"/>
    <s v="Univera Satış"/>
    <s v="Saha Satış"/>
    <s v="Yurt İçi"/>
    <s v="Türkiye"/>
  </r>
  <r>
    <s v="Q4"/>
    <x v="0"/>
    <x v="11"/>
    <m/>
    <s v="Mey İçki Sanayi ve Ticaret A.Ş."/>
    <s v="EH.01.003"/>
    <s v="EnRoute Panorama - Kurulum ve Efitim Hizmeti"/>
    <s v="Univera - Mey İçki"/>
    <x v="11"/>
    <x v="0"/>
    <m/>
    <n v="5054"/>
    <m/>
    <n v="6"/>
    <m/>
    <n v="30324"/>
    <m/>
    <n v="0"/>
    <m/>
    <n v="30324"/>
    <m/>
    <n v="0"/>
    <n v="0"/>
    <s v="UNI240000002281"/>
    <m/>
    <m/>
    <x v="7"/>
    <x v="0"/>
    <x v="1"/>
    <x v="1"/>
    <x v="6"/>
    <x v="1"/>
    <s v="Univera Satış"/>
    <s v="Saha Satış"/>
    <s v="Yurt İçi"/>
    <s v="Türkiye"/>
  </r>
  <r>
    <s v="Q3"/>
    <x v="1"/>
    <x v="8"/>
    <m/>
    <s v="MİYA OTOMASYON VE BARKOD BILISIM SISTEMLERI SAN TİC. VE L.T.D. STI."/>
    <s v="WPH.03.001"/>
    <s v="Webplus HOSTİNG Hizmetİ"/>
    <s v="Univera - Kanal"/>
    <x v="5"/>
    <x v="1"/>
    <s v="Webplus"/>
    <n v="2597.0100000000002"/>
    <m/>
    <n v="4"/>
    <m/>
    <m/>
    <m/>
    <m/>
    <m/>
    <n v="10388.040000000001"/>
    <m/>
    <m/>
    <m/>
    <m/>
    <m/>
    <m/>
    <x v="3"/>
    <x v="0"/>
    <x v="0"/>
    <x v="1"/>
    <x v="3"/>
    <x v="0"/>
    <s v="Kanal Satış"/>
    <s v="Miya"/>
    <s v="Yurt İçi"/>
    <s v="Türkiye"/>
  </r>
  <r>
    <s v="Q3"/>
    <x v="1"/>
    <x v="8"/>
    <m/>
    <s v="MİYA OTOMASYON VE BARKOD BILISIM SISTEMLERI SAN TİC. VE L.T.D. STI."/>
    <s v="WPH.03.001"/>
    <s v="Webplus HOSTİNG Hizmetİ"/>
    <s v="Univera - Kanal"/>
    <x v="5"/>
    <x v="1"/>
    <s v="Webplus"/>
    <n v="2597.0100000000002"/>
    <m/>
    <n v="1"/>
    <m/>
    <m/>
    <m/>
    <m/>
    <m/>
    <n v="2597.0100000000002"/>
    <m/>
    <m/>
    <m/>
    <m/>
    <m/>
    <m/>
    <x v="3"/>
    <x v="0"/>
    <x v="0"/>
    <x v="1"/>
    <x v="3"/>
    <x v="0"/>
    <s v="Kanal Satış"/>
    <s v="Miya"/>
    <s v="Yurt İçi"/>
    <s v="Türkiye"/>
  </r>
  <r>
    <s v="Q3"/>
    <x v="1"/>
    <x v="8"/>
    <m/>
    <s v="MİYA OTOMASYON VE BARKOD BILISIM SISTEMLERI SAN TİC. VE L.T.D. STI."/>
    <s v="WPH.03.001"/>
    <s v="Webplus HOSTİNG Hizmetİ"/>
    <s v="Univera - Kanal"/>
    <x v="5"/>
    <x v="1"/>
    <s v="Webplus"/>
    <n v="5931.81"/>
    <m/>
    <n v="1"/>
    <m/>
    <m/>
    <m/>
    <m/>
    <m/>
    <n v="5931.81"/>
    <m/>
    <m/>
    <m/>
    <m/>
    <m/>
    <m/>
    <x v="3"/>
    <x v="0"/>
    <x v="0"/>
    <x v="1"/>
    <x v="3"/>
    <x v="0"/>
    <s v="Kanal Satış"/>
    <s v="Miya"/>
    <s v="Yurt İçi"/>
    <s v="Türkiye"/>
  </r>
  <r>
    <s v="Q3"/>
    <x v="1"/>
    <x v="8"/>
    <m/>
    <s v="MİYA OTOMASYON VE BARKOD BILISIM SISTEMLERI SAN TİC. VE L.T.D. STI."/>
    <s v="WPH.03.001"/>
    <s v="Webplus HOSTİNG Hizmetİ"/>
    <s v="Univera - Kanal"/>
    <x v="5"/>
    <x v="1"/>
    <s v="Webplus"/>
    <n v="3622.12"/>
    <m/>
    <n v="2"/>
    <m/>
    <m/>
    <m/>
    <m/>
    <m/>
    <n v="7244.24"/>
    <m/>
    <m/>
    <m/>
    <m/>
    <m/>
    <m/>
    <x v="3"/>
    <x v="0"/>
    <x v="0"/>
    <x v="1"/>
    <x v="3"/>
    <x v="0"/>
    <s v="Kanal Satış"/>
    <s v="Miya"/>
    <s v="Yurt İçi"/>
    <s v="Türkiye"/>
  </r>
  <r>
    <s v="Q3"/>
    <x v="1"/>
    <x v="8"/>
    <m/>
    <s v="MİYA OTOMASYON VE BARKOD BILISIM SISTEMLERI SAN TİC. VE L.T.D. STI."/>
    <s v="WPH.03.001"/>
    <s v="Webplus HOSTİNG Hizmetİ"/>
    <s v="Univera - Kanal"/>
    <x v="5"/>
    <x v="1"/>
    <s v="Webplus"/>
    <n v="2988.88"/>
    <m/>
    <n v="1"/>
    <m/>
    <m/>
    <m/>
    <m/>
    <m/>
    <n v="2988.88"/>
    <m/>
    <m/>
    <m/>
    <m/>
    <m/>
    <m/>
    <x v="3"/>
    <x v="0"/>
    <x v="0"/>
    <x v="1"/>
    <x v="3"/>
    <x v="0"/>
    <s v="Kanal Satış"/>
    <s v="Miya"/>
    <s v="Yurt İçi"/>
    <s v="Türkiye"/>
  </r>
  <r>
    <s v="Q3"/>
    <x v="1"/>
    <x v="8"/>
    <m/>
    <s v="MİYA OTOMASYON VE BARKOD BILISIM SISTEMLERI SAN TİC. VE L.T.D. STI."/>
    <s v="WPH.03.001"/>
    <s v="Webplus HOSTİNG Hizmetİ"/>
    <s v="Univera - Kanal"/>
    <x v="5"/>
    <x v="1"/>
    <s v="Webplus"/>
    <n v="2597.0100000000002"/>
    <m/>
    <n v="4"/>
    <m/>
    <m/>
    <m/>
    <m/>
    <m/>
    <n v="10388.040000000001"/>
    <m/>
    <m/>
    <m/>
    <m/>
    <m/>
    <m/>
    <x v="3"/>
    <x v="0"/>
    <x v="0"/>
    <x v="1"/>
    <x v="3"/>
    <x v="0"/>
    <s v="Kanal Satış"/>
    <s v="Miya"/>
    <s v="Yurt İçi"/>
    <s v="Türkiye"/>
  </r>
  <r>
    <s v="Q3"/>
    <x v="1"/>
    <x v="8"/>
    <m/>
    <s v="MİYA OTOMASYON VE BARKOD BILISIM SISTEMLERI SAN TİC. VE L.T.D. STI."/>
    <s v="WPH.03.001"/>
    <s v="Webplus HOSTİNG Hizmetİ"/>
    <s v="Univera - Kanal"/>
    <x v="5"/>
    <x v="1"/>
    <s v="Webplus"/>
    <n v="2969.57"/>
    <m/>
    <n v="1"/>
    <m/>
    <m/>
    <m/>
    <m/>
    <m/>
    <n v="2969.57"/>
    <m/>
    <m/>
    <m/>
    <m/>
    <m/>
    <m/>
    <x v="3"/>
    <x v="0"/>
    <x v="0"/>
    <x v="1"/>
    <x v="3"/>
    <x v="0"/>
    <s v="Kanal Satış"/>
    <s v="Miya"/>
    <s v="Yurt İçi"/>
    <s v="Türkiye"/>
  </r>
  <r>
    <s v="Q3"/>
    <x v="1"/>
    <x v="8"/>
    <m/>
    <s v="MİYA OTOMASYON VE BARKOD BILISIM SISTEMLERI SAN TİC. VE L.T.D. STI."/>
    <s v="WPH.03.001"/>
    <s v="Webplus HOSTİNG Hizmetİ"/>
    <s v="Univera - Kanal"/>
    <x v="5"/>
    <x v="1"/>
    <s v="Webplus"/>
    <n v="2984.73"/>
    <m/>
    <n v="1"/>
    <m/>
    <m/>
    <m/>
    <m/>
    <m/>
    <n v="2984.73"/>
    <m/>
    <m/>
    <m/>
    <m/>
    <m/>
    <m/>
    <x v="3"/>
    <x v="0"/>
    <x v="0"/>
    <x v="1"/>
    <x v="3"/>
    <x v="0"/>
    <s v="Kanal Satış"/>
    <s v="Miya"/>
    <s v="Yurt İçi"/>
    <s v="Türkiye"/>
  </r>
  <r>
    <s v="Q3"/>
    <x v="1"/>
    <x v="8"/>
    <m/>
    <s v="MİYA OTOMASYON VE BARKOD BILISIM SISTEMLERI SAN TİC. VE L.T.D. STI."/>
    <s v="WProje Yönetimi.02.001"/>
    <s v="Webplus (Android) Satış Temsilcisi Yazılımı"/>
    <s v="Univera - Kanal"/>
    <x v="5"/>
    <x v="0"/>
    <s v="Webplus"/>
    <n v="4550"/>
    <m/>
    <n v="1"/>
    <m/>
    <m/>
    <m/>
    <m/>
    <m/>
    <n v="4550"/>
    <m/>
    <m/>
    <m/>
    <m/>
    <m/>
    <m/>
    <x v="3"/>
    <x v="0"/>
    <x v="1"/>
    <x v="0"/>
    <x v="1"/>
    <x v="0"/>
    <s v="Kanal Satış"/>
    <s v="Miya"/>
    <s v="Yurt İçi"/>
    <s v="Türkiye"/>
  </r>
  <r>
    <s v="Q3"/>
    <x v="1"/>
    <x v="8"/>
    <m/>
    <s v="MATRIKS BİLGİSAYAR SİSTEMLERİ LTD.ŞTİ"/>
    <s v="UH.01.002"/>
    <s v="Unidox Kontör"/>
    <s v="Univera Kontör Satışı"/>
    <x v="5"/>
    <x v="2"/>
    <s v="Unidox"/>
    <n v="4.6319999999999997"/>
    <m/>
    <n v="2000"/>
    <m/>
    <m/>
    <m/>
    <m/>
    <m/>
    <n v="9264"/>
    <m/>
    <m/>
    <m/>
    <m/>
    <m/>
    <m/>
    <x v="11"/>
    <x v="0"/>
    <x v="1"/>
    <x v="2"/>
    <x v="5"/>
    <x v="0"/>
    <s v="Kanal Satış"/>
    <s v="Matriks"/>
    <s v="Yurt İçi"/>
    <s v="Türkiye"/>
  </r>
  <r>
    <s v="Q3"/>
    <x v="1"/>
    <x v="8"/>
    <m/>
    <s v="MİYA OTOMASYON VE BARKOD BILISIM SISTEMLERI SAN TİC. VE L.T.D. STI."/>
    <s v="UH.01.002"/>
    <s v="Unidox Kontör"/>
    <s v="Univera Kontör Satışı"/>
    <x v="5"/>
    <x v="2"/>
    <s v="Unidox"/>
    <n v="4.6319999999999997"/>
    <m/>
    <n v="2000"/>
    <m/>
    <m/>
    <m/>
    <m/>
    <m/>
    <n v="9264"/>
    <m/>
    <m/>
    <m/>
    <m/>
    <m/>
    <m/>
    <x v="3"/>
    <x v="0"/>
    <x v="1"/>
    <x v="2"/>
    <x v="5"/>
    <x v="0"/>
    <s v="Kanal Satış"/>
    <s v="Miya"/>
    <s v="Yurt İçi"/>
    <s v="Türkiye"/>
  </r>
  <r>
    <s v="Q3"/>
    <x v="1"/>
    <x v="8"/>
    <m/>
    <s v="PANASONİC ELECTRİC WORKS ELEKTRİK SANAYİ VE TİCARET ANONİM ŞİRKETİ"/>
    <s v="SH.03.002"/>
    <s v="Stokbar Panorama - Uzman Destek Hizmeti"/>
    <s v="Univera - Panasonic"/>
    <x v="11"/>
    <x v="4"/>
    <s v="Stokbar"/>
    <n v="165000"/>
    <m/>
    <n v="1"/>
    <m/>
    <m/>
    <m/>
    <m/>
    <m/>
    <n v="165000"/>
    <m/>
    <m/>
    <m/>
    <m/>
    <m/>
    <m/>
    <x v="35"/>
    <x v="0"/>
    <x v="0"/>
    <x v="1"/>
    <x v="12"/>
    <x v="0"/>
    <s v="Univera Satış"/>
    <s v="Saha Satış"/>
    <s v="Yurt İçi"/>
    <s v="Türkiye"/>
  </r>
  <r>
    <s v="Q3"/>
    <x v="1"/>
    <x v="8"/>
    <m/>
    <s v="THY DO&amp;CO İKRAM HizmetLERİ A.Ş."/>
    <s v="SH.01.001"/>
    <s v="Stokbar Panorama - Proje ve Ürün Yönetimi Danışmanlığı Hizmeti"/>
    <s v="Univera - Turkish Do &amp; Co"/>
    <x v="18"/>
    <x v="4"/>
    <s v="Stokbar"/>
    <n v="24500"/>
    <m/>
    <n v="1"/>
    <m/>
    <m/>
    <m/>
    <m/>
    <m/>
    <n v="24500"/>
    <m/>
    <m/>
    <m/>
    <m/>
    <m/>
    <m/>
    <x v="57"/>
    <x v="0"/>
    <x v="1"/>
    <x v="1"/>
    <x v="7"/>
    <x v="0"/>
    <s v="Univera Satış"/>
    <s v="Saha Satış"/>
    <s v="Yurt İçi"/>
    <s v="Türkiye"/>
  </r>
  <r>
    <s v="Q3"/>
    <x v="1"/>
    <x v="8"/>
    <m/>
    <s v="FHP EV İÇİ KULLANIM ARAÇLARI SAN VE TC A.Ş/VİLEDA"/>
    <s v="QH.08.001"/>
    <s v="Quest Panorama - Hosting Hizmeti"/>
    <s v="Univera - Vileda"/>
    <x v="18"/>
    <x v="1"/>
    <s v="Quest"/>
    <n v="18333"/>
    <m/>
    <n v="1"/>
    <m/>
    <m/>
    <m/>
    <m/>
    <m/>
    <n v="18333"/>
    <m/>
    <m/>
    <m/>
    <m/>
    <m/>
    <m/>
    <x v="45"/>
    <x v="0"/>
    <x v="0"/>
    <x v="1"/>
    <x v="3"/>
    <x v="0"/>
    <s v="Univera Satış"/>
    <s v="Saha Satış"/>
    <s v="Yurt İçi"/>
    <s v="Türkiye"/>
  </r>
  <r>
    <s v="Q4"/>
    <x v="0"/>
    <x v="11"/>
    <m/>
    <s v="PERNOD RICARD ISTANBUL IÇ VE DIS TIC. LTD. STI"/>
    <s v="EH.02.001"/>
    <s v="EnRoute Panorama - Yazilim Bakimi, Yasatma ve Merkezi Destek Hizmeti"/>
    <s v="Univera - Pernod Ricard"/>
    <x v="13"/>
    <x v="0"/>
    <m/>
    <n v="1041111.6"/>
    <m/>
    <n v="0.5"/>
    <m/>
    <n v="520555.8"/>
    <m/>
    <n v="0"/>
    <m/>
    <n v="520555.8"/>
    <m/>
    <n v="0"/>
    <n v="0"/>
    <s v="UNI240000002335"/>
    <m/>
    <m/>
    <x v="34"/>
    <x v="0"/>
    <x v="0"/>
    <x v="1"/>
    <x v="4"/>
    <x v="1"/>
    <s v="Univera Satış"/>
    <s v="Saha Satış"/>
    <s v="Yurt İçi"/>
    <s v="Türkiye"/>
  </r>
  <r>
    <s v="Q4"/>
    <x v="0"/>
    <x v="11"/>
    <m/>
    <s v="PERNOD RICARD ISTANBUL IÇ VE DIS TIC. LTD. STI"/>
    <s v="EH.02.001"/>
    <s v="EnRoute Panorama - Yazilim Bakimi, Yasatma ve Merkezi Destek Hizmeti"/>
    <s v="Univera - Pernod Ricard"/>
    <x v="13"/>
    <x v="0"/>
    <m/>
    <n v="100000"/>
    <m/>
    <n v="0.5"/>
    <m/>
    <n v="50000"/>
    <m/>
    <n v="0"/>
    <m/>
    <n v="50000"/>
    <m/>
    <n v="0"/>
    <n v="0"/>
    <s v="UNI240000002335"/>
    <m/>
    <m/>
    <x v="34"/>
    <x v="0"/>
    <x v="0"/>
    <x v="1"/>
    <x v="4"/>
    <x v="1"/>
    <s v="Univera Satış"/>
    <s v="Saha Satış"/>
    <s v="Yurt İçi"/>
    <s v="Türkiye"/>
  </r>
  <r>
    <s v="Q4"/>
    <x v="0"/>
    <x v="11"/>
    <m/>
    <s v="PERNOD RICARD ISTANBUL IÇ VE DIS TIC. LTD. STI"/>
    <s v="EH.02.001"/>
    <s v="EnRoute Panorama - Yazilim Bakimi, Yasatma ve Merkezi Destek Hizmeti"/>
    <s v="Univera - Pernod Ricard"/>
    <x v="13"/>
    <x v="0"/>
    <m/>
    <n v="20112.560000000001"/>
    <m/>
    <n v="0.5"/>
    <m/>
    <n v="10056.280000000001"/>
    <m/>
    <n v="0"/>
    <m/>
    <n v="10056.280000000001"/>
    <m/>
    <n v="0"/>
    <n v="0"/>
    <s v="UNI240000002335"/>
    <m/>
    <m/>
    <x v="34"/>
    <x v="0"/>
    <x v="0"/>
    <x v="1"/>
    <x v="4"/>
    <x v="1"/>
    <s v="Univera Satış"/>
    <s v="Saha Satış"/>
    <s v="Yurt İçi"/>
    <s v="Türkiye"/>
  </r>
  <r>
    <s v="Q4"/>
    <x v="0"/>
    <x v="11"/>
    <m/>
    <s v="DOGUS ÇAY VE GIDA MADD.ÜRT.PAZ.ITH.IHR.A.S"/>
    <s v="EH.03.003"/>
    <s v="EnRoute Panorama - Uzman Destek Hizmeti"/>
    <s v="Univera Doğuş Çay Projesi"/>
    <x v="12"/>
    <x v="0"/>
    <m/>
    <n v="127830.59999999999"/>
    <m/>
    <n v="6"/>
    <m/>
    <n v="815940"/>
    <m/>
    <n v="48956.4"/>
    <m/>
    <n v="766983.6"/>
    <m/>
    <n v="0"/>
    <n v="0"/>
    <s v="UNI240000002356"/>
    <m/>
    <m/>
    <x v="13"/>
    <x v="0"/>
    <x v="0"/>
    <x v="1"/>
    <x v="3"/>
    <x v="1"/>
    <s v="Univera Satış"/>
    <s v="Saha Satış"/>
    <s v="Yurt İçi"/>
    <s v="Türkiye"/>
  </r>
  <r>
    <s v="Q4"/>
    <x v="0"/>
    <x v="11"/>
    <m/>
    <s v="PERNOD RICARD ISTANBUL IÇ VE DIS TIC. LTD. STI"/>
    <s v="EH.03.003"/>
    <s v="EnRoute Panorama - Uzman Destek Hizmeti"/>
    <s v="Univera - Pernod Ricard"/>
    <x v="13"/>
    <x v="0"/>
    <m/>
    <n v="110000"/>
    <m/>
    <n v="1"/>
    <m/>
    <n v="110000"/>
    <m/>
    <n v="0"/>
    <m/>
    <n v="110000"/>
    <m/>
    <n v="0"/>
    <n v="0"/>
    <s v="UNI240000002336"/>
    <m/>
    <m/>
    <x v="34"/>
    <x v="0"/>
    <x v="0"/>
    <x v="1"/>
    <x v="3"/>
    <x v="1"/>
    <s v="Univera Satış"/>
    <s v="Saha Satış"/>
    <s v="Yurt İçi"/>
    <s v="Türkiye"/>
  </r>
  <r>
    <s v="Q4"/>
    <x v="0"/>
    <x v="11"/>
    <m/>
    <s v="BROWN FORMAN İÇKİ TİC. LTD. ŞTİ."/>
    <s v="EH.03.006"/>
    <s v="EnRoute Panorama - Uzaktan Kurulum ve Efitim Hizmeti"/>
    <s v="Univera - Brown Forman"/>
    <x v="12"/>
    <x v="0"/>
    <m/>
    <n v="10000"/>
    <m/>
    <n v="4"/>
    <m/>
    <n v="40000"/>
    <m/>
    <n v="0"/>
    <m/>
    <n v="40000"/>
    <m/>
    <n v="0"/>
    <n v="0"/>
    <s v="UNI240000002341"/>
    <m/>
    <m/>
    <x v="30"/>
    <x v="0"/>
    <x v="1"/>
    <x v="1"/>
    <x v="6"/>
    <x v="1"/>
    <s v="Univera Satış"/>
    <s v="Saha Satış"/>
    <s v="Yurt İçi"/>
    <s v="Türkiye"/>
  </r>
  <r>
    <s v="Q4"/>
    <x v="0"/>
    <x v="11"/>
    <m/>
    <s v="BRISA BRIDGESTONE SABANCI LASTIK SANAYI VE TICARET A.S."/>
    <s v="EH.01.001"/>
    <s v="EnRoute Panorama - Proje Yönetim Hizmeti"/>
    <s v="Univera - Brisa Bridgestone"/>
    <x v="13"/>
    <x v="0"/>
    <m/>
    <n v="18370"/>
    <m/>
    <n v="8"/>
    <m/>
    <n v="146960"/>
    <m/>
    <n v="0"/>
    <m/>
    <n v="146960"/>
    <m/>
    <n v="0"/>
    <n v="0"/>
    <s v="UNI240000002315"/>
    <m/>
    <m/>
    <x v="99"/>
    <x v="0"/>
    <x v="1"/>
    <x v="1"/>
    <x v="7"/>
    <x v="1"/>
    <s v="Univera Satış"/>
    <s v="Saha Satış"/>
    <s v="Yurt İçi"/>
    <s v="Türkiye"/>
  </r>
  <r>
    <s v="Q4"/>
    <x v="0"/>
    <x v="11"/>
    <m/>
    <s v="JTI TÜTÜN ÜRÜNLERI PAZARLAMA A.S."/>
    <s v="EH.01.001"/>
    <s v="EnRoute Panorama - Proje Yönetim Hizmeti"/>
    <s v="Univera - JTI"/>
    <x v="11"/>
    <x v="0"/>
    <m/>
    <n v="5550.46"/>
    <m/>
    <n v="5"/>
    <m/>
    <n v="27752.3"/>
    <m/>
    <n v="0"/>
    <m/>
    <n v="27752.3"/>
    <m/>
    <n v="0"/>
    <n v="0"/>
    <s v="UNI240000002298"/>
    <m/>
    <m/>
    <x v="18"/>
    <x v="0"/>
    <x v="1"/>
    <x v="1"/>
    <x v="7"/>
    <x v="1"/>
    <s v="Univera Satış"/>
    <s v="Saha Satış"/>
    <s v="Yurt İçi"/>
    <s v="Türkiye"/>
  </r>
  <r>
    <s v="Q4"/>
    <x v="0"/>
    <x v="11"/>
    <m/>
    <s v="DOGUS ÇAY VE GIDA MADD.ÜRT.PAZ.ITH.IHR.A.S"/>
    <s v="EYS.04.012"/>
    <s v="EnRoute Panorama - E-Dönüsüm Modül Lisansi Standart"/>
    <s v="Univera Doğuş Çay Projesi"/>
    <x v="12"/>
    <x v="0"/>
    <m/>
    <n v="20000"/>
    <m/>
    <n v="2"/>
    <m/>
    <n v="50000"/>
    <m/>
    <n v="10000"/>
    <m/>
    <n v="40000"/>
    <m/>
    <n v="0"/>
    <n v="0"/>
    <s v="UNI240000002322"/>
    <m/>
    <m/>
    <x v="13"/>
    <x v="0"/>
    <x v="1"/>
    <x v="0"/>
    <x v="1"/>
    <x v="1"/>
    <s v="Univera Satış"/>
    <s v="Saha Satış"/>
    <s v="Yurt İçi"/>
    <s v="Türkiye"/>
  </r>
  <r>
    <s v="Q4"/>
    <x v="0"/>
    <x v="11"/>
    <m/>
    <s v="DOGUS ÇAY VE GIDA MADD.ÜRT.PAZ.ITH.IHR.A.S"/>
    <s v="EH.03.001"/>
    <s v="EnRoute Panorama - Çafri Merkezi Hizmeti  (MSD)"/>
    <s v="Univera Doğuş Çay Projesi"/>
    <x v="12"/>
    <x v="0"/>
    <m/>
    <n v="14465.08"/>
    <m/>
    <n v="128"/>
    <m/>
    <n v="1851530.24"/>
    <m/>
    <n v="0"/>
    <m/>
    <n v="1851530.24"/>
    <m/>
    <n v="0"/>
    <n v="0"/>
    <s v="UNI240000002357"/>
    <m/>
    <m/>
    <x v="13"/>
    <x v="0"/>
    <x v="0"/>
    <x v="1"/>
    <x v="8"/>
    <x v="1"/>
    <s v="Univera Satış"/>
    <s v="Saha Satış"/>
    <s v="Yurt İçi"/>
    <s v="Türkiye"/>
  </r>
  <r>
    <s v="Q4"/>
    <x v="0"/>
    <x v="11"/>
    <m/>
    <s v="PERNOD RICARD ISTANBUL IÇ VE DIS TIC. LTD. STI"/>
    <s v="EH.03.001"/>
    <s v="EnRoute Panorama - Çafri Merkezi Hizmeti  (MSD)"/>
    <s v="Univera - Pernod Ricard"/>
    <x v="13"/>
    <x v="0"/>
    <m/>
    <n v="18021.870243902442"/>
    <m/>
    <n v="20.5"/>
    <m/>
    <n v="369448.33500000002"/>
    <m/>
    <n v="-5.0000000000000001E-3"/>
    <m/>
    <n v="369448.34"/>
    <m/>
    <n v="0"/>
    <n v="0"/>
    <s v="UNI240000002335"/>
    <m/>
    <m/>
    <x v="34"/>
    <x v="0"/>
    <x v="0"/>
    <x v="1"/>
    <x v="8"/>
    <x v="1"/>
    <s v="Univera Satış"/>
    <s v="Saha Satış"/>
    <s v="Yurt İçi"/>
    <s v="Türkiye"/>
  </r>
  <r>
    <s v="Q3"/>
    <x v="1"/>
    <x v="8"/>
    <m/>
    <s v="MATRIKS BİLGİSAYAR SİSTEMLERİ LTD.ŞTİ"/>
    <s v="WPH.02.001"/>
    <s v="Webplus Yazılım Bakımı Hizmeti"/>
    <s v="Univera - Kanal"/>
    <x v="5"/>
    <x v="0"/>
    <s v="Webplus"/>
    <n v="7843"/>
    <m/>
    <n v="1"/>
    <m/>
    <m/>
    <m/>
    <m/>
    <m/>
    <n v="7843"/>
    <m/>
    <m/>
    <m/>
    <m/>
    <m/>
    <m/>
    <x v="11"/>
    <x v="0"/>
    <x v="0"/>
    <x v="1"/>
    <x v="4"/>
    <x v="0"/>
    <s v="Kanal Satış"/>
    <s v="Matriks"/>
    <s v="Yurt İçi"/>
    <s v="Türkiye"/>
  </r>
  <r>
    <s v="Q3"/>
    <x v="1"/>
    <x v="8"/>
    <m/>
    <s v="MATRIKS BİLGİSAYAR SİSTEMLERİ LTD.ŞTİ"/>
    <s v="WProje Yönetimi.01.007"/>
    <s v="Webplus E-Dönüşüm Yazılımı"/>
    <s v="Univera - Kanal"/>
    <x v="5"/>
    <x v="0"/>
    <s v="Webplus"/>
    <n v="11500"/>
    <m/>
    <n v="1"/>
    <m/>
    <m/>
    <m/>
    <m/>
    <m/>
    <n v="11500"/>
    <m/>
    <m/>
    <m/>
    <m/>
    <m/>
    <m/>
    <x v="11"/>
    <x v="0"/>
    <x v="1"/>
    <x v="0"/>
    <x v="1"/>
    <x v="0"/>
    <s v="Kanal Satış"/>
    <s v="Matriks"/>
    <s v="Yurt İçi"/>
    <s v="Türkiye"/>
  </r>
  <r>
    <s v="Q3"/>
    <x v="1"/>
    <x v="8"/>
    <m/>
    <s v="MATRIKS BİLGİSAYAR SİSTEMLERİ LTD.ŞTİ"/>
    <s v="WProje Yönetimi.01.006"/>
    <s v="Webplus Distribution Satış-Dağıtım Yazılımı (Light)"/>
    <s v="Univera - Kanal"/>
    <x v="5"/>
    <x v="0"/>
    <s v="Webplus"/>
    <n v="17250"/>
    <m/>
    <n v="1"/>
    <m/>
    <m/>
    <m/>
    <m/>
    <m/>
    <n v="17250"/>
    <m/>
    <m/>
    <m/>
    <m/>
    <m/>
    <m/>
    <x v="11"/>
    <x v="0"/>
    <x v="1"/>
    <x v="0"/>
    <x v="1"/>
    <x v="0"/>
    <s v="Kanal Satış"/>
    <s v="Matriks"/>
    <s v="Yurt İçi"/>
    <s v="Türkiye"/>
  </r>
  <r>
    <s v="Q3"/>
    <x v="1"/>
    <x v="8"/>
    <m/>
    <s v="MATRIKS BİLGİSAYAR SİSTEMLERİ LTD.ŞTİ"/>
    <s v="WProje Yönetimi.02.001"/>
    <s v="Webplus (Android) Satış Temsilcisi Yazılımı"/>
    <s v="Univera - Kanal"/>
    <x v="5"/>
    <x v="0"/>
    <s v="Webplus"/>
    <n v="2588"/>
    <m/>
    <n v="2"/>
    <m/>
    <m/>
    <m/>
    <m/>
    <m/>
    <n v="5176"/>
    <m/>
    <m/>
    <m/>
    <m/>
    <m/>
    <m/>
    <x v="11"/>
    <x v="0"/>
    <x v="1"/>
    <x v="0"/>
    <x v="1"/>
    <x v="0"/>
    <s v="Kanal Satış"/>
    <s v="Matriks"/>
    <s v="Yurt İçi"/>
    <s v="Türkiye"/>
  </r>
  <r>
    <s v="Q3"/>
    <x v="1"/>
    <x v="8"/>
    <m/>
    <s v="MATRIKS BİLGİSAYAR SİSTEMLERİ LTD.ŞTİ"/>
    <s v="WProje Yönetimi.01.003"/>
    <s v="Web Plus Ek Kullanıcı Yazılımı (1 Kullanıcı)"/>
    <s v="Univera - Kanal"/>
    <x v="5"/>
    <x v="0"/>
    <s v="Webplus"/>
    <n v="1725"/>
    <m/>
    <n v="1"/>
    <m/>
    <m/>
    <m/>
    <m/>
    <m/>
    <n v="1725"/>
    <m/>
    <m/>
    <m/>
    <m/>
    <m/>
    <m/>
    <x v="11"/>
    <x v="0"/>
    <x v="1"/>
    <x v="0"/>
    <x v="1"/>
    <x v="0"/>
    <s v="Kanal Satış"/>
    <s v="Matriks"/>
    <s v="Yurt İçi"/>
    <s v="Türkiye"/>
  </r>
  <r>
    <s v="Q3"/>
    <x v="1"/>
    <x v="8"/>
    <m/>
    <s v="MİYA OTOMASYON VE BARKOD BILISIM SISTEMLERI SAN TİC. VE L.T.D. STI."/>
    <s v="UH.01.002"/>
    <s v="Unidox Kontör"/>
    <s v="Univera Kontör Satışı"/>
    <x v="5"/>
    <x v="2"/>
    <s v="Unidox"/>
    <n v="2.657"/>
    <m/>
    <n v="10000"/>
    <m/>
    <m/>
    <m/>
    <m/>
    <m/>
    <n v="26570"/>
    <m/>
    <m/>
    <m/>
    <m/>
    <m/>
    <m/>
    <x v="3"/>
    <x v="0"/>
    <x v="1"/>
    <x v="2"/>
    <x v="5"/>
    <x v="0"/>
    <s v="Kanal Satış"/>
    <s v="Miya"/>
    <s v="Yurt İçi"/>
    <s v="Türkiye"/>
  </r>
  <r>
    <s v="Q3"/>
    <x v="1"/>
    <x v="8"/>
    <m/>
    <s v="MİYA OTOMASYON VE BARKOD BILISIM SISTEMLERI SAN TİC. VE L.T.D. STI."/>
    <s v="UH.01.002"/>
    <s v="Unidox Kontör"/>
    <s v="Univera Kontör Satışı"/>
    <x v="6"/>
    <x v="2"/>
    <s v="Unidox"/>
    <n v="1.389"/>
    <m/>
    <n v="100000"/>
    <m/>
    <m/>
    <m/>
    <m/>
    <m/>
    <n v="138900"/>
    <m/>
    <m/>
    <m/>
    <m/>
    <m/>
    <m/>
    <x v="3"/>
    <x v="0"/>
    <x v="1"/>
    <x v="2"/>
    <x v="5"/>
    <x v="0"/>
    <s v="Kanal Satış"/>
    <s v="Miya"/>
    <s v="Yurt İçi"/>
    <s v="Türkiye"/>
  </r>
  <r>
    <s v="Q3"/>
    <x v="1"/>
    <x v="8"/>
    <m/>
    <s v="MENDERES TEKSTİL SAN.TİC.A.Ş."/>
    <s v="SH.01.001"/>
    <s v="Stokbar Panorama - Proje ve Ürün Yönetimi Danışmanlığı Hizmeti"/>
    <s v="Univera - Menderes Tekstil"/>
    <x v="12"/>
    <x v="4"/>
    <s v="Stokbar"/>
    <n v="10080"/>
    <m/>
    <n v="10"/>
    <m/>
    <m/>
    <m/>
    <m/>
    <m/>
    <n v="100800"/>
    <m/>
    <m/>
    <m/>
    <m/>
    <m/>
    <m/>
    <x v="173"/>
    <x v="3"/>
    <x v="1"/>
    <x v="1"/>
    <x v="7"/>
    <x v="0"/>
    <s v="Univera Satış"/>
    <s v="Saha Satış"/>
    <s v="Yurt İçi"/>
    <s v="Türkiye"/>
  </r>
  <r>
    <s v="Q3"/>
    <x v="1"/>
    <x v="8"/>
    <m/>
    <s v="EFES VITANTA MOLDOVA BREWERY S.A"/>
    <s v="QH.02.001"/>
    <s v="Quest Panorama - Yazılım Bakımı, Yaşatma ve Merkezi Destek Hizmeti"/>
    <s v="Univera - Efes Moldova"/>
    <x v="16"/>
    <x v="3"/>
    <s v="Quest"/>
    <n v="16312.933052"/>
    <m/>
    <n v="1"/>
    <m/>
    <m/>
    <m/>
    <m/>
    <m/>
    <n v="16312.933052"/>
    <m/>
    <m/>
    <m/>
    <m/>
    <m/>
    <m/>
    <x v="20"/>
    <x v="0"/>
    <x v="0"/>
    <x v="1"/>
    <x v="4"/>
    <x v="0"/>
    <s v="Univera Satış"/>
    <s v="Saha Satış"/>
    <s v="Yurt Dışı"/>
    <s v="Moldova"/>
  </r>
  <r>
    <s v="Q3"/>
    <x v="1"/>
    <x v="8"/>
    <m/>
    <s v="EFES VITANTA MOLDOVA BREWERY S.A"/>
    <s v="QH.02.001"/>
    <s v="Quest Panorama - Yazılım Bakımı, Yaşatma ve Merkezi Destek Hizmeti"/>
    <s v="Univera - Efes Moldova"/>
    <x v="16"/>
    <x v="3"/>
    <s v="Quest"/>
    <n v="16312.933052"/>
    <m/>
    <n v="1"/>
    <m/>
    <m/>
    <m/>
    <m/>
    <m/>
    <n v="16312.933052"/>
    <m/>
    <m/>
    <m/>
    <m/>
    <m/>
    <m/>
    <x v="20"/>
    <x v="0"/>
    <x v="0"/>
    <x v="1"/>
    <x v="4"/>
    <x v="0"/>
    <s v="Univera Satış"/>
    <s v="Saha Satış"/>
    <s v="Yurt Dışı"/>
    <s v="Moldova"/>
  </r>
  <r>
    <s v="Q3"/>
    <x v="1"/>
    <x v="8"/>
    <m/>
    <s v="EFES VITANTA MOLDOVA BREWERY S.A"/>
    <s v="QH.02.001"/>
    <s v="Quest Panorama - Yazılım Bakımı, Yaşatma ve Merkezi Destek Hizmeti"/>
    <s v="Univera - Efes Moldova"/>
    <x v="16"/>
    <x v="3"/>
    <s v="Quest"/>
    <n v="16312.933052"/>
    <m/>
    <n v="1"/>
    <m/>
    <m/>
    <m/>
    <m/>
    <m/>
    <n v="16312.933052"/>
    <m/>
    <m/>
    <m/>
    <m/>
    <m/>
    <m/>
    <x v="20"/>
    <x v="0"/>
    <x v="0"/>
    <x v="1"/>
    <x v="4"/>
    <x v="0"/>
    <s v="Univera Satış"/>
    <s v="Saha Satış"/>
    <s v="Yurt Dışı"/>
    <s v="Moldova"/>
  </r>
  <r>
    <s v="Q3"/>
    <x v="1"/>
    <x v="8"/>
    <m/>
    <s v="YUSUF ALDEMİR (ALDEMİR BİLİŞİM HizmetLERİ VE DANIŞMANLIK)"/>
    <s v="WPH.02.001"/>
    <s v="Webplus Yazılım Bakımı Hizmeti"/>
    <s v="Univera - Kanal"/>
    <x v="5"/>
    <x v="0"/>
    <s v="Webplus"/>
    <n v="7843"/>
    <m/>
    <n v="1"/>
    <m/>
    <m/>
    <m/>
    <m/>
    <m/>
    <n v="7843"/>
    <m/>
    <m/>
    <m/>
    <m/>
    <m/>
    <m/>
    <x v="33"/>
    <x v="0"/>
    <x v="0"/>
    <x v="1"/>
    <x v="4"/>
    <x v="0"/>
    <s v="Kanal Satış"/>
    <s v="Aldemir"/>
    <s v="Yurt İçi"/>
    <s v="Türkiye"/>
  </r>
  <r>
    <s v="Q3"/>
    <x v="1"/>
    <x v="8"/>
    <m/>
    <s v="YUSUF ALDEMİR (ALDEMİR BİLİŞİM HizmetLERİ VE DANIŞMANLIK)"/>
    <s v="WProje Yönetimi.01.007"/>
    <s v="Webplus E-Dönüşüm Yazılımı"/>
    <s v="Univera - Kanal"/>
    <x v="5"/>
    <x v="0"/>
    <s v="Webplus"/>
    <n v="9200"/>
    <m/>
    <n v="1"/>
    <m/>
    <m/>
    <m/>
    <m/>
    <m/>
    <n v="9200"/>
    <m/>
    <m/>
    <m/>
    <m/>
    <m/>
    <m/>
    <x v="33"/>
    <x v="0"/>
    <x v="1"/>
    <x v="0"/>
    <x v="1"/>
    <x v="0"/>
    <s v="Kanal Satış"/>
    <s v="Aldemir"/>
    <s v="Yurt İçi"/>
    <s v="Türkiye"/>
  </r>
  <r>
    <s v="Q3"/>
    <x v="1"/>
    <x v="8"/>
    <m/>
    <s v="YUSUF ALDEMİR (ALDEMİR BİLİŞİM HizmetLERİ VE DANIŞMANLIK)"/>
    <s v="WProje Yönetimi.01.006"/>
    <s v="Webplus Distribution Satış-Dağıtım Yazılımı (Light)"/>
    <s v="Univera - Kanal"/>
    <x v="5"/>
    <x v="0"/>
    <s v="Webplus"/>
    <n v="13800"/>
    <m/>
    <n v="1"/>
    <m/>
    <m/>
    <m/>
    <m/>
    <m/>
    <n v="13800"/>
    <m/>
    <m/>
    <m/>
    <m/>
    <m/>
    <m/>
    <x v="33"/>
    <x v="0"/>
    <x v="1"/>
    <x v="0"/>
    <x v="1"/>
    <x v="0"/>
    <s v="Kanal Satış"/>
    <s v="Aldemir"/>
    <s v="Yurt İçi"/>
    <s v="Türkiye"/>
  </r>
  <r>
    <s v="Q3"/>
    <x v="1"/>
    <x v="8"/>
    <m/>
    <s v="YUSUF ALDEMİR (ALDEMİR BİLİŞİM HizmetLERİ VE DANIŞMANLIK)"/>
    <s v="WProje Yönetimi.02.001"/>
    <s v="Webplus (Android) Satış Temsilcisi Yazılımı"/>
    <s v="Univera - Kanal"/>
    <x v="5"/>
    <x v="0"/>
    <s v="Webplus"/>
    <n v="2070.4"/>
    <m/>
    <n v="2"/>
    <m/>
    <m/>
    <m/>
    <m/>
    <m/>
    <n v="4140.8"/>
    <m/>
    <m/>
    <m/>
    <m/>
    <m/>
    <m/>
    <x v="33"/>
    <x v="0"/>
    <x v="1"/>
    <x v="0"/>
    <x v="1"/>
    <x v="0"/>
    <s v="Kanal Satış"/>
    <s v="Aldemir"/>
    <s v="Yurt İçi"/>
    <s v="Türkiye"/>
  </r>
  <r>
    <s v="Q3"/>
    <x v="1"/>
    <x v="8"/>
    <m/>
    <s v="YUSUF ALDEMİR (ALDEMİR BİLİŞİM HizmetLERİ VE DANIŞMANLIK)"/>
    <s v="WProje Yönetimi.01.003"/>
    <s v="Web Plus Ek Kullanıcı Yazılımı (1 Kullanıcı)"/>
    <s v="Univera - Kanal"/>
    <x v="5"/>
    <x v="0"/>
    <s v="Webplus"/>
    <n v="1380"/>
    <m/>
    <n v="1"/>
    <m/>
    <m/>
    <m/>
    <m/>
    <m/>
    <n v="1380"/>
    <m/>
    <m/>
    <m/>
    <m/>
    <m/>
    <m/>
    <x v="33"/>
    <x v="0"/>
    <x v="1"/>
    <x v="0"/>
    <x v="1"/>
    <x v="0"/>
    <s v="Kanal Satış"/>
    <s v="Aldemir"/>
    <s v="Yurt İçi"/>
    <s v="Türkiye"/>
  </r>
  <r>
    <s v="Q3"/>
    <x v="1"/>
    <x v="8"/>
    <m/>
    <s v="CEM SAYGIVAR SAYGIVAR İÇECEK"/>
    <s v="UH.01.002"/>
    <s v="Unidox Kontör"/>
    <s v="Univera Kontör Satışı"/>
    <x v="6"/>
    <x v="2"/>
    <s v="Unidox"/>
    <n v="2.6669999999999998"/>
    <m/>
    <n v="10000"/>
    <m/>
    <m/>
    <m/>
    <m/>
    <m/>
    <n v="26670"/>
    <m/>
    <m/>
    <m/>
    <m/>
    <m/>
    <m/>
    <x v="200"/>
    <x v="0"/>
    <x v="1"/>
    <x v="2"/>
    <x v="5"/>
    <x v="0"/>
    <s v="Univera Satış"/>
    <s v="Saha Satış"/>
    <s v="Yurt İçi"/>
    <s v="Türkiye"/>
  </r>
  <r>
    <s v="Q4"/>
    <x v="0"/>
    <x v="11"/>
    <m/>
    <s v="Mey İçki Sanayi ve Ticaret A.Ş."/>
    <s v="EH.03.004"/>
    <s v="EnRoute Panorama - Admin Operatör Hizmeti"/>
    <s v="Univera - Mey İçki"/>
    <x v="11"/>
    <x v="0"/>
    <m/>
    <n v="112050.5"/>
    <m/>
    <n v="1"/>
    <m/>
    <n v="112050.5"/>
    <m/>
    <n v="0"/>
    <m/>
    <n v="112050.5"/>
    <m/>
    <n v="0"/>
    <n v="0"/>
    <s v="UNI240000002378"/>
    <m/>
    <m/>
    <x v="7"/>
    <x v="0"/>
    <x v="0"/>
    <x v="1"/>
    <x v="12"/>
    <x v="1"/>
    <s v="Univera Satış"/>
    <s v="Saha Satış"/>
    <s v="Yurt İçi"/>
    <s v="Türkiye"/>
  </r>
  <r>
    <s v="Q3"/>
    <x v="1"/>
    <x v="8"/>
    <m/>
    <s v="POLARİS YAZILIM ÇÖZÜMLERİ VE DANIŞMANLIK HİZMETLERİ LTD.ŞTİ."/>
    <s v="WPH.02.001"/>
    <s v="Webplus Yazılım Bakımı Hizmeti"/>
    <s v="Univera - Kanal"/>
    <x v="5"/>
    <x v="0"/>
    <s v="Webplus"/>
    <n v="35865"/>
    <m/>
    <n v="1"/>
    <m/>
    <m/>
    <m/>
    <m/>
    <m/>
    <n v="35865"/>
    <m/>
    <m/>
    <m/>
    <m/>
    <m/>
    <m/>
    <x v="31"/>
    <x v="0"/>
    <x v="0"/>
    <x v="1"/>
    <x v="4"/>
    <x v="0"/>
    <s v="Kanal Satış"/>
    <s v="Polaris"/>
    <s v="Yurt İçi"/>
    <s v="Türkiye"/>
  </r>
  <r>
    <s v="Q3"/>
    <x v="1"/>
    <x v="8"/>
    <m/>
    <s v="YUSUF ALDEMİR (ALDEMİR BİLİŞİM HizmetLERİ VE DANIŞMANLIK)"/>
    <s v="WPH.02.001"/>
    <s v="Webplus Yazılım Bakımı Hizmeti"/>
    <s v="Univera - Kanal"/>
    <x v="5"/>
    <x v="0"/>
    <s v="Webplus"/>
    <n v="10500"/>
    <m/>
    <n v="1"/>
    <m/>
    <m/>
    <m/>
    <m/>
    <m/>
    <n v="10500"/>
    <m/>
    <m/>
    <m/>
    <m/>
    <m/>
    <m/>
    <x v="33"/>
    <x v="0"/>
    <x v="0"/>
    <x v="1"/>
    <x v="4"/>
    <x v="0"/>
    <s v="Kanal Satış"/>
    <s v="Aldemir"/>
    <s v="Yurt İçi"/>
    <s v="Türkiye"/>
  </r>
  <r>
    <s v="Q3"/>
    <x v="1"/>
    <x v="8"/>
    <m/>
    <s v="YUSUF ALDEMİR (ALDEMİR BİLİŞİM HizmetLERİ VE DANIŞMANLIK)"/>
    <s v="WProje Yönetimi.01.007"/>
    <s v="Webplus E-Dönüşüm Yazılımı"/>
    <s v="Univera - Kanal"/>
    <x v="5"/>
    <x v="0"/>
    <s v="Webplus"/>
    <n v="10120"/>
    <m/>
    <n v="1"/>
    <m/>
    <m/>
    <m/>
    <m/>
    <m/>
    <n v="10120"/>
    <m/>
    <m/>
    <m/>
    <m/>
    <m/>
    <m/>
    <x v="33"/>
    <x v="0"/>
    <x v="1"/>
    <x v="0"/>
    <x v="1"/>
    <x v="0"/>
    <s v="Kanal Satış"/>
    <s v="Aldemir"/>
    <s v="Yurt İçi"/>
    <s v="Türkiye"/>
  </r>
  <r>
    <s v="Q3"/>
    <x v="1"/>
    <x v="8"/>
    <m/>
    <s v="YUSUF ALDEMİR (ALDEMİR BİLİŞİM HizmetLERİ VE DANIŞMANLIK)"/>
    <s v="WProje Yönetimi.01.006"/>
    <s v="Webplus Distribution Satış-Dağıtım Yazılımı (Light)"/>
    <s v="Univera - Kanal"/>
    <x v="5"/>
    <x v="0"/>
    <s v="Webplus"/>
    <n v="15180"/>
    <m/>
    <n v="1"/>
    <m/>
    <m/>
    <m/>
    <m/>
    <m/>
    <n v="15180"/>
    <m/>
    <m/>
    <m/>
    <m/>
    <m/>
    <m/>
    <x v="33"/>
    <x v="0"/>
    <x v="1"/>
    <x v="0"/>
    <x v="1"/>
    <x v="0"/>
    <s v="Kanal Satış"/>
    <s v="Aldemir"/>
    <s v="Yurt İçi"/>
    <s v="Türkiye"/>
  </r>
  <r>
    <s v="Q3"/>
    <x v="1"/>
    <x v="8"/>
    <m/>
    <s v="POLARİS YAZILIM ÇÖZÜMLERİ VE DANIŞMANLIK HİZMETLERİ LTD.ŞTİ."/>
    <s v="WProje Yönetimi.01.002"/>
    <s v="Webplus Dağıtım Kanalı Yazılımı"/>
    <s v="Univera - Kanal"/>
    <x v="5"/>
    <x v="0"/>
    <s v="Webplus"/>
    <n v="14964.7"/>
    <m/>
    <n v="11"/>
    <m/>
    <m/>
    <m/>
    <m/>
    <m/>
    <n v="164611.70000000001"/>
    <m/>
    <m/>
    <m/>
    <m/>
    <m/>
    <m/>
    <x v="31"/>
    <x v="0"/>
    <x v="1"/>
    <x v="0"/>
    <x v="1"/>
    <x v="0"/>
    <s v="Kanal Satış"/>
    <s v="Polaris"/>
    <s v="Yurt İçi"/>
    <s v="Türkiye"/>
  </r>
  <r>
    <s v="Q3"/>
    <x v="1"/>
    <x v="8"/>
    <m/>
    <s v="YUSUF ALDEMİR (ALDEMİR BİLİŞİM HizmetLERİ VE DANIŞMANLIK)"/>
    <s v="WProje Yönetimi.02.001"/>
    <s v="Webplus (Android) Satış Temsilcisi Yazılımı"/>
    <s v="Univera - Kanal"/>
    <x v="5"/>
    <x v="0"/>
    <s v="Webplus"/>
    <n v="2277"/>
    <m/>
    <n v="5"/>
    <m/>
    <m/>
    <m/>
    <m/>
    <m/>
    <n v="11385"/>
    <m/>
    <m/>
    <m/>
    <m/>
    <m/>
    <m/>
    <x v="33"/>
    <x v="0"/>
    <x v="1"/>
    <x v="0"/>
    <x v="1"/>
    <x v="0"/>
    <s v="Kanal Satış"/>
    <s v="Aldemir"/>
    <s v="Yurt İçi"/>
    <s v="Türkiye"/>
  </r>
  <r>
    <s v="Q3"/>
    <x v="1"/>
    <x v="8"/>
    <m/>
    <s v="YUSUF ALDEMİR (ALDEMİR BİLİŞİM HizmetLERİ VE DANIŞMANLIK)"/>
    <s v="WProje Yönetimi.01.003"/>
    <s v="Web Plus Ek Kullanıcı Yazılımı (1 Kullanıcı)"/>
    <s v="Univera - Kanal"/>
    <x v="5"/>
    <x v="0"/>
    <s v="Webplus"/>
    <n v="1518"/>
    <m/>
    <n v="2"/>
    <m/>
    <m/>
    <m/>
    <m/>
    <m/>
    <n v="3036"/>
    <m/>
    <m/>
    <m/>
    <m/>
    <m/>
    <m/>
    <x v="33"/>
    <x v="0"/>
    <x v="1"/>
    <x v="0"/>
    <x v="1"/>
    <x v="0"/>
    <s v="Kanal Satış"/>
    <s v="Aldemir"/>
    <s v="Yurt İçi"/>
    <s v="Türkiye"/>
  </r>
  <r>
    <s v="Q3"/>
    <x v="1"/>
    <x v="8"/>
    <m/>
    <s v="YUSUF ALDEMİR (ALDEMİR BİLİŞİM HizmetLERİ VE DANIŞMANLIK)"/>
    <s v="WProje Yönetimi.02.003"/>
    <s v="WarehouseMan (Depo Personeli) El Terminali Yazılımı - Android"/>
    <s v="Univera - Kanal"/>
    <x v="5"/>
    <x v="0"/>
    <s v="Webplus"/>
    <n v="2277"/>
    <m/>
    <n v="1"/>
    <m/>
    <m/>
    <m/>
    <m/>
    <m/>
    <n v="2277"/>
    <m/>
    <m/>
    <m/>
    <m/>
    <m/>
    <m/>
    <x v="33"/>
    <x v="0"/>
    <x v="1"/>
    <x v="0"/>
    <x v="1"/>
    <x v="0"/>
    <s v="Kanal Satış"/>
    <s v="Aldemir"/>
    <s v="Yurt İçi"/>
    <s v="Türkiye"/>
  </r>
  <r>
    <s v="Q3"/>
    <x v="1"/>
    <x v="8"/>
    <m/>
    <s v="BAŞ 48 GIDA LTD.STİ."/>
    <s v="UH.01.002"/>
    <s v="Unidox Kontör"/>
    <s v="Univera Kontör Satışı"/>
    <x v="6"/>
    <x v="2"/>
    <s v="Unidox"/>
    <n v="2.8"/>
    <m/>
    <n v="10000"/>
    <m/>
    <m/>
    <m/>
    <m/>
    <m/>
    <n v="28000"/>
    <m/>
    <m/>
    <m/>
    <m/>
    <m/>
    <m/>
    <x v="201"/>
    <x v="3"/>
    <x v="1"/>
    <x v="2"/>
    <x v="5"/>
    <x v="0"/>
    <s v="Univera Satış"/>
    <s v="Saha Satış"/>
    <s v="Yurt İçi"/>
    <s v="Türkiye"/>
  </r>
  <r>
    <s v="Q3"/>
    <x v="1"/>
    <x v="8"/>
    <m/>
    <s v="GÜLTEN DEMİRCAN"/>
    <s v="UH.01.002"/>
    <s v="Unidox Kontör"/>
    <s v="Univera Kontör Satışı"/>
    <x v="6"/>
    <x v="2"/>
    <s v="Unidox"/>
    <n v="2.76"/>
    <m/>
    <n v="25000"/>
    <m/>
    <m/>
    <m/>
    <m/>
    <m/>
    <n v="69000"/>
    <m/>
    <m/>
    <m/>
    <m/>
    <m/>
    <m/>
    <x v="202"/>
    <x v="3"/>
    <x v="1"/>
    <x v="2"/>
    <x v="5"/>
    <x v="0"/>
    <s v="Univera Satış"/>
    <s v="Saha Satış"/>
    <s v="Yurt İçi"/>
    <s v="Türkiye"/>
  </r>
  <r>
    <s v="Q3"/>
    <x v="1"/>
    <x v="8"/>
    <m/>
    <s v="KT GIDA PAZARLAMA -KURTUL TAŞ"/>
    <s v="UH.01.002"/>
    <s v="Unidox Kontör"/>
    <s v="Univera Kontör Satışı"/>
    <x v="6"/>
    <x v="2"/>
    <s v="Unidox"/>
    <n v="2.0830000000000002"/>
    <m/>
    <n v="10000"/>
    <m/>
    <m/>
    <m/>
    <m/>
    <m/>
    <n v="20830"/>
    <m/>
    <m/>
    <m/>
    <m/>
    <m/>
    <m/>
    <x v="127"/>
    <x v="3"/>
    <x v="1"/>
    <x v="2"/>
    <x v="5"/>
    <x v="0"/>
    <s v="Univera Satış"/>
    <s v="Saha Satış"/>
    <s v="Yurt İçi"/>
    <s v="Türkiye"/>
  </r>
  <r>
    <s v="Q3"/>
    <x v="1"/>
    <x v="8"/>
    <m/>
    <s v="Shell &amp; Turcas Petrol A.Ş."/>
    <s v="OH.02.001"/>
    <s v="Outsource Yazılım Bakımı Hizmeti"/>
    <s v="Univera - Shell Bee"/>
    <x v="13"/>
    <x v="0"/>
    <s v="Outsource - Hizmet"/>
    <n v="42975"/>
    <m/>
    <n v="1"/>
    <m/>
    <m/>
    <m/>
    <m/>
    <m/>
    <n v="42975"/>
    <m/>
    <m/>
    <m/>
    <m/>
    <m/>
    <m/>
    <x v="93"/>
    <x v="3"/>
    <x v="0"/>
    <x v="1"/>
    <x v="4"/>
    <x v="0"/>
    <s v="Univera Satış"/>
    <s v="Saha Satış"/>
    <s v="Yurt İçi"/>
    <s v="Türkiye"/>
  </r>
  <r>
    <s v="Q3"/>
    <x v="1"/>
    <x v="8"/>
    <m/>
    <s v="Shell &amp; Turcas Petrol A.Ş."/>
    <s v="OH.02.001"/>
    <s v="Outsource Yazılım Bakımı Hizmeti"/>
    <s v="Univera - Shell Bee"/>
    <x v="13"/>
    <x v="0"/>
    <s v="Outsource - Hizmet"/>
    <n v="42975"/>
    <m/>
    <n v="1"/>
    <m/>
    <m/>
    <m/>
    <m/>
    <m/>
    <n v="42975"/>
    <m/>
    <m/>
    <m/>
    <m/>
    <m/>
    <m/>
    <x v="93"/>
    <x v="3"/>
    <x v="0"/>
    <x v="1"/>
    <x v="4"/>
    <x v="0"/>
    <s v="Univera Satış"/>
    <s v="Saha Satış"/>
    <s v="Yurt İçi"/>
    <s v="Türkiye"/>
  </r>
  <r>
    <s v="Q3"/>
    <x v="1"/>
    <x v="8"/>
    <m/>
    <s v="AĞAÇLI OTOMOTİV GIDA TİCARET VE SANAYİ ANONİM ŞİRKETİ"/>
    <s v="EH.06.001"/>
    <s v="Enroute Panorama - Hosting Hizmeti"/>
    <s v="Univera - JTI"/>
    <x v="11"/>
    <x v="1"/>
    <s v="Enroute"/>
    <n v="11864.035452"/>
    <m/>
    <n v="15"/>
    <m/>
    <m/>
    <m/>
    <m/>
    <m/>
    <n v="177960.53177999999"/>
    <m/>
    <m/>
    <m/>
    <m/>
    <m/>
    <m/>
    <x v="18"/>
    <x v="0"/>
    <x v="0"/>
    <x v="1"/>
    <x v="3"/>
    <x v="1"/>
    <s v="Univera Satış"/>
    <s v="Saha Satış"/>
    <s v="Yurt İçi"/>
    <s v="Türkiye"/>
  </r>
  <r>
    <s v="Q3"/>
    <x v="1"/>
    <x v="8"/>
    <m/>
    <s v="BAYRAKTAR SATIS VE DAGITIM ANONIM SIRKETI"/>
    <s v="EH.06.001"/>
    <s v="Enroute Panorama - Hosting Hizmeti"/>
    <s v="Univera - JTI"/>
    <x v="11"/>
    <x v="1"/>
    <s v="Enroute"/>
    <n v="11864.035452"/>
    <m/>
    <n v="2"/>
    <m/>
    <m/>
    <m/>
    <m/>
    <m/>
    <n v="23728.070904"/>
    <m/>
    <m/>
    <m/>
    <m/>
    <m/>
    <m/>
    <x v="18"/>
    <x v="0"/>
    <x v="0"/>
    <x v="1"/>
    <x v="3"/>
    <x v="1"/>
    <s v="Univera Satış"/>
    <s v="Saha Satış"/>
    <s v="Yurt İçi"/>
    <s v="Türkiye"/>
  </r>
  <r>
    <s v="Q3"/>
    <x v="1"/>
    <x v="8"/>
    <m/>
    <s v="DÜNYA MEŞRUBAT GIDA İNŞ.TURİZM PAZ. SAN. VE TİC. LTD. ŞTİ."/>
    <s v="EH.06.001"/>
    <s v="Enroute Panorama - Hosting Hizmeti"/>
    <s v="Univera - JTI"/>
    <x v="11"/>
    <x v="1"/>
    <s v="Enroute"/>
    <n v="11864.035452"/>
    <m/>
    <n v="1"/>
    <m/>
    <m/>
    <m/>
    <m/>
    <m/>
    <n v="11864.035452"/>
    <m/>
    <m/>
    <m/>
    <m/>
    <m/>
    <m/>
    <x v="18"/>
    <x v="0"/>
    <x v="0"/>
    <x v="1"/>
    <x v="3"/>
    <x v="1"/>
    <s v="Univera Satış"/>
    <s v="Saha Satış"/>
    <s v="Yurt İçi"/>
    <s v="Türkiye"/>
  </r>
  <r>
    <s v="Q3"/>
    <x v="1"/>
    <x v="8"/>
    <m/>
    <s v="JTI Tütün Ürünleri Pazarlama A.Ş."/>
    <s v="EH.06.001"/>
    <s v="Enroute Panorama - Hosting Hizmeti"/>
    <s v="Univera - JTI"/>
    <x v="11"/>
    <x v="1"/>
    <s v="Enroute"/>
    <n v="5426939.8043999998"/>
    <m/>
    <n v="1"/>
    <m/>
    <m/>
    <m/>
    <m/>
    <m/>
    <n v="5426939.8043999998"/>
    <m/>
    <m/>
    <m/>
    <m/>
    <m/>
    <m/>
    <x v="18"/>
    <x v="0"/>
    <x v="0"/>
    <x v="1"/>
    <x v="3"/>
    <x v="1"/>
    <s v="Univera Satış"/>
    <s v="Saha Satış"/>
    <s v="Yurt İçi"/>
    <s v="Türkiye"/>
  </r>
  <r>
    <s v="Q3"/>
    <x v="1"/>
    <x v="8"/>
    <m/>
    <s v="KOPUZ GIDA TİC. A.Ş."/>
    <s v="EH.06.001"/>
    <s v="Enroute Panorama - Hosting Hizmeti"/>
    <s v="Univera - JTI"/>
    <x v="11"/>
    <x v="1"/>
    <s v="Enroute"/>
    <n v="11864.035452"/>
    <m/>
    <n v="11"/>
    <m/>
    <m/>
    <m/>
    <m/>
    <m/>
    <n v="130504.389972"/>
    <m/>
    <m/>
    <m/>
    <m/>
    <m/>
    <m/>
    <x v="18"/>
    <x v="0"/>
    <x v="0"/>
    <x v="1"/>
    <x v="3"/>
    <x v="1"/>
    <s v="Univera Satış"/>
    <s v="Saha Satış"/>
    <s v="Yurt İçi"/>
    <s v="Türkiye"/>
  </r>
  <r>
    <s v="Q3"/>
    <x v="1"/>
    <x v="8"/>
    <m/>
    <s v="PRAMİT GIDA LOJİSTİK TİCARET TİC. A.Ş."/>
    <s v="EH.06.001"/>
    <s v="Enroute Panorama - Hosting Hizmeti"/>
    <s v="Univera - JTI"/>
    <x v="11"/>
    <x v="1"/>
    <s v="Enroute"/>
    <n v="11864.035452"/>
    <m/>
    <n v="2"/>
    <m/>
    <m/>
    <m/>
    <m/>
    <m/>
    <n v="23728.070904"/>
    <m/>
    <m/>
    <m/>
    <m/>
    <m/>
    <m/>
    <x v="18"/>
    <x v="0"/>
    <x v="0"/>
    <x v="1"/>
    <x v="3"/>
    <x v="1"/>
    <s v="Univera Satış"/>
    <s v="Saha Satış"/>
    <s v="Yurt İçi"/>
    <s v="Türkiye"/>
  </r>
  <r>
    <s v="Q3"/>
    <x v="1"/>
    <x v="8"/>
    <m/>
    <s v="SEYPA GIDA İHTİYAÇ MAD.ÜRETİM.DAĞ.VE TİC. A.Ş."/>
    <s v="EH.06.001"/>
    <s v="Enroute Panorama - Hosting Hizmeti"/>
    <s v="Univera - JTI"/>
    <x v="11"/>
    <x v="1"/>
    <s v="Enroute"/>
    <n v="11864.035452"/>
    <m/>
    <n v="2"/>
    <m/>
    <m/>
    <m/>
    <m/>
    <m/>
    <n v="23728.070904"/>
    <m/>
    <m/>
    <m/>
    <m/>
    <m/>
    <m/>
    <x v="18"/>
    <x v="0"/>
    <x v="0"/>
    <x v="1"/>
    <x v="3"/>
    <x v="1"/>
    <s v="Univera Satış"/>
    <s v="Saha Satış"/>
    <s v="Yurt İçi"/>
    <s v="Türkiye"/>
  </r>
  <r>
    <s v="Q3"/>
    <x v="1"/>
    <x v="8"/>
    <m/>
    <s v="YILDIRIMLAR GRUP İHTİYAÇ VE GIDA MAD. TURİZM A.Ş"/>
    <s v="EH.06.001"/>
    <s v="Enroute Panorama - Hosting Hizmeti"/>
    <s v="Univera - JTI"/>
    <x v="11"/>
    <x v="1"/>
    <s v="Enroute"/>
    <n v="11864.035452"/>
    <m/>
    <n v="2"/>
    <m/>
    <m/>
    <m/>
    <m/>
    <m/>
    <n v="23728.070904"/>
    <m/>
    <m/>
    <m/>
    <m/>
    <m/>
    <m/>
    <x v="18"/>
    <x v="0"/>
    <x v="0"/>
    <x v="1"/>
    <x v="3"/>
    <x v="1"/>
    <s v="Univera Satış"/>
    <s v="Saha Satış"/>
    <s v="Yurt İçi"/>
    <s v="Türkiye"/>
  </r>
  <r>
    <s v="Q3"/>
    <x v="1"/>
    <x v="8"/>
    <m/>
    <s v="YUSUF BEKTAŞ GIDA VE İHTİYAÇ MAD. İLETİŞİM NAKLİYE TİC.VE SAN.LTD.ŞTİ."/>
    <s v="EH.06.001"/>
    <s v="Enroute Panorama - Hosting Hizmeti"/>
    <s v="Univera - JTI"/>
    <x v="11"/>
    <x v="1"/>
    <s v="Enroute"/>
    <n v="11864.035452"/>
    <m/>
    <n v="7"/>
    <m/>
    <m/>
    <m/>
    <m/>
    <m/>
    <n v="83048.248164000004"/>
    <m/>
    <m/>
    <m/>
    <m/>
    <m/>
    <m/>
    <x v="18"/>
    <x v="0"/>
    <x v="0"/>
    <x v="1"/>
    <x v="3"/>
    <x v="1"/>
    <s v="Univera Satış"/>
    <s v="Saha Satış"/>
    <s v="Yurt İçi"/>
    <s v="Türkiye"/>
  </r>
  <r>
    <s v="Q3"/>
    <x v="1"/>
    <x v="8"/>
    <m/>
    <s v="ZÜMRÜT TEKEL ÜRÜNLERİ GIDA PAZ.İNŞ.TAAH.SAN.VE.TİC.LTD ŞTİ"/>
    <s v="EH.06.001"/>
    <s v="Enroute Panorama - Hosting Hizmeti"/>
    <s v="Univera - JTI"/>
    <x v="11"/>
    <x v="1"/>
    <s v="Enroute"/>
    <n v="11864.035452"/>
    <m/>
    <n v="1"/>
    <m/>
    <m/>
    <m/>
    <m/>
    <m/>
    <n v="11864.035452"/>
    <m/>
    <m/>
    <m/>
    <m/>
    <m/>
    <m/>
    <x v="18"/>
    <x v="0"/>
    <x v="0"/>
    <x v="1"/>
    <x v="3"/>
    <x v="1"/>
    <s v="Univera Satış"/>
    <s v="Saha Satış"/>
    <s v="Yurt İçi"/>
    <s v="Türkiye"/>
  </r>
  <r>
    <s v="Q3"/>
    <x v="1"/>
    <x v="8"/>
    <m/>
    <s v="BALAKAN DAĞITIM GIDA PETROL TAŞIMACILIK İÇECEK TURİZM SAN TİC.AŞ."/>
    <s v="UH.01.002"/>
    <s v="Unidox Kontör"/>
    <s v="Univera Kontör Satışı"/>
    <x v="6"/>
    <x v="2"/>
    <s v="Unidox"/>
    <n v="2.8"/>
    <m/>
    <n v="10000"/>
    <m/>
    <m/>
    <m/>
    <m/>
    <m/>
    <n v="28000"/>
    <m/>
    <m/>
    <m/>
    <m/>
    <m/>
    <m/>
    <x v="21"/>
    <x v="0"/>
    <x v="1"/>
    <x v="2"/>
    <x v="5"/>
    <x v="0"/>
    <s v="Univera Satış"/>
    <s v="Saha Satış"/>
    <s v="Yurt İçi"/>
    <s v="Türkiye"/>
  </r>
  <r>
    <s v="Q3"/>
    <x v="1"/>
    <x v="8"/>
    <m/>
    <s v="BAMS GIDA ITRİYAT VE TEKSTİL TİC. VE SAN. LTD. ŞTİ."/>
    <s v="EH.06.001"/>
    <s v="Enroute Panorama - Hosting Hizmeti"/>
    <s v="Univera - JTI"/>
    <x v="11"/>
    <x v="1"/>
    <s v="Enroute"/>
    <n v="11875.276444000001"/>
    <m/>
    <n v="3"/>
    <m/>
    <m/>
    <m/>
    <m/>
    <m/>
    <n v="35625.829332000001"/>
    <m/>
    <m/>
    <m/>
    <m/>
    <m/>
    <m/>
    <x v="18"/>
    <x v="0"/>
    <x v="0"/>
    <x v="1"/>
    <x v="3"/>
    <x v="1"/>
    <s v="Univera Satış"/>
    <s v="Saha Satış"/>
    <s v="Yurt İçi"/>
    <s v="Türkiye"/>
  </r>
  <r>
    <s v="Q3"/>
    <x v="1"/>
    <x v="8"/>
    <m/>
    <s v="BURAY TÜTÜN MAMUL. MEŞR. PAZ. VE DAĞ. TİC. LTD. ŞTİ."/>
    <s v="EH.06.001"/>
    <s v="Enroute Panorama - Hosting Hizmeti"/>
    <s v="Univera - JTI"/>
    <x v="11"/>
    <x v="1"/>
    <s v="Enroute"/>
    <n v="11875.276443999999"/>
    <m/>
    <n v="1"/>
    <m/>
    <m/>
    <m/>
    <m/>
    <m/>
    <n v="11875.276443999999"/>
    <m/>
    <m/>
    <m/>
    <m/>
    <m/>
    <m/>
    <x v="18"/>
    <x v="0"/>
    <x v="0"/>
    <x v="1"/>
    <x v="3"/>
    <x v="1"/>
    <s v="Univera Satış"/>
    <s v="Saha Satış"/>
    <s v="Yurt İçi"/>
    <s v="Türkiye"/>
  </r>
  <r>
    <s v="Q3"/>
    <x v="1"/>
    <x v="8"/>
    <m/>
    <s v="KILKIŞLI MEŞ. TEK. MAM. GIDA MAD. SAN. TİC. LTD. ŞTİ."/>
    <s v="EH.06.001"/>
    <s v="Enroute Panorama - Hosting Hizmeti"/>
    <s v="Univera - JTI"/>
    <x v="11"/>
    <x v="1"/>
    <s v="Enroute"/>
    <n v="11875.276443999999"/>
    <m/>
    <n v="1"/>
    <m/>
    <m/>
    <m/>
    <m/>
    <m/>
    <n v="11875.276443999999"/>
    <m/>
    <m/>
    <m/>
    <m/>
    <m/>
    <m/>
    <x v="18"/>
    <x v="0"/>
    <x v="0"/>
    <x v="1"/>
    <x v="3"/>
    <x v="1"/>
    <s v="Univera Satış"/>
    <s v="Saha Satış"/>
    <s v="Yurt İçi"/>
    <s v="Türkiye"/>
  </r>
  <r>
    <s v="Q1"/>
    <x v="1"/>
    <x v="0"/>
    <m/>
    <s v="ERBAK-ULUDAG PAZARLAMA SATIS VE DAGITIM A.S."/>
    <s v="EY.06.001"/>
    <s v="Enroute Panorama - Yazilim Gelistirme Hizmeti"/>
    <s v="Univera - Uludağ İçecek"/>
    <x v="11"/>
    <x v="0"/>
    <s v="Enroute"/>
    <n v="8500"/>
    <m/>
    <n v="32.549999999999997"/>
    <m/>
    <n v="276675"/>
    <m/>
    <n v="0"/>
    <m/>
    <n v="276675"/>
    <m/>
    <n v="0"/>
    <n v="0"/>
    <m/>
    <m/>
    <m/>
    <x v="21"/>
    <x v="0"/>
    <x v="1"/>
    <x v="1"/>
    <x v="9"/>
    <x v="1"/>
    <s v="Univera Satış"/>
    <s v="Saha Satış"/>
    <s v="Yurt İçi"/>
    <s v="Türkiye"/>
  </r>
  <r>
    <s v="Q1"/>
    <x v="1"/>
    <x v="0"/>
    <m/>
    <s v="ERBAK-ULUDAG PAZARLAMA SATIS VE DAGITIM A.S."/>
    <s v="EH.05.002"/>
    <s v="Enroute Panorama - Rapor Gelistirme Hizmeti"/>
    <s v="Univera - Uludağ İçecek"/>
    <x v="11"/>
    <x v="0"/>
    <s v="Enroute"/>
    <n v="8500"/>
    <m/>
    <n v="8.5500000000000007"/>
    <m/>
    <n v="72675"/>
    <m/>
    <n v="0"/>
    <m/>
    <n v="72675"/>
    <m/>
    <n v="0"/>
    <n v="0"/>
    <m/>
    <m/>
    <m/>
    <x v="21"/>
    <x v="0"/>
    <x v="1"/>
    <x v="1"/>
    <x v="2"/>
    <x v="1"/>
    <s v="Univera Satış"/>
    <s v="Saha Satış"/>
    <s v="Yurt İçi"/>
    <s v="Türkiye"/>
  </r>
  <r>
    <s v="Q1"/>
    <x v="1"/>
    <x v="0"/>
    <m/>
    <s v="ERBAK-ULUDAG PAZARLAMA SATIS VE DAGITIM A.S."/>
    <s v="EH.01.001"/>
    <s v="Enroute Panorama - Proje ve Ürün Yönetimi Danışmanlığı Hizmeti"/>
    <s v="Univera - Uludağ İçecek"/>
    <x v="11"/>
    <x v="0"/>
    <s v="Enroute"/>
    <n v="7900"/>
    <m/>
    <n v="4.5"/>
    <m/>
    <n v="35550"/>
    <m/>
    <n v="0"/>
    <m/>
    <n v="35550"/>
    <m/>
    <n v="0"/>
    <n v="0"/>
    <m/>
    <m/>
    <m/>
    <x v="21"/>
    <x v="0"/>
    <x v="1"/>
    <x v="1"/>
    <x v="7"/>
    <x v="1"/>
    <s v="Univera Satış"/>
    <s v="Saha Satış"/>
    <s v="Yurt İçi"/>
    <s v="Türkiye"/>
  </r>
  <r>
    <s v="Q3"/>
    <x v="1"/>
    <x v="8"/>
    <m/>
    <s v="MİYA OTOMASYON VE BARKOD BILISIM SISTEMLERI SAN TİC. VE L.T.D. STI."/>
    <s v="WPH.02.001"/>
    <s v="Webplus Yazılım Bakımı Hizmeti"/>
    <s v="Univera - Kanal"/>
    <x v="5"/>
    <x v="0"/>
    <s v="Webplus"/>
    <n v="11240"/>
    <m/>
    <n v="1"/>
    <m/>
    <m/>
    <m/>
    <m/>
    <m/>
    <n v="11240"/>
    <m/>
    <m/>
    <m/>
    <m/>
    <m/>
    <m/>
    <x v="3"/>
    <x v="0"/>
    <x v="0"/>
    <x v="1"/>
    <x v="4"/>
    <x v="0"/>
    <s v="Kanal Satış"/>
    <s v="Miya"/>
    <s v="Yurt İçi"/>
    <s v="Türkiye"/>
  </r>
  <r>
    <s v="Q3"/>
    <x v="1"/>
    <x v="8"/>
    <m/>
    <s v="MİYA OTOMASYON VE BARKOD BILISIM SISTEMLERI SAN TİC. VE L.T.D. STI."/>
    <s v="WPH.02.001"/>
    <s v="Webplus Yazılım Bakımı Hizmeti"/>
    <s v="Univera - Kanal"/>
    <x v="5"/>
    <x v="0"/>
    <s v="Webplus"/>
    <n v="36203"/>
    <m/>
    <n v="1"/>
    <m/>
    <m/>
    <m/>
    <m/>
    <m/>
    <n v="36203"/>
    <m/>
    <m/>
    <m/>
    <m/>
    <m/>
    <m/>
    <x v="3"/>
    <x v="0"/>
    <x v="0"/>
    <x v="1"/>
    <x v="4"/>
    <x v="0"/>
    <s v="Kanal Satış"/>
    <s v="Miya"/>
    <s v="Yurt İçi"/>
    <s v="Türkiye"/>
  </r>
  <r>
    <s v="Q3"/>
    <x v="1"/>
    <x v="8"/>
    <m/>
    <s v="MİYA OTOMASYON VE BARKOD BILISIM SISTEMLERI SAN TİC. VE L.T.D. STI."/>
    <s v="WPH.02.001"/>
    <s v="Webplus Yazılım Bakımı Hizmeti"/>
    <s v="Univera - Kanal"/>
    <x v="5"/>
    <x v="0"/>
    <s v="Webplus"/>
    <n v="10684"/>
    <m/>
    <n v="1"/>
    <m/>
    <m/>
    <m/>
    <m/>
    <m/>
    <n v="10684"/>
    <m/>
    <m/>
    <m/>
    <m/>
    <m/>
    <m/>
    <x v="3"/>
    <x v="0"/>
    <x v="0"/>
    <x v="1"/>
    <x v="4"/>
    <x v="0"/>
    <s v="Kanal Satış"/>
    <s v="Miya"/>
    <s v="Yurt İçi"/>
    <s v="Türkiye"/>
  </r>
  <r>
    <s v="Q3"/>
    <x v="1"/>
    <x v="8"/>
    <m/>
    <s v="MİYA OTOMASYON VE BARKOD BILISIM SISTEMLERI SAN TİC. VE L.T.D. STI."/>
    <s v="WPH.02.001"/>
    <s v="Webplus Yazılım Bakımı Hizmeti"/>
    <s v="Univera - Kanal"/>
    <x v="5"/>
    <x v="0"/>
    <s v="Webplus"/>
    <n v="11240"/>
    <m/>
    <n v="2"/>
    <m/>
    <m/>
    <m/>
    <m/>
    <m/>
    <n v="22480"/>
    <m/>
    <m/>
    <m/>
    <m/>
    <m/>
    <m/>
    <x v="3"/>
    <x v="0"/>
    <x v="0"/>
    <x v="1"/>
    <x v="4"/>
    <x v="0"/>
    <s v="Kanal Satış"/>
    <s v="Miya"/>
    <s v="Yurt İçi"/>
    <s v="Türkiye"/>
  </r>
  <r>
    <s v="Q3"/>
    <x v="1"/>
    <x v="8"/>
    <m/>
    <s v="MİYA OTOMASYON VE BARKOD BILISIM SISTEMLERI SAN TİC. VE L.T.D. STI."/>
    <s v="WPH.02.001"/>
    <s v="Webplus Yazılım Bakımı Hizmeti"/>
    <s v="Univera - Kanal"/>
    <x v="5"/>
    <x v="0"/>
    <s v="Webplus"/>
    <n v="7024"/>
    <m/>
    <n v="1"/>
    <m/>
    <m/>
    <m/>
    <m/>
    <m/>
    <n v="7024"/>
    <m/>
    <m/>
    <m/>
    <m/>
    <m/>
    <m/>
    <x v="3"/>
    <x v="0"/>
    <x v="0"/>
    <x v="1"/>
    <x v="4"/>
    <x v="0"/>
    <s v="Kanal Satış"/>
    <s v="Miya"/>
    <s v="Yurt İçi"/>
    <s v="Türkiye"/>
  </r>
  <r>
    <s v="Q3"/>
    <x v="1"/>
    <x v="8"/>
    <m/>
    <s v="MİYA OTOMASYON VE BARKOD BILISIM SISTEMLERI SAN TİC. VE L.T.D. STI."/>
    <s v="WPH.02.001"/>
    <s v="Webplus Yazılım Bakımı Hizmeti"/>
    <s v="Univera - Kanal"/>
    <x v="5"/>
    <x v="0"/>
    <s v="Webplus"/>
    <n v="3148"/>
    <m/>
    <n v="1"/>
    <m/>
    <m/>
    <m/>
    <m/>
    <m/>
    <n v="3148"/>
    <m/>
    <m/>
    <m/>
    <m/>
    <m/>
    <m/>
    <x v="3"/>
    <x v="0"/>
    <x v="0"/>
    <x v="1"/>
    <x v="4"/>
    <x v="0"/>
    <s v="Kanal Satış"/>
    <s v="Miya"/>
    <s v="Yurt İçi"/>
    <s v="Türkiye"/>
  </r>
  <r>
    <s v="Q3"/>
    <x v="1"/>
    <x v="8"/>
    <m/>
    <s v="YUSUF ALDEMİR (ALDEMİR BİLİŞİM HizmetLERİ VE DANIŞMANLIK)"/>
    <s v="WPH.02.001"/>
    <s v="Webplus Yazılım Bakımı Hizmeti"/>
    <s v="Univera - Kanal"/>
    <x v="5"/>
    <x v="0"/>
    <s v="Webplus"/>
    <n v="12298"/>
    <m/>
    <n v="1"/>
    <m/>
    <m/>
    <m/>
    <m/>
    <m/>
    <n v="12298"/>
    <m/>
    <m/>
    <m/>
    <m/>
    <m/>
    <m/>
    <x v="33"/>
    <x v="0"/>
    <x v="0"/>
    <x v="1"/>
    <x v="4"/>
    <x v="0"/>
    <s v="Kanal Satış"/>
    <s v="Aldemir"/>
    <s v="Yurt İçi"/>
    <s v="Türkiye"/>
  </r>
  <r>
    <s v="Q3"/>
    <x v="1"/>
    <x v="8"/>
    <m/>
    <s v="YUSUF ALDEMİR (ALDEMİR BİLİŞİM HizmetLERİ VE DANIŞMANLIK)"/>
    <s v="WProje Yönetimi.01.007"/>
    <s v="Webplus E-Dönüşüm Yazılımı"/>
    <s v="Univera - Kanal"/>
    <x v="5"/>
    <x v="0"/>
    <s v="Webplus"/>
    <n v="11440"/>
    <m/>
    <n v="1"/>
    <m/>
    <m/>
    <m/>
    <m/>
    <m/>
    <n v="11440"/>
    <m/>
    <m/>
    <m/>
    <m/>
    <m/>
    <m/>
    <x v="33"/>
    <x v="0"/>
    <x v="1"/>
    <x v="0"/>
    <x v="1"/>
    <x v="0"/>
    <s v="Kanal Satış"/>
    <s v="Aldemir"/>
    <s v="Yurt İçi"/>
    <s v="Türkiye"/>
  </r>
  <r>
    <s v="Q3"/>
    <x v="1"/>
    <x v="8"/>
    <m/>
    <s v="YUSUF ALDEMİR (ALDEMİR BİLİŞİM HizmetLERİ VE DANIŞMANLIK)"/>
    <s v="WProje Yönetimi.01.002"/>
    <s v="Webplus Dağıtım Kanalı Yazılımı"/>
    <s v="Univera - Kanal"/>
    <x v="5"/>
    <x v="0"/>
    <s v="Webplus"/>
    <n v="8320"/>
    <m/>
    <n v="1"/>
    <m/>
    <m/>
    <m/>
    <m/>
    <m/>
    <n v="8320"/>
    <m/>
    <m/>
    <m/>
    <m/>
    <m/>
    <m/>
    <x v="33"/>
    <x v="0"/>
    <x v="1"/>
    <x v="0"/>
    <x v="1"/>
    <x v="0"/>
    <s v="Kanal Satış"/>
    <s v="Aldemir"/>
    <s v="Yurt İçi"/>
    <s v="Türkiye"/>
  </r>
  <r>
    <s v="Q3"/>
    <x v="1"/>
    <x v="8"/>
    <m/>
    <s v="YUSUF ALDEMİR (ALDEMİR BİLİŞİM HizmetLERİ VE DANIŞMANLIK)"/>
    <s v="WProje Yönetimi.02.001"/>
    <s v="Webplus (Android) Satış Temsilcisi Yazılımı"/>
    <s v="Univera - Kanal"/>
    <x v="5"/>
    <x v="0"/>
    <s v="Webplus"/>
    <n v="3640"/>
    <m/>
    <n v="5"/>
    <m/>
    <m/>
    <m/>
    <m/>
    <m/>
    <n v="18200"/>
    <m/>
    <m/>
    <m/>
    <m/>
    <m/>
    <m/>
    <x v="33"/>
    <x v="0"/>
    <x v="1"/>
    <x v="0"/>
    <x v="1"/>
    <x v="0"/>
    <s v="Kanal Satış"/>
    <s v="Aldemir"/>
    <s v="Yurt İçi"/>
    <s v="Türkiye"/>
  </r>
  <r>
    <s v="Q3"/>
    <x v="1"/>
    <x v="8"/>
    <m/>
    <s v="YUSUF ALDEMİR (ALDEMİR BİLİŞİM HizmetLERİ VE DANIŞMANLIK)"/>
    <s v="WProje Yönetimi.01.003"/>
    <s v="Web Plus Ek Kullanıcı Yazılımı (1 Kullanıcı)"/>
    <s v="Univera - Kanal"/>
    <x v="5"/>
    <x v="0"/>
    <s v="Webplus"/>
    <n v="3380"/>
    <m/>
    <n v="2"/>
    <m/>
    <m/>
    <m/>
    <m/>
    <m/>
    <n v="6760"/>
    <m/>
    <m/>
    <m/>
    <m/>
    <m/>
    <m/>
    <x v="33"/>
    <x v="0"/>
    <x v="1"/>
    <x v="0"/>
    <x v="1"/>
    <x v="0"/>
    <s v="Kanal Satış"/>
    <s v="Aldemir"/>
    <s v="Yurt İçi"/>
    <s v="Türkiye"/>
  </r>
  <r>
    <s v="Q3"/>
    <x v="1"/>
    <x v="8"/>
    <m/>
    <s v="MİYA OTOMASYON VE BARKOD BILISIM SISTEMLERI SAN TİC. VE L.T.D. STI."/>
    <s v="UH.01.002"/>
    <s v="Unidox Kontör"/>
    <s v="Univera Kontör Satışı"/>
    <x v="5"/>
    <x v="2"/>
    <s v="Unidox"/>
    <n v="4.6319999999999997"/>
    <m/>
    <n v="2000"/>
    <m/>
    <m/>
    <m/>
    <m/>
    <m/>
    <n v="9264"/>
    <m/>
    <m/>
    <m/>
    <m/>
    <m/>
    <m/>
    <x v="3"/>
    <x v="0"/>
    <x v="1"/>
    <x v="2"/>
    <x v="5"/>
    <x v="0"/>
    <s v="Kanal Satış"/>
    <s v="Miya"/>
    <s v="Yurt İçi"/>
    <s v="Türkiye"/>
  </r>
  <r>
    <s v="Q3"/>
    <x v="1"/>
    <x v="8"/>
    <m/>
    <s v="MİYA OTOMASYON VE BARKOD BILISIM SISTEMLERI SAN TİC. VE L.T.D. STI."/>
    <s v="UH.01.002"/>
    <s v="Unidox Kontör"/>
    <s v="Univera Kontör Satışı"/>
    <x v="5"/>
    <x v="2"/>
    <s v="Unidox"/>
    <n v="2.657"/>
    <m/>
    <n v="10000"/>
    <m/>
    <m/>
    <m/>
    <m/>
    <m/>
    <n v="26570"/>
    <m/>
    <m/>
    <m/>
    <m/>
    <m/>
    <m/>
    <x v="3"/>
    <x v="0"/>
    <x v="1"/>
    <x v="2"/>
    <x v="5"/>
    <x v="0"/>
    <s v="Kanal Satış"/>
    <s v="Miya"/>
    <s v="Yurt İçi"/>
    <s v="Türkiye"/>
  </r>
  <r>
    <s v="Q3"/>
    <x v="1"/>
    <x v="8"/>
    <m/>
    <s v="doruk gıda yusuf soybilgin"/>
    <s v="UH.01.002"/>
    <s v="Unidox Kontör"/>
    <s v="Univera Kontör Satışı"/>
    <x v="21"/>
    <x v="2"/>
    <s v="Unidox"/>
    <n v="5.85"/>
    <m/>
    <n v="2000"/>
    <m/>
    <n v="11700"/>
    <m/>
    <m/>
    <m/>
    <n v="11700"/>
    <m/>
    <m/>
    <m/>
    <m/>
    <m/>
    <m/>
    <x v="203"/>
    <x v="3"/>
    <x v="1"/>
    <x v="2"/>
    <x v="5"/>
    <x v="0"/>
    <s v="Univera Satış"/>
    <s v="Saha Satış"/>
    <s v="Yurt İçi"/>
    <s v="Türkiye"/>
  </r>
  <r>
    <s v="Q3"/>
    <x v="1"/>
    <x v="8"/>
    <m/>
    <s v="OPET FUCHS MADENİ YAĞ SAN VE TİC A.Ş"/>
    <s v="SH.02.001"/>
    <s v="Stokbar Panorama - Yazılım Bakımı Hizmeti"/>
    <s v="Univera - Opet"/>
    <x v="12"/>
    <x v="4"/>
    <s v="Stokbar"/>
    <n v="234794.29"/>
    <m/>
    <n v="1"/>
    <m/>
    <m/>
    <m/>
    <m/>
    <m/>
    <n v="234794.29"/>
    <m/>
    <m/>
    <m/>
    <m/>
    <m/>
    <m/>
    <x v="109"/>
    <x v="0"/>
    <x v="0"/>
    <x v="1"/>
    <x v="4"/>
    <x v="0"/>
    <s v="Univera Satış"/>
    <s v="Saha Satış"/>
    <s v="Yurt İçi"/>
    <s v="Türkiye"/>
  </r>
  <r>
    <s v="Q1"/>
    <x v="1"/>
    <x v="0"/>
    <m/>
    <s v="ERBAK-ULUDAG PAZARLAMA SATIS VE DAGITIM A.S."/>
    <s v="EH.02.001"/>
    <s v="Enroute Panorama - Yillik Yazilim Bakimi, Yasatma ve Merkezi Destek Hizmeti"/>
    <s v="Univera - Uludağ İçecek"/>
    <x v="11"/>
    <x v="0"/>
    <s v="Enroute"/>
    <n v="4717.8999999999996"/>
    <m/>
    <n v="1"/>
    <m/>
    <n v="4717.8999999999996"/>
    <m/>
    <n v="0"/>
    <m/>
    <n v="4717.8999999999996"/>
    <m/>
    <n v="0"/>
    <n v="0"/>
    <m/>
    <m/>
    <m/>
    <x v="21"/>
    <x v="0"/>
    <x v="1"/>
    <x v="1"/>
    <x v="4"/>
    <x v="1"/>
    <s v="Univera Satış"/>
    <s v="Saha Satış"/>
    <s v="Yurt İçi"/>
    <s v="Türkiye"/>
  </r>
  <r>
    <s v="Q1"/>
    <x v="1"/>
    <x v="0"/>
    <m/>
    <s v="BROWN FORMAN İÇKİ TİC. LTD. ŞTİ."/>
    <s v="EH.05.002"/>
    <s v="Enroute Panorama - Rapor Gelistirme Hizmeti"/>
    <s v="Univera - Brown Forman"/>
    <x v="12"/>
    <x v="0"/>
    <s v="Enroute"/>
    <n v="2187.5"/>
    <m/>
    <n v="7"/>
    <m/>
    <n v="15312.5"/>
    <m/>
    <n v="0"/>
    <m/>
    <n v="15312.5"/>
    <m/>
    <n v="0"/>
    <n v="0"/>
    <m/>
    <m/>
    <m/>
    <x v="30"/>
    <x v="0"/>
    <x v="1"/>
    <x v="1"/>
    <x v="2"/>
    <x v="1"/>
    <s v="Univera Satış"/>
    <s v="Saha Satış"/>
    <s v="Yurt İçi"/>
    <s v="Türkiye"/>
  </r>
  <r>
    <s v="Q3"/>
    <x v="1"/>
    <x v="8"/>
    <m/>
    <s v="BESLER GIDA PAZ. SAN. VE TİC. A.Ş."/>
    <s v="EH.06.001"/>
    <s v="Enroute Panorama - Hosting Hizmeti"/>
    <s v="Univera - JTI"/>
    <x v="11"/>
    <x v="1"/>
    <s v="Enroute"/>
    <n v="286.76"/>
    <m/>
    <n v="1"/>
    <m/>
    <m/>
    <m/>
    <m/>
    <m/>
    <n v="286.76"/>
    <m/>
    <m/>
    <m/>
    <m/>
    <m/>
    <m/>
    <x v="18"/>
    <x v="0"/>
    <x v="0"/>
    <x v="1"/>
    <x v="3"/>
    <x v="1"/>
    <s v="Univera Satış"/>
    <s v="Saha Satış"/>
    <s v="Yurt İçi"/>
    <s v="Türkiye"/>
  </r>
  <r>
    <s v="Q3"/>
    <x v="1"/>
    <x v="8"/>
    <m/>
    <s v="ONGUN EMGİN GIDA DAĞ. PAZ. TUR.SAN. TİC. LTD. ŞTİ."/>
    <s v="EH.06.001"/>
    <s v="Enroute Panorama - Hosting Hizmeti"/>
    <s v="Univera - JTI"/>
    <x v="11"/>
    <x v="1"/>
    <s v="Enroute"/>
    <n v="11891.793820000001"/>
    <m/>
    <n v="1"/>
    <m/>
    <m/>
    <m/>
    <m/>
    <m/>
    <n v="11891.793820000001"/>
    <m/>
    <m/>
    <m/>
    <m/>
    <m/>
    <m/>
    <x v="18"/>
    <x v="0"/>
    <x v="0"/>
    <x v="1"/>
    <x v="3"/>
    <x v="1"/>
    <s v="Univera Satış"/>
    <s v="Saha Satış"/>
    <s v="Yurt İçi"/>
    <s v="Türkiye"/>
  </r>
  <r>
    <s v="Q3"/>
    <x v="1"/>
    <x v="8"/>
    <m/>
    <s v="ONGUN EMGİN GIDA DAĞ. PAZ. TUR.SAN. TİC. LTD. ŞTİ."/>
    <s v="EH.06.001"/>
    <s v="Enroute Panorama - Hosting Hizmeti"/>
    <s v="Univera - JTI"/>
    <x v="11"/>
    <x v="1"/>
    <s v="Enroute"/>
    <n v="11891.793820000001"/>
    <m/>
    <n v="1"/>
    <m/>
    <m/>
    <m/>
    <m/>
    <m/>
    <n v="11891.793820000001"/>
    <m/>
    <m/>
    <m/>
    <m/>
    <m/>
    <m/>
    <x v="18"/>
    <x v="0"/>
    <x v="0"/>
    <x v="1"/>
    <x v="3"/>
    <x v="1"/>
    <s v="Univera Satış"/>
    <s v="Saha Satış"/>
    <s v="Yurt İçi"/>
    <s v="Türkiye"/>
  </r>
  <r>
    <s v="Q3"/>
    <x v="1"/>
    <x v="8"/>
    <m/>
    <s v="ONGUN EMGİN GIDA DAĞ. PAZ. TUR.SAN. TİC. LTD. ŞTİ."/>
    <s v="EH.06.001"/>
    <s v="Enroute Panorama - Hosting Hizmeti"/>
    <s v="Univera - JTI"/>
    <x v="11"/>
    <x v="1"/>
    <s v="Enroute"/>
    <n v="11891.793820000001"/>
    <m/>
    <n v="1"/>
    <m/>
    <m/>
    <m/>
    <m/>
    <m/>
    <n v="11891.793820000001"/>
    <m/>
    <m/>
    <m/>
    <m/>
    <m/>
    <m/>
    <x v="18"/>
    <x v="0"/>
    <x v="0"/>
    <x v="1"/>
    <x v="3"/>
    <x v="1"/>
    <s v="Univera Satış"/>
    <s v="Saha Satış"/>
    <s v="Yurt İçi"/>
    <s v="Türkiye"/>
  </r>
  <r>
    <s v="Q3"/>
    <x v="1"/>
    <x v="8"/>
    <m/>
    <s v="ONGUN EMGİN GIDA DAĞ. PAZ. TUR.SAN. TİC. LTD. ŞTİ."/>
    <s v="EH.06.001"/>
    <s v="Enroute Panorama - Hosting Hizmeti"/>
    <s v="Univera - JTI"/>
    <x v="11"/>
    <x v="1"/>
    <s v="Enroute"/>
    <n v="11891.793820000001"/>
    <m/>
    <n v="1"/>
    <m/>
    <m/>
    <m/>
    <m/>
    <m/>
    <n v="11891.793820000001"/>
    <m/>
    <m/>
    <m/>
    <m/>
    <m/>
    <m/>
    <x v="18"/>
    <x v="0"/>
    <x v="0"/>
    <x v="1"/>
    <x v="3"/>
    <x v="1"/>
    <s v="Univera Satış"/>
    <s v="Saha Satış"/>
    <s v="Yurt İçi"/>
    <s v="Türkiye"/>
  </r>
  <r>
    <s v="Q3"/>
    <x v="1"/>
    <x v="8"/>
    <m/>
    <s v="ONGUN EMGİN GIDA DAĞ. PAZ. TUR.SAN. TİC. LTD. ŞTİ."/>
    <s v="EH.06.001"/>
    <s v="Enroute Panorama - Hosting Hizmeti"/>
    <s v="Univera - JTI"/>
    <x v="11"/>
    <x v="1"/>
    <s v="Enroute"/>
    <n v="11891.793820000001"/>
    <m/>
    <n v="1"/>
    <m/>
    <m/>
    <m/>
    <m/>
    <m/>
    <n v="11891.793820000001"/>
    <m/>
    <m/>
    <m/>
    <m/>
    <m/>
    <m/>
    <x v="18"/>
    <x v="0"/>
    <x v="0"/>
    <x v="1"/>
    <x v="3"/>
    <x v="1"/>
    <s v="Univera Satış"/>
    <s v="Saha Satış"/>
    <s v="Yurt İçi"/>
    <s v="Türkiye"/>
  </r>
  <r>
    <s v="Q3"/>
    <x v="1"/>
    <x v="8"/>
    <m/>
    <s v="ONGUN EMGİN GIDA DAĞ. PAZ. TUR.SAN. TİC. LTD. ŞTİ."/>
    <s v="EH.06.001"/>
    <s v="Enroute Panorama - Hosting Hizmeti"/>
    <s v="Univera - JTI"/>
    <x v="11"/>
    <x v="1"/>
    <s v="Enroute"/>
    <n v="11891.793820000001"/>
    <m/>
    <n v="1"/>
    <m/>
    <m/>
    <m/>
    <m/>
    <m/>
    <n v="11891.793820000001"/>
    <m/>
    <m/>
    <m/>
    <m/>
    <m/>
    <m/>
    <x v="18"/>
    <x v="0"/>
    <x v="0"/>
    <x v="1"/>
    <x v="3"/>
    <x v="1"/>
    <s v="Univera Satış"/>
    <s v="Saha Satış"/>
    <s v="Yurt İçi"/>
    <s v="Türkiye"/>
  </r>
  <r>
    <s v="Q3"/>
    <x v="1"/>
    <x v="8"/>
    <m/>
    <s v="ONGUN EMGİN GIDA DAĞ. PAZ. TUR.SAN. TİC. LTD. ŞTİ."/>
    <s v="EH.06.001"/>
    <s v="Enroute Panorama - Hosting Hizmeti"/>
    <s v="Univera - JTI"/>
    <x v="11"/>
    <x v="1"/>
    <s v="Enroute"/>
    <n v="11891.793820000001"/>
    <m/>
    <n v="1"/>
    <m/>
    <m/>
    <m/>
    <m/>
    <m/>
    <n v="11891.793820000001"/>
    <m/>
    <m/>
    <m/>
    <m/>
    <m/>
    <m/>
    <x v="18"/>
    <x v="0"/>
    <x v="0"/>
    <x v="1"/>
    <x v="3"/>
    <x v="1"/>
    <s v="Univera Satış"/>
    <s v="Saha Satış"/>
    <s v="Yurt İçi"/>
    <s v="Türkiye"/>
  </r>
  <r>
    <s v="Q3"/>
    <x v="1"/>
    <x v="8"/>
    <m/>
    <s v="ŞEKERCİ GIDA TEMİZLİK ÜRÜN. PAZ. VE DAĞ. LTD. ŞTİ."/>
    <s v="EH.06.001"/>
    <s v="Enroute Panorama - Hosting Hizmeti"/>
    <s v="Univera - JTI"/>
    <x v="11"/>
    <x v="1"/>
    <s v="Enroute"/>
    <n v="286.76"/>
    <m/>
    <n v="10"/>
    <m/>
    <m/>
    <m/>
    <m/>
    <m/>
    <n v="2867.6"/>
    <m/>
    <m/>
    <m/>
    <m/>
    <m/>
    <m/>
    <x v="18"/>
    <x v="0"/>
    <x v="0"/>
    <x v="1"/>
    <x v="3"/>
    <x v="1"/>
    <s v="Univera Satış"/>
    <s v="Saha Satış"/>
    <s v="Yurt İçi"/>
    <s v="Türkiye"/>
  </r>
  <r>
    <s v="Q1"/>
    <x v="1"/>
    <x v="0"/>
    <m/>
    <s v="Hayat Kimya San.A.Ş"/>
    <s v="EH.02.001"/>
    <s v="Enroute Panorama - Yillik Yazilim Bakimi, Yasatma ve Merkezi Destek Hizmeti"/>
    <s v="Univera - Hayat Kimya"/>
    <x v="11"/>
    <x v="0"/>
    <s v="Enroute"/>
    <n v="57803.7"/>
    <m/>
    <n v="1"/>
    <m/>
    <n v="57803.7"/>
    <m/>
    <n v="0"/>
    <m/>
    <n v="57803.7"/>
    <m/>
    <n v="0"/>
    <n v="0"/>
    <m/>
    <m/>
    <m/>
    <x v="19"/>
    <x v="0"/>
    <x v="0"/>
    <x v="1"/>
    <x v="4"/>
    <x v="1"/>
    <s v="Univera Satış"/>
    <s v="Saha Satış"/>
    <s v="Yurt İçi"/>
    <s v="Türkiye"/>
  </r>
  <r>
    <s v="Q3"/>
    <x v="1"/>
    <x v="8"/>
    <m/>
    <s v="ADA DENIZ GRUP GIDA DAN.SAN.TIC.IHR.VE ITH.LTD.STI"/>
    <s v="EH.03.006"/>
    <s v="Enroute Panorama - Uzaktan Kurulum ve Efitim Hizmeti"/>
    <s v="Univera - Kent Gıda"/>
    <x v="12"/>
    <x v="0"/>
    <s v="Enroute"/>
    <n v="9000"/>
    <m/>
    <n v="2"/>
    <m/>
    <n v="20000"/>
    <m/>
    <n v="2000"/>
    <m/>
    <n v="18000"/>
    <m/>
    <n v="0"/>
    <n v="0"/>
    <m/>
    <m/>
    <m/>
    <x v="53"/>
    <x v="0"/>
    <x v="1"/>
    <x v="1"/>
    <x v="6"/>
    <x v="1"/>
    <s v="Univera Satış"/>
    <s v="Saha Satış"/>
    <s v="Yurt İçi"/>
    <s v="Türkiye"/>
  </r>
  <r>
    <s v="Q1"/>
    <x v="1"/>
    <x v="0"/>
    <m/>
    <s v="Şölen Çikolata Gıda Sanayi Ve Ticaret A. Ş."/>
    <s v="EH.03.006"/>
    <s v="Enroute Panorama - Uzaktan Kurulum ve Efitim Hizmeti"/>
    <s v="Univera - Şölen"/>
    <x v="11"/>
    <x v="0"/>
    <s v="Enroute"/>
    <n v="3240"/>
    <m/>
    <n v="12"/>
    <m/>
    <n v="38880"/>
    <m/>
    <n v="0"/>
    <m/>
    <n v="38880"/>
    <m/>
    <n v="0"/>
    <n v="0"/>
    <m/>
    <m/>
    <m/>
    <x v="32"/>
    <x v="0"/>
    <x v="1"/>
    <x v="1"/>
    <x v="6"/>
    <x v="1"/>
    <s v="Univera Satış"/>
    <s v="Saha Satış"/>
    <s v="Yurt İçi"/>
    <s v="Türkiye"/>
  </r>
  <r>
    <s v="Q3"/>
    <x v="1"/>
    <x v="8"/>
    <m/>
    <s v="IMPERIAL TOBACCO TÜTÜN ÜRÜNLERİ SATIŞ VE PAZARLAMA A.Ş"/>
    <s v="EH.06.001"/>
    <s v="Enroute Panorama - Hosting Hizmeti"/>
    <s v="Univera - Imperial Tobacco"/>
    <x v="16"/>
    <x v="1"/>
    <s v="Enroute"/>
    <n v="145600"/>
    <m/>
    <n v="1"/>
    <m/>
    <m/>
    <m/>
    <m/>
    <m/>
    <n v="145600"/>
    <m/>
    <m/>
    <m/>
    <m/>
    <m/>
    <m/>
    <x v="49"/>
    <x v="0"/>
    <x v="0"/>
    <x v="1"/>
    <x v="3"/>
    <x v="0"/>
    <s v="Univera Satış"/>
    <s v="Saha Satış"/>
    <s v="Yurt İçi"/>
    <s v="Türkiye"/>
  </r>
  <r>
    <s v="Q3"/>
    <x v="1"/>
    <x v="8"/>
    <m/>
    <s v="ALİ SERGEN KART"/>
    <s v="WPH.02.001"/>
    <s v="Webplus Yazılım Bakımı Hizmeti"/>
    <s v="Univera - Kanal"/>
    <x v="5"/>
    <x v="0"/>
    <s v="Webplus"/>
    <n v="22061.42"/>
    <m/>
    <n v="1"/>
    <m/>
    <m/>
    <m/>
    <m/>
    <m/>
    <n v="22061.42"/>
    <m/>
    <m/>
    <m/>
    <m/>
    <m/>
    <m/>
    <x v="47"/>
    <x v="0"/>
    <x v="0"/>
    <x v="1"/>
    <x v="4"/>
    <x v="0"/>
    <s v="Kanal Satış"/>
    <s v="Ali Sergen Kart"/>
    <s v="Yurt İçi"/>
    <s v="Türkiye"/>
  </r>
  <r>
    <s v="Q3"/>
    <x v="1"/>
    <x v="8"/>
    <m/>
    <s v="Eçözüm Bilgi Teknolojileri A.Ş."/>
    <s v="VY.05.007"/>
    <s v="Varuna CRM (Enterprise) Aylık Kiralama"/>
    <s v="Univera - Varuna"/>
    <x v="10"/>
    <x v="6"/>
    <s v="Varuna"/>
    <n v="2052"/>
    <m/>
    <n v="15"/>
    <m/>
    <m/>
    <m/>
    <m/>
    <m/>
    <n v="30780"/>
    <m/>
    <m/>
    <m/>
    <m/>
    <m/>
    <m/>
    <x v="175"/>
    <x v="2"/>
    <x v="0"/>
    <x v="0"/>
    <x v="0"/>
    <x v="0"/>
    <s v="Univera Satış"/>
    <s v="Saha Satış"/>
    <s v="Yurt İçi"/>
    <s v="Türkiye"/>
  </r>
  <r>
    <s v="Q3"/>
    <x v="1"/>
    <x v="8"/>
    <m/>
    <s v="PARAM MERKEZİ YÖNETIM DESTEK HIZMETLERI A.S"/>
    <s v="VY.05.007"/>
    <s v="Varuna CRM (Enterprise) Aylık Kiralama"/>
    <s v="Univera - Varuna"/>
    <x v="10"/>
    <x v="6"/>
    <s v="Varuna"/>
    <n v="2052"/>
    <m/>
    <n v="7"/>
    <m/>
    <m/>
    <m/>
    <m/>
    <m/>
    <n v="14364"/>
    <m/>
    <m/>
    <m/>
    <m/>
    <m/>
    <m/>
    <x v="146"/>
    <x v="2"/>
    <x v="0"/>
    <x v="0"/>
    <x v="0"/>
    <x v="0"/>
    <s v="Univera Satış"/>
    <s v="Saha Satış"/>
    <s v="Yurt İçi"/>
    <s v="Türkiye"/>
  </r>
  <r>
    <s v="Q3"/>
    <x v="1"/>
    <x v="8"/>
    <m/>
    <s v="TURK ELEKTRONİK PARA ANONİM ŞİRKETİ"/>
    <s v="VY.05.007"/>
    <s v="Varuna CRM (Enterprise) Aylık Kiralama"/>
    <s v="Univera - Varuna"/>
    <x v="10"/>
    <x v="6"/>
    <s v="Varuna"/>
    <n v="2052"/>
    <m/>
    <n v="5"/>
    <m/>
    <m/>
    <m/>
    <m/>
    <m/>
    <n v="10260"/>
    <m/>
    <m/>
    <m/>
    <m/>
    <m/>
    <m/>
    <x v="147"/>
    <x v="2"/>
    <x v="0"/>
    <x v="0"/>
    <x v="0"/>
    <x v="0"/>
    <s v="Univera Satış"/>
    <s v="Saha Satış"/>
    <s v="Yurt İçi"/>
    <s v="Türkiye"/>
  </r>
  <r>
    <s v="Q3"/>
    <x v="1"/>
    <x v="8"/>
    <m/>
    <s v="TURK ELEKTRONİK PARA ANONİM ŞİRKETİ"/>
    <s v="VY.05.007"/>
    <s v="Varuna CRM (Enterprise) Aylık Kiralama"/>
    <s v="Univera - Varuna"/>
    <x v="10"/>
    <x v="6"/>
    <s v="Varuna"/>
    <n v="2052"/>
    <m/>
    <n v="53"/>
    <m/>
    <m/>
    <m/>
    <m/>
    <m/>
    <n v="108756"/>
    <m/>
    <m/>
    <m/>
    <m/>
    <m/>
    <m/>
    <x v="147"/>
    <x v="2"/>
    <x v="0"/>
    <x v="0"/>
    <x v="0"/>
    <x v="0"/>
    <s v="Univera Satış"/>
    <s v="Saha Satış"/>
    <s v="Yurt İçi"/>
    <s v="Türkiye"/>
  </r>
  <r>
    <s v="Q3"/>
    <x v="1"/>
    <x v="8"/>
    <m/>
    <s v="TURK FİNANSMAN ANONİM ŞİRKETİ"/>
    <s v="VY.05.007"/>
    <s v="Varuna CRM (Enterprise) Aylık Kiralama"/>
    <s v="Univera - Varuna"/>
    <x v="10"/>
    <x v="6"/>
    <s v="Varuna"/>
    <n v="2052"/>
    <m/>
    <n v="11"/>
    <m/>
    <m/>
    <m/>
    <m/>
    <m/>
    <n v="22572"/>
    <m/>
    <m/>
    <m/>
    <m/>
    <m/>
    <m/>
    <x v="55"/>
    <x v="2"/>
    <x v="0"/>
    <x v="0"/>
    <x v="0"/>
    <x v="0"/>
    <s v="Univera Satış"/>
    <s v="Saha Satış"/>
    <s v="Yurt İçi"/>
    <s v="Türkiye"/>
  </r>
  <r>
    <s v="Q3"/>
    <x v="1"/>
    <x v="8"/>
    <m/>
    <s v="UNİVİS BİLİŞİM DESTEK HizmetLERİ SANAYİ VE TİCARET ANONİM ŞİRKETİ"/>
    <s v="VY.05.007"/>
    <s v="Varuna CRM (Enterprise) Aylık Kiralama"/>
    <s v="Univera - Varuna"/>
    <x v="10"/>
    <x v="6"/>
    <s v="Varuna"/>
    <n v="2052"/>
    <m/>
    <n v="10"/>
    <m/>
    <m/>
    <m/>
    <m/>
    <m/>
    <n v="20520"/>
    <m/>
    <m/>
    <m/>
    <m/>
    <m/>
    <m/>
    <x v="86"/>
    <x v="2"/>
    <x v="0"/>
    <x v="0"/>
    <x v="0"/>
    <x v="2"/>
    <s v="Univera Satış"/>
    <s v="Saha Satış"/>
    <s v="Yurt İçi"/>
    <s v="Türkiye"/>
  </r>
  <r>
    <s v="Q3"/>
    <x v="1"/>
    <x v="8"/>
    <m/>
    <s v="ALİ SERGEN KART"/>
    <s v="UH.01.002"/>
    <s v="Unidox Kontör"/>
    <s v="Univera Kontör Satışı"/>
    <x v="5"/>
    <x v="2"/>
    <s v="Unidox"/>
    <n v="2.1349999999999998"/>
    <m/>
    <n v="10000"/>
    <m/>
    <m/>
    <m/>
    <m/>
    <m/>
    <n v="21350"/>
    <m/>
    <m/>
    <m/>
    <m/>
    <m/>
    <m/>
    <x v="47"/>
    <x v="0"/>
    <x v="1"/>
    <x v="2"/>
    <x v="5"/>
    <x v="0"/>
    <s v="Kanal Satış"/>
    <s v="Ali Sergen Kart"/>
    <s v="Yurt İçi"/>
    <s v="Türkiye"/>
  </r>
  <r>
    <s v="Q3"/>
    <x v="1"/>
    <x v="8"/>
    <m/>
    <s v="DURMAZ GIDA DAĞITIM VE PAZARLAMA-İBRAHİM DURMAZ"/>
    <s v="UH.01.002"/>
    <s v="Unidox Kontör"/>
    <s v="Univera Kontör Satışı"/>
    <x v="21"/>
    <x v="2"/>
    <s v="Unidox"/>
    <n v="2.2999999999999998"/>
    <m/>
    <n v="10000"/>
    <m/>
    <m/>
    <m/>
    <m/>
    <m/>
    <n v="23000"/>
    <m/>
    <m/>
    <m/>
    <m/>
    <m/>
    <m/>
    <x v="13"/>
    <x v="0"/>
    <x v="1"/>
    <x v="2"/>
    <x v="5"/>
    <x v="0"/>
    <s v="Kanal Satış"/>
    <s v="Saha Satış"/>
    <s v="Yurt İçi"/>
    <s v="Türkiye"/>
  </r>
  <r>
    <s v="Q3"/>
    <x v="1"/>
    <x v="8"/>
    <m/>
    <s v="KMK GIDA- MEHMET KODAL"/>
    <s v="UH.01.002"/>
    <s v="Unidox Kontör"/>
    <s v="Univera Kontör Satışı"/>
    <x v="21"/>
    <x v="2"/>
    <s v="Unidox"/>
    <n v="2.8"/>
    <m/>
    <n v="10000"/>
    <m/>
    <m/>
    <m/>
    <m/>
    <m/>
    <n v="28000"/>
    <m/>
    <m/>
    <m/>
    <m/>
    <m/>
    <m/>
    <x v="13"/>
    <x v="0"/>
    <x v="1"/>
    <x v="2"/>
    <x v="5"/>
    <x v="0"/>
    <s v="Univera Satış"/>
    <s v="Saha Satış"/>
    <s v="Yurt İçi"/>
    <s v="Türkiye"/>
  </r>
  <r>
    <s v="Q3"/>
    <x v="1"/>
    <x v="8"/>
    <m/>
    <s v="TRAKYA MEŞRUBAT DAĞITIM TİCARET LTD.STİ."/>
    <s v="UH.01.002"/>
    <s v="Unidox Kontör"/>
    <s v="Univera Kontör Satışı"/>
    <x v="6"/>
    <x v="2"/>
    <s v="Unidox"/>
    <n v="2.76"/>
    <m/>
    <n v="25000"/>
    <m/>
    <m/>
    <m/>
    <m/>
    <m/>
    <n v="69000"/>
    <m/>
    <m/>
    <m/>
    <m/>
    <m/>
    <m/>
    <x v="204"/>
    <x v="0"/>
    <x v="1"/>
    <x v="2"/>
    <x v="5"/>
    <x v="0"/>
    <s v="Univera Satış"/>
    <s v="Saha Satış"/>
    <s v="Yurt İçi"/>
    <s v="Türkiye"/>
  </r>
  <r>
    <s v="Q3"/>
    <x v="1"/>
    <x v="8"/>
    <m/>
    <s v="VOLKAN MEŞRUBAT &amp; GIDA -VOLKAN KARABOĞA"/>
    <s v="UH.01.002"/>
    <s v="Unidox Kontör"/>
    <s v="Univera Kontör Satışı"/>
    <x v="21"/>
    <x v="2"/>
    <s v="Unidox"/>
    <n v="2.8"/>
    <m/>
    <n v="10000"/>
    <m/>
    <m/>
    <m/>
    <m/>
    <m/>
    <n v="28000"/>
    <m/>
    <m/>
    <m/>
    <m/>
    <m/>
    <m/>
    <x v="58"/>
    <x v="0"/>
    <x v="1"/>
    <x v="2"/>
    <x v="5"/>
    <x v="0"/>
    <s v="Univera Satış"/>
    <s v="Saha Satış"/>
    <s v="Yurt İçi"/>
    <s v="Türkiye"/>
  </r>
  <r>
    <s v="Q3"/>
    <x v="1"/>
    <x v="8"/>
    <m/>
    <s v="ER-FA BİLGİ İŞLEM TEK. VE EMN.SİSTEMLERİ İMALAT-İTH.İHR.TİC.LTD.STİ."/>
    <s v="UH.01.002"/>
    <s v="Unidox Kontör"/>
    <s v="Univera Kontör Satışı"/>
    <x v="6"/>
    <x v="2"/>
    <s v="Unidox"/>
    <n v="0.90700000000000003"/>
    <m/>
    <n v="100000"/>
    <m/>
    <m/>
    <m/>
    <m/>
    <m/>
    <n v="90700"/>
    <m/>
    <m/>
    <m/>
    <m/>
    <m/>
    <m/>
    <x v="111"/>
    <x v="3"/>
    <x v="1"/>
    <x v="2"/>
    <x v="5"/>
    <x v="0"/>
    <s v="Univera Satış"/>
    <s v="Saha Satış"/>
    <s v="Yurt İçi"/>
    <s v="Türkiye"/>
  </r>
  <r>
    <s v="Q3"/>
    <x v="1"/>
    <x v="8"/>
    <m/>
    <s v="ZÜLKÜF KAR"/>
    <s v="UH.01.002"/>
    <s v="Unidox Kontör"/>
    <s v="Univera Kontör Satışı"/>
    <x v="6"/>
    <x v="2"/>
    <s v="Unidox"/>
    <n v="3"/>
    <m/>
    <n v="10000"/>
    <m/>
    <m/>
    <m/>
    <m/>
    <m/>
    <n v="30000"/>
    <m/>
    <m/>
    <m/>
    <m/>
    <m/>
    <m/>
    <x v="205"/>
    <x v="3"/>
    <x v="1"/>
    <x v="2"/>
    <x v="5"/>
    <x v="0"/>
    <s v="Univera Satış"/>
    <s v="Saha Satış"/>
    <s v="Yurt İçi"/>
    <s v="Türkiye"/>
  </r>
  <r>
    <s v="Q3"/>
    <x v="1"/>
    <x v="8"/>
    <m/>
    <s v="BALIKESİR ELEKTROMEKANİK SANAYİ TESİSLERİ AŞ."/>
    <s v="SH.05.001"/>
    <s v="Stokbar Panorama - Yazılım Geliştirme Hizmeti"/>
    <s v="Univera - Best Elektromekanik"/>
    <x v="5"/>
    <x v="4"/>
    <s v="Stokbar"/>
    <n v="24500"/>
    <m/>
    <n v="6"/>
    <m/>
    <m/>
    <m/>
    <m/>
    <m/>
    <n v="147000"/>
    <m/>
    <m/>
    <m/>
    <m/>
    <m/>
    <m/>
    <x v="37"/>
    <x v="0"/>
    <x v="1"/>
    <x v="1"/>
    <x v="9"/>
    <x v="0"/>
    <s v="Univera Satış"/>
    <s v="Saha Satış"/>
    <s v="Yurt İçi"/>
    <s v="Türkiye"/>
  </r>
  <r>
    <s v="Q3"/>
    <x v="1"/>
    <x v="8"/>
    <m/>
    <s v="BALIKESİR ELEKTROMEKANİK SANAYİ TESİSLERİ AŞ."/>
    <s v="SH.01.001"/>
    <s v="Stokbar Panorama - Proje ve Ürün Yönetimi Danışmanlığı Hizmeti"/>
    <s v="Univera - Best Elektromekanik"/>
    <x v="5"/>
    <x v="4"/>
    <s v="Stokbar"/>
    <n v="24500"/>
    <m/>
    <n v="6"/>
    <m/>
    <m/>
    <m/>
    <m/>
    <m/>
    <n v="147000"/>
    <m/>
    <m/>
    <m/>
    <m/>
    <m/>
    <m/>
    <x v="37"/>
    <x v="0"/>
    <x v="1"/>
    <x v="1"/>
    <x v="7"/>
    <x v="0"/>
    <s v="Univera Satış"/>
    <s v="Saha Satış"/>
    <s v="Yurt İçi"/>
    <s v="Türkiye"/>
  </r>
  <r>
    <s v="Q1"/>
    <x v="1"/>
    <x v="1"/>
    <m/>
    <s v="Şölen Çikolata Gıda Sanayi Ve Ticaret A. Ş."/>
    <s v="EH.01.005"/>
    <s v="Enroute Panorama Online Egitim"/>
    <s v="Univera - Şölen"/>
    <x v="14"/>
    <x v="0"/>
    <s v="Enroute"/>
    <n v="848"/>
    <m/>
    <n v="2"/>
    <m/>
    <n v="1696"/>
    <m/>
    <n v="0"/>
    <m/>
    <n v="1696"/>
    <m/>
    <n v="0"/>
    <n v="0"/>
    <m/>
    <m/>
    <m/>
    <x v="32"/>
    <x v="0"/>
    <x v="1"/>
    <x v="1"/>
    <x v="6"/>
    <x v="1"/>
    <s v="Univera Satış"/>
    <s v="Saha Satış"/>
    <s v="Yurt İçi"/>
    <s v="Türkiye"/>
  </r>
  <r>
    <s v="Q1"/>
    <x v="1"/>
    <x v="1"/>
    <m/>
    <s v="ERBAK-ULUDAG PAZARLAMA SATIS VE DAGITIM A.S."/>
    <s v="EH.02.001"/>
    <s v="Enroute Panorama - Yillik Yazilim Bakimi, Yasatma ve Merkezi Destek Hizmeti"/>
    <s v="Univera - Uludağ İçecek"/>
    <x v="11"/>
    <x v="0"/>
    <s v="Enroute"/>
    <n v="4717.8999999999996"/>
    <m/>
    <n v="-1"/>
    <m/>
    <n v="0"/>
    <m/>
    <n v="0"/>
    <m/>
    <n v="-4717.8999999999996"/>
    <m/>
    <n v="1"/>
    <n v="4717.8999999999996"/>
    <m/>
    <m/>
    <m/>
    <x v="21"/>
    <x v="0"/>
    <x v="1"/>
    <x v="1"/>
    <x v="4"/>
    <x v="1"/>
    <s v="Univera Satış"/>
    <s v="Saha Satış"/>
    <s v="Yurt İçi"/>
    <s v="Türkiye"/>
  </r>
  <r>
    <s v="Q1"/>
    <x v="1"/>
    <x v="1"/>
    <m/>
    <s v="SIRMAGRUP IÇECEK SAN. VE TIC. A.S."/>
    <s v="EH.02.001"/>
    <s v="Enroute Panorama - Yillik Yazilim Bakimi, Yasatma ve Merkezi Destek Hizmeti"/>
    <s v="Univera - Danone Waters"/>
    <x v="11"/>
    <x v="0"/>
    <s v="Enroute"/>
    <n v="493240.4"/>
    <m/>
    <n v="1"/>
    <m/>
    <n v="493240.4"/>
    <m/>
    <n v="0"/>
    <m/>
    <n v="493240.4"/>
    <m/>
    <n v="0"/>
    <n v="0"/>
    <m/>
    <m/>
    <m/>
    <x v="58"/>
    <x v="0"/>
    <x v="0"/>
    <x v="1"/>
    <x v="4"/>
    <x v="1"/>
    <s v="Univera Satış"/>
    <s v="Saha Satış"/>
    <s v="Yurt İçi"/>
    <s v="Türkiye"/>
  </r>
  <r>
    <s v="Q3"/>
    <x v="1"/>
    <x v="8"/>
    <m/>
    <s v="K Rides Motosiklet Ve Bisiklet San. Ve Tic. A.Ş."/>
    <s v="EH.02.001"/>
    <s v="Enroute Panorama - Yazılım Bakımı, Yaşatma ve Merkezi Destek Hizmeti - (Calldesk olmalı-hatalı stok)"/>
    <s v="Univera - K Rides"/>
    <x v="19"/>
    <x v="5"/>
    <s v="Calldesk"/>
    <n v="46200"/>
    <m/>
    <n v="1"/>
    <m/>
    <m/>
    <m/>
    <m/>
    <m/>
    <n v="46200"/>
    <m/>
    <m/>
    <m/>
    <m/>
    <m/>
    <m/>
    <x v="124"/>
    <x v="3"/>
    <x v="0"/>
    <x v="1"/>
    <x v="4"/>
    <x v="0"/>
    <s v="Univera Satış"/>
    <s v="Saha Satış"/>
    <s v="Yurt İçi"/>
    <s v="Türkiye"/>
  </r>
  <r>
    <s v="Q1"/>
    <x v="1"/>
    <x v="1"/>
    <m/>
    <s v="BROWN FORMAN İÇKİ TİC. LTD. ŞTİ."/>
    <s v="EH.03.003"/>
    <s v="Enroute Panorama - Uzman Destek Hizmeti"/>
    <s v="Univera - Brown Forman"/>
    <x v="12"/>
    <x v="0"/>
    <s v="Enroute"/>
    <n v="160000"/>
    <m/>
    <n v="6"/>
    <m/>
    <n v="960000"/>
    <m/>
    <n v="0"/>
    <m/>
    <n v="960000"/>
    <m/>
    <n v="0"/>
    <n v="0"/>
    <m/>
    <m/>
    <m/>
    <x v="30"/>
    <x v="0"/>
    <x v="0"/>
    <x v="1"/>
    <x v="12"/>
    <x v="1"/>
    <s v="Univera Satış"/>
    <s v="Saha Satış"/>
    <s v="Yurt İçi"/>
    <s v="Türkiye"/>
  </r>
  <r>
    <s v="Q1"/>
    <x v="1"/>
    <x v="1"/>
    <m/>
    <s v="ERİKLİ SU VE MEŞRUBAT SAN. TİC. A.Ş"/>
    <s v="EH.03.003"/>
    <s v="Enroute Panorama - Uzman Destek Hizmeti"/>
    <s v="Univera - Nestle Waters"/>
    <x v="11"/>
    <x v="0"/>
    <s v="Enroute"/>
    <n v="43750"/>
    <m/>
    <n v="1"/>
    <m/>
    <n v="43750"/>
    <m/>
    <n v="0"/>
    <m/>
    <n v="43750"/>
    <m/>
    <n v="0"/>
    <n v="0"/>
    <m/>
    <m/>
    <m/>
    <x v="12"/>
    <x v="0"/>
    <x v="0"/>
    <x v="1"/>
    <x v="12"/>
    <x v="1"/>
    <s v="Univera Satış"/>
    <s v="Saha Satış"/>
    <s v="Yurt İçi"/>
    <s v="Türkiye"/>
  </r>
  <r>
    <s v="Q1"/>
    <x v="1"/>
    <x v="1"/>
    <m/>
    <s v="ERİKLİ SU VE MEŞRUBAT SAN. TİC. A.Ş"/>
    <s v="EH.03.003"/>
    <s v="Enroute Panorama - Uzman Destek Hizmeti"/>
    <s v="Univera - Nestle Waters"/>
    <x v="11"/>
    <x v="0"/>
    <s v="Enroute"/>
    <n v="43750"/>
    <m/>
    <n v="1"/>
    <m/>
    <n v="43750"/>
    <m/>
    <n v="0"/>
    <m/>
    <n v="43750"/>
    <m/>
    <n v="0"/>
    <n v="0"/>
    <m/>
    <m/>
    <m/>
    <x v="12"/>
    <x v="0"/>
    <x v="0"/>
    <x v="1"/>
    <x v="12"/>
    <x v="1"/>
    <s v="Univera Satış"/>
    <s v="Saha Satış"/>
    <s v="Yurt İçi"/>
    <s v="Türkiye"/>
  </r>
  <r>
    <s v="Q1"/>
    <x v="1"/>
    <x v="1"/>
    <m/>
    <s v="NESTLE TÜRKIYE GIDA SANAYI A.S."/>
    <s v="EH.03.003"/>
    <s v="Enroute Panorama - Uzman Destek Hizmeti"/>
    <s v="Univera - Nestle Retail"/>
    <x v="11"/>
    <x v="0"/>
    <s v="Enroute"/>
    <n v="43750"/>
    <m/>
    <n v="1"/>
    <m/>
    <n v="43750"/>
    <m/>
    <n v="0"/>
    <m/>
    <n v="43750"/>
    <m/>
    <n v="0"/>
    <n v="0"/>
    <m/>
    <m/>
    <m/>
    <x v="12"/>
    <x v="0"/>
    <x v="0"/>
    <x v="1"/>
    <x v="12"/>
    <x v="1"/>
    <s v="Univera Satış"/>
    <s v="Saha Satış"/>
    <s v="Yurt İçi"/>
    <s v="Türkiye"/>
  </r>
  <r>
    <s v="Q1"/>
    <x v="1"/>
    <x v="1"/>
    <m/>
    <s v="NESTLE TÜRKIYE GIDA SANAYI A.S."/>
    <s v="EH.03.003"/>
    <s v="Enroute Panorama - Uzman Destek Hizmeti"/>
    <s v="Univera - Nestle Retail"/>
    <x v="11"/>
    <x v="0"/>
    <s v="Enroute"/>
    <n v="43750"/>
    <m/>
    <n v="1"/>
    <m/>
    <n v="43750"/>
    <m/>
    <n v="0"/>
    <m/>
    <n v="43750"/>
    <m/>
    <n v="0"/>
    <n v="0"/>
    <m/>
    <m/>
    <m/>
    <x v="12"/>
    <x v="0"/>
    <x v="0"/>
    <x v="1"/>
    <x v="12"/>
    <x v="1"/>
    <s v="Univera Satış"/>
    <s v="Saha Satış"/>
    <s v="Yurt İçi"/>
    <s v="Türkiye"/>
  </r>
  <r>
    <s v="Q1"/>
    <x v="1"/>
    <x v="1"/>
    <m/>
    <s v="PERNOD RICARD ISTANBUL IÇ VE DIS TIC. LTD. STI"/>
    <s v="EH.03.003"/>
    <s v="Enroute Panorama - Uzman Destek Hizmeti"/>
    <s v="Univera - Pernod Ricard"/>
    <x v="13"/>
    <x v="0"/>
    <s v="Enroute"/>
    <n v="150000"/>
    <m/>
    <n v="2"/>
    <m/>
    <n v="300000"/>
    <m/>
    <n v="0"/>
    <m/>
    <n v="300000"/>
    <m/>
    <n v="0"/>
    <n v="0"/>
    <m/>
    <m/>
    <m/>
    <x v="34"/>
    <x v="0"/>
    <x v="0"/>
    <x v="1"/>
    <x v="12"/>
    <x v="1"/>
    <s v="Univera Satış"/>
    <s v="Saha Satış"/>
    <s v="Yurt İçi"/>
    <s v="Türkiye"/>
  </r>
  <r>
    <s v="Q1"/>
    <x v="1"/>
    <x v="1"/>
    <m/>
    <s v="ERBAK-ULUDAG PAZARLAMA SATIS VE DAGITIM A.S."/>
    <s v="EH.03.006"/>
    <s v="Enroute Panorama - Uzaktan Kurulum ve Efitim Hizmeti"/>
    <s v="Univera - Uludağ İçecek"/>
    <x v="11"/>
    <x v="0"/>
    <s v="Enroute"/>
    <n v="10000"/>
    <m/>
    <n v="5"/>
    <m/>
    <n v="50000"/>
    <m/>
    <n v="0"/>
    <m/>
    <n v="50000"/>
    <m/>
    <n v="0"/>
    <n v="0"/>
    <m/>
    <m/>
    <m/>
    <x v="21"/>
    <x v="0"/>
    <x v="1"/>
    <x v="1"/>
    <x v="6"/>
    <x v="1"/>
    <s v="Univera Satış"/>
    <s v="Saha Satış"/>
    <s v="Yurt İçi"/>
    <s v="Türkiye"/>
  </r>
  <r>
    <s v="Q1"/>
    <x v="1"/>
    <x v="0"/>
    <m/>
    <s v="Hayat Kimya San.A.Ş"/>
    <s v="EH.03.006"/>
    <s v="Enroute Panorama - Uzaktan Kurulum ve Efitim Hizmeti"/>
    <s v="Univera - Hayat Kimya"/>
    <x v="11"/>
    <x v="0"/>
    <s v="Enroute"/>
    <n v="10000"/>
    <m/>
    <n v="2"/>
    <m/>
    <n v="20000"/>
    <m/>
    <n v="0"/>
    <m/>
    <n v="20000"/>
    <m/>
    <n v="0"/>
    <n v="0"/>
    <m/>
    <m/>
    <m/>
    <x v="19"/>
    <x v="0"/>
    <x v="1"/>
    <x v="1"/>
    <x v="6"/>
    <x v="1"/>
    <s v="Univera Satış"/>
    <s v="Saha Satış"/>
    <s v="Yurt İçi"/>
    <s v="Türkiye"/>
  </r>
  <r>
    <s v="Q1"/>
    <x v="1"/>
    <x v="0"/>
    <m/>
    <s v="Hayat Kimya San.A.Ş"/>
    <s v="EH.03.006"/>
    <s v="Enroute Panorama - Uzaktan Kurulum ve Efitim Hizmeti"/>
    <s v="Univera - Hayat Kimya"/>
    <x v="11"/>
    <x v="0"/>
    <s v="Enroute"/>
    <n v="20000"/>
    <m/>
    <n v="-1"/>
    <m/>
    <n v="0"/>
    <m/>
    <n v="0"/>
    <m/>
    <n v="-20000"/>
    <m/>
    <n v="1"/>
    <n v="20000"/>
    <m/>
    <m/>
    <m/>
    <x v="19"/>
    <x v="0"/>
    <x v="1"/>
    <x v="1"/>
    <x v="6"/>
    <x v="1"/>
    <s v="Univera Satış"/>
    <s v="Saha Satış"/>
    <s v="Yurt İçi"/>
    <s v="Türkiye"/>
  </r>
  <r>
    <s v="Q1"/>
    <x v="1"/>
    <x v="0"/>
    <m/>
    <s v="SATEM GRUP GIDA DAGITIM VE PAZARLAMA A.S."/>
    <s v="EH.03.006"/>
    <s v="Enroute Panorama - Uzaktan Kurulum ve Efitim Hizmeti"/>
    <s v="Univera - Oyak Grup"/>
    <x v="14"/>
    <x v="0"/>
    <s v="Enroute"/>
    <n v="11200"/>
    <m/>
    <n v="0.5"/>
    <m/>
    <n v="7000"/>
    <m/>
    <n v="1400"/>
    <m/>
    <n v="5600"/>
    <m/>
    <n v="0"/>
    <n v="0"/>
    <m/>
    <m/>
    <m/>
    <x v="77"/>
    <x v="0"/>
    <x v="1"/>
    <x v="1"/>
    <x v="6"/>
    <x v="1"/>
    <s v="Univera Satış"/>
    <s v="Saha Satış"/>
    <s v="Yurt İçi"/>
    <s v="Türkiye"/>
  </r>
  <r>
    <s v="Q1"/>
    <x v="1"/>
    <x v="1"/>
    <m/>
    <s v="Şölen Çikolata Gıda Sanayi Ve Ticaret A. Ş."/>
    <s v="EH.03.006"/>
    <s v="Enroute Panorama - Uzaktan Kurulum ve Efitim Hizmeti"/>
    <s v="Univera - Şölen"/>
    <x v="14"/>
    <x v="0"/>
    <s v="Enroute"/>
    <n v="3240"/>
    <m/>
    <n v="6"/>
    <m/>
    <n v="19440"/>
    <m/>
    <n v="0"/>
    <m/>
    <n v="19440"/>
    <m/>
    <n v="0"/>
    <n v="0"/>
    <m/>
    <m/>
    <m/>
    <x v="32"/>
    <x v="0"/>
    <x v="1"/>
    <x v="1"/>
    <x v="6"/>
    <x v="1"/>
    <s v="Univera Satış"/>
    <s v="Saha Satış"/>
    <s v="Yurt İçi"/>
    <s v="Türkiye"/>
  </r>
  <r>
    <s v="Q1"/>
    <x v="1"/>
    <x v="1"/>
    <m/>
    <s v="YENER ELEKTRONIK ESYA LPG-AKARYAKIT GIDA INSAAT TAAHHÜT SANAYI TICARET LIMITED SIRKETI"/>
    <s v="EH.03.006"/>
    <s v="Enroute Panorama - Uzaktan Kurulum ve Efitim Hizmeti"/>
    <s v="Univera - Kent Gıda"/>
    <x v="12"/>
    <x v="0"/>
    <s v="Enroute"/>
    <n v="9000"/>
    <m/>
    <n v="3"/>
    <m/>
    <n v="30000"/>
    <m/>
    <n v="3000"/>
    <m/>
    <n v="27000"/>
    <m/>
    <n v="0"/>
    <n v="0"/>
    <m/>
    <m/>
    <m/>
    <x v="53"/>
    <x v="0"/>
    <x v="1"/>
    <x v="1"/>
    <x v="6"/>
    <x v="1"/>
    <s v="Univera Satış"/>
    <s v="Saha Satış"/>
    <s v="Yurt İçi"/>
    <s v="Türkiye"/>
  </r>
  <r>
    <s v="Q1"/>
    <x v="1"/>
    <x v="1"/>
    <m/>
    <s v="BROWN FORMAN İÇKİ TİC. LTD. ŞTİ."/>
    <s v="EH.05.002"/>
    <s v="Enroute Panorama - Rapor Gelistirme Hizmeti"/>
    <s v="Univera - Brown Forman"/>
    <x v="12"/>
    <x v="0"/>
    <s v="Enroute"/>
    <n v="17500"/>
    <m/>
    <n v="4"/>
    <m/>
    <n v="70000"/>
    <m/>
    <n v="0"/>
    <m/>
    <n v="70000"/>
    <m/>
    <n v="0"/>
    <n v="0"/>
    <m/>
    <m/>
    <m/>
    <x v="30"/>
    <x v="0"/>
    <x v="1"/>
    <x v="1"/>
    <x v="2"/>
    <x v="1"/>
    <s v="Univera Satış"/>
    <s v="Saha Satış"/>
    <s v="Yurt İçi"/>
    <s v="Türkiye"/>
  </r>
  <r>
    <s v="Q1"/>
    <x v="1"/>
    <x v="1"/>
    <m/>
    <s v="BROWN FORMAN İÇKİ TİC. LTD. ŞTİ."/>
    <s v="EH.05.002"/>
    <s v="Enroute Panorama - Rapor Gelistirme Hizmeti"/>
    <s v="Univera - Brown Forman"/>
    <x v="12"/>
    <x v="0"/>
    <s v="Enroute"/>
    <n v="11225.93"/>
    <m/>
    <n v="4"/>
    <m/>
    <n v="44903.72"/>
    <m/>
    <n v="0"/>
    <m/>
    <n v="44903.72"/>
    <m/>
    <n v="0"/>
    <n v="0"/>
    <m/>
    <m/>
    <m/>
    <x v="30"/>
    <x v="0"/>
    <x v="1"/>
    <x v="1"/>
    <x v="2"/>
    <x v="1"/>
    <s v="Univera Satış"/>
    <s v="Saha Satış"/>
    <s v="Yurt İçi"/>
    <s v="Türkiye"/>
  </r>
  <r>
    <s v="Q1"/>
    <x v="1"/>
    <x v="0"/>
    <m/>
    <s v="BROWN FORMAN İÇKİ TİC. LTD. ŞTİ."/>
    <s v="EY.01.014"/>
    <s v="Enroute Panorama - Platform Back Office Kullanici Yazılımi (Enterprise)"/>
    <s v="Univera - Brown Forman"/>
    <x v="12"/>
    <x v="0"/>
    <s v="Enroute"/>
    <n v="27300"/>
    <m/>
    <n v="10"/>
    <m/>
    <n v="273000"/>
    <m/>
    <n v="0"/>
    <m/>
    <n v="273000"/>
    <m/>
    <n v="0"/>
    <n v="0"/>
    <m/>
    <m/>
    <m/>
    <x v="30"/>
    <x v="0"/>
    <x v="1"/>
    <x v="0"/>
    <x v="1"/>
    <x v="1"/>
    <s v="Univera Satış"/>
    <s v="Saha Satış"/>
    <s v="Yurt İçi"/>
    <s v="Türkiye"/>
  </r>
  <r>
    <s v="Q1"/>
    <x v="1"/>
    <x v="1"/>
    <m/>
    <s v="PERNOD RICARD ISTANBUL IÇ VE DIS TIC. LTD. STI"/>
    <s v="EY.01.014"/>
    <s v="Enroute Panorama - Platform Back Office Kullanici Yazılımi (Enterprise)"/>
    <s v="Univera - Pernod Ricard"/>
    <x v="13"/>
    <x v="0"/>
    <s v="Enroute"/>
    <n v="10194.49"/>
    <m/>
    <n v="15"/>
    <m/>
    <n v="152917.35"/>
    <m/>
    <n v="0"/>
    <m/>
    <n v="152917.35"/>
    <m/>
    <n v="0"/>
    <n v="0"/>
    <m/>
    <m/>
    <m/>
    <x v="34"/>
    <x v="0"/>
    <x v="1"/>
    <x v="0"/>
    <x v="1"/>
    <x v="1"/>
    <s v="Univera Satış"/>
    <s v="Saha Satış"/>
    <s v="Yurt İçi"/>
    <s v="Türkiye"/>
  </r>
  <r>
    <s v="Q1"/>
    <x v="1"/>
    <x v="1"/>
    <m/>
    <s v="ERBAK-ULUDAG PAZARLAMA SATIS VE DAGITIM A.S."/>
    <s v="EH.01.003"/>
    <s v="Enroute Panorama - Kurulum ve Efitim Hizmeti"/>
    <s v="Univera - Uludağ İçecek"/>
    <x v="11"/>
    <x v="0"/>
    <s v="Enroute"/>
    <n v="12000"/>
    <m/>
    <n v="3"/>
    <m/>
    <n v="36000"/>
    <m/>
    <n v="0"/>
    <m/>
    <n v="36000"/>
    <m/>
    <n v="0"/>
    <n v="0"/>
    <m/>
    <m/>
    <m/>
    <x v="21"/>
    <x v="0"/>
    <x v="1"/>
    <x v="1"/>
    <x v="6"/>
    <x v="1"/>
    <s v="Univera Satış"/>
    <s v="Saha Satış"/>
    <s v="Yurt İçi"/>
    <s v="Türkiye"/>
  </r>
  <r>
    <s v="Q1"/>
    <x v="1"/>
    <x v="1"/>
    <m/>
    <s v="ERBAK-ULUDAG PAZARLAMA SATIS VE DAGITIM A.S."/>
    <s v="EH.01.003"/>
    <s v="Enroute Panorama - Kurulum ve Efitim Hizmeti"/>
    <s v="Univera - Uludağ İçecek"/>
    <x v="11"/>
    <x v="0"/>
    <s v="Enroute"/>
    <n v="12000"/>
    <m/>
    <n v="3"/>
    <m/>
    <n v="36000"/>
    <m/>
    <n v="0"/>
    <m/>
    <n v="36000"/>
    <m/>
    <n v="0"/>
    <n v="0"/>
    <m/>
    <m/>
    <m/>
    <x v="21"/>
    <x v="0"/>
    <x v="1"/>
    <x v="1"/>
    <x v="6"/>
    <x v="1"/>
    <s v="Univera Satış"/>
    <s v="Saha Satış"/>
    <s v="Yurt İçi"/>
    <s v="Türkiye"/>
  </r>
  <r>
    <s v="Q1"/>
    <x v="1"/>
    <x v="1"/>
    <m/>
    <s v="ERBAK-ULUDAG PAZARLAMA SATIS VE DAGITIM A.S."/>
    <s v="EH.01.003"/>
    <s v="Enroute Panorama - Kurulum ve Efitim Hizmeti"/>
    <s v="Univera - Uludağ İçecek"/>
    <x v="11"/>
    <x v="0"/>
    <s v="Enroute"/>
    <n v="12000"/>
    <m/>
    <n v="4"/>
    <m/>
    <n v="48000"/>
    <m/>
    <n v="0"/>
    <m/>
    <n v="48000"/>
    <m/>
    <n v="0"/>
    <n v="0"/>
    <m/>
    <m/>
    <m/>
    <x v="21"/>
    <x v="0"/>
    <x v="1"/>
    <x v="1"/>
    <x v="6"/>
    <x v="1"/>
    <s v="Univera Satış"/>
    <s v="Saha Satış"/>
    <s v="Yurt İçi"/>
    <s v="Türkiye"/>
  </r>
  <r>
    <s v="Q3"/>
    <x v="1"/>
    <x v="8"/>
    <m/>
    <s v="IMPERIAL TOBACCO TÜTÜN ÜRÜNLERİ SATIŞ VE PAZARLAMA A.Ş"/>
    <s v="EH.06.001"/>
    <s v="Enroute Panorama - Hosting Hizmeti"/>
    <s v="Univera - Imperial Tobacco"/>
    <x v="16"/>
    <x v="1"/>
    <s v="Enroute"/>
    <n v="145600"/>
    <m/>
    <n v="1"/>
    <m/>
    <m/>
    <m/>
    <m/>
    <m/>
    <n v="145600"/>
    <m/>
    <m/>
    <m/>
    <m/>
    <m/>
    <m/>
    <x v="49"/>
    <x v="0"/>
    <x v="0"/>
    <x v="1"/>
    <x v="3"/>
    <x v="0"/>
    <s v="Univera Satış"/>
    <s v="Saha Satış"/>
    <s v="Yurt İçi"/>
    <s v="Türkiye"/>
  </r>
  <r>
    <s v="Q1"/>
    <x v="1"/>
    <x v="1"/>
    <m/>
    <s v="PERNOD RICARD ISTANBUL IÇ VE DIS TIC. LTD. STI"/>
    <s v="EY.01.021"/>
    <s v="Enroute Panorama - Dafitim Kanali (Bayi/Distribütör/Sube) Yazılımi (Enterprise)"/>
    <s v="Univera - Pernod Ricard"/>
    <x v="13"/>
    <x v="0"/>
    <s v="Enroute"/>
    <n v="24897.599999999999"/>
    <m/>
    <n v="2"/>
    <m/>
    <n v="49795.199999999997"/>
    <m/>
    <n v="0"/>
    <m/>
    <n v="49795.199999999997"/>
    <m/>
    <n v="0"/>
    <n v="0"/>
    <m/>
    <m/>
    <m/>
    <x v="34"/>
    <x v="0"/>
    <x v="1"/>
    <x v="0"/>
    <x v="1"/>
    <x v="1"/>
    <s v="Univera Satış"/>
    <s v="Saha Satış"/>
    <s v="Yurt İçi"/>
    <s v="Türkiye"/>
  </r>
  <r>
    <s v="Q1"/>
    <x v="1"/>
    <x v="1"/>
    <m/>
    <s v="SIRMAGRUP IÇECEK SAN. VE TIC. A.S."/>
    <s v="EH.03.001"/>
    <s v="Enroute Panorama - Çafri Merkezi Hizmeti  (MSD)"/>
    <s v="Univera - Danone Waters"/>
    <x v="11"/>
    <x v="0"/>
    <s v="Enroute"/>
    <n v="711234.27"/>
    <m/>
    <n v="1"/>
    <m/>
    <n v="711234.27"/>
    <m/>
    <n v="0"/>
    <m/>
    <n v="711234.27"/>
    <m/>
    <n v="0"/>
    <n v="0"/>
    <m/>
    <m/>
    <m/>
    <x v="58"/>
    <x v="0"/>
    <x v="0"/>
    <x v="1"/>
    <x v="8"/>
    <x v="1"/>
    <s v="Univera Satış"/>
    <s v="Saha Satış"/>
    <s v="Yurt İçi"/>
    <s v="Türkiye"/>
  </r>
  <r>
    <s v="Q3"/>
    <x v="1"/>
    <x v="8"/>
    <m/>
    <s v="ALİ SERGEN KART"/>
    <s v="WPH.02.001"/>
    <s v="Webplus Yazılım Bakımı Hizmeti"/>
    <s v="Univera - Kanal"/>
    <x v="5"/>
    <x v="0"/>
    <s v="Webplus"/>
    <n v="8412"/>
    <m/>
    <n v="1"/>
    <m/>
    <m/>
    <m/>
    <m/>
    <m/>
    <n v="8412"/>
    <m/>
    <m/>
    <m/>
    <m/>
    <m/>
    <m/>
    <x v="47"/>
    <x v="0"/>
    <x v="0"/>
    <x v="1"/>
    <x v="4"/>
    <x v="0"/>
    <s v="Kanal Satış"/>
    <s v="Ali Sergen Kart"/>
    <s v="Yurt İçi"/>
    <s v="Türkiye"/>
  </r>
  <r>
    <s v="Q3"/>
    <x v="1"/>
    <x v="8"/>
    <m/>
    <s v="MATRIKS BİLGİSAYAR SİSTEMLERİ LTD.ŞTİ"/>
    <s v="WPH.02.001"/>
    <s v="Webplus Yazılım Bakımı Hizmeti"/>
    <s v="Univera - Kanal"/>
    <x v="5"/>
    <x v="0"/>
    <s v="Webplus"/>
    <n v="7274"/>
    <m/>
    <n v="1"/>
    <m/>
    <m/>
    <m/>
    <m/>
    <m/>
    <n v="7274"/>
    <m/>
    <m/>
    <m/>
    <m/>
    <m/>
    <m/>
    <x v="11"/>
    <x v="0"/>
    <x v="0"/>
    <x v="1"/>
    <x v="4"/>
    <x v="0"/>
    <s v="Kanal Satış"/>
    <s v="Matriks"/>
    <s v="Yurt İçi"/>
    <s v="Türkiye"/>
  </r>
  <r>
    <s v="Q3"/>
    <x v="1"/>
    <x v="8"/>
    <m/>
    <s v="MATRIKS BİLGİSAYAR SİSTEMLERİ LTD.ŞTİ"/>
    <s v="WPH.02.001"/>
    <s v="Webplus Yazılım Bakımı Hizmeti"/>
    <s v="Univera - Kanal"/>
    <x v="5"/>
    <x v="0"/>
    <s v="Webplus"/>
    <n v="7843"/>
    <m/>
    <n v="1"/>
    <m/>
    <m/>
    <m/>
    <m/>
    <m/>
    <n v="7843"/>
    <m/>
    <m/>
    <m/>
    <m/>
    <m/>
    <m/>
    <x v="11"/>
    <x v="0"/>
    <x v="0"/>
    <x v="1"/>
    <x v="4"/>
    <x v="0"/>
    <s v="Kanal Satış"/>
    <s v="Matriks"/>
    <s v="Yurt İçi"/>
    <s v="Türkiye"/>
  </r>
  <r>
    <s v="Q3"/>
    <x v="1"/>
    <x v="8"/>
    <m/>
    <s v="MİYA OTOMASYON VE BARKOD BILISIM SISTEMLERI SAN TİC. VE L.T.D. STI."/>
    <s v="WPH.02.001"/>
    <s v="Webplus Yazılım Bakımı Hizmeti"/>
    <s v="Univera - Kanal"/>
    <x v="5"/>
    <x v="0"/>
    <s v="Webplus"/>
    <n v="11240"/>
    <m/>
    <n v="2"/>
    <m/>
    <m/>
    <m/>
    <m/>
    <m/>
    <n v="22480"/>
    <m/>
    <m/>
    <m/>
    <m/>
    <m/>
    <m/>
    <x v="3"/>
    <x v="0"/>
    <x v="0"/>
    <x v="1"/>
    <x v="4"/>
    <x v="0"/>
    <s v="Kanal Satış"/>
    <s v="Miya"/>
    <s v="Yurt İçi"/>
    <s v="Türkiye"/>
  </r>
  <r>
    <s v="Q3"/>
    <x v="1"/>
    <x v="8"/>
    <m/>
    <s v="POLARİS YAZILIM ÇÖZÜMLERİ VE DANIŞMANLIK HİZMETLERİ LTD.ŞTİ."/>
    <s v="WPH.02.001"/>
    <s v="Webplus Yazılım Bakımı Hizmeti"/>
    <s v="Univera - Kanal"/>
    <x v="5"/>
    <x v="0"/>
    <s v="Webplus"/>
    <n v="103300"/>
    <m/>
    <n v="1"/>
    <m/>
    <m/>
    <m/>
    <m/>
    <m/>
    <n v="103300"/>
    <m/>
    <m/>
    <m/>
    <m/>
    <m/>
    <m/>
    <x v="31"/>
    <x v="0"/>
    <x v="0"/>
    <x v="1"/>
    <x v="4"/>
    <x v="0"/>
    <s v="Kanal Satış"/>
    <s v="Polaris"/>
    <s v="Yurt İçi"/>
    <s v="Türkiye"/>
  </r>
  <r>
    <s v="Q3"/>
    <x v="1"/>
    <x v="8"/>
    <m/>
    <s v="POLARİS YAZILIM ÇÖZÜMLERİ VE DANIŞMANLIK HİZMETLERİ LTD.ŞTİ."/>
    <s v="WPH.02.001"/>
    <s v="Webplus Yazılım Bakımı Hizmeti"/>
    <s v="Univera - Kanal"/>
    <x v="5"/>
    <x v="0"/>
    <s v="Webplus"/>
    <n v="41000"/>
    <m/>
    <n v="1"/>
    <m/>
    <m/>
    <m/>
    <m/>
    <m/>
    <n v="41000"/>
    <m/>
    <m/>
    <m/>
    <m/>
    <m/>
    <m/>
    <x v="31"/>
    <x v="0"/>
    <x v="0"/>
    <x v="1"/>
    <x v="4"/>
    <x v="0"/>
    <s v="Kanal Satış"/>
    <s v="Polaris"/>
    <s v="Yurt İçi"/>
    <s v="Türkiye"/>
  </r>
  <r>
    <s v="Q3"/>
    <x v="1"/>
    <x v="8"/>
    <m/>
    <s v="POLARİS YAZILIM ÇÖZÜMLERİ VE DANIŞMANLIK HİZMETLERİ LTD.ŞTİ."/>
    <s v="WPH.02.001"/>
    <s v="Webplus Yazılım Bakımı Hizmeti"/>
    <s v="Univera - Kanal"/>
    <x v="5"/>
    <x v="0"/>
    <s v="Webplus"/>
    <n v="90900"/>
    <m/>
    <n v="1"/>
    <m/>
    <m/>
    <m/>
    <m/>
    <m/>
    <n v="90900"/>
    <m/>
    <m/>
    <m/>
    <m/>
    <m/>
    <m/>
    <x v="31"/>
    <x v="0"/>
    <x v="0"/>
    <x v="1"/>
    <x v="4"/>
    <x v="0"/>
    <s v="Kanal Satış"/>
    <s v="Polaris"/>
    <s v="Yurt İçi"/>
    <s v="Türkiye"/>
  </r>
  <r>
    <s v="Q3"/>
    <x v="1"/>
    <x v="8"/>
    <m/>
    <s v="POLARİS YAZILIM ÇÖZÜMLERİ VE DANIŞMANLIK HİZMETLERİ LTD.ŞTİ."/>
    <s v="WPH.02.001"/>
    <s v="Webplus Yazılım Bakımı Hizmeti"/>
    <s v="Univera - Kanal"/>
    <x v="5"/>
    <x v="0"/>
    <s v="Webplus"/>
    <n v="569"/>
    <m/>
    <n v="1"/>
    <m/>
    <m/>
    <m/>
    <m/>
    <m/>
    <n v="569"/>
    <m/>
    <m/>
    <m/>
    <m/>
    <m/>
    <m/>
    <x v="31"/>
    <x v="0"/>
    <x v="0"/>
    <x v="1"/>
    <x v="4"/>
    <x v="0"/>
    <s v="Kanal Satış"/>
    <s v="Polaris"/>
    <s v="Yurt İçi"/>
    <s v="Türkiye"/>
  </r>
  <r>
    <s v="Q3"/>
    <x v="1"/>
    <x v="8"/>
    <m/>
    <s v="ALİ SERGEN KART"/>
    <s v="WProje Yönetimi.01.007"/>
    <s v="Webplus E-Dönüşüm Yazılımı"/>
    <s v="Univera - Kanal"/>
    <x v="5"/>
    <x v="0"/>
    <s v="Webplus"/>
    <n v="9775"/>
    <m/>
    <n v="1"/>
    <m/>
    <m/>
    <m/>
    <m/>
    <m/>
    <n v="9775"/>
    <m/>
    <m/>
    <m/>
    <m/>
    <m/>
    <m/>
    <x v="47"/>
    <x v="0"/>
    <x v="1"/>
    <x v="0"/>
    <x v="1"/>
    <x v="0"/>
    <s v="Kanal Satış"/>
    <s v="Ali Sergen Kart"/>
    <s v="Yurt İçi"/>
    <s v="Türkiye"/>
  </r>
  <r>
    <s v="Q3"/>
    <x v="1"/>
    <x v="8"/>
    <m/>
    <s v="MATRIKS BİLGİSAYAR SİSTEMLERİ LTD.ŞTİ"/>
    <s v="WProje Yönetimi.01.007"/>
    <s v="Webplus E-Dönüşüm Yazılımı"/>
    <s v="Univera - Kanal"/>
    <x v="5"/>
    <x v="0"/>
    <s v="Webplus"/>
    <n v="11500"/>
    <m/>
    <n v="1"/>
    <m/>
    <m/>
    <m/>
    <m/>
    <m/>
    <n v="11500"/>
    <m/>
    <m/>
    <m/>
    <m/>
    <m/>
    <m/>
    <x v="11"/>
    <x v="0"/>
    <x v="1"/>
    <x v="0"/>
    <x v="1"/>
    <x v="0"/>
    <s v="Kanal Satış"/>
    <s v="Matriks"/>
    <s v="Yurt İçi"/>
    <s v="Türkiye"/>
  </r>
  <r>
    <s v="Q3"/>
    <x v="1"/>
    <x v="8"/>
    <m/>
    <s v="MATRIKS BİLGİSAYAR SİSTEMLERİ LTD.ŞTİ"/>
    <s v="WProje Yönetimi.01.007"/>
    <s v="Webplus E-Dönüşüm Yazılımı"/>
    <s v="Univera - Kanal"/>
    <x v="5"/>
    <x v="0"/>
    <s v="Webplus"/>
    <n v="11500"/>
    <m/>
    <n v="1"/>
    <m/>
    <m/>
    <m/>
    <m/>
    <m/>
    <n v="11500"/>
    <m/>
    <m/>
    <m/>
    <m/>
    <m/>
    <m/>
    <x v="11"/>
    <x v="0"/>
    <x v="1"/>
    <x v="0"/>
    <x v="1"/>
    <x v="0"/>
    <s v="Kanal Satış"/>
    <s v="Matriks"/>
    <s v="Yurt İçi"/>
    <s v="Türkiye"/>
  </r>
  <r>
    <s v="Q3"/>
    <x v="1"/>
    <x v="8"/>
    <m/>
    <s v="YUSUF ALDEMİR (ALDEMİR BİLİŞİM HizmetLERİ VE DANIŞMANLIK)"/>
    <s v="WProje Yönetimi.01.007"/>
    <s v="Webplus E-Dönüşüm Yazılımı"/>
    <s v="Univera - Kanal"/>
    <x v="5"/>
    <x v="0"/>
    <s v="Webplus"/>
    <n v="14300"/>
    <m/>
    <n v="2"/>
    <m/>
    <m/>
    <m/>
    <m/>
    <m/>
    <n v="28600"/>
    <m/>
    <m/>
    <m/>
    <m/>
    <m/>
    <m/>
    <x v="33"/>
    <x v="0"/>
    <x v="1"/>
    <x v="0"/>
    <x v="1"/>
    <x v="0"/>
    <s v="Kanal Satış"/>
    <s v="Aldemir"/>
    <s v="Yurt İçi"/>
    <s v="Türkiye"/>
  </r>
  <r>
    <s v="Q3"/>
    <x v="1"/>
    <x v="8"/>
    <m/>
    <s v="YUSUF ALDEMİR (ALDEMİR BİLİŞİM HizmetLERİ VE DANIŞMANLIK)"/>
    <s v="WProje Yönetimi.01.005"/>
    <s v="Webplus Distribution Satış-Dağıtım Yazılımı (Standart)"/>
    <s v="Univera - Kanal"/>
    <x v="5"/>
    <x v="0"/>
    <s v="Webplus"/>
    <n v="52000"/>
    <m/>
    <n v="1"/>
    <m/>
    <m/>
    <m/>
    <m/>
    <m/>
    <n v="52000"/>
    <m/>
    <m/>
    <m/>
    <m/>
    <m/>
    <m/>
    <x v="33"/>
    <x v="0"/>
    <x v="1"/>
    <x v="0"/>
    <x v="1"/>
    <x v="0"/>
    <s v="Kanal Satış"/>
    <s v="Aldemir"/>
    <s v="Yurt İçi"/>
    <s v="Türkiye"/>
  </r>
  <r>
    <s v="Q3"/>
    <x v="1"/>
    <x v="8"/>
    <m/>
    <s v="ALİ SERGEN KART"/>
    <s v="WProje Yönetimi.01.006"/>
    <s v="Webplus Distribution Satış-Dağıtım Yazılımı (Light)"/>
    <s v="Univera - Kanal"/>
    <x v="5"/>
    <x v="0"/>
    <s v="Webplus"/>
    <n v="14662.5"/>
    <m/>
    <n v="1"/>
    <m/>
    <m/>
    <m/>
    <m/>
    <m/>
    <n v="14662.5"/>
    <m/>
    <m/>
    <m/>
    <m/>
    <m/>
    <m/>
    <x v="47"/>
    <x v="0"/>
    <x v="1"/>
    <x v="0"/>
    <x v="1"/>
    <x v="0"/>
    <s v="Kanal Satış"/>
    <s v="Ali Sergen Kart"/>
    <s v="Yurt İçi"/>
    <s v="Türkiye"/>
  </r>
  <r>
    <s v="Q3"/>
    <x v="1"/>
    <x v="8"/>
    <m/>
    <s v="MATRIKS BİLGİSAYAR SİSTEMLERİ LTD.ŞTİ"/>
    <s v="WProje Yönetimi.01.006"/>
    <s v="Webplus Distribution Satış-Dağıtım Yazılımı (Light)"/>
    <s v="Univera - Kanal"/>
    <x v="5"/>
    <x v="0"/>
    <s v="Webplus"/>
    <n v="17250"/>
    <m/>
    <n v="1"/>
    <m/>
    <m/>
    <m/>
    <m/>
    <m/>
    <n v="17250"/>
    <m/>
    <m/>
    <m/>
    <m/>
    <m/>
    <m/>
    <x v="11"/>
    <x v="0"/>
    <x v="1"/>
    <x v="0"/>
    <x v="1"/>
    <x v="0"/>
    <s v="Kanal Satış"/>
    <s v="Matriks"/>
    <s v="Yurt İçi"/>
    <s v="Türkiye"/>
  </r>
  <r>
    <s v="Q3"/>
    <x v="1"/>
    <x v="8"/>
    <m/>
    <s v="MATRIKS BİLGİSAYAR SİSTEMLERİ LTD.ŞTİ"/>
    <s v="WProje Yönetimi.01.006"/>
    <s v="Webplus Distribution Satış-Dağıtım Yazılımı (Light)"/>
    <s v="Univera - Kanal"/>
    <x v="5"/>
    <x v="0"/>
    <s v="Webplus"/>
    <n v="17250"/>
    <m/>
    <n v="1"/>
    <m/>
    <m/>
    <m/>
    <m/>
    <m/>
    <n v="17250"/>
    <m/>
    <m/>
    <m/>
    <m/>
    <m/>
    <m/>
    <x v="11"/>
    <x v="0"/>
    <x v="1"/>
    <x v="0"/>
    <x v="1"/>
    <x v="0"/>
    <s v="Kanal Satış"/>
    <s v="Matriks"/>
    <s v="Yurt İçi"/>
    <s v="Türkiye"/>
  </r>
  <r>
    <s v="Q3"/>
    <x v="1"/>
    <x v="8"/>
    <m/>
    <s v="YUSUF ALDEMİR (ALDEMİR BİLİŞİM HizmetLERİ VE DANIŞMANLIK)"/>
    <s v="WProje Yönetimi.01.006"/>
    <s v="Webplus Distribution Satış-Dağıtım Yazılımı (Light)"/>
    <s v="Univera - Kanal"/>
    <x v="5"/>
    <x v="0"/>
    <s v="Webplus"/>
    <n v="17250"/>
    <m/>
    <n v="2"/>
    <m/>
    <m/>
    <m/>
    <m/>
    <m/>
    <n v="34500"/>
    <m/>
    <m/>
    <m/>
    <m/>
    <m/>
    <m/>
    <x v="33"/>
    <x v="0"/>
    <x v="1"/>
    <x v="0"/>
    <x v="1"/>
    <x v="0"/>
    <s v="Kanal Satış"/>
    <s v="Aldemir"/>
    <s v="Yurt İçi"/>
    <s v="Türkiye"/>
  </r>
  <r>
    <s v="Q3"/>
    <x v="1"/>
    <x v="8"/>
    <m/>
    <s v="ALİ SERGEN KART"/>
    <s v="WProje Yönetimi.02.001"/>
    <s v="Webplus (Android) Satış Temsilcisi Yazılımı"/>
    <s v="Univera - Kanal"/>
    <x v="5"/>
    <x v="0"/>
    <s v="Webplus"/>
    <n v="2199.7999999999997"/>
    <m/>
    <n v="3"/>
    <m/>
    <m/>
    <m/>
    <m/>
    <m/>
    <n v="6599.4"/>
    <m/>
    <m/>
    <m/>
    <m/>
    <m/>
    <m/>
    <x v="47"/>
    <x v="0"/>
    <x v="1"/>
    <x v="0"/>
    <x v="1"/>
    <x v="0"/>
    <s v="Kanal Satış"/>
    <s v="Ali Sergen Kart"/>
    <s v="Yurt İçi"/>
    <s v="Türkiye"/>
  </r>
  <r>
    <s v="Q3"/>
    <x v="1"/>
    <x v="8"/>
    <m/>
    <s v="MATRIKS BİLGİSAYAR SİSTEMLERİ LTD.ŞTİ"/>
    <s v="WProje Yönetimi.02.001"/>
    <s v="Webplus (Android) Satış Temsilcisi Yazılımı"/>
    <s v="Univera - Kanal"/>
    <x v="5"/>
    <x v="0"/>
    <s v="Webplus"/>
    <n v="2588"/>
    <m/>
    <n v="2"/>
    <m/>
    <m/>
    <m/>
    <m/>
    <m/>
    <n v="5176"/>
    <m/>
    <m/>
    <m/>
    <m/>
    <m/>
    <m/>
    <x v="11"/>
    <x v="0"/>
    <x v="1"/>
    <x v="0"/>
    <x v="1"/>
    <x v="0"/>
    <s v="Kanal Satış"/>
    <s v="Matriks"/>
    <s v="Yurt İçi"/>
    <s v="Türkiye"/>
  </r>
  <r>
    <s v="Q3"/>
    <x v="1"/>
    <x v="8"/>
    <m/>
    <s v="MATRIKS BİLGİSAYAR SİSTEMLERİ LTD.ŞTİ"/>
    <s v="WProje Yönetimi.02.001"/>
    <s v="Webplus (Android) Satış Temsilcisi Yazılımı"/>
    <s v="Univera - Kanal"/>
    <x v="5"/>
    <x v="0"/>
    <s v="Webplus"/>
    <n v="2588"/>
    <m/>
    <n v="1"/>
    <m/>
    <m/>
    <m/>
    <m/>
    <m/>
    <n v="2588"/>
    <m/>
    <m/>
    <m/>
    <m/>
    <m/>
    <m/>
    <x v="11"/>
    <x v="0"/>
    <x v="1"/>
    <x v="0"/>
    <x v="1"/>
    <x v="0"/>
    <s v="Kanal Satış"/>
    <s v="Matriks"/>
    <s v="Yurt İçi"/>
    <s v="Türkiye"/>
  </r>
  <r>
    <s v="Q3"/>
    <x v="1"/>
    <x v="8"/>
    <m/>
    <s v="MATRIKS BİLGİSAYAR SİSTEMLERİ LTD.ŞTİ"/>
    <s v="WProje Yönetimi.02.001"/>
    <s v="Webplus (Android) Satış Temsilcisi Yazılımı"/>
    <s v="Univera - Kanal"/>
    <x v="5"/>
    <x v="0"/>
    <s v="Webplus"/>
    <n v="2588"/>
    <m/>
    <n v="2"/>
    <m/>
    <m/>
    <m/>
    <m/>
    <m/>
    <n v="5176"/>
    <m/>
    <m/>
    <m/>
    <m/>
    <m/>
    <m/>
    <x v="11"/>
    <x v="0"/>
    <x v="1"/>
    <x v="0"/>
    <x v="1"/>
    <x v="0"/>
    <s v="Kanal Satış"/>
    <s v="Matriks"/>
    <s v="Yurt İçi"/>
    <s v="Türkiye"/>
  </r>
  <r>
    <s v="Q3"/>
    <x v="1"/>
    <x v="8"/>
    <m/>
    <s v="MİYA OTOMASYON VE BARKOD BILISIM SISTEMLERI SAN TİC. VE L.T.D. STI."/>
    <s v="WProje Yönetimi.02.001"/>
    <s v="Webplus (Android) Satış Temsilcisi Yazılımı"/>
    <s v="Univera - Kanal"/>
    <x v="5"/>
    <x v="0"/>
    <s v="Webplus"/>
    <n v="2588"/>
    <m/>
    <n v="1"/>
    <m/>
    <m/>
    <m/>
    <m/>
    <m/>
    <n v="2588"/>
    <m/>
    <m/>
    <m/>
    <m/>
    <m/>
    <m/>
    <x v="3"/>
    <x v="0"/>
    <x v="1"/>
    <x v="0"/>
    <x v="1"/>
    <x v="0"/>
    <s v="Kanal Satış"/>
    <s v="Miya"/>
    <s v="Yurt İçi"/>
    <s v="Türkiye"/>
  </r>
  <r>
    <s v="Q3"/>
    <x v="1"/>
    <x v="8"/>
    <m/>
    <s v="POLARİS YAZILIM ÇÖZÜMLERİ VE DANIŞMANLIK HİZMETLERİ LTD.ŞTİ."/>
    <s v="WProje Yönetimi.02.001"/>
    <s v="Webplus (Android) Satış Temsilcisi Yazılımı"/>
    <s v="Univera - Kanal"/>
    <x v="5"/>
    <x v="0"/>
    <s v="Webplus"/>
    <n v="2329.1999999999998"/>
    <m/>
    <n v="1"/>
    <m/>
    <m/>
    <m/>
    <m/>
    <m/>
    <n v="2329.1999999999998"/>
    <m/>
    <m/>
    <m/>
    <m/>
    <m/>
    <m/>
    <x v="31"/>
    <x v="0"/>
    <x v="1"/>
    <x v="0"/>
    <x v="1"/>
    <x v="0"/>
    <s v="Kanal Satış"/>
    <s v="Polaris"/>
    <s v="Yurt İçi"/>
    <s v="Türkiye"/>
  </r>
  <r>
    <s v="Q3"/>
    <x v="1"/>
    <x v="8"/>
    <m/>
    <s v="ALİ SERGEN KART"/>
    <s v="WProje Yönetimi.01.003"/>
    <s v="Web Plus Ek Kullanıcı Yazılımı (1 Kullanıcı)"/>
    <s v="Univera - Kanal"/>
    <x v="5"/>
    <x v="0"/>
    <s v="Webplus"/>
    <n v="1466.25"/>
    <m/>
    <n v="1"/>
    <m/>
    <m/>
    <m/>
    <m/>
    <m/>
    <n v="1466.25"/>
    <m/>
    <m/>
    <m/>
    <m/>
    <m/>
    <m/>
    <x v="47"/>
    <x v="0"/>
    <x v="1"/>
    <x v="0"/>
    <x v="1"/>
    <x v="0"/>
    <s v="Kanal Satış"/>
    <s v="Ali Sergen Kart"/>
    <s v="Yurt İçi"/>
    <s v="Türkiye"/>
  </r>
  <r>
    <s v="Q3"/>
    <x v="1"/>
    <x v="8"/>
    <m/>
    <s v="MATRIKS BİLGİSAYAR SİSTEMLERİ LTD.ŞTİ"/>
    <s v="WProje Yönetimi.01.003"/>
    <s v="Web Plus Ek Kullanıcı Yazılımı (1 Kullanıcı)"/>
    <s v="Univera - Kanal"/>
    <x v="5"/>
    <x v="0"/>
    <s v="Webplus"/>
    <n v="1725"/>
    <m/>
    <n v="1"/>
    <m/>
    <m/>
    <m/>
    <m/>
    <m/>
    <n v="1725"/>
    <m/>
    <m/>
    <m/>
    <m/>
    <m/>
    <m/>
    <x v="11"/>
    <x v="0"/>
    <x v="1"/>
    <x v="0"/>
    <x v="1"/>
    <x v="0"/>
    <s v="Kanal Satış"/>
    <s v="Matriks"/>
    <s v="Yurt İçi"/>
    <s v="Türkiye"/>
  </r>
  <r>
    <s v="Q3"/>
    <x v="1"/>
    <x v="8"/>
    <m/>
    <s v="MATRIKS BİLGİSAYAR SİSTEMLERİ LTD.ŞTİ"/>
    <s v="WProje Yönetimi.01.003"/>
    <s v="Web Plus Ek Kullanıcı Yazılımı (1 Kullanıcı)"/>
    <s v="Univera - Kanal"/>
    <x v="5"/>
    <x v="0"/>
    <s v="Webplus"/>
    <n v="1725"/>
    <m/>
    <n v="1"/>
    <m/>
    <m/>
    <m/>
    <m/>
    <m/>
    <n v="1725"/>
    <m/>
    <m/>
    <m/>
    <m/>
    <m/>
    <m/>
    <x v="11"/>
    <x v="0"/>
    <x v="1"/>
    <x v="0"/>
    <x v="1"/>
    <x v="0"/>
    <s v="Kanal Satış"/>
    <s v="Matriks"/>
    <s v="Yurt İçi"/>
    <s v="Türkiye"/>
  </r>
  <r>
    <s v="Q3"/>
    <x v="1"/>
    <x v="8"/>
    <m/>
    <s v="MATRIKS BİLGİSAYAR SİSTEMLERİ LTD.ŞTİ"/>
    <s v="UH.01.002"/>
    <s v="Unidox Kontör"/>
    <s v="Univera Kontör Satışı"/>
    <x v="5"/>
    <x v="2"/>
    <s v="Unidox"/>
    <n v="3.5419999999999998"/>
    <m/>
    <n v="10000"/>
    <m/>
    <m/>
    <m/>
    <m/>
    <m/>
    <n v="35420"/>
    <m/>
    <m/>
    <m/>
    <m/>
    <m/>
    <m/>
    <x v="11"/>
    <x v="0"/>
    <x v="1"/>
    <x v="2"/>
    <x v="5"/>
    <x v="0"/>
    <s v="Kanal Satış"/>
    <s v="Matriks"/>
    <s v="Yurt İçi"/>
    <s v="Türkiye"/>
  </r>
  <r>
    <s v="Q3"/>
    <x v="1"/>
    <x v="8"/>
    <m/>
    <s v="MATRIKS BİLGİSAYAR SİSTEMLERİ LTD.ŞTİ"/>
    <s v="UH.01.002"/>
    <s v="Unidox Kontör"/>
    <s v="Univera Kontör Satışı"/>
    <x v="5"/>
    <x v="2"/>
    <s v="Unidox"/>
    <n v="4.6319999999999997"/>
    <m/>
    <n v="2000"/>
    <m/>
    <m/>
    <m/>
    <m/>
    <m/>
    <n v="9264"/>
    <m/>
    <m/>
    <m/>
    <m/>
    <m/>
    <m/>
    <x v="11"/>
    <x v="0"/>
    <x v="1"/>
    <x v="2"/>
    <x v="5"/>
    <x v="0"/>
    <s v="Kanal Satış"/>
    <s v="Matriks"/>
    <s v="Yurt İçi"/>
    <s v="Türkiye"/>
  </r>
  <r>
    <s v="Q3"/>
    <x v="1"/>
    <x v="8"/>
    <m/>
    <s v="POLARİS YAZILIM ÇÖZÜMLERİ VE DANIŞMANLIK HİZMETLERİ LTD.ŞTİ."/>
    <s v="UH.01.002"/>
    <s v="Unidox Kontör"/>
    <s v="Univera Kontör Satışı"/>
    <x v="5"/>
    <x v="2"/>
    <s v="Unidox"/>
    <n v="2.1259999999999999"/>
    <m/>
    <n v="10000"/>
    <m/>
    <m/>
    <m/>
    <m/>
    <m/>
    <n v="21260"/>
    <m/>
    <m/>
    <m/>
    <m/>
    <m/>
    <m/>
    <x v="31"/>
    <x v="0"/>
    <x v="1"/>
    <x v="2"/>
    <x v="5"/>
    <x v="0"/>
    <s v="Kanal Satış"/>
    <s v="Polaris"/>
    <s v="Yurt İçi"/>
    <s v="Türkiye"/>
  </r>
  <r>
    <s v="Q3"/>
    <x v="1"/>
    <x v="8"/>
    <m/>
    <s v="POLARİS YAZILIM ÇÖZÜMLERİ VE DANIŞMANLIK HİZMETLERİ LTD.ŞTİ."/>
    <s v="UH.01.002"/>
    <s v="Unidox Kontör"/>
    <s v="Univera Kontör Satışı"/>
    <x v="5"/>
    <x v="2"/>
    <s v="Unidox"/>
    <n v="2.2589999999999999"/>
    <m/>
    <n v="10000"/>
    <m/>
    <m/>
    <m/>
    <m/>
    <m/>
    <n v="22590"/>
    <m/>
    <m/>
    <m/>
    <m/>
    <m/>
    <m/>
    <x v="31"/>
    <x v="0"/>
    <x v="1"/>
    <x v="2"/>
    <x v="5"/>
    <x v="0"/>
    <s v="Kanal Satış"/>
    <s v="Polaris"/>
    <s v="Yurt İçi"/>
    <s v="Türkiye"/>
  </r>
  <r>
    <s v="Q3"/>
    <x v="1"/>
    <x v="8"/>
    <m/>
    <s v="POLARİS YAZILIM ÇÖZÜMLERİ VE DANIŞMANLIK HİZMETLERİ LTD.ŞTİ."/>
    <s v="UH.01.002"/>
    <s v="Unidox Kontör"/>
    <s v="Univera Kontör Satışı"/>
    <x v="5"/>
    <x v="2"/>
    <s v="Unidox"/>
    <n v="2.2589999999999999"/>
    <m/>
    <n v="10000"/>
    <m/>
    <m/>
    <m/>
    <m/>
    <m/>
    <n v="22590"/>
    <m/>
    <m/>
    <m/>
    <m/>
    <m/>
    <m/>
    <x v="31"/>
    <x v="0"/>
    <x v="1"/>
    <x v="2"/>
    <x v="5"/>
    <x v="0"/>
    <s v="Kanal Satış"/>
    <s v="Polaris"/>
    <s v="Yurt İçi"/>
    <s v="Türkiye"/>
  </r>
  <r>
    <s v="Q3"/>
    <x v="1"/>
    <x v="8"/>
    <m/>
    <s v="MİYA OTOMASYON VE BARKOD BILISIM SISTEMLERI SAN TİC. VE L.T.D. STI."/>
    <s v="UH.01.002"/>
    <s v="Unidox Kontör"/>
    <s v="Univera Kontör Satışı"/>
    <x v="6"/>
    <x v="2"/>
    <s v="Unidox"/>
    <n v="1.177"/>
    <m/>
    <n v="100000"/>
    <m/>
    <m/>
    <m/>
    <m/>
    <m/>
    <n v="117700"/>
    <m/>
    <m/>
    <m/>
    <m/>
    <m/>
    <m/>
    <x v="3"/>
    <x v="0"/>
    <x v="1"/>
    <x v="2"/>
    <x v="5"/>
    <x v="0"/>
    <s v="Kanal Satış"/>
    <s v="Miya"/>
    <s v="Yurt İçi"/>
    <s v="Türkiye"/>
  </r>
  <r>
    <s v="Q3"/>
    <x v="1"/>
    <x v="8"/>
    <m/>
    <s v="ZYS GIDA GROUP SAN. VE TİC. ŞTİ."/>
    <s v="UH.01.002"/>
    <s v="Unidox Kontör"/>
    <s v="Univera Kontör Satışı"/>
    <x v="6"/>
    <x v="2"/>
    <s v="Unidox"/>
    <n v="1.167"/>
    <m/>
    <n v="100000"/>
    <m/>
    <m/>
    <m/>
    <m/>
    <m/>
    <n v="116700"/>
    <m/>
    <m/>
    <m/>
    <m/>
    <m/>
    <m/>
    <x v="53"/>
    <x v="0"/>
    <x v="1"/>
    <x v="2"/>
    <x v="5"/>
    <x v="0"/>
    <s v="Univera Satış"/>
    <s v="Saha Satış"/>
    <s v="Yurt İçi"/>
    <s v="Türkiye"/>
  </r>
  <r>
    <s v="Q3"/>
    <x v="1"/>
    <x v="8"/>
    <m/>
    <s v="KERİM ÖZEL"/>
    <s v="UH.01.002"/>
    <s v="Unidox Kontör"/>
    <s v="Univera Kontör Satışı"/>
    <x v="6"/>
    <x v="2"/>
    <s v="Unidox"/>
    <n v="3"/>
    <m/>
    <n v="10000"/>
    <m/>
    <m/>
    <m/>
    <m/>
    <m/>
    <n v="30000"/>
    <m/>
    <m/>
    <m/>
    <m/>
    <m/>
    <m/>
    <x v="206"/>
    <x v="3"/>
    <x v="1"/>
    <x v="2"/>
    <x v="5"/>
    <x v="0"/>
    <s v="Univera Satış"/>
    <s v="Saha Satış"/>
    <s v="Yurt İçi"/>
    <s v="Türkiye"/>
  </r>
  <r>
    <s v="Q3"/>
    <x v="1"/>
    <x v="8"/>
    <m/>
    <s v="MEGA YAPI MARKET JENERATÖR VE HIRDAVAT CUMA YILMAZ"/>
    <s v="UH.01.002"/>
    <s v="Unidox Kontör"/>
    <s v="Univera Kontör Satışı"/>
    <x v="21"/>
    <x v="2"/>
    <s v="Unidox"/>
    <n v="3.5419999999999998"/>
    <m/>
    <n v="10000"/>
    <m/>
    <m/>
    <m/>
    <m/>
    <m/>
    <n v="35420"/>
    <m/>
    <m/>
    <m/>
    <m/>
    <m/>
    <m/>
    <x v="187"/>
    <x v="3"/>
    <x v="1"/>
    <x v="2"/>
    <x v="5"/>
    <x v="0"/>
    <s v="Univera Satış"/>
    <s v="Saha Satış"/>
    <s v="Yurt İçi"/>
    <s v="Türkiye"/>
  </r>
  <r>
    <s v="Q3"/>
    <x v="1"/>
    <x v="8"/>
    <m/>
    <s v="Gül-Paş Tem.Mad. Gıda Dağ.Taş.San.ve Tic.Ltd.Şti."/>
    <s v="SH.02.001"/>
    <s v="Stokbar Panorama - Yazılım Bakımı Hizmeti"/>
    <s v="Univera - Unilever"/>
    <x v="13"/>
    <x v="4"/>
    <s v="Stokbar"/>
    <n v="54640"/>
    <m/>
    <n v="1"/>
    <m/>
    <n v="54640"/>
    <m/>
    <n v="0"/>
    <m/>
    <n v="54640"/>
    <m/>
    <m/>
    <m/>
    <m/>
    <m/>
    <m/>
    <x v="104"/>
    <x v="0"/>
    <x v="0"/>
    <x v="1"/>
    <x v="4"/>
    <x v="0"/>
    <s v="Univera Satış"/>
    <s v="Saha Satış"/>
    <s v="Yurt İçi"/>
    <s v="Türkiye"/>
  </r>
  <r>
    <s v="Q3"/>
    <x v="1"/>
    <x v="8"/>
    <m/>
    <s v="AKCAN TEMİZLİK MADDELERİ SAN.VE TİC.A.Ş."/>
    <s v="SH.01.001"/>
    <s v="Stokbar Panorama - Proje ve Ürün Yönetimi Danışmanlığı Hizmeti"/>
    <s v="Univera - Unilever"/>
    <x v="13"/>
    <x v="4"/>
    <s v="Stokbar"/>
    <n v="15225"/>
    <m/>
    <n v="10"/>
    <m/>
    <m/>
    <m/>
    <m/>
    <m/>
    <n v="152250"/>
    <m/>
    <m/>
    <m/>
    <m/>
    <m/>
    <m/>
    <x v="104"/>
    <x v="0"/>
    <x v="1"/>
    <x v="1"/>
    <x v="7"/>
    <x v="0"/>
    <s v="Univera Satış"/>
    <s v="Saha Satış"/>
    <s v="Yurt İçi"/>
    <s v="Türkiye"/>
  </r>
  <r>
    <s v="Q3"/>
    <x v="1"/>
    <x v="8"/>
    <m/>
    <s v="BAŞAK PAZARLAMA TEMİZLİK VE GIDA ÜRÜNLERİ LTD ŞTİ"/>
    <s v="SH.01.001"/>
    <s v="Stokbar Panorama - Proje ve Ürün Yönetimi Danışmanlığı Hizmeti"/>
    <s v="Univera - Unilever"/>
    <x v="13"/>
    <x v="4"/>
    <s v="Stokbar"/>
    <n v="15225"/>
    <m/>
    <n v="10"/>
    <m/>
    <m/>
    <m/>
    <m/>
    <m/>
    <n v="152250"/>
    <m/>
    <m/>
    <m/>
    <m/>
    <m/>
    <m/>
    <x v="104"/>
    <x v="0"/>
    <x v="1"/>
    <x v="1"/>
    <x v="7"/>
    <x v="0"/>
    <s v="Univera Satış"/>
    <s v="Saha Satış"/>
    <s v="Yurt İçi"/>
    <s v="Türkiye"/>
  </r>
  <r>
    <s v="Q3"/>
    <x v="1"/>
    <x v="8"/>
    <m/>
    <s v="Gül-Paş Tem.Mad. Gıda Dağ.Taş.San.ve Tic.Ltd.Şti."/>
    <s v="SH.01.001"/>
    <s v="Stokbar Panorama - Proje ve Ürün Yönetimi Danışmanlığı Hizmeti"/>
    <s v="Univera - Unilever"/>
    <x v="13"/>
    <x v="4"/>
    <s v="Stokbar"/>
    <n v="15225"/>
    <m/>
    <n v="10"/>
    <m/>
    <m/>
    <m/>
    <m/>
    <m/>
    <n v="152250"/>
    <m/>
    <m/>
    <m/>
    <m/>
    <m/>
    <m/>
    <x v="104"/>
    <x v="0"/>
    <x v="1"/>
    <x v="1"/>
    <x v="7"/>
    <x v="0"/>
    <s v="Univera Satış"/>
    <s v="Saha Satış"/>
    <s v="Yurt İçi"/>
    <s v="Türkiye"/>
  </r>
  <r>
    <s v="Q3"/>
    <x v="1"/>
    <x v="8"/>
    <s v="İptal"/>
    <s v="Gül-Paş Tem.Mad. Gıda Dağ.Taş.San.ve Tic.Ltd.Şti."/>
    <s v="SH.01.001"/>
    <s v="Stokbar Panorama - Proje ve Ürün Yönetimi Danışmanlığı Hizmeti"/>
    <s v="Univera - Unilever"/>
    <x v="13"/>
    <x v="4"/>
    <s v="Stokbar"/>
    <n v="15225"/>
    <s v="TRY"/>
    <n v="-10"/>
    <m/>
    <m/>
    <m/>
    <m/>
    <m/>
    <n v="-152250"/>
    <m/>
    <m/>
    <m/>
    <m/>
    <m/>
    <m/>
    <x v="104"/>
    <x v="0"/>
    <x v="1"/>
    <x v="1"/>
    <x v="7"/>
    <x v="0"/>
    <s v="Univera Satış"/>
    <s v="Saha Satış"/>
    <s v="Yurt İçi"/>
    <s v="Türkiye"/>
  </r>
  <r>
    <s v="Q3"/>
    <x v="1"/>
    <x v="8"/>
    <m/>
    <s v="Gül-Paş Tem.Mad. Gıda Dağ.Taş.San.ve Tic.Ltd.Şti."/>
    <s v="SH.01.001"/>
    <s v="Stokbar Panorama - Proje ve Ürün Yönetimi Danışmanlığı Hizmeti"/>
    <s v="Univera - Unilever"/>
    <x v="13"/>
    <x v="4"/>
    <s v="Stokbar"/>
    <n v="15225"/>
    <m/>
    <n v="10"/>
    <m/>
    <n v="175000"/>
    <m/>
    <n v="22750"/>
    <m/>
    <n v="152250"/>
    <m/>
    <m/>
    <m/>
    <m/>
    <m/>
    <m/>
    <x v="104"/>
    <x v="0"/>
    <x v="1"/>
    <x v="1"/>
    <x v="7"/>
    <x v="0"/>
    <s v="Univera Satış"/>
    <s v="Saha Satış"/>
    <s v="Yurt İçi"/>
    <s v="Türkiye"/>
  </r>
  <r>
    <s v="Q3"/>
    <x v="1"/>
    <x v="8"/>
    <m/>
    <s v="AKCAN TEMİZLİK MADDELERİ SAN.VE TİC.A.Ş."/>
    <s v="SY.01.009"/>
    <s v="Stokbar Panorama - Platform Back Office Kullanıcı Yazılımı"/>
    <s v="Univera - Unilever"/>
    <x v="13"/>
    <x v="4"/>
    <s v="Stokbar"/>
    <n v="17550"/>
    <m/>
    <n v="1"/>
    <m/>
    <m/>
    <m/>
    <m/>
    <m/>
    <n v="17550"/>
    <m/>
    <m/>
    <m/>
    <m/>
    <m/>
    <m/>
    <x v="104"/>
    <x v="0"/>
    <x v="1"/>
    <x v="0"/>
    <x v="1"/>
    <x v="0"/>
    <s v="Univera Satış"/>
    <s v="Saha Satış"/>
    <s v="Yurt İçi"/>
    <s v="Türkiye"/>
  </r>
  <r>
    <s v="Q3"/>
    <x v="1"/>
    <x v="8"/>
    <m/>
    <s v="BAŞAK PAZARLAMA TEMİZLİK VE GIDA ÜRÜNLERİ LTD ŞTİ"/>
    <s v="SY.01.009"/>
    <s v="Stokbar Panorama - Platform Back Office Kullanıcı Yazılımı"/>
    <s v="Univera - Unilever"/>
    <x v="13"/>
    <x v="4"/>
    <s v="Stokbar"/>
    <n v="17550"/>
    <m/>
    <n v="1"/>
    <m/>
    <m/>
    <m/>
    <m/>
    <m/>
    <n v="17550"/>
    <m/>
    <m/>
    <m/>
    <m/>
    <m/>
    <m/>
    <x v="104"/>
    <x v="0"/>
    <x v="1"/>
    <x v="0"/>
    <x v="1"/>
    <x v="0"/>
    <s v="Univera Satış"/>
    <s v="Saha Satış"/>
    <s v="Yurt İçi"/>
    <s v="Türkiye"/>
  </r>
  <r>
    <s v="Q3"/>
    <x v="1"/>
    <x v="8"/>
    <m/>
    <s v="Gül-Paş Tem.Mad. Gıda Dağ.Taş.San.ve Tic.Ltd.Şti."/>
    <s v="SY.01.009"/>
    <s v="Stokbar Panorama - Platform Back Office Kullanıcı Yazılımı"/>
    <s v="Univera - Unilever"/>
    <x v="13"/>
    <x v="4"/>
    <s v="Stokbar"/>
    <n v="17550"/>
    <m/>
    <n v="1"/>
    <m/>
    <m/>
    <m/>
    <m/>
    <m/>
    <n v="17550"/>
    <m/>
    <m/>
    <m/>
    <m/>
    <m/>
    <m/>
    <x v="104"/>
    <x v="0"/>
    <x v="1"/>
    <x v="0"/>
    <x v="1"/>
    <x v="0"/>
    <s v="Univera Satış"/>
    <s v="Saha Satış"/>
    <s v="Yurt İçi"/>
    <s v="Türkiye"/>
  </r>
  <r>
    <s v="Q3"/>
    <x v="1"/>
    <x v="8"/>
    <m/>
    <s v="Gül-Paş Tem.Mad. Gıda Dağ.Taş.San.ve Tic.Ltd.Şti."/>
    <s v="SY.01.009"/>
    <s v="Stokbar Panorama - Platform Back Office Kullanıcı Yazılımı"/>
    <s v="Univera - Unilever"/>
    <x v="13"/>
    <x v="4"/>
    <s v="Stokbar"/>
    <n v="17550"/>
    <m/>
    <n v="-1"/>
    <m/>
    <m/>
    <m/>
    <m/>
    <m/>
    <n v="-17550"/>
    <m/>
    <m/>
    <m/>
    <m/>
    <m/>
    <m/>
    <x v="104"/>
    <x v="0"/>
    <x v="1"/>
    <x v="0"/>
    <x v="1"/>
    <x v="0"/>
    <s v="Univera Satış"/>
    <s v="Saha Satış"/>
    <s v="Yurt İçi"/>
    <s v="Türkiye"/>
  </r>
  <r>
    <s v="Q3"/>
    <x v="1"/>
    <x v="8"/>
    <m/>
    <s v="Gül-Paş Tem.Mad. Gıda Dağ.Taş.San.ve Tic.Ltd.Şti."/>
    <s v="SY.01.009"/>
    <s v="Stokbar Panorama - Platform Back Office Kullanıcı Yazılımı"/>
    <s v="Univera - Unilever"/>
    <x v="13"/>
    <x v="4"/>
    <s v="Stokbar"/>
    <n v="17550"/>
    <m/>
    <n v="1"/>
    <m/>
    <n v="19500"/>
    <m/>
    <n v="1950"/>
    <m/>
    <n v="17550"/>
    <m/>
    <m/>
    <m/>
    <m/>
    <m/>
    <m/>
    <x v="104"/>
    <x v="0"/>
    <x v="1"/>
    <x v="0"/>
    <x v="1"/>
    <x v="0"/>
    <s v="Univera Satış"/>
    <s v="Saha Satış"/>
    <s v="Yurt İçi"/>
    <s v="Türkiye"/>
  </r>
  <r>
    <s v="Q3"/>
    <x v="1"/>
    <x v="8"/>
    <m/>
    <s v="AKCAN TEMİZLİK MADDELERİ SAN.VE TİC.A.Ş."/>
    <s v="SY.02.002"/>
    <s v="Stokbar Panorama - Mobil (Android) Kullanıcı Yazılımı "/>
    <s v="Univera - Unilever"/>
    <x v="13"/>
    <x v="4"/>
    <s v="Stokbar"/>
    <n v="15300"/>
    <m/>
    <n v="5"/>
    <m/>
    <m/>
    <m/>
    <m/>
    <m/>
    <n v="76500"/>
    <m/>
    <m/>
    <m/>
    <m/>
    <m/>
    <m/>
    <x v="104"/>
    <x v="0"/>
    <x v="1"/>
    <x v="0"/>
    <x v="1"/>
    <x v="0"/>
    <s v="Univera Satış"/>
    <s v="Saha Satış"/>
    <s v="Yurt İçi"/>
    <s v="Türkiye"/>
  </r>
  <r>
    <s v="Q3"/>
    <x v="1"/>
    <x v="8"/>
    <m/>
    <s v="BAŞAK PAZARLAMA TEMİZLİK VE GIDA ÜRÜNLERİ LTD ŞTİ"/>
    <s v="SY.02.002"/>
    <s v="Stokbar Panorama - Mobil (Android) Kullanıcı Yazılımı "/>
    <s v="Univera - Unilever"/>
    <x v="13"/>
    <x v="4"/>
    <s v="Stokbar"/>
    <n v="15300"/>
    <m/>
    <n v="5"/>
    <m/>
    <m/>
    <m/>
    <m/>
    <m/>
    <n v="76500"/>
    <m/>
    <m/>
    <m/>
    <m/>
    <m/>
    <m/>
    <x v="104"/>
    <x v="0"/>
    <x v="1"/>
    <x v="0"/>
    <x v="1"/>
    <x v="0"/>
    <s v="Univera Satış"/>
    <s v="Saha Satış"/>
    <s v="Yurt İçi"/>
    <s v="Türkiye"/>
  </r>
  <r>
    <s v="Q3"/>
    <x v="1"/>
    <x v="8"/>
    <m/>
    <s v="Gül-Paş Tem.Mad. Gıda Dağ.Taş.San.ve Tic.Ltd.Şti."/>
    <s v="SY.02.002"/>
    <s v="Stokbar Panorama - Mobil (Android) Kullanıcı Yazılımı "/>
    <s v="Univera - Unilever"/>
    <x v="13"/>
    <x v="4"/>
    <s v="Stokbar"/>
    <n v="15300"/>
    <m/>
    <n v="5"/>
    <m/>
    <m/>
    <m/>
    <m/>
    <m/>
    <n v="76500"/>
    <m/>
    <m/>
    <m/>
    <m/>
    <m/>
    <m/>
    <x v="104"/>
    <x v="0"/>
    <x v="1"/>
    <x v="0"/>
    <x v="1"/>
    <x v="0"/>
    <s v="Univera Satış"/>
    <s v="Saha Satış"/>
    <s v="Yurt İçi"/>
    <s v="Türkiye"/>
  </r>
  <r>
    <s v="Q3"/>
    <x v="1"/>
    <x v="8"/>
    <m/>
    <s v="Gül-Paş Tem.Mad. Gıda Dağ.Taş.San.ve Tic.Ltd.Şti."/>
    <s v="SY.02.002"/>
    <s v="Stokbar Panorama - Mobil (Android) Kullanıcı Yazılımı "/>
    <s v="Univera - Unilever"/>
    <x v="13"/>
    <x v="4"/>
    <s v="Stokbar"/>
    <n v="15300"/>
    <m/>
    <n v="-5"/>
    <m/>
    <m/>
    <m/>
    <m/>
    <m/>
    <n v="-76500"/>
    <m/>
    <m/>
    <m/>
    <m/>
    <m/>
    <m/>
    <x v="104"/>
    <x v="0"/>
    <x v="1"/>
    <x v="0"/>
    <x v="1"/>
    <x v="0"/>
    <s v="Univera Satış"/>
    <s v="Saha Satış"/>
    <s v="Yurt İçi"/>
    <s v="Türkiye"/>
  </r>
  <r>
    <s v="Q3"/>
    <x v="1"/>
    <x v="8"/>
    <m/>
    <s v="Gül-Paş Tem.Mad. Gıda Dağ.Taş.San.ve Tic.Ltd.Şti."/>
    <s v="SY.02.002"/>
    <s v="Stokbar Panorama - Mobil (Android) Kullanıcı Yazılımı "/>
    <s v="Univera - Unilever"/>
    <x v="13"/>
    <x v="4"/>
    <s v="Stokbar"/>
    <n v="15300"/>
    <m/>
    <n v="5"/>
    <m/>
    <n v="90000"/>
    <m/>
    <n v="13500"/>
    <m/>
    <n v="76500"/>
    <m/>
    <m/>
    <m/>
    <m/>
    <m/>
    <m/>
    <x v="104"/>
    <x v="0"/>
    <x v="1"/>
    <x v="0"/>
    <x v="1"/>
    <x v="0"/>
    <s v="Univera Satış"/>
    <s v="Saha Satış"/>
    <s v="Yurt İçi"/>
    <s v="Türkiye"/>
  </r>
  <r>
    <s v="Q3"/>
    <x v="1"/>
    <x v="8"/>
    <m/>
    <s v="AKCAN TEMİZLİK MADDELERİ SAN.VE TİC.A.Ş."/>
    <s v="SY.01.008"/>
    <s v="Stokbar Panorama - Depo / Lokasyon Yazılımı"/>
    <s v="Univera - Unilever"/>
    <x v="13"/>
    <x v="4"/>
    <s v="Stokbar"/>
    <n v="125100"/>
    <m/>
    <n v="1"/>
    <m/>
    <m/>
    <m/>
    <m/>
    <m/>
    <n v="125100"/>
    <m/>
    <m/>
    <m/>
    <m/>
    <m/>
    <m/>
    <x v="104"/>
    <x v="0"/>
    <x v="1"/>
    <x v="0"/>
    <x v="1"/>
    <x v="0"/>
    <s v="Univera Satış"/>
    <s v="Saha Satış"/>
    <s v="Yurt İçi"/>
    <s v="Türkiye"/>
  </r>
  <r>
    <s v="Q3"/>
    <x v="1"/>
    <x v="8"/>
    <m/>
    <s v="BAŞAK PAZARLAMA TEMİZLİK VE GIDA ÜRÜNLERİ LTD ŞTİ"/>
    <s v="SY.01.008"/>
    <s v="Stokbar Panorama - Depo / Lokasyon Yazılımı"/>
    <s v="Univera - Unilever"/>
    <x v="13"/>
    <x v="4"/>
    <s v="Stokbar"/>
    <n v="125100"/>
    <m/>
    <n v="1"/>
    <m/>
    <m/>
    <m/>
    <m/>
    <m/>
    <n v="125100"/>
    <m/>
    <m/>
    <m/>
    <m/>
    <m/>
    <m/>
    <x v="104"/>
    <x v="0"/>
    <x v="1"/>
    <x v="0"/>
    <x v="1"/>
    <x v="0"/>
    <s v="Univera Satış"/>
    <s v="Saha Satış"/>
    <s v="Yurt İçi"/>
    <s v="Türkiye"/>
  </r>
  <r>
    <s v="Q3"/>
    <x v="1"/>
    <x v="8"/>
    <m/>
    <s v="Gül-Paş Tem.Mad. Gıda Dağ.Taş.San.ve Tic.Ltd.Şti."/>
    <s v="SY.01.008"/>
    <s v="Stokbar Panorama - Depo / Lokasyon Yazılımı"/>
    <s v="Univera - Unilever"/>
    <x v="13"/>
    <x v="4"/>
    <s v="Stokbar"/>
    <n v="125100"/>
    <m/>
    <n v="1"/>
    <m/>
    <m/>
    <m/>
    <m/>
    <m/>
    <n v="125100"/>
    <m/>
    <m/>
    <m/>
    <m/>
    <m/>
    <m/>
    <x v="104"/>
    <x v="0"/>
    <x v="1"/>
    <x v="0"/>
    <x v="1"/>
    <x v="0"/>
    <s v="Univera Satış"/>
    <s v="Saha Satış"/>
    <s v="Yurt İçi"/>
    <s v="Türkiye"/>
  </r>
  <r>
    <s v="Q3"/>
    <x v="1"/>
    <x v="8"/>
    <m/>
    <s v="Gül-Paş Tem.Mad. Gıda Dağ.Taş.San.ve Tic.Ltd.Şti."/>
    <s v="SY.01.008"/>
    <s v="Stokbar Panorama - Depo / Lokasyon Yazılımı"/>
    <s v="Univera - Unilever"/>
    <x v="13"/>
    <x v="4"/>
    <s v="Stokbar"/>
    <n v="125100"/>
    <m/>
    <n v="-1"/>
    <m/>
    <m/>
    <m/>
    <m/>
    <m/>
    <n v="-125100"/>
    <m/>
    <m/>
    <m/>
    <m/>
    <m/>
    <m/>
    <x v="104"/>
    <x v="0"/>
    <x v="1"/>
    <x v="0"/>
    <x v="1"/>
    <x v="0"/>
    <s v="Univera Satış"/>
    <s v="Saha Satış"/>
    <s v="Yurt İçi"/>
    <s v="Türkiye"/>
  </r>
  <r>
    <s v="Q3"/>
    <x v="1"/>
    <x v="8"/>
    <m/>
    <s v="Gül-Paş Tem.Mad. Gıda Dağ.Taş.San.ve Tic.Ltd.Şti."/>
    <s v="SY.01.008"/>
    <s v="Stokbar Panorama - Depo / Lokasyon Yazılımı"/>
    <s v="Univera - Unilever"/>
    <x v="13"/>
    <x v="4"/>
    <s v="Stokbar"/>
    <n v="125100"/>
    <m/>
    <n v="1"/>
    <m/>
    <n v="139000"/>
    <m/>
    <n v="13900"/>
    <m/>
    <n v="125100"/>
    <m/>
    <m/>
    <m/>
    <m/>
    <m/>
    <m/>
    <x v="104"/>
    <x v="0"/>
    <x v="1"/>
    <x v="0"/>
    <x v="1"/>
    <x v="0"/>
    <s v="Univera Satış"/>
    <s v="Saha Satış"/>
    <s v="Yurt İçi"/>
    <s v="Türkiye"/>
  </r>
  <r>
    <s v="Q3"/>
    <x v="1"/>
    <x v="8"/>
    <m/>
    <s v="AKCAN TEMİZLİK MADDELERİ SAN.VE TİC.A.Ş."/>
    <s v="SH.03.004"/>
    <s v="Stokbar Panorama - Çağrı Merkezi Hizmeti (Depo/Lokasyon)"/>
    <s v="Univera - Unilever"/>
    <x v="13"/>
    <x v="4"/>
    <s v="Stokbar"/>
    <n v="54000"/>
    <m/>
    <n v="1"/>
    <m/>
    <m/>
    <m/>
    <m/>
    <m/>
    <n v="54000"/>
    <m/>
    <m/>
    <m/>
    <m/>
    <m/>
    <m/>
    <x v="104"/>
    <x v="0"/>
    <x v="0"/>
    <x v="1"/>
    <x v="8"/>
    <x v="0"/>
    <s v="Univera Satış"/>
    <s v="Saha Satış"/>
    <s v="Yurt İçi"/>
    <s v="Türkiye"/>
  </r>
  <r>
    <s v="Q3"/>
    <x v="1"/>
    <x v="8"/>
    <m/>
    <s v="BAŞAK PAZARLAMA TEMİZLİK VE GIDA ÜRÜNLERİ LTD ŞTİ"/>
    <s v="SH.03.004"/>
    <s v="Stokbar Panorama - Çağrı Merkezi Hizmeti (Depo/Lokasyon)"/>
    <s v="Univera - Unilever"/>
    <x v="13"/>
    <x v="4"/>
    <s v="Stokbar"/>
    <n v="54000"/>
    <m/>
    <n v="1"/>
    <m/>
    <m/>
    <m/>
    <m/>
    <m/>
    <n v="54000"/>
    <m/>
    <m/>
    <m/>
    <m/>
    <m/>
    <m/>
    <x v="104"/>
    <x v="0"/>
    <x v="0"/>
    <x v="1"/>
    <x v="8"/>
    <x v="0"/>
    <s v="Univera Satış"/>
    <s v="Saha Satış"/>
    <s v="Yurt İçi"/>
    <s v="Türkiye"/>
  </r>
  <r>
    <s v="Q3"/>
    <x v="1"/>
    <x v="8"/>
    <m/>
    <s v="Gül-Paş Tem.Mad. Gıda Dağ.Taş.San.ve Tic.Ltd.Şti."/>
    <s v="SH.03.004"/>
    <s v="Stokbar Panorama - Çağrı Merkezi Hizmeti (Depo/Lokasyon)"/>
    <s v="Univera - Unilever"/>
    <x v="13"/>
    <x v="4"/>
    <s v="Stokbar"/>
    <n v="54000"/>
    <m/>
    <n v="1"/>
    <m/>
    <m/>
    <m/>
    <m/>
    <m/>
    <n v="54000"/>
    <m/>
    <m/>
    <m/>
    <m/>
    <m/>
    <m/>
    <x v="104"/>
    <x v="0"/>
    <x v="0"/>
    <x v="1"/>
    <x v="8"/>
    <x v="0"/>
    <s v="Univera Satış"/>
    <s v="Saha Satış"/>
    <s v="Yurt İçi"/>
    <s v="Türkiye"/>
  </r>
  <r>
    <s v="Q3"/>
    <x v="1"/>
    <x v="8"/>
    <m/>
    <s v="Gül-Paş Tem.Mad. Gıda Dağ.Taş.San.ve Tic.Ltd.Şti."/>
    <s v="SH.03.004"/>
    <s v="Stokbar Panorama - Çağrı Merkezi Hizmeti (Depo/Lokasyon)"/>
    <s v="Univera - Unilever"/>
    <x v="13"/>
    <x v="4"/>
    <s v="Stokbar"/>
    <n v="54000"/>
    <m/>
    <n v="-1"/>
    <m/>
    <m/>
    <m/>
    <m/>
    <m/>
    <n v="-54000"/>
    <m/>
    <m/>
    <m/>
    <m/>
    <m/>
    <m/>
    <x v="104"/>
    <x v="0"/>
    <x v="0"/>
    <x v="1"/>
    <x v="8"/>
    <x v="0"/>
    <s v="Univera Satış"/>
    <s v="Saha Satış"/>
    <s v="Yurt İçi"/>
    <s v="Türkiye"/>
  </r>
  <r>
    <s v="Q3"/>
    <x v="1"/>
    <x v="8"/>
    <m/>
    <s v="Gül-Paş Tem.Mad. Gıda Dağ.Taş.San.ve Tic.Ltd.Şti."/>
    <s v="SH.03.004"/>
    <s v="Stokbar Panorama - Çağrı Merkezi Hizmeti (Depo/Lokasyon)"/>
    <s v="Univera - Unilever"/>
    <x v="13"/>
    <x v="4"/>
    <s v="Stokbar"/>
    <n v="54000"/>
    <m/>
    <n v="1"/>
    <m/>
    <n v="60000"/>
    <m/>
    <n v="6000"/>
    <m/>
    <n v="54000"/>
    <m/>
    <m/>
    <m/>
    <m/>
    <m/>
    <m/>
    <x v="104"/>
    <x v="0"/>
    <x v="0"/>
    <x v="1"/>
    <x v="8"/>
    <x v="0"/>
    <s v="Univera Satış"/>
    <s v="Saha Satış"/>
    <s v="Yurt İçi"/>
    <s v="Türkiye"/>
  </r>
  <r>
    <s v="Q3"/>
    <x v="1"/>
    <x v="8"/>
    <m/>
    <s v="POLARİS YAZILIM ÇÖZÜMLERİ VE DANIŞMANLIK HİZMETLERİ LTD.ŞTİ."/>
    <s v="SMH.02.001"/>
    <s v="StockMate Yazılım Bakımı Hizmeti"/>
    <s v="Univera - Kanal"/>
    <x v="5"/>
    <x v="4"/>
    <s v="Stockmate"/>
    <n v="65700"/>
    <m/>
    <n v="1"/>
    <m/>
    <m/>
    <m/>
    <m/>
    <m/>
    <n v="65700"/>
    <m/>
    <m/>
    <m/>
    <m/>
    <m/>
    <m/>
    <x v="31"/>
    <x v="0"/>
    <x v="0"/>
    <x v="1"/>
    <x v="4"/>
    <x v="0"/>
    <s v="Kanal Satış"/>
    <s v="Polaris"/>
    <s v="Yurt İçi"/>
    <s v="Türkiye"/>
  </r>
  <r>
    <s v="Q3"/>
    <x v="1"/>
    <x v="8"/>
    <m/>
    <s v="AKCAN TEMİZLİK MADDELERİ SAN.VE TİC.A.Ş."/>
    <s v="SMH.02.001"/>
    <s v="StockMate Yazılım Bakımı Hizmeti"/>
    <s v="Univera - Unilever"/>
    <x v="13"/>
    <x v="4"/>
    <s v="Stockmate"/>
    <n v="54640"/>
    <m/>
    <n v="1"/>
    <m/>
    <m/>
    <m/>
    <m/>
    <m/>
    <n v="54640"/>
    <m/>
    <m/>
    <m/>
    <m/>
    <m/>
    <m/>
    <x v="104"/>
    <x v="0"/>
    <x v="0"/>
    <x v="1"/>
    <x v="4"/>
    <x v="0"/>
    <s v="Univera Satış"/>
    <s v="Saha Satış"/>
    <s v="Yurt İçi"/>
    <s v="Türkiye"/>
  </r>
  <r>
    <s v="Q3"/>
    <x v="1"/>
    <x v="8"/>
    <m/>
    <s v="BAŞAK PAZARLAMA TEMİZLİK VE GIDA ÜRÜNLERİ LTD ŞTİ"/>
    <s v="SMH.02.001"/>
    <s v="StockMate Yazılım Bakımı Hizmeti"/>
    <s v="Univera - Unilever"/>
    <x v="13"/>
    <x v="4"/>
    <s v="Stockmate"/>
    <n v="54640"/>
    <m/>
    <n v="1"/>
    <m/>
    <m/>
    <m/>
    <m/>
    <m/>
    <n v="54640"/>
    <m/>
    <m/>
    <m/>
    <m/>
    <m/>
    <m/>
    <x v="104"/>
    <x v="0"/>
    <x v="0"/>
    <x v="1"/>
    <x v="4"/>
    <x v="0"/>
    <s v="Univera Satış"/>
    <s v="Saha Satış"/>
    <s v="Yurt İçi"/>
    <s v="Türkiye"/>
  </r>
  <r>
    <s v="Q3"/>
    <x v="1"/>
    <x v="8"/>
    <m/>
    <s v="Gül-Paş Tem.Mad. Gıda Dağ.Taş.San.ve Tic.Ltd.Şti."/>
    <s v="SMH.02.001"/>
    <s v="StockMate Yazılım Bakımı Hizmeti"/>
    <s v="Univera - Unilever"/>
    <x v="13"/>
    <x v="4"/>
    <s v="Stockmate"/>
    <n v="54640"/>
    <m/>
    <n v="1"/>
    <m/>
    <m/>
    <m/>
    <m/>
    <m/>
    <n v="54640"/>
    <m/>
    <m/>
    <m/>
    <m/>
    <m/>
    <m/>
    <x v="104"/>
    <x v="0"/>
    <x v="0"/>
    <x v="1"/>
    <x v="4"/>
    <x v="0"/>
    <s v="Univera Satış"/>
    <s v="Saha Satış"/>
    <s v="Yurt İçi"/>
    <s v="Türkiye"/>
  </r>
  <r>
    <s v="Q3"/>
    <x v="1"/>
    <x v="8"/>
    <m/>
    <s v="Gül-Paş Tem.Mad. Gıda Dağ.Taş.San.ve Tic.Ltd.Şti."/>
    <s v="SMH.02.001"/>
    <s v="StockMate Yazılım Bakımı Hizmeti"/>
    <s v="Univera - Unilever"/>
    <x v="13"/>
    <x v="4"/>
    <s v="Stockmate"/>
    <n v="54640"/>
    <m/>
    <n v="-1"/>
    <m/>
    <m/>
    <m/>
    <m/>
    <m/>
    <n v="-54640"/>
    <m/>
    <m/>
    <m/>
    <m/>
    <m/>
    <m/>
    <x v="104"/>
    <x v="0"/>
    <x v="0"/>
    <x v="1"/>
    <x v="4"/>
    <x v="0"/>
    <s v="Univera Satış"/>
    <s v="Saha Satış"/>
    <s v="Yurt İçi"/>
    <s v="Türkiye"/>
  </r>
  <r>
    <s v="Q3"/>
    <x v="1"/>
    <x v="8"/>
    <m/>
    <s v="POLARİS YAZILIM ÇÖZÜMLERİ VE DANIŞMANLIK HİZMETLERİ LTD.ŞTİ."/>
    <s v="SMY.02.001"/>
    <s v="StockMate Mobile Depo Personeli El Terminali Yazılımı"/>
    <s v="Univera - Kanal"/>
    <x v="5"/>
    <x v="4"/>
    <s v="Stockmate"/>
    <n v="6727.5"/>
    <m/>
    <n v="2"/>
    <m/>
    <m/>
    <m/>
    <m/>
    <m/>
    <n v="13455"/>
    <m/>
    <m/>
    <m/>
    <m/>
    <m/>
    <m/>
    <x v="31"/>
    <x v="0"/>
    <x v="1"/>
    <x v="0"/>
    <x v="1"/>
    <x v="0"/>
    <s v="Kanal Satış"/>
    <s v="Polaris"/>
    <s v="Yurt İçi"/>
    <s v="Türkiye"/>
  </r>
  <r>
    <s v="Q3"/>
    <x v="1"/>
    <x v="8"/>
    <m/>
    <s v="POLARİS YAZILIM ÇÖZÜMLERİ VE DANIŞMANLIK HİZMETLERİ LTD.ŞTİ."/>
    <s v="SMY.01.003"/>
    <s v="StockMate Ek Kullanıcı Yazılımı (+1)"/>
    <s v="Univera - Kanal"/>
    <x v="5"/>
    <x v="4"/>
    <s v="Stockmate"/>
    <n v="4485"/>
    <m/>
    <n v="2"/>
    <m/>
    <m/>
    <m/>
    <m/>
    <m/>
    <n v="8970"/>
    <m/>
    <m/>
    <m/>
    <m/>
    <m/>
    <m/>
    <x v="31"/>
    <x v="0"/>
    <x v="1"/>
    <x v="0"/>
    <x v="1"/>
    <x v="0"/>
    <s v="Kanal Satış"/>
    <s v="Polaris"/>
    <s v="Yurt İçi"/>
    <s v="Türkiye"/>
  </r>
  <r>
    <s v="Q3"/>
    <x v="1"/>
    <x v="8"/>
    <m/>
    <s v="POLARİS YAZILIM ÇÖZÜMLERİ VE DANIŞMANLIK HİZMETLERİ LTD.ŞTİ."/>
    <s v="SMY.01.001"/>
    <s v="StockMate Depo Stok Yönetimi Yazılımı"/>
    <s v="Univera - Kanal"/>
    <x v="5"/>
    <x v="4"/>
    <s v="Stockmate"/>
    <n v="156975"/>
    <m/>
    <n v="1"/>
    <m/>
    <m/>
    <m/>
    <m/>
    <m/>
    <n v="156975"/>
    <m/>
    <m/>
    <m/>
    <m/>
    <m/>
    <m/>
    <x v="31"/>
    <x v="0"/>
    <x v="1"/>
    <x v="0"/>
    <x v="1"/>
    <x v="0"/>
    <s v="Kanal Satış"/>
    <s v="Polaris"/>
    <s v="Yurt İçi"/>
    <s v="Türkiye"/>
  </r>
  <r>
    <s v="Q3"/>
    <x v="1"/>
    <x v="8"/>
    <m/>
    <s v="LEANK BUSİNESS SOLUTİONS LTD."/>
    <s v="QMH.02.001"/>
    <s v="QuestMate Yazılım Bakımı Hizmeti"/>
    <s v="Univera - Kanal"/>
    <x v="5"/>
    <x v="3"/>
    <s v="QuestMate"/>
    <n v="20223"/>
    <m/>
    <n v="1"/>
    <m/>
    <m/>
    <m/>
    <m/>
    <m/>
    <n v="20223"/>
    <m/>
    <m/>
    <m/>
    <m/>
    <m/>
    <m/>
    <x v="22"/>
    <x v="0"/>
    <x v="0"/>
    <x v="1"/>
    <x v="4"/>
    <x v="0"/>
    <s v="Kanal Satış"/>
    <s v="Saha Satış"/>
    <s v="Yurt İçi"/>
    <s v="Türkiye"/>
  </r>
  <r>
    <s v="Q3"/>
    <x v="1"/>
    <x v="8"/>
    <m/>
    <s v="JTI Tütün Ürünleri Pazarlama A.Ş."/>
    <s v="QH.06.001"/>
    <s v="Quest Panorama - Yazılım Geliştirme Hizmeti"/>
    <s v="Univera - JTI"/>
    <x v="11"/>
    <x v="3"/>
    <s v="Quest"/>
    <n v="11900"/>
    <m/>
    <n v="19.7"/>
    <m/>
    <m/>
    <m/>
    <m/>
    <m/>
    <n v="234430"/>
    <m/>
    <m/>
    <m/>
    <m/>
    <m/>
    <m/>
    <x v="18"/>
    <x v="0"/>
    <x v="1"/>
    <x v="1"/>
    <x v="9"/>
    <x v="1"/>
    <s v="Univera Satış"/>
    <s v="Saha Satış"/>
    <s v="Yurt İçi"/>
    <s v="Türkiye"/>
  </r>
  <r>
    <s v="Q3"/>
    <x v="1"/>
    <x v="8"/>
    <m/>
    <s v="ERİKLİ SU VE MEŞRUBAT SAN. TİC. A.Ş"/>
    <s v="QH.02.001"/>
    <s v="Quest Panorama - Yazılım Bakımı, Yaşatma ve Merkezi Destek Hizmeti"/>
    <s v="Univera - Nestle Waters"/>
    <x v="11"/>
    <x v="3"/>
    <s v="Quest"/>
    <n v="193624.92"/>
    <m/>
    <n v="1"/>
    <m/>
    <m/>
    <m/>
    <m/>
    <m/>
    <n v="193624.92"/>
    <m/>
    <m/>
    <m/>
    <m/>
    <m/>
    <m/>
    <x v="12"/>
    <x v="0"/>
    <x v="0"/>
    <x v="1"/>
    <x v="4"/>
    <x v="1"/>
    <s v="Univera Satış"/>
    <s v="Saha Satış"/>
    <s v="Yurt İçi"/>
    <s v="Türkiye"/>
  </r>
  <r>
    <s v="Q3"/>
    <x v="1"/>
    <x v="8"/>
    <m/>
    <s v="JTI INTERNATIONAL SA"/>
    <s v="QH.02.001"/>
    <s v="Quest Panorama - Yazılım Bakımı, Yaşatma ve Merkezi Destek Hizmeti"/>
    <s v="Univera - JTI İran"/>
    <x v="16"/>
    <x v="3"/>
    <s v="Quest"/>
    <n v="87836.528760000001"/>
    <m/>
    <n v="6"/>
    <m/>
    <m/>
    <m/>
    <m/>
    <m/>
    <n v="527019.17255999998"/>
    <m/>
    <m/>
    <m/>
    <n v="1000001765"/>
    <m/>
    <m/>
    <x v="18"/>
    <x v="0"/>
    <x v="0"/>
    <x v="1"/>
    <x v="4"/>
    <x v="1"/>
    <s v="Univera Satış"/>
    <s v="Saha Satış"/>
    <s v="Yurt Dışı"/>
    <s v="İsviçre"/>
  </r>
  <r>
    <s v="Q3"/>
    <x v="1"/>
    <x v="8"/>
    <m/>
    <s v="Nestle Gıda Sanayi A.Ş."/>
    <s v="QH.02.001"/>
    <s v="Quest Panorama - Yazılım Bakımı, Yaşatma ve Merkezi Destek Hizmeti"/>
    <s v="Univera - Nestle Retail"/>
    <x v="11"/>
    <x v="3"/>
    <s v="Quest"/>
    <n v="387249.84"/>
    <m/>
    <n v="1"/>
    <m/>
    <m/>
    <m/>
    <m/>
    <m/>
    <n v="387249.84"/>
    <m/>
    <m/>
    <m/>
    <m/>
    <m/>
    <m/>
    <x v="12"/>
    <x v="0"/>
    <x v="0"/>
    <x v="1"/>
    <x v="4"/>
    <x v="1"/>
    <s v="Univera Satış"/>
    <s v="Saha Satış"/>
    <s v="Yurt İçi"/>
    <s v="Türkiye"/>
  </r>
  <r>
    <s v="Q3"/>
    <x v="1"/>
    <x v="8"/>
    <m/>
    <s v="JTI Tütün Ürünleri Pazarlama A.Ş."/>
    <s v="QH.07.002"/>
    <s v="Quest Panorama - Proje Yönetimi Rapor Geliştirme Hizmeti"/>
    <s v="Univera - JTI"/>
    <x v="11"/>
    <x v="3"/>
    <s v="Quest"/>
    <n v="11900"/>
    <m/>
    <n v="9"/>
    <m/>
    <m/>
    <m/>
    <m/>
    <m/>
    <n v="107100"/>
    <m/>
    <m/>
    <m/>
    <m/>
    <m/>
    <m/>
    <x v="18"/>
    <x v="0"/>
    <x v="1"/>
    <x v="1"/>
    <x v="7"/>
    <x v="1"/>
    <s v="Univera Satış"/>
    <s v="Saha Satış"/>
    <s v="Yurt İçi"/>
    <s v="Türkiye"/>
  </r>
  <r>
    <s v="Q3"/>
    <x v="1"/>
    <x v="8"/>
    <m/>
    <s v="JTI Tütün Ürünleri Pazarlama A.Ş."/>
    <s v="QH.01.001"/>
    <s v="Quest Panorama - Proje ve Ürün Yönetimi Danışmanlığı Hizmeti"/>
    <s v="Univera - JTI"/>
    <x v="11"/>
    <x v="3"/>
    <s v="Quest"/>
    <n v="11100.92"/>
    <m/>
    <n v="69"/>
    <m/>
    <m/>
    <m/>
    <m/>
    <m/>
    <n v="765963.48"/>
    <m/>
    <m/>
    <m/>
    <m/>
    <m/>
    <m/>
    <x v="18"/>
    <x v="0"/>
    <x v="1"/>
    <x v="1"/>
    <x v="7"/>
    <x v="1"/>
    <s v="Univera Satış"/>
    <s v="Saha Satış"/>
    <s v="Yurt İçi"/>
    <s v="Türkiye"/>
  </r>
  <r>
    <s v="Q3"/>
    <x v="1"/>
    <x v="8"/>
    <m/>
    <s v="Nestle Gıda Sanayi A.Ş."/>
    <s v="QH.03.001"/>
    <s v="Quest Panorama - Çağrı Merkezi Hizmeti"/>
    <s v="Univera - Nestle Retail"/>
    <x v="11"/>
    <x v="3"/>
    <s v="Quest"/>
    <n v="1405.9"/>
    <m/>
    <n v="1"/>
    <m/>
    <m/>
    <m/>
    <m/>
    <m/>
    <n v="1405.9"/>
    <m/>
    <m/>
    <m/>
    <m/>
    <m/>
    <m/>
    <x v="12"/>
    <x v="0"/>
    <x v="0"/>
    <x v="1"/>
    <x v="8"/>
    <x v="1"/>
    <s v="Univera Satış"/>
    <s v="Saha Satış"/>
    <s v="Yurt İçi"/>
    <s v="Türkiye"/>
  </r>
  <r>
    <s v="Q3"/>
    <x v="1"/>
    <x v="8"/>
    <m/>
    <s v="ERİKLİ SU VE MEŞRUBAT SAN. TİC. A.Ş"/>
    <s v="QH.03.001"/>
    <s v="Quest Panorama  - Çağrı Merkezi Hizmeti"/>
    <s v="Univera - Nestle Waters"/>
    <x v="11"/>
    <x v="3"/>
    <s v="Quest"/>
    <n v="1405.9"/>
    <m/>
    <n v="1"/>
    <m/>
    <m/>
    <m/>
    <m/>
    <m/>
    <n v="1405.9"/>
    <m/>
    <m/>
    <m/>
    <m/>
    <m/>
    <m/>
    <x v="12"/>
    <x v="0"/>
    <x v="0"/>
    <x v="1"/>
    <x v="8"/>
    <x v="1"/>
    <s v="Univera Satış"/>
    <s v="Saha Satış"/>
    <s v="Yurt İçi"/>
    <s v="Türkiye"/>
  </r>
  <r>
    <s v="Q3"/>
    <x v="1"/>
    <x v="8"/>
    <m/>
    <s v="RA PAZARLAMA LTD. ŞTİ"/>
    <s v="PP.01.002"/>
    <s v="Panorama Platform 8 (P8) Geçiş Yazılımı"/>
    <s v="Univera - Hobby-Ra Pazarlama"/>
    <x v="5"/>
    <x v="3"/>
    <s v="Quest"/>
    <n v="33392.589999999997"/>
    <m/>
    <n v="1"/>
    <m/>
    <m/>
    <m/>
    <m/>
    <m/>
    <n v="33392.589999999997"/>
    <m/>
    <m/>
    <m/>
    <m/>
    <m/>
    <m/>
    <x v="68"/>
    <x v="0"/>
    <x v="1"/>
    <x v="0"/>
    <x v="1"/>
    <x v="0"/>
    <s v="Univera Satış"/>
    <s v="Saha Satış"/>
    <s v="Yurt İçi"/>
    <s v="Türkiye"/>
  </r>
  <r>
    <s v="Q3"/>
    <x v="1"/>
    <x v="8"/>
    <m/>
    <s v="POLARİS YAZILIM ÇÖZÜMLERİ VE DANIŞMANLIK HİZMETLERİ LTD.ŞTİ."/>
    <s v="SM.01.003"/>
    <s v="Logo/Netsis Entegrasyonu"/>
    <s v="Univera - Kanal"/>
    <x v="5"/>
    <x v="4"/>
    <s v="Stockmate"/>
    <n v="26910"/>
    <m/>
    <n v="1"/>
    <m/>
    <m/>
    <m/>
    <m/>
    <m/>
    <n v="26910"/>
    <m/>
    <m/>
    <m/>
    <m/>
    <m/>
    <m/>
    <x v="31"/>
    <x v="0"/>
    <x v="1"/>
    <x v="0"/>
    <x v="1"/>
    <x v="0"/>
    <s v="Kanal Satış"/>
    <s v="Polaris"/>
    <s v="Yurt İçi"/>
    <s v="Türkiye"/>
  </r>
  <r>
    <s v="Q3"/>
    <x v="1"/>
    <x v="8"/>
    <m/>
    <s v="Turk Elektronik Para Anonim Şirketi"/>
    <s v="500001210"/>
    <s v="Hakediş Bedeli"/>
    <s v="Univera - Turk ELektronik Para"/>
    <x v="10"/>
    <x v="8"/>
    <s v="Hakediş"/>
    <n v="444199.125"/>
    <m/>
    <n v="1"/>
    <m/>
    <m/>
    <m/>
    <m/>
    <m/>
    <n v="444199.125"/>
    <m/>
    <m/>
    <m/>
    <m/>
    <m/>
    <m/>
    <x v="147"/>
    <x v="2"/>
    <x v="1"/>
    <x v="3"/>
    <x v="13"/>
    <x v="2"/>
    <s v="Univera Satış"/>
    <s v="Saha Satış"/>
    <s v="Yurt İçi"/>
    <s v="Türkiye"/>
  </r>
  <r>
    <s v="Q1"/>
    <x v="1"/>
    <x v="1"/>
    <m/>
    <s v="DÜZEY TÜKETIM MAL. SAN. PAZ. VE TIC. A.S."/>
    <s v="EH.02.009"/>
    <s v="Enroute Panorama Asset Tracker - Demirbas Modülü Yazilim Bakimi Hizmeti "/>
    <s v="Univera - Düzey Tüketim"/>
    <x v="11"/>
    <x v="0"/>
    <s v="Enroute"/>
    <n v="108324"/>
    <m/>
    <n v="1"/>
    <m/>
    <n v="108324"/>
    <m/>
    <n v="0"/>
    <m/>
    <n v="108324"/>
    <m/>
    <n v="0"/>
    <n v="0"/>
    <m/>
    <m/>
    <m/>
    <x v="91"/>
    <x v="0"/>
    <x v="0"/>
    <x v="1"/>
    <x v="4"/>
    <x v="1"/>
    <s v="Univera Satış"/>
    <s v="Saha Satış"/>
    <s v="Yurt İçi"/>
    <s v="Türkiye"/>
  </r>
  <r>
    <s v="Q1"/>
    <x v="1"/>
    <x v="2"/>
    <m/>
    <s v="DOĞUŞ ÇAY VE GIDA MADD.ÜRT.PAZ.İTH.İHR.A.Ş"/>
    <s v="EH.02.001"/>
    <s v="Enroute Panorama - Yillik Yazilim Bakimi, Yasatma ve Merkezi Destek Hizmeti"/>
    <s v="Univera Doğuş Çay Projesi"/>
    <x v="12"/>
    <x v="0"/>
    <s v="Enroute"/>
    <n v="920454.2"/>
    <m/>
    <n v="1"/>
    <m/>
    <n v="920454.2"/>
    <m/>
    <n v="0"/>
    <m/>
    <n v="920454.2"/>
    <m/>
    <n v="0"/>
    <n v="0"/>
    <m/>
    <m/>
    <m/>
    <x v="13"/>
    <x v="0"/>
    <x v="0"/>
    <x v="1"/>
    <x v="4"/>
    <x v="1"/>
    <s v="Univera Satış"/>
    <s v="Saha Satış"/>
    <s v="Yurt İçi"/>
    <s v="Türkiye"/>
  </r>
  <r>
    <s v="Q1"/>
    <x v="1"/>
    <x v="1"/>
    <m/>
    <s v="DÜZEY TÜKETIM MAL. SAN. PAZ. VE TIC. A.S."/>
    <s v="EH.02.001"/>
    <s v="Enroute Panorama - Yillik Yazilim Bakimi, Yasatma ve Merkezi Destek Hizmeti"/>
    <s v="Univera - Düzey Tüketim"/>
    <x v="11"/>
    <x v="0"/>
    <s v="Enroute"/>
    <n v="1197281.1000000001"/>
    <m/>
    <n v="1"/>
    <m/>
    <n v="1197281.1000000001"/>
    <m/>
    <n v="0"/>
    <m/>
    <n v="1197281.1000000001"/>
    <m/>
    <n v="0"/>
    <n v="0"/>
    <m/>
    <m/>
    <m/>
    <x v="91"/>
    <x v="0"/>
    <x v="0"/>
    <x v="1"/>
    <x v="4"/>
    <x v="1"/>
    <s v="Univera Satış"/>
    <s v="Saha Satış"/>
    <s v="Yurt İçi"/>
    <s v="Türkiye"/>
  </r>
  <r>
    <s v="Q1"/>
    <x v="1"/>
    <x v="1"/>
    <m/>
    <s v="DÜZEY TÜKETIM MAL. SAN. PAZ. VE TIC. A.S."/>
    <s v="EH.02.001"/>
    <s v="Enroute Panorama - Yillik Yazilim Bakimi, Yasatma ve Merkezi Destek Hizmeti"/>
    <s v="Univera - Düzey Tüketim"/>
    <x v="11"/>
    <x v="0"/>
    <s v="Enroute"/>
    <n v="28384.69"/>
    <m/>
    <n v="1"/>
    <m/>
    <n v="28384.69"/>
    <m/>
    <n v="0"/>
    <m/>
    <n v="28384.69"/>
    <m/>
    <n v="0"/>
    <n v="0"/>
    <m/>
    <m/>
    <m/>
    <x v="91"/>
    <x v="0"/>
    <x v="0"/>
    <x v="1"/>
    <x v="4"/>
    <x v="1"/>
    <s v="Univera Satış"/>
    <s v="Saha Satış"/>
    <s v="Yurt İçi"/>
    <s v="Türkiye"/>
  </r>
  <r>
    <s v="Q1"/>
    <x v="1"/>
    <x v="2"/>
    <m/>
    <s v="ERBAK-ULUDAG PAZARLAMA SATIS VE DAGITIM A.S."/>
    <s v="EH.02.001"/>
    <s v="Enroute Panorama - Yillik Yazilim Bakimi, Yasatma ve Merkezi Destek Hizmeti"/>
    <s v="Univera - Uludağ İçecek"/>
    <x v="11"/>
    <x v="0"/>
    <s v="Enroute"/>
    <n v="37666"/>
    <m/>
    <n v="1"/>
    <m/>
    <n v="37666"/>
    <m/>
    <n v="0"/>
    <m/>
    <n v="37666"/>
    <m/>
    <n v="0"/>
    <n v="0"/>
    <m/>
    <m/>
    <m/>
    <x v="21"/>
    <x v="0"/>
    <x v="0"/>
    <x v="1"/>
    <x v="4"/>
    <x v="1"/>
    <s v="Univera Satış"/>
    <s v="Saha Satış"/>
    <s v="Yurt İçi"/>
    <s v="Türkiye"/>
  </r>
  <r>
    <s v="Q1"/>
    <x v="1"/>
    <x v="2"/>
    <m/>
    <s v="PERNOD RICARD ISTANBUL IÇ VE DIS TIC. LTD. STI"/>
    <s v="EH.02.001"/>
    <s v="Enroute Panorama - Yillik Yazilim Bakimi, Yasatma ve Merkezi Destek Hizmeti"/>
    <s v="Univera - Pernod Ricard"/>
    <x v="13"/>
    <x v="0"/>
    <s v="Enroute"/>
    <n v="17058.78"/>
    <m/>
    <n v="1"/>
    <m/>
    <n v="17058.778900000001"/>
    <m/>
    <n v="-1.1000000000000001E-3"/>
    <m/>
    <n v="17058.78"/>
    <m/>
    <n v="0"/>
    <n v="0"/>
    <m/>
    <m/>
    <m/>
    <x v="34"/>
    <x v="0"/>
    <x v="0"/>
    <x v="1"/>
    <x v="4"/>
    <x v="1"/>
    <s v="Univera Satış"/>
    <s v="Saha Satış"/>
    <s v="Yurt İçi"/>
    <s v="Türkiye"/>
  </r>
  <r>
    <s v="Q1"/>
    <x v="1"/>
    <x v="2"/>
    <m/>
    <s v="ULUDAG IÇECEK TÜRK ANONIM SIRKETI"/>
    <s v="EH.02.001"/>
    <s v="Enroute Panorama - Yillik Yazilim Bakimi, Yasatma ve Merkezi Destek Hizmeti"/>
    <s v="Univera - Uludağ İçecek"/>
    <x v="11"/>
    <x v="0"/>
    <s v="Enroute"/>
    <n v="4717.8999999999996"/>
    <m/>
    <n v="1"/>
    <m/>
    <n v="4717.8999999999996"/>
    <m/>
    <n v="0"/>
    <m/>
    <n v="4717.8999999999996"/>
    <m/>
    <n v="0"/>
    <n v="0"/>
    <m/>
    <m/>
    <m/>
    <x v="21"/>
    <x v="0"/>
    <x v="1"/>
    <x v="1"/>
    <x v="4"/>
    <x v="1"/>
    <s v="Univera Satış"/>
    <s v="Saha Satış"/>
    <s v="Yurt İçi"/>
    <s v="Türkiye"/>
  </r>
  <r>
    <s v="Q1"/>
    <x v="1"/>
    <x v="2"/>
    <m/>
    <s v="PERNOD RICARD ISTANBUL IÇ VE DIS TIC. LTD. STI"/>
    <s v="EY.06.001"/>
    <s v="Enroute Panorama - Yazilim Gelistirme Hizmeti"/>
    <s v="Univera - Pernod Ricard"/>
    <x v="13"/>
    <x v="0"/>
    <s v="Enroute"/>
    <n v="11420.320066334991"/>
    <m/>
    <n v="18.09"/>
    <m/>
    <n v="206593.5888"/>
    <m/>
    <n v="-1.1999999999999999E-3"/>
    <m/>
    <n v="206593.59"/>
    <m/>
    <n v="0"/>
    <n v="0"/>
    <m/>
    <m/>
    <m/>
    <x v="34"/>
    <x v="0"/>
    <x v="1"/>
    <x v="1"/>
    <x v="9"/>
    <x v="1"/>
    <s v="Univera Satış"/>
    <s v="Saha Satış"/>
    <s v="Yurt İçi"/>
    <s v="Türkiye"/>
  </r>
  <r>
    <s v="Q1"/>
    <x v="1"/>
    <x v="2"/>
    <m/>
    <s v="ERİKLİ SU VE MEŞRUBAT SAN. TİC. A.Ş"/>
    <s v="EH.03.003"/>
    <s v="Enroute Panorama - Uzman Destek Hizmeti"/>
    <s v="Univera - Nestle Waters"/>
    <x v="11"/>
    <x v="0"/>
    <s v="Enroute"/>
    <n v="43750"/>
    <m/>
    <n v="1"/>
    <m/>
    <n v="43750"/>
    <m/>
    <n v="0"/>
    <m/>
    <n v="43750"/>
    <m/>
    <n v="0"/>
    <n v="0"/>
    <m/>
    <m/>
    <m/>
    <x v="12"/>
    <x v="0"/>
    <x v="0"/>
    <x v="1"/>
    <x v="12"/>
    <x v="1"/>
    <s v="Univera Satış"/>
    <s v="Saha Satış"/>
    <s v="Yurt İçi"/>
    <s v="Türkiye"/>
  </r>
  <r>
    <s v="Q1"/>
    <x v="1"/>
    <x v="2"/>
    <m/>
    <s v="Mey İçki Sanayi ve Ticaret A.Ş."/>
    <s v="EH.03.003"/>
    <s v="Enroute Panorama - Uzman Destek Hizmeti"/>
    <s v="Univera - Mey İçki"/>
    <x v="11"/>
    <x v="0"/>
    <s v="Enroute"/>
    <n v="125000"/>
    <m/>
    <n v="1"/>
    <m/>
    <n v="125000"/>
    <m/>
    <n v="0"/>
    <m/>
    <n v="125000"/>
    <m/>
    <n v="0"/>
    <n v="0"/>
    <m/>
    <m/>
    <m/>
    <x v="7"/>
    <x v="0"/>
    <x v="0"/>
    <x v="1"/>
    <x v="12"/>
    <x v="1"/>
    <s v="Univera Satış"/>
    <s v="Saha Satış"/>
    <s v="Yurt İçi"/>
    <s v="Türkiye"/>
  </r>
  <r>
    <s v="Q1"/>
    <x v="1"/>
    <x v="2"/>
    <m/>
    <s v="NESTLE TÜRKIYE GIDA SANAYI A.S."/>
    <s v="EH.03.003"/>
    <s v="Enroute Panorama - Uzman Destek Hizmeti"/>
    <s v="Univera - Nestle Retail"/>
    <x v="11"/>
    <x v="0"/>
    <s v="Enroute"/>
    <n v="43750"/>
    <m/>
    <n v="1"/>
    <m/>
    <n v="43750"/>
    <m/>
    <n v="0"/>
    <m/>
    <n v="43750"/>
    <m/>
    <n v="0"/>
    <n v="0"/>
    <m/>
    <m/>
    <m/>
    <x v="12"/>
    <x v="0"/>
    <x v="0"/>
    <x v="1"/>
    <x v="12"/>
    <x v="1"/>
    <s v="Univera Satış"/>
    <s v="Saha Satış"/>
    <s v="Yurt İçi"/>
    <s v="Türkiye"/>
  </r>
  <r>
    <s v="Q1"/>
    <x v="1"/>
    <x v="2"/>
    <m/>
    <s v="PERNOD RICARD ISTANBUL IÇ VE DIS TIC. LTD. STI"/>
    <s v="EH.03.003"/>
    <s v="Enroute Panorama - Uzman Destek Hizmeti"/>
    <s v="Univera - Pernod Ricard"/>
    <x v="13"/>
    <x v="0"/>
    <s v="Enroute"/>
    <n v="150000"/>
    <m/>
    <n v="1"/>
    <m/>
    <n v="150000"/>
    <m/>
    <n v="0"/>
    <m/>
    <n v="150000"/>
    <m/>
    <n v="0"/>
    <n v="0"/>
    <m/>
    <m/>
    <m/>
    <x v="34"/>
    <x v="0"/>
    <x v="0"/>
    <x v="1"/>
    <x v="12"/>
    <x v="1"/>
    <s v="Univera Satış"/>
    <s v="Saha Satış"/>
    <s v="Yurt İçi"/>
    <s v="Türkiye"/>
  </r>
  <r>
    <s v="Q1"/>
    <x v="1"/>
    <x v="2"/>
    <m/>
    <s v="NESTLE TÜRKIYE GIDA SANAYI A.S."/>
    <s v="EH.03.006"/>
    <s v="Enroute Panorama - Uzaktan Kurulum ve Efitim Hizmeti"/>
    <s v="Univera - Nestle Professional"/>
    <x v="11"/>
    <x v="0"/>
    <s v="Enroute"/>
    <n v="2948.23"/>
    <m/>
    <n v="25"/>
    <m/>
    <n v="73705.75"/>
    <m/>
    <n v="0"/>
    <m/>
    <n v="73705.75"/>
    <m/>
    <n v="0"/>
    <n v="0"/>
    <m/>
    <m/>
    <m/>
    <x v="12"/>
    <x v="0"/>
    <x v="1"/>
    <x v="1"/>
    <x v="6"/>
    <x v="1"/>
    <s v="Univera Satış"/>
    <s v="Saha Satış"/>
    <s v="Yurt İçi"/>
    <s v="Türkiye"/>
  </r>
  <r>
    <s v="Q1"/>
    <x v="1"/>
    <x v="2"/>
    <m/>
    <s v="ULUDAG IÇECEK TÜRK ANONIM SIRKETI"/>
    <s v="EH.05.002"/>
    <s v="Enroute Panorama - Rapor Gelistirme Hizmeti"/>
    <s v="Univera - Uludağ İçecek"/>
    <x v="11"/>
    <x v="0"/>
    <s v="Enroute"/>
    <n v="9828.36"/>
    <m/>
    <n v="10"/>
    <m/>
    <n v="98283.6"/>
    <m/>
    <n v="0"/>
    <m/>
    <n v="98283.6"/>
    <m/>
    <n v="0"/>
    <n v="0"/>
    <m/>
    <m/>
    <m/>
    <x v="21"/>
    <x v="0"/>
    <x v="1"/>
    <x v="1"/>
    <x v="2"/>
    <x v="1"/>
    <s v="Univera Satış"/>
    <s v="Saha Satış"/>
    <s v="Yurt İçi"/>
    <s v="Türkiye"/>
  </r>
  <r>
    <s v="Q1"/>
    <x v="1"/>
    <x v="2"/>
    <m/>
    <s v="PERNOD RICARD ISTANBUL IÇ VE DIS TIC. LTD. STI"/>
    <s v="EH.01.001"/>
    <s v="Enroute Panorama - Proje ve Ürün Yönetimi Danışmanlığı Hizmeti"/>
    <s v="Univera - Pernod Ricard"/>
    <x v="13"/>
    <x v="0"/>
    <s v="Enroute"/>
    <n v="9638.4188861985476"/>
    <m/>
    <n v="4.13"/>
    <m/>
    <n v="39806.674599999998"/>
    <m/>
    <n v="4.5999999999999999E-3"/>
    <m/>
    <n v="39806.67"/>
    <m/>
    <n v="0"/>
    <n v="0"/>
    <m/>
    <m/>
    <m/>
    <x v="34"/>
    <x v="0"/>
    <x v="1"/>
    <x v="1"/>
    <x v="7"/>
    <x v="1"/>
    <s v="Univera Satış"/>
    <s v="Saha Satış"/>
    <s v="Yurt İçi"/>
    <s v="Türkiye"/>
  </r>
  <r>
    <s v="Q1"/>
    <x v="1"/>
    <x v="2"/>
    <m/>
    <s v="ERBAK-ULUDAG PAZARLAMA SATIS VE DAGITIM A.S."/>
    <s v="EY.01.014"/>
    <s v="Enroute Panorama - Platform Back Office Kullanici Yazılımi (Enterprise)"/>
    <s v="Univera - Uludağ İçecek"/>
    <x v="11"/>
    <x v="0"/>
    <s v="Enroute"/>
    <n v="6700"/>
    <m/>
    <n v="20"/>
    <m/>
    <n v="134000"/>
    <m/>
    <n v="0"/>
    <m/>
    <n v="134000"/>
    <m/>
    <n v="0"/>
    <n v="0"/>
    <m/>
    <m/>
    <m/>
    <x v="21"/>
    <x v="0"/>
    <x v="1"/>
    <x v="0"/>
    <x v="1"/>
    <x v="1"/>
    <s v="Univera Satış"/>
    <s v="Saha Satış"/>
    <s v="Yurt İçi"/>
    <s v="Türkiye"/>
  </r>
  <r>
    <s v="Q1"/>
    <x v="1"/>
    <x v="2"/>
    <m/>
    <s v="PERNOD RICARD ISTANBUL IÇ VE DIS TIC. LTD. STI"/>
    <s v="EY.01.014"/>
    <s v="Enroute Panorama - Platform Back Office Kullanici Yazılımi (Enterprise)"/>
    <s v="Univera - Pernod Ricard"/>
    <x v="13"/>
    <x v="0"/>
    <s v="Enroute"/>
    <n v="10194.49"/>
    <m/>
    <n v="10"/>
    <m/>
    <n v="101944.9"/>
    <m/>
    <n v="0"/>
    <m/>
    <n v="101944.9"/>
    <m/>
    <n v="0"/>
    <n v="0"/>
    <m/>
    <m/>
    <m/>
    <x v="34"/>
    <x v="0"/>
    <x v="1"/>
    <x v="0"/>
    <x v="1"/>
    <x v="1"/>
    <s v="Univera Satış"/>
    <s v="Saha Satış"/>
    <s v="Yurt İçi"/>
    <s v="Türkiye"/>
  </r>
  <r>
    <s v="Q1"/>
    <x v="1"/>
    <x v="2"/>
    <m/>
    <s v="ULUDAG IÇECEK TÜRK ANONIM SIRKETI"/>
    <s v="EY.01.014"/>
    <s v="Enroute Panorama - Platform Back Office Kullanici Yazılımi (Enterprise)"/>
    <s v="Univera - Uludağ İçecek"/>
    <x v="11"/>
    <x v="0"/>
    <s v="Enroute"/>
    <n v="7032.4600000000009"/>
    <m/>
    <n v="10"/>
    <m/>
    <n v="70324.600000000006"/>
    <m/>
    <n v="0"/>
    <m/>
    <n v="70324.600000000006"/>
    <m/>
    <n v="0"/>
    <n v="0"/>
    <m/>
    <m/>
    <m/>
    <x v="21"/>
    <x v="0"/>
    <x v="1"/>
    <x v="0"/>
    <x v="1"/>
    <x v="1"/>
    <s v="Univera Satış"/>
    <s v="Saha Satış"/>
    <s v="Yurt İçi"/>
    <s v="Türkiye"/>
  </r>
  <r>
    <s v="Q1"/>
    <x v="1"/>
    <x v="2"/>
    <m/>
    <s v="ULUDAG IÇECEK TÜRK ANONIM SIRKETI"/>
    <s v="EY.01.001"/>
    <s v="Enroute Panorama - Mobil Satis &amp; Dafitim Çözüm Yazılımi (Enterprise)"/>
    <s v="Univera - Uludağ İçecek"/>
    <x v="11"/>
    <x v="0"/>
    <s v="Enroute"/>
    <n v="581751.56000000006"/>
    <m/>
    <n v="1"/>
    <m/>
    <n v="581751.56000000006"/>
    <m/>
    <n v="0"/>
    <m/>
    <n v="581751.56000000006"/>
    <m/>
    <n v="0"/>
    <n v="0"/>
    <m/>
    <m/>
    <m/>
    <x v="21"/>
    <x v="0"/>
    <x v="1"/>
    <x v="0"/>
    <x v="1"/>
    <x v="1"/>
    <s v="Univera Satış"/>
    <s v="Saha Satış"/>
    <s v="Yurt İçi"/>
    <s v="Türkiye"/>
  </r>
  <r>
    <s v="Q1"/>
    <x v="1"/>
    <x v="2"/>
    <m/>
    <s v="ERBAK-ULUDAG PAZARLAMA SATIS VE DAGITIM A.S."/>
    <s v="EY.02.033"/>
    <s v="Enroute Panorama - Mobil Kullanici Yazılımi (Enterprise)"/>
    <s v="Univera - Uludağ İçecek"/>
    <x v="11"/>
    <x v="0"/>
    <s v="Enroute"/>
    <n v="4714"/>
    <m/>
    <n v="20"/>
    <m/>
    <n v="94280"/>
    <m/>
    <n v="0"/>
    <m/>
    <n v="94280"/>
    <m/>
    <n v="0"/>
    <n v="0"/>
    <m/>
    <m/>
    <m/>
    <x v="21"/>
    <x v="0"/>
    <x v="1"/>
    <x v="0"/>
    <x v="1"/>
    <x v="1"/>
    <s v="Univera Satış"/>
    <s v="Saha Satış"/>
    <s v="Yurt İçi"/>
    <s v="Türkiye"/>
  </r>
  <r>
    <s v="Q1"/>
    <x v="1"/>
    <x v="2"/>
    <m/>
    <s v="PERNOD RICARD ISTANBUL IÇ VE DIS TIC. LTD. STI"/>
    <s v="EY.02.033"/>
    <s v="Enroute Panorama - Mobil Kullanici Yazılımi (Enterprise)"/>
    <s v="Univera - Pernod Ricard"/>
    <x v="13"/>
    <x v="0"/>
    <s v="Enroute"/>
    <n v="6196.13"/>
    <m/>
    <n v="5"/>
    <m/>
    <n v="30980.65"/>
    <m/>
    <n v="0"/>
    <m/>
    <n v="30980.65"/>
    <m/>
    <n v="0"/>
    <n v="0"/>
    <m/>
    <m/>
    <m/>
    <x v="34"/>
    <x v="0"/>
    <x v="1"/>
    <x v="0"/>
    <x v="1"/>
    <x v="1"/>
    <s v="Univera Satış"/>
    <s v="Saha Satış"/>
    <s v="Yurt İçi"/>
    <s v="Türkiye"/>
  </r>
  <r>
    <s v="Q3"/>
    <x v="1"/>
    <x v="8"/>
    <m/>
    <s v="DÜNYA MEŞRUBAT GIDA İNŞ.TURİZM PAZ. SAN. VE TİC. LTD. ŞTİ."/>
    <s v="EH.06.001"/>
    <s v="Enroute Panorama - Hosting Hizmeti"/>
    <s v="Univera - JTI"/>
    <x v="11"/>
    <x v="1"/>
    <s v="Enroute"/>
    <n v="11921.530832"/>
    <m/>
    <n v="4"/>
    <m/>
    <m/>
    <m/>
    <m/>
    <m/>
    <n v="47686.123328000001"/>
    <m/>
    <m/>
    <m/>
    <m/>
    <m/>
    <m/>
    <x v="18"/>
    <x v="0"/>
    <x v="0"/>
    <x v="1"/>
    <x v="3"/>
    <x v="1"/>
    <s v="Univera Satış"/>
    <s v="Saha Satış"/>
    <s v="Yurt İçi"/>
    <s v="Türkiye"/>
  </r>
  <r>
    <s v="Q3"/>
    <x v="1"/>
    <x v="8"/>
    <m/>
    <s v="FLAŞ TURİZM İNŞAAT TAAHHÜT TİC. LTD. ŞTİ."/>
    <s v="EH.06.001"/>
    <s v="Enroute Panorama - Hosting Hizmeti"/>
    <s v="Univera - JTI"/>
    <x v="11"/>
    <x v="1"/>
    <s v="Enroute"/>
    <n v="11930.104955999999"/>
    <m/>
    <n v="2"/>
    <m/>
    <n v="573.52"/>
    <m/>
    <n v="0"/>
    <m/>
    <n v="23860.209911999998"/>
    <m/>
    <m/>
    <m/>
    <m/>
    <m/>
    <m/>
    <x v="18"/>
    <x v="0"/>
    <x v="0"/>
    <x v="1"/>
    <x v="3"/>
    <x v="1"/>
    <s v="Univera Satış"/>
    <s v="Saha Satış"/>
    <s v="Yurt İçi"/>
    <s v="Türkiye"/>
  </r>
  <r>
    <s v="Q3"/>
    <x v="1"/>
    <x v="8"/>
    <m/>
    <s v="JTI INTERNATIONAL SA"/>
    <s v="EH.06.001"/>
    <s v="Enroute Panorama - Hosting Hizmeti"/>
    <s v="Univera - JTI İran"/>
    <x v="16"/>
    <x v="1"/>
    <s v="Enroute"/>
    <n v="478223.38359600003"/>
    <m/>
    <n v="6"/>
    <m/>
    <m/>
    <m/>
    <m/>
    <m/>
    <n v="2869340.3015760002"/>
    <m/>
    <m/>
    <m/>
    <n v="1000001765"/>
    <m/>
    <m/>
    <x v="18"/>
    <x v="0"/>
    <x v="0"/>
    <x v="1"/>
    <x v="3"/>
    <x v="1"/>
    <s v="Univera Satış"/>
    <s v="Saha Satış"/>
    <s v="Yurt Dışı"/>
    <s v="İsviçre"/>
  </r>
  <r>
    <s v="Q3"/>
    <x v="1"/>
    <x v="8"/>
    <m/>
    <s v="KALPAKÇIOĞLU GIDA SAN. VE TİC. LTD. ŞTİ."/>
    <s v="EH.06.001"/>
    <s v="Enroute Panorama - Hosting Hizmeti"/>
    <s v="Univera - JTI"/>
    <x v="11"/>
    <x v="1"/>
    <s v="Enroute"/>
    <n v="11957.1751"/>
    <m/>
    <n v="2"/>
    <m/>
    <n v="573.52"/>
    <m/>
    <n v="0"/>
    <m/>
    <n v="23914.350200000001"/>
    <m/>
    <m/>
    <m/>
    <m/>
    <m/>
    <m/>
    <x v="18"/>
    <x v="0"/>
    <x v="0"/>
    <x v="1"/>
    <x v="3"/>
    <x v="1"/>
    <s v="Univera Satış"/>
    <s v="Saha Satış"/>
    <s v="Yurt İçi"/>
    <s v="Türkiye"/>
  </r>
  <r>
    <s v="Q3"/>
    <x v="1"/>
    <x v="8"/>
    <m/>
    <s v="Nestle Gıda Sanayi A.Ş."/>
    <s v="EH.06.001"/>
    <s v="Enroute Panorama - Hosting Hizmeti"/>
    <s v="Univera - Nestle Retail"/>
    <x v="11"/>
    <x v="1"/>
    <s v="Enroute"/>
    <n v="3899864.01"/>
    <m/>
    <n v="1"/>
    <m/>
    <m/>
    <m/>
    <m/>
    <m/>
    <n v="3899864.01"/>
    <m/>
    <m/>
    <m/>
    <m/>
    <m/>
    <m/>
    <x v="12"/>
    <x v="0"/>
    <x v="0"/>
    <x v="1"/>
    <x v="3"/>
    <x v="1"/>
    <s v="Univera Satış"/>
    <s v="Saha Satış"/>
    <s v="Yurt İçi"/>
    <s v="Türkiye"/>
  </r>
  <r>
    <s v="Q3"/>
    <x v="1"/>
    <x v="8"/>
    <m/>
    <s v="Özçelik Meşrubat ve Gıda Mad.Tic.Paz.A.Ş."/>
    <s v="EH.06.001"/>
    <s v="Enroute Panorama - Hosting Hizmeti"/>
    <s v="Univera - JTI"/>
    <x v="11"/>
    <x v="1"/>
    <s v="Enroute"/>
    <n v="11928.470423999999"/>
    <m/>
    <n v="1"/>
    <m/>
    <n v="286.76"/>
    <m/>
    <n v="0"/>
    <m/>
    <n v="11928.470423999999"/>
    <m/>
    <m/>
    <m/>
    <m/>
    <m/>
    <m/>
    <x v="18"/>
    <x v="0"/>
    <x v="0"/>
    <x v="1"/>
    <x v="3"/>
    <x v="1"/>
    <s v="Univera Satış"/>
    <s v="Saha Satış"/>
    <s v="Yurt İçi"/>
    <s v="Türkiye"/>
  </r>
  <r>
    <s v="Q3"/>
    <x v="1"/>
    <x v="8"/>
    <m/>
    <s v="Özçelik Meşrubat ve Gıda Mad.Tic.Paz.A.Ş."/>
    <s v="EH.06.001"/>
    <s v="Enroute Panorama - Hosting Hizmeti"/>
    <s v="Univera - JTI"/>
    <x v="11"/>
    <x v="1"/>
    <s v="Enroute"/>
    <n v="11928.470424000001"/>
    <m/>
    <n v="5"/>
    <m/>
    <n v="1433.8"/>
    <m/>
    <n v="0"/>
    <m/>
    <n v="59642.352120000003"/>
    <m/>
    <m/>
    <m/>
    <m/>
    <m/>
    <m/>
    <x v="18"/>
    <x v="0"/>
    <x v="0"/>
    <x v="1"/>
    <x v="3"/>
    <x v="1"/>
    <s v="Univera Satış"/>
    <s v="Saha Satış"/>
    <s v="Yurt İçi"/>
    <s v="Türkiye"/>
  </r>
  <r>
    <s v="Q1"/>
    <x v="1"/>
    <x v="2"/>
    <m/>
    <s v="ULUDAG IÇECEK TÜRK ANONIM SIRKETI"/>
    <s v="EY.01.021"/>
    <s v="Enroute Panorama - Dafitim Kanali (Bayi/Distribütör/Sube) Yazılımi (Enterprise)"/>
    <s v="Univera - Uludağ İçecek"/>
    <x v="11"/>
    <x v="0"/>
    <s v="Enroute"/>
    <n v="18789.490000000002"/>
    <m/>
    <n v="1"/>
    <m/>
    <n v="18789.490000000002"/>
    <m/>
    <n v="0"/>
    <m/>
    <n v="18789.490000000002"/>
    <m/>
    <n v="0"/>
    <n v="0"/>
    <m/>
    <m/>
    <m/>
    <x v="21"/>
    <x v="0"/>
    <x v="1"/>
    <x v="0"/>
    <x v="1"/>
    <x v="1"/>
    <s v="Univera Satış"/>
    <s v="Saha Satış"/>
    <s v="Yurt İçi"/>
    <s v="Türkiye"/>
  </r>
  <r>
    <s v="Q1"/>
    <x v="1"/>
    <x v="1"/>
    <m/>
    <s v="DÜZEY TÜKETIM MAL. SAN. PAZ. VE TIC. A.S."/>
    <s v="EH.03.008"/>
    <s v="Enroute Panorama - Çağrı Merkezi Hizmeti (DDI / OutSource)"/>
    <s v="Univera - Düzey Tüketim"/>
    <x v="11"/>
    <x v="0"/>
    <s v="Enroute"/>
    <n v="45600"/>
    <m/>
    <n v="1"/>
    <m/>
    <n v="45600"/>
    <m/>
    <n v="0"/>
    <m/>
    <n v="45600"/>
    <m/>
    <n v="0"/>
    <n v="0"/>
    <m/>
    <m/>
    <m/>
    <x v="91"/>
    <x v="0"/>
    <x v="0"/>
    <x v="1"/>
    <x v="8"/>
    <x v="1"/>
    <s v="Univera Satış"/>
    <s v="Saha Satış"/>
    <s v="Yurt İçi"/>
    <s v="Türkiye"/>
  </r>
  <r>
    <s v="Q1"/>
    <x v="1"/>
    <x v="2"/>
    <m/>
    <s v="DOĞAN TREND OTOMOTİV TİCARET Hizmet VE TEKNOLOJİ ANONİM ŞİRKETİ"/>
    <s v="EH.03.001"/>
    <s v="Enroute Panorama - Çafri Merkezi Hizmeti  (MSD)"/>
    <s v="Univera - Doğan Trend"/>
    <x v="13"/>
    <x v="0"/>
    <s v="Enroute"/>
    <n v="6000"/>
    <m/>
    <n v="50"/>
    <m/>
    <n v="300000"/>
    <m/>
    <n v="0"/>
    <m/>
    <n v="300000"/>
    <m/>
    <n v="0"/>
    <n v="0"/>
    <m/>
    <m/>
    <m/>
    <x v="41"/>
    <x v="0"/>
    <x v="0"/>
    <x v="1"/>
    <x v="8"/>
    <x v="1"/>
    <s v="Univera Satış"/>
    <s v="Saha Satış"/>
    <s v="Yurt İçi"/>
    <s v="Türkiye"/>
  </r>
  <r>
    <s v="Q1"/>
    <x v="1"/>
    <x v="2"/>
    <m/>
    <s v="SUZUKI MOTORLU ARAÇLAR PAZARLAMA A.S."/>
    <s v="EH.03.001"/>
    <s v="Enroute Panorama - Çafri Merkezi Hizmeti  (MSD)"/>
    <s v="Univera - Doğan Trend"/>
    <x v="13"/>
    <x v="0"/>
    <s v="Enroute"/>
    <n v="6000"/>
    <m/>
    <n v="50"/>
    <m/>
    <n v="300000"/>
    <m/>
    <n v="0"/>
    <m/>
    <n v="300000"/>
    <m/>
    <n v="0"/>
    <n v="0"/>
    <m/>
    <m/>
    <m/>
    <x v="41"/>
    <x v="0"/>
    <x v="0"/>
    <x v="1"/>
    <x v="8"/>
    <x v="1"/>
    <s v="Univera Satış"/>
    <s v="Saha Satış"/>
    <s v="Yurt İçi"/>
    <s v="Türkiye"/>
  </r>
  <r>
    <s v="Q1"/>
    <x v="1"/>
    <x v="2"/>
    <m/>
    <s v="Mey İçki Sanayi ve Ticaret A.Ş."/>
    <s v="EH.03.004"/>
    <s v="Enroute Panorama - Admin Uzman Destek Hizmeti"/>
    <s v="Univera - Mey İçki"/>
    <x v="11"/>
    <x v="0"/>
    <s v="Enroute"/>
    <n v="125000"/>
    <m/>
    <n v="2"/>
    <m/>
    <n v="250000"/>
    <m/>
    <n v="0"/>
    <m/>
    <n v="250000"/>
    <m/>
    <n v="0"/>
    <n v="0"/>
    <m/>
    <m/>
    <m/>
    <x v="7"/>
    <x v="0"/>
    <x v="0"/>
    <x v="1"/>
    <x v="12"/>
    <x v="1"/>
    <s v="Univera Satış"/>
    <s v="Saha Satış"/>
    <s v="Yurt İçi"/>
    <s v="Türkiye"/>
  </r>
  <r>
    <s v="Q3"/>
    <x v="1"/>
    <x v="8"/>
    <m/>
    <s v="BMC Otomotiv Sanayi ve Ticaret A. Ş."/>
    <s v="CDH.05.001"/>
    <s v="Calldesk Panorama - Yazılım Geliştirme Hizmeti"/>
    <s v="Univera - BMC"/>
    <x v="13"/>
    <x v="5"/>
    <s v="Calldesk"/>
    <n v="14500"/>
    <m/>
    <n v="6"/>
    <m/>
    <m/>
    <m/>
    <m/>
    <m/>
    <n v="87000"/>
    <m/>
    <m/>
    <m/>
    <m/>
    <m/>
    <m/>
    <x v="71"/>
    <x v="0"/>
    <x v="1"/>
    <x v="1"/>
    <x v="9"/>
    <x v="1"/>
    <s v="Univera Satış"/>
    <s v="Saha Satış"/>
    <s v="Yurt İçi"/>
    <s v="Türkiye"/>
  </r>
  <r>
    <s v="Q3"/>
    <x v="1"/>
    <x v="8"/>
    <m/>
    <s v="BMC Otomotiv Sanayi ve Ticaret A. Ş."/>
    <s v="CDH.05.001"/>
    <s v="Calldesk Panorama - Yazılım Geliştirme Hizmeti"/>
    <s v="Univera - BMC"/>
    <x v="13"/>
    <x v="5"/>
    <s v="Calldesk"/>
    <n v="6090"/>
    <m/>
    <n v="1"/>
    <m/>
    <m/>
    <m/>
    <m/>
    <m/>
    <n v="6090"/>
    <m/>
    <m/>
    <m/>
    <m/>
    <m/>
    <m/>
    <x v="71"/>
    <x v="0"/>
    <x v="1"/>
    <x v="1"/>
    <x v="9"/>
    <x v="1"/>
    <s v="Univera Satış"/>
    <s v="Saha Satış"/>
    <s v="Yurt İçi"/>
    <s v="Türkiye"/>
  </r>
  <r>
    <s v="Q3"/>
    <x v="1"/>
    <x v="8"/>
    <m/>
    <s v="BMC Otomotiv Sanayi ve Ticaret A. Ş."/>
    <s v="CDH.01.001"/>
    <s v="Calldesk Panorama - Proje ve Ürün Yönetimi Danışmanliğı Hizmeti"/>
    <s v="Univera - BMC"/>
    <x v="13"/>
    <x v="5"/>
    <s v="Calldesk"/>
    <n v="14500"/>
    <m/>
    <n v="1"/>
    <m/>
    <m/>
    <m/>
    <m/>
    <m/>
    <n v="14500"/>
    <m/>
    <m/>
    <m/>
    <m/>
    <m/>
    <m/>
    <x v="71"/>
    <x v="0"/>
    <x v="1"/>
    <x v="1"/>
    <x v="7"/>
    <x v="1"/>
    <s v="Univera Satış"/>
    <s v="Saha Satış"/>
    <s v="Yurt İçi"/>
    <s v="Türkiye"/>
  </r>
  <r>
    <s v="Q4"/>
    <x v="1"/>
    <x v="9"/>
    <m/>
    <s v="Shell &amp; Turcas Petrol A.Ş."/>
    <s v="OH.02.001"/>
    <s v="Outsource Yazılım Bakımı Hizmeti"/>
    <s v="Univera - Shell Bee"/>
    <x v="13"/>
    <x v="0"/>
    <s v="Outsource - Hizmet"/>
    <n v="307725"/>
    <m/>
    <n v="1"/>
    <m/>
    <n v="307725"/>
    <m/>
    <n v="0"/>
    <m/>
    <n v="307725"/>
    <m/>
    <m/>
    <m/>
    <s v="1000001766"/>
    <m/>
    <m/>
    <x v="93"/>
    <x v="3"/>
    <x v="0"/>
    <x v="1"/>
    <x v="4"/>
    <x v="0"/>
    <s v="Univera Satış"/>
    <s v="Saha Satış"/>
    <s v="Yurt İçi"/>
    <s v="Türkiye"/>
  </r>
  <r>
    <s v="Q2"/>
    <x v="1"/>
    <x v="4"/>
    <m/>
    <s v="DOĞUŞ ÇAY VE GIDA MADD.ÜRT.PAZ.İTH.İHR.A.Ş"/>
    <s v="EY.04.012"/>
    <s v="Enroute Panorama E-Dönüsüm  Modül Yazılımi (Enterprise)"/>
    <s v="Univera Doğuş Çay Projesi"/>
    <x v="12"/>
    <x v="0"/>
    <s v="Enroute"/>
    <n v="21750"/>
    <m/>
    <n v="1"/>
    <m/>
    <n v="29000"/>
    <m/>
    <n v="7250"/>
    <m/>
    <n v="21750"/>
    <m/>
    <n v="0"/>
    <n v="0"/>
    <m/>
    <m/>
    <m/>
    <x v="13"/>
    <x v="0"/>
    <x v="1"/>
    <x v="0"/>
    <x v="1"/>
    <x v="1"/>
    <s v="Univera Satış"/>
    <s v="Saha Satış"/>
    <s v="Yurt İçi"/>
    <s v="Türkiye"/>
  </r>
  <r>
    <s v="Q2"/>
    <x v="1"/>
    <x v="4"/>
    <m/>
    <s v="ÖZKILIÇ-BAKI ÖZKILIÇ"/>
    <s v="EY.04.012"/>
    <s v="Enroute Panorama E-Dönüsüm  Modül Yazılımi (Enterprise)"/>
    <s v="Univera Doğuş Çay Projesi"/>
    <x v="12"/>
    <x v="0"/>
    <s v="Enroute"/>
    <n v="21750"/>
    <m/>
    <n v="1"/>
    <m/>
    <n v="29000"/>
    <m/>
    <n v="7250"/>
    <m/>
    <n v="21750"/>
    <m/>
    <n v="0"/>
    <n v="0"/>
    <m/>
    <m/>
    <m/>
    <x v="13"/>
    <x v="0"/>
    <x v="1"/>
    <x v="0"/>
    <x v="1"/>
    <x v="1"/>
    <s v="Univera Satış"/>
    <s v="Saha Satış"/>
    <s v="Yurt İçi"/>
    <s v="Türkiye"/>
  </r>
  <r>
    <s v="Q2"/>
    <x v="1"/>
    <x v="4"/>
    <m/>
    <s v="PERNOD RICARD ISTANBUL IÇ VE DIS TIC. LTD. STI"/>
    <s v="EH.03.006"/>
    <s v="Enroute Panorama - Uzaktan Kurulum ve Efitim Hizmeti"/>
    <s v="Univera - Pernod Ricard"/>
    <x v="13"/>
    <x v="0"/>
    <s v="Enroute"/>
    <n v="6196.13"/>
    <m/>
    <n v="1"/>
    <m/>
    <n v="6196.13"/>
    <m/>
    <n v="0"/>
    <m/>
    <n v="6196.13"/>
    <m/>
    <n v="0"/>
    <n v="0"/>
    <m/>
    <m/>
    <m/>
    <x v="34"/>
    <x v="0"/>
    <x v="1"/>
    <x v="1"/>
    <x v="6"/>
    <x v="1"/>
    <s v="Univera Satış"/>
    <s v="Saha Satış"/>
    <s v="Yurt İçi"/>
    <s v="Türkiye"/>
  </r>
  <r>
    <s v="Q2"/>
    <x v="1"/>
    <x v="4"/>
    <m/>
    <s v="DOĞUŞ ÇAY VE GIDA MADD.ÜRT.PAZ.İTH.İHR.A.Ş"/>
    <s v="EH.01.001"/>
    <s v="Enroute Panorama - Proje ve Ürün Yönetimi Danışmanlığı Hizmeti"/>
    <s v="Univera Doğuş Çay Projesi"/>
    <x v="12"/>
    <x v="0"/>
    <s v="Enroute"/>
    <n v="14000"/>
    <m/>
    <n v="8"/>
    <m/>
    <n v="140000"/>
    <m/>
    <n v="28000"/>
    <m/>
    <n v="112000"/>
    <m/>
    <n v="0"/>
    <n v="0"/>
    <m/>
    <m/>
    <m/>
    <x v="13"/>
    <x v="0"/>
    <x v="1"/>
    <x v="1"/>
    <x v="7"/>
    <x v="1"/>
    <s v="Univera Satış"/>
    <s v="Saha Satış"/>
    <s v="Yurt İçi"/>
    <s v="Türkiye"/>
  </r>
  <r>
    <s v="Q2"/>
    <x v="1"/>
    <x v="4"/>
    <m/>
    <s v="SATEM GRUP GIDA DAGITIM VE PAZARLAMA A.S."/>
    <s v="EH.01.001"/>
    <s v="Enroute Panorama - Proje ve Ürün Yönetimi Danışmanlığı Hizmeti"/>
    <s v="Univera - Oyak Grup"/>
    <x v="19"/>
    <x v="0"/>
    <s v="Enroute"/>
    <n v="19600"/>
    <m/>
    <n v="2"/>
    <m/>
    <n v="49000"/>
    <m/>
    <n v="9800"/>
    <m/>
    <n v="39200"/>
    <m/>
    <n v="0"/>
    <n v="0"/>
    <m/>
    <m/>
    <m/>
    <x v="77"/>
    <x v="0"/>
    <x v="1"/>
    <x v="1"/>
    <x v="7"/>
    <x v="1"/>
    <s v="Univera Satış"/>
    <s v="Saha Satış"/>
    <s v="Yurt İçi"/>
    <s v="Türkiye"/>
  </r>
  <r>
    <s v="Q4"/>
    <x v="1"/>
    <x v="9"/>
    <m/>
    <s v="PERNOD RICARD İSTANBUL İÇ VE DIŞ TİC. LTD. ŞTİ"/>
    <s v="EH.06.001"/>
    <s v="Enroute Panorama - Hosting Hizmeti"/>
    <s v="Univera - Pernod Ricard"/>
    <x v="13"/>
    <x v="1"/>
    <s v="Enroute"/>
    <n v="305232.42"/>
    <m/>
    <n v="1"/>
    <m/>
    <n v="305232.42"/>
    <m/>
    <n v="0"/>
    <m/>
    <n v="305232.42"/>
    <m/>
    <m/>
    <m/>
    <s v="1000001768"/>
    <m/>
    <m/>
    <x v="34"/>
    <x v="0"/>
    <x v="0"/>
    <x v="1"/>
    <x v="3"/>
    <x v="1"/>
    <s v="Univera Satış"/>
    <s v="Saha Satış"/>
    <s v="Yurt İçi"/>
    <s v="Türkiye"/>
  </r>
  <r>
    <s v="Q4"/>
    <x v="1"/>
    <x v="9"/>
    <m/>
    <s v="Tadım Gıda Maddeleri San. ve Tic. A.Ş."/>
    <s v="EH.06.001"/>
    <s v="Enroute Panorama - Hosting Hizmeti"/>
    <s v="Univera - Tadım"/>
    <x v="19"/>
    <x v="1"/>
    <s v="Enroute"/>
    <n v="215386.26"/>
    <m/>
    <n v="1"/>
    <m/>
    <n v="215386.26"/>
    <m/>
    <n v="0"/>
    <m/>
    <n v="215386.26"/>
    <m/>
    <m/>
    <m/>
    <s v="1000002013"/>
    <m/>
    <m/>
    <x v="10"/>
    <x v="0"/>
    <x v="0"/>
    <x v="1"/>
    <x v="3"/>
    <x v="0"/>
    <s v="Univera Satış"/>
    <s v="Saha Satış"/>
    <s v="Yurt İçi"/>
    <s v="Türkiye"/>
  </r>
  <r>
    <s v="Q4"/>
    <x v="1"/>
    <x v="9"/>
    <m/>
    <s v="PANASONİC ELECTRİC WORKS ELEKTRİK SANAYİ VE TİCARET ANONİM ŞİRKETİ"/>
    <s v="SH.05.001"/>
    <s v="Stokbar Panorama - Yazılım Geliştirme Hizmeti"/>
    <s v="Univera - Panasonic"/>
    <x v="12"/>
    <x v="4"/>
    <s v="Stokbar"/>
    <n v="14000"/>
    <m/>
    <n v="4"/>
    <m/>
    <n v="56000"/>
    <m/>
    <n v="0"/>
    <m/>
    <n v="56000"/>
    <m/>
    <m/>
    <m/>
    <s v="1000001779"/>
    <m/>
    <m/>
    <x v="35"/>
    <x v="0"/>
    <x v="1"/>
    <x v="1"/>
    <x v="9"/>
    <x v="0"/>
    <s v="Univera Satış"/>
    <s v="Saha Satış"/>
    <s v="Yurt İçi"/>
    <s v="Türkiye"/>
  </r>
  <r>
    <s v="Q4"/>
    <x v="1"/>
    <x v="9"/>
    <m/>
    <s v="PANASONİC ELECTRİC WORKS ELEKTRİK SANAYİ VE TİCARET ANONİM ŞİRKETİ"/>
    <s v="SH.01.001"/>
    <s v="Stokbar Panorama - Proje ve Ürün Yönetimi Danışmanlığı Hizmeti"/>
    <s v="Univera - Panasonic"/>
    <x v="12"/>
    <x v="4"/>
    <s v="Stokbar"/>
    <n v="14000"/>
    <m/>
    <n v="1"/>
    <m/>
    <n v="14000"/>
    <m/>
    <n v="0"/>
    <m/>
    <n v="14000"/>
    <m/>
    <m/>
    <m/>
    <s v="1000001779"/>
    <m/>
    <m/>
    <x v="35"/>
    <x v="0"/>
    <x v="1"/>
    <x v="1"/>
    <x v="7"/>
    <x v="0"/>
    <s v="Univera Satış"/>
    <s v="Saha Satış"/>
    <s v="Yurt İçi"/>
    <s v="Türkiye"/>
  </r>
  <r>
    <s v="Q4"/>
    <x v="1"/>
    <x v="9"/>
    <m/>
    <s v="DARDANEL DAĞITIM A.Ş."/>
    <s v="EH.06.001"/>
    <s v="Enroute Panorama - Hosting Hizmeti"/>
    <s v="Univera - Dardanel"/>
    <x v="12"/>
    <x v="1"/>
    <s v="Enroute"/>
    <n v="83545.929999999993"/>
    <m/>
    <n v="1"/>
    <m/>
    <n v="83545.929999999993"/>
    <m/>
    <n v="0"/>
    <m/>
    <n v="83545.929999999993"/>
    <m/>
    <m/>
    <m/>
    <s v="1000001826"/>
    <m/>
    <m/>
    <x v="4"/>
    <x v="0"/>
    <x v="0"/>
    <x v="1"/>
    <x v="3"/>
    <x v="0"/>
    <s v="Univera Satış"/>
    <s v="Saha Satış"/>
    <s v="Yurt İçi"/>
    <s v="Türkiye"/>
  </r>
  <r>
    <s v="Q4"/>
    <x v="1"/>
    <x v="9"/>
    <m/>
    <s v="KENT GIDA MADDELERİ SAN VE TİC.AŞ."/>
    <s v="EH.06.001"/>
    <s v="Enroute Panorama - Hosting Hizmeti"/>
    <s v="Univera - Kent Gıda"/>
    <x v="12"/>
    <x v="1"/>
    <s v="Enroute"/>
    <n v="132870.53"/>
    <m/>
    <n v="1"/>
    <m/>
    <n v="132870.53"/>
    <m/>
    <n v="0"/>
    <m/>
    <n v="132870.53"/>
    <m/>
    <m/>
    <m/>
    <s v="1000001822"/>
    <m/>
    <m/>
    <x v="53"/>
    <x v="0"/>
    <x v="0"/>
    <x v="1"/>
    <x v="3"/>
    <x v="1"/>
    <s v="Univera Satış"/>
    <s v="Saha Satış"/>
    <s v="Yurt İçi"/>
    <s v="Türkiye"/>
  </r>
  <r>
    <s v="Q4"/>
    <x v="1"/>
    <x v="9"/>
    <m/>
    <s v="RED BULL GIDA DAĞITIM VE PAZARLAMA TİCARET LTD. ŞTİ"/>
    <s v="EH.06.001"/>
    <s v="Enroute Panorama - Hosting Hizmeti"/>
    <s v="Univera - Redbull"/>
    <x v="12"/>
    <x v="1"/>
    <s v="Enroute"/>
    <n v="123973.75"/>
    <m/>
    <n v="1"/>
    <m/>
    <n v="123973.75"/>
    <m/>
    <n v="0"/>
    <m/>
    <n v="123973.75"/>
    <m/>
    <m/>
    <m/>
    <s v="1000001823"/>
    <m/>
    <m/>
    <x v="2"/>
    <x v="0"/>
    <x v="0"/>
    <x v="1"/>
    <x v="3"/>
    <x v="0"/>
    <s v="Univera Satış"/>
    <s v="Saha Satış"/>
    <s v="Yurt İçi"/>
    <s v="Türkiye"/>
  </r>
  <r>
    <s v="Q4"/>
    <x v="1"/>
    <x v="9"/>
    <m/>
    <s v="Tadım Gıda Maddeleri San. ve Tic. A.Ş."/>
    <s v="EH.06.001"/>
    <s v="Enroute Panorama - Hosting Hizmeti"/>
    <s v="Univera - Tadım"/>
    <x v="19"/>
    <x v="1"/>
    <s v="Enroute"/>
    <n v="73353.98"/>
    <m/>
    <n v="1"/>
    <m/>
    <n v="73353.98"/>
    <m/>
    <n v="0"/>
    <m/>
    <n v="73353.98"/>
    <m/>
    <m/>
    <m/>
    <s v="1000002001"/>
    <m/>
    <m/>
    <x v="10"/>
    <x v="0"/>
    <x v="0"/>
    <x v="1"/>
    <x v="3"/>
    <x v="0"/>
    <s v="Univera Satış"/>
    <s v="Saha Satış"/>
    <s v="Yurt İçi"/>
    <s v="Türkiye"/>
  </r>
  <r>
    <s v="Q4"/>
    <x v="1"/>
    <x v="9"/>
    <m/>
    <s v="TCHIBO KAHVE MAMÜLLERİ DAĞ. VE PAZ. TİC. LTD. ŞTİ."/>
    <s v="EH.06.001"/>
    <s v="Enroute Panorama - Hosting Hizmeti"/>
    <s v="Univera - Tchibo"/>
    <x v="12"/>
    <x v="1"/>
    <s v="Enroute"/>
    <n v="12603.81"/>
    <m/>
    <n v="1"/>
    <m/>
    <n v="12603.81"/>
    <m/>
    <n v="0"/>
    <m/>
    <n v="12603.81"/>
    <m/>
    <m/>
    <m/>
    <s v="1000001824"/>
    <m/>
    <m/>
    <x v="106"/>
    <x v="3"/>
    <x v="1"/>
    <x v="1"/>
    <x v="3"/>
    <x v="0"/>
    <s v="Univera Satış"/>
    <s v="Saha Satış"/>
    <s v="Yurt İçi"/>
    <s v="Türkiye"/>
  </r>
  <r>
    <s v="Q4"/>
    <x v="1"/>
    <x v="9"/>
    <m/>
    <s v="TCHIBO KAHVE MAMÜLLERİ DAĞ. VE PAZ. TİC. LTD. ŞTİ."/>
    <s v="EH.06.001"/>
    <s v="Enroute Panorama - Hosting Hizmeti"/>
    <s v="Univera - Tchibo"/>
    <x v="12"/>
    <x v="1"/>
    <s v="Enroute"/>
    <n v="65105.523251999999"/>
    <m/>
    <n v="1"/>
    <m/>
    <n v="1564.92"/>
    <m/>
    <n v="0"/>
    <m/>
    <n v="65105.523251999999"/>
    <m/>
    <m/>
    <m/>
    <s v="1000001825"/>
    <m/>
    <m/>
    <x v="106"/>
    <x v="3"/>
    <x v="1"/>
    <x v="1"/>
    <x v="3"/>
    <x v="0"/>
    <s v="Univera Satış"/>
    <s v="Saha Satış"/>
    <s v="Yurt İçi"/>
    <s v="Türkiye"/>
  </r>
  <r>
    <s v="Q4"/>
    <x v="1"/>
    <x v="9"/>
    <m/>
    <s v="ROYAL CANIN TURKEY EVCİL HAYVAN ÜRÜNLERİ TİC. LTD. ŞTİ."/>
    <s v="QH.01.008"/>
    <s v="Quest Panorama - Q-Capture - Nöral Ağ Yeni Kategori Tanımlama (200 SKU)"/>
    <s v="Univera - Royal Canin"/>
    <x v="12"/>
    <x v="3"/>
    <s v="Q-CAPTURE"/>
    <n v="51996.75"/>
    <m/>
    <n v="1"/>
    <m/>
    <n v="1250"/>
    <m/>
    <n v="0"/>
    <m/>
    <n v="51996.75"/>
    <m/>
    <m/>
    <m/>
    <s v="1000001834"/>
    <m/>
    <m/>
    <x v="40"/>
    <x v="0"/>
    <x v="1"/>
    <x v="1"/>
    <x v="7"/>
    <x v="0"/>
    <s v="Univera Satış"/>
    <s v="Saha Satış"/>
    <s v="Yurt İçi"/>
    <s v="Türkiye"/>
  </r>
  <r>
    <s v="Q4"/>
    <x v="1"/>
    <x v="9"/>
    <m/>
    <s v="ROYAL CANIN TURKEY EVCİL HAYVAN ÜRÜNLERİ TİC. LTD. ŞTİ."/>
    <s v="QH.01.013"/>
    <s v="Quest Panorama - Q-Capture - Görsel Tanımlama Sunucu Aylık Bakım Hizmeti"/>
    <s v="Univera - Royal Canin"/>
    <x v="12"/>
    <x v="3"/>
    <s v="Q-CAPTURE"/>
    <n v="25998.375"/>
    <m/>
    <n v="4"/>
    <m/>
    <n v="2500"/>
    <m/>
    <n v="0"/>
    <m/>
    <n v="103993.5"/>
    <m/>
    <m/>
    <m/>
    <s v="1000001834"/>
    <m/>
    <m/>
    <x v="40"/>
    <x v="0"/>
    <x v="0"/>
    <x v="0"/>
    <x v="0"/>
    <x v="0"/>
    <s v="Univera Satış"/>
    <s v="Saha Satış"/>
    <s v="Yurt İçi"/>
    <s v="Türkiye"/>
  </r>
  <r>
    <s v="Q4"/>
    <x v="1"/>
    <x v="9"/>
    <m/>
    <s v="Loreal Türkiye Kozmetik Tic. ve San. A.Ş."/>
    <s v="QH.01.001"/>
    <s v="Quest Panorama - Proje ve Ürün Yönetimi Danışmanlığı Hizmeti"/>
    <s v="Univera - Loreal"/>
    <x v="13"/>
    <x v="3"/>
    <s v="Quest"/>
    <n v="20825"/>
    <m/>
    <n v="2.5"/>
    <m/>
    <n v="61250"/>
    <m/>
    <n v="9188"/>
    <m/>
    <n v="52062.5"/>
    <m/>
    <m/>
    <m/>
    <s v="1000001830"/>
    <m/>
    <m/>
    <x v="65"/>
    <x v="0"/>
    <x v="1"/>
    <x v="1"/>
    <x v="7"/>
    <x v="0"/>
    <s v="Univera Satış"/>
    <s v="Saha Satış"/>
    <s v="Yurt İçi"/>
    <s v="Türkiye"/>
  </r>
  <r>
    <s v="Q4"/>
    <x v="1"/>
    <x v="9"/>
    <m/>
    <s v="ROYAL CANIN TURKEY EVCİL HAYVAN ÜRÜNLERİ TİC. LTD. ŞTİ."/>
    <s v="QH.01.001"/>
    <s v="Quest Panorama - Proje ve Ürün Yönetimi Danışmanlığı Hizmeti"/>
    <s v="Univera - Royal Canin"/>
    <x v="12"/>
    <x v="3"/>
    <s v="Quest"/>
    <n v="24958.440000000002"/>
    <m/>
    <n v="3"/>
    <m/>
    <n v="1800"/>
    <m/>
    <n v="0"/>
    <m/>
    <n v="74875.320000000007"/>
    <m/>
    <m/>
    <m/>
    <s v="1000001834"/>
    <m/>
    <m/>
    <x v="40"/>
    <x v="0"/>
    <x v="1"/>
    <x v="1"/>
    <x v="7"/>
    <x v="0"/>
    <s v="Univera Satış"/>
    <s v="Saha Satış"/>
    <s v="Yurt İçi"/>
    <s v="Türkiye"/>
  </r>
  <r>
    <s v="Q2"/>
    <x v="1"/>
    <x v="4"/>
    <m/>
    <s v="ADA TICARET - ALI RECEP UYSAL"/>
    <s v="EYS.04.012"/>
    <s v="Enroute Panorama - E-Dönüsüm Modül Yazılımi Standart"/>
    <s v="Univera - Uludağ İçecek"/>
    <x v="11"/>
    <x v="2"/>
    <s v="E-Dönüşüm"/>
    <n v="11431"/>
    <m/>
    <n v="1"/>
    <m/>
    <n v="11431"/>
    <m/>
    <n v="0"/>
    <m/>
    <n v="11431"/>
    <m/>
    <n v="0"/>
    <n v="0"/>
    <m/>
    <m/>
    <m/>
    <x v="21"/>
    <x v="0"/>
    <x v="1"/>
    <x v="0"/>
    <x v="1"/>
    <x v="1"/>
    <s v="Univera Satış"/>
    <s v="Saha Satış"/>
    <s v="Yurt İçi"/>
    <s v="Türkiye"/>
  </r>
  <r>
    <s v="Q2"/>
    <x v="1"/>
    <x v="4"/>
    <m/>
    <s v="ERBAK-ULUDAG PAZARLAMA SATIS VE DAGITIM A.S."/>
    <s v="EYS.04.012"/>
    <s v="Enroute Panorama - E-Dönüsüm Modül Yazılımi Standart"/>
    <s v="Univera - Uludağ İçecek"/>
    <x v="11"/>
    <x v="0"/>
    <s v="Enroute"/>
    <n v="11431"/>
    <m/>
    <n v="1"/>
    <m/>
    <n v="11431"/>
    <m/>
    <n v="0"/>
    <m/>
    <n v="11431"/>
    <m/>
    <n v="0"/>
    <n v="0"/>
    <m/>
    <m/>
    <m/>
    <x v="21"/>
    <x v="0"/>
    <x v="1"/>
    <x v="0"/>
    <x v="1"/>
    <x v="1"/>
    <s v="Univera Satış"/>
    <s v="Saha Satış"/>
    <s v="Yurt İçi"/>
    <s v="Türkiye"/>
  </r>
  <r>
    <s v="Q4"/>
    <x v="1"/>
    <x v="9"/>
    <m/>
    <s v="LEANK BUSİNESS SOLUTİONS LTD."/>
    <s v="WPH.02.001"/>
    <s v="Webplus Yazılım Bakımı Hizmeti"/>
    <s v="Univera - Kanal"/>
    <x v="5"/>
    <x v="0"/>
    <s v="Webplus"/>
    <n v="6360"/>
    <m/>
    <n v="1"/>
    <m/>
    <n v="6360"/>
    <m/>
    <n v="0"/>
    <m/>
    <n v="6360"/>
    <m/>
    <m/>
    <m/>
    <s v="1000001865"/>
    <m/>
    <m/>
    <x v="22"/>
    <x v="0"/>
    <x v="0"/>
    <x v="1"/>
    <x v="4"/>
    <x v="0"/>
    <s v="Kanal Satış"/>
    <s v="Saha Satış"/>
    <s v="Yurt İçi"/>
    <s v="Türkiye"/>
  </r>
  <r>
    <s v="Q4"/>
    <x v="1"/>
    <x v="9"/>
    <m/>
    <s v="LEANK BUSİNESS SOLUTİONS LTD."/>
    <s v="WPH.02.001"/>
    <s v="Webplus Yazılım Bakımı Hizmeti"/>
    <s v="Univera - Kanal"/>
    <x v="5"/>
    <x v="0"/>
    <s v="Webplus"/>
    <n v="2277"/>
    <m/>
    <n v="1"/>
    <m/>
    <n v="2277"/>
    <m/>
    <n v="0"/>
    <m/>
    <n v="2277"/>
    <m/>
    <m/>
    <m/>
    <s v="1000001865"/>
    <m/>
    <m/>
    <x v="22"/>
    <x v="0"/>
    <x v="0"/>
    <x v="1"/>
    <x v="4"/>
    <x v="0"/>
    <s v="Kanal Satış"/>
    <s v="Saha Satış"/>
    <s v="Yurt İçi"/>
    <s v="Türkiye"/>
  </r>
  <r>
    <s v="Q4"/>
    <x v="1"/>
    <x v="9"/>
    <m/>
    <s v="MİYA OTOMASYON VE BARKOD BILISIM SISTEMLERI SAN TİC. VE L.T.D. STI."/>
    <s v="WProje Yönetimi.02.002"/>
    <s v="Webplus DeliveryMan (Dağıtıcı) El Terminali Yazılımı - Android"/>
    <s v="Univera - Kanal"/>
    <x v="5"/>
    <x v="0"/>
    <s v="Webplus"/>
    <n v="4550"/>
    <m/>
    <n v="6"/>
    <m/>
    <n v="27300"/>
    <m/>
    <n v="0"/>
    <m/>
    <n v="27300"/>
    <m/>
    <m/>
    <m/>
    <s v="1000001842"/>
    <m/>
    <m/>
    <x v="3"/>
    <x v="0"/>
    <x v="1"/>
    <x v="0"/>
    <x v="1"/>
    <x v="0"/>
    <s v="Kanal Satış"/>
    <s v="Miya"/>
    <s v="Yurt İçi"/>
    <s v="Türkiye"/>
  </r>
  <r>
    <s v="Q4"/>
    <x v="1"/>
    <x v="9"/>
    <m/>
    <s v="MERT MERVE GIDA "/>
    <s v="UH.01.002"/>
    <s v="Unidox Kontör"/>
    <s v="Univera Kontör Satışı"/>
    <x v="6"/>
    <x v="2"/>
    <s v="Unidox"/>
    <n v="1.92"/>
    <m/>
    <n v="25000"/>
    <m/>
    <n v="48000"/>
    <m/>
    <n v="0"/>
    <m/>
    <n v="48000"/>
    <m/>
    <m/>
    <m/>
    <s v="1000001843"/>
    <m/>
    <m/>
    <x v="28"/>
    <x v="0"/>
    <x v="1"/>
    <x v="2"/>
    <x v="5"/>
    <x v="0"/>
    <s v="Univera Satış"/>
    <s v="Saha Satış"/>
    <s v="Yurt İçi"/>
    <s v="Türkiye"/>
  </r>
  <r>
    <s v="Q4"/>
    <x v="1"/>
    <x v="9"/>
    <m/>
    <s v="ÖZERDEM GIDA İTH. MAD. TİC. SAN. LTD. ŞTİ."/>
    <s v="UH.01.002"/>
    <s v="Unidox Kontör"/>
    <s v="Univera Kontör Satışı"/>
    <x v="21"/>
    <x v="2"/>
    <s v="Unidox"/>
    <n v="4"/>
    <m/>
    <n v="5000"/>
    <m/>
    <n v="20000"/>
    <m/>
    <n v="0"/>
    <m/>
    <n v="20000"/>
    <m/>
    <m/>
    <m/>
    <s v="1000001869"/>
    <m/>
    <m/>
    <x v="207"/>
    <x v="3"/>
    <x v="1"/>
    <x v="2"/>
    <x v="5"/>
    <x v="0"/>
    <s v="Univera Satış"/>
    <s v="Saha Satış"/>
    <s v="Yurt İçi"/>
    <s v="Türkiye"/>
  </r>
  <r>
    <s v="Q2"/>
    <x v="1"/>
    <x v="4"/>
    <m/>
    <s v="BROWN FORMAN İÇKİ TİC. LTD. ŞTİ."/>
    <s v="EH.05.002"/>
    <s v="Enroute Panorama - Rapor Gelistirme Hizmeti"/>
    <s v="Univera - Brown Forman"/>
    <x v="12"/>
    <x v="0"/>
    <s v="Enroute"/>
    <n v="24500"/>
    <m/>
    <n v="1"/>
    <m/>
    <n v="24500"/>
    <m/>
    <n v="0"/>
    <m/>
    <n v="24500"/>
    <m/>
    <n v="0"/>
    <n v="0"/>
    <m/>
    <m/>
    <m/>
    <x v="30"/>
    <x v="0"/>
    <x v="1"/>
    <x v="1"/>
    <x v="2"/>
    <x v="1"/>
    <s v="Univera Satış"/>
    <s v="Saha Satış"/>
    <s v="Yurt İçi"/>
    <s v="Türkiye"/>
  </r>
  <r>
    <s v="Q4"/>
    <x v="1"/>
    <x v="9"/>
    <m/>
    <s v="MATRIKS BİLGİSAYAR SİSTEMLERİ LTD.ŞTİ"/>
    <s v="WProje Yönetimi.02.001"/>
    <s v="Webplus (Android) Satış Temsilcisi Yazılımı"/>
    <s v="Univera - Kanal"/>
    <x v="5"/>
    <x v="0"/>
    <s v="Webplus"/>
    <n v="2588"/>
    <m/>
    <n v="1"/>
    <m/>
    <n v="2588"/>
    <m/>
    <n v="0"/>
    <m/>
    <n v="2588"/>
    <m/>
    <m/>
    <m/>
    <s v="1000001886"/>
    <m/>
    <m/>
    <x v="11"/>
    <x v="0"/>
    <x v="1"/>
    <x v="0"/>
    <x v="1"/>
    <x v="0"/>
    <s v="Kanal Satış"/>
    <s v="Matriks"/>
    <s v="Yurt İçi"/>
    <s v="Türkiye"/>
  </r>
  <r>
    <s v="Q4"/>
    <x v="1"/>
    <x v="9"/>
    <m/>
    <s v="MİYA OTOMASYON VE BARKOD BILISIM SISTEMLERI SAN TİC. VE L.T.D. STI."/>
    <s v="WProje Yönetimi.01.003"/>
    <s v="Web Plus Ek Kullanıcı Yazılımı (1 Kullanıcı)"/>
    <s v="Univera - Kanal"/>
    <x v="5"/>
    <x v="0"/>
    <s v="Webplus"/>
    <n v="2588"/>
    <m/>
    <n v="1"/>
    <m/>
    <n v="2588"/>
    <m/>
    <n v="0"/>
    <m/>
    <n v="2588"/>
    <m/>
    <m/>
    <m/>
    <s v="1000001892"/>
    <m/>
    <m/>
    <x v="3"/>
    <x v="0"/>
    <x v="1"/>
    <x v="0"/>
    <x v="1"/>
    <x v="0"/>
    <s v="Kanal Satış"/>
    <s v="Miya"/>
    <s v="Yurt İçi"/>
    <s v="Türkiye"/>
  </r>
  <r>
    <s v="Q4"/>
    <x v="1"/>
    <x v="9"/>
    <m/>
    <s v="OMAK TEKNOLOJİ MÜHENDİSLİK ENERJİ VE DIŞ TİCARET LİMİTED ŞİRKETİ"/>
    <s v="VY.04.006"/>
    <s v="Varuna SSH (Enterprise) - Teknisyen Yıllık  Kiralama"/>
    <s v="Univera - Omak"/>
    <x v="18"/>
    <x v="6"/>
    <s v="Varuna"/>
    <n v="9812.52"/>
    <m/>
    <n v="20"/>
    <m/>
    <n v="4800"/>
    <m/>
    <n v="0"/>
    <m/>
    <n v="196250.4"/>
    <m/>
    <m/>
    <m/>
    <s v="1000001891"/>
    <m/>
    <m/>
    <x v="141"/>
    <x v="0"/>
    <x v="0"/>
    <x v="0"/>
    <x v="0"/>
    <x v="0"/>
    <s v="Univera Satış"/>
    <s v="Saha Satış"/>
    <s v="Yurt İçi"/>
    <s v="Türkiye"/>
  </r>
  <r>
    <s v="Q4"/>
    <x v="1"/>
    <x v="9"/>
    <m/>
    <s v="TT GIDA PAZARLAMA TURGUT YAVUZ"/>
    <s v="UH.01.002"/>
    <s v="Unidox Kontör"/>
    <s v="Univera Kontör Satışı"/>
    <x v="6"/>
    <x v="2"/>
    <s v="Unidox"/>
    <n v="1.57"/>
    <m/>
    <n v="100000"/>
    <m/>
    <n v="157000"/>
    <m/>
    <n v="0"/>
    <m/>
    <n v="157000"/>
    <m/>
    <m/>
    <m/>
    <s v="1000001889"/>
    <m/>
    <m/>
    <x v="208"/>
    <x v="0"/>
    <x v="1"/>
    <x v="2"/>
    <x v="5"/>
    <x v="0"/>
    <s v="Univera Satış"/>
    <s v="Saha Satış"/>
    <s v="Yurt İçi"/>
    <s v="Türkiye"/>
  </r>
  <r>
    <s v="Q4"/>
    <x v="1"/>
    <x v="9"/>
    <m/>
    <s v="MATRIKS BİLGİSAYAR SİSTEMLERİ LTD.ŞTİ"/>
    <s v="WPH.02.001"/>
    <s v="Webplus Yazılım Bakımı Hizmeti"/>
    <s v="Univera - Kanal"/>
    <x v="5"/>
    <x v="0"/>
    <s v="Webplus"/>
    <n v="10000"/>
    <m/>
    <n v="2"/>
    <m/>
    <n v="20000"/>
    <m/>
    <n v="0"/>
    <m/>
    <n v="20000"/>
    <m/>
    <m/>
    <m/>
    <s v="1000001923"/>
    <m/>
    <m/>
    <x v="11"/>
    <x v="0"/>
    <x v="0"/>
    <x v="1"/>
    <x v="4"/>
    <x v="0"/>
    <s v="Kanal Satış"/>
    <s v="Matriks"/>
    <s v="Yurt İçi"/>
    <s v="Türkiye"/>
  </r>
  <r>
    <s v="Q4"/>
    <x v="1"/>
    <x v="9"/>
    <m/>
    <s v="MELTEM YÜRÜRDURMAZ"/>
    <s v="UH.01.002"/>
    <s v="Unidox Kontör"/>
    <s v="Univera Kontör Satışı"/>
    <x v="21"/>
    <x v="2"/>
    <s v="Unidox"/>
    <n v="3"/>
    <m/>
    <n v="5000"/>
    <m/>
    <n v="15000"/>
    <m/>
    <n v="0"/>
    <m/>
    <n v="15000"/>
    <m/>
    <m/>
    <m/>
    <s v="1000001931"/>
    <m/>
    <m/>
    <x v="2"/>
    <x v="0"/>
    <x v="1"/>
    <x v="2"/>
    <x v="5"/>
    <x v="0"/>
    <s v="Univera Satış"/>
    <s v="Saha Satış"/>
    <s v="Yurt İçi"/>
    <s v="Türkiye"/>
  </r>
  <r>
    <s v="Q4"/>
    <x v="1"/>
    <x v="9"/>
    <m/>
    <s v="AYSANLAR GIDA OTOMOTİV TOPRAK MAHSULLERİ SANAYİ VE TİCARET LİMİTED ŞİRKETİ"/>
    <s v="UH.01.002"/>
    <s v="Unidox Kontör"/>
    <s v="Univera Kontör Satışı"/>
    <x v="21"/>
    <x v="2"/>
    <s v="Unidox"/>
    <n v="3.0110000000000001"/>
    <m/>
    <n v="10000"/>
    <m/>
    <n v="30110"/>
    <m/>
    <n v="0"/>
    <m/>
    <n v="30110"/>
    <m/>
    <m/>
    <m/>
    <s v="1000001914"/>
    <m/>
    <m/>
    <x v="168"/>
    <x v="3"/>
    <x v="1"/>
    <x v="2"/>
    <x v="5"/>
    <x v="0"/>
    <s v="Univera Satış"/>
    <s v="Saha Satış"/>
    <s v="Yurt İçi"/>
    <s v="Türkiye"/>
  </r>
  <r>
    <s v="Q2"/>
    <x v="1"/>
    <x v="4"/>
    <m/>
    <s v="BROWN FORMAN İÇKİ TİC. LTD. ŞTİ."/>
    <s v="EY.06.001"/>
    <s v="Enroute Panorama - Yazilim Gelistirme Hizmeti"/>
    <s v="Univera - Brown Forman"/>
    <x v="12"/>
    <x v="0"/>
    <s v="Enroute"/>
    <n v="24500"/>
    <m/>
    <n v="2"/>
    <m/>
    <n v="49000"/>
    <m/>
    <n v="0"/>
    <m/>
    <n v="49000"/>
    <m/>
    <n v="0"/>
    <n v="0"/>
    <m/>
    <m/>
    <m/>
    <x v="30"/>
    <x v="0"/>
    <x v="1"/>
    <x v="1"/>
    <x v="9"/>
    <x v="1"/>
    <s v="Univera Satış"/>
    <s v="Saha Satış"/>
    <s v="Yurt İçi"/>
    <s v="Türkiye"/>
  </r>
  <r>
    <s v="Q2"/>
    <x v="1"/>
    <x v="4"/>
    <m/>
    <s v="BROWN FORMAN İÇKİ TİC. LTD. ŞTİ."/>
    <s v="EH.01.001"/>
    <s v="Enroute Panorama - Proje ve Ürün Yönetimi Danışmanlığı Hizmeti"/>
    <s v="Univera - Brown Forman"/>
    <x v="12"/>
    <x v="0"/>
    <s v="Enroute"/>
    <n v="24500"/>
    <m/>
    <n v="1"/>
    <m/>
    <n v="24500"/>
    <m/>
    <n v="0"/>
    <m/>
    <n v="24500"/>
    <m/>
    <n v="0"/>
    <n v="0"/>
    <m/>
    <m/>
    <m/>
    <x v="30"/>
    <x v="0"/>
    <x v="1"/>
    <x v="1"/>
    <x v="7"/>
    <x v="1"/>
    <s v="Univera Satış"/>
    <s v="Saha Satış"/>
    <s v="Yurt İçi"/>
    <s v="Türkiye"/>
  </r>
  <r>
    <s v="Q2"/>
    <x v="1"/>
    <x v="4"/>
    <m/>
    <s v="BROWN FORMAN İÇKİ TİC. LTD. ŞTİ."/>
    <s v="EY.06.001"/>
    <s v="Enroute Panorama - Yazilim Gelistirme Hizmeti"/>
    <s v="Univera - Brown Forman"/>
    <x v="12"/>
    <x v="0"/>
    <s v="Enroute"/>
    <n v="24500"/>
    <m/>
    <n v="3"/>
    <m/>
    <n v="73500"/>
    <m/>
    <n v="0"/>
    <m/>
    <n v="73500"/>
    <m/>
    <n v="0"/>
    <n v="0"/>
    <m/>
    <m/>
    <m/>
    <x v="30"/>
    <x v="0"/>
    <x v="1"/>
    <x v="1"/>
    <x v="9"/>
    <x v="1"/>
    <s v="Univera Satış"/>
    <s v="Saha Satış"/>
    <s v="Yurt İçi"/>
    <s v="Türkiye"/>
  </r>
  <r>
    <s v="Q2"/>
    <x v="1"/>
    <x v="4"/>
    <m/>
    <s v="BROWN FORMAN İÇKİ TİC. LTD. ŞTİ."/>
    <s v="EH.01.002"/>
    <s v="Enroute Panorama - Proje Destek Uzmani Hizmeti"/>
    <s v="Univera - Brown Forman"/>
    <x v="12"/>
    <x v="0"/>
    <s v="Enroute"/>
    <n v="24500"/>
    <m/>
    <n v="1"/>
    <m/>
    <n v="24500"/>
    <m/>
    <n v="0"/>
    <m/>
    <n v="24500"/>
    <m/>
    <n v="0"/>
    <n v="0"/>
    <m/>
    <m/>
    <m/>
    <x v="30"/>
    <x v="0"/>
    <x v="0"/>
    <x v="1"/>
    <x v="7"/>
    <x v="1"/>
    <s v="Univera Satış"/>
    <s v="Saha Satış"/>
    <s v="Yurt İçi"/>
    <s v="Türkiye"/>
  </r>
  <r>
    <s v="Q4"/>
    <x v="1"/>
    <x v="9"/>
    <m/>
    <s v="BULAN TİCARET - TUNÇ BULAN"/>
    <s v="UH.01.002"/>
    <s v="Unidox Kontör"/>
    <s v="Univera Kontör Satışı"/>
    <x v="6"/>
    <x v="2"/>
    <s v="Unidox"/>
    <n v="1.39"/>
    <m/>
    <n v="100000"/>
    <m/>
    <n v="139000"/>
    <m/>
    <n v="0"/>
    <m/>
    <n v="139000"/>
    <m/>
    <m/>
    <m/>
    <s v="1000001970"/>
    <m/>
    <m/>
    <x v="15"/>
    <x v="0"/>
    <x v="1"/>
    <x v="2"/>
    <x v="5"/>
    <x v="0"/>
    <s v="Univera Satış"/>
    <s v="Saha Satış"/>
    <s v="Yurt İçi"/>
    <s v="Türkiye"/>
  </r>
  <r>
    <s v="Q4"/>
    <x v="1"/>
    <x v="9"/>
    <m/>
    <s v="MİYA OTOMASYON VE BARKOD BILISIM SISTEMLERI SAN TİC. VE L.T.D. STI."/>
    <s v="UH.01.002"/>
    <s v="Unidox Kontör"/>
    <s v="Univera Kontör Satışı"/>
    <x v="6"/>
    <x v="2"/>
    <s v="Unidox"/>
    <n v="1.111"/>
    <m/>
    <n v="100000"/>
    <m/>
    <n v="111100"/>
    <m/>
    <n v="0"/>
    <m/>
    <n v="111100"/>
    <m/>
    <m/>
    <m/>
    <s v="1000001952"/>
    <m/>
    <m/>
    <x v="3"/>
    <x v="0"/>
    <x v="1"/>
    <x v="2"/>
    <x v="5"/>
    <x v="0"/>
    <s v="Kanal Satış"/>
    <s v="Saha Satış"/>
    <s v="Yurt İçi"/>
    <s v="Türkiye"/>
  </r>
  <r>
    <s v="Q4"/>
    <x v="1"/>
    <x v="9"/>
    <m/>
    <s v="MELİH BACAK OTOMOTİV SANAYİ VE TİCARET LTD. ŞTİ."/>
    <s v="UH.01.002"/>
    <s v="Unidox Kontör"/>
    <s v="Univera Kontör Satışı"/>
    <x v="21"/>
    <x v="2"/>
    <s v="Unidox"/>
    <n v="3.5419999999999998"/>
    <m/>
    <n v="10000"/>
    <m/>
    <n v="35420"/>
    <m/>
    <n v="0"/>
    <m/>
    <n v="35420"/>
    <m/>
    <m/>
    <m/>
    <s v="1000001986"/>
    <m/>
    <m/>
    <x v="209"/>
    <x v="3"/>
    <x v="1"/>
    <x v="2"/>
    <x v="5"/>
    <x v="0"/>
    <s v="Univera Satış"/>
    <s v="Saha Satış"/>
    <s v="Yurt İçi"/>
    <s v="Türkiye"/>
  </r>
  <r>
    <s v="Q2"/>
    <x v="1"/>
    <x v="4"/>
    <m/>
    <s v="BROWN FORMAN İÇKİ TİC. LTD. ŞTİ."/>
    <s v="EY.06.001"/>
    <s v="Enroute Panorama - Yazilim Gelistirme Hizmeti"/>
    <s v="Univera - Brown Forman"/>
    <x v="12"/>
    <x v="0"/>
    <s v="Enroute"/>
    <n v="26541.66"/>
    <m/>
    <n v="6"/>
    <m/>
    <n v="159249.96"/>
    <m/>
    <n v="0"/>
    <m/>
    <n v="159249.96"/>
    <m/>
    <n v="0"/>
    <n v="0"/>
    <m/>
    <m/>
    <m/>
    <x v="30"/>
    <x v="0"/>
    <x v="1"/>
    <x v="1"/>
    <x v="9"/>
    <x v="1"/>
    <s v="Univera Satış"/>
    <s v="Saha Satış"/>
    <s v="Yurt İçi"/>
    <s v="Türkiye"/>
  </r>
  <r>
    <s v="Q2"/>
    <x v="1"/>
    <x v="4"/>
    <m/>
    <s v="BROWN FORMAN İÇKİ TİC. LTD. ŞTİ."/>
    <s v="EH.05.002"/>
    <s v="Enroute Panorama - Rapor Gelistirme Hizmeti"/>
    <s v="Univera - Brown Forman"/>
    <x v="12"/>
    <x v="0"/>
    <s v="Enroute"/>
    <n v="24500"/>
    <m/>
    <n v="9"/>
    <m/>
    <n v="220500"/>
    <m/>
    <n v="0"/>
    <m/>
    <n v="220500"/>
    <m/>
    <n v="0"/>
    <n v="0"/>
    <m/>
    <m/>
    <m/>
    <x v="30"/>
    <x v="0"/>
    <x v="1"/>
    <x v="1"/>
    <x v="2"/>
    <x v="1"/>
    <s v="Univera Satış"/>
    <s v="Saha Satış"/>
    <s v="Yurt İçi"/>
    <s v="Türkiye"/>
  </r>
  <r>
    <s v="Q2"/>
    <x v="1"/>
    <x v="4"/>
    <m/>
    <s v="BROWN FORMAN İÇKİ TİC. LTD. ŞTİ."/>
    <s v="EH.01.001"/>
    <s v="Enroute Panorama - Proje ve Ürün Yönetimi Danışmanlığı Hizmeti"/>
    <s v="Univera - Brown Forman"/>
    <x v="12"/>
    <x v="0"/>
    <s v="Enroute"/>
    <n v="24500"/>
    <m/>
    <n v="8"/>
    <m/>
    <n v="196000"/>
    <m/>
    <n v="0"/>
    <m/>
    <n v="196000"/>
    <m/>
    <n v="0"/>
    <n v="0"/>
    <m/>
    <m/>
    <m/>
    <x v="30"/>
    <x v="0"/>
    <x v="1"/>
    <x v="1"/>
    <x v="7"/>
    <x v="1"/>
    <s v="Univera Satış"/>
    <s v="Saha Satış"/>
    <s v="Yurt İçi"/>
    <s v="Türkiye"/>
  </r>
  <r>
    <s v="Q2"/>
    <x v="1"/>
    <x v="4"/>
    <m/>
    <s v="ERBAK-ULUDAG PAZARLAMA SATIS VE DAGITIM A.S."/>
    <s v="EY.02.033"/>
    <s v="Enroute Panorama - Mobil Kullanici Yazılımi (Enterprise)"/>
    <s v="Univera - Uludağ İçecek"/>
    <x v="11"/>
    <x v="0"/>
    <s v="Enroute"/>
    <n v="4714"/>
    <m/>
    <n v="30"/>
    <m/>
    <n v="141420"/>
    <m/>
    <n v="0"/>
    <m/>
    <n v="141420"/>
    <m/>
    <n v="0"/>
    <n v="0"/>
    <m/>
    <m/>
    <m/>
    <x v="21"/>
    <x v="0"/>
    <x v="1"/>
    <x v="0"/>
    <x v="1"/>
    <x v="1"/>
    <s v="Univera Satış"/>
    <s v="Saha Satış"/>
    <s v="Yurt İçi"/>
    <s v="Türkiye"/>
  </r>
  <r>
    <s v="Q2"/>
    <x v="1"/>
    <x v="4"/>
    <m/>
    <s v="BROWN FORMAN İÇKİ TİC. LTD. ŞTİ."/>
    <s v="EH.01.003"/>
    <s v="Enroute Panorama - Kurulum ve Efitim Hizmeti"/>
    <s v="Univera - Brown Forman"/>
    <x v="12"/>
    <x v="0"/>
    <s v="Enroute"/>
    <n v="16800"/>
    <m/>
    <n v="4"/>
    <m/>
    <n v="67200"/>
    <m/>
    <n v="0"/>
    <m/>
    <n v="67200"/>
    <m/>
    <n v="0"/>
    <n v="0"/>
    <m/>
    <m/>
    <m/>
    <x v="30"/>
    <x v="0"/>
    <x v="1"/>
    <x v="1"/>
    <x v="6"/>
    <x v="1"/>
    <s v="Univera Satış"/>
    <s v="Saha Satış"/>
    <s v="Yurt İçi"/>
    <s v="Türkiye"/>
  </r>
  <r>
    <s v="Q2"/>
    <x v="1"/>
    <x v="4"/>
    <m/>
    <s v="ERBAK-ULUDAG PAZARLAMA SATIS VE DAGITIM A.S."/>
    <s v="EH.02.019"/>
    <s v="Enroute Panorama - Ek Yazılım Yazilim Bakimi, Yasatma ve Merkezi Destek Hizmeti"/>
    <s v="Univera - Uludağ İçecek"/>
    <x v="11"/>
    <x v="0"/>
    <s v="Enroute"/>
    <n v="18149"/>
    <m/>
    <n v="1"/>
    <m/>
    <n v="18149"/>
    <m/>
    <n v="0"/>
    <m/>
    <n v="18149"/>
    <m/>
    <n v="0"/>
    <n v="0"/>
    <m/>
    <m/>
    <m/>
    <x v="21"/>
    <x v="0"/>
    <x v="1"/>
    <x v="1"/>
    <x v="4"/>
    <x v="1"/>
    <s v="Univera Satış"/>
    <s v="Saha Satış"/>
    <s v="Yurt İçi"/>
    <s v="Türkiye"/>
  </r>
  <r>
    <s v="Q2"/>
    <x v="1"/>
    <x v="4"/>
    <m/>
    <s v="LODOS MESRUBAT TASIMACILIK GIDA LTD. STI ."/>
    <s v="EH.03.011"/>
    <s v="Enroute Panorama - E-Dönüsüm Modülü Kurulum Hizmeti"/>
    <s v="Univera - Nestle Professional"/>
    <x v="11"/>
    <x v="0"/>
    <s v="Enroute"/>
    <n v="18200"/>
    <m/>
    <n v="1"/>
    <m/>
    <n v="22750"/>
    <m/>
    <n v="4550"/>
    <m/>
    <n v="18200"/>
    <m/>
    <n v="0"/>
    <n v="0"/>
    <m/>
    <m/>
    <m/>
    <x v="12"/>
    <x v="0"/>
    <x v="1"/>
    <x v="1"/>
    <x v="6"/>
    <x v="1"/>
    <s v="Univera Satış"/>
    <s v="Saha Satış"/>
    <s v="Yurt İçi"/>
    <s v="Türkiye"/>
  </r>
  <r>
    <s v="Q4"/>
    <x v="1"/>
    <x v="9"/>
    <m/>
    <s v="TÜRKİYE'NİN OTOMOBİLİ GİRİŞİM GRUBU SANAYİ VE TİCARET A.Ş."/>
    <s v="CDH.05.001"/>
    <s v="Calldesk Panorama - Yazılım Geliştirme Hizmeti"/>
    <s v="Univera - Togg"/>
    <x v="12"/>
    <x v="5"/>
    <s v="Calldesk"/>
    <n v="19600"/>
    <m/>
    <n v="6"/>
    <m/>
    <n v="147000"/>
    <m/>
    <n v="29400"/>
    <m/>
    <n v="117600"/>
    <m/>
    <m/>
    <m/>
    <s v="1000001991"/>
    <m/>
    <m/>
    <x v="83"/>
    <x v="0"/>
    <x v="1"/>
    <x v="1"/>
    <x v="9"/>
    <x v="1"/>
    <s v="Univera Satış"/>
    <s v="Saha Satış"/>
    <s v="Yurt İçi"/>
    <s v="Türkiye"/>
  </r>
  <r>
    <s v="Q4"/>
    <x v="1"/>
    <x v="9"/>
    <m/>
    <s v="TÜRKİYE'NİN OTOMOBİLİ GİRİŞİM GRUBU SANAYİ VE TİCARET A.Ş."/>
    <s v="CDH.01.001"/>
    <s v="Calldesk Panorama - Proje ve Ürün Yönetimi Danışmanlığı Hizmeti"/>
    <s v="Univera - Togg"/>
    <x v="12"/>
    <x v="5"/>
    <s v="Calldesk"/>
    <n v="19600"/>
    <m/>
    <n v="6"/>
    <m/>
    <n v="147000"/>
    <m/>
    <n v="29400"/>
    <m/>
    <n v="117600"/>
    <m/>
    <m/>
    <m/>
    <s v="1000001991"/>
    <m/>
    <m/>
    <x v="83"/>
    <x v="0"/>
    <x v="1"/>
    <x v="1"/>
    <x v="7"/>
    <x v="1"/>
    <s v="Univera Satış"/>
    <s v="Saha Satış"/>
    <s v="Yurt İçi"/>
    <s v="Türkiye"/>
  </r>
  <r>
    <s v="Q4"/>
    <x v="1"/>
    <x v="9"/>
    <m/>
    <s v="POLARİS YAZILIM ÇÖZÜMLERİ VE DANIŞMANLIK HİZMETLERİ LTD.ŞTİ."/>
    <s v="WProje Yönetimi.01.008"/>
    <s v="Webplus Distribution Satış-Dağıtım Yazılımı (Enterprise) Kiralama Hizmeti"/>
    <s v="Univera - Kanal"/>
    <x v="5"/>
    <x v="0"/>
    <s v="Webplus"/>
    <n v="2362.5"/>
    <m/>
    <n v="1"/>
    <m/>
    <n v="2362.5"/>
    <m/>
    <n v="0"/>
    <m/>
    <n v="2362.5"/>
    <m/>
    <m/>
    <m/>
    <s v="1000002007"/>
    <m/>
    <m/>
    <x v="31"/>
    <x v="0"/>
    <x v="1"/>
    <x v="0"/>
    <x v="0"/>
    <x v="0"/>
    <s v="Kanal Satış"/>
    <s v="Polaris"/>
    <s v="Yurt İçi"/>
    <s v="Türkiye"/>
  </r>
  <r>
    <s v="Q4"/>
    <x v="1"/>
    <x v="9"/>
    <m/>
    <s v="OGER İÇECEK "/>
    <s v="UH.01.002"/>
    <s v="Unidox Kontör"/>
    <s v="Univera Kontör Satışı"/>
    <x v="6"/>
    <x v="2"/>
    <s v="Unidox"/>
    <n v="1.39"/>
    <m/>
    <n v="100000"/>
    <m/>
    <n v="139000"/>
    <m/>
    <n v="0"/>
    <m/>
    <n v="139000"/>
    <m/>
    <m/>
    <m/>
    <s v="1000001997"/>
    <m/>
    <m/>
    <x v="15"/>
    <x v="0"/>
    <x v="1"/>
    <x v="2"/>
    <x v="5"/>
    <x v="0"/>
    <s v="Univera Satış"/>
    <s v="Saha Satış"/>
    <s v="Yurt İçi"/>
    <s v="Türkiye"/>
  </r>
  <r>
    <s v="Q4"/>
    <x v="1"/>
    <x v="9"/>
    <m/>
    <s v="OVAM PİLİÇ PAZ. HAY. İNŞ. TAR. NAKL. TEKS. TAH. TİC. SAN. LTD. ŞTİ."/>
    <s v="UH.01.002"/>
    <s v="Unidox Kontör"/>
    <s v="Univera - Şen Piliç"/>
    <x v="21"/>
    <x v="2"/>
    <s v="Unidox"/>
    <n v="1.38"/>
    <m/>
    <n v="100000"/>
    <m/>
    <n v="138000"/>
    <m/>
    <n v="0"/>
    <m/>
    <n v="138000"/>
    <m/>
    <m/>
    <m/>
    <s v="1000002011"/>
    <m/>
    <m/>
    <x v="69"/>
    <x v="0"/>
    <x v="1"/>
    <x v="2"/>
    <x v="5"/>
    <x v="0"/>
    <s v="Univera Satış"/>
    <s v="Saha Satış"/>
    <s v="Yurt İçi"/>
    <s v="Türkiye"/>
  </r>
  <r>
    <s v="Q4"/>
    <x v="1"/>
    <x v="9"/>
    <m/>
    <s v="BERK ÜÇGÜL-YUUMİ BABY"/>
    <s v="UH.01.002"/>
    <s v="Unidox Kontör"/>
    <s v="Univera Kontör Satışı"/>
    <x v="21"/>
    <x v="2"/>
    <s v="Unidox"/>
    <n v="3.4"/>
    <m/>
    <n v="7500"/>
    <m/>
    <n v="25500"/>
    <m/>
    <n v="0"/>
    <m/>
    <n v="25500"/>
    <m/>
    <m/>
    <m/>
    <s v="1000002008"/>
    <m/>
    <m/>
    <x v="210"/>
    <x v="3"/>
    <x v="1"/>
    <x v="2"/>
    <x v="5"/>
    <x v="0"/>
    <s v="Univera Satış"/>
    <s v="Saha Satış"/>
    <s v="Yurt İçi"/>
    <s v="Türkiye"/>
  </r>
  <r>
    <s v="Q2"/>
    <x v="1"/>
    <x v="4"/>
    <m/>
    <s v="LODOS MESRUBAT TASIMACILIK GIDA LTD. STI ."/>
    <s v="EY.04.012"/>
    <s v="Enroute Panorama E-Dönüsüm  Modül Yazılımi (Enterprise)"/>
    <s v="Univera - Nestle Professional"/>
    <x v="11"/>
    <x v="0"/>
    <s v="Enroute"/>
    <n v="30160"/>
    <m/>
    <n v="1"/>
    <m/>
    <n v="37700"/>
    <m/>
    <n v="7540"/>
    <m/>
    <n v="30160"/>
    <m/>
    <n v="0"/>
    <n v="0"/>
    <m/>
    <m/>
    <m/>
    <x v="12"/>
    <x v="0"/>
    <x v="1"/>
    <x v="0"/>
    <x v="1"/>
    <x v="1"/>
    <s v="Univera Satış"/>
    <s v="Saha Satış"/>
    <s v="Yurt İçi"/>
    <s v="Türkiye"/>
  </r>
  <r>
    <s v="Q4"/>
    <x v="1"/>
    <x v="9"/>
    <m/>
    <s v="EROL GEVREK"/>
    <s v="UH.01.002"/>
    <s v="Unidox Kontör"/>
    <s v="Univera Kontör Satışı"/>
    <x v="21"/>
    <x v="2"/>
    <s v="Unidox"/>
    <n v="2.8340000000000001"/>
    <m/>
    <n v="10000"/>
    <m/>
    <n v="28340"/>
    <m/>
    <n v="0"/>
    <m/>
    <n v="28340"/>
    <m/>
    <m/>
    <m/>
    <s v="1000002035"/>
    <m/>
    <m/>
    <x v="211"/>
    <x v="3"/>
    <x v="1"/>
    <x v="2"/>
    <x v="5"/>
    <x v="0"/>
    <s v="Univera Satış"/>
    <s v="Saha Satış"/>
    <s v="Yurt İçi"/>
    <s v="Türkiye"/>
  </r>
  <r>
    <s v="Q4"/>
    <x v="1"/>
    <x v="9"/>
    <m/>
    <s v="Önerler Gıda ve İht.Mad.Dağ.Paz.Tic.Ltd.Şti"/>
    <s v="UH.01.002"/>
    <s v="Unidox Kontör"/>
    <s v="Univera Kontör Satışı"/>
    <x v="21"/>
    <x v="2"/>
    <s v="Unidox"/>
    <n v="5.6339999999999995"/>
    <m/>
    <n v="710"/>
    <m/>
    <n v="4000.14"/>
    <m/>
    <n v="0"/>
    <m/>
    <n v="4000.14"/>
    <m/>
    <m/>
    <m/>
    <s v="1000002025"/>
    <m/>
    <m/>
    <x v="212"/>
    <x v="3"/>
    <x v="1"/>
    <x v="2"/>
    <x v="5"/>
    <x v="0"/>
    <s v="Univera Satış"/>
    <s v="Saha Satış"/>
    <s v="Yurt İçi"/>
    <s v="Türkiye"/>
  </r>
  <r>
    <s v="Q4"/>
    <x v="1"/>
    <x v="9"/>
    <m/>
    <s v="PANASONİC ELECTRİC WORKS ELEKTRİK SANAYİ VE TİCARET ANONİM ŞİRKETİ"/>
    <s v="SH.03.002"/>
    <s v="Stokbar Panorama - Uzman Destek Hizmeti"/>
    <s v="Univera - Panasonic"/>
    <x v="11"/>
    <x v="4"/>
    <s v="Stokbar"/>
    <n v="165000"/>
    <m/>
    <n v="1"/>
    <m/>
    <n v="165000"/>
    <m/>
    <n v="0"/>
    <m/>
    <n v="165000"/>
    <m/>
    <m/>
    <m/>
    <s v="1000002019"/>
    <m/>
    <m/>
    <x v="35"/>
    <x v="0"/>
    <x v="0"/>
    <x v="1"/>
    <x v="12"/>
    <x v="0"/>
    <s v="Univera Satış"/>
    <s v="Saha Satış"/>
    <s v="Yurt İçi"/>
    <s v="Türkiye"/>
  </r>
  <r>
    <s v="Q2"/>
    <x v="1"/>
    <x v="4"/>
    <m/>
    <s v="DOĞAN TREND OTOMOTİV TİCARET Hizmet VE TEKNOLOJİ ANONİM ŞİRKETİ"/>
    <s v="EH.01.005"/>
    <s v="Enroute Panorama Online Egitim"/>
    <s v="Univera - Doğan Trend"/>
    <x v="13"/>
    <x v="0"/>
    <s v="Enroute"/>
    <n v="1500"/>
    <m/>
    <n v="2"/>
    <m/>
    <n v="3000"/>
    <m/>
    <n v="0"/>
    <m/>
    <n v="3000"/>
    <m/>
    <n v="0"/>
    <n v="0"/>
    <m/>
    <m/>
    <m/>
    <x v="41"/>
    <x v="0"/>
    <x v="1"/>
    <x v="1"/>
    <x v="6"/>
    <x v="1"/>
    <s v="Univera Satış"/>
    <s v="Saha Satış"/>
    <s v="Yurt İçi"/>
    <s v="Türkiye"/>
  </r>
  <r>
    <s v="Q4"/>
    <x v="1"/>
    <x v="9"/>
    <m/>
    <s v="MİYA OTOMASYON VE BARKOD BILISIM SISTEMLERI SAN TİC. VE L.T.D. STI."/>
    <s v="WPH.03.001"/>
    <s v="Webplus HOSTİNG Hizmetİ"/>
    <s v="Univera - Kanal"/>
    <x v="5"/>
    <x v="1"/>
    <s v="Webplus"/>
    <n v="2597.0100000000002"/>
    <m/>
    <n v="4"/>
    <m/>
    <n v="10388.040000000001"/>
    <m/>
    <n v="0"/>
    <m/>
    <n v="10388.040000000001"/>
    <m/>
    <m/>
    <m/>
    <s v="1000002048"/>
    <m/>
    <m/>
    <x v="3"/>
    <x v="0"/>
    <x v="0"/>
    <x v="1"/>
    <x v="3"/>
    <x v="0"/>
    <s v="Kanal Satış"/>
    <s v="Miya"/>
    <s v="Yurt İçi"/>
    <s v="Türkiye"/>
  </r>
  <r>
    <s v="Q4"/>
    <x v="1"/>
    <x v="9"/>
    <m/>
    <s v="MİYA OTOMASYON VE BARKOD BILISIM SISTEMLERI SAN TİC. VE L.T.D. STI."/>
    <s v="WPH.03.001"/>
    <s v="Webplus HOSTİNG Hizmetİ"/>
    <s v="Univera - Kanal"/>
    <x v="5"/>
    <x v="1"/>
    <s v="Webplus"/>
    <n v="2597.0100000000002"/>
    <m/>
    <n v="1"/>
    <m/>
    <n v="2597.0100000000002"/>
    <m/>
    <n v="0"/>
    <m/>
    <n v="2597.0100000000002"/>
    <m/>
    <m/>
    <m/>
    <s v="1000002049"/>
    <m/>
    <m/>
    <x v="3"/>
    <x v="0"/>
    <x v="0"/>
    <x v="1"/>
    <x v="3"/>
    <x v="0"/>
    <s v="Kanal Satış"/>
    <s v="Miya"/>
    <s v="Yurt İçi"/>
    <s v="Türkiye"/>
  </r>
  <r>
    <s v="Q4"/>
    <x v="1"/>
    <x v="9"/>
    <m/>
    <s v="MİYA OTOMASYON VE BARKOD BILISIM SISTEMLERI SAN TİC. VE L.T.D. STI."/>
    <s v="WPH.03.001"/>
    <s v="Webplus HOSTİNG Hizmetİ"/>
    <s v="Univera - Kanal"/>
    <x v="5"/>
    <x v="1"/>
    <s v="Webplus"/>
    <n v="2422.04"/>
    <m/>
    <n v="1"/>
    <m/>
    <n v="2422.04"/>
    <m/>
    <n v="0"/>
    <m/>
    <n v="2422.04"/>
    <m/>
    <m/>
    <m/>
    <s v="1000002049"/>
    <m/>
    <m/>
    <x v="3"/>
    <x v="0"/>
    <x v="0"/>
    <x v="1"/>
    <x v="3"/>
    <x v="0"/>
    <s v="Kanal Satış"/>
    <s v="Miya"/>
    <s v="Yurt İçi"/>
    <s v="Türkiye"/>
  </r>
  <r>
    <s v="Q4"/>
    <x v="1"/>
    <x v="9"/>
    <m/>
    <s v="MİYA OTOMASYON VE BARKOD BILISIM SISTEMLERI SAN TİC. VE L.T.D. STI."/>
    <s v="WPH.03.001"/>
    <s v="Webplus HOSTİNG Hizmetİ"/>
    <s v="Univera - Kanal"/>
    <x v="5"/>
    <x v="1"/>
    <s v="Webplus"/>
    <n v="5931.81"/>
    <m/>
    <n v="1"/>
    <m/>
    <n v="5931.81"/>
    <m/>
    <n v="0"/>
    <m/>
    <n v="5931.81"/>
    <m/>
    <m/>
    <m/>
    <s v="1000002050"/>
    <m/>
    <m/>
    <x v="3"/>
    <x v="0"/>
    <x v="0"/>
    <x v="1"/>
    <x v="3"/>
    <x v="0"/>
    <s v="Kanal Satış"/>
    <s v="Miya"/>
    <s v="Yurt İçi"/>
    <s v="Türkiye"/>
  </r>
  <r>
    <s v="Q4"/>
    <x v="1"/>
    <x v="9"/>
    <m/>
    <s v="MİYA OTOMASYON VE BARKOD BILISIM SISTEMLERI SAN TİC. VE L.T.D. STI."/>
    <s v="WPH.03.001"/>
    <s v="Webplus HOSTİNG Hizmetİ"/>
    <s v="Univera - Kanal"/>
    <x v="5"/>
    <x v="1"/>
    <s v="Webplus"/>
    <n v="2597.0100000000002"/>
    <m/>
    <n v="4"/>
    <m/>
    <n v="10388.040000000001"/>
    <m/>
    <n v="0"/>
    <m/>
    <n v="10388.040000000001"/>
    <m/>
    <m/>
    <m/>
    <s v="1000002051"/>
    <m/>
    <m/>
    <x v="3"/>
    <x v="0"/>
    <x v="0"/>
    <x v="1"/>
    <x v="3"/>
    <x v="0"/>
    <s v="Kanal Satış"/>
    <s v="Miya"/>
    <s v="Yurt İçi"/>
    <s v="Türkiye"/>
  </r>
  <r>
    <s v="Q4"/>
    <x v="1"/>
    <x v="9"/>
    <m/>
    <s v="MİYA OTOMASYON VE BARKOD BILISIM SISTEMLERI SAN TİC. VE L.T.D. STI."/>
    <s v="WPH.03.001"/>
    <s v="Webplus HOSTİNG Hizmetİ"/>
    <s v="Univera - Kanal"/>
    <x v="5"/>
    <x v="1"/>
    <s v="Webplus"/>
    <n v="3622.12"/>
    <m/>
    <n v="2"/>
    <m/>
    <n v="7244.24"/>
    <m/>
    <n v="0"/>
    <m/>
    <n v="7244.24"/>
    <m/>
    <m/>
    <m/>
    <s v="1000002051"/>
    <m/>
    <m/>
    <x v="3"/>
    <x v="0"/>
    <x v="0"/>
    <x v="1"/>
    <x v="3"/>
    <x v="0"/>
    <s v="Kanal Satış"/>
    <s v="Miya"/>
    <s v="Yurt İçi"/>
    <s v="Türkiye"/>
  </r>
  <r>
    <s v="Q4"/>
    <x v="1"/>
    <x v="9"/>
    <m/>
    <s v="MİYA OTOMASYON VE BARKOD BILISIM SISTEMLERI SAN TİC. VE L.T.D. STI."/>
    <s v="WPH.03.001"/>
    <s v="Webplus HOSTİNG Hizmetİ"/>
    <s v="Univera - Kanal"/>
    <x v="5"/>
    <x v="1"/>
    <s v="Webplus"/>
    <n v="2988.88"/>
    <m/>
    <n v="1"/>
    <m/>
    <n v="2988.88"/>
    <m/>
    <n v="0"/>
    <m/>
    <n v="2988.88"/>
    <m/>
    <m/>
    <m/>
    <s v="1000002051"/>
    <m/>
    <m/>
    <x v="3"/>
    <x v="0"/>
    <x v="0"/>
    <x v="1"/>
    <x v="3"/>
    <x v="0"/>
    <s v="Kanal Satış"/>
    <s v="Miya"/>
    <s v="Yurt İçi"/>
    <s v="Türkiye"/>
  </r>
  <r>
    <s v="Q4"/>
    <x v="1"/>
    <x v="9"/>
    <m/>
    <s v="MİYA OTOMASYON VE BARKOD BILISIM SISTEMLERI SAN TİC. VE L.T.D. STI."/>
    <s v="WPH.03.001"/>
    <s v="Webplus HOSTİNG Hizmetİ"/>
    <s v="Univera - Kanal"/>
    <x v="5"/>
    <x v="1"/>
    <s v="Webplus"/>
    <n v="2969.57"/>
    <m/>
    <n v="1"/>
    <m/>
    <n v="2969.57"/>
    <m/>
    <n v="0"/>
    <m/>
    <n v="2969.57"/>
    <m/>
    <m/>
    <m/>
    <s v="1000002052"/>
    <m/>
    <m/>
    <x v="3"/>
    <x v="0"/>
    <x v="0"/>
    <x v="1"/>
    <x v="3"/>
    <x v="0"/>
    <s v="Kanal Satış"/>
    <s v="Miya"/>
    <s v="Yurt İçi"/>
    <s v="Türkiye"/>
  </r>
  <r>
    <s v="Q4"/>
    <x v="1"/>
    <x v="9"/>
    <m/>
    <s v="MİYA OTOMASYON VE BARKOD BILISIM SISTEMLERI SAN TİC. VE L.T.D. STI."/>
    <s v="WPH.03.001"/>
    <s v="Webplus HOSTİNG Hizmetİ"/>
    <s v="Univera - Kanal"/>
    <x v="5"/>
    <x v="1"/>
    <s v="Webplus"/>
    <n v="2984.63"/>
    <m/>
    <n v="1"/>
    <m/>
    <n v="2984.63"/>
    <m/>
    <n v="0"/>
    <m/>
    <n v="2984.63"/>
    <m/>
    <m/>
    <m/>
    <s v="1000002052"/>
    <m/>
    <m/>
    <x v="3"/>
    <x v="0"/>
    <x v="0"/>
    <x v="1"/>
    <x v="3"/>
    <x v="0"/>
    <s v="Kanal Satış"/>
    <s v="Miya"/>
    <s v="Yurt İçi"/>
    <s v="Türkiye"/>
  </r>
  <r>
    <s v="Q4"/>
    <x v="1"/>
    <x v="9"/>
    <m/>
    <s v="SERHAN GIDA-MURAT BARDAKKAYA"/>
    <s v="UH.01.002"/>
    <s v="Unidox Kontör"/>
    <s v="Univera Kontör Satışı"/>
    <x v="6"/>
    <x v="2"/>
    <s v="Unidox"/>
    <n v="3"/>
    <m/>
    <n v="10000"/>
    <m/>
    <n v="30000"/>
    <m/>
    <n v="0"/>
    <m/>
    <n v="30000"/>
    <m/>
    <m/>
    <m/>
    <s v="1000002063"/>
    <m/>
    <m/>
    <x v="13"/>
    <x v="0"/>
    <x v="1"/>
    <x v="2"/>
    <x v="5"/>
    <x v="0"/>
    <s v="Univera Satış"/>
    <s v="Saha Satış"/>
    <s v="Yurt İçi"/>
    <s v="Türkiye"/>
  </r>
  <r>
    <s v="Q4"/>
    <x v="1"/>
    <x v="9"/>
    <m/>
    <s v="FHP EV İÇİ KULLANIM ARAÇLARI SAN VE TC A.Ş/VİLEDA"/>
    <s v="QH.08.001"/>
    <s v="Quest Panorama - Hosting Hizmeti"/>
    <s v="Univera - Vileda"/>
    <x v="18"/>
    <x v="1"/>
    <s v="Quest"/>
    <n v="18333"/>
    <m/>
    <n v="1"/>
    <m/>
    <n v="18333"/>
    <m/>
    <n v="0"/>
    <m/>
    <n v="18333"/>
    <m/>
    <m/>
    <m/>
    <s v="1000002067"/>
    <m/>
    <m/>
    <x v="45"/>
    <x v="0"/>
    <x v="0"/>
    <x v="1"/>
    <x v="3"/>
    <x v="0"/>
    <s v="Univera Satış"/>
    <s v="Saha Satış"/>
    <s v="Yurt İçi"/>
    <s v="Türkiye"/>
  </r>
  <r>
    <s v="Q2"/>
    <x v="1"/>
    <x v="4"/>
    <m/>
    <s v="DOĞAN TREND OTOMOTİV TİCARET Hizmet VE TEKNOLOJİ ANONİM ŞİRKETİ"/>
    <s v="EH.01.005"/>
    <s v="Enroute Panorama Online Egitim"/>
    <s v="Univera - Doğan Trend"/>
    <x v="13"/>
    <x v="0"/>
    <s v="Enroute"/>
    <n v="1500"/>
    <m/>
    <n v="2"/>
    <m/>
    <n v="3000"/>
    <m/>
    <n v="0"/>
    <m/>
    <n v="3000"/>
    <m/>
    <n v="0"/>
    <n v="0"/>
    <m/>
    <m/>
    <m/>
    <x v="41"/>
    <x v="0"/>
    <x v="1"/>
    <x v="1"/>
    <x v="6"/>
    <x v="1"/>
    <s v="Univera Satış"/>
    <s v="Saha Satış"/>
    <s v="Yurt İçi"/>
    <s v="Türkiye"/>
  </r>
  <r>
    <s v="Q2"/>
    <x v="1"/>
    <x v="4"/>
    <m/>
    <s v="DOĞAN TREND OTOMOTİV TİCARET Hizmet VE TEKNOLOJİ ANONİM ŞİRKETİ"/>
    <s v="EH.03.006"/>
    <s v="Enroute Panorama - Uzaktan Kurulum ve Efitim Hizmeti"/>
    <s v="Univera - Doğan Trend"/>
    <x v="13"/>
    <x v="0"/>
    <s v="Enroute"/>
    <n v="10000"/>
    <m/>
    <n v="5"/>
    <m/>
    <n v="50000"/>
    <m/>
    <n v="0"/>
    <m/>
    <n v="50000"/>
    <m/>
    <n v="0"/>
    <n v="0"/>
    <m/>
    <m/>
    <m/>
    <x v="41"/>
    <x v="0"/>
    <x v="1"/>
    <x v="1"/>
    <x v="6"/>
    <x v="1"/>
    <s v="Univera Satış"/>
    <s v="Saha Satış"/>
    <s v="Yurt İçi"/>
    <s v="Türkiye"/>
  </r>
  <r>
    <s v="Q2"/>
    <x v="1"/>
    <x v="4"/>
    <m/>
    <s v="DOĞAN TREND OTOMOTİV TİCARET Hizmet VE TEKNOLOJİ ANONİM ŞİRKETİ"/>
    <s v="EH.03.006"/>
    <s v="Enroute Panorama - Uzaktan Kurulum ve Efitim Hizmeti"/>
    <s v="Univera - Doğan Trend"/>
    <x v="13"/>
    <x v="0"/>
    <s v="Enroute"/>
    <n v="10000"/>
    <m/>
    <n v="3"/>
    <m/>
    <n v="30000"/>
    <m/>
    <n v="0"/>
    <m/>
    <n v="30000"/>
    <m/>
    <n v="0"/>
    <n v="0"/>
    <m/>
    <m/>
    <m/>
    <x v="41"/>
    <x v="0"/>
    <x v="1"/>
    <x v="1"/>
    <x v="6"/>
    <x v="1"/>
    <s v="Univera Satış"/>
    <s v="Saha Satış"/>
    <s v="Yurt İçi"/>
    <s v="Türkiye"/>
  </r>
  <r>
    <s v="Q4"/>
    <x v="1"/>
    <x v="9"/>
    <m/>
    <s v="MİYA OTOMASYON VE BARKOD BILISIM SISTEMLERI SAN TİC. VE L.T.D. STI."/>
    <s v="UH.01.002"/>
    <s v="Unidox Kontör"/>
    <s v="Univera Kontör Satışı"/>
    <x v="5"/>
    <x v="2"/>
    <s v="Unidox"/>
    <n v="2.125"/>
    <m/>
    <n v="10000"/>
    <m/>
    <n v="21250"/>
    <m/>
    <m/>
    <m/>
    <n v="21250"/>
    <m/>
    <m/>
    <m/>
    <s v="1000002096"/>
    <m/>
    <m/>
    <x v="3"/>
    <x v="0"/>
    <x v="1"/>
    <x v="2"/>
    <x v="5"/>
    <x v="0"/>
    <s v="Kanal Satış"/>
    <s v="Miya"/>
    <s v="Yurt İçi"/>
    <s v="Türkiye"/>
  </r>
  <r>
    <s v="Q4"/>
    <x v="1"/>
    <x v="9"/>
    <m/>
    <s v="POLARİS YAZILIM ÇÖZÜMLERİ VE DANIŞMANLIK HİZMETLERİ LTD.ŞTİ."/>
    <s v="UH.01.002"/>
    <s v="Unidox Kontör"/>
    <s v="Univera Kontör Satışı"/>
    <x v="5"/>
    <x v="2"/>
    <s v="Unidox"/>
    <n v="4.1680000000000001"/>
    <m/>
    <n v="2000"/>
    <m/>
    <n v="8336"/>
    <m/>
    <m/>
    <m/>
    <n v="8336"/>
    <m/>
    <m/>
    <m/>
    <s v="1000002089"/>
    <m/>
    <m/>
    <x v="31"/>
    <x v="0"/>
    <x v="1"/>
    <x v="2"/>
    <x v="5"/>
    <x v="0"/>
    <s v="Kanal Satış"/>
    <s v="Polaris"/>
    <s v="Yurt İçi"/>
    <s v="Türkiye"/>
  </r>
  <r>
    <s v="Q4"/>
    <x v="1"/>
    <x v="9"/>
    <m/>
    <s v="PANASONİC ELECTRİC WORKS ELEKTRİK SANAYİ VE TİCARET ANONİM ŞİRKETİ"/>
    <s v="SH.01.001"/>
    <s v="Stokbar Panorama - Proje ve Ürün Yönetimi Danışmanlığı Hizmeti"/>
    <s v="Univera - Panasonic"/>
    <x v="12"/>
    <x v="4"/>
    <s v="Stokbar"/>
    <n v="14000"/>
    <m/>
    <n v="1"/>
    <m/>
    <n v="14000"/>
    <m/>
    <m/>
    <m/>
    <n v="14000"/>
    <m/>
    <m/>
    <m/>
    <s v="1000002087"/>
    <m/>
    <m/>
    <x v="35"/>
    <x v="0"/>
    <x v="1"/>
    <x v="1"/>
    <x v="7"/>
    <x v="0"/>
    <s v="Univera Satış"/>
    <s v="Saha Satış"/>
    <s v="Yurt İçi"/>
    <s v="Türkiye"/>
  </r>
  <r>
    <s v="Q4"/>
    <x v="1"/>
    <x v="9"/>
    <m/>
    <s v="POLARİS YAZILIM ÇÖZÜMLERİ VE DANIŞMANLIK HİZMETLERİ LTD.ŞTİ."/>
    <s v="WPH.02.001"/>
    <s v="Webplus Yazılım Bakımı Hizmeti"/>
    <s v="Univera - Kanal"/>
    <x v="5"/>
    <x v="0"/>
    <s v="Webplus"/>
    <n v="2570"/>
    <m/>
    <n v="1"/>
    <m/>
    <n v="2570"/>
    <m/>
    <m/>
    <m/>
    <n v="2570"/>
    <m/>
    <m/>
    <m/>
    <s v="1000002119"/>
    <m/>
    <m/>
    <x v="31"/>
    <x v="0"/>
    <x v="0"/>
    <x v="1"/>
    <x v="4"/>
    <x v="0"/>
    <s v="Kanal Satış"/>
    <s v="Polaris"/>
    <s v="Yurt İçi"/>
    <s v="Türkiye"/>
  </r>
  <r>
    <s v="Q4"/>
    <x v="1"/>
    <x v="9"/>
    <m/>
    <s v="POLARİS YAZILIM ÇÖZÜMLERİ VE DANIŞMANLIK HİZMETLERİ LTD.ŞTİ."/>
    <s v="WProje Yönetimi.01.003"/>
    <s v="Web Plus Ek Kullanıcı Yazılımı (1 Kullanıcı)"/>
    <s v="Univera - Kanal"/>
    <x v="5"/>
    <x v="0"/>
    <s v="Webplus"/>
    <n v="5733"/>
    <m/>
    <n v="2"/>
    <m/>
    <n v="12740"/>
    <m/>
    <m/>
    <m/>
    <n v="11466"/>
    <m/>
    <m/>
    <m/>
    <s v="1000002119"/>
    <m/>
    <m/>
    <x v="31"/>
    <x v="0"/>
    <x v="1"/>
    <x v="0"/>
    <x v="1"/>
    <x v="0"/>
    <s v="Kanal Satış"/>
    <s v="Polaris"/>
    <s v="Yurt İçi"/>
    <s v="Türkiye"/>
  </r>
  <r>
    <s v="Q4"/>
    <x v="1"/>
    <x v="9"/>
    <m/>
    <s v="MİYA OTOMASYON VE BARKOD BILISIM SISTEMLERI SAN TİC. VE L.T.D. STI."/>
    <s v="UH.01.002"/>
    <s v="Unidox Kontör"/>
    <s v="Univera Kontör Satışı"/>
    <x v="5"/>
    <x v="2"/>
    <s v="Unidox"/>
    <n v="3.754"/>
    <m/>
    <n v="5000"/>
    <m/>
    <n v="18770"/>
    <m/>
    <m/>
    <m/>
    <n v="18770"/>
    <m/>
    <m/>
    <m/>
    <s v="1000002122"/>
    <m/>
    <m/>
    <x v="3"/>
    <x v="0"/>
    <x v="1"/>
    <x v="2"/>
    <x v="5"/>
    <x v="0"/>
    <s v="Kanal Satış"/>
    <s v="Miya"/>
    <s v="Yurt İçi"/>
    <s v="Türkiye"/>
  </r>
  <r>
    <s v="Q4"/>
    <x v="1"/>
    <x v="9"/>
    <m/>
    <s v="Nestle Gıda Sanayi A.Ş."/>
    <s v="SH.02.001"/>
    <s v="Stokbar Panorama - Yazılım Bakımı Hizmeti"/>
    <s v="Univera - Nestle Rom"/>
    <x v="12"/>
    <x v="4"/>
    <s v="Stokbar"/>
    <n v="477839.28"/>
    <m/>
    <n v="1"/>
    <m/>
    <n v="477839.28"/>
    <m/>
    <m/>
    <m/>
    <n v="477839.28"/>
    <m/>
    <m/>
    <m/>
    <s v="1000002118"/>
    <m/>
    <m/>
    <x v="12"/>
    <x v="0"/>
    <x v="0"/>
    <x v="1"/>
    <x v="4"/>
    <x v="1"/>
    <s v="Univera Satış"/>
    <s v="Saha Satış"/>
    <s v="Yurt İçi"/>
    <s v="Türkiye"/>
  </r>
  <r>
    <s v="Q4"/>
    <x v="1"/>
    <x v="9"/>
    <m/>
    <s v="Nestle Gıda Sanayi A.Ş."/>
    <s v="SH.03.004"/>
    <s v="Stokbar Panorama - Çağrı Merkezi Hizmeti (Depo/Lokasyon)"/>
    <s v="Univera - Nestle Rom"/>
    <x v="12"/>
    <x v="4"/>
    <s v="Stokbar"/>
    <n v="40881.449999999997"/>
    <m/>
    <n v="1"/>
    <m/>
    <n v="40881.449999999997"/>
    <m/>
    <m/>
    <m/>
    <n v="40881.449999999997"/>
    <m/>
    <m/>
    <m/>
    <s v="1000002118"/>
    <m/>
    <m/>
    <x v="12"/>
    <x v="0"/>
    <x v="0"/>
    <x v="1"/>
    <x v="8"/>
    <x v="1"/>
    <s v="Univera Satış"/>
    <s v="Saha Satış"/>
    <s v="Yurt İçi"/>
    <s v="Türkiye"/>
  </r>
  <r>
    <s v="Q4"/>
    <x v="1"/>
    <x v="9"/>
    <m/>
    <s v="JTI INTERNATIONAL SA"/>
    <s v="QH.02.001"/>
    <s v="Quest Panorama - Yazılım Bakımı, Yaşatma ve Merkezi Destek Hizmeti"/>
    <s v="Univera - JTI İran"/>
    <x v="13"/>
    <x v="3"/>
    <s v="Quest"/>
    <n v="87970.495441666673"/>
    <m/>
    <n v="12"/>
    <m/>
    <m/>
    <m/>
    <m/>
    <m/>
    <n v="1055645.9453"/>
    <m/>
    <m/>
    <m/>
    <n v="1000002133"/>
    <m/>
    <m/>
    <x v="18"/>
    <x v="0"/>
    <x v="0"/>
    <x v="1"/>
    <x v="4"/>
    <x v="1"/>
    <s v="Univera Satış"/>
    <s v="Saha Satış"/>
    <s v="Yurt Dışı"/>
    <s v="İsviçre"/>
  </r>
  <r>
    <s v="Q1"/>
    <x v="1"/>
    <x v="2"/>
    <m/>
    <s v="ULUDAG IÇECEK TÜRK ANONIM SIRKETI"/>
    <s v="EY.02.033"/>
    <s v="Enroute Panorama - Mobil Kullanici Yazılımi (Enterprise)"/>
    <s v="Univera - Uludağ İçecek"/>
    <x v="11"/>
    <x v="0"/>
    <s v="Enroute"/>
    <n v="4932.22"/>
    <m/>
    <n v="11"/>
    <m/>
    <n v="54254.42"/>
    <m/>
    <n v="0"/>
    <m/>
    <n v="54254.42"/>
    <m/>
    <n v="0"/>
    <n v="0"/>
    <m/>
    <m/>
    <m/>
    <x v="21"/>
    <x v="0"/>
    <x v="1"/>
    <x v="0"/>
    <x v="1"/>
    <x v="1"/>
    <s v="Univera Satış"/>
    <s v="Saha Satış"/>
    <s v="Yurt İçi"/>
    <s v="Türkiye"/>
  </r>
  <r>
    <s v="Q4"/>
    <x v="1"/>
    <x v="9"/>
    <m/>
    <s v="JTI INTERNATIONAL SA"/>
    <s v="EH.06.001"/>
    <s v="Enroute Panorama - Hosting Hizmeti"/>
    <s v="Univera - JTI İran"/>
    <x v="13"/>
    <x v="1"/>
    <s v="Enroute"/>
    <n v="425989.21280000004"/>
    <m/>
    <n v="12"/>
    <m/>
    <m/>
    <m/>
    <m/>
    <m/>
    <n v="5111870.5536000002"/>
    <m/>
    <m/>
    <m/>
    <n v="1000002133"/>
    <m/>
    <m/>
    <x v="18"/>
    <x v="0"/>
    <x v="0"/>
    <x v="1"/>
    <x v="3"/>
    <x v="1"/>
    <s v="Univera Satış"/>
    <s v="Saha Satış"/>
    <s v="Yurt Dışı"/>
    <s v="İsviçre"/>
  </r>
  <r>
    <s v="Q4"/>
    <x v="1"/>
    <x v="9"/>
    <m/>
    <s v="MİYA OTOMASYON VE BARKOD BILISIM SISTEMLERI SAN TİC. VE L.T.D. STI."/>
    <s v="WPH.02.001"/>
    <s v="Webplus Yazılım Bakımı Hizmeti"/>
    <s v="Univera - Kanal"/>
    <x v="5"/>
    <x v="0"/>
    <s v="Webplus"/>
    <n v="8412"/>
    <m/>
    <n v="1"/>
    <m/>
    <m/>
    <m/>
    <m/>
    <m/>
    <n v="8412"/>
    <m/>
    <m/>
    <m/>
    <n v="1000002148"/>
    <m/>
    <m/>
    <x v="3"/>
    <x v="0"/>
    <x v="0"/>
    <x v="1"/>
    <x v="4"/>
    <x v="0"/>
    <s v="Kanal Satış"/>
    <s v="Miya"/>
    <s v="Yurt İçi"/>
    <s v="Türkiye"/>
  </r>
  <r>
    <s v="Q4"/>
    <x v="1"/>
    <x v="9"/>
    <m/>
    <s v="MİYA OTOMASYON VE BARKOD BILISIM SISTEMLERI SAN TİC. VE L.T.D. STI."/>
    <s v="WPH.02.001"/>
    <s v="Webplus Yazılım Bakımı Hizmeti"/>
    <s v="Univera - Kanal"/>
    <x v="5"/>
    <x v="0"/>
    <s v="Webplus"/>
    <n v="8792"/>
    <m/>
    <n v="1"/>
    <m/>
    <m/>
    <m/>
    <m/>
    <m/>
    <n v="8792"/>
    <m/>
    <m/>
    <m/>
    <n v="1000002149"/>
    <m/>
    <m/>
    <x v="3"/>
    <x v="0"/>
    <x v="0"/>
    <x v="1"/>
    <x v="4"/>
    <x v="0"/>
    <s v="Kanal Satış"/>
    <s v="Miya"/>
    <s v="Yurt İçi"/>
    <s v="Türkiye"/>
  </r>
  <r>
    <s v="Q4"/>
    <x v="1"/>
    <x v="9"/>
    <m/>
    <s v="MİYA OTOMASYON VE BARKOD BILISIM SISTEMLERI SAN TİC. VE L.T.D. STI."/>
    <s v="WPY.01.007"/>
    <s v="Webplus E-Dönüşüm Yazılımı"/>
    <s v="Univera - Kanal"/>
    <x v="5"/>
    <x v="0"/>
    <s v="Webplus"/>
    <n v="9775"/>
    <m/>
    <n v="1"/>
    <m/>
    <m/>
    <m/>
    <m/>
    <m/>
    <n v="9775"/>
    <m/>
    <m/>
    <m/>
    <n v="1000002148"/>
    <m/>
    <m/>
    <x v="3"/>
    <x v="0"/>
    <x v="1"/>
    <x v="0"/>
    <x v="1"/>
    <x v="0"/>
    <s v="Kanal Satış"/>
    <s v="Miya"/>
    <s v="Yurt İçi"/>
    <s v="Türkiye"/>
  </r>
  <r>
    <s v="Q4"/>
    <x v="1"/>
    <x v="9"/>
    <m/>
    <s v="MİYA OTOMASYON VE BARKOD BILISIM SISTEMLERI SAN TİC. VE L.T.D. STI."/>
    <s v="WPY.01.007"/>
    <s v="Webplus E-Dönüşüm Yazılımı"/>
    <s v="Univera - Kanal"/>
    <x v="5"/>
    <x v="0"/>
    <s v="Webplus"/>
    <n v="11500"/>
    <m/>
    <n v="1"/>
    <m/>
    <m/>
    <m/>
    <m/>
    <m/>
    <n v="11500"/>
    <m/>
    <m/>
    <m/>
    <n v="1000002149"/>
    <m/>
    <m/>
    <x v="3"/>
    <x v="0"/>
    <x v="1"/>
    <x v="0"/>
    <x v="1"/>
    <x v="0"/>
    <s v="Kanal Satış"/>
    <s v="Miya"/>
    <s v="Yurt İçi"/>
    <s v="Türkiye"/>
  </r>
  <r>
    <s v="Q4"/>
    <x v="1"/>
    <x v="9"/>
    <m/>
    <s v="MİYA OTOMASYON VE BARKOD BILISIM SISTEMLERI SAN TİC. VE L.T.D. STI."/>
    <s v="WPY.01.006"/>
    <s v="Webplus Distribution Satış-Dağıtım Yazılımı (Light)"/>
    <s v="Univera - Kanal"/>
    <x v="5"/>
    <x v="0"/>
    <s v="Webplus"/>
    <n v="14662.5"/>
    <m/>
    <n v="1"/>
    <m/>
    <m/>
    <m/>
    <m/>
    <m/>
    <n v="14662.5"/>
    <m/>
    <m/>
    <m/>
    <n v="1000002148"/>
    <m/>
    <m/>
    <x v="3"/>
    <x v="0"/>
    <x v="1"/>
    <x v="0"/>
    <x v="1"/>
    <x v="0"/>
    <s v="Kanal Satış"/>
    <s v="Miya"/>
    <s v="Yurt İçi"/>
    <s v="Türkiye"/>
  </r>
  <r>
    <s v="Q4"/>
    <x v="1"/>
    <x v="9"/>
    <m/>
    <s v="MİYA OTOMASYON VE BARKOD BILISIM SISTEMLERI SAN TİC. VE L.T.D. STI."/>
    <s v="WPY.02.001"/>
    <s v="Webplus (Android) Satış Temsilcisi Yazılımı"/>
    <s v="Univera - Kanal"/>
    <x v="5"/>
    <x v="0"/>
    <s v="Webplus"/>
    <n v="2199.7999999999997"/>
    <m/>
    <n v="3"/>
    <m/>
    <m/>
    <m/>
    <m/>
    <m/>
    <n v="6599.4"/>
    <m/>
    <m/>
    <m/>
    <n v="1000002148"/>
    <m/>
    <m/>
    <x v="3"/>
    <x v="0"/>
    <x v="1"/>
    <x v="0"/>
    <x v="1"/>
    <x v="0"/>
    <s v="Kanal Satış"/>
    <s v="Miya"/>
    <s v="Yurt İçi"/>
    <s v="Türkiye"/>
  </r>
  <r>
    <s v="Q4"/>
    <x v="1"/>
    <x v="9"/>
    <m/>
    <s v="MİYA OTOMASYON VE BARKOD BILISIM SISTEMLERI SAN TİC. VE L.T.D. STI."/>
    <s v="WPY.01.003"/>
    <s v="Web Plus Ek Kullanıcı Yazılımı (1 Kullanıcı)"/>
    <s v="Univera - Kanal"/>
    <x v="5"/>
    <x v="0"/>
    <s v="Webplus"/>
    <n v="1466.25"/>
    <m/>
    <n v="1"/>
    <m/>
    <m/>
    <m/>
    <m/>
    <m/>
    <n v="1466.25"/>
    <m/>
    <m/>
    <m/>
    <n v="1000002148"/>
    <m/>
    <m/>
    <x v="3"/>
    <x v="0"/>
    <x v="1"/>
    <x v="0"/>
    <x v="1"/>
    <x v="0"/>
    <s v="Kanal Satış"/>
    <s v="Miya"/>
    <s v="Yurt İçi"/>
    <s v="Türkiye"/>
  </r>
  <r>
    <s v="Q4"/>
    <x v="1"/>
    <x v="9"/>
    <m/>
    <s v="MİYA OTOMASYON VE BARKOD BILISIM SISTEMLERI SAN TİC. VE L.T.D. STI."/>
    <s v="WPY.01.003"/>
    <s v="Web Plus Ek Kullanıcı Yazılımı (1 Kullanıcı)"/>
    <s v="Univera - Kanal"/>
    <x v="5"/>
    <x v="0"/>
    <s v="Webplus"/>
    <n v="1725"/>
    <m/>
    <n v="1"/>
    <m/>
    <m/>
    <m/>
    <m/>
    <m/>
    <n v="1725"/>
    <m/>
    <m/>
    <m/>
    <n v="1000002149"/>
    <m/>
    <m/>
    <x v="3"/>
    <x v="0"/>
    <x v="1"/>
    <x v="0"/>
    <x v="1"/>
    <x v="0"/>
    <s v="Kanal Satış"/>
    <s v="Miya"/>
    <s v="Yurt İçi"/>
    <s v="Türkiye"/>
  </r>
  <r>
    <s v="Q4"/>
    <x v="1"/>
    <x v="9"/>
    <m/>
    <s v="MİYA OTOMASYON VE BARKOD BILISIM SISTEMLERI SAN TİC. VE L.T.D. STI."/>
    <s v="UH.01.002"/>
    <s v="Unidox Kontör"/>
    <s v="Univera Kontör Satışı"/>
    <x v="5"/>
    <x v="2"/>
    <s v="Unidox"/>
    <n v="2.657"/>
    <m/>
    <n v="10000"/>
    <m/>
    <m/>
    <m/>
    <m/>
    <m/>
    <n v="26570"/>
    <m/>
    <m/>
    <m/>
    <n v="1000002150"/>
    <m/>
    <m/>
    <x v="3"/>
    <x v="0"/>
    <x v="1"/>
    <x v="2"/>
    <x v="5"/>
    <x v="0"/>
    <s v="Kanal Satış"/>
    <s v="Miya"/>
    <s v="Yurt İçi"/>
    <s v="Türkiye"/>
  </r>
  <r>
    <s v="Q4"/>
    <x v="1"/>
    <x v="9"/>
    <m/>
    <s v="MİYA OTOMASYON VE BARKOD BILISIM SISTEMLERI SAN TİC. VE L.T.D. STI."/>
    <s v="UH.01.002"/>
    <s v="Unidox Kontör"/>
    <s v="Univera Kontör Satışı"/>
    <x v="5"/>
    <x v="2"/>
    <s v="Unidox"/>
    <n v="4.6319999999999997"/>
    <m/>
    <n v="2000"/>
    <m/>
    <m/>
    <m/>
    <m/>
    <m/>
    <n v="9264"/>
    <m/>
    <m/>
    <m/>
    <n v="1000002152"/>
    <m/>
    <m/>
    <x v="3"/>
    <x v="0"/>
    <x v="1"/>
    <x v="2"/>
    <x v="5"/>
    <x v="0"/>
    <s v="Kanal Satış"/>
    <s v="Miya"/>
    <s v="Yurt İçi"/>
    <s v="Türkiye"/>
  </r>
  <r>
    <s v="Q4"/>
    <x v="1"/>
    <x v="9"/>
    <m/>
    <s v="GÜLER SÜTOĞLU"/>
    <s v="UH.01.002"/>
    <s v="Unidox Kontör"/>
    <s v="Univera Kontör Satışı"/>
    <x v="6"/>
    <x v="2"/>
    <s v="Unidox"/>
    <n v="1.92"/>
    <m/>
    <n v="25000"/>
    <m/>
    <m/>
    <m/>
    <m/>
    <m/>
    <n v="48000"/>
    <m/>
    <m/>
    <m/>
    <n v="1000002145"/>
    <m/>
    <m/>
    <x v="213"/>
    <x v="0"/>
    <x v="1"/>
    <x v="2"/>
    <x v="5"/>
    <x v="0"/>
    <s v="Univera Satış"/>
    <s v="Saha Satış"/>
    <s v="Yurt İçi"/>
    <s v="Türkiye"/>
  </r>
  <r>
    <s v="Q1"/>
    <x v="1"/>
    <x v="2"/>
    <m/>
    <s v="ULUDAG IÇECEK TÜRK ANONIM SIRKETI"/>
    <s v="EH.02.001"/>
    <s v="Enroute Panorama - Yillik Yazilim Bakimi, Yasatma ve Merkezi Destek Hizmeti"/>
    <s v="Univera - Uludağ İçecek"/>
    <x v="11"/>
    <x v="0"/>
    <s v="Enroute"/>
    <n v="145599.9"/>
    <m/>
    <n v="1"/>
    <m/>
    <n v="145599.9"/>
    <m/>
    <n v="0"/>
    <m/>
    <n v="145599.9"/>
    <m/>
    <n v="0"/>
    <n v="0"/>
    <m/>
    <m/>
    <m/>
    <x v="21"/>
    <x v="0"/>
    <x v="0"/>
    <x v="1"/>
    <x v="4"/>
    <x v="1"/>
    <s v="Univera Satış"/>
    <s v="Saha Satış"/>
    <s v="Yurt İçi"/>
    <s v="Türkiye"/>
  </r>
  <r>
    <s v="Q1"/>
    <x v="1"/>
    <x v="2"/>
    <m/>
    <s v="ULUDAG IÇECEK TÜRK ANONIM SIRKETI"/>
    <s v="EH.01.001"/>
    <s v="Enroute Panorama - Proje ve Ürün Yönetimi Danışmanlığı Hizmeti"/>
    <s v="Univera - Uludağ İçecek"/>
    <x v="11"/>
    <x v="0"/>
    <s v="Enroute"/>
    <n v="11562.769999999999"/>
    <m/>
    <n v="30"/>
    <m/>
    <n v="346883.1"/>
    <m/>
    <n v="0"/>
    <m/>
    <n v="346883.1"/>
    <m/>
    <n v="0"/>
    <n v="0"/>
    <m/>
    <m/>
    <m/>
    <x v="21"/>
    <x v="0"/>
    <x v="1"/>
    <x v="1"/>
    <x v="7"/>
    <x v="1"/>
    <s v="Univera Satış"/>
    <s v="Saha Satış"/>
    <s v="Yurt İçi"/>
    <s v="Türkiye"/>
  </r>
  <r>
    <s v="Q1"/>
    <x v="1"/>
    <x v="2"/>
    <m/>
    <s v="ULUDAG IÇECEK TÜRK ANONIM SIRKETI"/>
    <s v="EYS.04.007"/>
    <s v="Enroute Panorama - Asset Tracker - Demirbas Takip Modül Yazılımi Standart"/>
    <s v="Univera - Uludağ İçecek"/>
    <x v="11"/>
    <x v="0"/>
    <s v="Enroute"/>
    <n v="83768.240000000005"/>
    <m/>
    <n v="1"/>
    <m/>
    <n v="83768.240000000005"/>
    <m/>
    <n v="0"/>
    <m/>
    <n v="83768.240000000005"/>
    <m/>
    <n v="0"/>
    <n v="0"/>
    <m/>
    <m/>
    <m/>
    <x v="21"/>
    <x v="0"/>
    <x v="0"/>
    <x v="0"/>
    <x v="1"/>
    <x v="1"/>
    <s v="Univera Satış"/>
    <s v="Saha Satış"/>
    <s v="Yurt İçi"/>
    <s v="Türkiye"/>
  </r>
  <r>
    <s v="Q4"/>
    <x v="1"/>
    <x v="9"/>
    <m/>
    <s v="MİYA OTOMASYON VE BARKOD BILISIM SISTEMLERI SAN TİC. VE L.T.D. STI."/>
    <s v="UH.01.002"/>
    <s v="Unidox Kontör"/>
    <s v="Univera Kontör Satışı"/>
    <x v="5"/>
    <x v="2"/>
    <s v="Unidox"/>
    <n v="2.657"/>
    <m/>
    <n v="10000"/>
    <m/>
    <m/>
    <m/>
    <m/>
    <m/>
    <n v="26570"/>
    <m/>
    <m/>
    <m/>
    <n v="1000002167"/>
    <m/>
    <m/>
    <x v="3"/>
    <x v="0"/>
    <x v="1"/>
    <x v="2"/>
    <x v="5"/>
    <x v="0"/>
    <s v="Kanal Satış"/>
    <s v="Miya"/>
    <s v="Yurt İçi"/>
    <s v="Türkiye"/>
  </r>
  <r>
    <s v="Q4"/>
    <x v="1"/>
    <x v="9"/>
    <m/>
    <s v="EMEKSAR GIDA TURİZM SAN.TİC.LDT.ŞTİ"/>
    <s v="SH.02.001"/>
    <s v="Stokbar Panorama - Yazılım Bakımı Hizmeti"/>
    <s v="Univera - Unilever"/>
    <x v="13"/>
    <x v="4"/>
    <s v="Stokbar"/>
    <n v="54640"/>
    <m/>
    <n v="1"/>
    <m/>
    <m/>
    <m/>
    <m/>
    <m/>
    <n v="54640"/>
    <m/>
    <m/>
    <m/>
    <n v="1000002176"/>
    <m/>
    <m/>
    <x v="104"/>
    <x v="0"/>
    <x v="0"/>
    <x v="1"/>
    <x v="4"/>
    <x v="0"/>
    <s v="Univera Satış"/>
    <s v="Saha Satış"/>
    <s v="Yurt İçi"/>
    <s v="Türkiye"/>
  </r>
  <r>
    <s v="Q4"/>
    <x v="1"/>
    <x v="9"/>
    <m/>
    <s v="EMEKSAR GIDA TURİZM SAN.TİC.LDT.ŞTİ"/>
    <s v="SH.01.001"/>
    <s v="Stokbar Panorama - Proje ve Ürün Yönetimi Danışmanlığı Hizmeti"/>
    <s v="Univera - Unilever"/>
    <x v="13"/>
    <x v="4"/>
    <s v="Stokbar"/>
    <n v="15750"/>
    <m/>
    <n v="10"/>
    <m/>
    <n v="175000"/>
    <m/>
    <m/>
    <m/>
    <n v="157500"/>
    <m/>
    <m/>
    <m/>
    <n v="1000002176"/>
    <m/>
    <m/>
    <x v="104"/>
    <x v="0"/>
    <x v="1"/>
    <x v="1"/>
    <x v="7"/>
    <x v="0"/>
    <s v="Univera Satış"/>
    <s v="Saha Satış"/>
    <s v="Yurt İçi"/>
    <s v="Türkiye"/>
  </r>
  <r>
    <s v="Q4"/>
    <x v="1"/>
    <x v="9"/>
    <m/>
    <s v="EMEKSAR GIDA TURİZM SAN.TİC.LDT.ŞTİ"/>
    <s v="SY.01.009"/>
    <s v="Stokbar Panorama - Platform Back Office Kullanıcı Yazılımı"/>
    <s v="Univera - Unilever"/>
    <x v="13"/>
    <x v="4"/>
    <s v="Stokbar"/>
    <n v="18525"/>
    <m/>
    <n v="1"/>
    <m/>
    <m/>
    <m/>
    <m/>
    <m/>
    <n v="18525"/>
    <m/>
    <m/>
    <m/>
    <n v="1000002176"/>
    <m/>
    <m/>
    <x v="104"/>
    <x v="0"/>
    <x v="1"/>
    <x v="0"/>
    <x v="1"/>
    <x v="0"/>
    <s v="Univera Satış"/>
    <s v="Saha Satış"/>
    <s v="Yurt İçi"/>
    <s v="Türkiye"/>
  </r>
  <r>
    <s v="Q4"/>
    <x v="1"/>
    <x v="9"/>
    <m/>
    <s v="EMEKSAR GIDA TURİZM SAN.TİC.LDT.ŞTİ"/>
    <s v="SY.02.002"/>
    <s v="Stokbar Panorama - Mobil (Android) Kullanıcı Yazılımı"/>
    <s v="Univera - Unilever"/>
    <x v="13"/>
    <x v="4"/>
    <s v="Stokbar"/>
    <n v="15300"/>
    <m/>
    <n v="5"/>
    <m/>
    <m/>
    <m/>
    <m/>
    <m/>
    <n v="76500"/>
    <m/>
    <m/>
    <m/>
    <n v="1000002176"/>
    <m/>
    <m/>
    <x v="104"/>
    <x v="0"/>
    <x v="1"/>
    <x v="0"/>
    <x v="1"/>
    <x v="0"/>
    <s v="Univera Satış"/>
    <s v="Saha Satış"/>
    <s v="Yurt İçi"/>
    <s v="Türkiye"/>
  </r>
  <r>
    <s v="Q4"/>
    <x v="1"/>
    <x v="9"/>
    <m/>
    <s v="EMEKSAR GIDA TURİZM SAN.TİC.LDT.ŞTİ"/>
    <s v="SY.01.008"/>
    <s v="Stokbar Panorama - Depo / Lokasyon Yazılımı"/>
    <s v="Univera - Unilever"/>
    <x v="13"/>
    <x v="4"/>
    <s v="Stokbar"/>
    <n v="139000"/>
    <m/>
    <n v="1"/>
    <m/>
    <m/>
    <m/>
    <m/>
    <m/>
    <n v="139000"/>
    <m/>
    <m/>
    <m/>
    <n v="1000002176"/>
    <m/>
    <m/>
    <x v="104"/>
    <x v="0"/>
    <x v="1"/>
    <x v="0"/>
    <x v="1"/>
    <x v="0"/>
    <s v="Univera Satış"/>
    <s v="Saha Satış"/>
    <s v="Yurt İçi"/>
    <s v="Türkiye"/>
  </r>
  <r>
    <s v="Q4"/>
    <x v="1"/>
    <x v="9"/>
    <m/>
    <s v="EMEKSAR GIDA TURİZM SAN.TİC.LDT.ŞTİ"/>
    <s v="SH.03.004"/>
    <s v="Stokbar Panorama - Çağrı Merkezi Hizmeti (Depo/Lokasyon)"/>
    <s v="Univera - Unilever"/>
    <x v="13"/>
    <x v="4"/>
    <s v="Stokbar"/>
    <n v="54000"/>
    <m/>
    <n v="1"/>
    <m/>
    <m/>
    <m/>
    <m/>
    <m/>
    <n v="54000"/>
    <m/>
    <m/>
    <m/>
    <n v="1000002176"/>
    <m/>
    <m/>
    <x v="104"/>
    <x v="0"/>
    <x v="0"/>
    <x v="1"/>
    <x v="8"/>
    <x v="0"/>
    <s v="Univera Satış"/>
    <s v="Saha Satış"/>
    <s v="Yurt İçi"/>
    <s v="Türkiye"/>
  </r>
  <r>
    <s v="Q1"/>
    <x v="1"/>
    <x v="2"/>
    <m/>
    <s v="Mey İçki Sanayi ve Ticaret A.Ş."/>
    <s v="EH.01.001"/>
    <s v="Enroute Panorama - Proje ve Ürün Yönetimi Danışmanlığı Hizmeti"/>
    <s v="Univera - Mey İçki"/>
    <x v="11"/>
    <x v="0"/>
    <s v="Enroute"/>
    <n v="10000"/>
    <m/>
    <n v="12.5"/>
    <m/>
    <n v="125000"/>
    <m/>
    <n v="0"/>
    <m/>
    <n v="125000"/>
    <m/>
    <n v="0"/>
    <n v="0"/>
    <m/>
    <m/>
    <m/>
    <x v="7"/>
    <x v="0"/>
    <x v="1"/>
    <x v="1"/>
    <x v="7"/>
    <x v="1"/>
    <s v="Univera Satış"/>
    <s v="Saha Satış"/>
    <s v="Yurt İçi"/>
    <s v="Türkiye"/>
  </r>
  <r>
    <s v="Q4"/>
    <x v="1"/>
    <x v="9"/>
    <m/>
    <s v="TOO OS2"/>
    <s v="WPH.03.001"/>
    <s v="Webplus HOSTİNG Hizmetİ"/>
    <s v="Univera - Kanal"/>
    <x v="5"/>
    <x v="1"/>
    <s v="Webplus"/>
    <n v="136.65"/>
    <s v="USD"/>
    <n v="6"/>
    <m/>
    <m/>
    <m/>
    <m/>
    <m/>
    <n v="34419.156000000003"/>
    <m/>
    <m/>
    <m/>
    <n v="1000002181"/>
    <m/>
    <m/>
    <x v="81"/>
    <x v="0"/>
    <x v="0"/>
    <x v="1"/>
    <x v="3"/>
    <x v="0"/>
    <s v="Kanal Satış"/>
    <s v="Kanal Satış"/>
    <s v="Yurt Dışı"/>
    <s v="Kazakistan"/>
  </r>
  <r>
    <s v="Q4"/>
    <x v="1"/>
    <x v="9"/>
    <m/>
    <s v="ÖZGÖRKEY OTOMOTİV TURİZM GIDA SANAYİ VE TİCARET ANONİM ŞİRKETİ"/>
    <s v="SH.02.001"/>
    <s v="Stokbar Panorama - Yazılım Bakımı Hizmeti"/>
    <s v="Univera - Özgörkey"/>
    <x v="19"/>
    <x v="4"/>
    <s v="Stokbar"/>
    <n v="64987.46"/>
    <m/>
    <n v="1"/>
    <m/>
    <m/>
    <m/>
    <m/>
    <m/>
    <n v="64987.46"/>
    <m/>
    <m/>
    <m/>
    <n v="1000002194"/>
    <m/>
    <m/>
    <x v="98"/>
    <x v="0"/>
    <x v="0"/>
    <x v="1"/>
    <x v="4"/>
    <x v="0"/>
    <s v="Univera Satış"/>
    <s v="Saha Satış"/>
    <s v="Yurt İçi"/>
    <s v="Türkiye"/>
  </r>
  <r>
    <s v="Q4"/>
    <x v="1"/>
    <x v="9"/>
    <m/>
    <s v="ÖZGÖRKEY OTOMOTİV TURİZM GIDA SANAYİ VE TİCARET ANONİM ŞİRKETİ"/>
    <s v="SH.03.004"/>
    <s v="Stokbar Panorama - Çağrı Merkezi Hizmeti (Depo/Lokasyon)"/>
    <s v="Univera - Özgörkey"/>
    <x v="19"/>
    <x v="4"/>
    <s v="Stokbar"/>
    <n v="12935.81"/>
    <m/>
    <n v="1"/>
    <m/>
    <m/>
    <m/>
    <m/>
    <m/>
    <n v="12935.81"/>
    <m/>
    <m/>
    <m/>
    <n v="1000002194"/>
    <m/>
    <m/>
    <x v="98"/>
    <x v="0"/>
    <x v="0"/>
    <x v="1"/>
    <x v="8"/>
    <x v="0"/>
    <s v="Univera Satış"/>
    <s v="Saha Satış"/>
    <s v="Yurt İçi"/>
    <s v="Türkiye"/>
  </r>
  <r>
    <s v="Q1"/>
    <x v="1"/>
    <x v="2"/>
    <m/>
    <s v="Mey İçki Sanayi ve Ticaret A.Ş."/>
    <s v="EY.06.001"/>
    <s v="Enroute Panorama - Yazilim Gelistirme Hizmeti"/>
    <s v="Univera - Mey İçki"/>
    <x v="11"/>
    <x v="0"/>
    <s v="Enroute"/>
    <n v="12070"/>
    <m/>
    <n v="104.04"/>
    <m/>
    <n v="1255762.8"/>
    <m/>
    <n v="0"/>
    <m/>
    <n v="1255762.8"/>
    <m/>
    <n v="0"/>
    <n v="0"/>
    <m/>
    <m/>
    <m/>
    <x v="7"/>
    <x v="0"/>
    <x v="1"/>
    <x v="1"/>
    <x v="9"/>
    <x v="1"/>
    <s v="Univera Satış"/>
    <s v="Saha Satış"/>
    <s v="Yurt İçi"/>
    <s v="Türkiye"/>
  </r>
  <r>
    <s v="Q4"/>
    <x v="1"/>
    <x v="9"/>
    <m/>
    <s v="PARAM MERKEZİ YÖNETIM DESTEK HIZMETLERI A.S"/>
    <s v="VY.05.007"/>
    <s v="Varuna CRM (Enterprise) Aylık Kiralama"/>
    <s v="Univera - Varuna"/>
    <x v="10"/>
    <x v="6"/>
    <s v="Varuna"/>
    <n v="2095"/>
    <m/>
    <n v="11"/>
    <m/>
    <n v="23045"/>
    <m/>
    <n v="0"/>
    <m/>
    <n v="23045"/>
    <m/>
    <m/>
    <m/>
    <n v="1000002224"/>
    <m/>
    <m/>
    <x v="146"/>
    <x v="2"/>
    <x v="0"/>
    <x v="0"/>
    <x v="0"/>
    <x v="0"/>
    <s v="Univera Satış"/>
    <s v="Saha Satış"/>
    <s v="Yurt İçi"/>
    <s v="Türkiye"/>
  </r>
  <r>
    <s v="Q4"/>
    <x v="1"/>
    <x v="9"/>
    <m/>
    <s v="TURK ELEKTRONİK PARA ANONİM ŞİRKETİ"/>
    <s v="VY.05.007"/>
    <s v="Varuna CRM (Enterprise) Aylık Kiralama"/>
    <s v="Univera - Varuna"/>
    <x v="10"/>
    <x v="6"/>
    <s v="Varuna"/>
    <n v="2095"/>
    <m/>
    <n v="5"/>
    <m/>
    <n v="10475"/>
    <m/>
    <n v="0"/>
    <m/>
    <n v="10475"/>
    <m/>
    <m/>
    <m/>
    <n v="1000002222"/>
    <m/>
    <m/>
    <x v="147"/>
    <x v="2"/>
    <x v="0"/>
    <x v="0"/>
    <x v="0"/>
    <x v="0"/>
    <s v="Univera Satış"/>
    <s v="Saha Satış"/>
    <s v="Yurt İçi"/>
    <s v="Türkiye"/>
  </r>
  <r>
    <s v="Q4"/>
    <x v="1"/>
    <x v="9"/>
    <m/>
    <s v="TURK ELEKTRONİK PARA ANONİM ŞİRKETİ"/>
    <s v="VY.05.007"/>
    <s v="Varuna CRM (Enterprise) Aylık Kiralama"/>
    <s v="Univera - Varuna"/>
    <x v="10"/>
    <x v="6"/>
    <s v="Varuna"/>
    <n v="2095"/>
    <m/>
    <n v="58"/>
    <m/>
    <n v="121510"/>
    <m/>
    <n v="0"/>
    <m/>
    <n v="121510"/>
    <m/>
    <m/>
    <m/>
    <n v="1000002221"/>
    <m/>
    <m/>
    <x v="147"/>
    <x v="2"/>
    <x v="0"/>
    <x v="0"/>
    <x v="0"/>
    <x v="0"/>
    <s v="Univera Satış"/>
    <s v="Saha Satış"/>
    <s v="Yurt İçi"/>
    <s v="Türkiye"/>
  </r>
  <r>
    <s v="Q4"/>
    <x v="1"/>
    <x v="9"/>
    <m/>
    <s v="TURK FİNANSMAN ANONİM ŞİRKETİ"/>
    <s v="VY.05.007"/>
    <s v="Varuna CRM (Enterprise) Aylık Kiralama"/>
    <s v="Univera - Varuna"/>
    <x v="10"/>
    <x v="6"/>
    <s v="Varuna"/>
    <n v="2095"/>
    <m/>
    <n v="3"/>
    <m/>
    <n v="6285"/>
    <m/>
    <n v="0"/>
    <m/>
    <n v="6285"/>
    <m/>
    <m/>
    <m/>
    <n v="1000002225"/>
    <m/>
    <m/>
    <x v="55"/>
    <x v="2"/>
    <x v="0"/>
    <x v="0"/>
    <x v="0"/>
    <x v="0"/>
    <s v="Univera Satış"/>
    <s v="Saha Satış"/>
    <s v="Yurt İçi"/>
    <s v="Türkiye"/>
  </r>
  <r>
    <s v="Q4"/>
    <x v="1"/>
    <x v="9"/>
    <m/>
    <s v="UNİVİS BİLİŞİM DESTEK HizmetLERİ SANAYİ VE TİCARET ANONİM ŞİRKETİ"/>
    <s v="VY.05.007"/>
    <s v="Varuna CRM (Enterprise) Aylık Kiralama"/>
    <s v="Univera - Varuna"/>
    <x v="10"/>
    <x v="6"/>
    <s v="Varuna"/>
    <n v="2095"/>
    <m/>
    <n v="9"/>
    <m/>
    <n v="18855"/>
    <m/>
    <n v="0"/>
    <m/>
    <n v="18855"/>
    <m/>
    <m/>
    <m/>
    <n v="1000002226"/>
    <m/>
    <m/>
    <x v="86"/>
    <x v="2"/>
    <x v="0"/>
    <x v="0"/>
    <x v="0"/>
    <x v="2"/>
    <s v="Univera Satış"/>
    <s v="Saha Satış"/>
    <s v="Yurt İçi"/>
    <s v="Türkiye"/>
  </r>
  <r>
    <s v="Q4"/>
    <x v="1"/>
    <x v="9"/>
    <m/>
    <s v="EKINCI GIDA PAZARLAMA SANAYI VE TICARET LTD.STI."/>
    <s v="UH.01.002"/>
    <s v="Unidox Kontör"/>
    <s v="Univera Kontör Satışı"/>
    <x v="21"/>
    <x v="2"/>
    <s v="Unidox"/>
    <n v="3.5030000000000001"/>
    <m/>
    <n v="5000"/>
    <m/>
    <n v="17515"/>
    <m/>
    <n v="0"/>
    <m/>
    <n v="17515"/>
    <m/>
    <m/>
    <m/>
    <n v="1000002231"/>
    <m/>
    <m/>
    <x v="214"/>
    <x v="0"/>
    <x v="1"/>
    <x v="2"/>
    <x v="5"/>
    <x v="0"/>
    <s v="Univera Satış"/>
    <s v="Saha Satış"/>
    <s v="Yurt İçi"/>
    <s v="Türkiye"/>
  </r>
  <r>
    <s v="Q4"/>
    <x v="1"/>
    <x v="9"/>
    <m/>
    <s v="IMPERIAL TOBACCO TÜTÜN ÜRÜNLERİ SATIŞ VE PAZARLAMA A.Ş"/>
    <s v="EH.06.001"/>
    <s v="Enroute Panorama - Hosting Hizmeti"/>
    <s v="Univera - Imperial Tobacco"/>
    <x v="16"/>
    <x v="1"/>
    <s v="Enroute"/>
    <n v="145600"/>
    <m/>
    <n v="1"/>
    <m/>
    <n v="145600"/>
    <m/>
    <n v="0"/>
    <m/>
    <n v="145600"/>
    <m/>
    <m/>
    <m/>
    <n v="1000002205"/>
    <m/>
    <m/>
    <x v="49"/>
    <x v="0"/>
    <x v="0"/>
    <x v="1"/>
    <x v="3"/>
    <x v="0"/>
    <s v="Univera Satış"/>
    <s v="Saha Satış"/>
    <s v="Yurt İçi"/>
    <s v="Türkiye"/>
  </r>
  <r>
    <s v="Q4"/>
    <x v="1"/>
    <x v="9"/>
    <m/>
    <s v="MATRIKS BİLGİSAYAR SİSTEMLERİ LTD.ŞTİ"/>
    <s v="WPH.02.001"/>
    <s v="Webplus Yazılım Bakımı Hizmeti"/>
    <s v="Univera - Kanal"/>
    <x v="5"/>
    <x v="0"/>
    <s v="Webplus"/>
    <n v="6894"/>
    <m/>
    <n v="1"/>
    <m/>
    <n v="6894"/>
    <m/>
    <n v="0"/>
    <m/>
    <n v="6894"/>
    <m/>
    <m/>
    <m/>
    <n v="1000002236"/>
    <m/>
    <m/>
    <x v="11"/>
    <x v="0"/>
    <x v="0"/>
    <x v="1"/>
    <x v="4"/>
    <x v="0"/>
    <s v="Kanal Satış"/>
    <s v="Matriks"/>
    <s v="Yurt İçi"/>
    <s v="Türkiye"/>
  </r>
  <r>
    <s v="Q4"/>
    <x v="1"/>
    <x v="9"/>
    <m/>
    <s v="MİYA OTOMASYON VE BARKOD BILISIM SISTEMLERI SAN TİC. VE L.T.D. STI."/>
    <s v="WPH.02.001"/>
    <s v="Webplus Yazılım Bakımı Hizmeti"/>
    <s v="Univera - Kanal"/>
    <x v="5"/>
    <x v="0"/>
    <s v="Webplus"/>
    <n v="3432"/>
    <m/>
    <n v="1"/>
    <m/>
    <n v="3432"/>
    <m/>
    <n v="0"/>
    <m/>
    <n v="3432"/>
    <m/>
    <m/>
    <m/>
    <n v="1000002234"/>
    <m/>
    <m/>
    <x v="3"/>
    <x v="0"/>
    <x v="0"/>
    <x v="1"/>
    <x v="4"/>
    <x v="0"/>
    <s v="Kanal Satış"/>
    <s v="Miya"/>
    <s v="Yurt İçi"/>
    <s v="Türkiye"/>
  </r>
  <r>
    <s v="Q4"/>
    <x v="1"/>
    <x v="9"/>
    <m/>
    <s v="MATRIKS BİLGİSAYAR SİSTEMLERİ LTD.ŞTİ"/>
    <s v="WProje Yönetimi.01.007"/>
    <s v="Webplus E-Dönüşüm Yazılımı"/>
    <s v="Univera - Kanal"/>
    <x v="5"/>
    <x v="0"/>
    <s v="Webplus"/>
    <n v="10120"/>
    <m/>
    <n v="1"/>
    <m/>
    <n v="12650"/>
    <m/>
    <n v="2530"/>
    <m/>
    <n v="10120"/>
    <m/>
    <m/>
    <m/>
    <n v="1000002236"/>
    <m/>
    <m/>
    <x v="11"/>
    <x v="0"/>
    <x v="1"/>
    <x v="0"/>
    <x v="1"/>
    <x v="0"/>
    <s v="Kanal Satış"/>
    <s v="Matriks"/>
    <s v="Yurt İçi"/>
    <s v="Türkiye"/>
  </r>
  <r>
    <s v="Q4"/>
    <x v="1"/>
    <x v="9"/>
    <m/>
    <s v="MİYA OTOMASYON VE BARKOD BILISIM SISTEMLERI SAN TİC. VE L.T.D. STI."/>
    <s v="WProje Yönetimi.01.007"/>
    <s v="Webplus E-Dönüşüm Yazılımı"/>
    <s v="Univera - Kanal"/>
    <x v="5"/>
    <x v="0"/>
    <s v="Webplus"/>
    <n v="15600"/>
    <m/>
    <n v="1"/>
    <m/>
    <n v="15600"/>
    <m/>
    <n v="0"/>
    <m/>
    <n v="15600"/>
    <m/>
    <m/>
    <m/>
    <n v="1000002234"/>
    <m/>
    <m/>
    <x v="3"/>
    <x v="0"/>
    <x v="1"/>
    <x v="0"/>
    <x v="1"/>
    <x v="0"/>
    <s v="Kanal Satış"/>
    <s v="Miya"/>
    <s v="Yurt İçi"/>
    <s v="Türkiye"/>
  </r>
  <r>
    <s v="Q4"/>
    <x v="1"/>
    <x v="9"/>
    <m/>
    <s v="MATRIKS BİLGİSAYAR SİSTEMLERİ LTD.ŞTİ"/>
    <s v="WProje Yönetimi.01.006"/>
    <s v="Webplus Distribution Satış-Dağıtım Yazılımı (Light)"/>
    <s v="Univera - Kanal"/>
    <x v="5"/>
    <x v="0"/>
    <s v="Webplus"/>
    <n v="15180"/>
    <m/>
    <n v="1"/>
    <m/>
    <n v="18975"/>
    <m/>
    <n v="3795"/>
    <m/>
    <n v="15180"/>
    <m/>
    <m/>
    <m/>
    <n v="1000002236"/>
    <m/>
    <m/>
    <x v="11"/>
    <x v="0"/>
    <x v="1"/>
    <x v="0"/>
    <x v="1"/>
    <x v="0"/>
    <s v="Kanal Satış"/>
    <s v="Matriks"/>
    <s v="Yurt İçi"/>
    <s v="Türkiye"/>
  </r>
  <r>
    <s v="Q4"/>
    <x v="1"/>
    <x v="9"/>
    <m/>
    <s v="MATRIKS BİLGİSAYAR SİSTEMLERİ LTD.ŞTİ"/>
    <s v="WProje Yönetimi.02.001"/>
    <s v="Webplus (Android) Satış Temsilcisi Yazılımı"/>
    <s v="Univera - Kanal"/>
    <x v="5"/>
    <x v="0"/>
    <s v="Webplus"/>
    <n v="2277.44"/>
    <m/>
    <n v="1"/>
    <m/>
    <n v="2846.8"/>
    <m/>
    <n v="569"/>
    <m/>
    <n v="2277.44"/>
    <m/>
    <m/>
    <m/>
    <n v="1000002236"/>
    <m/>
    <m/>
    <x v="11"/>
    <x v="0"/>
    <x v="1"/>
    <x v="0"/>
    <x v="1"/>
    <x v="0"/>
    <s v="Kanal Satış"/>
    <s v="Matriks"/>
    <s v="Yurt İçi"/>
    <s v="Türkiye"/>
  </r>
  <r>
    <s v="Q1"/>
    <x v="1"/>
    <x v="2"/>
    <m/>
    <s v="Mey İçki Sanayi ve Ticaret A.Ş."/>
    <s v="EH.05.002"/>
    <s v="Enroute Panorama - Rapor Gelistirme Hizmeti"/>
    <s v="Univera - Mey İçki"/>
    <x v="11"/>
    <x v="0"/>
    <s v="Enroute"/>
    <n v="10000"/>
    <m/>
    <n v="7"/>
    <m/>
    <n v="70000"/>
    <m/>
    <n v="0"/>
    <m/>
    <n v="70000"/>
    <m/>
    <n v="0"/>
    <n v="0"/>
    <m/>
    <m/>
    <m/>
    <x v="7"/>
    <x v="0"/>
    <x v="1"/>
    <x v="1"/>
    <x v="2"/>
    <x v="1"/>
    <s v="Univera Satış"/>
    <s v="Saha Satış"/>
    <s v="Yurt İçi"/>
    <s v="Türkiye"/>
  </r>
  <r>
    <s v="Q4"/>
    <x v="1"/>
    <x v="9"/>
    <m/>
    <s v="Erdem Demir Gıda İçecek Nak. SAn Tic LTd Şti"/>
    <s v="UH.01.002"/>
    <s v="Unidox Kontör"/>
    <s v="Univera Kontör Satışı"/>
    <x v="21"/>
    <x v="2"/>
    <s v="Unidox"/>
    <n v="2.6560000000000001"/>
    <m/>
    <n v="10000"/>
    <m/>
    <n v="26560"/>
    <m/>
    <n v="0"/>
    <m/>
    <n v="26560"/>
    <m/>
    <m/>
    <m/>
    <n v="1000002260"/>
    <m/>
    <m/>
    <x v="215"/>
    <x v="3"/>
    <x v="1"/>
    <x v="2"/>
    <x v="5"/>
    <x v="0"/>
    <s v="Univera Satış"/>
    <s v="Saha Satış"/>
    <s v="Yurt İçi"/>
    <s v="Türkiye"/>
  </r>
  <r>
    <s v="Q2"/>
    <x v="1"/>
    <x v="3"/>
    <m/>
    <s v="DOĞUŞ ÇAY VE GIDA MADD.ÜRT.PAZ.İTH.İHR.A.Ş"/>
    <s v="EH.02.001"/>
    <s v="Enroute Panorama - Yillik Yazilim Bakimi, Yasatma ve Merkezi Destek Hizmeti"/>
    <s v="Univera Doğuş Çay Projesi"/>
    <x v="12"/>
    <x v="0"/>
    <s v="Enroute"/>
    <m/>
    <m/>
    <n v="1"/>
    <m/>
    <n v="117333"/>
    <m/>
    <n v="0"/>
    <m/>
    <n v="117333"/>
    <m/>
    <n v="0"/>
    <n v="0"/>
    <m/>
    <m/>
    <m/>
    <x v="13"/>
    <x v="0"/>
    <x v="0"/>
    <x v="1"/>
    <x v="4"/>
    <x v="1"/>
    <s v="Univera Satış"/>
    <s v="Saha Satış"/>
    <s v="Yurt İçi"/>
    <s v="Türkiye"/>
  </r>
  <r>
    <s v="Q2"/>
    <x v="1"/>
    <x v="3"/>
    <m/>
    <s v="JTI INTERNATIONAL SA"/>
    <s v="EH.02.001"/>
    <s v="Enroute Panorama - Yillik Yazilim Bakimi, Yasatma ve Merkezi Destek Hizmeti"/>
    <s v="Univera - JTI İran"/>
    <x v="16"/>
    <x v="0"/>
    <s v="Enroute"/>
    <n v="145647.07999999999"/>
    <m/>
    <n v="1"/>
    <m/>
    <n v="145647.08110000001"/>
    <m/>
    <n v="1.0859999999999999E-3"/>
    <m/>
    <n v="145647.07999999999"/>
    <m/>
    <n v="0"/>
    <n v="0"/>
    <m/>
    <m/>
    <m/>
    <x v="18"/>
    <x v="0"/>
    <x v="0"/>
    <x v="1"/>
    <x v="4"/>
    <x v="1"/>
    <s v="Univera Satış"/>
    <s v="Saha Satış"/>
    <s v="Yurt Dışı"/>
    <s v="İsviçre"/>
  </r>
  <r>
    <s v="Q2"/>
    <x v="1"/>
    <x v="3"/>
    <m/>
    <s v="JTI INTERNATIONAL SA"/>
    <s v="EH.02.001"/>
    <s v="Enroute Panorama - Yillik Yazilim Bakimi, Yasatma ve Merkezi Destek Hizmeti"/>
    <s v="Univera - JTI İran"/>
    <x v="16"/>
    <x v="0"/>
    <s v="Enroute"/>
    <n v="145647.07999999999"/>
    <m/>
    <n v="1"/>
    <m/>
    <n v="145647.08110000001"/>
    <m/>
    <n v="1.0859999999999999E-3"/>
    <m/>
    <n v="145647.07999999999"/>
    <m/>
    <n v="0"/>
    <n v="0"/>
    <m/>
    <m/>
    <m/>
    <x v="18"/>
    <x v="0"/>
    <x v="0"/>
    <x v="1"/>
    <x v="4"/>
    <x v="1"/>
    <s v="Univera Satış"/>
    <s v="Saha Satış"/>
    <s v="Yurt Dışı"/>
    <s v="İsviçre"/>
  </r>
  <r>
    <s v="Q2"/>
    <x v="1"/>
    <x v="3"/>
    <m/>
    <s v="JTI INTERNATIONAL SA"/>
    <s v="EH.02.001"/>
    <s v="Enroute Panorama - Yillik Yazilim Bakimi, Yasatma ve Merkezi Destek Hizmeti"/>
    <s v="Univera - JTI İran"/>
    <x v="16"/>
    <x v="0"/>
    <s v="Enroute"/>
    <n v="145647.07999999999"/>
    <m/>
    <n v="1"/>
    <m/>
    <n v="145647.08110000001"/>
    <m/>
    <n v="1.0859999999999999E-3"/>
    <m/>
    <n v="145647.07999999999"/>
    <m/>
    <n v="0"/>
    <n v="0"/>
    <m/>
    <m/>
    <m/>
    <x v="18"/>
    <x v="0"/>
    <x v="0"/>
    <x v="1"/>
    <x v="4"/>
    <x v="1"/>
    <s v="Univera Satış"/>
    <s v="Saha Satış"/>
    <s v="Yurt Dışı"/>
    <s v="İsviçre"/>
  </r>
  <r>
    <s v="Q2"/>
    <x v="1"/>
    <x v="3"/>
    <m/>
    <s v="JTI INTERNATIONAL SA"/>
    <s v="EH.02.001"/>
    <s v="Enroute Panorama - Yillik Yazilim Bakimi, Yasatma ve Merkezi Destek Hizmeti"/>
    <s v="Univera - JTI İran"/>
    <x v="16"/>
    <x v="0"/>
    <s v="Enroute"/>
    <n v="145647.07999999999"/>
    <m/>
    <n v="1"/>
    <m/>
    <n v="145647.08110000001"/>
    <m/>
    <n v="1.0859999999999999E-3"/>
    <m/>
    <n v="145647.07999999999"/>
    <m/>
    <n v="0"/>
    <n v="0"/>
    <m/>
    <m/>
    <m/>
    <x v="18"/>
    <x v="0"/>
    <x v="0"/>
    <x v="1"/>
    <x v="4"/>
    <x v="1"/>
    <s v="Univera Satış"/>
    <s v="Saha Satış"/>
    <s v="Yurt Dışı"/>
    <s v="İsviçre"/>
  </r>
  <r>
    <s v="Q2"/>
    <x v="1"/>
    <x v="3"/>
    <m/>
    <s v="JTI INTERNATIONAL SA"/>
    <s v="EH.02.001"/>
    <s v="Enroute Panorama - Yillik Yazilim Bakimi, Yasatma ve Merkezi Destek Hizmeti"/>
    <s v="Univera - JTI İran"/>
    <x v="16"/>
    <x v="0"/>
    <s v="Enroute"/>
    <n v="145647.07999999999"/>
    <m/>
    <n v="1"/>
    <m/>
    <n v="145647.08110000001"/>
    <m/>
    <n v="1.0859999999999999E-3"/>
    <m/>
    <n v="145647.07999999999"/>
    <m/>
    <n v="0"/>
    <n v="0"/>
    <m/>
    <m/>
    <m/>
    <x v="18"/>
    <x v="0"/>
    <x v="0"/>
    <x v="1"/>
    <x v="4"/>
    <x v="1"/>
    <s v="Univera Satış"/>
    <s v="Saha Satış"/>
    <s v="Yurt Dışı"/>
    <s v="İsviçre"/>
  </r>
  <r>
    <s v="Q2"/>
    <x v="1"/>
    <x v="3"/>
    <m/>
    <s v="JTI INTERNATIONAL SA"/>
    <s v="EH.02.001"/>
    <s v="Enroute Panorama - Yillik Yazilim Bakimi, Yasatma ve Merkezi Destek Hizmeti"/>
    <s v="Univera - JTI İran"/>
    <x v="16"/>
    <x v="0"/>
    <s v="Enroute"/>
    <n v="2870.6266666666666"/>
    <m/>
    <n v="3"/>
    <m/>
    <n v="8611.8772740000004"/>
    <m/>
    <n v="-2.7260000000000001E-3"/>
    <m/>
    <n v="8611.8799999999992"/>
    <m/>
    <n v="0"/>
    <n v="0"/>
    <m/>
    <m/>
    <m/>
    <x v="18"/>
    <x v="0"/>
    <x v="1"/>
    <x v="1"/>
    <x v="4"/>
    <x v="1"/>
    <s v="Univera Satış"/>
    <s v="Saha Satış"/>
    <s v="Yurt Dışı"/>
    <s v="İsviçre"/>
  </r>
  <r>
    <s v="Q2"/>
    <x v="1"/>
    <x v="3"/>
    <m/>
    <s v="BROWN FORMAN İÇKİ TİC. LTD. ŞTİ."/>
    <s v="EY.06.001"/>
    <s v="Enroute Panorama - Yazilim Gelistirme Hizmeti"/>
    <s v="Univera - Brown Forman"/>
    <x v="12"/>
    <x v="0"/>
    <s v="Enroute"/>
    <m/>
    <m/>
    <n v="3"/>
    <m/>
    <n v="73500"/>
    <m/>
    <n v="0"/>
    <m/>
    <n v="73500"/>
    <m/>
    <n v="0"/>
    <n v="0"/>
    <n v="24500"/>
    <m/>
    <m/>
    <x v="30"/>
    <x v="0"/>
    <x v="1"/>
    <x v="1"/>
    <x v="9"/>
    <x v="1"/>
    <s v="Univera Satış"/>
    <s v="Saha Satış"/>
    <s v="Yurt İçi"/>
    <s v="Türkiye"/>
  </r>
  <r>
    <s v="Q2"/>
    <x v="1"/>
    <x v="3"/>
    <m/>
    <s v="BROWN FORMAN İÇKİ TİC. LTD. ŞTİ."/>
    <s v="EY.06.001"/>
    <s v="Enroute Panorama - Yazilim Gelistirme Hizmeti"/>
    <s v="Univera - Brown Forman"/>
    <x v="12"/>
    <x v="0"/>
    <s v="Enroute"/>
    <m/>
    <m/>
    <n v="6"/>
    <m/>
    <n v="105000"/>
    <m/>
    <n v="0"/>
    <m/>
    <n v="105000"/>
    <m/>
    <n v="0"/>
    <n v="0"/>
    <n v="17500"/>
    <m/>
    <m/>
    <x v="30"/>
    <x v="0"/>
    <x v="1"/>
    <x v="1"/>
    <x v="9"/>
    <x v="1"/>
    <s v="Univera Satış"/>
    <s v="Saha Satış"/>
    <s v="Yurt İçi"/>
    <s v="Türkiye"/>
  </r>
  <r>
    <s v="Q2"/>
    <x v="1"/>
    <x v="3"/>
    <m/>
    <s v="JTI INTERNATIONAL SA"/>
    <s v="EY.06.001"/>
    <s v="Enroute Panorama - Yazilim Gelistirme Hizmeti"/>
    <s v="Univera - JTI İran"/>
    <x v="16"/>
    <x v="0"/>
    <s v="Enroute"/>
    <n v="14870.453333333333"/>
    <m/>
    <n v="15"/>
    <m/>
    <n v="223056.79500000001"/>
    <m/>
    <n v="-5.0000000000000001E-3"/>
    <m/>
    <n v="223056.8"/>
    <m/>
    <n v="0"/>
    <n v="0"/>
    <m/>
    <m/>
    <m/>
    <x v="18"/>
    <x v="0"/>
    <x v="1"/>
    <x v="1"/>
    <x v="9"/>
    <x v="1"/>
    <s v="Univera Satış"/>
    <s v="Saha Satış"/>
    <s v="Yurt Dışı"/>
    <s v="İsviçre"/>
  </r>
  <r>
    <s v="Q1"/>
    <x v="1"/>
    <x v="2"/>
    <m/>
    <s v="Mey İçki Sanayi ve Ticaret A.Ş."/>
    <s v="EY.06.001"/>
    <s v="Enroute Panorama - Yazilim Gelistirme Hizmeti"/>
    <s v="Univera - Mey İçki"/>
    <x v="11"/>
    <x v="0"/>
    <s v="Enroute"/>
    <n v="12070"/>
    <m/>
    <n v="53.1"/>
    <m/>
    <n v="640917"/>
    <m/>
    <n v="0"/>
    <m/>
    <n v="640917"/>
    <m/>
    <n v="0"/>
    <n v="0"/>
    <m/>
    <m/>
    <m/>
    <x v="7"/>
    <x v="0"/>
    <x v="1"/>
    <x v="1"/>
    <x v="9"/>
    <x v="1"/>
    <s v="Univera Satış"/>
    <s v="Saha Satış"/>
    <s v="Yurt İçi"/>
    <s v="Türkiye"/>
  </r>
  <r>
    <s v="Q2"/>
    <x v="1"/>
    <x v="3"/>
    <m/>
    <s v="ERİKLİ SU VE MEŞRUBAT SAN. TİC. A.Ş"/>
    <s v="EH.03.003"/>
    <s v="Enroute Panorama - Uzman Destek Hizmeti"/>
    <s v="Univera - Nestle Waters"/>
    <x v="11"/>
    <x v="0"/>
    <s v="Enroute"/>
    <n v="43750"/>
    <m/>
    <n v="1"/>
    <m/>
    <n v="43750"/>
    <m/>
    <n v="0"/>
    <m/>
    <n v="43750"/>
    <m/>
    <n v="0"/>
    <n v="0"/>
    <m/>
    <m/>
    <m/>
    <x v="12"/>
    <x v="0"/>
    <x v="0"/>
    <x v="1"/>
    <x v="12"/>
    <x v="1"/>
    <s v="Univera Satış"/>
    <s v="Saha Satış"/>
    <s v="Yurt İçi"/>
    <s v="Türkiye"/>
  </r>
  <r>
    <s v="Q2"/>
    <x v="1"/>
    <x v="3"/>
    <m/>
    <s v="Mey İçki Sanayi ve Ticaret A.Ş."/>
    <s v="EH.03.003"/>
    <s v="Enroute Panorama - Uzman Destek Hizmeti"/>
    <s v="Univera - Mey İçki"/>
    <x v="11"/>
    <x v="0"/>
    <s v="Enroute"/>
    <n v="125000"/>
    <m/>
    <n v="1"/>
    <m/>
    <n v="125000"/>
    <m/>
    <n v="0"/>
    <m/>
    <n v="125000"/>
    <m/>
    <n v="0"/>
    <n v="0"/>
    <n v="125000"/>
    <m/>
    <m/>
    <x v="7"/>
    <x v="0"/>
    <x v="0"/>
    <x v="1"/>
    <x v="12"/>
    <x v="1"/>
    <s v="Univera Satış"/>
    <s v="Saha Satış"/>
    <s v="Yurt İçi"/>
    <s v="Türkiye"/>
  </r>
  <r>
    <s v="Q2"/>
    <x v="1"/>
    <x v="3"/>
    <m/>
    <s v="NESTLE TÜRKIYE GIDA SANAYI A.S."/>
    <s v="EH.03.003"/>
    <s v="Enroute Panorama - Uzman Destek Hizmeti"/>
    <s v="Univera - Nestle Retail"/>
    <x v="11"/>
    <x v="0"/>
    <s v="Enroute"/>
    <n v="43750"/>
    <m/>
    <n v="1"/>
    <m/>
    <n v="43750"/>
    <m/>
    <n v="0"/>
    <m/>
    <n v="43750"/>
    <m/>
    <n v="0"/>
    <n v="0"/>
    <m/>
    <m/>
    <m/>
    <x v="12"/>
    <x v="0"/>
    <x v="0"/>
    <x v="1"/>
    <x v="12"/>
    <x v="1"/>
    <s v="Univera Satış"/>
    <s v="Saha Satış"/>
    <s v="Yurt İçi"/>
    <s v="Türkiye"/>
  </r>
  <r>
    <s v="Q2"/>
    <x v="1"/>
    <x v="3"/>
    <m/>
    <s v="ERIKLI SU VE MESRUBAT SAN. TIC. A.S"/>
    <s v="EH.03.006"/>
    <s v="Enroute Panorama - Uzaktan Kurulum ve Efitim Hizmeti"/>
    <s v="Univera - Nestle Waters"/>
    <x v="11"/>
    <x v="0"/>
    <s v="Enroute"/>
    <n v="2948.23"/>
    <m/>
    <n v="6"/>
    <m/>
    <n v="17689.38"/>
    <m/>
    <n v="0"/>
    <m/>
    <n v="17689.38"/>
    <m/>
    <n v="0"/>
    <n v="0"/>
    <n v="2948.23"/>
    <m/>
    <m/>
    <x v="12"/>
    <x v="0"/>
    <x v="1"/>
    <x v="1"/>
    <x v="6"/>
    <x v="1"/>
    <s v="Univera Satış"/>
    <s v="Saha Satış"/>
    <s v="Yurt İçi"/>
    <s v="Türkiye"/>
  </r>
  <r>
    <s v="Q2"/>
    <x v="1"/>
    <x v="3"/>
    <m/>
    <s v="JTI INTERNATIONAL SA"/>
    <s v="EH.05.002"/>
    <s v="Enroute Panorama - Rapor Gelistirme Hizmeti"/>
    <s v="Univera - JTI İran"/>
    <x v="16"/>
    <x v="0"/>
    <s v="Enroute"/>
    <n v="14870.453333333333"/>
    <m/>
    <n v="3"/>
    <m/>
    <n v="44611.358999999997"/>
    <m/>
    <n v="-1E-3"/>
    <m/>
    <n v="44611.360000000001"/>
    <m/>
    <n v="0"/>
    <n v="0"/>
    <m/>
    <m/>
    <m/>
    <x v="18"/>
    <x v="0"/>
    <x v="1"/>
    <x v="1"/>
    <x v="2"/>
    <x v="1"/>
    <s v="Univera Satış"/>
    <s v="Saha Satış"/>
    <s v="Yurt Dışı"/>
    <s v="İsviçre"/>
  </r>
  <r>
    <s v="Q2"/>
    <x v="1"/>
    <x v="3"/>
    <m/>
    <s v="JTI INTERNATIONAL SA"/>
    <s v="EH.05.002"/>
    <s v="Enroute Panorama - Rapor Gelistirme Hizmeti"/>
    <s v="Univera - JTI İran"/>
    <x v="16"/>
    <x v="0"/>
    <s v="Enroute"/>
    <n v="14870.453000000001"/>
    <m/>
    <n v="30"/>
    <m/>
    <n v="446113.59"/>
    <m/>
    <n v="0"/>
    <m/>
    <n v="446113.59"/>
    <m/>
    <n v="0"/>
    <n v="0"/>
    <m/>
    <m/>
    <m/>
    <x v="18"/>
    <x v="0"/>
    <x v="1"/>
    <x v="1"/>
    <x v="2"/>
    <x v="1"/>
    <s v="Univera Satış"/>
    <s v="Saha Satış"/>
    <s v="Yurt Dışı"/>
    <s v="İsviçre"/>
  </r>
  <r>
    <s v="Q2"/>
    <x v="1"/>
    <x v="3"/>
    <m/>
    <s v="BROWN FORMAN İÇKİ TİC. LTD. ŞTİ."/>
    <s v="EH.01.001"/>
    <s v="Enroute Panorama - Proje ve Ürün Yönetimi Danışmanlığı Hizmeti"/>
    <s v="Univera - Brown Forman"/>
    <x v="12"/>
    <x v="0"/>
    <s v="Enroute"/>
    <n v="24500"/>
    <m/>
    <n v="1"/>
    <m/>
    <n v="24500"/>
    <m/>
    <n v="0"/>
    <m/>
    <n v="24500"/>
    <m/>
    <n v="0"/>
    <n v="0"/>
    <n v="24500"/>
    <m/>
    <m/>
    <x v="30"/>
    <x v="0"/>
    <x v="1"/>
    <x v="1"/>
    <x v="7"/>
    <x v="1"/>
    <s v="Univera Satış"/>
    <s v="Saha Satış"/>
    <s v="Yurt İçi"/>
    <s v="Türkiye"/>
  </r>
  <r>
    <s v="Q1"/>
    <x v="1"/>
    <x v="2"/>
    <m/>
    <s v="DÜZEY TÜKETIM MAL. SAN. PAZ. VE TIC. A.S."/>
    <s v="EH.01.001"/>
    <s v="Enroute Panorama - Proje ve Ürün Yönetimi Danışmanlığı Hizmeti"/>
    <s v="Univera - Düzey Tüketim"/>
    <x v="11"/>
    <x v="0"/>
    <s v="Enroute"/>
    <n v="22050"/>
    <m/>
    <n v="20"/>
    <m/>
    <n v="441000"/>
    <m/>
    <n v="0"/>
    <m/>
    <n v="441000"/>
    <m/>
    <n v="0"/>
    <n v="0"/>
    <m/>
    <m/>
    <m/>
    <x v="91"/>
    <x v="0"/>
    <x v="1"/>
    <x v="1"/>
    <x v="7"/>
    <x v="1"/>
    <s v="Univera Satış"/>
    <s v="Saha Satış"/>
    <s v="Yurt İçi"/>
    <s v="Türkiye"/>
  </r>
  <r>
    <s v="Q2"/>
    <x v="1"/>
    <x v="3"/>
    <m/>
    <s v="JTI INTERNATIONAL SA"/>
    <s v="EH.01.001"/>
    <s v="Enroute Panorama - Proje ve Ürün Yönetimi Danışmanlığı Hizmeti"/>
    <s v="Univera - JTI İran"/>
    <x v="16"/>
    <x v="0"/>
    <s v="Enroute"/>
    <n v="14870.45"/>
    <m/>
    <n v="1"/>
    <m/>
    <n v="14870.453"/>
    <m/>
    <n v="3.0000000000000001E-3"/>
    <m/>
    <n v="14870.45"/>
    <m/>
    <n v="0"/>
    <n v="0"/>
    <m/>
    <m/>
    <m/>
    <x v="18"/>
    <x v="0"/>
    <x v="1"/>
    <x v="1"/>
    <x v="7"/>
    <x v="1"/>
    <s v="Univera Satış"/>
    <s v="Saha Satış"/>
    <s v="Yurt Dışı"/>
    <s v="İsviçre"/>
  </r>
  <r>
    <s v="Q1"/>
    <x v="1"/>
    <x v="2"/>
    <m/>
    <s v="Mey İçki Sanayi ve Ticaret A.Ş."/>
    <s v="EH.01.001"/>
    <s v="Enroute Panorama - Proje ve Ürün Yönetimi Danışmanlığı Hizmeti"/>
    <s v="Univera - Mey İçki"/>
    <x v="11"/>
    <x v="0"/>
    <s v="Enroute"/>
    <n v="11240"/>
    <m/>
    <n v="11.7"/>
    <m/>
    <n v="131508"/>
    <m/>
    <n v="0"/>
    <m/>
    <n v="131508"/>
    <m/>
    <n v="0"/>
    <n v="0"/>
    <m/>
    <m/>
    <m/>
    <x v="7"/>
    <x v="0"/>
    <x v="1"/>
    <x v="1"/>
    <x v="7"/>
    <x v="1"/>
    <s v="Univera Satış"/>
    <s v="Saha Satış"/>
    <s v="Yurt İçi"/>
    <s v="Türkiye"/>
  </r>
  <r>
    <s v="Q2"/>
    <x v="1"/>
    <x v="3"/>
    <m/>
    <s v="DOĞUŞ ÇAY VE GIDA MADD.ÜRT.PAZ.İTH.İHR.A.Ş"/>
    <s v="EYS.02.033"/>
    <s v="Enroute Panorama - Mobil Kullanici Yazılımi Standart"/>
    <s v="Univera Doğuş Çay Projesi"/>
    <x v="12"/>
    <x v="0"/>
    <s v="Enroute"/>
    <m/>
    <m/>
    <n v="100"/>
    <m/>
    <n v="800000"/>
    <m/>
    <n v="176000"/>
    <m/>
    <n v="624000"/>
    <m/>
    <n v="0"/>
    <n v="0"/>
    <m/>
    <m/>
    <m/>
    <x v="13"/>
    <x v="0"/>
    <x v="1"/>
    <x v="0"/>
    <x v="1"/>
    <x v="1"/>
    <s v="Univera Satış"/>
    <s v="Saha Satış"/>
    <s v="Yurt İçi"/>
    <s v="Türkiye"/>
  </r>
  <r>
    <s v="Q2"/>
    <x v="1"/>
    <x v="3"/>
    <m/>
    <s v="ERIKLI SU VE MESRUBAT SAN. TIC. A.S"/>
    <s v="EH.01.003"/>
    <s v="Enroute Panorama - Kurulum ve Efitim Hizmeti"/>
    <s v="Univera - Nestle Waters"/>
    <x v="11"/>
    <x v="0"/>
    <s v="Enroute"/>
    <n v="3980.1"/>
    <m/>
    <n v="2"/>
    <m/>
    <n v="7960.2"/>
    <m/>
    <n v="0"/>
    <m/>
    <n v="7960.2"/>
    <m/>
    <n v="0"/>
    <n v="0"/>
    <n v="3980.1"/>
    <m/>
    <m/>
    <x v="12"/>
    <x v="0"/>
    <x v="1"/>
    <x v="1"/>
    <x v="6"/>
    <x v="1"/>
    <s v="Univera Satış"/>
    <s v="Saha Satış"/>
    <s v="Yurt İçi"/>
    <s v="Türkiye"/>
  </r>
  <r>
    <s v="Q1"/>
    <x v="1"/>
    <x v="2"/>
    <m/>
    <s v="DÜZEY TÜKETIM MAL. SAN. PAZ. VE TIC. A.S."/>
    <s v="EY.05.006"/>
    <s v="Enroute Panorama - Commerce Portal - B2B Standart - E-Ticaret Modül Yazılımi (Enterprise)"/>
    <s v="Univera - Düzey Tüketim"/>
    <x v="11"/>
    <x v="0"/>
    <s v="Enroute"/>
    <m/>
    <m/>
    <n v="1"/>
    <m/>
    <n v="999000"/>
    <m/>
    <n v="0"/>
    <m/>
    <n v="999000"/>
    <m/>
    <n v="0"/>
    <n v="0"/>
    <m/>
    <m/>
    <m/>
    <x v="91"/>
    <x v="0"/>
    <x v="0"/>
    <x v="0"/>
    <x v="1"/>
    <x v="1"/>
    <s v="Univera Satış"/>
    <s v="Saha Satış"/>
    <s v="Yurt İçi"/>
    <s v="Türkiye"/>
  </r>
  <r>
    <s v="Q4"/>
    <x v="1"/>
    <x v="9"/>
    <m/>
    <s v="MİYA OTOMASYON VE BARKOD BILISIM SISTEMLERI SAN TİC. VE L.T.D. STI."/>
    <s v="WPH.02.001"/>
    <s v="Webplus Yazılım Bakımı Hizmeti"/>
    <s v="Univera - Kanal"/>
    <x v="5"/>
    <x v="0"/>
    <s v="Webplus"/>
    <n v="3148"/>
    <m/>
    <n v="2"/>
    <m/>
    <n v="6296"/>
    <m/>
    <n v="0"/>
    <m/>
    <n v="6296"/>
    <m/>
    <m/>
    <m/>
    <n v="1000002274"/>
    <m/>
    <m/>
    <x v="3"/>
    <x v="0"/>
    <x v="0"/>
    <x v="1"/>
    <x v="4"/>
    <x v="0"/>
    <s v="Kanal Satış"/>
    <s v="Miya"/>
    <s v="Yurt İçi"/>
    <s v="Türkiye"/>
  </r>
  <r>
    <s v="Q4"/>
    <x v="1"/>
    <x v="9"/>
    <m/>
    <s v="MİYA OTOMASYON VE BARKOD BILISIM SISTEMLERI SAN TİC. VE L.T.D. STI."/>
    <s v="WPH.02.001"/>
    <s v="Webplus Yazılım Bakımı Hizmeti"/>
    <s v="Univera - Kanal"/>
    <x v="5"/>
    <x v="0"/>
    <s v="Webplus"/>
    <n v="3365"/>
    <m/>
    <n v="1"/>
    <m/>
    <n v="3365"/>
    <m/>
    <n v="0"/>
    <m/>
    <n v="3365"/>
    <m/>
    <m/>
    <m/>
    <n v="1000002274"/>
    <m/>
    <m/>
    <x v="3"/>
    <x v="0"/>
    <x v="0"/>
    <x v="1"/>
    <x v="4"/>
    <x v="0"/>
    <s v="Kanal Satış"/>
    <s v="Miya"/>
    <s v="Yurt İçi"/>
    <s v="Türkiye"/>
  </r>
  <r>
    <s v="Q4"/>
    <x v="1"/>
    <x v="9"/>
    <m/>
    <s v="MİYA OTOMASYON VE BARKOD BILISIM SISTEMLERI SAN TİC. VE L.T.D. STI."/>
    <s v="WPH.02.001"/>
    <s v="Webplus Yazılım Bakımı Hizmeti"/>
    <s v="Univera - Kanal"/>
    <x v="5"/>
    <x v="0"/>
    <s v="Webplus"/>
    <n v="11240"/>
    <m/>
    <n v="1"/>
    <m/>
    <n v="11240"/>
    <m/>
    <n v="0"/>
    <m/>
    <n v="11240"/>
    <m/>
    <m/>
    <m/>
    <n v="1000002273"/>
    <m/>
    <m/>
    <x v="3"/>
    <x v="0"/>
    <x v="0"/>
    <x v="1"/>
    <x v="4"/>
    <x v="0"/>
    <s v="Kanal Satış"/>
    <s v="Miya"/>
    <s v="Yurt İçi"/>
    <s v="Türkiye"/>
  </r>
  <r>
    <s v="Q4"/>
    <x v="1"/>
    <x v="9"/>
    <m/>
    <s v="MİYA OTOMASYON VE BARKOD BILISIM SISTEMLERI SAN TİC. VE L.T.D. STI."/>
    <s v="WPH.02.001"/>
    <s v="Webplus Yazılım Bakımı Hizmeti"/>
    <s v="Univera - Kanal"/>
    <x v="5"/>
    <x v="0"/>
    <s v="Webplus"/>
    <n v="8806"/>
    <m/>
    <n v="1"/>
    <m/>
    <n v="8806"/>
    <m/>
    <n v="0"/>
    <m/>
    <n v="8806"/>
    <m/>
    <m/>
    <m/>
    <n v="1000002273"/>
    <m/>
    <m/>
    <x v="3"/>
    <x v="0"/>
    <x v="0"/>
    <x v="1"/>
    <x v="4"/>
    <x v="0"/>
    <s v="Kanal Satış"/>
    <s v="Miya"/>
    <s v="Yurt İçi"/>
    <s v="Türkiye"/>
  </r>
  <r>
    <s v="Q4"/>
    <x v="1"/>
    <x v="9"/>
    <m/>
    <s v="POLARİS YAZILIM ÇÖZÜMLERİ VE DANIŞMANLIK HİZMETLERİ LTD.ŞTİ."/>
    <s v="WPH.02.001"/>
    <s v="Webplus Yazılım Bakımı Hizmeti"/>
    <s v="Univera - Kanal"/>
    <x v="5"/>
    <x v="0"/>
    <s v="Webplus"/>
    <n v="23200"/>
    <m/>
    <n v="1"/>
    <m/>
    <n v="23200"/>
    <m/>
    <m/>
    <m/>
    <n v="23200"/>
    <m/>
    <m/>
    <m/>
    <n v="1000002354"/>
    <m/>
    <m/>
    <x v="31"/>
    <x v="0"/>
    <x v="0"/>
    <x v="1"/>
    <x v="4"/>
    <x v="0"/>
    <s v="Kanal Satış"/>
    <s v="Polaris"/>
    <s v="Yurt İçi"/>
    <s v="Türkiye"/>
  </r>
  <r>
    <s v="Q4"/>
    <x v="1"/>
    <x v="9"/>
    <m/>
    <s v="MATRIKS BİLGİSAYAR SİSTEMLERİ LTD.ŞTİ"/>
    <s v="UH.01.002"/>
    <s v="Unidox Kontör"/>
    <s v="Univera Kontör Satışı"/>
    <x v="5"/>
    <x v="2"/>
    <s v="Unidox"/>
    <n v="2.258"/>
    <m/>
    <n v="10000"/>
    <m/>
    <n v="22580"/>
    <m/>
    <n v="0"/>
    <m/>
    <n v="22580"/>
    <m/>
    <m/>
    <m/>
    <n v="1000002303"/>
    <m/>
    <m/>
    <x v="11"/>
    <x v="0"/>
    <x v="1"/>
    <x v="2"/>
    <x v="5"/>
    <x v="0"/>
    <s v="Kanal Satış"/>
    <s v="Matriks"/>
    <s v="Yurt İçi"/>
    <s v="Türkiye"/>
  </r>
  <r>
    <s v="Q4"/>
    <x v="1"/>
    <x v="9"/>
    <m/>
    <s v="MATRIKS BİLGİSAYAR SİSTEMLERİ LTD.ŞTİ"/>
    <s v="UH.01.002"/>
    <s v="Unidox Kontör"/>
    <s v="Univera Kontör Satışı"/>
    <x v="5"/>
    <x v="2"/>
    <s v="Unidox"/>
    <n v="1.373"/>
    <m/>
    <n v="10000"/>
    <m/>
    <n v="13730"/>
    <m/>
    <n v="0"/>
    <m/>
    <n v="13730"/>
    <m/>
    <m/>
    <m/>
    <n v="1000002271"/>
    <m/>
    <m/>
    <x v="11"/>
    <x v="0"/>
    <x v="1"/>
    <x v="2"/>
    <x v="5"/>
    <x v="0"/>
    <s v="Kanal Satış"/>
    <s v="Matriks"/>
    <s v="Yurt İçi"/>
    <s v="Türkiye"/>
  </r>
  <r>
    <s v="Q4"/>
    <x v="1"/>
    <x v="9"/>
    <m/>
    <s v="MİYA OTOMASYON VE BARKOD BILISIM SISTEMLERI SAN TİC. VE L.T.D. STI."/>
    <s v="UH.01.002"/>
    <s v="Unidox Kontör"/>
    <s v="Univera Kontör Satışı"/>
    <x v="5"/>
    <x v="2"/>
    <s v="Unidox"/>
    <n v="2.657"/>
    <m/>
    <n v="10000"/>
    <m/>
    <n v="26570"/>
    <m/>
    <m/>
    <m/>
    <n v="26570"/>
    <m/>
    <m/>
    <m/>
    <n v="1000002350"/>
    <m/>
    <m/>
    <x v="3"/>
    <x v="0"/>
    <x v="1"/>
    <x v="2"/>
    <x v="5"/>
    <x v="0"/>
    <s v="Kanal Satış"/>
    <s v="Miya"/>
    <s v="Yurt İçi"/>
    <s v="Türkiye"/>
  </r>
  <r>
    <s v="Q4"/>
    <x v="1"/>
    <x v="9"/>
    <m/>
    <s v="MİYA OTOMASYON VE BARKOD BILISIM SISTEMLERI SAN TİC. VE L.T.D. STI."/>
    <s v="UH.01.002"/>
    <s v="Unidox Kontör"/>
    <s v="Univera Kontör Satışı"/>
    <x v="5"/>
    <x v="2"/>
    <s v="Unidox"/>
    <n v="2.657"/>
    <m/>
    <n v="10000"/>
    <m/>
    <n v="26570"/>
    <m/>
    <m/>
    <m/>
    <n v="26570"/>
    <m/>
    <m/>
    <m/>
    <n v="1000002351"/>
    <m/>
    <m/>
    <x v="3"/>
    <x v="0"/>
    <x v="1"/>
    <x v="2"/>
    <x v="5"/>
    <x v="0"/>
    <s v="Kanal Satış"/>
    <s v="Miya"/>
    <s v="Yurt İçi"/>
    <s v="Türkiye"/>
  </r>
  <r>
    <s v="Q4"/>
    <x v="1"/>
    <x v="9"/>
    <m/>
    <s v="DEPE DANIŞMANLIK İNŞ.TAAH.EMLAK OTO İNŞ.MALZ.TİC.VE SAN.LTD.ŞTİ."/>
    <s v="UH.01.002"/>
    <s v="Unidox Kontör"/>
    <s v="Univera Kontör Satışı"/>
    <x v="6"/>
    <x v="2"/>
    <s v="Unidox"/>
    <n v="1.05"/>
    <m/>
    <n v="100000"/>
    <m/>
    <n v="105000"/>
    <m/>
    <n v="0"/>
    <m/>
    <n v="105000"/>
    <m/>
    <m/>
    <m/>
    <n v="1000002276"/>
    <m/>
    <m/>
    <x v="1"/>
    <x v="0"/>
    <x v="1"/>
    <x v="2"/>
    <x v="5"/>
    <x v="0"/>
    <s v="Univera Satış"/>
    <s v="Saha Satış"/>
    <s v="Yurt İçi"/>
    <s v="Türkiye"/>
  </r>
  <r>
    <s v="Q4"/>
    <x v="1"/>
    <x v="9"/>
    <m/>
    <s v="HEPİYİ MAMA YEM TİCARET VE SANAYİ ANONİM ŞİRKETİ"/>
    <s v="UH.01.002"/>
    <s v="Unidox Kontör"/>
    <s v="Univera Kontör Satışı"/>
    <x v="21"/>
    <x v="2"/>
    <s v="Unidox"/>
    <n v="4"/>
    <m/>
    <n v="5000"/>
    <m/>
    <n v="20000"/>
    <m/>
    <m/>
    <m/>
    <n v="20000"/>
    <m/>
    <m/>
    <m/>
    <n v="1000002360"/>
    <m/>
    <m/>
    <x v="40"/>
    <x v="0"/>
    <x v="1"/>
    <x v="2"/>
    <x v="5"/>
    <x v="0"/>
    <s v="Univera Satış"/>
    <s v="Saha Satış"/>
    <s v="Yurt İçi"/>
    <s v="Türkiye"/>
  </r>
  <r>
    <s v="Q4"/>
    <x v="1"/>
    <x v="9"/>
    <m/>
    <s v="KM MARKASI GIDA İNŞAAT TEMİZLİK TİC. VE SAN. LDT. ŞTİ."/>
    <s v="UH.01.002"/>
    <s v="Unidox Kontör"/>
    <s v="Univera Kontör Satışı"/>
    <x v="6"/>
    <x v="2"/>
    <s v="Unidox"/>
    <n v="4"/>
    <m/>
    <n v="5000"/>
    <m/>
    <n v="20000"/>
    <m/>
    <m/>
    <m/>
    <n v="20000"/>
    <m/>
    <m/>
    <m/>
    <n v="1000002409"/>
    <m/>
    <m/>
    <x v="4"/>
    <x v="0"/>
    <x v="1"/>
    <x v="2"/>
    <x v="5"/>
    <x v="0"/>
    <s v="Univera Satış"/>
    <s v="Saha Satış"/>
    <s v="Yurt İçi"/>
    <s v="Türkiye"/>
  </r>
  <r>
    <s v="Q4"/>
    <x v="1"/>
    <x v="9"/>
    <m/>
    <s v="PAK-SEL TAŞIMACILIK YAKIT GIDA TEMİZLİK İNŞAAT SANAYİ VE TİCARET LİMİTED ŞİRKETİ"/>
    <s v="UH.01.002"/>
    <s v="Unidox Kontör"/>
    <s v="Univera Kontör Satışı"/>
    <x v="6"/>
    <x v="2"/>
    <s v="Unidox"/>
    <n v="1.3"/>
    <m/>
    <n v="100000"/>
    <m/>
    <n v="130000"/>
    <m/>
    <m/>
    <m/>
    <n v="130000"/>
    <m/>
    <m/>
    <m/>
    <n v="1000002419"/>
    <m/>
    <m/>
    <x v="13"/>
    <x v="0"/>
    <x v="1"/>
    <x v="2"/>
    <x v="5"/>
    <x v="0"/>
    <s v="Univera Satış"/>
    <s v="Saha Satış"/>
    <s v="Yurt İçi"/>
    <s v="Türkiye"/>
  </r>
  <r>
    <s v="Q4"/>
    <x v="1"/>
    <x v="9"/>
    <m/>
    <s v="Tezil Ticaret- Aykut Tezil"/>
    <s v="UH.01.002"/>
    <s v="Unidox Kontör"/>
    <s v="Univera Kontör Satışı"/>
    <x v="21"/>
    <x v="2"/>
    <s v="Unidox"/>
    <n v="2.5"/>
    <m/>
    <n v="10000"/>
    <m/>
    <n v="25000"/>
    <m/>
    <n v="0"/>
    <m/>
    <n v="25000"/>
    <m/>
    <m/>
    <m/>
    <n v="1000002308"/>
    <m/>
    <m/>
    <x v="10"/>
    <x v="0"/>
    <x v="1"/>
    <x v="2"/>
    <x v="5"/>
    <x v="0"/>
    <s v="Univera Satış"/>
    <s v="Saha Satış"/>
    <s v="Yurt İçi"/>
    <s v="Türkiye"/>
  </r>
  <r>
    <s v="Q4"/>
    <x v="1"/>
    <x v="9"/>
    <m/>
    <s v="TURK FİNANSMAN ANONİM ŞİRKETİ"/>
    <s v="UH.01.002"/>
    <s v="Unidox Kontör"/>
    <s v="Univera Kontör Satışı"/>
    <x v="6"/>
    <x v="2"/>
    <s v="Unidox"/>
    <n v="3.7530000000000001"/>
    <m/>
    <n v="5000"/>
    <m/>
    <n v="18765"/>
    <m/>
    <m/>
    <m/>
    <n v="18765"/>
    <m/>
    <m/>
    <m/>
    <n v="1000002437"/>
    <m/>
    <m/>
    <x v="55"/>
    <x v="2"/>
    <x v="1"/>
    <x v="2"/>
    <x v="5"/>
    <x v="0"/>
    <s v="Univera Satış"/>
    <s v="Saha Satış"/>
    <s v="Yurt İçi"/>
    <s v="Türkiye"/>
  </r>
  <r>
    <s v="Q4"/>
    <x v="1"/>
    <x v="9"/>
    <m/>
    <s v="Brs Gıda- Emu Baharat"/>
    <s v="UH.01.002"/>
    <s v="Unidox Kontör"/>
    <s v="Univera Kontör Satışı"/>
    <x v="21"/>
    <x v="2"/>
    <s v="Unidox"/>
    <n v="6.0419999999999998"/>
    <m/>
    <n v="1986"/>
    <m/>
    <n v="11999.412"/>
    <m/>
    <m/>
    <m/>
    <n v="11999.412"/>
    <m/>
    <m/>
    <m/>
    <n v="1000002394"/>
    <m/>
    <m/>
    <x v="216"/>
    <x v="3"/>
    <x v="1"/>
    <x v="2"/>
    <x v="5"/>
    <x v="0"/>
    <s v="Univera Satış"/>
    <s v="Saha Satış"/>
    <s v="Yurt İçi"/>
    <s v="Türkiye"/>
  </r>
  <r>
    <s v="Q4"/>
    <x v="1"/>
    <x v="9"/>
    <m/>
    <s v="MİYA OTOMASYON VE BARKOD BILISIM SISTEMLERI SAN TİC. VE L.T.D. STI."/>
    <s v="SMY.02.001"/>
    <s v="StockMate Mobile Depo Personeli El Terminali Yazılımı"/>
    <s v="Univera - Kanal"/>
    <x v="5"/>
    <x v="4"/>
    <s v="Stockmate"/>
    <n v="6825"/>
    <m/>
    <n v="1"/>
    <m/>
    <n v="9750"/>
    <m/>
    <m/>
    <m/>
    <n v="6825"/>
    <m/>
    <m/>
    <m/>
    <n v="1000002391"/>
    <m/>
    <m/>
    <x v="3"/>
    <x v="0"/>
    <x v="1"/>
    <x v="0"/>
    <x v="1"/>
    <x v="0"/>
    <s v="Kanal Satış"/>
    <s v="Miya"/>
    <s v="Yurt İçi"/>
    <s v="Türkiye"/>
  </r>
  <r>
    <s v="Q4"/>
    <x v="1"/>
    <x v="9"/>
    <m/>
    <s v="MİYA OTOMASYON VE BARKOD BILISIM SISTEMLERI SAN TİC. VE L.T.D. STI."/>
    <s v="SMY.01.003"/>
    <s v="StockMate Ek Kullanıcı Yazılımı (+1)"/>
    <s v="Univera - Kanal"/>
    <x v="5"/>
    <x v="4"/>
    <s v="Stockmate"/>
    <n v="4550"/>
    <m/>
    <n v="2"/>
    <m/>
    <n v="13000"/>
    <m/>
    <m/>
    <m/>
    <n v="9100"/>
    <m/>
    <m/>
    <m/>
    <n v="1000002391"/>
    <m/>
    <m/>
    <x v="3"/>
    <x v="0"/>
    <x v="1"/>
    <x v="0"/>
    <x v="1"/>
    <x v="0"/>
    <s v="Kanal Satış"/>
    <s v="Miya"/>
    <s v="Yurt İçi"/>
    <s v="Türkiye"/>
  </r>
  <r>
    <s v="Q4"/>
    <x v="1"/>
    <x v="9"/>
    <m/>
    <s v="MİYA OTOMASYON VE BARKOD BILISIM SISTEMLERI SAN TİC. VE L.T.D. STI."/>
    <s v="SMY.01.001"/>
    <s v="StockMate Depo Stok Yönetimi Yazılımı"/>
    <s v="Univera - Kanal"/>
    <x v="5"/>
    <x v="4"/>
    <s v="Stockmate"/>
    <n v="159250"/>
    <m/>
    <n v="1"/>
    <m/>
    <n v="227500"/>
    <m/>
    <m/>
    <m/>
    <n v="159250"/>
    <m/>
    <m/>
    <m/>
    <n v="1000002391"/>
    <m/>
    <m/>
    <x v="3"/>
    <x v="0"/>
    <x v="1"/>
    <x v="0"/>
    <x v="1"/>
    <x v="0"/>
    <s v="Kanal Satış"/>
    <s v="Miya"/>
    <s v="Yurt İçi"/>
    <s v="Türkiye"/>
  </r>
  <r>
    <s v="Q4"/>
    <x v="1"/>
    <x v="9"/>
    <m/>
    <s v="EFES KAZAKHSTAN JSC FE"/>
    <s v="QH.02.001"/>
    <s v="Quest Panorama - Yazılım Bakımı, Yaşatma ve Merkezi Destek Hizmeti"/>
    <s v="Univera - Efes Kazakistan"/>
    <x v="19"/>
    <x v="3"/>
    <s v="Quest"/>
    <n v="307665.49"/>
    <m/>
    <n v="1"/>
    <m/>
    <n v="7318.66"/>
    <m/>
    <n v="0"/>
    <m/>
    <n v="307665.49"/>
    <m/>
    <m/>
    <m/>
    <n v="1000002298"/>
    <m/>
    <m/>
    <x v="20"/>
    <x v="0"/>
    <x v="0"/>
    <x v="1"/>
    <x v="4"/>
    <x v="0"/>
    <s v="Univera Satış"/>
    <s v="Saha Satış"/>
    <s v="Yurt Dışı"/>
    <s v="Kazakistan"/>
  </r>
  <r>
    <s v="Q4"/>
    <x v="1"/>
    <x v="9"/>
    <m/>
    <s v="ÇAYKUR ÇAY İŞLETMELERİ GENEL MÜDÜRLÜĞÜ"/>
    <s v="QH.03.001"/>
    <s v="Quest Panorama - Çağrı Merkezi Hizmeti"/>
    <s v="Univera - Çaykur"/>
    <x v="12"/>
    <x v="3"/>
    <s v="Quest"/>
    <n v="238111.43"/>
    <m/>
    <n v="1"/>
    <m/>
    <n v="238111.43"/>
    <m/>
    <n v="0"/>
    <m/>
    <n v="238111.43"/>
    <m/>
    <m/>
    <m/>
    <n v="1000002290"/>
    <m/>
    <m/>
    <x v="1"/>
    <x v="0"/>
    <x v="0"/>
    <x v="1"/>
    <x v="8"/>
    <x v="0"/>
    <s v="Univera Satış"/>
    <s v="Saha Satış"/>
    <s v="Yurt İçi"/>
    <s v="Türkiye"/>
  </r>
  <r>
    <s v="Q4"/>
    <x v="1"/>
    <x v="9"/>
    <m/>
    <s v="MİYA OTOMASYON VE BARKOD BILISIM SISTEMLERI SAN TİC. VE L.T.D. STI."/>
    <s v="SM.01.003"/>
    <s v="Logo/Netsis Entegrasyonu"/>
    <s v="Univera - Kanal"/>
    <x v="5"/>
    <x v="4"/>
    <s v="Stockmate"/>
    <n v="27300"/>
    <m/>
    <n v="1"/>
    <m/>
    <n v="39000"/>
    <m/>
    <m/>
    <m/>
    <n v="27300"/>
    <m/>
    <m/>
    <m/>
    <n v="1000002391"/>
    <m/>
    <m/>
    <x v="3"/>
    <x v="0"/>
    <x v="1"/>
    <x v="0"/>
    <x v="1"/>
    <x v="0"/>
    <s v="Kanal Satış"/>
    <s v="Miya"/>
    <s v="Yurt İçi"/>
    <s v="Türkiye"/>
  </r>
  <r>
    <s v="Q4"/>
    <x v="1"/>
    <x v="9"/>
    <m/>
    <s v="Turk Elektronik Para Anonim Şirketi"/>
    <n v="500001210"/>
    <s v="Hakediş Bedeli"/>
    <s v="Univera - Turk ELektronik Para"/>
    <x v="10"/>
    <x v="8"/>
    <s v="Hakediş"/>
    <n v="444199.12"/>
    <m/>
    <n v="1"/>
    <m/>
    <n v="444199.12"/>
    <m/>
    <m/>
    <m/>
    <n v="444199.12"/>
    <m/>
    <m/>
    <m/>
    <n v="1000002339"/>
    <m/>
    <m/>
    <x v="147"/>
    <x v="2"/>
    <x v="1"/>
    <x v="3"/>
    <x v="13"/>
    <x v="2"/>
    <s v="Univera Satış"/>
    <s v="Saha Satış"/>
    <s v="Yurt İçi"/>
    <s v="Türkiye"/>
  </r>
  <r>
    <s v="Q2"/>
    <x v="1"/>
    <x v="4"/>
    <m/>
    <s v="DOĞAN TREND OTOMOTİV TİCARET Hizmet VE TEKNOLOJİ ANONİM ŞİRKETİ"/>
    <s v="EH.01.005"/>
    <s v="Enroute Panorama Online Egitim"/>
    <s v="Univera - Doğan Trend"/>
    <x v="13"/>
    <x v="0"/>
    <s v="Enroute"/>
    <n v="2100"/>
    <m/>
    <n v="3"/>
    <m/>
    <n v="6300"/>
    <m/>
    <n v="0"/>
    <m/>
    <n v="6300"/>
    <m/>
    <n v="0"/>
    <n v="0"/>
    <m/>
    <m/>
    <m/>
    <x v="41"/>
    <x v="0"/>
    <x v="1"/>
    <x v="1"/>
    <x v="6"/>
    <x v="1"/>
    <s v="Univera Satış"/>
    <s v="Saha Satış"/>
    <s v="Yurt İçi"/>
    <s v="Türkiye"/>
  </r>
  <r>
    <s v="Q2"/>
    <x v="1"/>
    <x v="3"/>
    <m/>
    <s v="DOĞUŞ ÇAY VE GIDA MADD.ÜRT.PAZ.İTH.İHR.A.Ş"/>
    <s v="EY.04.012"/>
    <s v="Enroute Panorama E-Dönüsüm  Modül Yazılımi (Enterprise)"/>
    <s v="Univera Doğuş Çay Projesi"/>
    <x v="12"/>
    <x v="0"/>
    <s v="Enroute"/>
    <n v="21750"/>
    <m/>
    <n v="1"/>
    <m/>
    <n v="29000"/>
    <m/>
    <n v="7250"/>
    <m/>
    <n v="21750"/>
    <m/>
    <n v="0"/>
    <n v="0"/>
    <m/>
    <m/>
    <m/>
    <x v="13"/>
    <x v="0"/>
    <x v="1"/>
    <x v="0"/>
    <x v="1"/>
    <x v="1"/>
    <s v="Univera Satış"/>
    <s v="Saha Satış"/>
    <s v="Yurt İçi"/>
    <s v="Türkiye"/>
  </r>
  <r>
    <s v="Q2"/>
    <x v="1"/>
    <x v="3"/>
    <m/>
    <s v="NATURAL HUBUBAT BAKLIYAT GIDA TEMIZLIK MADDELERI SANAYI VE TICARET LIMITED SIRKETI"/>
    <s v="EY.04.012"/>
    <s v="Enroute Panorama E-Dönüsüm  Modül Yazılımi (Enterprise)"/>
    <s v="Univera Doğuş Çay Projesi"/>
    <x v="12"/>
    <x v="0"/>
    <s v="Enroute"/>
    <n v="21750"/>
    <m/>
    <n v="1"/>
    <m/>
    <n v="29000"/>
    <m/>
    <n v="7250"/>
    <m/>
    <n v="21750"/>
    <m/>
    <n v="0"/>
    <n v="0"/>
    <m/>
    <m/>
    <m/>
    <x v="13"/>
    <x v="0"/>
    <x v="1"/>
    <x v="0"/>
    <x v="1"/>
    <x v="1"/>
    <s v="Univera Satış"/>
    <s v="Saha Satış"/>
    <s v="Yurt İçi"/>
    <s v="Türkiye"/>
  </r>
  <r>
    <s v="Q2"/>
    <x v="1"/>
    <x v="3"/>
    <m/>
    <s v="DANONE TIKVESLI GIDA VE IÇECEK SAN.TIC.A.S."/>
    <s v="EY.06.001"/>
    <s v="Enroute Panorama - Yazilim Gelistirme Hizmeti"/>
    <s v="Univera - Danone Tikveşli"/>
    <x v="16"/>
    <x v="0"/>
    <s v="Enroute"/>
    <n v="10276.271794871795"/>
    <m/>
    <n v="1.95"/>
    <m/>
    <n v="20038.726500000001"/>
    <m/>
    <n v="-3.5000000000000001E-3"/>
    <m/>
    <n v="20038.73"/>
    <m/>
    <n v="0"/>
    <n v="0"/>
    <m/>
    <m/>
    <m/>
    <x v="58"/>
    <x v="0"/>
    <x v="1"/>
    <x v="1"/>
    <x v="9"/>
    <x v="1"/>
    <s v="Univera Satış"/>
    <s v="Saha Satış"/>
    <s v="Yurt İçi"/>
    <s v="Türkiye"/>
  </r>
  <r>
    <s v="Q2"/>
    <x v="1"/>
    <x v="4"/>
    <m/>
    <s v="ERBAK-ULUDAG PAZARLAMA SATIS VE DAGITIM A.S."/>
    <s v="EY.06.001"/>
    <s v="Enroute Panorama - Yazilim Gelistirme Hizmeti"/>
    <s v="Univera - Uludağ İçecek"/>
    <x v="11"/>
    <x v="0"/>
    <s v="Enroute"/>
    <n v="12172"/>
    <m/>
    <n v="21"/>
    <m/>
    <n v="255612"/>
    <m/>
    <n v="0"/>
    <m/>
    <n v="255612"/>
    <m/>
    <n v="0"/>
    <n v="0"/>
    <m/>
    <m/>
    <m/>
    <x v="21"/>
    <x v="0"/>
    <x v="1"/>
    <x v="1"/>
    <x v="9"/>
    <x v="1"/>
    <s v="Univera Satış"/>
    <s v="Saha Satış"/>
    <s v="Yurt İçi"/>
    <s v="Türkiye"/>
  </r>
  <r>
    <s v="Q2"/>
    <x v="1"/>
    <x v="3"/>
    <m/>
    <s v="PERNOD RICARD ISTANBUL IÇ VE DIS TIC. LTD. STI"/>
    <s v="EY.06.001"/>
    <s v="Enroute Panorama - Yazilim Gelistirme Hizmeti"/>
    <s v="Univera - Pernod Ricard"/>
    <x v="13"/>
    <x v="0"/>
    <s v="Enroute"/>
    <n v="11420.32"/>
    <m/>
    <n v="3"/>
    <m/>
    <n v="34260.959999999999"/>
    <m/>
    <n v="0"/>
    <m/>
    <n v="34260.959999999999"/>
    <m/>
    <n v="0"/>
    <n v="0"/>
    <m/>
    <m/>
    <m/>
    <x v="34"/>
    <x v="0"/>
    <x v="1"/>
    <x v="1"/>
    <x v="9"/>
    <x v="1"/>
    <s v="Univera Satış"/>
    <s v="Saha Satış"/>
    <s v="Yurt İçi"/>
    <s v="Türkiye"/>
  </r>
  <r>
    <s v="Q2"/>
    <x v="1"/>
    <x v="4"/>
    <m/>
    <s v="Mey İçki Sanayi ve Ticaret A.Ş."/>
    <s v="EH.03.003"/>
    <s v="Enroute Panorama - Uzman Destek Hizmeti"/>
    <s v="Univera - Mey İçki"/>
    <x v="11"/>
    <x v="0"/>
    <s v="Enroute"/>
    <n v="125000"/>
    <m/>
    <n v="1"/>
    <m/>
    <n v="125000"/>
    <m/>
    <n v="0"/>
    <m/>
    <n v="125000"/>
    <m/>
    <n v="0"/>
    <n v="0"/>
    <m/>
    <m/>
    <m/>
    <x v="7"/>
    <x v="0"/>
    <x v="0"/>
    <x v="1"/>
    <x v="12"/>
    <x v="1"/>
    <s v="Univera Satış"/>
    <s v="Saha Satış"/>
    <s v="Yurt İçi"/>
    <s v="Türkiye"/>
  </r>
  <r>
    <s v="Q2"/>
    <x v="1"/>
    <x v="3"/>
    <m/>
    <s v="PERNOD RICARD ISTANBUL IÇ VE DIS TIC. LTD. STI"/>
    <s v="EH.03.003"/>
    <s v="Enroute Panorama - Uzman Destek Hizmeti"/>
    <s v="Univera - Pernod Ricard"/>
    <x v="13"/>
    <x v="0"/>
    <s v="Enroute"/>
    <n v="150000"/>
    <m/>
    <n v="1"/>
    <m/>
    <n v="150000"/>
    <m/>
    <n v="0"/>
    <m/>
    <n v="150000"/>
    <m/>
    <n v="0"/>
    <n v="0"/>
    <m/>
    <m/>
    <m/>
    <x v="34"/>
    <x v="0"/>
    <x v="0"/>
    <x v="1"/>
    <x v="12"/>
    <x v="1"/>
    <s v="Univera Satış"/>
    <s v="Saha Satış"/>
    <s v="Yurt İçi"/>
    <s v="Türkiye"/>
  </r>
  <r>
    <s v="Q2"/>
    <x v="1"/>
    <x v="4"/>
    <m/>
    <s v="PERNOD RICARD ISTANBUL IÇ VE DIS TIC. LTD. STI"/>
    <s v="EH.03.003"/>
    <s v="Enroute Panorama - Uzman Destek Hizmeti"/>
    <s v="Univera - Pernod Ricard"/>
    <x v="13"/>
    <x v="0"/>
    <s v="Enroute"/>
    <n v="150000"/>
    <m/>
    <n v="1"/>
    <m/>
    <n v="150000"/>
    <m/>
    <n v="0"/>
    <m/>
    <n v="150000"/>
    <m/>
    <n v="0"/>
    <n v="0"/>
    <m/>
    <m/>
    <m/>
    <x v="34"/>
    <x v="0"/>
    <x v="0"/>
    <x v="1"/>
    <x v="12"/>
    <x v="1"/>
    <s v="Univera Satış"/>
    <s v="Saha Satış"/>
    <s v="Yurt İçi"/>
    <s v="Türkiye"/>
  </r>
  <r>
    <s v="Q2"/>
    <x v="1"/>
    <x v="3"/>
    <m/>
    <s v="BROWN FORMAN İÇKİ TİC. LTD. ŞTİ."/>
    <s v="EH.03.006"/>
    <s v="Enroute Panorama - Uzaktan Kurulum ve Efitim Hizmeti"/>
    <s v="Univera - Brown Forman"/>
    <x v="12"/>
    <x v="0"/>
    <s v="Enroute"/>
    <n v="14000"/>
    <m/>
    <n v="4"/>
    <m/>
    <n v="56000"/>
    <m/>
    <n v="0"/>
    <m/>
    <n v="56000"/>
    <m/>
    <n v="0"/>
    <n v="0"/>
    <m/>
    <m/>
    <m/>
    <x v="30"/>
    <x v="0"/>
    <x v="1"/>
    <x v="1"/>
    <x v="6"/>
    <x v="1"/>
    <s v="Univera Satış"/>
    <s v="Saha Satış"/>
    <s v="Yurt İçi"/>
    <s v="Türkiye"/>
  </r>
  <r>
    <s v="Q2"/>
    <x v="1"/>
    <x v="3"/>
    <m/>
    <s v="DANONE TIKVESLI GIDA VE IÇECEK SAN.TIC.A.S."/>
    <s v="EH.05.002"/>
    <s v="Enroute Panorama - Rapor Gelistirme Hizmeti"/>
    <s v="Univera - Danone Tikveşli"/>
    <x v="16"/>
    <x v="0"/>
    <s v="Enroute"/>
    <n v="18900"/>
    <m/>
    <n v="1.07"/>
    <m/>
    <n v="20223"/>
    <m/>
    <n v="0"/>
    <m/>
    <n v="20223"/>
    <m/>
    <n v="0"/>
    <n v="0"/>
    <m/>
    <m/>
    <m/>
    <x v="58"/>
    <x v="0"/>
    <x v="1"/>
    <x v="1"/>
    <x v="2"/>
    <x v="1"/>
    <s v="Univera Satış"/>
    <s v="Saha Satış"/>
    <s v="Yurt İçi"/>
    <s v="Türkiye"/>
  </r>
  <r>
    <s v="Q2"/>
    <x v="1"/>
    <x v="3"/>
    <m/>
    <s v="DANONE TIKVESLI GIDA VE IÇECEK SAN.TIC.A.S."/>
    <s v="EH.01.001"/>
    <s v="Enroute Panorama - Proje ve Ürün Yönetimi Danışmanlığı Hizmeti"/>
    <s v="Univera - Danone Tikveşli"/>
    <x v="16"/>
    <x v="0"/>
    <s v="Enroute"/>
    <n v="9591.18"/>
    <m/>
    <n v="1"/>
    <m/>
    <n v="9591.18"/>
    <m/>
    <n v="0"/>
    <m/>
    <n v="9591.18"/>
    <m/>
    <n v="0"/>
    <n v="0"/>
    <m/>
    <m/>
    <m/>
    <x v="58"/>
    <x v="0"/>
    <x v="1"/>
    <x v="1"/>
    <x v="7"/>
    <x v="1"/>
    <s v="Univera Satış"/>
    <s v="Saha Satış"/>
    <s v="Yurt İçi"/>
    <s v="Türkiye"/>
  </r>
  <r>
    <s v="Q2"/>
    <x v="1"/>
    <x v="4"/>
    <m/>
    <s v="DÜZEY TÜKETIM MAL. SAN. PAZ. VE TIC. A.S."/>
    <s v="EH.01.001"/>
    <s v="Enroute Panorama - Proje ve Ürün Yönetimi Danışmanlığı Hizmeti"/>
    <s v="Univera - Düzey Tüketim"/>
    <x v="11"/>
    <x v="0"/>
    <s v="Enroute"/>
    <n v="22050"/>
    <m/>
    <n v="12"/>
    <m/>
    <n v="264600"/>
    <m/>
    <n v="0"/>
    <m/>
    <n v="264600"/>
    <m/>
    <n v="0"/>
    <n v="0"/>
    <m/>
    <m/>
    <m/>
    <x v="91"/>
    <x v="0"/>
    <x v="1"/>
    <x v="1"/>
    <x v="7"/>
    <x v="1"/>
    <s v="Univera Satış"/>
    <s v="Saha Satış"/>
    <s v="Yurt İçi"/>
    <s v="Türkiye"/>
  </r>
  <r>
    <s v="Q2"/>
    <x v="1"/>
    <x v="4"/>
    <m/>
    <s v="ERBAK-ULUDAG PAZARLAMA SATIS VE DAGITIM A.S."/>
    <s v="EH.01.001"/>
    <s v="Enroute Panorama - Proje ve Ürün Yönetimi Danışmanlığı Hizmeti"/>
    <s v="Univera - Uludağ İçecek"/>
    <x v="11"/>
    <x v="0"/>
    <s v="Enroute"/>
    <n v="11312"/>
    <m/>
    <n v="5"/>
    <m/>
    <n v="56560"/>
    <m/>
    <n v="0"/>
    <m/>
    <n v="56560"/>
    <m/>
    <n v="0"/>
    <n v="0"/>
    <m/>
    <m/>
    <m/>
    <x v="21"/>
    <x v="0"/>
    <x v="1"/>
    <x v="1"/>
    <x v="7"/>
    <x v="1"/>
    <s v="Univera Satış"/>
    <s v="Saha Satış"/>
    <s v="Yurt İçi"/>
    <s v="Türkiye"/>
  </r>
  <r>
    <s v="Q2"/>
    <x v="1"/>
    <x v="3"/>
    <m/>
    <s v="PERNOD RICARD ISTANBUL IÇ VE DIS TIC. LTD. STI"/>
    <s v="EH.01.001"/>
    <s v="Enroute Panorama - Proje ve Ürün Yönetimi Danışmanlığı Hizmeti"/>
    <s v="Univera - Pernod Ricard"/>
    <x v="13"/>
    <x v="0"/>
    <s v="Enroute"/>
    <n v="9638.4199726402203"/>
    <m/>
    <n v="7.31"/>
    <m/>
    <n v="70456.850200000001"/>
    <m/>
    <n v="2.0000000000000001E-4"/>
    <m/>
    <n v="70456.850000000006"/>
    <m/>
    <n v="0"/>
    <n v="0"/>
    <m/>
    <m/>
    <m/>
    <x v="34"/>
    <x v="0"/>
    <x v="1"/>
    <x v="1"/>
    <x v="7"/>
    <x v="1"/>
    <s v="Univera Satış"/>
    <s v="Saha Satış"/>
    <s v="Yurt İçi"/>
    <s v="Türkiye"/>
  </r>
  <r>
    <s v="Q4"/>
    <x v="1"/>
    <x v="9"/>
    <m/>
    <s v="Haribo Şekerleme Tic. Ltd. Şti."/>
    <s v="EH.06.001"/>
    <s v="Enroute Panorama - Hosting Hizmeti"/>
    <s v="Univera - Haribo"/>
    <x v="13"/>
    <x v="1"/>
    <s v="Enroute"/>
    <n v="185475.495"/>
    <m/>
    <n v="4"/>
    <m/>
    <n v="4403"/>
    <m/>
    <m/>
    <m/>
    <n v="741901.98"/>
    <m/>
    <m/>
    <m/>
    <n v="1000002460"/>
    <m/>
    <m/>
    <x v="5"/>
    <x v="0"/>
    <x v="0"/>
    <x v="1"/>
    <x v="3"/>
    <x v="0"/>
    <s v="Univera Satış"/>
    <s v="Saha Satış"/>
    <s v="Yurt İçi"/>
    <s v="Türkiye"/>
  </r>
  <r>
    <s v="Q4"/>
    <x v="1"/>
    <x v="9"/>
    <m/>
    <s v="La Lorraine Unlu Mamülleri Tic. San. A.Ş."/>
    <s v="EH.06.001"/>
    <s v="Enroute Panorama - Hosting Hizmeti"/>
    <s v="Univera - La Lorraine"/>
    <x v="13"/>
    <x v="1"/>
    <s v="Enterprise"/>
    <n v="101643.52"/>
    <m/>
    <n v="3"/>
    <m/>
    <n v="304930.56"/>
    <m/>
    <m/>
    <m/>
    <n v="304930.56"/>
    <m/>
    <m/>
    <m/>
    <n v="1000002345"/>
    <m/>
    <m/>
    <x v="6"/>
    <x v="0"/>
    <x v="0"/>
    <x v="1"/>
    <x v="3"/>
    <x v="0"/>
    <s v="Univera Satış"/>
    <s v="Saha Satış"/>
    <s v="Yurt İçi"/>
    <s v="Türkiye"/>
  </r>
  <r>
    <s v="Q4"/>
    <x v="1"/>
    <x v="9"/>
    <m/>
    <s v="TURK FİNANSMAN ANONİM ŞİRKETİ"/>
    <s v="EH.02.016"/>
    <s v="Enroute - E-Defter Saklama Hizmeti"/>
    <s v="Univera - Kanal"/>
    <x v="6"/>
    <x v="2"/>
    <s v="Unidox"/>
    <n v="2850"/>
    <m/>
    <n v="100"/>
    <m/>
    <n v="285000"/>
    <m/>
    <m/>
    <m/>
    <n v="285000"/>
    <m/>
    <m/>
    <m/>
    <n v="1000002438"/>
    <m/>
    <m/>
    <x v="55"/>
    <x v="2"/>
    <x v="1"/>
    <x v="1"/>
    <x v="10"/>
    <x v="2"/>
    <s v="Kanal Satış"/>
    <s v="Saha Satış"/>
    <s v="Yurt İçi"/>
    <s v="Türkiye"/>
  </r>
  <r>
    <s v="Q4"/>
    <x v="1"/>
    <x v="9"/>
    <m/>
    <s v="HABAŞ SINAİ VE TIBBİ GAZLAR İSTİHSAL ENDÜSTRİSİ A.Ş."/>
    <s v="CDY.01.001"/>
    <s v="Calldesk Panorama- Servis Otomasyonu Çözüm Yazılımı"/>
    <s v="Univera - Habaş"/>
    <x v="12"/>
    <x v="5"/>
    <s v="Enterprise"/>
    <n v="508480.26"/>
    <m/>
    <n v="1"/>
    <m/>
    <n v="508480.26"/>
    <m/>
    <m/>
    <m/>
    <n v="508480.26"/>
    <m/>
    <m/>
    <m/>
    <n v="1000002344"/>
    <m/>
    <m/>
    <x v="217"/>
    <x v="3"/>
    <x v="1"/>
    <x v="0"/>
    <x v="1"/>
    <x v="0"/>
    <s v="Univera Satış"/>
    <s v="Saha Satış"/>
    <s v="Yurt İçi"/>
    <s v="Türkiye"/>
  </r>
  <r>
    <s v="Q4"/>
    <x v="1"/>
    <x v="10"/>
    <m/>
    <s v="Shell &amp; Turcas Petrol A.Ş."/>
    <s v="OH.02.001"/>
    <s v="Outsource Yazılım Bakımı Hizmeti"/>
    <s v="Univera - Shell Bee"/>
    <x v="13"/>
    <x v="0"/>
    <s v="Outsource - Hizmet"/>
    <n v="307725"/>
    <m/>
    <n v="1"/>
    <m/>
    <m/>
    <m/>
    <m/>
    <m/>
    <n v="307725"/>
    <m/>
    <m/>
    <m/>
    <n v="1000002333"/>
    <m/>
    <m/>
    <x v="93"/>
    <x v="3"/>
    <x v="0"/>
    <x v="1"/>
    <x v="4"/>
    <x v="0"/>
    <s v="Univera Satış"/>
    <s v="Saha Satış"/>
    <s v="Yurt İçi"/>
    <s v="Türkiye"/>
  </r>
  <r>
    <s v="Q2"/>
    <x v="1"/>
    <x v="4"/>
    <m/>
    <s v="NESTLE TÜRKIYE GIDA SANAYI A.S."/>
    <s v="EH.03.003"/>
    <s v="Enroute Panorama - Uzman Destek Hizmeti"/>
    <s v="Univera - Nestle Retail"/>
    <x v="11"/>
    <x v="0"/>
    <s v="Enroute"/>
    <n v="43750"/>
    <m/>
    <n v="1"/>
    <m/>
    <n v="43750"/>
    <m/>
    <n v="0"/>
    <m/>
    <n v="43750"/>
    <m/>
    <n v="0"/>
    <n v="0"/>
    <m/>
    <m/>
    <m/>
    <x v="12"/>
    <x v="0"/>
    <x v="0"/>
    <x v="1"/>
    <x v="12"/>
    <x v="1"/>
    <s v="Univera Satış"/>
    <s v="Saha Satış"/>
    <s v="Yurt İçi"/>
    <s v="Türkiye"/>
  </r>
  <r>
    <s v="Q4"/>
    <x v="1"/>
    <x v="10"/>
    <m/>
    <s v="PERNOD RICARD İSTANBUL İÇ VE DIŞ TİC. LTD. ŞTİ"/>
    <s v="EH.06.001"/>
    <s v="Enroute Panorama - Hosting Hizmeti"/>
    <s v="Univera - Pernod Ricard"/>
    <x v="13"/>
    <x v="1"/>
    <s v="Enterprise"/>
    <n v="305232.42"/>
    <m/>
    <n v="1"/>
    <m/>
    <m/>
    <m/>
    <m/>
    <m/>
    <n v="305232.42"/>
    <m/>
    <m/>
    <m/>
    <n v="1000002331"/>
    <m/>
    <m/>
    <x v="34"/>
    <x v="0"/>
    <x v="0"/>
    <x v="1"/>
    <x v="3"/>
    <x v="1"/>
    <s v="Univera Satış"/>
    <s v="Saha Satış"/>
    <s v="Yurt İçi"/>
    <s v="Türkiye"/>
  </r>
  <r>
    <s v="Q4"/>
    <x v="1"/>
    <x v="10"/>
    <m/>
    <s v="BMC Otomotiv Sanayi ve Ticaret A. Ş."/>
    <s v="CDH.03.003"/>
    <s v="Calldesk Panorama - Admin Uzman Destek Hizmeti"/>
    <s v="Univera - BMC"/>
    <x v="13"/>
    <x v="5"/>
    <s v="Enterprise"/>
    <n v="117000"/>
    <m/>
    <n v="1"/>
    <m/>
    <m/>
    <m/>
    <m/>
    <m/>
    <n v="117000"/>
    <m/>
    <m/>
    <m/>
    <n v="1000002332"/>
    <m/>
    <m/>
    <x v="71"/>
    <x v="0"/>
    <x v="0"/>
    <x v="1"/>
    <x v="12"/>
    <x v="1"/>
    <s v="Univera Satış"/>
    <s v="Saha Satış"/>
    <s v="Yurt İçi"/>
    <s v="Türkiye"/>
  </r>
  <r>
    <s v="Q4"/>
    <x v="1"/>
    <x v="10"/>
    <m/>
    <s v="KENT GIDA MADDELERİ SAN VE TİC.AŞ."/>
    <s v="EH.06.001"/>
    <s v="Enroute Panorama - Hosting Hizmeti"/>
    <s v="Univera - Kent Gıda"/>
    <x v="12"/>
    <x v="1"/>
    <s v="Enroute"/>
    <n v="132870.53"/>
    <m/>
    <n v="1"/>
    <m/>
    <n v="132870.53"/>
    <m/>
    <m/>
    <m/>
    <n v="132870.53"/>
    <m/>
    <m/>
    <m/>
    <n v="1000002356"/>
    <m/>
    <m/>
    <x v="53"/>
    <x v="0"/>
    <x v="0"/>
    <x v="1"/>
    <x v="3"/>
    <x v="1"/>
    <s v="Univera Satış"/>
    <s v="Saha Satış"/>
    <s v="Yurt İçi"/>
    <s v="Türkiye"/>
  </r>
  <r>
    <s v="Q4"/>
    <x v="1"/>
    <x v="10"/>
    <m/>
    <s v="MİYA OTOMASYON VE BARKOD BILISIM SISTEMLERI SAN TİC. VE L.T.D. STI."/>
    <s v="UH.01.002"/>
    <s v="Unidox Kontör"/>
    <s v="Univera Kontör Satışı"/>
    <x v="5"/>
    <x v="2"/>
    <s v="Unidox"/>
    <n v="1.18"/>
    <m/>
    <n v="100000"/>
    <m/>
    <n v="118000"/>
    <m/>
    <m/>
    <m/>
    <n v="118000"/>
    <m/>
    <m/>
    <m/>
    <n v="1000002399"/>
    <m/>
    <m/>
    <x v="3"/>
    <x v="0"/>
    <x v="1"/>
    <x v="2"/>
    <x v="5"/>
    <x v="0"/>
    <s v="Kanal Satış"/>
    <s v="Miya"/>
    <s v="Yurt İçi"/>
    <s v="Türkiye"/>
  </r>
  <r>
    <s v="Q2"/>
    <x v="1"/>
    <x v="4"/>
    <m/>
    <s v="DANONE TIKVESLI GIDA VE IÇECEK SAN.TIC.A.S."/>
    <s v="EH.02.001"/>
    <s v="Enroute Panorama - Yillik Yazilim Bakimi, Yasatma ve Merkezi Destek Hizmeti"/>
    <s v="Univera - Danone Tikveşli"/>
    <x v="16"/>
    <x v="0"/>
    <s v="Enroute"/>
    <n v="2174000"/>
    <m/>
    <n v="1"/>
    <m/>
    <n v="2174000"/>
    <m/>
    <n v="0"/>
    <m/>
    <n v="2174000"/>
    <m/>
    <n v="0"/>
    <n v="0"/>
    <m/>
    <m/>
    <m/>
    <x v="58"/>
    <x v="0"/>
    <x v="0"/>
    <x v="1"/>
    <x v="4"/>
    <x v="1"/>
    <s v="Univera Satış"/>
    <s v="Saha Satış"/>
    <s v="Yurt İçi"/>
    <s v="Türkiye"/>
  </r>
  <r>
    <s v="Q2"/>
    <x v="1"/>
    <x v="4"/>
    <m/>
    <s v="SIRMAGRUP IÇECEK SAN. VE TIC. A.S."/>
    <s v="EH.02.001"/>
    <s v="Enroute Panorama - Yillik Yazilim Bakimi, Yasatma ve Merkezi Destek Hizmeti"/>
    <s v="Univera - Danone Waters"/>
    <x v="16"/>
    <x v="0"/>
    <s v="Enroute"/>
    <n v="812263.63"/>
    <m/>
    <n v="1"/>
    <m/>
    <n v="812263.63"/>
    <m/>
    <n v="0"/>
    <m/>
    <n v="812263.63"/>
    <m/>
    <n v="0"/>
    <n v="0"/>
    <m/>
    <m/>
    <m/>
    <x v="58"/>
    <x v="0"/>
    <x v="0"/>
    <x v="1"/>
    <x v="4"/>
    <x v="1"/>
    <s v="Univera Satış"/>
    <s v="Saha Satış"/>
    <s v="Yurt İçi"/>
    <s v="Türkiye"/>
  </r>
  <r>
    <s v="Q2"/>
    <x v="1"/>
    <x v="4"/>
    <m/>
    <s v="ERİKLİ SU VE MEŞRUBAT SAN. TİC. A.Ş"/>
    <s v="EH.03.003"/>
    <s v="Enroute Panorama - Uzman Destek Hizmeti"/>
    <s v="Univera - Nestle Waters"/>
    <x v="11"/>
    <x v="0"/>
    <s v="Enroute"/>
    <n v="43750"/>
    <m/>
    <n v="1"/>
    <m/>
    <n v="43750"/>
    <m/>
    <n v="0"/>
    <m/>
    <n v="43750"/>
    <m/>
    <n v="0"/>
    <n v="0"/>
    <m/>
    <m/>
    <m/>
    <x v="12"/>
    <x v="0"/>
    <x v="0"/>
    <x v="1"/>
    <x v="12"/>
    <x v="1"/>
    <s v="Univera Satış"/>
    <s v="Saha Satış"/>
    <s v="Yurt İçi"/>
    <s v="Türkiye"/>
  </r>
  <r>
    <s v="Q4"/>
    <x v="1"/>
    <x v="10"/>
    <m/>
    <s v="DARDANEL DAĞITIM A.Ş."/>
    <s v="EH.06.001"/>
    <s v="Enroute Panorama - Hosting Hizmeti"/>
    <s v="Univera - Dardanel"/>
    <x v="12"/>
    <x v="1"/>
    <s v="Enterprise"/>
    <n v="83545.929999999993"/>
    <m/>
    <n v="1"/>
    <m/>
    <n v="83545.929999999993"/>
    <m/>
    <m/>
    <m/>
    <n v="83545.929999999993"/>
    <m/>
    <m/>
    <m/>
    <n v="1000002410"/>
    <m/>
    <m/>
    <x v="4"/>
    <x v="0"/>
    <x v="0"/>
    <x v="1"/>
    <x v="3"/>
    <x v="0"/>
    <s v="Univera Satış"/>
    <s v="Saha Satış"/>
    <s v="Yurt İçi"/>
    <s v="Türkiye"/>
  </r>
  <r>
    <s v="Q4"/>
    <x v="1"/>
    <x v="10"/>
    <m/>
    <s v="RED BULL GIDA DAĞITIM VE PAZARLAMA TİCARET LTD. ŞTİ"/>
    <s v="EH.06.001"/>
    <s v="Enroute Panorama - Hosting Hizmeti"/>
    <s v="Univera - Redbull"/>
    <x v="12"/>
    <x v="1"/>
    <s v="Enterprise"/>
    <n v="123973.75"/>
    <m/>
    <n v="1"/>
    <m/>
    <n v="123973.75"/>
    <m/>
    <m/>
    <m/>
    <n v="123973.75"/>
    <m/>
    <m/>
    <m/>
    <n v="1000002411"/>
    <m/>
    <m/>
    <x v="2"/>
    <x v="0"/>
    <x v="0"/>
    <x v="1"/>
    <x v="3"/>
    <x v="0"/>
    <s v="Univera Satış"/>
    <s v="Saha Satış"/>
    <s v="Yurt İçi"/>
    <s v="Türkiye"/>
  </r>
  <r>
    <s v="Q4"/>
    <x v="1"/>
    <x v="10"/>
    <m/>
    <s v="TCHIBO KAHVE MAMÜLLERİ DAĞ. VE PAZ. TİC. LTD. ŞTİ."/>
    <s v="EH.06.001"/>
    <s v="Enroute Panorama - Hosting Hizmeti"/>
    <s v="Univera - Tchibo"/>
    <x v="12"/>
    <x v="1"/>
    <s v="Enterprise"/>
    <n v="65911.77"/>
    <m/>
    <n v="1"/>
    <m/>
    <n v="1564.92"/>
    <m/>
    <m/>
    <m/>
    <n v="65911.77"/>
    <m/>
    <m/>
    <m/>
    <n v="1000002406"/>
    <m/>
    <m/>
    <x v="106"/>
    <x v="3"/>
    <x v="1"/>
    <x v="1"/>
    <x v="3"/>
    <x v="0"/>
    <s v="Univera Satış"/>
    <s v="Saha Satış"/>
    <s v="Yurt İçi"/>
    <s v="Türkiye"/>
  </r>
  <r>
    <s v="Q4"/>
    <x v="1"/>
    <x v="10"/>
    <m/>
    <s v="TCHIBO KAHVE MAMÜLLERİ DAĞ. VE PAZ. TİC. LTD. ŞTİ."/>
    <s v="EH.06.001"/>
    <s v="Enroute Panorama - Hosting Hizmeti"/>
    <s v="Univera - Tchibo"/>
    <x v="12"/>
    <x v="1"/>
    <s v="Enterprise"/>
    <n v="12603.81"/>
    <m/>
    <n v="1"/>
    <m/>
    <n v="12603.81"/>
    <m/>
    <m/>
    <m/>
    <n v="12603.81"/>
    <m/>
    <m/>
    <m/>
    <n v="1000002407"/>
    <m/>
    <m/>
    <x v="106"/>
    <x v="3"/>
    <x v="1"/>
    <x v="1"/>
    <x v="3"/>
    <x v="0"/>
    <s v="Univera Satış"/>
    <s v="Saha Satış"/>
    <s v="Yurt İçi"/>
    <s v="Türkiye"/>
  </r>
  <r>
    <s v="Q4"/>
    <x v="1"/>
    <x v="10"/>
    <m/>
    <s v="FİRDEVS YÖNET"/>
    <s v="UH.01.002"/>
    <s v="Unidox Kontör"/>
    <s v="Univera Kontör Satışı"/>
    <x v="21"/>
    <x v="2"/>
    <s v="Unidox"/>
    <n v="4"/>
    <m/>
    <n v="5000"/>
    <m/>
    <m/>
    <m/>
    <m/>
    <m/>
    <n v="20000"/>
    <m/>
    <m/>
    <m/>
    <n v="1000002450"/>
    <m/>
    <m/>
    <x v="218"/>
    <x v="3"/>
    <x v="1"/>
    <x v="2"/>
    <x v="5"/>
    <x v="0"/>
    <s v="Univera Satış"/>
    <s v="Saha Satış"/>
    <s v="Yurt İçi"/>
    <s v="Türkiye"/>
  </r>
  <r>
    <s v="Q4"/>
    <x v="1"/>
    <x v="10"/>
    <m/>
    <s v="ŞAN-KAR GIDA İNŞ.NAK.OTO.YAZ.SAN VE TİC.LTD.STİ."/>
    <s v="UH.01.002"/>
    <s v="Unidox Kontör"/>
    <s v="Univera Kontör Satışı"/>
    <x v="21"/>
    <x v="2"/>
    <s v="Unidox"/>
    <n v="2.9"/>
    <m/>
    <n v="10000"/>
    <m/>
    <m/>
    <m/>
    <m/>
    <m/>
    <n v="29000"/>
    <m/>
    <m/>
    <m/>
    <n v="1000002449"/>
    <m/>
    <m/>
    <x v="219"/>
    <x v="3"/>
    <x v="1"/>
    <x v="2"/>
    <x v="5"/>
    <x v="0"/>
    <s v="Univera Satış"/>
    <s v="Saha Satış"/>
    <s v="Yurt İçi"/>
    <s v="Türkiye"/>
  </r>
  <r>
    <s v="Q4"/>
    <x v="1"/>
    <x v="10"/>
    <m/>
    <s v="Nestle Gıda Sanayi A.Ş."/>
    <s v="SH.02.001"/>
    <s v="Stokbar Panorama - Yazılım Bakımı Hizmeti"/>
    <s v="Univera - Nestle Starbucks"/>
    <x v="12"/>
    <x v="4"/>
    <s v="Standart"/>
    <n v="477839.28"/>
    <m/>
    <n v="1"/>
    <m/>
    <m/>
    <m/>
    <m/>
    <m/>
    <n v="477839.28"/>
    <m/>
    <m/>
    <m/>
    <n v="1000002456"/>
    <m/>
    <m/>
    <x v="12"/>
    <x v="0"/>
    <x v="0"/>
    <x v="1"/>
    <x v="4"/>
    <x v="1"/>
    <s v="Univera Satış"/>
    <s v="Saha Satış"/>
    <s v="Yurt İçi"/>
    <s v="Türkiye"/>
  </r>
  <r>
    <s v="Q4"/>
    <x v="1"/>
    <x v="10"/>
    <m/>
    <s v="Nestle Gıda Sanayi A.Ş."/>
    <s v="SH.03.004"/>
    <s v="Stokbar Panorama - Çağrı Merkezi Hizmeti (Depo/Lokasyon)"/>
    <s v="Univera - Nestle Starbucks"/>
    <x v="12"/>
    <x v="4"/>
    <s v="Standart"/>
    <n v="40881.449999999997"/>
    <m/>
    <n v="1"/>
    <m/>
    <m/>
    <m/>
    <m/>
    <m/>
    <n v="40881.449999999997"/>
    <m/>
    <m/>
    <m/>
    <n v="1000002456"/>
    <m/>
    <m/>
    <x v="12"/>
    <x v="0"/>
    <x v="0"/>
    <x v="1"/>
    <x v="8"/>
    <x v="1"/>
    <s v="Univera Satış"/>
    <s v="Saha Satış"/>
    <s v="Yurt İçi"/>
    <s v="Türkiye"/>
  </r>
  <r>
    <s v="Q2"/>
    <x v="1"/>
    <x v="4"/>
    <m/>
    <s v="Şölen Çikolata Gıda Sanayi Ve Ticaret A. Ş."/>
    <s v="EH.03.001"/>
    <s v="Enroute Panorama - Çafri Merkezi Hizmeti  (MSD)"/>
    <s v="Univera - Şölen"/>
    <x v="19"/>
    <x v="0"/>
    <s v="Enroute"/>
    <n v="11569.65"/>
    <m/>
    <n v="103"/>
    <m/>
    <n v="1191673.95"/>
    <m/>
    <n v="0"/>
    <m/>
    <n v="1191673.95"/>
    <m/>
    <n v="0"/>
    <n v="0"/>
    <m/>
    <m/>
    <m/>
    <x v="32"/>
    <x v="0"/>
    <x v="0"/>
    <x v="1"/>
    <x v="8"/>
    <x v="1"/>
    <s v="Univera Satış"/>
    <s v="Saha Satış"/>
    <s v="Yurt İçi"/>
    <s v="Türkiye"/>
  </r>
  <r>
    <s v="Q4"/>
    <x v="1"/>
    <x v="10"/>
    <m/>
    <s v="MİYA OTOMASYON VE BARKOD BILISIM SISTEMLERI SAN TİC. VE L.T.D. STI."/>
    <s v="WProje Yönetimi.01.004"/>
    <s v="Web Plus Ek Kullanıcı Yazılımı (5 Kullanıcı)"/>
    <s v="Univera - Kanal"/>
    <x v="5"/>
    <x v="0"/>
    <s v="Webplus"/>
    <n v="24050"/>
    <m/>
    <n v="1"/>
    <m/>
    <m/>
    <m/>
    <m/>
    <m/>
    <n v="24050"/>
    <m/>
    <m/>
    <m/>
    <n v="1000002458"/>
    <m/>
    <m/>
    <x v="3"/>
    <x v="0"/>
    <x v="1"/>
    <x v="0"/>
    <x v="1"/>
    <x v="0"/>
    <s v="Kanal Satış"/>
    <s v="Miya"/>
    <s v="Yurt İçi"/>
    <s v="Türkiye"/>
  </r>
  <r>
    <s v="Q4"/>
    <x v="1"/>
    <x v="10"/>
    <m/>
    <s v="MAPİTA PİLİÇ SANAYİ TİCARET LİMİTED ŞİRKETİ"/>
    <s v="UH.01.002"/>
    <s v="Unidox Kontör"/>
    <s v="Univera Kontör Satışı"/>
    <x v="21"/>
    <x v="2"/>
    <s v="Unidox"/>
    <n v="1.95"/>
    <m/>
    <n v="25000"/>
    <m/>
    <m/>
    <m/>
    <m/>
    <m/>
    <n v="48750"/>
    <m/>
    <m/>
    <m/>
    <n v="1000002457"/>
    <m/>
    <m/>
    <x v="69"/>
    <x v="0"/>
    <x v="1"/>
    <x v="2"/>
    <x v="5"/>
    <x v="0"/>
    <s v="Univera Satış"/>
    <s v="Saha Satış"/>
    <s v="Yurt İçi"/>
    <s v="Türkiye"/>
  </r>
  <r>
    <s v="Q4"/>
    <x v="1"/>
    <x v="10"/>
    <m/>
    <s v="BALIKESİR ELEKTROMEKANİK SANAYİ TESİSLERİ AŞ."/>
    <s v="SH.02.001"/>
    <s v="Stokbar Panorama - Yazılım Bakımı Hizmeti"/>
    <s v="Univera - Best Elektromekanik"/>
    <x v="19"/>
    <x v="4"/>
    <s v="Stokbar"/>
    <n v="425960.96000000002"/>
    <m/>
    <n v="1"/>
    <m/>
    <m/>
    <m/>
    <m/>
    <m/>
    <n v="425960.96000000002"/>
    <m/>
    <m/>
    <m/>
    <n v="1000002469"/>
    <m/>
    <m/>
    <x v="37"/>
    <x v="0"/>
    <x v="0"/>
    <x v="1"/>
    <x v="4"/>
    <x v="0"/>
    <s v="Univera Satış"/>
    <s v="Saha Satış"/>
    <s v="Yurt İçi"/>
    <s v="Türkiye"/>
  </r>
  <r>
    <s v="Q4"/>
    <x v="1"/>
    <x v="10"/>
    <m/>
    <s v="BALIKESİR ELEKTROMEKANİK SANAYİ TESİSLERİ AŞ."/>
    <s v="SH.03.001"/>
    <s v="Stokbar Panorama - Çağrı Merkezi Hizmeti (Tesis)"/>
    <s v="Univera - Best Elektromekanik"/>
    <x v="19"/>
    <x v="4"/>
    <s v="Stokbar"/>
    <n v="108327.19"/>
    <m/>
    <n v="2"/>
    <m/>
    <m/>
    <m/>
    <m/>
    <m/>
    <n v="216654.38"/>
    <m/>
    <m/>
    <m/>
    <n v="1000002469"/>
    <m/>
    <m/>
    <x v="37"/>
    <x v="0"/>
    <x v="0"/>
    <x v="1"/>
    <x v="8"/>
    <x v="0"/>
    <s v="Univera Satış"/>
    <s v="Saha Satış"/>
    <s v="Yurt İçi"/>
    <s v="Türkiye"/>
  </r>
  <r>
    <s v="Q2"/>
    <x v="1"/>
    <x v="4"/>
    <m/>
    <s v="Şölen Çikolata Gıda Sanayi Ve Ticaret A. Ş."/>
    <s v="EH.02.014"/>
    <s v="Enroute PANORAMA BUSINESS ANALYTICS  (QSENSE) KULLANICI LISANSI BakımI"/>
    <s v="Univera - Şölen"/>
    <x v="19"/>
    <x v="0"/>
    <s v="QLIK - Outsource"/>
    <n v="738021.79"/>
    <m/>
    <n v="1"/>
    <m/>
    <n v="738021.78599999996"/>
    <m/>
    <n v="-4.0000000000000001E-3"/>
    <m/>
    <n v="738021.79"/>
    <m/>
    <n v="0"/>
    <n v="0"/>
    <m/>
    <m/>
    <m/>
    <x v="32"/>
    <x v="0"/>
    <x v="1"/>
    <x v="1"/>
    <x v="4"/>
    <x v="1"/>
    <s v="Univera Satış"/>
    <s v="Saha Satış"/>
    <s v="Yurt İçi"/>
    <s v="Türkiye"/>
  </r>
  <r>
    <s v="Q2"/>
    <x v="1"/>
    <x v="4"/>
    <m/>
    <s v="Şölen Çikolata Gıda Sanayi Ve Ticaret A. Ş."/>
    <s v="EH.02.001"/>
    <s v="Enroute Panorama - Yillik Yazilim Bakimi, Yasatma ve Merkezi Destek Hizmeti"/>
    <s v="Univera - Şölen"/>
    <x v="19"/>
    <x v="0"/>
    <s v="Enroute"/>
    <n v="680707.9"/>
    <m/>
    <n v="1"/>
    <m/>
    <n v="680707.9"/>
    <m/>
    <n v="0"/>
    <m/>
    <n v="680707.9"/>
    <m/>
    <n v="0"/>
    <n v="0"/>
    <m/>
    <m/>
    <m/>
    <x v="32"/>
    <x v="0"/>
    <x v="0"/>
    <x v="1"/>
    <x v="4"/>
    <x v="1"/>
    <s v="Univera Satış"/>
    <s v="Saha Satış"/>
    <s v="Yurt İçi"/>
    <s v="Türkiye"/>
  </r>
  <r>
    <s v="Q2"/>
    <x v="1"/>
    <x v="4"/>
    <m/>
    <s v="Şölen Çikolata Gıda Sanayi Ve Ticaret A. Ş."/>
    <s v="EH.02.001"/>
    <s v="Enroute Panorama - Yillik Yazilim Bakimi, Yasatma ve Merkezi Destek Hizmeti"/>
    <s v="Univera - Şölen"/>
    <x v="19"/>
    <x v="0"/>
    <s v="Enroute"/>
    <n v="127618.15"/>
    <m/>
    <n v="1"/>
    <m/>
    <n v="127618.15"/>
    <m/>
    <n v="0"/>
    <m/>
    <n v="127618.15"/>
    <m/>
    <n v="0"/>
    <n v="0"/>
    <m/>
    <m/>
    <m/>
    <x v="32"/>
    <x v="0"/>
    <x v="0"/>
    <x v="1"/>
    <x v="4"/>
    <x v="1"/>
    <s v="Univera Satış"/>
    <s v="Saha Satış"/>
    <s v="Yurt İçi"/>
    <s v="Türkiye"/>
  </r>
  <r>
    <s v="Q2"/>
    <x v="1"/>
    <x v="4"/>
    <m/>
    <s v="DÜZEY TÜKETIM MAL. SAN. PAZ. VE TIC. A.S."/>
    <s v="EY.06.001"/>
    <s v="Enroute Panorama - Yazilim Gelistirme Hizmeti"/>
    <s v="Univera - Düzey Tüketim"/>
    <x v="11"/>
    <x v="0"/>
    <s v="Enroute"/>
    <n v="19845"/>
    <m/>
    <n v="10"/>
    <m/>
    <n v="198450"/>
    <m/>
    <n v="0"/>
    <m/>
    <n v="198450"/>
    <m/>
    <n v="0"/>
    <n v="0"/>
    <m/>
    <m/>
    <m/>
    <x v="91"/>
    <x v="0"/>
    <x v="1"/>
    <x v="1"/>
    <x v="9"/>
    <x v="1"/>
    <s v="Univera Satış"/>
    <s v="Saha Satış"/>
    <s v="Yurt İçi"/>
    <s v="Türkiye"/>
  </r>
  <r>
    <s v="Q4"/>
    <x v="1"/>
    <x v="10"/>
    <m/>
    <s v="KARSEN SU DAGITIM SATIS VE PAZARLAMA SANAYI TICARET LIMITED SIRKETI"/>
    <s v="UH.01.002"/>
    <s v="Unidox Kontör"/>
    <s v="Univera Kontör Satışı"/>
    <x v="21"/>
    <x v="2"/>
    <s v="Unidox"/>
    <n v="3.3"/>
    <m/>
    <n v="10000"/>
    <m/>
    <m/>
    <m/>
    <m/>
    <m/>
    <n v="33000"/>
    <m/>
    <m/>
    <m/>
    <n v="1000002485"/>
    <m/>
    <m/>
    <x v="220"/>
    <x v="3"/>
    <x v="1"/>
    <x v="2"/>
    <x v="5"/>
    <x v="0"/>
    <s v="Univera Satış"/>
    <s v="Saha Satış"/>
    <s v="Yurt İçi"/>
    <s v="Türkiye"/>
  </r>
  <r>
    <s v="Q2"/>
    <x v="1"/>
    <x v="4"/>
    <m/>
    <s v="Mey İçki Sanayi ve Ticaret A.Ş."/>
    <s v="EH.01.001"/>
    <s v="Enroute Panorama - Proje ve Ürün Yönetimi Danışmanlığı Hizmeti"/>
    <s v="Univera - Mey İçki"/>
    <x v="11"/>
    <x v="0"/>
    <s v="Enroute"/>
    <n v="11240"/>
    <m/>
    <n v="17.5"/>
    <m/>
    <n v="196700"/>
    <m/>
    <n v="0"/>
    <m/>
    <n v="196700"/>
    <m/>
    <n v="0"/>
    <n v="0"/>
    <m/>
    <m/>
    <m/>
    <x v="7"/>
    <x v="0"/>
    <x v="1"/>
    <x v="1"/>
    <x v="7"/>
    <x v="1"/>
    <s v="Univera Satış"/>
    <s v="Saha Satış"/>
    <s v="Yurt İçi"/>
    <s v="Türkiye"/>
  </r>
  <r>
    <s v="Q4"/>
    <x v="1"/>
    <x v="10"/>
    <m/>
    <s v="AQUAMIX TEDARIK TEMIZLIK GIDA ÜRÜNLERI LIMITED SIRKETI"/>
    <s v="UH.01.002"/>
    <s v="Unidox Kontör"/>
    <s v="Univera Kontör Satışı"/>
    <x v="21"/>
    <x v="2"/>
    <s v="Unidox"/>
    <n v="3.1880000000000002"/>
    <m/>
    <n v="10000"/>
    <m/>
    <m/>
    <m/>
    <m/>
    <m/>
    <n v="31880"/>
    <m/>
    <m/>
    <m/>
    <n v="1000002518"/>
    <m/>
    <m/>
    <x v="221"/>
    <x v="3"/>
    <x v="1"/>
    <x v="2"/>
    <x v="5"/>
    <x v="0"/>
    <s v="Kanal Satış"/>
    <s v="Saha Satış"/>
    <s v="Yurt İçi"/>
    <s v="Türkiye"/>
  </r>
  <r>
    <s v="Q4"/>
    <x v="1"/>
    <x v="10"/>
    <m/>
    <s v="DOĞU GRUP GIDA INS.SAN.VE TIC.LTD.STI."/>
    <s v="UH.01.002"/>
    <s v="Unidox Kontör"/>
    <s v="Univera Kontör Satışı"/>
    <x v="6"/>
    <x v="2"/>
    <s v="Unidox"/>
    <n v="0.44800000000000001"/>
    <m/>
    <n v="1000000"/>
    <m/>
    <m/>
    <m/>
    <m/>
    <m/>
    <n v="448000"/>
    <m/>
    <m/>
    <m/>
    <n v="1000002513"/>
    <m/>
    <m/>
    <x v="222"/>
    <x v="3"/>
    <x v="1"/>
    <x v="2"/>
    <x v="5"/>
    <x v="0"/>
    <s v="Univera Satış"/>
    <s v="Saha Satış"/>
    <s v="Yurt İçi"/>
    <s v="Türkiye"/>
  </r>
  <r>
    <s v="Q4"/>
    <x v="1"/>
    <x v="10"/>
    <m/>
    <s v="KAPTANOĞLU MOTORLU.ARAÇLAR SAN.VE TİC.LTD.ŞTİ."/>
    <s v="UH.01.002"/>
    <s v="Unidox Kontör"/>
    <s v="Univera Kontör Satışı"/>
    <x v="21"/>
    <x v="2"/>
    <s v="Unidox"/>
    <n v="5"/>
    <m/>
    <n v="5637"/>
    <m/>
    <m/>
    <m/>
    <m/>
    <m/>
    <n v="28185"/>
    <m/>
    <m/>
    <m/>
    <n v="1000002520"/>
    <m/>
    <m/>
    <x v="223"/>
    <x v="3"/>
    <x v="1"/>
    <x v="2"/>
    <x v="5"/>
    <x v="0"/>
    <s v="Univera Satış"/>
    <s v="Saha Satış"/>
    <s v="Yurt İçi"/>
    <s v="Türkiye"/>
  </r>
  <r>
    <s v="Q4"/>
    <x v="1"/>
    <x v="10"/>
    <m/>
    <s v="SERKAN ISSI"/>
    <s v="UH.01.002"/>
    <s v="Unidox Kontör"/>
    <s v="Univera Kontör Satışı"/>
    <x v="6"/>
    <x v="2"/>
    <s v="Unidox"/>
    <n v="2.11"/>
    <m/>
    <n v="25000"/>
    <m/>
    <m/>
    <m/>
    <m/>
    <m/>
    <n v="52750"/>
    <m/>
    <m/>
    <m/>
    <n v="1000002519"/>
    <m/>
    <m/>
    <x v="224"/>
    <x v="3"/>
    <x v="1"/>
    <x v="2"/>
    <x v="5"/>
    <x v="0"/>
    <s v="Univera Satış"/>
    <s v="Saha Satış"/>
    <s v="Yurt İçi"/>
    <s v="Türkiye"/>
  </r>
  <r>
    <s v="Q2"/>
    <x v="1"/>
    <x v="5"/>
    <m/>
    <s v="BRISA BRIDGESTONE SABANCI LASTIK SANAYI VE TICARET A.S."/>
    <s v="EH.02.011"/>
    <s v="Enroute Panorama ExtendedAPI Yazilim Bakimi Hizmeti"/>
    <s v="Univera - Brisa Bridgestone"/>
    <x v="16"/>
    <x v="0"/>
    <s v="Enroute"/>
    <n v="1312845.3700000001"/>
    <m/>
    <n v="1"/>
    <m/>
    <n v="1312845.3700000001"/>
    <m/>
    <n v="0"/>
    <m/>
    <n v="1312845.3700000001"/>
    <m/>
    <n v="0"/>
    <n v="0"/>
    <m/>
    <m/>
    <m/>
    <x v="99"/>
    <x v="0"/>
    <x v="0"/>
    <x v="1"/>
    <x v="4"/>
    <x v="1"/>
    <s v="Univera Satış"/>
    <s v="Saha Satış"/>
    <s v="Yurt İçi"/>
    <s v="Türkiye"/>
  </r>
  <r>
    <s v="Q2"/>
    <x v="1"/>
    <x v="5"/>
    <m/>
    <s v="DOĞUŞ ÇAY VE GIDA MADD.ÜRT.PAZ.İTH.İHR.A.Ş"/>
    <s v="EY.04.012"/>
    <s v="Enroute Panorama E-Dönüsüm  Modül Yazılımi (Enterprise)"/>
    <s v="Univera Doğuş Çay Projesi"/>
    <x v="12"/>
    <x v="0"/>
    <s v="Enroute"/>
    <n v="21750"/>
    <m/>
    <n v="1"/>
    <m/>
    <n v="29000"/>
    <m/>
    <n v="7250"/>
    <m/>
    <n v="21750"/>
    <m/>
    <n v="0"/>
    <n v="0"/>
    <m/>
    <m/>
    <m/>
    <x v="13"/>
    <x v="0"/>
    <x v="1"/>
    <x v="0"/>
    <x v="1"/>
    <x v="1"/>
    <s v="Univera Satış"/>
    <s v="Saha Satış"/>
    <s v="Yurt İçi"/>
    <s v="Türkiye"/>
  </r>
  <r>
    <s v="Q2"/>
    <x v="1"/>
    <x v="5"/>
    <m/>
    <s v="EMRULLAH ÜNAL"/>
    <s v="EY.04.012"/>
    <s v="Enroute Panorama E-Dönüsüm  Modül Yazılımi (Enterprise)"/>
    <s v="Univera Doğuş Çay Projesi"/>
    <x v="12"/>
    <x v="0"/>
    <s v="Enroute"/>
    <n v="21750"/>
    <m/>
    <n v="1"/>
    <m/>
    <n v="29000"/>
    <m/>
    <n v="7250"/>
    <m/>
    <n v="21750"/>
    <m/>
    <n v="0"/>
    <n v="0"/>
    <m/>
    <m/>
    <m/>
    <x v="13"/>
    <x v="0"/>
    <x v="1"/>
    <x v="0"/>
    <x v="1"/>
    <x v="1"/>
    <s v="Univera Satış"/>
    <s v="Saha Satış"/>
    <s v="Yurt İçi"/>
    <s v="Türkiye"/>
  </r>
  <r>
    <s v="Q2"/>
    <x v="1"/>
    <x v="5"/>
    <m/>
    <s v="BRISA BRIDGESTONE SABANCI LASTIK SANAYI VE TICARET A.S."/>
    <s v="EH.02.001"/>
    <s v="Enroute Panorama - Yillik Yazilim Bakimi, Yasatma ve Merkezi Destek Hizmeti"/>
    <s v="Univera - Brisa Bridgestone"/>
    <x v="16"/>
    <x v="0"/>
    <s v="Enroute"/>
    <n v="1377067.38"/>
    <m/>
    <n v="1"/>
    <m/>
    <n v="1377067.38"/>
    <m/>
    <n v="0"/>
    <m/>
    <n v="1377067.38"/>
    <m/>
    <n v="0"/>
    <n v="0"/>
    <m/>
    <m/>
    <m/>
    <x v="99"/>
    <x v="0"/>
    <x v="0"/>
    <x v="1"/>
    <x v="4"/>
    <x v="1"/>
    <s v="Univera Satış"/>
    <s v="Saha Satış"/>
    <s v="Yurt İçi"/>
    <s v="Türkiye"/>
  </r>
  <r>
    <s v="Q2"/>
    <x v="1"/>
    <x v="5"/>
    <m/>
    <s v="DÜZEY TÜKETIM MAL. SAN. PAZ. VE TIC. A.S."/>
    <s v="EY.06.001"/>
    <s v="Enroute Panorama - Yazilim Gelistirme Hizmeti"/>
    <s v="Univera - Düzey Tüketim"/>
    <x v="11"/>
    <x v="0"/>
    <s v="Enroute"/>
    <n v="19600"/>
    <m/>
    <n v="12"/>
    <m/>
    <n v="235200"/>
    <m/>
    <n v="0"/>
    <m/>
    <n v="235200"/>
    <m/>
    <n v="0"/>
    <n v="0"/>
    <m/>
    <m/>
    <m/>
    <x v="91"/>
    <x v="0"/>
    <x v="1"/>
    <x v="1"/>
    <x v="9"/>
    <x v="1"/>
    <s v="Univera Satış"/>
    <s v="Saha Satış"/>
    <s v="Yurt İçi"/>
    <s v="Türkiye"/>
  </r>
  <r>
    <s v="Q2"/>
    <x v="1"/>
    <x v="4"/>
    <m/>
    <s v="Mey İçki Sanayi ve Ticaret A.Ş."/>
    <s v="EY.06.001"/>
    <s v="Enroute Panorama - Yazilim Gelistirme Hizmeti"/>
    <s v="Univera - Mey İçki"/>
    <x v="11"/>
    <x v="0"/>
    <s v="Enroute"/>
    <n v="12070"/>
    <m/>
    <n v="37"/>
    <m/>
    <n v="446590"/>
    <m/>
    <n v="0"/>
    <m/>
    <n v="446590"/>
    <m/>
    <n v="0"/>
    <n v="0"/>
    <m/>
    <m/>
    <m/>
    <x v="7"/>
    <x v="0"/>
    <x v="1"/>
    <x v="1"/>
    <x v="9"/>
    <x v="1"/>
    <s v="Univera Satış"/>
    <s v="Saha Satış"/>
    <s v="Yurt İçi"/>
    <s v="Türkiye"/>
  </r>
  <r>
    <s v="Q2"/>
    <x v="1"/>
    <x v="5"/>
    <m/>
    <s v="BRISA BRIDGESTONE SABANCI LASTIK SANAYI VE TICARET A.S."/>
    <s v="EH.02.018"/>
    <s v="Enroute Panorama  WebConnector Bakim Hizmeti"/>
    <s v="Univera - Brisa Bridgestone"/>
    <x v="16"/>
    <x v="0"/>
    <s v="Web Connector"/>
    <n v="1058187.0900000001"/>
    <m/>
    <n v="1"/>
    <m/>
    <n v="1058187.0900000001"/>
    <m/>
    <n v="0"/>
    <m/>
    <n v="1058187.0900000001"/>
    <m/>
    <n v="0"/>
    <n v="0"/>
    <m/>
    <m/>
    <m/>
    <x v="99"/>
    <x v="0"/>
    <x v="0"/>
    <x v="1"/>
    <x v="4"/>
    <x v="1"/>
    <s v="Univera Satış"/>
    <s v="Saha Satış"/>
    <s v="Yurt İçi"/>
    <s v="Türkiye"/>
  </r>
  <r>
    <s v="Q2"/>
    <x v="1"/>
    <x v="5"/>
    <m/>
    <s v="ERİKLİ SU VE MEŞRUBAT SAN. TİC. A.Ş"/>
    <s v="EH.03.003"/>
    <s v="Enroute Panorama - Uzman Destek Hizmeti"/>
    <s v="Univera - Nestle Waters"/>
    <x v="11"/>
    <x v="0"/>
    <s v="Enroute"/>
    <n v="43750"/>
    <m/>
    <n v="1"/>
    <m/>
    <n v="43750"/>
    <m/>
    <n v="0"/>
    <m/>
    <n v="43750"/>
    <m/>
    <n v="0"/>
    <n v="0"/>
    <m/>
    <m/>
    <m/>
    <x v="12"/>
    <x v="0"/>
    <x v="0"/>
    <x v="1"/>
    <x v="12"/>
    <x v="1"/>
    <s v="Univera Satış"/>
    <s v="Saha Satış"/>
    <s v="Yurt İçi"/>
    <s v="Türkiye"/>
  </r>
  <r>
    <s v="Q2"/>
    <x v="1"/>
    <x v="5"/>
    <m/>
    <s v="Mey İçki Sanayi ve Ticaret A.Ş."/>
    <s v="EH.03.003"/>
    <s v="Enroute Panorama - Uzman Destek Hizmeti"/>
    <s v="Univera - Mey İçki"/>
    <x v="11"/>
    <x v="0"/>
    <s v="Enroute"/>
    <n v="125000"/>
    <m/>
    <n v="1"/>
    <m/>
    <n v="125000"/>
    <m/>
    <n v="0"/>
    <m/>
    <n v="125000"/>
    <m/>
    <n v="0"/>
    <n v="0"/>
    <m/>
    <m/>
    <m/>
    <x v="7"/>
    <x v="0"/>
    <x v="0"/>
    <x v="1"/>
    <x v="12"/>
    <x v="1"/>
    <s v="Univera Satış"/>
    <s v="Saha Satış"/>
    <s v="Yurt İçi"/>
    <s v="Türkiye"/>
  </r>
  <r>
    <s v="Q2"/>
    <x v="1"/>
    <x v="5"/>
    <m/>
    <s v="NESTLE TÜRKIYE GIDA SANAYI A.S."/>
    <s v="EH.03.003"/>
    <s v="Enroute Panorama - Uzman Destek Hizmeti"/>
    <s v="Univera - Nestle Retail"/>
    <x v="11"/>
    <x v="0"/>
    <s v="Enroute"/>
    <n v="43750"/>
    <m/>
    <n v="1"/>
    <m/>
    <n v="43750"/>
    <m/>
    <n v="0"/>
    <m/>
    <n v="43750"/>
    <m/>
    <n v="0"/>
    <n v="0"/>
    <m/>
    <m/>
    <m/>
    <x v="12"/>
    <x v="0"/>
    <x v="0"/>
    <x v="1"/>
    <x v="12"/>
    <x v="1"/>
    <s v="Univera Satış"/>
    <s v="Saha Satış"/>
    <s v="Yurt İçi"/>
    <s v="Türkiye"/>
  </r>
  <r>
    <s v="Q2"/>
    <x v="1"/>
    <x v="5"/>
    <m/>
    <s v="PERNOD RICARD ISTANBUL IÇ VE DIS TIC. LTD. STI"/>
    <s v="EH.03.003"/>
    <s v="Enroute Panorama - Uzman Destek Hizmeti"/>
    <s v="Univera - Pernod Ricard"/>
    <x v="13"/>
    <x v="0"/>
    <s v="Enroute"/>
    <n v="150000"/>
    <m/>
    <n v="1"/>
    <m/>
    <n v="150000"/>
    <m/>
    <n v="0"/>
    <m/>
    <n v="150000"/>
    <m/>
    <n v="0"/>
    <n v="0"/>
    <m/>
    <m/>
    <m/>
    <x v="34"/>
    <x v="0"/>
    <x v="0"/>
    <x v="1"/>
    <x v="12"/>
    <x v="1"/>
    <s v="Univera Satış"/>
    <s v="Saha Satış"/>
    <s v="Yurt İçi"/>
    <s v="Türkiye"/>
  </r>
  <r>
    <s v="Q2"/>
    <x v="1"/>
    <x v="5"/>
    <m/>
    <s v="DÜZEY TÜKETIM MAL. SAN. PAZ. VE TIC. A.S."/>
    <s v="EH.01.001"/>
    <s v="Enroute Panorama - Proje ve Ürün Yönetimi Danışmanlığı Hizmeti"/>
    <s v="Univera - Düzey Tüketim"/>
    <x v="11"/>
    <x v="0"/>
    <s v="Enroute"/>
    <n v="19600"/>
    <m/>
    <n v="1"/>
    <m/>
    <n v="19600"/>
    <m/>
    <n v="0"/>
    <m/>
    <n v="19600"/>
    <m/>
    <n v="0"/>
    <n v="0"/>
    <m/>
    <m/>
    <m/>
    <x v="91"/>
    <x v="0"/>
    <x v="1"/>
    <x v="1"/>
    <x v="7"/>
    <x v="1"/>
    <s v="Univera Satış"/>
    <s v="Saha Satış"/>
    <s v="Yurt İçi"/>
    <s v="Türkiye"/>
  </r>
  <r>
    <s v="Q2"/>
    <x v="1"/>
    <x v="5"/>
    <m/>
    <s v="PERNOD RICARD ISTANBUL IÇ VE DIS TIC. LTD. STI"/>
    <s v="EH.01.001"/>
    <s v="Enroute Panorama - Proje ve Ürün Yönetimi Danışmanlığı Hizmeti"/>
    <s v="Univera - Pernod Ricard"/>
    <x v="13"/>
    <x v="0"/>
    <s v="Enroute"/>
    <n v="9638.4196357878063"/>
    <m/>
    <n v="12.63"/>
    <m/>
    <n v="121733.24460000001"/>
    <m/>
    <n v="4.5999999999999999E-3"/>
    <m/>
    <n v="121733.24"/>
    <m/>
    <n v="0"/>
    <n v="0"/>
    <m/>
    <m/>
    <m/>
    <x v="34"/>
    <x v="0"/>
    <x v="1"/>
    <x v="1"/>
    <x v="7"/>
    <x v="1"/>
    <s v="Univera Satış"/>
    <s v="Saha Satış"/>
    <s v="Yurt İçi"/>
    <s v="Türkiye"/>
  </r>
  <r>
    <s v="Q2"/>
    <x v="1"/>
    <x v="5"/>
    <m/>
    <s v="BRISA BRIDGESTONE SABANCI LASTIK SANAYI VE TICARET A.S."/>
    <s v="EH.03.008"/>
    <s v="Enroute Panorama - Çağrı Merkezi Hizmeti (DDI / OutSource)"/>
    <s v="Univera - Brisa Bridgestone"/>
    <x v="16"/>
    <x v="0"/>
    <s v="Enroute"/>
    <n v="6207.6799999999994"/>
    <m/>
    <n v="223"/>
    <m/>
    <n v="1384312.64"/>
    <m/>
    <n v="0"/>
    <m/>
    <n v="1384312.64"/>
    <m/>
    <n v="0"/>
    <n v="0"/>
    <m/>
    <m/>
    <m/>
    <x v="99"/>
    <x v="0"/>
    <x v="0"/>
    <x v="1"/>
    <x v="8"/>
    <x v="1"/>
    <s v="Univera Satış"/>
    <s v="Saha Satış"/>
    <s v="Yurt İçi"/>
    <s v="Türkiye"/>
  </r>
  <r>
    <s v="Q2"/>
    <x v="1"/>
    <x v="5"/>
    <m/>
    <s v="BRISA BRIDGESTONE SABANCI LASTIK SANAYI VE TICARET A.S."/>
    <s v="EH.03.001"/>
    <s v="Enroute Panorama - Çafri Merkezi Hizmeti  (MSD)"/>
    <s v="Univera - Brisa Bridgestone"/>
    <x v="16"/>
    <x v="0"/>
    <s v="Enroute"/>
    <n v="550.91"/>
    <m/>
    <n v="1500"/>
    <m/>
    <n v="826365"/>
    <m/>
    <n v="0"/>
    <m/>
    <n v="826365"/>
    <m/>
    <n v="0"/>
    <n v="0"/>
    <m/>
    <m/>
    <m/>
    <x v="99"/>
    <x v="0"/>
    <x v="0"/>
    <x v="1"/>
    <x v="8"/>
    <x v="1"/>
    <s v="Univera Satış"/>
    <s v="Saha Satış"/>
    <s v="Yurt İçi"/>
    <s v="Türkiye"/>
  </r>
  <r>
    <s v="Q4"/>
    <x v="1"/>
    <x v="10"/>
    <m/>
    <s v="MİYA OTOMASYON VE BARKOD BILISIM SISTEMLERI SAN TİC. VE L.T.D. STI."/>
    <s v="UH.01.002"/>
    <s v="Unidox Kontör"/>
    <s v="Univera Kontör Satışı"/>
    <x v="5"/>
    <x v="2"/>
    <s v="Unidox"/>
    <n v="2.657"/>
    <m/>
    <n v="10000"/>
    <m/>
    <m/>
    <m/>
    <m/>
    <m/>
    <n v="26570"/>
    <m/>
    <m/>
    <m/>
    <n v="1000002547"/>
    <m/>
    <m/>
    <x v="3"/>
    <x v="0"/>
    <x v="1"/>
    <x v="2"/>
    <x v="5"/>
    <x v="0"/>
    <s v="Kanal Satış"/>
    <s v="Miya"/>
    <s v="Yurt İçi"/>
    <s v="Türkiye"/>
  </r>
  <r>
    <s v="Q4"/>
    <x v="1"/>
    <x v="10"/>
    <m/>
    <s v="YUSUF ALDEMİR (ALDEMİR BİLİŞİM HizmetLERİ VE DANIŞMANLIK)"/>
    <s v="SMY.02.001"/>
    <s v="StockMate Mobile Depo Personeli El Terminali Yazılımı"/>
    <s v="Univera - Kanal"/>
    <x v="5"/>
    <x v="4"/>
    <s v="Stockmate"/>
    <n v="6825"/>
    <m/>
    <n v="12"/>
    <m/>
    <m/>
    <m/>
    <m/>
    <m/>
    <n v="81900"/>
    <m/>
    <m/>
    <m/>
    <n v="1000002542"/>
    <m/>
    <m/>
    <x v="33"/>
    <x v="0"/>
    <x v="1"/>
    <x v="0"/>
    <x v="1"/>
    <x v="0"/>
    <s v="Kanal Satış"/>
    <s v="Aldemir"/>
    <s v="Yurt İçi"/>
    <s v="Türkiye"/>
  </r>
  <r>
    <s v="Q4"/>
    <x v="1"/>
    <x v="10"/>
    <m/>
    <s v="YUSUF ALDEMİR (ALDEMİR BİLİŞİM HizmetLERİ VE DANIŞMANLIK)"/>
    <s v="SMY.01.004"/>
    <s v="StockMate Ek Kullanıcı Yazılımı (+5)"/>
    <s v="Univera - Kanal"/>
    <x v="5"/>
    <x v="4"/>
    <s v="Stockmate"/>
    <n v="18200"/>
    <m/>
    <n v="1"/>
    <m/>
    <m/>
    <m/>
    <m/>
    <m/>
    <n v="18200"/>
    <m/>
    <m/>
    <m/>
    <n v="1000002542"/>
    <m/>
    <m/>
    <x v="33"/>
    <x v="0"/>
    <x v="1"/>
    <x v="0"/>
    <x v="1"/>
    <x v="0"/>
    <s v="Kanal Satış"/>
    <s v="Aldemir"/>
    <s v="Yurt İçi"/>
    <s v="Türkiye"/>
  </r>
  <r>
    <s v="Q4"/>
    <x v="1"/>
    <x v="10"/>
    <m/>
    <s v="YUSUF ALDEMİR (ALDEMİR BİLİŞİM HizmetLERİ VE DANIŞMANLIK)"/>
    <s v="SMY.01.001"/>
    <s v="StockMate Depo Stok Yönetimi Yazılımı"/>
    <s v="Univera - Kanal"/>
    <x v="5"/>
    <x v="4"/>
    <s v="Stockmate"/>
    <n v="159250"/>
    <m/>
    <n v="1"/>
    <m/>
    <m/>
    <m/>
    <m/>
    <m/>
    <n v="159250"/>
    <m/>
    <m/>
    <m/>
    <n v="1000002542"/>
    <m/>
    <m/>
    <x v="33"/>
    <x v="0"/>
    <x v="1"/>
    <x v="0"/>
    <x v="1"/>
    <x v="0"/>
    <s v="Kanal Satış"/>
    <s v="Aldemir"/>
    <s v="Yurt İçi"/>
    <s v="Türkiye"/>
  </r>
  <r>
    <s v="Q4"/>
    <x v="1"/>
    <x v="10"/>
    <m/>
    <s v="YUSUF ALDEMİR (ALDEMİR BİLİŞİM HizmetLERİ VE DANIŞMANLIK)"/>
    <s v="SM.01.003"/>
    <s v="Logo/Netsis Entegrasyonu"/>
    <s v="Univera - Kanal"/>
    <x v="5"/>
    <x v="4"/>
    <s v="Stockmate"/>
    <n v="28000"/>
    <m/>
    <n v="1"/>
    <m/>
    <m/>
    <m/>
    <m/>
    <m/>
    <n v="28000"/>
    <m/>
    <m/>
    <m/>
    <n v="1000002542"/>
    <m/>
    <m/>
    <x v="33"/>
    <x v="0"/>
    <x v="1"/>
    <x v="0"/>
    <x v="1"/>
    <x v="0"/>
    <s v="Kanal Satış"/>
    <s v="Aldemir"/>
    <s v="Yurt İçi"/>
    <s v="Türkiye"/>
  </r>
  <r>
    <s v="Q2"/>
    <x v="1"/>
    <x v="5"/>
    <m/>
    <s v="ERAY TOPTAN TICARET - SINAN GÖBEL"/>
    <s v="EY.04.012"/>
    <s v="Enroute Panorama E-Dönüsüm  Modül Yazılımi (Enterprise)"/>
    <s v="Univera Doğuş Çay Projesi"/>
    <x v="12"/>
    <x v="0"/>
    <s v="Enroute"/>
    <n v="21750"/>
    <m/>
    <n v="1"/>
    <m/>
    <n v="29000"/>
    <m/>
    <n v="7250"/>
    <m/>
    <n v="21750"/>
    <m/>
    <n v="0"/>
    <n v="0"/>
    <m/>
    <m/>
    <m/>
    <x v="13"/>
    <x v="0"/>
    <x v="1"/>
    <x v="0"/>
    <x v="1"/>
    <x v="1"/>
    <s v="Univera Satış"/>
    <s v="Saha Satış"/>
    <s v="Yurt İçi"/>
    <s v="Türkiye"/>
  </r>
  <r>
    <s v="Q2"/>
    <x v="1"/>
    <x v="5"/>
    <m/>
    <s v="ERCIS PARK TOPTAN VE PERAKENDE GIDA SAN.TIC.LTD.STI"/>
    <s v="EY.04.012"/>
    <s v="Enroute Panorama E-Dönüsüm  Modül Yazılımi (Enterprise)"/>
    <s v="Univera Doğuş Çay Projesi"/>
    <x v="12"/>
    <x v="0"/>
    <s v="Enroute"/>
    <n v="21750"/>
    <m/>
    <n v="1"/>
    <m/>
    <n v="29000"/>
    <m/>
    <n v="7250"/>
    <m/>
    <n v="21750"/>
    <m/>
    <n v="0"/>
    <n v="0"/>
    <m/>
    <m/>
    <m/>
    <x v="13"/>
    <x v="0"/>
    <x v="1"/>
    <x v="0"/>
    <x v="1"/>
    <x v="1"/>
    <s v="Univera Satış"/>
    <s v="Saha Satış"/>
    <s v="Yurt İçi"/>
    <s v="Türkiye"/>
  </r>
  <r>
    <s v="Q2"/>
    <x v="1"/>
    <x v="5"/>
    <m/>
    <s v="ERIKLI SU VE MESRUBAT SAN. TIC. A.S"/>
    <s v="EH.02.009"/>
    <s v="Enroute Panorama Asset Tracker - Demirbas Modülü Yazilim Bakimi Hizmeti"/>
    <s v="Univera - Nestle Waters"/>
    <x v="11"/>
    <x v="0"/>
    <s v="Enroute"/>
    <n v="16807.72"/>
    <m/>
    <n v="1"/>
    <m/>
    <n v="16807.7189"/>
    <m/>
    <n v="-1.1000000000000001E-3"/>
    <m/>
    <n v="16807.72"/>
    <m/>
    <n v="0"/>
    <n v="0"/>
    <m/>
    <m/>
    <m/>
    <x v="12"/>
    <x v="0"/>
    <x v="0"/>
    <x v="1"/>
    <x v="4"/>
    <x v="1"/>
    <s v="Univera Satış"/>
    <s v="Saha Satış"/>
    <s v="Yurt İçi"/>
    <s v="Türkiye"/>
  </r>
  <r>
    <s v="Q2"/>
    <x v="1"/>
    <x v="5"/>
    <m/>
    <s v="NESTLE TÜRKIYE GIDA SANAYI A.S."/>
    <s v="EH.02.001"/>
    <s v="Enroute Panorama - Yillik Yazilim Bakimi, Yasatma ve Merkezi Destek Hizmeti"/>
    <s v="Univera - Nestle Professional"/>
    <x v="11"/>
    <x v="0"/>
    <s v="Enroute"/>
    <n v="54692.75"/>
    <m/>
    <n v="1"/>
    <m/>
    <n v="54692.754000000001"/>
    <m/>
    <n v="4.0000000000000001E-3"/>
    <m/>
    <n v="54692.75"/>
    <m/>
    <n v="0"/>
    <n v="0"/>
    <m/>
    <m/>
    <m/>
    <x v="12"/>
    <x v="0"/>
    <x v="0"/>
    <x v="1"/>
    <x v="4"/>
    <x v="1"/>
    <s v="Univera Satış"/>
    <s v="Saha Satış"/>
    <s v="Yurt İçi"/>
    <s v="Türkiye"/>
  </r>
  <r>
    <s v="Q2"/>
    <x v="1"/>
    <x v="5"/>
    <m/>
    <s v="NESTLE TÜRKIYE GIDA SANAYI A.S."/>
    <s v="EH.02.001"/>
    <s v="Enroute Panorama - Yillik Yazilim Bakimi, Yasatma ve Merkezi Destek Hizmeti"/>
    <s v="Univera - Nestle Retail"/>
    <x v="11"/>
    <x v="0"/>
    <s v="Enroute"/>
    <n v="54692.75"/>
    <m/>
    <n v="1"/>
    <m/>
    <n v="54692.754000000001"/>
    <m/>
    <n v="4.0000000000000001E-3"/>
    <m/>
    <n v="54692.75"/>
    <m/>
    <n v="0"/>
    <n v="0"/>
    <m/>
    <m/>
    <m/>
    <x v="12"/>
    <x v="0"/>
    <x v="0"/>
    <x v="1"/>
    <x v="4"/>
    <x v="1"/>
    <s v="Univera Satış"/>
    <s v="Saha Satış"/>
    <s v="Yurt İçi"/>
    <s v="Türkiye"/>
  </r>
  <r>
    <s v="Q2"/>
    <x v="1"/>
    <x v="5"/>
    <m/>
    <s v="PERNOD RICARD ISTANBUL IÇ VE DIS TIC. LTD. STI"/>
    <s v="EH.02.001"/>
    <s v="Enroute Panorama - Yillik Yazilim Bakimi, Yasatma ve Merkezi Destek Hizmeti"/>
    <s v="Univera - Pernod Ricard"/>
    <x v="13"/>
    <x v="0"/>
    <s v="Enroute"/>
    <n v="11213.94"/>
    <m/>
    <n v="1"/>
    <m/>
    <n v="11213.939"/>
    <m/>
    <n v="-1E-3"/>
    <m/>
    <n v="11213.94"/>
    <m/>
    <n v="0"/>
    <n v="0"/>
    <m/>
    <m/>
    <m/>
    <x v="34"/>
    <x v="0"/>
    <x v="0"/>
    <x v="1"/>
    <x v="4"/>
    <x v="1"/>
    <s v="Univera Satış"/>
    <s v="Saha Satış"/>
    <s v="Yurt İçi"/>
    <s v="Türkiye"/>
  </r>
  <r>
    <s v="Q2"/>
    <x v="1"/>
    <x v="5"/>
    <m/>
    <s v="PERNOD RICARD ISTANBUL IÇ VE DIS TIC. LTD. STI"/>
    <s v="EY.06.001"/>
    <s v="Enroute Panorama - Yazilim Gelistirme Hizmeti"/>
    <s v="Univera - Pernod Ricard"/>
    <x v="13"/>
    <x v="0"/>
    <s v="Enroute"/>
    <n v="11420.319975339087"/>
    <m/>
    <n v="16.22"/>
    <m/>
    <n v="185237.59039999999"/>
    <m/>
    <n v="4.0000000000000002E-4"/>
    <m/>
    <n v="185237.59"/>
    <m/>
    <n v="0"/>
    <n v="0"/>
    <m/>
    <m/>
    <m/>
    <x v="34"/>
    <x v="0"/>
    <x v="1"/>
    <x v="1"/>
    <x v="9"/>
    <x v="1"/>
    <s v="Univera Satış"/>
    <s v="Saha Satış"/>
    <s v="Yurt İçi"/>
    <s v="Türkiye"/>
  </r>
  <r>
    <s v="Q2"/>
    <x v="1"/>
    <x v="5"/>
    <m/>
    <s v="PERNOD RICARD ISTANBUL IÇ VE DIS TIC. LTD. STI"/>
    <s v="EY.06.001"/>
    <s v="Enroute Panorama - Yazilim Gelistirme Hizmeti"/>
    <s v="Univera - Pernod Ricard"/>
    <x v="13"/>
    <x v="0"/>
    <s v="Enroute"/>
    <n v="11420.319971469331"/>
    <m/>
    <n v="70.099999999999994"/>
    <m/>
    <n v="800564.43200000003"/>
    <m/>
    <n v="2E-3"/>
    <m/>
    <n v="800564.43"/>
    <m/>
    <n v="0"/>
    <n v="0"/>
    <m/>
    <m/>
    <m/>
    <x v="34"/>
    <x v="0"/>
    <x v="1"/>
    <x v="1"/>
    <x v="9"/>
    <x v="1"/>
    <s v="Univera Satış"/>
    <s v="Saha Satış"/>
    <s v="Yurt İçi"/>
    <s v="Türkiye"/>
  </r>
  <r>
    <s v="Q2"/>
    <x v="1"/>
    <x v="5"/>
    <m/>
    <s v="PERNOD RICARD ISTANBUL IÇ VE DIS TIC. LTD. STI"/>
    <s v="EY.06.001"/>
    <s v="Enroute Panorama - Yazilim Gelistirme Hizmeti"/>
    <s v="Univera - Pernod Ricard"/>
    <x v="13"/>
    <x v="0"/>
    <s v="Enroute"/>
    <n v="11420.319867549668"/>
    <m/>
    <n v="15.1"/>
    <m/>
    <n v="172446.83199999999"/>
    <m/>
    <n v="2E-3"/>
    <m/>
    <n v="172446.83"/>
    <m/>
    <n v="0"/>
    <n v="0"/>
    <m/>
    <m/>
    <m/>
    <x v="34"/>
    <x v="0"/>
    <x v="1"/>
    <x v="1"/>
    <x v="9"/>
    <x v="1"/>
    <s v="Univera Satış"/>
    <s v="Saha Satış"/>
    <s v="Yurt İçi"/>
    <s v="Türkiye"/>
  </r>
  <r>
    <s v="Q2"/>
    <x v="1"/>
    <x v="5"/>
    <m/>
    <s v="PERNOD RICARD ISTANBUL IÇ VE DIS TIC. LTD. STI"/>
    <s v="EH.05.002"/>
    <s v="Enroute Panorama - Rapor Gelistirme Hizmeti"/>
    <s v="Univera - Pernod Ricard"/>
    <x v="13"/>
    <x v="0"/>
    <s v="Enroute"/>
    <n v="8261.51"/>
    <m/>
    <n v="9"/>
    <m/>
    <n v="74353.59"/>
    <m/>
    <n v="0"/>
    <m/>
    <n v="74353.59"/>
    <m/>
    <n v="0"/>
    <n v="0"/>
    <m/>
    <m/>
    <m/>
    <x v="34"/>
    <x v="0"/>
    <x v="1"/>
    <x v="1"/>
    <x v="2"/>
    <x v="1"/>
    <s v="Univera Satış"/>
    <s v="Saha Satış"/>
    <s v="Yurt İçi"/>
    <s v="Türkiye"/>
  </r>
  <r>
    <s v="Q2"/>
    <x v="1"/>
    <x v="5"/>
    <m/>
    <s v="PERNOD RICARD ISTANBUL IÇ VE DIS TIC. LTD. STI"/>
    <s v="EH.01.001"/>
    <s v="Enroute Panorama - Proje ve Ürün Yönetimi Danışmanlığı Hizmeti"/>
    <s v="Univera - Pernod Ricard"/>
    <x v="13"/>
    <x v="0"/>
    <s v="Enroute"/>
    <n v="9638.4171779141107"/>
    <m/>
    <n v="1.63"/>
    <m/>
    <n v="15710.624599999999"/>
    <m/>
    <n v="4.5999999999999999E-3"/>
    <m/>
    <n v="15710.62"/>
    <m/>
    <n v="0"/>
    <n v="0"/>
    <m/>
    <m/>
    <m/>
    <x v="34"/>
    <x v="0"/>
    <x v="1"/>
    <x v="1"/>
    <x v="7"/>
    <x v="1"/>
    <s v="Univera Satış"/>
    <s v="Saha Satış"/>
    <s v="Yurt İçi"/>
    <s v="Türkiye"/>
  </r>
  <r>
    <s v="Q2"/>
    <x v="1"/>
    <x v="5"/>
    <m/>
    <s v="PERNOD RICARD ISTANBUL IÇ VE DIS TIC. LTD. STI"/>
    <s v="EH.01.001"/>
    <s v="Enroute Panorama - Proje ve Ürün Yönetimi Danışmanlığı Hizmeti"/>
    <s v="Univera - Pernod Ricard"/>
    <x v="13"/>
    <x v="0"/>
    <s v="Enroute"/>
    <n v="9645.7270659590595"/>
    <m/>
    <n v="13.19"/>
    <m/>
    <n v="127227.144"/>
    <m/>
    <n v="4.0480000000000004E-3"/>
    <m/>
    <n v="127227.14"/>
    <m/>
    <n v="0"/>
    <n v="0"/>
    <m/>
    <m/>
    <m/>
    <x v="34"/>
    <x v="0"/>
    <x v="1"/>
    <x v="1"/>
    <x v="7"/>
    <x v="1"/>
    <s v="Univera Satış"/>
    <s v="Saha Satış"/>
    <s v="Yurt İçi"/>
    <s v="Türkiye"/>
  </r>
  <r>
    <s v="Q2"/>
    <x v="1"/>
    <x v="5"/>
    <m/>
    <s v="PERNOD RICARD ISTANBUL IÇ VE DIS TIC. LTD. STI"/>
    <s v="EH.01.001"/>
    <s v="Enroute Panorama - Proje ve Ürün Yönetimi Danışmanlığı Hizmeti"/>
    <s v="Univera - Pernod Ricard"/>
    <x v="13"/>
    <x v="0"/>
    <s v="Enroute"/>
    <n v="9638.421875"/>
    <m/>
    <n v="1.28"/>
    <m/>
    <n v="12337.177600000001"/>
    <m/>
    <n v="-2.3999999999999998E-3"/>
    <m/>
    <n v="12337.18"/>
    <m/>
    <n v="0"/>
    <n v="0"/>
    <m/>
    <m/>
    <m/>
    <x v="34"/>
    <x v="0"/>
    <x v="1"/>
    <x v="1"/>
    <x v="7"/>
    <x v="1"/>
    <s v="Univera Satış"/>
    <s v="Saha Satış"/>
    <s v="Yurt İçi"/>
    <s v="Türkiye"/>
  </r>
  <r>
    <s v="Q2"/>
    <x v="1"/>
    <x v="5"/>
    <m/>
    <s v="PERNOD RICARD ISTANBUL IÇ VE DIS TIC. LTD. STI"/>
    <s v="EY.01.014"/>
    <s v="Enroute Panorama - Platform Back Office Kullanici Yazılımi (Enterprise)"/>
    <s v="Univera - Pernod Ricard"/>
    <x v="13"/>
    <x v="0"/>
    <s v="Enroute"/>
    <n v="10194.49"/>
    <m/>
    <n v="20"/>
    <m/>
    <n v="203889.8"/>
    <m/>
    <n v="0"/>
    <m/>
    <n v="203889.8"/>
    <m/>
    <n v="0"/>
    <n v="0"/>
    <m/>
    <m/>
    <m/>
    <x v="34"/>
    <x v="0"/>
    <x v="1"/>
    <x v="0"/>
    <x v="1"/>
    <x v="1"/>
    <s v="Univera Satış"/>
    <s v="Saha Satış"/>
    <s v="Yurt İçi"/>
    <s v="Türkiye"/>
  </r>
  <r>
    <s v="Q2"/>
    <x v="1"/>
    <x v="5"/>
    <m/>
    <s v="PERNOD RICARD ISTANBUL IÇ VE DIS TIC. LTD. STI"/>
    <s v="EY.02.033"/>
    <s v="Enroute Panorama - Mobil Kullanici Yazılımi (Enterprise)"/>
    <s v="Univera - Pernod Ricard"/>
    <x v="13"/>
    <x v="0"/>
    <s v="Enroute"/>
    <n v="6196.13"/>
    <m/>
    <n v="15"/>
    <m/>
    <n v="92941.95"/>
    <m/>
    <n v="0"/>
    <m/>
    <n v="92941.95"/>
    <m/>
    <n v="0"/>
    <n v="0"/>
    <m/>
    <m/>
    <m/>
    <x v="34"/>
    <x v="0"/>
    <x v="1"/>
    <x v="0"/>
    <x v="1"/>
    <x v="1"/>
    <s v="Univera Satış"/>
    <s v="Saha Satış"/>
    <s v="Yurt İçi"/>
    <s v="Türkiye"/>
  </r>
  <r>
    <s v="Q2"/>
    <x v="1"/>
    <x v="5"/>
    <m/>
    <s v="PERNOD RICARD ISTANBUL IÇ VE DIS TIC. LTD. STI"/>
    <s v="EH.02.019"/>
    <s v="Enroute Panorama - Ek Yazılım Yazilim Bakimi, Yasatma ve Merkezi Destek Hizmeti"/>
    <s v="Univera - Pernod Ricard"/>
    <x v="13"/>
    <x v="0"/>
    <s v="Enroute"/>
    <n v="5111.8100000000004"/>
    <m/>
    <n v="1"/>
    <m/>
    <n v="5111.8073000000004"/>
    <m/>
    <n v="-2.7000000000000001E-3"/>
    <m/>
    <n v="5111.8100000000004"/>
    <m/>
    <n v="0"/>
    <n v="0"/>
    <m/>
    <m/>
    <m/>
    <x v="34"/>
    <x v="0"/>
    <x v="0"/>
    <x v="1"/>
    <x v="4"/>
    <x v="1"/>
    <s v="Univera Satış"/>
    <s v="Saha Satış"/>
    <s v="Yurt İçi"/>
    <s v="Türkiye"/>
  </r>
  <r>
    <s v="Q2"/>
    <x v="1"/>
    <x v="5"/>
    <m/>
    <s v="ERIKLI SU VE MESRUBAT SAN. TIC. A.S"/>
    <s v="EH.03.008"/>
    <s v="Enroute Panorama - Çağrı Merkezi Hizmeti (DDI / OutSource)"/>
    <s v="Univera - Nestle Waters"/>
    <x v="11"/>
    <x v="0"/>
    <s v="Enroute"/>
    <n v="8096.28"/>
    <m/>
    <n v="0.75"/>
    <m/>
    <n v="6072.2101499999999"/>
    <m/>
    <n v="1.4999999999999999E-4"/>
    <m/>
    <n v="6072.21"/>
    <m/>
    <n v="0"/>
    <n v="0"/>
    <m/>
    <m/>
    <m/>
    <x v="12"/>
    <x v="0"/>
    <x v="0"/>
    <x v="1"/>
    <x v="8"/>
    <x v="1"/>
    <s v="Univera Satış"/>
    <s v="Saha Satış"/>
    <s v="Yurt İçi"/>
    <s v="Türkiye"/>
  </r>
  <r>
    <s v="Q2"/>
    <x v="1"/>
    <x v="5"/>
    <m/>
    <s v="NESTLE TÜRKIYE GIDA SANAYI A.S."/>
    <s v="EH.03.008"/>
    <s v="Enroute Panorama - Çağrı Merkezi Hizmeti (DDI / OutSource)"/>
    <s v="Univera - Nestle Professional"/>
    <x v="11"/>
    <x v="0"/>
    <s v="Enroute"/>
    <n v="8096.2800000000007"/>
    <m/>
    <n v="4.75"/>
    <m/>
    <n v="38457.330950000003"/>
    <m/>
    <n v="9.5E-4"/>
    <m/>
    <n v="38457.33"/>
    <m/>
    <n v="0"/>
    <n v="0"/>
    <m/>
    <m/>
    <m/>
    <x v="12"/>
    <x v="0"/>
    <x v="0"/>
    <x v="1"/>
    <x v="8"/>
    <x v="1"/>
    <s v="Univera Satış"/>
    <s v="Saha Satış"/>
    <s v="Yurt İçi"/>
    <s v="Türkiye"/>
  </r>
  <r>
    <s v="Q2"/>
    <x v="1"/>
    <x v="5"/>
    <m/>
    <s v="NESTLE TÜRKIYE GIDA SANAYI A.S."/>
    <s v="EH.03.001"/>
    <s v="Enroute Panorama - Çafri Merkezi Hizmeti  (MSD)"/>
    <s v="Univera - Nestle Professional"/>
    <x v="11"/>
    <x v="0"/>
    <s v="Enroute"/>
    <n v="13811.301369863013"/>
    <m/>
    <n v="18.25"/>
    <m/>
    <n v="252056.2524"/>
    <m/>
    <n v="2.3749999999999999E-3"/>
    <m/>
    <n v="252056.25"/>
    <m/>
    <n v="0"/>
    <n v="0"/>
    <m/>
    <m/>
    <m/>
    <x v="12"/>
    <x v="0"/>
    <x v="0"/>
    <x v="1"/>
    <x v="8"/>
    <x v="1"/>
    <s v="Univera Satış"/>
    <s v="Saha Satış"/>
    <s v="Yurt İçi"/>
    <s v="Türkiye"/>
  </r>
  <r>
    <s v="Q2"/>
    <x v="1"/>
    <x v="5"/>
    <m/>
    <s v="NESTLE TÜRKIYE GIDA SANAYI A.S."/>
    <s v="EH.03.001"/>
    <s v="Enroute Panorama - Çafri Merkezi Hizmeti  (MSD)"/>
    <s v="Univera - Nestle Retail"/>
    <x v="11"/>
    <x v="0"/>
    <s v="Enroute"/>
    <n v="13811.301492537314"/>
    <m/>
    <n v="16.75"/>
    <m/>
    <n v="231339.30009999999"/>
    <m/>
    <n v="1.25E-4"/>
    <m/>
    <n v="231339.3"/>
    <m/>
    <n v="0"/>
    <n v="0"/>
    <m/>
    <m/>
    <m/>
    <x v="12"/>
    <x v="0"/>
    <x v="0"/>
    <x v="1"/>
    <x v="8"/>
    <x v="1"/>
    <s v="Univera Satış"/>
    <s v="Saha Satış"/>
    <s v="Yurt İçi"/>
    <s v="Türkiye"/>
  </r>
  <r>
    <s v="Q4"/>
    <x v="1"/>
    <x v="10"/>
    <m/>
    <s v="YUSUF ALDEMİR (ALDEMİR BİLİŞİM HizmetLERİ VE DANIŞMANLIK)"/>
    <s v="WPH.02.001"/>
    <s v="Webplus Yazılım Bakımı Hizmeti"/>
    <s v="Univera - Kanal"/>
    <x v="5"/>
    <x v="0"/>
    <s v="Webplus"/>
    <n v="7843"/>
    <m/>
    <n v="1"/>
    <m/>
    <n v="7843"/>
    <m/>
    <n v="0"/>
    <m/>
    <n v="7843"/>
    <m/>
    <m/>
    <m/>
    <n v="1000002578"/>
    <m/>
    <m/>
    <x v="33"/>
    <x v="0"/>
    <x v="0"/>
    <x v="1"/>
    <x v="4"/>
    <x v="0"/>
    <s v="Kanal Satış"/>
    <s v="Aldemir"/>
    <s v="Yurt İçi"/>
    <s v="Türkiye"/>
  </r>
  <r>
    <s v="Q4"/>
    <x v="1"/>
    <x v="10"/>
    <m/>
    <s v="YUSUF ALDEMİR (ALDEMİR BİLİŞİM HizmetLERİ VE DANIŞMANLIK)"/>
    <s v="WPH.02.001"/>
    <s v="Webplus Yazılım Bakımı Hizmeti"/>
    <s v="Univera - Kanal"/>
    <x v="5"/>
    <x v="0"/>
    <s v="Webplus"/>
    <n v="7843"/>
    <m/>
    <n v="1"/>
    <m/>
    <n v="7843"/>
    <m/>
    <n v="0"/>
    <m/>
    <n v="7843"/>
    <m/>
    <m/>
    <m/>
    <n v="1000002578"/>
    <m/>
    <m/>
    <x v="33"/>
    <x v="0"/>
    <x v="0"/>
    <x v="1"/>
    <x v="4"/>
    <x v="0"/>
    <s v="Kanal Satış"/>
    <s v="Aldemir"/>
    <s v="Yurt İçi"/>
    <s v="Türkiye"/>
  </r>
  <r>
    <s v="Q4"/>
    <x v="1"/>
    <x v="10"/>
    <m/>
    <s v="YUSUF ALDEMİR (ALDEMİR BİLİŞİM HizmetLERİ VE DANIŞMANLIK)"/>
    <s v="WProje Yönetimi.01.007"/>
    <s v="Webplus E-Dönüşüm Yazılımı"/>
    <s v="Univera - Kanal"/>
    <x v="5"/>
    <x v="0"/>
    <s v="Webplus"/>
    <n v="9487.5"/>
    <m/>
    <n v="1"/>
    <m/>
    <n v="12650"/>
    <m/>
    <n v="3162"/>
    <m/>
    <n v="9487.5"/>
    <m/>
    <m/>
    <m/>
    <n v="1000002578"/>
    <m/>
    <m/>
    <x v="33"/>
    <x v="0"/>
    <x v="1"/>
    <x v="0"/>
    <x v="1"/>
    <x v="0"/>
    <s v="Kanal Satış"/>
    <s v="Aldemir"/>
    <s v="Yurt İçi"/>
    <s v="Türkiye"/>
  </r>
  <r>
    <s v="Q4"/>
    <x v="1"/>
    <x v="10"/>
    <m/>
    <s v="YUSUF ALDEMİR (ALDEMİR BİLİŞİM HizmetLERİ VE DANIŞMANLIK)"/>
    <s v="WProje Yönetimi.01.007"/>
    <s v="Webplus E-Dönüşüm Yazılımı"/>
    <s v="Univera - Kanal"/>
    <x v="5"/>
    <x v="0"/>
    <s v="Webplus"/>
    <n v="9487.5"/>
    <m/>
    <n v="1"/>
    <m/>
    <n v="12650"/>
    <m/>
    <n v="3162"/>
    <m/>
    <n v="9487.5"/>
    <m/>
    <m/>
    <m/>
    <n v="1000002578"/>
    <m/>
    <m/>
    <x v="33"/>
    <x v="0"/>
    <x v="1"/>
    <x v="0"/>
    <x v="1"/>
    <x v="0"/>
    <s v="Kanal Satış"/>
    <s v="Aldemir"/>
    <s v="Yurt İçi"/>
    <s v="Türkiye"/>
  </r>
  <r>
    <s v="Q4"/>
    <x v="1"/>
    <x v="10"/>
    <m/>
    <s v="MATRIKS BİLGİSAYAR SİSTEMLERİ LTD.ŞTİ"/>
    <s v="UH.01.002"/>
    <s v="Unidox Kontör"/>
    <s v="Univera Kontör Satışı"/>
    <x v="5"/>
    <x v="2"/>
    <s v="Unidox"/>
    <n v="2.2589999999999999"/>
    <m/>
    <n v="10000"/>
    <m/>
    <n v="22590"/>
    <m/>
    <n v="0"/>
    <m/>
    <n v="22590"/>
    <m/>
    <m/>
    <m/>
    <n v="1000002609"/>
    <m/>
    <m/>
    <x v="11"/>
    <x v="0"/>
    <x v="1"/>
    <x v="2"/>
    <x v="5"/>
    <x v="0"/>
    <s v="Kanal Satış"/>
    <s v="Matriks"/>
    <s v="Yurt İçi"/>
    <s v="Türkiye"/>
  </r>
  <r>
    <s v="Q4"/>
    <x v="1"/>
    <x v="10"/>
    <m/>
    <s v="ÖZOCAKLAR GIDA"/>
    <s v="UH.01.002"/>
    <s v="Unidox Kontör"/>
    <s v="Univera Kontör Satışı"/>
    <x v="21"/>
    <x v="2"/>
    <s v="Unidox"/>
    <n v="2.8340000000000001"/>
    <m/>
    <n v="10000"/>
    <m/>
    <n v="28340"/>
    <m/>
    <n v="0"/>
    <m/>
    <n v="28340"/>
    <m/>
    <m/>
    <m/>
    <n v="1000002587"/>
    <m/>
    <m/>
    <x v="13"/>
    <x v="0"/>
    <x v="1"/>
    <x v="2"/>
    <x v="5"/>
    <x v="0"/>
    <s v="Univera Satış"/>
    <s v="Saha Satış"/>
    <s v="Yurt İçi"/>
    <s v="Türkiye"/>
  </r>
  <r>
    <s v="Q4"/>
    <x v="1"/>
    <x v="10"/>
    <m/>
    <s v="ÖZOCAKLAR GIDA"/>
    <s v="UH.01.002"/>
    <s v="Unidox Kontör"/>
    <s v="Univera Kontör Satışı"/>
    <x v="21"/>
    <x v="2"/>
    <s v="Unidox"/>
    <n v="2.8340000000000001"/>
    <m/>
    <n v="10000"/>
    <m/>
    <n v="28340"/>
    <m/>
    <n v="0"/>
    <m/>
    <n v="28340"/>
    <m/>
    <m/>
    <m/>
    <n v="1000002587"/>
    <m/>
    <m/>
    <x v="13"/>
    <x v="0"/>
    <x v="1"/>
    <x v="2"/>
    <x v="5"/>
    <x v="0"/>
    <s v="Univera Satış"/>
    <s v="Saha Satış"/>
    <s v="Yurt İçi"/>
    <s v="Türkiye"/>
  </r>
  <r>
    <s v="Q4"/>
    <x v="1"/>
    <x v="10"/>
    <m/>
    <s v="UNİVİS BİLİŞİM DESTEK HizmetLERİ SANAYİ VE TİCARET ANONİM ŞİRKETİ"/>
    <s v="UH.01.002"/>
    <s v="Unidox Kontör"/>
    <s v="Univera Kontör Satışı"/>
    <x v="21"/>
    <x v="2"/>
    <s v="Unidox"/>
    <n v="3.7530000000000001"/>
    <m/>
    <n v="5000"/>
    <m/>
    <n v="18765"/>
    <m/>
    <n v="0"/>
    <m/>
    <n v="18765"/>
    <m/>
    <m/>
    <m/>
    <n v="1000002600"/>
    <m/>
    <m/>
    <x v="86"/>
    <x v="2"/>
    <x v="1"/>
    <x v="2"/>
    <x v="5"/>
    <x v="2"/>
    <s v="Univera Satış"/>
    <s v="Saha Satış"/>
    <s v="Yurt İçi"/>
    <s v="Türkiye"/>
  </r>
  <r>
    <s v="Q4"/>
    <x v="1"/>
    <x v="10"/>
    <m/>
    <s v="ISPAŞ ISPARTA GIDA PAZARLAMA DAĞITIM TİCARET LİMİTED ŞİRKETİ"/>
    <s v="SH.02.001"/>
    <s v="Stokbar Panorama - Yazılım Bakımı Hizmeti"/>
    <s v="Univera - Unilever"/>
    <x v="13"/>
    <x v="4"/>
    <s v="Standart"/>
    <n v="54640"/>
    <m/>
    <n v="1"/>
    <m/>
    <n v="54640"/>
    <m/>
    <n v="0"/>
    <m/>
    <n v="54640"/>
    <m/>
    <m/>
    <m/>
    <n v="1000002612"/>
    <m/>
    <m/>
    <x v="104"/>
    <x v="0"/>
    <x v="1"/>
    <x v="1"/>
    <x v="4"/>
    <x v="0"/>
    <s v="Univera Satış"/>
    <s v="Saha Satış"/>
    <s v="Yurt İçi"/>
    <s v="Türkiye"/>
  </r>
  <r>
    <s v="Q4"/>
    <x v="1"/>
    <x v="10"/>
    <m/>
    <s v="ISPAŞ ISPARTA GIDA PAZARLAMA DAĞITIM TİCARET LİMİTED ŞİRKETİ"/>
    <s v="SH.01.001"/>
    <s v="Stokbar Panorama - Proje ve Ürün Yönetimi Danışmanlığı Hizmeti"/>
    <s v="Univera - Unilever"/>
    <x v="13"/>
    <x v="4"/>
    <s v="Standart"/>
    <n v="15750"/>
    <m/>
    <n v="10"/>
    <m/>
    <n v="175000"/>
    <m/>
    <n v="17500"/>
    <m/>
    <n v="157500"/>
    <m/>
    <m/>
    <m/>
    <n v="1000002612"/>
    <m/>
    <m/>
    <x v="104"/>
    <x v="0"/>
    <x v="1"/>
    <x v="1"/>
    <x v="7"/>
    <x v="0"/>
    <s v="Univera Satış"/>
    <s v="Saha Satış"/>
    <s v="Yurt İçi"/>
    <s v="Türkiye"/>
  </r>
  <r>
    <s v="Q4"/>
    <x v="1"/>
    <x v="10"/>
    <m/>
    <s v="ISPAŞ ISPARTA GIDA PAZARLAMA DAĞITIM TİCARET LİMİTED ŞİRKETİ"/>
    <s v="SY.01.009"/>
    <s v="Stokbar Panorama - Platform Back Office Kullanıcı Yazılımı"/>
    <s v="Univera - Unilever"/>
    <x v="13"/>
    <x v="4"/>
    <s v="Standart"/>
    <n v="18525"/>
    <m/>
    <n v="1"/>
    <m/>
    <n v="19500"/>
    <m/>
    <n v="975"/>
    <m/>
    <n v="18525"/>
    <m/>
    <m/>
    <m/>
    <n v="1000002612"/>
    <m/>
    <m/>
    <x v="104"/>
    <x v="0"/>
    <x v="1"/>
    <x v="0"/>
    <x v="1"/>
    <x v="0"/>
    <s v="Univera Satış"/>
    <s v="Saha Satış"/>
    <s v="Yurt İçi"/>
    <s v="Türkiye"/>
  </r>
  <r>
    <s v="Q4"/>
    <x v="1"/>
    <x v="10"/>
    <m/>
    <s v="ISPAŞ ISPARTA GIDA PAZARLAMA DAĞITIM TİCARET LİMİTED ŞİRKETİ"/>
    <s v="SY.02.002"/>
    <s v="Stokbar Panorama - Mobil (Android) Kullanıcı Yazılımı"/>
    <s v="Univera - Unilever"/>
    <x v="13"/>
    <x v="4"/>
    <s v="Standart"/>
    <n v="15300"/>
    <m/>
    <n v="5"/>
    <m/>
    <n v="90000"/>
    <m/>
    <n v="13500"/>
    <m/>
    <n v="76500"/>
    <m/>
    <m/>
    <m/>
    <n v="1000002612"/>
    <m/>
    <m/>
    <x v="104"/>
    <x v="0"/>
    <x v="1"/>
    <x v="0"/>
    <x v="1"/>
    <x v="0"/>
    <s v="Univera Satış"/>
    <s v="Saha Satış"/>
    <s v="Yurt İçi"/>
    <s v="Türkiye"/>
  </r>
  <r>
    <s v="Q4"/>
    <x v="1"/>
    <x v="10"/>
    <m/>
    <s v="ISPAŞ ISPARTA GIDA PAZARLAMA DAĞITIM TİCARET LİMİTED ŞİRKETİ"/>
    <s v="SY.01.008"/>
    <s v="Stokbar Panorama - Depo / Lokasyon Yazılımı"/>
    <s v="Univera - Unilever"/>
    <x v="13"/>
    <x v="4"/>
    <s v="Standart"/>
    <n v="139000"/>
    <m/>
    <n v="1"/>
    <m/>
    <n v="139000"/>
    <m/>
    <n v="0"/>
    <m/>
    <n v="139000"/>
    <m/>
    <m/>
    <m/>
    <n v="1000002612"/>
    <m/>
    <m/>
    <x v="104"/>
    <x v="0"/>
    <x v="1"/>
    <x v="0"/>
    <x v="1"/>
    <x v="0"/>
    <s v="Univera Satış"/>
    <s v="Saha Satış"/>
    <s v="Yurt İçi"/>
    <s v="Türkiye"/>
  </r>
  <r>
    <s v="Q4"/>
    <x v="1"/>
    <x v="10"/>
    <m/>
    <s v="ISPAŞ ISPARTA GIDA PAZARLAMA DAĞITIM TİCARET LİMİTED ŞİRKETİ"/>
    <s v="SH.03.004"/>
    <s v="Stokbar Panorama - Çağrı Merkezi Hizmeti (Depo/Lokasyon)"/>
    <s v="Univera - Unilever"/>
    <x v="13"/>
    <x v="4"/>
    <s v="Standart"/>
    <n v="54000"/>
    <m/>
    <n v="1"/>
    <m/>
    <n v="60000"/>
    <m/>
    <n v="6000"/>
    <m/>
    <n v="54000"/>
    <m/>
    <m/>
    <m/>
    <n v="1000002612"/>
    <m/>
    <m/>
    <x v="104"/>
    <x v="0"/>
    <x v="1"/>
    <x v="1"/>
    <x v="8"/>
    <x v="0"/>
    <s v="Univera Satış"/>
    <s v="Saha Satış"/>
    <s v="Yurt İçi"/>
    <s v="Türkiye"/>
  </r>
  <r>
    <s v="Q4"/>
    <x v="1"/>
    <x v="10"/>
    <m/>
    <s v="AYDEM YENİLENEBİLİR ENERJİ"/>
    <s v="QH.02.001"/>
    <s v="Quest Panorama - Yazılım Bakımı, Yaşatma ve Merkezi Destek Hizmeti"/>
    <s v="Univera - Aydem"/>
    <x v="13"/>
    <x v="3"/>
    <s v="Enterprise"/>
    <n v="123942.06"/>
    <m/>
    <n v="1"/>
    <m/>
    <n v="123942.06"/>
    <m/>
    <n v="0"/>
    <m/>
    <n v="123942.06"/>
    <m/>
    <m/>
    <m/>
    <n v="1000002614"/>
    <m/>
    <m/>
    <x v="103"/>
    <x v="0"/>
    <x v="0"/>
    <x v="1"/>
    <x v="4"/>
    <x v="0"/>
    <s v="Univera Satış"/>
    <s v="Saha Satış"/>
    <s v="Yurt İçi"/>
    <s v="Türkiye"/>
  </r>
  <r>
    <s v="Q4"/>
    <x v="1"/>
    <x v="10"/>
    <m/>
    <s v="GDZ ENERJİ YATIRIMLARI AŞ"/>
    <s v="QH.02.001"/>
    <s v="Quest Panorama - Yazılım Bakımı, Yaşatma ve Merkezi Destek Hizmeti"/>
    <s v="Univera - Aydem"/>
    <x v="13"/>
    <x v="3"/>
    <s v="Enterprise"/>
    <n v="31876"/>
    <m/>
    <n v="1"/>
    <m/>
    <n v="31876"/>
    <m/>
    <n v="0"/>
    <m/>
    <n v="31876"/>
    <m/>
    <m/>
    <m/>
    <n v="1000002615"/>
    <m/>
    <m/>
    <x v="103"/>
    <x v="0"/>
    <x v="0"/>
    <x v="1"/>
    <x v="4"/>
    <x v="0"/>
    <s v="Univera Satış"/>
    <s v="Saha Satış"/>
    <s v="Yurt İçi"/>
    <s v="Türkiye"/>
  </r>
  <r>
    <s v="Q3"/>
    <x v="1"/>
    <x v="6"/>
    <m/>
    <s v="Hayat Kimya San.A.Ş"/>
    <s v="EH.02.004"/>
    <s v="Enroute Panorama FundManager Module - Fon ve Bütçe Yönetimi Yazılım Bakımı Hizmeti"/>
    <s v="Univera - Hayat Kimya"/>
    <x v="19"/>
    <x v="0"/>
    <s v="Enroute"/>
    <n v="109514.56"/>
    <m/>
    <n v="1"/>
    <m/>
    <m/>
    <m/>
    <m/>
    <m/>
    <n v="109514.56"/>
    <m/>
    <m/>
    <m/>
    <m/>
    <m/>
    <m/>
    <x v="19"/>
    <x v="0"/>
    <x v="0"/>
    <x v="1"/>
    <x v="4"/>
    <x v="1"/>
    <s v="Univera Satış"/>
    <s v="Saha Satış"/>
    <s v="Yurt İçi"/>
    <s v="Türkiye"/>
  </r>
  <r>
    <s v="Q3"/>
    <x v="1"/>
    <x v="6"/>
    <m/>
    <s v="Hayat Kimya San.A.Ş"/>
    <s v="EH.02.013"/>
    <s v="Enroute Panorama Business Analytics (QSENSE) Site Yazılımı Bakımı"/>
    <s v="Univera - Hayat Kimya"/>
    <x v="19"/>
    <x v="0"/>
    <s v="QLIK - Outsource"/>
    <n v="137301.56200000001"/>
    <m/>
    <n v="1"/>
    <m/>
    <m/>
    <m/>
    <m/>
    <m/>
    <n v="137301.56200000001"/>
    <m/>
    <m/>
    <m/>
    <m/>
    <m/>
    <m/>
    <x v="19"/>
    <x v="0"/>
    <x v="0"/>
    <x v="1"/>
    <x v="4"/>
    <x v="1"/>
    <s v="Univera Satış"/>
    <s v="Saha Satış"/>
    <s v="Yurt İçi"/>
    <s v="Türkiye"/>
  </r>
  <r>
    <s v="Q3"/>
    <x v="1"/>
    <x v="6"/>
    <m/>
    <s v="Satem Grup Gıda Dağıtım Ve Pazarlama A. Ş."/>
    <s v="EH.02.013"/>
    <s v="Enroute Panorama Business Analytics (QSENSE) Site Yazılımı Bakımı"/>
    <s v="Univera - Oyak Grup"/>
    <x v="19"/>
    <x v="0"/>
    <s v="QLIK - Outsource"/>
    <n v="118427.4"/>
    <m/>
    <n v="1"/>
    <m/>
    <m/>
    <m/>
    <m/>
    <m/>
    <n v="118427.4"/>
    <m/>
    <m/>
    <m/>
    <m/>
    <m/>
    <m/>
    <x v="77"/>
    <x v="0"/>
    <x v="0"/>
    <x v="1"/>
    <x v="4"/>
    <x v="1"/>
    <s v="Univera Satış"/>
    <s v="Saha Satış"/>
    <s v="Yurt İçi"/>
    <s v="Türkiye"/>
  </r>
  <r>
    <s v="Q2"/>
    <x v="1"/>
    <x v="5"/>
    <m/>
    <s v="ERIKLI SU VE MESRUBAT SAN. TIC. A.S"/>
    <s v="EH.02.001"/>
    <s v="Enroute Panorama - Yillik Yazilim Bakimi, Yasatma ve Merkezi Destek Hizmeti"/>
    <s v="Univera - Nestle Waters"/>
    <x v="11"/>
    <x v="0"/>
    <s v="Enroute"/>
    <n v="54692.75"/>
    <m/>
    <n v="1"/>
    <m/>
    <n v="54692.754000000001"/>
    <m/>
    <n v="4.0000000000000001E-3"/>
    <m/>
    <n v="54692.75"/>
    <m/>
    <n v="0"/>
    <n v="0"/>
    <m/>
    <m/>
    <m/>
    <x v="12"/>
    <x v="0"/>
    <x v="0"/>
    <x v="1"/>
    <x v="4"/>
    <x v="1"/>
    <s v="Univera Satış"/>
    <s v="Saha Satış"/>
    <s v="Yurt İçi"/>
    <s v="Türkiye"/>
  </r>
  <r>
    <s v="Q3"/>
    <x v="1"/>
    <x v="6"/>
    <m/>
    <s v="DOĞUŞ ÇAY VE GIDA MADD.ÜRT.PAZ.İTH.İHR.A.Ş"/>
    <s v="EH.05.001"/>
    <s v="Enroute Panorama - Yazılım Geliştirme Hizmeti"/>
    <s v="Univera Doğuş Çay Projesi"/>
    <x v="12"/>
    <x v="0"/>
    <s v="Enroute"/>
    <n v="24500"/>
    <m/>
    <n v="2"/>
    <m/>
    <m/>
    <m/>
    <m/>
    <m/>
    <n v="49000"/>
    <m/>
    <m/>
    <m/>
    <m/>
    <m/>
    <m/>
    <x v="13"/>
    <x v="0"/>
    <x v="1"/>
    <x v="1"/>
    <x v="9"/>
    <x v="1"/>
    <s v="Univera Satış"/>
    <s v="Saha Satış"/>
    <s v="Yurt İçi"/>
    <s v="Türkiye"/>
  </r>
  <r>
    <s v="Q3"/>
    <x v="1"/>
    <x v="6"/>
    <m/>
    <s v="DOĞUŞ ÇAY VE GIDA MADD.ÜRT.PAZ.İTH.İHR.A.Ş"/>
    <s v="EH.05.001"/>
    <s v="Enroute Panorama - Yazılım Geliştirme Hizmeti"/>
    <s v="Univera Doğuş Çay Projesi"/>
    <x v="12"/>
    <x v="0"/>
    <s v="Enroute"/>
    <n v="18375"/>
    <m/>
    <n v="3.5"/>
    <m/>
    <m/>
    <m/>
    <m/>
    <m/>
    <n v="64312.5"/>
    <m/>
    <m/>
    <m/>
    <m/>
    <m/>
    <m/>
    <x v="13"/>
    <x v="0"/>
    <x v="1"/>
    <x v="1"/>
    <x v="9"/>
    <x v="1"/>
    <s v="Univera Satış"/>
    <s v="Saha Satış"/>
    <s v="Yurt İçi"/>
    <s v="Türkiye"/>
  </r>
  <r>
    <s v="Q3"/>
    <x v="1"/>
    <x v="7"/>
    <m/>
    <s v="DÜZEY TÜKETİM MALLARI SAN. PAZARLAMA VE TİC. A.Ş."/>
    <s v="EH.05.001"/>
    <s v="Enroute Panorama - Yazılım Geliştirme Hizmeti"/>
    <s v="Univera - Düzey Tüketim"/>
    <x v="11"/>
    <x v="0"/>
    <s v="Enroute"/>
    <n v="18500"/>
    <m/>
    <n v="28"/>
    <m/>
    <m/>
    <m/>
    <n v="0"/>
    <m/>
    <n v="518000"/>
    <m/>
    <m/>
    <m/>
    <m/>
    <m/>
    <m/>
    <x v="91"/>
    <x v="0"/>
    <x v="1"/>
    <x v="1"/>
    <x v="9"/>
    <x v="1"/>
    <s v="Univera Satış"/>
    <s v="Saha Satış"/>
    <s v="Yurt İçi"/>
    <s v="Türkiye"/>
  </r>
  <r>
    <s v="Q3"/>
    <x v="1"/>
    <x v="6"/>
    <m/>
    <s v="KENT GIDA MADDELERİ SAN VE TİC.AŞ."/>
    <s v="EH.05.001"/>
    <s v="Enroute Panorama - Yazılım Geliştirme Hizmeti"/>
    <s v="Univera - Kent Gıda"/>
    <x v="12"/>
    <x v="0"/>
    <s v="Enroute"/>
    <n v="20000"/>
    <m/>
    <n v="65.25"/>
    <m/>
    <m/>
    <m/>
    <m/>
    <m/>
    <n v="1305000"/>
    <m/>
    <m/>
    <m/>
    <m/>
    <m/>
    <m/>
    <x v="53"/>
    <x v="0"/>
    <x v="1"/>
    <x v="1"/>
    <x v="9"/>
    <x v="1"/>
    <s v="Univera Satış"/>
    <s v="Saha Satış"/>
    <s v="Yurt İçi"/>
    <s v="Türkiye"/>
  </r>
  <r>
    <s v="Q3"/>
    <x v="1"/>
    <x v="6"/>
    <m/>
    <s v="Nestle Gıda Sanayi A.Ş."/>
    <s v="EH.05.001"/>
    <s v="Enroute Panorama - Yazılım Geliştirme Hizmeti"/>
    <s v="Univera - Nestle Retail"/>
    <x v="11"/>
    <x v="0"/>
    <s v="Enroute"/>
    <n v="6633.5099999999993"/>
    <m/>
    <n v="48.27"/>
    <m/>
    <m/>
    <m/>
    <m/>
    <m/>
    <n v="320199.52769999998"/>
    <m/>
    <m/>
    <m/>
    <m/>
    <m/>
    <m/>
    <x v="12"/>
    <x v="0"/>
    <x v="1"/>
    <x v="1"/>
    <x v="9"/>
    <x v="1"/>
    <s v="Univera Satış"/>
    <s v="Saha Satış"/>
    <s v="Yurt İçi"/>
    <s v="Türkiye"/>
  </r>
  <r>
    <s v="Q3"/>
    <x v="1"/>
    <x v="6"/>
    <m/>
    <s v="Hayat Kimya San.A.Ş"/>
    <s v="EH.02.001"/>
    <s v="Enroute Panorama - Yazılım Bakımı, Yaşatma ve Merkezi Destek Hizmeti"/>
    <s v="Univera - Hayat Kimya"/>
    <x v="19"/>
    <x v="0"/>
    <s v="Enroute"/>
    <n v="1038243.71"/>
    <m/>
    <n v="1"/>
    <m/>
    <m/>
    <m/>
    <m/>
    <m/>
    <n v="1038243.71"/>
    <m/>
    <m/>
    <m/>
    <m/>
    <m/>
    <m/>
    <x v="19"/>
    <x v="0"/>
    <x v="0"/>
    <x v="1"/>
    <x v="4"/>
    <x v="1"/>
    <s v="Univera Satış"/>
    <s v="Saha Satış"/>
    <s v="Yurt İçi"/>
    <s v="Türkiye"/>
  </r>
  <r>
    <s v="Q3"/>
    <x v="1"/>
    <x v="6"/>
    <m/>
    <s v="Hayat Kimya San.A.Ş"/>
    <s v="EH.02.001"/>
    <s v="Enroute Panorama - Yazılım Bakımı, Yaşatma ve Merkezi Destek Hizmeti"/>
    <s v="Univera - Hayat Kimya"/>
    <x v="19"/>
    <x v="0"/>
    <s v="Enroute"/>
    <n v="913.59"/>
    <m/>
    <n v="35"/>
    <m/>
    <m/>
    <m/>
    <m/>
    <m/>
    <n v="31975.65"/>
    <m/>
    <m/>
    <m/>
    <m/>
    <m/>
    <m/>
    <x v="19"/>
    <x v="0"/>
    <x v="0"/>
    <x v="1"/>
    <x v="4"/>
    <x v="1"/>
    <s v="Univera Satış"/>
    <s v="Saha Satış"/>
    <s v="Yurt İçi"/>
    <s v="Türkiye"/>
  </r>
  <r>
    <s v="Q3"/>
    <x v="1"/>
    <x v="6"/>
    <m/>
    <s v="Hayat Kimya San.A.Ş"/>
    <s v="EH.02.001"/>
    <s v="Enroute Panorama - Yazılım Bakımı, Yaşatma ve Merkezi Destek Hizmeti"/>
    <s v="Univera - Hayat Kimya"/>
    <x v="19"/>
    <x v="0"/>
    <s v="Enroute"/>
    <n v="214159.7"/>
    <m/>
    <n v="1"/>
    <m/>
    <m/>
    <m/>
    <m/>
    <m/>
    <n v="214159.7"/>
    <m/>
    <m/>
    <m/>
    <m/>
    <m/>
    <m/>
    <x v="19"/>
    <x v="0"/>
    <x v="0"/>
    <x v="1"/>
    <x v="4"/>
    <x v="1"/>
    <s v="Univera Satış"/>
    <s v="Saha Satış"/>
    <s v="Yurt İçi"/>
    <s v="Türkiye"/>
  </r>
  <r>
    <s v="Q3"/>
    <x v="1"/>
    <x v="6"/>
    <m/>
    <s v="Hayat Kimya San.A.Ş"/>
    <s v="EH.02.001"/>
    <s v="Enroute Panorama - Yazılım Bakımı, Yaşatma ve Merkezi Destek Hizmeti"/>
    <s v="Univera - Hayat Kimya"/>
    <x v="19"/>
    <x v="0"/>
    <s v="Enroute"/>
    <n v="255707.54"/>
    <m/>
    <n v="1"/>
    <m/>
    <m/>
    <m/>
    <m/>
    <m/>
    <n v="255707.54"/>
    <m/>
    <m/>
    <m/>
    <m/>
    <m/>
    <m/>
    <x v="19"/>
    <x v="0"/>
    <x v="0"/>
    <x v="1"/>
    <x v="4"/>
    <x v="1"/>
    <s v="Univera Satış"/>
    <s v="Saha Satış"/>
    <s v="Yurt İçi"/>
    <s v="Türkiye"/>
  </r>
  <r>
    <s v="Q3"/>
    <x v="1"/>
    <x v="6"/>
    <m/>
    <s v="Hayat Kimya San.A.Ş"/>
    <s v="EH.02.001"/>
    <s v="Enroute Panorama - Yazılım Bakımı, Yaşatma ve Merkezi Destek Hizmeti"/>
    <s v="Univera - Hayat Kimya"/>
    <x v="19"/>
    <x v="0"/>
    <s v="Enroute"/>
    <n v="100399.11"/>
    <m/>
    <n v="1"/>
    <m/>
    <m/>
    <m/>
    <m/>
    <m/>
    <n v="100399.11"/>
    <m/>
    <m/>
    <m/>
    <m/>
    <m/>
    <m/>
    <x v="19"/>
    <x v="0"/>
    <x v="0"/>
    <x v="1"/>
    <x v="4"/>
    <x v="1"/>
    <s v="Univera Satış"/>
    <s v="Saha Satış"/>
    <s v="Yurt İçi"/>
    <s v="Türkiye"/>
  </r>
  <r>
    <s v="Q3"/>
    <x v="1"/>
    <x v="6"/>
    <m/>
    <s v="JTI Tütün Ürünleri Pazarlama A.Ş."/>
    <s v="EH.02.001"/>
    <s v="Enroute Panorama - Yazılım Bakımı, Yaşatma ve Merkezi Destek Hizmeti"/>
    <s v="Univera - JTI"/>
    <x v="11"/>
    <x v="0"/>
    <s v="Enroute"/>
    <n v="70770.900000000009"/>
    <m/>
    <n v="12"/>
    <m/>
    <m/>
    <m/>
    <m/>
    <m/>
    <n v="849250.8"/>
    <m/>
    <m/>
    <m/>
    <m/>
    <m/>
    <m/>
    <x v="18"/>
    <x v="0"/>
    <x v="0"/>
    <x v="1"/>
    <x v="4"/>
    <x v="1"/>
    <s v="Univera Satış"/>
    <s v="Saha Satış"/>
    <s v="Yurt İçi"/>
    <s v="Türkiye"/>
  </r>
  <r>
    <s v="Q3"/>
    <x v="1"/>
    <x v="7"/>
    <m/>
    <s v="BMC Otomotiv Sanayi ve Ticaret A. Ş."/>
    <s v="EH.03.003"/>
    <s v="Enroute Panorama - Uzman Destek Hizmeti"/>
    <s v="Univera - BMC"/>
    <x v="13"/>
    <x v="0"/>
    <s v="Enroute"/>
    <n v="117000"/>
    <m/>
    <n v="1"/>
    <m/>
    <m/>
    <m/>
    <n v="0"/>
    <m/>
    <n v="117000"/>
    <m/>
    <m/>
    <m/>
    <m/>
    <m/>
    <m/>
    <x v="71"/>
    <x v="0"/>
    <x v="0"/>
    <x v="1"/>
    <x v="12"/>
    <x v="1"/>
    <s v="Univera Satış"/>
    <s v="Saha Satış"/>
    <s v="Yurt İçi"/>
    <s v="Türkiye"/>
  </r>
  <r>
    <s v="Q3"/>
    <x v="1"/>
    <x v="7"/>
    <m/>
    <s v="BROWN FORMAN İÇKİ TİC. LTD. ŞTİ."/>
    <s v="EH.03.003"/>
    <s v="Enroute Panorama - Uzman Destek Hizmeti"/>
    <s v="Univera - Brown Forman"/>
    <x v="12"/>
    <x v="0"/>
    <s v="Enroute"/>
    <n v="182000"/>
    <m/>
    <n v="6"/>
    <m/>
    <m/>
    <m/>
    <n v="0"/>
    <m/>
    <n v="1092000"/>
    <m/>
    <m/>
    <m/>
    <m/>
    <m/>
    <m/>
    <x v="30"/>
    <x v="0"/>
    <x v="0"/>
    <x v="1"/>
    <x v="12"/>
    <x v="1"/>
    <s v="Univera Satış"/>
    <s v="Saha Satış"/>
    <s v="Yurt İçi"/>
    <s v="Türkiye"/>
  </r>
  <r>
    <s v="Q3"/>
    <x v="1"/>
    <x v="7"/>
    <m/>
    <s v="DOĞUŞ ÇAY VE GIDA MADD.ÜRT.PAZ.İTH.İHR.A.Ş"/>
    <s v="EH.03.003"/>
    <s v="Enroute Panorama - Uzman Destek Hizmeti"/>
    <s v="Univera Doğuş Çay Projesi"/>
    <x v="12"/>
    <x v="0"/>
    <s v="Enroute"/>
    <n v="143809.42500000002"/>
    <m/>
    <n v="6"/>
    <m/>
    <m/>
    <m/>
    <n v="95873"/>
    <m/>
    <n v="862856.55"/>
    <m/>
    <m/>
    <m/>
    <m/>
    <m/>
    <m/>
    <x v="13"/>
    <x v="0"/>
    <x v="0"/>
    <x v="1"/>
    <x v="12"/>
    <x v="1"/>
    <s v="Univera Satış"/>
    <s v="Saha Satış"/>
    <s v="Yurt İçi"/>
    <s v="Türkiye"/>
  </r>
  <r>
    <s v="Q3"/>
    <x v="1"/>
    <x v="6"/>
    <m/>
    <s v="JTI Tütün Ürünleri Pazarlama A.Ş."/>
    <s v="EH.03.003"/>
    <s v="Enroute Panorama - Uzman Destek Hizmeti"/>
    <s v="Univera - JTI"/>
    <x v="11"/>
    <x v="0"/>
    <s v="Enroute"/>
    <n v="139500"/>
    <m/>
    <n v="12"/>
    <m/>
    <m/>
    <m/>
    <m/>
    <m/>
    <n v="1674000"/>
    <m/>
    <m/>
    <m/>
    <m/>
    <m/>
    <m/>
    <x v="18"/>
    <x v="0"/>
    <x v="0"/>
    <x v="1"/>
    <x v="12"/>
    <x v="1"/>
    <s v="Univera Satış"/>
    <s v="Saha Satış"/>
    <s v="Yurt İçi"/>
    <s v="Türkiye"/>
  </r>
  <r>
    <s v="Q3"/>
    <x v="1"/>
    <x v="6"/>
    <m/>
    <s v="Mey İçki Sanayi ve Ticaret A.Ş."/>
    <s v="EH.03.003"/>
    <s v="Enroute Panorama - Uzman Destek Hizmeti"/>
    <s v="Univera - Mey İçki"/>
    <x v="11"/>
    <x v="0"/>
    <s v="Enroute"/>
    <n v="125000"/>
    <m/>
    <n v="1"/>
    <m/>
    <m/>
    <m/>
    <m/>
    <m/>
    <n v="125000"/>
    <m/>
    <m/>
    <m/>
    <m/>
    <m/>
    <m/>
    <x v="7"/>
    <x v="0"/>
    <x v="0"/>
    <x v="1"/>
    <x v="12"/>
    <x v="1"/>
    <s v="Univera Satış"/>
    <s v="Saha Satış"/>
    <s v="Yurt İçi"/>
    <s v="Türkiye"/>
  </r>
  <r>
    <s v="Q3"/>
    <x v="1"/>
    <x v="6"/>
    <m/>
    <s v="PERNOD RICARD İSTANBUL İÇ VE DIŞ TİC. LTD. ŞTİ"/>
    <s v="EH.03.003"/>
    <s v="Enroute Panorama - Uzman Destek Hizmeti"/>
    <s v="Univera - Pernod Ricard"/>
    <x v="13"/>
    <x v="0"/>
    <s v="Enroute"/>
    <n v="150000"/>
    <m/>
    <n v="1"/>
    <m/>
    <m/>
    <m/>
    <m/>
    <m/>
    <n v="150000"/>
    <m/>
    <m/>
    <m/>
    <m/>
    <m/>
    <m/>
    <x v="34"/>
    <x v="0"/>
    <x v="0"/>
    <x v="1"/>
    <x v="12"/>
    <x v="1"/>
    <s v="Univera Satış"/>
    <s v="Saha Satış"/>
    <s v="Yurt İçi"/>
    <s v="Türkiye"/>
  </r>
  <r>
    <s v="Q3"/>
    <x v="1"/>
    <x v="7"/>
    <m/>
    <s v="PERNOD RICARD İSTANBUL İÇ VE DIŞ TİC. LTD. ŞTİ"/>
    <s v="EH.03.003"/>
    <s v="Enroute Panorama - Uzman Destek Hizmeti"/>
    <s v="Univera - Pernod Ricard"/>
    <x v="13"/>
    <x v="0"/>
    <s v="Enroute"/>
    <n v="150000"/>
    <m/>
    <n v="1"/>
    <m/>
    <m/>
    <m/>
    <n v="0"/>
    <m/>
    <n v="150000"/>
    <m/>
    <m/>
    <m/>
    <m/>
    <m/>
    <m/>
    <x v="34"/>
    <x v="0"/>
    <x v="0"/>
    <x v="1"/>
    <x v="12"/>
    <x v="1"/>
    <s v="Univera Satış"/>
    <s v="Saha Satış"/>
    <s v="Yurt İçi"/>
    <s v="Türkiye"/>
  </r>
  <r>
    <s v="Q3"/>
    <x v="1"/>
    <x v="7"/>
    <m/>
    <s v="Şölen Çikolata Gıda Sanayi Ve Ticaret A. Ş."/>
    <s v="EH.03.006"/>
    <s v="Enroute Panorama - Uzaktan Kurulum ve Eğitim Hizmeti"/>
    <s v="Univera - Şölen"/>
    <x v="19"/>
    <x v="0"/>
    <s v="Enroute"/>
    <n v="47760"/>
    <m/>
    <n v="1"/>
    <m/>
    <m/>
    <m/>
    <n v="0"/>
    <m/>
    <n v="47760"/>
    <m/>
    <m/>
    <m/>
    <m/>
    <m/>
    <m/>
    <x v="32"/>
    <x v="0"/>
    <x v="1"/>
    <x v="1"/>
    <x v="6"/>
    <x v="1"/>
    <s v="Univera Satış"/>
    <s v="Saha Satış"/>
    <s v="Yurt İçi"/>
    <s v="Türkiye"/>
  </r>
  <r>
    <s v="Q3"/>
    <x v="1"/>
    <x v="7"/>
    <m/>
    <s v="BROWN FORMAN İÇKİ TİC. LTD. ŞTİ."/>
    <s v="EH.05.002"/>
    <s v="Enroute Panorama - Rapor Geliştirme Hizmeti"/>
    <s v="Univera - Brown Forman"/>
    <x v="12"/>
    <x v="0"/>
    <s v="Enroute"/>
    <n v="2723"/>
    <m/>
    <n v="5.5"/>
    <m/>
    <m/>
    <m/>
    <n v="0"/>
    <m/>
    <n v="14976.5"/>
    <m/>
    <m/>
    <m/>
    <m/>
    <m/>
    <m/>
    <x v="30"/>
    <x v="0"/>
    <x v="1"/>
    <x v="1"/>
    <x v="2"/>
    <x v="1"/>
    <s v="Univera Satış"/>
    <s v="Saha Satış"/>
    <s v="Yurt İçi"/>
    <s v="Türkiye"/>
  </r>
  <r>
    <s v="Q3"/>
    <x v="1"/>
    <x v="6"/>
    <m/>
    <s v="KENT GIDA MADDELERİ SAN VE TİC.AŞ."/>
    <s v="EH.05.002"/>
    <s v="Enroute Panorama - Rapor Geliştirme Hizmeti"/>
    <s v="Univera - Kent Gıda"/>
    <x v="12"/>
    <x v="0"/>
    <s v="Enroute"/>
    <n v="20000"/>
    <m/>
    <n v="10"/>
    <m/>
    <m/>
    <m/>
    <m/>
    <m/>
    <n v="200000"/>
    <m/>
    <m/>
    <m/>
    <m/>
    <m/>
    <m/>
    <x v="53"/>
    <x v="0"/>
    <x v="1"/>
    <x v="1"/>
    <x v="2"/>
    <x v="1"/>
    <s v="Univera Satış"/>
    <s v="Saha Satış"/>
    <s v="Yurt İçi"/>
    <s v="Türkiye"/>
  </r>
  <r>
    <s v="Q3"/>
    <x v="1"/>
    <x v="6"/>
    <m/>
    <s v="DOĞUŞ ÇAY VE GIDA MADD.ÜRT.PAZ.İTH.İHR.A.Ş"/>
    <s v="EH.01.001"/>
    <s v="Enroute Panorama - Proje ve Ürün Yönetimi Danışmanlığı Hizmeti"/>
    <s v="Univera Doğuş Çay Projesi"/>
    <x v="12"/>
    <x v="0"/>
    <s v="Enroute"/>
    <n v="24500"/>
    <m/>
    <n v="0.5"/>
    <m/>
    <m/>
    <m/>
    <m/>
    <m/>
    <n v="12250"/>
    <m/>
    <m/>
    <m/>
    <m/>
    <m/>
    <m/>
    <x v="13"/>
    <x v="0"/>
    <x v="1"/>
    <x v="1"/>
    <x v="7"/>
    <x v="1"/>
    <s v="Univera Satış"/>
    <s v="Saha Satış"/>
    <s v="Yurt İçi"/>
    <s v="Türkiye"/>
  </r>
  <r>
    <s v="Q3"/>
    <x v="1"/>
    <x v="6"/>
    <m/>
    <s v="DOĞUŞ ÇAY VE GIDA MADD.ÜRT.PAZ.İTH.İHR.A.Ş"/>
    <s v="EH.01.001"/>
    <s v="Enroute Panorama - Proje ve Ürün Yönetimi Danışmanlığı Hizmeti"/>
    <s v="Univera Doğuş Çay Projesi"/>
    <x v="12"/>
    <x v="0"/>
    <s v="Enroute"/>
    <n v="18375"/>
    <m/>
    <n v="1.5"/>
    <m/>
    <m/>
    <m/>
    <m/>
    <m/>
    <n v="27562.5"/>
    <m/>
    <m/>
    <m/>
    <m/>
    <m/>
    <m/>
    <x v="13"/>
    <x v="0"/>
    <x v="1"/>
    <x v="1"/>
    <x v="7"/>
    <x v="1"/>
    <s v="Univera Satış"/>
    <s v="Saha Satış"/>
    <s v="Yurt İçi"/>
    <s v="Türkiye"/>
  </r>
  <r>
    <s v="Q3"/>
    <x v="1"/>
    <x v="7"/>
    <m/>
    <s v="DÜZEY TÜKETİM MALLARI SAN. PAZARLAMA VE TİC. A.Ş."/>
    <s v="EH.01.001"/>
    <s v="Enroute Panorama - Proje ve Ürün Yönetimi Danışmanlığı Hizmeti"/>
    <s v="Univera - Düzey Tüketim"/>
    <x v="11"/>
    <x v="0"/>
    <s v="Enroute"/>
    <n v="18480"/>
    <m/>
    <n v="8"/>
    <m/>
    <m/>
    <m/>
    <n v="0"/>
    <m/>
    <n v="147840"/>
    <m/>
    <m/>
    <m/>
    <m/>
    <m/>
    <m/>
    <x v="91"/>
    <x v="0"/>
    <x v="1"/>
    <x v="1"/>
    <x v="7"/>
    <x v="1"/>
    <s v="Univera Satış"/>
    <s v="Saha Satış"/>
    <s v="Yurt İçi"/>
    <s v="Türkiye"/>
  </r>
  <r>
    <s v="Q3"/>
    <x v="1"/>
    <x v="6"/>
    <m/>
    <s v="KENT GIDA MADDELERİ SAN VE TİC.AŞ."/>
    <s v="EH.01.001"/>
    <s v="Enroute Panorama - Proje ve Ürün Yönetimi Danışmanlığı Hizmeti"/>
    <s v="Univera - Kent Gıda"/>
    <x v="12"/>
    <x v="0"/>
    <s v="Enroute"/>
    <n v="20000"/>
    <m/>
    <n v="30"/>
    <m/>
    <m/>
    <m/>
    <m/>
    <m/>
    <n v="600000"/>
    <m/>
    <m/>
    <m/>
    <m/>
    <m/>
    <m/>
    <x v="53"/>
    <x v="0"/>
    <x v="1"/>
    <x v="1"/>
    <x v="7"/>
    <x v="1"/>
    <s v="Univera Satış"/>
    <s v="Saha Satış"/>
    <s v="Yurt İçi"/>
    <s v="Türkiye"/>
  </r>
  <r>
    <s v="Q3"/>
    <x v="1"/>
    <x v="6"/>
    <m/>
    <s v="Nestle Gıda Sanayi A.Ş."/>
    <s v="EH.01.001"/>
    <s v="Enroute Panorama - Proje ve Ürün Yönetimi Danışmanlığı Hizmeti"/>
    <s v="Univera - Nestle Retail"/>
    <x v="11"/>
    <x v="0"/>
    <s v="Enroute"/>
    <n v="6191.2699999999995"/>
    <m/>
    <n v="5"/>
    <m/>
    <m/>
    <m/>
    <m/>
    <m/>
    <n v="30956.35"/>
    <m/>
    <m/>
    <m/>
    <m/>
    <m/>
    <m/>
    <x v="12"/>
    <x v="0"/>
    <x v="1"/>
    <x v="1"/>
    <x v="7"/>
    <x v="1"/>
    <s v="Univera Satış"/>
    <s v="Saha Satış"/>
    <s v="Yurt İçi"/>
    <s v="Türkiye"/>
  </r>
  <r>
    <s v="Q3"/>
    <x v="1"/>
    <x v="7"/>
    <m/>
    <s v="Şölen Çikolata Gıda Sanayi Ve Ticaret A. Ş."/>
    <s v="EH.01.005"/>
    <s v="Enroute Panorama - Online Eğitim Hizmeti"/>
    <s v="Univera - Şölen"/>
    <x v="19"/>
    <x v="0"/>
    <s v="Enroute"/>
    <n v="1664"/>
    <m/>
    <n v="1"/>
    <m/>
    <m/>
    <m/>
    <n v="0"/>
    <m/>
    <n v="1664"/>
    <m/>
    <m/>
    <m/>
    <m/>
    <m/>
    <m/>
    <x v="32"/>
    <x v="0"/>
    <x v="1"/>
    <x v="1"/>
    <x v="6"/>
    <x v="1"/>
    <s v="Univera Satış"/>
    <s v="Saha Satış"/>
    <s v="Yurt İçi"/>
    <s v="Türkiye"/>
  </r>
  <r>
    <s v="Q3"/>
    <x v="1"/>
    <x v="6"/>
    <m/>
    <s v="Nestle Gıda Sanayi A.Ş."/>
    <s v="EH.01.003"/>
    <s v="Enroute Panorama - Kurulum ve Eğitim Hizmeti"/>
    <s v="Univera - Nestle Retail"/>
    <x v="11"/>
    <x v="0"/>
    <s v="Enroute"/>
    <n v="2948.23"/>
    <m/>
    <n v="8"/>
    <m/>
    <m/>
    <m/>
    <m/>
    <m/>
    <n v="23585.84"/>
    <m/>
    <m/>
    <m/>
    <m/>
    <m/>
    <m/>
    <x v="12"/>
    <x v="0"/>
    <x v="1"/>
    <x v="1"/>
    <x v="6"/>
    <x v="1"/>
    <s v="Univera Satış"/>
    <s v="Saha Satış"/>
    <s v="Yurt İçi"/>
    <s v="Türkiye"/>
  </r>
  <r>
    <s v="Q2"/>
    <x v="1"/>
    <x v="5"/>
    <m/>
    <s v="BROWN FORMAN İÇKİ TİC. LTD. ŞTİ."/>
    <s v="EH.01.003"/>
    <s v="Enroute Panorama - Kurulum ve Efitim Hizmeti"/>
    <s v="Univera - Brown Forman"/>
    <x v="12"/>
    <x v="0"/>
    <s v="Enroute"/>
    <n v="16800"/>
    <m/>
    <n v="1"/>
    <m/>
    <n v="16800"/>
    <m/>
    <n v="0"/>
    <m/>
    <n v="16800"/>
    <m/>
    <n v="0"/>
    <n v="0"/>
    <m/>
    <m/>
    <m/>
    <x v="30"/>
    <x v="0"/>
    <x v="1"/>
    <x v="1"/>
    <x v="6"/>
    <x v="1"/>
    <s v="Univera Satış"/>
    <s v="Saha Satış"/>
    <s v="Yurt İçi"/>
    <s v="Türkiye"/>
  </r>
  <r>
    <s v="Q3"/>
    <x v="1"/>
    <x v="6"/>
    <m/>
    <s v="ALKAN GIDA PAZARLAMA"/>
    <s v="EY.04.012"/>
    <s v="Enroute Panorama - E-Dönüşüm Modül Yazılımı"/>
    <s v="Univera Doğuş Çay Projesi"/>
    <x v="12"/>
    <x v="2"/>
    <s v="Enroute"/>
    <n v="21750"/>
    <m/>
    <n v="1"/>
    <m/>
    <m/>
    <m/>
    <m/>
    <m/>
    <n v="21750"/>
    <m/>
    <m/>
    <m/>
    <m/>
    <m/>
    <m/>
    <x v="13"/>
    <x v="0"/>
    <x v="1"/>
    <x v="0"/>
    <x v="1"/>
    <x v="1"/>
    <s v="Univera Satış"/>
    <s v="Saha Satış"/>
    <s v="Yurt İçi"/>
    <s v="Türkiye"/>
  </r>
  <r>
    <s v="Q3"/>
    <x v="1"/>
    <x v="6"/>
    <m/>
    <s v="BAHAR TOPTAN GIDA TİCARETİ - ZEHRA BAHAR"/>
    <s v="EY.04.012"/>
    <s v="Enroute Panorama - E-Dönüşüm Modül Yazılımı"/>
    <s v="Univera Doğuş Çay Projesi"/>
    <x v="12"/>
    <x v="2"/>
    <s v="Enroute"/>
    <n v="21750"/>
    <m/>
    <n v="1"/>
    <m/>
    <m/>
    <m/>
    <m/>
    <m/>
    <n v="21750"/>
    <m/>
    <m/>
    <m/>
    <m/>
    <m/>
    <m/>
    <x v="13"/>
    <x v="0"/>
    <x v="1"/>
    <x v="0"/>
    <x v="1"/>
    <x v="1"/>
    <s v="Univera Satış"/>
    <s v="Saha Satış"/>
    <s v="Yurt İçi"/>
    <s v="Türkiye"/>
  </r>
  <r>
    <s v="Q3"/>
    <x v="1"/>
    <x v="6"/>
    <m/>
    <s v="DOĞA IHTIYAC MAD. GIDA PAZ. SAN. VE TIC. LTD. STI."/>
    <s v="EY.04.012"/>
    <s v="Enroute Panorama - E-Dönüşüm Modül Yazılımı"/>
    <s v="Univera - Uludağ İçecek"/>
    <x v="11"/>
    <x v="2"/>
    <s v="Enroute"/>
    <n v="11431"/>
    <m/>
    <n v="1"/>
    <m/>
    <m/>
    <m/>
    <m/>
    <m/>
    <n v="11431"/>
    <m/>
    <m/>
    <m/>
    <m/>
    <m/>
    <m/>
    <x v="21"/>
    <x v="0"/>
    <x v="1"/>
    <x v="0"/>
    <x v="1"/>
    <x v="1"/>
    <s v="Univera Satış"/>
    <s v="Saha Satış"/>
    <s v="Yurt İçi"/>
    <s v="Türkiye"/>
  </r>
  <r>
    <s v="Q3"/>
    <x v="1"/>
    <x v="6"/>
    <m/>
    <s v="Hayat Kimya San.A.Ş"/>
    <s v="EH.03.001"/>
    <s v="Enroute Panorama - Çağrı Merkezi Hizmeti (MSD)"/>
    <s v="Univera - Hayat Kimya"/>
    <x v="19"/>
    <x v="0"/>
    <s v="Enroute"/>
    <n v="21136.309999999998"/>
    <m/>
    <n v="35"/>
    <m/>
    <m/>
    <m/>
    <m/>
    <m/>
    <n v="739770.85"/>
    <m/>
    <m/>
    <m/>
    <m/>
    <m/>
    <m/>
    <x v="19"/>
    <x v="0"/>
    <x v="0"/>
    <x v="1"/>
    <x v="8"/>
    <x v="1"/>
    <s v="Univera Satış"/>
    <s v="Saha Satış"/>
    <s v="Yurt İçi"/>
    <s v="Türkiye"/>
  </r>
  <r>
    <s v="Q3"/>
    <x v="1"/>
    <x v="6"/>
    <m/>
    <s v="JTI Tütün Ürünleri Pazarlama A.Ş."/>
    <s v="EH.03.001"/>
    <s v="Enroute Panorama - Çağrı Merkezi Hizmeti (MSD)"/>
    <s v="Univera - JTI"/>
    <x v="11"/>
    <x v="0"/>
    <s v="Enroute"/>
    <n v="34200"/>
    <m/>
    <n v="12"/>
    <m/>
    <m/>
    <m/>
    <m/>
    <m/>
    <n v="410400"/>
    <m/>
    <m/>
    <m/>
    <m/>
    <m/>
    <m/>
    <x v="18"/>
    <x v="0"/>
    <x v="0"/>
    <x v="1"/>
    <x v="8"/>
    <x v="1"/>
    <s v="Univera Satış"/>
    <s v="Saha Satış"/>
    <s v="Yurt İçi"/>
    <s v="Türkiye"/>
  </r>
  <r>
    <s v="Q3"/>
    <x v="1"/>
    <x v="6"/>
    <m/>
    <s v="Hayat Kimya San.A.Ş"/>
    <s v="EH.03.008"/>
    <s v="Enroute Panorama - Çağrı Merkezi Hizmeti (DDI / OutSource)"/>
    <s v="Univera - Hayat Kimya"/>
    <x v="19"/>
    <x v="0"/>
    <s v="Enroute"/>
    <n v="14567.539999999999"/>
    <m/>
    <n v="7"/>
    <m/>
    <m/>
    <m/>
    <m/>
    <m/>
    <n v="101972.78"/>
    <m/>
    <m/>
    <m/>
    <m/>
    <m/>
    <m/>
    <x v="19"/>
    <x v="0"/>
    <x v="0"/>
    <x v="1"/>
    <x v="8"/>
    <x v="1"/>
    <s v="Univera Satış"/>
    <s v="Saha Satış"/>
    <s v="Yurt İçi"/>
    <s v="Türkiye"/>
  </r>
  <r>
    <s v="Q3"/>
    <x v="1"/>
    <x v="6"/>
    <m/>
    <s v="Hayat Kimya San.A.Ş"/>
    <s v="EH.03.008"/>
    <s v="Enroute Panorama - Çağrı Merkezi Hizmeti (DDI / OutSource)"/>
    <s v="Univera - Hayat Kimya"/>
    <x v="19"/>
    <x v="0"/>
    <s v="Enroute"/>
    <n v="11941.869999999999"/>
    <m/>
    <n v="30"/>
    <m/>
    <m/>
    <m/>
    <m/>
    <m/>
    <n v="358256.1"/>
    <m/>
    <m/>
    <m/>
    <m/>
    <m/>
    <m/>
    <x v="19"/>
    <x v="0"/>
    <x v="0"/>
    <x v="1"/>
    <x v="8"/>
    <x v="1"/>
    <s v="Univera Satış"/>
    <s v="Saha Satış"/>
    <s v="Yurt İçi"/>
    <s v="Türkiye"/>
  </r>
  <r>
    <s v="Q2"/>
    <x v="1"/>
    <x v="5"/>
    <m/>
    <s v="ERIKLI SU VE MESRUBAT SAN. TIC. A.S"/>
    <s v="EH.03.001"/>
    <s v="Enroute Panorama - Çafri Merkezi Hizmeti  (MSD)"/>
    <s v="Univera - Nestle Waters"/>
    <x v="11"/>
    <x v="0"/>
    <s v="Enroute"/>
    <n v="13811.301651376145"/>
    <m/>
    <n v="27.25"/>
    <m/>
    <n v="376357.96590000001"/>
    <m/>
    <n v="-4.1250000000000002E-3"/>
    <m/>
    <n v="376357.97"/>
    <m/>
    <n v="0"/>
    <n v="0"/>
    <m/>
    <m/>
    <m/>
    <x v="12"/>
    <x v="0"/>
    <x v="0"/>
    <x v="1"/>
    <x v="8"/>
    <x v="1"/>
    <s v="Univera Satış"/>
    <s v="Saha Satış"/>
    <s v="Yurt İçi"/>
    <s v="Türkiye"/>
  </r>
  <r>
    <s v="Q4"/>
    <x v="1"/>
    <x v="10"/>
    <m/>
    <s v="MİYA OTOMASYON VE BARKOD BILISIM SISTEMLERI SAN TİC. VE L.T.D. STI."/>
    <s v="WPH.03.001"/>
    <s v="Webplus HOSTİNG Hizmetİ"/>
    <s v="Univera - Kanal"/>
    <x v="5"/>
    <x v="1"/>
    <s v="Webplus"/>
    <n v="2597.0100000000002"/>
    <m/>
    <n v="4"/>
    <m/>
    <n v="10388.040000000001"/>
    <m/>
    <m/>
    <m/>
    <n v="10388.040000000001"/>
    <m/>
    <m/>
    <m/>
    <n v="1000002626"/>
    <m/>
    <m/>
    <x v="3"/>
    <x v="0"/>
    <x v="0"/>
    <x v="1"/>
    <x v="3"/>
    <x v="0"/>
    <s v="Kanal Satış"/>
    <s v="Miya"/>
    <s v="Yurt İçi"/>
    <s v="Türkiye"/>
  </r>
  <r>
    <s v="Q4"/>
    <x v="1"/>
    <x v="10"/>
    <m/>
    <s v="MİYA OTOMASYON VE BARKOD BILISIM SISTEMLERI SAN TİC. VE L.T.D. STI."/>
    <s v="WPH.03.001"/>
    <s v="Webplus HOSTİNG Hizmetİ"/>
    <s v="Univera - Kanal"/>
    <x v="5"/>
    <x v="1"/>
    <s v="Webplus"/>
    <n v="2597.0100000000002"/>
    <m/>
    <n v="1"/>
    <m/>
    <n v="2597.0100000000002"/>
    <m/>
    <m/>
    <m/>
    <n v="2597.0100000000002"/>
    <m/>
    <m/>
    <m/>
    <n v="1000002628"/>
    <m/>
    <m/>
    <x v="3"/>
    <x v="0"/>
    <x v="0"/>
    <x v="1"/>
    <x v="3"/>
    <x v="0"/>
    <s v="Kanal Satış"/>
    <s v="Miya"/>
    <s v="Yurt İçi"/>
    <s v="Türkiye"/>
  </r>
  <r>
    <s v="Q4"/>
    <x v="1"/>
    <x v="10"/>
    <m/>
    <s v="MİYA OTOMASYON VE BARKOD BILISIM SISTEMLERI SAN TİC. VE L.T.D. STI."/>
    <s v="WPH.03.001"/>
    <s v="Webplus HOSTİNG Hizmetİ"/>
    <s v="Univera - Kanal"/>
    <x v="5"/>
    <x v="1"/>
    <s v="Webplus"/>
    <n v="3774"/>
    <m/>
    <n v="1"/>
    <m/>
    <n v="3774"/>
    <m/>
    <m/>
    <m/>
    <n v="3774"/>
    <m/>
    <m/>
    <m/>
    <n v="1000002628"/>
    <m/>
    <m/>
    <x v="3"/>
    <x v="0"/>
    <x v="0"/>
    <x v="1"/>
    <x v="3"/>
    <x v="0"/>
    <s v="Kanal Satış"/>
    <s v="Miya"/>
    <s v="Yurt İçi"/>
    <s v="Türkiye"/>
  </r>
  <r>
    <s v="Q4"/>
    <x v="1"/>
    <x v="10"/>
    <m/>
    <s v="MİYA OTOMASYON VE BARKOD BILISIM SISTEMLERI SAN TİC. VE L.T.D. STI."/>
    <s v="WPH.03.001"/>
    <s v="Webplus HOSTİNG Hizmetİ"/>
    <s v="Univera - Kanal"/>
    <x v="5"/>
    <x v="1"/>
    <s v="Webplus"/>
    <n v="2422.04"/>
    <m/>
    <n v="1"/>
    <m/>
    <n v="2422.04"/>
    <m/>
    <m/>
    <m/>
    <n v="2422.04"/>
    <m/>
    <m/>
    <m/>
    <n v="1000002629"/>
    <m/>
    <m/>
    <x v="3"/>
    <x v="0"/>
    <x v="0"/>
    <x v="1"/>
    <x v="3"/>
    <x v="0"/>
    <s v="Kanal Satış"/>
    <s v="Miya"/>
    <s v="Yurt İçi"/>
    <s v="Türkiye"/>
  </r>
  <r>
    <s v="Q4"/>
    <x v="1"/>
    <x v="10"/>
    <m/>
    <s v="MİYA OTOMASYON VE BARKOD BILISIM SISTEMLERI SAN TİC. VE L.T.D. STI."/>
    <s v="WPH.03.001"/>
    <s v="Webplus HOSTİNG Hizmetİ"/>
    <s v="Univera - Kanal"/>
    <x v="5"/>
    <x v="1"/>
    <s v="Webplus"/>
    <n v="5931.81"/>
    <m/>
    <n v="1"/>
    <m/>
    <n v="5931.81"/>
    <m/>
    <m/>
    <m/>
    <n v="5931.81"/>
    <m/>
    <m/>
    <m/>
    <n v="1000002629"/>
    <m/>
    <m/>
    <x v="3"/>
    <x v="0"/>
    <x v="0"/>
    <x v="1"/>
    <x v="3"/>
    <x v="0"/>
    <s v="Kanal Satış"/>
    <s v="Miya"/>
    <s v="Yurt İçi"/>
    <s v="Türkiye"/>
  </r>
  <r>
    <s v="Q4"/>
    <x v="1"/>
    <x v="10"/>
    <m/>
    <s v="MİYA OTOMASYON VE BARKOD BILISIM SISTEMLERI SAN TİC. VE L.T.D. STI."/>
    <s v="WPH.03.001"/>
    <s v="Webplus HOSTİNG Hizmetİ"/>
    <s v="Univera - Kanal"/>
    <x v="5"/>
    <x v="1"/>
    <s v="Webplus"/>
    <n v="3622.12"/>
    <m/>
    <n v="2"/>
    <m/>
    <n v="7244.24"/>
    <m/>
    <m/>
    <m/>
    <n v="7244.24"/>
    <m/>
    <m/>
    <m/>
    <n v="1000002630"/>
    <m/>
    <m/>
    <x v="3"/>
    <x v="0"/>
    <x v="0"/>
    <x v="1"/>
    <x v="3"/>
    <x v="0"/>
    <s v="Kanal Satış"/>
    <s v="Miya"/>
    <s v="Yurt İçi"/>
    <s v="Türkiye"/>
  </r>
  <r>
    <s v="Q4"/>
    <x v="1"/>
    <x v="10"/>
    <m/>
    <s v="MİYA OTOMASYON VE BARKOD BILISIM SISTEMLERI SAN TİC. VE L.T.D. STI."/>
    <s v="WPH.03.001"/>
    <s v="Webplus HOSTİNG Hizmetİ"/>
    <s v="Univera - Kanal"/>
    <x v="5"/>
    <x v="1"/>
    <s v="Webplus"/>
    <n v="2597.0099999999998"/>
    <m/>
    <n v="3"/>
    <m/>
    <n v="7791.03"/>
    <m/>
    <m/>
    <m/>
    <n v="7791.03"/>
    <m/>
    <m/>
    <m/>
    <n v="1000002630"/>
    <m/>
    <m/>
    <x v="3"/>
    <x v="0"/>
    <x v="0"/>
    <x v="1"/>
    <x v="3"/>
    <x v="0"/>
    <s v="Kanal Satış"/>
    <s v="Miya"/>
    <s v="Yurt İçi"/>
    <s v="Türkiye"/>
  </r>
  <r>
    <s v="Q4"/>
    <x v="1"/>
    <x v="10"/>
    <m/>
    <s v="MİYA OTOMASYON VE BARKOD BILISIM SISTEMLERI SAN TİC. VE L.T.D. STI."/>
    <s v="WPH.03.001"/>
    <s v="Webplus HOSTİNG Hizmetİ"/>
    <s v="Univera - Kanal"/>
    <x v="5"/>
    <x v="1"/>
    <s v="Webplus"/>
    <n v="2988.88"/>
    <m/>
    <n v="1"/>
    <m/>
    <n v="2988.88"/>
    <m/>
    <m/>
    <m/>
    <n v="2988.88"/>
    <m/>
    <m/>
    <m/>
    <n v="1000002630"/>
    <m/>
    <m/>
    <x v="3"/>
    <x v="0"/>
    <x v="0"/>
    <x v="1"/>
    <x v="3"/>
    <x v="0"/>
    <s v="Kanal Satış"/>
    <s v="Miya"/>
    <s v="Yurt İçi"/>
    <s v="Türkiye"/>
  </r>
  <r>
    <s v="Q4"/>
    <x v="1"/>
    <x v="10"/>
    <m/>
    <s v="MİYA OTOMASYON VE BARKOD BILISIM SISTEMLERI SAN TİC. VE L.T.D. STI."/>
    <s v="WPH.03.001"/>
    <s v="Webplus HOSTİNG Hizmetİ"/>
    <s v="Univera - Kanal"/>
    <x v="5"/>
    <x v="1"/>
    <s v="Webplus"/>
    <n v="2969.57"/>
    <m/>
    <n v="1"/>
    <m/>
    <n v="2969.57"/>
    <m/>
    <m/>
    <m/>
    <n v="2969.57"/>
    <m/>
    <m/>
    <m/>
    <n v="1000002631"/>
    <m/>
    <m/>
    <x v="3"/>
    <x v="0"/>
    <x v="0"/>
    <x v="1"/>
    <x v="3"/>
    <x v="0"/>
    <s v="Kanal Satış"/>
    <s v="Miya"/>
    <s v="Yurt İçi"/>
    <s v="Türkiye"/>
  </r>
  <r>
    <s v="Q4"/>
    <x v="1"/>
    <x v="10"/>
    <m/>
    <s v="MİYA OTOMASYON VE BARKOD BILISIM SISTEMLERI SAN TİC. VE L.T.D. STI."/>
    <s v="WPH.03.001"/>
    <s v="Webplus HOSTİNG Hizmetİ"/>
    <s v="Univera - Kanal"/>
    <x v="5"/>
    <x v="1"/>
    <s v="Webplus"/>
    <n v="2984.73"/>
    <m/>
    <n v="1"/>
    <m/>
    <n v="2984.73"/>
    <m/>
    <m/>
    <m/>
    <n v="2984.73"/>
    <m/>
    <m/>
    <m/>
    <n v="1000002631"/>
    <m/>
    <m/>
    <x v="3"/>
    <x v="0"/>
    <x v="0"/>
    <x v="1"/>
    <x v="3"/>
    <x v="0"/>
    <s v="Kanal Satış"/>
    <s v="Miya"/>
    <s v="Yurt İçi"/>
    <s v="Türkiye"/>
  </r>
  <r>
    <s v="Q4"/>
    <x v="1"/>
    <x v="10"/>
    <m/>
    <s v="JOY İÇECEK DAĞITIM TURİZM TİCARET İTHALAT VE İHRACAT LİMİTED ŞİRKETİ"/>
    <s v="UH.01.002"/>
    <s v="Unidox Kontör"/>
    <s v="Univera Kontör Satışı"/>
    <x v="21"/>
    <x v="2"/>
    <s v="Unidox"/>
    <n v="2.4790000000000001"/>
    <m/>
    <n v="10000"/>
    <m/>
    <n v="24790"/>
    <m/>
    <m/>
    <m/>
    <n v="24790"/>
    <m/>
    <m/>
    <m/>
    <n v="1000002625"/>
    <m/>
    <m/>
    <x v="225"/>
    <x v="3"/>
    <x v="1"/>
    <x v="2"/>
    <x v="5"/>
    <x v="0"/>
    <s v="Univera Satış"/>
    <s v="Saha Satış"/>
    <s v="Yurt İçi"/>
    <s v="Türkiye"/>
  </r>
  <r>
    <s v="Q4"/>
    <x v="1"/>
    <x v="10"/>
    <m/>
    <s v="PANASONİC ELECTRİC WORKS ELEKTRİK SANAYİ VE TİCARET ANONİM ŞİRKETİ"/>
    <s v="SH.03.002"/>
    <s v="Stokbar Panorama - Uzman Destek Hizmeti"/>
    <s v="Univera - Panasonic"/>
    <x v="12"/>
    <x v="4"/>
    <s v="Standart"/>
    <n v="165000"/>
    <m/>
    <n v="1"/>
    <m/>
    <n v="165000"/>
    <m/>
    <m/>
    <m/>
    <n v="165000"/>
    <m/>
    <m/>
    <m/>
    <n v="1000002644"/>
    <m/>
    <m/>
    <x v="35"/>
    <x v="0"/>
    <x v="0"/>
    <x v="1"/>
    <x v="12"/>
    <x v="0"/>
    <s v="Univera Satış"/>
    <s v="Saha Satış"/>
    <s v="Yurt İçi"/>
    <s v="Türkiye"/>
  </r>
  <r>
    <s v="Q4"/>
    <x v="1"/>
    <x v="10"/>
    <m/>
    <s v="GDZ ELEKTRİK DAĞITIM A.Ş."/>
    <s v="QH.02.001"/>
    <s v="Quest Panorama - Yazılım Bakımı, Yaşatma ve Merkezi Destek Hizmeti"/>
    <s v="Univera - Aydem"/>
    <x v="13"/>
    <x v="3"/>
    <s v="Enterprise"/>
    <n v="59973"/>
    <m/>
    <n v="1"/>
    <m/>
    <n v="59973"/>
    <m/>
    <m/>
    <m/>
    <n v="59973"/>
    <m/>
    <m/>
    <m/>
    <n v="1000002633"/>
    <m/>
    <m/>
    <x v="103"/>
    <x v="0"/>
    <x v="0"/>
    <x v="1"/>
    <x v="4"/>
    <x v="0"/>
    <s v="Univera Satış"/>
    <s v="Saha Satış"/>
    <s v="Yurt İçi"/>
    <s v="Türkiye"/>
  </r>
  <r>
    <s v="Q4"/>
    <x v="1"/>
    <x v="10"/>
    <m/>
    <s v="HEDEF DIRECT İLETİŞİM ÇÖZÜMLERİ"/>
    <s v="QH.02.001"/>
    <s v="Quest Panorama - Yazılım Bakımı, Yaşatma ve Merkezi Destek Hizmeti"/>
    <s v="Univera - Vileda"/>
    <x v="18"/>
    <x v="3"/>
    <s v="Enterprise"/>
    <n v="100000"/>
    <m/>
    <n v="1"/>
    <m/>
    <n v="100000"/>
    <m/>
    <m/>
    <m/>
    <n v="100000"/>
    <m/>
    <m/>
    <m/>
    <n v="1000002647"/>
    <m/>
    <m/>
    <x v="45"/>
    <x v="0"/>
    <x v="0"/>
    <x v="1"/>
    <x v="4"/>
    <x v="0"/>
    <s v="Univera Satış"/>
    <s v="Saha Satış"/>
    <s v="Yurt İçi"/>
    <s v="Türkiye"/>
  </r>
  <r>
    <s v="Q3"/>
    <x v="1"/>
    <x v="7"/>
    <m/>
    <s v="Satem Grup Gıda Dağıtım Ve Pazarlama A. Ş."/>
    <s v="EH.02.004"/>
    <s v="Enroute Panorama FundManager Module - Fon ve Bütçe Yönetimi Yazılım Bakımı Hizmeti"/>
    <s v="Univera - Oyak Grup"/>
    <x v="19"/>
    <x v="0"/>
    <s v="Enroute"/>
    <n v="172818.16"/>
    <m/>
    <n v="1"/>
    <m/>
    <m/>
    <m/>
    <n v="0"/>
    <m/>
    <n v="172818.16"/>
    <m/>
    <m/>
    <m/>
    <m/>
    <m/>
    <m/>
    <x v="77"/>
    <x v="0"/>
    <x v="0"/>
    <x v="1"/>
    <x v="4"/>
    <x v="1"/>
    <s v="Univera Satış"/>
    <s v="Saha Satış"/>
    <s v="Yurt İçi"/>
    <s v="Türkiye"/>
  </r>
  <r>
    <s v="Q3"/>
    <x v="1"/>
    <x v="7"/>
    <m/>
    <s v="Satem Grup Gıda Dağıtım Ve Pazarlama A. Ş."/>
    <s v="EH.02.001"/>
    <s v="Enroute Panorama - Yazılım Bakımı, Yaşatma ve Merkezi Destek Hizmeti"/>
    <s v="Univera - Oyak Grup"/>
    <x v="19"/>
    <x v="0"/>
    <s v="Enroute"/>
    <n v="2585070.62"/>
    <m/>
    <n v="1"/>
    <m/>
    <m/>
    <m/>
    <n v="0"/>
    <m/>
    <n v="2585070.62"/>
    <m/>
    <m/>
    <m/>
    <m/>
    <m/>
    <m/>
    <x v="77"/>
    <x v="0"/>
    <x v="0"/>
    <x v="1"/>
    <x v="4"/>
    <x v="1"/>
    <s v="Univera Satış"/>
    <s v="Saha Satış"/>
    <s v="Yurt İçi"/>
    <s v="Türkiye"/>
  </r>
  <r>
    <s v="Q3"/>
    <x v="1"/>
    <x v="7"/>
    <m/>
    <s v="PERNOD RICARD İSTANBUL İÇ VE DIŞ TİC. LTD. ŞTİ"/>
    <s v="EH.05.002"/>
    <s v="Enroute Panorama - Rapor Geliştirme Hizmeti"/>
    <s v="Univera - Pernod Ricard"/>
    <x v="13"/>
    <x v="0"/>
    <s v="Enroute"/>
    <n v="8261.51"/>
    <m/>
    <n v="5.5"/>
    <m/>
    <n v="45438.305"/>
    <m/>
    <n v="0"/>
    <m/>
    <n v="45438.305"/>
    <m/>
    <m/>
    <m/>
    <m/>
    <m/>
    <m/>
    <x v="34"/>
    <x v="0"/>
    <x v="1"/>
    <x v="1"/>
    <x v="2"/>
    <x v="1"/>
    <s v="Univera Satış"/>
    <s v="Saha Satış"/>
    <s v="Yurt İçi"/>
    <s v="Türkiye"/>
  </r>
  <r>
    <s v="Q3"/>
    <x v="1"/>
    <x v="7"/>
    <m/>
    <s v="PERNOD RICARD İSTANBUL İÇ VE DIŞ TİC. LTD. ŞTİ"/>
    <s v="EH.05.002"/>
    <s v="Enroute Panorama - Rapor Geliştirme Hizmeti"/>
    <s v="Univera - Pernod Ricard"/>
    <x v="13"/>
    <x v="0"/>
    <s v="Enroute"/>
    <n v="8261.51"/>
    <m/>
    <n v="1"/>
    <m/>
    <n v="8261.51"/>
    <m/>
    <n v="0"/>
    <m/>
    <n v="8261.51"/>
    <m/>
    <m/>
    <m/>
    <m/>
    <m/>
    <m/>
    <x v="34"/>
    <x v="0"/>
    <x v="1"/>
    <x v="1"/>
    <x v="2"/>
    <x v="1"/>
    <s v="Univera Satış"/>
    <s v="Saha Satış"/>
    <s v="Yurt İçi"/>
    <s v="Türkiye"/>
  </r>
  <r>
    <s v="Q3"/>
    <x v="1"/>
    <x v="7"/>
    <m/>
    <s v="PERNOD RICARD İSTANBUL İÇ VE DIŞ TİC. LTD. ŞTİ"/>
    <s v="EH.05.002"/>
    <s v="Enroute Panorama - Rapor Geliştirme Hizmeti"/>
    <s v="Univera - Pernod Ricard"/>
    <x v="13"/>
    <x v="0"/>
    <s v="Enroute"/>
    <n v="8261.51"/>
    <m/>
    <n v="5.3"/>
    <m/>
    <n v="43786.002999999997"/>
    <m/>
    <n v="0"/>
    <m/>
    <n v="43786.002999999997"/>
    <m/>
    <m/>
    <m/>
    <m/>
    <m/>
    <m/>
    <x v="34"/>
    <x v="0"/>
    <x v="1"/>
    <x v="1"/>
    <x v="2"/>
    <x v="1"/>
    <s v="Univera Satış"/>
    <s v="Saha Satış"/>
    <s v="Yurt İçi"/>
    <s v="Türkiye"/>
  </r>
  <r>
    <s v="Q3"/>
    <x v="1"/>
    <x v="7"/>
    <m/>
    <s v="PERNOD RICARD İSTANBUL İÇ VE DIŞ TİC. LTD. ŞTİ"/>
    <s v="EH.01.001"/>
    <s v="Enroute Panorama - Proje ve Ürün Yönetimi Danışmanlığı Hizmeti"/>
    <s v="Univera - Pernod Ricard"/>
    <x v="13"/>
    <x v="0"/>
    <s v="Enroute"/>
    <n v="9638.42"/>
    <m/>
    <n v="2"/>
    <m/>
    <n v="19276.84"/>
    <m/>
    <n v="0"/>
    <m/>
    <n v="19276.84"/>
    <m/>
    <m/>
    <m/>
    <m/>
    <m/>
    <m/>
    <x v="34"/>
    <x v="0"/>
    <x v="1"/>
    <x v="1"/>
    <x v="7"/>
    <x v="1"/>
    <s v="Univera Satış"/>
    <s v="Saha Satış"/>
    <s v="Yurt İçi"/>
    <s v="Türkiye"/>
  </r>
  <r>
    <s v="Q3"/>
    <x v="1"/>
    <x v="7"/>
    <m/>
    <s v="PERNOD RICARD İSTANBUL İÇ VE DIŞ TİC. LTD. ŞTİ"/>
    <s v="EH.01.001"/>
    <s v="Enroute Panorama - Proje ve Ürün Yönetimi Danışmanlığı Hizmeti"/>
    <s v="Univera - Pernod Ricard"/>
    <x v="13"/>
    <x v="0"/>
    <s v="Enroute"/>
    <n v="11420.32"/>
    <m/>
    <n v="2"/>
    <m/>
    <n v="22840.639999999999"/>
    <m/>
    <n v="0"/>
    <m/>
    <n v="22840.639999999999"/>
    <m/>
    <m/>
    <m/>
    <m/>
    <m/>
    <m/>
    <x v="34"/>
    <x v="0"/>
    <x v="1"/>
    <x v="1"/>
    <x v="7"/>
    <x v="1"/>
    <s v="Univera Satış"/>
    <s v="Saha Satış"/>
    <s v="Yurt İçi"/>
    <s v="Türkiye"/>
  </r>
  <r>
    <s v="Q4"/>
    <x v="1"/>
    <x v="10"/>
    <m/>
    <s v="Tadım Gıda Maddeleri San. ve Tic. A.Ş."/>
    <s v="EH.06.001"/>
    <s v="Enroute Panorama - Hosting Hizmeti"/>
    <s v="Univera - Tadım"/>
    <x v="19"/>
    <x v="1"/>
    <s v="Enterprise"/>
    <n v="152386.26"/>
    <m/>
    <n v="1"/>
    <m/>
    <n v="152386.26"/>
    <m/>
    <m/>
    <m/>
    <n v="152386.26"/>
    <m/>
    <m/>
    <m/>
    <n v="1000002639"/>
    <m/>
    <m/>
    <x v="10"/>
    <x v="0"/>
    <x v="0"/>
    <x v="1"/>
    <x v="3"/>
    <x v="0"/>
    <s v="Univera Satış"/>
    <s v="Saha Satış"/>
    <s v="Yurt İçi"/>
    <s v="Türkiye"/>
  </r>
  <r>
    <s v="Q3"/>
    <x v="1"/>
    <x v="7"/>
    <m/>
    <s v="Satem Grup Gıda Dağıtım Ve Pazarlama A. Ş."/>
    <s v="EH.03.001"/>
    <s v="Enroute Panorama - Çağrı Merkezi Hizmeti (MSD)"/>
    <s v="Univera - Oyak Grup"/>
    <x v="19"/>
    <x v="0"/>
    <s v="Enroute"/>
    <n v="21698.311000000002"/>
    <m/>
    <n v="54"/>
    <m/>
    <m/>
    <m/>
    <n v="0"/>
    <m/>
    <n v="1171708.794"/>
    <m/>
    <m/>
    <m/>
    <m/>
    <m/>
    <m/>
    <x v="77"/>
    <x v="0"/>
    <x v="0"/>
    <x v="1"/>
    <x v="8"/>
    <x v="1"/>
    <s v="Univera Satış"/>
    <s v="Saha Satış"/>
    <s v="Yurt İçi"/>
    <s v="Türkiye"/>
  </r>
  <r>
    <s v="Q4"/>
    <x v="1"/>
    <x v="10"/>
    <m/>
    <s v="BEREKET PAZARLAMA İÇ VE DIŞ TİC. LTD. ŞTİ"/>
    <s v="UH.01.002"/>
    <s v="Unidox Kontör"/>
    <s v="Univera Kontör Satışı"/>
    <x v="21"/>
    <x v="2"/>
    <s v="Unidox"/>
    <n v="2.125"/>
    <m/>
    <n v="10000"/>
    <m/>
    <n v="21250"/>
    <m/>
    <m/>
    <m/>
    <n v="21250"/>
    <m/>
    <m/>
    <m/>
    <n v="1000002664"/>
    <m/>
    <m/>
    <x v="226"/>
    <x v="0"/>
    <x v="1"/>
    <x v="2"/>
    <x v="5"/>
    <x v="0"/>
    <s v="Univera Satış"/>
    <s v="Saha Satış"/>
    <s v="Yurt İçi"/>
    <s v="Türkiye"/>
  </r>
  <r>
    <s v="Q4"/>
    <x v="1"/>
    <x v="10"/>
    <m/>
    <s v="ERBAK - ULUDAĞ PAZARLAMA SATIŞ VE DAĞITIM ANONİM ŞİRKETİ/SANAL POS"/>
    <s v="EH.06.001"/>
    <s v="Enroute Panorama - Hosting Hizmeti"/>
    <s v="Univera - Uludağ İçecek"/>
    <x v="19"/>
    <x v="1"/>
    <s v="Enterprise"/>
    <n v="2049948"/>
    <m/>
    <n v="1"/>
    <m/>
    <n v="719856.72"/>
    <m/>
    <m/>
    <m/>
    <n v="2049948"/>
    <m/>
    <m/>
    <m/>
    <n v="1000002680"/>
    <m/>
    <m/>
    <x v="21"/>
    <x v="0"/>
    <x v="0"/>
    <x v="1"/>
    <x v="3"/>
    <x v="1"/>
    <s v="Univera Satış"/>
    <s v="Saha Satış"/>
    <s v="Yurt İçi"/>
    <s v="Türkiye"/>
  </r>
  <r>
    <s v="Q4"/>
    <x v="1"/>
    <x v="10"/>
    <m/>
    <s v="ERBAK - ULUDAĞ PAZARLAMA SATIŞ VE DAĞITIM ANONİM ŞİRKETİ/SANAL POS"/>
    <s v="EH.06.001"/>
    <s v="Enroute Panorama - Hosting Hizmeti"/>
    <s v="Univera - Uludağ İçecek"/>
    <x v="19"/>
    <x v="1"/>
    <s v="Enterprise"/>
    <n v="2049948"/>
    <m/>
    <n v="-1"/>
    <m/>
    <n v="719856.72"/>
    <m/>
    <m/>
    <m/>
    <n v="-2049948"/>
    <m/>
    <m/>
    <m/>
    <n v="1000002680"/>
    <m/>
    <m/>
    <x v="21"/>
    <x v="0"/>
    <x v="0"/>
    <x v="1"/>
    <x v="3"/>
    <x v="1"/>
    <s v="Univera Satış"/>
    <s v="Saha Satış"/>
    <s v="Yurt İçi"/>
    <s v="Türkiye"/>
  </r>
  <r>
    <s v="Q4"/>
    <x v="1"/>
    <x v="10"/>
    <m/>
    <s v="Erza Gıda A.ş"/>
    <s v="UH.01.002"/>
    <s v="Unidox Kontör"/>
    <s v="Univera Kontör Satışı"/>
    <x v="21"/>
    <x v="2"/>
    <s v="Unidox"/>
    <n v="3"/>
    <m/>
    <n v="20000"/>
    <m/>
    <n v="60000"/>
    <m/>
    <n v="0"/>
    <m/>
    <n v="60000"/>
    <m/>
    <m/>
    <m/>
    <n v="1000002697"/>
    <m/>
    <m/>
    <x v="7"/>
    <x v="0"/>
    <x v="1"/>
    <x v="2"/>
    <x v="5"/>
    <x v="0"/>
    <s v="Univera Satış"/>
    <s v="Saha Satış"/>
    <s v="Yurt İçi"/>
    <s v="Türkiye"/>
  </r>
  <r>
    <s v="Q4"/>
    <x v="1"/>
    <x v="10"/>
    <m/>
    <s v="RECKITT BENCKİSER TEMİZLİK MALZEMESİ SAN. VE TİC. A.Ş."/>
    <s v="SH.02.001"/>
    <s v="Stokbar Panorama - Yazılım Bakımı Hizmeti"/>
    <s v="Univera - Reckitt Benckiser"/>
    <x v="19"/>
    <x v="4"/>
    <s v="Standart"/>
    <n v="148500"/>
    <m/>
    <n v="1"/>
    <m/>
    <n v="148500"/>
    <m/>
    <n v="0"/>
    <m/>
    <n v="148500"/>
    <m/>
    <m/>
    <m/>
    <n v="1000002711"/>
    <m/>
    <m/>
    <x v="28"/>
    <x v="0"/>
    <x v="1"/>
    <x v="1"/>
    <x v="4"/>
    <x v="0"/>
    <s v="Univera Satış"/>
    <s v="Saha Satış"/>
    <s v="Yurt İçi"/>
    <s v="Türkiye"/>
  </r>
  <r>
    <s v="Q4"/>
    <x v="1"/>
    <x v="10"/>
    <m/>
    <s v="DOĞUŞ ÇAY VE GIDA MADD.ÜRT.PAZ.İTH.İHR.A.Ş"/>
    <s v="SH.01.001"/>
    <s v="Stokbar Panorama - Proje ve Ürün Yönetimi Danışmanlığı Hizmeti"/>
    <s v="Univera Doğuş Çay Projesi"/>
    <x v="12"/>
    <x v="4"/>
    <s v="Standart"/>
    <n v="24500"/>
    <m/>
    <n v="14"/>
    <m/>
    <n v="343000"/>
    <m/>
    <n v="0"/>
    <m/>
    <n v="343000"/>
    <m/>
    <m/>
    <m/>
    <n v="1000002688"/>
    <m/>
    <m/>
    <x v="13"/>
    <x v="0"/>
    <x v="1"/>
    <x v="1"/>
    <x v="7"/>
    <x v="1"/>
    <s v="Univera Satış"/>
    <s v="Saha Satış"/>
    <s v="Yurt İçi"/>
    <s v="Türkiye"/>
  </r>
  <r>
    <s v="Q4"/>
    <x v="1"/>
    <x v="10"/>
    <m/>
    <s v="RECKITT BENCKİSER TEMİZLİK MALZEMESİ SAN. VE TİC. A.Ş."/>
    <s v="SH.01.001"/>
    <s v="Stokbar Panorama - Proje ve Ürün Yönetimi Danışmanlığı Hizmeti"/>
    <s v="Univera - Reckitt Benckiser"/>
    <x v="19"/>
    <x v="4"/>
    <s v="Standart"/>
    <n v="4410"/>
    <m/>
    <n v="47"/>
    <m/>
    <n v="207270"/>
    <m/>
    <n v="0"/>
    <m/>
    <n v="207270"/>
    <m/>
    <m/>
    <m/>
    <n v="1000002710"/>
    <m/>
    <m/>
    <x v="28"/>
    <x v="0"/>
    <x v="1"/>
    <x v="1"/>
    <x v="7"/>
    <x v="0"/>
    <s v="Univera Satış"/>
    <s v="Saha Satış"/>
    <s v="Yurt İçi"/>
    <s v="Türkiye"/>
  </r>
  <r>
    <s v="Q4"/>
    <x v="1"/>
    <x v="10"/>
    <m/>
    <s v="RECKITT BENCKİSER TEMİZLİK MALZEMESİ SAN. VE TİC. A.Ş."/>
    <s v="SY.01.009"/>
    <s v="Stokbar Panorama - Platform Back Office Kullanıcı Yazılımı"/>
    <s v="Univera - Reckitt Benckiser"/>
    <x v="19"/>
    <x v="4"/>
    <s v="Standart"/>
    <n v="2441.25"/>
    <m/>
    <n v="32"/>
    <m/>
    <n v="78120"/>
    <m/>
    <n v="0"/>
    <m/>
    <n v="78120"/>
    <m/>
    <m/>
    <m/>
    <n v="1000002710"/>
    <m/>
    <m/>
    <x v="28"/>
    <x v="0"/>
    <x v="1"/>
    <x v="0"/>
    <x v="1"/>
    <x v="0"/>
    <s v="Univera Satış"/>
    <s v="Saha Satış"/>
    <s v="Yurt İçi"/>
    <s v="Türkiye"/>
  </r>
  <r>
    <s v="Q4"/>
    <x v="1"/>
    <x v="10"/>
    <m/>
    <s v="RECKITT BENCKİSER TEMİZLİK MALZEMESİ SAN. VE TİC. A.Ş."/>
    <s v="SY.01.008"/>
    <s v="Stokbar Panorama - Depo / Lokasyon Yazılımı"/>
    <s v="Univera - Reckitt Benckiser"/>
    <x v="19"/>
    <x v="4"/>
    <s v="Standart"/>
    <n v="10687.5"/>
    <m/>
    <n v="22"/>
    <m/>
    <n v="235125"/>
    <m/>
    <n v="0"/>
    <m/>
    <n v="235125"/>
    <m/>
    <m/>
    <m/>
    <n v="1000002710"/>
    <m/>
    <m/>
    <x v="28"/>
    <x v="0"/>
    <x v="1"/>
    <x v="0"/>
    <x v="1"/>
    <x v="0"/>
    <s v="Univera Satış"/>
    <s v="Saha Satış"/>
    <s v="Yurt İçi"/>
    <s v="Türkiye"/>
  </r>
  <r>
    <s v="Q4"/>
    <x v="1"/>
    <x v="10"/>
    <m/>
    <s v="RECKITT BENCKİSER TEMİZLİK MALZEMESİ SAN. VE TİC. A.Ş."/>
    <s v="SY.01.005"/>
    <s v="Stokbar Panorama - Depo &amp; Üretim Yönetimi Çözüm Yazılımı (Business)"/>
    <s v="Univera - Reckitt Benckiser"/>
    <x v="19"/>
    <x v="4"/>
    <s v="Standart"/>
    <n v="42195"/>
    <m/>
    <n v="1"/>
    <m/>
    <n v="42195"/>
    <m/>
    <n v="0"/>
    <m/>
    <n v="42195"/>
    <m/>
    <m/>
    <m/>
    <n v="1000002710"/>
    <m/>
    <m/>
    <x v="28"/>
    <x v="0"/>
    <x v="1"/>
    <x v="0"/>
    <x v="1"/>
    <x v="0"/>
    <s v="Univera Satış"/>
    <s v="Saha Satış"/>
    <s v="Yurt İçi"/>
    <s v="Türkiye"/>
  </r>
  <r>
    <s v="Q4"/>
    <x v="1"/>
    <x v="10"/>
    <m/>
    <s v="RECKITT BENCKİSER TEMİZLİK MALZEMESİ SAN. VE TİC. A.Ş."/>
    <s v="SH.03.004"/>
    <s v="Stokbar Panorama - Çağrı Merkezi Hizmeti (Depo/Lokasyon)"/>
    <s v="Univera - Reckitt Benckiser"/>
    <x v="19"/>
    <x v="4"/>
    <s v="Standart"/>
    <n v="2400"/>
    <m/>
    <n v="32"/>
    <m/>
    <n v="76800"/>
    <m/>
    <n v="0"/>
    <m/>
    <n v="76800"/>
    <m/>
    <m/>
    <m/>
    <n v="1000002711"/>
    <m/>
    <m/>
    <x v="28"/>
    <x v="0"/>
    <x v="1"/>
    <x v="1"/>
    <x v="8"/>
    <x v="0"/>
    <s v="Univera Satış"/>
    <s v="Saha Satış"/>
    <s v="Yurt İçi"/>
    <s v="Türkiye"/>
  </r>
  <r>
    <s v="Q4"/>
    <x v="1"/>
    <x v="10"/>
    <m/>
    <s v="ERBAK - ULUDAĞ PAZARLAMA SATIŞ VE DAĞITIM ANONİM ŞİRKETİ/SANAL POS"/>
    <s v="QH.02.001"/>
    <s v="Quest Panorama - Yazılım Bakımı, Yaşatma ve Merkezi Destek Hizmeti"/>
    <s v="Univera - Uludağ İçecek"/>
    <x v="19"/>
    <x v="3"/>
    <s v="Enterprise"/>
    <n v="94741.33"/>
    <m/>
    <n v="1"/>
    <m/>
    <n v="94741.33"/>
    <m/>
    <m/>
    <m/>
    <n v="94741.33"/>
    <m/>
    <m/>
    <m/>
    <n v="1000002695"/>
    <m/>
    <m/>
    <x v="21"/>
    <x v="0"/>
    <x v="0"/>
    <x v="1"/>
    <x v="4"/>
    <x v="1"/>
    <s v="Univera Satış"/>
    <s v="Saha Satış"/>
    <s v="Yurt İçi"/>
    <s v="Türkiye"/>
  </r>
  <r>
    <s v="Q4"/>
    <x v="1"/>
    <x v="10"/>
    <m/>
    <s v="ERBAK - ULUDAĞ PAZARLAMA SATIŞ VE DAĞITIM ANONİM ŞİRKETİ/SANAL POS"/>
    <s v="QH.02.001"/>
    <s v="Quest Panorama - Yazılım Bakımı, Yaşatma ve Merkezi Destek Hizmeti"/>
    <s v="Univera - Uludağ İçecek"/>
    <x v="19"/>
    <x v="3"/>
    <s v="Enterprise"/>
    <n v="94846.85"/>
    <m/>
    <n v="1"/>
    <m/>
    <n v="94846.85"/>
    <m/>
    <m/>
    <m/>
    <n v="94846.85"/>
    <m/>
    <m/>
    <m/>
    <n v="1000002695"/>
    <m/>
    <m/>
    <x v="21"/>
    <x v="0"/>
    <x v="0"/>
    <x v="1"/>
    <x v="4"/>
    <x v="1"/>
    <s v="Univera Satış"/>
    <s v="Saha Satış"/>
    <s v="Yurt İçi"/>
    <s v="Türkiye"/>
  </r>
  <r>
    <s v="Q3"/>
    <x v="1"/>
    <x v="7"/>
    <m/>
    <s v="PERNOD RICARD İSTANBUL İÇ VE DIŞ TİC. LTD. ŞTİ"/>
    <s v="EH.05.001"/>
    <s v="Enroute Panorama - Yazılım Geliştirme Hizmeti"/>
    <s v="Univera - Pernod Ricard"/>
    <x v="13"/>
    <x v="0"/>
    <s v="Enroute"/>
    <n v="11420"/>
    <m/>
    <n v="4.5"/>
    <m/>
    <n v="51390"/>
    <m/>
    <n v="0"/>
    <m/>
    <n v="51390"/>
    <m/>
    <m/>
    <m/>
    <m/>
    <m/>
    <m/>
    <x v="34"/>
    <x v="0"/>
    <x v="1"/>
    <x v="1"/>
    <x v="9"/>
    <x v="1"/>
    <s v="Univera Satış"/>
    <s v="Saha Satış"/>
    <s v="Yurt İçi"/>
    <s v="Türkiye"/>
  </r>
  <r>
    <s v="Q3"/>
    <x v="1"/>
    <x v="7"/>
    <m/>
    <s v="PERNOD RICARD İSTANBUL İÇ VE DIŞ TİC. LTD. ŞTİ"/>
    <s v="EH.05.001"/>
    <s v="Enroute Panorama - Yazılım Geliştirme Hizmeti"/>
    <s v="Univera - Pernod Ricard"/>
    <x v="13"/>
    <x v="0"/>
    <s v="Enroute"/>
    <n v="11420.320000000002"/>
    <m/>
    <n v="3.5"/>
    <m/>
    <n v="39971.120000000003"/>
    <m/>
    <n v="0"/>
    <m/>
    <n v="39971.120000000003"/>
    <m/>
    <m/>
    <m/>
    <m/>
    <m/>
    <m/>
    <x v="34"/>
    <x v="0"/>
    <x v="1"/>
    <x v="1"/>
    <x v="9"/>
    <x v="1"/>
    <s v="Univera Satış"/>
    <s v="Saha Satış"/>
    <s v="Yurt İçi"/>
    <s v="Türkiye"/>
  </r>
  <r>
    <s v="Q3"/>
    <x v="1"/>
    <x v="7"/>
    <m/>
    <s v="KENT GIDA MADDELERİ SAN VE TİC.AŞ."/>
    <s v="EH.02.001"/>
    <s v="Enroute Panorama - Yazılım Bakımı, Yaşatma ve Merkezi Destek Hizmeti"/>
    <s v="Univera - Kent Gıda"/>
    <x v="12"/>
    <x v="0"/>
    <s v="Enroute"/>
    <n v="571828"/>
    <m/>
    <n v="1"/>
    <m/>
    <m/>
    <m/>
    <n v="0"/>
    <m/>
    <n v="571828"/>
    <m/>
    <m/>
    <m/>
    <m/>
    <m/>
    <m/>
    <x v="53"/>
    <x v="0"/>
    <x v="0"/>
    <x v="1"/>
    <x v="4"/>
    <x v="1"/>
    <s v="Univera Satış"/>
    <s v="Saha Satış"/>
    <s v="Yurt İçi"/>
    <s v="Türkiye"/>
  </r>
  <r>
    <s v="Q3"/>
    <x v="1"/>
    <x v="7"/>
    <m/>
    <s v="PERNOD RICARD İSTANBUL İÇ VE DIŞ TİC. LTD. ŞTİ"/>
    <s v="EH.05.002"/>
    <s v="Enroute Panorama - Rapor Geliştirme Hizmeti"/>
    <s v="Univera - Pernod Ricard"/>
    <x v="13"/>
    <x v="0"/>
    <s v="Enroute"/>
    <n v="8261.51"/>
    <m/>
    <n v="6.7"/>
    <m/>
    <n v="55352.116999999998"/>
    <m/>
    <n v="0"/>
    <m/>
    <n v="55352.116999999998"/>
    <m/>
    <m/>
    <m/>
    <m/>
    <m/>
    <m/>
    <x v="34"/>
    <x v="0"/>
    <x v="1"/>
    <x v="1"/>
    <x v="2"/>
    <x v="1"/>
    <s v="Univera Satış"/>
    <s v="Saha Satış"/>
    <s v="Yurt İçi"/>
    <s v="Türkiye"/>
  </r>
  <r>
    <s v="Q3"/>
    <x v="1"/>
    <x v="7"/>
    <m/>
    <s v="PERNOD RICARD İSTANBUL İÇ VE DIŞ TİC. LTD. ŞTİ"/>
    <s v="EH.05.002"/>
    <s v="Enroute Panorama - Rapor Geliştirme Hizmeti"/>
    <s v="Univera - Pernod Ricard"/>
    <x v="13"/>
    <x v="0"/>
    <s v="Enroute"/>
    <n v="8261.51"/>
    <m/>
    <n v="5"/>
    <m/>
    <n v="41307.550000000003"/>
    <m/>
    <n v="0"/>
    <m/>
    <n v="41307.550000000003"/>
    <m/>
    <m/>
    <m/>
    <m/>
    <m/>
    <m/>
    <x v="34"/>
    <x v="0"/>
    <x v="1"/>
    <x v="1"/>
    <x v="2"/>
    <x v="1"/>
    <s v="Univera Satış"/>
    <s v="Saha Satış"/>
    <s v="Yurt İçi"/>
    <s v="Türkiye"/>
  </r>
  <r>
    <s v="Q3"/>
    <x v="1"/>
    <x v="7"/>
    <m/>
    <s v="PERNOD RICARD İSTANBUL İÇ VE DIŞ TİC. LTD. ŞTİ"/>
    <s v="EH.01.001"/>
    <s v="Enroute Panorama - Proje ve Ürün Yönetimi Danışmanlığı Hizmeti"/>
    <s v="Univera - Pernod Ricard"/>
    <x v="13"/>
    <x v="0"/>
    <s v="Enroute"/>
    <n v="9638.42"/>
    <m/>
    <n v="1.5"/>
    <m/>
    <n v="14457.63"/>
    <m/>
    <n v="0"/>
    <m/>
    <n v="14457.63"/>
    <m/>
    <m/>
    <m/>
    <m/>
    <m/>
    <m/>
    <x v="34"/>
    <x v="0"/>
    <x v="1"/>
    <x v="1"/>
    <x v="7"/>
    <x v="1"/>
    <s v="Univera Satış"/>
    <s v="Saha Satış"/>
    <s v="Yurt İçi"/>
    <s v="Türkiye"/>
  </r>
  <r>
    <s v="Q3"/>
    <x v="1"/>
    <x v="7"/>
    <m/>
    <s v="KENT GIDA MADDELERİ SAN VE TİC.AŞ."/>
    <s v="EH.03.001"/>
    <s v="Enroute Panorama - Çağrı Merkezi Hizmeti (MSD)"/>
    <s v="Univera - Kent Gıda"/>
    <x v="12"/>
    <x v="0"/>
    <s v="Enroute"/>
    <n v="830519.38"/>
    <m/>
    <n v="1"/>
    <m/>
    <m/>
    <m/>
    <n v="0"/>
    <m/>
    <n v="830519.38"/>
    <m/>
    <m/>
    <m/>
    <m/>
    <m/>
    <m/>
    <x v="53"/>
    <x v="0"/>
    <x v="0"/>
    <x v="1"/>
    <x v="8"/>
    <x v="1"/>
    <s v="Univera Satış"/>
    <s v="Saha Satış"/>
    <s v="Yurt İçi"/>
    <s v="Türkiye"/>
  </r>
  <r>
    <s v="Q4"/>
    <x v="1"/>
    <x v="10"/>
    <m/>
    <s v="DOĞAN TREND OTOMOTİV TİCARET Hizmet VE TEKNOLOJİ ANONİM ŞİRKETİ"/>
    <s v="CDH.05.001"/>
    <s v="Calldesk Panorama - Yazılım Geliştirme Hizmeti"/>
    <s v="Univera - Doğan Trend"/>
    <x v="13"/>
    <x v="5"/>
    <s v="Enterprise"/>
    <n v="7000"/>
    <m/>
    <n v="178.84"/>
    <m/>
    <n v="3129700"/>
    <m/>
    <n v="1877820"/>
    <m/>
    <n v="1251880"/>
    <m/>
    <m/>
    <m/>
    <n v="1000002703"/>
    <m/>
    <m/>
    <x v="41"/>
    <x v="0"/>
    <x v="1"/>
    <x v="1"/>
    <x v="9"/>
    <x v="1"/>
    <s v="Univera Satış"/>
    <s v="Saha Satış"/>
    <s v="Yurt İçi"/>
    <s v="Türkiye"/>
  </r>
  <r>
    <s v="Q4"/>
    <x v="1"/>
    <x v="10"/>
    <m/>
    <s v="DOĞAN TREND OTOMOTİV TİCARET Hizmet VE TEKNOLOJİ ANONİM ŞİRKETİ"/>
    <s v="CDH.05.001"/>
    <s v="Calldesk Panorama - Yazılım Geliştirme Hizmeti"/>
    <s v="Univera - Doğan Trend"/>
    <x v="13"/>
    <x v="5"/>
    <s v="Enterprise"/>
    <n v="13352.5"/>
    <m/>
    <n v="48.82"/>
    <m/>
    <n v="1196090"/>
    <m/>
    <n v="544221"/>
    <m/>
    <n v="651869.05000000005"/>
    <m/>
    <m/>
    <m/>
    <n v="1000002703"/>
    <m/>
    <m/>
    <x v="41"/>
    <x v="0"/>
    <x v="1"/>
    <x v="1"/>
    <x v="9"/>
    <x v="1"/>
    <s v="Univera Satış"/>
    <s v="Saha Satış"/>
    <s v="Yurt İçi"/>
    <s v="Türkiye"/>
  </r>
  <r>
    <s v="Q4"/>
    <x v="1"/>
    <x v="10"/>
    <m/>
    <s v="DOĞAN TREND OTOMOTİV TİCARET Hizmet VE TEKNOLOJİ ANONİM ŞİRKETİ"/>
    <s v="CDH.01.001"/>
    <s v="Calldesk Panorama - Proje ve Ürün Yönetimi Danışmanlığı Hizmeti"/>
    <s v="Univera - Doğan Trend"/>
    <x v="13"/>
    <x v="5"/>
    <s v="Enterprise"/>
    <n v="7350"/>
    <m/>
    <n v="81.56"/>
    <m/>
    <n v="1427300"/>
    <m/>
    <n v="827834"/>
    <m/>
    <n v="599466"/>
    <m/>
    <m/>
    <m/>
    <n v="1000002703"/>
    <m/>
    <m/>
    <x v="41"/>
    <x v="0"/>
    <x v="1"/>
    <x v="1"/>
    <x v="7"/>
    <x v="1"/>
    <s v="Univera Satış"/>
    <s v="Saha Satış"/>
    <s v="Yurt İçi"/>
    <s v="Türkiye"/>
  </r>
  <r>
    <s v="Q4"/>
    <x v="1"/>
    <x v="10"/>
    <m/>
    <s v="Altaner Gıda Temizlik ve İhtiyaç Maddeleri Nakliyat Sanayi Tic. Ltd. Şti."/>
    <s v="SH.02.001"/>
    <s v="Stokbar Panorama - Yazılım Bakımı Hizmeti"/>
    <s v="Univera - Unilever"/>
    <x v="13"/>
    <x v="4"/>
    <s v="Standart"/>
    <n v="54640"/>
    <m/>
    <n v="1"/>
    <m/>
    <n v="54640"/>
    <m/>
    <m/>
    <m/>
    <n v="54640"/>
    <m/>
    <m/>
    <m/>
    <n v="1000002763"/>
    <m/>
    <m/>
    <x v="104"/>
    <x v="0"/>
    <x v="1"/>
    <x v="1"/>
    <x v="4"/>
    <x v="0"/>
    <s v="Univera Satış"/>
    <s v="Saha Satış"/>
    <s v="Yurt İçi"/>
    <s v="Türkiye"/>
  </r>
  <r>
    <s v="Q4"/>
    <x v="1"/>
    <x v="10"/>
    <m/>
    <s v="Altaner Gıda Temizlik ve İhtiyaç Maddeleri Nakliyat Sanayi Tic. Ltd. Şti."/>
    <s v="SH.01.001"/>
    <s v="Stokbar Panorama - Proje ve Ürün Yönetimi Danışmanlığı Hizmeti"/>
    <s v="Univera - Unilever"/>
    <x v="13"/>
    <x v="4"/>
    <s v="Standart"/>
    <n v="15750"/>
    <m/>
    <n v="10"/>
    <m/>
    <n v="175000"/>
    <m/>
    <m/>
    <m/>
    <n v="157500"/>
    <m/>
    <m/>
    <m/>
    <n v="1000002763"/>
    <m/>
    <m/>
    <x v="104"/>
    <x v="0"/>
    <x v="1"/>
    <x v="1"/>
    <x v="7"/>
    <x v="0"/>
    <s v="Univera Satış"/>
    <s v="Saha Satış"/>
    <s v="Yurt İçi"/>
    <s v="Türkiye"/>
  </r>
  <r>
    <s v="Q4"/>
    <x v="1"/>
    <x v="10"/>
    <m/>
    <s v="Altaner Gıda Temizlik ve İhtiyaç Maddeleri Nakliyat Sanayi Tic. Ltd. Şti."/>
    <s v="SY.01.009"/>
    <s v="Stokbar Panorama - Platform Back Office Kullanıcı Yazılımı"/>
    <s v="Univera - Unilever"/>
    <x v="13"/>
    <x v="4"/>
    <s v="Standart"/>
    <n v="18525"/>
    <m/>
    <n v="1"/>
    <m/>
    <n v="19500"/>
    <m/>
    <m/>
    <m/>
    <n v="18525"/>
    <m/>
    <m/>
    <m/>
    <n v="1000002763"/>
    <m/>
    <m/>
    <x v="104"/>
    <x v="0"/>
    <x v="1"/>
    <x v="0"/>
    <x v="1"/>
    <x v="0"/>
    <s v="Univera Satış"/>
    <s v="Saha Satış"/>
    <s v="Yurt İçi"/>
    <s v="Türkiye"/>
  </r>
  <r>
    <s v="Q4"/>
    <x v="1"/>
    <x v="10"/>
    <m/>
    <s v="Altaner Gıda Temizlik ve İhtiyaç Maddeleri Nakliyat Sanayi Tic. Ltd. Şti."/>
    <s v="SY.02.002"/>
    <s v="Stokbar Panorama - Mobil (Android) Kullanıcı Yazılımı"/>
    <s v="Univera - Unilever"/>
    <x v="13"/>
    <x v="4"/>
    <s v="Standart"/>
    <n v="15300"/>
    <m/>
    <n v="5"/>
    <m/>
    <n v="90000"/>
    <m/>
    <m/>
    <m/>
    <n v="76500"/>
    <m/>
    <m/>
    <m/>
    <n v="1000002763"/>
    <m/>
    <m/>
    <x v="104"/>
    <x v="0"/>
    <x v="1"/>
    <x v="0"/>
    <x v="1"/>
    <x v="0"/>
    <s v="Univera Satış"/>
    <s v="Saha Satış"/>
    <s v="Yurt İçi"/>
    <s v="Türkiye"/>
  </r>
  <r>
    <s v="Q4"/>
    <x v="1"/>
    <x v="10"/>
    <m/>
    <s v="Altaner Gıda Temizlik ve İhtiyaç Maddeleri Nakliyat Sanayi Tic. Ltd. Şti."/>
    <s v="SY.01.008"/>
    <s v="Stokbar Panorama - Depo / Lokasyon Yazılımı"/>
    <s v="Univera - Unilever"/>
    <x v="13"/>
    <x v="4"/>
    <s v="Standart"/>
    <n v="139000"/>
    <m/>
    <n v="1"/>
    <m/>
    <n v="139000"/>
    <m/>
    <m/>
    <m/>
    <n v="139000"/>
    <m/>
    <m/>
    <m/>
    <n v="1000002763"/>
    <m/>
    <m/>
    <x v="104"/>
    <x v="0"/>
    <x v="1"/>
    <x v="0"/>
    <x v="1"/>
    <x v="0"/>
    <s v="Univera Satış"/>
    <s v="Saha Satış"/>
    <s v="Yurt İçi"/>
    <s v="Türkiye"/>
  </r>
  <r>
    <s v="Q4"/>
    <x v="1"/>
    <x v="10"/>
    <m/>
    <s v="Altaner Gıda Temizlik ve İhtiyaç Maddeleri Nakliyat Sanayi Tic. Ltd. Şti."/>
    <s v="SH.03.004"/>
    <s v="Stokbar Panorama - Çağrı Merkezi Hizmeti (Depo/Lokasyon)"/>
    <s v="Univera - Unilever"/>
    <x v="13"/>
    <x v="4"/>
    <s v="Standart"/>
    <n v="54000"/>
    <m/>
    <n v="1"/>
    <m/>
    <n v="60000"/>
    <m/>
    <m/>
    <m/>
    <n v="54000"/>
    <m/>
    <m/>
    <m/>
    <n v="1000002763"/>
    <m/>
    <m/>
    <x v="104"/>
    <x v="0"/>
    <x v="1"/>
    <x v="1"/>
    <x v="8"/>
    <x v="0"/>
    <s v="Univera Satış"/>
    <s v="Saha Satış"/>
    <s v="Yurt İçi"/>
    <s v="Türkiye"/>
  </r>
  <r>
    <s v="Q3"/>
    <x v="1"/>
    <x v="8"/>
    <m/>
    <s v="BMC Otomotiv Sanayi ve Ticaret A. Ş."/>
    <s v="EH.03.003"/>
    <s v="Enroute Panorama - Uzman Destek Hizmeti"/>
    <s v="Univera - BMC"/>
    <x v="13"/>
    <x v="0"/>
    <s v="Enroute"/>
    <n v="117000"/>
    <m/>
    <n v="1"/>
    <m/>
    <m/>
    <m/>
    <m/>
    <m/>
    <n v="117000"/>
    <m/>
    <m/>
    <m/>
    <m/>
    <m/>
    <m/>
    <x v="71"/>
    <x v="0"/>
    <x v="0"/>
    <x v="1"/>
    <x v="12"/>
    <x v="1"/>
    <s v="Univera Satış"/>
    <s v="Saha Satış"/>
    <s v="Yurt İçi"/>
    <s v="Türkiye"/>
  </r>
  <r>
    <s v="Q3"/>
    <x v="1"/>
    <x v="8"/>
    <m/>
    <s v="PERNOD RICARD İSTANBUL İÇ VE DIŞ TİC. LTD. ŞTİ"/>
    <s v="EH.03.003"/>
    <s v="Enroute Panorama - Uzman Destek Hizmeti"/>
    <s v="Univera - Pernod Ricard"/>
    <x v="13"/>
    <x v="0"/>
    <s v="Enroute"/>
    <n v="150000"/>
    <m/>
    <n v="1"/>
    <m/>
    <m/>
    <m/>
    <m/>
    <m/>
    <n v="150000"/>
    <m/>
    <m/>
    <m/>
    <m/>
    <m/>
    <m/>
    <x v="34"/>
    <x v="0"/>
    <x v="0"/>
    <x v="1"/>
    <x v="12"/>
    <x v="1"/>
    <s v="Univera Satış"/>
    <s v="Saha Satış"/>
    <s v="Yurt İçi"/>
    <s v="Türkiye"/>
  </r>
  <r>
    <s v="Q4"/>
    <x v="1"/>
    <x v="10"/>
    <s v="İptal"/>
    <s v="Danone Tikveşli Gıda ve İçecek San.Ve Tic.A.Ş."/>
    <s v="EH.01.001"/>
    <s v="Enroute Panorama - Proje ve Ürün Yönetimi Danışmanlığı Hizmeti"/>
    <s v="Univera - Danone Tikveşli"/>
    <x v="12"/>
    <x v="0"/>
    <s v="Enterprise"/>
    <n v="19600"/>
    <s v="TRY"/>
    <n v="-1"/>
    <m/>
    <n v="19600"/>
    <m/>
    <m/>
    <m/>
    <n v="-19600"/>
    <m/>
    <m/>
    <m/>
    <n v="1000002748"/>
    <m/>
    <m/>
    <x v="58"/>
    <x v="0"/>
    <x v="1"/>
    <x v="1"/>
    <x v="7"/>
    <x v="1"/>
    <s v="Univera Satış"/>
    <s v="Saha Satış"/>
    <s v="Yurt İçi"/>
    <s v="Türkiye"/>
  </r>
  <r>
    <s v="Q4"/>
    <x v="1"/>
    <x v="10"/>
    <s v="İptal"/>
    <s v="Danone Tikveşli Gıda ve İçecek San.Ve Tic.A.Ş."/>
    <s v="EH.01.001"/>
    <s v="Enroute Panorama - Proje ve Ürün Yönetimi Danışmanlığı Hizmeti"/>
    <s v="Univera - Danone Tikveşli"/>
    <x v="12"/>
    <x v="0"/>
    <s v="Enterprise"/>
    <n v="11891"/>
    <s v="TRY"/>
    <n v="-1"/>
    <m/>
    <n v="11891"/>
    <m/>
    <m/>
    <m/>
    <n v="-11891"/>
    <m/>
    <m/>
    <m/>
    <n v="1000002748"/>
    <m/>
    <m/>
    <x v="58"/>
    <x v="0"/>
    <x v="1"/>
    <x v="1"/>
    <x v="7"/>
    <x v="1"/>
    <s v="Univera Satış"/>
    <s v="Saha Satış"/>
    <s v="Yurt İçi"/>
    <s v="Türkiye"/>
  </r>
  <r>
    <s v="Q3"/>
    <x v="1"/>
    <x v="8"/>
    <m/>
    <s v="Mey İçki Sanayi ve Ticaret A.Ş."/>
    <s v="EY.04.012"/>
    <s v="Enroute Panorama - E-Dönüşüm Modül Yazılımı"/>
    <s v="Univera - Mey İçki"/>
    <x v="11"/>
    <x v="0"/>
    <s v="Enroute"/>
    <n v="37700"/>
    <m/>
    <n v="1"/>
    <m/>
    <m/>
    <m/>
    <m/>
    <m/>
    <n v="37700"/>
    <m/>
    <m/>
    <m/>
    <m/>
    <m/>
    <m/>
    <x v="7"/>
    <x v="0"/>
    <x v="1"/>
    <x v="0"/>
    <x v="1"/>
    <x v="1"/>
    <s v="Univera Satış"/>
    <s v="Saha Satış"/>
    <s v="Yurt İçi"/>
    <s v="Türkiye"/>
  </r>
  <r>
    <s v="Q3"/>
    <x v="1"/>
    <x v="8"/>
    <m/>
    <s v="ALTUN TEMİZLİK TÜTÜN ÜRÜNLERİ PAZARLAMA A .Ş"/>
    <s v="EH.03.001"/>
    <s v="Enroute Panorama - Çağrı Merkezi Hizmeti (MSD)"/>
    <s v="Univera - JTI"/>
    <x v="11"/>
    <x v="0"/>
    <s v="Enroute"/>
    <n v="18999.55"/>
    <m/>
    <n v="1"/>
    <m/>
    <m/>
    <m/>
    <m/>
    <m/>
    <n v="18999.55"/>
    <m/>
    <m/>
    <m/>
    <m/>
    <m/>
    <m/>
    <x v="18"/>
    <x v="0"/>
    <x v="0"/>
    <x v="1"/>
    <x v="8"/>
    <x v="1"/>
    <s v="Univera Satış"/>
    <s v="Saha Satış"/>
    <s v="Yurt İçi"/>
    <s v="Türkiye"/>
  </r>
  <r>
    <s v="Q3"/>
    <x v="1"/>
    <x v="8"/>
    <m/>
    <s v="ARME DAĞITIM PAZARLAMA SANAYİ VE TİC. A.Ş."/>
    <s v="EH.03.001"/>
    <s v="Enroute Panorama - Çağrı Merkezi Hizmeti (MSD)"/>
    <s v="Univera - JTI"/>
    <x v="11"/>
    <x v="0"/>
    <s v="Enroute"/>
    <n v="18999.55"/>
    <m/>
    <n v="1"/>
    <m/>
    <m/>
    <m/>
    <m/>
    <m/>
    <n v="18999.55"/>
    <m/>
    <m/>
    <m/>
    <m/>
    <m/>
    <m/>
    <x v="18"/>
    <x v="0"/>
    <x v="0"/>
    <x v="1"/>
    <x v="8"/>
    <x v="1"/>
    <s v="Univera Satış"/>
    <s v="Saha Satış"/>
    <s v="Yurt İçi"/>
    <s v="Türkiye"/>
  </r>
  <r>
    <s v="Q3"/>
    <x v="1"/>
    <x v="8"/>
    <m/>
    <s v="AYDIN ÜNLÜER TUR.GIDA TİC. VE SAN. A.Ş."/>
    <s v="EH.03.001"/>
    <s v="Enroute Panorama - Çağrı Merkezi Hizmeti (MSD)"/>
    <s v="Univera - JTI"/>
    <x v="11"/>
    <x v="0"/>
    <s v="Enroute"/>
    <n v="18999.55"/>
    <m/>
    <n v="3"/>
    <m/>
    <m/>
    <m/>
    <m/>
    <m/>
    <n v="56998.65"/>
    <m/>
    <m/>
    <m/>
    <m/>
    <m/>
    <m/>
    <x v="18"/>
    <x v="0"/>
    <x v="0"/>
    <x v="1"/>
    <x v="8"/>
    <x v="1"/>
    <s v="Univera Satış"/>
    <s v="Saha Satış"/>
    <s v="Yurt İçi"/>
    <s v="Türkiye"/>
  </r>
  <r>
    <s v="Q3"/>
    <x v="1"/>
    <x v="8"/>
    <m/>
    <s v="BESLER GIDA PAZ. SAN. VE TİC. A.Ş."/>
    <s v="EH.03.001"/>
    <s v="Enroute Panorama - Çağrı Merkezi Hizmeti (MSD)"/>
    <s v="Univera - JTI"/>
    <x v="11"/>
    <x v="0"/>
    <s v="Enroute"/>
    <n v="18999.55"/>
    <m/>
    <n v="1"/>
    <m/>
    <m/>
    <m/>
    <m/>
    <m/>
    <n v="18999.55"/>
    <m/>
    <m/>
    <m/>
    <m/>
    <m/>
    <m/>
    <x v="18"/>
    <x v="0"/>
    <x v="0"/>
    <x v="1"/>
    <x v="8"/>
    <x v="1"/>
    <s v="Univera Satış"/>
    <s v="Saha Satış"/>
    <s v="Yurt İçi"/>
    <s v="Türkiye"/>
  </r>
  <r>
    <s v="Q3"/>
    <x v="1"/>
    <x v="8"/>
    <m/>
    <s v="BUĞRA MÜH. VE İNŞ. MALZ. İML. İTH. İHR. TİC. SAN. LTD. ŞTİ."/>
    <s v="EH.03.001"/>
    <s v="Enroute Panorama - Çağrı Merkezi Hizmeti (MSD)"/>
    <s v="Univera - JTI"/>
    <x v="11"/>
    <x v="0"/>
    <s v="Enroute"/>
    <n v="18999.55"/>
    <m/>
    <n v="1"/>
    <m/>
    <m/>
    <m/>
    <m/>
    <m/>
    <n v="18999.55"/>
    <m/>
    <m/>
    <m/>
    <m/>
    <m/>
    <m/>
    <x v="18"/>
    <x v="0"/>
    <x v="0"/>
    <x v="1"/>
    <x v="8"/>
    <x v="1"/>
    <s v="Univera Satış"/>
    <s v="Saha Satış"/>
    <s v="Yurt İçi"/>
    <s v="Türkiye"/>
  </r>
  <r>
    <s v="Q4"/>
    <x v="1"/>
    <x v="10"/>
    <m/>
    <s v="MİYA OTOMASYON VE BARKOD BILISIM SISTEMLERI SAN TİC. VE L.T.D. STI."/>
    <s v="UH.01.002"/>
    <s v="Unidox Kontör"/>
    <s v="Univera Kontör Satışı"/>
    <x v="5"/>
    <x v="2"/>
    <s v="Unidox"/>
    <n v="1.8"/>
    <m/>
    <n v="50000"/>
    <m/>
    <n v="90000"/>
    <m/>
    <m/>
    <m/>
    <n v="90000"/>
    <m/>
    <m/>
    <m/>
    <n v="1000002811"/>
    <m/>
    <m/>
    <x v="3"/>
    <x v="0"/>
    <x v="1"/>
    <x v="2"/>
    <x v="5"/>
    <x v="0"/>
    <s v="Kanal Satış"/>
    <s v="Miya"/>
    <s v="Yurt İçi"/>
    <s v="Türkiye"/>
  </r>
  <r>
    <s v="Q4"/>
    <x v="1"/>
    <x v="10"/>
    <m/>
    <s v="AC PAZARLAMA DAĞITIM VE GIDA SAN. TİC. LTD. ŞTİ"/>
    <s v="UH.01.002"/>
    <s v="Unidox Kontör"/>
    <s v="Univera Kontör Satışı"/>
    <x v="21"/>
    <x v="2"/>
    <s v="Unidox"/>
    <n v="3.4"/>
    <m/>
    <n v="7500"/>
    <m/>
    <n v="25500"/>
    <m/>
    <m/>
    <m/>
    <n v="25500"/>
    <m/>
    <m/>
    <m/>
    <n v="1000002792"/>
    <m/>
    <m/>
    <x v="89"/>
    <x v="0"/>
    <x v="1"/>
    <x v="2"/>
    <x v="5"/>
    <x v="0"/>
    <s v="Univera Satış"/>
    <s v="Saha Satış"/>
    <s v="Yurt İçi"/>
    <s v="Türkiye"/>
  </r>
  <r>
    <s v="Q4"/>
    <x v="1"/>
    <x v="10"/>
    <m/>
    <s v="DİLEK GIDA ÜRETİM PAZARLAMA HİZ. TİC. A.Ş."/>
    <s v="UH.01.002"/>
    <s v="Unidox Kontör"/>
    <s v="Univera - Kent Gıda"/>
    <x v="6"/>
    <x v="2"/>
    <s v="Unidox"/>
    <n v="0.6"/>
    <m/>
    <n v="1000000"/>
    <m/>
    <n v="600000"/>
    <m/>
    <m/>
    <m/>
    <n v="600000"/>
    <m/>
    <m/>
    <m/>
    <n v="1000002805"/>
    <m/>
    <m/>
    <x v="53"/>
    <x v="0"/>
    <x v="1"/>
    <x v="2"/>
    <x v="5"/>
    <x v="0"/>
    <s v="Univera Satış"/>
    <s v="Saha Satış"/>
    <s v="Yurt İçi"/>
    <s v="Türkiye"/>
  </r>
  <r>
    <s v="Q4"/>
    <x v="1"/>
    <x v="10"/>
    <m/>
    <s v="ERCAN AYKAÇ"/>
    <s v="UH.01.002"/>
    <s v="Unidox Kontör"/>
    <s v="Univera Kontör Satışı"/>
    <x v="6"/>
    <x v="2"/>
    <s v="Unidox"/>
    <n v="4"/>
    <m/>
    <n v="5000"/>
    <m/>
    <n v="20000"/>
    <m/>
    <n v="0"/>
    <m/>
    <n v="20000"/>
    <m/>
    <m/>
    <m/>
    <n v="1000002815"/>
    <m/>
    <m/>
    <x v="121"/>
    <x v="0"/>
    <x v="1"/>
    <x v="2"/>
    <x v="5"/>
    <x v="0"/>
    <s v="Univera Satış"/>
    <s v="Saha Satış"/>
    <s v="Yurt İçi"/>
    <s v="Türkiye"/>
  </r>
  <r>
    <s v="Q4"/>
    <x v="1"/>
    <x v="10"/>
    <m/>
    <s v="SADE DAĞITIM VE TİCARET SAN.LTD.STİ."/>
    <s v="UH.01.002"/>
    <s v="Unidox Kontör"/>
    <s v="Univera Kontör Satışı"/>
    <x v="21"/>
    <x v="2"/>
    <s v="Unidox"/>
    <n v="2.92"/>
    <m/>
    <n v="25000"/>
    <m/>
    <n v="73000"/>
    <m/>
    <m/>
    <m/>
    <n v="73000"/>
    <m/>
    <m/>
    <m/>
    <n v="1000002788"/>
    <m/>
    <m/>
    <x v="227"/>
    <x v="3"/>
    <x v="1"/>
    <x v="2"/>
    <x v="5"/>
    <x v="0"/>
    <s v="Univera Satış"/>
    <s v="Saha Satış"/>
    <s v="Yurt İçi"/>
    <s v="Türkiye"/>
  </r>
  <r>
    <s v="Q4"/>
    <x v="1"/>
    <x v="10"/>
    <m/>
    <s v="RECKITT BENCKİSER TEMİZLİK MALZEMESİ SAN. VE TİC. A.Ş."/>
    <s v="SH.02.001"/>
    <s v="Stokbar Panorama - Yazılım Bakımı Hizmeti"/>
    <s v="Univera - Reckitt Benckiser"/>
    <x v="19"/>
    <x v="4"/>
    <s v="Standart"/>
    <n v="346500"/>
    <m/>
    <n v="1"/>
    <m/>
    <n v="346500"/>
    <m/>
    <m/>
    <m/>
    <n v="346500"/>
    <m/>
    <m/>
    <m/>
    <n v="1000002800"/>
    <m/>
    <m/>
    <x v="28"/>
    <x v="0"/>
    <x v="1"/>
    <x v="1"/>
    <x v="4"/>
    <x v="0"/>
    <s v="Univera Satış"/>
    <s v="Saha Satış"/>
    <s v="Yurt İçi"/>
    <s v="Türkiye"/>
  </r>
  <r>
    <s v="Q4"/>
    <x v="1"/>
    <x v="10"/>
    <m/>
    <s v="RECKITT BENCKİSER TEMİZLİK MALZEMESİ SAN. VE TİC. A.Ş."/>
    <s v="SH.01.001"/>
    <s v="Stokbar Panorama - Proje ve Ürün Yönetimi Danışmanlığı Hizmeti"/>
    <s v="Univera - Reckitt Benckiser"/>
    <x v="19"/>
    <x v="4"/>
    <s v="Standart"/>
    <n v="10290"/>
    <m/>
    <n v="47"/>
    <m/>
    <n v="483630"/>
    <m/>
    <m/>
    <m/>
    <n v="483630"/>
    <m/>
    <m/>
    <m/>
    <n v="1000002799"/>
    <m/>
    <m/>
    <x v="28"/>
    <x v="0"/>
    <x v="1"/>
    <x v="1"/>
    <x v="7"/>
    <x v="0"/>
    <s v="Univera Satış"/>
    <s v="Saha Satış"/>
    <s v="Yurt İçi"/>
    <s v="Türkiye"/>
  </r>
  <r>
    <s v="Q4"/>
    <x v="1"/>
    <x v="10"/>
    <m/>
    <s v="RECKITT BENCKİSER TEMİZLİK MALZEMESİ SAN. VE TİC. A.Ş."/>
    <s v="SY.01.009"/>
    <s v="Stokbar Panorama - Platform Back Office Kullanıcı Yazılımı"/>
    <s v="Univera - Reckitt Benckiser"/>
    <x v="19"/>
    <x v="4"/>
    <s v="Standart"/>
    <n v="5696.25"/>
    <m/>
    <n v="32"/>
    <m/>
    <n v="182280"/>
    <m/>
    <m/>
    <m/>
    <n v="182280"/>
    <m/>
    <m/>
    <m/>
    <n v="1000002799"/>
    <m/>
    <m/>
    <x v="28"/>
    <x v="0"/>
    <x v="1"/>
    <x v="0"/>
    <x v="1"/>
    <x v="0"/>
    <s v="Univera Satış"/>
    <s v="Saha Satış"/>
    <s v="Yurt İçi"/>
    <s v="Türkiye"/>
  </r>
  <r>
    <s v="Q4"/>
    <x v="1"/>
    <x v="10"/>
    <m/>
    <s v="RECKITT BENCKİSER TEMİZLİK MALZEMESİ SAN. VE TİC. A.Ş."/>
    <s v="SY.01.008"/>
    <s v="Stokbar Panorama - Depo / Lokasyon Yazılımı"/>
    <s v="Univera - Reckitt Benckiser"/>
    <x v="19"/>
    <x v="4"/>
    <s v="Standart"/>
    <n v="24937.5"/>
    <m/>
    <n v="22"/>
    <m/>
    <n v="548625"/>
    <m/>
    <m/>
    <m/>
    <n v="548625"/>
    <m/>
    <m/>
    <m/>
    <n v="1000002799"/>
    <m/>
    <m/>
    <x v="28"/>
    <x v="0"/>
    <x v="1"/>
    <x v="0"/>
    <x v="1"/>
    <x v="0"/>
    <s v="Univera Satış"/>
    <s v="Saha Satış"/>
    <s v="Yurt İçi"/>
    <s v="Türkiye"/>
  </r>
  <r>
    <s v="Q4"/>
    <x v="1"/>
    <x v="10"/>
    <m/>
    <s v="RECKITT BENCKİSER TEMİZLİK MALZEMESİ SAN. VE TİC. A.Ş."/>
    <s v="SY.01.005"/>
    <s v="Stokbar Panorama - Depo &amp; Üretim Yönetimi Çözüm Yazılımı (Business)"/>
    <s v="Univera - Reckitt Benckiser"/>
    <x v="19"/>
    <x v="4"/>
    <s v="Standart"/>
    <n v="98455"/>
    <m/>
    <n v="1"/>
    <m/>
    <n v="98455"/>
    <m/>
    <m/>
    <m/>
    <n v="98455"/>
    <m/>
    <m/>
    <m/>
    <n v="1000002799"/>
    <m/>
    <m/>
    <x v="28"/>
    <x v="0"/>
    <x v="1"/>
    <x v="0"/>
    <x v="1"/>
    <x v="0"/>
    <s v="Univera Satış"/>
    <s v="Saha Satış"/>
    <s v="Yurt İçi"/>
    <s v="Türkiye"/>
  </r>
  <r>
    <s v="Q4"/>
    <x v="1"/>
    <x v="10"/>
    <m/>
    <s v="RECKITT BENCKİSER TEMİZLİK MALZEMESİ SAN. VE TİC. A.Ş."/>
    <s v="SH.03.004"/>
    <s v="Stokbar Panorama - Çağrı Merkezi Hizmeti (Depo/Lokasyon)"/>
    <s v="Univera - Reckitt Benckiser"/>
    <x v="19"/>
    <x v="4"/>
    <s v="Standart"/>
    <n v="5600"/>
    <m/>
    <n v="32"/>
    <m/>
    <n v="179200"/>
    <m/>
    <m/>
    <m/>
    <n v="179200"/>
    <m/>
    <m/>
    <m/>
    <n v="1000002800"/>
    <m/>
    <m/>
    <x v="28"/>
    <x v="0"/>
    <x v="1"/>
    <x v="1"/>
    <x v="8"/>
    <x v="0"/>
    <s v="Univera Satış"/>
    <s v="Saha Satış"/>
    <s v="Yurt İçi"/>
    <s v="Türkiye"/>
  </r>
  <r>
    <s v="Q4"/>
    <x v="1"/>
    <x v="10"/>
    <m/>
    <s v="Mey İçki Sanayi ve Ticaret A.Ş."/>
    <s v="QH.02.001"/>
    <s v="Quest Panorama - Yazılım Bakımı, Yaşatma ve Merkezi Destek Hizmeti"/>
    <s v="Univera - Mey İçki"/>
    <x v="18"/>
    <x v="3"/>
    <s v="Quest"/>
    <n v="76280"/>
    <m/>
    <n v="1"/>
    <m/>
    <n v="76280"/>
    <m/>
    <m/>
    <m/>
    <n v="76280"/>
    <m/>
    <m/>
    <m/>
    <n v="1000002781"/>
    <m/>
    <m/>
    <x v="7"/>
    <x v="0"/>
    <x v="0"/>
    <x v="1"/>
    <x v="4"/>
    <x v="1"/>
    <s v="Univera Satış"/>
    <s v="Saha Satış"/>
    <s v="Yurt İçi"/>
    <s v="Türkiye"/>
  </r>
  <r>
    <s v="Q4"/>
    <x v="1"/>
    <x v="10"/>
    <m/>
    <s v="Mey İçki Sanayi ve Ticaret A.Ş."/>
    <s v="QH.03.001"/>
    <s v="Quest Panorama - Çağrı Merkezi Hizmeti"/>
    <s v="Univera - Mey İçki"/>
    <x v="18"/>
    <x v="3"/>
    <s v="Quest"/>
    <n v="99918.41"/>
    <m/>
    <n v="1"/>
    <m/>
    <n v="99918.41"/>
    <m/>
    <m/>
    <m/>
    <n v="99918.41"/>
    <m/>
    <m/>
    <m/>
    <n v="1000002782"/>
    <m/>
    <m/>
    <x v="7"/>
    <x v="0"/>
    <x v="0"/>
    <x v="1"/>
    <x v="8"/>
    <x v="1"/>
    <s v="Univera Satış"/>
    <s v="Saha Satış"/>
    <s v="Yurt İçi"/>
    <s v="Türkiye"/>
  </r>
  <r>
    <s v="Q4"/>
    <x v="1"/>
    <x v="10"/>
    <m/>
    <s v="Mey İçki Sanayi ve Ticaret A.Ş."/>
    <s v="EH.06.001"/>
    <s v="Enroute Panorama - Hosting Hizmeti"/>
    <s v="Univera - Mey İçki"/>
    <x v="18"/>
    <x v="1"/>
    <s v="Enterprise"/>
    <n v="389007"/>
    <m/>
    <n v="5"/>
    <m/>
    <n v="1945035"/>
    <m/>
    <m/>
    <m/>
    <n v="1945035"/>
    <m/>
    <m/>
    <m/>
    <n v="1000002779"/>
    <m/>
    <m/>
    <x v="7"/>
    <x v="0"/>
    <x v="0"/>
    <x v="1"/>
    <x v="3"/>
    <x v="1"/>
    <s v="Univera Satış"/>
    <s v="Saha Satış"/>
    <s v="Yurt İçi"/>
    <s v="Türkiye"/>
  </r>
  <r>
    <s v="Q3"/>
    <x v="1"/>
    <x v="8"/>
    <m/>
    <s v="BAMS GIDA ITRİYAT VE TEKSTİL TİC. VE SAN. LTD. ŞTİ."/>
    <s v="EH.03.001"/>
    <s v="Enroute Panorama - Çağrı Merkezi Hizmeti (MSD)"/>
    <s v="Univera - JTI"/>
    <x v="11"/>
    <x v="0"/>
    <s v="Enroute"/>
    <n v="18999.55"/>
    <m/>
    <n v="2"/>
    <m/>
    <m/>
    <m/>
    <m/>
    <m/>
    <n v="37999.1"/>
    <m/>
    <m/>
    <m/>
    <m/>
    <m/>
    <m/>
    <x v="18"/>
    <x v="0"/>
    <x v="0"/>
    <x v="1"/>
    <x v="8"/>
    <x v="1"/>
    <s v="Univera Satış"/>
    <s v="Saha Satış"/>
    <s v="Yurt İçi"/>
    <s v="Türkiye"/>
  </r>
  <r>
    <s v="Q3"/>
    <x v="1"/>
    <x v="8"/>
    <m/>
    <s v="BAYRAKTAR SATIS VE DAGITIM ANONIM SIRKETI"/>
    <s v="EH.03.001"/>
    <s v="Enroute Panorama - Çağrı Merkezi Hizmeti (MSD)"/>
    <s v="Univera - JTI"/>
    <x v="11"/>
    <x v="0"/>
    <s v="Enroute"/>
    <n v="18998.55"/>
    <m/>
    <n v="2"/>
    <m/>
    <m/>
    <m/>
    <m/>
    <m/>
    <n v="37997.1"/>
    <m/>
    <m/>
    <m/>
    <m/>
    <m/>
    <m/>
    <x v="18"/>
    <x v="0"/>
    <x v="0"/>
    <x v="1"/>
    <x v="8"/>
    <x v="1"/>
    <s v="Univera Satış"/>
    <s v="Saha Satış"/>
    <s v="Yurt İçi"/>
    <s v="Türkiye"/>
  </r>
  <r>
    <s v="Q3"/>
    <x v="1"/>
    <x v="8"/>
    <m/>
    <s v="BURAY TÜTÜN MAMUL. MEŞR. PAZ. VE DAĞ. TİC. LTD. ŞTİ."/>
    <s v="EH.03.001"/>
    <s v="Enroute Panorama - Çağrı Merkezi Hizmeti (MSD)"/>
    <s v="Univera - JTI"/>
    <x v="11"/>
    <x v="0"/>
    <s v="Enroute"/>
    <n v="18999.55"/>
    <m/>
    <n v="1"/>
    <m/>
    <m/>
    <m/>
    <m/>
    <m/>
    <n v="18999.55"/>
    <m/>
    <m/>
    <m/>
    <m/>
    <m/>
    <m/>
    <x v="18"/>
    <x v="0"/>
    <x v="0"/>
    <x v="1"/>
    <x v="8"/>
    <x v="1"/>
    <s v="Univera Satış"/>
    <s v="Saha Satış"/>
    <s v="Yurt İçi"/>
    <s v="Türkiye"/>
  </r>
  <r>
    <s v="Q3"/>
    <x v="1"/>
    <x v="8"/>
    <m/>
    <s v="CAN TÜTÜN MAMULLERİ İNŞAAT VE SANAYİ TİCARET A.Ş."/>
    <s v="EH.03.001"/>
    <s v="Enroute Panorama - Çağrı Merkezi Hizmeti (MSD)"/>
    <s v="Univera - JTI"/>
    <x v="11"/>
    <x v="0"/>
    <s v="Enroute"/>
    <n v="18999.55"/>
    <m/>
    <n v="1"/>
    <m/>
    <m/>
    <m/>
    <m/>
    <m/>
    <n v="18999.55"/>
    <m/>
    <m/>
    <m/>
    <m/>
    <m/>
    <m/>
    <x v="18"/>
    <x v="0"/>
    <x v="0"/>
    <x v="1"/>
    <x v="8"/>
    <x v="1"/>
    <s v="Univera Satış"/>
    <s v="Saha Satış"/>
    <s v="Yurt İçi"/>
    <s v="Türkiye"/>
  </r>
  <r>
    <s v="Q3"/>
    <x v="1"/>
    <x v="8"/>
    <m/>
    <s v="ÇELİKKOL TURİZM GIDA MAD.SAN VE TİC. LTD. ŞTİ."/>
    <s v="EH.03.001"/>
    <s v="Enroute Panorama - Çağrı Merkezi Hizmeti (MSD)"/>
    <s v="Univera - JTI"/>
    <x v="11"/>
    <x v="0"/>
    <s v="Enroute"/>
    <n v="18999.55"/>
    <m/>
    <n v="1"/>
    <m/>
    <m/>
    <m/>
    <m/>
    <m/>
    <n v="18999.55"/>
    <m/>
    <m/>
    <m/>
    <m/>
    <m/>
    <m/>
    <x v="18"/>
    <x v="0"/>
    <x v="0"/>
    <x v="1"/>
    <x v="8"/>
    <x v="1"/>
    <s v="Univera Satış"/>
    <s v="Saha Satış"/>
    <s v="Yurt İçi"/>
    <s v="Türkiye"/>
  </r>
  <r>
    <s v="Q3"/>
    <x v="1"/>
    <x v="8"/>
    <m/>
    <s v="DOYURAN GIDA A.Ş."/>
    <s v="EH.03.001"/>
    <s v="Enroute Panorama - Çağrı Merkezi Hizmeti (MSD)"/>
    <s v="Univera - JTI"/>
    <x v="11"/>
    <x v="0"/>
    <s v="Enroute"/>
    <n v="18999.55"/>
    <m/>
    <n v="1"/>
    <m/>
    <m/>
    <m/>
    <m/>
    <m/>
    <n v="18999.55"/>
    <m/>
    <m/>
    <m/>
    <m/>
    <m/>
    <m/>
    <x v="18"/>
    <x v="0"/>
    <x v="0"/>
    <x v="1"/>
    <x v="8"/>
    <x v="1"/>
    <s v="Univera Satış"/>
    <s v="Saha Satış"/>
    <s v="Yurt İçi"/>
    <s v="Türkiye"/>
  </r>
  <r>
    <s v="Q3"/>
    <x v="1"/>
    <x v="8"/>
    <m/>
    <s v="DÜNYA MEŞRUBAT GIDA İNŞ.TURİZM PAZ. SAN. VE TİC. LTD. ŞTİ."/>
    <s v="EH.03.001"/>
    <s v="Enroute Panorama - Çağrı Merkezi Hizmeti (MSD)"/>
    <s v="Univera - JTI"/>
    <x v="11"/>
    <x v="0"/>
    <s v="Enroute"/>
    <n v="18999.55"/>
    <m/>
    <n v="5"/>
    <m/>
    <m/>
    <m/>
    <m/>
    <m/>
    <n v="94997.75"/>
    <m/>
    <m/>
    <m/>
    <m/>
    <m/>
    <m/>
    <x v="18"/>
    <x v="0"/>
    <x v="0"/>
    <x v="1"/>
    <x v="8"/>
    <x v="1"/>
    <s v="Univera Satış"/>
    <s v="Saha Satış"/>
    <s v="Yurt İçi"/>
    <s v="Türkiye"/>
  </r>
  <r>
    <s v="Q3"/>
    <x v="1"/>
    <x v="8"/>
    <m/>
    <s v="FLAŞ TURİZM İNŞAAT TAAHHÜT TİC. LTD. ŞTİ."/>
    <s v="EH.03.001"/>
    <s v="Enroute Panorama - Çağrı Merkezi Hizmeti (MSD)"/>
    <s v="Univera - JTI"/>
    <x v="11"/>
    <x v="0"/>
    <s v="Enroute"/>
    <n v="18999.55"/>
    <m/>
    <n v="1"/>
    <m/>
    <m/>
    <m/>
    <m/>
    <m/>
    <n v="18999.55"/>
    <m/>
    <m/>
    <m/>
    <m/>
    <m/>
    <m/>
    <x v="18"/>
    <x v="0"/>
    <x v="0"/>
    <x v="1"/>
    <x v="8"/>
    <x v="1"/>
    <s v="Univera Satış"/>
    <s v="Saha Satış"/>
    <s v="Yurt İçi"/>
    <s v="Türkiye"/>
  </r>
  <r>
    <s v="Q3"/>
    <x v="1"/>
    <x v="8"/>
    <m/>
    <s v="KALPAKÇIOĞLU GIDA SAN. VE TİC. LTD. ŞTİ."/>
    <s v="EH.03.001"/>
    <s v="Enroute Panorama - Çağrı Merkezi Hizmeti (MSD)"/>
    <s v="Univera - JTI"/>
    <x v="11"/>
    <x v="0"/>
    <s v="Enroute"/>
    <n v="18999.55"/>
    <m/>
    <n v="2"/>
    <m/>
    <m/>
    <m/>
    <m/>
    <m/>
    <n v="37999.1"/>
    <m/>
    <m/>
    <m/>
    <m/>
    <m/>
    <m/>
    <x v="18"/>
    <x v="0"/>
    <x v="0"/>
    <x v="1"/>
    <x v="8"/>
    <x v="1"/>
    <s v="Univera Satış"/>
    <s v="Saha Satış"/>
    <s v="Yurt İçi"/>
    <s v="Türkiye"/>
  </r>
  <r>
    <s v="Q3"/>
    <x v="1"/>
    <x v="8"/>
    <m/>
    <s v="KILKIŞLI MEŞ. TEK. MAM. GIDA MAD. SAN. TİC. LTD. ŞTİ."/>
    <s v="EH.03.001"/>
    <s v="Enroute Panorama - Çağrı Merkezi Hizmeti (MSD)"/>
    <s v="Univera - JTI"/>
    <x v="11"/>
    <x v="0"/>
    <s v="Enroute"/>
    <n v="18999.55"/>
    <m/>
    <n v="1"/>
    <m/>
    <m/>
    <m/>
    <m/>
    <m/>
    <n v="18999.55"/>
    <m/>
    <m/>
    <m/>
    <m/>
    <m/>
    <m/>
    <x v="18"/>
    <x v="0"/>
    <x v="0"/>
    <x v="1"/>
    <x v="8"/>
    <x v="1"/>
    <s v="Univera Satış"/>
    <s v="Saha Satış"/>
    <s v="Yurt İçi"/>
    <s v="Türkiye"/>
  </r>
  <r>
    <s v="Q3"/>
    <x v="1"/>
    <x v="8"/>
    <m/>
    <s v="KOPUZ GIDA TİC. A.Ş."/>
    <s v="EH.03.001"/>
    <s v="Enroute Panorama - Çağrı Merkezi Hizmeti (MSD)"/>
    <s v="Univera - JTI"/>
    <x v="11"/>
    <x v="0"/>
    <s v="Enroute"/>
    <n v="18999.55"/>
    <m/>
    <n v="11"/>
    <m/>
    <m/>
    <m/>
    <m/>
    <m/>
    <n v="208995.05"/>
    <m/>
    <m/>
    <m/>
    <m/>
    <m/>
    <m/>
    <x v="18"/>
    <x v="0"/>
    <x v="0"/>
    <x v="1"/>
    <x v="8"/>
    <x v="1"/>
    <s v="Univera Satış"/>
    <s v="Saha Satış"/>
    <s v="Yurt İçi"/>
    <s v="Türkiye"/>
  </r>
  <r>
    <s v="Q3"/>
    <x v="1"/>
    <x v="8"/>
    <m/>
    <s v="ONGUN EMGİN GIDA DAĞ. PAZ. TUR.SAN. TİC. LTD. ŞTİ."/>
    <s v="EH.03.001"/>
    <s v="Enroute Panorama - Çağrı Merkezi Hizmeti (MSD)"/>
    <s v="Univera - JTI"/>
    <x v="11"/>
    <x v="0"/>
    <s v="Enroute"/>
    <n v="18999.55"/>
    <m/>
    <n v="1"/>
    <m/>
    <m/>
    <m/>
    <m/>
    <m/>
    <n v="18999.55"/>
    <m/>
    <m/>
    <m/>
    <m/>
    <m/>
    <m/>
    <x v="18"/>
    <x v="0"/>
    <x v="0"/>
    <x v="1"/>
    <x v="8"/>
    <x v="1"/>
    <s v="Univera Satış"/>
    <s v="Saha Satış"/>
    <s v="Yurt İçi"/>
    <s v="Türkiye"/>
  </r>
  <r>
    <s v="Q3"/>
    <x v="1"/>
    <x v="8"/>
    <m/>
    <s v="ONGUN EMGİN GIDA DAĞ. PAZ. TUR.SAN. TİC. LTD. ŞTİ."/>
    <s v="EH.03.001"/>
    <s v="Enroute Panorama - Çağrı Merkezi Hizmeti (MSD)"/>
    <s v="Univera - JTI"/>
    <x v="11"/>
    <x v="0"/>
    <s v="Enroute"/>
    <n v="18999.55"/>
    <m/>
    <n v="1"/>
    <m/>
    <m/>
    <m/>
    <m/>
    <m/>
    <n v="18999.55"/>
    <m/>
    <m/>
    <m/>
    <m/>
    <m/>
    <m/>
    <x v="18"/>
    <x v="0"/>
    <x v="0"/>
    <x v="1"/>
    <x v="8"/>
    <x v="1"/>
    <s v="Univera Satış"/>
    <s v="Saha Satış"/>
    <s v="Yurt İçi"/>
    <s v="Türkiye"/>
  </r>
  <r>
    <s v="Q3"/>
    <x v="1"/>
    <x v="8"/>
    <m/>
    <s v="ONGUN EMGİN GIDA DAĞ. PAZ. TUR.SAN. TİC. LTD. ŞTİ."/>
    <s v="EH.03.001"/>
    <s v="Enroute Panorama - Çağrı Merkezi Hizmeti (MSD)"/>
    <s v="Univera - JTI"/>
    <x v="11"/>
    <x v="0"/>
    <s v="Enroute"/>
    <n v="18999.55"/>
    <m/>
    <n v="1"/>
    <m/>
    <m/>
    <m/>
    <m/>
    <m/>
    <n v="18999.55"/>
    <m/>
    <m/>
    <m/>
    <m/>
    <m/>
    <m/>
    <x v="18"/>
    <x v="0"/>
    <x v="0"/>
    <x v="1"/>
    <x v="8"/>
    <x v="1"/>
    <s v="Univera Satış"/>
    <s v="Saha Satış"/>
    <s v="Yurt İçi"/>
    <s v="Türkiye"/>
  </r>
  <r>
    <s v="Q3"/>
    <x v="1"/>
    <x v="8"/>
    <m/>
    <s v="ONGUN EMGİN GIDA DAĞ. PAZ. TUR.SAN. TİC. LTD. ŞTİ."/>
    <s v="EH.03.001"/>
    <s v="Enroute Panorama - Çağrı Merkezi Hizmeti (MSD)"/>
    <s v="Univera - JTI"/>
    <x v="11"/>
    <x v="0"/>
    <s v="Enroute"/>
    <n v="18999.55"/>
    <m/>
    <n v="1"/>
    <m/>
    <m/>
    <m/>
    <m/>
    <m/>
    <n v="18999.55"/>
    <m/>
    <m/>
    <m/>
    <m/>
    <m/>
    <m/>
    <x v="18"/>
    <x v="0"/>
    <x v="0"/>
    <x v="1"/>
    <x v="8"/>
    <x v="1"/>
    <s v="Univera Satış"/>
    <s v="Saha Satış"/>
    <s v="Yurt İçi"/>
    <s v="Türkiye"/>
  </r>
  <r>
    <s v="Q3"/>
    <x v="1"/>
    <x v="8"/>
    <m/>
    <s v="ONGUN EMGİN GIDA DAĞ. PAZ. TUR.SAN. TİC. LTD. ŞTİ."/>
    <s v="EH.03.001"/>
    <s v="Enroute Panorama - Çağrı Merkezi Hizmeti (MSD)"/>
    <s v="Univera - JTI"/>
    <x v="11"/>
    <x v="0"/>
    <s v="Enroute"/>
    <n v="18999.55"/>
    <m/>
    <n v="1"/>
    <m/>
    <m/>
    <m/>
    <m/>
    <m/>
    <n v="18999.55"/>
    <m/>
    <m/>
    <m/>
    <m/>
    <m/>
    <m/>
    <x v="18"/>
    <x v="0"/>
    <x v="0"/>
    <x v="1"/>
    <x v="8"/>
    <x v="1"/>
    <s v="Univera Satış"/>
    <s v="Saha Satış"/>
    <s v="Yurt İçi"/>
    <s v="Türkiye"/>
  </r>
  <r>
    <s v="Q3"/>
    <x v="1"/>
    <x v="8"/>
    <m/>
    <s v="ONGUN EMGİN GIDA DAĞ. PAZ. TUR.SAN. TİC. LTD. ŞTİ."/>
    <s v="EH.03.001"/>
    <s v="Enroute Panorama - Çağrı Merkezi Hizmeti (MSD)"/>
    <s v="Univera - JTI"/>
    <x v="11"/>
    <x v="0"/>
    <s v="Enroute"/>
    <n v="18999.55"/>
    <m/>
    <n v="1"/>
    <m/>
    <m/>
    <m/>
    <m/>
    <m/>
    <n v="18999.55"/>
    <m/>
    <m/>
    <m/>
    <m/>
    <m/>
    <m/>
    <x v="18"/>
    <x v="0"/>
    <x v="0"/>
    <x v="1"/>
    <x v="8"/>
    <x v="1"/>
    <s v="Univera Satış"/>
    <s v="Saha Satış"/>
    <s v="Yurt İçi"/>
    <s v="Türkiye"/>
  </r>
  <r>
    <s v="Q3"/>
    <x v="1"/>
    <x v="8"/>
    <m/>
    <s v="ONGUN EMGİN GIDA DAĞ. PAZ. TUR.SAN. TİC. LTD. ŞTİ."/>
    <s v="EH.03.001"/>
    <s v="Enroute Panorama - Çağrı Merkezi Hizmeti (MSD)"/>
    <s v="Univera - JTI"/>
    <x v="11"/>
    <x v="0"/>
    <s v="Enroute"/>
    <n v="18999.55"/>
    <m/>
    <n v="1"/>
    <m/>
    <m/>
    <m/>
    <m/>
    <m/>
    <n v="18999.55"/>
    <m/>
    <m/>
    <m/>
    <m/>
    <m/>
    <m/>
    <x v="18"/>
    <x v="0"/>
    <x v="0"/>
    <x v="1"/>
    <x v="8"/>
    <x v="1"/>
    <s v="Univera Satış"/>
    <s v="Saha Satış"/>
    <s v="Yurt İçi"/>
    <s v="Türkiye"/>
  </r>
  <r>
    <s v="Q3"/>
    <x v="1"/>
    <x v="8"/>
    <m/>
    <s v="ÖZCİHAN GIDA İNŞAAT TARIM NAKLİYE ENERJİ TURİZM MAD. PAZ. VE SAN. LTD. ŞTİ."/>
    <s v="EH.03.001"/>
    <s v="Enroute Panorama - Çağrı Merkezi Hizmeti (MSD)"/>
    <s v="Univera - JTI"/>
    <x v="11"/>
    <x v="0"/>
    <s v="Enroute"/>
    <n v="18999.55"/>
    <m/>
    <n v="2"/>
    <m/>
    <m/>
    <m/>
    <m/>
    <m/>
    <n v="37999.1"/>
    <m/>
    <m/>
    <m/>
    <m/>
    <m/>
    <m/>
    <x v="18"/>
    <x v="0"/>
    <x v="0"/>
    <x v="1"/>
    <x v="8"/>
    <x v="1"/>
    <s v="Univera Satış"/>
    <s v="Saha Satış"/>
    <s v="Yurt İçi"/>
    <s v="Türkiye"/>
  </r>
  <r>
    <s v="Q3"/>
    <x v="1"/>
    <x v="8"/>
    <m/>
    <s v="Özçelik Meşrubat ve Gıda Mad.Tic.Paz.A.Ş."/>
    <s v="EH.03.001"/>
    <s v="Enroute Panorama - Çağrı Merkezi Hizmeti (MSD)"/>
    <s v="Univera - JTI"/>
    <x v="11"/>
    <x v="0"/>
    <s v="Enroute"/>
    <n v="18999.55"/>
    <m/>
    <n v="5"/>
    <m/>
    <m/>
    <m/>
    <m/>
    <m/>
    <n v="94997.75"/>
    <m/>
    <m/>
    <m/>
    <m/>
    <m/>
    <m/>
    <x v="18"/>
    <x v="0"/>
    <x v="0"/>
    <x v="1"/>
    <x v="8"/>
    <x v="1"/>
    <s v="Univera Satış"/>
    <s v="Saha Satış"/>
    <s v="Yurt İçi"/>
    <s v="Türkiye"/>
  </r>
  <r>
    <s v="Q3"/>
    <x v="1"/>
    <x v="8"/>
    <m/>
    <s v="Özçelik Meşrubat ve Gıda Mad.Tic.Paz.A.Ş."/>
    <s v="EH.03.001"/>
    <s v="Enroute Panorama - Çağrı Merkezi Hizmeti (MSD)"/>
    <s v="Univera - JTI"/>
    <x v="11"/>
    <x v="0"/>
    <s v="Enroute"/>
    <n v="18999.55"/>
    <m/>
    <n v="1"/>
    <m/>
    <m/>
    <m/>
    <m/>
    <m/>
    <n v="18999.55"/>
    <m/>
    <m/>
    <m/>
    <m/>
    <m/>
    <m/>
    <x v="18"/>
    <x v="0"/>
    <x v="0"/>
    <x v="1"/>
    <x v="8"/>
    <x v="1"/>
    <s v="Univera Satış"/>
    <s v="Saha Satış"/>
    <s v="Yurt İçi"/>
    <s v="Türkiye"/>
  </r>
  <r>
    <s v="Q3"/>
    <x v="1"/>
    <x v="8"/>
    <m/>
    <s v="ÖZERLER TİCARET İLHAN ÖZER"/>
    <s v="EH.03.001"/>
    <s v="Enroute Panorama - Çağrı Merkezi Hizmeti (MSD)"/>
    <s v="Univera - JTI"/>
    <x v="11"/>
    <x v="0"/>
    <s v="Enroute"/>
    <n v="18999.55"/>
    <m/>
    <n v="4"/>
    <m/>
    <m/>
    <m/>
    <m/>
    <m/>
    <n v="75998.2"/>
    <m/>
    <m/>
    <m/>
    <m/>
    <m/>
    <m/>
    <x v="18"/>
    <x v="0"/>
    <x v="0"/>
    <x v="1"/>
    <x v="8"/>
    <x v="1"/>
    <s v="Univera Satış"/>
    <s v="Saha Satış"/>
    <s v="Yurt İçi"/>
    <s v="Türkiye"/>
  </r>
  <r>
    <s v="Q3"/>
    <x v="1"/>
    <x v="8"/>
    <m/>
    <s v="PRAMİT GIDA LOJİSTİK TİCARET TİC. A.Ş."/>
    <s v="EH.03.001"/>
    <s v="Enroute Panorama - Çağrı Merkezi Hizmeti (MSD)"/>
    <s v="Univera - JTI"/>
    <x v="11"/>
    <x v="0"/>
    <s v="Enroute"/>
    <n v="18999.55"/>
    <m/>
    <n v="2"/>
    <m/>
    <m/>
    <m/>
    <m/>
    <m/>
    <n v="37999.1"/>
    <m/>
    <m/>
    <m/>
    <m/>
    <m/>
    <m/>
    <x v="18"/>
    <x v="0"/>
    <x v="0"/>
    <x v="1"/>
    <x v="8"/>
    <x v="1"/>
    <s v="Univera Satış"/>
    <s v="Saha Satış"/>
    <s v="Yurt İçi"/>
    <s v="Türkiye"/>
  </r>
  <r>
    <s v="Q3"/>
    <x v="1"/>
    <x v="8"/>
    <m/>
    <s v="REYMAR TÜTÜN MAM. DAĞ. VE PAZ. LTD. ŞTİ."/>
    <s v="EH.03.001"/>
    <s v="Enroute Panorama - Çağrı Merkezi Hizmeti (MSD)"/>
    <s v="Univera - JTI"/>
    <x v="11"/>
    <x v="0"/>
    <s v="Enroute"/>
    <n v="18999.55"/>
    <m/>
    <n v="1"/>
    <m/>
    <m/>
    <m/>
    <m/>
    <m/>
    <n v="18999.55"/>
    <m/>
    <m/>
    <m/>
    <m/>
    <m/>
    <m/>
    <x v="18"/>
    <x v="0"/>
    <x v="0"/>
    <x v="1"/>
    <x v="8"/>
    <x v="1"/>
    <s v="Univera Satış"/>
    <s v="Saha Satış"/>
    <s v="Yurt İçi"/>
    <s v="Türkiye"/>
  </r>
  <r>
    <s v="Q3"/>
    <x v="1"/>
    <x v="8"/>
    <m/>
    <s v="SAĞIROĞLU TÜTÜN ÜRÜN. İNŞ.TAAH. SAN. VE TİC. LTD. ŞTİ."/>
    <s v="EH.03.001"/>
    <s v="Enroute Panorama - Çağrı Merkezi Hizmeti (MSD)"/>
    <s v="Univera - JTI"/>
    <x v="11"/>
    <x v="0"/>
    <s v="Enroute"/>
    <n v="18999.55"/>
    <m/>
    <n v="1"/>
    <m/>
    <m/>
    <m/>
    <m/>
    <m/>
    <n v="18999.55"/>
    <m/>
    <m/>
    <m/>
    <m/>
    <m/>
    <m/>
    <x v="18"/>
    <x v="0"/>
    <x v="0"/>
    <x v="1"/>
    <x v="8"/>
    <x v="1"/>
    <s v="Univera Satış"/>
    <s v="Saha Satış"/>
    <s v="Yurt İçi"/>
    <s v="Türkiye"/>
  </r>
  <r>
    <s v="Q3"/>
    <x v="1"/>
    <x v="8"/>
    <m/>
    <s v="SAMİ EMGİN DAĞ. PAZ. TUR. TEKS. İNŞ. SAN. TİC. LTD. ŞTİ."/>
    <s v="EH.03.001"/>
    <s v="Enroute Panorama - Çağrı Merkezi Hizmeti (MSD)"/>
    <s v="Univera - JTI"/>
    <x v="11"/>
    <x v="0"/>
    <s v="Enroute"/>
    <n v="18999.55"/>
    <m/>
    <n v="2"/>
    <m/>
    <m/>
    <m/>
    <m/>
    <m/>
    <n v="37999.1"/>
    <m/>
    <m/>
    <m/>
    <m/>
    <m/>
    <m/>
    <x v="18"/>
    <x v="0"/>
    <x v="0"/>
    <x v="1"/>
    <x v="8"/>
    <x v="1"/>
    <s v="Univera Satış"/>
    <s v="Saha Satış"/>
    <s v="Yurt İçi"/>
    <s v="Türkiye"/>
  </r>
  <r>
    <s v="Q3"/>
    <x v="1"/>
    <x v="8"/>
    <m/>
    <s v="ŞEKERCİ GIDA TEMİZLİK ÜRÜN. PAZ. VE DAĞ. LTD. ŞTİ."/>
    <s v="EH.03.001"/>
    <s v="Enroute Panorama - Çağrı Merkezi Hizmeti (MSD)"/>
    <s v="Univera - JTI"/>
    <x v="11"/>
    <x v="0"/>
    <s v="Enroute"/>
    <n v="18999.55"/>
    <m/>
    <n v="10"/>
    <m/>
    <m/>
    <m/>
    <m/>
    <m/>
    <n v="189995.5"/>
    <m/>
    <m/>
    <m/>
    <m/>
    <m/>
    <m/>
    <x v="18"/>
    <x v="0"/>
    <x v="0"/>
    <x v="1"/>
    <x v="8"/>
    <x v="1"/>
    <s v="Univera Satış"/>
    <s v="Saha Satış"/>
    <s v="Yurt İçi"/>
    <s v="Türkiye"/>
  </r>
  <r>
    <s v="Q4"/>
    <x v="1"/>
    <x v="10"/>
    <m/>
    <s v="BaBayiğit Gıda Temizlik Ürünleri Pazarlama Turizm San tic. Ltd.Şti."/>
    <s v="UH.01.002"/>
    <s v="Unidox Kontör"/>
    <s v="Univera - Imperial Tobacco"/>
    <x v="21"/>
    <x v="2"/>
    <s v="Unidox"/>
    <n v="1.528"/>
    <m/>
    <n v="100000"/>
    <m/>
    <n v="152800"/>
    <m/>
    <m/>
    <m/>
    <n v="152800"/>
    <m/>
    <m/>
    <m/>
    <n v="1000002835"/>
    <m/>
    <m/>
    <x v="49"/>
    <x v="0"/>
    <x v="1"/>
    <x v="2"/>
    <x v="5"/>
    <x v="0"/>
    <s v="Univera Satış"/>
    <s v="Saha Satış"/>
    <s v="Yurt İçi"/>
    <s v="Türkiye"/>
  </r>
  <r>
    <s v="Q4"/>
    <x v="1"/>
    <x v="10"/>
    <m/>
    <s v="KAYSERİ MEŞRUBAT GIDA TÜKETİM PAZARLAMA İNŞAAT İTHALAT İHRACAT SANAYİ TİCARET LİMİTED ŞİRKETİ"/>
    <s v="UH.01.002"/>
    <s v="Unidox Kontör"/>
    <s v="Univera Kontör Satışı"/>
    <x v="21"/>
    <x v="2"/>
    <s v="Unidox"/>
    <n v="2.85"/>
    <m/>
    <n v="10000"/>
    <m/>
    <n v="28500"/>
    <m/>
    <m/>
    <m/>
    <n v="28500"/>
    <m/>
    <m/>
    <m/>
    <n v="1000002834"/>
    <m/>
    <m/>
    <x v="91"/>
    <x v="0"/>
    <x v="1"/>
    <x v="2"/>
    <x v="5"/>
    <x v="0"/>
    <s v="Univera Satış"/>
    <s v="Saha Satış"/>
    <s v="Yurt İçi"/>
    <s v="Türkiye"/>
  </r>
  <r>
    <s v="Q4"/>
    <x v="1"/>
    <x v="10"/>
    <m/>
    <s v="DOĞUŞ ÇAY VE GIDA MADD.ÜRT.PAZ.İTH.İHR.A.Ş"/>
    <s v="QYS.01.001"/>
    <s v="Quest Panorama - Veri Toplama &amp; Mobil Ekip Yönetimi Çözüm Yazılımı"/>
    <s v="Univera Doğuş Çay Projesi"/>
    <x v="12"/>
    <x v="3"/>
    <s v="Standart"/>
    <n v="147000"/>
    <m/>
    <n v="1"/>
    <m/>
    <n v="490000"/>
    <m/>
    <m/>
    <m/>
    <n v="147000"/>
    <m/>
    <m/>
    <m/>
    <n v="1000002852"/>
    <m/>
    <m/>
    <x v="13"/>
    <x v="0"/>
    <x v="1"/>
    <x v="0"/>
    <x v="1"/>
    <x v="1"/>
    <s v="Univera Satış"/>
    <s v="Saha Satış"/>
    <s v="Yurt İçi"/>
    <s v="Türkiye"/>
  </r>
  <r>
    <s v="Q4"/>
    <x v="1"/>
    <x v="10"/>
    <m/>
    <s v="DOĞUŞ ÇAY VE GIDA MADD.ÜRT.PAZ.İTH.İHR.A.Ş"/>
    <s v="QYS.01.006"/>
    <s v="Quest Panorama - Platform Back Office Kullanıcı Yazılımı"/>
    <s v="Univera Doğuş Çay Projesi"/>
    <x v="12"/>
    <x v="3"/>
    <s v="Standart"/>
    <n v="5950"/>
    <m/>
    <n v="10"/>
    <m/>
    <n v="175000"/>
    <m/>
    <m/>
    <m/>
    <n v="59500"/>
    <m/>
    <m/>
    <m/>
    <n v="1000002852"/>
    <m/>
    <m/>
    <x v="13"/>
    <x v="0"/>
    <x v="1"/>
    <x v="0"/>
    <x v="1"/>
    <x v="1"/>
    <s v="Univera Satış"/>
    <s v="Saha Satış"/>
    <s v="Yurt İçi"/>
    <s v="Türkiye"/>
  </r>
  <r>
    <s v="Q4"/>
    <x v="1"/>
    <x v="10"/>
    <m/>
    <s v="DOĞUŞ ÇAY VE GIDA MADD.ÜRT.PAZ.İTH.İHR.A.Ş"/>
    <s v="QYS.02.007"/>
    <s v="Quest Panorama - Mobil Kullanıcısı Yazılımı"/>
    <s v="Univera Doğuş Çay Projesi"/>
    <x v="12"/>
    <x v="3"/>
    <s v="Standart"/>
    <n v="2250"/>
    <m/>
    <n v="1200"/>
    <m/>
    <n v="5400000"/>
    <m/>
    <m/>
    <m/>
    <n v="2700000"/>
    <m/>
    <m/>
    <m/>
    <n v="1000002852"/>
    <m/>
    <m/>
    <x v="13"/>
    <x v="0"/>
    <x v="1"/>
    <x v="0"/>
    <x v="1"/>
    <x v="1"/>
    <s v="Univera Satış"/>
    <s v="Saha Satış"/>
    <s v="Yurt İçi"/>
    <s v="Türkiye"/>
  </r>
  <r>
    <s v="Q3"/>
    <x v="1"/>
    <x v="8"/>
    <m/>
    <s v="SEYDİM DAĞ.PAZ.A.Ş."/>
    <s v="EH.03.001"/>
    <s v="Enroute Panorama - Çağrı Merkezi Hizmeti (MSD)"/>
    <s v="Univera - JTI"/>
    <x v="11"/>
    <x v="0"/>
    <s v="Enroute"/>
    <n v="18999.55"/>
    <m/>
    <n v="1"/>
    <m/>
    <m/>
    <m/>
    <m/>
    <m/>
    <n v="18999.55"/>
    <m/>
    <m/>
    <m/>
    <m/>
    <m/>
    <m/>
    <x v="18"/>
    <x v="0"/>
    <x v="0"/>
    <x v="1"/>
    <x v="8"/>
    <x v="1"/>
    <s v="Univera Satış"/>
    <s v="Saha Satış"/>
    <s v="Yurt İçi"/>
    <s v="Türkiye"/>
  </r>
  <r>
    <s v="Q3"/>
    <x v="1"/>
    <x v="8"/>
    <m/>
    <s v="SEYPA GIDA İHTİYAÇ MAD.ÜRETİM.DAĞ.VE TİC. A.Ş."/>
    <s v="EH.03.001"/>
    <s v="Enroute Panorama - Çağrı Merkezi Hizmeti (MSD)"/>
    <s v="Univera - JTI"/>
    <x v="11"/>
    <x v="0"/>
    <s v="Enroute"/>
    <n v="18999.55"/>
    <m/>
    <n v="2"/>
    <m/>
    <m/>
    <m/>
    <m/>
    <m/>
    <n v="37999.1"/>
    <m/>
    <m/>
    <m/>
    <m/>
    <m/>
    <m/>
    <x v="18"/>
    <x v="0"/>
    <x v="0"/>
    <x v="1"/>
    <x v="8"/>
    <x v="1"/>
    <s v="Univera Satış"/>
    <s v="Saha Satış"/>
    <s v="Yurt İçi"/>
    <s v="Türkiye"/>
  </r>
  <r>
    <s v="Q3"/>
    <x v="1"/>
    <x v="8"/>
    <m/>
    <s v="SSG DAYANIKLI TÜKETİM MAD. GIDA ÜRÜNLERİ PAZ. SAN. TİC. LTD. ŞTİ."/>
    <s v="EH.03.001"/>
    <s v="Enroute Panorama - Çağrı Merkezi Hizmeti (MSD)"/>
    <s v="Univera - JTI"/>
    <x v="11"/>
    <x v="0"/>
    <s v="Enroute"/>
    <n v="18999.55"/>
    <m/>
    <n v="2"/>
    <m/>
    <m/>
    <m/>
    <m/>
    <m/>
    <n v="37999.1"/>
    <m/>
    <m/>
    <m/>
    <m/>
    <m/>
    <m/>
    <x v="18"/>
    <x v="0"/>
    <x v="0"/>
    <x v="1"/>
    <x v="8"/>
    <x v="1"/>
    <s v="Univera Satış"/>
    <s v="Saha Satış"/>
    <s v="Yurt İçi"/>
    <s v="Türkiye"/>
  </r>
  <r>
    <s v="Q4"/>
    <x v="1"/>
    <x v="10"/>
    <m/>
    <s v="HABAŞ SINAİ VE TIBBİ GAZLAR İSTİHSAL ENDÜSTRİSİ A.Ş."/>
    <s v="CDH.02.001"/>
    <s v="Calldesk Panorama - Yazılım Bakımı Hizmeti"/>
    <s v="Univera - Habaş"/>
    <x v="12"/>
    <x v="5"/>
    <s v="Enterprise"/>
    <n v="171634.37"/>
    <m/>
    <n v="1"/>
    <m/>
    <n v="171634.37"/>
    <m/>
    <m/>
    <m/>
    <n v="171634.37"/>
    <m/>
    <m/>
    <m/>
    <n v="1000002841"/>
    <m/>
    <m/>
    <x v="217"/>
    <x v="3"/>
    <x v="1"/>
    <x v="1"/>
    <x v="4"/>
    <x v="0"/>
    <s v="Univera Satış"/>
    <s v="Saha Satış"/>
    <s v="Yurt İçi"/>
    <s v="Türkiye"/>
  </r>
  <r>
    <s v="Q4"/>
    <x v="1"/>
    <x v="10"/>
    <m/>
    <s v="Eçözüm Bilgi Teknolojileri A.Ş."/>
    <s v="VY.05.007"/>
    <s v="Varuna CRM (Enterprise) Aylık Kiralama"/>
    <s v="Univera - Varuna"/>
    <x v="10"/>
    <x v="6"/>
    <s v="Varuna"/>
    <n v="1500"/>
    <m/>
    <n v="51"/>
    <m/>
    <m/>
    <m/>
    <m/>
    <m/>
    <n v="76500"/>
    <m/>
    <m/>
    <m/>
    <n v="1000002876"/>
    <m/>
    <m/>
    <x v="175"/>
    <x v="2"/>
    <x v="0"/>
    <x v="0"/>
    <x v="0"/>
    <x v="0"/>
    <s v="Univera Satış"/>
    <s v="Saha Satış"/>
    <s v="Yurt İçi"/>
    <s v="Türkiye"/>
  </r>
  <r>
    <s v="Q4"/>
    <x v="1"/>
    <x v="10"/>
    <m/>
    <s v="TURK ELEKTRONİK PARA ANONİM ŞİRKETİ"/>
    <s v="VY.05.007"/>
    <s v="Varuna CRM (Enterprise) Aylık Kiralama"/>
    <s v="Univera - Varuna"/>
    <x v="10"/>
    <x v="6"/>
    <s v="Varuna"/>
    <n v="2122"/>
    <m/>
    <n v="59"/>
    <m/>
    <m/>
    <m/>
    <m/>
    <m/>
    <n v="125198"/>
    <m/>
    <m/>
    <m/>
    <n v="1000002877"/>
    <m/>
    <m/>
    <x v="147"/>
    <x v="2"/>
    <x v="0"/>
    <x v="0"/>
    <x v="0"/>
    <x v="0"/>
    <s v="Univera Satış"/>
    <s v="Saha Satış"/>
    <s v="Yurt İçi"/>
    <s v="Türkiye"/>
  </r>
  <r>
    <s v="Q4"/>
    <x v="1"/>
    <x v="10"/>
    <m/>
    <s v="TURK ELEKTRONİK PARA ANONİM ŞİRKETİ"/>
    <s v="VY.05.007"/>
    <s v="Varuna CRM (Enterprise) Aylık Kiralama"/>
    <s v="Univera - Varuna"/>
    <x v="10"/>
    <x v="6"/>
    <s v="Varuna"/>
    <n v="2122"/>
    <m/>
    <n v="2"/>
    <m/>
    <m/>
    <m/>
    <m/>
    <m/>
    <n v="4244"/>
    <m/>
    <m/>
    <m/>
    <n v="1000002878"/>
    <m/>
    <m/>
    <x v="147"/>
    <x v="2"/>
    <x v="0"/>
    <x v="0"/>
    <x v="0"/>
    <x v="0"/>
    <s v="Univera Satış"/>
    <s v="Saha Satış"/>
    <s v="Yurt İçi"/>
    <s v="Türkiye"/>
  </r>
  <r>
    <s v="Q4"/>
    <x v="1"/>
    <x v="10"/>
    <m/>
    <s v="TURK ELEKTRONİK PARA ANONİM ŞİRKETİ"/>
    <s v="VY.05.007"/>
    <s v="Varuna CRM (Enterprise) Aylık Kiralama"/>
    <s v="Univera - Varuna"/>
    <x v="10"/>
    <x v="6"/>
    <s v="Varuna"/>
    <n v="2122"/>
    <m/>
    <n v="10"/>
    <m/>
    <m/>
    <m/>
    <m/>
    <m/>
    <n v="21220"/>
    <m/>
    <m/>
    <m/>
    <n v="1000002887"/>
    <m/>
    <m/>
    <x v="147"/>
    <x v="2"/>
    <x v="0"/>
    <x v="0"/>
    <x v="0"/>
    <x v="0"/>
    <s v="Univera Satış"/>
    <s v="Saha Satış"/>
    <s v="Yurt İçi"/>
    <s v="Türkiye"/>
  </r>
  <r>
    <s v="Q4"/>
    <x v="1"/>
    <x v="10"/>
    <m/>
    <s v="TURK FİNANSMAN ANONİM ŞİRKETİ"/>
    <s v="VY.05.007"/>
    <s v="Varuna CRM (Enterprise) Aylık Kiralama"/>
    <s v="Univera - Varuna"/>
    <x v="10"/>
    <x v="6"/>
    <s v="Varuna"/>
    <n v="2122"/>
    <m/>
    <n v="7"/>
    <m/>
    <m/>
    <m/>
    <m/>
    <m/>
    <n v="14854"/>
    <m/>
    <m/>
    <m/>
    <n v="1000002880"/>
    <m/>
    <m/>
    <x v="55"/>
    <x v="2"/>
    <x v="0"/>
    <x v="0"/>
    <x v="0"/>
    <x v="0"/>
    <s v="Univera Satış"/>
    <s v="Saha Satış"/>
    <s v="Yurt İçi"/>
    <s v="Türkiye"/>
  </r>
  <r>
    <s v="Q4"/>
    <x v="1"/>
    <x v="10"/>
    <m/>
    <s v="UNİVİS BİLİŞİM DESTEK HizmetLERİ SANAYİ VE TİCARET ANONİM ŞİRKETİ"/>
    <s v="VY.05.007"/>
    <s v="Varuna CRM (Enterprise) Aylık Kiralama"/>
    <s v="Univera - Varuna"/>
    <x v="10"/>
    <x v="6"/>
    <s v="Varuna"/>
    <n v="2122"/>
    <m/>
    <n v="8"/>
    <m/>
    <m/>
    <m/>
    <m/>
    <m/>
    <n v="16976"/>
    <m/>
    <m/>
    <m/>
    <n v="1000002879"/>
    <m/>
    <m/>
    <x v="86"/>
    <x v="2"/>
    <x v="0"/>
    <x v="0"/>
    <x v="0"/>
    <x v="2"/>
    <s v="Univera Satış"/>
    <s v="Saha Satış"/>
    <s v="Yurt İçi"/>
    <s v="Türkiye"/>
  </r>
  <r>
    <s v="Q4"/>
    <x v="1"/>
    <x v="10"/>
    <m/>
    <s v="MATRIKS BİLGİSAYAR SİSTEMLERİ LTD.ŞTİ"/>
    <s v="UH.01.002"/>
    <s v="Unidox Kontör"/>
    <s v="Univera Kontör Satışı"/>
    <x v="5"/>
    <x v="2"/>
    <s v="Unidox"/>
    <n v="2.2589999999999999"/>
    <m/>
    <n v="10000"/>
    <m/>
    <m/>
    <m/>
    <m/>
    <m/>
    <n v="22590"/>
    <m/>
    <m/>
    <m/>
    <n v="1000002889"/>
    <m/>
    <m/>
    <x v="11"/>
    <x v="0"/>
    <x v="1"/>
    <x v="2"/>
    <x v="5"/>
    <x v="0"/>
    <s v="Kanal Satış"/>
    <s v="Matriks"/>
    <s v="Yurt İçi"/>
    <s v="Türkiye"/>
  </r>
  <r>
    <s v="Q4"/>
    <x v="1"/>
    <x v="10"/>
    <m/>
    <s v="GÖKÇE MEŞRUBAT TİC. A.Ş."/>
    <s v="UH.01.002"/>
    <s v="Unidox Kontör"/>
    <s v="Univera Kontör Satışı"/>
    <x v="6"/>
    <x v="2"/>
    <s v="Unidox"/>
    <n v="2.38"/>
    <m/>
    <n v="50000"/>
    <m/>
    <m/>
    <m/>
    <m/>
    <m/>
    <n v="119000"/>
    <m/>
    <m/>
    <m/>
    <n v="1000002858"/>
    <m/>
    <m/>
    <x v="34"/>
    <x v="0"/>
    <x v="1"/>
    <x v="2"/>
    <x v="5"/>
    <x v="0"/>
    <s v="Univera Satış"/>
    <s v="Saha Satış"/>
    <s v="Yurt İçi"/>
    <s v="Türkiye"/>
  </r>
  <r>
    <s v="Q4"/>
    <x v="1"/>
    <x v="10"/>
    <m/>
    <s v="SİPAR PAZARLAMA TURİZM İNŞ. VE TİC. LTD. ŞTİ"/>
    <s v="UH.01.002"/>
    <s v="Unidox Kontör"/>
    <s v="Univera Kontör Satışı"/>
    <x v="6"/>
    <x v="2"/>
    <s v="Unidox"/>
    <n v="1.48"/>
    <m/>
    <n v="100000"/>
    <m/>
    <m/>
    <m/>
    <m/>
    <m/>
    <n v="148000"/>
    <m/>
    <m/>
    <m/>
    <n v="1000002882"/>
    <m/>
    <m/>
    <x v="228"/>
    <x v="0"/>
    <x v="1"/>
    <x v="2"/>
    <x v="5"/>
    <x v="0"/>
    <s v="Univera Satış"/>
    <s v="Saha Satış"/>
    <s v="Yurt İçi"/>
    <s v="Türkiye"/>
  </r>
  <r>
    <s v="Q4"/>
    <x v="1"/>
    <x v="10"/>
    <m/>
    <s v="AYDEM ELEKTRİK PERAKENDE SATIŞ A.Ş"/>
    <s v="QH.02.001"/>
    <s v="Quest Panorama - Yazılım Bakımı, Yaşatma ve Merkezi Destek Hizmeti"/>
    <s v="Univera - Aydem"/>
    <x v="13"/>
    <x v="3"/>
    <s v="Enterprise"/>
    <n v="31876"/>
    <m/>
    <n v="1"/>
    <m/>
    <m/>
    <m/>
    <m/>
    <m/>
    <n v="31876"/>
    <m/>
    <m/>
    <m/>
    <n v="1000002890"/>
    <m/>
    <m/>
    <x v="103"/>
    <x v="0"/>
    <x v="0"/>
    <x v="1"/>
    <x v="4"/>
    <x v="0"/>
    <s v="Univera Satış"/>
    <s v="Saha Satış"/>
    <s v="Yurt İçi"/>
    <s v="Türkiye"/>
  </r>
  <r>
    <s v="Q4"/>
    <x v="1"/>
    <x v="10"/>
    <m/>
    <s v="GEDİZ ELEKTRİK PERAKENDE SATIŞ A.Ş."/>
    <s v="QH.02.001"/>
    <s v="Quest Panorama - Yazılım Bakımı, Yaşatma ve Merkezi Destek Hizmeti"/>
    <s v="Univera - Aydem"/>
    <x v="13"/>
    <x v="3"/>
    <s v="Enterprise"/>
    <n v="31876"/>
    <m/>
    <n v="1"/>
    <m/>
    <m/>
    <m/>
    <m/>
    <m/>
    <n v="31876"/>
    <m/>
    <m/>
    <m/>
    <n v="1000002891"/>
    <m/>
    <m/>
    <x v="103"/>
    <x v="0"/>
    <x v="0"/>
    <x v="1"/>
    <x v="4"/>
    <x v="0"/>
    <s v="Univera Satış"/>
    <s v="Saha Satış"/>
    <s v="Yurt İçi"/>
    <s v="Türkiye"/>
  </r>
  <r>
    <s v="Q3"/>
    <x v="1"/>
    <x v="8"/>
    <m/>
    <s v="ERİKLİ SU VE MEŞRUBAT SAN. TİC. A.Ş"/>
    <s v="EH.03.003"/>
    <s v="Enroute Panorama - Uzman Destek Hizmeti"/>
    <s v="Univera - Nestle Waters"/>
    <x v="11"/>
    <x v="0"/>
    <s v="Enroute"/>
    <n v="43750"/>
    <m/>
    <n v="1"/>
    <m/>
    <n v="43750"/>
    <m/>
    <m/>
    <m/>
    <n v="43750"/>
    <m/>
    <m/>
    <m/>
    <m/>
    <m/>
    <m/>
    <x v="12"/>
    <x v="0"/>
    <x v="0"/>
    <x v="1"/>
    <x v="12"/>
    <x v="1"/>
    <s v="Univera Satış"/>
    <s v="Saha Satış"/>
    <s v="Yurt İçi"/>
    <s v="Türkiye"/>
  </r>
  <r>
    <s v="Q3"/>
    <x v="1"/>
    <x v="8"/>
    <m/>
    <s v="BROWN FORMAN İÇKİ TİC. LTD. ŞTİ."/>
    <s v="EH.01.003"/>
    <s v="Enroute Panorama - Kurulum ve Eğitim Hizmeti"/>
    <s v="Univera - Brown Forman"/>
    <x v="12"/>
    <x v="0"/>
    <s v="Enroute"/>
    <n v="12000"/>
    <m/>
    <n v="1"/>
    <m/>
    <m/>
    <m/>
    <m/>
    <m/>
    <n v="12000"/>
    <m/>
    <m/>
    <m/>
    <m/>
    <m/>
    <m/>
    <x v="30"/>
    <x v="0"/>
    <x v="1"/>
    <x v="1"/>
    <x v="6"/>
    <x v="1"/>
    <s v="Univera Satış"/>
    <s v="Saha Satış"/>
    <s v="Yurt İçi"/>
    <s v="Türkiye"/>
  </r>
  <r>
    <s v="Q3"/>
    <x v="1"/>
    <x v="8"/>
    <m/>
    <s v="AĞAÇLI OTOMOTİV GIDA TİCARET VE SANAYİ ANONİM ŞİRKETİ"/>
    <s v="EH.03.001"/>
    <s v="Enroute Panorama - Çağrı Merkezi Hizmeti (MSD)"/>
    <s v="Univera - JTI"/>
    <x v="11"/>
    <x v="0"/>
    <s v="Enroute"/>
    <n v="18999"/>
    <m/>
    <n v="15"/>
    <m/>
    <m/>
    <m/>
    <m/>
    <m/>
    <n v="284985"/>
    <m/>
    <m/>
    <m/>
    <m/>
    <m/>
    <m/>
    <x v="18"/>
    <x v="0"/>
    <x v="0"/>
    <x v="1"/>
    <x v="8"/>
    <x v="1"/>
    <s v="Univera Satış"/>
    <s v="Saha Satış"/>
    <s v="Yurt İçi"/>
    <s v="Türkiye"/>
  </r>
  <r>
    <s v="Q3"/>
    <x v="1"/>
    <x v="8"/>
    <m/>
    <s v="YILDIRIMLAR GRUP İHTİYAÇ VE GIDA MAD. TURİZM A.Ş"/>
    <s v="EH.03.001"/>
    <s v="Enroute Panorama - Çağrı Merkezi Hizmeti (MSD)"/>
    <s v="Univera - JTI"/>
    <x v="11"/>
    <x v="0"/>
    <s v="Enroute"/>
    <n v="18999.55"/>
    <m/>
    <n v="2"/>
    <m/>
    <m/>
    <m/>
    <m/>
    <m/>
    <n v="37999.1"/>
    <m/>
    <m/>
    <m/>
    <m/>
    <m/>
    <m/>
    <x v="18"/>
    <x v="0"/>
    <x v="0"/>
    <x v="1"/>
    <x v="8"/>
    <x v="1"/>
    <s v="Univera Satış"/>
    <s v="Saha Satış"/>
    <s v="Yurt İçi"/>
    <s v="Türkiye"/>
  </r>
  <r>
    <s v="Q3"/>
    <x v="1"/>
    <x v="8"/>
    <m/>
    <s v="YUSUF BEKTAŞ GIDA VE İHTİYAÇ MAD. İLETİŞİM NAKLİYE TİC.VE SAN.LTD.ŞTİ."/>
    <s v="EH.03.001"/>
    <s v="Enroute Panorama - Çağrı Merkezi Hizmeti (MSD)"/>
    <s v="Univera - JTI"/>
    <x v="11"/>
    <x v="0"/>
    <s v="Enroute"/>
    <n v="18999.55"/>
    <m/>
    <n v="7"/>
    <m/>
    <m/>
    <m/>
    <m/>
    <m/>
    <n v="132996.85"/>
    <m/>
    <m/>
    <m/>
    <m/>
    <m/>
    <m/>
    <x v="18"/>
    <x v="0"/>
    <x v="0"/>
    <x v="1"/>
    <x v="8"/>
    <x v="1"/>
    <s v="Univera Satış"/>
    <s v="Saha Satış"/>
    <s v="Yurt İçi"/>
    <s v="Türkiye"/>
  </r>
  <r>
    <s v="Q3"/>
    <x v="1"/>
    <x v="8"/>
    <m/>
    <s v="ZÜMRÜT TEKEL ÜRÜNLERİ GIDA PAZ.İNŞ.TAAH.SAN.VE.TİC.LTD ŞTİ"/>
    <s v="EH.03.001"/>
    <s v="Enroute Panorama - Çağrı Merkezi Hizmeti (MSD)"/>
    <s v="Univera - JTI"/>
    <x v="11"/>
    <x v="0"/>
    <s v="Enroute"/>
    <n v="18999.55"/>
    <m/>
    <n v="1"/>
    <m/>
    <m/>
    <m/>
    <m/>
    <m/>
    <n v="18999.55"/>
    <m/>
    <m/>
    <m/>
    <m/>
    <m/>
    <m/>
    <x v="18"/>
    <x v="0"/>
    <x v="0"/>
    <x v="1"/>
    <x v="8"/>
    <x v="1"/>
    <s v="Univera Satış"/>
    <s v="Saha Satış"/>
    <s v="Yurt İçi"/>
    <s v="Türkiye"/>
  </r>
  <r>
    <s v="Q4"/>
    <x v="1"/>
    <x v="10"/>
    <m/>
    <s v="MİYA OTOMASYON VE BARKOD BILISIM SISTEMLERI SAN TİC. VE L.T.D. STI."/>
    <s v="WPH.02.001"/>
    <s v="Webplus Yazılım Bakımı Hizmeti"/>
    <s v="Univera - Kanal"/>
    <x v="5"/>
    <x v="0"/>
    <s v="Webplus"/>
    <n v="384803"/>
    <m/>
    <n v="1"/>
    <m/>
    <n v="384803"/>
    <m/>
    <n v="0"/>
    <m/>
    <n v="384803"/>
    <m/>
    <m/>
    <m/>
    <n v="1000002921"/>
    <m/>
    <m/>
    <x v="3"/>
    <x v="0"/>
    <x v="0"/>
    <x v="1"/>
    <x v="4"/>
    <x v="0"/>
    <s v="Kanal Satış"/>
    <s v="Miya"/>
    <s v="Yurt İçi"/>
    <s v="Türkiye"/>
  </r>
  <r>
    <s v="Q4"/>
    <x v="1"/>
    <x v="10"/>
    <m/>
    <s v="MİYA OTOMASYON VE BARKOD BILISIM SISTEMLERI SAN TİC. VE L.T.D. STI."/>
    <s v="WPH.02.001"/>
    <s v="Webplus Yazılım Bakımı Hizmeti"/>
    <s v="Univera - Kanal"/>
    <x v="5"/>
    <x v="0"/>
    <s v="Webplus"/>
    <n v="54264"/>
    <m/>
    <n v="1"/>
    <m/>
    <n v="54264"/>
    <m/>
    <n v="0"/>
    <m/>
    <n v="54264"/>
    <m/>
    <m/>
    <m/>
    <n v="1000002922"/>
    <m/>
    <m/>
    <x v="3"/>
    <x v="0"/>
    <x v="0"/>
    <x v="1"/>
    <x v="4"/>
    <x v="0"/>
    <s v="Kanal Satış"/>
    <s v="Miya"/>
    <s v="Yurt İçi"/>
    <s v="Türkiye"/>
  </r>
  <r>
    <s v="Q4"/>
    <x v="1"/>
    <x v="10"/>
    <m/>
    <s v="MİYA OTOMASYON VE BARKOD BILISIM SISTEMLERI SAN TİC. VE L.T.D. STI."/>
    <s v="WPH.02.001"/>
    <s v="Webplus Yazılım Bakımı Hizmeti"/>
    <s v="Univera - Kanal"/>
    <x v="5"/>
    <x v="0"/>
    <s v="Webplus"/>
    <n v="11240"/>
    <m/>
    <n v="7"/>
    <m/>
    <n v="78680"/>
    <m/>
    <n v="0"/>
    <m/>
    <n v="78680"/>
    <m/>
    <m/>
    <m/>
    <n v="1000002926"/>
    <m/>
    <m/>
    <x v="3"/>
    <x v="0"/>
    <x v="0"/>
    <x v="1"/>
    <x v="4"/>
    <x v="0"/>
    <s v="Kanal Satış"/>
    <s v="Miya"/>
    <s v="Yurt İçi"/>
    <s v="Türkiye"/>
  </r>
  <r>
    <s v="Q4"/>
    <x v="1"/>
    <x v="10"/>
    <m/>
    <s v="MİYA OTOMASYON VE BARKOD BILISIM SISTEMLERI SAN TİC. VE L.T.D. STI."/>
    <s v="WPH.02.001"/>
    <s v="Webplus Yazılım Bakımı Hizmeti"/>
    <s v="Univera - Kanal"/>
    <x v="5"/>
    <x v="0"/>
    <s v="Webplus"/>
    <n v="11240"/>
    <m/>
    <n v="2"/>
    <m/>
    <n v="22480"/>
    <m/>
    <n v="0"/>
    <m/>
    <n v="22480"/>
    <m/>
    <m/>
    <m/>
    <n v="1000002929"/>
    <m/>
    <m/>
    <x v="3"/>
    <x v="0"/>
    <x v="0"/>
    <x v="1"/>
    <x v="4"/>
    <x v="0"/>
    <s v="Kanal Satış"/>
    <s v="Miya"/>
    <s v="Yurt İçi"/>
    <s v="Türkiye"/>
  </r>
  <r>
    <s v="Q4"/>
    <x v="1"/>
    <x v="10"/>
    <m/>
    <s v="MİYA OTOMASYON VE BARKOD BILISIM SISTEMLERI SAN TİC. VE L.T.D. STI."/>
    <s v="WPH.02.001"/>
    <s v="Webplus Yazılım Bakımı Hizmeti"/>
    <s v="Univera - Kanal"/>
    <x v="5"/>
    <x v="0"/>
    <s v="Webplus"/>
    <n v="7024"/>
    <m/>
    <n v="1"/>
    <m/>
    <n v="7024"/>
    <m/>
    <n v="0"/>
    <m/>
    <n v="7024"/>
    <m/>
    <m/>
    <m/>
    <n v="1000002929"/>
    <m/>
    <m/>
    <x v="3"/>
    <x v="0"/>
    <x v="0"/>
    <x v="1"/>
    <x v="4"/>
    <x v="0"/>
    <s v="Kanal Satış"/>
    <s v="Miya"/>
    <s v="Yurt İçi"/>
    <s v="Türkiye"/>
  </r>
  <r>
    <s v="Q4"/>
    <x v="1"/>
    <x v="10"/>
    <m/>
    <s v="MİYA OTOMASYON VE BARKOD BILISIM SISTEMLERI SAN TİC. VE L.T.D. STI."/>
    <s v="WPH.02.001"/>
    <s v="Webplus Yazılım Bakımı Hizmeti"/>
    <s v="Univera - Kanal"/>
    <x v="5"/>
    <x v="0"/>
    <s v="Webplus"/>
    <n v="3148"/>
    <m/>
    <n v="1"/>
    <m/>
    <n v="3148"/>
    <m/>
    <n v="0"/>
    <m/>
    <n v="3148"/>
    <m/>
    <m/>
    <m/>
    <n v="1000002929"/>
    <m/>
    <m/>
    <x v="3"/>
    <x v="0"/>
    <x v="0"/>
    <x v="1"/>
    <x v="4"/>
    <x v="0"/>
    <s v="Kanal Satış"/>
    <s v="Miya"/>
    <s v="Yurt İçi"/>
    <s v="Türkiye"/>
  </r>
  <r>
    <s v="Q4"/>
    <x v="1"/>
    <x v="10"/>
    <m/>
    <s v="MATRIKS BİLGİSAYAR SİSTEMLERİ LTD.ŞTİ"/>
    <s v="UH.01.002"/>
    <s v="Unidox Kontör"/>
    <s v="Univera Kontör Satışı"/>
    <x v="5"/>
    <x v="2"/>
    <s v="Unidox"/>
    <n v="2.2589999999999999"/>
    <m/>
    <n v="10000"/>
    <m/>
    <n v="22590"/>
    <m/>
    <n v="0"/>
    <m/>
    <n v="22590"/>
    <m/>
    <m/>
    <m/>
    <n v="1000002902"/>
    <m/>
    <m/>
    <x v="11"/>
    <x v="0"/>
    <x v="1"/>
    <x v="2"/>
    <x v="5"/>
    <x v="0"/>
    <s v="Kanal Satış"/>
    <s v="Matriks"/>
    <s v="Yurt İçi"/>
    <s v="Türkiye"/>
  </r>
  <r>
    <s v="Q4"/>
    <x v="1"/>
    <x v="10"/>
    <m/>
    <s v="Mey İçki Sanayi ve Ticaret A.Ş."/>
    <s v="QH.06.001"/>
    <s v="Quest Panorama - Yazılım Geliştirme Hizmeti"/>
    <s v="Univera - Mey İçki"/>
    <x v="18"/>
    <x v="3"/>
    <s v="Enterprise"/>
    <n v="20825"/>
    <m/>
    <n v="0.5"/>
    <m/>
    <n v="12250"/>
    <m/>
    <n v="1838"/>
    <m/>
    <n v="10412.5"/>
    <m/>
    <m/>
    <m/>
    <n v="1000002941"/>
    <m/>
    <m/>
    <x v="7"/>
    <x v="0"/>
    <x v="1"/>
    <x v="1"/>
    <x v="9"/>
    <x v="1"/>
    <s v="Univera Satış"/>
    <s v="Saha Satış"/>
    <s v="Yurt İçi"/>
    <s v="Türkiye"/>
  </r>
  <r>
    <s v="Q4"/>
    <x v="1"/>
    <x v="10"/>
    <m/>
    <s v="Mey İçki Sanayi ve Ticaret A.Ş."/>
    <s v="QH.06.001"/>
    <s v="Quest Panorama - Yazılım Geliştirme Hizmeti"/>
    <s v="Univera - Mey İçki"/>
    <x v="18"/>
    <x v="3"/>
    <s v="Enterprise"/>
    <n v="20825"/>
    <m/>
    <n v="3"/>
    <m/>
    <n v="73500"/>
    <m/>
    <n v="11025"/>
    <m/>
    <n v="62475"/>
    <m/>
    <m/>
    <m/>
    <n v="1000002941"/>
    <m/>
    <m/>
    <x v="7"/>
    <x v="0"/>
    <x v="1"/>
    <x v="1"/>
    <x v="9"/>
    <x v="1"/>
    <s v="Univera Satış"/>
    <s v="Saha Satış"/>
    <s v="Yurt İçi"/>
    <s v="Türkiye"/>
  </r>
  <r>
    <s v="Q4"/>
    <x v="1"/>
    <x v="10"/>
    <m/>
    <s v="Mey İçki Sanayi ve Ticaret A.Ş."/>
    <s v="QH.06.001"/>
    <s v="Quest Panorama - Yazılım Geliştirme Hizmeti"/>
    <s v="Univera - Mey İçki"/>
    <x v="18"/>
    <x v="3"/>
    <s v="Enterprise"/>
    <n v="20825"/>
    <m/>
    <n v="0.75"/>
    <m/>
    <n v="18375"/>
    <m/>
    <n v="2756"/>
    <m/>
    <n v="15618.75"/>
    <m/>
    <m/>
    <m/>
    <n v="1000002941"/>
    <m/>
    <m/>
    <x v="7"/>
    <x v="0"/>
    <x v="1"/>
    <x v="1"/>
    <x v="9"/>
    <x v="1"/>
    <s v="Univera Satış"/>
    <s v="Saha Satış"/>
    <s v="Yurt İçi"/>
    <s v="Türkiye"/>
  </r>
  <r>
    <s v="Q4"/>
    <x v="1"/>
    <x v="10"/>
    <m/>
    <s v="Mey İçki Sanayi ve Ticaret A.Ş."/>
    <s v="QH.01.001"/>
    <s v="Quest Panorama - Proje ve Ürün Yönetimi Danışmanlığı Hizmeti"/>
    <s v="Univera - Mey İçki"/>
    <x v="18"/>
    <x v="3"/>
    <s v="Enterprise"/>
    <n v="20825"/>
    <m/>
    <n v="5"/>
    <m/>
    <n v="122500"/>
    <m/>
    <n v="18375"/>
    <m/>
    <n v="104125"/>
    <m/>
    <m/>
    <m/>
    <n v="1000002941"/>
    <m/>
    <m/>
    <x v="7"/>
    <x v="0"/>
    <x v="1"/>
    <x v="1"/>
    <x v="7"/>
    <x v="1"/>
    <s v="Univera Satış"/>
    <s v="Saha Satış"/>
    <s v="Yurt İçi"/>
    <s v="Türkiye"/>
  </r>
  <r>
    <s v="Q4"/>
    <x v="1"/>
    <x v="10"/>
    <m/>
    <s v="Mey İçki Sanayi ve Ticaret A.Ş."/>
    <s v="QH.01.001"/>
    <s v="Quest Panorama - Proje ve Ürün Yönetimi Danışmanlığı Hizmeti"/>
    <s v="Univera - Mey İçki"/>
    <x v="18"/>
    <x v="3"/>
    <s v="Enterprise"/>
    <n v="20825"/>
    <m/>
    <n v="0.5"/>
    <m/>
    <n v="12250"/>
    <m/>
    <n v="1838"/>
    <m/>
    <n v="10412.5"/>
    <m/>
    <m/>
    <m/>
    <n v="1000002941"/>
    <m/>
    <m/>
    <x v="7"/>
    <x v="0"/>
    <x v="1"/>
    <x v="1"/>
    <x v="7"/>
    <x v="1"/>
    <s v="Univera Satış"/>
    <s v="Saha Satış"/>
    <s v="Yurt İçi"/>
    <s v="Türkiye"/>
  </r>
  <r>
    <s v="Q4"/>
    <x v="1"/>
    <x v="10"/>
    <m/>
    <s v="Mey İçki Sanayi ve Ticaret A.Ş."/>
    <s v="QH.01.001"/>
    <s v="Quest Panorama - Proje ve Ürün Yönetimi Danışmanlığı Hizmeti"/>
    <s v="Univera - Mey İçki"/>
    <x v="18"/>
    <x v="3"/>
    <s v="Enterprise"/>
    <n v="20825"/>
    <m/>
    <n v="2"/>
    <m/>
    <n v="49000"/>
    <m/>
    <n v="7350"/>
    <m/>
    <n v="41650"/>
    <m/>
    <m/>
    <m/>
    <n v="1000002941"/>
    <m/>
    <m/>
    <x v="7"/>
    <x v="0"/>
    <x v="1"/>
    <x v="1"/>
    <x v="7"/>
    <x v="1"/>
    <s v="Univera Satış"/>
    <s v="Saha Satış"/>
    <s v="Yurt İçi"/>
    <s v="Türkiye"/>
  </r>
  <r>
    <s v="Q4"/>
    <x v="1"/>
    <x v="10"/>
    <m/>
    <s v="Mey İçki Sanayi ve Ticaret A.Ş."/>
    <s v="QH.01.001"/>
    <s v="Quest Panorama - Proje ve Ürün Yönetimi Danışmanlığı Hizmeti"/>
    <s v="Univera - Mey İçki"/>
    <x v="18"/>
    <x v="3"/>
    <s v="Enterprise"/>
    <n v="20825"/>
    <m/>
    <n v="5"/>
    <m/>
    <n v="122500"/>
    <m/>
    <n v="18375"/>
    <m/>
    <n v="104125"/>
    <m/>
    <m/>
    <m/>
    <n v="1000002941"/>
    <m/>
    <m/>
    <x v="7"/>
    <x v="0"/>
    <x v="1"/>
    <x v="1"/>
    <x v="7"/>
    <x v="1"/>
    <s v="Univera Satış"/>
    <s v="Saha Satış"/>
    <s v="Yurt İçi"/>
    <s v="Türkiye"/>
  </r>
  <r>
    <s v="Q3"/>
    <x v="1"/>
    <x v="8"/>
    <m/>
    <s v="JTI Tütün Ürünleri Pazarlama A.Ş."/>
    <s v="EH.05.001"/>
    <s v="Enroute Panorama - Yazılım Geliştirme Hizmeti"/>
    <s v="Univera - JTI"/>
    <x v="11"/>
    <x v="0"/>
    <s v="Enroute"/>
    <n v="11900"/>
    <m/>
    <n v="20"/>
    <m/>
    <m/>
    <m/>
    <m/>
    <m/>
    <n v="238000"/>
    <m/>
    <m/>
    <m/>
    <m/>
    <m/>
    <m/>
    <x v="18"/>
    <x v="0"/>
    <x v="1"/>
    <x v="1"/>
    <x v="9"/>
    <x v="1"/>
    <s v="Univera Satış"/>
    <s v="Saha Satış"/>
    <s v="Yurt İçi"/>
    <s v="Türkiye"/>
  </r>
  <r>
    <s v="Q3"/>
    <x v="1"/>
    <x v="8"/>
    <m/>
    <s v="Şölen Çikolata Gıda Sanayi Ve Ticaret A. Ş."/>
    <s v="EH.05.001"/>
    <s v="Enroute Panorama - Yazılım Geliştirme Hizmeti"/>
    <s v="Univera - Şölen"/>
    <x v="19"/>
    <x v="0"/>
    <s v="Enroute"/>
    <n v="19600"/>
    <m/>
    <n v="3"/>
    <m/>
    <m/>
    <m/>
    <m/>
    <m/>
    <n v="58800"/>
    <m/>
    <m/>
    <m/>
    <m/>
    <m/>
    <m/>
    <x v="32"/>
    <x v="0"/>
    <x v="1"/>
    <x v="1"/>
    <x v="9"/>
    <x v="1"/>
    <s v="Univera Satış"/>
    <s v="Saha Satış"/>
    <s v="Yurt İçi"/>
    <s v="Türkiye"/>
  </r>
  <r>
    <s v="Q3"/>
    <x v="1"/>
    <x v="8"/>
    <m/>
    <s v="Şölen Çikolata Gıda Sanayi Ve Ticaret A. Ş."/>
    <s v="EH.05.001"/>
    <s v="Enroute Panorama - Yazılım Geliştirme Hizmeti"/>
    <s v="Univera - Şölen"/>
    <x v="19"/>
    <x v="0"/>
    <s v="Enroute"/>
    <n v="17500"/>
    <m/>
    <n v="17.5"/>
    <m/>
    <m/>
    <m/>
    <m/>
    <m/>
    <n v="306250"/>
    <m/>
    <m/>
    <m/>
    <m/>
    <m/>
    <m/>
    <x v="32"/>
    <x v="0"/>
    <x v="1"/>
    <x v="1"/>
    <x v="9"/>
    <x v="1"/>
    <s v="Univera Satış"/>
    <s v="Saha Satış"/>
    <s v="Yurt İçi"/>
    <s v="Türkiye"/>
  </r>
  <r>
    <s v="Q3"/>
    <x v="1"/>
    <x v="8"/>
    <m/>
    <s v="Şölen Çikolata Gıda Sanayi Ve Ticaret A. Ş."/>
    <s v="EH.05.001"/>
    <s v="Enroute Panorama - Yazılım Geliştirme Hizmeti"/>
    <s v="Univera - Şölen"/>
    <x v="19"/>
    <x v="0"/>
    <s v="Enroute"/>
    <n v="17500"/>
    <m/>
    <n v="3.5"/>
    <m/>
    <m/>
    <m/>
    <m/>
    <m/>
    <n v="61250"/>
    <m/>
    <m/>
    <m/>
    <m/>
    <m/>
    <m/>
    <x v="32"/>
    <x v="0"/>
    <x v="1"/>
    <x v="1"/>
    <x v="9"/>
    <x v="1"/>
    <s v="Univera Satış"/>
    <s v="Saha Satış"/>
    <s v="Yurt İçi"/>
    <s v="Türkiye"/>
  </r>
  <r>
    <s v="Q3"/>
    <x v="1"/>
    <x v="8"/>
    <m/>
    <s v="Şölen Çikolata Gıda Sanayi Ve Ticaret A. Ş."/>
    <s v="EH.05.001"/>
    <s v="Enroute Panorama - Yazılım Geliştirme Hizmeti"/>
    <s v="Univera - Şölen"/>
    <x v="19"/>
    <x v="0"/>
    <s v="Enroute"/>
    <n v="7290"/>
    <m/>
    <n v="11.72"/>
    <m/>
    <m/>
    <m/>
    <m/>
    <m/>
    <n v="85438.8"/>
    <m/>
    <m/>
    <m/>
    <m/>
    <m/>
    <m/>
    <x v="32"/>
    <x v="0"/>
    <x v="1"/>
    <x v="1"/>
    <x v="9"/>
    <x v="1"/>
    <s v="Univera Satış"/>
    <s v="Saha Satış"/>
    <s v="Yurt İçi"/>
    <s v="Türkiye"/>
  </r>
  <r>
    <s v="Q3"/>
    <x v="1"/>
    <x v="8"/>
    <m/>
    <s v="Şölen Çikolata Gıda Sanayi Ve Ticaret A. Ş."/>
    <s v="EH.05.001"/>
    <s v="Enroute Panorama - Yazılım Geliştirme Hizmeti"/>
    <s v="Univera - Şölen"/>
    <x v="19"/>
    <x v="0"/>
    <s v="Enroute"/>
    <n v="7290"/>
    <m/>
    <n v="6.11"/>
    <m/>
    <m/>
    <m/>
    <m/>
    <m/>
    <n v="44541.9"/>
    <m/>
    <m/>
    <m/>
    <m/>
    <m/>
    <m/>
    <x v="32"/>
    <x v="0"/>
    <x v="1"/>
    <x v="1"/>
    <x v="9"/>
    <x v="1"/>
    <s v="Univera Satış"/>
    <s v="Saha Satış"/>
    <s v="Yurt İçi"/>
    <s v="Türkiye"/>
  </r>
  <r>
    <s v="Q3"/>
    <x v="1"/>
    <x v="8"/>
    <m/>
    <s v="Şölen Çikolata Gıda Sanayi Ve Ticaret A. Ş."/>
    <s v="EH.05.001"/>
    <s v="Enroute Panorama - Yazılım Geliştirme Hizmeti"/>
    <s v="Univera - Şölen"/>
    <x v="19"/>
    <x v="0"/>
    <s v="Enroute"/>
    <n v="7290"/>
    <m/>
    <n v="2.81"/>
    <m/>
    <m/>
    <m/>
    <m/>
    <m/>
    <n v="20484.900000000001"/>
    <m/>
    <m/>
    <m/>
    <m/>
    <m/>
    <m/>
    <x v="32"/>
    <x v="0"/>
    <x v="1"/>
    <x v="1"/>
    <x v="9"/>
    <x v="1"/>
    <s v="Univera Satış"/>
    <s v="Saha Satış"/>
    <s v="Yurt İçi"/>
    <s v="Türkiye"/>
  </r>
  <r>
    <s v="Q3"/>
    <x v="1"/>
    <x v="8"/>
    <m/>
    <s v="Şölen Çikolata Gıda Sanayi Ve Ticaret A. Ş."/>
    <s v="EH.05.001"/>
    <s v="Enroute Panorama - Yazılım Geliştirme Hizmeti"/>
    <s v="Univera - Şölen"/>
    <x v="19"/>
    <x v="0"/>
    <s v="Enroute"/>
    <n v="7290"/>
    <m/>
    <n v="3"/>
    <m/>
    <m/>
    <m/>
    <m/>
    <m/>
    <n v="21870"/>
    <m/>
    <m/>
    <m/>
    <m/>
    <m/>
    <m/>
    <x v="32"/>
    <x v="0"/>
    <x v="1"/>
    <x v="1"/>
    <x v="9"/>
    <x v="1"/>
    <s v="Univera Satış"/>
    <s v="Saha Satış"/>
    <s v="Yurt İçi"/>
    <s v="Türkiye"/>
  </r>
  <r>
    <s v="Q3"/>
    <x v="1"/>
    <x v="8"/>
    <m/>
    <s v="adana pazarlama dağıtım ve tic ltd.şti"/>
    <s v="EH.02.001"/>
    <s v="Enroute Panorama - Yazılım Bakımı, Yaşatma ve Merkezi Destek Hizmeti"/>
    <s v="Univera - Nestle Waters"/>
    <x v="16"/>
    <x v="0"/>
    <s v="Enroute"/>
    <n v="13227.5"/>
    <m/>
    <n v="1"/>
    <m/>
    <m/>
    <m/>
    <m/>
    <m/>
    <n v="13227.5"/>
    <m/>
    <m/>
    <m/>
    <m/>
    <m/>
    <m/>
    <x v="12"/>
    <x v="0"/>
    <x v="1"/>
    <x v="1"/>
    <x v="4"/>
    <x v="1"/>
    <s v="Univera Satış"/>
    <s v="Saha Satış"/>
    <s v="Yurt İçi"/>
    <s v="Türkiye"/>
  </r>
  <r>
    <s v="Q3"/>
    <x v="1"/>
    <x v="8"/>
    <m/>
    <s v="ADANA PAZARLAMA DAĞITIM VE TİC.LDT.ŞTİ"/>
    <s v="EH.02.001"/>
    <s v="Enroute Panorama - Yazılım Bakımı, Yaşatma ve Merkezi Destek Hizmeti"/>
    <s v="Univera - Nestle Waters"/>
    <x v="16"/>
    <x v="0"/>
    <s v="Enroute"/>
    <n v="13227.5"/>
    <m/>
    <n v="1"/>
    <m/>
    <m/>
    <m/>
    <m/>
    <m/>
    <n v="13227.5"/>
    <m/>
    <m/>
    <m/>
    <m/>
    <m/>
    <m/>
    <x v="12"/>
    <x v="0"/>
    <x v="1"/>
    <x v="1"/>
    <x v="4"/>
    <x v="1"/>
    <s v="Univera Satış"/>
    <s v="Saha Satış"/>
    <s v="Yurt İçi"/>
    <s v="Türkiye"/>
  </r>
  <r>
    <s v="Q3"/>
    <x v="1"/>
    <x v="8"/>
    <m/>
    <s v="ERBAK - ULUDAĞ PAZARLAMA SATIŞ VE DAĞITIM ANONİM ŞİRKETİ"/>
    <s v="EH.02.001"/>
    <s v="Enroute Panorama - Yazılım Bakımı, Yaşatma ve Merkezi Destek Hizmeti"/>
    <s v="Univera - Uludağ İçecek"/>
    <x v="19"/>
    <x v="0"/>
    <s v="Enroute"/>
    <n v="26272.400000000001"/>
    <m/>
    <n v="1"/>
    <m/>
    <m/>
    <m/>
    <m/>
    <m/>
    <n v="26272.400000000001"/>
    <m/>
    <m/>
    <m/>
    <m/>
    <m/>
    <m/>
    <x v="21"/>
    <x v="0"/>
    <x v="0"/>
    <x v="1"/>
    <x v="4"/>
    <x v="1"/>
    <s v="Univera Satış"/>
    <s v="Saha Satış"/>
    <s v="Yurt İçi"/>
    <s v="Türkiye"/>
  </r>
  <r>
    <s v="Q3"/>
    <x v="1"/>
    <x v="8"/>
    <m/>
    <s v="ERİKLİ SU VE MEŞRUBAT SAN. TİC. A.Ş"/>
    <s v="EH.02.001"/>
    <s v="Enroute Panorama - Yazılım Bakımı, Yaşatma ve Merkezi Destek Hizmeti"/>
    <s v="Univera - Nestle Waters"/>
    <x v="11"/>
    <x v="0"/>
    <s v="Enroute"/>
    <n v="328156.52"/>
    <m/>
    <n v="1"/>
    <m/>
    <m/>
    <m/>
    <m/>
    <m/>
    <n v="328156.52"/>
    <m/>
    <m/>
    <m/>
    <m/>
    <m/>
    <m/>
    <x v="12"/>
    <x v="0"/>
    <x v="0"/>
    <x v="1"/>
    <x v="4"/>
    <x v="1"/>
    <s v="Univera Satış"/>
    <s v="Saha Satış"/>
    <s v="Yurt İçi"/>
    <s v="Türkiye"/>
  </r>
  <r>
    <s v="Q3"/>
    <x v="1"/>
    <x v="8"/>
    <m/>
    <s v="JTI INTERNATIONAL SA"/>
    <s v="EH.02.001"/>
    <s v="Enroute Panorama - Yazılım Bakımı, Yaşatma ve Merkezi Destek Hizmeti"/>
    <s v="Univera - JTI İran"/>
    <x v="16"/>
    <x v="0"/>
    <s v="Enroute"/>
    <n v="170068.208522"/>
    <m/>
    <n v="6"/>
    <m/>
    <m/>
    <m/>
    <m/>
    <m/>
    <n v="1020409.251132"/>
    <m/>
    <m/>
    <m/>
    <n v="1000001765"/>
    <m/>
    <m/>
    <x v="18"/>
    <x v="0"/>
    <x v="0"/>
    <x v="1"/>
    <x v="4"/>
    <x v="1"/>
    <s v="Univera Satış"/>
    <s v="Saha Satış"/>
    <s v="Yurt Dışı"/>
    <s v="İsviçre"/>
  </r>
  <r>
    <s v="Q3"/>
    <x v="1"/>
    <x v="8"/>
    <m/>
    <s v="Nestle Gıda Sanayi A.Ş."/>
    <s v="EH.02.001"/>
    <s v="Enroute Panorama - Yazılım Bakımı, Yaşatma ve Merkezi Destek Hizmeti"/>
    <s v="Univera - Nestle Professional"/>
    <x v="11"/>
    <x v="0"/>
    <s v="Enroute"/>
    <n v="328156.52"/>
    <m/>
    <n v="1"/>
    <m/>
    <m/>
    <m/>
    <m/>
    <m/>
    <n v="328156.52"/>
    <m/>
    <m/>
    <m/>
    <m/>
    <m/>
    <m/>
    <x v="12"/>
    <x v="0"/>
    <x v="0"/>
    <x v="1"/>
    <x v="4"/>
    <x v="1"/>
    <s v="Univera Satış"/>
    <s v="Saha Satış"/>
    <s v="Yurt İçi"/>
    <s v="Türkiye"/>
  </r>
  <r>
    <s v="Q3"/>
    <x v="1"/>
    <x v="8"/>
    <m/>
    <s v="Nestle Gıda Sanayi A.Ş."/>
    <s v="EH.02.001"/>
    <s v="Enroute Panorama - Yazılım Bakımı, Yaşatma ve Merkezi Destek Hizmeti"/>
    <s v="Univera - Nestle Retail"/>
    <x v="11"/>
    <x v="0"/>
    <s v="Enroute"/>
    <n v="328156.52"/>
    <m/>
    <n v="1"/>
    <m/>
    <m/>
    <m/>
    <m/>
    <m/>
    <n v="328156.52"/>
    <m/>
    <m/>
    <m/>
    <m/>
    <m/>
    <m/>
    <x v="12"/>
    <x v="0"/>
    <x v="0"/>
    <x v="1"/>
    <x v="4"/>
    <x v="1"/>
    <s v="Univera Satış"/>
    <s v="Saha Satış"/>
    <s v="Yurt İçi"/>
    <s v="Türkiye"/>
  </r>
  <r>
    <s v="Q3"/>
    <x v="1"/>
    <x v="8"/>
    <m/>
    <s v="ERİKLİ SU VE MEŞRUBAT SAN. TİC. A.Ş"/>
    <s v="EH.03.003"/>
    <s v="Enroute Panorama - Uzman Destek Hizmeti"/>
    <s v="Univera - Nestle Waters"/>
    <x v="11"/>
    <x v="0"/>
    <s v="Enroute"/>
    <n v="43750"/>
    <m/>
    <n v="1"/>
    <m/>
    <n v="43750"/>
    <m/>
    <m/>
    <m/>
    <n v="43750"/>
    <m/>
    <m/>
    <m/>
    <m/>
    <m/>
    <m/>
    <x v="12"/>
    <x v="0"/>
    <x v="0"/>
    <x v="1"/>
    <x v="12"/>
    <x v="1"/>
    <s v="Univera Satış"/>
    <s v="Saha Satış"/>
    <s v="Yurt İçi"/>
    <s v="Türkiye"/>
  </r>
  <r>
    <s v="Q3"/>
    <x v="1"/>
    <x v="8"/>
    <m/>
    <s v="ERİKLİ SU VE MEŞRUBAT SAN. TİC. A.Ş"/>
    <s v="EH.03.003"/>
    <s v="Enroute Panorama - Uzman Destek Hizmeti"/>
    <s v="Univera - Nestle Waters"/>
    <x v="11"/>
    <x v="0"/>
    <s v="Enroute"/>
    <n v="43750"/>
    <m/>
    <n v="1"/>
    <m/>
    <n v="43750"/>
    <m/>
    <m/>
    <m/>
    <n v="43750"/>
    <m/>
    <m/>
    <m/>
    <m/>
    <m/>
    <m/>
    <x v="12"/>
    <x v="0"/>
    <x v="0"/>
    <x v="1"/>
    <x v="12"/>
    <x v="1"/>
    <s v="Univera Satış"/>
    <s v="Saha Satış"/>
    <s v="Yurt İçi"/>
    <s v="Türkiye"/>
  </r>
  <r>
    <s v="Q3"/>
    <x v="1"/>
    <x v="8"/>
    <m/>
    <s v="JTI Tütün Ürünleri Pazarlama A.Ş."/>
    <s v="EH.05.002"/>
    <s v="Enroute Panorama - Rapor Gelistirme Hizmeti"/>
    <s v="Univera - JTI"/>
    <x v="11"/>
    <x v="0"/>
    <s v="Enroute"/>
    <n v="11900"/>
    <m/>
    <n v="5"/>
    <m/>
    <m/>
    <m/>
    <m/>
    <m/>
    <n v="59500"/>
    <m/>
    <m/>
    <m/>
    <m/>
    <m/>
    <m/>
    <x v="18"/>
    <x v="0"/>
    <x v="1"/>
    <x v="0"/>
    <x v="1"/>
    <x v="1"/>
    <s v="Univera Satış"/>
    <s v="Saha Satış"/>
    <s v="Yurt İçi"/>
    <s v="Türkiye"/>
  </r>
  <r>
    <s v="Q3"/>
    <x v="1"/>
    <x v="8"/>
    <m/>
    <s v="JTI Tütün Ürünleri Pazarlama A.Ş."/>
    <s v="EH.01.001"/>
    <s v="Enroute Panorama - Proje ve Ürün Yönetimi Danışmanlığı Hizmeti"/>
    <s v="Univera - JTI"/>
    <x v="11"/>
    <x v="0"/>
    <s v="Enroute"/>
    <n v="11100.92"/>
    <m/>
    <n v="17"/>
    <m/>
    <m/>
    <m/>
    <m/>
    <m/>
    <n v="188715.64"/>
    <m/>
    <m/>
    <m/>
    <m/>
    <m/>
    <m/>
    <x v="18"/>
    <x v="0"/>
    <x v="1"/>
    <x v="1"/>
    <x v="7"/>
    <x v="1"/>
    <s v="Univera Satış"/>
    <s v="Saha Satış"/>
    <s v="Yurt İçi"/>
    <s v="Türkiye"/>
  </r>
  <r>
    <s v="Q3"/>
    <x v="1"/>
    <x v="8"/>
    <m/>
    <s v="Şölen Çikolata Gıda Sanayi Ve Ticaret A. Ş."/>
    <s v="EH.01.001"/>
    <s v="Enroute Panorama - Proje ve Ürün Yönetimi Danışmanlığı Hizmeti"/>
    <s v="Univera - Şölen"/>
    <x v="19"/>
    <x v="0"/>
    <s v="Enroute"/>
    <n v="19600"/>
    <m/>
    <n v="1"/>
    <m/>
    <m/>
    <m/>
    <m/>
    <m/>
    <n v="19600"/>
    <m/>
    <m/>
    <m/>
    <m/>
    <m/>
    <m/>
    <x v="32"/>
    <x v="0"/>
    <x v="1"/>
    <x v="1"/>
    <x v="7"/>
    <x v="1"/>
    <s v="Univera Satış"/>
    <s v="Saha Satış"/>
    <s v="Yurt İçi"/>
    <s v="Türkiye"/>
  </r>
  <r>
    <s v="Q3"/>
    <x v="1"/>
    <x v="8"/>
    <m/>
    <s v="Şölen Çikolata Gıda Sanayi Ve Ticaret A. Ş."/>
    <s v="EH.01.001"/>
    <s v="Enroute Panorama - Proje ve Ürün Yönetimi Danışmanlığı Hizmeti"/>
    <s v="Univera - Şölen"/>
    <x v="19"/>
    <x v="0"/>
    <s v="Enroute"/>
    <n v="17500"/>
    <m/>
    <n v="4"/>
    <m/>
    <m/>
    <m/>
    <m/>
    <m/>
    <n v="70000"/>
    <m/>
    <m/>
    <m/>
    <m/>
    <m/>
    <m/>
    <x v="32"/>
    <x v="0"/>
    <x v="1"/>
    <x v="1"/>
    <x v="7"/>
    <x v="1"/>
    <s v="Univera Satış"/>
    <s v="Saha Satış"/>
    <s v="Yurt İçi"/>
    <s v="Türkiye"/>
  </r>
  <r>
    <s v="Q3"/>
    <x v="1"/>
    <x v="8"/>
    <m/>
    <s v="Şölen Çikolata Gıda Sanayi Ve Ticaret A. Ş."/>
    <s v="EH.01.001"/>
    <s v="Enroute Panorama - Proje ve Ürün Yönetimi Danışmanlığı Hizmeti"/>
    <s v="Univera - Şölen"/>
    <x v="19"/>
    <x v="0"/>
    <s v="Enroute"/>
    <n v="17500"/>
    <m/>
    <n v="1"/>
    <m/>
    <m/>
    <m/>
    <m/>
    <m/>
    <n v="17500"/>
    <m/>
    <m/>
    <m/>
    <m/>
    <m/>
    <m/>
    <x v="32"/>
    <x v="0"/>
    <x v="1"/>
    <x v="1"/>
    <x v="7"/>
    <x v="1"/>
    <s v="Univera Satış"/>
    <s v="Saha Satış"/>
    <s v="Yurt İçi"/>
    <s v="Türkiye"/>
  </r>
  <r>
    <s v="Q3"/>
    <x v="1"/>
    <x v="8"/>
    <m/>
    <s v="Şölen Çikolata Gıda Sanayi Ve Ticaret A. Ş."/>
    <s v="EH.01.001"/>
    <s v="Enroute Panorama - Proje ve Ürün Yönetimi Danışmanlığı Hizmeti"/>
    <s v="Univera - Şölen"/>
    <x v="19"/>
    <x v="0"/>
    <s v="Enroute"/>
    <n v="6541"/>
    <m/>
    <n v="1"/>
    <m/>
    <m/>
    <m/>
    <m/>
    <m/>
    <n v="6541"/>
    <m/>
    <m/>
    <m/>
    <m/>
    <m/>
    <m/>
    <x v="32"/>
    <x v="0"/>
    <x v="1"/>
    <x v="1"/>
    <x v="7"/>
    <x v="1"/>
    <s v="Univera Satış"/>
    <s v="Saha Satış"/>
    <s v="Yurt İçi"/>
    <s v="Türkiye"/>
  </r>
  <r>
    <s v="Q3"/>
    <x v="1"/>
    <x v="8"/>
    <m/>
    <s v="Şölen Çikolata Gıda Sanayi Ve Ticaret A. Ş."/>
    <s v="EH.01.001"/>
    <s v="Enroute Panorama - Proje ve Ürün Yönetimi Danışmanlığı Hizmeti"/>
    <s v="Univera - Şölen"/>
    <x v="19"/>
    <x v="0"/>
    <s v="Enroute"/>
    <n v="7290"/>
    <m/>
    <n v="2"/>
    <m/>
    <m/>
    <m/>
    <m/>
    <m/>
    <n v="14580"/>
    <m/>
    <m/>
    <m/>
    <m/>
    <m/>
    <m/>
    <x v="32"/>
    <x v="0"/>
    <x v="1"/>
    <x v="1"/>
    <x v="7"/>
    <x v="1"/>
    <s v="Univera Satış"/>
    <s v="Saha Satış"/>
    <s v="Yurt İçi"/>
    <s v="Türkiye"/>
  </r>
  <r>
    <s v="Q3"/>
    <x v="1"/>
    <x v="8"/>
    <m/>
    <s v="Şölen Çikolata Gıda Sanayi Ve Ticaret A. Ş."/>
    <s v="EH.01.001"/>
    <s v="Enroute Panorama - Proje ve Ürün Yönetimi Danışmanlığı Hizmeti"/>
    <s v="Univera - Şölen"/>
    <x v="19"/>
    <x v="0"/>
    <s v="Enroute"/>
    <n v="6451.2"/>
    <m/>
    <n v="1"/>
    <m/>
    <m/>
    <m/>
    <m/>
    <m/>
    <n v="6451.2"/>
    <m/>
    <m/>
    <m/>
    <m/>
    <m/>
    <m/>
    <x v="32"/>
    <x v="0"/>
    <x v="1"/>
    <x v="1"/>
    <x v="7"/>
    <x v="1"/>
    <s v="Univera Satış"/>
    <s v="Saha Satış"/>
    <s v="Yurt İçi"/>
    <s v="Türkiye"/>
  </r>
  <r>
    <s v="Q3"/>
    <x v="1"/>
    <x v="8"/>
    <m/>
    <s v="Şölen Çikolata Gıda Sanayi Ve Ticaret A. Ş."/>
    <s v="EH.01.001"/>
    <s v="Enroute Panorama - Proje ve Ürün Yönetimi Danışmanlığı Hizmeti"/>
    <s v="Univera - Şölen"/>
    <x v="19"/>
    <x v="0"/>
    <s v="Enroute"/>
    <n v="17500"/>
    <m/>
    <n v="2.78"/>
    <m/>
    <m/>
    <m/>
    <m/>
    <m/>
    <n v="48650"/>
    <m/>
    <m/>
    <m/>
    <m/>
    <m/>
    <m/>
    <x v="32"/>
    <x v="0"/>
    <x v="1"/>
    <x v="1"/>
    <x v="7"/>
    <x v="1"/>
    <s v="Univera Satış"/>
    <s v="Saha Satış"/>
    <s v="Yurt İçi"/>
    <s v="Türkiye"/>
  </r>
  <r>
    <s v="Q3"/>
    <x v="1"/>
    <x v="8"/>
    <m/>
    <s v="adana pazarlama dağıtım ve tic ltd.şti"/>
    <s v="EY.02.011"/>
    <s v="Enroute Panorama - Panel - Çoklu Proje Birleştirme Mobil Uygulama Yazılımı"/>
    <s v="Univera - Nestle Waters"/>
    <x v="16"/>
    <x v="0"/>
    <s v="Enroute"/>
    <n v="12025"/>
    <m/>
    <n v="5"/>
    <m/>
    <m/>
    <m/>
    <m/>
    <m/>
    <n v="60125"/>
    <m/>
    <m/>
    <m/>
    <m/>
    <m/>
    <m/>
    <x v="12"/>
    <x v="0"/>
    <x v="1"/>
    <x v="0"/>
    <x v="1"/>
    <x v="1"/>
    <s v="Univera Satış"/>
    <s v="Saha Satış"/>
    <s v="Yurt İçi"/>
    <s v="Türkiye"/>
  </r>
  <r>
    <s v="Q3"/>
    <x v="1"/>
    <x v="8"/>
    <m/>
    <s v="ADANA PAZARLAMA DAĞITIM VE TİC.LDT.ŞTİ"/>
    <s v="EY.02.011"/>
    <s v="Enroute Panorama - Panel - Çoklu Proje Birleştirme Mobil Uygulama Yazılımı"/>
    <s v="Univera - Nestle Waters"/>
    <x v="16"/>
    <x v="0"/>
    <s v="Enroute"/>
    <n v="12025"/>
    <m/>
    <n v="5"/>
    <m/>
    <m/>
    <m/>
    <m/>
    <m/>
    <n v="60125"/>
    <m/>
    <m/>
    <m/>
    <m/>
    <m/>
    <m/>
    <x v="12"/>
    <x v="0"/>
    <x v="1"/>
    <x v="0"/>
    <x v="1"/>
    <x v="1"/>
    <s v="Univera Satış"/>
    <s v="Saha Satış"/>
    <s v="Yurt İçi"/>
    <s v="Türkiye"/>
  </r>
  <r>
    <s v="Q4"/>
    <x v="1"/>
    <x v="10"/>
    <m/>
    <s v="MARSHALL BOYA VE VERNİK SANAYİ A.Ş."/>
    <s v="EH.06.001"/>
    <s v="Enroute Panorama - Hosting Hizmeti"/>
    <s v="Univera - Marshall"/>
    <x v="18"/>
    <x v="1"/>
    <s v="Enterprise"/>
    <n v="81716.25"/>
    <m/>
    <n v="12"/>
    <m/>
    <n v="980595"/>
    <m/>
    <n v="0"/>
    <m/>
    <n v="980595"/>
    <m/>
    <m/>
    <m/>
    <n v="1000002950"/>
    <m/>
    <m/>
    <x v="61"/>
    <x v="0"/>
    <x v="0"/>
    <x v="1"/>
    <x v="3"/>
    <x v="0"/>
    <s v="Univera Satış"/>
    <s v="Saha Satış"/>
    <s v="Yurt İçi"/>
    <s v="Türkiye"/>
  </r>
  <r>
    <s v="Q3"/>
    <x v="1"/>
    <x v="8"/>
    <m/>
    <s v="ERİKLİ SU VE MEŞRUBAT SAN. TİC. A.Ş"/>
    <s v="EH.03.001"/>
    <s v="Enroute Panorama - Çağrı Merkezi Hizmeti (MSD)"/>
    <s v="Univera - Nestle Waters"/>
    <x v="11"/>
    <x v="0"/>
    <s v="Enroute"/>
    <n v="16987.900000000001"/>
    <m/>
    <n v="109"/>
    <m/>
    <m/>
    <m/>
    <m/>
    <m/>
    <n v="1851681.1"/>
    <m/>
    <m/>
    <m/>
    <m/>
    <m/>
    <m/>
    <x v="12"/>
    <x v="0"/>
    <x v="0"/>
    <x v="1"/>
    <x v="8"/>
    <x v="1"/>
    <s v="Univera Satış"/>
    <s v="Saha Satış"/>
    <s v="Yurt İçi"/>
    <s v="Türkiye"/>
  </r>
  <r>
    <s v="Q3"/>
    <x v="1"/>
    <x v="8"/>
    <m/>
    <s v="Nestle Gıda Sanayi A.Ş."/>
    <s v="EH.03.001"/>
    <s v="Enroute Panorama - Çağrı Merkezi Hizmeti (MSD)"/>
    <s v="Univera - Nestle Professional"/>
    <x v="11"/>
    <x v="0"/>
    <s v="Enroute"/>
    <n v="1240116.7"/>
    <m/>
    <n v="1"/>
    <m/>
    <m/>
    <m/>
    <m/>
    <m/>
    <n v="1240116.7"/>
    <m/>
    <m/>
    <m/>
    <m/>
    <m/>
    <m/>
    <x v="12"/>
    <x v="0"/>
    <x v="0"/>
    <x v="1"/>
    <x v="8"/>
    <x v="1"/>
    <s v="Univera Satış"/>
    <s v="Saha Satış"/>
    <s v="Yurt İçi"/>
    <s v="Türkiye"/>
  </r>
  <r>
    <s v="Q3"/>
    <x v="1"/>
    <x v="8"/>
    <m/>
    <s v="Nestle Gıda Sanayi A.Ş."/>
    <s v="EH.03.001"/>
    <s v="Enroute Panorama - Çağrı Merkezi Hizmeti (MSD)"/>
    <s v="Univera - Nestle Retail"/>
    <x v="11"/>
    <x v="0"/>
    <s v="Enroute"/>
    <n v="1138189.3"/>
    <m/>
    <n v="1"/>
    <m/>
    <m/>
    <m/>
    <m/>
    <m/>
    <n v="1138189.3"/>
    <m/>
    <m/>
    <m/>
    <m/>
    <m/>
    <m/>
    <x v="12"/>
    <x v="0"/>
    <x v="0"/>
    <x v="1"/>
    <x v="8"/>
    <x v="1"/>
    <s v="Univera Satış"/>
    <s v="Saha Satış"/>
    <s v="Yurt İçi"/>
    <s v="Türkiye"/>
  </r>
  <r>
    <s v="Q3"/>
    <x v="1"/>
    <x v="8"/>
    <m/>
    <s v="ERİKLİ SU VE MEŞRUBAT SAN. TİC. A.Ş"/>
    <s v="EH.03.008"/>
    <s v="Enroute Panorama - Çağrı Merkezi Hizmeti (DDI / OutSource)"/>
    <s v="Univera - Nestle Waters"/>
    <x v="11"/>
    <x v="0"/>
    <s v="Enroute"/>
    <n v="9958.4240000000009"/>
    <m/>
    <n v="3"/>
    <m/>
    <m/>
    <m/>
    <m/>
    <m/>
    <n v="29875.272000000001"/>
    <m/>
    <m/>
    <m/>
    <m/>
    <m/>
    <m/>
    <x v="12"/>
    <x v="0"/>
    <x v="0"/>
    <x v="1"/>
    <x v="8"/>
    <x v="1"/>
    <s v="Univera Satış"/>
    <s v="Saha Satış"/>
    <s v="Yurt İçi"/>
    <s v="Türkiye"/>
  </r>
  <r>
    <s v="Q3"/>
    <x v="1"/>
    <x v="8"/>
    <m/>
    <s v="Nestle Gıda Sanayi A.Ş."/>
    <s v="EH.03.008"/>
    <s v="Enroute Panorama - Çağrı Merkezi Hizmeti (DDI / OutSource)"/>
    <s v="Univera - Nestle Professional"/>
    <x v="11"/>
    <x v="0"/>
    <s v="Enroute"/>
    <n v="189210.05600000001"/>
    <m/>
    <n v="1"/>
    <m/>
    <m/>
    <m/>
    <m/>
    <m/>
    <n v="189210.05600000001"/>
    <m/>
    <m/>
    <m/>
    <m/>
    <m/>
    <m/>
    <x v="12"/>
    <x v="0"/>
    <x v="0"/>
    <x v="1"/>
    <x v="8"/>
    <x v="1"/>
    <s v="Univera Satış"/>
    <s v="Saha Satış"/>
    <s v="Yurt İçi"/>
    <s v="Türkiye"/>
  </r>
  <r>
    <s v="Q3"/>
    <x v="1"/>
    <x v="8"/>
    <m/>
    <s v="JTI Tütün Ürünleri Pazarlama A.Ş."/>
    <s v="EY.05.010"/>
    <s v="Enroute Panorama - Business Analytics - Qlik Sense Professional User Yazılımı Bakım"/>
    <s v="Univera - JTI"/>
    <x v="11"/>
    <x v="0"/>
    <s v="QLIK - Outsource"/>
    <n v="1046820.0205099999"/>
    <m/>
    <n v="1"/>
    <m/>
    <m/>
    <m/>
    <m/>
    <m/>
    <n v="1046820.0205099999"/>
    <m/>
    <m/>
    <m/>
    <m/>
    <m/>
    <m/>
    <x v="18"/>
    <x v="0"/>
    <x v="0"/>
    <x v="1"/>
    <x v="4"/>
    <x v="1"/>
    <s v="Univera Satış"/>
    <s v="Saha Satış"/>
    <s v="Yurt İçi"/>
    <s v="Türkiye"/>
  </r>
  <r>
    <s v="Q3"/>
    <x v="1"/>
    <x v="8"/>
    <m/>
    <s v="ERİKLİ SU VE MEŞRUBAT SAN. TİC. A.Ş"/>
    <s v="EY.04.007"/>
    <s v="Enroute Panorama - Asset Tracker - Demirbaş Takip Modül Yazılımı"/>
    <s v="Univera - Nestle Waters"/>
    <x v="11"/>
    <x v="0"/>
    <s v="Enroute"/>
    <n v="100846.31"/>
    <m/>
    <n v="1"/>
    <m/>
    <m/>
    <m/>
    <m/>
    <m/>
    <n v="100846.31"/>
    <m/>
    <m/>
    <m/>
    <m/>
    <m/>
    <m/>
    <x v="12"/>
    <x v="0"/>
    <x v="0"/>
    <x v="0"/>
    <x v="1"/>
    <x v="1"/>
    <s v="Univera Satış"/>
    <s v="Saha Satış"/>
    <s v="Yurt İçi"/>
    <s v="Türkiye"/>
  </r>
  <r>
    <s v="Q3"/>
    <x v="1"/>
    <x v="8"/>
    <m/>
    <s v="EDM BİLİŞİM SİSTEMLERİ VE DANIŞMANLIK HizmetLERİ A.Ş."/>
    <s v="EY.04.014"/>
    <s v="Enroute - E-Dönüşüm Yazılım Komisyonu"/>
    <s v="Univera - Kanal"/>
    <x v="6"/>
    <x v="2"/>
    <s v="E-Dönüşüm"/>
    <n v="12250"/>
    <m/>
    <n v="1"/>
    <m/>
    <m/>
    <m/>
    <m/>
    <m/>
    <n v="12250"/>
    <m/>
    <m/>
    <m/>
    <m/>
    <m/>
    <m/>
    <x v="46"/>
    <x v="0"/>
    <x v="1"/>
    <x v="3"/>
    <x v="10"/>
    <x v="0"/>
    <s v="Kanal Satış"/>
    <s v="EDM Bilişim"/>
    <s v="Yurt İçi"/>
    <s v="Türkiye"/>
  </r>
  <r>
    <s v="Q3"/>
    <x v="1"/>
    <x v="8"/>
    <m/>
    <s v="LOGO Yazılım SAN. VE TİC. A.Ş."/>
    <s v="EY.04.014"/>
    <s v="Enroute - E-Dönüşüm Yazılım Komisyonu"/>
    <s v="Univera - JTI"/>
    <x v="6"/>
    <x v="2"/>
    <s v="E-Dönüşüm"/>
    <n v="670136"/>
    <m/>
    <n v="1"/>
    <m/>
    <m/>
    <m/>
    <m/>
    <m/>
    <n v="670136"/>
    <m/>
    <m/>
    <m/>
    <m/>
    <m/>
    <m/>
    <x v="73"/>
    <x v="0"/>
    <x v="1"/>
    <x v="3"/>
    <x v="10"/>
    <x v="0"/>
    <s v="Univera Satış"/>
    <s v="Saha Satış"/>
    <s v="Yurt İçi"/>
    <s v="Türkiye"/>
  </r>
  <r>
    <s v="Q4"/>
    <x v="1"/>
    <x v="10"/>
    <m/>
    <s v="YUSUF ALDEMİR (ALDEMİR BİLİŞİM HizmetLERİ VE DANIŞMANLIK)"/>
    <s v="WPH.02.001"/>
    <s v="Webplus Yazılım Bakımı Hizmeti"/>
    <s v="Univera - Kanal"/>
    <x v="5"/>
    <x v="0"/>
    <s v="Webplus"/>
    <n v="31174"/>
    <m/>
    <n v="1"/>
    <m/>
    <n v="31174"/>
    <m/>
    <n v="0"/>
    <m/>
    <n v="31174"/>
    <m/>
    <m/>
    <m/>
    <n v="1000002971"/>
    <m/>
    <m/>
    <x v="33"/>
    <x v="0"/>
    <x v="1"/>
    <x v="1"/>
    <x v="4"/>
    <x v="0"/>
    <s v="Kanal Satış"/>
    <s v="Aldemir"/>
    <s v="Yurt İçi"/>
    <s v="Türkiye"/>
  </r>
  <r>
    <s v="Q4"/>
    <x v="1"/>
    <x v="10"/>
    <m/>
    <s v="YUSUF ALDEMİR (ALDEMİR BİLİŞİM HizmetLERİ VE DANIŞMANLIK)"/>
    <s v="WProje Yönetimi.01.007"/>
    <s v="Webplus E-Dönüşüm Yazılımı"/>
    <s v="Univera - Kanal"/>
    <x v="5"/>
    <x v="0"/>
    <s v="Webplus"/>
    <n v="11700"/>
    <m/>
    <n v="3"/>
    <m/>
    <n v="46800"/>
    <m/>
    <n v="11700"/>
    <m/>
    <n v="35100"/>
    <m/>
    <m/>
    <m/>
    <n v="1000002971"/>
    <m/>
    <m/>
    <x v="33"/>
    <x v="0"/>
    <x v="1"/>
    <x v="0"/>
    <x v="1"/>
    <x v="0"/>
    <s v="Kanal Satış"/>
    <s v="Aldemir"/>
    <s v="Yurt İçi"/>
    <s v="Türkiye"/>
  </r>
  <r>
    <s v="Q4"/>
    <x v="1"/>
    <x v="10"/>
    <m/>
    <s v="YUSUF ALDEMİR (ALDEMİR BİLİŞİM HizmetLERİ VE DANIŞMANLIK)"/>
    <s v="WProje Yönetimi.01.002"/>
    <s v="Webplus Dağıtım Kanalı Yazılımı"/>
    <s v="Univera - Kanal"/>
    <x v="5"/>
    <x v="0"/>
    <s v="Webplus"/>
    <n v="11700"/>
    <m/>
    <n v="3"/>
    <m/>
    <n v="46800"/>
    <m/>
    <n v="11700"/>
    <m/>
    <n v="35100"/>
    <m/>
    <m/>
    <m/>
    <n v="1000002971"/>
    <m/>
    <m/>
    <x v="33"/>
    <x v="0"/>
    <x v="1"/>
    <x v="0"/>
    <x v="1"/>
    <x v="0"/>
    <s v="Kanal Satış"/>
    <s v="Aldemir"/>
    <s v="Yurt İçi"/>
    <s v="Türkiye"/>
  </r>
  <r>
    <s v="Q4"/>
    <x v="1"/>
    <x v="10"/>
    <m/>
    <s v="YUSUF ALDEMİR (ALDEMİR BİLİŞİM HizmetLERİ VE DANIŞMANLIK)"/>
    <s v="WProje Yönetimi.01.004 PX"/>
    <s v="Web Pls PX Ek Kull Lsnsı(5 Kull)"/>
    <s v="Univera - Kanal"/>
    <x v="5"/>
    <x v="0"/>
    <s v="Webplus"/>
    <n v="18037.5"/>
    <m/>
    <n v="2"/>
    <m/>
    <n v="48100"/>
    <m/>
    <n v="12025"/>
    <m/>
    <n v="36075"/>
    <m/>
    <m/>
    <m/>
    <n v="1000002971"/>
    <m/>
    <m/>
    <x v="33"/>
    <x v="0"/>
    <x v="1"/>
    <x v="0"/>
    <x v="1"/>
    <x v="0"/>
    <s v="Kanal Satış"/>
    <s v="Aldemir"/>
    <s v="Yurt İçi"/>
    <s v="Türkiye"/>
  </r>
  <r>
    <s v="Q4"/>
    <x v="1"/>
    <x v="10"/>
    <m/>
    <s v="Arcelik Hitachi Home Appliances Sales (Thailand) Ltd."/>
    <s v="QH.06.001"/>
    <s v="Quest Panorama - Yazılım Geliştirme Hizmeti"/>
    <s v="Univera - Arçelik"/>
    <x v="13"/>
    <x v="3"/>
    <s v="Enterprise"/>
    <n v="19150.5874"/>
    <m/>
    <n v="7.5"/>
    <m/>
    <n v="3383.7750000000001"/>
    <m/>
    <m/>
    <m/>
    <n v="143629.40549999999"/>
    <m/>
    <m/>
    <m/>
    <n v="1000003052"/>
    <m/>
    <m/>
    <x v="229"/>
    <x v="3"/>
    <x v="1"/>
    <x v="1"/>
    <x v="9"/>
    <x v="0"/>
    <s v="Univera Satış"/>
    <s v="Saha Satış"/>
    <s v="Yurt İçi"/>
    <s v="Türkiye"/>
  </r>
  <r>
    <s v="Q4"/>
    <x v="1"/>
    <x v="10"/>
    <m/>
    <s v="Arcelik Hitachi Home Appliances Sales (Thailand) Ltd."/>
    <s v="QH.06.001"/>
    <s v="Quest Panorama - Yazılım Geliştirme Hizmeti"/>
    <s v="Univera - Arçelik"/>
    <x v="13"/>
    <x v="3"/>
    <s v="Enterprise"/>
    <n v="19150.5874"/>
    <m/>
    <n v="1"/>
    <m/>
    <n v="451.17"/>
    <m/>
    <m/>
    <m/>
    <n v="19150.5874"/>
    <m/>
    <m/>
    <m/>
    <n v="1000003052"/>
    <m/>
    <m/>
    <x v="229"/>
    <x v="3"/>
    <x v="1"/>
    <x v="1"/>
    <x v="9"/>
    <x v="0"/>
    <s v="Univera Satış"/>
    <s v="Saha Satış"/>
    <s v="Yurt İçi"/>
    <s v="Türkiye"/>
  </r>
  <r>
    <s v="Q4"/>
    <x v="1"/>
    <x v="10"/>
    <m/>
    <s v="Arcelik Hitachi Home Appliances Sales (Thailand) Ltd."/>
    <s v="QH.06.001"/>
    <s v="Quest Panorama - Yazılım Geliştirme Hizmeti"/>
    <s v="Univera - Arçelik"/>
    <x v="13"/>
    <x v="3"/>
    <s v="Enterprise"/>
    <n v="19150.5874"/>
    <m/>
    <n v="4.5"/>
    <m/>
    <n v="2030.2650000000001"/>
    <m/>
    <m/>
    <m/>
    <n v="86177.643299999996"/>
    <m/>
    <m/>
    <m/>
    <n v="1000003052"/>
    <m/>
    <m/>
    <x v="229"/>
    <x v="3"/>
    <x v="1"/>
    <x v="1"/>
    <x v="9"/>
    <x v="0"/>
    <s v="Univera Satış"/>
    <s v="Saha Satış"/>
    <s v="Yurt İçi"/>
    <s v="Türkiye"/>
  </r>
  <r>
    <s v="Q4"/>
    <x v="1"/>
    <x v="10"/>
    <m/>
    <s v="Arcelik Hitachi Home Appliances Sales (Thailand) Ltd."/>
    <s v="QH.07.001"/>
    <s v="Quest Panorama - Rapor Geliştirme Hizmeti"/>
    <s v="Univera - Arçelik"/>
    <x v="13"/>
    <x v="3"/>
    <s v="Enterprise"/>
    <n v="17997.315999999999"/>
    <m/>
    <n v="30"/>
    <m/>
    <n v="12720"/>
    <m/>
    <m/>
    <m/>
    <n v="539919.48"/>
    <m/>
    <m/>
    <m/>
    <n v="1000003053"/>
    <m/>
    <m/>
    <x v="229"/>
    <x v="3"/>
    <x v="1"/>
    <x v="1"/>
    <x v="2"/>
    <x v="0"/>
    <s v="Univera Satış"/>
    <s v="Saha Satış"/>
    <s v="Yurt İçi"/>
    <s v="Türkiye"/>
  </r>
  <r>
    <s v="Q4"/>
    <x v="1"/>
    <x v="10"/>
    <m/>
    <s v="Arcelik Hitachi Home Appliances Sales (Thailand) Ltd."/>
    <s v="QH.01.001"/>
    <s v="Quest Panorama - Proje ve Ürün Yönetimi Danışmanlığı Hizmeti"/>
    <s v="Univera - Arçelik"/>
    <x v="13"/>
    <x v="3"/>
    <s v="Enterprise"/>
    <n v="21053.464"/>
    <m/>
    <n v="31"/>
    <m/>
    <n v="15376"/>
    <m/>
    <m/>
    <m/>
    <n v="652657.38399999996"/>
    <m/>
    <m/>
    <m/>
    <n v="1000003053"/>
    <m/>
    <m/>
    <x v="229"/>
    <x v="3"/>
    <x v="1"/>
    <x v="1"/>
    <x v="7"/>
    <x v="0"/>
    <s v="Univera Satış"/>
    <s v="Saha Satış"/>
    <s v="Yurt İçi"/>
    <s v="Türkiye"/>
  </r>
  <r>
    <s v="Q4"/>
    <x v="1"/>
    <x v="10"/>
    <m/>
    <s v="Arcelik Hitachi Home Appliances Sales (Thailand) Ltd."/>
    <s v="QH.01.001"/>
    <s v="Quest Panorama - Proje ve Ürün Yönetimi Danışmanlığı Hizmeti"/>
    <s v="Univera - Arçelik"/>
    <x v="13"/>
    <x v="3"/>
    <s v="Enterprise"/>
    <n v="21053.464"/>
    <m/>
    <n v="3"/>
    <m/>
    <n v="1488"/>
    <m/>
    <m/>
    <m/>
    <n v="63160.392"/>
    <m/>
    <m/>
    <m/>
    <n v="1000003052"/>
    <m/>
    <m/>
    <x v="229"/>
    <x v="3"/>
    <x v="1"/>
    <x v="1"/>
    <x v="7"/>
    <x v="0"/>
    <s v="Univera Satış"/>
    <s v="Saha Satış"/>
    <s v="Yurt İçi"/>
    <s v="Türkiye"/>
  </r>
  <r>
    <s v="Q4"/>
    <x v="1"/>
    <x v="10"/>
    <m/>
    <s v="Turk Elektronik Para Anonim Şirketi"/>
    <n v="500001210"/>
    <s v="Hakediş Bedeli"/>
    <s v="Univera - Turk ELektronik Para"/>
    <x v="10"/>
    <x v="8"/>
    <s v="Hakediş"/>
    <n v="413784.58"/>
    <m/>
    <n v="1"/>
    <m/>
    <m/>
    <m/>
    <m/>
    <m/>
    <n v="413784.58"/>
    <m/>
    <m/>
    <m/>
    <n v="1000003020"/>
    <m/>
    <m/>
    <x v="147"/>
    <x v="2"/>
    <x v="1"/>
    <x v="3"/>
    <x v="13"/>
    <x v="2"/>
    <s v="Univera Satış"/>
    <s v="Saha Satış"/>
    <s v="Yurt İçi"/>
    <s v="Türkiye"/>
  </r>
  <r>
    <s v="Q4"/>
    <x v="1"/>
    <x v="9"/>
    <m/>
    <s v="PERNOD RICARD İSTANBUL İÇ VE DIŞ TİC. LTD. ŞTİ"/>
    <s v="EH.05.001"/>
    <s v="Enroute Panorama - Yazılım Geliştirme Hizmeti"/>
    <s v="Univera - Pernod Ricard"/>
    <x v="13"/>
    <x v="0"/>
    <s v="Enroute"/>
    <n v="11420.32"/>
    <m/>
    <n v="4"/>
    <m/>
    <n v="45681.279999999999"/>
    <m/>
    <n v="0"/>
    <m/>
    <n v="45681.279999999999"/>
    <m/>
    <m/>
    <m/>
    <n v="1000002253"/>
    <m/>
    <m/>
    <x v="34"/>
    <x v="0"/>
    <x v="1"/>
    <x v="1"/>
    <x v="9"/>
    <x v="1"/>
    <s v="Univera Satış"/>
    <s v="Saha Satış"/>
    <s v="Yurt İçi"/>
    <s v="Türkiye"/>
  </r>
  <r>
    <s v="Q3"/>
    <x v="1"/>
    <x v="8"/>
    <m/>
    <s v="ERBAK - ULUDAĞ PAZARLAMA SATIŞ VE DAĞITIM ANONİM ŞİRKETİ"/>
    <s v="EH.02.001"/>
    <s v="Enroute Panorama - Yazılım Bakımı, Yaşatma ve Merkezi Destek Hizmeti"/>
    <s v="Univera - Uludağ İçecek"/>
    <x v="19"/>
    <x v="0"/>
    <s v="Enroute"/>
    <n v="26272.400000000001"/>
    <m/>
    <n v="-1"/>
    <m/>
    <m/>
    <m/>
    <m/>
    <m/>
    <n v="-26272.400000000001"/>
    <m/>
    <m/>
    <m/>
    <m/>
    <m/>
    <m/>
    <x v="21"/>
    <x v="0"/>
    <x v="0"/>
    <x v="1"/>
    <x v="4"/>
    <x v="1"/>
    <s v="Univera Satış"/>
    <s v="Saha Satış"/>
    <s v="Yurt İçi"/>
    <s v="Türkiye"/>
  </r>
  <r>
    <s v="Q3"/>
    <x v="1"/>
    <x v="8"/>
    <m/>
    <s v="ERBAK - ULUDAĞ PAZARLAMA SATIŞ VE DAĞITIM ANONİM ŞİRKETİ"/>
    <s v="EH.02.001"/>
    <s v="Enroute Panorama - Yazılım Bakımı, Yaşatma ve Merkezi Destek Hizmeti"/>
    <s v="Univera - Uludağ İçecek"/>
    <x v="19"/>
    <x v="0"/>
    <s v="Enroute"/>
    <n v="26272.400000000001"/>
    <m/>
    <n v="1"/>
    <m/>
    <n v="26272.400000000001"/>
    <m/>
    <n v="0"/>
    <m/>
    <n v="26272.400000000001"/>
    <m/>
    <m/>
    <m/>
    <m/>
    <m/>
    <m/>
    <x v="21"/>
    <x v="0"/>
    <x v="0"/>
    <x v="1"/>
    <x v="4"/>
    <x v="1"/>
    <s v="Univera Satış"/>
    <s v="Saha Satış"/>
    <s v="Yurt İçi"/>
    <s v="Türkiye"/>
  </r>
  <r>
    <s v="Q4"/>
    <x v="1"/>
    <x v="9"/>
    <m/>
    <s v="JTI INTERNATIONAL SA"/>
    <s v="EH.02.001"/>
    <s v="Enroute Panorama - Yazılım Bakımı, Yaşatma ve Merkezi Destek Hizmeti"/>
    <s v="Univera - JTI İran"/>
    <x v="13"/>
    <x v="0"/>
    <s v="Enroute"/>
    <n v="170327.59346666667"/>
    <m/>
    <n v="12"/>
    <m/>
    <m/>
    <m/>
    <m/>
    <m/>
    <n v="2043931.1216"/>
    <m/>
    <m/>
    <m/>
    <n v="1000002133"/>
    <m/>
    <m/>
    <x v="18"/>
    <x v="0"/>
    <x v="0"/>
    <x v="1"/>
    <x v="4"/>
    <x v="1"/>
    <s v="Univera Satış"/>
    <s v="Saha Satış"/>
    <s v="Yurt Dışı"/>
    <s v="İsviçre"/>
  </r>
  <r>
    <s v="Q4"/>
    <x v="1"/>
    <x v="9"/>
    <m/>
    <s v="AYTUNÇLAR GIDA İNŞAAT VE TURİZM SAN.TİC.LDT.ŞTİ"/>
    <s v="EH.03.006"/>
    <s v="Enroute Panorama - Uzaktan Kurulum ve Eğitim Hizmeti"/>
    <s v="Univera - Kent Gıda"/>
    <x v="12"/>
    <x v="0"/>
    <s v="Enroute"/>
    <n v="14000"/>
    <m/>
    <n v="2"/>
    <m/>
    <m/>
    <m/>
    <m/>
    <m/>
    <n v="28000"/>
    <m/>
    <m/>
    <m/>
    <n v="1000002165"/>
    <m/>
    <m/>
    <x v="53"/>
    <x v="0"/>
    <x v="1"/>
    <x v="1"/>
    <x v="6"/>
    <x v="1"/>
    <s v="Univera Satış"/>
    <s v="Saha Satış"/>
    <s v="Yurt İçi"/>
    <s v="Türkiye"/>
  </r>
  <r>
    <s v="Q4"/>
    <x v="1"/>
    <x v="9"/>
    <m/>
    <s v="Şölen Çikolata Gıda Sanayi Ve Ticaret A. Ş."/>
    <s v="EH.03.006"/>
    <s v="Enroute Panorama - Uzaktan Kurulum ve Eğitim Hizmeti"/>
    <s v="Univera - Şölen"/>
    <x v="19"/>
    <x v="0"/>
    <s v="Enroute"/>
    <n v="12000"/>
    <m/>
    <n v="9"/>
    <m/>
    <m/>
    <m/>
    <m/>
    <m/>
    <n v="108000"/>
    <m/>
    <m/>
    <m/>
    <n v="1000002182"/>
    <m/>
    <m/>
    <x v="32"/>
    <x v="0"/>
    <x v="1"/>
    <x v="1"/>
    <x v="6"/>
    <x v="1"/>
    <s v="Univera Satış"/>
    <s v="Saha Satış"/>
    <s v="Yurt İçi"/>
    <s v="Türkiye"/>
  </r>
  <r>
    <s v="Q4"/>
    <x v="1"/>
    <x v="9"/>
    <m/>
    <s v="PERNOD RICARD İSTANBUL İÇ VE DIŞ TİC. LTD. ŞTİ"/>
    <s v="EH.01.001"/>
    <s v="Enroute Panorama - Proje ve Ürün Yönetimi Danışmanlığı Hizmeti"/>
    <s v="Univera - Pernod Ricard"/>
    <x v="13"/>
    <x v="0"/>
    <s v="Enroute"/>
    <n v="9638.42"/>
    <m/>
    <n v="2"/>
    <m/>
    <n v="19276.84"/>
    <m/>
    <n v="0"/>
    <m/>
    <n v="19276.84"/>
    <m/>
    <m/>
    <m/>
    <n v="1000002253"/>
    <m/>
    <m/>
    <x v="34"/>
    <x v="0"/>
    <x v="1"/>
    <x v="1"/>
    <x v="7"/>
    <x v="1"/>
    <s v="Univera Satış"/>
    <s v="Saha Satış"/>
    <s v="Yurt İçi"/>
    <s v="Türkiye"/>
  </r>
  <r>
    <s v="Q4"/>
    <x v="1"/>
    <x v="9"/>
    <m/>
    <s v="PERNOD RICARD İSTANBUL İÇ VE DIŞ TİC. LTD. ŞTİ"/>
    <s v="EH.01.001"/>
    <s v="Enroute Panorama - Proje ve Ürün Yönetimi Danışmanlığı Hizmeti"/>
    <s v="Univera - Pernod Ricard"/>
    <x v="13"/>
    <x v="0"/>
    <s v="Enroute"/>
    <n v="9638.42"/>
    <m/>
    <n v="1.5"/>
    <m/>
    <n v="14457.63"/>
    <m/>
    <n v="0"/>
    <m/>
    <n v="14457.63"/>
    <m/>
    <m/>
    <m/>
    <n v="1000002253"/>
    <m/>
    <m/>
    <x v="34"/>
    <x v="0"/>
    <x v="1"/>
    <x v="1"/>
    <x v="7"/>
    <x v="1"/>
    <s v="Univera Satış"/>
    <s v="Saha Satış"/>
    <s v="Yurt İçi"/>
    <s v="Türkiye"/>
  </r>
  <r>
    <s v="Q4"/>
    <x v="1"/>
    <x v="9"/>
    <m/>
    <s v="PERNOD RICARD İSTANBUL İÇ VE DIŞ TİC. LTD. ŞTİ"/>
    <s v="EH.01.001"/>
    <s v="Enroute Panorama - Proje ve Ürün Yönetimi Danışmanlığı Hizmeti"/>
    <s v="Univera - Pernod Ricard"/>
    <x v="13"/>
    <x v="0"/>
    <s v="Enroute"/>
    <n v="9638.42"/>
    <m/>
    <n v="1"/>
    <m/>
    <n v="9638.42"/>
    <m/>
    <n v="0"/>
    <m/>
    <n v="9638.42"/>
    <m/>
    <m/>
    <m/>
    <n v="1000002253"/>
    <m/>
    <m/>
    <x v="34"/>
    <x v="0"/>
    <x v="1"/>
    <x v="1"/>
    <x v="7"/>
    <x v="1"/>
    <s v="Univera Satış"/>
    <s v="Saha Satış"/>
    <s v="Yurt İçi"/>
    <s v="Türkiye"/>
  </r>
  <r>
    <s v="Q3"/>
    <x v="1"/>
    <x v="8"/>
    <m/>
    <s v="ERBAK - ULUDAĞ PAZARLAMA SATIŞ VE DAĞITIM ANONİM ŞİRKETİ"/>
    <s v="EY.01.014"/>
    <s v="Enroute Panorama - Platform Back Office Kullanıcı Yazılımı"/>
    <s v="Univera - Uludağ İçecek"/>
    <x v="19"/>
    <x v="0"/>
    <s v="Enroute"/>
    <n v="5971"/>
    <m/>
    <n v="20"/>
    <m/>
    <m/>
    <m/>
    <m/>
    <m/>
    <n v="119420"/>
    <m/>
    <m/>
    <m/>
    <m/>
    <m/>
    <m/>
    <x v="21"/>
    <x v="0"/>
    <x v="1"/>
    <x v="0"/>
    <x v="1"/>
    <x v="1"/>
    <s v="Univera Satış"/>
    <s v="Saha Satış"/>
    <s v="Yurt İçi"/>
    <s v="Türkiye"/>
  </r>
  <r>
    <s v="Q3"/>
    <x v="1"/>
    <x v="8"/>
    <m/>
    <s v="ERBAK - ULUDAĞ PAZARLAMA SATIŞ VE DAĞITIM ANONİM ŞİRKETİ"/>
    <s v="EY.01.014"/>
    <s v="Enroute Panorama - Platform Back Office Kullanıcı Yazılımı"/>
    <s v="Univera - Uludağ İçecek"/>
    <x v="19"/>
    <x v="0"/>
    <s v="Enroute"/>
    <n v="5971"/>
    <m/>
    <n v="-20"/>
    <m/>
    <m/>
    <m/>
    <m/>
    <m/>
    <n v="-119420"/>
    <m/>
    <m/>
    <m/>
    <m/>
    <m/>
    <m/>
    <x v="21"/>
    <x v="0"/>
    <x v="1"/>
    <x v="0"/>
    <x v="1"/>
    <x v="1"/>
    <s v="Univera Satış"/>
    <s v="Saha Satış"/>
    <s v="Yurt İçi"/>
    <s v="Türkiye"/>
  </r>
  <r>
    <s v="Q3"/>
    <x v="1"/>
    <x v="8"/>
    <m/>
    <s v="ERBAK - ULUDAĞ PAZARLAMA SATIŞ VE DAĞITIM ANONİM ŞİRKETİ"/>
    <s v="EY.01.014"/>
    <s v="Enroute Panorama - Platform Back Office Kullanıcı Yazılımı"/>
    <s v="Univera - Uludağ İçecek"/>
    <x v="19"/>
    <x v="0"/>
    <s v="Enroute"/>
    <n v="5971"/>
    <m/>
    <n v="20"/>
    <m/>
    <n v="119420"/>
    <m/>
    <n v="0"/>
    <m/>
    <n v="119420"/>
    <m/>
    <m/>
    <m/>
    <m/>
    <m/>
    <m/>
    <x v="21"/>
    <x v="0"/>
    <x v="1"/>
    <x v="0"/>
    <x v="1"/>
    <x v="1"/>
    <s v="Univera Satış"/>
    <s v="Saha Satış"/>
    <s v="Yurt İçi"/>
    <s v="Türkiye"/>
  </r>
  <r>
    <s v="Q4"/>
    <x v="1"/>
    <x v="11"/>
    <m/>
    <s v="ALPER YÜKSEL"/>
    <s v="UH.01.002"/>
    <s v="Unidox Kontör"/>
    <s v="Univera Kontör Satışı"/>
    <x v="21"/>
    <x v="2"/>
    <s v="Unidox"/>
    <n v="2.4780000000000002"/>
    <m/>
    <n v="10000"/>
    <m/>
    <n v="24780"/>
    <m/>
    <n v="0"/>
    <m/>
    <n v="24780"/>
    <m/>
    <m/>
    <m/>
    <n v="1000002973"/>
    <m/>
    <m/>
    <x v="230"/>
    <x v="3"/>
    <x v="1"/>
    <x v="2"/>
    <x v="5"/>
    <x v="0"/>
    <s v="Univera Satış"/>
    <s v="Saha Satış"/>
    <s v="Yurt İçi"/>
    <s v="Türkiye"/>
  </r>
  <r>
    <s v="Q4"/>
    <x v="1"/>
    <x v="9"/>
    <m/>
    <s v="PERNOD RICARD İSTANBUL İÇ VE DIŞ TİC. LTD. ŞTİ"/>
    <s v="EH.05.001"/>
    <s v="Enroute Panorama - Yazılım Geliştirme Hizmeti"/>
    <s v="Univera - Pernod Ricard"/>
    <x v="13"/>
    <x v="0"/>
    <s v="Enroute"/>
    <n v="11420.32"/>
    <m/>
    <n v="2.25"/>
    <m/>
    <n v="25695.72"/>
    <m/>
    <n v="0"/>
    <m/>
    <n v="25695.72"/>
    <m/>
    <m/>
    <m/>
    <n v="1000002253"/>
    <m/>
    <m/>
    <x v="34"/>
    <x v="0"/>
    <x v="1"/>
    <x v="1"/>
    <x v="9"/>
    <x v="1"/>
    <s v="Univera Satış"/>
    <s v="Saha Satış"/>
    <s v="Yurt İçi"/>
    <s v="Türkiye"/>
  </r>
  <r>
    <s v="Q4"/>
    <x v="1"/>
    <x v="9"/>
    <m/>
    <s v="PERNOD RICARD İSTANBUL İÇ VE DIŞ TİC. LTD. ŞTİ"/>
    <s v="EH.01.001"/>
    <s v="Enroute Panorama - Proje ve Ürün Yönetimi Danışmanlığı Hizmeti"/>
    <s v="Univera - Pernod Ricard"/>
    <x v="13"/>
    <x v="0"/>
    <s v="Enroute"/>
    <n v="9638.42"/>
    <m/>
    <n v="2"/>
    <m/>
    <n v="19276.84"/>
    <m/>
    <n v="0"/>
    <m/>
    <n v="19276.84"/>
    <m/>
    <m/>
    <m/>
    <n v="1000002253"/>
    <m/>
    <m/>
    <x v="34"/>
    <x v="0"/>
    <x v="1"/>
    <x v="1"/>
    <x v="7"/>
    <x v="1"/>
    <s v="Univera Satış"/>
    <s v="Saha Satış"/>
    <s v="Yurt İçi"/>
    <s v="Türkiye"/>
  </r>
  <r>
    <s v="Q4"/>
    <x v="1"/>
    <x v="11"/>
    <m/>
    <s v="La Lorraine Unlu Mamülleri Tic. San. A.Ş."/>
    <s v="EH.06.001"/>
    <s v="Enroute Panorama - Hosting Hizmeti"/>
    <s v="Univera - La Lorraine"/>
    <x v="13"/>
    <x v="1"/>
    <s v="Enterprise"/>
    <n v="101643.52"/>
    <m/>
    <n v="1"/>
    <m/>
    <n v="101643.52"/>
    <m/>
    <n v="0"/>
    <m/>
    <n v="101643.52"/>
    <m/>
    <m/>
    <m/>
    <n v="1000002980"/>
    <m/>
    <m/>
    <x v="6"/>
    <x v="0"/>
    <x v="0"/>
    <x v="1"/>
    <x v="3"/>
    <x v="0"/>
    <s v="Univera Satış"/>
    <s v="Saha Satış"/>
    <s v="Yurt İçi"/>
    <s v="Türkiye"/>
  </r>
  <r>
    <s v="Q4"/>
    <x v="1"/>
    <x v="11"/>
    <m/>
    <s v="PERNOD RICARD İSTANBUL İÇ VE DIŞ TİC. LTD. ŞTİ"/>
    <s v="EH.06.001"/>
    <s v="Enroute Panorama - Hosting Hizmeti"/>
    <s v="Univera - Pernod Ricard"/>
    <x v="13"/>
    <x v="1"/>
    <s v="Enterprise"/>
    <n v="305232.42"/>
    <m/>
    <n v="1"/>
    <m/>
    <n v="305232.42"/>
    <m/>
    <n v="0"/>
    <m/>
    <n v="305232.42"/>
    <m/>
    <m/>
    <m/>
    <n v="1000002977"/>
    <m/>
    <m/>
    <x v="34"/>
    <x v="0"/>
    <x v="0"/>
    <x v="1"/>
    <x v="3"/>
    <x v="1"/>
    <s v="Univera Satış"/>
    <s v="Saha Satış"/>
    <s v="Yurt İçi"/>
    <s v="Türkiye"/>
  </r>
  <r>
    <s v="Q4"/>
    <x v="1"/>
    <x v="11"/>
    <m/>
    <s v="BMC Otomotiv Sanayi ve Ticaret A. Ş."/>
    <s v="CDH.03.003"/>
    <s v="Calldesk Panorama - Admin Uzman Destek Hizmeti"/>
    <s v="Univera - BMC"/>
    <x v="13"/>
    <x v="5"/>
    <s v="Enterprise"/>
    <n v="117000"/>
    <m/>
    <n v="1"/>
    <m/>
    <n v="117000"/>
    <m/>
    <n v="0"/>
    <m/>
    <n v="117000"/>
    <m/>
    <m/>
    <m/>
    <n v="1000002981"/>
    <m/>
    <m/>
    <x v="71"/>
    <x v="0"/>
    <x v="0"/>
    <x v="1"/>
    <x v="12"/>
    <x v="1"/>
    <s v="Univera Satış"/>
    <s v="Saha Satış"/>
    <s v="Yurt İçi"/>
    <s v="Türkiye"/>
  </r>
  <r>
    <s v="Q4"/>
    <x v="1"/>
    <x v="11"/>
    <m/>
    <s v="MATRIKS BİLGİSAYAR SİSTEMLERİ LTD.ŞTİ"/>
    <s v="WPH.02.001"/>
    <s v="Webplus Yazılım Bakımı Hizmeti"/>
    <s v="Univera - Kanal"/>
    <x v="5"/>
    <x v="0"/>
    <s v="Webplus"/>
    <n v="20000"/>
    <m/>
    <n v="1"/>
    <m/>
    <m/>
    <m/>
    <m/>
    <m/>
    <n v="20000"/>
    <m/>
    <m/>
    <m/>
    <s v="1000002983"/>
    <m/>
    <m/>
    <x v="11"/>
    <x v="0"/>
    <x v="0"/>
    <x v="1"/>
    <x v="4"/>
    <x v="0"/>
    <s v="Kanal Satış"/>
    <s v="Matriks"/>
    <s v="Yurt İçi"/>
    <s v="Türkiye"/>
  </r>
  <r>
    <s v="Q4"/>
    <x v="1"/>
    <x v="11"/>
    <m/>
    <s v="EFOR İÇECEK GIDA TİCARET LİMİTED ŞİRKETİ"/>
    <s v="UH.01.002"/>
    <s v="Unidox Kontör"/>
    <s v="Univera Kontör Satışı"/>
    <x v="21"/>
    <x v="2"/>
    <s v="Unidox"/>
    <n v="8"/>
    <m/>
    <n v="1000"/>
    <m/>
    <m/>
    <m/>
    <m/>
    <m/>
    <n v="8000"/>
    <m/>
    <m/>
    <m/>
    <s v="1000002995"/>
    <m/>
    <m/>
    <x v="144"/>
    <x v="0"/>
    <x v="1"/>
    <x v="2"/>
    <x v="5"/>
    <x v="0"/>
    <s v="Univera Satış"/>
    <s v="Saha Satış"/>
    <s v="Yurt İçi"/>
    <s v="Türkiye"/>
  </r>
  <r>
    <s v="Q4"/>
    <x v="1"/>
    <x v="11"/>
    <m/>
    <s v="ACET TİCARET GIDA PAZARLAMA"/>
    <s v="UH.01.002"/>
    <s v="Unidox Kontör"/>
    <s v="Univera Kontör Satışı"/>
    <x v="21"/>
    <x v="2"/>
    <s v="Unidox"/>
    <n v="6.1749999999999998"/>
    <m/>
    <n v="2000"/>
    <m/>
    <m/>
    <m/>
    <m/>
    <m/>
    <n v="12350"/>
    <m/>
    <m/>
    <m/>
    <s v="1000002993"/>
    <m/>
    <m/>
    <x v="231"/>
    <x v="3"/>
    <x v="1"/>
    <x v="2"/>
    <x v="5"/>
    <x v="0"/>
    <s v="Univera Satış"/>
    <s v="Saha Satış"/>
    <s v="Yurt İçi"/>
    <s v="Türkiye"/>
  </r>
  <r>
    <s v="Q4"/>
    <x v="1"/>
    <x v="9"/>
    <m/>
    <s v="PERNOD RICARD İSTANBUL İÇ VE DIŞ TİC. LTD. ŞTİ"/>
    <s v="EH.01.001"/>
    <s v="Enroute Panorama - Proje ve Ürün Yönetimi Danışmanlığı Hizmeti"/>
    <s v="Univera - Pernod Ricard"/>
    <x v="13"/>
    <x v="0"/>
    <s v="Enroute"/>
    <n v="9638.42"/>
    <m/>
    <n v="2"/>
    <m/>
    <n v="19276.84"/>
    <m/>
    <n v="0"/>
    <m/>
    <n v="19276.84"/>
    <m/>
    <m/>
    <m/>
    <n v="1000002253"/>
    <m/>
    <m/>
    <x v="34"/>
    <x v="0"/>
    <x v="1"/>
    <x v="1"/>
    <x v="7"/>
    <x v="1"/>
    <s v="Univera Satış"/>
    <s v="Saha Satış"/>
    <s v="Yurt İçi"/>
    <s v="Türkiye"/>
  </r>
  <r>
    <s v="Q4"/>
    <x v="1"/>
    <x v="9"/>
    <m/>
    <s v="PERNOD RICARD İSTANBUL İÇ VE DIŞ TİC. LTD. ŞTİ"/>
    <s v="EH.01.001"/>
    <s v="Enroute Panorama - Proje ve Ürün Yönetimi Danışmanlığı Hizmeti"/>
    <s v="Univera - Pernod Ricard"/>
    <x v="13"/>
    <x v="0"/>
    <s v="Enroute"/>
    <n v="9638.42"/>
    <m/>
    <n v="2"/>
    <m/>
    <n v="19276.84"/>
    <m/>
    <n v="0"/>
    <m/>
    <n v="19276.84"/>
    <m/>
    <m/>
    <m/>
    <n v="1000002253"/>
    <m/>
    <m/>
    <x v="34"/>
    <x v="0"/>
    <x v="1"/>
    <x v="1"/>
    <x v="7"/>
    <x v="1"/>
    <s v="Univera Satış"/>
    <s v="Saha Satış"/>
    <s v="Yurt İçi"/>
    <s v="Türkiye"/>
  </r>
  <r>
    <s v="Q4"/>
    <x v="1"/>
    <x v="11"/>
    <m/>
    <s v="Murr Elektronik San. Ve Tic. Ltd. Şti."/>
    <s v="SH.02.001"/>
    <s v="Stokbar Panorama - Yazılım Bakımı Hizmeti"/>
    <s v="Univera - Murr Elektronik"/>
    <x v="19"/>
    <x v="4"/>
    <s v="Standart"/>
    <n v="349499.7"/>
    <m/>
    <n v="1"/>
    <m/>
    <m/>
    <m/>
    <m/>
    <m/>
    <n v="349499.7"/>
    <m/>
    <m/>
    <m/>
    <n v="1000003018"/>
    <m/>
    <m/>
    <x v="24"/>
    <x v="0"/>
    <x v="0"/>
    <x v="1"/>
    <x v="4"/>
    <x v="0"/>
    <s v="Univera Satış"/>
    <s v="Saha Satış"/>
    <s v="Yurt İçi"/>
    <s v="Türkiye"/>
  </r>
  <r>
    <s v="Q4"/>
    <x v="1"/>
    <x v="11"/>
    <m/>
    <s v="PERRİGO KİŞİSEL Bakım ÜRÜNLERİ SAN. VE TİC. LTD.ŞTİ"/>
    <s v="SH.02.001"/>
    <s v="Stokbar Panorama - Yazılım Bakımı Hizmeti"/>
    <s v="Univera - Omega Pharma"/>
    <x v="19"/>
    <x v="4"/>
    <s v="Standart"/>
    <n v="55440"/>
    <m/>
    <n v="1"/>
    <m/>
    <m/>
    <m/>
    <m/>
    <m/>
    <n v="55440"/>
    <m/>
    <m/>
    <m/>
    <n v="1000003011"/>
    <m/>
    <m/>
    <x v="9"/>
    <x v="0"/>
    <x v="0"/>
    <x v="1"/>
    <x v="4"/>
    <x v="0"/>
    <s v="Univera Satış"/>
    <s v="Saha Satış"/>
    <s v="Yurt İçi"/>
    <s v="Türkiye"/>
  </r>
  <r>
    <s v="Q4"/>
    <x v="1"/>
    <x v="11"/>
    <m/>
    <s v="PERRİGO KİŞİSEL Bakım ÜRÜNLERİ SAN. VE TİC. LTD.ŞTİ"/>
    <s v="SH.01.001"/>
    <s v="Stokbar Panorama - Proje ve Ürün Yönetimi Danışmanlığı Hizmeti"/>
    <s v="Univera - Omega Pharma"/>
    <x v="19"/>
    <x v="4"/>
    <s v="Standart"/>
    <n v="15680"/>
    <m/>
    <n v="10"/>
    <m/>
    <m/>
    <m/>
    <m/>
    <m/>
    <n v="156800"/>
    <m/>
    <m/>
    <m/>
    <n v="1000003011"/>
    <m/>
    <m/>
    <x v="9"/>
    <x v="0"/>
    <x v="1"/>
    <x v="1"/>
    <x v="7"/>
    <x v="0"/>
    <s v="Univera Satış"/>
    <s v="Saha Satış"/>
    <s v="Yurt İçi"/>
    <s v="Türkiye"/>
  </r>
  <r>
    <s v="Q4"/>
    <x v="1"/>
    <x v="11"/>
    <m/>
    <s v="PERRİGO KİŞİSEL Bakım ÜRÜNLERİ SAN. VE TİC. LTD.ŞTİ"/>
    <s v="SY.01.009"/>
    <s v="Stokbar Panorama - Platform Back Office Kullanıcı Yazılımı"/>
    <s v="Univera - Omega Pharma"/>
    <x v="19"/>
    <x v="4"/>
    <s v="Standart"/>
    <n v="7500"/>
    <m/>
    <n v="2"/>
    <m/>
    <m/>
    <m/>
    <m/>
    <m/>
    <n v="15000"/>
    <m/>
    <m/>
    <m/>
    <n v="1000003011"/>
    <m/>
    <m/>
    <x v="9"/>
    <x v="0"/>
    <x v="1"/>
    <x v="0"/>
    <x v="1"/>
    <x v="0"/>
    <s v="Univera Satış"/>
    <s v="Saha Satış"/>
    <s v="Yurt İçi"/>
    <s v="Türkiye"/>
  </r>
  <r>
    <s v="Q4"/>
    <x v="1"/>
    <x v="11"/>
    <m/>
    <s v="PERRİGO KİŞİSEL Bakım ÜRÜNLERİ SAN. VE TİC. LTD.ŞTİ"/>
    <s v="SY.01.008"/>
    <s v="Stokbar Panorama - Depo / Lokasyon Yazılımı"/>
    <s v="Univera - Omega Pharma"/>
    <x v="19"/>
    <x v="4"/>
    <s v="Standart"/>
    <n v="25000"/>
    <m/>
    <n v="1"/>
    <m/>
    <m/>
    <m/>
    <m/>
    <m/>
    <n v="25000"/>
    <m/>
    <m/>
    <m/>
    <n v="1000003011"/>
    <m/>
    <m/>
    <x v="9"/>
    <x v="0"/>
    <x v="1"/>
    <x v="0"/>
    <x v="1"/>
    <x v="0"/>
    <s v="Univera Satış"/>
    <s v="Saha Satış"/>
    <s v="Yurt İçi"/>
    <s v="Türkiye"/>
  </r>
  <r>
    <s v="Q4"/>
    <x v="1"/>
    <x v="11"/>
    <m/>
    <s v="PERRİGO KİŞİSEL Bakım ÜRÜNLERİ SAN. VE TİC. LTD.ŞTİ"/>
    <s v="SY.01.005"/>
    <s v="Stokbar Panorama - Depo &amp; Üretim Yönetimi Çözüm Yazılımı (Business)"/>
    <s v="Univera - Omega Pharma"/>
    <x v="19"/>
    <x v="4"/>
    <s v="Standart"/>
    <n v="100000"/>
    <m/>
    <n v="1"/>
    <m/>
    <m/>
    <m/>
    <m/>
    <m/>
    <n v="100000"/>
    <m/>
    <m/>
    <m/>
    <n v="1000003011"/>
    <m/>
    <m/>
    <x v="9"/>
    <x v="0"/>
    <x v="1"/>
    <x v="0"/>
    <x v="1"/>
    <x v="0"/>
    <s v="Univera Satış"/>
    <s v="Saha Satış"/>
    <s v="Yurt İçi"/>
    <s v="Türkiye"/>
  </r>
  <r>
    <s v="Q4"/>
    <x v="1"/>
    <x v="11"/>
    <m/>
    <s v="Murr Elektronik San. Ve Tic. Ltd. Şti."/>
    <s v="SH.03.001"/>
    <s v="Stokbar Panorama - Çağrı Merkezi Hizmeti (Tesis)"/>
    <s v="Univera - Murr Elektronik"/>
    <x v="19"/>
    <x v="4"/>
    <s v="Standart"/>
    <n v="136029.04"/>
    <m/>
    <n v="1"/>
    <m/>
    <m/>
    <m/>
    <m/>
    <m/>
    <n v="136029.04"/>
    <m/>
    <m/>
    <m/>
    <n v="1000003018"/>
    <m/>
    <m/>
    <x v="24"/>
    <x v="0"/>
    <x v="0"/>
    <x v="1"/>
    <x v="8"/>
    <x v="0"/>
    <s v="Univera Satış"/>
    <s v="Saha Satış"/>
    <s v="Yurt İçi"/>
    <s v="Türkiye"/>
  </r>
  <r>
    <s v="Q4"/>
    <x v="1"/>
    <x v="11"/>
    <m/>
    <s v="PERRİGO KİŞİSEL Bakım ÜRÜNLERİ SAN. VE TİC. LTD.ŞTİ"/>
    <s v="SH.03.004"/>
    <s v="Stokbar Panorama - Çağrı Merkezi Hizmeti (Depo/Lokasyon)"/>
    <s v="Univera - Omega Pharma"/>
    <x v="19"/>
    <x v="4"/>
    <s v="Standart"/>
    <n v="8000"/>
    <m/>
    <n v="2"/>
    <m/>
    <m/>
    <m/>
    <m/>
    <m/>
    <n v="16000"/>
    <m/>
    <m/>
    <m/>
    <n v="1000003011"/>
    <m/>
    <m/>
    <x v="9"/>
    <x v="0"/>
    <x v="0"/>
    <x v="1"/>
    <x v="8"/>
    <x v="0"/>
    <s v="Univera Satış"/>
    <s v="Saha Satış"/>
    <s v="Yurt İçi"/>
    <s v="Türkiye"/>
  </r>
  <r>
    <s v="Q4"/>
    <x v="1"/>
    <x v="11"/>
    <m/>
    <s v="ERBAK - ULUDAĞ PAZARLAMA SATIŞ VE DAĞITIM ANONİM ŞİRKETİ/SANAL POS"/>
    <s v="QH.02.001"/>
    <s v="Quest Panorama - Yazılım Bakımı, Yaşatma ve Merkezi Destek Hizmeti"/>
    <s v="Univera - Uludağ İçecek"/>
    <x v="19"/>
    <x v="3"/>
    <s v="Enterprise"/>
    <n v="2170.08"/>
    <m/>
    <n v="1"/>
    <m/>
    <m/>
    <m/>
    <m/>
    <m/>
    <n v="2170.08"/>
    <m/>
    <m/>
    <m/>
    <n v="1000003013"/>
    <m/>
    <m/>
    <x v="21"/>
    <x v="0"/>
    <x v="0"/>
    <x v="1"/>
    <x v="4"/>
    <x v="1"/>
    <s v="Univera Satış"/>
    <s v="Saha Satış"/>
    <s v="Yurt İçi"/>
    <s v="Türkiye"/>
  </r>
  <r>
    <s v="Q4"/>
    <x v="1"/>
    <x v="11"/>
    <m/>
    <s v="ERBAK - ULUDAĞ PAZARLAMA SATIŞ VE DAĞITIM ANONİM ŞİRKETİ/SANAL POS"/>
    <s v="QY.04.004"/>
    <s v="Quest Panorama - Q-Auditor Mobil Kullanıcı Yazılımı"/>
    <s v="Univera - Uludağ İçecek"/>
    <x v="19"/>
    <x v="3"/>
    <s v="Enterprise"/>
    <n v="4932.22"/>
    <m/>
    <n v="6"/>
    <m/>
    <m/>
    <m/>
    <m/>
    <m/>
    <n v="29593.32"/>
    <m/>
    <m/>
    <m/>
    <n v="1000003013"/>
    <m/>
    <m/>
    <x v="21"/>
    <x v="0"/>
    <x v="1"/>
    <x v="0"/>
    <x v="1"/>
    <x v="1"/>
    <s v="Univera Satış"/>
    <s v="Saha Satış"/>
    <s v="Yurt İçi"/>
    <s v="Türkiye"/>
  </r>
  <r>
    <s v="Q4"/>
    <x v="1"/>
    <x v="11"/>
    <m/>
    <s v="ERBAK - ULUDAĞ PAZARLAMA SATIŞ VE DAĞITIM ANONİM ŞİRKETİ/SANAL POS"/>
    <s v="QH.01.001"/>
    <s v="Quest Panorama - Proje ve Ürün Yönetimi Danışmanlığı Hizmeti"/>
    <s v="Univera - Uludağ İçecek"/>
    <x v="19"/>
    <x v="3"/>
    <s v="Enterprise"/>
    <n v="11562.769999999999"/>
    <m/>
    <n v="3"/>
    <m/>
    <m/>
    <m/>
    <m/>
    <m/>
    <n v="34688.31"/>
    <m/>
    <m/>
    <m/>
    <n v="1000003013"/>
    <m/>
    <m/>
    <x v="21"/>
    <x v="0"/>
    <x v="1"/>
    <x v="1"/>
    <x v="7"/>
    <x v="1"/>
    <s v="Univera Satış"/>
    <s v="Saha Satış"/>
    <s v="Yurt İçi"/>
    <s v="Türkiye"/>
  </r>
  <r>
    <s v="Q4"/>
    <x v="1"/>
    <x v="9"/>
    <m/>
    <s v="PERNOD RICARD İSTANBUL İÇ VE DIŞ TİC. LTD. ŞTİ"/>
    <s v="EH.05.001"/>
    <s v="Enroute Panorama - Yazılım Geliştirme Hizmeti"/>
    <s v="Univera - Pernod Ricard"/>
    <x v="13"/>
    <x v="0"/>
    <s v="Enroute"/>
    <n v="11420.320000000002"/>
    <m/>
    <n v="3.5"/>
    <m/>
    <n v="39971.120000000003"/>
    <m/>
    <n v="0"/>
    <m/>
    <n v="39971.120000000003"/>
    <m/>
    <m/>
    <m/>
    <n v="1000002253"/>
    <m/>
    <m/>
    <x v="34"/>
    <x v="0"/>
    <x v="1"/>
    <x v="1"/>
    <x v="9"/>
    <x v="1"/>
    <s v="Univera Satış"/>
    <s v="Saha Satış"/>
    <s v="Yurt İçi"/>
    <s v="Türkiye"/>
  </r>
  <r>
    <s v="Q4"/>
    <x v="1"/>
    <x v="9"/>
    <m/>
    <s v="PERNOD RICARD İSTANBUL İÇ VE DIŞ TİC. LTD. ŞTİ"/>
    <s v="EH.05.002"/>
    <s v="Enroute Panorama - Rapor Geliştirme Hizmeti"/>
    <s v="Univera - Pernod Ricard"/>
    <x v="13"/>
    <x v="0"/>
    <s v="Enroute"/>
    <n v="8261.5109090909082"/>
    <m/>
    <n v="5.5"/>
    <m/>
    <n v="45438.31"/>
    <m/>
    <n v="0"/>
    <m/>
    <n v="45438.31"/>
    <m/>
    <m/>
    <m/>
    <n v="1000002253"/>
    <m/>
    <m/>
    <x v="34"/>
    <x v="0"/>
    <x v="1"/>
    <x v="1"/>
    <x v="2"/>
    <x v="1"/>
    <s v="Univera Satış"/>
    <s v="Saha Satış"/>
    <s v="Yurt İçi"/>
    <s v="Türkiye"/>
  </r>
  <r>
    <s v="Q4"/>
    <x v="1"/>
    <x v="11"/>
    <m/>
    <s v="CANAN GALYONCU"/>
    <s v="UH.01.002"/>
    <s v="Unidox Kontör"/>
    <s v="Univera Kontör Satışı"/>
    <x v="21"/>
    <x v="2"/>
    <s v="Unidox"/>
    <n v="2.92"/>
    <m/>
    <n v="25000"/>
    <m/>
    <n v="73000"/>
    <m/>
    <n v="0"/>
    <m/>
    <n v="73000"/>
    <m/>
    <m/>
    <m/>
    <n v="1000003050"/>
    <m/>
    <m/>
    <x v="232"/>
    <x v="0"/>
    <x v="1"/>
    <x v="2"/>
    <x v="5"/>
    <x v="0"/>
    <s v="Univera Satış"/>
    <s v="Saha Satış"/>
    <s v="Yurt İçi"/>
    <s v="Türkiye"/>
  </r>
  <r>
    <s v="Q4"/>
    <x v="1"/>
    <x v="11"/>
    <m/>
    <s v="ER-FA BİLGİ İŞLEM TEK. VE EMN.SİSTEMLERİ İMALAT-İTH.İHR.TİC.LTD.STİ."/>
    <s v="UH.01.002"/>
    <s v="Unidox Kontör"/>
    <s v="Univera Kontör Satışı"/>
    <x v="21"/>
    <x v="2"/>
    <s v="Unidox"/>
    <n v="4.3220000000000001"/>
    <m/>
    <n v="2000"/>
    <m/>
    <n v="8644"/>
    <m/>
    <n v="0"/>
    <m/>
    <n v="8644"/>
    <m/>
    <m/>
    <m/>
    <n v="1000003048"/>
    <m/>
    <m/>
    <x v="111"/>
    <x v="0"/>
    <x v="1"/>
    <x v="2"/>
    <x v="5"/>
    <x v="0"/>
    <s v="Univera Satış"/>
    <s v="Saha Satış"/>
    <s v="Yurt İçi"/>
    <s v="Türkiye"/>
  </r>
  <r>
    <s v="Q4"/>
    <x v="1"/>
    <x v="11"/>
    <m/>
    <s v="ÖZHAS GÜN GIDA ÜRT. İNŞ. MALZ. TUR. TEKS. TAR. HAY. İTH. İHR. SAN VE TİC.LTD. ŞTİ."/>
    <s v="UH.01.002"/>
    <s v="Unidox Kontör"/>
    <s v="Univera Kontör Satışı"/>
    <x v="21"/>
    <x v="2"/>
    <s v="Unidox"/>
    <n v="3.1880000000000002"/>
    <m/>
    <n v="10000"/>
    <m/>
    <n v="31880"/>
    <m/>
    <n v="0"/>
    <m/>
    <n v="31880"/>
    <m/>
    <m/>
    <m/>
    <n v="1000003062"/>
    <m/>
    <m/>
    <x v="233"/>
    <x v="3"/>
    <x v="1"/>
    <x v="2"/>
    <x v="5"/>
    <x v="0"/>
    <s v="Univera Satış"/>
    <s v="Saha Satış"/>
    <s v="Yurt İçi"/>
    <s v="Türkiye"/>
  </r>
  <r>
    <s v="Q4"/>
    <x v="1"/>
    <x v="11"/>
    <m/>
    <s v="MİYA OTOMASYON VE BARKOD BILISIM SISTEMLERI SAN TİC. VE L.T.D. STI."/>
    <s v="SMH.02.001"/>
    <s v="StockMate Yazılım Bakımı Hizmeti"/>
    <s v="Univera - Kanal"/>
    <x v="5"/>
    <x v="4"/>
    <s v="Stockmate"/>
    <n v="97240"/>
    <m/>
    <n v="1"/>
    <m/>
    <n v="97240"/>
    <m/>
    <n v="0"/>
    <m/>
    <n v="97240"/>
    <m/>
    <m/>
    <m/>
    <n v="1000003036"/>
    <m/>
    <m/>
    <x v="3"/>
    <x v="0"/>
    <x v="1"/>
    <x v="1"/>
    <x v="4"/>
    <x v="0"/>
    <s v="Kanal Satış"/>
    <s v="Miya"/>
    <s v="Yurt İçi"/>
    <s v="Türkiye"/>
  </r>
  <r>
    <s v="Q4"/>
    <x v="1"/>
    <x v="11"/>
    <m/>
    <s v="YUSUF ALDEMİR (ALDEMİR BİLİŞİM HizmetLERİ VE DANIŞMANLIK)"/>
    <s v="SMH.02.001"/>
    <s v="StockMate Yazılım Bakımı Hizmeti"/>
    <s v="Univera - Kanal"/>
    <x v="5"/>
    <x v="4"/>
    <s v="Enterprise"/>
    <n v="90310"/>
    <m/>
    <n v="1"/>
    <m/>
    <n v="90310"/>
    <m/>
    <n v="0"/>
    <m/>
    <n v="90310"/>
    <m/>
    <m/>
    <m/>
    <n v="1000003021"/>
    <m/>
    <m/>
    <x v="33"/>
    <x v="0"/>
    <x v="0"/>
    <x v="1"/>
    <x v="4"/>
    <x v="0"/>
    <s v="Kanal Satış"/>
    <s v="Aldemir"/>
    <s v="Yurt İçi"/>
    <s v="Türkiye"/>
  </r>
  <r>
    <s v="Q4"/>
    <x v="1"/>
    <x v="11"/>
    <m/>
    <s v="MİYA OTOMASYON VE BARKOD BILISIM SISTEMLERI SAN TİC. VE L.T.D. STI."/>
    <s v="SMY.02.001"/>
    <s v="StockMate Mobile Depo Personeli El Terminali Yazılımı"/>
    <s v="Univera - Kanal"/>
    <x v="5"/>
    <x v="4"/>
    <s v="Stockmate"/>
    <n v="6825"/>
    <m/>
    <n v="13"/>
    <m/>
    <n v="126750"/>
    <m/>
    <n v="38025"/>
    <m/>
    <n v="88725"/>
    <m/>
    <m/>
    <m/>
    <n v="1000003036"/>
    <m/>
    <m/>
    <x v="3"/>
    <x v="0"/>
    <x v="1"/>
    <x v="0"/>
    <x v="1"/>
    <x v="0"/>
    <s v="Kanal Satış"/>
    <s v="Miya"/>
    <s v="Yurt İçi"/>
    <s v="Türkiye"/>
  </r>
  <r>
    <s v="Q4"/>
    <x v="1"/>
    <x v="11"/>
    <m/>
    <s v="MİYA OTOMASYON VE BARKOD BILISIM SISTEMLERI SAN TİC. VE L.T.D. STI."/>
    <s v="SMY.01.004"/>
    <s v="StockMate Ek Kullanıcı Yazılımı (+5)"/>
    <s v="Univera - Kanal"/>
    <x v="5"/>
    <x v="4"/>
    <s v="Stockmate"/>
    <n v="18200"/>
    <m/>
    <n v="1"/>
    <m/>
    <n v="26000"/>
    <m/>
    <n v="7800"/>
    <m/>
    <n v="18200"/>
    <m/>
    <m/>
    <m/>
    <n v="1000003036"/>
    <m/>
    <m/>
    <x v="3"/>
    <x v="0"/>
    <x v="1"/>
    <x v="0"/>
    <x v="1"/>
    <x v="0"/>
    <s v="Kanal Satış"/>
    <s v="Miya"/>
    <s v="Yurt İçi"/>
    <s v="Türkiye"/>
  </r>
  <r>
    <s v="Q4"/>
    <x v="1"/>
    <x v="9"/>
    <m/>
    <s v="PERNOD RICARD İSTANBUL İÇ VE DIŞ TİC. LTD. ŞTİ"/>
    <s v="EH.05.001"/>
    <s v="Enroute Panorama - Yazılım Geliştirme Hizmeti"/>
    <s v="Univera - Pernod Ricard"/>
    <x v="13"/>
    <x v="0"/>
    <s v="Enroute"/>
    <n v="11420.32"/>
    <m/>
    <n v="3"/>
    <m/>
    <n v="34260.959999999999"/>
    <m/>
    <n v="0"/>
    <m/>
    <n v="34260.959999999999"/>
    <m/>
    <m/>
    <m/>
    <n v="1000002253"/>
    <m/>
    <m/>
    <x v="34"/>
    <x v="0"/>
    <x v="1"/>
    <x v="1"/>
    <x v="9"/>
    <x v="1"/>
    <s v="Univera Satış"/>
    <s v="Saha Satış"/>
    <s v="Yurt İçi"/>
    <s v="Türkiye"/>
  </r>
  <r>
    <s v="Q4"/>
    <x v="1"/>
    <x v="9"/>
    <m/>
    <s v="PERNOD RICARD İSTANBUL İÇ VE DIŞ TİC. LTD. ŞTİ"/>
    <s v="EH.05.001"/>
    <s v="Enroute Panorama - Yazılım Geliştirme Hizmeti"/>
    <s v="Univera - Pernod Ricard"/>
    <x v="13"/>
    <x v="0"/>
    <s v="Enroute"/>
    <n v="11420.32"/>
    <m/>
    <n v="4"/>
    <m/>
    <n v="45681.279999999999"/>
    <m/>
    <n v="0"/>
    <m/>
    <n v="45681.279999999999"/>
    <m/>
    <m/>
    <m/>
    <n v="1000002253"/>
    <m/>
    <m/>
    <x v="34"/>
    <x v="0"/>
    <x v="1"/>
    <x v="1"/>
    <x v="9"/>
    <x v="1"/>
    <s v="Univera Satış"/>
    <s v="Saha Satış"/>
    <s v="Yurt İçi"/>
    <s v="Türkiye"/>
  </r>
  <r>
    <s v="Q4"/>
    <x v="1"/>
    <x v="9"/>
    <m/>
    <s v="PERNOD RICARD İSTANBUL İÇ VE DIŞ TİC. LTD. ŞTİ"/>
    <s v="EH.05.001"/>
    <s v="Enroute Panorama - Yazılım Geliştirme Hizmeti"/>
    <s v="Univera - Pernod Ricard"/>
    <x v="13"/>
    <x v="0"/>
    <s v="Enroute"/>
    <n v="11420.32"/>
    <m/>
    <n v="4.5"/>
    <m/>
    <n v="51391.44"/>
    <m/>
    <n v="0"/>
    <m/>
    <n v="51391.44"/>
    <m/>
    <m/>
    <m/>
    <n v="1000002253"/>
    <m/>
    <m/>
    <x v="34"/>
    <x v="0"/>
    <x v="1"/>
    <x v="1"/>
    <x v="9"/>
    <x v="1"/>
    <s v="Univera Satış"/>
    <s v="Saha Satış"/>
    <s v="Yurt İçi"/>
    <s v="Türkiye"/>
  </r>
  <r>
    <s v="Q4"/>
    <x v="1"/>
    <x v="11"/>
    <m/>
    <s v="DARDANEL DAĞITIM A.Ş."/>
    <s v="EH.06.001"/>
    <s v="Enroute Panorama - Hosting Hizmeti"/>
    <s v="Univera - Dardanel"/>
    <x v="12"/>
    <x v="1"/>
    <s v="Enterprise"/>
    <n v="83545.929999999993"/>
    <m/>
    <n v="1"/>
    <m/>
    <n v="83545.929999999993"/>
    <m/>
    <n v="0"/>
    <m/>
    <n v="83545.929999999993"/>
    <m/>
    <m/>
    <m/>
    <n v="1000003033"/>
    <m/>
    <m/>
    <x v="4"/>
    <x v="0"/>
    <x v="0"/>
    <x v="1"/>
    <x v="3"/>
    <x v="0"/>
    <s v="Univera Satış"/>
    <s v="Saha Satış"/>
    <s v="Yurt İçi"/>
    <s v="Türkiye"/>
  </r>
  <r>
    <s v="Q4"/>
    <x v="1"/>
    <x v="11"/>
    <m/>
    <s v="KENT GIDA MADDELERİ SAN VE TİC.AŞ."/>
    <s v="EH.06.001"/>
    <s v="Enroute Panorama - Hosting Hizmeti"/>
    <s v="Univera - Kent Gıda"/>
    <x v="12"/>
    <x v="1"/>
    <s v="Enterprise"/>
    <n v="132870.53"/>
    <m/>
    <n v="1"/>
    <m/>
    <n v="132870.53"/>
    <m/>
    <n v="0"/>
    <m/>
    <n v="132870.53"/>
    <m/>
    <m/>
    <m/>
    <n v="1000003027"/>
    <m/>
    <m/>
    <x v="53"/>
    <x v="0"/>
    <x v="0"/>
    <x v="1"/>
    <x v="3"/>
    <x v="1"/>
    <s v="Univera Satış"/>
    <s v="Saha Satış"/>
    <s v="Yurt İçi"/>
    <s v="Türkiye"/>
  </r>
  <r>
    <s v="Q4"/>
    <x v="1"/>
    <x v="11"/>
    <m/>
    <s v="PERRİGO KİŞİSEL Bakım ÜRÜNLERİ SAN. VE TİC. LTD.ŞTİ"/>
    <s v="EH.06.001"/>
    <s v="Enroute Panorama - Hosting Hizmeti"/>
    <s v="Univera - Omega Pharma"/>
    <x v="19"/>
    <x v="1"/>
    <s v="Enterprise"/>
    <n v="63490.91"/>
    <m/>
    <n v="1"/>
    <m/>
    <n v="63490.91"/>
    <m/>
    <n v="0"/>
    <m/>
    <n v="63490.91"/>
    <m/>
    <m/>
    <m/>
    <n v="1000003026"/>
    <m/>
    <m/>
    <x v="9"/>
    <x v="0"/>
    <x v="0"/>
    <x v="1"/>
    <x v="3"/>
    <x v="0"/>
    <s v="Univera Satış"/>
    <s v="Saha Satış"/>
    <s v="Yurt İçi"/>
    <s v="Türkiye"/>
  </r>
  <r>
    <s v="Q4"/>
    <x v="1"/>
    <x v="11"/>
    <m/>
    <s v="RED BULL GIDA DAĞITIM VE PAZARLAMA TİCARET LTD. ŞTİ"/>
    <s v="EH.06.001"/>
    <s v="Enroute Panorama - Hosting Hizmeti"/>
    <s v="Univera - Redbull"/>
    <x v="12"/>
    <x v="1"/>
    <s v="Enterprise"/>
    <n v="123973.75"/>
    <m/>
    <n v="1"/>
    <m/>
    <n v="123973.75"/>
    <m/>
    <n v="0"/>
    <m/>
    <n v="123973.75"/>
    <m/>
    <m/>
    <m/>
    <n v="1000003029"/>
    <m/>
    <m/>
    <x v="2"/>
    <x v="0"/>
    <x v="0"/>
    <x v="1"/>
    <x v="3"/>
    <x v="0"/>
    <s v="Univera Satış"/>
    <s v="Saha Satış"/>
    <s v="Yurt İçi"/>
    <s v="Türkiye"/>
  </r>
  <r>
    <s v="Q4"/>
    <x v="1"/>
    <x v="11"/>
    <m/>
    <s v="Tadım Gıda Maddeleri San. ve Tic. A.Ş."/>
    <s v="EH.06.001"/>
    <s v="Enroute Panorama - Hosting Hizmeti"/>
    <s v="Univera - Tadım"/>
    <x v="19"/>
    <x v="1"/>
    <s v="Enterprise"/>
    <n v="215386.26"/>
    <m/>
    <n v="1"/>
    <m/>
    <n v="215386.26"/>
    <m/>
    <n v="0"/>
    <m/>
    <n v="215386.26"/>
    <m/>
    <m/>
    <m/>
    <n v="1000003034"/>
    <m/>
    <m/>
    <x v="10"/>
    <x v="0"/>
    <x v="0"/>
    <x v="1"/>
    <x v="3"/>
    <x v="0"/>
    <s v="Univera Satış"/>
    <s v="Saha Satış"/>
    <s v="Yurt İçi"/>
    <s v="Türkiye"/>
  </r>
  <r>
    <s v="Q4"/>
    <x v="1"/>
    <x v="11"/>
    <m/>
    <s v="TCHIBO KAHVE MAMÜLLERİ DAĞ. VE PAZ. TİC. LTD. ŞTİ."/>
    <s v="EH.06.001"/>
    <s v="Enroute Panorama - Hosting Hizmeti"/>
    <s v="Univera - Tchibo"/>
    <x v="12"/>
    <x v="1"/>
    <s v="Enterprise"/>
    <n v="12603.81"/>
    <m/>
    <n v="1"/>
    <m/>
    <n v="12603.81"/>
    <m/>
    <n v="0"/>
    <m/>
    <n v="12603.81"/>
    <m/>
    <m/>
    <m/>
    <n v="1000003030"/>
    <m/>
    <m/>
    <x v="106"/>
    <x v="0"/>
    <x v="0"/>
    <x v="1"/>
    <x v="3"/>
    <x v="0"/>
    <s v="Univera Satış"/>
    <s v="Saha Satış"/>
    <s v="Yurt İçi"/>
    <s v="Türkiye"/>
  </r>
  <r>
    <s v="Q4"/>
    <x v="1"/>
    <x v="11"/>
    <m/>
    <s v="TCHIBO KAHVE MAMÜLLERİ DAĞ. VE PAZ. TİC. LTD. ŞTİ."/>
    <s v="EH.06.001"/>
    <s v="Enroute Panorama - Hosting Hizmeti"/>
    <s v="Univera - Tchibo"/>
    <x v="12"/>
    <x v="1"/>
    <s v="Enterprise"/>
    <n v="64028.08"/>
    <m/>
    <n v="1"/>
    <m/>
    <n v="12603.81"/>
    <m/>
    <n v="0"/>
    <m/>
    <n v="64028.08"/>
    <m/>
    <m/>
    <m/>
    <n v="1000003032"/>
    <m/>
    <m/>
    <x v="106"/>
    <x v="0"/>
    <x v="0"/>
    <x v="1"/>
    <x v="3"/>
    <x v="0"/>
    <s v="Univera Satış"/>
    <s v="Saha Satış"/>
    <s v="Yurt İçi"/>
    <s v="Türkiye"/>
  </r>
  <r>
    <s v="Q4"/>
    <x v="1"/>
    <x v="11"/>
    <m/>
    <s v="4 SIMPLE BİLİŞİM SANAYİ VE TİC. LTD. ŞTİ."/>
    <s v="WPH.02.001"/>
    <s v="Webplus Yazılım Bakımı Hizmeti"/>
    <s v="Univera - Kanal"/>
    <x v="5"/>
    <x v="0"/>
    <s v="Webplus"/>
    <n v="21350"/>
    <m/>
    <n v="1"/>
    <m/>
    <n v="21350"/>
    <m/>
    <n v="0"/>
    <m/>
    <n v="21350"/>
    <m/>
    <m/>
    <m/>
    <s v="1000003113"/>
    <m/>
    <m/>
    <x v="114"/>
    <x v="0"/>
    <x v="0"/>
    <x v="1"/>
    <x v="4"/>
    <x v="0"/>
    <s v="Kanal Satış"/>
    <s v="4 Simple"/>
    <s v="Yurt İçi"/>
    <s v="Türkiye"/>
  </r>
  <r>
    <s v="Q4"/>
    <x v="1"/>
    <x v="11"/>
    <m/>
    <s v="LEANK BUSİNESS SOLUTİONS LTD."/>
    <s v="WPH.02.001"/>
    <s v="Webplus Yazılım Bakımı Hizmeti"/>
    <s v="Univera - Kanal"/>
    <x v="5"/>
    <x v="0"/>
    <s v="Webplus"/>
    <n v="18257"/>
    <m/>
    <n v="1"/>
    <m/>
    <n v="18257"/>
    <m/>
    <n v="0"/>
    <m/>
    <n v="18257"/>
    <m/>
    <m/>
    <m/>
    <s v="1000003097"/>
    <m/>
    <m/>
    <x v="22"/>
    <x v="0"/>
    <x v="1"/>
    <x v="1"/>
    <x v="4"/>
    <x v="0"/>
    <s v="Kanal Satış"/>
    <s v="Saha Satış"/>
    <s v="Yurt İçi"/>
    <s v="Türkiye"/>
  </r>
  <r>
    <s v="Q4"/>
    <x v="1"/>
    <x v="11"/>
    <m/>
    <s v="POLARİS YAZILIM ÇÖZÜMLERİ VE DANIŞMANLIK HİZMETLERİ LTD.ŞTİ."/>
    <s v="WPH.02.001"/>
    <s v="Webplus Yazılım Bakımı Hizmeti"/>
    <s v="Univera - Kanal"/>
    <x v="5"/>
    <x v="0"/>
    <s v="Webplus"/>
    <n v="3003"/>
    <m/>
    <n v="1"/>
    <m/>
    <n v="3003"/>
    <m/>
    <n v="0"/>
    <m/>
    <n v="3003"/>
    <m/>
    <m/>
    <m/>
    <s v="1000003104"/>
    <m/>
    <m/>
    <x v="31"/>
    <x v="0"/>
    <x v="1"/>
    <x v="1"/>
    <x v="4"/>
    <x v="0"/>
    <s v="Kanal Satış"/>
    <s v="Polaris"/>
    <s v="Yurt İçi"/>
    <s v="Türkiye"/>
  </r>
  <r>
    <s v="Q4"/>
    <x v="1"/>
    <x v="11"/>
    <m/>
    <s v="POLARİS YAZILIM ÇÖZÜMLERİ VE DANIŞMANLIK HİZMETLERİ LTD.ŞTİ."/>
    <s v="WProje Yönetimi.01.008"/>
    <s v="Webplus Distribution Satış-Dağıtım Yazılımı (Enterprise) Kiralama Hizmeti"/>
    <s v="Univera - Kanal"/>
    <x v="5"/>
    <x v="0"/>
    <s v="Webplus"/>
    <n v="90284"/>
    <m/>
    <n v="1"/>
    <m/>
    <n v="90284"/>
    <m/>
    <n v="0"/>
    <m/>
    <n v="90284"/>
    <m/>
    <m/>
    <m/>
    <s v="1000003101"/>
    <m/>
    <m/>
    <x v="31"/>
    <x v="0"/>
    <x v="1"/>
    <x v="0"/>
    <x v="0"/>
    <x v="0"/>
    <s v="Kanal Satış"/>
    <s v="Polaris"/>
    <s v="Yurt İçi"/>
    <s v="Türkiye"/>
  </r>
  <r>
    <s v="Q4"/>
    <x v="1"/>
    <x v="11"/>
    <m/>
    <s v="POLARİS YAZILIM ÇÖZÜMLERİ VE DANIŞMANLIK HİZMETLERİ LTD.ŞTİ."/>
    <s v="WProje Yönetimi.02.001 PX"/>
    <s v="Webplus  PX (Andrd) Satş Tem. Lsnsı-Ent."/>
    <s v="Univera - Kanal"/>
    <x v="5"/>
    <x v="0"/>
    <s v="Webplus"/>
    <n v="3640"/>
    <m/>
    <n v="6"/>
    <m/>
    <n v="27300"/>
    <m/>
    <n v="5460"/>
    <m/>
    <n v="21840"/>
    <m/>
    <m/>
    <m/>
    <s v="1000003104"/>
    <m/>
    <m/>
    <x v="31"/>
    <x v="0"/>
    <x v="1"/>
    <x v="0"/>
    <x v="1"/>
    <x v="0"/>
    <s v="Kanal Satış"/>
    <s v="Polaris"/>
    <s v="Yurt İçi"/>
    <s v="Türkiye"/>
  </r>
  <r>
    <s v="Q4"/>
    <x v="1"/>
    <x v="11"/>
    <m/>
    <s v="MİYA OTOMASYON VE BARKOD BILISIM SISTEMLERI SAN TİC. VE L.T.D. STI."/>
    <s v="UH.01.002"/>
    <s v="Unidox Kontör"/>
    <s v="Univera Kontör Satışı"/>
    <x v="5"/>
    <x v="2"/>
    <s v="Unidox"/>
    <n v="1.111"/>
    <m/>
    <n v="100000"/>
    <m/>
    <m/>
    <m/>
    <m/>
    <m/>
    <n v="111100"/>
    <m/>
    <m/>
    <m/>
    <n v="1000003122"/>
    <m/>
    <m/>
    <x v="3"/>
    <x v="0"/>
    <x v="1"/>
    <x v="2"/>
    <x v="5"/>
    <x v="0"/>
    <s v="Kanal Satış"/>
    <s v="Miya"/>
    <s v="Yurt İçi"/>
    <s v="Türkiye"/>
  </r>
  <r>
    <s v="Q4"/>
    <x v="1"/>
    <x v="11"/>
    <m/>
    <s v="Unilever San. ve Tic. Türk A.Ş."/>
    <s v="SH.01.001"/>
    <s v="Stokbar Panorama - Proje ve Ürün Yönetimi Danışmanlığı Hizmeti"/>
    <s v="Univera - Unilever"/>
    <x v="13"/>
    <x v="4"/>
    <s v="Standart"/>
    <n v="14500"/>
    <m/>
    <n v="40"/>
    <m/>
    <n v="580000"/>
    <m/>
    <n v="0"/>
    <m/>
    <n v="580000"/>
    <m/>
    <m/>
    <m/>
    <s v="1000003078"/>
    <m/>
    <m/>
    <x v="104"/>
    <x v="0"/>
    <x v="1"/>
    <x v="1"/>
    <x v="7"/>
    <x v="0"/>
    <s v="Univera Satış"/>
    <s v="Saha Satış"/>
    <s v="Yurt İçi"/>
    <s v="Türkiye"/>
  </r>
  <r>
    <s v="Q4"/>
    <x v="1"/>
    <x v="9"/>
    <m/>
    <s v="Mey İçki Sanayi ve Ticaret A.Ş."/>
    <s v="EH.05.001"/>
    <s v="Enroute Panorama - Yazılım Geliştirme Hizmeti"/>
    <s v="Univera - Mey İçki"/>
    <x v="18"/>
    <x v="0"/>
    <s v="Enroute"/>
    <n v="12070"/>
    <m/>
    <n v="7"/>
    <m/>
    <n v="84490"/>
    <m/>
    <n v="0"/>
    <m/>
    <n v="84490"/>
    <m/>
    <m/>
    <m/>
    <n v="1000002249"/>
    <m/>
    <m/>
    <x v="7"/>
    <x v="0"/>
    <x v="1"/>
    <x v="1"/>
    <x v="9"/>
    <x v="1"/>
    <s v="Univera Satış"/>
    <s v="Saha Satış"/>
    <s v="Yurt İçi"/>
    <s v="Türkiye"/>
  </r>
  <r>
    <s v="Q4"/>
    <x v="1"/>
    <x v="9"/>
    <m/>
    <s v="Mey İçki Sanayi ve Ticaret A.Ş."/>
    <s v="EH.05.002"/>
    <s v="Enroute Panorama - Rapor Geliştirme Hizmeti"/>
    <s v="Univera - Mey İçki"/>
    <x v="18"/>
    <x v="0"/>
    <s v="Enroute"/>
    <n v="9998"/>
    <m/>
    <n v="6"/>
    <m/>
    <n v="59988"/>
    <m/>
    <n v="0"/>
    <m/>
    <n v="59988"/>
    <m/>
    <m/>
    <m/>
    <n v="1000002249"/>
    <m/>
    <m/>
    <x v="7"/>
    <x v="0"/>
    <x v="1"/>
    <x v="1"/>
    <x v="2"/>
    <x v="1"/>
    <s v="Univera Satış"/>
    <s v="Saha Satış"/>
    <s v="Yurt İçi"/>
    <s v="Türkiye"/>
  </r>
  <r>
    <s v="Q4"/>
    <x v="1"/>
    <x v="11"/>
    <m/>
    <s v="POLARİS YAZILIM ÇÖZÜMLERİ VE DANIŞMANLIK HİZMETLERİ LTD.ŞTİ."/>
    <s v="WPH.02.001"/>
    <s v="Webplus Yazılım Bakımı Hizmeti"/>
    <s v="Univera - Kanal"/>
    <x v="5"/>
    <x v="0"/>
    <s v="Webplus"/>
    <n v="16700"/>
    <m/>
    <n v="1"/>
    <m/>
    <m/>
    <m/>
    <m/>
    <m/>
    <n v="16700"/>
    <m/>
    <m/>
    <m/>
    <s v="1000003142"/>
    <m/>
    <m/>
    <x v="31"/>
    <x v="0"/>
    <x v="0"/>
    <x v="1"/>
    <x v="4"/>
    <x v="0"/>
    <s v="Kanal Satış"/>
    <s v="Polaris"/>
    <s v="Yurt İçi"/>
    <s v="Türkiye"/>
  </r>
  <r>
    <s v="Q4"/>
    <x v="1"/>
    <x v="11"/>
    <m/>
    <s v="POLARİS YAZILIM ÇÖZÜMLERİ VE DANIŞMANLIK HİZMETLERİ LTD.ŞTİ."/>
    <s v="WPH.02.001"/>
    <s v="Webplus Yazılım Bakımı Hizmeti"/>
    <s v="Univera - Kanal"/>
    <x v="5"/>
    <x v="0"/>
    <s v="Webplus"/>
    <n v="1401"/>
    <m/>
    <n v="1"/>
    <m/>
    <m/>
    <m/>
    <m/>
    <m/>
    <n v="1401"/>
    <m/>
    <m/>
    <m/>
    <s v="1000003144"/>
    <m/>
    <m/>
    <x v="31"/>
    <x v="0"/>
    <x v="1"/>
    <x v="1"/>
    <x v="4"/>
    <x v="0"/>
    <s v="Kanal Satış"/>
    <s v="Polaris"/>
    <s v="Yurt İçi"/>
    <s v="Türkiye"/>
  </r>
  <r>
    <s v="Q4"/>
    <x v="1"/>
    <x v="11"/>
    <m/>
    <s v="POLARİS YAZILIM ÇÖZÜMLERİ VE DANIŞMANLIK HİZMETLERİ LTD.ŞTİ."/>
    <s v="WProje Yönetimi.01.003"/>
    <s v="Web Plus Ek Kullanıcı Yazılımı (1 Kullanıcı)"/>
    <s v="Univera - Kanal"/>
    <x v="5"/>
    <x v="0"/>
    <s v="Webplus"/>
    <n v="5733"/>
    <m/>
    <n v="1"/>
    <m/>
    <m/>
    <m/>
    <m/>
    <m/>
    <n v="5733"/>
    <m/>
    <m/>
    <m/>
    <s v="1000003144"/>
    <m/>
    <m/>
    <x v="31"/>
    <x v="0"/>
    <x v="1"/>
    <x v="0"/>
    <x v="1"/>
    <x v="0"/>
    <s v="Kanal Satış"/>
    <s v="Polaris"/>
    <s v="Yurt İçi"/>
    <s v="Türkiye"/>
  </r>
  <r>
    <s v="Q4"/>
    <x v="1"/>
    <x v="11"/>
    <m/>
    <s v="MİYA OTOMASYON VE BARKOD BILISIM SISTEMLERI SAN TİC. VE L.T.D. STI."/>
    <s v="UH.01.002"/>
    <s v="Unidox Kontör"/>
    <s v="Univera Kontör Satışı"/>
    <x v="5"/>
    <x v="2"/>
    <s v="Unidox"/>
    <n v="1.95"/>
    <m/>
    <n v="25000"/>
    <m/>
    <m/>
    <m/>
    <m/>
    <m/>
    <n v="48750"/>
    <m/>
    <m/>
    <m/>
    <s v="1000003145"/>
    <m/>
    <m/>
    <x v="3"/>
    <x v="0"/>
    <x v="1"/>
    <x v="2"/>
    <x v="5"/>
    <x v="0"/>
    <s v="Kanal Satış"/>
    <s v="Miya"/>
    <s v="Yurt İçi"/>
    <s v="Türkiye"/>
  </r>
  <r>
    <s v="Q4"/>
    <x v="1"/>
    <x v="11"/>
    <m/>
    <s v="MİYA OTOMASYON VE BARKOD BILISIM SISTEMLERI SAN TİC. VE L.T.D. STI."/>
    <s v="UH.01.002"/>
    <s v="Unidox Kontör"/>
    <s v="Univera Kontör Satışı"/>
    <x v="5"/>
    <x v="2"/>
    <s v="Unidox"/>
    <n v="1.95"/>
    <m/>
    <n v="25000"/>
    <m/>
    <m/>
    <m/>
    <m/>
    <m/>
    <n v="48750"/>
    <m/>
    <m/>
    <m/>
    <s v="1000003147"/>
    <m/>
    <m/>
    <x v="3"/>
    <x v="0"/>
    <x v="1"/>
    <x v="2"/>
    <x v="5"/>
    <x v="0"/>
    <s v="Kanal Satış"/>
    <s v="Miya"/>
    <s v="Yurt İçi"/>
    <s v="Türkiye"/>
  </r>
  <r>
    <s v="Q4"/>
    <x v="1"/>
    <x v="11"/>
    <m/>
    <s v="ÖZGÖRKEY OTOMOTİV TURİZM GIDA SANAYİ VE TİCARET ANONİM ŞİRKETİ"/>
    <s v="SH.02.001"/>
    <s v="Stokbar Panorama - Yazılım Bakımı Hizmeti"/>
    <s v="Univera - Özgörkey"/>
    <x v="19"/>
    <x v="4"/>
    <s v="Standart"/>
    <n v="250248.56"/>
    <m/>
    <n v="1"/>
    <m/>
    <m/>
    <m/>
    <m/>
    <m/>
    <n v="250248.56"/>
    <m/>
    <m/>
    <m/>
    <s v="1000003146"/>
    <m/>
    <m/>
    <x v="98"/>
    <x v="0"/>
    <x v="0"/>
    <x v="1"/>
    <x v="4"/>
    <x v="0"/>
    <s v="Univera Satış"/>
    <s v="Saha Satış"/>
    <s v="Yurt İçi"/>
    <s v="Türkiye"/>
  </r>
  <r>
    <s v="Q4"/>
    <x v="1"/>
    <x v="11"/>
    <m/>
    <s v="ÖZGÖRKEY OTOMOTİV TURİZM GIDA SANAYİ VE TİCARET ANONİM ŞİRKETİ"/>
    <s v="SH.03.004"/>
    <s v="Stokbar Panorama - Çağrı Merkezi Hizmeti (Depo/Lokasyon)"/>
    <s v="Univera - Özgörkey"/>
    <x v="19"/>
    <x v="4"/>
    <s v="Standart"/>
    <n v="49753.23"/>
    <m/>
    <n v="1"/>
    <m/>
    <m/>
    <m/>
    <m/>
    <m/>
    <n v="49753.23"/>
    <m/>
    <m/>
    <m/>
    <s v="1000003146"/>
    <m/>
    <m/>
    <x v="98"/>
    <x v="0"/>
    <x v="0"/>
    <x v="1"/>
    <x v="8"/>
    <x v="0"/>
    <s v="Univera Satış"/>
    <s v="Saha Satış"/>
    <s v="Yurt İçi"/>
    <s v="Türkiye"/>
  </r>
  <r>
    <s v="Q4"/>
    <x v="1"/>
    <x v="11"/>
    <m/>
    <s v="ADM ELEKTRİK DAĞITIM AŞ."/>
    <s v="QH.02.001"/>
    <s v="Quest Panorama - Yazılım Bakımı, Yaşatma ve Merkezi Destek Hizmeti"/>
    <s v="Univera - Aydem"/>
    <x v="13"/>
    <x v="3"/>
    <s v="Enterprise"/>
    <n v="49977"/>
    <m/>
    <n v="1"/>
    <m/>
    <m/>
    <m/>
    <m/>
    <m/>
    <n v="49977"/>
    <m/>
    <m/>
    <m/>
    <s v="1000003138"/>
    <m/>
    <m/>
    <x v="103"/>
    <x v="0"/>
    <x v="0"/>
    <x v="1"/>
    <x v="4"/>
    <x v="0"/>
    <s v="Univera Satış"/>
    <s v="Saha Satış"/>
    <s v="Yurt İçi"/>
    <s v="Türkiye"/>
  </r>
  <r>
    <s v="Q4"/>
    <x v="1"/>
    <x v="9"/>
    <m/>
    <s v="PERNOD RICARD İSTANBUL İÇ VE DIŞ TİC. LTD. ŞTİ"/>
    <s v="EH.05.001"/>
    <s v="Enroute Panorama - Yazılım Geliştirme Hizmeti"/>
    <s v="Univera - Pernod Ricard"/>
    <x v="13"/>
    <x v="0"/>
    <s v="Enroute"/>
    <n v="11420.32"/>
    <m/>
    <n v="3"/>
    <m/>
    <n v="34260.959999999999"/>
    <m/>
    <n v="0"/>
    <m/>
    <n v="34260.959999999999"/>
    <m/>
    <m/>
    <m/>
    <n v="1000002246"/>
    <m/>
    <m/>
    <x v="34"/>
    <x v="0"/>
    <x v="1"/>
    <x v="1"/>
    <x v="9"/>
    <x v="1"/>
    <s v="Univera Satış"/>
    <s v="Saha Satış"/>
    <s v="Yurt İçi"/>
    <s v="Türkiye"/>
  </r>
  <r>
    <s v="Q4"/>
    <x v="1"/>
    <x v="9"/>
    <m/>
    <s v="PERNOD RICARD İSTANBUL İÇ VE DIŞ TİC. LTD. ŞTİ"/>
    <s v="EH.02.001"/>
    <s v="Enroute Panorama - Yazılım Bakımı, Yaşatma ve Merkezi Destek Hizmeti"/>
    <s v="Univera - Pernod Ricard"/>
    <x v="13"/>
    <x v="0"/>
    <s v="Enroute"/>
    <n v="1150000"/>
    <m/>
    <n v="1"/>
    <m/>
    <n v="1150000"/>
    <m/>
    <n v="0"/>
    <m/>
    <n v="1150000"/>
    <m/>
    <m/>
    <m/>
    <n v="1000002244"/>
    <m/>
    <m/>
    <x v="34"/>
    <x v="0"/>
    <x v="0"/>
    <x v="1"/>
    <x v="4"/>
    <x v="1"/>
    <s v="Univera Satış"/>
    <s v="Saha Satış"/>
    <s v="Yurt İçi"/>
    <s v="Türkiye"/>
  </r>
  <r>
    <s v="Q4"/>
    <x v="1"/>
    <x v="9"/>
    <m/>
    <s v="BMC Otomotiv Sanayi ve Ticaret A. Ş."/>
    <s v="EH.03.003"/>
    <s v="Enroute Panorama - Uzman Destek Hizmeti"/>
    <s v="Univera - BMC"/>
    <x v="13"/>
    <x v="0"/>
    <s v="Enroute"/>
    <n v="117000"/>
    <m/>
    <n v="1"/>
    <m/>
    <n v="117000"/>
    <m/>
    <n v="0"/>
    <m/>
    <n v="117000"/>
    <m/>
    <m/>
    <m/>
    <s v="1000001767"/>
    <m/>
    <m/>
    <x v="71"/>
    <x v="0"/>
    <x v="0"/>
    <x v="1"/>
    <x v="12"/>
    <x v="1"/>
    <s v="Univera Satış"/>
    <s v="Saha Satış"/>
    <s v="Yurt İçi"/>
    <s v="Türkiye"/>
  </r>
  <r>
    <s v="Q4"/>
    <x v="1"/>
    <x v="9"/>
    <m/>
    <s v="PERNOD RICARD İSTANBUL İÇ VE DIŞ TİC. LTD. ŞTİ"/>
    <s v="EH.03.003"/>
    <s v="Enroute Panorama - Uzman Destek Hizmeti"/>
    <s v="Univera - Pernod Ricard"/>
    <x v="13"/>
    <x v="0"/>
    <s v="Enroute"/>
    <n v="150000"/>
    <m/>
    <n v="1"/>
    <m/>
    <n v="150000"/>
    <m/>
    <n v="0"/>
    <m/>
    <n v="150000"/>
    <m/>
    <m/>
    <m/>
    <s v="1000001945"/>
    <m/>
    <m/>
    <x v="34"/>
    <x v="0"/>
    <x v="0"/>
    <x v="1"/>
    <x v="12"/>
    <x v="1"/>
    <s v="Univera Satış"/>
    <s v="Saha Satış"/>
    <s v="Yurt İçi"/>
    <s v="Türkiye"/>
  </r>
  <r>
    <s v="Q4"/>
    <x v="1"/>
    <x v="9"/>
    <m/>
    <s v="Brisa Bridgestone Sabancı Lastik San. ve Tic. A.Ş."/>
    <s v="EH.01.001"/>
    <s v="Enroute Panorama - Proje ve Ürün Yönetimi Danışmanlığı Hizmeti"/>
    <s v="Univera - Brisa Bridgestone"/>
    <x v="16"/>
    <x v="0"/>
    <s v="Enroute"/>
    <n v="18370.8"/>
    <m/>
    <n v="3.5"/>
    <m/>
    <n v="64297.8"/>
    <m/>
    <n v="0"/>
    <m/>
    <n v="64297.8"/>
    <m/>
    <m/>
    <m/>
    <s v="1000001838"/>
    <m/>
    <m/>
    <x v="99"/>
    <x v="0"/>
    <x v="1"/>
    <x v="1"/>
    <x v="7"/>
    <x v="1"/>
    <s v="Univera Satış"/>
    <s v="Saha Satış"/>
    <s v="Yurt İçi"/>
    <s v="Türkiye"/>
  </r>
  <r>
    <s v="Q4"/>
    <x v="1"/>
    <x v="9"/>
    <m/>
    <s v="Mey İçki Sanayi ve Ticaret A.Ş."/>
    <s v="EH.01.001"/>
    <s v="Enroute Panorama - Proje ve Ürün Yönetimi Danışmanlığı Hizmeti"/>
    <s v="Univera - Mey İçki"/>
    <x v="18"/>
    <x v="0"/>
    <s v="Enroute"/>
    <n v="11241"/>
    <m/>
    <n v="4"/>
    <m/>
    <n v="44964"/>
    <m/>
    <n v="0"/>
    <m/>
    <n v="44964"/>
    <m/>
    <m/>
    <m/>
    <n v="1000002249"/>
    <m/>
    <m/>
    <x v="7"/>
    <x v="0"/>
    <x v="1"/>
    <x v="1"/>
    <x v="7"/>
    <x v="1"/>
    <s v="Univera Satış"/>
    <s v="Saha Satış"/>
    <s v="Yurt İçi"/>
    <s v="Türkiye"/>
  </r>
  <r>
    <s v="Q4"/>
    <x v="1"/>
    <x v="9"/>
    <m/>
    <s v="PERNOD RICARD İSTANBUL İÇ VE DIŞ TİC. LTD. ŞTİ"/>
    <s v="EH.01.001"/>
    <s v="Enroute Panorama - Proje ve Ürün Yönetimi Danışmanlığı Hizmeti"/>
    <s v="Univera - Pernod Ricard"/>
    <x v="13"/>
    <x v="0"/>
    <s v="Enroute"/>
    <n v="9638.42"/>
    <m/>
    <n v="4"/>
    <m/>
    <n v="38553.68"/>
    <m/>
    <n v="0"/>
    <m/>
    <n v="38553.68"/>
    <m/>
    <m/>
    <m/>
    <n v="1000002246"/>
    <m/>
    <m/>
    <x v="34"/>
    <x v="0"/>
    <x v="1"/>
    <x v="1"/>
    <x v="7"/>
    <x v="1"/>
    <s v="Univera Satış"/>
    <s v="Saha Satış"/>
    <s v="Yurt İçi"/>
    <s v="Türkiye"/>
  </r>
  <r>
    <s v="Q4"/>
    <x v="1"/>
    <x v="9"/>
    <m/>
    <s v="PERNOD RICARD İSTANBUL İÇ VE DIŞ TİC. LTD. ŞTİ"/>
    <s v="EH.01.001"/>
    <s v="Enroute Panorama - Proje ve Ürün Yönetimi Danışmanlığı Hizmeti"/>
    <s v="Univera - Pernod Ricard"/>
    <x v="13"/>
    <x v="0"/>
    <s v="Enroute"/>
    <n v="9638.4200743494421"/>
    <m/>
    <n v="2.69"/>
    <m/>
    <n v="25927.35"/>
    <m/>
    <n v="0"/>
    <m/>
    <n v="25927.35"/>
    <m/>
    <m/>
    <m/>
    <n v="1000002246"/>
    <m/>
    <m/>
    <x v="34"/>
    <x v="0"/>
    <x v="1"/>
    <x v="1"/>
    <x v="7"/>
    <x v="1"/>
    <s v="Univera Satış"/>
    <s v="Saha Satış"/>
    <s v="Yurt İçi"/>
    <s v="Türkiye"/>
  </r>
  <r>
    <s v="Q4"/>
    <x v="1"/>
    <x v="9"/>
    <m/>
    <s v="PERNOD RICARD İSTANBUL İÇ VE DIŞ TİC. LTD. ŞTİ"/>
    <s v="EH.01.001"/>
    <s v="Enroute Panorama - Proje ve Ürün Yönetimi Danışmanlığı Hizmeti"/>
    <s v="Univera - Pernod Ricard"/>
    <x v="13"/>
    <x v="0"/>
    <s v="Enroute"/>
    <n v="9638.4185303514387"/>
    <m/>
    <n v="3.13"/>
    <m/>
    <n v="30168.25"/>
    <m/>
    <n v="0"/>
    <m/>
    <n v="30168.25"/>
    <m/>
    <m/>
    <m/>
    <n v="1000002246"/>
    <m/>
    <m/>
    <x v="34"/>
    <x v="0"/>
    <x v="1"/>
    <x v="1"/>
    <x v="7"/>
    <x v="1"/>
    <s v="Univera Satış"/>
    <s v="Saha Satış"/>
    <s v="Yurt İçi"/>
    <s v="Türkiye"/>
  </r>
  <r>
    <s v="Q4"/>
    <x v="1"/>
    <x v="9"/>
    <m/>
    <s v="PERNOD RICARD İSTANBUL İÇ VE DIŞ TİC. LTD. ŞTİ"/>
    <s v="EH.01.001"/>
    <s v="Enroute Panorama - Proje ve Ürün Yönetimi Danışmanlığı Hizmeti"/>
    <s v="Univera - Pernod Ricard"/>
    <x v="13"/>
    <x v="0"/>
    <s v="Enroute"/>
    <n v="9638.4171779141107"/>
    <m/>
    <n v="1.63"/>
    <m/>
    <n v="15710.62"/>
    <m/>
    <n v="0"/>
    <m/>
    <n v="15710.62"/>
    <m/>
    <m/>
    <m/>
    <n v="1000002246"/>
    <m/>
    <m/>
    <x v="34"/>
    <x v="0"/>
    <x v="1"/>
    <x v="1"/>
    <x v="7"/>
    <x v="1"/>
    <s v="Univera Satış"/>
    <s v="Saha Satış"/>
    <s v="Yurt İçi"/>
    <s v="Türkiye"/>
  </r>
  <r>
    <s v="Q4"/>
    <x v="1"/>
    <x v="9"/>
    <m/>
    <s v="PERNOD RICARD İSTANBUL İÇ VE DIŞ TİC. LTD. ŞTİ"/>
    <s v="EH.01.001"/>
    <s v="Enroute Panorama - Proje ve Ürün Yönetimi Danışmanlığı Hizmeti"/>
    <s v="Univera - Pernod Ricard"/>
    <x v="13"/>
    <x v="0"/>
    <s v="Enroute"/>
    <n v="9638.419395465995"/>
    <m/>
    <n v="7.94"/>
    <m/>
    <n v="76529.05"/>
    <m/>
    <n v="0"/>
    <m/>
    <n v="76529.05"/>
    <m/>
    <m/>
    <m/>
    <n v="1000002246"/>
    <m/>
    <m/>
    <x v="34"/>
    <x v="0"/>
    <x v="1"/>
    <x v="1"/>
    <x v="7"/>
    <x v="1"/>
    <s v="Univera Satış"/>
    <s v="Saha Satış"/>
    <s v="Yurt İçi"/>
    <s v="Türkiye"/>
  </r>
  <r>
    <s v="Q4"/>
    <x v="1"/>
    <x v="9"/>
    <m/>
    <s v="PERNOD RICARD İSTANBUL İÇ VE DIŞ TİC. LTD. ŞTİ"/>
    <s v="EH.01.001"/>
    <s v="Enroute Panorama - Proje ve Ürün Yönetimi Danışmanlığı Hizmeti"/>
    <s v="Univera - Pernod Ricard"/>
    <x v="13"/>
    <x v="0"/>
    <s v="Enroute"/>
    <n v="9638.4185303514387"/>
    <m/>
    <n v="3.13"/>
    <m/>
    <n v="30168.25"/>
    <m/>
    <n v="0"/>
    <m/>
    <n v="30168.25"/>
    <m/>
    <m/>
    <m/>
    <n v="1000002246"/>
    <m/>
    <m/>
    <x v="34"/>
    <x v="0"/>
    <x v="1"/>
    <x v="1"/>
    <x v="7"/>
    <x v="1"/>
    <s v="Univera Satış"/>
    <s v="Saha Satış"/>
    <s v="Yurt İçi"/>
    <s v="Türkiye"/>
  </r>
  <r>
    <s v="Q4"/>
    <x v="1"/>
    <x v="11"/>
    <m/>
    <s v="BMC Otomotiv Sanayi ve Ticaret A. Ş."/>
    <s v="CDH.05.001"/>
    <s v="Calldesk Panorama - Yazılım Geliştirme Hizmeti"/>
    <s v="Univera - BMC"/>
    <x v="13"/>
    <x v="5"/>
    <s v="Enterprise"/>
    <n v="14500"/>
    <m/>
    <n v="0.5"/>
    <m/>
    <m/>
    <m/>
    <m/>
    <m/>
    <n v="7250"/>
    <m/>
    <m/>
    <m/>
    <s v="1000003148"/>
    <m/>
    <m/>
    <x v="71"/>
    <x v="0"/>
    <x v="1"/>
    <x v="1"/>
    <x v="9"/>
    <x v="1"/>
    <s v="Univera Satış"/>
    <s v="Saha Satış"/>
    <s v="Yurt İçi"/>
    <s v="Türkiye"/>
  </r>
  <r>
    <s v="Q4"/>
    <x v="1"/>
    <x v="11"/>
    <m/>
    <s v="BMC Otomotiv Sanayi ve Ticaret A. Ş."/>
    <s v="CDH.05.001"/>
    <s v="Calldesk Panorama - Yazılım Geliştirme Hizmeti"/>
    <s v="Univera - BMC"/>
    <x v="13"/>
    <x v="5"/>
    <s v="Enterprise"/>
    <n v="14500"/>
    <m/>
    <n v="2.5"/>
    <m/>
    <m/>
    <m/>
    <m/>
    <m/>
    <n v="36250"/>
    <m/>
    <m/>
    <m/>
    <s v="1000003150"/>
    <m/>
    <m/>
    <x v="71"/>
    <x v="0"/>
    <x v="1"/>
    <x v="1"/>
    <x v="9"/>
    <x v="1"/>
    <s v="Univera Satış"/>
    <s v="Saha Satış"/>
    <s v="Yurt İçi"/>
    <s v="Türkiye"/>
  </r>
  <r>
    <s v="Q4"/>
    <x v="1"/>
    <x v="11"/>
    <m/>
    <s v="Eçözüm Bilgi Teknolojileri A.Ş."/>
    <s v="VH.01.002"/>
    <s v="Varuna SSH Yazılım Geliştirme Hizmeti"/>
    <s v="Univera - Varuna"/>
    <x v="22"/>
    <x v="6"/>
    <s v="Varuna"/>
    <n v="23400"/>
    <m/>
    <n v="15"/>
    <m/>
    <m/>
    <m/>
    <m/>
    <m/>
    <n v="351000"/>
    <m/>
    <m/>
    <m/>
    <n v="1000003187"/>
    <m/>
    <m/>
    <x v="175"/>
    <x v="2"/>
    <x v="1"/>
    <x v="1"/>
    <x v="9"/>
    <x v="0"/>
    <s v="Univera Satış"/>
    <s v="Saha Satış"/>
    <s v="Yurt İçi"/>
    <s v="Türkiye"/>
  </r>
  <r>
    <s v="Q4"/>
    <x v="1"/>
    <x v="11"/>
    <m/>
    <s v="TURK ELEKTRONİK PARA ANONİM ŞİRKETİ"/>
    <s v="VH.01.002"/>
    <s v="Varuna SSH Yazılım Geliştirme Hizmeti"/>
    <s v="Univera - Varuna"/>
    <x v="22"/>
    <x v="6"/>
    <s v="Varuna"/>
    <n v="23400"/>
    <m/>
    <n v="15"/>
    <m/>
    <m/>
    <m/>
    <m/>
    <m/>
    <n v="351000"/>
    <m/>
    <m/>
    <m/>
    <n v="1000003188"/>
    <m/>
    <m/>
    <x v="147"/>
    <x v="2"/>
    <x v="1"/>
    <x v="1"/>
    <x v="9"/>
    <x v="0"/>
    <s v="Univera Satış"/>
    <s v="Saha Satış"/>
    <s v="Yurt İçi"/>
    <s v="Türkiye"/>
  </r>
  <r>
    <s v="Q4"/>
    <x v="1"/>
    <x v="11"/>
    <m/>
    <s v="TURK FİNANSAL TEKNOLOJİ ANONİM ŞİRKETİ"/>
    <s v="VH.01.002"/>
    <s v="Varuna SSH Yazılım Geliştirme Hizmeti"/>
    <s v="Univera - Varuna"/>
    <x v="22"/>
    <x v="6"/>
    <s v="Varuna"/>
    <n v="23400"/>
    <m/>
    <n v="15"/>
    <m/>
    <m/>
    <m/>
    <m/>
    <m/>
    <n v="351000"/>
    <m/>
    <m/>
    <m/>
    <n v="1000003186"/>
    <m/>
    <m/>
    <x v="178"/>
    <x v="2"/>
    <x v="1"/>
    <x v="1"/>
    <x v="9"/>
    <x v="0"/>
    <s v="Univera Satış"/>
    <s v="Saha Satış"/>
    <s v="Yurt İçi"/>
    <s v="Türkiye"/>
  </r>
  <r>
    <s v="Q4"/>
    <x v="1"/>
    <x v="11"/>
    <m/>
    <s v="Eçözüm Bilgi Teknolojileri A.Ş."/>
    <s v="VH.01.001"/>
    <s v="Varuna SSH Proje Yönetim Hizmeti"/>
    <s v="Univera - Varuna"/>
    <x v="22"/>
    <x v="6"/>
    <s v="Varuna"/>
    <n v="21275"/>
    <m/>
    <n v="5"/>
    <m/>
    <m/>
    <m/>
    <m/>
    <m/>
    <n v="106375"/>
    <m/>
    <m/>
    <m/>
    <n v="1000003187"/>
    <m/>
    <m/>
    <x v="175"/>
    <x v="2"/>
    <x v="1"/>
    <x v="1"/>
    <x v="7"/>
    <x v="0"/>
    <s v="Univera Satış"/>
    <s v="Saha Satış"/>
    <s v="Yurt İçi"/>
    <s v="Türkiye"/>
  </r>
  <r>
    <s v="Q4"/>
    <x v="1"/>
    <x v="11"/>
    <m/>
    <s v="TURK ELEKTRONİK PARA ANONİM ŞİRKETİ"/>
    <s v="VH.01.001"/>
    <s v="Varuna SSH Proje Yönetim Hizmeti"/>
    <s v="Univera - Varuna"/>
    <x v="22"/>
    <x v="6"/>
    <s v="Varuna"/>
    <n v="21275"/>
    <m/>
    <n v="5"/>
    <m/>
    <m/>
    <m/>
    <m/>
    <m/>
    <n v="106375"/>
    <m/>
    <m/>
    <m/>
    <n v="1000003188"/>
    <m/>
    <m/>
    <x v="147"/>
    <x v="2"/>
    <x v="1"/>
    <x v="1"/>
    <x v="7"/>
    <x v="0"/>
    <s v="Univera Satış"/>
    <s v="Saha Satış"/>
    <s v="Yurt İçi"/>
    <s v="Türkiye"/>
  </r>
  <r>
    <s v="Q4"/>
    <x v="1"/>
    <x v="11"/>
    <m/>
    <s v="TURK FİNANSAL TEKNOLOJİ ANONİM ŞİRKETİ"/>
    <s v="VH.01.001"/>
    <s v="Varuna SSH Proje Yönetim Hizmeti"/>
    <s v="Univera - Varuna"/>
    <x v="22"/>
    <x v="6"/>
    <s v="Varuna"/>
    <n v="21275"/>
    <m/>
    <n v="5"/>
    <m/>
    <m/>
    <m/>
    <m/>
    <m/>
    <n v="106375"/>
    <m/>
    <m/>
    <m/>
    <n v="1000003186"/>
    <m/>
    <m/>
    <x v="178"/>
    <x v="2"/>
    <x v="1"/>
    <x v="1"/>
    <x v="7"/>
    <x v="0"/>
    <s v="Univera Satış"/>
    <s v="Saha Satış"/>
    <s v="Yurt İçi"/>
    <s v="Türkiye"/>
  </r>
  <r>
    <s v="Q4"/>
    <x v="1"/>
    <x v="9"/>
    <m/>
    <s v="Brisa Bridgestone Sabancı Lastik San. ve Tic. A.Ş."/>
    <s v="EH.05.001"/>
    <s v="Enroute Panorama - Yazılım Geliştirme Hizmeti"/>
    <s v="Univera - Brisa Bridgestone"/>
    <x v="16"/>
    <x v="0"/>
    <s v="Enroute"/>
    <n v="19683"/>
    <m/>
    <n v="10"/>
    <m/>
    <n v="196830"/>
    <m/>
    <n v="0"/>
    <m/>
    <n v="196830"/>
    <m/>
    <m/>
    <m/>
    <s v="1000001838"/>
    <m/>
    <m/>
    <x v="99"/>
    <x v="0"/>
    <x v="1"/>
    <x v="1"/>
    <x v="9"/>
    <x v="1"/>
    <s v="Univera Satış"/>
    <s v="Saha Satış"/>
    <s v="Yurt İçi"/>
    <s v="Türkiye"/>
  </r>
  <r>
    <s v="Q4"/>
    <x v="1"/>
    <x v="10"/>
    <m/>
    <s v="DÜZEY TÜKETİM MALLARI SAN. PAZARLAMA VE TİC. A.Ş."/>
    <s v="EH.05.001"/>
    <s v="Enroute Panorama - Yazılım Geliştirme Hizmeti"/>
    <s v="Univera - Düzey Tüketim"/>
    <x v="18"/>
    <x v="0"/>
    <s v="Enterprise"/>
    <n v="20825"/>
    <m/>
    <n v="6"/>
    <m/>
    <n v="147000"/>
    <m/>
    <n v="22050"/>
    <m/>
    <n v="124950"/>
    <m/>
    <m/>
    <m/>
    <n v="1000002604"/>
    <m/>
    <m/>
    <x v="91"/>
    <x v="0"/>
    <x v="1"/>
    <x v="1"/>
    <x v="9"/>
    <x v="1"/>
    <s v="Univera Satış"/>
    <s v="Saha Satış"/>
    <s v="Yurt İçi"/>
    <s v="Türkiye"/>
  </r>
  <r>
    <s v="Q4"/>
    <x v="1"/>
    <x v="10"/>
    <m/>
    <s v="Mey İçki Sanayi ve Ticaret A.Ş."/>
    <s v="EH.05.001"/>
    <s v="Enroute Panorama - Yazılım Geliştirme Hizmeti"/>
    <s v="Univera - Mey İçki"/>
    <x v="18"/>
    <x v="0"/>
    <s v="Enterprise"/>
    <n v="14031.39"/>
    <m/>
    <n v="0.5"/>
    <m/>
    <n v="7015.6949999999997"/>
    <m/>
    <n v="0"/>
    <m/>
    <n v="7015.6949999999997"/>
    <m/>
    <m/>
    <m/>
    <n v="1000002577"/>
    <m/>
    <m/>
    <x v="7"/>
    <x v="0"/>
    <x v="1"/>
    <x v="1"/>
    <x v="9"/>
    <x v="1"/>
    <s v="Univera Satış"/>
    <s v="Saha Satış"/>
    <s v="Yurt İçi"/>
    <s v="Türkiye"/>
  </r>
  <r>
    <s v="Q4"/>
    <x v="1"/>
    <x v="10"/>
    <m/>
    <s v="Mey İçki Sanayi ve Ticaret A.Ş."/>
    <s v="EH.05.001"/>
    <s v="Enroute Panorama - Yazılım Geliştirme Hizmeti"/>
    <s v="Univera - Mey İçki"/>
    <x v="18"/>
    <x v="0"/>
    <s v="Enterprise"/>
    <n v="14031.39"/>
    <m/>
    <n v="0.5"/>
    <m/>
    <n v="7015.6949999999997"/>
    <m/>
    <n v="0"/>
    <m/>
    <n v="7015.6949999999997"/>
    <m/>
    <m/>
    <m/>
    <n v="1000002577"/>
    <m/>
    <m/>
    <x v="7"/>
    <x v="0"/>
    <x v="1"/>
    <x v="1"/>
    <x v="9"/>
    <x v="1"/>
    <s v="Univera Satış"/>
    <s v="Saha Satış"/>
    <s v="Yurt İçi"/>
    <s v="Türkiye"/>
  </r>
  <r>
    <s v="Q4"/>
    <x v="1"/>
    <x v="10"/>
    <m/>
    <s v="Nestle Gıda Sanayi A.Ş."/>
    <s v="EH.03.003"/>
    <s v="Enroute Panorama - Uzman Destek Hizmeti"/>
    <s v="Univera - Nestle Professional"/>
    <x v="12"/>
    <x v="0"/>
    <s v="Enterprise"/>
    <n v="43750"/>
    <m/>
    <n v="12"/>
    <m/>
    <m/>
    <m/>
    <m/>
    <m/>
    <n v="525000"/>
    <m/>
    <m/>
    <m/>
    <n v="1000002455"/>
    <m/>
    <m/>
    <x v="12"/>
    <x v="0"/>
    <x v="0"/>
    <x v="1"/>
    <x v="12"/>
    <x v="1"/>
    <s v="Univera Satış"/>
    <s v="Saha Satış"/>
    <s v="Yurt İçi"/>
    <s v="Türkiye"/>
  </r>
  <r>
    <s v="Q4"/>
    <x v="1"/>
    <x v="10"/>
    <m/>
    <s v="PERNOD RICARD İSTANBUL İÇ VE DIŞ TİC. LTD. ŞTİ"/>
    <s v="EH.03.003"/>
    <s v="Enroute Panorama - Uzman Destek Hizmeti"/>
    <s v="Univera - Pernod Ricard"/>
    <x v="13"/>
    <x v="0"/>
    <s v="Enroute"/>
    <n v="150000"/>
    <m/>
    <n v="1"/>
    <m/>
    <m/>
    <m/>
    <m/>
    <m/>
    <n v="150000"/>
    <m/>
    <m/>
    <m/>
    <n v="1000002329"/>
    <m/>
    <m/>
    <x v="34"/>
    <x v="0"/>
    <x v="0"/>
    <x v="1"/>
    <x v="12"/>
    <x v="1"/>
    <s v="Univera Satış"/>
    <s v="Saha Satış"/>
    <s v="Yurt İçi"/>
    <s v="Türkiye"/>
  </r>
  <r>
    <s v="Q4"/>
    <x v="1"/>
    <x v="10"/>
    <m/>
    <s v="BROWN FORMAN İÇKİ TİC. LTD. ŞTİ."/>
    <s v="EH.05.002"/>
    <s v="Enroute Panorama - Rapor Geliştirme Hizmeti"/>
    <s v="Univera - Brown Forman"/>
    <x v="12"/>
    <x v="0"/>
    <s v="Enterprise"/>
    <n v="24500"/>
    <m/>
    <n v="4"/>
    <m/>
    <n v="98000"/>
    <m/>
    <n v="0"/>
    <m/>
    <n v="98000"/>
    <m/>
    <m/>
    <m/>
    <n v="1000002603"/>
    <m/>
    <m/>
    <x v="30"/>
    <x v="0"/>
    <x v="1"/>
    <x v="1"/>
    <x v="2"/>
    <x v="1"/>
    <s v="Univera Satış"/>
    <s v="Saha Satış"/>
    <s v="Yurt İçi"/>
    <s v="Türkiye"/>
  </r>
  <r>
    <s v="Q4"/>
    <x v="1"/>
    <x v="10"/>
    <m/>
    <s v="ERBAK - ULUDAĞ PAZARLAMA SATIŞ VE DAĞITIM ANONİM ŞİRKETİ/SANAL POS"/>
    <s v="EH.05.002"/>
    <s v="Enroute Panorama - Rapor Geliştirme Hizmeti"/>
    <s v="Univera - Uludağ İçecek"/>
    <x v="19"/>
    <x v="0"/>
    <s v="Enterprise"/>
    <n v="11563"/>
    <m/>
    <n v="14"/>
    <m/>
    <m/>
    <m/>
    <m/>
    <m/>
    <n v="161882"/>
    <m/>
    <m/>
    <m/>
    <n v="1000002552"/>
    <m/>
    <m/>
    <x v="21"/>
    <x v="0"/>
    <x v="1"/>
    <x v="1"/>
    <x v="2"/>
    <x v="1"/>
    <s v="Univera Satış"/>
    <s v="Saha Satış"/>
    <s v="Yurt İçi"/>
    <s v="Türkiye"/>
  </r>
  <r>
    <s v="Q4"/>
    <x v="1"/>
    <x v="10"/>
    <m/>
    <s v="ERBAK - ULUDAĞ PAZARLAMA SATIŞ VE DAĞITIM ANONİM ŞİRKETİ/SANAL POS"/>
    <s v="EH.05.002"/>
    <s v="Enroute Panorama - Rapor Geliştirme Hizmeti"/>
    <s v="Univera - Uludağ İçecek"/>
    <x v="19"/>
    <x v="0"/>
    <s v="Enterprise"/>
    <n v="11563"/>
    <m/>
    <n v="4"/>
    <m/>
    <m/>
    <m/>
    <m/>
    <m/>
    <n v="46252"/>
    <m/>
    <m/>
    <m/>
    <n v="1000002553"/>
    <m/>
    <m/>
    <x v="21"/>
    <x v="0"/>
    <x v="1"/>
    <x v="1"/>
    <x v="2"/>
    <x v="1"/>
    <s v="Univera Satış"/>
    <s v="Saha Satış"/>
    <s v="Yurt İçi"/>
    <s v="Türkiye"/>
  </r>
  <r>
    <s v="Q4"/>
    <x v="1"/>
    <x v="9"/>
    <m/>
    <s v="Hayat Kimya San.A.Ş"/>
    <s v="EH.05.002"/>
    <s v="Enroute Panorama - Rapor Geliştirme Hizmeti"/>
    <s v="Univera - Hayat Kimya"/>
    <x v="19"/>
    <x v="0"/>
    <s v="Enroute"/>
    <n v="24500"/>
    <m/>
    <n v="2.375"/>
    <m/>
    <n v="58187.5"/>
    <m/>
    <n v="0"/>
    <m/>
    <n v="58187.5"/>
    <m/>
    <m/>
    <m/>
    <s v="1000001992"/>
    <m/>
    <m/>
    <x v="19"/>
    <x v="0"/>
    <x v="1"/>
    <x v="1"/>
    <x v="2"/>
    <x v="1"/>
    <s v="Univera Satış"/>
    <s v="Saha Satış"/>
    <s v="Yurt İçi"/>
    <s v="Türkiye"/>
  </r>
  <r>
    <s v="Q4"/>
    <x v="1"/>
    <x v="10"/>
    <m/>
    <s v="BROWN FORMAN İÇKİ TİC. LTD. ŞTİ."/>
    <s v="EH.01.001"/>
    <s v="Enroute Panorama - Proje ve Ürün Yönetimi Danışmanlığı Hizmeti"/>
    <s v="Univera - Brown Forman"/>
    <x v="12"/>
    <x v="0"/>
    <s v="Enterprise"/>
    <n v="24500"/>
    <m/>
    <n v="1"/>
    <m/>
    <n v="24500"/>
    <m/>
    <n v="0"/>
    <m/>
    <n v="24500"/>
    <m/>
    <m/>
    <m/>
    <n v="1000002603"/>
    <m/>
    <m/>
    <x v="30"/>
    <x v="0"/>
    <x v="1"/>
    <x v="1"/>
    <x v="7"/>
    <x v="1"/>
    <s v="Univera Satış"/>
    <s v="Saha Satış"/>
    <s v="Yurt İçi"/>
    <s v="Türkiye"/>
  </r>
  <r>
    <s v="Q4"/>
    <x v="1"/>
    <x v="10"/>
    <m/>
    <s v="DÜZEY TÜKETİM MALLARI SAN. PAZARLAMA VE TİC. A.Ş."/>
    <s v="EH.01.001"/>
    <s v="Enroute Panorama - Proje ve Ürün Yönetimi Danışmanlığı Hizmeti"/>
    <s v="Univera - Düzey Tüketim"/>
    <x v="18"/>
    <x v="0"/>
    <s v="Enterprise"/>
    <n v="20825"/>
    <m/>
    <n v="1"/>
    <m/>
    <n v="24500"/>
    <m/>
    <n v="3675"/>
    <m/>
    <n v="20825"/>
    <m/>
    <m/>
    <m/>
    <n v="1000002604"/>
    <m/>
    <m/>
    <x v="91"/>
    <x v="0"/>
    <x v="1"/>
    <x v="1"/>
    <x v="7"/>
    <x v="1"/>
    <s v="Univera Satış"/>
    <s v="Saha Satış"/>
    <s v="Yurt İçi"/>
    <s v="Türkiye"/>
  </r>
  <r>
    <s v="Q4"/>
    <x v="1"/>
    <x v="10"/>
    <m/>
    <s v="ERBAK - ULUDAĞ PAZARLAMA SATIŞ VE DAĞITIM ANONİM ŞİRKETİ/SANAL POS"/>
    <s v="EH.01.001"/>
    <s v="Enroute Panorama - Proje ve Ürün Yönetimi Danışmanlığı Hizmeti"/>
    <s v="Univera - Uludağ İçecek"/>
    <x v="19"/>
    <x v="0"/>
    <s v="Enterprise"/>
    <n v="11563"/>
    <m/>
    <n v="4"/>
    <m/>
    <m/>
    <m/>
    <m/>
    <m/>
    <n v="46252"/>
    <m/>
    <m/>
    <m/>
    <n v="1000002551"/>
    <m/>
    <m/>
    <x v="21"/>
    <x v="0"/>
    <x v="1"/>
    <x v="1"/>
    <x v="7"/>
    <x v="1"/>
    <s v="Univera Satış"/>
    <s v="Saha Satış"/>
    <s v="Yurt İçi"/>
    <s v="Türkiye"/>
  </r>
  <r>
    <s v="Q4"/>
    <x v="1"/>
    <x v="10"/>
    <m/>
    <s v="ERBAK - ULUDAĞ PAZARLAMA SATIŞ VE DAĞITIM ANONİM ŞİRKETİ/SANAL POS"/>
    <s v="EH.01.001"/>
    <s v="Enroute Panorama - Proje ve Ürün Yönetimi Danışmanlığı Hizmeti"/>
    <s v="Univera - Uludağ İçecek"/>
    <x v="19"/>
    <x v="0"/>
    <s v="Enterprise"/>
    <n v="11563"/>
    <m/>
    <n v="1"/>
    <m/>
    <m/>
    <m/>
    <m/>
    <m/>
    <n v="11563"/>
    <m/>
    <m/>
    <m/>
    <n v="1000002553"/>
    <m/>
    <m/>
    <x v="21"/>
    <x v="0"/>
    <x v="1"/>
    <x v="1"/>
    <x v="7"/>
    <x v="1"/>
    <s v="Univera Satış"/>
    <s v="Saha Satış"/>
    <s v="Yurt İçi"/>
    <s v="Türkiye"/>
  </r>
  <r>
    <s v="Q4"/>
    <x v="1"/>
    <x v="10"/>
    <m/>
    <s v="Mey İçki Sanayi ve Ticaret A.Ş."/>
    <s v="EH.01.001"/>
    <s v="Enroute Panorama - Proje ve Ürün Yönetimi Danışmanlığı Hizmeti"/>
    <s v="Univera - Mey İçki"/>
    <x v="18"/>
    <x v="0"/>
    <s v="Enterprise"/>
    <n v="14031.39"/>
    <m/>
    <n v="2"/>
    <m/>
    <n v="28062.78"/>
    <m/>
    <n v="0"/>
    <m/>
    <n v="28062.78"/>
    <m/>
    <m/>
    <m/>
    <n v="1000002577"/>
    <m/>
    <m/>
    <x v="7"/>
    <x v="0"/>
    <x v="1"/>
    <x v="1"/>
    <x v="7"/>
    <x v="1"/>
    <s v="Univera Satış"/>
    <s v="Saha Satış"/>
    <s v="Yurt İçi"/>
    <s v="Türkiye"/>
  </r>
  <r>
    <s v="Q4"/>
    <x v="1"/>
    <x v="10"/>
    <m/>
    <s v="Mey İçki Sanayi ve Ticaret A.Ş."/>
    <s v="EH.01.001"/>
    <s v="Enroute Panorama - Proje ve Ürün Yönetimi Danışmanlığı Hizmeti"/>
    <s v="Univera - Mey İçki"/>
    <x v="18"/>
    <x v="0"/>
    <s v="Enterprise"/>
    <n v="14031.39"/>
    <m/>
    <n v="2"/>
    <m/>
    <n v="28062.78"/>
    <m/>
    <n v="0"/>
    <m/>
    <n v="28062.78"/>
    <m/>
    <m/>
    <m/>
    <n v="1000002577"/>
    <m/>
    <m/>
    <x v="7"/>
    <x v="0"/>
    <x v="1"/>
    <x v="1"/>
    <x v="7"/>
    <x v="1"/>
    <s v="Univera Satış"/>
    <s v="Saha Satış"/>
    <s v="Yurt İçi"/>
    <s v="Türkiye"/>
  </r>
  <r>
    <s v="Q4"/>
    <x v="1"/>
    <x v="10"/>
    <m/>
    <s v="ERBAK - ULUDAĞ PAZARLAMA SATIŞ VE DAĞITIM ANONİM ŞİRKETİ/SANAL POS"/>
    <s v="EY.02.011"/>
    <s v="Enroute Panorama - Panel - Çoklu Proje Birleştirme Mobil Uygulama Yazılımı"/>
    <s v="Univera - Uludağ İçecek"/>
    <x v="19"/>
    <x v="0"/>
    <s v="Enroute"/>
    <n v="11563"/>
    <m/>
    <n v="5"/>
    <m/>
    <m/>
    <m/>
    <m/>
    <m/>
    <n v="57815"/>
    <m/>
    <m/>
    <m/>
    <n v="1000002552"/>
    <m/>
    <m/>
    <x v="21"/>
    <x v="0"/>
    <x v="1"/>
    <x v="0"/>
    <x v="1"/>
    <x v="1"/>
    <s v="Univera Satış"/>
    <s v="Saha Satış"/>
    <s v="Yurt İçi"/>
    <s v="Türkiye"/>
  </r>
  <r>
    <s v="Q4"/>
    <x v="1"/>
    <x v="11"/>
    <m/>
    <s v="IMPERIAL TOBACCO TÜTÜN ÜRÜNLERİ SATIŞ VE PAZARLAMA A.Ş"/>
    <s v="EH.06.001"/>
    <s v="Enroute Panorama - Hosting Hizmeti"/>
    <s v="Univera - Imperial Tobacco"/>
    <x v="18"/>
    <x v="1"/>
    <s v="Enterprise"/>
    <n v="145600"/>
    <m/>
    <n v="1"/>
    <m/>
    <m/>
    <m/>
    <m/>
    <m/>
    <n v="145600"/>
    <m/>
    <m/>
    <m/>
    <n v="1000003158"/>
    <m/>
    <m/>
    <x v="49"/>
    <x v="0"/>
    <x v="0"/>
    <x v="1"/>
    <x v="3"/>
    <x v="0"/>
    <s v="Univera Satış"/>
    <s v="Saha Satış"/>
    <s v="Yurt İçi"/>
    <s v="Türkiye"/>
  </r>
  <r>
    <s v="Q4"/>
    <x v="1"/>
    <x v="11"/>
    <m/>
    <s v="TÜRKİYE'NİN OTOMOBİLİ GİRİŞİM GRUBU SANAYİ VE TİCARET A.Ş."/>
    <s v="CDH.02.001"/>
    <s v="Calldesk Panorama - Yazılım Bakımı Hizmeti"/>
    <s v="Univera - Togg"/>
    <x v="12"/>
    <x v="5"/>
    <s v="Enterprise"/>
    <n v="254718.75"/>
    <m/>
    <n v="1"/>
    <m/>
    <m/>
    <m/>
    <m/>
    <m/>
    <n v="254718.75"/>
    <m/>
    <m/>
    <m/>
    <n v="1000003194"/>
    <m/>
    <m/>
    <x v="83"/>
    <x v="0"/>
    <x v="1"/>
    <x v="1"/>
    <x v="4"/>
    <x v="1"/>
    <s v="Univera Satış"/>
    <s v="Saha Satış"/>
    <s v="Yurt İçi"/>
    <s v="Türkiye"/>
  </r>
  <r>
    <s v="Q4"/>
    <x v="1"/>
    <x v="11"/>
    <m/>
    <s v="TÜRKİYE'NİN OTOMOBİLİ GİRİŞİM GRUBU SANAYİ VE TİCARET A.Ş."/>
    <s v="CDY.01.016"/>
    <s v="Calldesk Panorama - Servis Noktası Yazılımı"/>
    <s v="Univera - Togg"/>
    <x v="12"/>
    <x v="5"/>
    <s v="Enterprise"/>
    <n v="29250"/>
    <m/>
    <n v="25"/>
    <m/>
    <m/>
    <m/>
    <m/>
    <m/>
    <n v="731250"/>
    <m/>
    <m/>
    <m/>
    <n v="1000003194"/>
    <m/>
    <m/>
    <x v="83"/>
    <x v="0"/>
    <x v="1"/>
    <x v="0"/>
    <x v="1"/>
    <x v="1"/>
    <s v="Univera Satış"/>
    <s v="Saha Satış"/>
    <s v="Yurt İçi"/>
    <s v="Türkiye"/>
  </r>
  <r>
    <s v="Q4"/>
    <x v="1"/>
    <x v="11"/>
    <m/>
    <s v="Nurol Makina ve Sanayi A.Ş."/>
    <s v="CDH.01.001"/>
    <s v="Calldesk Panorama - Proje ve Ürün Yönetimi Danışmanlığı Hizmeti"/>
    <s v="Univera - Nurol Makina"/>
    <x v="13"/>
    <x v="5"/>
    <s v="Enterprise"/>
    <n v="18100"/>
    <m/>
    <n v="1"/>
    <m/>
    <m/>
    <m/>
    <m/>
    <m/>
    <n v="18100"/>
    <m/>
    <m/>
    <m/>
    <n v="1000003199"/>
    <m/>
    <m/>
    <x v="62"/>
    <x v="0"/>
    <x v="1"/>
    <x v="1"/>
    <x v="7"/>
    <x v="0"/>
    <s v="Univera Satış"/>
    <s v="Saha Satış"/>
    <s v="Yurt İçi"/>
    <s v="Türkiye"/>
  </r>
  <r>
    <s v="Q4"/>
    <x v="1"/>
    <x v="11"/>
    <m/>
    <s v="TÜRKİYE'NİN OTOMOBİLİ GİRİŞİM GRUBU SANAYİ VE TİCARET A.Ş."/>
    <s v="CDY.01.011"/>
    <s v="Calldesk Panorama - Platform Back Office Kullanıcı Yazılımı"/>
    <s v="Univera - Togg"/>
    <x v="12"/>
    <x v="5"/>
    <s v="Enterprise"/>
    <n v="17062.5"/>
    <m/>
    <n v="25"/>
    <m/>
    <m/>
    <m/>
    <m/>
    <m/>
    <n v="426562.5"/>
    <m/>
    <m/>
    <m/>
    <n v="1000003194"/>
    <m/>
    <m/>
    <x v="83"/>
    <x v="0"/>
    <x v="1"/>
    <x v="0"/>
    <x v="1"/>
    <x v="1"/>
    <s v="Univera Satış"/>
    <s v="Saha Satış"/>
    <s v="Yurt İçi"/>
    <s v="Türkiye"/>
  </r>
  <r>
    <s v="Q4"/>
    <x v="1"/>
    <x v="10"/>
    <m/>
    <s v="DÜZEY TÜKETİM MALLARI SAN. PAZARLAMA VE TİC. A.Ş."/>
    <s v="EH.05.001"/>
    <s v="Enroute Panorama - Yazılım Geliştirme Hizmeti"/>
    <s v="Univera - Düzey Tüketim"/>
    <x v="18"/>
    <x v="0"/>
    <s v="Enterprise"/>
    <n v="20825"/>
    <m/>
    <n v="0.5"/>
    <m/>
    <n v="12250"/>
    <m/>
    <n v="1838"/>
    <m/>
    <n v="10412.5"/>
    <m/>
    <m/>
    <m/>
    <n v="1000002604"/>
    <m/>
    <m/>
    <x v="91"/>
    <x v="0"/>
    <x v="1"/>
    <x v="1"/>
    <x v="9"/>
    <x v="1"/>
    <s v="Univera Satış"/>
    <s v="Saha Satış"/>
    <s v="Yurt İçi"/>
    <s v="Türkiye"/>
  </r>
  <r>
    <s v="Q4"/>
    <x v="1"/>
    <x v="10"/>
    <m/>
    <s v="KENT GIDA MADDELERİ SAN VE TİC.AŞ."/>
    <s v="EH.05.001"/>
    <s v="Enroute Panorama - Yazılım Geliştirme Hizmeti"/>
    <s v="Univera - Kent Gıda"/>
    <x v="12"/>
    <x v="0"/>
    <s v="Enterprise"/>
    <n v="24500"/>
    <m/>
    <n v="3.5"/>
    <m/>
    <n v="85750"/>
    <m/>
    <n v="0"/>
    <m/>
    <n v="85750"/>
    <m/>
    <m/>
    <m/>
    <n v="1000002608"/>
    <m/>
    <m/>
    <x v="53"/>
    <x v="0"/>
    <x v="1"/>
    <x v="1"/>
    <x v="9"/>
    <x v="1"/>
    <s v="Univera Satış"/>
    <s v="Saha Satış"/>
    <s v="Yurt İçi"/>
    <s v="Türkiye"/>
  </r>
  <r>
    <s v="Q4"/>
    <x v="1"/>
    <x v="10"/>
    <m/>
    <s v="DÜZEY TÜKETİM MALLARI SAN. PAZARLAMA VE TİC. A.Ş."/>
    <s v="EH.01.001"/>
    <s v="Enroute Panorama - Proje ve Ürün Yönetimi Danışmanlığı Hizmeti"/>
    <s v="Univera - Düzey Tüketim"/>
    <x v="18"/>
    <x v="0"/>
    <s v="Enterprise"/>
    <n v="20825"/>
    <m/>
    <n v="0.5"/>
    <m/>
    <n v="12250"/>
    <m/>
    <n v="1838"/>
    <m/>
    <n v="10412.5"/>
    <m/>
    <m/>
    <m/>
    <n v="1000002604"/>
    <m/>
    <m/>
    <x v="91"/>
    <x v="0"/>
    <x v="1"/>
    <x v="1"/>
    <x v="7"/>
    <x v="1"/>
    <s v="Univera Satış"/>
    <s v="Saha Satış"/>
    <s v="Yurt İçi"/>
    <s v="Türkiye"/>
  </r>
  <r>
    <s v="Q4"/>
    <x v="1"/>
    <x v="10"/>
    <m/>
    <s v="KENT GIDA MADDELERİ SAN VE TİC.AŞ."/>
    <s v="EH.01.001"/>
    <s v="Enroute Panorama - Proje ve Ürün Yönetimi Danışmanlığı Hizmeti"/>
    <s v="Univera - Kent Gıda"/>
    <x v="12"/>
    <x v="0"/>
    <s v="Enterprise"/>
    <n v="24500"/>
    <m/>
    <n v="1"/>
    <m/>
    <n v="24500"/>
    <m/>
    <n v="0"/>
    <m/>
    <n v="24500"/>
    <m/>
    <m/>
    <m/>
    <n v="1000002608"/>
    <m/>
    <m/>
    <x v="53"/>
    <x v="0"/>
    <x v="1"/>
    <x v="1"/>
    <x v="7"/>
    <x v="1"/>
    <s v="Univera Satış"/>
    <s v="Saha Satış"/>
    <s v="Yurt İçi"/>
    <s v="Türkiye"/>
  </r>
  <r>
    <s v="Q4"/>
    <x v="1"/>
    <x v="11"/>
    <m/>
    <s v="POLARİS YAZILIM ÇÖZÜMLERİ VE DANIŞMANLIK HİZMETLERİ LTD.ŞTİ."/>
    <s v="WPH.02.001"/>
    <s v="Webplus Yazılım Bakımı Hizmeti"/>
    <s v="Univera - Kanal"/>
    <x v="5"/>
    <x v="0"/>
    <s v="Webplus"/>
    <n v="3564"/>
    <m/>
    <n v="1"/>
    <m/>
    <m/>
    <m/>
    <m/>
    <m/>
    <n v="3564"/>
    <m/>
    <m/>
    <m/>
    <s v="1000003267"/>
    <m/>
    <m/>
    <x v="31"/>
    <x v="0"/>
    <x v="1"/>
    <x v="1"/>
    <x v="4"/>
    <x v="0"/>
    <s v="Kanal Satış"/>
    <s v="Polaris"/>
    <s v="Yurt İçi"/>
    <s v="Türkiye"/>
  </r>
  <r>
    <s v="Q4"/>
    <x v="1"/>
    <x v="11"/>
    <m/>
    <s v="POLARİS YAZILIM ÇÖZÜMLERİ VE DANIŞMANLIK HİZMETLERİ LTD.ŞTİ."/>
    <s v="WProje Yönetimi.02.008"/>
    <s v="Webplus (IOS) Satış Temsilcisi Yazılımı"/>
    <s v="Univera - Kanal"/>
    <x v="5"/>
    <x v="0"/>
    <s v="Webplus"/>
    <n v="5460"/>
    <m/>
    <n v="1"/>
    <m/>
    <m/>
    <m/>
    <m/>
    <m/>
    <n v="5460"/>
    <m/>
    <m/>
    <m/>
    <s v="1000003267"/>
    <m/>
    <m/>
    <x v="31"/>
    <x v="0"/>
    <x v="1"/>
    <x v="0"/>
    <x v="1"/>
    <x v="0"/>
    <s v="Kanal Satış"/>
    <s v="Polaris"/>
    <s v="Yurt İçi"/>
    <s v="Türkiye"/>
  </r>
  <r>
    <s v="Q4"/>
    <x v="1"/>
    <x v="11"/>
    <m/>
    <s v="POLARİS YAZILIM ÇÖZÜMLERİ VE DANIŞMANLIK HİZMETLERİ LTD.ŞTİ."/>
    <s v="WProje Yönetimi.02.001"/>
    <s v="Webplus (Android) Satış Temsilcisi Yazılımı"/>
    <s v="Univera - Kanal"/>
    <x v="5"/>
    <x v="0"/>
    <s v="Webplus"/>
    <n v="3640"/>
    <m/>
    <n v="38"/>
    <m/>
    <m/>
    <m/>
    <m/>
    <m/>
    <n v="138320"/>
    <m/>
    <m/>
    <m/>
    <s v="1000003267"/>
    <m/>
    <m/>
    <x v="31"/>
    <x v="0"/>
    <x v="1"/>
    <x v="0"/>
    <x v="1"/>
    <x v="0"/>
    <s v="Kanal Satış"/>
    <s v="Polaris"/>
    <s v="Yurt İçi"/>
    <s v="Türkiye"/>
  </r>
  <r>
    <s v="Q4"/>
    <x v="1"/>
    <x v="11"/>
    <m/>
    <s v="POLARİS YAZILIM ÇÖZÜMLERİ VE DANIŞMANLIK HİZMETLERİ LTD.ŞTİ."/>
    <s v="WProje Yönetimi.01.004"/>
    <s v="Web Plus Ek Kullanıcı Yazılımı (5 Kullanıcı)"/>
    <s v="Univera - Kanal"/>
    <x v="5"/>
    <x v="0"/>
    <s v="Webplus"/>
    <n v="19240"/>
    <m/>
    <n v="6"/>
    <m/>
    <m/>
    <m/>
    <m/>
    <m/>
    <n v="115440"/>
    <m/>
    <m/>
    <m/>
    <s v="1000003267"/>
    <m/>
    <m/>
    <x v="31"/>
    <x v="0"/>
    <x v="1"/>
    <x v="0"/>
    <x v="1"/>
    <x v="0"/>
    <s v="Kanal Satış"/>
    <s v="Polaris"/>
    <s v="Yurt İçi"/>
    <s v="Türkiye"/>
  </r>
  <r>
    <s v="Q4"/>
    <x v="1"/>
    <x v="10"/>
    <m/>
    <s v="ERBAK - ULUDAĞ PAZARLAMA SATIŞ VE DAĞITIM ANONİM ŞİRKETİ/SANAL POS"/>
    <s v="EH.02.004"/>
    <s v="Enroute Panorama FundManager Module - Fon ve Bütçe Yönetimi Yazılım Bakımı Hizmeti"/>
    <s v="Univera - Uludağ İçecek"/>
    <x v="19"/>
    <x v="0"/>
    <s v="Enterprise"/>
    <n v="67421.62"/>
    <m/>
    <n v="1"/>
    <m/>
    <n v="67421.62"/>
    <m/>
    <m/>
    <m/>
    <n v="67421.62"/>
    <m/>
    <m/>
    <m/>
    <n v="1000002695"/>
    <m/>
    <m/>
    <x v="21"/>
    <x v="0"/>
    <x v="0"/>
    <x v="1"/>
    <x v="4"/>
    <x v="1"/>
    <s v="Univera Satış"/>
    <s v="Saha Satış"/>
    <s v="Yurt İçi"/>
    <s v="Türkiye"/>
  </r>
  <r>
    <s v="Q4"/>
    <x v="1"/>
    <x v="10"/>
    <m/>
    <s v="ERBAK - ULUDAĞ PAZARLAMA SATIŞ VE DAĞITIM ANONİM ŞİRKETİ/SANAL POS"/>
    <s v="EH.05.001"/>
    <s v="Enroute Panorama - Yazılım Geliştirme Hizmeti"/>
    <s v="Univera - Uludağ İçecek"/>
    <x v="19"/>
    <x v="0"/>
    <s v="Enterprise"/>
    <n v="11562.77"/>
    <m/>
    <n v="5"/>
    <m/>
    <n v="57813.85"/>
    <m/>
    <m/>
    <m/>
    <n v="57813.85"/>
    <m/>
    <m/>
    <m/>
    <n v="1000002653"/>
    <m/>
    <m/>
    <x v="21"/>
    <x v="0"/>
    <x v="1"/>
    <x v="1"/>
    <x v="9"/>
    <x v="1"/>
    <s v="Univera Satış"/>
    <s v="Saha Satış"/>
    <s v="Yurt İçi"/>
    <s v="Türkiye"/>
  </r>
  <r>
    <s v="Q4"/>
    <x v="1"/>
    <x v="10"/>
    <m/>
    <s v="Şölen Çikolata Gıda Sanayi Ve Ticaret A. Ş."/>
    <s v="EH.05.001"/>
    <s v="Enroute Panorama - Yazılım Geliştirme Hizmeti"/>
    <s v="Univera - Şölen"/>
    <x v="19"/>
    <x v="0"/>
    <s v="Enterprise"/>
    <n v="17500"/>
    <m/>
    <n v="1.5"/>
    <m/>
    <n v="26250"/>
    <m/>
    <m/>
    <m/>
    <n v="26250"/>
    <m/>
    <m/>
    <m/>
    <n v="1000002652"/>
    <m/>
    <m/>
    <x v="32"/>
    <x v="0"/>
    <x v="1"/>
    <x v="1"/>
    <x v="9"/>
    <x v="1"/>
    <s v="Univera Satış"/>
    <s v="Saha Satış"/>
    <s v="Yurt İçi"/>
    <s v="Türkiye"/>
  </r>
  <r>
    <s v="Q4"/>
    <x v="1"/>
    <x v="10"/>
    <m/>
    <s v="DÜZEY TÜKETİM MALLARI SAN. PAZARLAMA VE TİC. A.Ş."/>
    <s v="EH.02.001"/>
    <s v="Enroute Panorama - Yazılım Bakımı, Yaşatma ve Merkezi Destek Hizmeti"/>
    <s v="Univera - Düzey Tüketim"/>
    <x v="18"/>
    <x v="0"/>
    <s v="Enterprise"/>
    <n v="59850"/>
    <m/>
    <n v="9"/>
    <m/>
    <n v="538650"/>
    <m/>
    <m/>
    <m/>
    <n v="538650"/>
    <m/>
    <m/>
    <m/>
    <n v="1000002645"/>
    <m/>
    <m/>
    <x v="91"/>
    <x v="0"/>
    <x v="0"/>
    <x v="1"/>
    <x v="4"/>
    <x v="1"/>
    <s v="Univera Satış"/>
    <s v="Saha Satış"/>
    <s v="Yurt İçi"/>
    <s v="Türkiye"/>
  </r>
  <r>
    <s v="Q4"/>
    <x v="1"/>
    <x v="10"/>
    <m/>
    <s v="ERBAK - ULUDAĞ PAZARLAMA SATIŞ VE DAĞITIM ANONİM ŞİRKETİ/SANAL POS"/>
    <s v="EH.02.001"/>
    <s v="Enroute Panorama - Yazılım Bakımı, Yaşatma ve Merkezi Destek Hizmeti"/>
    <s v="Univera - Uludağ İçecek"/>
    <x v="19"/>
    <x v="0"/>
    <s v="Enterprise"/>
    <n v="24047.059999999998"/>
    <m/>
    <n v="11"/>
    <m/>
    <n v="264517.65999999997"/>
    <m/>
    <m/>
    <m/>
    <n v="264517.65999999997"/>
    <m/>
    <m/>
    <m/>
    <n v="1000002695"/>
    <m/>
    <m/>
    <x v="21"/>
    <x v="0"/>
    <x v="0"/>
    <x v="1"/>
    <x v="4"/>
    <x v="1"/>
    <s v="Univera Satış"/>
    <s v="Saha Satış"/>
    <s v="Yurt İçi"/>
    <s v="Türkiye"/>
  </r>
  <r>
    <s v="Q4"/>
    <x v="1"/>
    <x v="10"/>
    <m/>
    <s v="ERBAK - ULUDAĞ PAZARLAMA SATIŞ VE DAĞITIM ANONİM ŞİRKETİ/SANAL POS"/>
    <s v="EH.02.001"/>
    <s v="Enroute Panorama - Yazılım Bakımı, Yaşatma ve Merkezi Destek Hizmeti"/>
    <s v="Univera - Uludağ İçecek"/>
    <x v="19"/>
    <x v="0"/>
    <s v="Enterprise"/>
    <n v="84277.02"/>
    <m/>
    <n v="1"/>
    <m/>
    <n v="84277.02"/>
    <m/>
    <m/>
    <m/>
    <n v="84277.02"/>
    <m/>
    <m/>
    <m/>
    <n v="1000002695"/>
    <m/>
    <m/>
    <x v="21"/>
    <x v="0"/>
    <x v="0"/>
    <x v="1"/>
    <x v="4"/>
    <x v="1"/>
    <s v="Univera Satış"/>
    <s v="Saha Satış"/>
    <s v="Yurt İçi"/>
    <s v="Türkiye"/>
  </r>
  <r>
    <s v="Q4"/>
    <x v="1"/>
    <x v="10"/>
    <m/>
    <s v="ERBAK - ULUDAĞ PAZARLAMA SATIŞ VE DAĞITIM ANONİM ŞİRKETİ/SANAL POS"/>
    <s v="EH.02.001"/>
    <s v="Enroute Panorama - Yazılım Bakımı, Yaşatma ve Merkezi Destek Hizmeti"/>
    <s v="Univera - Uludağ İçecek"/>
    <x v="19"/>
    <x v="0"/>
    <s v="Enterprise"/>
    <n v="719856.72"/>
    <m/>
    <n v="1"/>
    <m/>
    <n v="719856.72"/>
    <m/>
    <m/>
    <m/>
    <n v="719856.72"/>
    <m/>
    <m/>
    <m/>
    <n v="1000002695"/>
    <m/>
    <m/>
    <x v="21"/>
    <x v="0"/>
    <x v="0"/>
    <x v="1"/>
    <x v="4"/>
    <x v="1"/>
    <s v="Univera Satış"/>
    <s v="Saha Satış"/>
    <s v="Yurt İçi"/>
    <s v="Türkiye"/>
  </r>
  <r>
    <s v="Q4"/>
    <x v="1"/>
    <x v="10"/>
    <m/>
    <s v="Danone Tikveşli Gıda ve İçecek San.Ve Tic.A.Ş."/>
    <s v="EH.01.001"/>
    <s v="Enroute Panorama - Proje ve Ürün Yönetimi Danışmanlığı Hizmeti"/>
    <s v="Univera - Danone Tikveşli"/>
    <x v="12"/>
    <x v="0"/>
    <s v="Enterprise"/>
    <n v="19600"/>
    <m/>
    <n v="1"/>
    <m/>
    <n v="19600"/>
    <m/>
    <m/>
    <m/>
    <n v="19600"/>
    <m/>
    <m/>
    <m/>
    <n v="1000002748"/>
    <m/>
    <m/>
    <x v="58"/>
    <x v="0"/>
    <x v="1"/>
    <x v="1"/>
    <x v="7"/>
    <x v="1"/>
    <s v="Univera Satış"/>
    <s v="Saha Satış"/>
    <s v="Yurt İçi"/>
    <s v="Türkiye"/>
  </r>
  <r>
    <s v="Q4"/>
    <x v="1"/>
    <x v="10"/>
    <m/>
    <s v="DÜZEY TÜKETİM MALLARI SAN. PAZARLAMA VE TİC. A.Ş."/>
    <s v="EH.01.001"/>
    <s v="Enroute Panorama - Proje ve Ürün Yönetimi Danışmanlığı Hizmeti"/>
    <s v="Univera - Düzey Tüketim"/>
    <x v="18"/>
    <x v="0"/>
    <s v="Enterprise"/>
    <n v="20825"/>
    <m/>
    <n v="1"/>
    <m/>
    <n v="24500"/>
    <m/>
    <n v="3675"/>
    <m/>
    <n v="20825"/>
    <m/>
    <m/>
    <m/>
    <n v="1000002704"/>
    <m/>
    <m/>
    <x v="91"/>
    <x v="0"/>
    <x v="1"/>
    <x v="1"/>
    <x v="7"/>
    <x v="1"/>
    <s v="Univera Satış"/>
    <s v="Saha Satış"/>
    <s v="Yurt İçi"/>
    <s v="Türkiye"/>
  </r>
  <r>
    <s v="Q4"/>
    <x v="1"/>
    <x v="10"/>
    <m/>
    <s v="ERBAK - ULUDAĞ PAZARLAMA SATIŞ VE DAĞITIM ANONİM ŞİRKETİ/SANAL POS"/>
    <s v="EH.01.001"/>
    <s v="Enroute Panorama - Proje ve Ürün Yönetimi Danışmanlığı Hizmeti"/>
    <s v="Univera - Uludağ İçecek"/>
    <x v="19"/>
    <x v="0"/>
    <s v="Enterprise"/>
    <n v="11562.77"/>
    <m/>
    <n v="1"/>
    <m/>
    <n v="11562.77"/>
    <m/>
    <m/>
    <m/>
    <n v="11562.77"/>
    <m/>
    <m/>
    <m/>
    <n v="1000002650"/>
    <m/>
    <m/>
    <x v="21"/>
    <x v="0"/>
    <x v="1"/>
    <x v="1"/>
    <x v="7"/>
    <x v="1"/>
    <s v="Univera Satış"/>
    <s v="Saha Satış"/>
    <s v="Yurt İçi"/>
    <s v="Türkiye"/>
  </r>
  <r>
    <s v="Q4"/>
    <x v="1"/>
    <x v="10"/>
    <m/>
    <s v="Şölen Çikolata Gıda Sanayi Ve Ticaret A. Ş."/>
    <s v="EH.01.001"/>
    <s v="Enroute Panorama - Proje ve Ürün Yönetimi Danışmanlığı Hizmeti"/>
    <s v="Univera - Şölen"/>
    <x v="19"/>
    <x v="0"/>
    <s v="Enterprise"/>
    <n v="17500"/>
    <m/>
    <n v="1"/>
    <m/>
    <n v="17500"/>
    <m/>
    <m/>
    <m/>
    <n v="17500"/>
    <m/>
    <m/>
    <m/>
    <n v="1000002652"/>
    <m/>
    <m/>
    <x v="32"/>
    <x v="0"/>
    <x v="1"/>
    <x v="1"/>
    <x v="7"/>
    <x v="1"/>
    <s v="Univera Satış"/>
    <s v="Saha Satış"/>
    <s v="Yurt İçi"/>
    <s v="Türkiye"/>
  </r>
  <r>
    <s v="Q4"/>
    <x v="1"/>
    <x v="10"/>
    <m/>
    <s v="ERBAK - ULUDAĞ PAZARLAMA SATIŞ VE DAĞITIM ANONİM ŞİRKETİ/SANAL POS"/>
    <s v="EH.02.009"/>
    <s v="Enroute P ASSET TRACKER DEMİRBAŞ YAZ. BH"/>
    <s v="Univera - Uludağ İçecek"/>
    <x v="19"/>
    <x v="0"/>
    <s v="Enterprise"/>
    <n v="72481.47"/>
    <m/>
    <n v="1"/>
    <m/>
    <n v="72481.47"/>
    <m/>
    <m/>
    <m/>
    <n v="72481.47"/>
    <m/>
    <m/>
    <m/>
    <n v="1000002695"/>
    <m/>
    <m/>
    <x v="21"/>
    <x v="0"/>
    <x v="0"/>
    <x v="1"/>
    <x v="4"/>
    <x v="1"/>
    <s v="Univera Satış"/>
    <s v="Saha Satış"/>
    <s v="Yurt İçi"/>
    <s v="Türkiye"/>
  </r>
  <r>
    <s v="Q4"/>
    <x v="1"/>
    <x v="11"/>
    <m/>
    <s v="POLARİS YAZILIM ÇÖZÜMLERİ VE DANIŞMANLIK HİZMETLERİ LTD.ŞTİ."/>
    <s v="WPH.02.001"/>
    <s v="Webplus Yazılım Bakımı Hizmeti"/>
    <s v="Univera - Kanal"/>
    <x v="5"/>
    <x v="0"/>
    <s v="Webplus"/>
    <n v="222000"/>
    <m/>
    <n v="1"/>
    <m/>
    <m/>
    <m/>
    <m/>
    <m/>
    <n v="222000"/>
    <m/>
    <m/>
    <m/>
    <n v="1000003300"/>
    <m/>
    <m/>
    <x v="31"/>
    <x v="0"/>
    <x v="0"/>
    <x v="1"/>
    <x v="4"/>
    <x v="0"/>
    <s v="Kanal Satış"/>
    <s v="Polaris"/>
    <s v="Yurt İçi"/>
    <s v="Türkiye"/>
  </r>
  <r>
    <s v="Q4"/>
    <x v="1"/>
    <x v="11"/>
    <m/>
    <s v="YUSUF ALDEMİR (ALDEMİR BİLİŞİM HizmetLERİ VE DANIŞMANLIK)"/>
    <s v="WPH.02.001"/>
    <s v="Webplus Yazılım Bakımı Hizmeti"/>
    <s v="Univera - Kanal"/>
    <x v="5"/>
    <x v="0"/>
    <s v="Webplus"/>
    <n v="3000"/>
    <m/>
    <n v="5"/>
    <m/>
    <n v="15000"/>
    <m/>
    <n v="0"/>
    <m/>
    <n v="15000"/>
    <m/>
    <m/>
    <m/>
    <n v="1000003277"/>
    <m/>
    <m/>
    <x v="33"/>
    <x v="0"/>
    <x v="0"/>
    <x v="1"/>
    <x v="4"/>
    <x v="0"/>
    <s v="Kanal Satış"/>
    <s v="Aldemir"/>
    <s v="Yurt İçi"/>
    <s v="Türkiye"/>
  </r>
  <r>
    <s v="Q4"/>
    <x v="1"/>
    <x v="11"/>
    <m/>
    <s v="YUSUF ALDEMİR (ALDEMİR BİLİŞİM HizmetLERİ VE DANIŞMANLIK)"/>
    <s v="WPH.02.001"/>
    <s v="Webplus Yazılım Bakımı Hizmeti"/>
    <s v="Univera - Kanal"/>
    <x v="5"/>
    <x v="0"/>
    <s v="Webplus"/>
    <n v="6000"/>
    <m/>
    <n v="3"/>
    <m/>
    <n v="18000"/>
    <m/>
    <n v="0"/>
    <m/>
    <n v="18000"/>
    <m/>
    <m/>
    <m/>
    <n v="1000003278"/>
    <m/>
    <m/>
    <x v="33"/>
    <x v="0"/>
    <x v="0"/>
    <x v="1"/>
    <x v="4"/>
    <x v="0"/>
    <s v="Kanal Satış"/>
    <s v="Aldemir"/>
    <s v="Yurt İçi"/>
    <s v="Türkiye"/>
  </r>
  <r>
    <s v="Q4"/>
    <x v="1"/>
    <x v="11"/>
    <m/>
    <s v="YUSUF ALDEMİR (ALDEMİR BİLİŞİM HizmetLERİ VE DANIŞMANLIK)"/>
    <s v="WPH.02.001"/>
    <s v="Webplus Yazılım Bakımı Hizmeti"/>
    <s v="Univera - Kanal"/>
    <x v="5"/>
    <x v="0"/>
    <s v="Webplus"/>
    <n v="10000"/>
    <m/>
    <n v="4"/>
    <m/>
    <n v="40000"/>
    <m/>
    <n v="0"/>
    <m/>
    <n v="40000"/>
    <m/>
    <m/>
    <m/>
    <n v="1000003279"/>
    <m/>
    <m/>
    <x v="33"/>
    <x v="0"/>
    <x v="0"/>
    <x v="1"/>
    <x v="4"/>
    <x v="0"/>
    <s v="Kanal Satış"/>
    <s v="Aldemir"/>
    <s v="Yurt İçi"/>
    <s v="Türkiye"/>
  </r>
  <r>
    <s v="Q4"/>
    <x v="1"/>
    <x v="11"/>
    <m/>
    <s v="YUSUF ALDEMİR (ALDEMİR BİLİŞİM HizmetLERİ VE DANIŞMANLIK)"/>
    <s v="WPH.02.001"/>
    <s v="Webplus Yazılım Bakımı Hizmeti"/>
    <s v="Univera - Kanal"/>
    <x v="5"/>
    <x v="0"/>
    <s v="Webplus"/>
    <n v="3000"/>
    <m/>
    <n v="2"/>
    <m/>
    <n v="6000"/>
    <m/>
    <n v="0"/>
    <m/>
    <n v="6000"/>
    <m/>
    <m/>
    <m/>
    <n v="1000003291"/>
    <m/>
    <m/>
    <x v="33"/>
    <x v="0"/>
    <x v="0"/>
    <x v="1"/>
    <x v="4"/>
    <x v="0"/>
    <s v="Kanal Satış"/>
    <s v="Aldemir"/>
    <s v="Yurt İçi"/>
    <s v="Türkiye"/>
  </r>
  <r>
    <s v="Q4"/>
    <x v="1"/>
    <x v="11"/>
    <m/>
    <s v="MİYA OTOMASYON VE BARKOD BILISIM SISTEMLERI SAN TİC. VE L.T.D. STI."/>
    <s v="WPH.03.001"/>
    <s v="Webplus HOSTİNG Hizmetİ"/>
    <s v="Univera - Kanal"/>
    <x v="5"/>
    <x v="1"/>
    <s v="Webplus"/>
    <n v="2597.0100000000002"/>
    <m/>
    <n v="4"/>
    <m/>
    <n v="10388.040000000001"/>
    <m/>
    <n v="0"/>
    <m/>
    <n v="10388.040000000001"/>
    <m/>
    <m/>
    <m/>
    <n v="1000003284"/>
    <m/>
    <m/>
    <x v="3"/>
    <x v="0"/>
    <x v="0"/>
    <x v="1"/>
    <x v="3"/>
    <x v="0"/>
    <s v="Kanal Satış"/>
    <s v="Miya"/>
    <s v="Yurt İçi"/>
    <s v="Türkiye"/>
  </r>
  <r>
    <s v="Q4"/>
    <x v="1"/>
    <x v="11"/>
    <m/>
    <s v="MİYA OTOMASYON VE BARKOD BILISIM SISTEMLERI SAN TİC. VE L.T.D. STI."/>
    <s v="WPH.03.001"/>
    <s v="Webplus HOSTİNG Hizmetİ"/>
    <s v="Univera - Kanal"/>
    <x v="5"/>
    <x v="1"/>
    <s v="Webplus"/>
    <n v="2422.04"/>
    <m/>
    <n v="1"/>
    <m/>
    <n v="2422.04"/>
    <m/>
    <n v="0"/>
    <m/>
    <n v="2422.04"/>
    <m/>
    <m/>
    <m/>
    <n v="1000003285"/>
    <m/>
    <m/>
    <x v="3"/>
    <x v="0"/>
    <x v="0"/>
    <x v="1"/>
    <x v="3"/>
    <x v="0"/>
    <s v="Kanal Satış"/>
    <s v="Miya"/>
    <s v="Yurt İçi"/>
    <s v="Türkiye"/>
  </r>
  <r>
    <s v="Q4"/>
    <x v="1"/>
    <x v="11"/>
    <m/>
    <s v="MİYA OTOMASYON VE BARKOD BILISIM SISTEMLERI SAN TİC. VE L.T.D. STI."/>
    <s v="WPH.03.001"/>
    <s v="Webplus HOSTİNG Hizmetİ"/>
    <s v="Univera - Kanal"/>
    <x v="5"/>
    <x v="1"/>
    <s v="Webplus"/>
    <n v="5931.81"/>
    <m/>
    <n v="1"/>
    <m/>
    <n v="5931.81"/>
    <m/>
    <n v="0"/>
    <m/>
    <n v="5931.81"/>
    <m/>
    <m/>
    <m/>
    <n v="1000003285"/>
    <m/>
    <m/>
    <x v="3"/>
    <x v="0"/>
    <x v="0"/>
    <x v="1"/>
    <x v="3"/>
    <x v="0"/>
    <s v="Kanal Satış"/>
    <s v="Miya"/>
    <s v="Yurt İçi"/>
    <s v="Türkiye"/>
  </r>
  <r>
    <s v="Q4"/>
    <x v="1"/>
    <x v="11"/>
    <m/>
    <s v="MİYA OTOMASYON VE BARKOD BILISIM SISTEMLERI SAN TİC. VE L.T.D. STI."/>
    <s v="WPH.03.001"/>
    <s v="Webplus HOSTİNG Hizmetİ"/>
    <s v="Univera - Kanal"/>
    <x v="5"/>
    <x v="1"/>
    <s v="Webplus"/>
    <n v="3622.12"/>
    <m/>
    <n v="2"/>
    <m/>
    <n v="7244.24"/>
    <m/>
    <n v="0"/>
    <m/>
    <n v="7244.24"/>
    <m/>
    <m/>
    <m/>
    <n v="1000003286"/>
    <m/>
    <m/>
    <x v="3"/>
    <x v="0"/>
    <x v="0"/>
    <x v="1"/>
    <x v="3"/>
    <x v="0"/>
    <s v="Kanal Satış"/>
    <s v="Miya"/>
    <s v="Yurt İçi"/>
    <s v="Türkiye"/>
  </r>
  <r>
    <s v="Q4"/>
    <x v="1"/>
    <x v="11"/>
    <m/>
    <s v="MİYA OTOMASYON VE BARKOD BILISIM SISTEMLERI SAN TİC. VE L.T.D. STI."/>
    <s v="WPH.03.001"/>
    <s v="Webplus HOSTİNG Hizmetİ"/>
    <s v="Univera - Kanal"/>
    <x v="5"/>
    <x v="1"/>
    <s v="Webplus"/>
    <n v="2988.88"/>
    <m/>
    <n v="1"/>
    <m/>
    <n v="2988.88"/>
    <m/>
    <n v="0"/>
    <m/>
    <n v="2988.88"/>
    <m/>
    <m/>
    <m/>
    <n v="1000003286"/>
    <m/>
    <m/>
    <x v="3"/>
    <x v="0"/>
    <x v="0"/>
    <x v="1"/>
    <x v="3"/>
    <x v="0"/>
    <s v="Kanal Satış"/>
    <s v="Miya"/>
    <s v="Yurt İçi"/>
    <s v="Türkiye"/>
  </r>
  <r>
    <s v="Q4"/>
    <x v="1"/>
    <x v="11"/>
    <m/>
    <s v="MİYA OTOMASYON VE BARKOD BILISIM SISTEMLERI SAN TİC. VE L.T.D. STI."/>
    <s v="WPH.03.001"/>
    <s v="Webplus HOSTİNG Hizmetİ"/>
    <s v="Univera - Kanal"/>
    <x v="5"/>
    <x v="1"/>
    <s v="Webplus"/>
    <n v="2597.0099999999998"/>
    <m/>
    <n v="3"/>
    <m/>
    <n v="7791.03"/>
    <m/>
    <n v="0"/>
    <m/>
    <n v="7791.03"/>
    <m/>
    <m/>
    <m/>
    <n v="1000003286"/>
    <m/>
    <m/>
    <x v="3"/>
    <x v="0"/>
    <x v="0"/>
    <x v="1"/>
    <x v="3"/>
    <x v="0"/>
    <s v="Kanal Satış"/>
    <s v="Miya"/>
    <s v="Yurt İçi"/>
    <s v="Türkiye"/>
  </r>
  <r>
    <s v="Q4"/>
    <x v="1"/>
    <x v="11"/>
    <m/>
    <s v="MİYA OTOMASYON VE BARKOD BILISIM SISTEMLERI SAN TİC. VE L.T.D. STI."/>
    <s v="WPH.03.001"/>
    <s v="Webplus HOSTİNG Hizmetİ"/>
    <s v="Univera - Kanal"/>
    <x v="5"/>
    <x v="1"/>
    <s v="Webplus"/>
    <n v="3774"/>
    <m/>
    <n v="1"/>
    <m/>
    <n v="3774"/>
    <m/>
    <n v="0"/>
    <m/>
    <n v="3774"/>
    <m/>
    <m/>
    <m/>
    <n v="1000003287"/>
    <m/>
    <m/>
    <x v="3"/>
    <x v="0"/>
    <x v="0"/>
    <x v="1"/>
    <x v="3"/>
    <x v="0"/>
    <s v="Kanal Satış"/>
    <s v="Miya"/>
    <s v="Yurt İçi"/>
    <s v="Türkiye"/>
  </r>
  <r>
    <s v="Q4"/>
    <x v="1"/>
    <x v="11"/>
    <m/>
    <s v="MİYA OTOMASYON VE BARKOD BILISIM SISTEMLERI SAN TİC. VE L.T.D. STI."/>
    <s v="WPH.03.001"/>
    <s v="Webplus HOSTİNG Hizmetİ"/>
    <s v="Univera - Kanal"/>
    <x v="5"/>
    <x v="1"/>
    <s v="Webplus"/>
    <n v="2597.0100000000002"/>
    <m/>
    <n v="1"/>
    <m/>
    <n v="2597.0100000000002"/>
    <m/>
    <n v="0"/>
    <m/>
    <n v="2597.0100000000002"/>
    <m/>
    <m/>
    <m/>
    <n v="1000003287"/>
    <m/>
    <m/>
    <x v="3"/>
    <x v="0"/>
    <x v="0"/>
    <x v="1"/>
    <x v="3"/>
    <x v="0"/>
    <s v="Kanal Satış"/>
    <s v="Miya"/>
    <s v="Yurt İçi"/>
    <s v="Türkiye"/>
  </r>
  <r>
    <s v="Q4"/>
    <x v="1"/>
    <x v="11"/>
    <m/>
    <s v="MİYA OTOMASYON VE BARKOD BILISIM SISTEMLERI SAN TİC. VE L.T.D. STI."/>
    <s v="WPH.03.001"/>
    <s v="Webplus HOSTİNG Hizmetİ"/>
    <s v="Univera - Kanal"/>
    <x v="5"/>
    <x v="1"/>
    <s v="Webplus"/>
    <n v="2984.73"/>
    <m/>
    <n v="1"/>
    <m/>
    <n v="2984.73"/>
    <m/>
    <n v="0"/>
    <m/>
    <n v="2984.73"/>
    <m/>
    <m/>
    <m/>
    <n v="1000003289"/>
    <m/>
    <m/>
    <x v="3"/>
    <x v="0"/>
    <x v="0"/>
    <x v="1"/>
    <x v="3"/>
    <x v="0"/>
    <s v="Kanal Satış"/>
    <s v="Miya"/>
    <s v="Yurt İçi"/>
    <s v="Türkiye"/>
  </r>
  <r>
    <s v="Q4"/>
    <x v="1"/>
    <x v="11"/>
    <m/>
    <s v="MİYA OTOMASYON VE BARKOD BILISIM SISTEMLERI SAN TİC. VE L.T.D. STI."/>
    <s v="WPH.03.001"/>
    <s v="Webplus HOSTİNG Hizmetİ"/>
    <s v="Univera - Kanal"/>
    <x v="5"/>
    <x v="1"/>
    <s v="Webplus"/>
    <n v="2969.57"/>
    <m/>
    <n v="1"/>
    <m/>
    <n v="2969.57"/>
    <m/>
    <n v="0"/>
    <m/>
    <n v="2969.57"/>
    <m/>
    <m/>
    <m/>
    <n v="1000003289"/>
    <m/>
    <m/>
    <x v="3"/>
    <x v="0"/>
    <x v="0"/>
    <x v="1"/>
    <x v="3"/>
    <x v="0"/>
    <s v="Kanal Satış"/>
    <s v="Miya"/>
    <s v="Yurt İçi"/>
    <s v="Türkiye"/>
  </r>
  <r>
    <s v="Q4"/>
    <x v="1"/>
    <x v="11"/>
    <m/>
    <s v="PATİGO HAYVANCILIK GIDA REKLAM SANAYİ VE TİCARET LİMİTED ŞİRKETİ"/>
    <s v="UH.01.002"/>
    <s v="Unidox Kontör"/>
    <s v="Univera Kontör Satışı"/>
    <x v="6"/>
    <x v="2"/>
    <s v="Unidox"/>
    <n v="4.2"/>
    <m/>
    <n v="5000"/>
    <m/>
    <n v="21000"/>
    <m/>
    <n v="0"/>
    <m/>
    <n v="21000"/>
    <m/>
    <m/>
    <m/>
    <n v="1000003304"/>
    <m/>
    <m/>
    <x v="234"/>
    <x v="3"/>
    <x v="1"/>
    <x v="2"/>
    <x v="5"/>
    <x v="0"/>
    <s v="Univera Satış"/>
    <s v="Saha Satış"/>
    <s v="Yurt İçi"/>
    <s v="Türkiye"/>
  </r>
  <r>
    <s v="Q4"/>
    <x v="1"/>
    <x v="11"/>
    <m/>
    <s v="BAŞAK PAZARLAMA TEMİZLİK VE GIDA ÜRÜNLERİ LTD ŞTİ"/>
    <s v="SH.02.001"/>
    <s v="Stokbar Panorama - Yazılım Bakımı Hizmeti"/>
    <s v="Univera - Unilever"/>
    <x v="13"/>
    <x v="4"/>
    <s v="Standart"/>
    <n v="54640"/>
    <m/>
    <n v="1"/>
    <m/>
    <n v="54640"/>
    <m/>
    <n v="0"/>
    <m/>
    <n v="54640"/>
    <m/>
    <m/>
    <m/>
    <n v="1000003321"/>
    <m/>
    <m/>
    <x v="104"/>
    <x v="0"/>
    <x v="0"/>
    <x v="1"/>
    <x v="4"/>
    <x v="1"/>
    <s v="Univera Satış"/>
    <s v="Saha Satış"/>
    <s v="Yurt İçi"/>
    <s v="Türkiye"/>
  </r>
  <r>
    <s v="Q4"/>
    <x v="1"/>
    <x v="11"/>
    <m/>
    <s v="BAŞAK PAZARLAMA TEMİZLİK VE GIDA ÜRÜNLERİ LTD ŞTİ"/>
    <s v="SH.02.001"/>
    <s v="Stokbar Panorama - Yazılım Bakımı Hizmeti"/>
    <s v="Univera - Unilever"/>
    <x v="13"/>
    <x v="4"/>
    <s v="Standart"/>
    <n v="25992.92"/>
    <m/>
    <n v="1"/>
    <m/>
    <m/>
    <m/>
    <m/>
    <m/>
    <n v="25992.92"/>
    <m/>
    <m/>
    <m/>
    <n v="1000003335"/>
    <m/>
    <m/>
    <x v="104"/>
    <x v="0"/>
    <x v="0"/>
    <x v="1"/>
    <x v="4"/>
    <x v="0"/>
    <s v="Univera Satış"/>
    <s v="Saha Satış"/>
    <s v="Yurt İçi"/>
    <s v="Türkiye"/>
  </r>
  <r>
    <s v="Q4"/>
    <x v="1"/>
    <x v="11"/>
    <m/>
    <s v="Gül-Paş Tem.Mad. Gıda Dağ.Taş.San.ve Tic.Ltd.Şti."/>
    <s v="SH.02.001"/>
    <s v="Stokbar Panorama - Yazılım Bakımı Hizmeti"/>
    <s v="Univera - Unilever"/>
    <x v="13"/>
    <x v="4"/>
    <s v="Standart"/>
    <n v="67202.563200000004"/>
    <m/>
    <n v="1"/>
    <m/>
    <n v="70002.67"/>
    <m/>
    <n v="2800"/>
    <m/>
    <n v="67202.563200000004"/>
    <m/>
    <m/>
    <m/>
    <n v="1000003302"/>
    <m/>
    <m/>
    <x v="104"/>
    <x v="0"/>
    <x v="0"/>
    <x v="1"/>
    <x v="4"/>
    <x v="1"/>
    <s v="Univera Satış"/>
    <s v="Saha Satış"/>
    <s v="Yurt İçi"/>
    <s v="Türkiye"/>
  </r>
  <r>
    <s v="Q4"/>
    <x v="1"/>
    <x v="11"/>
    <m/>
    <s v="KENT GIDA MADDELERİ SAN VE TİC.AŞ."/>
    <s v="SH.02.001"/>
    <s v="Stokbar Panorama - Yazılım Bakımı Hizmeti"/>
    <s v="Univera - Kent Gıda"/>
    <x v="12"/>
    <x v="4"/>
    <s v="Standart"/>
    <n v="906444"/>
    <m/>
    <n v="1"/>
    <m/>
    <n v="1208592"/>
    <m/>
    <n v="302148"/>
    <m/>
    <n v="906444"/>
    <m/>
    <m/>
    <m/>
    <n v="1000003331"/>
    <m/>
    <m/>
    <x v="53"/>
    <x v="0"/>
    <x v="1"/>
    <x v="1"/>
    <x v="4"/>
    <x v="1"/>
    <s v="Univera Satış"/>
    <s v="Saha Satış"/>
    <s v="Yurt İçi"/>
    <s v="Türkiye"/>
  </r>
  <r>
    <s v="Q4"/>
    <x v="1"/>
    <x v="11"/>
    <m/>
    <s v="RECEPOĞLU TÜKETİM MAL. GIDA DAĞ.TAŞ.YAT.A.Ş"/>
    <s v="SH.02.001"/>
    <s v="Stokbar Panorama - Yazılım Bakımı Hizmeti"/>
    <s v="Univera - Unilever"/>
    <x v="13"/>
    <x v="4"/>
    <s v="Standart"/>
    <n v="75602.880000000005"/>
    <m/>
    <n v="1"/>
    <m/>
    <n v="78753"/>
    <m/>
    <n v="3150"/>
    <m/>
    <n v="75602.880000000005"/>
    <m/>
    <m/>
    <m/>
    <n v="1000003328"/>
    <m/>
    <m/>
    <x v="104"/>
    <x v="0"/>
    <x v="0"/>
    <x v="1"/>
    <x v="4"/>
    <x v="1"/>
    <s v="Univera Satış"/>
    <s v="Saha Satış"/>
    <s v="Yurt İçi"/>
    <s v="Türkiye"/>
  </r>
  <r>
    <s v="Q4"/>
    <x v="1"/>
    <x v="11"/>
    <m/>
    <s v="RECEPOĞLU TÜKETİM MAL. GIDA DAĞ.TAŞ.YAT.A.Ş"/>
    <s v="SH.02.001"/>
    <s v="Stokbar Panorama - Yazılım Bakımı Hizmeti"/>
    <s v="Univera - Unilever"/>
    <x v="13"/>
    <x v="4"/>
    <s v="Standart"/>
    <n v="75602.880000000005"/>
    <m/>
    <n v="1"/>
    <m/>
    <n v="78753"/>
    <m/>
    <n v="3150"/>
    <m/>
    <n v="75602.880000000005"/>
    <m/>
    <m/>
    <m/>
    <n v="1000003328"/>
    <m/>
    <m/>
    <x v="104"/>
    <x v="0"/>
    <x v="0"/>
    <x v="1"/>
    <x v="4"/>
    <x v="1"/>
    <s v="Univera Satış"/>
    <s v="Saha Satış"/>
    <s v="Yurt İçi"/>
    <s v="Türkiye"/>
  </r>
  <r>
    <s v="Q4"/>
    <x v="1"/>
    <x v="11"/>
    <m/>
    <s v="ZİRVEGÜL YAPI İNŞ. TİC. LTD. ŞTİ."/>
    <s v="SH.02.001"/>
    <s v="Stokbar Panorama - Yazılım Bakımı Hizmeti"/>
    <s v="Univera - Unilever"/>
    <x v="13"/>
    <x v="4"/>
    <s v="Standart"/>
    <n v="75602.880000000005"/>
    <m/>
    <n v="1"/>
    <m/>
    <n v="78753"/>
    <m/>
    <n v="3150"/>
    <m/>
    <n v="75602.880000000005"/>
    <m/>
    <m/>
    <m/>
    <n v="1000003303"/>
    <m/>
    <m/>
    <x v="53"/>
    <x v="0"/>
    <x v="0"/>
    <x v="1"/>
    <x v="4"/>
    <x v="1"/>
    <s v="Univera Satış"/>
    <s v="Saha Satış"/>
    <s v="Yurt İçi"/>
    <s v="Türkiye"/>
  </r>
  <r>
    <s v="Q4"/>
    <x v="1"/>
    <x v="11"/>
    <m/>
    <s v="BAŞAK PAZARLAMA TEMİZLİK VE GIDA ÜRÜNLERİ LTD ŞTİ"/>
    <s v="SH.01.001"/>
    <s v="Stokbar Panorama - Proje ve Ürün Yönetimi Danışmanlığı Hizmeti"/>
    <s v="Univera - Unilever"/>
    <x v="13"/>
    <x v="4"/>
    <s v="Standart"/>
    <n v="15750"/>
    <m/>
    <n v="10"/>
    <m/>
    <n v="175000"/>
    <m/>
    <n v="17500"/>
    <m/>
    <n v="157500"/>
    <m/>
    <m/>
    <m/>
    <n v="1000003321"/>
    <m/>
    <m/>
    <x v="104"/>
    <x v="0"/>
    <x v="1"/>
    <x v="1"/>
    <x v="7"/>
    <x v="1"/>
    <s v="Univera Satış"/>
    <s v="Saha Satış"/>
    <s v="Yurt İçi"/>
    <s v="Türkiye"/>
  </r>
  <r>
    <s v="Q4"/>
    <x v="1"/>
    <x v="11"/>
    <m/>
    <s v="KENT GIDA MADDELERİ SAN VE TİC.AŞ."/>
    <s v="SH.01.001"/>
    <s v="Stokbar Panorama - Proje ve Ürün Yönetimi Danışmanlığı Hizmeti"/>
    <s v="Univera - Kent Gıda"/>
    <x v="12"/>
    <x v="4"/>
    <s v="Standart"/>
    <n v="19600"/>
    <m/>
    <n v="10"/>
    <m/>
    <n v="245000"/>
    <m/>
    <n v="49000"/>
    <m/>
    <n v="196000"/>
    <m/>
    <m/>
    <m/>
    <n v="1000003331"/>
    <m/>
    <m/>
    <x v="53"/>
    <x v="0"/>
    <x v="1"/>
    <x v="1"/>
    <x v="7"/>
    <x v="1"/>
    <s v="Univera Satış"/>
    <s v="Saha Satış"/>
    <s v="Yurt İçi"/>
    <s v="Türkiye"/>
  </r>
  <r>
    <s v="Q4"/>
    <x v="1"/>
    <x v="11"/>
    <m/>
    <s v="BAŞAK PAZARLAMA TEMİZLİK VE GIDA ÜRÜNLERİ LTD ŞTİ"/>
    <s v="SY.01.009"/>
    <s v="Stokbar Panorama - Platform Back Office Kullanıcı Yazılımı"/>
    <s v="Univera - Unilever"/>
    <x v="13"/>
    <x v="4"/>
    <s v="Standart"/>
    <n v="18525"/>
    <m/>
    <n v="1"/>
    <m/>
    <n v="19500"/>
    <m/>
    <n v="975"/>
    <m/>
    <n v="18525"/>
    <m/>
    <m/>
    <m/>
    <n v="1000003321"/>
    <m/>
    <m/>
    <x v="104"/>
    <x v="0"/>
    <x v="1"/>
    <x v="0"/>
    <x v="1"/>
    <x v="1"/>
    <s v="Univera Satış"/>
    <s v="Saha Satış"/>
    <s v="Yurt İçi"/>
    <s v="Türkiye"/>
  </r>
  <r>
    <s v="Q4"/>
    <x v="1"/>
    <x v="11"/>
    <m/>
    <s v="KENT GIDA MADDELERİ SAN VE TİC.AŞ."/>
    <s v="SY.01.009"/>
    <s v="Stokbar Panorama - Platform Back Office Kullanıcı Yazılımı"/>
    <s v="Univera - Kent Gıda"/>
    <x v="12"/>
    <x v="4"/>
    <s v="Standart"/>
    <n v="4050"/>
    <m/>
    <n v="33"/>
    <m/>
    <n v="445500"/>
    <m/>
    <n v="311850"/>
    <m/>
    <n v="133650"/>
    <m/>
    <m/>
    <m/>
    <n v="1000003331"/>
    <m/>
    <m/>
    <x v="53"/>
    <x v="0"/>
    <x v="1"/>
    <x v="0"/>
    <x v="1"/>
    <x v="1"/>
    <s v="Univera Satış"/>
    <s v="Saha Satış"/>
    <s v="Yurt İçi"/>
    <s v="Türkiye"/>
  </r>
  <r>
    <s v="Q4"/>
    <x v="1"/>
    <x v="11"/>
    <m/>
    <s v="BAŞAK PAZARLAMA TEMİZLİK VE GIDA ÜRÜNLERİ LTD ŞTİ"/>
    <s v="SY.02.002"/>
    <s v="Stokbar Panorama - Mobil (Android) Kullanıcı Yazılımı"/>
    <s v="Univera - Unilever"/>
    <x v="13"/>
    <x v="4"/>
    <s v="Standart"/>
    <n v="15300"/>
    <m/>
    <n v="5"/>
    <m/>
    <n v="90000"/>
    <m/>
    <n v="13500"/>
    <m/>
    <n v="76500"/>
    <m/>
    <m/>
    <m/>
    <n v="1000003321"/>
    <m/>
    <m/>
    <x v="104"/>
    <x v="0"/>
    <x v="1"/>
    <x v="0"/>
    <x v="1"/>
    <x v="1"/>
    <s v="Univera Satış"/>
    <s v="Saha Satış"/>
    <s v="Yurt İçi"/>
    <s v="Türkiye"/>
  </r>
  <r>
    <s v="Q4"/>
    <x v="1"/>
    <x v="11"/>
    <m/>
    <s v="KENT GIDA MADDELERİ SAN VE TİC.AŞ."/>
    <s v="SY.02.002"/>
    <s v="Stokbar Panorama - Mobil (Android) Kullanıcı Yazılımı"/>
    <s v="Univera - Kent Gıda"/>
    <x v="12"/>
    <x v="4"/>
    <s v="Standart"/>
    <n v="3900"/>
    <m/>
    <n v="100"/>
    <m/>
    <n v="1300000"/>
    <m/>
    <n v="910000"/>
    <m/>
    <n v="390000"/>
    <m/>
    <m/>
    <m/>
    <n v="1000003331"/>
    <m/>
    <m/>
    <x v="53"/>
    <x v="0"/>
    <x v="1"/>
    <x v="0"/>
    <x v="1"/>
    <x v="1"/>
    <s v="Univera Satış"/>
    <s v="Saha Satış"/>
    <s v="Yurt İçi"/>
    <s v="Türkiye"/>
  </r>
  <r>
    <s v="Q4"/>
    <x v="1"/>
    <x v="11"/>
    <m/>
    <s v="KENT GIDA MADDELERİ SAN VE TİC.AŞ."/>
    <s v="SH.01.003"/>
    <s v="Stokbar Panorama - Kurulum ve Eğitim Hizmeti"/>
    <s v="Univera - Kent Gıda"/>
    <x v="12"/>
    <x v="4"/>
    <s v="Standart"/>
    <n v="25000"/>
    <m/>
    <n v="36"/>
    <m/>
    <n v="900000"/>
    <m/>
    <n v="0"/>
    <m/>
    <n v="900000"/>
    <m/>
    <m/>
    <m/>
    <n v="1000003331"/>
    <m/>
    <m/>
    <x v="53"/>
    <x v="0"/>
    <x v="1"/>
    <x v="1"/>
    <x v="6"/>
    <x v="1"/>
    <s v="Univera Satış"/>
    <s v="Saha Satış"/>
    <s v="Yurt İçi"/>
    <s v="Türkiye"/>
  </r>
  <r>
    <s v="Q4"/>
    <x v="1"/>
    <x v="11"/>
    <m/>
    <s v="KENT GIDA MADDELERİ SAN VE TİC.AŞ."/>
    <s v="SH.01.003"/>
    <s v="Stokbar Panorama - Kurulum ve Eğitim Hizmeti"/>
    <s v="Univera - Kent Gıda"/>
    <x v="12"/>
    <x v="4"/>
    <s v="Standart"/>
    <n v="13440"/>
    <m/>
    <n v="96"/>
    <m/>
    <n v="1612800"/>
    <m/>
    <n v="322560"/>
    <m/>
    <n v="1290240"/>
    <m/>
    <m/>
    <m/>
    <n v="1000003331"/>
    <m/>
    <m/>
    <x v="53"/>
    <x v="0"/>
    <x v="1"/>
    <x v="1"/>
    <x v="6"/>
    <x v="1"/>
    <s v="Univera Satış"/>
    <s v="Saha Satış"/>
    <s v="Yurt İçi"/>
    <s v="Türkiye"/>
  </r>
  <r>
    <s v="Q4"/>
    <x v="1"/>
    <x v="11"/>
    <m/>
    <s v="KENT GIDA MADDELERİ SAN VE TİC.AŞ."/>
    <s v="SH.06.001"/>
    <s v="Stokbar Panorama - Hosting Hizmeti"/>
    <s v="Univera - Kent Gıda"/>
    <x v="12"/>
    <x v="1"/>
    <s v="Stokbar"/>
    <n v="5385.5999999999995"/>
    <m/>
    <n v="12"/>
    <m/>
    <n v="64627.199999999997"/>
    <m/>
    <n v="0"/>
    <m/>
    <n v="64627.199999999997"/>
    <m/>
    <m/>
    <m/>
    <n v="1000003331"/>
    <m/>
    <m/>
    <x v="53"/>
    <x v="0"/>
    <x v="1"/>
    <x v="1"/>
    <x v="3"/>
    <x v="1"/>
    <s v="Univera Satış"/>
    <s v="Saha Satış"/>
    <s v="Yurt İçi"/>
    <s v="Türkiye"/>
  </r>
  <r>
    <s v="Q4"/>
    <x v="1"/>
    <x v="11"/>
    <m/>
    <s v="BAŞAK PAZARLAMA TEMİZLİK VE GIDA ÜRÜNLERİ LTD ŞTİ"/>
    <s v="SY.01.008"/>
    <s v="Stokbar Panorama - Depo / Lokasyon Yazılımı"/>
    <s v="Univera - Unilever"/>
    <x v="13"/>
    <x v="4"/>
    <s v="Standart"/>
    <n v="139000"/>
    <m/>
    <n v="1"/>
    <m/>
    <n v="139000"/>
    <m/>
    <n v="0"/>
    <m/>
    <n v="139000"/>
    <m/>
    <m/>
    <m/>
    <n v="1000003321"/>
    <m/>
    <m/>
    <x v="104"/>
    <x v="0"/>
    <x v="1"/>
    <x v="0"/>
    <x v="1"/>
    <x v="1"/>
    <s v="Univera Satış"/>
    <s v="Saha Satış"/>
    <s v="Yurt İçi"/>
    <s v="Türkiye"/>
  </r>
  <r>
    <s v="Q4"/>
    <x v="1"/>
    <x v="11"/>
    <m/>
    <s v="KENT GIDA MADDELERİ SAN VE TİC.AŞ."/>
    <s v="SY.01.008"/>
    <s v="Stokbar Panorama - Depo / Lokasyon Yazılımı"/>
    <s v="Univera - Kent Gıda"/>
    <x v="12"/>
    <x v="4"/>
    <s v="Standart"/>
    <n v="31581"/>
    <m/>
    <n v="33"/>
    <m/>
    <n v="3158100"/>
    <m/>
    <n v="2115927"/>
    <m/>
    <n v="1042173"/>
    <m/>
    <m/>
    <m/>
    <n v="1000003331"/>
    <m/>
    <m/>
    <x v="53"/>
    <x v="0"/>
    <x v="1"/>
    <x v="0"/>
    <x v="1"/>
    <x v="1"/>
    <s v="Univera Satış"/>
    <s v="Saha Satış"/>
    <s v="Yurt İçi"/>
    <s v="Türkiye"/>
  </r>
  <r>
    <s v="Q4"/>
    <x v="1"/>
    <x v="11"/>
    <m/>
    <s v="KENT GIDA MADDELERİ SAN VE TİC.AŞ."/>
    <s v="SY.01.004"/>
    <s v="Stokbar Panorama - Depo &amp; Sevkiyat Yönetimi &quot;Standart&quot; Çözüm Yazılımı"/>
    <s v="Univera - Kent Gıda"/>
    <x v="12"/>
    <x v="4"/>
    <s v="Standart"/>
    <n v="88500"/>
    <m/>
    <n v="1"/>
    <m/>
    <n v="590000"/>
    <m/>
    <n v="501500"/>
    <m/>
    <n v="88500"/>
    <m/>
    <m/>
    <m/>
    <n v="1000003331"/>
    <m/>
    <m/>
    <x v="53"/>
    <x v="0"/>
    <x v="1"/>
    <x v="0"/>
    <x v="1"/>
    <x v="1"/>
    <s v="Univera Satış"/>
    <s v="Saha Satış"/>
    <s v="Yurt İçi"/>
    <s v="Türkiye"/>
  </r>
  <r>
    <s v="Q4"/>
    <x v="1"/>
    <x v="11"/>
    <m/>
    <s v="BAŞAK PAZARLAMA TEMİZLİK VE GIDA ÜRÜNLERİ LTD ŞTİ"/>
    <s v="SH.03.004"/>
    <s v="Stokbar Panorama - Çağrı Merkezi Hizmeti (Depo/Lokasyon)"/>
    <s v="Univera - Unilever"/>
    <x v="13"/>
    <x v="4"/>
    <s v="Standart"/>
    <n v="54000"/>
    <m/>
    <n v="1"/>
    <m/>
    <n v="60000"/>
    <m/>
    <n v="6000"/>
    <m/>
    <n v="54000"/>
    <m/>
    <m/>
    <m/>
    <n v="1000003321"/>
    <m/>
    <m/>
    <x v="104"/>
    <x v="0"/>
    <x v="0"/>
    <x v="1"/>
    <x v="8"/>
    <x v="1"/>
    <s v="Univera Satış"/>
    <s v="Saha Satış"/>
    <s v="Yurt İçi"/>
    <s v="Türkiye"/>
  </r>
  <r>
    <s v="Q4"/>
    <x v="1"/>
    <x v="11"/>
    <m/>
    <s v="BAŞAK PAZARLAMA TEMİZLİK VE GIDA ÜRÜNLERİ LTD ŞTİ"/>
    <s v="SH.03.004"/>
    <s v="Stokbar Panorama - Çağrı Merkezi Hizmeti (Depo/Lokasyon)"/>
    <s v="Univera - Unilever"/>
    <x v="13"/>
    <x v="4"/>
    <s v="Standart"/>
    <n v="58800"/>
    <m/>
    <n v="1"/>
    <m/>
    <m/>
    <m/>
    <m/>
    <m/>
    <n v="58800"/>
    <m/>
    <m/>
    <m/>
    <n v="1000003335"/>
    <m/>
    <m/>
    <x v="104"/>
    <x v="0"/>
    <x v="0"/>
    <x v="1"/>
    <x v="8"/>
    <x v="0"/>
    <s v="Univera Satış"/>
    <s v="Saha Satış"/>
    <s v="Yurt İçi"/>
    <s v="Türkiye"/>
  </r>
  <r>
    <s v="Q4"/>
    <x v="1"/>
    <x v="11"/>
    <m/>
    <s v="KENT GIDA MADDELERİ SAN VE TİC.AŞ."/>
    <s v="SH.03.004"/>
    <s v="Stokbar Panorama - Çağrı Merkezi Hizmeti (Depo/Lokasyon)"/>
    <s v="Univera - Kent Gıda"/>
    <x v="12"/>
    <x v="4"/>
    <s v="Standart"/>
    <n v="2250"/>
    <m/>
    <n v="100"/>
    <m/>
    <n v="500000"/>
    <m/>
    <n v="275000"/>
    <m/>
    <n v="225000"/>
    <m/>
    <m/>
    <m/>
    <n v="1000003331"/>
    <m/>
    <m/>
    <x v="53"/>
    <x v="0"/>
    <x v="1"/>
    <x v="1"/>
    <x v="8"/>
    <x v="1"/>
    <s v="Univera Satış"/>
    <s v="Saha Satış"/>
    <s v="Yurt İçi"/>
    <s v="Türkiye"/>
  </r>
  <r>
    <s v="Q4"/>
    <x v="1"/>
    <x v="10"/>
    <m/>
    <s v="Danone Tikveşli Gıda ve İçecek San.Ve Tic.A.Ş."/>
    <s v="EH.01.001"/>
    <s v="Enroute Panorama - Proje ve Ürün Yönetimi Danışmanlığı Hizmeti"/>
    <s v="Univera - Danone Tikveşli"/>
    <x v="12"/>
    <x v="0"/>
    <s v="Enterprise"/>
    <n v="11891"/>
    <m/>
    <n v="1"/>
    <m/>
    <n v="11891"/>
    <m/>
    <m/>
    <m/>
    <n v="11891"/>
    <m/>
    <m/>
    <m/>
    <n v="1000002748"/>
    <m/>
    <m/>
    <x v="58"/>
    <x v="0"/>
    <x v="1"/>
    <x v="1"/>
    <x v="7"/>
    <x v="1"/>
    <s v="Univera Satış"/>
    <s v="Saha Satış"/>
    <s v="Yurt İçi"/>
    <s v="Türkiye"/>
  </r>
  <r>
    <s v="Q4"/>
    <x v="1"/>
    <x v="11"/>
    <m/>
    <s v="ERBAK - ULUDAĞ PAZARLAMA SATIŞ VE DAĞITIM ANONİM ŞİRKETİ/SANAL POS"/>
    <s v="EYS.04.012"/>
    <s v="Enroute Panorama - E-Dönüşüm Modül Yazılımı"/>
    <s v="Univera - Uludağ İçecek"/>
    <x v="19"/>
    <x v="2"/>
    <s v="Unidox"/>
    <n v="11431"/>
    <m/>
    <n v="1"/>
    <m/>
    <n v="11431"/>
    <m/>
    <n v="0"/>
    <m/>
    <n v="11431"/>
    <m/>
    <m/>
    <m/>
    <n v="1000003316"/>
    <m/>
    <m/>
    <x v="21"/>
    <x v="0"/>
    <x v="1"/>
    <x v="0"/>
    <x v="1"/>
    <x v="1"/>
    <s v="Univera Satış"/>
    <s v="Saha Satış"/>
    <s v="Yurt İçi"/>
    <s v="Türkiye"/>
  </r>
  <r>
    <s v="Q4"/>
    <x v="1"/>
    <x v="11"/>
    <m/>
    <s v="ALPEDO GIDA SAN.VE TİC.A.Ş"/>
    <s v="UH.01.002"/>
    <s v="Unidox Kontör"/>
    <s v="Univera Kontör Satışı"/>
    <x v="6"/>
    <x v="2"/>
    <s v="Unidox"/>
    <n v="0.9"/>
    <m/>
    <n v="250000"/>
    <m/>
    <n v="225000"/>
    <m/>
    <n v="0"/>
    <m/>
    <n v="225000"/>
    <m/>
    <m/>
    <m/>
    <s v="1000003342"/>
    <m/>
    <m/>
    <x v="118"/>
    <x v="0"/>
    <x v="1"/>
    <x v="2"/>
    <x v="5"/>
    <x v="0"/>
    <s v="Univera Satış"/>
    <s v="Saha Satış"/>
    <s v="Yurt İçi"/>
    <s v="Türkiye"/>
  </r>
  <r>
    <s v="Q4"/>
    <x v="1"/>
    <x v="11"/>
    <m/>
    <s v="MYZ ATILIM TOPTAN GIDA PAZARLAMA TİC.LTD.STİ."/>
    <s v="UH.01.002"/>
    <s v="Unidox Kontör"/>
    <s v="Univera Kontör Satışı"/>
    <x v="6"/>
    <x v="2"/>
    <s v="Unidox"/>
    <n v="3"/>
    <m/>
    <n v="10000"/>
    <m/>
    <n v="30000"/>
    <m/>
    <n v="0"/>
    <m/>
    <n v="30000"/>
    <m/>
    <m/>
    <m/>
    <s v="1000003349"/>
    <m/>
    <m/>
    <x v="13"/>
    <x v="0"/>
    <x v="1"/>
    <x v="2"/>
    <x v="5"/>
    <x v="0"/>
    <s v="Univera Satış"/>
    <s v="Saha Satış"/>
    <s v="Yurt İçi"/>
    <s v="Türkiye"/>
  </r>
  <r>
    <s v="Q4"/>
    <x v="1"/>
    <x v="11"/>
    <m/>
    <s v="AKDENİZ GIDA TİCARET AŞ."/>
    <s v="SH.02.001"/>
    <s v="Stokbar Panorama - Yazılım Bakımı Hizmeti"/>
    <s v="Univera - Unilever"/>
    <x v="13"/>
    <x v="4"/>
    <s v="Standart"/>
    <n v="75605.759999999995"/>
    <m/>
    <n v="1"/>
    <m/>
    <n v="78756"/>
    <m/>
    <n v="3150"/>
    <m/>
    <n v="75605.759999999995"/>
    <m/>
    <m/>
    <m/>
    <s v="1000003348"/>
    <m/>
    <m/>
    <x v="104"/>
    <x v="0"/>
    <x v="0"/>
    <x v="1"/>
    <x v="4"/>
    <x v="1"/>
    <s v="Univera Satış"/>
    <s v="Saha Satış"/>
    <s v="Yurt İçi"/>
    <s v="Türkiye"/>
  </r>
  <r>
    <s v="Q4"/>
    <x v="1"/>
    <x v="11"/>
    <m/>
    <s v="BAŞAK PAZARLAMA TEMİZLİK VE GIDA ÜRÜNLERİ LTD ŞTİ"/>
    <s v="SH.02.001"/>
    <s v="Stokbar Panorama - Yazılım Bakımı Hizmeti"/>
    <s v="Univera - Unilever"/>
    <x v="13"/>
    <x v="4"/>
    <s v="Standart"/>
    <n v="58802.236799999999"/>
    <m/>
    <n v="1"/>
    <m/>
    <n v="61252.33"/>
    <m/>
    <n v="2450"/>
    <m/>
    <n v="58802.236799999999"/>
    <m/>
    <m/>
    <m/>
    <n v="1000003365"/>
    <m/>
    <m/>
    <x v="104"/>
    <x v="0"/>
    <x v="0"/>
    <x v="1"/>
    <x v="4"/>
    <x v="1"/>
    <s v="Univera Satış"/>
    <s v="Saha Satış"/>
    <s v="Yurt İçi"/>
    <s v="Türkiye"/>
  </r>
  <r>
    <s v="Q4"/>
    <x v="1"/>
    <x v="11"/>
    <m/>
    <s v="EMEKSAR GIDA TURİZM SAN.TİC.LDT.ŞTİ"/>
    <s v="SH.02.001"/>
    <s v="Stokbar Panorama - Yazılım Bakımı Hizmeti"/>
    <s v="Univera - Unilever"/>
    <x v="13"/>
    <x v="4"/>
    <s v="Standart"/>
    <n v="67202.563200000004"/>
    <m/>
    <n v="1"/>
    <m/>
    <n v="70002.67"/>
    <m/>
    <n v="2800"/>
    <m/>
    <n v="67202.563200000004"/>
    <m/>
    <m/>
    <m/>
    <s v="1000003338"/>
    <m/>
    <m/>
    <x v="104"/>
    <x v="0"/>
    <x v="0"/>
    <x v="1"/>
    <x v="4"/>
    <x v="1"/>
    <s v="Univera Satış"/>
    <s v="Saha Satış"/>
    <s v="Yurt İçi"/>
    <s v="Türkiye"/>
  </r>
  <r>
    <s v="Q4"/>
    <x v="1"/>
    <x v="11"/>
    <m/>
    <s v="JTI Tütün Ürünleri Pazarlama A.Ş."/>
    <s v="QH.06.001"/>
    <s v="Quest Panorama - Yazılım Geliştirme Hizmeti"/>
    <s v="Univera - JTI"/>
    <x v="13"/>
    <x v="3"/>
    <s v="Enterprise "/>
    <n v="11899.999999999998"/>
    <m/>
    <n v="17.170000000000002"/>
    <m/>
    <n v="204323"/>
    <m/>
    <n v="0"/>
    <m/>
    <n v="204323"/>
    <m/>
    <m/>
    <m/>
    <s v="1000003337"/>
    <m/>
    <m/>
    <x v="18"/>
    <x v="0"/>
    <x v="1"/>
    <x v="1"/>
    <x v="9"/>
    <x v="1"/>
    <s v="Univera Satış"/>
    <s v="Saha Satış"/>
    <s v="Yurt İçi"/>
    <s v="Türkiye"/>
  </r>
  <r>
    <s v="Q4"/>
    <x v="1"/>
    <x v="11"/>
    <m/>
    <s v="Mey İçki Sanayi ve Ticaret A.Ş."/>
    <s v="QH.06.001"/>
    <s v="Quest Panorama - Yazılım Geliştirme Hizmeti"/>
    <s v="Univera - Mey İçki"/>
    <x v="18"/>
    <x v="3"/>
    <s v="Enterprise "/>
    <n v="9998"/>
    <m/>
    <n v="8"/>
    <m/>
    <n v="79984"/>
    <m/>
    <n v="0"/>
    <m/>
    <n v="79984"/>
    <m/>
    <m/>
    <m/>
    <s v="1000003350"/>
    <m/>
    <m/>
    <x v="7"/>
    <x v="0"/>
    <x v="1"/>
    <x v="1"/>
    <x v="9"/>
    <x v="1"/>
    <s v="Univera Satış"/>
    <s v="Saha Satış"/>
    <s v="Yurt İçi"/>
    <s v="Türkiye"/>
  </r>
  <r>
    <s v="Q4"/>
    <x v="1"/>
    <x v="11"/>
    <m/>
    <s v="Mey İçki Sanayi ve Ticaret A.Ş."/>
    <s v="QH.06.001"/>
    <s v="Quest Panorama - Yazılım Geliştirme Hizmeti"/>
    <s v="Univera - Mey İçki"/>
    <x v="18"/>
    <x v="3"/>
    <s v="Enterprise "/>
    <n v="20825"/>
    <m/>
    <n v="4"/>
    <m/>
    <n v="98000"/>
    <m/>
    <n v="14700"/>
    <m/>
    <n v="83300"/>
    <m/>
    <m/>
    <m/>
    <s v="1000003350"/>
    <m/>
    <m/>
    <x v="7"/>
    <x v="0"/>
    <x v="1"/>
    <x v="1"/>
    <x v="9"/>
    <x v="1"/>
    <s v="Univera Satış"/>
    <s v="Saha Satış"/>
    <s v="Yurt İçi"/>
    <s v="Türkiye"/>
  </r>
  <r>
    <s v="Q4"/>
    <x v="1"/>
    <x v="11"/>
    <m/>
    <s v="JTI Tütün Ürünleri Pazarlama A.Ş."/>
    <s v="QH.07.001"/>
    <s v="Quest Panorama - Rapor Geliştirme Hizmeti"/>
    <s v="Univera - JTI"/>
    <x v="13"/>
    <x v="3"/>
    <s v="Enterprise "/>
    <n v="11900"/>
    <m/>
    <n v="4.2"/>
    <m/>
    <n v="49980"/>
    <m/>
    <n v="0"/>
    <m/>
    <n v="49980"/>
    <m/>
    <m/>
    <m/>
    <s v="1000003337"/>
    <m/>
    <m/>
    <x v="18"/>
    <x v="0"/>
    <x v="1"/>
    <x v="1"/>
    <x v="2"/>
    <x v="1"/>
    <s v="Univera Satış"/>
    <s v="Saha Satış"/>
    <s v="Yurt İçi"/>
    <s v="Türkiye"/>
  </r>
  <r>
    <s v="Q4"/>
    <x v="1"/>
    <x v="11"/>
    <m/>
    <s v="JTI Tütün Ürünleri Pazarlama A.Ş."/>
    <s v="QH.01.001"/>
    <s v="Quest Panorama - Proje ve Ürün Yönetimi Danışmanlığı Hizmeti"/>
    <s v="Univera - JTI"/>
    <x v="13"/>
    <x v="3"/>
    <s v="Enterprise "/>
    <n v="11100.92"/>
    <m/>
    <n v="22.75"/>
    <m/>
    <n v="252545.93"/>
    <m/>
    <n v="0"/>
    <m/>
    <n v="252545.93"/>
    <m/>
    <m/>
    <m/>
    <s v="1000003337"/>
    <m/>
    <m/>
    <x v="18"/>
    <x v="0"/>
    <x v="1"/>
    <x v="1"/>
    <x v="7"/>
    <x v="1"/>
    <s v="Univera Satış"/>
    <s v="Saha Satış"/>
    <s v="Yurt İçi"/>
    <s v="Türkiye"/>
  </r>
  <r>
    <s v="Q4"/>
    <x v="1"/>
    <x v="11"/>
    <m/>
    <s v="Mey İçki Sanayi ve Ticaret A.Ş."/>
    <s v="QH.01.001"/>
    <s v="Quest Panorama - Proje ve Ürün Yönetimi Danışmanlığı Hizmeti"/>
    <s v="Univera - Mey İçki"/>
    <x v="18"/>
    <x v="3"/>
    <s v="Enterprise "/>
    <n v="11241"/>
    <m/>
    <n v="7"/>
    <m/>
    <n v="78687"/>
    <m/>
    <n v="0"/>
    <m/>
    <n v="78687"/>
    <m/>
    <m/>
    <m/>
    <s v="1000003350"/>
    <m/>
    <m/>
    <x v="7"/>
    <x v="0"/>
    <x v="1"/>
    <x v="1"/>
    <x v="7"/>
    <x v="1"/>
    <s v="Univera Satış"/>
    <s v="Saha Satış"/>
    <s v="Yurt İçi"/>
    <s v="Türkiye"/>
  </r>
  <r>
    <s v="Q4"/>
    <x v="1"/>
    <x v="11"/>
    <m/>
    <s v="Mey İçki Sanayi ve Ticaret A.Ş."/>
    <s v="QH.01.001"/>
    <s v="Quest Panorama - Proje ve Ürün Yönetimi Danışmanlığı Hizmeti"/>
    <s v="Univera - Mey İçki"/>
    <x v="18"/>
    <x v="3"/>
    <s v="Enterprise "/>
    <n v="20825"/>
    <m/>
    <n v="2"/>
    <m/>
    <n v="49000"/>
    <m/>
    <n v="7350"/>
    <m/>
    <n v="41650"/>
    <m/>
    <m/>
    <m/>
    <s v="1000003350"/>
    <m/>
    <m/>
    <x v="7"/>
    <x v="0"/>
    <x v="1"/>
    <x v="1"/>
    <x v="7"/>
    <x v="1"/>
    <s v="Univera Satış"/>
    <s v="Saha Satış"/>
    <s v="Yurt İçi"/>
    <s v="Türkiye"/>
  </r>
  <r>
    <s v="Q4"/>
    <x v="1"/>
    <x v="10"/>
    <m/>
    <s v="Danone Tikveşli Gıda ve İçecek San.Ve Tic.A.Ş."/>
    <s v="EH.05.001"/>
    <s v="Enroute Panorama - Yazılım Geliştirme Hizmeti"/>
    <s v="Univera - Danone Tikveşli"/>
    <x v="12"/>
    <x v="0"/>
    <s v="Enterprise"/>
    <n v="19600"/>
    <m/>
    <n v="2"/>
    <m/>
    <n v="39200"/>
    <m/>
    <m/>
    <m/>
    <n v="39200"/>
    <m/>
    <m/>
    <m/>
    <n v="1000002748"/>
    <m/>
    <m/>
    <x v="58"/>
    <x v="0"/>
    <x v="1"/>
    <x v="1"/>
    <x v="9"/>
    <x v="1"/>
    <s v="Univera Satış"/>
    <s v="Saha Satış"/>
    <s v="Yurt İçi"/>
    <s v="Türkiye"/>
  </r>
  <r>
    <s v="Q4"/>
    <x v="1"/>
    <x v="10"/>
    <m/>
    <s v="Danone Tikveşli Gıda ve İçecek San.Ve Tic.A.Ş."/>
    <s v="EH.05.001"/>
    <s v="Enroute Panorama - Yazılım Geliştirme Hizmeti"/>
    <s v="Univera - Danone Tikveşli"/>
    <x v="12"/>
    <x v="0"/>
    <s v="Enterprise"/>
    <n v="-19600"/>
    <m/>
    <n v="2"/>
    <m/>
    <n v="39200"/>
    <m/>
    <m/>
    <m/>
    <n v="-39200"/>
    <m/>
    <m/>
    <m/>
    <n v="1000002748"/>
    <m/>
    <m/>
    <x v="58"/>
    <x v="0"/>
    <x v="1"/>
    <x v="1"/>
    <x v="9"/>
    <x v="1"/>
    <s v="Univera Satış"/>
    <s v="Saha Satış"/>
    <s v="Yurt İçi"/>
    <s v="Türkiye"/>
  </r>
  <r>
    <s v="Q4"/>
    <x v="1"/>
    <x v="10"/>
    <m/>
    <s v="Nestle Turkiye Gida San A.S."/>
    <s v="EH.05.001"/>
    <s v="Enroute Panorama - Yazılım Geliştirme Hizmeti"/>
    <s v="Univera - Nestle Retail"/>
    <x v="12"/>
    <x v="0"/>
    <s v="Enterprise"/>
    <n v="17150"/>
    <m/>
    <n v="31"/>
    <m/>
    <n v="531650"/>
    <m/>
    <m/>
    <m/>
    <n v="531650"/>
    <m/>
    <m/>
    <m/>
    <n v="1000002797"/>
    <m/>
    <m/>
    <x v="12"/>
    <x v="0"/>
    <x v="1"/>
    <x v="1"/>
    <x v="9"/>
    <x v="1"/>
    <s v="Univera Satış"/>
    <s v="Saha Satış"/>
    <s v="Yurt İçi"/>
    <s v="Türkiye"/>
  </r>
  <r>
    <s v="Q4"/>
    <x v="1"/>
    <x v="10"/>
    <m/>
    <s v="Mey İçki Sanayi ve Ticaret A.Ş."/>
    <s v="EH.02.001"/>
    <s v="Enroute Panorama - Yazılım Bakımı, Yaşatma ve Merkezi Destek Hizmeti"/>
    <s v="Univera - Mey İçki"/>
    <x v="18"/>
    <x v="0"/>
    <s v="Enterprise"/>
    <n v="583996.49"/>
    <m/>
    <n v="1"/>
    <m/>
    <n v="583996.49"/>
    <m/>
    <m/>
    <m/>
    <n v="583996.49"/>
    <m/>
    <m/>
    <m/>
    <n v="1000002776"/>
    <m/>
    <m/>
    <x v="7"/>
    <x v="0"/>
    <x v="0"/>
    <x v="1"/>
    <x v="4"/>
    <x v="1"/>
    <s v="Univera Satış"/>
    <s v="Saha Satış"/>
    <s v="Yurt İçi"/>
    <s v="Türkiye"/>
  </r>
  <r>
    <s v="Q4"/>
    <x v="1"/>
    <x v="10"/>
    <m/>
    <s v="Nestle Turkiye Gida San A.S."/>
    <s v="EH.01.001"/>
    <s v="Enroute Panorama - Proje ve Ürün Yönetimi Danışmanlığı Hizmeti"/>
    <s v="Univera - Nestle Retail"/>
    <x v="12"/>
    <x v="0"/>
    <s v="Enterprise"/>
    <n v="11760"/>
    <m/>
    <n v="14"/>
    <m/>
    <n v="164640"/>
    <m/>
    <m/>
    <m/>
    <n v="164640"/>
    <m/>
    <m/>
    <m/>
    <n v="1000002797"/>
    <m/>
    <m/>
    <x v="12"/>
    <x v="0"/>
    <x v="1"/>
    <x v="1"/>
    <x v="7"/>
    <x v="1"/>
    <s v="Univera Satış"/>
    <s v="Saha Satış"/>
    <s v="Yurt İçi"/>
    <s v="Türkiye"/>
  </r>
  <r>
    <s v="Q4"/>
    <x v="1"/>
    <x v="10"/>
    <m/>
    <s v="Mey İçki Sanayi ve Ticaret A.Ş."/>
    <s v="EH.03.001"/>
    <s v="Enroute Panorama - Çağrı Merkezi Hizmeti (MSD)"/>
    <s v="Univera - Mey İçki"/>
    <x v="18"/>
    <x v="0"/>
    <s v="Enterprise"/>
    <n v="647185.75"/>
    <m/>
    <n v="1"/>
    <m/>
    <n v="647185.75"/>
    <m/>
    <m/>
    <m/>
    <n v="647185.75"/>
    <m/>
    <m/>
    <m/>
    <n v="1000002778"/>
    <m/>
    <m/>
    <x v="7"/>
    <x v="0"/>
    <x v="0"/>
    <x v="1"/>
    <x v="8"/>
    <x v="1"/>
    <s v="Univera Satış"/>
    <s v="Saha Satış"/>
    <s v="Yurt İçi"/>
    <s v="Türkiye"/>
  </r>
  <r>
    <s v="Q4"/>
    <x v="1"/>
    <x v="10"/>
    <m/>
    <s v="Mey İçki Sanayi ve Ticaret A.Ş."/>
    <s v="EY.05.009"/>
    <s v="Enroute Panorama - Business Analytics - Qlik Sense Analyzer User Yazılımı (Bakım olacak)"/>
    <s v="Univera - Mey İçki"/>
    <x v="18"/>
    <x v="0"/>
    <s v="QLIK - Outsource"/>
    <n v="468115.07980000001"/>
    <m/>
    <n v="1"/>
    <m/>
    <n v="9566"/>
    <m/>
    <m/>
    <m/>
    <n v="468115.07980000001"/>
    <m/>
    <m/>
    <m/>
    <n v="1000002783"/>
    <m/>
    <m/>
    <x v="7"/>
    <x v="0"/>
    <x v="0"/>
    <x v="1"/>
    <x v="4"/>
    <x v="1"/>
    <s v="Univera Satış"/>
    <s v="Saha Satış"/>
    <s v="Yurt İçi"/>
    <s v="Türkiye"/>
  </r>
  <r>
    <s v="Q4"/>
    <x v="1"/>
    <x v="11"/>
    <m/>
    <s v="ACARLAR TİC.SAN. VE TURİZM A.Ş."/>
    <s v="UH.01.002"/>
    <s v="Unidox Kontör"/>
    <s v="Univera - Nestle Waters"/>
    <x v="6"/>
    <x v="2"/>
    <s v="Unidox"/>
    <n v="1"/>
    <m/>
    <n v="500000"/>
    <m/>
    <m/>
    <m/>
    <m/>
    <m/>
    <n v="500000"/>
    <m/>
    <m/>
    <m/>
    <n v="1000003375"/>
    <m/>
    <m/>
    <x v="12"/>
    <x v="0"/>
    <x v="1"/>
    <x v="2"/>
    <x v="5"/>
    <x v="1"/>
    <s v="Univera Satış"/>
    <s v="Saha Satış"/>
    <s v="Yurt İçi"/>
    <s v="Türkiye"/>
  </r>
  <r>
    <s v="Q4"/>
    <x v="1"/>
    <x v="11"/>
    <m/>
    <s v="BEYHAN BAŞOĞLU"/>
    <s v="UH.01.002"/>
    <s v="Unidox Kontör"/>
    <s v="Univera Kontör Satışı"/>
    <x v="21"/>
    <x v="2"/>
    <s v="Unidox"/>
    <n v="2.92"/>
    <m/>
    <n v="25000"/>
    <m/>
    <m/>
    <m/>
    <m/>
    <m/>
    <n v="73000"/>
    <m/>
    <m/>
    <m/>
    <n v="1000003395"/>
    <m/>
    <m/>
    <x v="235"/>
    <x v="3"/>
    <x v="1"/>
    <x v="2"/>
    <x v="5"/>
    <x v="0"/>
    <s v="Univera Satış"/>
    <s v="Saha Satış"/>
    <s v="Yurt İçi"/>
    <s v="Türkiye"/>
  </r>
  <r>
    <s v="Q4"/>
    <x v="1"/>
    <x v="11"/>
    <m/>
    <s v="EMEKSAR GIDA TURİZM SAN.TİC.LDT.ŞTİ"/>
    <s v="SH.02.001"/>
    <s v="Stokbar Panorama - Yazılım Bakımı Hizmeti"/>
    <s v="Univera - Unilever"/>
    <x v="13"/>
    <x v="4"/>
    <s v="Standart"/>
    <n v="25992.92"/>
    <m/>
    <n v="1"/>
    <m/>
    <m/>
    <m/>
    <m/>
    <m/>
    <n v="25992.92"/>
    <m/>
    <m/>
    <m/>
    <n v="1000003389"/>
    <m/>
    <m/>
    <x v="104"/>
    <x v="0"/>
    <x v="0"/>
    <x v="1"/>
    <x v="4"/>
    <x v="0"/>
    <s v="Univera Satış"/>
    <s v="Saha Satış"/>
    <s v="Yurt İçi"/>
    <s v="Türkiye"/>
  </r>
  <r>
    <s v="Q4"/>
    <x v="1"/>
    <x v="11"/>
    <m/>
    <s v="Karadeniz Gıda ve Temizlik Maddeleri tic. Ltd. şti."/>
    <s v="SH.02.001"/>
    <s v="Stokbar Panorama - Yazılım Bakımı Hizmeti"/>
    <s v="Univera - Unilever"/>
    <x v="13"/>
    <x v="4"/>
    <s v="Standart"/>
    <n v="25992.92"/>
    <m/>
    <n v="1"/>
    <m/>
    <m/>
    <m/>
    <m/>
    <m/>
    <n v="25992.92"/>
    <m/>
    <m/>
    <m/>
    <n v="1000003392"/>
    <m/>
    <m/>
    <x v="104"/>
    <x v="0"/>
    <x v="0"/>
    <x v="1"/>
    <x v="4"/>
    <x v="0"/>
    <s v="Univera Satış"/>
    <s v="Saha Satış"/>
    <s v="Yurt İçi"/>
    <s v="Türkiye"/>
  </r>
  <r>
    <s v="Q4"/>
    <x v="1"/>
    <x v="11"/>
    <m/>
    <s v="MNK GIDA SAN. ve Tic. A.Ş"/>
    <s v="SH.02.001"/>
    <s v="Stokbar Panorama - Yazılım Bakımı Hizmeti"/>
    <s v="Univera - Unilever"/>
    <x v="13"/>
    <x v="4"/>
    <s v="Standart"/>
    <n v="25992.92"/>
    <m/>
    <n v="1"/>
    <m/>
    <m/>
    <m/>
    <m/>
    <m/>
    <n v="25992.92"/>
    <m/>
    <m/>
    <m/>
    <n v="1000003380"/>
    <m/>
    <m/>
    <x v="104"/>
    <x v="0"/>
    <x v="0"/>
    <x v="1"/>
    <x v="4"/>
    <x v="0"/>
    <s v="Univera Satış"/>
    <s v="Saha Satış"/>
    <s v="Yurt İçi"/>
    <s v="Türkiye"/>
  </r>
  <r>
    <s v="Q4"/>
    <x v="1"/>
    <x v="11"/>
    <m/>
    <s v="WAGNER KABLO A.Ş."/>
    <s v="SH.02.001"/>
    <s v="Stokbar Panorama - Yazılım Bakımı Hizmeti"/>
    <s v="Univera - Wagner Kablo"/>
    <x v="12"/>
    <x v="4"/>
    <s v="Standart"/>
    <n v="166139.57"/>
    <m/>
    <n v="1"/>
    <m/>
    <m/>
    <m/>
    <m/>
    <m/>
    <n v="166139.57"/>
    <m/>
    <m/>
    <m/>
    <n v="1000003382"/>
    <m/>
    <m/>
    <x v="125"/>
    <x v="0"/>
    <x v="0"/>
    <x v="1"/>
    <x v="4"/>
    <x v="0"/>
    <s v="Univera Satış"/>
    <s v="Saha Satış"/>
    <s v="Yurt İçi"/>
    <s v="Türkiye"/>
  </r>
  <r>
    <s v="Q4"/>
    <x v="1"/>
    <x v="11"/>
    <m/>
    <s v="EMEKSAR GIDA TURİZM SAN.TİC.LDT.ŞTİ"/>
    <s v="SH.03.004"/>
    <s v="Stokbar Panorama - Çağrı Merkezi Hizmeti (Depo/Lokasyon)"/>
    <s v="Univera - Unilever"/>
    <x v="13"/>
    <x v="4"/>
    <s v="Standart"/>
    <n v="58800"/>
    <m/>
    <n v="1"/>
    <m/>
    <m/>
    <m/>
    <m/>
    <m/>
    <n v="58800"/>
    <m/>
    <m/>
    <m/>
    <n v="1000003389"/>
    <m/>
    <m/>
    <x v="104"/>
    <x v="0"/>
    <x v="0"/>
    <x v="1"/>
    <x v="8"/>
    <x v="0"/>
    <s v="Univera Satış"/>
    <s v="Saha Satış"/>
    <s v="Yurt İçi"/>
    <s v="Türkiye"/>
  </r>
  <r>
    <s v="Q4"/>
    <x v="1"/>
    <x v="11"/>
    <m/>
    <s v="Karadeniz Gıda ve Temizlik Maddeleri tic. Ltd. şti."/>
    <s v="SH.03.004"/>
    <s v="Stokbar Panorama - Çağrı Merkezi Hizmeti (Depo/Lokasyon)"/>
    <s v="Univera - Unilever"/>
    <x v="13"/>
    <x v="4"/>
    <s v="Standart"/>
    <n v="58800"/>
    <m/>
    <n v="1"/>
    <m/>
    <m/>
    <m/>
    <m/>
    <m/>
    <n v="58800"/>
    <m/>
    <m/>
    <m/>
    <n v="1000003392"/>
    <m/>
    <m/>
    <x v="104"/>
    <x v="0"/>
    <x v="0"/>
    <x v="1"/>
    <x v="8"/>
    <x v="0"/>
    <s v="Univera Satış"/>
    <s v="Saha Satış"/>
    <s v="Yurt İçi"/>
    <s v="Türkiye"/>
  </r>
  <r>
    <s v="Q4"/>
    <x v="1"/>
    <x v="11"/>
    <m/>
    <s v="MNK GIDA SAN. ve Tic. A.Ş"/>
    <s v="SH.03.004"/>
    <s v="Stokbar Panorama - Çağrı Merkezi Hizmeti (Depo/Lokasyon)"/>
    <s v="Univera - Unilever"/>
    <x v="13"/>
    <x v="4"/>
    <s v="Standart"/>
    <n v="58800"/>
    <m/>
    <n v="1"/>
    <m/>
    <m/>
    <m/>
    <m/>
    <m/>
    <n v="58800"/>
    <m/>
    <m/>
    <m/>
    <n v="1000003380"/>
    <m/>
    <m/>
    <x v="104"/>
    <x v="0"/>
    <x v="0"/>
    <x v="1"/>
    <x v="8"/>
    <x v="0"/>
    <s v="Univera Satış"/>
    <s v="Saha Satış"/>
    <s v="Yurt İçi"/>
    <s v="Türkiye"/>
  </r>
  <r>
    <s v="Q4"/>
    <x v="1"/>
    <x v="10"/>
    <m/>
    <s v="BMC Otomotiv Sanayi ve Ticaret A. Ş."/>
    <s v="EH.05.001"/>
    <s v="Enroute Panorama - Yazılım Geliştirme Hizmeti"/>
    <s v="Univera - BMC"/>
    <x v="13"/>
    <x v="0"/>
    <s v="Enterprise"/>
    <n v="11891.76"/>
    <m/>
    <n v="2.5"/>
    <m/>
    <n v="29729.4"/>
    <m/>
    <m/>
    <m/>
    <n v="29729.4"/>
    <m/>
    <m/>
    <m/>
    <n v="1000002826"/>
    <m/>
    <m/>
    <x v="71"/>
    <x v="0"/>
    <x v="1"/>
    <x v="1"/>
    <x v="9"/>
    <x v="1"/>
    <s v="Univera Satış"/>
    <s v="Saha Satış"/>
    <s v="Yurt İçi"/>
    <s v="Türkiye"/>
  </r>
  <r>
    <s v="Q4"/>
    <x v="1"/>
    <x v="10"/>
    <m/>
    <s v="BMC Otomotiv Sanayi ve Ticaret A. Ş."/>
    <s v="EH.05.001"/>
    <s v="Enroute Panorama - Yazılım Geliştirme Hizmeti"/>
    <s v="Univera - BMC"/>
    <x v="13"/>
    <x v="0"/>
    <s v="Enterprise"/>
    <n v="19600"/>
    <m/>
    <n v="0.5"/>
    <m/>
    <n v="9800"/>
    <m/>
    <m/>
    <m/>
    <n v="9800"/>
    <m/>
    <m/>
    <m/>
    <n v="1000002827"/>
    <m/>
    <m/>
    <x v="71"/>
    <x v="0"/>
    <x v="1"/>
    <x v="1"/>
    <x v="9"/>
    <x v="1"/>
    <s v="Univera Satış"/>
    <s v="Saha Satış"/>
    <s v="Yurt İçi"/>
    <s v="Türkiye"/>
  </r>
  <r>
    <s v="Q4"/>
    <x v="1"/>
    <x v="10"/>
    <m/>
    <s v="DOĞUŞ ÇAY VE GIDA MADD.ÜRT.PAZ.İTH.İHR.A.Ş"/>
    <s v="EH.02.001"/>
    <s v="Enroute Panorama - Yazılım Bakımı, Yaşatma ve Merkezi Destek Hizmeti"/>
    <s v="Univera Doğuş Çay Projesi"/>
    <x v="12"/>
    <x v="0"/>
    <s v="Enterprise"/>
    <n v="10725"/>
    <m/>
    <n v="1"/>
    <m/>
    <n v="10725"/>
    <m/>
    <m/>
    <m/>
    <n v="10725"/>
    <m/>
    <m/>
    <m/>
    <n v="1000002809"/>
    <m/>
    <m/>
    <x v="13"/>
    <x v="0"/>
    <x v="1"/>
    <x v="1"/>
    <x v="4"/>
    <x v="1"/>
    <s v="Univera Satış"/>
    <s v="Saha Satış"/>
    <s v="Yurt İçi"/>
    <s v="Türkiye"/>
  </r>
  <r>
    <s v="Q4"/>
    <x v="1"/>
    <x v="10"/>
    <m/>
    <s v="PERNOD RICARD İSTANBUL İÇ VE DIŞ TİC. LTD. ŞTİ"/>
    <s v="EH.02.001"/>
    <s v="Enroute Panorama - Yazılım Bakımı, Yaşatma ve Merkezi Destek Hizmeti"/>
    <s v="Univera - Pernod Ricard"/>
    <x v="13"/>
    <x v="0"/>
    <s v="Enterprise"/>
    <n v="99500"/>
    <m/>
    <n v="1"/>
    <m/>
    <m/>
    <m/>
    <m/>
    <m/>
    <n v="99500"/>
    <m/>
    <m/>
    <m/>
    <n v="1000002868"/>
    <m/>
    <m/>
    <x v="34"/>
    <x v="0"/>
    <x v="0"/>
    <x v="1"/>
    <x v="4"/>
    <x v="1"/>
    <s v="Univera Satış"/>
    <s v="Saha Satış"/>
    <s v="Yurt İçi"/>
    <s v="Türkiye"/>
  </r>
  <r>
    <s v="Q4"/>
    <x v="1"/>
    <x v="10"/>
    <m/>
    <s v="Mey İçki Sanayi ve Ticaret A.Ş."/>
    <s v="EH.03.003"/>
    <s v="Enroute Panorama - Uzman Destek Hizmeti"/>
    <s v="Univera - Mey İçki"/>
    <x v="18"/>
    <x v="0"/>
    <s v="Enterprise"/>
    <n v="90000"/>
    <m/>
    <n v="4"/>
    <m/>
    <n v="360000"/>
    <m/>
    <m/>
    <m/>
    <n v="360000"/>
    <m/>
    <m/>
    <m/>
    <n v="1000002802"/>
    <m/>
    <m/>
    <x v="7"/>
    <x v="0"/>
    <x v="0"/>
    <x v="1"/>
    <x v="12"/>
    <x v="1"/>
    <s v="Univera Satış"/>
    <s v="Saha Satış"/>
    <s v="Yurt İçi"/>
    <s v="Türkiye"/>
  </r>
  <r>
    <s v="Q4"/>
    <x v="1"/>
    <x v="10"/>
    <m/>
    <s v="Nestle Turkiye Gida San A.S."/>
    <s v="EH.05.002"/>
    <s v="Enroute Panorama - Rapor Geliştirme Hizmeti"/>
    <s v="Univera - Nestle Retail"/>
    <x v="12"/>
    <x v="0"/>
    <s v="Enterprise"/>
    <n v="17150"/>
    <m/>
    <n v="3"/>
    <m/>
    <n v="51450"/>
    <m/>
    <m/>
    <m/>
    <n v="51450"/>
    <m/>
    <m/>
    <m/>
    <n v="1000002797"/>
    <m/>
    <m/>
    <x v="12"/>
    <x v="0"/>
    <x v="1"/>
    <x v="1"/>
    <x v="2"/>
    <x v="1"/>
    <s v="Univera Satış"/>
    <s v="Saha Satış"/>
    <s v="Yurt İçi"/>
    <s v="Türkiye"/>
  </r>
  <r>
    <s v="Q4"/>
    <x v="1"/>
    <x v="10"/>
    <m/>
    <s v="PERNOD RICARD İSTANBUL İÇ VE DIŞ TİC. LTD. ŞTİ"/>
    <s v="EH.05.002"/>
    <s v="Enroute Panorama - Rapor Geliştirme Hizmeti"/>
    <s v="Univera - Pernod Ricard"/>
    <x v="13"/>
    <x v="0"/>
    <s v="Enterprise"/>
    <n v="8261.51"/>
    <m/>
    <n v="4.8600000000000003"/>
    <m/>
    <m/>
    <m/>
    <m/>
    <m/>
    <n v="40150.938600000001"/>
    <m/>
    <m/>
    <m/>
    <n v="1000002875"/>
    <m/>
    <m/>
    <x v="34"/>
    <x v="0"/>
    <x v="1"/>
    <x v="1"/>
    <x v="2"/>
    <x v="1"/>
    <s v="Univera Satış"/>
    <s v="Saha Satış"/>
    <s v="Yurt İçi"/>
    <s v="Türkiye"/>
  </r>
  <r>
    <s v="Q4"/>
    <x v="1"/>
    <x v="10"/>
    <m/>
    <s v="Şölen Çikolata Gıda Sanayi Ve Ticaret A. Ş."/>
    <s v="EH.05.002"/>
    <s v="Enroute Panorama - Rapor Geliştirme Hizmeti"/>
    <s v="Univera - Şölen"/>
    <x v="19"/>
    <x v="0"/>
    <s v="Enterprise"/>
    <n v="17500"/>
    <m/>
    <n v="2"/>
    <m/>
    <n v="35000"/>
    <m/>
    <m/>
    <m/>
    <n v="35000"/>
    <m/>
    <m/>
    <m/>
    <n v="1000002806"/>
    <m/>
    <m/>
    <x v="32"/>
    <x v="0"/>
    <x v="1"/>
    <x v="1"/>
    <x v="2"/>
    <x v="1"/>
    <s v="Univera Satış"/>
    <s v="Saha Satış"/>
    <s v="Yurt İçi"/>
    <s v="Türkiye"/>
  </r>
  <r>
    <s v="Q4"/>
    <x v="1"/>
    <x v="10"/>
    <m/>
    <s v="PERNOD RICARD İSTANBUL İÇ VE DIŞ TİC. LTD. ŞTİ"/>
    <s v="EH.01.001"/>
    <s v="Enroute Panorama - Proje ve Ürün Yönetimi Danışmanlığı Hizmeti"/>
    <s v="Univera - Pernod Ricard"/>
    <x v="13"/>
    <x v="0"/>
    <s v="Enterprise"/>
    <n v="9638.42"/>
    <m/>
    <n v="4.13"/>
    <m/>
    <m/>
    <m/>
    <m/>
    <m/>
    <n v="39806.674599999998"/>
    <m/>
    <m/>
    <m/>
    <n v="1000002875"/>
    <m/>
    <m/>
    <x v="34"/>
    <x v="0"/>
    <x v="1"/>
    <x v="1"/>
    <x v="7"/>
    <x v="1"/>
    <s v="Univera Satış"/>
    <s v="Saha Satış"/>
    <s v="Yurt İçi"/>
    <s v="Türkiye"/>
  </r>
  <r>
    <s v="Q4"/>
    <x v="1"/>
    <x v="10"/>
    <m/>
    <s v="DOĞUŞ ÇAY VE GIDA MADD.ÜRT.PAZ.İTH.İHR.A.Ş"/>
    <s v="EY.01.021"/>
    <s v="Enroute Panorama - Dağıtım Kanalı (Bayi/Distribütör/Şube) Yazılımı"/>
    <s v="Univera Doğuş Çay Projesi"/>
    <x v="12"/>
    <x v="0"/>
    <s v="Enterprise"/>
    <n v="48750"/>
    <m/>
    <n v="1"/>
    <m/>
    <n v="48750"/>
    <m/>
    <m/>
    <m/>
    <n v="48750"/>
    <m/>
    <m/>
    <m/>
    <n v="1000002809"/>
    <m/>
    <m/>
    <x v="13"/>
    <x v="0"/>
    <x v="1"/>
    <x v="0"/>
    <x v="1"/>
    <x v="1"/>
    <s v="Univera Satış"/>
    <s v="Saha Satış"/>
    <s v="Yurt İçi"/>
    <s v="Türkiye"/>
  </r>
  <r>
    <s v="Q4"/>
    <x v="1"/>
    <x v="10"/>
    <m/>
    <s v="Mey İçki Sanayi ve Ticaret A.Ş."/>
    <s v="EYS.01.025"/>
    <s v="Enroute Panorama - Dağıtım Kanalı &quot;Web Connector&quot; Web Service Yazılımı (Bakım olacak)"/>
    <s v="Univera - Mey İçki"/>
    <x v="18"/>
    <x v="0"/>
    <s v="Standart"/>
    <n v="28953"/>
    <m/>
    <n v="1"/>
    <m/>
    <n v="28953"/>
    <m/>
    <m/>
    <m/>
    <n v="28953"/>
    <m/>
    <m/>
    <m/>
    <n v="1000002801"/>
    <m/>
    <m/>
    <x v="7"/>
    <x v="0"/>
    <x v="0"/>
    <x v="1"/>
    <x v="4"/>
    <x v="1"/>
    <s v="Univera Satış"/>
    <s v="Saha Satış"/>
    <s v="Yurt İçi"/>
    <s v="Türkiye"/>
  </r>
  <r>
    <s v="Q4"/>
    <x v="1"/>
    <x v="10"/>
    <m/>
    <s v="PERNOD RICARD İSTANBUL İÇ VE DIŞ TİC. LTD. ŞTİ"/>
    <s v="EH.03.001"/>
    <s v="Enroute Panorama - Çağrı Merkezi Hizmeti (MSD)"/>
    <s v="Univera - Pernod Ricard"/>
    <x v="13"/>
    <x v="0"/>
    <s v="Enterprise"/>
    <n v="30500"/>
    <m/>
    <n v="41"/>
    <m/>
    <m/>
    <m/>
    <m/>
    <m/>
    <n v="1250500"/>
    <m/>
    <m/>
    <m/>
    <n v="1000002868"/>
    <m/>
    <m/>
    <x v="34"/>
    <x v="0"/>
    <x v="0"/>
    <x v="1"/>
    <x v="8"/>
    <x v="1"/>
    <s v="Univera Satış"/>
    <s v="Saha Satış"/>
    <s v="Yurt İçi"/>
    <s v="Türkiye"/>
  </r>
  <r>
    <s v="Q4"/>
    <x v="1"/>
    <x v="11"/>
    <m/>
    <s v="Sütaş Süt Ürünleri A.Ş."/>
    <s v="UH.01.002"/>
    <s v="Unidox Kontör"/>
    <s v="Univera Kontör Satışı"/>
    <x v="6"/>
    <x v="2"/>
    <s v="Unidox"/>
    <n v="0.3"/>
    <m/>
    <n v="5000000"/>
    <m/>
    <m/>
    <m/>
    <m/>
    <m/>
    <n v="1500000"/>
    <m/>
    <m/>
    <m/>
    <n v="1000003401"/>
    <m/>
    <m/>
    <x v="75"/>
    <x v="0"/>
    <x v="1"/>
    <x v="2"/>
    <x v="5"/>
    <x v="0"/>
    <s v="Univera Satış"/>
    <s v="Saha Satış"/>
    <s v="Yurt İçi"/>
    <s v="Türkiye"/>
  </r>
  <r>
    <s v="Q4"/>
    <x v="1"/>
    <x v="11"/>
    <m/>
    <s v="MNK GIDA SAN. ve Tic. A.Ş"/>
    <s v="SH.02.001"/>
    <s v="Stokbar Panorama - Yazılım Bakımı Hizmeti"/>
    <s v="Univera - Unilever"/>
    <x v="13"/>
    <x v="4"/>
    <s v="Standart"/>
    <n v="25992.92"/>
    <m/>
    <n v="1"/>
    <m/>
    <m/>
    <m/>
    <m/>
    <m/>
    <n v="25992.92"/>
    <m/>
    <m/>
    <m/>
    <n v="1000003414"/>
    <m/>
    <m/>
    <x v="104"/>
    <x v="0"/>
    <x v="0"/>
    <x v="1"/>
    <x v="4"/>
    <x v="0"/>
    <s v="Univera Satış"/>
    <s v="Saha Satış"/>
    <s v="Yurt İçi"/>
    <s v="Türkiye"/>
  </r>
  <r>
    <s v="Q4"/>
    <x v="1"/>
    <x v="11"/>
    <m/>
    <s v="Unilever San. ve Tic. Türk A.Ş."/>
    <s v="SH.02.001"/>
    <s v="Stokbar Panorama - Yazılım Bakımı Hizmeti"/>
    <s v="Univera - Unilever"/>
    <x v="13"/>
    <x v="4"/>
    <s v="Standart"/>
    <n v="197456.97"/>
    <m/>
    <n v="1"/>
    <m/>
    <m/>
    <m/>
    <m/>
    <m/>
    <n v="197456.97"/>
    <m/>
    <m/>
    <m/>
    <n v="1000003413"/>
    <m/>
    <m/>
    <x v="104"/>
    <x v="0"/>
    <x v="0"/>
    <x v="1"/>
    <x v="4"/>
    <x v="0"/>
    <s v="Univera Satış"/>
    <s v="Saha Satış"/>
    <s v="Yurt İçi"/>
    <s v="Türkiye"/>
  </r>
  <r>
    <s v="Q4"/>
    <x v="1"/>
    <x v="11"/>
    <m/>
    <s v="PANASONİC ELECTRİC WORKS ELEKTRİK SANAYİ VE TİCARET ANONİM ŞİRKETİ"/>
    <s v="SH.03.002"/>
    <s v="Stokbar Panorama - Uzman Destek Hizmeti"/>
    <s v="Univera - Panasonic"/>
    <x v="12"/>
    <x v="4"/>
    <s v="Standart"/>
    <n v="165000"/>
    <m/>
    <n v="1"/>
    <m/>
    <m/>
    <m/>
    <m/>
    <m/>
    <n v="165000"/>
    <m/>
    <m/>
    <m/>
    <n v="1000003412"/>
    <m/>
    <m/>
    <x v="35"/>
    <x v="0"/>
    <x v="0"/>
    <x v="1"/>
    <x v="12"/>
    <x v="0"/>
    <s v="Univera Satış"/>
    <s v="Saha Satış"/>
    <s v="Yurt İçi"/>
    <s v="Türkiye"/>
  </r>
  <r>
    <s v="Q4"/>
    <x v="1"/>
    <x v="11"/>
    <m/>
    <s v="MNK GIDA SAN. ve Tic. A.Ş"/>
    <s v="SH.03.004"/>
    <s v="Stokbar Panorama - Çağrı Merkezi Hizmeti (Depo/Lokasyon)"/>
    <s v="Univera - Unilever"/>
    <x v="13"/>
    <x v="4"/>
    <s v="Standart"/>
    <n v="58800"/>
    <m/>
    <n v="1"/>
    <m/>
    <m/>
    <m/>
    <m/>
    <m/>
    <n v="58800"/>
    <m/>
    <m/>
    <m/>
    <n v="1000003414"/>
    <m/>
    <m/>
    <x v="104"/>
    <x v="0"/>
    <x v="0"/>
    <x v="1"/>
    <x v="8"/>
    <x v="0"/>
    <s v="Univera Satış"/>
    <s v="Saha Satış"/>
    <s v="Yurt İçi"/>
    <s v="Türkiye"/>
  </r>
  <r>
    <s v="Q4"/>
    <x v="1"/>
    <x v="11"/>
    <m/>
    <s v="Nestle Turkiye Gida San A.S."/>
    <s v="QH.07.002"/>
    <s v="Quest Panorama - Proje Yönetimi Rapor Geliştirme Hizmeti"/>
    <s v="Univera - Nestle Professional"/>
    <x v="12"/>
    <x v="3"/>
    <s v="Enterprise"/>
    <n v="11760"/>
    <m/>
    <n v="1.5"/>
    <m/>
    <m/>
    <m/>
    <m/>
    <m/>
    <n v="17640"/>
    <m/>
    <m/>
    <m/>
    <n v="1000003404"/>
    <m/>
    <m/>
    <x v="12"/>
    <x v="0"/>
    <x v="1"/>
    <x v="1"/>
    <x v="2"/>
    <x v="1"/>
    <s v="Univera Satış"/>
    <s v="Saha Satış"/>
    <s v="Yurt İçi"/>
    <s v="Türkiye"/>
  </r>
  <r>
    <s v="Q4"/>
    <x v="1"/>
    <x v="11"/>
    <m/>
    <s v="Nestle Turkiye Gida San A.S."/>
    <s v="QH.01.001"/>
    <s v="Quest Panorama - Proje ve Ürün Yönetimi Danışmanlığı Hizmeti"/>
    <s v="Univera - Nestle Professional"/>
    <x v="12"/>
    <x v="3"/>
    <s v="Enterprise"/>
    <n v="11760"/>
    <m/>
    <n v="2.5"/>
    <m/>
    <m/>
    <m/>
    <m/>
    <m/>
    <n v="29400"/>
    <m/>
    <m/>
    <m/>
    <n v="1000003404"/>
    <m/>
    <m/>
    <x v="12"/>
    <x v="0"/>
    <x v="1"/>
    <x v="1"/>
    <x v="7"/>
    <x v="1"/>
    <s v="Univera Satış"/>
    <s v="Saha Satış"/>
    <s v="Yurt İçi"/>
    <s v="Türkiye"/>
  </r>
  <r>
    <s v="Q4"/>
    <x v="1"/>
    <x v="10"/>
    <m/>
    <s v="ERBAK - ULUDAĞ PAZARLAMA SATIŞ VE DAĞITIM ANONİM ŞİRKETİ/SANAL POS"/>
    <s v="EH.01.001"/>
    <s v="Enroute Panorama - Proje ve Ürün Yönetimi Danışmanlığı Hizmeti"/>
    <s v="Univera - Uludağ İçecek"/>
    <x v="19"/>
    <x v="0"/>
    <s v="Enterprise"/>
    <n v="11562.77"/>
    <m/>
    <n v="2"/>
    <m/>
    <n v="23125.54"/>
    <m/>
    <n v="0"/>
    <m/>
    <n v="23125.54"/>
    <m/>
    <m/>
    <m/>
    <n v="1000002911"/>
    <m/>
    <m/>
    <x v="21"/>
    <x v="0"/>
    <x v="1"/>
    <x v="1"/>
    <x v="7"/>
    <x v="1"/>
    <s v="Univera Satış"/>
    <s v="Saha Satış"/>
    <s v="Yurt İçi"/>
    <s v="Türkiye"/>
  </r>
  <r>
    <s v="Q4"/>
    <x v="1"/>
    <x v="11"/>
    <m/>
    <s v="Çelikoğlu Gıda Sanayi Tic. ve Paz. İnş.Ta. Taş. Ltd. Şti."/>
    <s v="UH.01.002"/>
    <s v="Unidox Kontör"/>
    <s v="Univera - Şen Piliç"/>
    <x v="6"/>
    <x v="2"/>
    <s v="Unidox"/>
    <n v="1.6877"/>
    <m/>
    <n v="10000"/>
    <m/>
    <n v="16877"/>
    <m/>
    <n v="0"/>
    <m/>
    <n v="16877"/>
    <m/>
    <n v="0"/>
    <n v="0"/>
    <s v="UNI240000001143"/>
    <m/>
    <m/>
    <x v="69"/>
    <x v="0"/>
    <x v="1"/>
    <x v="2"/>
    <x v="5"/>
    <x v="0"/>
    <s v="Univera Satış"/>
    <s v="Saha Satış"/>
    <s v="Yurt İçi"/>
    <s v="Türkiye"/>
  </r>
  <r>
    <s v="Q4"/>
    <x v="1"/>
    <x v="11"/>
    <m/>
    <s v="ZİRVE UNİ TRAK GIDA TEMZ.ÜR.DAĞ.PAZ.SAN.VE TİC.LTD. ŞTİ."/>
    <s v="UH.01.002"/>
    <s v="Unidox Kontör"/>
    <s v="Univera Kontör Satışı"/>
    <x v="21"/>
    <x v="2"/>
    <s v="Unidox"/>
    <n v="0.55000000000000004"/>
    <m/>
    <n v="100000"/>
    <m/>
    <m/>
    <m/>
    <m/>
    <m/>
    <n v="55000"/>
    <m/>
    <m/>
    <m/>
    <n v="1000003473"/>
    <m/>
    <m/>
    <x v="53"/>
    <x v="0"/>
    <x v="1"/>
    <x v="2"/>
    <x v="5"/>
    <x v="1"/>
    <s v="Univera Satış"/>
    <s v="Saha Satış"/>
    <s v="Yurt İçi"/>
    <s v="Türkiye"/>
  </r>
  <r>
    <s v="Q4"/>
    <x v="1"/>
    <x v="11"/>
    <m/>
    <s v="ZİRVEGÜL GIDA SANAYİ TİC. LTD. ŞTİ."/>
    <s v="UH.01.002"/>
    <s v="Unidox Kontör"/>
    <s v="Univera Kontör Satışı"/>
    <x v="21"/>
    <x v="2"/>
    <s v="Unidox"/>
    <n v="0.55000000000000004"/>
    <m/>
    <n v="700000"/>
    <m/>
    <m/>
    <m/>
    <m/>
    <m/>
    <n v="385000"/>
    <m/>
    <m/>
    <m/>
    <n v="1000003472"/>
    <m/>
    <m/>
    <x v="53"/>
    <x v="0"/>
    <x v="1"/>
    <x v="2"/>
    <x v="5"/>
    <x v="1"/>
    <s v="Univera Satış"/>
    <s v="Saha Satış"/>
    <s v="Yurt İçi"/>
    <s v="Türkiye"/>
  </r>
  <r>
    <s v="Q4"/>
    <x v="1"/>
    <x v="11"/>
    <m/>
    <s v="ZİRVEGÜL GRUP GIDA TEMİZLİK ÜRÜNLERİ DAĞ. VE PAZ. TİC. LTD. ŞTİ."/>
    <s v="UH.01.002"/>
    <s v="Unidox Kontör"/>
    <s v="Univera Kontör Satışı"/>
    <x v="21"/>
    <x v="2"/>
    <s v="Unidox"/>
    <n v="0.55000000000000004"/>
    <m/>
    <n v="200000"/>
    <m/>
    <m/>
    <m/>
    <m/>
    <m/>
    <n v="110000"/>
    <m/>
    <m/>
    <m/>
    <n v="1000003474"/>
    <m/>
    <m/>
    <x v="53"/>
    <x v="0"/>
    <x v="1"/>
    <x v="2"/>
    <x v="5"/>
    <x v="1"/>
    <s v="Univera Satış"/>
    <s v="Saha Satış"/>
    <s v="Yurt İçi"/>
    <s v="Türkiye"/>
  </r>
  <r>
    <s v="Q4"/>
    <x v="1"/>
    <x v="11"/>
    <m/>
    <s v="Nestle Turkiye Gida San A.S."/>
    <s v="SH.05.001"/>
    <s v="Stokbar Panorama - Yazılım Geliştirme Hizmeti"/>
    <s v="Univera - Nestle Starbucks"/>
    <x v="12"/>
    <x v="4"/>
    <s v="Standart"/>
    <n v="17150"/>
    <m/>
    <n v="10"/>
    <m/>
    <m/>
    <m/>
    <m/>
    <m/>
    <n v="171500"/>
    <m/>
    <m/>
    <m/>
    <n v="1000003440"/>
    <m/>
    <m/>
    <x v="12"/>
    <x v="0"/>
    <x v="1"/>
    <x v="1"/>
    <x v="9"/>
    <x v="1"/>
    <s v="Univera Satış"/>
    <s v="Saha Satış"/>
    <s v="Yurt İçi"/>
    <s v="Türkiye"/>
  </r>
  <r>
    <s v="Q4"/>
    <x v="1"/>
    <x v="11"/>
    <m/>
    <s v="MİYA OTOMASYON VE BARKOD BILISIM SISTEMLERI SAN TİC. VE L.T.D. STI."/>
    <s v="SMH.02.001"/>
    <s v="StockMate Yazılım Bakımı Hizmeti"/>
    <s v="Univera - Kanal"/>
    <x v="5"/>
    <x v="4"/>
    <s v="Stockmate"/>
    <n v="70000"/>
    <m/>
    <n v="1"/>
    <m/>
    <m/>
    <m/>
    <m/>
    <m/>
    <n v="70000"/>
    <m/>
    <m/>
    <m/>
    <n v="1000003460"/>
    <m/>
    <m/>
    <x v="3"/>
    <x v="0"/>
    <x v="0"/>
    <x v="1"/>
    <x v="4"/>
    <x v="0"/>
    <s v="Kanal Satış"/>
    <s v="Miya"/>
    <s v="Yurt İçi"/>
    <s v="Türkiye"/>
  </r>
  <r>
    <s v="Q4"/>
    <x v="1"/>
    <x v="11"/>
    <m/>
    <s v="Mey İçki Sanayi ve Ticaret A.Ş."/>
    <s v="QH.06.001"/>
    <s v="Quest Panorama - Yazılım Geliştirme Hizmeti"/>
    <s v="Univera - Mey İçki"/>
    <x v="18"/>
    <x v="3"/>
    <s v="Enterprise"/>
    <n v="20825"/>
    <m/>
    <n v="3.5"/>
    <m/>
    <m/>
    <m/>
    <m/>
    <m/>
    <n v="72887.5"/>
    <m/>
    <m/>
    <m/>
    <n v="1000003469"/>
    <m/>
    <m/>
    <x v="7"/>
    <x v="0"/>
    <x v="1"/>
    <x v="1"/>
    <x v="9"/>
    <x v="1"/>
    <s v="Univera Satış"/>
    <s v="Saha Satış"/>
    <s v="Yurt İçi"/>
    <s v="Türkiye"/>
  </r>
  <r>
    <s v="Q4"/>
    <x v="1"/>
    <x v="11"/>
    <m/>
    <s v="Mey İçki Sanayi ve Ticaret A.Ş."/>
    <s v="QH.06.001"/>
    <s v="Quest Panorama - Yazılım Geliştirme Hizmeti"/>
    <s v="Univera - Mey İçki"/>
    <x v="18"/>
    <x v="3"/>
    <s v="Enterprise"/>
    <n v="20825"/>
    <m/>
    <n v="1.5"/>
    <m/>
    <m/>
    <m/>
    <m/>
    <m/>
    <n v="31237.5"/>
    <m/>
    <m/>
    <m/>
    <n v="1000003469"/>
    <m/>
    <m/>
    <x v="7"/>
    <x v="0"/>
    <x v="1"/>
    <x v="1"/>
    <x v="9"/>
    <x v="1"/>
    <s v="Univera Satış"/>
    <s v="Saha Satış"/>
    <s v="Yurt İçi"/>
    <s v="Türkiye"/>
  </r>
  <r>
    <s v="Q4"/>
    <x v="1"/>
    <x v="11"/>
    <m/>
    <s v="Mey İçki Sanayi ve Ticaret A.Ş."/>
    <s v="QH.01.001"/>
    <s v="Quest Panorama - Proje ve Ürün Yönetimi Danışmanlığı Hizmeti"/>
    <s v="Univera - Mey İçki"/>
    <x v="18"/>
    <x v="3"/>
    <s v="Enterprise"/>
    <n v="20825"/>
    <m/>
    <n v="1"/>
    <m/>
    <m/>
    <m/>
    <m/>
    <m/>
    <n v="20825"/>
    <m/>
    <m/>
    <m/>
    <n v="1000003469"/>
    <m/>
    <m/>
    <x v="7"/>
    <x v="0"/>
    <x v="1"/>
    <x v="1"/>
    <x v="7"/>
    <x v="1"/>
    <s v="Univera Satış"/>
    <s v="Saha Satış"/>
    <s v="Yurt İçi"/>
    <s v="Türkiye"/>
  </r>
  <r>
    <s v="Q4"/>
    <x v="1"/>
    <x v="11"/>
    <m/>
    <s v="Mey İçki Sanayi ve Ticaret A.Ş."/>
    <s v="QH.01.001"/>
    <s v="Quest Panorama - Proje ve Ürün Yönetimi Danışmanlığı Hizmeti"/>
    <s v="Univera - Mey İçki"/>
    <x v="18"/>
    <x v="3"/>
    <s v="Enterprise"/>
    <n v="20825"/>
    <m/>
    <n v="1"/>
    <m/>
    <m/>
    <m/>
    <m/>
    <m/>
    <n v="20825"/>
    <m/>
    <m/>
    <m/>
    <n v="1000003469"/>
    <m/>
    <m/>
    <x v="7"/>
    <x v="0"/>
    <x v="1"/>
    <x v="1"/>
    <x v="7"/>
    <x v="1"/>
    <s v="Univera Satış"/>
    <s v="Saha Satış"/>
    <s v="Yurt İçi"/>
    <s v="Türkiye"/>
  </r>
  <r>
    <s v="Q4"/>
    <x v="1"/>
    <x v="10"/>
    <m/>
    <s v="ERBAK - ULUDAĞ PAZARLAMA SATIŞ VE DAĞITIM ANONİM ŞİRKETİ/SANAL POS"/>
    <s v="EH.05.001"/>
    <s v="Enroute Panorama - Yazılım Geliştirme Hizmeti"/>
    <s v="Univera - Uludağ İçecek"/>
    <x v="19"/>
    <x v="0"/>
    <s v="Enterprise"/>
    <n v="11562.77"/>
    <m/>
    <n v="8"/>
    <m/>
    <n v="92502.16"/>
    <m/>
    <n v="0"/>
    <m/>
    <n v="92502.16"/>
    <m/>
    <m/>
    <m/>
    <n v="1000002911"/>
    <m/>
    <m/>
    <x v="21"/>
    <x v="0"/>
    <x v="1"/>
    <x v="1"/>
    <x v="9"/>
    <x v="1"/>
    <s v="Univera Satış"/>
    <s v="Saha Satış"/>
    <s v="Yurt İçi"/>
    <s v="Türkiye"/>
  </r>
  <r>
    <s v="Q4"/>
    <x v="1"/>
    <x v="10"/>
    <m/>
    <s v="ERBAK - ULUDAĞ PAZARLAMA SATIŞ VE DAĞITIM ANONİM ŞİRKETİ/SANAL POS"/>
    <s v="EH.05.001"/>
    <s v="Enroute Panorama - Yazılım Geliştirme Hizmeti"/>
    <s v="Univera - Uludağ İçecek"/>
    <x v="19"/>
    <x v="0"/>
    <s v="Enterprise"/>
    <n v="11557.77"/>
    <m/>
    <n v="3.5"/>
    <m/>
    <n v="40452.195"/>
    <m/>
    <n v="0"/>
    <m/>
    <n v="40452.195"/>
    <m/>
    <m/>
    <m/>
    <n v="1000002912"/>
    <m/>
    <m/>
    <x v="21"/>
    <x v="0"/>
    <x v="1"/>
    <x v="1"/>
    <x v="9"/>
    <x v="1"/>
    <s v="Univera Satış"/>
    <s v="Saha Satış"/>
    <s v="Yurt İçi"/>
    <s v="Türkiye"/>
  </r>
  <r>
    <s v="Q4"/>
    <x v="1"/>
    <x v="10"/>
    <m/>
    <s v="ERBAK - ULUDAĞ PAZARLAMA SATIŞ VE DAĞITIM ANONİM ŞİRKETİ/SANAL POS"/>
    <s v="EH.05.001"/>
    <s v="Enroute Panorama - Yazılım Geliştirme Hizmeti"/>
    <s v="Univera - Uludağ İçecek"/>
    <x v="19"/>
    <x v="0"/>
    <s v="Enterprise"/>
    <n v="11562.769999999999"/>
    <m/>
    <n v="3"/>
    <m/>
    <n v="34688.31"/>
    <m/>
    <n v="0"/>
    <m/>
    <n v="34688.31"/>
    <m/>
    <m/>
    <m/>
    <n v="1000002913"/>
    <m/>
    <m/>
    <x v="21"/>
    <x v="0"/>
    <x v="1"/>
    <x v="1"/>
    <x v="9"/>
    <x v="1"/>
    <s v="Univera Satış"/>
    <s v="Saha Satış"/>
    <s v="Yurt İçi"/>
    <s v="Türkiye"/>
  </r>
  <r>
    <s v="Q4"/>
    <x v="1"/>
    <x v="10"/>
    <m/>
    <s v="ERBAK - ULUDAĞ PAZARLAMA SATIŞ VE DAĞITIM ANONİM ŞİRKETİ/SANAL POS"/>
    <s v="EH.05.001"/>
    <s v="Enroute Panorama - Yazılım Geliştirme Hizmeti"/>
    <s v="Univera - Uludağ İçecek"/>
    <x v="19"/>
    <x v="0"/>
    <s v="Enterprise"/>
    <n v="11562.769999999999"/>
    <m/>
    <n v="3"/>
    <m/>
    <n v="34688.31"/>
    <m/>
    <n v="0"/>
    <m/>
    <n v="34688.31"/>
    <m/>
    <m/>
    <m/>
    <n v="1000002914"/>
    <m/>
    <m/>
    <x v="21"/>
    <x v="0"/>
    <x v="1"/>
    <x v="1"/>
    <x v="9"/>
    <x v="1"/>
    <s v="Univera Satış"/>
    <s v="Saha Satış"/>
    <s v="Yurt İçi"/>
    <s v="Türkiye"/>
  </r>
  <r>
    <s v="Q4"/>
    <x v="1"/>
    <x v="10"/>
    <m/>
    <s v="ERBAK - ULUDAĞ PAZARLAMA SATIŞ VE DAĞITIM ANONİM ŞİRKETİ/SANAL POS"/>
    <s v="EH.05.001"/>
    <s v="Enroute Panorama - Yazılım Geliştirme Hizmeti"/>
    <s v="Univera - Uludağ İçecek"/>
    <x v="19"/>
    <x v="0"/>
    <s v="Enterprise"/>
    <n v="11562.77"/>
    <m/>
    <n v="2"/>
    <m/>
    <n v="23125.54"/>
    <m/>
    <n v="0"/>
    <m/>
    <n v="23125.54"/>
    <m/>
    <m/>
    <m/>
    <n v="1000002933"/>
    <m/>
    <m/>
    <x v="21"/>
    <x v="0"/>
    <x v="1"/>
    <x v="1"/>
    <x v="9"/>
    <x v="1"/>
    <s v="Univera Satış"/>
    <s v="Saha Satış"/>
    <s v="Yurt İçi"/>
    <s v="Türkiye"/>
  </r>
  <r>
    <s v="Q4"/>
    <x v="1"/>
    <x v="10"/>
    <m/>
    <s v="ERBAK - ULUDAĞ PAZARLAMA SATIŞ VE DAĞITIM ANONİM ŞİRKETİ/SANAL POS"/>
    <s v="EH.05.001"/>
    <s v="Enroute Panorama - Yazılım Geliştirme Hizmeti"/>
    <s v="Univera - Uludağ İçecek"/>
    <x v="19"/>
    <x v="0"/>
    <s v="Enterprise"/>
    <n v="11562.769999999999"/>
    <m/>
    <n v="4.5"/>
    <m/>
    <n v="52032.464999999997"/>
    <m/>
    <n v="0"/>
    <m/>
    <n v="52032.464999999997"/>
    <m/>
    <m/>
    <m/>
    <n v="1000002942"/>
    <m/>
    <m/>
    <x v="21"/>
    <x v="0"/>
    <x v="1"/>
    <x v="1"/>
    <x v="9"/>
    <x v="1"/>
    <s v="Univera Satış"/>
    <s v="Saha Satış"/>
    <s v="Yurt İçi"/>
    <s v="Türkiye"/>
  </r>
  <r>
    <s v="Q4"/>
    <x v="1"/>
    <x v="10"/>
    <m/>
    <s v="ERBAK - ULUDAĞ PAZARLAMA SATIŞ VE DAĞITIM ANONİM ŞİRKETİ/SANAL POS"/>
    <s v="EH.05.001"/>
    <s v="Enroute Panorama - Yazılım Geliştirme Hizmeti"/>
    <s v="Univera - Uludağ İçecek"/>
    <x v="19"/>
    <x v="0"/>
    <s v="Enterprise"/>
    <n v="11562.769999999999"/>
    <m/>
    <n v="1.5"/>
    <m/>
    <n v="17344.154999999999"/>
    <m/>
    <n v="0"/>
    <m/>
    <n v="17344.154999999999"/>
    <m/>
    <m/>
    <m/>
    <n v="1000002943"/>
    <m/>
    <m/>
    <x v="21"/>
    <x v="0"/>
    <x v="1"/>
    <x v="1"/>
    <x v="9"/>
    <x v="1"/>
    <s v="Univera Satış"/>
    <s v="Saha Satış"/>
    <s v="Yurt İçi"/>
    <s v="Türkiye"/>
  </r>
  <r>
    <s v="Q4"/>
    <x v="1"/>
    <x v="10"/>
    <m/>
    <s v="ERBAK - ULUDAĞ PAZARLAMA SATIŞ VE DAĞITIM ANONİM ŞİRKETİ/SANAL POS"/>
    <s v="EH.02.001"/>
    <s v="Enroute Panorama - Yazılım Bakımı, Yaşatma ve Merkezi Destek Hizmeti"/>
    <s v="Univera - Uludağ İçecek"/>
    <x v="19"/>
    <x v="0"/>
    <s v="Enterprise"/>
    <n v="16970.400000000001"/>
    <m/>
    <n v="1"/>
    <m/>
    <n v="16970.400000000001"/>
    <m/>
    <n v="0"/>
    <m/>
    <n v="16970.400000000001"/>
    <m/>
    <m/>
    <m/>
    <n v="1000002952"/>
    <m/>
    <m/>
    <x v="21"/>
    <x v="0"/>
    <x v="0"/>
    <x v="1"/>
    <x v="4"/>
    <x v="1"/>
    <s v="Univera Satış"/>
    <s v="Saha Satış"/>
    <s v="Yurt İçi"/>
    <s v="Türkiye"/>
  </r>
  <r>
    <s v="Q4"/>
    <x v="1"/>
    <x v="10"/>
    <m/>
    <s v="HAYDAROĞLU GIDA TEM ELK.ELEKTRONİK DAĞ PAZ İNŞ SAN"/>
    <s v="EH.02.001"/>
    <s v="Enroute Panorama - Yazılım Bakımı, Yaşatma ve Merkezi Destek Hizmeti"/>
    <s v="Univera - Haribo"/>
    <x v="13"/>
    <x v="0"/>
    <s v="Enterprise"/>
    <n v="4182.75"/>
    <m/>
    <n v="1"/>
    <m/>
    <n v="4182.75"/>
    <m/>
    <n v="0"/>
    <m/>
    <n v="4182.75"/>
    <m/>
    <m/>
    <m/>
    <n v="1000002972"/>
    <m/>
    <m/>
    <x v="5"/>
    <x v="0"/>
    <x v="1"/>
    <x v="1"/>
    <x v="4"/>
    <x v="1"/>
    <s v="Univera Satış"/>
    <s v="Saha Satış"/>
    <s v="Yurt İçi"/>
    <s v="Türkiye"/>
  </r>
  <r>
    <s v="Q4"/>
    <x v="1"/>
    <x v="10"/>
    <m/>
    <s v="ERBAK - ULUDAĞ PAZARLAMA SATIŞ VE DAĞITIM ANONİM ŞİRKETİ/SANAL POS"/>
    <s v="EH.05.002"/>
    <s v="Enroute Panorama - Rapor Geliştirme Hizmeti"/>
    <s v="Univera - Uludağ İçecek"/>
    <x v="19"/>
    <x v="0"/>
    <s v="Enterprise"/>
    <n v="12172"/>
    <m/>
    <n v="2"/>
    <m/>
    <n v="24344"/>
    <m/>
    <n v="0"/>
    <m/>
    <n v="24344"/>
    <m/>
    <m/>
    <m/>
    <n v="1000002928"/>
    <m/>
    <m/>
    <x v="21"/>
    <x v="0"/>
    <x v="1"/>
    <x v="1"/>
    <x v="2"/>
    <x v="1"/>
    <s v="Univera Satış"/>
    <s v="Saha Satış"/>
    <s v="Yurt İçi"/>
    <s v="Türkiye"/>
  </r>
  <r>
    <s v="Q4"/>
    <x v="1"/>
    <x v="10"/>
    <m/>
    <s v="ERBAK - ULUDAĞ PAZARLAMA SATIŞ VE DAĞITIM ANONİM ŞİRKETİ/SANAL POS"/>
    <s v="EH.05.002"/>
    <s v="Enroute Panorama - Rapor Geliştirme Hizmeti"/>
    <s v="Univera - Uludağ İçecek"/>
    <x v="19"/>
    <x v="0"/>
    <s v="Enterprise"/>
    <n v="12172"/>
    <m/>
    <n v="3"/>
    <m/>
    <n v="36516"/>
    <m/>
    <n v="0"/>
    <m/>
    <n v="36516"/>
    <m/>
    <m/>
    <m/>
    <n v="1000002936"/>
    <m/>
    <m/>
    <x v="21"/>
    <x v="0"/>
    <x v="1"/>
    <x v="1"/>
    <x v="2"/>
    <x v="1"/>
    <s v="Univera Satış"/>
    <s v="Saha Satış"/>
    <s v="Yurt İçi"/>
    <s v="Türkiye"/>
  </r>
  <r>
    <s v="Q4"/>
    <x v="1"/>
    <x v="10"/>
    <m/>
    <s v="ERBAK - ULUDAĞ PAZARLAMA SATIŞ VE DAĞITIM ANONİM ŞİRKETİ/SANAL POS"/>
    <s v="EH.05.002"/>
    <s v="Enroute Panorama - Rapor Geliştirme Hizmeti"/>
    <s v="Univera - Uludağ İçecek"/>
    <x v="19"/>
    <x v="0"/>
    <s v="Enterprise"/>
    <n v="12162"/>
    <m/>
    <n v="3"/>
    <m/>
    <n v="36486"/>
    <m/>
    <n v="0"/>
    <m/>
    <n v="36486"/>
    <m/>
    <m/>
    <m/>
    <n v="1000002937"/>
    <m/>
    <m/>
    <x v="21"/>
    <x v="0"/>
    <x v="1"/>
    <x v="1"/>
    <x v="2"/>
    <x v="1"/>
    <s v="Univera Satış"/>
    <s v="Saha Satış"/>
    <s v="Yurt İçi"/>
    <s v="Türkiye"/>
  </r>
  <r>
    <s v="Q4"/>
    <x v="1"/>
    <x v="10"/>
    <m/>
    <s v="ERBAK - ULUDAĞ PAZARLAMA SATIŞ VE DAĞITIM ANONİM ŞİRKETİ/SANAL POS"/>
    <s v="EH.05.002"/>
    <s v="Enroute Panorama - Rapor Geliştirme Hizmeti"/>
    <s v="Univera - Uludağ İçecek"/>
    <x v="19"/>
    <x v="0"/>
    <s v="Enterprise"/>
    <n v="12172"/>
    <m/>
    <n v="4"/>
    <m/>
    <n v="48688"/>
    <m/>
    <n v="0"/>
    <m/>
    <n v="48688"/>
    <m/>
    <m/>
    <m/>
    <n v="1000002939"/>
    <m/>
    <m/>
    <x v="21"/>
    <x v="0"/>
    <x v="1"/>
    <x v="1"/>
    <x v="2"/>
    <x v="1"/>
    <s v="Univera Satış"/>
    <s v="Saha Satış"/>
    <s v="Yurt İçi"/>
    <s v="Türkiye"/>
  </r>
  <r>
    <s v="Q4"/>
    <x v="1"/>
    <x v="10"/>
    <m/>
    <s v="ERBAK - ULUDAĞ PAZARLAMA SATIŞ VE DAĞITIM ANONİM ŞİRKETİ/SANAL POS"/>
    <s v="EH.01.001"/>
    <s v="Enroute Panorama - Proje ve Ürün Yönetimi Danışmanlığı Hizmeti"/>
    <s v="Univera - Uludağ İçecek"/>
    <x v="19"/>
    <x v="0"/>
    <s v="Enterprise"/>
    <n v="11559.77"/>
    <m/>
    <n v="1"/>
    <m/>
    <n v="11559.77"/>
    <m/>
    <n v="0"/>
    <m/>
    <n v="11559.77"/>
    <m/>
    <m/>
    <m/>
    <n v="1000002912"/>
    <m/>
    <m/>
    <x v="21"/>
    <x v="0"/>
    <x v="1"/>
    <x v="1"/>
    <x v="7"/>
    <x v="1"/>
    <s v="Univera Satış"/>
    <s v="Saha Satış"/>
    <s v="Yurt İçi"/>
    <s v="Türkiye"/>
  </r>
  <r>
    <s v="Q4"/>
    <x v="1"/>
    <x v="10"/>
    <m/>
    <s v="ERBAK - ULUDAĞ PAZARLAMA SATIŞ VE DAĞITIM ANONİM ŞİRKETİ/SANAL POS"/>
    <s v="EH.01.001"/>
    <s v="Enroute Panorama - Proje ve Ürün Yönetimi Danışmanlığı Hizmeti"/>
    <s v="Univera - Uludağ İçecek"/>
    <x v="19"/>
    <x v="0"/>
    <s v="Enterprise"/>
    <n v="11562.769999999999"/>
    <m/>
    <n v="1.5"/>
    <m/>
    <n v="17344.154999999999"/>
    <m/>
    <n v="0"/>
    <m/>
    <n v="17344.154999999999"/>
    <m/>
    <m/>
    <m/>
    <n v="1000002913"/>
    <m/>
    <m/>
    <x v="21"/>
    <x v="0"/>
    <x v="1"/>
    <x v="1"/>
    <x v="7"/>
    <x v="1"/>
    <s v="Univera Satış"/>
    <s v="Saha Satış"/>
    <s v="Yurt İçi"/>
    <s v="Türkiye"/>
  </r>
  <r>
    <s v="Q4"/>
    <x v="1"/>
    <x v="10"/>
    <m/>
    <s v="ERBAK - ULUDAĞ PAZARLAMA SATIŞ VE DAĞITIM ANONİM ŞİRKETİ/SANAL POS"/>
    <s v="EH.01.001"/>
    <s v="Enroute Panorama - Proje ve Ürün Yönetimi Danışmanlığı Hizmeti"/>
    <s v="Univera - Uludağ İçecek"/>
    <x v="19"/>
    <x v="0"/>
    <s v="Enterprise"/>
    <n v="11562.77"/>
    <m/>
    <n v="1"/>
    <m/>
    <n v="11562.77"/>
    <m/>
    <n v="0"/>
    <m/>
    <n v="11562.77"/>
    <m/>
    <m/>
    <m/>
    <n v="1000002914"/>
    <m/>
    <m/>
    <x v="21"/>
    <x v="0"/>
    <x v="1"/>
    <x v="1"/>
    <x v="7"/>
    <x v="1"/>
    <s v="Univera Satış"/>
    <s v="Saha Satış"/>
    <s v="Yurt İçi"/>
    <s v="Türkiye"/>
  </r>
  <r>
    <s v="Q4"/>
    <x v="1"/>
    <x v="10"/>
    <m/>
    <s v="ERBAK - ULUDAĞ PAZARLAMA SATIŞ VE DAĞITIM ANONİM ŞİRKETİ/SANAL POS"/>
    <s v="EH.01.001"/>
    <s v="Enroute Panorama - Proje ve Ürün Yönetimi Danışmanlığı Hizmeti"/>
    <s v="Univera - Uludağ İçecek"/>
    <x v="19"/>
    <x v="0"/>
    <s v="Enterprise"/>
    <n v="2312.5540000000001"/>
    <m/>
    <n v="1"/>
    <m/>
    <n v="2312.5540000000001"/>
    <m/>
    <n v="0"/>
    <m/>
    <n v="2312.5540000000001"/>
    <m/>
    <m/>
    <m/>
    <n v="1000002932"/>
    <m/>
    <m/>
    <x v="21"/>
    <x v="0"/>
    <x v="1"/>
    <x v="1"/>
    <x v="7"/>
    <x v="1"/>
    <s v="Univera Satış"/>
    <s v="Saha Satış"/>
    <s v="Yurt İçi"/>
    <s v="Türkiye"/>
  </r>
  <r>
    <s v="Q4"/>
    <x v="1"/>
    <x v="10"/>
    <m/>
    <s v="ERBAK - ULUDAĞ PAZARLAMA SATIŞ VE DAĞITIM ANONİM ŞİRKETİ/SANAL POS"/>
    <s v="EH.01.001"/>
    <s v="Enroute Panorama - Proje ve Ürün Yönetimi Danışmanlığı Hizmeti"/>
    <s v="Univera - Uludağ İçecek"/>
    <x v="19"/>
    <x v="0"/>
    <s v="Enterprise"/>
    <n v="11562.77"/>
    <m/>
    <n v="1"/>
    <m/>
    <n v="11562.77"/>
    <m/>
    <n v="0"/>
    <m/>
    <n v="11562.77"/>
    <m/>
    <m/>
    <m/>
    <n v="1000002933"/>
    <m/>
    <m/>
    <x v="21"/>
    <x v="0"/>
    <x v="1"/>
    <x v="1"/>
    <x v="7"/>
    <x v="1"/>
    <s v="Univera Satış"/>
    <s v="Saha Satış"/>
    <s v="Yurt İçi"/>
    <s v="Türkiye"/>
  </r>
  <r>
    <s v="Q4"/>
    <x v="1"/>
    <x v="10"/>
    <m/>
    <s v="ERBAK - ULUDAĞ PAZARLAMA SATIŞ VE DAĞITIM ANONİM ŞİRKETİ/SANAL POS"/>
    <s v="EH.01.001"/>
    <s v="Enroute Panorama - Proje ve Ürün Yönetimi Danışmanlığı Hizmeti"/>
    <s v="Univera - Uludağ İçecek"/>
    <x v="19"/>
    <x v="0"/>
    <s v="Enterprise"/>
    <n v="11556.77"/>
    <m/>
    <n v="1"/>
    <m/>
    <n v="11556.77"/>
    <m/>
    <n v="0"/>
    <m/>
    <n v="11556.77"/>
    <m/>
    <m/>
    <m/>
    <n v="1000002936"/>
    <m/>
    <m/>
    <x v="21"/>
    <x v="0"/>
    <x v="1"/>
    <x v="1"/>
    <x v="7"/>
    <x v="1"/>
    <s v="Univera Satış"/>
    <s v="Saha Satış"/>
    <s v="Yurt İçi"/>
    <s v="Türkiye"/>
  </r>
  <r>
    <s v="Q4"/>
    <x v="1"/>
    <x v="10"/>
    <m/>
    <s v="ERBAK - ULUDAĞ PAZARLAMA SATIŞ VE DAĞITIM ANONİM ŞİRKETİ/SANAL POS"/>
    <s v="EH.01.001"/>
    <s v="Enroute Panorama - Proje ve Ürün Yönetimi Danışmanlığı Hizmeti"/>
    <s v="Univera - Uludağ İçecek"/>
    <x v="19"/>
    <x v="0"/>
    <s v="Enterprise"/>
    <n v="11562.77"/>
    <m/>
    <n v="0.5"/>
    <m/>
    <n v="5781.3850000000002"/>
    <m/>
    <n v="0"/>
    <m/>
    <n v="5781.3850000000002"/>
    <m/>
    <m/>
    <m/>
    <n v="1000002937"/>
    <m/>
    <m/>
    <x v="21"/>
    <x v="0"/>
    <x v="1"/>
    <x v="1"/>
    <x v="7"/>
    <x v="1"/>
    <s v="Univera Satış"/>
    <s v="Saha Satış"/>
    <s v="Yurt İçi"/>
    <s v="Türkiye"/>
  </r>
  <r>
    <s v="Q4"/>
    <x v="1"/>
    <x v="10"/>
    <m/>
    <s v="ERBAK - ULUDAĞ PAZARLAMA SATIŞ VE DAĞITIM ANONİM ŞİRKETİ/SANAL POS"/>
    <s v="EH.01.001"/>
    <s v="Enroute Panorama - Proje ve Ürün Yönetimi Danışmanlığı Hizmeti"/>
    <s v="Univera - Uludağ İçecek"/>
    <x v="19"/>
    <x v="0"/>
    <s v="Enterprise"/>
    <n v="11562.77"/>
    <m/>
    <n v="1"/>
    <m/>
    <n v="11562.77"/>
    <m/>
    <n v="0"/>
    <m/>
    <n v="11562.77"/>
    <m/>
    <m/>
    <m/>
    <n v="1000002939"/>
    <m/>
    <m/>
    <x v="21"/>
    <x v="0"/>
    <x v="1"/>
    <x v="1"/>
    <x v="7"/>
    <x v="1"/>
    <s v="Univera Satış"/>
    <s v="Saha Satış"/>
    <s v="Yurt İçi"/>
    <s v="Türkiye"/>
  </r>
  <r>
    <s v="Q4"/>
    <x v="1"/>
    <x v="10"/>
    <m/>
    <s v="ERBAK - ULUDAĞ PAZARLAMA SATIŞ VE DAĞITIM ANONİM ŞİRKETİ/SANAL POS"/>
    <s v="EH.01.001"/>
    <s v="Enroute Panorama - Proje ve Ürün Yönetimi Danışmanlığı Hizmeti"/>
    <s v="Univera - Uludağ İçecek"/>
    <x v="19"/>
    <x v="0"/>
    <s v="Enterprise"/>
    <n v="11562.77"/>
    <m/>
    <n v="0.5"/>
    <m/>
    <n v="5781.3850000000002"/>
    <m/>
    <n v="0"/>
    <m/>
    <n v="5781.3850000000002"/>
    <m/>
    <m/>
    <m/>
    <n v="1000002942"/>
    <m/>
    <m/>
    <x v="21"/>
    <x v="0"/>
    <x v="1"/>
    <x v="1"/>
    <x v="7"/>
    <x v="1"/>
    <s v="Univera Satış"/>
    <s v="Saha Satış"/>
    <s v="Yurt İçi"/>
    <s v="Türkiye"/>
  </r>
  <r>
    <s v="Q4"/>
    <x v="1"/>
    <x v="10"/>
    <m/>
    <s v="ERBAK - ULUDAĞ PAZARLAMA SATIŞ VE DAĞITIM ANONİM ŞİRKETİ/SANAL POS"/>
    <s v="EH.01.001"/>
    <s v="Enroute Panorama - Proje ve Ürün Yönetimi Danışmanlığı Hizmeti"/>
    <s v="Univera - Uludağ İçecek"/>
    <x v="19"/>
    <x v="0"/>
    <s v="Enterprise"/>
    <n v="11562.77"/>
    <m/>
    <n v="0.5"/>
    <m/>
    <n v="5781.3850000000002"/>
    <m/>
    <n v="0"/>
    <m/>
    <n v="5781.3850000000002"/>
    <m/>
    <m/>
    <m/>
    <n v="1000002943"/>
    <m/>
    <m/>
    <x v="21"/>
    <x v="0"/>
    <x v="1"/>
    <x v="1"/>
    <x v="7"/>
    <x v="1"/>
    <s v="Univera Satış"/>
    <s v="Saha Satış"/>
    <s v="Yurt İçi"/>
    <s v="Türkiye"/>
  </r>
  <r>
    <s v="Q4"/>
    <x v="1"/>
    <x v="10"/>
    <m/>
    <s v="HAYDAROĞLU GIDA TEM ELK.ELEKTRONİK DAĞ PAZ İNŞ SAN"/>
    <s v="EY.01.014"/>
    <s v="Enroute Panorama - Platform Back Office Kullanıcı Yazılımı"/>
    <s v="Univera - Haribo"/>
    <x v="13"/>
    <x v="0"/>
    <s v="Enterprise"/>
    <n v="20280"/>
    <m/>
    <n v="1"/>
    <m/>
    <n v="25350"/>
    <m/>
    <n v="5070"/>
    <m/>
    <n v="20280"/>
    <m/>
    <m/>
    <m/>
    <n v="1000002972"/>
    <m/>
    <m/>
    <x v="5"/>
    <x v="0"/>
    <x v="1"/>
    <x v="0"/>
    <x v="1"/>
    <x v="1"/>
    <s v="Univera Satış"/>
    <s v="Saha Satış"/>
    <s v="Yurt İçi"/>
    <s v="Türkiye"/>
  </r>
  <r>
    <s v="Q4"/>
    <x v="1"/>
    <x v="10"/>
    <m/>
    <s v="ERBAK - ULUDAĞ PAZARLAMA SATIŞ VE DAĞITIM ANONİM ŞİRKETİ/SANAL POS"/>
    <s v="EYS.02.033"/>
    <s v="Enroute Panorama - Mobil Kullanıcı Yazılımı"/>
    <s v="Univera - Uludağ İçecek"/>
    <x v="19"/>
    <x v="0"/>
    <s v="Standart"/>
    <n v="4714"/>
    <m/>
    <n v="20"/>
    <m/>
    <n v="94280"/>
    <m/>
    <n v="0"/>
    <m/>
    <n v="94280"/>
    <m/>
    <m/>
    <m/>
    <n v="1000002952"/>
    <m/>
    <m/>
    <x v="21"/>
    <x v="0"/>
    <x v="1"/>
    <x v="0"/>
    <x v="1"/>
    <x v="1"/>
    <s v="Univera Satış"/>
    <s v="Saha Satış"/>
    <s v="Yurt İçi"/>
    <s v="Türkiye"/>
  </r>
  <r>
    <s v="Q4"/>
    <x v="1"/>
    <x v="11"/>
    <m/>
    <s v="MİYA OTOMASYON VE BARKOD BILISIM SISTEMLERI SAN TİC. VE L.T.D. STI."/>
    <s v="WPH.02.001"/>
    <s v="Webplus Yazılım Bakımı Hizmeti"/>
    <s v="Univera - Kanal"/>
    <x v="5"/>
    <x v="0"/>
    <s v="Webplus"/>
    <n v="11240"/>
    <m/>
    <n v="1"/>
    <m/>
    <m/>
    <m/>
    <m/>
    <m/>
    <n v="11240"/>
    <m/>
    <m/>
    <m/>
    <n v="1000003487"/>
    <m/>
    <m/>
    <x v="3"/>
    <x v="0"/>
    <x v="1"/>
    <x v="1"/>
    <x v="4"/>
    <x v="0"/>
    <s v="Kanal Satış"/>
    <s v="Miya"/>
    <s v="Yurt İçi"/>
    <s v="Türkiye"/>
  </r>
  <r>
    <s v="Q4"/>
    <x v="1"/>
    <x v="11"/>
    <m/>
    <s v="MİYA OTOMASYON VE BARKOD BILISIM SISTEMLERI SAN TİC. VE L.T.D. STI."/>
    <s v="WPH.02.001"/>
    <s v="Webplus Yazılım Bakımı Hizmeti"/>
    <s v="Univera - Kanal"/>
    <x v="5"/>
    <x v="0"/>
    <s v="Webplus"/>
    <n v="16824"/>
    <m/>
    <n v="1"/>
    <m/>
    <m/>
    <m/>
    <m/>
    <m/>
    <n v="16824"/>
    <m/>
    <m/>
    <m/>
    <n v="1000003489"/>
    <m/>
    <m/>
    <x v="3"/>
    <x v="0"/>
    <x v="1"/>
    <x v="1"/>
    <x v="4"/>
    <x v="0"/>
    <s v="Kanal Satış"/>
    <s v="Miya"/>
    <s v="Yurt İçi"/>
    <s v="Türkiye"/>
  </r>
  <r>
    <s v="Q4"/>
    <x v="1"/>
    <x v="11"/>
    <m/>
    <s v="MİYA OTOMASYON VE BARKOD BILISIM SISTEMLERI SAN TİC. VE L.T.D. STI."/>
    <s v="WPH.02.001"/>
    <s v="Webplus Yazılım Bakımı Hizmeti"/>
    <s v="Univera - Kanal"/>
    <x v="5"/>
    <x v="0"/>
    <s v="Webplus"/>
    <n v="3148"/>
    <m/>
    <n v="1"/>
    <m/>
    <m/>
    <m/>
    <m/>
    <m/>
    <n v="3148"/>
    <m/>
    <m/>
    <m/>
    <n v="1000003490"/>
    <m/>
    <m/>
    <x v="3"/>
    <x v="0"/>
    <x v="1"/>
    <x v="1"/>
    <x v="4"/>
    <x v="0"/>
    <s v="Kanal Satış"/>
    <s v="Miya"/>
    <s v="Yurt İçi"/>
    <s v="Türkiye"/>
  </r>
  <r>
    <s v="Q4"/>
    <x v="1"/>
    <x v="11"/>
    <m/>
    <s v="POLARİS YAZILIM ÇÖZÜMLERİ VE DANIŞMANLIK HİZMETLERİ LTD.ŞTİ."/>
    <s v="WPH.02.001"/>
    <s v="Webplus Yazılım Bakımı Hizmeti"/>
    <s v="Univera - Kanal"/>
    <x v="5"/>
    <x v="0"/>
    <s v="Webplus"/>
    <n v="2473"/>
    <m/>
    <n v="1"/>
    <m/>
    <m/>
    <m/>
    <m/>
    <m/>
    <n v="2473"/>
    <m/>
    <m/>
    <m/>
    <n v="1000003482"/>
    <m/>
    <m/>
    <x v="31"/>
    <x v="0"/>
    <x v="1"/>
    <x v="1"/>
    <x v="4"/>
    <x v="0"/>
    <s v="Kanal Satış"/>
    <s v="Polaris"/>
    <s v="Yurt İçi"/>
    <s v="Türkiye"/>
  </r>
  <r>
    <s v="Q4"/>
    <x v="1"/>
    <x v="11"/>
    <m/>
    <s v="POLARİS YAZILIM ÇÖZÜMLERİ VE DANIŞMANLIK HİZMETLERİ LTD.ŞTİ."/>
    <s v="WProje Yönetimi.02.008"/>
    <s v="Webplus (IOS) Satış Temsilcisi Yazılımı"/>
    <s v="Univera - Kanal"/>
    <x v="5"/>
    <x v="0"/>
    <s v="Webplus"/>
    <n v="6825"/>
    <m/>
    <n v="1"/>
    <m/>
    <m/>
    <m/>
    <m/>
    <m/>
    <n v="6825"/>
    <m/>
    <m/>
    <m/>
    <n v="1000003482"/>
    <m/>
    <m/>
    <x v="31"/>
    <x v="0"/>
    <x v="1"/>
    <x v="0"/>
    <x v="1"/>
    <x v="0"/>
    <s v="Kanal Satış"/>
    <s v="Polaris"/>
    <s v="Yurt İçi"/>
    <s v="Türkiye"/>
  </r>
  <r>
    <s v="Q4"/>
    <x v="1"/>
    <x v="11"/>
    <m/>
    <s v="POLARİS YAZILIM ÇÖZÜMLERİ VE DANIŞMANLIK HİZMETLERİ LTD.ŞTİ."/>
    <s v="WProje Yönetimi.01.003 PX"/>
    <s v="Web Pls PX Ek Kull Lsnsı(1 Kull)-Ent."/>
    <s v="Univera - Kanal"/>
    <x v="20"/>
    <x v="0"/>
    <s v="Webplus"/>
    <n v="4550"/>
    <m/>
    <n v="2"/>
    <m/>
    <m/>
    <m/>
    <m/>
    <m/>
    <n v="9100"/>
    <m/>
    <m/>
    <m/>
    <n v="1000003500"/>
    <m/>
    <m/>
    <x v="31"/>
    <x v="0"/>
    <x v="1"/>
    <x v="0"/>
    <x v="1"/>
    <x v="0"/>
    <s v="Kanal Satış"/>
    <s v="Polaris"/>
    <s v="Yurt İçi"/>
    <s v="Türkiye"/>
  </r>
  <r>
    <s v="Q4"/>
    <x v="1"/>
    <x v="11"/>
    <m/>
    <s v="MATRIKS BİLGİSAYAR SİSTEMLERİ LTD.ŞTİ"/>
    <s v="UH.01.002"/>
    <s v="Unidox Kontör"/>
    <s v="Univera - Kanal"/>
    <x v="5"/>
    <x v="2"/>
    <s v="Unidox"/>
    <n v="2.258"/>
    <m/>
    <n v="10000"/>
    <m/>
    <m/>
    <m/>
    <m/>
    <m/>
    <n v="22580"/>
    <m/>
    <m/>
    <m/>
    <n v="1000003476"/>
    <m/>
    <m/>
    <x v="11"/>
    <x v="0"/>
    <x v="1"/>
    <x v="2"/>
    <x v="5"/>
    <x v="0"/>
    <s v="Kanal Satış"/>
    <s v="Matriks"/>
    <s v="Yurt İçi"/>
    <s v="Türkiye"/>
  </r>
  <r>
    <s v="Q4"/>
    <x v="1"/>
    <x v="10"/>
    <m/>
    <s v="DÜZEY TÜKETİM MALLARI SAN. PAZARLAMA VE TİC. A.Ş."/>
    <s v="EH.01.001"/>
    <s v="Enroute Panorama - Proje ve Ürün Yönetimi Danışmanlığı Hizmeti"/>
    <s v="Univera - Düzey Tüketim"/>
    <x v="18"/>
    <x v="0"/>
    <s v="Enterprise"/>
    <n v="22050"/>
    <m/>
    <n v="1"/>
    <m/>
    <m/>
    <m/>
    <m/>
    <m/>
    <n v="22050"/>
    <m/>
    <m/>
    <m/>
    <n v="1000003116"/>
    <m/>
    <m/>
    <x v="91"/>
    <x v="0"/>
    <x v="1"/>
    <x v="1"/>
    <x v="7"/>
    <x v="1"/>
    <s v="Univera Satış"/>
    <s v="Saha Satış"/>
    <s v="Yurt İçi"/>
    <s v="Türkiye"/>
  </r>
  <r>
    <s v="Q4"/>
    <x v="1"/>
    <x v="10"/>
    <m/>
    <s v="DÜZEY TÜKETİM MALLARI SAN. PAZARLAMA VE TİC. A.Ş."/>
    <s v="EH.01.001"/>
    <s v="Enroute Panorama - Proje ve Ürün Yönetimi Danışmanlığı Hizmeti"/>
    <s v="Univera - Düzey Tüketim"/>
    <x v="18"/>
    <x v="0"/>
    <s v="Enterprise"/>
    <n v="22050"/>
    <m/>
    <n v="1"/>
    <m/>
    <m/>
    <m/>
    <m/>
    <m/>
    <n v="22050"/>
    <m/>
    <m/>
    <m/>
    <n v="1000003116"/>
    <m/>
    <m/>
    <x v="91"/>
    <x v="0"/>
    <x v="1"/>
    <x v="1"/>
    <x v="7"/>
    <x v="1"/>
    <s v="Univera Satış"/>
    <s v="Saha Satış"/>
    <s v="Yurt İçi"/>
    <s v="Türkiye"/>
  </r>
  <r>
    <s v="Q4"/>
    <x v="1"/>
    <x v="10"/>
    <m/>
    <s v="DÜZEY TÜKETİM MALLARI SAN. PAZARLAMA VE TİC. A.Ş."/>
    <s v="EH.01.005"/>
    <s v="Enroute Panorama - Online Eğitim Hizmeti"/>
    <s v="Univera - Düzey Tüketim"/>
    <x v="18"/>
    <x v="0"/>
    <s v="Enterprise"/>
    <n v="19845"/>
    <m/>
    <n v="4.5"/>
    <m/>
    <m/>
    <m/>
    <m/>
    <m/>
    <n v="89302.5"/>
    <m/>
    <m/>
    <m/>
    <n v="1000003116"/>
    <m/>
    <m/>
    <x v="91"/>
    <x v="0"/>
    <x v="1"/>
    <x v="1"/>
    <x v="6"/>
    <x v="1"/>
    <s v="Univera Satış"/>
    <s v="Saha Satış"/>
    <s v="Yurt İçi"/>
    <s v="Türkiye"/>
  </r>
  <r>
    <s v="Q4"/>
    <x v="1"/>
    <x v="11"/>
    <m/>
    <s v="TÜRKİYE'NİN OTOMOBİLİ GİRİŞİM GRUBU SANAYİ VE TİCARET A.Ş."/>
    <s v="CDH.03.001"/>
    <s v="Calldesk Panorama Destek Hizmeti (Çağrı Merkezi)"/>
    <s v="Univera - Togg"/>
    <x v="12"/>
    <x v="5"/>
    <s v="Enterprise"/>
    <n v="3855.3700000000003"/>
    <m/>
    <n v="35"/>
    <m/>
    <m/>
    <m/>
    <m/>
    <m/>
    <n v="134937.95000000001"/>
    <m/>
    <m/>
    <m/>
    <n v="1000003494"/>
    <m/>
    <m/>
    <x v="83"/>
    <x v="0"/>
    <x v="0"/>
    <x v="1"/>
    <x v="8"/>
    <x v="1"/>
    <s v="Univera Satış"/>
    <s v="Saha Satış"/>
    <s v="Yurt İçi"/>
    <s v="Türkiye"/>
  </r>
  <r>
    <s v="Q4"/>
    <x v="1"/>
    <x v="11"/>
    <m/>
    <s v="Nurol Makina ve Sanayi A.Ş."/>
    <s v="CDH.05.001"/>
    <s v="Calldesk Panorama - Yazılım Geliştirme Hizmeti"/>
    <s v="Univera - Nurol Makina"/>
    <x v="13"/>
    <x v="5"/>
    <s v="Enterprise"/>
    <n v="6378"/>
    <m/>
    <n v="6.5"/>
    <m/>
    <m/>
    <m/>
    <m/>
    <m/>
    <n v="41457"/>
    <m/>
    <m/>
    <m/>
    <n v="1000003495"/>
    <m/>
    <m/>
    <x v="62"/>
    <x v="0"/>
    <x v="1"/>
    <x v="1"/>
    <x v="9"/>
    <x v="0"/>
    <s v="Univera Satış"/>
    <s v="Saha Satış"/>
    <s v="Yurt İçi"/>
    <s v="Türkiye"/>
  </r>
  <r>
    <s v="Q4"/>
    <x v="1"/>
    <x v="11"/>
    <m/>
    <s v="Nurol Makina ve Sanayi A.Ş."/>
    <s v="CDH.05.001"/>
    <s v="Calldesk Panorama - Yazılım Geliştirme Hizmeti"/>
    <s v="Univera - Nurol Makina"/>
    <x v="13"/>
    <x v="5"/>
    <s v="Enterprise"/>
    <n v="6378"/>
    <m/>
    <n v="7"/>
    <m/>
    <m/>
    <m/>
    <m/>
    <m/>
    <n v="44646"/>
    <m/>
    <m/>
    <m/>
    <n v="1000003496"/>
    <m/>
    <m/>
    <x v="62"/>
    <x v="0"/>
    <x v="1"/>
    <x v="1"/>
    <x v="9"/>
    <x v="0"/>
    <s v="Univera Satış"/>
    <s v="Saha Satış"/>
    <s v="Yurt İçi"/>
    <s v="Türkiye"/>
  </r>
  <r>
    <s v="Q4"/>
    <x v="1"/>
    <x v="11"/>
    <m/>
    <s v="Nurol Makina ve Sanayi A.Ş."/>
    <s v="CDH.05.001"/>
    <s v="Calldesk Panorama - Yazılım Geliştirme Hizmeti"/>
    <s v="Univera - Nurol Makina"/>
    <x v="13"/>
    <x v="5"/>
    <s v="Enterprise"/>
    <n v="6378"/>
    <m/>
    <n v="3.5"/>
    <m/>
    <m/>
    <m/>
    <m/>
    <m/>
    <n v="22323"/>
    <m/>
    <m/>
    <m/>
    <n v="1000003498"/>
    <m/>
    <m/>
    <x v="62"/>
    <x v="0"/>
    <x v="1"/>
    <x v="1"/>
    <x v="9"/>
    <x v="0"/>
    <s v="Univera Satış"/>
    <s v="Saha Satış"/>
    <s v="Yurt İçi"/>
    <s v="Türkiye"/>
  </r>
  <r>
    <s v="Q4"/>
    <x v="1"/>
    <x v="11"/>
    <m/>
    <s v="TÜRKİYE'NİN OTOMOBİLİ GİRİŞİM GRUBU SANAYİ VE TİCARET A.Ş."/>
    <s v="CDH.02.001"/>
    <s v="Calldesk Panorama - Yazılım Bakımı Hizmeti"/>
    <s v="Univera - Togg"/>
    <x v="12"/>
    <x v="5"/>
    <s v="Enterprise"/>
    <n v="534818.87"/>
    <m/>
    <n v="1"/>
    <m/>
    <m/>
    <m/>
    <m/>
    <m/>
    <n v="534818.87"/>
    <m/>
    <m/>
    <m/>
    <n v="1000003494"/>
    <m/>
    <m/>
    <x v="83"/>
    <x v="0"/>
    <x v="0"/>
    <x v="1"/>
    <x v="4"/>
    <x v="1"/>
    <s v="Univera Satış"/>
    <s v="Saha Satış"/>
    <s v="Yurt İçi"/>
    <s v="Türkiye"/>
  </r>
  <r>
    <s v="Q4"/>
    <x v="1"/>
    <x v="11"/>
    <m/>
    <s v="MATRIKS BİLGİSAYAR SİSTEMLERİ LTD.ŞTİ"/>
    <s v="WPH.02.001"/>
    <s v="Webplus Yazılım Bakımı Hizmeti"/>
    <s v="Univera - Kanal"/>
    <x v="20"/>
    <x v="0"/>
    <s v="Webplus"/>
    <n v="5060"/>
    <m/>
    <n v="1"/>
    <m/>
    <m/>
    <m/>
    <m/>
    <m/>
    <n v="5060"/>
    <m/>
    <m/>
    <m/>
    <n v="1000003519"/>
    <m/>
    <m/>
    <x v="11"/>
    <x v="0"/>
    <x v="1"/>
    <x v="1"/>
    <x v="4"/>
    <x v="0"/>
    <s v="Kanal Satış"/>
    <s v="Matriks"/>
    <s v="Yurt İçi"/>
    <s v="Türkiye"/>
  </r>
  <r>
    <s v="Q4"/>
    <x v="1"/>
    <x v="11"/>
    <m/>
    <s v="MATRIKS BİLGİSAYAR SİSTEMLERİ LTD.ŞTİ"/>
    <s v="WProje Yönetimi.01.007"/>
    <s v="Webplus E-Dönüşüm Yazılımı"/>
    <s v="Univera - Kanal"/>
    <x v="20"/>
    <x v="0"/>
    <s v="Webplus"/>
    <n v="9200"/>
    <m/>
    <n v="1"/>
    <m/>
    <m/>
    <m/>
    <m/>
    <m/>
    <n v="9200"/>
    <m/>
    <m/>
    <m/>
    <n v="1000003519"/>
    <m/>
    <m/>
    <x v="11"/>
    <x v="0"/>
    <x v="1"/>
    <x v="0"/>
    <x v="1"/>
    <x v="0"/>
    <s v="Kanal Satış"/>
    <s v="Matriks"/>
    <s v="Yurt İçi"/>
    <s v="Türkiye"/>
  </r>
  <r>
    <s v="Q4"/>
    <x v="1"/>
    <x v="11"/>
    <m/>
    <s v="MATRIKS BİLGİSAYAR SİSTEMLERİ LTD.ŞTİ"/>
    <s v="WProje Yönetimi.01.006"/>
    <s v="Webplus Distribution Satış-Dağıtım Yazılımı (Light)"/>
    <s v="Univera - Kanal"/>
    <x v="20"/>
    <x v="0"/>
    <s v="Webplus"/>
    <n v="13800"/>
    <m/>
    <n v="1"/>
    <m/>
    <m/>
    <m/>
    <m/>
    <m/>
    <n v="13800"/>
    <m/>
    <m/>
    <m/>
    <n v="1000003519"/>
    <m/>
    <m/>
    <x v="11"/>
    <x v="0"/>
    <x v="1"/>
    <x v="0"/>
    <x v="1"/>
    <x v="0"/>
    <s v="Kanal Satış"/>
    <s v="Matriks"/>
    <s v="Yurt İçi"/>
    <s v="Türkiye"/>
  </r>
  <r>
    <s v="Q4"/>
    <x v="1"/>
    <x v="11"/>
    <m/>
    <s v="BaBayiğit Gıda Temizlik Ürünleri Pazarlama Turizm San tic. Ltd.Şti."/>
    <s v="UH.01.002"/>
    <s v="Unidox Kontör"/>
    <s v="Univera - Imperial Tobacco"/>
    <x v="21"/>
    <x v="2"/>
    <s v="Unidox"/>
    <n v="1.528"/>
    <m/>
    <n v="100000"/>
    <m/>
    <m/>
    <m/>
    <m/>
    <m/>
    <n v="152800"/>
    <m/>
    <m/>
    <m/>
    <n v="1000003531"/>
    <m/>
    <m/>
    <x v="49"/>
    <x v="0"/>
    <x v="1"/>
    <x v="2"/>
    <x v="5"/>
    <x v="0"/>
    <s v="Univera Satış"/>
    <s v="Saha Satış"/>
    <s v="Yurt İçi"/>
    <s v="Türkiye"/>
  </r>
  <r>
    <s v="Q4"/>
    <x v="1"/>
    <x v="11"/>
    <m/>
    <s v="GÖKÇE MEŞRUBAT TİC. A.Ş."/>
    <s v="UH.01.002"/>
    <s v="Unidox Kontör"/>
    <s v="Univera Kontör Satışı"/>
    <x v="6"/>
    <x v="2"/>
    <s v="Unidox"/>
    <n v="2.38"/>
    <m/>
    <n v="50000"/>
    <m/>
    <m/>
    <m/>
    <m/>
    <m/>
    <n v="119000"/>
    <m/>
    <m/>
    <m/>
    <n v="1000003532"/>
    <m/>
    <m/>
    <x v="34"/>
    <x v="0"/>
    <x v="1"/>
    <x v="2"/>
    <x v="5"/>
    <x v="0"/>
    <s v="Univera Satış"/>
    <s v="Saha Satış"/>
    <s v="Yurt İçi"/>
    <s v="Türkiye"/>
  </r>
  <r>
    <s v="Q4"/>
    <x v="1"/>
    <x v="11"/>
    <m/>
    <s v="SİPAR PAZARLAMA TURİZM İNŞ. VE TİC. LTD. ŞTİ"/>
    <s v="UH.01.002"/>
    <s v="Unidox Kontör"/>
    <s v="Univera Kontör Satışı"/>
    <x v="6"/>
    <x v="2"/>
    <s v="Unidox"/>
    <n v="1.48"/>
    <m/>
    <n v="100000"/>
    <m/>
    <m/>
    <m/>
    <m/>
    <m/>
    <n v="148000"/>
    <m/>
    <m/>
    <m/>
    <n v="1000003528"/>
    <m/>
    <m/>
    <x v="228"/>
    <x v="0"/>
    <x v="1"/>
    <x v="2"/>
    <x v="5"/>
    <x v="0"/>
    <s v="Univera Satış"/>
    <s v="Saha Satış"/>
    <s v="Yurt İçi"/>
    <s v="Türkiye"/>
  </r>
  <r>
    <s v="Q4"/>
    <x v="1"/>
    <x v="10"/>
    <m/>
    <s v="DÜZEY TÜKETİM MALLARI SAN. PAZARLAMA VE TİC. A.Ş."/>
    <s v="EH.05.001"/>
    <s v="Enroute Panorama - Yazılım Geliştirme Hizmeti"/>
    <s v="Univera - Düzey Tüketim"/>
    <x v="18"/>
    <x v="0"/>
    <s v="Enterprise"/>
    <n v="19845"/>
    <m/>
    <n v="1"/>
    <m/>
    <m/>
    <m/>
    <m/>
    <m/>
    <n v="19845"/>
    <m/>
    <m/>
    <m/>
    <n v="1000003116"/>
    <m/>
    <m/>
    <x v="91"/>
    <x v="0"/>
    <x v="1"/>
    <x v="1"/>
    <x v="9"/>
    <x v="1"/>
    <s v="Univera Satış"/>
    <s v="Saha Satış"/>
    <s v="Yurt İçi"/>
    <s v="Türkiye"/>
  </r>
  <r>
    <s v="Q4"/>
    <x v="1"/>
    <x v="10"/>
    <m/>
    <s v="DÜZEY TÜKETİM MALLARI SAN. PAZARLAMA VE TİC. A.Ş."/>
    <s v="EH.01.001"/>
    <s v="Enroute Panorama - Proje ve Ürün Yönetimi Danışmanlığı Hizmeti"/>
    <s v="Univera - Düzey Tüketim"/>
    <x v="18"/>
    <x v="0"/>
    <s v="Enterprise"/>
    <n v="22050"/>
    <m/>
    <n v="1"/>
    <m/>
    <m/>
    <m/>
    <m/>
    <m/>
    <n v="22050"/>
    <m/>
    <m/>
    <m/>
    <n v="1000003116"/>
    <m/>
    <m/>
    <x v="91"/>
    <x v="0"/>
    <x v="1"/>
    <x v="1"/>
    <x v="7"/>
    <x v="1"/>
    <s v="Univera Satış"/>
    <s v="Saha Satış"/>
    <s v="Yurt İçi"/>
    <s v="Türkiye"/>
  </r>
  <r>
    <s v="Q4"/>
    <x v="1"/>
    <x v="11"/>
    <m/>
    <s v="Eçözüm Bilgi Teknolojileri A.Ş."/>
    <s v="VY.05.007"/>
    <s v="Varuna CRM (Enterprise) Aylık Kiralama"/>
    <s v="Univera - Varuna"/>
    <x v="10"/>
    <x v="6"/>
    <s v="Varuna"/>
    <n v="1500"/>
    <m/>
    <n v="53"/>
    <m/>
    <m/>
    <m/>
    <m/>
    <m/>
    <n v="79500"/>
    <m/>
    <m/>
    <m/>
    <n v="1000003569"/>
    <m/>
    <m/>
    <x v="175"/>
    <x v="2"/>
    <x v="0"/>
    <x v="0"/>
    <x v="0"/>
    <x v="0"/>
    <s v="Univera Satış"/>
    <s v="Saha Satış"/>
    <s v="Yurt İçi"/>
    <s v="Türkiye"/>
  </r>
  <r>
    <s v="Q4"/>
    <x v="1"/>
    <x v="11"/>
    <m/>
    <s v="TURK ELEKTRONİK PARA ANONİM ŞİRKETİ"/>
    <s v="VY.05.007"/>
    <s v="Varuna CRM (Enterprise) Aylık Kiralama"/>
    <s v="Univera - Varuna"/>
    <x v="10"/>
    <x v="6"/>
    <s v="Varuna"/>
    <n v="2122"/>
    <m/>
    <n v="10"/>
    <m/>
    <m/>
    <m/>
    <m/>
    <m/>
    <n v="21220"/>
    <m/>
    <m/>
    <m/>
    <n v="1000003572"/>
    <m/>
    <m/>
    <x v="147"/>
    <x v="2"/>
    <x v="0"/>
    <x v="0"/>
    <x v="0"/>
    <x v="0"/>
    <s v="Univera Satış"/>
    <s v="Saha Satış"/>
    <s v="Yurt İçi"/>
    <s v="Türkiye"/>
  </r>
  <r>
    <s v="Q4"/>
    <x v="1"/>
    <x v="11"/>
    <m/>
    <s v="TURK ELEKTRONİK PARA ANONİM ŞİRKETİ"/>
    <s v="VY.05.007"/>
    <s v="Varuna CRM (Enterprise) Aylık Kiralama"/>
    <s v="Univera - Varuna"/>
    <x v="10"/>
    <x v="6"/>
    <s v="Varuna"/>
    <n v="2122"/>
    <m/>
    <n v="3"/>
    <m/>
    <m/>
    <m/>
    <m/>
    <m/>
    <n v="6366"/>
    <m/>
    <m/>
    <m/>
    <n v="1000003571"/>
    <m/>
    <m/>
    <x v="147"/>
    <x v="2"/>
    <x v="0"/>
    <x v="0"/>
    <x v="0"/>
    <x v="0"/>
    <s v="Univera Satış"/>
    <s v="Saha Satış"/>
    <s v="Yurt İçi"/>
    <s v="Türkiye"/>
  </r>
  <r>
    <s v="Q4"/>
    <x v="1"/>
    <x v="11"/>
    <m/>
    <s v="TURK ELEKTRONİK PARA ANONİM ŞİRKETİ"/>
    <s v="VY.05.007"/>
    <s v="Varuna CRM (Enterprise) Aylık Kiralama"/>
    <s v="Univera - Varuna"/>
    <x v="10"/>
    <x v="6"/>
    <s v="Varuna"/>
    <n v="2122"/>
    <m/>
    <n v="53"/>
    <m/>
    <m/>
    <m/>
    <m/>
    <m/>
    <n v="112466"/>
    <m/>
    <m/>
    <m/>
    <n v="1000003570"/>
    <m/>
    <m/>
    <x v="147"/>
    <x v="2"/>
    <x v="0"/>
    <x v="0"/>
    <x v="0"/>
    <x v="0"/>
    <s v="Univera Satış"/>
    <s v="Saha Satış"/>
    <s v="Yurt İçi"/>
    <s v="Türkiye"/>
  </r>
  <r>
    <s v="Q4"/>
    <x v="1"/>
    <x v="11"/>
    <m/>
    <s v="TURK FİNANSMAN ANONİM ŞİRKETİ"/>
    <s v="VY.05.007"/>
    <s v="Varuna CRM (Enterprise) Aylık Kiralama"/>
    <s v="Univera - Varuna"/>
    <x v="10"/>
    <x v="6"/>
    <s v="Varuna"/>
    <n v="2122"/>
    <m/>
    <n v="7"/>
    <m/>
    <m/>
    <m/>
    <m/>
    <m/>
    <n v="14854"/>
    <m/>
    <m/>
    <m/>
    <n v="1000003573"/>
    <m/>
    <m/>
    <x v="55"/>
    <x v="2"/>
    <x v="0"/>
    <x v="0"/>
    <x v="0"/>
    <x v="0"/>
    <s v="Univera Satış"/>
    <s v="Saha Satış"/>
    <s v="Yurt İçi"/>
    <s v="Türkiye"/>
  </r>
  <r>
    <s v="Q4"/>
    <x v="1"/>
    <x v="11"/>
    <m/>
    <s v="UNİVİS BİLİŞİM DESTEK HizmetLERİ SANAYİ VE TİCARET ANONİM ŞİRKETİ"/>
    <s v="VY.05.007"/>
    <s v="Varuna CRM (Enterprise) Aylık Kiralama"/>
    <s v="Univera - Varuna"/>
    <x v="10"/>
    <x v="6"/>
    <s v="Varuna"/>
    <n v="2122"/>
    <m/>
    <n v="8"/>
    <m/>
    <m/>
    <m/>
    <m/>
    <m/>
    <n v="16976"/>
    <m/>
    <m/>
    <m/>
    <n v="1000003574"/>
    <m/>
    <m/>
    <x v="86"/>
    <x v="2"/>
    <x v="0"/>
    <x v="0"/>
    <x v="0"/>
    <x v="2"/>
    <s v="Univera Satış"/>
    <s v="Saha Satış"/>
    <s v="Yurt İçi"/>
    <s v="Türkiye"/>
  </r>
  <r>
    <s v="Q4"/>
    <x v="1"/>
    <x v="11"/>
    <m/>
    <s v="MALATYA 2 İÇECEK DÜNYASI GIDA İNŞAAT OTOMOTİV TURİZM SANAYİ VE TİCARET LİMİTED ŞİRKETİ"/>
    <s v="UH.01.002"/>
    <s v="Unidox Kontör"/>
    <s v="Univera Kontör Satışı"/>
    <x v="21"/>
    <x v="2"/>
    <s v="Unidox"/>
    <n v="2.2999999999999998"/>
    <m/>
    <n v="10000"/>
    <m/>
    <m/>
    <m/>
    <m/>
    <m/>
    <n v="23000"/>
    <m/>
    <m/>
    <m/>
    <n v="1000003565"/>
    <m/>
    <m/>
    <x v="236"/>
    <x v="0"/>
    <x v="1"/>
    <x v="2"/>
    <x v="5"/>
    <x v="0"/>
    <s v="Univera Satış"/>
    <s v="Saha Satış"/>
    <s v="Yurt İçi"/>
    <s v="Türkiye"/>
  </r>
  <r>
    <s v="Q4"/>
    <x v="1"/>
    <x v="11"/>
    <m/>
    <s v="Arcelik Hitachi Home Appliances Sales (Thailand) Ltd."/>
    <s v="QH.06.001"/>
    <s v="Quest Panorama - Yazılım Geliştirme Hizmeti"/>
    <s v="Univera - Arçelik"/>
    <x v="13"/>
    <x v="3"/>
    <s v="Enterprise"/>
    <n v="19321.08454"/>
    <m/>
    <n v="5"/>
    <m/>
    <m/>
    <m/>
    <m/>
    <m/>
    <n v="96605.422699999996"/>
    <m/>
    <m/>
    <m/>
    <n v="1000003583"/>
    <m/>
    <m/>
    <x v="229"/>
    <x v="3"/>
    <x v="1"/>
    <x v="1"/>
    <x v="9"/>
    <x v="0"/>
    <s v="Univera Satış"/>
    <s v="Saha Satış"/>
    <s v="Yurt İçi"/>
    <s v="Türkiye"/>
  </r>
  <r>
    <s v="Q4"/>
    <x v="1"/>
    <x v="11"/>
    <m/>
    <s v="Arcelik Hitachi Home Appliances Sales (Thailand) Ltd."/>
    <s v="QH.06.001"/>
    <s v="Quest Panorama - Yazılım Geliştirme Hizmeti"/>
    <s v="Univera - Arçelik"/>
    <x v="13"/>
    <x v="3"/>
    <s v="Enterprise"/>
    <n v="19321.084544444442"/>
    <m/>
    <n v="9"/>
    <m/>
    <m/>
    <m/>
    <m/>
    <m/>
    <n v="173889.76089999999"/>
    <m/>
    <m/>
    <m/>
    <n v="1000003583"/>
    <m/>
    <m/>
    <x v="229"/>
    <x v="3"/>
    <x v="1"/>
    <x v="1"/>
    <x v="9"/>
    <x v="0"/>
    <s v="Univera Satış"/>
    <s v="Saha Satış"/>
    <s v="Yurt İçi"/>
    <s v="Türkiye"/>
  </r>
  <r>
    <s v="Q4"/>
    <x v="1"/>
    <x v="11"/>
    <m/>
    <s v="Arcelik Hitachi Home Appliances Sales (Thailand) Ltd."/>
    <s v="QH.06.001"/>
    <s v="Quest Panorama - Yazılım Geliştirme Hizmeti"/>
    <s v="Univera - Arçelik"/>
    <x v="13"/>
    <x v="3"/>
    <s v="Enterprise"/>
    <n v="19321.084552380951"/>
    <m/>
    <n v="10.5"/>
    <m/>
    <m/>
    <m/>
    <m/>
    <m/>
    <n v="202871.3878"/>
    <m/>
    <m/>
    <m/>
    <n v="1000003583"/>
    <m/>
    <m/>
    <x v="229"/>
    <x v="3"/>
    <x v="1"/>
    <x v="1"/>
    <x v="9"/>
    <x v="0"/>
    <s v="Univera Satış"/>
    <s v="Saha Satış"/>
    <s v="Yurt İçi"/>
    <s v="Türkiye"/>
  </r>
  <r>
    <s v="Q4"/>
    <x v="1"/>
    <x v="11"/>
    <m/>
    <s v="Arcelik Hitachi Home Appliances Sales (Thailand) Ltd."/>
    <s v="QH.06.001"/>
    <s v="Quest Panorama - Yazılım Geliştirme Hizmeti"/>
    <s v="Univera - Arçelik"/>
    <x v="13"/>
    <x v="3"/>
    <s v="Enterprise"/>
    <n v="19321.084545454545"/>
    <m/>
    <n v="11"/>
    <m/>
    <m/>
    <m/>
    <m/>
    <m/>
    <n v="212531.93"/>
    <m/>
    <m/>
    <m/>
    <n v="1000003583"/>
    <m/>
    <m/>
    <x v="229"/>
    <x v="3"/>
    <x v="1"/>
    <x v="1"/>
    <x v="9"/>
    <x v="0"/>
    <s v="Univera Satış"/>
    <s v="Saha Satış"/>
    <s v="Yurt İçi"/>
    <s v="Türkiye"/>
  </r>
  <r>
    <s v="Q4"/>
    <x v="1"/>
    <x v="11"/>
    <m/>
    <s v="Arcelik Hitachi Home Appliances Sales (Thailand) Ltd."/>
    <s v="QH.01.001"/>
    <s v="Quest Panorama - Proje ve Ürün Yönetimi Danışmanlığı Hizmeti"/>
    <s v="Univera - Arçelik"/>
    <x v="13"/>
    <x v="3"/>
    <s v="Enterprise"/>
    <n v="21240.902399999999"/>
    <m/>
    <n v="6"/>
    <m/>
    <m/>
    <m/>
    <m/>
    <m/>
    <n v="127445.41439999999"/>
    <m/>
    <m/>
    <m/>
    <n v="1000003583"/>
    <m/>
    <m/>
    <x v="229"/>
    <x v="3"/>
    <x v="1"/>
    <x v="1"/>
    <x v="7"/>
    <x v="0"/>
    <s v="Univera Satış"/>
    <s v="Saha Satış"/>
    <s v="Yurt İçi"/>
    <s v="Türkiye"/>
  </r>
  <r>
    <s v="Q4"/>
    <x v="1"/>
    <x v="10"/>
    <m/>
    <s v="DÜZEY TÜKETİM MALLARI SAN. PAZARLAMA VE TİC. A.Ş."/>
    <s v="EH.05.001"/>
    <s v="Enroute Panorama - Yazılım Geliştirme Hizmeti"/>
    <s v="Univera - Düzey Tüketim"/>
    <x v="18"/>
    <x v="0"/>
    <s v="Enterprise"/>
    <n v="19845"/>
    <m/>
    <n v="1"/>
    <m/>
    <m/>
    <m/>
    <m/>
    <m/>
    <n v="19845"/>
    <m/>
    <m/>
    <m/>
    <n v="1000003116"/>
    <m/>
    <m/>
    <x v="91"/>
    <x v="0"/>
    <x v="1"/>
    <x v="1"/>
    <x v="9"/>
    <x v="1"/>
    <s v="Univera Satış"/>
    <s v="Saha Satış"/>
    <s v="Yurt İçi"/>
    <s v="Türkiye"/>
  </r>
  <r>
    <s v="Q4"/>
    <x v="1"/>
    <x v="10"/>
    <m/>
    <s v="DÜZEY TÜKETİM MALLARI SAN. PAZARLAMA VE TİC. A.Ş."/>
    <s v="EH.05.001"/>
    <s v="Enroute Panorama - Yazılım Geliştirme Hizmeti"/>
    <s v="Univera - Düzey Tüketim"/>
    <x v="18"/>
    <x v="0"/>
    <s v="Enterprise"/>
    <n v="19845"/>
    <m/>
    <n v="0.5"/>
    <m/>
    <n v="9922.5"/>
    <m/>
    <m/>
    <m/>
    <n v="9922.5"/>
    <m/>
    <m/>
    <m/>
    <n v="1000003066"/>
    <m/>
    <m/>
    <x v="91"/>
    <x v="0"/>
    <x v="1"/>
    <x v="1"/>
    <x v="9"/>
    <x v="1"/>
    <s v="Univera Satış"/>
    <s v="Saha Satış"/>
    <s v="Yurt İçi"/>
    <s v="Türkiye"/>
  </r>
  <r>
    <s v="Q4"/>
    <x v="1"/>
    <x v="10"/>
    <m/>
    <s v="DÜZEY TÜKETİM MALLARI SAN. PAZARLAMA VE TİC. A.Ş."/>
    <s v="EH.01.001"/>
    <s v="Enroute Panorama - Proje ve Ürün Yönetimi Danışmanlığı Hizmeti"/>
    <s v="Univera - Düzey Tüketim"/>
    <x v="18"/>
    <x v="0"/>
    <s v="Enterprise"/>
    <n v="22050"/>
    <m/>
    <n v="0.5"/>
    <m/>
    <n v="11025"/>
    <m/>
    <m/>
    <m/>
    <n v="11025"/>
    <m/>
    <m/>
    <m/>
    <n v="1000003066"/>
    <m/>
    <m/>
    <x v="91"/>
    <x v="0"/>
    <x v="1"/>
    <x v="1"/>
    <x v="7"/>
    <x v="1"/>
    <s v="Univera Satış"/>
    <s v="Saha Satış"/>
    <s v="Yurt İçi"/>
    <s v="Türkiye"/>
  </r>
  <r>
    <s v="Q4"/>
    <x v="1"/>
    <x v="10"/>
    <m/>
    <s v="DÜZEY TÜKETİM MALLARI SAN. PAZARLAMA VE TİC. A.Ş."/>
    <s v="EH.01.001"/>
    <s v="Enroute Panorama - Proje ve Ürün Yönetimi Danışmanlığı Hizmeti"/>
    <s v="Univera - Düzey Tüketim"/>
    <x v="18"/>
    <x v="0"/>
    <s v="Enterprise"/>
    <n v="22050"/>
    <m/>
    <n v="1"/>
    <m/>
    <n v="22050"/>
    <m/>
    <m/>
    <m/>
    <n v="22050"/>
    <m/>
    <m/>
    <m/>
    <n v="1000003066"/>
    <m/>
    <m/>
    <x v="91"/>
    <x v="0"/>
    <x v="1"/>
    <x v="1"/>
    <x v="7"/>
    <x v="1"/>
    <s v="Univera Satış"/>
    <s v="Saha Satış"/>
    <s v="Yurt İçi"/>
    <s v="Türkiye"/>
  </r>
  <r>
    <s v="Q4"/>
    <x v="1"/>
    <x v="11"/>
    <m/>
    <s v="TABEY IÇECEK GIDA SANAYI VE TICARET LIMITED SIRKETI"/>
    <s v="UH.01.002"/>
    <s v="Unidox Kontör"/>
    <s v="Univera Kontör Satışı"/>
    <x v="21"/>
    <x v="2"/>
    <s v="Unidox"/>
    <n v="4"/>
    <m/>
    <n v="5000"/>
    <m/>
    <m/>
    <m/>
    <m/>
    <m/>
    <n v="20000"/>
    <m/>
    <m/>
    <m/>
    <n v="1000003591"/>
    <m/>
    <m/>
    <x v="237"/>
    <x v="3"/>
    <x v="1"/>
    <x v="2"/>
    <x v="5"/>
    <x v="0"/>
    <s v="Univera Satış"/>
    <s v="Saha Satış"/>
    <s v="Yurt İçi"/>
    <s v="Türkiye"/>
  </r>
  <r>
    <s v="Q4"/>
    <x v="1"/>
    <x v="11"/>
    <m/>
    <s v="DOĞUŞ ÇAY VE GIDA MADD.ÜRT.PAZ.İTH.İHR.A.Ş"/>
    <s v="EH.05.001"/>
    <s v="Enroute Panorama - Yazılım Geliştirme Hizmeti"/>
    <s v="Univera Doğuş Çay Projesi"/>
    <x v="12"/>
    <x v="0"/>
    <s v="Enterprise"/>
    <n v="24500"/>
    <m/>
    <n v="2.5"/>
    <m/>
    <m/>
    <m/>
    <m/>
    <m/>
    <n v="61250"/>
    <m/>
    <m/>
    <m/>
    <s v="1000002989"/>
    <m/>
    <m/>
    <x v="13"/>
    <x v="0"/>
    <x v="1"/>
    <x v="1"/>
    <x v="9"/>
    <x v="1"/>
    <s v="Univera Satış"/>
    <s v="Saha Satış"/>
    <s v="Yurt İçi"/>
    <s v="Türkiye"/>
  </r>
  <r>
    <s v="Q4"/>
    <x v="1"/>
    <x v="11"/>
    <m/>
    <s v="DOĞUŞ ÇAY VE GIDA MADD.ÜRT.PAZ.İTH.İHR.A.Ş"/>
    <s v="EH.05.001"/>
    <s v="Enroute Panorama - Yazılım Geliştirme Hizmeti"/>
    <s v="Univera Doğuş Çay Projesi"/>
    <x v="12"/>
    <x v="0"/>
    <s v="Enterprise "/>
    <n v="20825"/>
    <m/>
    <n v="2.5"/>
    <m/>
    <n v="61250"/>
    <m/>
    <n v="9188"/>
    <m/>
    <n v="52062.5"/>
    <m/>
    <m/>
    <m/>
    <s v="1000003106"/>
    <m/>
    <m/>
    <x v="13"/>
    <x v="0"/>
    <x v="1"/>
    <x v="1"/>
    <x v="9"/>
    <x v="1"/>
    <s v="Univera Satış"/>
    <s v="Saha Satış"/>
    <s v="Yurt İçi"/>
    <s v="Türkiye"/>
  </r>
  <r>
    <s v="Q4"/>
    <x v="1"/>
    <x v="10"/>
    <m/>
    <s v="DÜZEY TÜKETİM MALLARI SAN. PAZARLAMA VE TİC. A.Ş."/>
    <s v="EH.05.001"/>
    <s v="Enroute Panorama - Yazılım Geliştirme Hizmeti"/>
    <s v="Univera - Düzey Tüketim"/>
    <x v="18"/>
    <x v="0"/>
    <s v="Enterprise"/>
    <n v="19845"/>
    <m/>
    <n v="6"/>
    <m/>
    <n v="119070"/>
    <m/>
    <m/>
    <m/>
    <n v="119070"/>
    <m/>
    <m/>
    <m/>
    <n v="1000003066"/>
    <m/>
    <m/>
    <x v="91"/>
    <x v="0"/>
    <x v="1"/>
    <x v="1"/>
    <x v="9"/>
    <x v="1"/>
    <s v="Univera Satış"/>
    <s v="Saha Satış"/>
    <s v="Yurt İçi"/>
    <s v="Türkiye"/>
  </r>
  <r>
    <s v="Q4"/>
    <x v="1"/>
    <x v="11"/>
    <m/>
    <s v="DÜZEY TÜKETİM MALLARI SAN. PAZARLAMA VE TİC. A.Ş."/>
    <s v="EH.05.001"/>
    <s v="Enroute Panorama - Yazılım Geliştirme Hizmeti"/>
    <s v="Univera - Düzey Tüketim"/>
    <x v="18"/>
    <x v="0"/>
    <s v="Enterprise"/>
    <n v="19845"/>
    <m/>
    <n v="28"/>
    <m/>
    <m/>
    <m/>
    <m/>
    <m/>
    <n v="555660"/>
    <m/>
    <m/>
    <m/>
    <s v="1000003139"/>
    <m/>
    <m/>
    <x v="91"/>
    <x v="0"/>
    <x v="1"/>
    <x v="1"/>
    <x v="9"/>
    <x v="1"/>
    <s v="Univera Satış"/>
    <s v="Saha Satış"/>
    <s v="Yurt İçi"/>
    <s v="Türkiye"/>
  </r>
  <r>
    <s v="Q4"/>
    <x v="1"/>
    <x v="11"/>
    <m/>
    <s v="ERBAK - ULUDAĞ PAZARLAMA SATIŞ VE DAĞITIM ANONİM ŞİRKETİ/SANAL POS"/>
    <s v="EH.05.001"/>
    <s v="Enroute Panorama - Yazılım Geliştirme Hizmeti"/>
    <s v="Univera - Uludağ İçecek"/>
    <x v="19"/>
    <x v="0"/>
    <s v="Enterprise"/>
    <n v="11562.77"/>
    <m/>
    <n v="1"/>
    <m/>
    <m/>
    <m/>
    <m/>
    <m/>
    <n v="11562.77"/>
    <m/>
    <m/>
    <m/>
    <n v="1000003175"/>
    <m/>
    <m/>
    <x v="21"/>
    <x v="0"/>
    <x v="1"/>
    <x v="1"/>
    <x v="9"/>
    <x v="1"/>
    <s v="Univera Satış"/>
    <s v="Saha Satış"/>
    <s v="Yurt İçi"/>
    <s v="Türkiye"/>
  </r>
  <r>
    <s v="Q4"/>
    <x v="1"/>
    <x v="11"/>
    <m/>
    <s v="PERNOD RICARD İSTANBUL İÇ VE DIŞ TİC. LTD. ŞTİ"/>
    <s v="EH.03.003"/>
    <s v="Enroute Panorama - Uzman Destek Hizmeti"/>
    <s v="Univera - Pernod Ricard"/>
    <x v="13"/>
    <x v="0"/>
    <s v="Enroute"/>
    <n v="150000"/>
    <m/>
    <n v="1"/>
    <m/>
    <n v="150000"/>
    <m/>
    <n v="0"/>
    <m/>
    <n v="150000"/>
    <m/>
    <m/>
    <m/>
    <n v="1000002976"/>
    <m/>
    <m/>
    <x v="34"/>
    <x v="0"/>
    <x v="0"/>
    <x v="1"/>
    <x v="12"/>
    <x v="1"/>
    <s v="Univera Satış"/>
    <s v="Saha Satış"/>
    <s v="Yurt İçi"/>
    <s v="Türkiye"/>
  </r>
  <r>
    <s v="Q4"/>
    <x v="1"/>
    <x v="11"/>
    <m/>
    <s v="Brisa Bridgestone Sabancı Lastik San. ve Tic. A.Ş."/>
    <s v="EH.01.001"/>
    <s v="Enroute Panorama - Proje ve Ürün Yönetimi Danışmanlığı Hizmeti"/>
    <s v="Univera - Brisa Bridgestone"/>
    <x v="13"/>
    <x v="0"/>
    <s v="Enterprise"/>
    <n v="18370.8"/>
    <m/>
    <n v="2"/>
    <m/>
    <m/>
    <m/>
    <m/>
    <m/>
    <n v="36741.599999999999"/>
    <m/>
    <m/>
    <m/>
    <s v="1000003131"/>
    <m/>
    <m/>
    <x v="99"/>
    <x v="0"/>
    <x v="1"/>
    <x v="1"/>
    <x v="7"/>
    <x v="1"/>
    <s v="Univera Satış"/>
    <s v="Saha Satış"/>
    <s v="Yurt İçi"/>
    <s v="Türkiye"/>
  </r>
  <r>
    <s v="Q4"/>
    <x v="1"/>
    <x v="11"/>
    <m/>
    <s v="DOĞUŞ ÇAY VE GIDA MADD.ÜRT.PAZ.İTH.İHR.A.Ş"/>
    <s v="EH.01.001"/>
    <s v="Enroute Panorama - Proje ve Ürün Yönetimi Danışmanlığı Hizmeti"/>
    <s v="Univera Doğuş Çay Projesi"/>
    <x v="12"/>
    <x v="0"/>
    <s v="Enterprise"/>
    <n v="24500"/>
    <m/>
    <n v="1"/>
    <m/>
    <m/>
    <m/>
    <m/>
    <m/>
    <n v="24500"/>
    <m/>
    <m/>
    <m/>
    <s v="1000002989"/>
    <m/>
    <m/>
    <x v="13"/>
    <x v="0"/>
    <x v="1"/>
    <x v="1"/>
    <x v="7"/>
    <x v="1"/>
    <s v="Univera Satış"/>
    <s v="Saha Satış"/>
    <s v="Yurt İçi"/>
    <s v="Türkiye"/>
  </r>
  <r>
    <s v="Q4"/>
    <x v="1"/>
    <x v="11"/>
    <m/>
    <s v="DOĞUŞ ÇAY VE GIDA MADD.ÜRT.PAZ.İTH.İHR.A.Ş"/>
    <s v="EH.01.001"/>
    <s v="Enroute Panorama - Proje ve Ürün Yönetimi Danışmanlığı Hizmeti"/>
    <s v="Univera Doğuş Çay Projesi"/>
    <x v="12"/>
    <x v="0"/>
    <s v="Enterprise "/>
    <n v="22050"/>
    <m/>
    <n v="1"/>
    <m/>
    <n v="24500"/>
    <m/>
    <n v="2450"/>
    <m/>
    <n v="22050"/>
    <m/>
    <m/>
    <m/>
    <s v="1000003106"/>
    <m/>
    <m/>
    <x v="13"/>
    <x v="0"/>
    <x v="1"/>
    <x v="1"/>
    <x v="7"/>
    <x v="1"/>
    <s v="Univera Satış"/>
    <s v="Saha Satış"/>
    <s v="Yurt İçi"/>
    <s v="Türkiye"/>
  </r>
  <r>
    <s v="Q4"/>
    <x v="1"/>
    <x v="11"/>
    <m/>
    <s v="DÜZEY TÜKETİM MALLARI SAN. PAZARLAMA VE TİC. A.Ş."/>
    <s v="EH.01.001"/>
    <s v="Enroute Panorama - Proje ve Ürün Yönetimi Danışmanlığı Hizmeti"/>
    <s v="Univera - Düzey Tüketim"/>
    <x v="18"/>
    <x v="0"/>
    <s v="Enterprise"/>
    <n v="22050"/>
    <m/>
    <n v="8"/>
    <m/>
    <m/>
    <m/>
    <m/>
    <m/>
    <n v="176400"/>
    <m/>
    <m/>
    <m/>
    <s v="1000003139"/>
    <m/>
    <m/>
    <x v="91"/>
    <x v="0"/>
    <x v="1"/>
    <x v="1"/>
    <x v="7"/>
    <x v="1"/>
    <s v="Univera Satış"/>
    <s v="Saha Satış"/>
    <s v="Yurt İçi"/>
    <s v="Türkiye"/>
  </r>
  <r>
    <s v="Q4"/>
    <x v="1"/>
    <x v="11"/>
    <m/>
    <s v="ERBAK - ULUDAĞ PAZARLAMA SATIŞ VE DAĞITIM ANONİM ŞİRKETİ/SANAL POS"/>
    <s v="EH.01.001"/>
    <s v="Enroute Panorama - Proje ve Ürün Yönetimi Danışmanlığı Hizmeti"/>
    <s v="Univera - Uludağ İçecek"/>
    <x v="19"/>
    <x v="0"/>
    <s v="Enterprise"/>
    <n v="11562.77"/>
    <m/>
    <n v="1"/>
    <m/>
    <m/>
    <m/>
    <m/>
    <m/>
    <n v="11562.77"/>
    <m/>
    <m/>
    <m/>
    <n v="1000003173"/>
    <m/>
    <m/>
    <x v="21"/>
    <x v="0"/>
    <x v="1"/>
    <x v="1"/>
    <x v="7"/>
    <x v="1"/>
    <s v="Univera Satış"/>
    <s v="Saha Satış"/>
    <s v="Yurt İçi"/>
    <s v="Türkiye"/>
  </r>
  <r>
    <s v="Q4"/>
    <x v="1"/>
    <x v="11"/>
    <m/>
    <s v="ERBAK - ULUDAĞ PAZARLAMA SATIŞ VE DAĞITIM ANONİM ŞİRKETİ/SANAL POS"/>
    <s v="EH.01.001"/>
    <s v="Enroute Panorama - Proje ve Ürün Yönetimi Danışmanlığı Hizmeti"/>
    <s v="Univera - Uludağ İçecek"/>
    <x v="19"/>
    <x v="0"/>
    <s v="Enterprise"/>
    <n v="11562.77"/>
    <m/>
    <n v="1"/>
    <m/>
    <m/>
    <m/>
    <m/>
    <m/>
    <n v="11562.77"/>
    <m/>
    <m/>
    <m/>
    <n v="1000003175"/>
    <m/>
    <m/>
    <x v="21"/>
    <x v="0"/>
    <x v="1"/>
    <x v="1"/>
    <x v="7"/>
    <x v="1"/>
    <s v="Univera Satış"/>
    <s v="Saha Satış"/>
    <s v="Yurt İçi"/>
    <s v="Türkiye"/>
  </r>
  <r>
    <s v="Q4"/>
    <x v="1"/>
    <x v="11"/>
    <m/>
    <s v="ABC DETERJAN SANAYİ VE TİCARET ANONİM ŞİRKETİ"/>
    <s v="EH.01.001"/>
    <s v="Enroute Panorama - Proje ve Ürün Yönetimi Danışmanlığı Hizmeti"/>
    <s v="Univera - ABC Deterjan"/>
    <x v="12"/>
    <x v="0"/>
    <s v="Enterprise"/>
    <n v="19600"/>
    <m/>
    <n v="40"/>
    <m/>
    <m/>
    <m/>
    <m/>
    <m/>
    <n v="784000"/>
    <m/>
    <m/>
    <m/>
    <n v="1000003784"/>
    <m/>
    <m/>
    <x v="238"/>
    <x v="3"/>
    <x v="1"/>
    <x v="1"/>
    <x v="7"/>
    <x v="0"/>
    <s v="Univera Satış"/>
    <s v="Saha Satış"/>
    <s v="Yurt İçi"/>
    <s v="Türkiye"/>
  </r>
  <r>
    <s v="Q4"/>
    <x v="1"/>
    <x v="11"/>
    <m/>
    <s v="ABC DETERJAN SANAYİ VE TİCARET ANONİM ŞİRKETİ"/>
    <s v="EH.01.001"/>
    <s v="Enroute Panorama - Proje ve Ürün Yönetimi Danışmanlığı Hizmeti"/>
    <s v="Univera - ABC Deterjan"/>
    <x v="12"/>
    <x v="0"/>
    <s v="Enterprise"/>
    <n v="19600"/>
    <m/>
    <n v="10"/>
    <m/>
    <m/>
    <m/>
    <m/>
    <m/>
    <n v="196000"/>
    <m/>
    <m/>
    <m/>
    <n v="1000003784"/>
    <m/>
    <m/>
    <x v="238"/>
    <x v="3"/>
    <x v="1"/>
    <x v="1"/>
    <x v="7"/>
    <x v="0"/>
    <s v="Univera Satış"/>
    <s v="Saha Satış"/>
    <s v="Yurt İçi"/>
    <s v="Türkiye"/>
  </r>
  <r>
    <s v="Q4"/>
    <x v="1"/>
    <x v="11"/>
    <m/>
    <s v="ABC DETERJAN SANAYİ VE TİCARET ANONİM ŞİRKETİ"/>
    <s v="EYS.01.014"/>
    <s v="Enroute Panorama - Platform Back Office Kullanıcı Yazılımı"/>
    <s v="Univera - ABC Deterjan"/>
    <x v="12"/>
    <x v="0"/>
    <s v="Standart"/>
    <n v="4375"/>
    <m/>
    <n v="39"/>
    <m/>
    <m/>
    <m/>
    <m/>
    <m/>
    <n v="170625"/>
    <m/>
    <m/>
    <m/>
    <n v="1000003784"/>
    <m/>
    <m/>
    <x v="238"/>
    <x v="3"/>
    <x v="1"/>
    <x v="0"/>
    <x v="1"/>
    <x v="0"/>
    <s v="Univera Satış"/>
    <s v="Saha Satış"/>
    <s v="Yurt İçi"/>
    <s v="Türkiye"/>
  </r>
  <r>
    <s v="Q4"/>
    <x v="1"/>
    <x v="11"/>
    <m/>
    <s v="ABC DETERJAN SANAYİ VE TİCARET ANONİM ŞİRKETİ"/>
    <s v="EYS.01.001"/>
    <s v="Enroute Panorama - Mobil Satış &amp; Dağıtım Çözüm Yazılımı"/>
    <s v="Univera - ABC Deterjan"/>
    <x v="12"/>
    <x v="0"/>
    <s v="Standart"/>
    <n v="0"/>
    <m/>
    <n v="1"/>
    <m/>
    <m/>
    <m/>
    <m/>
    <m/>
    <n v="0"/>
    <m/>
    <m/>
    <m/>
    <n v="1000003784"/>
    <m/>
    <m/>
    <x v="238"/>
    <x v="3"/>
    <x v="1"/>
    <x v="0"/>
    <x v="1"/>
    <x v="0"/>
    <s v="Univera Satış"/>
    <s v="Saha Satış"/>
    <s v="Yurt İçi"/>
    <s v="Türkiye"/>
  </r>
  <r>
    <s v="Q4"/>
    <x v="1"/>
    <x v="11"/>
    <m/>
    <s v="ABC DETERJAN SANAYİ VE TİCARET ANONİM ŞİRKETİ"/>
    <s v="EYS.02.033"/>
    <s v="Enroute Panorama - Mobil Kullanıcı Yazılımı"/>
    <s v="Univera - ABC Deterjan"/>
    <x v="12"/>
    <x v="0"/>
    <s v="Standart"/>
    <n v="2000"/>
    <m/>
    <n v="86"/>
    <m/>
    <m/>
    <m/>
    <m/>
    <m/>
    <n v="172000"/>
    <m/>
    <m/>
    <m/>
    <n v="1000003784"/>
    <m/>
    <m/>
    <x v="238"/>
    <x v="3"/>
    <x v="1"/>
    <x v="0"/>
    <x v="1"/>
    <x v="0"/>
    <s v="Univera Satış"/>
    <s v="Saha Satış"/>
    <s v="Yurt İçi"/>
    <s v="Türkiye"/>
  </r>
  <r>
    <s v="Q4"/>
    <x v="1"/>
    <x v="11"/>
    <m/>
    <s v="ABC DETERJAN SANAYİ VE TİCARET ANONİM ŞİRKETİ"/>
    <s v="EH.06.001"/>
    <s v="Enroute Panorama - Hosting Hizmeti"/>
    <s v="Univera - ABC Deterjan"/>
    <x v="12"/>
    <x v="0"/>
    <s v="Enterprise"/>
    <n v="250000"/>
    <m/>
    <n v="1"/>
    <m/>
    <m/>
    <m/>
    <m/>
    <m/>
    <n v="250000"/>
    <m/>
    <m/>
    <m/>
    <n v="1000003781"/>
    <m/>
    <m/>
    <x v="238"/>
    <x v="3"/>
    <x v="1"/>
    <x v="1"/>
    <x v="3"/>
    <x v="0"/>
    <s v="Univera Satış"/>
    <s v="Saha Satış"/>
    <s v="Yurt İçi"/>
    <s v="Türkiye"/>
  </r>
  <r>
    <s v="Q4"/>
    <x v="1"/>
    <x v="11"/>
    <m/>
    <s v="ABC DETERJAN SANAYİ VE TİCARET ANONİM ŞİRKETİ"/>
    <s v="EY.04.002"/>
    <s v="Enroute Panorama - Fund Manager - Fon ve Bütçe Yönetimi Modül Yazılımı"/>
    <s v="Univera - ABC Deterjan"/>
    <x v="12"/>
    <x v="0"/>
    <s v="Enterprise"/>
    <n v="0"/>
    <m/>
    <n v="1"/>
    <m/>
    <m/>
    <m/>
    <m/>
    <m/>
    <n v="0"/>
    <m/>
    <m/>
    <m/>
    <n v="1000003784"/>
    <m/>
    <m/>
    <x v="238"/>
    <x v="3"/>
    <x v="1"/>
    <x v="0"/>
    <x v="1"/>
    <x v="0"/>
    <s v="Univera Satış"/>
    <s v="Saha Satış"/>
    <s v="Yurt İçi"/>
    <s v="Türkiye"/>
  </r>
  <r>
    <s v="Q4"/>
    <x v="1"/>
    <x v="11"/>
    <m/>
    <s v="ABC DETERJAN SANAYİ VE TİCARET ANONİM ŞİRKETİ"/>
    <s v="EYS.04.012"/>
    <s v="Enroute Panorama - E-Dönüşüm Modül Yazılımı"/>
    <s v="Univera - ABC Deterjan"/>
    <x v="12"/>
    <x v="0"/>
    <s v="Standart"/>
    <n v="6250"/>
    <m/>
    <n v="19"/>
    <m/>
    <m/>
    <m/>
    <m/>
    <m/>
    <n v="118750"/>
    <m/>
    <m/>
    <m/>
    <n v="1000003784"/>
    <m/>
    <m/>
    <x v="238"/>
    <x v="3"/>
    <x v="1"/>
    <x v="0"/>
    <x v="1"/>
    <x v="0"/>
    <s v="Univera Satış"/>
    <s v="Saha Satış"/>
    <s v="Yurt İçi"/>
    <s v="Türkiye"/>
  </r>
  <r>
    <s v="Q4"/>
    <x v="1"/>
    <x v="11"/>
    <m/>
    <s v="ABC DETERJAN SANAYİ VE TİCARET ANONİM ŞİRKETİ"/>
    <s v="EYS.01.021"/>
    <s v="Enroute Panorama - Dağıtım Kanalı (Bayi/Distribütör/Şube) Yazılımı"/>
    <s v="Univera - ABC Deterjan"/>
    <x v="12"/>
    <x v="0"/>
    <s v="Standart"/>
    <n v="8125"/>
    <m/>
    <n v="19"/>
    <m/>
    <m/>
    <m/>
    <m/>
    <m/>
    <n v="154375"/>
    <m/>
    <m/>
    <m/>
    <n v="1000003784"/>
    <m/>
    <m/>
    <x v="238"/>
    <x v="3"/>
    <x v="1"/>
    <x v="0"/>
    <x v="1"/>
    <x v="0"/>
    <s v="Univera Satış"/>
    <s v="Saha Satış"/>
    <s v="Yurt İçi"/>
    <s v="Türkiye"/>
  </r>
  <r>
    <s v="Q4"/>
    <x v="1"/>
    <x v="11"/>
    <m/>
    <s v="ABC DETERJAN SANAYİ VE TİCARET ANONİM ŞİRKETİ"/>
    <s v="EYS.01.025"/>
    <s v="Enroute Panorama - Dağıtım Kanalı &quot;Web Connector&quot; Web Service Yazılımı"/>
    <s v="Univera - ABC Deterjan"/>
    <x v="12"/>
    <x v="0"/>
    <s v="Standart"/>
    <n v="11000"/>
    <m/>
    <n v="20"/>
    <m/>
    <m/>
    <m/>
    <m/>
    <m/>
    <n v="220000"/>
    <m/>
    <m/>
    <m/>
    <n v="1000003784"/>
    <m/>
    <m/>
    <x v="238"/>
    <x v="3"/>
    <x v="1"/>
    <x v="0"/>
    <x v="1"/>
    <x v="0"/>
    <s v="Univera Satış"/>
    <s v="Saha Satış"/>
    <s v="Yurt İçi"/>
    <s v="Türkiye"/>
  </r>
  <r>
    <s v="Q4"/>
    <x v="1"/>
    <x v="11"/>
    <m/>
    <s v="MİYA OTOMASYON VE BARKOD BILISIM SISTEMLERI SAN TİC. VE L.T.D. STI."/>
    <s v="WPH.02.001"/>
    <s v="Webplus Yazılım Bakımı Hizmeti"/>
    <s v="Univera - Kanal"/>
    <x v="5"/>
    <x v="0"/>
    <s v="Webplus"/>
    <n v="3148"/>
    <m/>
    <n v="1"/>
    <m/>
    <m/>
    <m/>
    <m/>
    <m/>
    <n v="3148"/>
    <m/>
    <m/>
    <m/>
    <n v="1000003661"/>
    <m/>
    <m/>
    <x v="3"/>
    <x v="0"/>
    <x v="0"/>
    <x v="1"/>
    <x v="4"/>
    <x v="0"/>
    <s v="Kanal Satış"/>
    <s v="Miya"/>
    <s v="Yurt İçi"/>
    <s v="Türkiye"/>
  </r>
  <r>
    <s v="Q4"/>
    <x v="1"/>
    <x v="11"/>
    <m/>
    <s v="MİYA OTOMASYON VE BARKOD BILISIM SISTEMLERI SAN TİC. VE L.T.D. STI."/>
    <s v="WPH.02.001"/>
    <s v="Webplus Yazılım Bakımı Hizmeti"/>
    <s v="Univera - Kanal"/>
    <x v="5"/>
    <x v="0"/>
    <s v="Webplus"/>
    <n v="11240"/>
    <m/>
    <n v="1"/>
    <m/>
    <m/>
    <m/>
    <m/>
    <m/>
    <n v="11240"/>
    <m/>
    <m/>
    <m/>
    <n v="1000003658"/>
    <m/>
    <m/>
    <x v="3"/>
    <x v="0"/>
    <x v="0"/>
    <x v="1"/>
    <x v="4"/>
    <x v="0"/>
    <s v="Kanal Satış"/>
    <s v="Miya"/>
    <s v="Yurt İçi"/>
    <s v="Türkiye"/>
  </r>
  <r>
    <s v="Q4"/>
    <x v="1"/>
    <x v="11"/>
    <m/>
    <s v="MİYA OTOMASYON VE BARKOD BILISIM SISTEMLERI SAN TİC. VE L.T.D. STI."/>
    <s v="WPH.02.001"/>
    <s v="Webplus Yazılım Bakımı Hizmeti"/>
    <s v="Univera - Kanal"/>
    <x v="5"/>
    <x v="0"/>
    <s v="Webplus"/>
    <n v="16824"/>
    <m/>
    <n v="1"/>
    <m/>
    <m/>
    <m/>
    <m/>
    <m/>
    <n v="16824"/>
    <m/>
    <m/>
    <m/>
    <n v="1000003654"/>
    <m/>
    <m/>
    <x v="3"/>
    <x v="0"/>
    <x v="0"/>
    <x v="1"/>
    <x v="4"/>
    <x v="0"/>
    <s v="Kanal Satış"/>
    <s v="Miya"/>
    <s v="Yurt İçi"/>
    <s v="Türkiye"/>
  </r>
  <r>
    <s v="Q4"/>
    <x v="1"/>
    <x v="11"/>
    <m/>
    <s v="MİYA OTOMASYON VE BARKOD BILISIM SISTEMLERI SAN TİC. VE L.T.D. STI."/>
    <s v="WPH.02.001"/>
    <s v="Webplus Yazılım Bakımı Hizmeti"/>
    <s v="Univera - Kanal"/>
    <x v="20"/>
    <x v="0"/>
    <s v="Webplus"/>
    <n v="4290"/>
    <m/>
    <n v="1"/>
    <m/>
    <m/>
    <m/>
    <m/>
    <m/>
    <n v="4290"/>
    <m/>
    <m/>
    <m/>
    <n v="1000003650"/>
    <m/>
    <m/>
    <x v="3"/>
    <x v="0"/>
    <x v="0"/>
    <x v="1"/>
    <x v="4"/>
    <x v="0"/>
    <s v="Kanal Satış"/>
    <s v="Miya"/>
    <s v="Yurt İçi"/>
    <s v="Türkiye"/>
  </r>
  <r>
    <s v="Q4"/>
    <x v="1"/>
    <x v="11"/>
    <m/>
    <s v="POLARİS YAZILIM ÇÖZÜMLERİ VE DANIŞMANLIK HİZMETLERİ LTD.ŞTİ."/>
    <s v="WPH.02.001"/>
    <s v="Webplus Yazılım Bakımı Hizmeti"/>
    <s v="Univera - Kanal"/>
    <x v="5"/>
    <x v="0"/>
    <s v="Webplus"/>
    <n v="2473"/>
    <m/>
    <n v="1"/>
    <m/>
    <m/>
    <m/>
    <m/>
    <m/>
    <n v="2473"/>
    <m/>
    <m/>
    <m/>
    <n v="1000003656"/>
    <m/>
    <m/>
    <x v="31"/>
    <x v="0"/>
    <x v="0"/>
    <x v="1"/>
    <x v="4"/>
    <x v="0"/>
    <s v="Kanal Satış"/>
    <s v="Polaris"/>
    <s v="Yurt İçi"/>
    <s v="Türkiye"/>
  </r>
  <r>
    <s v="Q4"/>
    <x v="1"/>
    <x v="11"/>
    <m/>
    <s v="MİYA OTOMASYON VE BARKOD BILISIM SISTEMLERI SAN TİC. VE L.T.D. STI."/>
    <s v="WProje Yönetimi.04.012"/>
    <s v="Webplus Enterprise &quot;Web Connector&quot; Web Service Yazılımı"/>
    <s v="Univera - Kanal"/>
    <x v="20"/>
    <x v="0"/>
    <s v="Webplus"/>
    <n v="19500"/>
    <m/>
    <n v="1"/>
    <m/>
    <m/>
    <m/>
    <m/>
    <m/>
    <n v="19500"/>
    <m/>
    <m/>
    <m/>
    <n v="1000003650"/>
    <m/>
    <m/>
    <x v="3"/>
    <x v="0"/>
    <x v="1"/>
    <x v="0"/>
    <x v="1"/>
    <x v="0"/>
    <s v="Kanal Satış"/>
    <s v="Miya"/>
    <s v="Yurt İçi"/>
    <s v="Türkiye"/>
  </r>
  <r>
    <s v="Q4"/>
    <x v="1"/>
    <x v="11"/>
    <m/>
    <s v="MİYA OTOMASYON VE BARKOD BILISIM SISTEMLERI SAN TİC. VE L.T.D. STI."/>
    <s v="UH.01.002"/>
    <s v="Unidox Kontör"/>
    <s v="Univera Kontör Satışı"/>
    <x v="5"/>
    <x v="2"/>
    <s v="Unidox"/>
    <n v="2.6560000000000001"/>
    <m/>
    <n v="10000"/>
    <m/>
    <m/>
    <m/>
    <m/>
    <m/>
    <n v="26560"/>
    <m/>
    <m/>
    <m/>
    <n v="1000003664"/>
    <m/>
    <m/>
    <x v="3"/>
    <x v="0"/>
    <x v="1"/>
    <x v="2"/>
    <x v="5"/>
    <x v="0"/>
    <s v="Kanal Satış"/>
    <s v="Miya"/>
    <s v="Yurt İçi"/>
    <s v="Türkiye"/>
  </r>
  <r>
    <s v="Q4"/>
    <x v="1"/>
    <x v="11"/>
    <m/>
    <s v="MİYA OTOMASYON VE BARKOD BILISIM SISTEMLERI SAN TİC. VE L.T.D. STI."/>
    <s v="UH.01.002"/>
    <s v="Unidox Kontör"/>
    <s v="Univera Kontör Satışı"/>
    <x v="5"/>
    <x v="2"/>
    <s v="Unidox"/>
    <n v="1.389"/>
    <m/>
    <n v="100000"/>
    <m/>
    <m/>
    <m/>
    <m/>
    <m/>
    <n v="138900"/>
    <m/>
    <m/>
    <m/>
    <n v="1000003663"/>
    <m/>
    <m/>
    <x v="3"/>
    <x v="0"/>
    <x v="1"/>
    <x v="2"/>
    <x v="5"/>
    <x v="0"/>
    <s v="Kanal Satış"/>
    <s v="Miya"/>
    <s v="Yurt İçi"/>
    <s v="Türkiye"/>
  </r>
  <r>
    <s v="Q4"/>
    <x v="1"/>
    <x v="11"/>
    <m/>
    <s v="KAYACAN NAKLİYAT SAN. VE TİC. LTD.ŞTİ."/>
    <s v="UH.01.002"/>
    <s v="Unidox Kontör"/>
    <s v="Univera Kontör Satışı"/>
    <x v="23"/>
    <x v="2"/>
    <s v="Unidox"/>
    <n v="11"/>
    <m/>
    <n v="178"/>
    <m/>
    <m/>
    <m/>
    <m/>
    <m/>
    <n v="1958"/>
    <m/>
    <m/>
    <m/>
    <n v="1000003668"/>
    <m/>
    <m/>
    <x v="239"/>
    <x v="3"/>
    <x v="1"/>
    <x v="2"/>
    <x v="5"/>
    <x v="0"/>
    <s v="Univera Satış"/>
    <s v="Saha Satış"/>
    <s v="Yurt İçi"/>
    <s v="Türkiye"/>
  </r>
  <r>
    <s v="Q4"/>
    <x v="1"/>
    <x v="11"/>
    <m/>
    <s v="MİYA OTOMASYON VE BARKOD BILISIM SISTEMLERI SAN TİC. VE L.T.D. STI."/>
    <s v="SMY.02.001"/>
    <s v="StockMate Mobile Depo Personeli El Terminali Yazılımı"/>
    <s v="Univera - Kanal"/>
    <x v="20"/>
    <x v="4"/>
    <s v="Stockmate"/>
    <n v="6825"/>
    <m/>
    <n v="1"/>
    <m/>
    <m/>
    <m/>
    <m/>
    <m/>
    <n v="6825"/>
    <m/>
    <m/>
    <m/>
    <n v="1000003643"/>
    <m/>
    <m/>
    <x v="3"/>
    <x v="0"/>
    <x v="1"/>
    <x v="0"/>
    <x v="1"/>
    <x v="0"/>
    <s v="Kanal Satış"/>
    <s v="Miya"/>
    <s v="Yurt İçi"/>
    <s v="Türkiye"/>
  </r>
  <r>
    <s v="Q4"/>
    <x v="1"/>
    <x v="11"/>
    <m/>
    <s v="MİYA OTOMASYON VE BARKOD BILISIM SISTEMLERI SAN TİC. VE L.T.D. STI."/>
    <s v="SMY.01.004"/>
    <s v="StockMate Ek Kullanıcı Yazılımı (+5)"/>
    <s v="Univera - Kanal"/>
    <x v="20"/>
    <x v="4"/>
    <s v="Stockmate"/>
    <n v="18200"/>
    <m/>
    <n v="1"/>
    <m/>
    <m/>
    <m/>
    <m/>
    <m/>
    <n v="18200"/>
    <m/>
    <m/>
    <m/>
    <n v="1000003642"/>
    <m/>
    <m/>
    <x v="3"/>
    <x v="0"/>
    <x v="1"/>
    <x v="0"/>
    <x v="1"/>
    <x v="0"/>
    <s v="Kanal Satış"/>
    <s v="Miya"/>
    <s v="Yurt İçi"/>
    <s v="Türkiye"/>
  </r>
  <r>
    <s v="Q4"/>
    <x v="1"/>
    <x v="11"/>
    <m/>
    <s v="MİYA OTOMASYON VE BARKOD BILISIM SISTEMLERI SAN TİC. VE L.T.D. STI."/>
    <s v="SMY.01.002"/>
    <s v="StockMate Dağıtım Kanalı / Tesis Yazılımı"/>
    <s v="Univera - Kanal"/>
    <x v="20"/>
    <x v="4"/>
    <s v="Stockmate"/>
    <n v="31850"/>
    <m/>
    <n v="1"/>
    <m/>
    <m/>
    <m/>
    <m/>
    <m/>
    <n v="31850"/>
    <m/>
    <m/>
    <m/>
    <n v="1000003642"/>
    <m/>
    <m/>
    <x v="3"/>
    <x v="0"/>
    <x v="1"/>
    <x v="0"/>
    <x v="1"/>
    <x v="0"/>
    <s v="Kanal Satış"/>
    <s v="Miya"/>
    <s v="Yurt İçi"/>
    <s v="Türkiye"/>
  </r>
  <r>
    <s v="Q4"/>
    <x v="1"/>
    <x v="11"/>
    <m/>
    <s v="DOĞUŞ ÇAY VE GIDA MADD.ÜRT.PAZ.İTH.İHR.A.Ş"/>
    <s v="QH.02.001"/>
    <s v="Quest Panorama - Yazılım Bakımı, Yaşatma ve Merkezi Destek Hizmeti"/>
    <s v="Univera Doğuş Çay Projesi"/>
    <x v="12"/>
    <x v="3"/>
    <s v="Enterprise"/>
    <n v="502435"/>
    <m/>
    <n v="1"/>
    <m/>
    <m/>
    <m/>
    <m/>
    <m/>
    <n v="502435"/>
    <m/>
    <m/>
    <m/>
    <n v="1000003662"/>
    <m/>
    <m/>
    <x v="13"/>
    <x v="0"/>
    <x v="1"/>
    <x v="1"/>
    <x v="4"/>
    <x v="1"/>
    <s v="Univera Satış"/>
    <s v="Saha Satış"/>
    <s v="Yurt İçi"/>
    <s v="Türkiye"/>
  </r>
  <r>
    <s v="Q4"/>
    <x v="1"/>
    <x v="11"/>
    <m/>
    <s v="EFES VITANTA MOLDOVA BREWERY S.A"/>
    <s v="QH.02.001"/>
    <s v="Quest Panorama - Yazılım Bakımı, Yaşatma ve Merkezi Destek Hizmeti"/>
    <s v="Univera - Efes Moldova"/>
    <x v="19"/>
    <x v="3"/>
    <s v="Enterprise"/>
    <n v="31785.954099999999"/>
    <m/>
    <n v="1"/>
    <m/>
    <m/>
    <m/>
    <m/>
    <m/>
    <n v="31785.954099999999"/>
    <m/>
    <m/>
    <m/>
    <n v="1000003673"/>
    <m/>
    <m/>
    <x v="20"/>
    <x v="0"/>
    <x v="0"/>
    <x v="1"/>
    <x v="4"/>
    <x v="0"/>
    <s v="Univera Satış"/>
    <s v="Saha Satış"/>
    <s v="Yurt Dışı"/>
    <s v="Moldova"/>
  </r>
  <r>
    <s v="Q4"/>
    <x v="1"/>
    <x v="11"/>
    <m/>
    <s v="EFES VITANTA MOLDOVA BREWERY S.A"/>
    <s v="QH.02.001"/>
    <s v="Quest Panorama - Yazılım Bakımı, Yaşatma ve Merkezi Destek Hizmeti"/>
    <s v="Univera - Efes Moldova"/>
    <x v="19"/>
    <x v="3"/>
    <s v="Enterprise"/>
    <n v="31785.954099999999"/>
    <m/>
    <n v="1"/>
    <m/>
    <m/>
    <m/>
    <m/>
    <m/>
    <n v="31785.954099999999"/>
    <m/>
    <m/>
    <m/>
    <n v="1000003673"/>
    <m/>
    <m/>
    <x v="20"/>
    <x v="0"/>
    <x v="0"/>
    <x v="1"/>
    <x v="4"/>
    <x v="0"/>
    <s v="Univera Satış"/>
    <s v="Saha Satış"/>
    <s v="Yurt Dışı"/>
    <s v="Moldova"/>
  </r>
  <r>
    <s v="Q4"/>
    <x v="1"/>
    <x v="11"/>
    <m/>
    <s v="EFES VITANTA MOLDOVA BREWERY S.A"/>
    <s v="QH.02.001"/>
    <s v="Quest Panorama - Yazılım Bakımı, Yaşatma ve Merkezi Destek Hizmeti"/>
    <s v="Univera - Efes Moldova"/>
    <x v="19"/>
    <x v="3"/>
    <s v="Enterprise"/>
    <n v="31785.954099999999"/>
    <m/>
    <n v="1"/>
    <m/>
    <m/>
    <m/>
    <m/>
    <m/>
    <n v="31785.954099999999"/>
    <m/>
    <m/>
    <m/>
    <n v="1000003673"/>
    <m/>
    <m/>
    <x v="20"/>
    <x v="0"/>
    <x v="0"/>
    <x v="1"/>
    <x v="4"/>
    <x v="0"/>
    <s v="Univera Satış"/>
    <s v="Saha Satış"/>
    <s v="Yurt Dışı"/>
    <s v="Moldova"/>
  </r>
  <r>
    <s v="Q4"/>
    <x v="1"/>
    <x v="11"/>
    <m/>
    <s v="DOĞUŞ ÇAY VE GIDA MADD.ÜRT.PAZ.İTH.İHR.A.Ş"/>
    <s v="QH.01.001"/>
    <s v="Quest Panorama - Proje ve Ürün Yönetimi Danışmanlığı Hizmeti"/>
    <s v="Univera Doğuş Çay Projesi"/>
    <x v="12"/>
    <x v="3"/>
    <s v="Enterprise"/>
    <n v="19600"/>
    <m/>
    <n v="15"/>
    <m/>
    <m/>
    <m/>
    <m/>
    <m/>
    <n v="294000"/>
    <m/>
    <m/>
    <m/>
    <n v="1000003662"/>
    <m/>
    <m/>
    <x v="13"/>
    <x v="0"/>
    <x v="1"/>
    <x v="1"/>
    <x v="7"/>
    <x v="1"/>
    <s v="Univera Satış"/>
    <s v="Saha Satış"/>
    <s v="Yurt İçi"/>
    <s v="Türkiye"/>
  </r>
  <r>
    <s v="Q4"/>
    <x v="1"/>
    <x v="11"/>
    <m/>
    <s v="ERBAK - ULUDAĞ PAZARLAMA SATIŞ VE DAĞITIM ANONİM ŞİRKETİ/SANAL POS"/>
    <s v="EH.05.001"/>
    <s v="Enroute Panorama - Yazılım Geliştirme Hizmeti"/>
    <s v="Univera - Uludağ İçecek"/>
    <x v="19"/>
    <x v="0"/>
    <s v="Enterprise"/>
    <n v="11562.770322580645"/>
    <m/>
    <n v="15.5"/>
    <m/>
    <m/>
    <m/>
    <m/>
    <m/>
    <n v="179222.94"/>
    <m/>
    <m/>
    <m/>
    <n v="1000003176"/>
    <m/>
    <m/>
    <x v="21"/>
    <x v="0"/>
    <x v="1"/>
    <x v="1"/>
    <x v="9"/>
    <x v="1"/>
    <s v="Univera Satış"/>
    <s v="Saha Satış"/>
    <s v="Yurt İçi"/>
    <s v="Türkiye"/>
  </r>
  <r>
    <s v="Q4"/>
    <x v="1"/>
    <x v="11"/>
    <m/>
    <s v="ERBAK - ULUDAĞ PAZARLAMA SATIŞ VE DAĞITIM ANONİM ŞİRKETİ/SANAL POS"/>
    <s v="EH.01.001"/>
    <s v="Enroute Panorama - Proje ve Ürün Yönetimi Danışmanlığı Hizmeti"/>
    <s v="Univera - Uludağ İçecek"/>
    <x v="19"/>
    <x v="0"/>
    <s v="Enterprise"/>
    <n v="11562.77"/>
    <m/>
    <n v="2"/>
    <m/>
    <m/>
    <m/>
    <m/>
    <m/>
    <n v="23125.54"/>
    <m/>
    <m/>
    <m/>
    <n v="1000003176"/>
    <m/>
    <m/>
    <x v="21"/>
    <x v="0"/>
    <x v="1"/>
    <x v="1"/>
    <x v="7"/>
    <x v="1"/>
    <s v="Univera Satış"/>
    <s v="Saha Satış"/>
    <s v="Yurt İçi"/>
    <s v="Türkiye"/>
  </r>
  <r>
    <s v="Q4"/>
    <x v="1"/>
    <x v="11"/>
    <m/>
    <s v="ERBAK - ULUDAĞ PAZARLAMA SATIŞ VE DAĞITIM ANONİM ŞİRKETİ/SANAL POS"/>
    <s v="EH.01.001"/>
    <s v="Enroute Panorama - Proje ve Ürün Yönetimi Danışmanlığı Hizmeti"/>
    <s v="Univera - Uludağ İçecek"/>
    <x v="19"/>
    <x v="0"/>
    <s v="Enterprise"/>
    <n v="11562.77"/>
    <m/>
    <n v="1"/>
    <m/>
    <m/>
    <m/>
    <m/>
    <m/>
    <n v="11562.77"/>
    <m/>
    <m/>
    <m/>
    <n v="1000003177"/>
    <m/>
    <m/>
    <x v="21"/>
    <x v="0"/>
    <x v="1"/>
    <x v="1"/>
    <x v="7"/>
    <x v="1"/>
    <s v="Univera Satış"/>
    <s v="Saha Satış"/>
    <s v="Yurt İçi"/>
    <s v="Türkiye"/>
  </r>
  <r>
    <s v="Q4"/>
    <x v="1"/>
    <x v="11"/>
    <m/>
    <s v="YUSUF ALDEMİR (ALDEMİR BİLİŞİM HizmetLERİ VE DANIŞMANLIK)"/>
    <s v="WProje Yönetimi.01.006"/>
    <s v="Webplus Distribution Satış-Dağıtım Yazılımı (Light)"/>
    <s v="Univera - Kanal"/>
    <x v="20"/>
    <x v="0"/>
    <s v="Webplus"/>
    <n v="3000"/>
    <m/>
    <n v="1"/>
    <m/>
    <m/>
    <m/>
    <m/>
    <m/>
    <n v="3000"/>
    <m/>
    <m/>
    <m/>
    <n v="1000003702"/>
    <m/>
    <m/>
    <x v="33"/>
    <x v="0"/>
    <x v="1"/>
    <x v="0"/>
    <x v="1"/>
    <x v="0"/>
    <s v="Kanal Satış"/>
    <s v="Aldemir"/>
    <s v="Yurt İçi"/>
    <s v="Türkiye"/>
  </r>
  <r>
    <s v="Q4"/>
    <x v="1"/>
    <x v="11"/>
    <m/>
    <s v="YUSUF ALDEMİR (ALDEMİR BİLİŞİM HizmetLERİ VE DANIŞMANLIK)"/>
    <s v="WProje Yönetimi.01.006"/>
    <s v="Webplus Distribution Satış-Dağıtım Yazılımı (Light)"/>
    <s v="Univera - Kanal"/>
    <x v="20"/>
    <x v="0"/>
    <s v="Webplus"/>
    <n v="3000"/>
    <m/>
    <n v="1"/>
    <m/>
    <m/>
    <m/>
    <m/>
    <m/>
    <n v="3000"/>
    <m/>
    <m/>
    <m/>
    <n v="1000003700"/>
    <m/>
    <m/>
    <x v="33"/>
    <x v="0"/>
    <x v="1"/>
    <x v="0"/>
    <x v="1"/>
    <x v="0"/>
    <s v="Kanal Satış"/>
    <s v="Aldemir"/>
    <s v="Yurt İçi"/>
    <s v="Türkiye"/>
  </r>
  <r>
    <s v="Q4"/>
    <x v="1"/>
    <x v="11"/>
    <m/>
    <s v="AGROMİRA TARIM ÜRÜNLERİ GIDA SAN.TİC. ANONİM ŞİRKETİ"/>
    <s v="SH.02.001"/>
    <s v="Stokbar Panorama - Yazılım Bakımı Hizmeti"/>
    <s v="Univera - Sbr Tarım Ürünleri"/>
    <x v="18"/>
    <x v="4"/>
    <s v="Standart"/>
    <n v="34399.47"/>
    <m/>
    <n v="1"/>
    <m/>
    <m/>
    <m/>
    <m/>
    <m/>
    <n v="34399.47"/>
    <m/>
    <m/>
    <m/>
    <n v="1000003717"/>
    <m/>
    <m/>
    <x v="129"/>
    <x v="0"/>
    <x v="0"/>
    <x v="1"/>
    <x v="4"/>
    <x v="0"/>
    <s v="Univera Satış"/>
    <s v="Saha Satış"/>
    <s v="Yurt İçi"/>
    <s v="Türkiye"/>
  </r>
  <r>
    <s v="Q4"/>
    <x v="1"/>
    <x v="11"/>
    <m/>
    <s v="SBR TARIM ÜRÜNLERİ GIDA SANAYİ VE TİCARET A.Ş."/>
    <s v="SH.02.001"/>
    <s v="Stokbar Panorama - Yazılım Bakımı Hizmeti"/>
    <s v="Univera - Sbr Tarım Ürünleri"/>
    <x v="18"/>
    <x v="4"/>
    <s v="Standart"/>
    <n v="322413"/>
    <m/>
    <n v="1"/>
    <m/>
    <m/>
    <m/>
    <m/>
    <m/>
    <n v="322413"/>
    <m/>
    <m/>
    <m/>
    <n v="1000003718"/>
    <m/>
    <m/>
    <x v="129"/>
    <x v="0"/>
    <x v="0"/>
    <x v="1"/>
    <x v="4"/>
    <x v="0"/>
    <s v="Univera Satış"/>
    <s v="Saha Satış"/>
    <s v="Yurt İçi"/>
    <s v="Türkiye"/>
  </r>
  <r>
    <s v="Q4"/>
    <x v="1"/>
    <x v="11"/>
    <m/>
    <s v="AGROMİRA TARIM ÜRÜNLERİ GIDA SAN.TİC. ANONİM ŞİRKETİ"/>
    <s v="SH.03.004"/>
    <s v="Stokbar Panorama - Çağrı Merkezi Hizmeti (Depo/Lokasyon)"/>
    <s v="Univera - Sbr Tarım Ürünleri"/>
    <x v="18"/>
    <x v="4"/>
    <s v="Standart"/>
    <n v="50074.15"/>
    <m/>
    <n v="1"/>
    <m/>
    <m/>
    <m/>
    <m/>
    <m/>
    <n v="50074.15"/>
    <m/>
    <m/>
    <m/>
    <n v="1000003717"/>
    <m/>
    <m/>
    <x v="129"/>
    <x v="0"/>
    <x v="0"/>
    <x v="1"/>
    <x v="8"/>
    <x v="0"/>
    <s v="Univera Satış"/>
    <s v="Saha Satış"/>
    <s v="Yurt İçi"/>
    <s v="Türkiye"/>
  </r>
  <r>
    <s v="Q4"/>
    <x v="1"/>
    <x v="11"/>
    <m/>
    <s v="SBR TARIM ÜRÜNLERİ GIDA SANAYİ VE TİCARET A.Ş."/>
    <s v="SH.03.004"/>
    <s v="Stokbar Panorama - Çağrı Merkezi Hizmeti (Depo/Lokasyon)"/>
    <s v="Univera - Sbr Tarım Ürünleri"/>
    <x v="18"/>
    <x v="4"/>
    <s v="Standart"/>
    <n v="38547.599999999999"/>
    <m/>
    <n v="1"/>
    <m/>
    <m/>
    <m/>
    <m/>
    <m/>
    <n v="38547.599999999999"/>
    <m/>
    <m/>
    <m/>
    <n v="1000003718"/>
    <m/>
    <m/>
    <x v="129"/>
    <x v="0"/>
    <x v="0"/>
    <x v="1"/>
    <x v="8"/>
    <x v="0"/>
    <s v="Univera Satış"/>
    <s v="Saha Satış"/>
    <s v="Yurt İçi"/>
    <s v="Türkiye"/>
  </r>
  <r>
    <s v="Q4"/>
    <x v="1"/>
    <x v="11"/>
    <m/>
    <s v="MİYA OTOMASYON VE BARKOD BILISIM SISTEMLERI SAN TİC. VE L.T.D. STI."/>
    <s v="SMH.02.001"/>
    <s v="StockMate Yazılım Bakımı Hizmeti"/>
    <s v="Univera - Kanal"/>
    <x v="20"/>
    <x v="4"/>
    <s v="Stockmate"/>
    <n v="27170"/>
    <m/>
    <n v="1"/>
    <m/>
    <m/>
    <m/>
    <m/>
    <m/>
    <n v="27170"/>
    <m/>
    <m/>
    <m/>
    <n v="1000003723"/>
    <m/>
    <m/>
    <x v="3"/>
    <x v="0"/>
    <x v="1"/>
    <x v="1"/>
    <x v="4"/>
    <x v="0"/>
    <s v="Kanal Satış"/>
    <s v="Miya"/>
    <s v="Yurt İçi"/>
    <s v="Türkiye"/>
  </r>
  <r>
    <s v="Q4"/>
    <x v="1"/>
    <x v="11"/>
    <m/>
    <s v="MİYA OTOMASYON VE BARKOD BILISIM SISTEMLERI SAN TİC. VE L.T.D. STI."/>
    <s v="SMY.02.001"/>
    <s v="StockMate Mobile Depo Personeli El Terminali Yazılımı"/>
    <s v="Univera - Kanal"/>
    <x v="20"/>
    <x v="4"/>
    <s v="Stockmate"/>
    <n v="9750"/>
    <m/>
    <n v="2"/>
    <m/>
    <m/>
    <m/>
    <m/>
    <m/>
    <n v="19500"/>
    <m/>
    <m/>
    <m/>
    <n v="1000003723"/>
    <m/>
    <m/>
    <x v="3"/>
    <x v="0"/>
    <x v="1"/>
    <x v="0"/>
    <x v="1"/>
    <x v="0"/>
    <s v="Kanal Satış"/>
    <s v="Miya"/>
    <s v="Yurt İçi"/>
    <s v="Türkiye"/>
  </r>
  <r>
    <s v="Q4"/>
    <x v="1"/>
    <x v="11"/>
    <m/>
    <s v="MİYA OTOMASYON VE BARKOD BILISIM SISTEMLERI SAN TİC. VE L.T.D. STI."/>
    <s v="SMY.01.003"/>
    <s v="StockMate Ek Kullanıcı Yazılımı (+1)"/>
    <s v="Univera - Kanal"/>
    <x v="20"/>
    <x v="4"/>
    <s v="Stockmate"/>
    <n v="6500"/>
    <m/>
    <n v="2"/>
    <m/>
    <m/>
    <m/>
    <m/>
    <m/>
    <n v="13000"/>
    <m/>
    <m/>
    <m/>
    <n v="1000003723"/>
    <m/>
    <m/>
    <x v="3"/>
    <x v="0"/>
    <x v="1"/>
    <x v="0"/>
    <x v="1"/>
    <x v="0"/>
    <s v="Kanal Satış"/>
    <s v="Miya"/>
    <s v="Yurt İçi"/>
    <s v="Türkiye"/>
  </r>
  <r>
    <s v="Q4"/>
    <x v="1"/>
    <x v="11"/>
    <m/>
    <s v="MİYA OTOMASYON VE BARKOD BILISIM SISTEMLERI SAN TİC. VE L.T.D. STI."/>
    <s v="SMY.01.002"/>
    <s v="StockMate Dağıtım Kanalı / Tesis Yazılımı"/>
    <s v="Univera - Kanal"/>
    <x v="20"/>
    <x v="4"/>
    <s v="Stockmate"/>
    <n v="45500"/>
    <m/>
    <n v="2"/>
    <m/>
    <m/>
    <m/>
    <m/>
    <m/>
    <n v="91000"/>
    <m/>
    <m/>
    <m/>
    <n v="1000003723"/>
    <m/>
    <m/>
    <x v="3"/>
    <x v="0"/>
    <x v="1"/>
    <x v="0"/>
    <x v="1"/>
    <x v="0"/>
    <s v="Kanal Satış"/>
    <s v="Miya"/>
    <s v="Yurt İçi"/>
    <s v="Türkiye"/>
  </r>
  <r>
    <s v="Q4"/>
    <x v="1"/>
    <x v="11"/>
    <m/>
    <s v="Lomisi JSC Efes Gürcistan"/>
    <s v="QH.06.001"/>
    <s v="Quest Panorama - Yazılım Geliştirme Hizmeti"/>
    <s v="Univera - Efes Gürcistan"/>
    <x v="19"/>
    <x v="3"/>
    <s v="Enterprise"/>
    <n v="105771.0962"/>
    <m/>
    <n v="1"/>
    <m/>
    <m/>
    <m/>
    <m/>
    <m/>
    <n v="105771.0962"/>
    <m/>
    <m/>
    <m/>
    <n v="1000003724"/>
    <m/>
    <m/>
    <x v="20"/>
    <x v="0"/>
    <x v="0"/>
    <x v="1"/>
    <x v="9"/>
    <x v="0"/>
    <s v="Univera Satış"/>
    <s v="Saha Satış"/>
    <s v="Yurt Dışı"/>
    <s v="Gürcistan"/>
  </r>
  <r>
    <s v="Q4"/>
    <x v="1"/>
    <x v="11"/>
    <m/>
    <s v="DÜZEY TÜKETİM MALLARI SAN. PAZARLAMA VE TİC. A.Ş."/>
    <s v="EH.05.001"/>
    <s v="Enroute Panorama - Yazılım Geliştirme Hizmeti"/>
    <s v="Univera - Düzey Tüketim"/>
    <x v="18"/>
    <x v="0"/>
    <s v="Enterprise"/>
    <n v="19845"/>
    <m/>
    <n v="5.5"/>
    <m/>
    <m/>
    <m/>
    <m/>
    <m/>
    <n v="109147.5"/>
    <m/>
    <m/>
    <m/>
    <n v="1000003219"/>
    <m/>
    <m/>
    <x v="91"/>
    <x v="0"/>
    <x v="1"/>
    <x v="1"/>
    <x v="9"/>
    <x v="1"/>
    <s v="Univera Satış"/>
    <s v="Saha Satış"/>
    <s v="Yurt İçi"/>
    <s v="Türkiye"/>
  </r>
  <r>
    <s v="Q4"/>
    <x v="1"/>
    <x v="11"/>
    <m/>
    <s v="ERBAK - ULUDAĞ PAZARLAMA SATIŞ VE DAĞITIM ANONİM ŞİRKETİ/SANAL POS"/>
    <s v="EH.05.001"/>
    <s v="Enroute Panorama - Yazılım Geliştirme Hizmeti"/>
    <s v="Univera - Uludağ İçecek"/>
    <x v="19"/>
    <x v="0"/>
    <s v="Enterprise"/>
    <n v="11562.772000000001"/>
    <m/>
    <n v="2.5"/>
    <m/>
    <m/>
    <m/>
    <m/>
    <m/>
    <n v="28906.93"/>
    <m/>
    <m/>
    <m/>
    <n v="1000003177"/>
    <m/>
    <m/>
    <x v="21"/>
    <x v="0"/>
    <x v="1"/>
    <x v="1"/>
    <x v="9"/>
    <x v="1"/>
    <s v="Univera Satış"/>
    <s v="Saha Satış"/>
    <s v="Yurt İçi"/>
    <s v="Türkiye"/>
  </r>
  <r>
    <s v="Q4"/>
    <x v="1"/>
    <x v="11"/>
    <m/>
    <s v="ERBAK - ULUDAĞ PAZARLAMA SATIŞ VE DAĞITIM ANONİM ŞİRKETİ/SANAL POS"/>
    <s v="EH.05.001"/>
    <s v="Enroute Panorama - Yazılım Geliştirme Hizmeti"/>
    <s v="Univera - Uludağ İçecek"/>
    <x v="19"/>
    <x v="0"/>
    <s v="Enterprise"/>
    <n v="11562.772000000001"/>
    <m/>
    <n v="2.5"/>
    <m/>
    <m/>
    <m/>
    <m/>
    <m/>
    <n v="28906.93"/>
    <m/>
    <m/>
    <m/>
    <n v="1000003178"/>
    <m/>
    <m/>
    <x v="21"/>
    <x v="0"/>
    <x v="1"/>
    <x v="1"/>
    <x v="9"/>
    <x v="1"/>
    <s v="Univera Satış"/>
    <s v="Saha Satış"/>
    <s v="Yurt İçi"/>
    <s v="Türkiye"/>
  </r>
  <r>
    <s v="Q4"/>
    <x v="1"/>
    <x v="11"/>
    <m/>
    <s v="ERBAK - ULUDAĞ PAZARLAMA SATIŞ VE DAĞITIM ANONİM ŞİRKETİ/SANAL POS"/>
    <s v="EH.05.001"/>
    <s v="Enroute Panorama - Yazılım Geliştirme Hizmeti"/>
    <s v="Univera - Uludağ İçecek"/>
    <x v="19"/>
    <x v="0"/>
    <s v="Enterprise"/>
    <n v="11562.768683274022"/>
    <m/>
    <n v="2.81"/>
    <m/>
    <m/>
    <m/>
    <m/>
    <m/>
    <n v="32491.38"/>
    <m/>
    <m/>
    <m/>
    <n v="1000003179"/>
    <m/>
    <m/>
    <x v="21"/>
    <x v="0"/>
    <x v="1"/>
    <x v="1"/>
    <x v="9"/>
    <x v="1"/>
    <s v="Univera Satış"/>
    <s v="Saha Satış"/>
    <s v="Yurt İçi"/>
    <s v="Türkiye"/>
  </r>
  <r>
    <s v="Q4"/>
    <x v="1"/>
    <x v="11"/>
    <m/>
    <s v="ERBAK - ULUDAĞ PAZARLAMA SATIŞ VE DAĞITIM ANONİM ŞİRKETİ/SANAL POS"/>
    <s v="EH.05.001"/>
    <s v="Enroute Panorama - Yazılım Geliştirme Hizmeti"/>
    <s v="Univera - Uludağ İçecek"/>
    <x v="19"/>
    <x v="0"/>
    <s v="Enterprise"/>
    <n v="11562.770270270272"/>
    <m/>
    <n v="5.18"/>
    <m/>
    <m/>
    <m/>
    <m/>
    <m/>
    <n v="59895.15"/>
    <m/>
    <m/>
    <m/>
    <n v="1000003180"/>
    <m/>
    <m/>
    <x v="21"/>
    <x v="0"/>
    <x v="1"/>
    <x v="1"/>
    <x v="9"/>
    <x v="1"/>
    <s v="Univera Satış"/>
    <s v="Saha Satış"/>
    <s v="Yurt İçi"/>
    <s v="Türkiye"/>
  </r>
  <r>
    <s v="Q4"/>
    <x v="1"/>
    <x v="11"/>
    <m/>
    <s v="ERBAK - ULUDAĞ PAZARLAMA SATIŞ VE DAĞITIM ANONİM ŞİRKETİ/SANAL POS"/>
    <s v="EH.05.001"/>
    <s v="Enroute Panorama - Yazılım Geliştirme Hizmeti"/>
    <s v="Univera - Uludağ İçecek"/>
    <x v="19"/>
    <x v="0"/>
    <s v="Enterprise"/>
    <n v="11562.771111111111"/>
    <m/>
    <n v="4.5"/>
    <m/>
    <m/>
    <m/>
    <m/>
    <m/>
    <n v="52032.47"/>
    <m/>
    <m/>
    <m/>
    <n v="1000003182"/>
    <m/>
    <m/>
    <x v="21"/>
    <x v="0"/>
    <x v="1"/>
    <x v="1"/>
    <x v="9"/>
    <x v="1"/>
    <s v="Univera Satış"/>
    <s v="Saha Satış"/>
    <s v="Yurt İçi"/>
    <s v="Türkiye"/>
  </r>
  <r>
    <s v="Q4"/>
    <x v="1"/>
    <x v="11"/>
    <m/>
    <s v="Mey İçki Sanayi ve Ticaret A.Ş."/>
    <s v="EH.03.003"/>
    <s v="Enroute Panorama - Uzman Destek Hizmeti"/>
    <s v="Univera - Mey İçki"/>
    <x v="18"/>
    <x v="0"/>
    <s v="Enterprise"/>
    <n v="90000"/>
    <m/>
    <n v="1"/>
    <m/>
    <m/>
    <m/>
    <m/>
    <m/>
    <n v="90000"/>
    <m/>
    <m/>
    <m/>
    <n v="1000003201"/>
    <m/>
    <m/>
    <x v="7"/>
    <x v="0"/>
    <x v="0"/>
    <x v="1"/>
    <x v="12"/>
    <x v="1"/>
    <s v="Univera Satış"/>
    <s v="Saha Satış"/>
    <s v="Yurt İçi"/>
    <s v="Türkiye"/>
  </r>
  <r>
    <s v="Q4"/>
    <x v="1"/>
    <x v="11"/>
    <m/>
    <s v="DÜZEY TÜKETİM MALLARI SAN. PAZARLAMA VE TİC. A.Ş."/>
    <s v="EH.01.001"/>
    <s v="Enroute Panorama - Proje ve Ürün Yönetimi Danışmanlığı Hizmeti"/>
    <s v="Univera - Düzey Tüketim"/>
    <x v="18"/>
    <x v="0"/>
    <s v="Enterprise"/>
    <n v="22050"/>
    <m/>
    <n v="2"/>
    <m/>
    <m/>
    <m/>
    <m/>
    <m/>
    <n v="44100"/>
    <m/>
    <m/>
    <m/>
    <n v="1000003219"/>
    <m/>
    <m/>
    <x v="91"/>
    <x v="0"/>
    <x v="1"/>
    <x v="1"/>
    <x v="7"/>
    <x v="1"/>
    <s v="Univera Satış"/>
    <s v="Saha Satış"/>
    <s v="Yurt İçi"/>
    <s v="Türkiye"/>
  </r>
  <r>
    <s v="Q4"/>
    <x v="1"/>
    <x v="11"/>
    <m/>
    <s v="ERBAK - ULUDAĞ PAZARLAMA SATIŞ VE DAĞITIM ANONİM ŞİRKETİ/SANAL POS"/>
    <s v="EH.01.001"/>
    <s v="Enroute Panorama - Proje ve Ürün Yönetimi Danışmanlığı Hizmeti"/>
    <s v="Univera - Uludağ İçecek"/>
    <x v="19"/>
    <x v="0"/>
    <s v="Enterprise"/>
    <n v="11562.77"/>
    <m/>
    <n v="1"/>
    <m/>
    <m/>
    <m/>
    <m/>
    <m/>
    <n v="11562.77"/>
    <m/>
    <m/>
    <m/>
    <n v="1000003182"/>
    <m/>
    <m/>
    <x v="21"/>
    <x v="0"/>
    <x v="1"/>
    <x v="1"/>
    <x v="7"/>
    <x v="1"/>
    <s v="Univera Satış"/>
    <s v="Saha Satış"/>
    <s v="Yurt İçi"/>
    <s v="Türkiye"/>
  </r>
  <r>
    <s v="Q4"/>
    <x v="1"/>
    <x v="11"/>
    <m/>
    <s v="KENT GIDA MADDELERİ SAN VE TİC.AŞ."/>
    <s v="EH.01.001"/>
    <s v="Enroute Panorama - Proje ve Ürün Yönetimi Danışmanlığı Hizmeti"/>
    <s v="Univera - Kent Gıda"/>
    <x v="12"/>
    <x v="0"/>
    <s v="Enterprise"/>
    <n v="24500"/>
    <m/>
    <n v="2"/>
    <m/>
    <m/>
    <m/>
    <m/>
    <m/>
    <n v="49000"/>
    <m/>
    <m/>
    <m/>
    <s v="1000003236"/>
    <m/>
    <m/>
    <x v="53"/>
    <x v="0"/>
    <x v="1"/>
    <x v="1"/>
    <x v="7"/>
    <x v="1"/>
    <s v="Univera Satış"/>
    <s v="Saha Satış"/>
    <s v="Yurt İçi"/>
    <s v="Türkiye"/>
  </r>
  <r>
    <s v="Q4"/>
    <x v="1"/>
    <x v="11"/>
    <m/>
    <s v="Mey İçki Sanayi ve Ticaret A.Ş."/>
    <s v="EH.06.001"/>
    <s v="Enroute Panorama - Hosting Hizmeti"/>
    <s v="Univera - Mey İçki"/>
    <x v="18"/>
    <x v="1"/>
    <s v="Enroute"/>
    <n v="389007"/>
    <m/>
    <n v="1"/>
    <m/>
    <m/>
    <m/>
    <m/>
    <m/>
    <n v="389007"/>
    <m/>
    <m/>
    <m/>
    <n v="1000003202"/>
    <m/>
    <m/>
    <x v="7"/>
    <x v="0"/>
    <x v="0"/>
    <x v="1"/>
    <x v="3"/>
    <x v="1"/>
    <s v="Univera Satış"/>
    <s v="Saha Satış"/>
    <s v="Yurt İçi"/>
    <s v="Türkiye"/>
  </r>
  <r>
    <s v="Q4"/>
    <x v="1"/>
    <x v="11"/>
    <m/>
    <s v="MİYA OTOMASYON VE BARKOD BILISIM SISTEMLERI SAN TİC. VE L.T.D. STI."/>
    <s v="WPH.02.001"/>
    <s v="Webplus Yazılım Bakımı Hizmeti"/>
    <s v="Univera - Kanal"/>
    <x v="20"/>
    <x v="0"/>
    <s v="Webplus"/>
    <n v="3432"/>
    <m/>
    <n v="1"/>
    <m/>
    <m/>
    <m/>
    <m/>
    <m/>
    <n v="3432"/>
    <m/>
    <m/>
    <m/>
    <n v="1000003777"/>
    <m/>
    <m/>
    <x v="3"/>
    <x v="0"/>
    <x v="1"/>
    <x v="1"/>
    <x v="4"/>
    <x v="0"/>
    <s v="Kanal Satış"/>
    <s v="Miya"/>
    <s v="Yurt İçi"/>
    <s v="Türkiye"/>
  </r>
  <r>
    <s v="Q4"/>
    <x v="1"/>
    <x v="11"/>
    <m/>
    <s v="MİYA OTOMASYON VE BARKOD BILISIM SISTEMLERI SAN TİC. VE L.T.D. STI."/>
    <s v="WProje Yönetimi.01.007"/>
    <s v="Webplus E-Dönüşüm Yazılımı"/>
    <s v="Univera - Kanal"/>
    <x v="20"/>
    <x v="0"/>
    <s v="Webplus"/>
    <n v="15600"/>
    <m/>
    <n v="1"/>
    <m/>
    <m/>
    <m/>
    <m/>
    <m/>
    <n v="15600"/>
    <m/>
    <m/>
    <m/>
    <n v="1000003777"/>
    <m/>
    <m/>
    <x v="3"/>
    <x v="0"/>
    <x v="1"/>
    <x v="0"/>
    <x v="1"/>
    <x v="0"/>
    <s v="Kanal Satış"/>
    <s v="Miya"/>
    <s v="Yurt İçi"/>
    <s v="Türkiye"/>
  </r>
  <r>
    <s v="Q4"/>
    <x v="1"/>
    <x v="11"/>
    <m/>
    <s v="ERBAK - ULUDAĞ PAZARLAMA SATIŞ VE DAĞITIM ANONİM ŞİRKETİ"/>
    <s v="UH.01.002"/>
    <s v="Unidox Kontör"/>
    <s v="Univera Kontör Satışı"/>
    <x v="21"/>
    <x v="2"/>
    <s v="Unidox"/>
    <n v="0.25"/>
    <m/>
    <n v="7000000"/>
    <m/>
    <m/>
    <m/>
    <m/>
    <m/>
    <n v="1750000"/>
    <m/>
    <m/>
    <m/>
    <n v="1000003789"/>
    <m/>
    <m/>
    <x v="21"/>
    <x v="0"/>
    <x v="1"/>
    <x v="2"/>
    <x v="5"/>
    <x v="1"/>
    <s v="Univera Satış"/>
    <s v="Saha Satış"/>
    <s v="Yurt İçi"/>
    <s v="Türkiye"/>
  </r>
  <r>
    <s v="Q4"/>
    <x v="1"/>
    <x v="11"/>
    <m/>
    <s v="MİYA OTOMASYON VE BARKOD BILISIM SISTEMLERI SAN TİC. VE L.T.D. STI."/>
    <s v="UH.01.002"/>
    <s v="Unidox Kontör"/>
    <s v="Univera - Kanal"/>
    <x v="20"/>
    <x v="2"/>
    <s v="Unidox"/>
    <n v="9262.5"/>
    <m/>
    <n v="1"/>
    <m/>
    <m/>
    <m/>
    <m/>
    <m/>
    <n v="9262.5"/>
    <m/>
    <m/>
    <m/>
    <n v="1000003787"/>
    <m/>
    <m/>
    <x v="3"/>
    <x v="0"/>
    <x v="1"/>
    <x v="2"/>
    <x v="5"/>
    <x v="0"/>
    <s v="Kanal Satış"/>
    <s v="Miya"/>
    <s v="Yurt İçi"/>
    <s v="Türkiye"/>
  </r>
  <r>
    <s v="Q4"/>
    <x v="1"/>
    <x v="11"/>
    <m/>
    <s v="MİYA OTOMASYON VE BARKOD BILISIM SISTEMLERI SAN TİC. VE L.T.D. STI."/>
    <s v="UH.01.002"/>
    <s v="Unidox Kontör"/>
    <s v="Univera - Kanal"/>
    <x v="20"/>
    <x v="2"/>
    <s v="Unidox"/>
    <n v="51797.25"/>
    <m/>
    <n v="1"/>
    <m/>
    <m/>
    <m/>
    <m/>
    <m/>
    <n v="51797.25"/>
    <m/>
    <m/>
    <m/>
    <n v="1000003774"/>
    <m/>
    <m/>
    <x v="3"/>
    <x v="0"/>
    <x v="1"/>
    <x v="2"/>
    <x v="5"/>
    <x v="0"/>
    <s v="Kanal Satış"/>
    <s v="Miya"/>
    <s v="Yurt İçi"/>
    <s v="Türkiye"/>
  </r>
  <r>
    <s v="Q4"/>
    <x v="1"/>
    <x v="11"/>
    <m/>
    <s v="MİYA OTOMASYON VE BARKOD BILISIM SISTEMLERI SAN TİC. VE L.T.D. STI."/>
    <s v="UH.01.002"/>
    <s v="Unidox Kontör"/>
    <s v="Univera - Kanal"/>
    <x v="20"/>
    <x v="2"/>
    <s v="Unidox"/>
    <n v="2.2599999999999998"/>
    <m/>
    <n v="10000"/>
    <m/>
    <m/>
    <m/>
    <m/>
    <m/>
    <n v="22600"/>
    <m/>
    <m/>
    <m/>
    <n v="1000003770"/>
    <m/>
    <m/>
    <x v="3"/>
    <x v="0"/>
    <x v="1"/>
    <x v="2"/>
    <x v="5"/>
    <x v="0"/>
    <s v="Kanal Satış"/>
    <s v="Miya"/>
    <s v="Yurt İçi"/>
    <s v="Türkiye"/>
  </r>
  <r>
    <s v="Q4"/>
    <x v="1"/>
    <x v="11"/>
    <m/>
    <s v="DOĞUŞ ÇAY VE GIDA MADD.ÜRT.PAZ.İTH.İHR.A.Ş"/>
    <s v="SH.02.001"/>
    <s v="Stokbar Panorama - Yazılım Bakımı Hizmeti"/>
    <s v="Univera Doğuş Çay Projesi"/>
    <x v="13"/>
    <x v="4"/>
    <s v="Standart"/>
    <n v="31128.47"/>
    <m/>
    <n v="23"/>
    <m/>
    <m/>
    <m/>
    <m/>
    <m/>
    <n v="715954.81"/>
    <m/>
    <m/>
    <m/>
    <n v="1000003791"/>
    <m/>
    <m/>
    <x v="13"/>
    <x v="0"/>
    <x v="0"/>
    <x v="1"/>
    <x v="4"/>
    <x v="1"/>
    <s v="Univera Satış"/>
    <s v="Saha Satış"/>
    <s v="Yurt İçi"/>
    <s v="Türkiye"/>
  </r>
  <r>
    <s v="Q4"/>
    <x v="1"/>
    <x v="11"/>
    <m/>
    <s v="DOĞUŞ ÇAY VE GIDA MADD.ÜRT.PAZ.İTH.İHR.A.Ş"/>
    <s v="SH.02.001"/>
    <s v="Stokbar Panorama - Yazılım Bakımı Hizmeti"/>
    <s v="Univera Doğuş Çay Projesi"/>
    <x v="13"/>
    <x v="4"/>
    <s v="Standart"/>
    <n v="547942.93999999994"/>
    <m/>
    <n v="1"/>
    <m/>
    <m/>
    <m/>
    <m/>
    <m/>
    <n v="547942.93999999994"/>
    <m/>
    <m/>
    <m/>
    <n v="1000003791"/>
    <m/>
    <m/>
    <x v="13"/>
    <x v="0"/>
    <x v="0"/>
    <x v="1"/>
    <x v="4"/>
    <x v="1"/>
    <s v="Univera Satış"/>
    <s v="Saha Satış"/>
    <s v="Yurt İçi"/>
    <s v="Türkiye"/>
  </r>
  <r>
    <s v="Q4"/>
    <x v="1"/>
    <x v="11"/>
    <m/>
    <s v="DOĞUŞ ÇAY VE GIDA MADD.ÜRT.PAZ.İTH.İHR.A.Ş"/>
    <s v="SH.02.001"/>
    <s v="Stokbar Panorama - Yazılım Bakımı Hizmeti"/>
    <s v="Univera Doğuş Çay Projesi"/>
    <x v="12"/>
    <x v="4"/>
    <s v="Standart"/>
    <n v="1353304.62"/>
    <m/>
    <n v="1"/>
    <m/>
    <m/>
    <m/>
    <m/>
    <m/>
    <n v="1353304.62"/>
    <m/>
    <m/>
    <m/>
    <n v="1000003788"/>
    <m/>
    <m/>
    <x v="13"/>
    <x v="0"/>
    <x v="0"/>
    <x v="1"/>
    <x v="4"/>
    <x v="1"/>
    <s v="Univera Satış"/>
    <s v="Saha Satış"/>
    <s v="Yurt İçi"/>
    <s v="Türkiye"/>
  </r>
  <r>
    <s v="Q4"/>
    <x v="1"/>
    <x v="11"/>
    <m/>
    <s v="FELDA IFFCO Gıda San. ve Tic. A.Ş."/>
    <s v="SH.02.001"/>
    <s v="Stokbar Panorama - Yazılım Bakımı Hizmeti"/>
    <s v="Univera - FELDA IFFCO"/>
    <x v="13"/>
    <x v="4"/>
    <s v="Standart"/>
    <n v="141979.20000000001"/>
    <m/>
    <n v="1"/>
    <m/>
    <m/>
    <m/>
    <m/>
    <m/>
    <n v="141979.20000000001"/>
    <m/>
    <m/>
    <m/>
    <n v="1000003782"/>
    <m/>
    <m/>
    <x v="133"/>
    <x v="0"/>
    <x v="0"/>
    <x v="1"/>
    <x v="4"/>
    <x v="0"/>
    <s v="Univera Satış"/>
    <s v="Saha Satış"/>
    <s v="Yurt İçi"/>
    <s v="Türkiye"/>
  </r>
  <r>
    <s v="Q4"/>
    <x v="1"/>
    <x v="11"/>
    <m/>
    <s v="Turkuaz Trade LLC"/>
    <s v="OH.02.001"/>
    <s v="Outsource Yazılım Bakımı Hizmeti"/>
    <s v="Univera - Turkuaz - Kazakistan"/>
    <x v="19"/>
    <x v="0"/>
    <s v="Outsource - Hizmet"/>
    <n v="223243.8"/>
    <m/>
    <n v="1"/>
    <m/>
    <m/>
    <m/>
    <m/>
    <m/>
    <n v="223243.8"/>
    <m/>
    <m/>
    <m/>
    <n v="1000003768"/>
    <m/>
    <m/>
    <x v="240"/>
    <x v="3"/>
    <x v="1"/>
    <x v="1"/>
    <x v="9"/>
    <x v="0"/>
    <s v="Univera Satış"/>
    <s v="Saha Satış"/>
    <s v="Yurt Dışı"/>
    <s v="Kırgızistan"/>
  </r>
  <r>
    <s v="Q4"/>
    <x v="1"/>
    <x v="11"/>
    <m/>
    <s v="BROWN FORMAN İÇKİ TİC. LTD. ŞTİ."/>
    <s v="EH.02.014"/>
    <s v="Enroute PANORAMA BUSİNESS ANALYTİCS  (QSENSE) KULLANICI YazılımI BakımI"/>
    <s v="Univera - Brown Forman"/>
    <x v="12"/>
    <x v="0"/>
    <s v="QLIK"/>
    <n v="10006.725"/>
    <m/>
    <n v="12"/>
    <m/>
    <n v="120080.7"/>
    <m/>
    <n v="0"/>
    <m/>
    <n v="120080.7"/>
    <m/>
    <m/>
    <m/>
    <s v="1000003341"/>
    <m/>
    <m/>
    <x v="30"/>
    <x v="0"/>
    <x v="0"/>
    <x v="1"/>
    <x v="4"/>
    <x v="1"/>
    <s v="Univera Satış"/>
    <s v="Saha Satış"/>
    <s v="Yurt İçi"/>
    <s v="Türkiye"/>
  </r>
  <r>
    <s v="Q4"/>
    <x v="1"/>
    <x v="11"/>
    <m/>
    <s v="JTI Tütün Ürünleri Pazarlama A.Ş."/>
    <s v="EH.05.001"/>
    <s v="Enroute Panorama - Yazılım Geliştirme Hizmeti"/>
    <s v="Univera - JTI"/>
    <x v="13"/>
    <x v="0"/>
    <s v="Enterprise "/>
    <n v="11900"/>
    <m/>
    <n v="7"/>
    <m/>
    <n v="83300"/>
    <m/>
    <n v="0"/>
    <m/>
    <n v="83300"/>
    <m/>
    <m/>
    <m/>
    <s v="1000003337"/>
    <m/>
    <m/>
    <x v="18"/>
    <x v="0"/>
    <x v="1"/>
    <x v="1"/>
    <x v="9"/>
    <x v="1"/>
    <s v="Univera Satış"/>
    <s v="Saha Satış"/>
    <s v="Yurt İçi"/>
    <s v="Türkiye"/>
  </r>
  <r>
    <s v="Q4"/>
    <x v="1"/>
    <x v="11"/>
    <m/>
    <s v="KENT GIDA MADDELERİ SAN VE TİC.AŞ."/>
    <s v="EH.05.001"/>
    <s v="Enroute Panorama - Yazılım Geliştirme Hizmeti"/>
    <s v="Univera - Kent Gıda"/>
    <x v="12"/>
    <x v="0"/>
    <s v="Enterprise"/>
    <n v="18375"/>
    <m/>
    <n v="11"/>
    <m/>
    <m/>
    <m/>
    <m/>
    <m/>
    <n v="202125"/>
    <m/>
    <m/>
    <m/>
    <s v="1000003236"/>
    <m/>
    <m/>
    <x v="53"/>
    <x v="0"/>
    <x v="1"/>
    <x v="1"/>
    <x v="9"/>
    <x v="1"/>
    <s v="Univera Satış"/>
    <s v="Saha Satış"/>
    <s v="Yurt İçi"/>
    <s v="Türkiye"/>
  </r>
  <r>
    <s v="Q4"/>
    <x v="1"/>
    <x v="11"/>
    <m/>
    <s v="KENT GIDA MADDELERİ SAN VE TİC.AŞ."/>
    <s v="EH.05.001"/>
    <s v="Enroute Panorama - Yazılım Geliştirme Hizmeti"/>
    <s v="Univera - Kent Gıda"/>
    <x v="12"/>
    <x v="0"/>
    <s v="Enterprise"/>
    <n v="24500"/>
    <m/>
    <n v="13"/>
    <m/>
    <m/>
    <m/>
    <m/>
    <m/>
    <n v="318500"/>
    <m/>
    <m/>
    <m/>
    <s v="1000003236"/>
    <m/>
    <m/>
    <x v="53"/>
    <x v="0"/>
    <x v="1"/>
    <x v="1"/>
    <x v="9"/>
    <x v="1"/>
    <s v="Univera Satış"/>
    <s v="Saha Satış"/>
    <s v="Yurt İçi"/>
    <s v="Türkiye"/>
  </r>
  <r>
    <s v="Q4"/>
    <x v="1"/>
    <x v="11"/>
    <m/>
    <s v="Şölen Çikolata Gıda Sanayi Ve Ticaret A. Ş."/>
    <s v="EH.05.001"/>
    <s v="Enroute Panorama - Yazılım Geliştirme Hizmeti"/>
    <s v="Univera - Şölen"/>
    <x v="19"/>
    <x v="0"/>
    <s v="Enterprise"/>
    <n v="17500"/>
    <m/>
    <n v="10.5"/>
    <m/>
    <n v="183750"/>
    <m/>
    <n v="0"/>
    <m/>
    <n v="183750"/>
    <m/>
    <m/>
    <m/>
    <n v="1000003362"/>
    <m/>
    <m/>
    <x v="32"/>
    <x v="0"/>
    <x v="1"/>
    <x v="1"/>
    <x v="9"/>
    <x v="1"/>
    <s v="Univera Satış"/>
    <s v="Saha Satış"/>
    <s v="Yurt İçi"/>
    <s v="Türkiye"/>
  </r>
  <r>
    <s v="Q4"/>
    <x v="1"/>
    <x v="11"/>
    <m/>
    <s v="ALPEDO GIDA SAN.VE TİC.A.Ş"/>
    <s v="EH.02.001"/>
    <s v="Enroute Panorama - Yazılım Bakımı, Yaşatma ve Merkezi Destek Hizmeti"/>
    <s v="Univera - Alpedo Dondurma"/>
    <x v="19"/>
    <x v="0"/>
    <s v="Enterprise"/>
    <n v="642072.87"/>
    <m/>
    <n v="1"/>
    <m/>
    <m/>
    <m/>
    <m/>
    <m/>
    <n v="642072.87"/>
    <m/>
    <m/>
    <m/>
    <n v="1000003767"/>
    <m/>
    <m/>
    <x v="118"/>
    <x v="0"/>
    <x v="0"/>
    <x v="1"/>
    <x v="4"/>
    <x v="0"/>
    <s v="Univera Satış"/>
    <s v="Saha Satış"/>
    <s v="Yurt İçi"/>
    <s v="Türkiye"/>
  </r>
  <r>
    <s v="Q4"/>
    <x v="1"/>
    <x v="11"/>
    <m/>
    <s v="BROWN FORMAN İÇKİ TİC. LTD. ŞTİ."/>
    <s v="EH.02.001"/>
    <s v="Enroute Panorama - Yazılım Bakımı, Yaşatma ve Merkezi Destek Hizmeti"/>
    <s v="Univera - Brown Forman"/>
    <x v="12"/>
    <x v="0"/>
    <s v="Enterprise "/>
    <n v="454935.07"/>
    <m/>
    <n v="1"/>
    <m/>
    <n v="454935.07"/>
    <m/>
    <n v="0"/>
    <m/>
    <n v="454935.07"/>
    <m/>
    <m/>
    <m/>
    <s v="1000003341"/>
    <m/>
    <m/>
    <x v="30"/>
    <x v="0"/>
    <x v="0"/>
    <x v="1"/>
    <x v="4"/>
    <x v="1"/>
    <s v="Univera Satış"/>
    <s v="Saha Satış"/>
    <s v="Yurt İçi"/>
    <s v="Türkiye"/>
  </r>
  <r>
    <s v="Q4"/>
    <x v="1"/>
    <x v="11"/>
    <m/>
    <s v="JTI Tütün Ürünleri Pazarlama A.Ş."/>
    <s v="EH.05.002"/>
    <s v="Enroute Panorama - Rapor Geliştirme Hizmeti"/>
    <s v="Univera - JTI"/>
    <x v="13"/>
    <x v="0"/>
    <s v="Enterprise "/>
    <n v="11900"/>
    <m/>
    <n v="9.4"/>
    <m/>
    <n v="111860"/>
    <m/>
    <n v="0"/>
    <m/>
    <n v="111860"/>
    <m/>
    <m/>
    <m/>
    <s v="1000003337"/>
    <m/>
    <m/>
    <x v="18"/>
    <x v="0"/>
    <x v="1"/>
    <x v="1"/>
    <x v="2"/>
    <x v="1"/>
    <s v="Univera Satış"/>
    <s v="Saha Satış"/>
    <s v="Yurt İçi"/>
    <s v="Türkiye"/>
  </r>
  <r>
    <s v="Q4"/>
    <x v="1"/>
    <x v="11"/>
    <m/>
    <s v="Nestle Turkiye Gida San A.S."/>
    <s v="EH.05.002"/>
    <s v="Enroute Panorama - Rapor Geliştirme Hizmeti"/>
    <s v="Univera - Nestle Professional"/>
    <x v="12"/>
    <x v="0"/>
    <s v="Enterprise"/>
    <n v="17150"/>
    <m/>
    <n v="16"/>
    <m/>
    <m/>
    <m/>
    <m/>
    <m/>
    <n v="274400"/>
    <m/>
    <m/>
    <m/>
    <n v="1000003273"/>
    <m/>
    <m/>
    <x v="12"/>
    <x v="0"/>
    <x v="1"/>
    <x v="1"/>
    <x v="2"/>
    <x v="1"/>
    <s v="Univera Satış"/>
    <s v="Saha Satış"/>
    <s v="Yurt İçi"/>
    <s v="Türkiye"/>
  </r>
  <r>
    <s v="Q4"/>
    <x v="1"/>
    <x v="11"/>
    <m/>
    <s v="JTI Tütün Ürünleri Pazarlama A.Ş."/>
    <s v="EH.01.001"/>
    <s v="Enroute Panorama - Proje ve Ürün Yönetimi Danışmanlığı Hizmeti"/>
    <s v="Univera - JTI"/>
    <x v="13"/>
    <x v="0"/>
    <s v="Enterprise "/>
    <n v="11100.92"/>
    <m/>
    <n v="16.5"/>
    <m/>
    <n v="183165.18"/>
    <m/>
    <n v="0"/>
    <m/>
    <n v="183165.18"/>
    <m/>
    <m/>
    <m/>
    <s v="1000003337"/>
    <m/>
    <m/>
    <x v="18"/>
    <x v="0"/>
    <x v="1"/>
    <x v="1"/>
    <x v="7"/>
    <x v="1"/>
    <s v="Univera Satış"/>
    <s v="Saha Satış"/>
    <s v="Yurt İçi"/>
    <s v="Türkiye"/>
  </r>
  <r>
    <s v="Q4"/>
    <x v="1"/>
    <x v="11"/>
    <m/>
    <s v="KENT GIDA MADDELERİ SAN VE TİC.AŞ."/>
    <s v="EH.01.001"/>
    <s v="Enroute Panorama - Proje ve Ürün Yönetimi Danışmanlığı Hizmeti"/>
    <s v="Univera - Kent Gıda"/>
    <x v="12"/>
    <x v="0"/>
    <s v="Enterprise"/>
    <n v="14700"/>
    <m/>
    <n v="4"/>
    <m/>
    <m/>
    <m/>
    <m/>
    <m/>
    <n v="58800"/>
    <m/>
    <m/>
    <m/>
    <s v="1000003236"/>
    <m/>
    <m/>
    <x v="53"/>
    <x v="0"/>
    <x v="1"/>
    <x v="1"/>
    <x v="7"/>
    <x v="1"/>
    <s v="Univera Satış"/>
    <s v="Saha Satış"/>
    <s v="Yurt İçi"/>
    <s v="Türkiye"/>
  </r>
  <r>
    <s v="Q4"/>
    <x v="1"/>
    <x v="11"/>
    <m/>
    <s v="KENT GIDA MADDELERİ SAN VE TİC.AŞ."/>
    <s v="EH.01.001"/>
    <s v="Enroute Panorama - Proje ve Ürün Yönetimi Danışmanlığı Hizmeti"/>
    <s v="Univera - Kent Gıda"/>
    <x v="12"/>
    <x v="0"/>
    <s v="Enterprise"/>
    <n v="19600"/>
    <m/>
    <n v="35"/>
    <m/>
    <n v="857500"/>
    <m/>
    <n v="171500"/>
    <m/>
    <n v="686000"/>
    <m/>
    <m/>
    <m/>
    <n v="1000003331"/>
    <m/>
    <m/>
    <x v="53"/>
    <x v="0"/>
    <x v="1"/>
    <x v="1"/>
    <x v="7"/>
    <x v="1"/>
    <s v="Univera Satış"/>
    <s v="Saha Satış"/>
    <s v="Yurt İçi"/>
    <s v="Türkiye"/>
  </r>
  <r>
    <s v="Q4"/>
    <x v="1"/>
    <x v="11"/>
    <m/>
    <s v="Nestle Turkiye Gida San A.S."/>
    <s v="EH.01.001"/>
    <s v="Enroute Panorama - Proje ve Ürün Yönetimi Danışmanlığı Hizmeti"/>
    <s v="Univera - Nestle Professional"/>
    <x v="12"/>
    <x v="0"/>
    <s v="Enterprise"/>
    <n v="11760"/>
    <m/>
    <n v="3.5"/>
    <m/>
    <m/>
    <m/>
    <m/>
    <m/>
    <n v="41160"/>
    <m/>
    <m/>
    <m/>
    <n v="1000003273"/>
    <m/>
    <m/>
    <x v="12"/>
    <x v="0"/>
    <x v="1"/>
    <x v="1"/>
    <x v="7"/>
    <x v="1"/>
    <s v="Univera Satış"/>
    <s v="Saha Satış"/>
    <s v="Yurt İçi"/>
    <s v="Türkiye"/>
  </r>
  <r>
    <s v="Q4"/>
    <x v="1"/>
    <x v="11"/>
    <m/>
    <s v="PERNOD RICARD İSTANBUL İÇ VE DIŞ TİC. LTD. ŞTİ"/>
    <s v="EH.01.001"/>
    <s v="Enroute Panorama - Proje ve Ürün Yönetimi Danışmanlığı Hizmeti"/>
    <s v="Univera - Pernod Ricard"/>
    <x v="13"/>
    <x v="0"/>
    <s v="Enterprise"/>
    <n v="9632.8357473928154"/>
    <m/>
    <n v="8.6300000000000008"/>
    <m/>
    <m/>
    <m/>
    <m/>
    <m/>
    <n v="83131.372499999998"/>
    <m/>
    <m/>
    <m/>
    <n v="1000003397"/>
    <m/>
    <m/>
    <x v="34"/>
    <x v="0"/>
    <x v="1"/>
    <x v="1"/>
    <x v="7"/>
    <x v="1"/>
    <s v="Univera Satış"/>
    <s v="Saha Satış"/>
    <s v="Yurt İçi"/>
    <s v="Türkiye"/>
  </r>
  <r>
    <s v="Q4"/>
    <x v="1"/>
    <x v="11"/>
    <m/>
    <s v="Şölen Çikolata Gıda Sanayi Ve Ticaret A. Ş."/>
    <s v="EH.01.001"/>
    <s v="Enroute Panorama - Proje ve Ürün Yönetimi Danışmanlığı Hizmeti"/>
    <s v="Univera - Şölen"/>
    <x v="19"/>
    <x v="0"/>
    <s v="Enterprise"/>
    <n v="17500"/>
    <m/>
    <n v="1"/>
    <m/>
    <n v="17500"/>
    <m/>
    <n v="0"/>
    <m/>
    <n v="17500"/>
    <m/>
    <m/>
    <m/>
    <n v="1000003362"/>
    <m/>
    <m/>
    <x v="32"/>
    <x v="0"/>
    <x v="1"/>
    <x v="1"/>
    <x v="7"/>
    <x v="1"/>
    <s v="Univera Satış"/>
    <s v="Saha Satış"/>
    <s v="Yurt İçi"/>
    <s v="Türkiye"/>
  </r>
  <r>
    <s v="Q4"/>
    <x v="1"/>
    <x v="11"/>
    <m/>
    <s v="Nestle Turkiye Gida San A.S."/>
    <s v="EH.01.005"/>
    <s v="Enroute Panorama - Online Eğitim Hizmeti"/>
    <s v="Univera - Nestle Retail"/>
    <x v="12"/>
    <x v="0"/>
    <s v="Enterprise"/>
    <n v="9800"/>
    <m/>
    <n v="1"/>
    <m/>
    <m/>
    <m/>
    <m/>
    <m/>
    <n v="9800"/>
    <m/>
    <m/>
    <m/>
    <s v="1000003240"/>
    <m/>
    <m/>
    <x v="12"/>
    <x v="0"/>
    <x v="1"/>
    <x v="1"/>
    <x v="6"/>
    <x v="1"/>
    <s v="Univera Satış"/>
    <s v="Saha Satış"/>
    <s v="Yurt İçi"/>
    <s v="Türkiye"/>
  </r>
  <r>
    <s v="Q4"/>
    <x v="1"/>
    <x v="11"/>
    <m/>
    <s v="Nestle Turkiye Gida San A.S."/>
    <s v="EH.01.003"/>
    <s v="Enroute Panorama - Kurulum ve Eğitim Hizmeti"/>
    <s v="Univera - Nestle Professional"/>
    <x v="12"/>
    <x v="0"/>
    <s v="Enterprise"/>
    <n v="9800"/>
    <m/>
    <n v="15"/>
    <m/>
    <m/>
    <m/>
    <m/>
    <m/>
    <n v="147000"/>
    <m/>
    <m/>
    <m/>
    <n v="1000003273"/>
    <m/>
    <m/>
    <x v="12"/>
    <x v="0"/>
    <x v="1"/>
    <x v="1"/>
    <x v="6"/>
    <x v="1"/>
    <s v="Univera Satış"/>
    <s v="Saha Satış"/>
    <s v="Yurt İçi"/>
    <s v="Türkiye"/>
  </r>
  <r>
    <s v="Q4"/>
    <x v="1"/>
    <x v="11"/>
    <m/>
    <s v="BROWN FORMAN İÇKİ TİC. LTD. ŞTİ."/>
    <s v="EH.06.001"/>
    <s v="Enroute Panorama - Hosting Hizmeti"/>
    <s v="Univera - Brown Forman"/>
    <x v="12"/>
    <x v="1"/>
    <s v="Enroute"/>
    <n v="1547393.26"/>
    <m/>
    <n v="1"/>
    <m/>
    <n v="1547393.26"/>
    <m/>
    <n v="0"/>
    <m/>
    <n v="1547393.26"/>
    <m/>
    <m/>
    <m/>
    <s v="1000003341"/>
    <m/>
    <m/>
    <x v="30"/>
    <x v="0"/>
    <x v="0"/>
    <x v="1"/>
    <x v="3"/>
    <x v="1"/>
    <s v="Univera Satış"/>
    <s v="Saha Satış"/>
    <s v="Yurt İçi"/>
    <s v="Türkiye"/>
  </r>
  <r>
    <s v="Q4"/>
    <x v="1"/>
    <x v="11"/>
    <m/>
    <s v="ALPEDO GIDA SAN.VE TİC.A.Ş"/>
    <s v="EH.03.001"/>
    <s v="Enroute Panorama - Çağrı Merkezi Hizmeti (MSD)"/>
    <s v="Univera - Alpedo Dondurma"/>
    <x v="19"/>
    <x v="0"/>
    <s v="Enterprise"/>
    <n v="21551.91"/>
    <m/>
    <n v="22"/>
    <m/>
    <m/>
    <m/>
    <m/>
    <m/>
    <n v="474142.02"/>
    <m/>
    <m/>
    <m/>
    <n v="1000003767"/>
    <m/>
    <m/>
    <x v="118"/>
    <x v="0"/>
    <x v="0"/>
    <x v="1"/>
    <x v="8"/>
    <x v="0"/>
    <s v="Univera Satış"/>
    <s v="Saha Satış"/>
    <s v="Yurt İçi"/>
    <s v="Türkiye"/>
  </r>
  <r>
    <s v="Q4"/>
    <x v="1"/>
    <x v="11"/>
    <m/>
    <s v="BROWN FORMAN İÇKİ TİC. LTD. ŞTİ."/>
    <s v="EH.03.001"/>
    <s v="Enroute Panorama - Çağrı Merkezi Hizmeti (MSD)"/>
    <s v="Univera - Brown Forman"/>
    <x v="12"/>
    <x v="0"/>
    <s v="Enterprise "/>
    <n v="772302.17"/>
    <m/>
    <n v="1"/>
    <m/>
    <n v="772302.17"/>
    <m/>
    <n v="0"/>
    <m/>
    <n v="772302.17"/>
    <m/>
    <m/>
    <m/>
    <s v="1000003341"/>
    <m/>
    <m/>
    <x v="30"/>
    <x v="0"/>
    <x v="0"/>
    <x v="1"/>
    <x v="8"/>
    <x v="1"/>
    <s v="Univera Satış"/>
    <s v="Saha Satış"/>
    <s v="Yurt İçi"/>
    <s v="Türkiye"/>
  </r>
  <r>
    <s v="Q4"/>
    <x v="1"/>
    <x v="11"/>
    <s v="Kapalı"/>
    <s v="MİYA OTOMASYON VE BARKOD BILISIM SISTEMLERI SAN TİC. VE L.T.D. STI."/>
    <s v="WPH.02.001"/>
    <s v="WebPlus Yazılım Bakımı Hizmeti"/>
    <s v="Univera - Kanal"/>
    <x v="20"/>
    <x v="0"/>
    <s v="Webplus"/>
    <n v="11240"/>
    <s v="TRY"/>
    <n v="1"/>
    <s v="Yıl"/>
    <n v="11240"/>
    <s v="TRY"/>
    <n v="0"/>
    <s v="TRY"/>
    <n v="11240"/>
    <s v="TRY"/>
    <n v="11240"/>
    <s v="TRY"/>
    <n v="1000003888"/>
    <m/>
    <m/>
    <x v="3"/>
    <x v="0"/>
    <x v="0"/>
    <x v="1"/>
    <x v="4"/>
    <x v="0"/>
    <s v="Kanal Satış"/>
    <s v="Miya"/>
    <s v="Yurt içi"/>
    <s v="Türkiye"/>
  </r>
  <r>
    <s v="Q4"/>
    <x v="1"/>
    <x v="11"/>
    <s v="Kapalı"/>
    <s v="MİYA OTOMASYON VE BARKOD BILISIM SISTEMLERI SAN TİC. VE L.T.D. STI."/>
    <s v="WPH.02.001"/>
    <s v="WebPlus Yazılım Bakımı Hizmeti"/>
    <s v="Univera - Kanal"/>
    <x v="20"/>
    <x v="0"/>
    <s v="Webplus"/>
    <n v="11240"/>
    <s v="TRY"/>
    <n v="1"/>
    <s v="Yıl"/>
    <n v="11240"/>
    <s v="TRY"/>
    <n v="0"/>
    <s v="TRY"/>
    <n v="11240"/>
    <s v="TRY"/>
    <n v="11240"/>
    <s v="TRY"/>
    <n v="1000003889"/>
    <m/>
    <m/>
    <x v="3"/>
    <x v="0"/>
    <x v="0"/>
    <x v="1"/>
    <x v="4"/>
    <x v="0"/>
    <s v="Kanal Satış"/>
    <s v="Miya"/>
    <s v="Yurt içi"/>
    <s v="Türkiye"/>
  </r>
  <r>
    <s v="Q4"/>
    <x v="1"/>
    <x v="11"/>
    <s v="Kapalı"/>
    <s v="MİYA OTOMASYON VE BARKOD BILISIM SISTEMLERI SAN TİC. VE L.T.D. STI."/>
    <s v="WPH.02.001"/>
    <s v="WebPlus Yazılım Bakımı Hizmeti"/>
    <s v="Univera - Kanal"/>
    <x v="20"/>
    <x v="0"/>
    <s v="Webplus"/>
    <n v="13671"/>
    <s v="TRY"/>
    <n v="1"/>
    <s v="Yıl"/>
    <n v="13671"/>
    <s v="TRY"/>
    <n v="0"/>
    <s v="TRY"/>
    <n v="13671"/>
    <s v="TRY"/>
    <n v="13671"/>
    <s v="TRY"/>
    <n v="1000003904"/>
    <m/>
    <m/>
    <x v="3"/>
    <x v="0"/>
    <x v="1"/>
    <x v="1"/>
    <x v="4"/>
    <x v="0"/>
    <s v="Kanal Satış"/>
    <s v="Miya"/>
    <s v="Yurt içi"/>
    <s v="Türkiye"/>
  </r>
  <r>
    <s v="Q4"/>
    <x v="1"/>
    <x v="11"/>
    <s v="Kapalı"/>
    <s v="MİYA OTOMASYON VE BARKOD BILISIM SISTEMLERI SAN TİC. VE L.T.D. STI."/>
    <s v="WPH.02.001"/>
    <s v="WebPlus Yazılım Bakımı Hizmeti"/>
    <s v="Univera - Kanal"/>
    <x v="20"/>
    <x v="0"/>
    <s v="Webplus"/>
    <n v="39325"/>
    <s v="TRY"/>
    <n v="1"/>
    <s v="Yıl"/>
    <n v="39325"/>
    <s v="TRY"/>
    <n v="0"/>
    <s v="TRY"/>
    <n v="39325"/>
    <s v="TRY"/>
    <n v="39325"/>
    <s v="TRY"/>
    <n v="1000003909"/>
    <m/>
    <m/>
    <x v="3"/>
    <x v="0"/>
    <x v="1"/>
    <x v="1"/>
    <x v="4"/>
    <x v="0"/>
    <s v="Kanal Satış"/>
    <s v="Miya"/>
    <s v="Yurt içi"/>
    <s v="Türkiye"/>
  </r>
  <r>
    <s v="Q4"/>
    <x v="1"/>
    <x v="11"/>
    <s v="Kapalı"/>
    <s v="MİYA OTOMASYON VE BARKOD BILISIM SISTEMLERI SAN TİC. VE L.T.D. STI."/>
    <s v="WPH.02.001"/>
    <s v="WebPlus Yazılım Bakımı Hizmeti"/>
    <s v="Univera - Kanal"/>
    <x v="20"/>
    <x v="0"/>
    <s v="Webplus"/>
    <n v="22480"/>
    <s v="TRY"/>
    <n v="1"/>
    <s v="Yıl"/>
    <n v="22480"/>
    <s v="TRY"/>
    <n v="0"/>
    <s v="TRY"/>
    <n v="22480"/>
    <s v="TRY"/>
    <n v="22480"/>
    <s v="TRY"/>
    <n v="1000003993"/>
    <m/>
    <m/>
    <x v="3"/>
    <x v="0"/>
    <x v="1"/>
    <x v="1"/>
    <x v="4"/>
    <x v="0"/>
    <s v="Kanal Satış"/>
    <s v="Miya"/>
    <s v="Yurt içi"/>
    <s v="Türkiye"/>
  </r>
  <r>
    <s v="Q4"/>
    <x v="1"/>
    <x v="11"/>
    <m/>
    <s v="POLARİS YAZILIM ÇÖZÜMLERİ VE DANIŞMANLIK HİZMETLERİ LTD.ŞTİ."/>
    <s v="WPH.02.001"/>
    <s v="Webplus Yazılım Bakımı Hizmeti"/>
    <s v="Univera - Kanal"/>
    <x v="20"/>
    <x v="0"/>
    <s v="Webplus"/>
    <n v="32089"/>
    <m/>
    <n v="1"/>
    <m/>
    <m/>
    <m/>
    <m/>
    <m/>
    <n v="32089"/>
    <m/>
    <m/>
    <m/>
    <n v="1000003819"/>
    <m/>
    <m/>
    <x v="31"/>
    <x v="0"/>
    <x v="1"/>
    <x v="1"/>
    <x v="4"/>
    <x v="0"/>
    <s v="Kanal Satış"/>
    <s v="Polaris"/>
    <s v="Yurt İçi"/>
    <s v="Türkiye"/>
  </r>
  <r>
    <s v="Q4"/>
    <x v="1"/>
    <x v="11"/>
    <m/>
    <s v="POLARİS YAZILIM ÇÖZÜMLERİ VE DANIŞMANLIK HİZMETLERİ LTD.ŞTİ."/>
    <s v="WPH.02.001"/>
    <s v="Webplus Yazılım Bakımı Hizmeti"/>
    <s v="Univera - Kanal"/>
    <x v="20"/>
    <x v="0"/>
    <s v="Webplus"/>
    <n v="8808"/>
    <m/>
    <n v="1"/>
    <m/>
    <m/>
    <m/>
    <m/>
    <m/>
    <n v="8808"/>
    <m/>
    <m/>
    <m/>
    <n v="1000003825"/>
    <m/>
    <m/>
    <x v="31"/>
    <x v="0"/>
    <x v="1"/>
    <x v="1"/>
    <x v="4"/>
    <x v="0"/>
    <s v="Kanal Satış"/>
    <s v="Polaris"/>
    <s v="Yurt İçi"/>
    <s v="Türkiye"/>
  </r>
  <r>
    <s v="Q4"/>
    <x v="1"/>
    <x v="11"/>
    <m/>
    <s v="YUSUF ALDEMİR (ALDEMİR BİLİŞİM HizmetLERİ VE DANIŞMANLIK)"/>
    <s v="WPH.02.001"/>
    <s v="Webplus Yazılım Bakımı Hizmeti"/>
    <s v="Univera - Kanal"/>
    <x v="5"/>
    <x v="0"/>
    <s v="Webplus"/>
    <n v="10000"/>
    <m/>
    <n v="1"/>
    <m/>
    <m/>
    <m/>
    <m/>
    <m/>
    <n v="10000"/>
    <m/>
    <m/>
    <m/>
    <n v="1000003815"/>
    <m/>
    <m/>
    <x v="33"/>
    <x v="0"/>
    <x v="0"/>
    <x v="1"/>
    <x v="4"/>
    <x v="0"/>
    <s v="Kanal Satış"/>
    <s v="Aldemir"/>
    <s v="Yurt İçi"/>
    <s v="Türkiye"/>
  </r>
  <r>
    <s v="Q4"/>
    <x v="1"/>
    <x v="11"/>
    <s v="Kapalı"/>
    <s v="MİYA OTOMASYON VE BARKOD BILISIM SISTEMLERI SAN TİC. VE L.T.D. STI."/>
    <s v="WPH.03.001"/>
    <s v="WEBPLUS HOSTİNG HİZMETİ"/>
    <s v="Univera - Kanal"/>
    <x v="5"/>
    <x v="1"/>
    <s v="Webplus"/>
    <n v="6371.01"/>
    <s v="TRY"/>
    <n v="1"/>
    <s v="Adet"/>
    <n v="6371.01"/>
    <s v="TRY"/>
    <n v="0"/>
    <s v="TRY"/>
    <n v="6371.01"/>
    <s v="TRY"/>
    <n v="6371.01"/>
    <s v="TRY"/>
    <n v="1000003991"/>
    <m/>
    <m/>
    <x v="3"/>
    <x v="0"/>
    <x v="0"/>
    <x v="1"/>
    <x v="3"/>
    <x v="0"/>
    <s v="Kanal Satış"/>
    <s v="Miya"/>
    <s v="Yurt içi"/>
    <s v="Türkiye"/>
  </r>
  <r>
    <s v="Q4"/>
    <x v="1"/>
    <x v="11"/>
    <s v="Kapalı"/>
    <s v="MİYA OTOMASYON VE BARKOD BILISIM SISTEMLERI SAN TİC. VE L.T.D. STI."/>
    <s v="WPH.03.001"/>
    <s v="WEBPLUS HOSTİNG HİZMETİ"/>
    <s v="Univera - Kanal"/>
    <x v="5"/>
    <x v="1"/>
    <s v="Webplus"/>
    <n v="18024.150000000001"/>
    <s v="TRY"/>
    <n v="1"/>
    <s v="Adet"/>
    <n v="18024.150000000001"/>
    <s v="TRY"/>
    <n v="0"/>
    <s v="TRY"/>
    <n v="18024.150000000001"/>
    <s v="TRY"/>
    <n v="18024.150000000001"/>
    <s v="TRY"/>
    <n v="1000003989"/>
    <m/>
    <m/>
    <x v="3"/>
    <x v="0"/>
    <x v="0"/>
    <x v="1"/>
    <x v="3"/>
    <x v="0"/>
    <s v="Kanal Satış"/>
    <s v="Miya"/>
    <s v="Yurt içi"/>
    <s v="Türkiye"/>
  </r>
  <r>
    <s v="Q4"/>
    <x v="1"/>
    <x v="11"/>
    <s v="Kapalı"/>
    <s v="MİYA OTOMASYON VE BARKOD BILISIM SISTEMLERI SAN TİC. VE L.T.D. STI."/>
    <s v="WPH.03.001"/>
    <s v="WEBPLUS HOSTİNG HİZMETİ"/>
    <s v="Univera - Kanal"/>
    <x v="5"/>
    <x v="1"/>
    <s v="Webplus"/>
    <n v="10388.040000000001"/>
    <s v="TRY"/>
    <n v="1"/>
    <s v="Adet"/>
    <n v="10388.040000000001"/>
    <s v="TRY"/>
    <n v="0"/>
    <s v="TRY"/>
    <n v="10388.040000000001"/>
    <s v="TRY"/>
    <n v="10388.040000000001"/>
    <s v="TRY"/>
    <n v="1000003986"/>
    <m/>
    <m/>
    <x v="3"/>
    <x v="0"/>
    <x v="0"/>
    <x v="1"/>
    <x v="3"/>
    <x v="0"/>
    <s v="Kanal Satış"/>
    <s v="Miya"/>
    <s v="Yurt içi"/>
    <s v="Türkiye"/>
  </r>
  <r>
    <s v="Q4"/>
    <x v="1"/>
    <x v="11"/>
    <s v="Kapalı"/>
    <s v="MİYA OTOMASYON VE BARKOD BILISIM SISTEMLERI SAN TİC. VE L.T.D. STI."/>
    <s v="WPH.03.001"/>
    <s v="WEBPLUS HOSTİNG HİZMETİ"/>
    <s v="Univera - Kanal"/>
    <x v="20"/>
    <x v="1"/>
    <s v="Webplus"/>
    <n v="5954.3"/>
    <s v="TRY"/>
    <n v="1"/>
    <s v="Adet"/>
    <n v="5954.3"/>
    <s v="TRY"/>
    <n v="0"/>
    <s v="TRY"/>
    <n v="5954.3"/>
    <s v="TRY"/>
    <n v="5954.3"/>
    <s v="TRY"/>
    <n v="1000003995"/>
    <m/>
    <m/>
    <x v="3"/>
    <x v="0"/>
    <x v="1"/>
    <x v="1"/>
    <x v="3"/>
    <x v="0"/>
    <s v="Kanal Satış"/>
    <s v="Miya"/>
    <s v="Yurt içi"/>
    <s v="Türkiye"/>
  </r>
  <r>
    <s v="Q4"/>
    <x v="1"/>
    <x v="11"/>
    <m/>
    <s v="POLARİS YAZILIM ÇÖZÜMLERİ VE DANIŞMANLIK HİZMETLERİ LTD.ŞTİ."/>
    <s v="WProje Yönetimi.01.007"/>
    <s v="Webplus E-Dönüşüm Yazılımı"/>
    <s v="Univera - Kanal"/>
    <x v="20"/>
    <x v="0"/>
    <s v="Webplus"/>
    <n v="15600"/>
    <m/>
    <n v="1"/>
    <m/>
    <m/>
    <m/>
    <m/>
    <m/>
    <n v="15600"/>
    <m/>
    <m/>
    <m/>
    <n v="1000003819"/>
    <m/>
    <m/>
    <x v="31"/>
    <x v="0"/>
    <x v="1"/>
    <x v="0"/>
    <x v="1"/>
    <x v="0"/>
    <s v="Kanal Satış"/>
    <s v="Polaris"/>
    <s v="Yurt İçi"/>
    <s v="Türkiye"/>
  </r>
  <r>
    <s v="Q4"/>
    <x v="1"/>
    <x v="11"/>
    <s v="Kapalı"/>
    <s v="MİYA OTOMASYON VE BARKOD BILISIM SISTEMLERI SAN TİC. VE L.T.D. STI."/>
    <s v="WPY.01.007"/>
    <s v="WebPlus E-Dönüşüm Lisansı"/>
    <s v="Univera - Kanal"/>
    <x v="20"/>
    <x v="0"/>
    <s v="Webplus"/>
    <n v="15600"/>
    <s v="TRY"/>
    <n v="1"/>
    <s v="Adet"/>
    <n v="15600"/>
    <s v="TRY"/>
    <n v="0"/>
    <s v="TRY"/>
    <n v="15600"/>
    <s v="TRY"/>
    <n v="15600"/>
    <s v="TRY"/>
    <n v="1000003904"/>
    <m/>
    <m/>
    <x v="3"/>
    <x v="0"/>
    <x v="1"/>
    <x v="0"/>
    <x v="1"/>
    <x v="0"/>
    <s v="Kanal Satış"/>
    <s v="Miya"/>
    <s v="Yurt içi"/>
    <s v="Türkiye"/>
  </r>
  <r>
    <s v="Q4"/>
    <x v="1"/>
    <x v="11"/>
    <m/>
    <s v="POLARİS YAZILIM ÇÖZÜMLERİ VE DANIŞMANLIK HİZMETLERİ LTD.ŞTİ."/>
    <s v="WProje Yönetimi.01.001"/>
    <s v="Webplus Distribution Satış-Dağıtım Yazılımı (Enterprise)"/>
    <s v="Univera - Kanal"/>
    <x v="20"/>
    <x v="0"/>
    <s v="Webplus"/>
    <n v="53537"/>
    <m/>
    <n v="1"/>
    <m/>
    <m/>
    <m/>
    <m/>
    <m/>
    <n v="53537"/>
    <m/>
    <m/>
    <m/>
    <n v="1000003819"/>
    <m/>
    <m/>
    <x v="31"/>
    <x v="0"/>
    <x v="1"/>
    <x v="0"/>
    <x v="1"/>
    <x v="0"/>
    <s v="Kanal Satış"/>
    <s v="Polaris"/>
    <s v="Yurt İçi"/>
    <s v="Türkiye"/>
  </r>
  <r>
    <s v="Q4"/>
    <x v="1"/>
    <x v="11"/>
    <m/>
    <s v="POLARİS YAZILIM ÇÖZÜMLERİ VE DANIŞMANLIK HİZMETLERİ LTD.ŞTİ."/>
    <s v="WProje Yönetimi.02.002"/>
    <s v="Webplus DeliveryMan (Dağıtıcı) El Terminali Yazılımı - Android"/>
    <s v="Univera - Kanal"/>
    <x v="20"/>
    <x v="0"/>
    <s v="Webplus"/>
    <n v="4550"/>
    <m/>
    <n v="2"/>
    <m/>
    <m/>
    <m/>
    <m/>
    <m/>
    <n v="9100"/>
    <m/>
    <m/>
    <m/>
    <n v="1000003819"/>
    <m/>
    <m/>
    <x v="31"/>
    <x v="0"/>
    <x v="1"/>
    <x v="0"/>
    <x v="1"/>
    <x v="0"/>
    <s v="Kanal Satış"/>
    <s v="Polaris"/>
    <s v="Yurt İçi"/>
    <s v="Türkiye"/>
  </r>
  <r>
    <s v="Q4"/>
    <x v="1"/>
    <x v="11"/>
    <s v="Kapalı"/>
    <s v="MİYA OTOMASYON VE BARKOD BILISIM SISTEMLERI SAN TİC. VE L.T.D. STI."/>
    <s v="WPY.01.002"/>
    <s v="WebPlus Dağıtım Kanalı Lisansı"/>
    <s v="Univera - Kanal"/>
    <x v="20"/>
    <x v="0"/>
    <s v="Webplus"/>
    <n v="15600"/>
    <s v="TRY"/>
    <n v="1"/>
    <s v="Adet"/>
    <n v="15600"/>
    <s v="TRY"/>
    <n v="0"/>
    <s v="TRY"/>
    <n v="15600"/>
    <s v="TRY"/>
    <n v="15600"/>
    <s v="TRY"/>
    <n v="1000003904"/>
    <m/>
    <m/>
    <x v="3"/>
    <x v="0"/>
    <x v="1"/>
    <x v="0"/>
    <x v="1"/>
    <x v="0"/>
    <s v="Kanal Satış"/>
    <s v="Miya"/>
    <s v="Yurt içi"/>
    <s v="Türkiye"/>
  </r>
  <r>
    <s v="Q4"/>
    <x v="1"/>
    <x v="11"/>
    <s v="Kapalı"/>
    <s v="MİYA OTOMASYON VE BARKOD BILISIM SISTEMLERI SAN TİC. VE L.T.D. STI."/>
    <s v="WPY.01.002"/>
    <s v="WebPlus Dağıtım Kanalı Lisansı"/>
    <s v="Univera - Kanal"/>
    <x v="20"/>
    <x v="0"/>
    <s v="Webplus"/>
    <n v="12480"/>
    <s v="TRY"/>
    <n v="7"/>
    <s v="Adet"/>
    <n v="109200"/>
    <s v="TRY"/>
    <n v="21840"/>
    <s v="TRY"/>
    <n v="87360"/>
    <s v="TRY"/>
    <n v="87360"/>
    <s v="TRY"/>
    <n v="1000003909"/>
    <m/>
    <m/>
    <x v="3"/>
    <x v="0"/>
    <x v="1"/>
    <x v="0"/>
    <x v="1"/>
    <x v="0"/>
    <s v="Kanal Satış"/>
    <s v="Miya"/>
    <s v="Yurt içi"/>
    <s v="Türkiye"/>
  </r>
  <r>
    <s v="Q4"/>
    <x v="1"/>
    <x v="11"/>
    <m/>
    <s v="POLARİS YAZILIM ÇÖZÜMLERİ VE DANIŞMANLIK HİZMETLERİ LTD.ŞTİ."/>
    <s v="WProje Yönetimi.02.001"/>
    <s v="Webplus (Android) Satış Temsilcisi Yazılımı"/>
    <s v="Univera - Kanal"/>
    <x v="20"/>
    <x v="0"/>
    <s v="Webplus"/>
    <n v="4550"/>
    <m/>
    <n v="3"/>
    <m/>
    <m/>
    <m/>
    <m/>
    <m/>
    <n v="13650"/>
    <m/>
    <m/>
    <m/>
    <n v="1000003819"/>
    <m/>
    <m/>
    <x v="31"/>
    <x v="0"/>
    <x v="1"/>
    <x v="0"/>
    <x v="1"/>
    <x v="0"/>
    <s v="Kanal Satış"/>
    <s v="Polaris"/>
    <s v="Yurt İçi"/>
    <s v="Türkiye"/>
  </r>
  <r>
    <s v="Q4"/>
    <x v="1"/>
    <x v="11"/>
    <m/>
    <s v="MATRIKS BİLGİSAYAR SİSTEMLERİ LTD.ŞTİ"/>
    <s v="WProje Yönetimi.02.001"/>
    <s v="Webplus (Android) Satış Temsilcisi Yazılımı"/>
    <s v="Univera - Kanal"/>
    <x v="20"/>
    <x v="0"/>
    <s v="Webplus"/>
    <m/>
    <m/>
    <n v="1"/>
    <m/>
    <m/>
    <m/>
    <m/>
    <m/>
    <n v="2588"/>
    <m/>
    <m/>
    <m/>
    <n v="1000003831"/>
    <m/>
    <m/>
    <x v="11"/>
    <x v="0"/>
    <x v="1"/>
    <x v="0"/>
    <x v="1"/>
    <x v="0"/>
    <s v="Kanal Satış"/>
    <s v="Matriks"/>
    <s v="Yurt İçi"/>
    <s v="Türkiye"/>
  </r>
  <r>
    <s v="Q4"/>
    <x v="1"/>
    <x v="11"/>
    <m/>
    <s v="MATRIKS BİLGİSAYAR SİSTEMLERİ LTD.ŞTİ"/>
    <s v="WProje Yönetimi.02.001"/>
    <s v="Webplus (Android) Satış Temsilcisi Yazılımı"/>
    <s v="Univera - Kanal"/>
    <x v="21"/>
    <x v="0"/>
    <s v="Webplus"/>
    <m/>
    <m/>
    <n v="1"/>
    <m/>
    <m/>
    <m/>
    <m/>
    <m/>
    <n v="2588"/>
    <m/>
    <m/>
    <m/>
    <n v="1000003837"/>
    <m/>
    <m/>
    <x v="11"/>
    <x v="0"/>
    <x v="1"/>
    <x v="0"/>
    <x v="1"/>
    <x v="0"/>
    <s v="Kanal Satış"/>
    <s v="Matriks"/>
    <s v="Yurt İçi"/>
    <s v="Türkiye"/>
  </r>
  <r>
    <s v="Q4"/>
    <x v="1"/>
    <x v="11"/>
    <s v="Kapalı"/>
    <s v="MİYA OTOMASYON VE BARKOD BILISIM SISTEMLERI SAN TİC. VE L.T.D. STI."/>
    <s v="WPY.02.001"/>
    <s v="WebPlus (Android) Satış Temsilcisi Lisansı"/>
    <s v="Univera - Kanal"/>
    <x v="20"/>
    <x v="0"/>
    <s v="Webplus"/>
    <n v="4550"/>
    <s v="TRY"/>
    <n v="4"/>
    <s v="Adet"/>
    <n v="18200"/>
    <s v="TRY"/>
    <n v="0"/>
    <s v="TRY"/>
    <n v="18200"/>
    <s v="TRY"/>
    <n v="18200"/>
    <s v="TRY"/>
    <n v="1000003904"/>
    <m/>
    <m/>
    <x v="3"/>
    <x v="0"/>
    <x v="1"/>
    <x v="0"/>
    <x v="1"/>
    <x v="0"/>
    <s v="Kanal Satış"/>
    <s v="Miya"/>
    <s v="Yurt içi"/>
    <s v="Türkiye"/>
  </r>
  <r>
    <s v="Q4"/>
    <x v="1"/>
    <x v="11"/>
    <s v="Kapalı"/>
    <s v="MİYA OTOMASYON VE BARKOD BILISIM SISTEMLERI SAN TİC. VE L.T.D. STI."/>
    <s v="WPY.02.001"/>
    <s v="WebPlus (Android) Satış Temsilcisi Lisansı"/>
    <s v="Univera - Kanal"/>
    <x v="20"/>
    <x v="0"/>
    <s v="Webplus"/>
    <n v="3640"/>
    <s v="TRY"/>
    <n v="10"/>
    <s v="Adet"/>
    <n v="45500"/>
    <s v="TRY"/>
    <n v="9100"/>
    <s v="TRY"/>
    <n v="36400"/>
    <s v="TRY"/>
    <n v="36400"/>
    <s v="TRY"/>
    <n v="1000003909"/>
    <m/>
    <m/>
    <x v="3"/>
    <x v="0"/>
    <x v="1"/>
    <x v="0"/>
    <x v="1"/>
    <x v="0"/>
    <s v="Kanal Satış"/>
    <s v="Miya"/>
    <s v="Yurt içi"/>
    <s v="Türkiye"/>
  </r>
  <r>
    <s v="Q4"/>
    <x v="1"/>
    <x v="11"/>
    <m/>
    <s v="POLARİS YAZILIM ÇÖZÜMLERİ VE DANIŞMANLIK HİZMETLERİ LTD.ŞTİ."/>
    <s v="WProje Yönetimi.01.003"/>
    <s v="Web Plus Ek Kullanıcı Yazılımı (1 Kullanıcı)"/>
    <s v="Univera - Kanal"/>
    <x v="20"/>
    <x v="0"/>
    <s v="Webplus"/>
    <n v="6370"/>
    <m/>
    <n v="3"/>
    <m/>
    <m/>
    <m/>
    <m/>
    <m/>
    <n v="19110"/>
    <m/>
    <m/>
    <m/>
    <n v="1000003819"/>
    <m/>
    <m/>
    <x v="31"/>
    <x v="0"/>
    <x v="1"/>
    <x v="0"/>
    <x v="1"/>
    <x v="0"/>
    <s v="Kanal Satış"/>
    <s v="Polaris"/>
    <s v="Yurt İçi"/>
    <s v="Türkiye"/>
  </r>
  <r>
    <s v="Q4"/>
    <x v="1"/>
    <x v="11"/>
    <s v="Kapalı"/>
    <s v="MİYA OTOMASYON VE BARKOD BILISIM SISTEMLERI SAN TİC. VE L.T.D. STI."/>
    <s v="WPY.01.004"/>
    <s v="Web Plus Ek Kullanıcı Lisansı (5 Kullanıcı)"/>
    <s v="Univera - Kanal"/>
    <x v="20"/>
    <x v="0"/>
    <s v="Webplus"/>
    <n v="19240"/>
    <s v="TRY"/>
    <n v="1"/>
    <s v="Adet"/>
    <n v="24050"/>
    <s v="TRY"/>
    <n v="4810"/>
    <s v="TRY"/>
    <n v="19240"/>
    <s v="TRY"/>
    <n v="19240"/>
    <s v="TRY"/>
    <n v="1000003909"/>
    <m/>
    <m/>
    <x v="3"/>
    <x v="0"/>
    <x v="1"/>
    <x v="0"/>
    <x v="1"/>
    <x v="0"/>
    <s v="Kanal Satış"/>
    <s v="Miya"/>
    <s v="Yurt içi"/>
    <s v="Türkiye"/>
  </r>
  <r>
    <s v="Q4"/>
    <x v="1"/>
    <x v="11"/>
    <s v="Kapalı"/>
    <s v="MİYA OTOMASYON VE BARKOD BILISIM SISTEMLERI SAN TİC. VE L.T.D. STI."/>
    <s v="WPY.01.003"/>
    <s v="Web Plus Ek Kullanıcı Lisansı (1 Kullanıcı)"/>
    <s v="Univera - Kanal"/>
    <x v="20"/>
    <x v="0"/>
    <s v="Webplus"/>
    <n v="6370"/>
    <s v="TRY"/>
    <n v="2"/>
    <s v="Adet"/>
    <n v="12740"/>
    <s v="TRY"/>
    <n v="0"/>
    <s v="TRY"/>
    <n v="12740"/>
    <s v="TRY"/>
    <n v="12740"/>
    <s v="TRY"/>
    <n v="1000003904"/>
    <m/>
    <m/>
    <x v="3"/>
    <x v="0"/>
    <x v="1"/>
    <x v="0"/>
    <x v="1"/>
    <x v="0"/>
    <s v="Kanal Satış"/>
    <s v="Miya"/>
    <s v="Yurt içi"/>
    <s v="Türkiye"/>
  </r>
  <r>
    <s v="Q4"/>
    <x v="1"/>
    <x v="11"/>
    <m/>
    <s v="POLARİS YAZILIM ÇÖZÜMLERİ VE DANIŞMANLIK HİZMETLERİ LTD.ŞTİ."/>
    <s v="WProje Yönetimi.02.003"/>
    <s v="WarehouseMan (Depo Personeli) El Terminali Yazılımı - Android"/>
    <s v="Univera - Kanal"/>
    <x v="20"/>
    <x v="0"/>
    <s v="Webplus"/>
    <n v="7150"/>
    <m/>
    <n v="1"/>
    <m/>
    <m/>
    <m/>
    <m/>
    <m/>
    <n v="7150"/>
    <m/>
    <m/>
    <m/>
    <n v="1000003819"/>
    <m/>
    <m/>
    <x v="31"/>
    <x v="0"/>
    <x v="1"/>
    <x v="0"/>
    <x v="1"/>
    <x v="0"/>
    <s v="Kanal Satış"/>
    <s v="Polaris"/>
    <s v="Yurt İçi"/>
    <s v="Türkiye"/>
  </r>
  <r>
    <s v="Q4"/>
    <x v="1"/>
    <x v="11"/>
    <s v="Kapalı"/>
    <s v="MİYA OTOMASYON VE BARKOD BILISIM SISTEMLERI SAN TİC. VE L.T.D. STI."/>
    <s v="UH.01.002"/>
    <s v="Unidox Kontör"/>
    <s v="Univera Kontör Satışı"/>
    <x v="20"/>
    <x v="2"/>
    <s v="Uni-Dox"/>
    <n v="23912.25"/>
    <s v="TRY"/>
    <n v="1"/>
    <s v="Adet"/>
    <n v="31883"/>
    <s v="TRY"/>
    <n v="7971"/>
    <s v="TRY"/>
    <n v="23912.25"/>
    <s v="TRY"/>
    <n v="23912.25"/>
    <s v="TRY"/>
    <n v="1000003910"/>
    <m/>
    <m/>
    <x v="3"/>
    <x v="0"/>
    <x v="1"/>
    <x v="2"/>
    <x v="5"/>
    <x v="0"/>
    <s v="Kanal Satış"/>
    <s v="Miya"/>
    <s v="Yurt içi"/>
    <s v="Türkiye"/>
  </r>
  <r>
    <s v="Q4"/>
    <x v="1"/>
    <x v="11"/>
    <s v="Kapalı"/>
    <s v="MİYA OTOMASYON VE BARKOD BILISIM SISTEMLERI SAN TİC. VE L.T.D. STI."/>
    <s v="UH.01.002"/>
    <s v="Unidox Kontör"/>
    <s v="Univera Kontör Satışı"/>
    <x v="20"/>
    <x v="2"/>
    <s v="Uni-Dox"/>
    <n v="26568.75"/>
    <s v="TRY"/>
    <n v="1"/>
    <s v="Adet"/>
    <n v="35425"/>
    <s v="TRY"/>
    <n v="8856"/>
    <s v="TRY"/>
    <n v="26568.75"/>
    <s v="TRY"/>
    <n v="26568.75"/>
    <s v="TRY"/>
    <n v="1000003974"/>
    <m/>
    <m/>
    <x v="3"/>
    <x v="0"/>
    <x v="1"/>
    <x v="2"/>
    <x v="5"/>
    <x v="0"/>
    <s v="Kanal Satış"/>
    <s v="Miya"/>
    <s v="Yurt içi"/>
    <s v="Türkiye"/>
  </r>
  <r>
    <s v="Q4"/>
    <x v="1"/>
    <x v="11"/>
    <m/>
    <s v="ESYÜN TEKSTİL TUHAFİYE NAZİF AYAZ"/>
    <s v="UH.01.002"/>
    <s v="Unidox Kontör"/>
    <s v="Univera Kontör Satışı"/>
    <x v="21"/>
    <x v="2"/>
    <s v="Unidox"/>
    <m/>
    <m/>
    <n v="5000"/>
    <m/>
    <m/>
    <m/>
    <m/>
    <m/>
    <n v="25000"/>
    <m/>
    <m/>
    <m/>
    <n v="1000003798"/>
    <m/>
    <m/>
    <x v="241"/>
    <x v="0"/>
    <x v="1"/>
    <x v="2"/>
    <x v="5"/>
    <x v="0"/>
    <s v="Univera Satış"/>
    <s v="Saha Satış"/>
    <s v="Yurt İçi"/>
    <s v="Türkiye"/>
  </r>
  <r>
    <s v="Q4"/>
    <x v="1"/>
    <x v="11"/>
    <m/>
    <s v="YUSUF ALDEMİR (ALDEMİR BİLİŞİM HizmetLERİ VE DANIŞMANLIK)"/>
    <s v="UH.01.002"/>
    <s v="Unidox Kontör"/>
    <s v="Univera Kontör Satışı"/>
    <x v="20"/>
    <x v="2"/>
    <s v="Unidox"/>
    <m/>
    <m/>
    <n v="1"/>
    <m/>
    <m/>
    <m/>
    <m/>
    <m/>
    <n v="26568.75"/>
    <m/>
    <m/>
    <m/>
    <n v="1000003828"/>
    <m/>
    <m/>
    <x v="33"/>
    <x v="0"/>
    <x v="1"/>
    <x v="2"/>
    <x v="5"/>
    <x v="0"/>
    <s v="Univera Satış"/>
    <s v="Saha Satış"/>
    <s v="Yurt İçi"/>
    <s v="Türkiye"/>
  </r>
  <r>
    <s v="Q4"/>
    <x v="1"/>
    <x v="11"/>
    <m/>
    <s v="ÖZGÖRKEY OTOMOTİV TURİZM GIDA SANAYİ VE TİCARET ANONİM ŞİRKETİ"/>
    <s v="SH.05.001"/>
    <s v="Stokbar Panorama - Yazılım Geliştirme Hizmeti"/>
    <s v="Univera - Özgörkey"/>
    <x v="19"/>
    <x v="4"/>
    <s v="Standart"/>
    <n v="6074.64"/>
    <m/>
    <n v="20"/>
    <m/>
    <m/>
    <m/>
    <m/>
    <m/>
    <n v="121492.8"/>
    <m/>
    <m/>
    <m/>
    <n v="1000003822"/>
    <m/>
    <m/>
    <x v="98"/>
    <x v="0"/>
    <x v="1"/>
    <x v="1"/>
    <x v="9"/>
    <x v="0"/>
    <s v="Univera Satış"/>
    <s v="Saha Satış"/>
    <s v="Yurt İçi"/>
    <s v="Türkiye"/>
  </r>
  <r>
    <s v="Q4"/>
    <x v="1"/>
    <x v="11"/>
    <m/>
    <s v="UNİVİS BİLİŞİM DESTEK HizmetLERİ SANAYİ VE TİCARET ANONİM ŞİRKETİ"/>
    <s v="SH.02.001"/>
    <s v="Stokbar Panorama - Yazılım Bakımı Hizmeti"/>
    <s v="Univera - Univis"/>
    <x v="19"/>
    <x v="4"/>
    <s v="Standart"/>
    <m/>
    <m/>
    <n v="1"/>
    <m/>
    <m/>
    <m/>
    <m/>
    <m/>
    <n v="87661.2"/>
    <m/>
    <m/>
    <m/>
    <n v="1000003814"/>
    <m/>
    <m/>
    <x v="86"/>
    <x v="2"/>
    <x v="1"/>
    <x v="1"/>
    <x v="4"/>
    <x v="2"/>
    <s v="Univera Satış"/>
    <s v="Saha Satış"/>
    <s v="Yurt İçi"/>
    <s v="Türkiye"/>
  </r>
  <r>
    <s v="Q4"/>
    <x v="1"/>
    <x v="11"/>
    <m/>
    <s v="UNİVİS BİLİŞİM DESTEK HizmetLERİ SANAYİ VE TİCARET ANONİM ŞİRKETİ"/>
    <s v="SH.01.001"/>
    <s v="Stokbar Panorama - Proje ve Ürün Yönetimi Danışmanlığı Hizmeti"/>
    <s v="Univera - Univis"/>
    <x v="19"/>
    <x v="4"/>
    <s v="Standart"/>
    <n v="17150"/>
    <m/>
    <n v="5"/>
    <m/>
    <m/>
    <m/>
    <m/>
    <m/>
    <n v="85750"/>
    <m/>
    <m/>
    <m/>
    <n v="1000003814"/>
    <m/>
    <m/>
    <x v="86"/>
    <x v="2"/>
    <x v="1"/>
    <x v="1"/>
    <x v="7"/>
    <x v="2"/>
    <s v="Univera Satış"/>
    <s v="Saha Satış"/>
    <s v="Yurt İçi"/>
    <s v="Türkiye"/>
  </r>
  <r>
    <s v="Q4"/>
    <x v="1"/>
    <x v="11"/>
    <m/>
    <s v="UNİVİS BİLİŞİM DESTEK HizmetLERİ SANAYİ VE TİCARET ANONİM ŞİRKETİ"/>
    <s v="SH.01.001"/>
    <s v="Stokbar Panorama - Proje ve Ürün Yönetimi Danışmanlığı Hizmeti"/>
    <s v="Univera - Univis"/>
    <x v="19"/>
    <x v="4"/>
    <s v="Standart"/>
    <n v="11760"/>
    <m/>
    <n v="2"/>
    <m/>
    <m/>
    <m/>
    <m/>
    <m/>
    <n v="23520"/>
    <m/>
    <m/>
    <m/>
    <n v="1000003814"/>
    <m/>
    <m/>
    <x v="86"/>
    <x v="2"/>
    <x v="1"/>
    <x v="1"/>
    <x v="7"/>
    <x v="2"/>
    <s v="Univera Satış"/>
    <s v="Saha Satış"/>
    <s v="Yurt İçi"/>
    <s v="Türkiye"/>
  </r>
  <r>
    <s v="Q4"/>
    <x v="1"/>
    <x v="11"/>
    <m/>
    <s v="UNİVİS BİLİŞİM DESTEK HizmetLERİ SANAYİ VE TİCARET ANONİM ŞİRKETİ"/>
    <s v="SY.01.009"/>
    <s v="Stokbar Panorama - Platform Back Office Kullanıcı Yazılımı"/>
    <s v="Univera - Univis"/>
    <x v="19"/>
    <x v="4"/>
    <s v="Standart"/>
    <n v="17745"/>
    <m/>
    <n v="2"/>
    <m/>
    <m/>
    <m/>
    <m/>
    <m/>
    <n v="35490"/>
    <m/>
    <m/>
    <m/>
    <n v="1000003814"/>
    <m/>
    <m/>
    <x v="86"/>
    <x v="2"/>
    <x v="1"/>
    <x v="0"/>
    <x v="1"/>
    <x v="2"/>
    <s v="Univera Satış"/>
    <s v="Saha Satış"/>
    <s v="Yurt İçi"/>
    <s v="Türkiye"/>
  </r>
  <r>
    <s v="Q4"/>
    <x v="1"/>
    <x v="11"/>
    <m/>
    <s v="UNİVİS BİLİŞİM DESTEK HizmetLERİ SANAYİ VE TİCARET ANONİM ŞİRKETİ"/>
    <s v="SY.02.002"/>
    <s v="Stokbar Panorama - Mobil (Android) Kullanıcı Yazılımı"/>
    <s v="Univera - Univis"/>
    <x v="19"/>
    <x v="4"/>
    <s v="Standart"/>
    <n v="16380"/>
    <m/>
    <n v="1"/>
    <m/>
    <m/>
    <m/>
    <m/>
    <m/>
    <n v="16380"/>
    <m/>
    <m/>
    <m/>
    <n v="1000003814"/>
    <m/>
    <m/>
    <x v="86"/>
    <x v="2"/>
    <x v="1"/>
    <x v="0"/>
    <x v="1"/>
    <x v="2"/>
    <s v="Univera Satış"/>
    <s v="Saha Satış"/>
    <s v="Yurt İçi"/>
    <s v="Türkiye"/>
  </r>
  <r>
    <s v="Q4"/>
    <x v="1"/>
    <x v="11"/>
    <m/>
    <s v="UNİVİS BİLİŞİM DESTEK HizmetLERİ SANAYİ VE TİCARET ANONİM ŞİRKETİ"/>
    <s v="SY.01.004"/>
    <s v="Stokbar Panorama - Depo &amp; Sevkiyat Yönetimi &quot;Standart&quot; Çözüm Yazılımı"/>
    <s v="Univera - Univis"/>
    <x v="19"/>
    <x v="4"/>
    <s v="Standart"/>
    <n v="295000"/>
    <m/>
    <n v="1"/>
    <m/>
    <m/>
    <m/>
    <m/>
    <m/>
    <n v="295000"/>
    <m/>
    <m/>
    <m/>
    <n v="1000003814"/>
    <m/>
    <m/>
    <x v="86"/>
    <x v="2"/>
    <x v="1"/>
    <x v="0"/>
    <x v="1"/>
    <x v="2"/>
    <s v="Univera Satış"/>
    <s v="Saha Satış"/>
    <s v="Yurt İçi"/>
    <s v="Türkiye"/>
  </r>
  <r>
    <s v="Q4"/>
    <x v="1"/>
    <x v="11"/>
    <m/>
    <s v="BMC Otomotiv Sanayi ve Ticaret A. Ş."/>
    <s v="QH.02.001"/>
    <s v="Quest Panorama - Yazılım Bakımı, Yaşatma ve Merkezi Destek Hizmeti"/>
    <s v="Univera - BMC"/>
    <x v="13"/>
    <x v="3"/>
    <s v="Enterprise"/>
    <n v="77297.66"/>
    <m/>
    <n v="1"/>
    <m/>
    <m/>
    <m/>
    <m/>
    <m/>
    <n v="77297.66"/>
    <m/>
    <m/>
    <m/>
    <n v="1000003832"/>
    <m/>
    <m/>
    <x v="71"/>
    <x v="0"/>
    <x v="0"/>
    <x v="1"/>
    <x v="4"/>
    <x v="1"/>
    <s v="Univera Satış"/>
    <s v="Saha Satış"/>
    <s v="Yurt İçi"/>
    <s v="Türkiye"/>
  </r>
  <r>
    <s v="Q4"/>
    <x v="1"/>
    <x v="11"/>
    <m/>
    <s v="ERBAK - ULUDAĞ PAZARLAMA SATIŞ VE DAĞITIM ANONİM ŞİRKETİ"/>
    <s v="QH.02.001"/>
    <s v="Quest Panorama - Yazılım Bakımı, Yaşatma ve Merkezi Destek Hizmeti"/>
    <s v="Univera - Uludağ İçecek"/>
    <x v="19"/>
    <x v="3"/>
    <s v="Enterprise"/>
    <m/>
    <m/>
    <n v="1"/>
    <m/>
    <n v="94418.32"/>
    <m/>
    <m/>
    <m/>
    <n v="94418.32"/>
    <m/>
    <m/>
    <m/>
    <n v="1000003994"/>
    <m/>
    <m/>
    <x v="21"/>
    <x v="0"/>
    <x v="0"/>
    <x v="1"/>
    <x v="4"/>
    <x v="1"/>
    <s v="Univera Satış"/>
    <s v="Saha Satış"/>
    <s v="Yurt İçi"/>
    <s v="Türkiye"/>
  </r>
  <r>
    <s v="Q4"/>
    <x v="1"/>
    <x v="11"/>
    <m/>
    <s v="ERBAK - ULUDAĞ PAZARLAMA SATIŞ VE DAĞITIM ANONİM ŞİRKETİ"/>
    <s v="QH.02.001"/>
    <s v="Quest Panorama - Yazılım Bakımı, Yaşatma ve Merkezi Destek Hizmeti"/>
    <s v="Univera - Uludağ İçecek"/>
    <x v="19"/>
    <x v="3"/>
    <s v="Enterprise"/>
    <m/>
    <m/>
    <n v="1"/>
    <m/>
    <n v="94313.279999999999"/>
    <m/>
    <m/>
    <m/>
    <n v="94313.279999999999"/>
    <m/>
    <m/>
    <m/>
    <n v="1000003994"/>
    <m/>
    <m/>
    <x v="21"/>
    <x v="0"/>
    <x v="0"/>
    <x v="1"/>
    <x v="4"/>
    <x v="1"/>
    <s v="Univera Satış"/>
    <s v="Saha Satış"/>
    <s v="Yurt İçi"/>
    <s v="Türkiye"/>
  </r>
  <r>
    <s v="Q4"/>
    <x v="1"/>
    <x v="11"/>
    <m/>
    <s v="Eruslu Sağlık Ürünleri Sanayi Ve Ticaret AŞ"/>
    <s v="QH.03.005"/>
    <s v="Quest Panorama - Kullanıcı Yazılımları Kiralama Hizmeti (Enterprise)"/>
    <s v="Univera - Eruslu Sağlık"/>
    <x v="13"/>
    <x v="3"/>
    <s v="Enterprise"/>
    <m/>
    <m/>
    <n v="84"/>
    <m/>
    <m/>
    <m/>
    <m/>
    <m/>
    <n v="158473.56"/>
    <m/>
    <m/>
    <m/>
    <n v="1000003836"/>
    <m/>
    <m/>
    <x v="70"/>
    <x v="0"/>
    <x v="0"/>
    <x v="0"/>
    <x v="0"/>
    <x v="0"/>
    <s v="Univera Satış"/>
    <s v="Saha Satış"/>
    <s v="Yurt İçi"/>
    <s v="Türkiye"/>
  </r>
  <r>
    <s v="Q4"/>
    <x v="1"/>
    <x v="11"/>
    <m/>
    <s v="Turk Elektronik Para Anonim Şirketi"/>
    <n v="500001210"/>
    <s v="Hakediş Bedeli"/>
    <s v="Univera - Turk ELektronik Para"/>
    <x v="10"/>
    <x v="8"/>
    <s v="Hakediş"/>
    <n v="334165.05"/>
    <m/>
    <n v="1"/>
    <m/>
    <n v="334165.05"/>
    <m/>
    <m/>
    <m/>
    <n v="334165.05"/>
    <m/>
    <m/>
    <m/>
    <n v="1000003973"/>
    <m/>
    <m/>
    <x v="147"/>
    <x v="2"/>
    <x v="1"/>
    <x v="3"/>
    <x v="13"/>
    <x v="2"/>
    <s v="Univera Satış"/>
    <s v="Saha Satış"/>
    <s v="Yurt İçi"/>
    <s v="Türkiye"/>
  </r>
  <r>
    <s v="Q4"/>
    <x v="1"/>
    <x v="11"/>
    <m/>
    <s v="DÜZEY TÜKETİM MALLARI SAN. PAZARLAMA VE TİC. A.Ş."/>
    <s v="EH.02.018"/>
    <s v="Enroute PANORAMA WEBCONNECTOR Bakım HİZM"/>
    <s v="Univera - Düzey Tüketim"/>
    <x v="18"/>
    <x v="0"/>
    <s v="Web Connector"/>
    <n v="8515.41"/>
    <m/>
    <n v="5"/>
    <m/>
    <m/>
    <m/>
    <m/>
    <m/>
    <n v="42577.05"/>
    <m/>
    <m/>
    <m/>
    <n v="1000003468"/>
    <m/>
    <m/>
    <x v="91"/>
    <x v="0"/>
    <x v="0"/>
    <x v="1"/>
    <x v="4"/>
    <x v="1"/>
    <s v="Univera Satış"/>
    <s v="Saha Satış"/>
    <s v="Yurt İçi"/>
    <s v="Türkiye"/>
  </r>
  <r>
    <s v="Q4"/>
    <x v="1"/>
    <x v="11"/>
    <m/>
    <s v="ERBAK - ULUDAĞ PAZARLAMA SATIŞ VE DAĞITIM ANONİM ŞİRKETİ"/>
    <s v="EH.02.004"/>
    <s v="EnRoute Panorama FundManager Module - Fon ve Bütçe Yönetimi Yazılım Bakımı Hizmeti"/>
    <s v="Univera - Uludağ İçecek"/>
    <x v="19"/>
    <x v="0"/>
    <s v="Enterprise"/>
    <m/>
    <m/>
    <n v="1"/>
    <m/>
    <n v="67117"/>
    <m/>
    <m/>
    <m/>
    <n v="67117"/>
    <m/>
    <m/>
    <m/>
    <n v="1000003994"/>
    <m/>
    <m/>
    <x v="21"/>
    <x v="0"/>
    <x v="0"/>
    <x v="1"/>
    <x v="4"/>
    <x v="1"/>
    <s v="Univera Satış"/>
    <s v="Saha Satış"/>
    <s v="Yurt İçi"/>
    <s v="Türkiye"/>
  </r>
  <r>
    <s v="Q4"/>
    <x v="1"/>
    <x v="11"/>
    <m/>
    <s v="Brisa Bridgestone Sabancı Lastik San. ve Tic. A.Ş."/>
    <s v="EH.05.001"/>
    <s v="Enroute Panorama - Yazılım Geliştirme Hizmeti"/>
    <s v="Univera - Brisa Bridgestone"/>
    <x v="13"/>
    <x v="0"/>
    <s v="Enterprise"/>
    <n v="15000"/>
    <m/>
    <n v="3"/>
    <m/>
    <m/>
    <m/>
    <m/>
    <m/>
    <n v="45000"/>
    <m/>
    <m/>
    <m/>
    <n v="1000003384"/>
    <m/>
    <m/>
    <x v="99"/>
    <x v="0"/>
    <x v="1"/>
    <x v="1"/>
    <x v="9"/>
    <x v="1"/>
    <s v="Univera Satış"/>
    <s v="Saha Satış"/>
    <s v="Yurt İçi"/>
    <s v="Türkiye"/>
  </r>
  <r>
    <s v="Q4"/>
    <x v="1"/>
    <x v="11"/>
    <m/>
    <s v="DÜZEY TÜKETİM MALLARI SAN. PAZARLAMA VE TİC. A.Ş."/>
    <s v="EH.05.001"/>
    <s v="Enroute Panorama - Yazılım Geliştirme Hizmeti"/>
    <s v="Univera - Düzey Tüketim"/>
    <x v="18"/>
    <x v="0"/>
    <s v="Enterprise"/>
    <m/>
    <m/>
    <n v="3"/>
    <m/>
    <m/>
    <m/>
    <m/>
    <m/>
    <n v="59535"/>
    <m/>
    <m/>
    <m/>
    <n v="1000003720"/>
    <m/>
    <m/>
    <x v="91"/>
    <x v="0"/>
    <x v="1"/>
    <x v="1"/>
    <x v="9"/>
    <x v="1"/>
    <s v="Univera Satış"/>
    <s v="Saha Satış"/>
    <s v="Yurt İçi"/>
    <s v="Türkiye"/>
  </r>
  <r>
    <s v="Q4"/>
    <x v="1"/>
    <x v="11"/>
    <m/>
    <s v="Mey İçki Sanayi ve Ticaret A.Ş."/>
    <s v="EH.05.001"/>
    <s v="Enroute Panorama - Yazılım Geliştirme Hizmeti"/>
    <s v="Univera - Mey İçki"/>
    <x v="18"/>
    <x v="0"/>
    <s v="Enterprise"/>
    <n v="20825"/>
    <m/>
    <n v="0.5"/>
    <m/>
    <m/>
    <m/>
    <m/>
    <m/>
    <n v="10412.5"/>
    <m/>
    <m/>
    <m/>
    <n v="1000003470"/>
    <m/>
    <m/>
    <x v="7"/>
    <x v="0"/>
    <x v="1"/>
    <x v="1"/>
    <x v="9"/>
    <x v="1"/>
    <s v="Univera Satış"/>
    <s v="Saha Satış"/>
    <s v="Yurt İçi"/>
    <s v="Türkiye"/>
  </r>
  <r>
    <s v="Q4"/>
    <x v="1"/>
    <x v="11"/>
    <m/>
    <s v="Mey İçki Sanayi ve Ticaret A.Ş."/>
    <s v="EH.05.001"/>
    <s v="Enroute Panorama - Yazılım Geliştirme Hizmeti"/>
    <s v="Univera - Mey İçki"/>
    <x v="18"/>
    <x v="0"/>
    <s v="Enterprise"/>
    <n v="20825"/>
    <m/>
    <n v="3"/>
    <m/>
    <m/>
    <m/>
    <m/>
    <m/>
    <n v="62475"/>
    <m/>
    <m/>
    <m/>
    <n v="1000003470"/>
    <m/>
    <m/>
    <x v="7"/>
    <x v="0"/>
    <x v="1"/>
    <x v="1"/>
    <x v="9"/>
    <x v="1"/>
    <s v="Univera Satış"/>
    <s v="Saha Satış"/>
    <s v="Yurt İçi"/>
    <s v="Türkiye"/>
  </r>
  <r>
    <s v="Q4"/>
    <x v="1"/>
    <x v="11"/>
    <m/>
    <s v="Mey İçki Sanayi ve Ticaret A.Ş."/>
    <s v="EH.05.001"/>
    <s v="Enroute Panorama - Yazılım Geliştirme Hizmeti"/>
    <s v="Univera - Mey İçki"/>
    <x v="18"/>
    <x v="0"/>
    <s v="Enterprise"/>
    <n v="20825"/>
    <m/>
    <n v="6"/>
    <m/>
    <m/>
    <m/>
    <m/>
    <m/>
    <n v="124950"/>
    <m/>
    <m/>
    <m/>
    <n v="1000003470"/>
    <m/>
    <m/>
    <x v="7"/>
    <x v="0"/>
    <x v="1"/>
    <x v="1"/>
    <x v="9"/>
    <x v="1"/>
    <s v="Univera Satış"/>
    <s v="Saha Satış"/>
    <s v="Yurt İçi"/>
    <s v="Türkiye"/>
  </r>
  <r>
    <s v="Q4"/>
    <x v="1"/>
    <x v="11"/>
    <m/>
    <s v="Mey İçki Sanayi ve Ticaret A.Ş."/>
    <s v="EH.05.001"/>
    <s v="Enroute Panorama - Yazılım Geliştirme Hizmeti"/>
    <s v="Univera - Mey İçki"/>
    <x v="18"/>
    <x v="0"/>
    <s v="Enterprise"/>
    <n v="20825"/>
    <m/>
    <n v="12.5"/>
    <m/>
    <m/>
    <m/>
    <m/>
    <m/>
    <n v="260312.5"/>
    <m/>
    <m/>
    <m/>
    <n v="1000003470"/>
    <m/>
    <m/>
    <x v="7"/>
    <x v="0"/>
    <x v="1"/>
    <x v="1"/>
    <x v="9"/>
    <x v="1"/>
    <s v="Univera Satış"/>
    <s v="Saha Satış"/>
    <s v="Yurt İçi"/>
    <s v="Türkiye"/>
  </r>
  <r>
    <s v="Q4"/>
    <x v="1"/>
    <x v="11"/>
    <m/>
    <s v="Mey İçki Sanayi ve Ticaret A.Ş."/>
    <s v="EH.05.001"/>
    <s v="Enroute Panorama - Yazılım Geliştirme Hizmeti"/>
    <s v="Univera - Mey İçki"/>
    <x v="18"/>
    <x v="0"/>
    <s v="Enterprise"/>
    <n v="20825"/>
    <m/>
    <n v="26.5"/>
    <m/>
    <m/>
    <m/>
    <m/>
    <m/>
    <n v="551862.5"/>
    <m/>
    <m/>
    <m/>
    <n v="1000003470"/>
    <m/>
    <m/>
    <x v="7"/>
    <x v="0"/>
    <x v="1"/>
    <x v="1"/>
    <x v="9"/>
    <x v="1"/>
    <s v="Univera Satış"/>
    <s v="Saha Satış"/>
    <s v="Yurt İçi"/>
    <s v="Türkiye"/>
  </r>
  <r>
    <s v="Q4"/>
    <x v="1"/>
    <x v="11"/>
    <m/>
    <s v="Mey İçki Sanayi ve Ticaret A.Ş."/>
    <s v="EH.05.001"/>
    <s v="Enroute Panorama - Yazılım Geliştirme Hizmeti"/>
    <s v="Univera - Mey İçki"/>
    <x v="18"/>
    <x v="0"/>
    <s v="Enterprise"/>
    <n v="20825"/>
    <m/>
    <n v="1.5"/>
    <m/>
    <m/>
    <m/>
    <m/>
    <m/>
    <n v="31237.5"/>
    <m/>
    <m/>
    <m/>
    <n v="1000003470"/>
    <m/>
    <m/>
    <x v="7"/>
    <x v="0"/>
    <x v="1"/>
    <x v="1"/>
    <x v="9"/>
    <x v="1"/>
    <s v="Univera Satış"/>
    <s v="Saha Satış"/>
    <s v="Yurt İçi"/>
    <s v="Türkiye"/>
  </r>
  <r>
    <s v="Q4"/>
    <x v="1"/>
    <x v="11"/>
    <m/>
    <s v="Mey İçki Sanayi ve Ticaret A.Ş."/>
    <s v="EH.05.001"/>
    <s v="Enroute Panorama - Yazılım Geliştirme Hizmeti"/>
    <s v="Univera - Mey İçki"/>
    <x v="18"/>
    <x v="0"/>
    <s v="Enterprise"/>
    <n v="20825"/>
    <m/>
    <n v="4"/>
    <m/>
    <m/>
    <m/>
    <m/>
    <m/>
    <n v="83300"/>
    <m/>
    <m/>
    <m/>
    <n v="1000003470"/>
    <m/>
    <m/>
    <x v="7"/>
    <x v="0"/>
    <x v="1"/>
    <x v="1"/>
    <x v="9"/>
    <x v="1"/>
    <s v="Univera Satış"/>
    <s v="Saha Satış"/>
    <s v="Yurt İçi"/>
    <s v="Türkiye"/>
  </r>
  <r>
    <s v="Q4"/>
    <x v="1"/>
    <x v="11"/>
    <m/>
    <s v="Mey İçki Sanayi ve Ticaret A.Ş."/>
    <s v="EH.05.001"/>
    <s v="Enroute Panorama - Yazılım Geliştirme Hizmeti"/>
    <s v="Univera - Mey İçki"/>
    <x v="18"/>
    <x v="0"/>
    <s v="Enterprise"/>
    <n v="8330"/>
    <m/>
    <n v="58"/>
    <m/>
    <m/>
    <m/>
    <m/>
    <m/>
    <n v="483140"/>
    <m/>
    <m/>
    <m/>
    <n v="1000003607"/>
    <m/>
    <m/>
    <x v="7"/>
    <x v="0"/>
    <x v="1"/>
    <x v="1"/>
    <x v="9"/>
    <x v="1"/>
    <s v="Univera Satış"/>
    <s v="Saha Satış"/>
    <s v="Yurt İçi"/>
    <s v="Türkiye"/>
  </r>
  <r>
    <s v="Q4"/>
    <x v="1"/>
    <x v="11"/>
    <m/>
    <s v="PERNOD RICARD İSTANBUL İÇ VE DIŞ TİC. LTD. ŞTİ"/>
    <s v="EH.05.001"/>
    <s v="Enroute Panorama - Yazılım Geliştirme Hizmeti"/>
    <s v="Univera - Pernod Ricard"/>
    <x v="13"/>
    <x v="0"/>
    <s v="Enterprise"/>
    <n v="11420.32"/>
    <m/>
    <n v="25.75"/>
    <m/>
    <m/>
    <m/>
    <m/>
    <m/>
    <n v="294073.24"/>
    <m/>
    <m/>
    <m/>
    <n v="1000003397"/>
    <m/>
    <m/>
    <x v="34"/>
    <x v="0"/>
    <x v="1"/>
    <x v="1"/>
    <x v="9"/>
    <x v="1"/>
    <s v="Univera Satış"/>
    <s v="Saha Satış"/>
    <s v="Yurt İçi"/>
    <s v="Türkiye"/>
  </r>
  <r>
    <s v="Q4"/>
    <x v="1"/>
    <x v="11"/>
    <m/>
    <s v="BMC Otomotiv Sanayi ve Ticaret A. Ş."/>
    <s v="EH.02.001"/>
    <s v="Enroute Panorama - Yazılım Bakımı, Yaşatma ve Merkezi Destek Hizmeti"/>
    <s v="Univera - BMC"/>
    <x v="13"/>
    <x v="0"/>
    <s v="Enterprise"/>
    <n v="793907.16"/>
    <m/>
    <n v="1"/>
    <m/>
    <m/>
    <m/>
    <m/>
    <m/>
    <n v="793907.16"/>
    <m/>
    <m/>
    <m/>
    <n v="1000003832"/>
    <m/>
    <m/>
    <x v="71"/>
    <x v="0"/>
    <x v="0"/>
    <x v="1"/>
    <x v="4"/>
    <x v="1"/>
    <s v="Univera Satış"/>
    <s v="Saha Satış"/>
    <s v="Yurt İçi"/>
    <s v="Türkiye"/>
  </r>
  <r>
    <s v="Q4"/>
    <x v="1"/>
    <x v="11"/>
    <m/>
    <s v="DOĞUŞ ÇAY VE GIDA MADD.ÜRT.PAZ.İTH.İHR.A.Ş"/>
    <s v="EH.02.001"/>
    <s v="Enroute Panorama - Yazılım Bakımı, Yaşatma ve Merkezi Destek Hizmeti"/>
    <s v="Univera Doğuş Çay Projesi"/>
    <x v="12"/>
    <x v="0"/>
    <s v="Enterprise"/>
    <n v="3669769.1"/>
    <m/>
    <n v="1"/>
    <m/>
    <m/>
    <m/>
    <m/>
    <m/>
    <n v="3669769.1"/>
    <m/>
    <m/>
    <m/>
    <n v="1000003788"/>
    <m/>
    <m/>
    <x v="13"/>
    <x v="0"/>
    <x v="0"/>
    <x v="1"/>
    <x v="4"/>
    <x v="1"/>
    <s v="Univera Satış"/>
    <s v="Saha Satış"/>
    <s v="Yurt İçi"/>
    <s v="Türkiye"/>
  </r>
  <r>
    <s v="Q4"/>
    <x v="1"/>
    <x v="11"/>
    <m/>
    <s v="DÜZEY TÜKETİM MALLARI SAN. PAZARLAMA VE TİC. A.Ş."/>
    <s v="EH.02.001"/>
    <s v="Enroute Panorama - Yazılım Bakımı, Yaşatma ve Merkezi Destek Hizmeti"/>
    <s v="Univera - Düzey Tüketim"/>
    <x v="18"/>
    <x v="0"/>
    <s v="Enterprise"/>
    <m/>
    <m/>
    <n v="1"/>
    <m/>
    <m/>
    <m/>
    <m/>
    <m/>
    <n v="1915649.76"/>
    <m/>
    <m/>
    <m/>
    <n v="1000003468"/>
    <m/>
    <m/>
    <x v="91"/>
    <x v="0"/>
    <x v="0"/>
    <x v="1"/>
    <x v="4"/>
    <x v="1"/>
    <s v="Univera Satış"/>
    <s v="Saha Satış"/>
    <s v="Yurt İçi"/>
    <s v="Türkiye"/>
  </r>
  <r>
    <s v="Q4"/>
    <x v="1"/>
    <x v="11"/>
    <m/>
    <s v="DÜZEY TÜKETİM MALLARI SAN. PAZARLAMA VE TİC. A.Ş."/>
    <s v="EH.02.001"/>
    <s v="Enroute Panorama - Yazılım Bakımı, Yaşatma ve Merkezi Destek Hizmeti"/>
    <s v="Univera - Düzey Tüketim"/>
    <x v="18"/>
    <x v="0"/>
    <s v="Enterprise"/>
    <m/>
    <m/>
    <n v="1"/>
    <m/>
    <m/>
    <m/>
    <m/>
    <m/>
    <n v="1077300"/>
    <m/>
    <m/>
    <m/>
    <n v="1000003468"/>
    <m/>
    <m/>
    <x v="91"/>
    <x v="0"/>
    <x v="0"/>
    <x v="1"/>
    <x v="4"/>
    <x v="1"/>
    <s v="Univera Satış"/>
    <s v="Saha Satış"/>
    <s v="Yurt İçi"/>
    <s v="Türkiye"/>
  </r>
  <r>
    <s v="Q4"/>
    <x v="1"/>
    <x v="11"/>
    <m/>
    <s v="DÜZEY TÜKETİM MALLARI SAN. PAZARLAMA VE TİC. A.Ş."/>
    <s v="EH.02.001"/>
    <s v="Enroute Panorama - Yazılım Bakımı, Yaşatma ve Merkezi Destek Hizmeti"/>
    <s v="Univera - Düzey Tüketim"/>
    <x v="18"/>
    <x v="0"/>
    <s v="Enterprise"/>
    <m/>
    <m/>
    <n v="1"/>
    <m/>
    <m/>
    <m/>
    <m/>
    <m/>
    <n v="173318.39999999999"/>
    <m/>
    <m/>
    <m/>
    <n v="1000003468"/>
    <m/>
    <m/>
    <x v="91"/>
    <x v="0"/>
    <x v="0"/>
    <x v="1"/>
    <x v="4"/>
    <x v="1"/>
    <s v="Univera Satış"/>
    <s v="Saha Satış"/>
    <s v="Yurt İçi"/>
    <s v="Türkiye"/>
  </r>
  <r>
    <s v="Q4"/>
    <x v="1"/>
    <x v="11"/>
    <m/>
    <s v="ERBAK - ULUDAĞ PAZARLAMA SATIŞ VE DAĞITIM ANONİM ŞİRKETİ"/>
    <s v="EH.02.001"/>
    <s v="EnRoute Panorama - Yazılım Bakımı, Yaşatma ve Merkezi Destek Hizmeti"/>
    <s v="Univera - Uludağ İçecek"/>
    <x v="19"/>
    <x v="0"/>
    <s v="Enterprise"/>
    <m/>
    <m/>
    <n v="11"/>
    <m/>
    <n v="263322.51"/>
    <m/>
    <m/>
    <m/>
    <n v="263322.51"/>
    <m/>
    <m/>
    <m/>
    <n v="1000003994"/>
    <m/>
    <m/>
    <x v="21"/>
    <x v="0"/>
    <x v="0"/>
    <x v="1"/>
    <x v="4"/>
    <x v="1"/>
    <s v="Univera Satış"/>
    <s v="Saha Satış"/>
    <s v="Yurt İçi"/>
    <s v="Türkiye"/>
  </r>
  <r>
    <s v="Q4"/>
    <x v="1"/>
    <x v="11"/>
    <m/>
    <s v="ERBAK - ULUDAĞ PAZARLAMA SATIŞ VE DAĞITIM ANONİM ŞİRKETİ"/>
    <s v="EH.02.001"/>
    <s v="EnRoute Panorama - Yazılım Bakımı, Yaşatma ve Merkezi Destek Hizmeti"/>
    <s v="Univera - Uludağ İçecek"/>
    <x v="19"/>
    <x v="0"/>
    <s v="Enterprise"/>
    <m/>
    <m/>
    <n v="1"/>
    <m/>
    <n v="716604.35"/>
    <m/>
    <m/>
    <m/>
    <n v="716604.35"/>
    <m/>
    <m/>
    <m/>
    <n v="1000003994"/>
    <m/>
    <m/>
    <x v="21"/>
    <x v="0"/>
    <x v="0"/>
    <x v="1"/>
    <x v="4"/>
    <x v="1"/>
    <s v="Univera Satış"/>
    <s v="Saha Satış"/>
    <s v="Yurt İçi"/>
    <s v="Türkiye"/>
  </r>
  <r>
    <s v="Q4"/>
    <x v="1"/>
    <x v="11"/>
    <m/>
    <s v="ERBAK - ULUDAĞ PAZARLAMA SATIŞ VE DAĞITIM ANONİM ŞİRKETİ"/>
    <s v="EH.02.001"/>
    <s v="EnRoute Panorama - Yazılım Bakımı, Yaşatma ve Merkezi Destek Hizmeti"/>
    <s v="Univera - Uludağ İçecek"/>
    <x v="19"/>
    <x v="0"/>
    <s v="Enterprise"/>
    <m/>
    <m/>
    <n v="1"/>
    <m/>
    <n v="83896.25"/>
    <m/>
    <m/>
    <m/>
    <n v="83896.25"/>
    <m/>
    <m/>
    <m/>
    <n v="1000003994"/>
    <m/>
    <m/>
    <x v="21"/>
    <x v="0"/>
    <x v="0"/>
    <x v="1"/>
    <x v="4"/>
    <x v="1"/>
    <s v="Univera Satış"/>
    <s v="Saha Satış"/>
    <s v="Yurt İçi"/>
    <s v="Türkiye"/>
  </r>
  <r>
    <s v="Q4"/>
    <x v="1"/>
    <x v="11"/>
    <m/>
    <s v="PERNOD RICARD İSTANBUL İÇ VE DIŞ TİC. LTD. ŞTİ"/>
    <s v="EH.02.001"/>
    <s v="Enroute Panorama - Yazılım Bakımı, Yaşatma ve Merkezi Destek Hizmeti"/>
    <s v="Univera - Pernod Ricard"/>
    <x v="13"/>
    <x v="0"/>
    <s v="Enterprise"/>
    <n v="1000000"/>
    <m/>
    <n v="1"/>
    <m/>
    <m/>
    <m/>
    <m/>
    <m/>
    <n v="1000000"/>
    <m/>
    <m/>
    <m/>
    <n v="1000003396"/>
    <m/>
    <m/>
    <x v="34"/>
    <x v="0"/>
    <x v="0"/>
    <x v="1"/>
    <x v="4"/>
    <x v="1"/>
    <s v="Univera Satış"/>
    <s v="Saha Satış"/>
    <s v="Yurt İçi"/>
    <s v="Türkiye"/>
  </r>
  <r>
    <s v="Q4"/>
    <x v="1"/>
    <x v="11"/>
    <m/>
    <s v="Brisa Bridgestone Sabancı Lastik San. ve Tic. A.Ş."/>
    <s v="EH.05.002"/>
    <s v="Enroute Panorama - Rapor Geliştirme Hizmeti"/>
    <s v="Univera - Brisa Bridgestone"/>
    <x v="13"/>
    <x v="0"/>
    <s v="Enterprise"/>
    <n v="15000"/>
    <m/>
    <n v="2"/>
    <m/>
    <m/>
    <m/>
    <m/>
    <m/>
    <n v="30000"/>
    <m/>
    <m/>
    <m/>
    <n v="1000003378"/>
    <m/>
    <m/>
    <x v="99"/>
    <x v="0"/>
    <x v="1"/>
    <x v="1"/>
    <x v="2"/>
    <x v="1"/>
    <s v="Univera Satış"/>
    <s v="Saha Satış"/>
    <s v="Yurt İçi"/>
    <s v="Türkiye"/>
  </r>
  <r>
    <s v="Q4"/>
    <x v="1"/>
    <x v="11"/>
    <m/>
    <s v="Danone Tikveşli Gıda ve İçecek San.Ve Tic.A.Ş."/>
    <s v="EH.05.002"/>
    <s v="Enroute Panorama - Rapor Geliştirme Hizmeti"/>
    <s v="Univera - Danone Tikveşli"/>
    <x v="12"/>
    <x v="0"/>
    <s v="Enterprise"/>
    <n v="18500"/>
    <m/>
    <n v="2"/>
    <m/>
    <m/>
    <m/>
    <m/>
    <m/>
    <n v="37000"/>
    <m/>
    <m/>
    <m/>
    <n v="1000003533"/>
    <m/>
    <m/>
    <x v="58"/>
    <x v="0"/>
    <x v="1"/>
    <x v="1"/>
    <x v="2"/>
    <x v="1"/>
    <s v="Univera Satış"/>
    <s v="Saha Satış"/>
    <s v="Yurt İçi"/>
    <s v="Türkiye"/>
  </r>
  <r>
    <s v="Q4"/>
    <x v="1"/>
    <x v="11"/>
    <m/>
    <s v="DOĞUŞ ÇAY VE GIDA MADD.ÜRT.PAZ.İTH.İHR.A.Ş"/>
    <s v="EH.05.002"/>
    <s v="Enroute Panorama - Rapor Geliştirme Hizmeti"/>
    <s v="Univera Doğuş Çay Projesi"/>
    <x v="12"/>
    <x v="0"/>
    <s v="Enterprise"/>
    <n v="24500"/>
    <m/>
    <n v="1"/>
    <m/>
    <m/>
    <m/>
    <m/>
    <m/>
    <n v="24500"/>
    <m/>
    <m/>
    <m/>
    <n v="1000003436"/>
    <m/>
    <m/>
    <x v="13"/>
    <x v="0"/>
    <x v="1"/>
    <x v="1"/>
    <x v="2"/>
    <x v="1"/>
    <s v="Univera Satış"/>
    <s v="Saha Satış"/>
    <s v="Yurt İçi"/>
    <s v="Türkiye"/>
  </r>
  <r>
    <s v="Q4"/>
    <x v="1"/>
    <x v="11"/>
    <m/>
    <s v="ERBAK - ULUDAĞ PAZARLAMA SATIŞ VE DAĞITIM ANONİM ŞİRKETİ/SANAL POS"/>
    <s v="EH.05.002"/>
    <s v="Enroute Panorama - Rapor Geliştirme Hizmeti"/>
    <s v="Univera - Uludağ İçecek"/>
    <x v="19"/>
    <x v="0"/>
    <s v="Enterprise"/>
    <m/>
    <m/>
    <n v="0.5"/>
    <m/>
    <m/>
    <m/>
    <m/>
    <m/>
    <n v="4914"/>
    <m/>
    <m/>
    <m/>
    <n v="1000003732"/>
    <m/>
    <m/>
    <x v="21"/>
    <x v="0"/>
    <x v="1"/>
    <x v="1"/>
    <x v="2"/>
    <x v="1"/>
    <s v="Univera Satış"/>
    <s v="Saha Satış"/>
    <s v="Yurt İçi"/>
    <s v="Türkiye"/>
  </r>
  <r>
    <s v="Q4"/>
    <x v="1"/>
    <x v="11"/>
    <m/>
    <s v="ERBAK - ULUDAĞ PAZARLAMA SATIŞ VE DAĞITIM ANONİM ŞİRKETİ/SANAL POS"/>
    <s v="EH.05.002"/>
    <s v="Enroute Panorama - Rapor Geliştirme Hizmeti"/>
    <s v="Univera - Uludağ İçecek"/>
    <x v="19"/>
    <x v="0"/>
    <s v="Enterprise"/>
    <m/>
    <m/>
    <n v="1"/>
    <m/>
    <m/>
    <m/>
    <m/>
    <m/>
    <n v="9828.36"/>
    <m/>
    <m/>
    <m/>
    <n v="1000003730"/>
    <m/>
    <m/>
    <x v="21"/>
    <x v="0"/>
    <x v="1"/>
    <x v="1"/>
    <x v="2"/>
    <x v="1"/>
    <s v="Univera Satış"/>
    <s v="Saha Satış"/>
    <s v="Yurt İçi"/>
    <s v="Türkiye"/>
  </r>
  <r>
    <s v="Q4"/>
    <x v="1"/>
    <x v="11"/>
    <m/>
    <s v="Mey İçki Sanayi ve Ticaret A.Ş."/>
    <s v="EH.05.002"/>
    <s v="Enroute Panorama - Rapor Geliştirme Hizmeti"/>
    <s v="Univera - Mey İçki"/>
    <x v="18"/>
    <x v="0"/>
    <s v="Enterprise"/>
    <n v="8330"/>
    <m/>
    <n v="20"/>
    <m/>
    <m/>
    <m/>
    <m/>
    <m/>
    <n v="166600"/>
    <m/>
    <m/>
    <m/>
    <n v="1000003607"/>
    <m/>
    <m/>
    <x v="7"/>
    <x v="0"/>
    <x v="1"/>
    <x v="1"/>
    <x v="2"/>
    <x v="1"/>
    <s v="Univera Satış"/>
    <s v="Saha Satış"/>
    <s v="Yurt İçi"/>
    <s v="Türkiye"/>
  </r>
  <r>
    <s v="Q4"/>
    <x v="1"/>
    <x v="11"/>
    <m/>
    <s v="PERNOD RICARD İSTANBUL İÇ VE DIŞ TİC. LTD. ŞTİ"/>
    <s v="EH.05.002"/>
    <s v="Enroute Panorama - Rapor Geliştirme Hizmeti"/>
    <s v="Univera - Pernod Ricard"/>
    <x v="13"/>
    <x v="0"/>
    <s v="Enterprise"/>
    <n v="8224.9546902654874"/>
    <m/>
    <n v="1.1299999999999999"/>
    <m/>
    <m/>
    <m/>
    <m/>
    <m/>
    <n v="9294.1988000000001"/>
    <m/>
    <m/>
    <m/>
    <n v="1000003397"/>
    <m/>
    <m/>
    <x v="34"/>
    <x v="0"/>
    <x v="1"/>
    <x v="1"/>
    <x v="2"/>
    <x v="1"/>
    <s v="Univera Satış"/>
    <s v="Saha Satış"/>
    <s v="Yurt İçi"/>
    <s v="Türkiye"/>
  </r>
  <r>
    <s v="Q4"/>
    <x v="1"/>
    <x v="11"/>
    <m/>
    <s v="Brisa Bridgestone Sabancı Lastik San. ve Tic. A.Ş."/>
    <s v="EH.01.001"/>
    <s v="Enroute Panorama - Proje ve Ürün Yönetimi Danışmanlığı Hizmeti"/>
    <s v="Univera - Brisa Bridgestone"/>
    <x v="13"/>
    <x v="0"/>
    <s v="Enterprise"/>
    <n v="15000"/>
    <m/>
    <n v="1"/>
    <m/>
    <m/>
    <m/>
    <m/>
    <m/>
    <n v="15000"/>
    <m/>
    <m/>
    <m/>
    <n v="1000003384"/>
    <m/>
    <m/>
    <x v="99"/>
    <x v="0"/>
    <x v="1"/>
    <x v="1"/>
    <x v="7"/>
    <x v="1"/>
    <s v="Univera Satış"/>
    <s v="Saha Satış"/>
    <s v="Yurt İçi"/>
    <s v="Türkiye"/>
  </r>
  <r>
    <s v="Q4"/>
    <x v="1"/>
    <x v="11"/>
    <m/>
    <s v="Brisa Bridgestone Sabancı Lastik San. ve Tic. A.Ş."/>
    <s v="EH.01.001"/>
    <s v="Enroute Panorama - Proje ve Ürün Yönetimi Danışmanlığı Hizmeti"/>
    <s v="Univera - Brisa Bridgestone"/>
    <x v="13"/>
    <x v="0"/>
    <s v="Enterprise"/>
    <n v="15000"/>
    <m/>
    <n v="0.5"/>
    <m/>
    <m/>
    <m/>
    <m/>
    <m/>
    <n v="7500"/>
    <m/>
    <m/>
    <m/>
    <n v="1000003378"/>
    <m/>
    <m/>
    <x v="99"/>
    <x v="0"/>
    <x v="1"/>
    <x v="1"/>
    <x v="7"/>
    <x v="1"/>
    <s v="Univera Satış"/>
    <s v="Saha Satış"/>
    <s v="Yurt İçi"/>
    <s v="Türkiye"/>
  </r>
  <r>
    <s v="Q4"/>
    <x v="1"/>
    <x v="11"/>
    <m/>
    <s v="Danone Tikveşli Gıda ve İçecek San.Ve Tic.A.Ş."/>
    <s v="EH.01.001"/>
    <s v="Enroute Panorama - Proje ve Ürün Yönetimi Danışmanlığı Hizmeti"/>
    <s v="Univera - Danone Tikveşli"/>
    <x v="12"/>
    <x v="0"/>
    <s v="Enterprise"/>
    <n v="18500"/>
    <m/>
    <n v="1"/>
    <m/>
    <m/>
    <m/>
    <m/>
    <m/>
    <n v="18500"/>
    <m/>
    <m/>
    <m/>
    <n v="1000003533"/>
    <m/>
    <m/>
    <x v="58"/>
    <x v="0"/>
    <x v="1"/>
    <x v="1"/>
    <x v="7"/>
    <x v="1"/>
    <s v="Univera Satış"/>
    <s v="Saha Satış"/>
    <s v="Yurt İçi"/>
    <s v="Türkiye"/>
  </r>
  <r>
    <s v="Q4"/>
    <x v="1"/>
    <x v="11"/>
    <m/>
    <s v="DÜZEY TÜKETİM MALLARI SAN. PAZARLAMA VE TİC. A.Ş."/>
    <s v="EH.01.001"/>
    <s v="Enroute Panorama - Proje ve Ürün Yönetimi Danışmanlığı Hizmeti"/>
    <s v="Univera - Düzey Tüketim"/>
    <x v="18"/>
    <x v="0"/>
    <s v="Enterprise"/>
    <n v="22050"/>
    <m/>
    <n v="1"/>
    <m/>
    <m/>
    <m/>
    <m/>
    <m/>
    <n v="22050"/>
    <m/>
    <m/>
    <m/>
    <n v="1000003720"/>
    <m/>
    <m/>
    <x v="91"/>
    <x v="0"/>
    <x v="1"/>
    <x v="1"/>
    <x v="7"/>
    <x v="1"/>
    <s v="Univera Satış"/>
    <s v="Saha Satış"/>
    <s v="Yurt İçi"/>
    <s v="Türkiye"/>
  </r>
  <r>
    <s v="Q4"/>
    <x v="1"/>
    <x v="11"/>
    <m/>
    <s v="DÜZEY TÜKETİM MALLARI SAN. PAZARLAMA VE TİC. A.Ş."/>
    <s v="EH.01.001"/>
    <s v="Enroute Panorama - Proje ve Ürün Yönetimi Danışmanlığı Hizmeti"/>
    <s v="Univera - Düzey Tüketim"/>
    <x v="18"/>
    <x v="0"/>
    <s v="Enterprise"/>
    <n v="22050"/>
    <m/>
    <n v="2"/>
    <m/>
    <m/>
    <m/>
    <m/>
    <m/>
    <n v="44100"/>
    <m/>
    <m/>
    <m/>
    <n v="1000003720"/>
    <m/>
    <m/>
    <x v="91"/>
    <x v="0"/>
    <x v="1"/>
    <x v="1"/>
    <x v="7"/>
    <x v="1"/>
    <s v="Univera Satış"/>
    <s v="Saha Satış"/>
    <s v="Yurt İçi"/>
    <s v="Türkiye"/>
  </r>
  <r>
    <s v="Q4"/>
    <x v="1"/>
    <x v="11"/>
    <m/>
    <s v="DÜZEY TÜKETİM MALLARI SAN. PAZARLAMA VE TİC. A.Ş."/>
    <s v="EH.01.001"/>
    <s v="Enroute Panorama - Proje ve Ürün Yönetimi Danışmanlığı Hizmeti"/>
    <s v="Univera - Düzey Tüketim"/>
    <x v="18"/>
    <x v="0"/>
    <s v="Enterprise"/>
    <n v="22050"/>
    <m/>
    <n v="2"/>
    <m/>
    <m/>
    <m/>
    <m/>
    <m/>
    <n v="44100"/>
    <m/>
    <m/>
    <m/>
    <n v="1000003720"/>
    <m/>
    <m/>
    <x v="91"/>
    <x v="0"/>
    <x v="1"/>
    <x v="1"/>
    <x v="7"/>
    <x v="1"/>
    <s v="Univera Satış"/>
    <s v="Saha Satış"/>
    <s v="Yurt İçi"/>
    <s v="Türkiye"/>
  </r>
  <r>
    <s v="Q4"/>
    <x v="1"/>
    <x v="11"/>
    <m/>
    <s v="Mey İçki Sanayi ve Ticaret A.Ş."/>
    <s v="EH.01.001"/>
    <s v="Enroute Panorama - Proje ve Ürün Yönetimi Danışmanlığı Hizmeti"/>
    <s v="Univera - Mey İçki"/>
    <x v="18"/>
    <x v="0"/>
    <s v="Enterprise"/>
    <n v="20825"/>
    <m/>
    <n v="1"/>
    <m/>
    <m/>
    <m/>
    <m/>
    <m/>
    <n v="20825"/>
    <m/>
    <m/>
    <m/>
    <n v="1000003470"/>
    <m/>
    <m/>
    <x v="7"/>
    <x v="0"/>
    <x v="1"/>
    <x v="1"/>
    <x v="7"/>
    <x v="1"/>
    <s v="Univera Satış"/>
    <s v="Saha Satış"/>
    <s v="Yurt İçi"/>
    <s v="Türkiye"/>
  </r>
  <r>
    <s v="Q4"/>
    <x v="1"/>
    <x v="11"/>
    <m/>
    <s v="Mey İçki Sanayi ve Ticaret A.Ş."/>
    <s v="EH.01.001"/>
    <s v="Enroute Panorama - Proje ve Ürün Yönetimi Danışmanlığı Hizmeti"/>
    <s v="Univera - Mey İçki"/>
    <x v="18"/>
    <x v="0"/>
    <s v="Enterprise"/>
    <n v="20825"/>
    <m/>
    <n v="1"/>
    <m/>
    <m/>
    <m/>
    <m/>
    <m/>
    <n v="20825"/>
    <m/>
    <m/>
    <m/>
    <n v="1000003470"/>
    <m/>
    <m/>
    <x v="7"/>
    <x v="0"/>
    <x v="1"/>
    <x v="1"/>
    <x v="7"/>
    <x v="1"/>
    <s v="Univera Satış"/>
    <s v="Saha Satış"/>
    <s v="Yurt İçi"/>
    <s v="Türkiye"/>
  </r>
  <r>
    <s v="Q4"/>
    <x v="1"/>
    <x v="11"/>
    <m/>
    <s v="Mey İçki Sanayi ve Ticaret A.Ş."/>
    <s v="EH.01.001"/>
    <s v="Enroute Panorama - Proje ve Ürün Yönetimi Danışmanlığı Hizmeti"/>
    <s v="Univera - Mey İçki"/>
    <x v="18"/>
    <x v="0"/>
    <s v="Enterprise"/>
    <n v="20825"/>
    <m/>
    <n v="2"/>
    <m/>
    <m/>
    <m/>
    <m/>
    <m/>
    <n v="41650"/>
    <m/>
    <m/>
    <m/>
    <n v="1000003470"/>
    <m/>
    <m/>
    <x v="7"/>
    <x v="0"/>
    <x v="1"/>
    <x v="1"/>
    <x v="7"/>
    <x v="1"/>
    <s v="Univera Satış"/>
    <s v="Saha Satış"/>
    <s v="Yurt İçi"/>
    <s v="Türkiye"/>
  </r>
  <r>
    <s v="Q4"/>
    <x v="1"/>
    <x v="11"/>
    <m/>
    <s v="Mey İçki Sanayi ve Ticaret A.Ş."/>
    <s v="EH.01.001"/>
    <s v="Enroute Panorama - Proje ve Ürün Yönetimi Danışmanlığı Hizmeti"/>
    <s v="Univera - Mey İçki"/>
    <x v="18"/>
    <x v="0"/>
    <s v="Enterprise"/>
    <n v="20825"/>
    <m/>
    <n v="1"/>
    <m/>
    <m/>
    <m/>
    <m/>
    <m/>
    <n v="20825"/>
    <m/>
    <m/>
    <m/>
    <n v="1000003470"/>
    <m/>
    <m/>
    <x v="7"/>
    <x v="0"/>
    <x v="1"/>
    <x v="1"/>
    <x v="7"/>
    <x v="1"/>
    <s v="Univera Satış"/>
    <s v="Saha Satış"/>
    <s v="Yurt İçi"/>
    <s v="Türkiye"/>
  </r>
  <r>
    <s v="Q4"/>
    <x v="1"/>
    <x v="11"/>
    <m/>
    <s v="Mey İçki Sanayi ve Ticaret A.Ş."/>
    <s v="EH.01.001"/>
    <s v="Enroute Panorama - Proje ve Ürün Yönetimi Danışmanlığı Hizmeti"/>
    <s v="Univera - Mey İçki"/>
    <x v="18"/>
    <x v="0"/>
    <s v="Enterprise"/>
    <n v="20825"/>
    <m/>
    <n v="2"/>
    <m/>
    <m/>
    <m/>
    <m/>
    <m/>
    <n v="41650"/>
    <m/>
    <m/>
    <m/>
    <n v="1000003470"/>
    <m/>
    <m/>
    <x v="7"/>
    <x v="0"/>
    <x v="1"/>
    <x v="1"/>
    <x v="7"/>
    <x v="1"/>
    <s v="Univera Satış"/>
    <s v="Saha Satış"/>
    <s v="Yurt İçi"/>
    <s v="Türkiye"/>
  </r>
  <r>
    <s v="Q4"/>
    <x v="1"/>
    <x v="11"/>
    <m/>
    <s v="Mey İçki Sanayi ve Ticaret A.Ş."/>
    <s v="EH.01.001"/>
    <s v="Enroute Panorama - Proje ve Ürün Yönetimi Danışmanlığı Hizmeti"/>
    <s v="Univera - Mey İçki"/>
    <x v="18"/>
    <x v="0"/>
    <s v="Enterprise"/>
    <n v="20825"/>
    <m/>
    <n v="4"/>
    <m/>
    <m/>
    <m/>
    <m/>
    <m/>
    <n v="83300"/>
    <m/>
    <m/>
    <m/>
    <n v="1000003470"/>
    <m/>
    <m/>
    <x v="7"/>
    <x v="0"/>
    <x v="1"/>
    <x v="1"/>
    <x v="7"/>
    <x v="1"/>
    <s v="Univera Satış"/>
    <s v="Saha Satış"/>
    <s v="Yurt İçi"/>
    <s v="Türkiye"/>
  </r>
  <r>
    <s v="Q4"/>
    <x v="1"/>
    <x v="11"/>
    <m/>
    <s v="Mey İçki Sanayi ve Ticaret A.Ş."/>
    <s v="EH.01.001"/>
    <s v="Enroute Panorama - Proje ve Ürün Yönetimi Danışmanlığı Hizmeti"/>
    <s v="Univera - Mey İçki"/>
    <x v="18"/>
    <x v="0"/>
    <s v="Enterprise"/>
    <n v="20825"/>
    <m/>
    <n v="1"/>
    <m/>
    <m/>
    <m/>
    <m/>
    <m/>
    <n v="20825"/>
    <m/>
    <m/>
    <m/>
    <n v="1000003470"/>
    <m/>
    <m/>
    <x v="7"/>
    <x v="0"/>
    <x v="1"/>
    <x v="1"/>
    <x v="7"/>
    <x v="1"/>
    <s v="Univera Satış"/>
    <s v="Saha Satış"/>
    <s v="Yurt İçi"/>
    <s v="Türkiye"/>
  </r>
  <r>
    <s v="Q4"/>
    <x v="1"/>
    <x v="11"/>
    <m/>
    <s v="Mey İçki Sanayi ve Ticaret A.Ş."/>
    <s v="EH.01.001"/>
    <s v="Enroute Panorama - Proje ve Ürün Yönetimi Danışmanlığı Hizmeti"/>
    <s v="Univera - Mey İçki"/>
    <x v="18"/>
    <x v="0"/>
    <s v="Enterprise"/>
    <n v="7840"/>
    <m/>
    <n v="25"/>
    <m/>
    <m/>
    <m/>
    <m/>
    <m/>
    <n v="196000"/>
    <m/>
    <m/>
    <m/>
    <n v="1000003607"/>
    <m/>
    <m/>
    <x v="7"/>
    <x v="0"/>
    <x v="1"/>
    <x v="1"/>
    <x v="7"/>
    <x v="1"/>
    <s v="Univera Satış"/>
    <s v="Saha Satış"/>
    <s v="Yurt İçi"/>
    <s v="Türkiye"/>
  </r>
  <r>
    <s v="Q4"/>
    <x v="1"/>
    <x v="11"/>
    <m/>
    <s v="Mey İçki Sanayi ve Ticaret A.Ş."/>
    <s v="EH.01.001"/>
    <s v="Enroute Panorama - Proje ve Ürün Yönetimi Danışmanlığı Hizmeti"/>
    <s v="Univera - Mey İçki"/>
    <x v="18"/>
    <x v="0"/>
    <s v="Enterprise"/>
    <n v="7840"/>
    <m/>
    <n v="10"/>
    <m/>
    <m/>
    <m/>
    <m/>
    <m/>
    <n v="78400"/>
    <m/>
    <m/>
    <m/>
    <n v="1000003607"/>
    <m/>
    <m/>
    <x v="7"/>
    <x v="0"/>
    <x v="1"/>
    <x v="1"/>
    <x v="7"/>
    <x v="1"/>
    <s v="Univera Satış"/>
    <s v="Saha Satış"/>
    <s v="Yurt İçi"/>
    <s v="Türkiye"/>
  </r>
  <r>
    <s v="Q4"/>
    <x v="1"/>
    <x v="11"/>
    <m/>
    <s v="Mey İçki Sanayi ve Ticaret A.Ş."/>
    <s v="EY.01.014"/>
    <s v="Enroute Panorama - Platform Back Office Kullanıcı Yazılımı"/>
    <s v="Univera - Mey İçki"/>
    <x v="18"/>
    <x v="0"/>
    <s v="Enterprise"/>
    <m/>
    <m/>
    <n v="5"/>
    <m/>
    <m/>
    <m/>
    <m/>
    <m/>
    <n v="107737.5"/>
    <m/>
    <m/>
    <m/>
    <n v="1000003636"/>
    <m/>
    <m/>
    <x v="7"/>
    <x v="0"/>
    <x v="1"/>
    <x v="0"/>
    <x v="1"/>
    <x v="1"/>
    <s v="Univera Satış"/>
    <s v="Saha Satış"/>
    <s v="Yurt İçi"/>
    <s v="Türkiye"/>
  </r>
  <r>
    <s v="Q4"/>
    <x v="1"/>
    <x v="11"/>
    <m/>
    <s v="SANİPAK SAĞLIKLI YAŞAM ÜRÜNLERİ SAN VE TİC AŞ"/>
    <s v="EH.01.005"/>
    <s v="Enroute Panorama - Online Eğitim Hizmeti"/>
    <s v="Univera - Eczacıbaşı Profesyonel"/>
    <x v="19"/>
    <x v="0"/>
    <s v="Enterprise"/>
    <n v="12000"/>
    <m/>
    <n v="1"/>
    <m/>
    <m/>
    <m/>
    <m/>
    <m/>
    <n v="12000"/>
    <m/>
    <m/>
    <m/>
    <n v="1000003372"/>
    <m/>
    <m/>
    <x v="54"/>
    <x v="0"/>
    <x v="1"/>
    <x v="1"/>
    <x v="6"/>
    <x v="1"/>
    <s v="Univera Satış"/>
    <s v="Saha Satış"/>
    <s v="Yurt İçi"/>
    <s v="Türkiye"/>
  </r>
  <r>
    <s v="Q4"/>
    <x v="1"/>
    <x v="11"/>
    <m/>
    <s v="SANİPAK SAĞLIKLI YAŞAM ÜRÜNLERİ SAN VE TİC AŞ"/>
    <s v="EH.01.005"/>
    <s v="Enroute Panorama - Online Eğitim Hizmeti"/>
    <s v="Univera - Eczacıbaşı Profesyonel"/>
    <x v="19"/>
    <x v="0"/>
    <s v="Enterprise"/>
    <n v="8400"/>
    <m/>
    <n v="1"/>
    <m/>
    <m/>
    <m/>
    <m/>
    <m/>
    <n v="8400"/>
    <m/>
    <m/>
    <m/>
    <n v="1000003371"/>
    <m/>
    <m/>
    <x v="54"/>
    <x v="0"/>
    <x v="1"/>
    <x v="1"/>
    <x v="6"/>
    <x v="1"/>
    <s v="Univera Satış"/>
    <s v="Saha Satış"/>
    <s v="Yurt İçi"/>
    <s v="Türkiye"/>
  </r>
  <r>
    <s v="Q4"/>
    <x v="1"/>
    <x v="11"/>
    <m/>
    <s v="Mey İçki Sanayi ve Ticaret A.Ş."/>
    <s v="EYS.01.001"/>
    <s v="Enroute Panorama - Mobil Satış &amp; Dağıtım Çözüm Yazılımı"/>
    <s v="Univera - Mey İçki"/>
    <x v="18"/>
    <x v="0"/>
    <s v="Standart"/>
    <m/>
    <m/>
    <n v="1"/>
    <m/>
    <m/>
    <m/>
    <m/>
    <m/>
    <n v="1105000"/>
    <m/>
    <m/>
    <m/>
    <n v="1000003636"/>
    <m/>
    <m/>
    <x v="7"/>
    <x v="0"/>
    <x v="1"/>
    <x v="0"/>
    <x v="1"/>
    <x v="1"/>
    <s v="Univera Satış"/>
    <s v="Saha Satış"/>
    <s v="Yurt İçi"/>
    <s v="Türkiye"/>
  </r>
  <r>
    <s v="Q4"/>
    <x v="1"/>
    <x v="11"/>
    <m/>
    <s v="DOĞUŞ ÇAY VE GIDA MADD.ÜRT.PAZ.İTH.İHR.A.Ş"/>
    <s v="EYS.02.033"/>
    <s v="Enroute Panorama - Mobil Kullanıcı Yazılımı"/>
    <s v="Univera Doğuş Çay Projesi"/>
    <x v="12"/>
    <x v="0"/>
    <s v="Standart"/>
    <n v="6800"/>
    <m/>
    <n v="100"/>
    <m/>
    <m/>
    <m/>
    <m/>
    <m/>
    <n v="680000"/>
    <m/>
    <m/>
    <m/>
    <n v="1000003558"/>
    <m/>
    <m/>
    <x v="13"/>
    <x v="0"/>
    <x v="1"/>
    <x v="0"/>
    <x v="1"/>
    <x v="1"/>
    <s v="Univera Satış"/>
    <s v="Saha Satış"/>
    <s v="Yurt İçi"/>
    <s v="Türkiye"/>
  </r>
  <r>
    <s v="Q4"/>
    <x v="1"/>
    <x v="11"/>
    <m/>
    <s v="Mey İçki Sanayi ve Ticaret A.Ş."/>
    <s v="EYS.02.033"/>
    <s v="Enroute Panorama - Mobil Kullanıcı Yazılımı"/>
    <s v="Univera - Mey İçki"/>
    <x v="18"/>
    <x v="0"/>
    <s v="Standart"/>
    <m/>
    <m/>
    <n v="25"/>
    <m/>
    <m/>
    <m/>
    <m/>
    <m/>
    <n v="170000"/>
    <m/>
    <m/>
    <m/>
    <n v="1000003636"/>
    <m/>
    <m/>
    <x v="7"/>
    <x v="0"/>
    <x v="1"/>
    <x v="0"/>
    <x v="1"/>
    <x v="1"/>
    <s v="Univera Satış"/>
    <s v="Saha Satış"/>
    <s v="Yurt İçi"/>
    <s v="Türkiye"/>
  </r>
  <r>
    <s v="Q4"/>
    <x v="1"/>
    <x v="11"/>
    <m/>
    <s v="ERBAK - ULUDAĞ PAZARLAMA SATIŞ VE DAĞITIM ANONİM ŞİRKETİ"/>
    <s v="EH.06.001"/>
    <s v="Enroute Panorama - Hosting Hizmeti"/>
    <s v="Univera - Uludağ İçecek"/>
    <x v="19"/>
    <x v="1"/>
    <s v="Enroute"/>
    <m/>
    <m/>
    <n v="6"/>
    <m/>
    <m/>
    <m/>
    <m/>
    <m/>
    <n v="25054.86"/>
    <m/>
    <m/>
    <m/>
    <n v="1000003824"/>
    <m/>
    <m/>
    <x v="21"/>
    <x v="0"/>
    <x v="0"/>
    <x v="1"/>
    <x v="3"/>
    <x v="1"/>
    <s v="Univera Satış"/>
    <s v="Saha Satış"/>
    <s v="Yurt İçi"/>
    <s v="Türkiye"/>
  </r>
  <r>
    <s v="Q4"/>
    <x v="1"/>
    <x v="11"/>
    <m/>
    <s v="ERBAK - ULUDAĞ PAZARLAMA SATIŞ VE DAĞITIM ANONİM ŞİRKETİ/SANAL POS"/>
    <s v="EH.06.001"/>
    <s v="Enroute Panorama - Hosting Hizmeti"/>
    <s v="Univera - Uludağ İçecek"/>
    <x v="19"/>
    <x v="1"/>
    <s v="Enroute"/>
    <m/>
    <m/>
    <n v="12"/>
    <m/>
    <m/>
    <m/>
    <m/>
    <m/>
    <n v="1317300"/>
    <m/>
    <m/>
    <m/>
    <n v="1000003734"/>
    <m/>
    <m/>
    <x v="21"/>
    <x v="0"/>
    <x v="0"/>
    <x v="1"/>
    <x v="3"/>
    <x v="1"/>
    <s v="Univera Satış"/>
    <s v="Saha Satış"/>
    <s v="Yurt İçi"/>
    <s v="Türkiye"/>
  </r>
  <r>
    <s v="Q4"/>
    <x v="1"/>
    <x v="11"/>
    <m/>
    <s v="EFE BEVERAGE GIDA TURZ.İNŞ.TİC.İTH."/>
    <s v="EY.04.012"/>
    <s v="Enroute Panorama - E-Dönüşüm Modül Yazılımı"/>
    <s v="Univera - Uludağ İçecek"/>
    <x v="19"/>
    <x v="0"/>
    <s v="Enterprise"/>
    <m/>
    <m/>
    <n v="1"/>
    <m/>
    <m/>
    <m/>
    <m/>
    <m/>
    <n v="11431"/>
    <m/>
    <m/>
    <m/>
    <n v="1000003550"/>
    <m/>
    <m/>
    <x v="21"/>
    <x v="0"/>
    <x v="1"/>
    <x v="0"/>
    <x v="1"/>
    <x v="1"/>
    <s v="Univera Satış"/>
    <s v="Saha Satış"/>
    <s v="Yurt İçi"/>
    <s v="Türkiye"/>
  </r>
  <r>
    <s v="Q4"/>
    <x v="1"/>
    <x v="11"/>
    <m/>
    <s v="Mey İçki Sanayi ve Ticaret A.Ş."/>
    <s v="EY.01.021"/>
    <s v="Enroute Panorama - Dağıtım Kanalı (Bayi/Distribütör/Şube) Yazılımı"/>
    <s v="Univera - Mey İçki"/>
    <x v="18"/>
    <x v="0"/>
    <s v="Enterprise"/>
    <m/>
    <m/>
    <n v="1"/>
    <m/>
    <m/>
    <m/>
    <m/>
    <m/>
    <n v="41437.5"/>
    <m/>
    <m/>
    <m/>
    <n v="1000003636"/>
    <m/>
    <m/>
    <x v="7"/>
    <x v="0"/>
    <x v="1"/>
    <x v="0"/>
    <x v="1"/>
    <x v="1"/>
    <s v="Univera Satış"/>
    <s v="Saha Satış"/>
    <s v="Yurt İçi"/>
    <s v="Türkiye"/>
  </r>
  <r>
    <s v="Q4"/>
    <x v="1"/>
    <x v="11"/>
    <m/>
    <s v="DÜZEY TÜKETİM MALLARI SAN. PAZARLAMA VE TİC. A.Ş."/>
    <s v="EH.03.008"/>
    <s v="Enroute Panorama - Çağrı Merkezi Hizmeti (DDI / OutSource)"/>
    <s v="Univera - Düzey Tüketim"/>
    <x v="18"/>
    <x v="0"/>
    <s v="Enterprise"/>
    <n v="13680"/>
    <m/>
    <n v="5"/>
    <m/>
    <m/>
    <m/>
    <m/>
    <m/>
    <n v="68400"/>
    <m/>
    <m/>
    <m/>
    <n v="1000003468"/>
    <m/>
    <m/>
    <x v="91"/>
    <x v="0"/>
    <x v="0"/>
    <x v="1"/>
    <x v="8"/>
    <x v="1"/>
    <s v="Univera Satış"/>
    <s v="Saha Satış"/>
    <s v="Yurt İçi"/>
    <s v="Türkiye"/>
  </r>
  <r>
    <s v="Q4"/>
    <x v="1"/>
    <x v="11"/>
    <m/>
    <s v="ERBAK - ULUDAĞ PAZARLAMA SATIŞ VE DAĞITIM ANONİM ŞİRKETİ"/>
    <s v="EH.02.009"/>
    <s v="ENROUTE P ASSET TRACKER DEMİRBAŞ YAZ. BH"/>
    <s v="Univera - Uludağ İçecek"/>
    <x v="19"/>
    <x v="0"/>
    <s v="Enterprise"/>
    <m/>
    <m/>
    <n v="1"/>
    <m/>
    <n v="72153.990000000005"/>
    <m/>
    <m/>
    <m/>
    <n v="72153.990000000005"/>
    <m/>
    <m/>
    <m/>
    <n v="1000003994"/>
    <m/>
    <m/>
    <x v="21"/>
    <x v="0"/>
    <x v="0"/>
    <x v="1"/>
    <x v="4"/>
    <x v="1"/>
    <s v="Univera Satış"/>
    <s v="Saha Satış"/>
    <s v="Yurt İçi"/>
    <s v="Türkiye"/>
  </r>
  <r>
    <s v="Q4"/>
    <x v="1"/>
    <x v="11"/>
    <m/>
    <s v="BMC Otomotiv Sanayi ve Ticaret A. Ş."/>
    <s v="CDH.02.001"/>
    <s v="Calldesk Panorama - Yazılım Bakımı Hizmeti"/>
    <s v="Univera - BMC"/>
    <x v="13"/>
    <x v="5"/>
    <s v="Enterprise"/>
    <n v="759910.81"/>
    <m/>
    <n v="1"/>
    <m/>
    <m/>
    <m/>
    <m/>
    <m/>
    <n v="759910.81"/>
    <m/>
    <m/>
    <m/>
    <n v="1000003832"/>
    <m/>
    <m/>
    <x v="71"/>
    <x v="0"/>
    <x v="0"/>
    <x v="1"/>
    <x v="4"/>
    <x v="1"/>
    <s v="Univera Satış"/>
    <s v="Saha Satış"/>
    <s v="Yurt İçi"/>
    <s v="Türkiye"/>
  </r>
  <r>
    <s v="Q1"/>
    <x v="2"/>
    <x v="0"/>
    <s v="Kapalı"/>
    <s v="POLARİS YAZILIM ÇÖZÜMLERİ VE DANIŞMANLIK HİZMETLERİ LTD.ŞTİ."/>
    <s v="WPH.02.001"/>
    <s v="WebPlus Yazılım Bakımı Hizmeti"/>
    <s v="Univera - Kanal"/>
    <x v="20"/>
    <x v="0"/>
    <s v="Webplus"/>
    <n v="15000"/>
    <s v="TRY"/>
    <n v="1"/>
    <s v="Yıl"/>
    <n v="15000"/>
    <s v="TRY"/>
    <n v="0"/>
    <s v="TRY"/>
    <n v="15000"/>
    <s v="TRY"/>
    <n v="15000"/>
    <s v="TRY"/>
    <n v="1000003886"/>
    <m/>
    <m/>
    <x v="31"/>
    <x v="0"/>
    <x v="0"/>
    <x v="1"/>
    <x v="4"/>
    <x v="0"/>
    <s v="Kanal Satış"/>
    <s v="Polaris"/>
    <s v="Yurt içi"/>
    <s v="Türkiye"/>
  </r>
  <r>
    <s v="Q1"/>
    <x v="2"/>
    <x v="0"/>
    <s v="Kapalı"/>
    <s v="BROWN FORMAN İÇKİ TİC. LTD. ŞTİ."/>
    <s v="EH.01.001"/>
    <s v="EnRoute Panorama - Proje ve Ürün Yönetimi Danışmanlığı Hizmeti"/>
    <s v="Univera - Brown Forman"/>
    <x v="12"/>
    <x v="0"/>
    <s v="Enterprise"/>
    <n v="24500"/>
    <s v="TRY"/>
    <n v="3"/>
    <s v="K/Gün"/>
    <n v="73500"/>
    <s v="TRY"/>
    <n v="3675"/>
    <s v="TRY"/>
    <n v="69825"/>
    <s v="TRY"/>
    <n v="69825"/>
    <s v="TRY"/>
    <n v="1000003884"/>
    <m/>
    <m/>
    <x v="30"/>
    <x v="0"/>
    <x v="1"/>
    <x v="1"/>
    <x v="7"/>
    <x v="1"/>
    <s v="Univera Satış"/>
    <s v="Saha Satış"/>
    <s v="Yurt içi"/>
    <s v="Türkiye"/>
  </r>
  <r>
    <s v="Q1"/>
    <x v="2"/>
    <x v="0"/>
    <s v="Kapalı"/>
    <s v="ALİ SERGEN KART"/>
    <s v="WPH.02.001"/>
    <s v="WebPlus Yazılım Bakımı Hizmeti"/>
    <s v="Univera - Kanal"/>
    <x v="5"/>
    <x v="0"/>
    <s v="Webplus"/>
    <n v="9551"/>
    <s v="TRY"/>
    <n v="1"/>
    <s v="Yıl"/>
    <n v="9551"/>
    <s v="TRY"/>
    <n v="0"/>
    <s v="TRY"/>
    <n v="8692.3700000000008"/>
    <s v="TRY"/>
    <n v="9551"/>
    <s v="TRY"/>
    <n v="1000003956"/>
    <m/>
    <m/>
    <x v="47"/>
    <x v="0"/>
    <x v="1"/>
    <x v="1"/>
    <x v="4"/>
    <x v="0"/>
    <s v="Kanal Satış"/>
    <s v="Ali Sergen Kart"/>
    <s v="Yurt İçi"/>
    <s v="Türkiye"/>
  </r>
  <r>
    <s v="Q1"/>
    <x v="2"/>
    <x v="0"/>
    <s v="Kapalı"/>
    <s v="ALİ SERGEN KART"/>
    <s v="WPY.01.007"/>
    <s v="WebPlus E-Dönüşüm Lisansı"/>
    <s v="Univera - Kanal"/>
    <x v="5"/>
    <x v="0"/>
    <s v="Webplus"/>
    <n v="11500"/>
    <s v="TRY"/>
    <n v="1"/>
    <s v="Adet"/>
    <n v="11500"/>
    <s v="TRY"/>
    <n v="0"/>
    <s v="TRY"/>
    <n v="10466.15"/>
    <s v="TRY"/>
    <n v="11500"/>
    <s v="TRY"/>
    <n v="1000003956"/>
    <m/>
    <m/>
    <x v="47"/>
    <x v="0"/>
    <x v="1"/>
    <x v="0"/>
    <x v="1"/>
    <x v="0"/>
    <s v="Kanal Satış"/>
    <s v="Ali Sergen Kart"/>
    <s v="Yurt İçi"/>
    <s v="Türkiye"/>
  </r>
  <r>
    <s v="Q1"/>
    <x v="2"/>
    <x v="0"/>
    <s v="Kapalı"/>
    <s v="ALİ SERGEN KART"/>
    <s v="WPY.01.006"/>
    <s v="WebPlus Distribution Satış-Dağıtım Yazılımı (Light)"/>
    <s v="Univera - Kanal"/>
    <x v="5"/>
    <x v="0"/>
    <s v="Webplus"/>
    <n v="17250"/>
    <s v="TRY"/>
    <n v="1"/>
    <s v="Adet"/>
    <n v="17250"/>
    <s v="TRY"/>
    <n v="4312"/>
    <s v="TRY"/>
    <n v="11774.42"/>
    <s v="TRY"/>
    <n v="12937.5"/>
    <s v="TRY"/>
    <n v="1000003956"/>
    <m/>
    <m/>
    <x v="47"/>
    <x v="0"/>
    <x v="1"/>
    <x v="0"/>
    <x v="1"/>
    <x v="0"/>
    <s v="Kanal Satış"/>
    <s v="Ali Sergen Kart"/>
    <s v="Yurt İçi"/>
    <s v="Türkiye"/>
  </r>
  <r>
    <s v="Q1"/>
    <x v="2"/>
    <x v="0"/>
    <s v="Kapalı"/>
    <s v="ALİ SERGEN KART"/>
    <s v="WPY.02.001"/>
    <s v="WebPlus (Android) Satış Temsilcisi Lisansı"/>
    <s v="Univera - Kanal"/>
    <x v="5"/>
    <x v="0"/>
    <s v="Webplus"/>
    <n v="2588"/>
    <s v="TRY"/>
    <n v="5"/>
    <s v="Adet"/>
    <n v="12940"/>
    <s v="TRY"/>
    <n v="0"/>
    <s v="TRY"/>
    <n v="11776.69"/>
    <s v="TRY"/>
    <n v="12940"/>
    <s v="TRY"/>
    <n v="1000003956"/>
    <m/>
    <m/>
    <x v="47"/>
    <x v="0"/>
    <x v="1"/>
    <x v="0"/>
    <x v="1"/>
    <x v="0"/>
    <s v="Kanal Satış"/>
    <s v="Ali Sergen Kart"/>
    <s v="Yurt İçi"/>
    <s v="Türkiye"/>
  </r>
  <r>
    <s v="Q1"/>
    <x v="2"/>
    <x v="0"/>
    <s v="Kapalı"/>
    <s v="ALİ SERGEN KART"/>
    <s v="WPY.01.003"/>
    <s v="Web Plus Ek Kullanıcı Lisansı (1 Kullanıcı)"/>
    <s v="Univera - Kanal"/>
    <x v="5"/>
    <x v="0"/>
    <s v="Webplus"/>
    <n v="1725"/>
    <s v="TRY"/>
    <n v="1"/>
    <s v="Adet"/>
    <n v="1725"/>
    <s v="TRY"/>
    <n v="0"/>
    <s v="TRY"/>
    <n v="1569.92"/>
    <s v="TRY"/>
    <n v="1725"/>
    <s v="TRY"/>
    <n v="1000003956"/>
    <m/>
    <m/>
    <x v="47"/>
    <x v="0"/>
    <x v="1"/>
    <x v="0"/>
    <x v="1"/>
    <x v="0"/>
    <s v="Kanal Satış"/>
    <s v="Ali Sergen Kart"/>
    <s v="Yurt İçi"/>
    <s v="Türkiye"/>
  </r>
  <r>
    <s v="Q1"/>
    <x v="2"/>
    <x v="0"/>
    <s v="Kapalı"/>
    <s v="ALİ SERGEN KART"/>
    <s v="UH.01.002"/>
    <s v="Unidox Kontör"/>
    <s v="Univera Kontör Satışı"/>
    <x v="20"/>
    <x v="2"/>
    <s v="Uni-Dox"/>
    <n v="28340"/>
    <s v="TRY"/>
    <n v="10000"/>
    <s v="Adet"/>
    <n v="28340"/>
    <s v="TRY"/>
    <n v="7085"/>
    <s v="TRY"/>
    <n v="21255"/>
    <s v="TRY"/>
    <n v="21255"/>
    <s v="TRY"/>
    <n v="1000003897"/>
    <m/>
    <m/>
    <x v="47"/>
    <x v="0"/>
    <x v="1"/>
    <x v="2"/>
    <x v="5"/>
    <x v="0"/>
    <s v="Kanal Satış"/>
    <s v="Ali Sergen Kart"/>
    <s v="Yurt İçi"/>
    <s v="Türkiye"/>
  </r>
  <r>
    <s v="Q1"/>
    <x v="2"/>
    <x v="0"/>
    <s v="Kapalı"/>
    <s v="ALİ SERGEN KART"/>
    <s v="UH.01.002"/>
    <s v="Unidox Kontör"/>
    <s v="Univera Kontör Satışı"/>
    <x v="20"/>
    <x v="2"/>
    <s v="Uni-Dox"/>
    <n v="9880"/>
    <s v="TRY"/>
    <n v="2000"/>
    <s v="Adet"/>
    <n v="9880"/>
    <s v="TRY"/>
    <n v="2470"/>
    <s v="TRY"/>
    <n v="7410"/>
    <s v="TRY"/>
    <n v="7410"/>
    <s v="TRY"/>
    <n v="1000003898"/>
    <m/>
    <m/>
    <x v="47"/>
    <x v="0"/>
    <x v="1"/>
    <x v="2"/>
    <x v="5"/>
    <x v="0"/>
    <s v="Kanal Satış"/>
    <s v="Ali Sergen Kart"/>
    <s v="Yurt İçi"/>
    <s v="Türkiye"/>
  </r>
  <r>
    <s v="Q1"/>
    <x v="2"/>
    <x v="0"/>
    <s v="Kapalı"/>
    <s v="Mey İçki Sanayi ve Ticaret A.Ş."/>
    <s v="EH.05.001"/>
    <s v="EnRoute Panorama - Yazılım Geliştirme Hizmeti"/>
    <s v="Univera - Mey İçki"/>
    <x v="18"/>
    <x v="0"/>
    <s v="Enterprise"/>
    <n v="24500"/>
    <s v="TRY"/>
    <n v="31.5"/>
    <s v="K/Gün"/>
    <n v="771750"/>
    <s v="TRY"/>
    <n v="115762"/>
    <s v="TRY"/>
    <n v="655987.5"/>
    <s v="TRY"/>
    <n v="655987.5"/>
    <s v="TRY"/>
    <n v="1000003903"/>
    <m/>
    <m/>
    <x v="7"/>
    <x v="0"/>
    <x v="1"/>
    <x v="1"/>
    <x v="9"/>
    <x v="1"/>
    <s v="Kanal Satış"/>
    <s v="Saha Satış"/>
    <s v="Yurt içi"/>
    <s v="Türkiye"/>
  </r>
  <r>
    <s v="Q1"/>
    <x v="2"/>
    <x v="0"/>
    <s v="Kapalı"/>
    <s v="Mey İçki Sanayi ve Ticaret A.Ş."/>
    <s v="EH.01.001"/>
    <s v="EnRoute Panorama - Proje ve Ürün Yönetimi Danışmanlığı Hizmeti"/>
    <s v="Univera - Mey İçki"/>
    <x v="18"/>
    <x v="0"/>
    <s v="Enterprise"/>
    <n v="24500"/>
    <s v="TRY"/>
    <n v="6"/>
    <s v="K/Gün"/>
    <n v="147000"/>
    <s v="TRY"/>
    <n v="22050"/>
    <s v="TRY"/>
    <n v="124950"/>
    <s v="TRY"/>
    <n v="124950"/>
    <s v="TRY"/>
    <n v="1000003903"/>
    <m/>
    <m/>
    <x v="7"/>
    <x v="0"/>
    <x v="1"/>
    <x v="1"/>
    <x v="7"/>
    <x v="1"/>
    <s v="Kanal Satış"/>
    <s v="Saha Satış"/>
    <s v="Yurt içi"/>
    <s v="Türkiye"/>
  </r>
  <r>
    <s v="Q1"/>
    <x v="2"/>
    <x v="0"/>
    <s v="Kapalı"/>
    <s v="MİYA OTOMASYON VE BARKOD BILISIM SISTEMLERI SAN TİC. VE L.T.D. STI."/>
    <s v="WPH.02.001"/>
    <s v="WebPlus Yazılım Bakımı Hizmeti"/>
    <s v="Univera - Kanal"/>
    <x v="20"/>
    <x v="0"/>
    <s v="Webplus"/>
    <n v="22480"/>
    <s v="TRY"/>
    <n v="1"/>
    <s v="Yıl"/>
    <n v="22480"/>
    <s v="TRY"/>
    <n v="0"/>
    <s v="TRY"/>
    <n v="22480"/>
    <s v="TRY"/>
    <n v="22480"/>
    <s v="TRY"/>
    <n v="1000003965"/>
    <m/>
    <m/>
    <x v="3"/>
    <x v="0"/>
    <x v="0"/>
    <x v="1"/>
    <x v="4"/>
    <x v="0"/>
    <s v="Kanal Satış"/>
    <s v="Miya"/>
    <s v="Yurt içi"/>
    <s v="Türkiye"/>
  </r>
  <r>
    <s v="Q1"/>
    <x v="2"/>
    <x v="0"/>
    <s v="Kapalı"/>
    <s v="IŞITIR GIDA PAZARLAMA SANAYİ VE TİCARET LİMİTED ŞİRKETİ"/>
    <s v="UH.01.002"/>
    <s v="Unidox Kontör"/>
    <s v="Univera Kontör Satışı"/>
    <x v="23"/>
    <x v="2"/>
    <s v="Uni-Dox"/>
    <n v="3.5"/>
    <s v="TRY"/>
    <n v="10000"/>
    <s v="Adet"/>
    <n v="35000"/>
    <s v="TRY"/>
    <n v="0"/>
    <s v="TRY"/>
    <n v="35000"/>
    <s v="TRY"/>
    <n v="-349965000"/>
    <s v="TRY"/>
    <n v="1000003964"/>
    <m/>
    <m/>
    <x v="242"/>
    <x v="3"/>
    <x v="1"/>
    <x v="2"/>
    <x v="5"/>
    <x v="0"/>
    <s v="Univera Satış"/>
    <s v="Saha Satış"/>
    <s v="Yurt içi"/>
    <s v="Türkiye"/>
  </r>
  <r>
    <s v="Q1"/>
    <x v="2"/>
    <x v="0"/>
    <s v="Kapalı"/>
    <s v="Hayat Kimya San.A.Ş"/>
    <s v="EH.05.002"/>
    <s v="EnRoute Panorama - Rapor Geliştirme Hizmeti"/>
    <s v="Univera - Hayat Kimya"/>
    <x v="19"/>
    <x v="0"/>
    <s v="Enterprise"/>
    <n v="24500"/>
    <s v="TRY"/>
    <n v="1"/>
    <s v="K/Gün"/>
    <n v="24500"/>
    <s v="TRY"/>
    <n v="0"/>
    <s v="TRY"/>
    <n v="24500"/>
    <s v="TRY"/>
    <n v="24500"/>
    <s v="TRY"/>
    <n v="1000004022"/>
    <m/>
    <m/>
    <x v="19"/>
    <x v="0"/>
    <x v="1"/>
    <x v="1"/>
    <x v="2"/>
    <x v="1"/>
    <s v="Univera Satış"/>
    <s v="Saha Satış"/>
    <s v="Yurt içi"/>
    <s v="Türkiye"/>
  </r>
  <r>
    <s v="Q1"/>
    <x v="2"/>
    <x v="0"/>
    <s v="Kapalı"/>
    <s v="SAHAN GIDA DAĞITIM SAN. VE TİC. LTD. ŞTİ."/>
    <s v="EH.05.002"/>
    <s v="EnRoute Panorama - Rapor Geliştirme Hizmeti"/>
    <s v="Univera - Dardanel"/>
    <x v="12"/>
    <x v="0"/>
    <s v="Enterprise"/>
    <n v="24500"/>
    <s v="TRY"/>
    <n v="4"/>
    <s v="K/Gün"/>
    <n v="98000"/>
    <s v="TRY"/>
    <n v="14700"/>
    <s v="TRY"/>
    <n v="83300"/>
    <s v="TRY"/>
    <n v="83300"/>
    <s v="TRY"/>
    <n v="1000004020"/>
    <m/>
    <m/>
    <x v="4"/>
    <x v="0"/>
    <x v="1"/>
    <x v="1"/>
    <x v="2"/>
    <x v="0"/>
    <s v="Univera Satış"/>
    <s v="Saha Satış"/>
    <s v="Yurt içi"/>
    <s v="Türkiye"/>
  </r>
  <r>
    <s v="Q1"/>
    <x v="2"/>
    <x v="0"/>
    <s v="Kapalı"/>
    <s v="SAHAN GIDA DAĞITIM SAN. VE TİC. LTD. ŞTİ."/>
    <s v="EH.01.001"/>
    <s v="EnRoute Panorama - Proje ve Ürün Yönetimi Danışmanlığı Hizmeti"/>
    <s v="Univera - Brown Forman"/>
    <x v="12"/>
    <x v="0"/>
    <s v="Enterprise"/>
    <n v="24500"/>
    <s v="TRY"/>
    <n v="1"/>
    <s v="K/Gün"/>
    <n v="24500"/>
    <s v="TRY"/>
    <n v="3675"/>
    <s v="TRY"/>
    <n v="20825"/>
    <s v="TRY"/>
    <n v="20825"/>
    <s v="TRY"/>
    <n v="1000004020"/>
    <m/>
    <m/>
    <x v="30"/>
    <x v="0"/>
    <x v="1"/>
    <x v="1"/>
    <x v="7"/>
    <x v="1"/>
    <s v="Univera Satış"/>
    <s v="Saha Satış"/>
    <s v="Yurt içi"/>
    <s v="Türkiye"/>
  </r>
  <r>
    <s v="Q1"/>
    <x v="2"/>
    <x v="0"/>
    <s v="İade"/>
    <s v="EZEL KOZMETİK İTHALAT VE İHRACAT RİCARET VE SANAYİ ANONİM ŞİRKETİ"/>
    <s v="EYS.01.021 PX"/>
    <s v="EnRoute PX-DağtmKnalı Bayi/Distr./Şub Ls"/>
    <s v="Univera - Ezel Kozmetik"/>
    <x v="19"/>
    <x v="0"/>
    <s v="Enroute"/>
    <n v="13000"/>
    <s v="TRY"/>
    <n v="10"/>
    <s v="Adet"/>
    <n v="130000"/>
    <s v="TRY"/>
    <s v="-"/>
    <s v="TRY"/>
    <n v="-130000"/>
    <s v="TRY"/>
    <n v="130000"/>
    <s v="TRY"/>
    <n v="1000004489"/>
    <m/>
    <m/>
    <x v="117"/>
    <x v="3"/>
    <x v="1"/>
    <x v="0"/>
    <x v="1"/>
    <x v="0"/>
    <s v="Univera Satış"/>
    <s v="Saha Satış"/>
    <s v="Yurt İçi"/>
    <s v="Türkiye"/>
  </r>
  <r>
    <s v="Q1"/>
    <x v="2"/>
    <x v="0"/>
    <s v="İade"/>
    <s v="EZEL KOZMETİK İTHALAT VE İHRACAT RİCARET VE SANAYİ ANONİM ŞİRKETİ"/>
    <s v="EYS.01.014 PX"/>
    <s v="EnRoute PX Panorama - Platform Back Office"/>
    <s v="Univera - Ezel Kozmetik"/>
    <x v="19"/>
    <x v="0"/>
    <s v="Enroute"/>
    <n v="7000"/>
    <s v="TRY"/>
    <n v="13"/>
    <s v="Adet"/>
    <n v="91000"/>
    <s v="TRY"/>
    <s v="-"/>
    <s v="TRY"/>
    <n v="-91000"/>
    <s v="TRY"/>
    <n v="91000"/>
    <s v="TRY"/>
    <n v="1000004489"/>
    <m/>
    <m/>
    <x v="117"/>
    <x v="3"/>
    <x v="1"/>
    <x v="0"/>
    <x v="1"/>
    <x v="0"/>
    <s v="Univera Satış"/>
    <s v="Saha Satış"/>
    <s v="Yurt İçi"/>
    <s v="Türkiye"/>
  </r>
  <r>
    <s v="Q1"/>
    <x v="2"/>
    <x v="0"/>
    <s v="İade"/>
    <s v="EZEL KOZMETİK İTHALAT VE İHRACAT RİCARET VE SANAYİ ANONİM ŞİRKETİ"/>
    <s v="EYS.02.033 PX"/>
    <s v="EnRoute PX Panorama - Mobil Kullanıcı Ls"/>
    <s v="Univera - Ezel Kozmetik"/>
    <x v="19"/>
    <x v="0"/>
    <s v="Enroute"/>
    <n v="3520"/>
    <s v="TRY"/>
    <n v="8"/>
    <s v="Adet"/>
    <n v="26400"/>
    <s v="TRY"/>
    <s v="-"/>
    <s v="TRY"/>
    <n v="-26400"/>
    <s v="TRY"/>
    <n v="26400"/>
    <s v="TRY"/>
    <n v="1000004489"/>
    <m/>
    <m/>
    <x v="117"/>
    <x v="3"/>
    <x v="1"/>
    <x v="0"/>
    <x v="1"/>
    <x v="0"/>
    <s v="Univera Satış"/>
    <s v="Saha Satış"/>
    <s v="Yurt İçi"/>
    <s v="Türkiye"/>
  </r>
  <r>
    <s v="Q1"/>
    <x v="2"/>
    <x v="0"/>
    <s v="İade"/>
    <s v="EZEL KOZMETİK İTHALAT VE İHRACAT RİCARET VE SANAYİ ANONİM ŞİRKETİ"/>
    <s v="EYS.01.002"/>
    <s v="EnRoute Panorama Mobile Sales &amp; Distribution Module (DDI)"/>
    <s v="Univera - Ezel Kozmetik"/>
    <x v="19"/>
    <x v="0"/>
    <s v="Standart"/>
    <n v="162000"/>
    <s v="TRY"/>
    <n v="1"/>
    <s v="Adet"/>
    <n v="162000"/>
    <s v="TRY"/>
    <s v="-"/>
    <s v="TRY"/>
    <n v="-162000"/>
    <s v="TRY"/>
    <n v="162000"/>
    <s v="TRY"/>
    <n v="1000004489"/>
    <m/>
    <m/>
    <x v="117"/>
    <x v="3"/>
    <x v="1"/>
    <x v="0"/>
    <x v="1"/>
    <x v="0"/>
    <s v="Univera Satış"/>
    <s v="Saha Satış"/>
    <s v="Yurt İçi"/>
    <s v="Türkiye"/>
  </r>
  <r>
    <s v="Q1"/>
    <x v="2"/>
    <x v="0"/>
    <s v="İade"/>
    <s v="EZEL KOZMETİK İTHALAT VE İHRACAT RİCARET VE SANAYİ ANONİM ŞİRKETİ"/>
    <s v="EH.03.006"/>
    <s v="EnRoute Panorama - Uzaktan Kurulum ve Eğitim Hizmeti"/>
    <s v="Univera - Ezel Kozmetik"/>
    <x v="19"/>
    <x v="0"/>
    <s v="Enterprise"/>
    <n v="9800"/>
    <s v="TRY"/>
    <n v="10"/>
    <s v="K/Gün"/>
    <n v="98000"/>
    <s v="TRY"/>
    <s v="-"/>
    <s v="TRY"/>
    <n v="-98000"/>
    <s v="TRY"/>
    <n v="98000"/>
    <s v="TRY"/>
    <n v="1000004489"/>
    <m/>
    <m/>
    <x v="117"/>
    <x v="3"/>
    <x v="1"/>
    <x v="1"/>
    <x v="6"/>
    <x v="0"/>
    <s v="Univera Satış"/>
    <s v="Saha Satış"/>
    <s v="Yurt İçi"/>
    <s v="Türkiye"/>
  </r>
  <r>
    <s v="Q1"/>
    <x v="2"/>
    <x v="0"/>
    <s v="İade"/>
    <s v="EZEL KOZMETİK İTHALAT VE İHRACAT RİCARET VE SANAYİ ANONİM ŞİRKETİ"/>
    <s v="EH.05.002"/>
    <s v="EnRoute Panorama - Rapor Geliştirme Hizmeti"/>
    <s v="Univera - Ezel Kozmetik"/>
    <x v="19"/>
    <x v="0"/>
    <s v="Enterprise"/>
    <n v="17150"/>
    <s v="TRY"/>
    <n v="5"/>
    <s v="K/Gün"/>
    <n v="85750"/>
    <s v="TRY"/>
    <s v="-"/>
    <s v="TRY"/>
    <n v="-85750"/>
    <s v="TRY"/>
    <n v="85750"/>
    <s v="TRY"/>
    <n v="1000004489"/>
    <m/>
    <m/>
    <x v="117"/>
    <x v="3"/>
    <x v="1"/>
    <x v="1"/>
    <x v="2"/>
    <x v="0"/>
    <s v="Univera Satış"/>
    <s v="Saha Satış"/>
    <s v="Yurt İçi"/>
    <s v="Türkiye"/>
  </r>
  <r>
    <s v="Q1"/>
    <x v="2"/>
    <x v="0"/>
    <s v="İade"/>
    <s v="EZEL KOZMETİK İTHALAT VE İHRACAT RİCARET VE SANAYİ ANONİM ŞİRKETİ"/>
    <s v="EH.01.001"/>
    <s v="EnRoute Panorama - Proje ve Ürün Yönetimi Danışmanlığı Hizmeti"/>
    <s v="Univera - Ezel Kozmetik"/>
    <x v="19"/>
    <x v="0"/>
    <s v="Enterprise"/>
    <n v="17150"/>
    <s v="TRY"/>
    <n v="-15"/>
    <s v="K/Gün"/>
    <n v="257250"/>
    <s v="TRY"/>
    <s v="-"/>
    <s v="TRY"/>
    <n v="-257250"/>
    <s v="TRY"/>
    <n v="257250"/>
    <s v="TRY"/>
    <n v="1000004489"/>
    <m/>
    <m/>
    <x v="117"/>
    <x v="3"/>
    <x v="1"/>
    <x v="1"/>
    <x v="7"/>
    <x v="0"/>
    <s v="Univera Satış"/>
    <s v="Saha Satış"/>
    <s v="Yurt İçi"/>
    <s v="Türkiye"/>
  </r>
  <r>
    <s v="Q1"/>
    <x v="2"/>
    <x v="0"/>
    <s v="Kapalı"/>
    <s v="POLARİS YAZILIM ÇÖZÜMLERİ VE DANIŞMANLIK HİZMETLERİ LTD.ŞTİ."/>
    <s v="WPH.02.001"/>
    <s v="WebPlus Yazılım Bakımı Hizmeti"/>
    <s v="Univera - Kanal"/>
    <x v="20"/>
    <x v="0"/>
    <s v="Webplus"/>
    <n v="6864"/>
    <s v="TRY"/>
    <n v="1"/>
    <s v="Yıl"/>
    <n v="6864"/>
    <s v="TRY"/>
    <n v="0"/>
    <s v="TRY"/>
    <n v="6864"/>
    <s v="TRY"/>
    <n v="6864"/>
    <s v="TRY"/>
    <n v="1000004045"/>
    <d v="2026-01-11T00:00:00"/>
    <m/>
    <x v="31"/>
    <x v="0"/>
    <x v="1"/>
    <x v="1"/>
    <x v="4"/>
    <x v="0"/>
    <s v="Kanal Satış"/>
    <s v="Polaris"/>
    <s v="Yurt içi"/>
    <s v="Türkiye"/>
  </r>
  <r>
    <s v="Q1"/>
    <x v="2"/>
    <x v="0"/>
    <s v="Kapalı"/>
    <s v="POLARİS YAZILIM ÇÖZÜMLERİ VE DANIŞMANLIK HİZMETLERİ LTD.ŞTİ."/>
    <s v="WPY.01.007"/>
    <s v="WebPlus E-Dönüşüm Lisansı"/>
    <s v="Univera - Kanal"/>
    <x v="20"/>
    <x v="0"/>
    <s v="Webplus"/>
    <n v="15600"/>
    <s v="TRY"/>
    <n v="1"/>
    <s v="Adet"/>
    <n v="15600"/>
    <s v="TRY"/>
    <n v="3120"/>
    <s v="TRY"/>
    <n v="12480"/>
    <s v="TRY"/>
    <n v="12480"/>
    <s v="TRY"/>
    <n v="1000004045"/>
    <d v="2026-01-11T00:00:00"/>
    <m/>
    <x v="31"/>
    <x v="0"/>
    <x v="1"/>
    <x v="0"/>
    <x v="1"/>
    <x v="0"/>
    <s v="Kanal Satış"/>
    <s v="Polaris"/>
    <s v="Yurt içi"/>
    <s v="Türkiye"/>
  </r>
  <r>
    <s v="Q1"/>
    <x v="2"/>
    <x v="0"/>
    <s v="Kapalı"/>
    <s v="POLARİS YAZILIM ÇÖZÜMLERİ VE DANIŞMANLIK HİZMETLERİ LTD.ŞTİ."/>
    <s v="WPY.01.002"/>
    <s v="WebPlus Dağıtım Kanalı Lisansı"/>
    <s v="Univera - Kanal"/>
    <x v="20"/>
    <x v="0"/>
    <s v="Webplus"/>
    <n v="15600"/>
    <s v="TRY"/>
    <n v="1"/>
    <s v="Adet"/>
    <n v="15600"/>
    <s v="TRY"/>
    <n v="3120"/>
    <s v="TRY"/>
    <n v="12480"/>
    <s v="TRY"/>
    <n v="12480"/>
    <s v="TRY"/>
    <n v="1000004045"/>
    <d v="2026-01-11T00:00:00"/>
    <m/>
    <x v="31"/>
    <x v="0"/>
    <x v="1"/>
    <x v="0"/>
    <x v="1"/>
    <x v="0"/>
    <s v="Kanal Satış"/>
    <s v="Polaris"/>
    <s v="Yurt İçi"/>
    <s v="Türkiye"/>
  </r>
  <r>
    <s v="Q1"/>
    <x v="2"/>
    <x v="0"/>
    <s v="Kapalı"/>
    <s v="MİYA OTOMASYON VE BARKOD BILISIM SISTEMLERI SAN TİC. VE L.T.D. STI."/>
    <s v="WPH.02.001"/>
    <s v="WebPlus Yazılım Bakımı Hizmeti"/>
    <s v="Univera - Kanal"/>
    <x v="20"/>
    <x v="0"/>
    <s v="Webplus"/>
    <n v="2002"/>
    <s v="TRY"/>
    <n v="1"/>
    <s v="Yıl"/>
    <n v="2002"/>
    <s v="TRY"/>
    <n v="0"/>
    <s v="TRY"/>
    <n v="2002"/>
    <s v="TRY"/>
    <n v="2002"/>
    <s v="TRY"/>
    <n v="1000004071"/>
    <m/>
    <m/>
    <x v="3"/>
    <x v="0"/>
    <x v="1"/>
    <x v="1"/>
    <x v="4"/>
    <x v="0"/>
    <s v="Kanal Satış"/>
    <s v="Miya"/>
    <s v="Yurt içi"/>
    <s v="Türkiye"/>
  </r>
  <r>
    <s v="Q1"/>
    <x v="2"/>
    <x v="0"/>
    <s v="Kapalı"/>
    <s v="MİYA OTOMASYON VE BARKOD BILISIM SISTEMLERI SAN TİC. VE L.T.D. STI."/>
    <s v="WPH.02.001"/>
    <s v="WebPlus Yazılım Bakımı Hizmeti"/>
    <s v="Univera - Kanal"/>
    <x v="20"/>
    <x v="0"/>
    <s v="Webplus"/>
    <n v="1001"/>
    <s v="TRY"/>
    <n v="1"/>
    <s v="Yıl"/>
    <n v="1001"/>
    <s v="TRY"/>
    <n v="0"/>
    <s v="TRY"/>
    <n v="1001"/>
    <s v="TRY"/>
    <n v="1001"/>
    <s v="TRY"/>
    <n v="1000004068"/>
    <m/>
    <m/>
    <x v="3"/>
    <x v="0"/>
    <x v="1"/>
    <x v="1"/>
    <x v="4"/>
    <x v="0"/>
    <s v="Kanal Satış"/>
    <s v="Miya"/>
    <s v="Yurt içi"/>
    <s v="Türkiye"/>
  </r>
  <r>
    <s v="Q1"/>
    <x v="2"/>
    <x v="0"/>
    <s v="Kapalı"/>
    <s v="MİYA OTOMASYON VE BARKOD BILISIM SISTEMLERI SAN TİC. VE L.T.D. STI."/>
    <s v="WPY.02.001"/>
    <s v="WebPlus (Android) Satış Temsilcisi Lisansı"/>
    <s v="Univera - Kanal"/>
    <x v="20"/>
    <x v="0"/>
    <s v="Webplus"/>
    <n v="4550"/>
    <s v="TRY"/>
    <n v="2"/>
    <s v="Adet"/>
    <n v="9100"/>
    <s v="TRY"/>
    <n v="0"/>
    <s v="TRY"/>
    <n v="9100"/>
    <s v="TRY"/>
    <n v="9100"/>
    <s v="TRY"/>
    <n v="1000004071"/>
    <m/>
    <m/>
    <x v="3"/>
    <x v="0"/>
    <x v="1"/>
    <x v="0"/>
    <x v="1"/>
    <x v="0"/>
    <s v="Kanal Satış"/>
    <s v="Miya"/>
    <s v="Yurt içi"/>
    <s v="Türkiye"/>
  </r>
  <r>
    <s v="Q1"/>
    <x v="2"/>
    <x v="0"/>
    <s v="Kapalı"/>
    <s v="MİYA OTOMASYON VE BARKOD BILISIM SISTEMLERI SAN TİC. VE L.T.D. STI."/>
    <s v="WPY.02.001"/>
    <s v="WebPlus (Android) Satış Temsilcisi Lisansı"/>
    <s v="Univera - Kanal"/>
    <x v="20"/>
    <x v="0"/>
    <s v="Webplus"/>
    <n v="4550"/>
    <s v="TRY"/>
    <n v="1"/>
    <s v="Adet"/>
    <n v="4550"/>
    <s v="TRY"/>
    <n v="0"/>
    <s v="TRY"/>
    <n v="4550"/>
    <s v="TRY"/>
    <n v="4550"/>
    <s v="TRY"/>
    <n v="1000004068"/>
    <m/>
    <m/>
    <x v="3"/>
    <x v="0"/>
    <x v="1"/>
    <x v="0"/>
    <x v="1"/>
    <x v="0"/>
    <s v="Kanal Satış"/>
    <s v="Miya"/>
    <s v="Yurt içi"/>
    <s v="Türkiye"/>
  </r>
  <r>
    <s v="Q1"/>
    <x v="2"/>
    <x v="0"/>
    <s v="Kapalı"/>
    <s v="MOVILO ULASIM TEKNOLOJI ANONIM SIRKETI"/>
    <s v="UH.01.002"/>
    <s v="Unidox Kontör"/>
    <s v="Univera Kontör Satışı"/>
    <x v="21"/>
    <x v="2"/>
    <s v="Uni-Dox"/>
    <n v="3.95"/>
    <s v="TRY"/>
    <n v="10000"/>
    <s v="Adet"/>
    <n v="39500"/>
    <s v="TRY"/>
    <n v="0"/>
    <s v="TRY"/>
    <n v="39500"/>
    <s v="TRY"/>
    <n v="39500"/>
    <s v="TRY"/>
    <n v="1000004052"/>
    <m/>
    <m/>
    <x v="243"/>
    <x v="3"/>
    <x v="1"/>
    <x v="2"/>
    <x v="5"/>
    <x v="0"/>
    <s v="Univera Satış"/>
    <s v="Saha Satış"/>
    <s v="Yurt İçi"/>
    <s v="Türkiye"/>
  </r>
  <r>
    <s v="Q1"/>
    <x v="2"/>
    <x v="0"/>
    <s v="Kapalı"/>
    <s v="KOROPLAST TEMİZLİK AMBALAJ ÜRÜNLERİ SAN. VE DIŞ TİC.A.Ş."/>
    <s v="EY.03.001"/>
    <s v="ENROUTE PANORAMA PAAS LİSANSI (KİRALAMA HİZMETİ)"/>
    <s v="Univera - Koroplast"/>
    <x v="19"/>
    <x v="0"/>
    <s v="Enroute"/>
    <n v="123397.25"/>
    <s v="TRY"/>
    <n v="1"/>
    <s v="Adet"/>
    <n v="123397.25"/>
    <s v="TRY"/>
    <n v="0"/>
    <s v="TRY"/>
    <n v="123397.25"/>
    <s v="TRY"/>
    <n v="123397.25"/>
    <s v="TRY"/>
    <n v="1000004050"/>
    <m/>
    <m/>
    <x v="0"/>
    <x v="0"/>
    <x v="0"/>
    <x v="0"/>
    <x v="0"/>
    <x v="0"/>
    <s v="Univera Satış"/>
    <s v="Saha Satış"/>
    <s v="Yurt İçi"/>
    <s v="Türkiye"/>
  </r>
  <r>
    <s v="Q1"/>
    <x v="2"/>
    <x v="0"/>
    <s v="Kapalı"/>
    <s v="PERNOD RICARD İSTANBUL İÇ VE DIŞ TİC. LTD. ŞTİ"/>
    <s v="EH.06.001"/>
    <s v="EnRoute Panorama - Hosting Hizmeti"/>
    <s v="Univera - Pernod Ricard"/>
    <x v="13"/>
    <x v="1"/>
    <s v="Enroute"/>
    <n v="305232.42"/>
    <s v="TRY"/>
    <n v="1"/>
    <s v="Yıl"/>
    <n v="305232.42"/>
    <s v="TRY"/>
    <n v="0"/>
    <s v="TRY"/>
    <n v="305232.42"/>
    <s v="TRY"/>
    <n v="305232.42"/>
    <s v="TRY"/>
    <n v="1000004047"/>
    <m/>
    <m/>
    <x v="34"/>
    <x v="0"/>
    <x v="0"/>
    <x v="1"/>
    <x v="3"/>
    <x v="1"/>
    <s v="Univera Satış"/>
    <s v="Saha Satış"/>
    <s v="Yurt İçi"/>
    <s v="Türkiye"/>
  </r>
  <r>
    <s v="Q1"/>
    <x v="2"/>
    <x v="0"/>
    <s v="Kapalı"/>
    <s v="Tadım Gıda Maddeleri San. ve Tic. A.Ş."/>
    <s v="EH.06.001"/>
    <s v="EnRoute Panorama - Hosting Hizmeti"/>
    <s v="Univera - Tadım"/>
    <x v="19"/>
    <x v="1"/>
    <s v="Enroute"/>
    <n v="215386.26"/>
    <s v="TRY"/>
    <n v="1"/>
    <s v="Yıl"/>
    <n v="215386.26"/>
    <s v="TRY"/>
    <n v="0"/>
    <s v="TRY"/>
    <n v="215386.26"/>
    <s v="TRY"/>
    <n v="215386.26"/>
    <s v="TRY"/>
    <n v="1000004049"/>
    <m/>
    <m/>
    <x v="10"/>
    <x v="0"/>
    <x v="0"/>
    <x v="1"/>
    <x v="3"/>
    <x v="0"/>
    <s v="Univera Satış"/>
    <s v="Saha Satış"/>
    <s v="Yurt İçi"/>
    <s v="Türkiye"/>
  </r>
  <r>
    <s v="Q1"/>
    <x v="2"/>
    <x v="0"/>
    <s v="Kapalı"/>
    <s v="POLARİS YAZILIM ÇÖZÜMLERİ VE DANIŞMANLIK HİZMETLERİ LTD.ŞTİ."/>
    <s v="WPH.02.001"/>
    <s v="WebPlus Yazılım Bakımı Hizmeti"/>
    <s v="Univera - Kanal"/>
    <x v="20"/>
    <x v="0"/>
    <s v="Webplus"/>
    <n v="25400"/>
    <s v="TRY"/>
    <n v="1"/>
    <s v="Yıl"/>
    <n v="25400"/>
    <s v="TRY"/>
    <n v="0"/>
    <s v="TRY"/>
    <n v="25400"/>
    <s v="TRY"/>
    <n v="25400"/>
    <s v="TRY"/>
    <n v="1000004098"/>
    <m/>
    <m/>
    <x v="31"/>
    <x v="0"/>
    <x v="1"/>
    <x v="1"/>
    <x v="4"/>
    <x v="0"/>
    <s v="Kanal Satış"/>
    <s v="Polaris"/>
    <s v="Yurt İçi"/>
    <s v="Türkiye"/>
  </r>
  <r>
    <s v="Q1"/>
    <x v="2"/>
    <x v="0"/>
    <s v="Kapalı"/>
    <s v="MİYA OTOMASYON VE BARKOD BILISIM SISTEMLERI SAN TİC. VE L.T.D. STI."/>
    <s v="SMH.02.001"/>
    <s v="StockMate Yazılım Bakımı Hizmeti"/>
    <s v="Univera - Kanal"/>
    <x v="20"/>
    <x v="4"/>
    <s v="Stockmate"/>
    <n v="22165"/>
    <s v="TRY"/>
    <n v="1"/>
    <s v="Yıl"/>
    <n v="22165"/>
    <s v="TRY"/>
    <n v="0"/>
    <s v="TRY"/>
    <n v="22165"/>
    <s v="TRY"/>
    <n v="22165"/>
    <s v="TRY"/>
    <n v="1000004083"/>
    <m/>
    <m/>
    <x v="3"/>
    <x v="0"/>
    <x v="1"/>
    <x v="1"/>
    <x v="4"/>
    <x v="0"/>
    <s v="Kanal Satış"/>
    <s v="Miya"/>
    <s v="Yurt içi"/>
    <s v="Türkiye"/>
  </r>
  <r>
    <s v="Q1"/>
    <x v="2"/>
    <x v="0"/>
    <s v="Kapalı"/>
    <s v="MİYA OTOMASYON VE BARKOD BILISIM SISTEMLERI SAN TİC. VE L.T.D. STI."/>
    <s v="SMY.02.001"/>
    <s v="StockMate Mobile Depo Personeli El Terminali Lisansı"/>
    <s v="Univera - Kanal"/>
    <x v="20"/>
    <x v="4"/>
    <s v="Stockmate"/>
    <n v="9750"/>
    <s v="TRY"/>
    <n v="5"/>
    <s v="Adet"/>
    <n v="48750"/>
    <s v="TRY"/>
    <n v="0"/>
    <s v="TRY"/>
    <n v="48750"/>
    <s v="TRY"/>
    <n v="48750"/>
    <s v="TRY"/>
    <n v="1000004083"/>
    <m/>
    <m/>
    <x v="3"/>
    <x v="0"/>
    <x v="1"/>
    <x v="0"/>
    <x v="1"/>
    <x v="0"/>
    <s v="Kanal Satış"/>
    <s v="Miya"/>
    <s v="Yurt içi"/>
    <s v="Türkiye"/>
  </r>
  <r>
    <s v="Q1"/>
    <x v="2"/>
    <x v="0"/>
    <s v="Kapalı"/>
    <s v="MİYA OTOMASYON VE BARKOD BILISIM SISTEMLERI SAN TİC. VE L.T.D. STI."/>
    <s v="SMY.01.003"/>
    <s v="StockMate Ek Kullanıcı Lisansı (+1)"/>
    <s v="Univera - Kanal"/>
    <x v="20"/>
    <x v="4"/>
    <s v="Stockmate"/>
    <n v="6500"/>
    <s v="TRY"/>
    <n v="1"/>
    <s v="Adet"/>
    <n v="6500"/>
    <s v="TRY"/>
    <n v="0"/>
    <s v="TRY"/>
    <n v="6500"/>
    <s v="TRY"/>
    <n v="6500"/>
    <s v="TRY"/>
    <n v="1000004083"/>
    <m/>
    <m/>
    <x v="3"/>
    <x v="0"/>
    <x v="1"/>
    <x v="0"/>
    <x v="1"/>
    <x v="0"/>
    <s v="Kanal Satış"/>
    <s v="Miya"/>
    <s v="Yurt içi"/>
    <s v="Türkiye"/>
  </r>
  <r>
    <s v="Q1"/>
    <x v="2"/>
    <x v="0"/>
    <s v="Kapalı"/>
    <s v="MİYA OTOMASYON VE BARKOD BILISIM SISTEMLERI SAN TİC. VE L.T.D. STI."/>
    <s v="SMY.01.002"/>
    <s v="StockMate Dağıtım Kanalı / Tesis Lisansı"/>
    <s v="Univera - Kanal"/>
    <x v="20"/>
    <x v="4"/>
    <s v="Stockmate"/>
    <n v="45500"/>
    <s v="TRY"/>
    <n v="1"/>
    <s v="Adet"/>
    <n v="45500"/>
    <s v="TRY"/>
    <n v="0"/>
    <s v="TRY"/>
    <n v="45500"/>
    <s v="TRY"/>
    <n v="45500"/>
    <s v="TRY"/>
    <n v="1000004083"/>
    <m/>
    <m/>
    <x v="3"/>
    <x v="0"/>
    <x v="1"/>
    <x v="0"/>
    <x v="1"/>
    <x v="0"/>
    <s v="Kanal Satış"/>
    <s v="Miya"/>
    <s v="Yurt içi"/>
    <s v="Türkiye"/>
  </r>
  <r>
    <s v="Q1"/>
    <x v="2"/>
    <x v="0"/>
    <s v="Kapalı"/>
    <s v="Mey İçki Sanayi ve Ticaret A.Ş."/>
    <s v="EH.05.002"/>
    <s v="EnRoute Panorama - Rapor Geliştirme Hizmeti"/>
    <s v="Univera - Mey İçki"/>
    <x v="18"/>
    <x v="0"/>
    <s v="Enterprise"/>
    <n v="20825"/>
    <s v="TRY"/>
    <n v="20"/>
    <s v="K/Gün"/>
    <n v="416500"/>
    <s v="TRY"/>
    <n v="249900"/>
    <s v="TRY"/>
    <n v="166600"/>
    <s v="TRY"/>
    <n v="166600"/>
    <s v="TRY"/>
    <n v="1000004112"/>
    <m/>
    <m/>
    <x v="7"/>
    <x v="0"/>
    <x v="1"/>
    <x v="1"/>
    <x v="2"/>
    <x v="1"/>
    <s v="Univera Satış"/>
    <s v="Saha Satış"/>
    <s v="Yurt İçi"/>
    <s v="Türkiye"/>
  </r>
  <r>
    <s v="Q1"/>
    <x v="2"/>
    <x v="0"/>
    <s v="Kapalı"/>
    <s v="Mey İçki Sanayi ve Ticaret A.Ş."/>
    <s v="EH.05.002"/>
    <s v="EnRoute Panorama - Rapor Geliştirme Hizmeti"/>
    <s v="Univera - Mey İçki"/>
    <x v="18"/>
    <x v="0"/>
    <s v="Enterprise"/>
    <n v="20825"/>
    <s v="TRY"/>
    <n v="58"/>
    <s v="K/Gün"/>
    <n v="1207850"/>
    <s v="TRY"/>
    <n v="724710"/>
    <s v="TRY"/>
    <n v="483140"/>
    <s v="TRY"/>
    <n v="483140"/>
    <s v="TRY"/>
    <n v="1000004112"/>
    <m/>
    <m/>
    <x v="7"/>
    <x v="0"/>
    <x v="1"/>
    <x v="1"/>
    <x v="2"/>
    <x v="1"/>
    <s v="Univera Satış"/>
    <s v="Saha Satış"/>
    <s v="Yurt İçi"/>
    <s v="Türkiye"/>
  </r>
  <r>
    <s v="Q1"/>
    <x v="2"/>
    <x v="0"/>
    <s v="Kapalı"/>
    <s v="Mey İçki Sanayi ve Ticaret A.Ş."/>
    <s v="EH.01.001"/>
    <s v="EnRoute Panorama - Proje ve Ürün Yönetimi Danışmanlığı Hizmeti"/>
    <s v="Univera - Mey İçki"/>
    <x v="18"/>
    <x v="0"/>
    <s v="Enterprise"/>
    <n v="19600"/>
    <s v="TRY"/>
    <n v="25"/>
    <s v="K/Gün"/>
    <n v="490000"/>
    <s v="TRY"/>
    <n v="294000"/>
    <s v="TRY"/>
    <n v="196000"/>
    <s v="TRY"/>
    <n v="196000"/>
    <s v="TRY"/>
    <n v="1000004112"/>
    <m/>
    <m/>
    <x v="7"/>
    <x v="0"/>
    <x v="1"/>
    <x v="1"/>
    <x v="7"/>
    <x v="1"/>
    <s v="Univera Satış"/>
    <s v="Saha Satış"/>
    <s v="Yurt İçi"/>
    <s v="Türkiye"/>
  </r>
  <r>
    <s v="Q1"/>
    <x v="2"/>
    <x v="0"/>
    <s v="Kapalı"/>
    <s v="Mey İçki Sanayi ve Ticaret A.Ş."/>
    <s v="EH.01.001"/>
    <s v="EnRoute Panorama - Proje ve Ürün Yönetimi Danışmanlığı Hizmeti"/>
    <s v="Univera - Mey İçki"/>
    <x v="18"/>
    <x v="0"/>
    <s v="Enterprise"/>
    <n v="19600"/>
    <s v="TRY"/>
    <n v="10"/>
    <s v="K/Gün"/>
    <n v="196000"/>
    <s v="TRY"/>
    <n v="117600"/>
    <s v="TRY"/>
    <n v="78400"/>
    <s v="TRY"/>
    <n v="78400"/>
    <s v="TRY"/>
    <n v="1000004112"/>
    <m/>
    <m/>
    <x v="7"/>
    <x v="0"/>
    <x v="1"/>
    <x v="1"/>
    <x v="7"/>
    <x v="1"/>
    <s v="Univera Satış"/>
    <s v="Saha Satış"/>
    <s v="Yurt İçi"/>
    <s v="Türkiye"/>
  </r>
  <r>
    <s v="Q1"/>
    <x v="2"/>
    <x v="0"/>
    <s v="İade"/>
    <s v="ÖZGÖRKEY OTOMOTİV TURİZM GIDA SANAYİ VE TİCARET ANONİM ŞİRKETİ"/>
    <s v="SH.05.001"/>
    <s v="Stokbar Panorama - Yazılım Geliştirme Hizmeti"/>
    <s v="Univera - Özgörkey"/>
    <x v="19"/>
    <x v="4"/>
    <s v="Standart"/>
    <m/>
    <m/>
    <n v="-20"/>
    <m/>
    <m/>
    <m/>
    <m/>
    <m/>
    <n v="-121492.8"/>
    <m/>
    <m/>
    <m/>
    <n v="1000003822"/>
    <m/>
    <m/>
    <x v="98"/>
    <x v="0"/>
    <x v="1"/>
    <x v="1"/>
    <x v="9"/>
    <x v="0"/>
    <s v="Univera Satış"/>
    <s v="Saha Satış"/>
    <s v="Yurt İçi"/>
    <s v="Türkiye"/>
  </r>
  <r>
    <s v="Q1"/>
    <x v="2"/>
    <x v="0"/>
    <s v="Kapalı"/>
    <s v="Mey İçki Sanayi ve Ticaret A.Ş."/>
    <s v="EH.01.001"/>
    <s v="EnRoute Panorama - Proje ve Ürün Yönetimi Danışmanlığı Hizmeti"/>
    <s v="Univera - Mey İçki"/>
    <x v="18"/>
    <x v="0"/>
    <s v="Enterprise"/>
    <n v="20825"/>
    <s v="TRY"/>
    <n v="15.5"/>
    <s v="K/Gün"/>
    <n v="322787.5"/>
    <s v="TRY"/>
    <n v="0"/>
    <s v="TRY"/>
    <n v="322787.5"/>
    <s v="TRY"/>
    <n v="322787.5"/>
    <s v="TRY"/>
    <n v="1000004104"/>
    <m/>
    <m/>
    <x v="7"/>
    <x v="0"/>
    <x v="1"/>
    <x v="1"/>
    <x v="7"/>
    <x v="1"/>
    <s v="Univera Satış"/>
    <s v="Saha Satış"/>
    <s v="Yurt içi"/>
    <s v="Türkiye"/>
  </r>
  <r>
    <s v="Q1"/>
    <x v="2"/>
    <x v="0"/>
    <s v="Kapalı"/>
    <s v="Mey İçki Sanayi ve Ticaret A.Ş."/>
    <s v="EH.06.001"/>
    <s v="EnRoute Panorama - Hosting Hizmeti"/>
    <s v="Univera - Mey İçki"/>
    <x v="18"/>
    <x v="1"/>
    <s v="Enroute"/>
    <n v="9600"/>
    <s v="TRY"/>
    <n v="1"/>
    <s v="Yıl"/>
    <n v="9600"/>
    <s v="TRY"/>
    <n v="0"/>
    <s v="TRY"/>
    <n v="9600"/>
    <s v="TRY"/>
    <n v="9600"/>
    <s v="TRY"/>
    <n v="1000004107"/>
    <m/>
    <m/>
    <x v="7"/>
    <x v="0"/>
    <x v="0"/>
    <x v="1"/>
    <x v="3"/>
    <x v="1"/>
    <s v="Univera Satış"/>
    <s v="Saha Satış"/>
    <s v="Yurt içi"/>
    <s v="Türkiye"/>
  </r>
  <r>
    <s v="Q1"/>
    <x v="2"/>
    <x v="0"/>
    <s v="Kapalı"/>
    <s v="Anadolu Motor Üretim ve Paz. A.Ş."/>
    <s v="SH.02.001"/>
    <s v="StokBar Panorama - Yazılım Bakımı Hizmeti"/>
    <s v="Univera - Anadolu Motor"/>
    <x v="18"/>
    <x v="4"/>
    <s v="Standart"/>
    <n v="201451.74"/>
    <s v="TRY"/>
    <n v="1"/>
    <s v="Yıl"/>
    <n v="201451.74"/>
    <s v="TRY"/>
    <n v="0"/>
    <s v="TRY"/>
    <n v="201451.74"/>
    <s v="TRY"/>
    <n v="201451.74"/>
    <s v="TRY"/>
    <n v="1000004170"/>
    <m/>
    <m/>
    <x v="51"/>
    <x v="0"/>
    <x v="0"/>
    <x v="1"/>
    <x v="4"/>
    <x v="0"/>
    <s v="Univera Satış"/>
    <s v="Saha Satış"/>
    <s v="Yurt İçi"/>
    <s v="Türkiye"/>
  </r>
  <r>
    <s v="Q1"/>
    <x v="2"/>
    <x v="0"/>
    <s v="Kapalı"/>
    <s v="Anadolu Motor Üretim ve Paz. A.Ş."/>
    <s v="SH.03.001"/>
    <s v="StokBar Panorama - Çağrı Merkezi Hizmeti (Tesis)"/>
    <s v="Univera - Anadolu Motor"/>
    <x v="18"/>
    <x v="4"/>
    <s v="Standart"/>
    <n v="237796.62"/>
    <s v="TRY"/>
    <n v="1"/>
    <s v="Yıl"/>
    <n v="237796.62"/>
    <s v="TRY"/>
    <n v="0"/>
    <s v="TRY"/>
    <n v="237796.62"/>
    <s v="TRY"/>
    <n v="237796.62"/>
    <s v="TRY"/>
    <n v="1000004170"/>
    <m/>
    <m/>
    <x v="51"/>
    <x v="0"/>
    <x v="0"/>
    <x v="1"/>
    <x v="8"/>
    <x v="0"/>
    <s v="Univera Satış"/>
    <s v="Saha Satış"/>
    <s v="Yurt İçi"/>
    <s v="Türkiye"/>
  </r>
  <r>
    <s v="Q1"/>
    <x v="2"/>
    <x v="0"/>
    <s v="Kapalı"/>
    <s v="IMPERIAL TOBACCO TÜTÜN ÜRÜNLERİ SATIŞ VE PAZARLAMA A.Ş"/>
    <s v="EH.06.001"/>
    <s v="EnRoute Panorama - Hosting Hizmeti"/>
    <s v="Univera - Imperial Tobacco"/>
    <x v="18"/>
    <x v="1"/>
    <s v="Enroute"/>
    <n v="167200.39000000001"/>
    <s v="TRY"/>
    <n v="1"/>
    <s v="Yıl"/>
    <n v="167200.39000000001"/>
    <s v="TRY"/>
    <n v="0"/>
    <s v="TRY"/>
    <n v="167200.39000000001"/>
    <s v="TRY"/>
    <n v="167200.39000000001"/>
    <s v="TRY"/>
    <n v="1000004173"/>
    <m/>
    <m/>
    <x v="49"/>
    <x v="0"/>
    <x v="0"/>
    <x v="1"/>
    <x v="3"/>
    <x v="0"/>
    <s v="Univera Satış"/>
    <s v="Saha Satış"/>
    <s v="Yurt içi"/>
    <s v="Türkiye"/>
  </r>
  <r>
    <s v="Q1"/>
    <x v="2"/>
    <x v="0"/>
    <s v="Kapalı"/>
    <s v="Panasonic Electric Works Elektrik Sanayi Ve Ticaret Anonim Şirketi"/>
    <s v="SH.03.002"/>
    <s v="StokBar Panorama - Uzman Destek Hizmeti"/>
    <s v="Univera - Panasonic"/>
    <x v="12"/>
    <x v="4"/>
    <s v="Standart"/>
    <n v="165000"/>
    <s v="TRY"/>
    <n v="1"/>
    <s v="Ay"/>
    <n v="165000"/>
    <s v="TRY"/>
    <n v="0"/>
    <s v="TRY"/>
    <n v="165000"/>
    <s v="TRY"/>
    <n v="165000"/>
    <s v="TRY"/>
    <n v="1000004174"/>
    <m/>
    <m/>
    <x v="35"/>
    <x v="0"/>
    <x v="0"/>
    <x v="1"/>
    <x v="12"/>
    <x v="0"/>
    <s v="Univera Satış"/>
    <s v="Saha Satış"/>
    <s v="Yurt İçi"/>
    <s v="Türkiye"/>
  </r>
  <r>
    <s v="Q1"/>
    <x v="2"/>
    <x v="0"/>
    <s v="Kapalı"/>
    <s v="KOTİLOGULLARI TEMEL TÜKETİM MAD.PAZ.İÇ Ve DIŞ TİC.LTD.ŞTİ"/>
    <s v="UH.01.002"/>
    <s v="Unidox Kontör"/>
    <s v="Univera - Tadım"/>
    <x v="21"/>
    <x v="2"/>
    <s v="Uni-Dox"/>
    <n v="2.125"/>
    <s v="TRY"/>
    <n v="100000"/>
    <s v="Adet"/>
    <n v="212500"/>
    <s v="TRY"/>
    <n v="0"/>
    <s v="TRY"/>
    <n v="212500"/>
    <s v="TRY"/>
    <n v="212500"/>
    <s v="TRY"/>
    <n v="1000004203"/>
    <m/>
    <m/>
    <x v="10"/>
    <x v="3"/>
    <x v="1"/>
    <x v="2"/>
    <x v="5"/>
    <x v="0"/>
    <s v="Univera Satış"/>
    <s v="Saha Satış"/>
    <s v="Yurt İçi"/>
    <s v="Türkiye"/>
  </r>
  <r>
    <s v="Q1"/>
    <x v="2"/>
    <x v="0"/>
    <s v="Kapalı"/>
    <s v="WEITNAUER DIŞ TİCARET A.Ş"/>
    <s v="EY.04.001"/>
    <s v="EnRoute Panorama - Modül Lisansları Kiralama Hizmeti"/>
    <s v="Univera - Weitnauer"/>
    <x v="12"/>
    <x v="0"/>
    <s v="Enterprise"/>
    <n v="179570.27"/>
    <s v="TRY"/>
    <n v="1"/>
    <s v="Ay"/>
    <n v="179570.27"/>
    <s v="TRY"/>
    <n v="0"/>
    <s v="TRY"/>
    <n v="179570.27"/>
    <s v="TRY"/>
    <n v="179570.27"/>
    <s v="TRY"/>
    <n v="1000004204"/>
    <m/>
    <m/>
    <x v="102"/>
    <x v="0"/>
    <x v="0"/>
    <x v="0"/>
    <x v="0"/>
    <x v="0"/>
    <s v="Univera Satış"/>
    <s v="Saha Satış"/>
    <s v="Yurt İçi"/>
    <s v="Türkiye"/>
  </r>
  <r>
    <s v="Q1"/>
    <x v="2"/>
    <x v="0"/>
    <s v="Kapalı"/>
    <s v="ERBAK - ULUDAĞ PAZARLAMA SATIŞ VE DAĞITIM ANONİM ŞİRKETİ"/>
    <s v="EH.06.001"/>
    <s v="EnRoute Panorama - Hosting Hizmeti"/>
    <s v="Univera - Uludağ İçecek"/>
    <x v="19"/>
    <x v="1"/>
    <s v="Enroute"/>
    <n v="109775"/>
    <s v="TRY"/>
    <n v="1"/>
    <s v="Yıl"/>
    <n v="109775"/>
    <s v="TRY"/>
    <n v="0"/>
    <s v="TRY"/>
    <n v="109775"/>
    <s v="TRY"/>
    <n v="109775"/>
    <s v="TRY"/>
    <n v="1000004201"/>
    <m/>
    <m/>
    <x v="21"/>
    <x v="0"/>
    <x v="0"/>
    <x v="1"/>
    <x v="3"/>
    <x v="1"/>
    <s v="Univera Satış"/>
    <s v="Saha Satış"/>
    <s v="Yurt İçi"/>
    <s v="Türkiye"/>
  </r>
  <r>
    <s v="Q1"/>
    <x v="2"/>
    <x v="0"/>
    <s v="Kapalı"/>
    <s v="La Lorraine Unlu Mamülleri Tic. San. A.Ş."/>
    <s v="EH.06.001"/>
    <s v="EnRoute Panorama - Hosting Hizmeti"/>
    <s v="Univera - La Lorraine"/>
    <x v="13"/>
    <x v="1"/>
    <s v="Enroute"/>
    <n v="101643.52"/>
    <s v="TRY"/>
    <n v="1"/>
    <s v="Yıl"/>
    <n v="101643.52"/>
    <s v="TRY"/>
    <n v="0"/>
    <s v="TRY"/>
    <n v="101643.52"/>
    <s v="TRY"/>
    <n v="101643.52"/>
    <s v="TRY"/>
    <n v="1000004176"/>
    <m/>
    <m/>
    <x v="6"/>
    <x v="0"/>
    <x v="0"/>
    <x v="1"/>
    <x v="3"/>
    <x v="0"/>
    <s v="Univera Satış"/>
    <s v="Saha Satış"/>
    <s v="Yurt İçi"/>
    <s v="Türkiye"/>
  </r>
  <r>
    <s v="Q1"/>
    <x v="2"/>
    <x v="0"/>
    <s v="Kapalı"/>
    <s v="PERRİGO KİŞİSEL BAKIM ÜRÜNLERİ SAN. VE TİC. LTD.ŞTİ"/>
    <s v="EH.06.001"/>
    <s v="EnRoute Panorama - Hosting Hizmeti"/>
    <s v="Univera - Omega Pharma"/>
    <x v="19"/>
    <x v="1"/>
    <s v="Enroute"/>
    <n v="88887.32"/>
    <s v="TRY"/>
    <n v="1"/>
    <s v="Yıl"/>
    <n v="88887.32"/>
    <s v="TRY"/>
    <n v="0"/>
    <s v="TRY"/>
    <n v="88887.32"/>
    <s v="TRY"/>
    <n v="88887.32"/>
    <s v="TRY"/>
    <n v="1000004180"/>
    <m/>
    <m/>
    <x v="9"/>
    <x v="0"/>
    <x v="0"/>
    <x v="1"/>
    <x v="3"/>
    <x v="0"/>
    <s v="Univera Satış"/>
    <s v="Saha Satış"/>
    <s v="Yurt İçi"/>
    <s v="Türkiye"/>
  </r>
  <r>
    <s v="Q1"/>
    <x v="2"/>
    <x v="0"/>
    <s v="Kapalı"/>
    <s v="YUSUF ALDEMİR (ALDEMİR BİLİŞİM HİZMETLERİ VE DANIŞMANLIK)"/>
    <s v="WPH.02.001"/>
    <s v="WebPlus Yazılım Bakımı Hizmeti"/>
    <s v="Univera - Kanal"/>
    <x v="20"/>
    <x v="0"/>
    <s v="Webplus"/>
    <n v="2002"/>
    <s v="TRY"/>
    <n v="1"/>
    <s v="Yıl"/>
    <n v="2002"/>
    <s v="TRY"/>
    <n v="0"/>
    <s v="TRY"/>
    <n v="2002"/>
    <s v="TRY"/>
    <n v="2002"/>
    <s v="TRY"/>
    <n v="1000004207"/>
    <m/>
    <m/>
    <x v="33"/>
    <x v="0"/>
    <x v="1"/>
    <x v="1"/>
    <x v="4"/>
    <x v="0"/>
    <s v="Kanal Satış"/>
    <s v="Aldemir"/>
    <s v="Yurt İçi"/>
    <s v="Türkiye"/>
  </r>
  <r>
    <s v="Q1"/>
    <x v="2"/>
    <x v="0"/>
    <s v="Kapalı"/>
    <s v="YUSUF ALDEMİR (ALDEMİR BİLİŞİM HİZMETLERİ VE DANIŞMANLIK)"/>
    <s v="WPY.02.001"/>
    <s v="WebPlus (Android) Satış Temsilcisi Lisansı"/>
    <s v="Univera - Kanal"/>
    <x v="20"/>
    <x v="0"/>
    <s v="Webplus"/>
    <n v="4550"/>
    <s v="TRY"/>
    <n v="2"/>
    <s v="Adet"/>
    <n v="9100"/>
    <s v="TRY"/>
    <n v="0"/>
    <s v="TRY"/>
    <n v="9100"/>
    <s v="TRY"/>
    <n v="9100"/>
    <s v="TRY"/>
    <n v="1000004207"/>
    <m/>
    <m/>
    <x v="33"/>
    <x v="0"/>
    <x v="1"/>
    <x v="0"/>
    <x v="1"/>
    <x v="0"/>
    <s v="Kanal Satış"/>
    <s v="Aldemir"/>
    <s v="Yurt İçi"/>
    <s v="Türkiye"/>
  </r>
  <r>
    <s v="Q1"/>
    <x v="2"/>
    <x v="0"/>
    <s v="Kapalı"/>
    <s v="GIDA PORT IÇECEK SANAYI TICARET LIMITED SIRKETI"/>
    <s v="UH.01.002"/>
    <s v="Unidox Kontör"/>
    <s v="Univera Kontör Satışı"/>
    <x v="23"/>
    <x v="2"/>
    <s v="Uni-Dox"/>
    <n v="3.54"/>
    <s v="TRY"/>
    <n v="10000"/>
    <s v="Adet"/>
    <n v="35400"/>
    <s v="TRY"/>
    <n v="0"/>
    <s v="TRY"/>
    <n v="35400"/>
    <s v="TRY"/>
    <n v="-354214600"/>
    <s v="TRY"/>
    <n v="1000004218"/>
    <m/>
    <m/>
    <x v="244"/>
    <x v="3"/>
    <x v="1"/>
    <x v="2"/>
    <x v="5"/>
    <x v="0"/>
    <s v="Univera Satış"/>
    <s v="Saha Satış"/>
    <s v="Yurt İçi"/>
    <s v="Türkiye"/>
  </r>
  <r>
    <s v="Q1"/>
    <x v="2"/>
    <x v="0"/>
    <s v="Kapalı"/>
    <s v="Shell &amp; Turcas Petrol A.Ş."/>
    <s v="OH.02.001"/>
    <s v="Outsource Yazılım Bakımı Hizmeti"/>
    <s v="Univera - Shell Bee"/>
    <x v="13"/>
    <x v="0"/>
    <s v="Outsource - Hizmet"/>
    <n v="307725"/>
    <s v="TRY"/>
    <n v="1"/>
    <s v="Yıl"/>
    <n v="307725"/>
    <s v="TRY"/>
    <n v="0"/>
    <s v="TRY"/>
    <n v="307725"/>
    <s v="TRY"/>
    <n v="307725"/>
    <s v="TRY"/>
    <n v="1000004215"/>
    <m/>
    <m/>
    <x v="93"/>
    <x v="0"/>
    <x v="0"/>
    <x v="1"/>
    <x v="4"/>
    <x v="0"/>
    <s v="Univera Satış"/>
    <s v="Saha Satış"/>
    <s v="Yurt İçi"/>
    <s v="Türkiye"/>
  </r>
  <r>
    <s v="Q1"/>
    <x v="2"/>
    <x v="0"/>
    <s v="Kapalı"/>
    <s v="Mey İçki Sanayi ve Ticaret A.Ş."/>
    <s v="EH.02.001"/>
    <s v="EnRoute Panorama - Yazılım Bakımı, Yaşatma ve Merkezi Destek Hizmeti"/>
    <s v="Univera - Mey İçki"/>
    <x v="18"/>
    <x v="0"/>
    <s v="Enroute"/>
    <n v="368610"/>
    <s v="TRY"/>
    <n v="1"/>
    <s v="Yıl"/>
    <n v="368610"/>
    <s v="TRY"/>
    <n v="0"/>
    <s v="TRY"/>
    <n v="368610"/>
    <s v="TRY"/>
    <n v="368610"/>
    <s v="TRY"/>
    <n v="1000004208"/>
    <m/>
    <m/>
    <x v="7"/>
    <x v="0"/>
    <x v="0"/>
    <x v="1"/>
    <x v="4"/>
    <x v="1"/>
    <s v="Univera Satış"/>
    <s v="Saha Satış"/>
    <s v="Yurt İçi"/>
    <s v="Türkiye"/>
  </r>
  <r>
    <s v="Q1"/>
    <x v="2"/>
    <x v="0"/>
    <s v="Kapalı"/>
    <s v="Mey İçki Sanayi ve Ticaret A.Ş."/>
    <s v="EH.03.003"/>
    <s v="EnRoute Panorama - Uzman Destek Hizmeti"/>
    <s v="Univera - Mey İçki"/>
    <x v="18"/>
    <x v="0"/>
    <s v="Enterprise"/>
    <n v="180000"/>
    <s v="TRY"/>
    <n v="1"/>
    <s v="Ay"/>
    <n v="180000"/>
    <s v="TRY"/>
    <n v="0"/>
    <s v="TRY"/>
    <n v="180000"/>
    <s v="TRY"/>
    <n v="180000"/>
    <s v="TRY"/>
    <n v="1000004213"/>
    <m/>
    <m/>
    <x v="7"/>
    <x v="0"/>
    <x v="0"/>
    <x v="1"/>
    <x v="12"/>
    <x v="1"/>
    <s v="Univera Satış"/>
    <s v="Saha Satış"/>
    <s v="Yurt İçi"/>
    <s v="Türkiye"/>
  </r>
  <r>
    <s v="Q1"/>
    <x v="2"/>
    <x v="0"/>
    <s v="Kapalı"/>
    <s v="Mey İçki Sanayi ve Ticaret A.Ş."/>
    <s v="EH.06.001"/>
    <s v="EnRoute Panorama - Hosting Hizmeti"/>
    <s v="Univera - Mey İçki"/>
    <x v="18"/>
    <x v="1"/>
    <s v="Enroute"/>
    <n v="389007"/>
    <s v="TRY"/>
    <n v="1"/>
    <s v="Yıl"/>
    <n v="389007"/>
    <s v="TRY"/>
    <n v="0"/>
    <s v="TRY"/>
    <n v="389007"/>
    <s v="TRY"/>
    <n v="389007"/>
    <s v="TRY"/>
    <n v="1000004211"/>
    <m/>
    <m/>
    <x v="7"/>
    <x v="0"/>
    <x v="0"/>
    <x v="1"/>
    <x v="3"/>
    <x v="1"/>
    <s v="Univera Satış"/>
    <s v="Saha Satış"/>
    <s v="Yurt İçi"/>
    <s v="Türkiye"/>
  </r>
  <r>
    <s v="Q1"/>
    <x v="2"/>
    <x v="0"/>
    <s v="Kapalı"/>
    <s v="BROWN FORMAN İÇKİ TİC. LTD. ŞTİ."/>
    <s v="EH.02.001"/>
    <s v="EnRoute Panorama - Yazılım Bakımı, Yaşatma ve Merkezi Destek Hizmeti"/>
    <s v="Univera - Brown Forman"/>
    <x v="12"/>
    <x v="0"/>
    <s v="Enterprise"/>
    <n v="50050"/>
    <s v="TRY"/>
    <n v="1"/>
    <s v="Yıl"/>
    <n v="50050"/>
    <s v="TRY"/>
    <n v="0"/>
    <s v="TRY"/>
    <n v="50050"/>
    <s v="TRY"/>
    <n v="50050"/>
    <s v="TRY"/>
    <n v="1000004236"/>
    <m/>
    <m/>
    <x v="30"/>
    <x v="0"/>
    <x v="1"/>
    <x v="1"/>
    <x v="4"/>
    <x v="1"/>
    <s v="Univera Satış"/>
    <s v="Saha Satış"/>
    <s v="Yurt İçi"/>
    <s v="Türkiye"/>
  </r>
  <r>
    <s v="Q1"/>
    <x v="2"/>
    <x v="0"/>
    <s v="Kapalı"/>
    <s v="OCAKLAR ET VE SÜT ÜRÜNLERİ PAZARLAMA LTD.ŞTİ"/>
    <s v="EH.02.001"/>
    <s v="EnRoute Panorama - Yazılım Bakımı, Yaşatma ve Merkezi Destek Hizmeti"/>
    <s v="Univera - Eruslu Sağlık"/>
    <x v="13"/>
    <x v="0"/>
    <s v="Enterprise"/>
    <n v="3872.88"/>
    <s v="TRY"/>
    <n v="1"/>
    <s v="Yıl"/>
    <n v="3872.88"/>
    <s v="TRY"/>
    <n v="0"/>
    <s v="TRY"/>
    <n v="3872.88"/>
    <s v="TRY"/>
    <n v="3872.88"/>
    <s v="TRY"/>
    <n v="1000004237"/>
    <m/>
    <m/>
    <x v="70"/>
    <x v="0"/>
    <x v="1"/>
    <x v="1"/>
    <x v="4"/>
    <x v="0"/>
    <s v="Univera Satış"/>
    <s v="Saha Satış"/>
    <s v="Yurt İçi"/>
    <s v="Türkiye"/>
  </r>
  <r>
    <s v="Q1"/>
    <x v="2"/>
    <x v="0"/>
    <s v="Kapalı"/>
    <s v="BROWN FORMAN İÇKİ TİC. LTD. ŞTİ."/>
    <s v="EYS.01.014"/>
    <s v="EnRoute Panorama - Platform Back Office Kullanıcı Lisansı"/>
    <s v="Univera - Brown Forman"/>
    <x v="12"/>
    <x v="0"/>
    <s v="Standart"/>
    <n v="22750"/>
    <s v="TRY"/>
    <n v="10"/>
    <s v="Adet"/>
    <n v="227500"/>
    <s v="TRY"/>
    <n v="0"/>
    <s v="TRY"/>
    <n v="227500"/>
    <s v="TRY"/>
    <n v="227500"/>
    <s v="TRY"/>
    <n v="1000004236"/>
    <m/>
    <m/>
    <x v="30"/>
    <x v="0"/>
    <x v="1"/>
    <x v="0"/>
    <x v="1"/>
    <x v="1"/>
    <s v="Univera Satış"/>
    <s v="Saha Satış"/>
    <s v="Yurt İçi"/>
    <s v="Türkiye"/>
  </r>
  <r>
    <s v="Q1"/>
    <x v="2"/>
    <x v="0"/>
    <s v="Kapalı"/>
    <s v="OCAKLAR ET VE SÜT ÜRÜNLERİ PAZARLAMA LTD.ŞTİ"/>
    <s v="EYS.02.011"/>
    <s v="EnRoute Panorama - Panel - Çoklu Proje Birleştirme Mobil Uygulama Lisansı"/>
    <s v="Univera - Eruslu Sağlık"/>
    <x v="13"/>
    <x v="0"/>
    <s v="Standart"/>
    <n v="17604"/>
    <s v="TRY"/>
    <n v="1"/>
    <s v="Adet"/>
    <n v="17604"/>
    <s v="TRY"/>
    <n v="0"/>
    <s v="TRY"/>
    <n v="17604"/>
    <s v="TRY"/>
    <n v="17604"/>
    <s v="TRY"/>
    <n v="1000004237"/>
    <m/>
    <m/>
    <x v="70"/>
    <x v="0"/>
    <x v="1"/>
    <x v="0"/>
    <x v="1"/>
    <x v="0"/>
    <s v="Univera Satış"/>
    <s v="Saha Satış"/>
    <s v="Yurt İçi"/>
    <s v="Türkiye"/>
  </r>
  <r>
    <s v="Q1"/>
    <x v="2"/>
    <x v="0"/>
    <s v="Kapalı"/>
    <s v="PERNOD RICARD İSTANBUL İÇ VE DIŞ TİC. LTD. ŞTİ"/>
    <s v="EH.03.003"/>
    <s v="EnRoute Panorama - Uzman Destek Hizmeti"/>
    <s v="Univera - Pernod Ricard"/>
    <x v="13"/>
    <x v="0"/>
    <s v="Enterprise"/>
    <n v="200000"/>
    <s v="TRY"/>
    <n v="1"/>
    <s v="Ay"/>
    <n v="200000"/>
    <s v="TRY"/>
    <n v="0"/>
    <s v="TRY"/>
    <n v="200000"/>
    <s v="TRY"/>
    <n v="200000"/>
    <s v="TRY"/>
    <n v="1000004260"/>
    <m/>
    <m/>
    <x v="34"/>
    <x v="0"/>
    <x v="0"/>
    <x v="1"/>
    <x v="12"/>
    <x v="1"/>
    <s v="Univera Satış"/>
    <s v="Saha Satış"/>
    <s v="Yurt İçi"/>
    <s v="Türkiye"/>
  </r>
  <r>
    <s v="Q1"/>
    <x v="2"/>
    <x v="0"/>
    <s v="Kapalı"/>
    <s v="Haribo Şekerleme Tic. Ltd. Şti."/>
    <s v="EH.06.001"/>
    <s v="EnRoute Panorama - Hosting Hizmeti"/>
    <s v="Univera - Haribo"/>
    <x v="13"/>
    <x v="1"/>
    <s v="Enroute"/>
    <n v="4403"/>
    <s v="USD"/>
    <n v="3"/>
    <s v="Yıl"/>
    <n v="13209"/>
    <s v="USD"/>
    <n v="0"/>
    <s v="USD"/>
    <n v="571875.73"/>
    <s v="TRY"/>
    <n v="571875.73"/>
    <s v="TRY"/>
    <n v="1000004255"/>
    <m/>
    <m/>
    <x v="5"/>
    <x v="0"/>
    <x v="0"/>
    <x v="1"/>
    <x v="3"/>
    <x v="1"/>
    <s v="Univera Satış"/>
    <s v="Saha Satış"/>
    <s v="Yurt İçi"/>
    <s v="Türkiye"/>
  </r>
  <r>
    <s v="Q1"/>
    <x v="2"/>
    <x v="0"/>
    <s v="Kapalı"/>
    <s v="Erza Gıda A.ş"/>
    <s v="UH.01.002"/>
    <s v="Unidox Kontör"/>
    <s v="Univera Kontör Satışı"/>
    <x v="21"/>
    <x v="2"/>
    <s v="Uni-Dox"/>
    <n v="4"/>
    <s v="TRY"/>
    <n v="20000"/>
    <s v="Adet"/>
    <n v="80000"/>
    <s v="TRY"/>
    <n v="0"/>
    <s v="TRY"/>
    <n v="80000"/>
    <s v="TRY"/>
    <n v="80000"/>
    <s v="TRY"/>
    <n v="1000004271"/>
    <m/>
    <m/>
    <x v="7"/>
    <x v="0"/>
    <x v="1"/>
    <x v="2"/>
    <x v="5"/>
    <x v="0"/>
    <s v="Univera Satış"/>
    <s v="Saha Satış"/>
    <s v="Yurt İçi"/>
    <s v="Türkiye"/>
  </r>
  <r>
    <s v="Q1"/>
    <x v="2"/>
    <x v="0"/>
    <s v="Kapalı"/>
    <s v="ROYAL CANIN TURKEY EVCİL HAYVAN ÜRÜNLERİ TİC. LTD. ŞTİ."/>
    <s v="EH.02.001"/>
    <s v="EnRoute Panorama - Yazılım Bakımı, Yaşatma ve Merkezi Destek Hizmeti"/>
    <s v="Univera - Royal Canin"/>
    <x v="12"/>
    <x v="0"/>
    <s v="Enterprise"/>
    <n v="4766.67"/>
    <s v="TRY"/>
    <n v="1"/>
    <s v="Yıl"/>
    <n v="4766.67"/>
    <s v="TRY"/>
    <n v="0"/>
    <s v="TRY"/>
    <n v="4766.67"/>
    <s v="TRY"/>
    <n v="4766.67"/>
    <s v="TRY"/>
    <n v="1000004266"/>
    <m/>
    <m/>
    <x v="40"/>
    <x v="0"/>
    <x v="1"/>
    <x v="1"/>
    <x v="4"/>
    <x v="0"/>
    <s v="Univera Satış"/>
    <s v="Saha Satış"/>
    <s v="Yurt İçi"/>
    <s v="Türkiye"/>
  </r>
  <r>
    <s v="Q1"/>
    <x v="2"/>
    <x v="0"/>
    <s v="Kapalı"/>
    <s v="ABC DETERJAN SANAYİ VE TİCARET ANONİM ŞİRKETİ"/>
    <s v="EH.02.001"/>
    <s v="EnRoute Panorama - Yazılım Bakımı, Yaşatma ve Merkezi Destek Hizmeti"/>
    <s v="Univera - ABC Deterjan"/>
    <x v="12"/>
    <x v="0"/>
    <s v="Enterprise"/>
    <n v="77484"/>
    <s v="TRY"/>
    <n v="1"/>
    <s v="Yıl"/>
    <n v="77484"/>
    <s v="TRY"/>
    <n v="0"/>
    <s v="TRY"/>
    <n v="77484"/>
    <s v="TRY"/>
    <n v="77484"/>
    <s v="TRY"/>
    <n v="1000004268"/>
    <m/>
    <m/>
    <x v="238"/>
    <x v="3"/>
    <x v="1"/>
    <x v="1"/>
    <x v="4"/>
    <x v="0"/>
    <s v="Univera Satış"/>
    <s v="Saha Satış"/>
    <s v="Yurt İçi"/>
    <s v="Türkiye"/>
  </r>
  <r>
    <s v="Q1"/>
    <x v="2"/>
    <x v="0"/>
    <s v="Kapalı"/>
    <s v="ABC DETERJAN SANAYİ VE TİCARET ANONİM ŞİRKETİ"/>
    <s v="EH.05.002"/>
    <s v="EnRoute Panorama - Rapor Geliştirme Hizmeti"/>
    <s v="Univera - ABC Deterjan"/>
    <x v="12"/>
    <x v="0"/>
    <s v="Enterprise"/>
    <n v="24500"/>
    <s v="TRY"/>
    <n v="9"/>
    <s v="K/Gün"/>
    <n v="220500"/>
    <s v="TRY"/>
    <n v="44100"/>
    <s v="TRY"/>
    <n v="176400"/>
    <s v="TRY"/>
    <n v="176400"/>
    <s v="TRY"/>
    <n v="1000004268"/>
    <m/>
    <m/>
    <x v="238"/>
    <x v="3"/>
    <x v="1"/>
    <x v="1"/>
    <x v="2"/>
    <x v="0"/>
    <s v="Univera Satış"/>
    <s v="Saha Satış"/>
    <s v="Yurt İçi"/>
    <s v="Türkiye"/>
  </r>
  <r>
    <s v="Q1"/>
    <x v="2"/>
    <x v="0"/>
    <s v="Kapalı"/>
    <s v="ROYAL CANIN TURKEY EVCİL HAYVAN ÜRÜNLERİ TİC. LTD. ŞTİ."/>
    <s v="EYS.02.033"/>
    <s v="EnRoute Panorama - Mobil Kullanıcı Lisansı"/>
    <s v="Univera - Royal Canin"/>
    <x v="12"/>
    <x v="0"/>
    <s v="Standart"/>
    <n v="10400"/>
    <s v="TRY"/>
    <n v="5"/>
    <s v="Adet"/>
    <n v="52000"/>
    <s v="TRY"/>
    <n v="0"/>
    <s v="TRY"/>
    <n v="52000"/>
    <s v="TRY"/>
    <n v="52000"/>
    <s v="TRY"/>
    <n v="1000004266"/>
    <m/>
    <m/>
    <x v="40"/>
    <x v="0"/>
    <x v="1"/>
    <x v="0"/>
    <x v="1"/>
    <x v="0"/>
    <s v="Univera Satış"/>
    <s v="Saha Satış"/>
    <s v="Yurt İçi"/>
    <s v="Türkiye"/>
  </r>
  <r>
    <s v="Q1"/>
    <x v="2"/>
    <x v="0"/>
    <s v="Kapalı"/>
    <s v="ABC DETERJAN SANAYİ VE TİCARET ANONİM ŞİRKETİ"/>
    <s v="EH.01.003"/>
    <s v="EnRoute Panorama - Kurulum ve Eğitim Hizmeti"/>
    <s v="Univera - ABC Deterjan"/>
    <x v="12"/>
    <x v="0"/>
    <s v="Enterprise"/>
    <n v="24500"/>
    <s v="TRY"/>
    <n v="10"/>
    <s v="K/Gün"/>
    <n v="245000"/>
    <s v="TRY"/>
    <n v="49000"/>
    <s v="TRY"/>
    <n v="196000"/>
    <s v="TRY"/>
    <n v="196000"/>
    <s v="TRY"/>
    <n v="1000004268"/>
    <m/>
    <m/>
    <x v="238"/>
    <x v="3"/>
    <x v="1"/>
    <x v="1"/>
    <x v="6"/>
    <x v="0"/>
    <s v="Univera Satış"/>
    <s v="Saha Satış"/>
    <s v="Yurt İçi"/>
    <s v="Türkiye"/>
  </r>
  <r>
    <s v="Q1"/>
    <x v="2"/>
    <x v="0"/>
    <s v="Kapalı"/>
    <s v="ABC DETERJAN SANAYİ VE TİCARET ANONİM ŞİRKETİ"/>
    <s v="EH.01.003"/>
    <s v="EnRoute Panorama - Kurulum ve Eğitim Hizmeti"/>
    <s v="Univera - ABC Deterjan"/>
    <x v="12"/>
    <x v="0"/>
    <s v="Enterprise"/>
    <n v="16800"/>
    <s v="TRY"/>
    <n v="35"/>
    <s v="K/Gün"/>
    <n v="588000"/>
    <s v="TRY"/>
    <n v="117600"/>
    <s v="TRY"/>
    <n v="470400"/>
    <s v="TRY"/>
    <n v="470400"/>
    <s v="TRY"/>
    <n v="1000004268"/>
    <m/>
    <m/>
    <x v="238"/>
    <x v="3"/>
    <x v="1"/>
    <x v="1"/>
    <x v="6"/>
    <x v="0"/>
    <s v="Univera Satış"/>
    <s v="Saha Satış"/>
    <s v="Yurt İçi"/>
    <s v="Türkiye"/>
  </r>
  <r>
    <s v="Q1"/>
    <x v="2"/>
    <x v="0"/>
    <s v="Kapalı"/>
    <s v="ABC DETERJAN SANAYİ VE TİCARET ANONİM ŞİRKETİ"/>
    <s v="EH.06.001"/>
    <s v="EnRoute Panorama - Hosting Hizmeti"/>
    <s v="Univera - ABC Deterjan"/>
    <x v="12"/>
    <x v="1"/>
    <s v="Enroute"/>
    <n v="250000"/>
    <s v="TRY"/>
    <n v="1"/>
    <s v="Yıl"/>
    <n v="250000"/>
    <s v="TRY"/>
    <n v="0"/>
    <s v="TRY"/>
    <n v="250000"/>
    <s v="TRY"/>
    <n v="250000"/>
    <s v="TRY"/>
    <n v="1000004267"/>
    <m/>
    <m/>
    <x v="238"/>
    <x v="3"/>
    <x v="1"/>
    <x v="1"/>
    <x v="3"/>
    <x v="0"/>
    <s v="Univera Satış"/>
    <s v="Saha Satış"/>
    <s v="Yurt İçi"/>
    <s v="Türkiye"/>
  </r>
  <r>
    <s v="Q1"/>
    <x v="2"/>
    <x v="0"/>
    <s v="Kapalı"/>
    <s v="Altıparmak Gıda San. ve Tic. A.Ş."/>
    <s v="EY.03.001"/>
    <s v="ENROUTE PANORAMA PAAS LİSANSI (KİRALAMA HİZMETİ)"/>
    <s v="Univera - Altıparmak-Balparmak"/>
    <x v="18"/>
    <x v="0"/>
    <s v="Standart"/>
    <n v="56364.44"/>
    <s v="TRY"/>
    <n v="1"/>
    <s v="Adet"/>
    <n v="56364.44"/>
    <s v="TRY"/>
    <n v="0"/>
    <s v="TRY"/>
    <n v="56364.44"/>
    <s v="TRY"/>
    <n v="56364.44"/>
    <s v="TRY"/>
    <n v="1000004282"/>
    <m/>
    <m/>
    <x v="67"/>
    <x v="0"/>
    <x v="0"/>
    <x v="0"/>
    <x v="0"/>
    <x v="0"/>
    <s v="Univera Satış"/>
    <s v="Saha Satış"/>
    <s v="Yurt İçi"/>
    <s v="Türkiye"/>
  </r>
  <r>
    <s v="Q1"/>
    <x v="2"/>
    <x v="0"/>
    <s v="Kapalı"/>
    <s v="WEITNAUER DIŞ TİCARET A.Ş"/>
    <s v="EY.04.006"/>
    <s v="EnRoute Panorama - Kullanıcı Lisansları Kiralama Hizmeti"/>
    <s v="Univera - Weitnauer"/>
    <x v="12"/>
    <x v="0"/>
    <s v="Enterprise"/>
    <n v="842.56"/>
    <s v="TRY"/>
    <n v="5"/>
    <s v="Ay"/>
    <n v="4212.8"/>
    <s v="TRY"/>
    <n v="0"/>
    <s v="TRY"/>
    <n v="4212.8"/>
    <s v="TRY"/>
    <n v="4212.8"/>
    <s v="TRY"/>
    <n v="1000004300"/>
    <m/>
    <m/>
    <x v="102"/>
    <x v="0"/>
    <x v="0"/>
    <x v="0"/>
    <x v="0"/>
    <x v="0"/>
    <s v="Univera Satış"/>
    <s v="Saha Satış"/>
    <s v="Yurt İçi"/>
    <s v="Türkiye"/>
  </r>
  <r>
    <s v="Q1"/>
    <x v="2"/>
    <x v="0"/>
    <s v="Kapalı"/>
    <s v="MATRIKS BİLGİSAYAR SİSTEMLERİ LTD.ŞTİ"/>
    <s v="WPH.02.001"/>
    <s v="WebPlus Yazılım Bakımı Hizmeti"/>
    <s v="Univera - Kanal"/>
    <x v="20"/>
    <x v="0"/>
    <s v="Webplus"/>
    <n v="25526"/>
    <s v="TRY"/>
    <n v="1"/>
    <s v="Yıl"/>
    <n v="25526"/>
    <s v="TRY"/>
    <n v="0"/>
    <s v="TRY"/>
    <n v="25526"/>
    <s v="TRY"/>
    <n v="25526"/>
    <s v="TRY"/>
    <n v="1000004311"/>
    <m/>
    <m/>
    <x v="11"/>
    <x v="0"/>
    <x v="1"/>
    <x v="1"/>
    <x v="4"/>
    <x v="0"/>
    <s v="Kanal Satış"/>
    <s v="Matriks"/>
    <s v="Yurt İçi"/>
    <s v="Türkiye"/>
  </r>
  <r>
    <s v="Q1"/>
    <x v="2"/>
    <x v="0"/>
    <s v="Kapalı"/>
    <s v="MATRIKS BİLGİSAYAR SİSTEMLERİ LTD.ŞTİ"/>
    <s v="WPY.01.007"/>
    <s v="WebPlus E-Dönüşüm Lisansı"/>
    <s v="Univera - Kanal"/>
    <x v="20"/>
    <x v="0"/>
    <s v="Webplus"/>
    <n v="14300"/>
    <s v="TRY"/>
    <n v="1"/>
    <s v="Adet"/>
    <n v="14300"/>
    <s v="TRY"/>
    <n v="0"/>
    <s v="TRY"/>
    <n v="14300"/>
    <s v="TRY"/>
    <n v="14300"/>
    <s v="TRY"/>
    <n v="1000004311"/>
    <m/>
    <m/>
    <x v="11"/>
    <x v="0"/>
    <x v="1"/>
    <x v="0"/>
    <x v="1"/>
    <x v="0"/>
    <s v="Kanal Satış"/>
    <s v="Matriks"/>
    <s v="Yurt İçi"/>
    <s v="Türkiye"/>
  </r>
  <r>
    <s v="Q1"/>
    <x v="2"/>
    <x v="0"/>
    <s v="Kapalı"/>
    <s v="MATRIKS BİLGİSAYAR SİSTEMLERİ LTD.ŞTİ"/>
    <s v="WPY.01.005"/>
    <s v="WebPlus Distribution Satış-Dağıtım Yazılımı (Standart)"/>
    <s v="Univera - Kanal"/>
    <x v="20"/>
    <x v="0"/>
    <s v="Webplus"/>
    <n v="52000"/>
    <s v="TRY"/>
    <n v="1"/>
    <s v="Adet"/>
    <n v="52000"/>
    <s v="TRY"/>
    <n v="0"/>
    <s v="TRY"/>
    <n v="52000"/>
    <s v="TRY"/>
    <n v="52000"/>
    <s v="TRY"/>
    <n v="1000004311"/>
    <m/>
    <m/>
    <x v="11"/>
    <x v="0"/>
    <x v="1"/>
    <x v="0"/>
    <x v="1"/>
    <x v="0"/>
    <s v="Kanal Satış"/>
    <s v="Matriks"/>
    <s v="Yurt İçi"/>
    <s v="Türkiye"/>
  </r>
  <r>
    <s v="Q1"/>
    <x v="2"/>
    <x v="0"/>
    <s v="Kapalı"/>
    <s v="MATRIKS BİLGİSAYAR SİSTEMLERİ LTD.ŞTİ"/>
    <s v="WPY.02.001"/>
    <s v="WebPlus (Android) Satış Temsilcisi Lisansı"/>
    <s v="Univera - Kanal"/>
    <x v="20"/>
    <x v="0"/>
    <s v="Webplus"/>
    <n v="4550"/>
    <s v="TRY"/>
    <n v="10"/>
    <s v="Adet"/>
    <n v="45500"/>
    <s v="TRY"/>
    <n v="0"/>
    <s v="TRY"/>
    <n v="45500"/>
    <s v="TRY"/>
    <n v="45500"/>
    <s v="TRY"/>
    <n v="1000004311"/>
    <m/>
    <m/>
    <x v="11"/>
    <x v="0"/>
    <x v="1"/>
    <x v="0"/>
    <x v="1"/>
    <x v="0"/>
    <s v="Kanal Satış"/>
    <s v="Matriks"/>
    <s v="Yurt İçi"/>
    <s v="Türkiye"/>
  </r>
  <r>
    <s v="Q1"/>
    <x v="2"/>
    <x v="0"/>
    <s v="Kapalı"/>
    <s v="MATRIKS BİLGİSAYAR SİSTEMLERİ LTD.ŞTİ"/>
    <s v="WPY.01.003"/>
    <s v="Web Plus Ek Kullanıcı Lisansı (1 Kullanıcı)"/>
    <s v="Univera - Kanal"/>
    <x v="20"/>
    <x v="0"/>
    <s v="Webplus"/>
    <n v="4225"/>
    <s v="TRY"/>
    <n v="1"/>
    <s v="Adet"/>
    <n v="4225"/>
    <s v="TRY"/>
    <n v="0"/>
    <s v="TRY"/>
    <n v="4225"/>
    <s v="TRY"/>
    <n v="4225"/>
    <s v="TRY"/>
    <n v="1000004311"/>
    <m/>
    <m/>
    <x v="11"/>
    <x v="0"/>
    <x v="1"/>
    <x v="0"/>
    <x v="1"/>
    <x v="0"/>
    <s v="Kanal Satış"/>
    <s v="Matriks"/>
    <s v="Yurt İçi"/>
    <s v="Türkiye"/>
  </r>
  <r>
    <s v="Q1"/>
    <x v="2"/>
    <x v="0"/>
    <s v="Kapalı"/>
    <s v="MİYA OTOMASYON VE BARKOD BILISIM SISTEMLERI SAN TİC. VE L.T.D. STI."/>
    <s v="UH.01.002"/>
    <s v="Unidox Kontör"/>
    <s v="Univera Kontör Satışı"/>
    <x v="20"/>
    <x v="2"/>
    <s v="Uni-Dox"/>
    <n v="8.33"/>
    <s v="TRY"/>
    <n v="2000"/>
    <s v="Adet"/>
    <n v="16660"/>
    <s v="TRY"/>
    <n v="4165"/>
    <s v="TRY"/>
    <n v="12495"/>
    <s v="TRY"/>
    <n v="12495"/>
    <s v="TRY"/>
    <n v="1000004329"/>
    <m/>
    <m/>
    <x v="3"/>
    <x v="0"/>
    <x v="1"/>
    <x v="2"/>
    <x v="5"/>
    <x v="0"/>
    <s v="Kanal Satış"/>
    <s v="Miya"/>
    <s v="Yurt İçi"/>
    <s v="Türkiye"/>
  </r>
  <r>
    <s v="Q1"/>
    <x v="2"/>
    <x v="0"/>
    <s v="Kapalı"/>
    <s v="MİYA OTOMASYON VE BARKOD BILISIM SISTEMLERI SAN TİC. VE L.T.D. STI."/>
    <s v="UH.01.002"/>
    <s v="Unidox Kontör"/>
    <s v="Univera Kontör Satışı"/>
    <x v="20"/>
    <x v="2"/>
    <s v="Uni-Dox"/>
    <n v="4.78"/>
    <s v="TRY"/>
    <n v="10000"/>
    <s v="Adet"/>
    <n v="47800"/>
    <s v="TRY"/>
    <n v="11950"/>
    <s v="TRY"/>
    <n v="35850"/>
    <s v="TRY"/>
    <n v="35850"/>
    <s v="TRY"/>
    <n v="1000004326"/>
    <m/>
    <m/>
    <x v="3"/>
    <x v="0"/>
    <x v="1"/>
    <x v="2"/>
    <x v="5"/>
    <x v="0"/>
    <s v="Kanal Satış"/>
    <s v="Miya"/>
    <s v="Yurt İçi"/>
    <s v="Türkiye"/>
  </r>
  <r>
    <s v="Q1"/>
    <x v="2"/>
    <x v="0"/>
    <s v="Kapalı"/>
    <s v="MİYA OTOMASYON VE BARKOD BILISIM SISTEMLERI SAN TİC. VE L.T.D. STI."/>
    <s v="UH.01.002"/>
    <s v="Unidox Kontör"/>
    <s v="Univera Kontör Satışı"/>
    <x v="20"/>
    <x v="2"/>
    <s v="Uni-Dox"/>
    <n v="8.3000000000000007"/>
    <s v="TRY"/>
    <n v="2000"/>
    <s v="Adet"/>
    <n v="16600"/>
    <s v="TRY"/>
    <n v="4150"/>
    <s v="TRY"/>
    <n v="12450"/>
    <s v="TRY"/>
    <n v="12450"/>
    <s v="TRY"/>
    <n v="1000004321"/>
    <m/>
    <m/>
    <x v="3"/>
    <x v="0"/>
    <x v="1"/>
    <x v="2"/>
    <x v="5"/>
    <x v="0"/>
    <s v="Kanal Satış"/>
    <s v="Miya"/>
    <s v="Yurt İçi"/>
    <s v="Türkiye"/>
  </r>
  <r>
    <s v="Q1"/>
    <x v="2"/>
    <x v="0"/>
    <s v="Kapalı"/>
    <s v="Loreal Türkiye Kozmetik Tic. ve San. A.Ş."/>
    <s v="EH.02.001"/>
    <s v="EnRoute Panorama - Yazılım Bakımı, Yaşatma ve Merkezi Destek Hizmeti"/>
    <s v="Univera - Loreal Eczane"/>
    <x v="13"/>
    <x v="0"/>
    <s v="Enterprise"/>
    <n v="19019"/>
    <s v="TRY"/>
    <n v="1"/>
    <s v="Yıl"/>
    <n v="19019"/>
    <s v="TRY"/>
    <n v="0"/>
    <s v="TRY"/>
    <n v="19019"/>
    <s v="TRY"/>
    <n v="19019"/>
    <s v="TRY"/>
    <n v="1000004331"/>
    <m/>
    <m/>
    <x v="65"/>
    <x v="0"/>
    <x v="1"/>
    <x v="1"/>
    <x v="4"/>
    <x v="0"/>
    <s v="Univera Satış"/>
    <s v="Saha Satış"/>
    <s v="Yurt İçi"/>
    <s v="Türkiye"/>
  </r>
  <r>
    <s v="Q1"/>
    <x v="2"/>
    <x v="0"/>
    <s v="Kapalı"/>
    <s v="Loreal Türkiye Kozmetik Tic. ve San. A.Ş."/>
    <s v="EH.02.001"/>
    <s v="EnRoute Panorama - Yazılım Bakımı, Yaşatma ve Merkezi Destek Hizmeti"/>
    <s v="Univera - Loreal Eczane"/>
    <x v="13"/>
    <x v="0"/>
    <s v="Enterprise"/>
    <n v="19019"/>
    <s v="TRY"/>
    <n v="1"/>
    <s v="Yıl"/>
    <n v="19019"/>
    <s v="TRY"/>
    <n v="0"/>
    <s v="TRY"/>
    <n v="19019"/>
    <s v="TRY"/>
    <n v="19019"/>
    <s v="TRY"/>
    <n v="1000004330"/>
    <m/>
    <m/>
    <x v="65"/>
    <x v="0"/>
    <x v="1"/>
    <x v="1"/>
    <x v="4"/>
    <x v="0"/>
    <s v="Univera Satış"/>
    <s v="Saha Satış"/>
    <s v="Yurt İçi"/>
    <s v="Türkiye"/>
  </r>
  <r>
    <s v="Q1"/>
    <x v="2"/>
    <x v="0"/>
    <s v="Kapalı"/>
    <s v="Loreal Türkiye Kozmetik Tic. ve San. A.Ş."/>
    <s v="EH.01.003"/>
    <s v="EnRoute Panorama - Kurulum ve Eğitim Hizmeti"/>
    <s v="Univera - Loreal"/>
    <x v="13"/>
    <x v="0"/>
    <s v="Enterprise"/>
    <n v="16800"/>
    <s v="TRY"/>
    <n v="1"/>
    <s v="K/Gün"/>
    <n v="16800"/>
    <s v="TRY"/>
    <n v="0"/>
    <s v="TRY"/>
    <n v="16800"/>
    <s v="TRY"/>
    <n v="16800"/>
    <s v="TRY"/>
    <n v="1000004330"/>
    <m/>
    <m/>
    <x v="65"/>
    <x v="0"/>
    <x v="1"/>
    <x v="1"/>
    <x v="6"/>
    <x v="0"/>
    <s v="Univera Satış"/>
    <s v="Saha Satış"/>
    <s v="Yurt İçi"/>
    <s v="Türkiye"/>
  </r>
  <r>
    <s v="Q1"/>
    <x v="2"/>
    <x v="0"/>
    <s v="Kapalı"/>
    <s v="Loreal Türkiye Kozmetik Tic. ve San. A.Ş."/>
    <s v="EH.01.003"/>
    <s v="EnRoute Panorama - Kurulum ve Eğitim Hizmeti"/>
    <s v="Univera - Loreal Eczane"/>
    <x v="13"/>
    <x v="0"/>
    <s v="Enterprise"/>
    <n v="16800"/>
    <s v="TRY"/>
    <n v="1"/>
    <s v="K/Gün"/>
    <n v="16800"/>
    <s v="TRY"/>
    <n v="0"/>
    <s v="TRY"/>
    <n v="16800"/>
    <s v="TRY"/>
    <n v="16800"/>
    <s v="TRY"/>
    <n v="1000004331"/>
    <m/>
    <m/>
    <x v="65"/>
    <x v="0"/>
    <x v="1"/>
    <x v="1"/>
    <x v="6"/>
    <x v="0"/>
    <s v="Univera Satış"/>
    <s v="Saha Satış"/>
    <s v="Yurt İçi"/>
    <s v="Türkiye"/>
  </r>
  <r>
    <s v="Q1"/>
    <x v="2"/>
    <x v="0"/>
    <s v="Kapalı"/>
    <s v="BEYAZ KAĞIT VE HİJYENİK TEMİZLİK ÜRÜNLERİ SAN.TİC.A.Ş."/>
    <s v="EH.06.001"/>
    <s v="EnRoute Panorama - Hosting Hizmeti"/>
    <s v="Univera - Beyaz Kağıt"/>
    <x v="13"/>
    <x v="1"/>
    <s v="Enroute"/>
    <n v="40000"/>
    <s v="TRY"/>
    <n v="1"/>
    <s v="Yıl"/>
    <n v="40000"/>
    <s v="TRY"/>
    <n v="0"/>
    <s v="TRY"/>
    <n v="40000"/>
    <s v="TRY"/>
    <n v="40000"/>
    <s v="TRY"/>
    <n v="1000004324"/>
    <m/>
    <m/>
    <x v="115"/>
    <x v="3"/>
    <x v="1"/>
    <x v="1"/>
    <x v="3"/>
    <x v="0"/>
    <s v="Univera Satış"/>
    <s v="Saha Satış"/>
    <s v="Yurt İçi"/>
    <s v="Türkiye"/>
  </r>
  <r>
    <s v="Q1"/>
    <x v="2"/>
    <x v="0"/>
    <s v="Kapalı"/>
    <s v="Loreal Türkiye Kozmetik Tic. ve San. A.Ş."/>
    <s v="EY.04.012"/>
    <s v="EnRoute Panorama - E-Dönüşüm Modül Lisansı"/>
    <s v="Univera - Loreal Eczane"/>
    <x v="13"/>
    <x v="2"/>
    <s v="E-Dönüşüm"/>
    <n v="37700"/>
    <s v="TRY"/>
    <n v="1"/>
    <s v="Adet"/>
    <n v="37700"/>
    <s v="TRY"/>
    <n v="0"/>
    <s v="TRY"/>
    <n v="37700"/>
    <s v="TRY"/>
    <n v="37700"/>
    <s v="TRY"/>
    <n v="1000004330"/>
    <m/>
    <m/>
    <x v="65"/>
    <x v="0"/>
    <x v="1"/>
    <x v="0"/>
    <x v="1"/>
    <x v="0"/>
    <s v="Univera Satış"/>
    <s v="Saha Satış"/>
    <s v="Yurt İçi"/>
    <s v="Türkiye"/>
  </r>
  <r>
    <s v="Q1"/>
    <x v="2"/>
    <x v="0"/>
    <s v="Kapalı"/>
    <s v="Loreal Türkiye Kozmetik Tic. ve San. A.Ş."/>
    <s v="EY.04.012"/>
    <s v="EnRoute Panorama - E-Dönüşüm Modül Lisansı"/>
    <s v="Univera - Loreal Eczane"/>
    <x v="13"/>
    <x v="0"/>
    <s v="Enterprise"/>
    <n v="37700"/>
    <s v="TRY"/>
    <n v="1"/>
    <s v="Adet"/>
    <n v="37700"/>
    <s v="TRY"/>
    <n v="0"/>
    <s v="TRY"/>
    <n v="37700"/>
    <s v="TRY"/>
    <n v="37700"/>
    <s v="TRY"/>
    <n v="1000004331"/>
    <m/>
    <m/>
    <x v="65"/>
    <x v="0"/>
    <x v="1"/>
    <x v="0"/>
    <x v="1"/>
    <x v="0"/>
    <s v="Univera Satış"/>
    <s v="Saha Satış"/>
    <s v="Yurt İçi"/>
    <s v="Türkiye"/>
  </r>
  <r>
    <s v="Q1"/>
    <x v="2"/>
    <x v="0"/>
    <s v="Kapalı"/>
    <s v="Loreal Türkiye Kozmetik Tic. ve San. A.Ş."/>
    <s v="EY.01.021"/>
    <s v="EnRoute Panorama - Dağıtım Kanalı (Bayi/Distribütör/Şube) Lisansı"/>
    <s v="Univera - Loreal Eczane"/>
    <x v="13"/>
    <x v="0"/>
    <s v="Enterprise"/>
    <n v="48750"/>
    <s v="TRY"/>
    <n v="1"/>
    <s v="Adet"/>
    <n v="48750"/>
    <s v="TRY"/>
    <n v="0"/>
    <s v="TRY"/>
    <n v="48750"/>
    <s v="TRY"/>
    <n v="48750"/>
    <s v="TRY"/>
    <n v="1000004331"/>
    <m/>
    <m/>
    <x v="65"/>
    <x v="0"/>
    <x v="1"/>
    <x v="0"/>
    <x v="1"/>
    <x v="0"/>
    <s v="Univera Satış"/>
    <s v="Saha Satış"/>
    <s v="Yurt İçi"/>
    <s v="Türkiye"/>
  </r>
  <r>
    <s v="Q1"/>
    <x v="2"/>
    <x v="0"/>
    <s v="Kapalı"/>
    <s v="Loreal Türkiye Kozmetik Tic. ve San. A.Ş."/>
    <s v="EY.01.021"/>
    <s v="EnRoute Panorama - Dağıtım Kanalı (Bayi/Distribütör/Şube) Lisansı"/>
    <s v="Univera - Loreal Eczane"/>
    <x v="13"/>
    <x v="0"/>
    <s v="Enterprise"/>
    <n v="48750"/>
    <s v="TRY"/>
    <n v="1"/>
    <s v="Adet"/>
    <n v="48750"/>
    <s v="TRY"/>
    <n v="0"/>
    <s v="TRY"/>
    <n v="48750"/>
    <s v="TRY"/>
    <n v="48750"/>
    <s v="TRY"/>
    <n v="1000004330"/>
    <m/>
    <m/>
    <x v="65"/>
    <x v="0"/>
    <x v="1"/>
    <x v="0"/>
    <x v="1"/>
    <x v="0"/>
    <s v="Univera Satış"/>
    <s v="Saha Satış"/>
    <s v="Yurt İçi"/>
    <s v="Türkiye"/>
  </r>
  <r>
    <s v="Q1"/>
    <x v="2"/>
    <x v="0"/>
    <s v="Kapalı"/>
    <s v="MİYA OTOMASYON VE BARKOD BILISIM SISTEMLERI SAN TİC. VE L.T.D. STI."/>
    <s v="WPH.02.001"/>
    <s v="WebPlus Yazılım Bakımı Hizmeti"/>
    <s v="Univera - Kanal"/>
    <x v="20"/>
    <x v="0"/>
    <s v="Webplus"/>
    <n v="3432"/>
    <s v="TRY"/>
    <n v="1"/>
    <s v="Yıl"/>
    <n v="3432"/>
    <s v="TRY"/>
    <n v="0"/>
    <s v="TRY"/>
    <n v="3432"/>
    <s v="TRY"/>
    <n v="3432"/>
    <s v="TRY"/>
    <n v="1000004334"/>
    <m/>
    <m/>
    <x v="3"/>
    <x v="0"/>
    <x v="1"/>
    <x v="1"/>
    <x v="4"/>
    <x v="0"/>
    <s v="Kanal Satış"/>
    <s v="Miya"/>
    <s v="Yurt İçi"/>
    <s v="Türkiye"/>
  </r>
  <r>
    <s v="Q1"/>
    <x v="2"/>
    <x v="0"/>
    <s v="Kapalı"/>
    <s v="MİYA OTOMASYON VE BARKOD BILISIM SISTEMLERI SAN TİC. VE L.T.D. STI."/>
    <s v="WPY.01.007"/>
    <s v="WebPlus E-Dönüşüm Lisansı"/>
    <s v="Univera - Kanal"/>
    <x v="20"/>
    <x v="0"/>
    <s v="Webplus"/>
    <n v="15600"/>
    <s v="TRY"/>
    <n v="1"/>
    <s v="Adet"/>
    <n v="15600"/>
    <s v="TRY"/>
    <n v="0"/>
    <s v="TRY"/>
    <n v="15600"/>
    <s v="TRY"/>
    <n v="15600"/>
    <s v="TRY"/>
    <n v="1000004334"/>
    <m/>
    <m/>
    <x v="3"/>
    <x v="0"/>
    <x v="1"/>
    <x v="0"/>
    <x v="1"/>
    <x v="0"/>
    <s v="Kanal Satış"/>
    <s v="Miya"/>
    <s v="Yurt İçi"/>
    <s v="Türkiye"/>
  </r>
  <r>
    <s v="Q1"/>
    <x v="2"/>
    <x v="0"/>
    <s v="Kapalı"/>
    <s v="Şölen Çikolata Gıda Sanayi Ve Ticaret A. Ş."/>
    <s v="UH.01.002"/>
    <s v="Unidox Kontör"/>
    <s v="Univera Kontör Satışı"/>
    <x v="21"/>
    <x v="2"/>
    <s v="Uni-Dox"/>
    <n v="0.83699999999999997"/>
    <s v="TRY"/>
    <n v="1000000"/>
    <s v="Adet"/>
    <n v="837000"/>
    <s v="TRY"/>
    <n v="0"/>
    <s v="TRY"/>
    <n v="837000"/>
    <s v="TRY"/>
    <n v="837000"/>
    <s v="TRY"/>
    <n v="1000004349"/>
    <m/>
    <m/>
    <x v="32"/>
    <x v="0"/>
    <x v="1"/>
    <x v="2"/>
    <x v="5"/>
    <x v="1"/>
    <s v="Univera Satış"/>
    <s v="Saha Satış"/>
    <s v="Yurt İçi"/>
    <s v="Türkiye"/>
  </r>
  <r>
    <s v="Q1"/>
    <x v="2"/>
    <x v="0"/>
    <s v="Kapalı"/>
    <s v="Turk Elektronik Para Anonim Şirketi"/>
    <n v="500001210"/>
    <s v="Hakediş Bedeli"/>
    <s v="Univera - Turk ELektronik Para"/>
    <x v="10"/>
    <x v="8"/>
    <s v="Hakediş"/>
    <n v="334165.05"/>
    <s v="TRY"/>
    <n v="1"/>
    <s v="Adet"/>
    <n v="334165.05"/>
    <s v="TRY"/>
    <n v="0"/>
    <s v="TRY"/>
    <n v="334165.05"/>
    <s v="TRY"/>
    <n v="334165.05"/>
    <s v="TRY"/>
    <n v="1000004348"/>
    <m/>
    <m/>
    <x v="147"/>
    <x v="2"/>
    <x v="1"/>
    <x v="3"/>
    <x v="13"/>
    <x v="2"/>
    <s v="Univera Satış"/>
    <s v="Saha Satış"/>
    <s v="Yurt İçi"/>
    <s v="Türkiye"/>
  </r>
  <r>
    <s v="Q1"/>
    <x v="2"/>
    <x v="0"/>
    <s v="Kapalı"/>
    <s v="Şölen Çikolata Gıda Sanayi Ve Ticaret A. Ş."/>
    <s v="EH.02.001"/>
    <s v="EnRoute Panorama - Yazılım Bakımı, Yaşatma ve Merkezi Destek Hizmeti"/>
    <s v="Univera - Şölen"/>
    <x v="19"/>
    <x v="0"/>
    <s v="Enterprise"/>
    <n v="914055.24"/>
    <s v="TRY"/>
    <n v="1"/>
    <s v="Yıl"/>
    <n v="914055.24"/>
    <s v="TRY"/>
    <n v="0"/>
    <s v="TRY"/>
    <n v="914055.24"/>
    <s v="TRY"/>
    <n v="914055.24"/>
    <s v="TRY"/>
    <n v="1000004365"/>
    <m/>
    <m/>
    <x v="32"/>
    <x v="0"/>
    <x v="0"/>
    <x v="1"/>
    <x v="4"/>
    <x v="1"/>
    <s v="Univera Satış"/>
    <s v="Saha Satış"/>
    <s v="Yurt İçi"/>
    <s v="Türkiye"/>
  </r>
  <r>
    <s v="Q1"/>
    <x v="2"/>
    <x v="0"/>
    <s v="Kapalı"/>
    <s v="Şölen Çikolata Gıda Sanayi Ve Ticaret A. Ş."/>
    <s v="EH.03.001"/>
    <s v="EnRoute Panorama - Çağrı Merkezi Hizmeti (MSD)"/>
    <s v="Univera - Şölen"/>
    <x v="19"/>
    <x v="0"/>
    <s v="Enterprise"/>
    <n v="15535.72"/>
    <s v="TRY"/>
    <n v="110"/>
    <s v="Yıl"/>
    <n v="1708929.2"/>
    <s v="TRY"/>
    <n v="0"/>
    <s v="TRY"/>
    <n v="1708929.2"/>
    <s v="TRY"/>
    <n v="1708929.2"/>
    <s v="TRY"/>
    <n v="1000004365"/>
    <m/>
    <m/>
    <x v="32"/>
    <x v="0"/>
    <x v="0"/>
    <x v="1"/>
    <x v="8"/>
    <x v="1"/>
    <s v="Univera Satış"/>
    <s v="Saha Satış"/>
    <s v="Yurt İçi"/>
    <s v="Türkiye"/>
  </r>
  <r>
    <s v="Q1"/>
    <x v="2"/>
    <x v="0"/>
    <s v="Kapalı"/>
    <s v="EDM BİLİŞİM SİSTEMLERİ VE DANIŞMANLIK HİZMETLERİ A.Ş."/>
    <s v="EY.04.014"/>
    <s v="EnRoute - E-Dönüşüm Lisans Komisyonu"/>
    <s v="Univera Kontör Satışı"/>
    <x v="23"/>
    <x v="2"/>
    <s v="E-Dönüşüm"/>
    <n v="55853"/>
    <s v="TRY"/>
    <n v="1"/>
    <s v="Adet"/>
    <n v="55853"/>
    <s v="TRY"/>
    <n v="0"/>
    <s v="TRY"/>
    <n v="55853"/>
    <s v="TRY"/>
    <n v="55853"/>
    <s v="TRY"/>
    <n v="1000004339"/>
    <m/>
    <m/>
    <x v="46"/>
    <x v="0"/>
    <x v="1"/>
    <x v="3"/>
    <x v="1"/>
    <x v="0"/>
    <s v="Kanal Satış"/>
    <s v="EDM Bilişim"/>
    <s v="Yurt İçi"/>
    <s v="Türkiye"/>
  </r>
  <r>
    <s v="Q1"/>
    <x v="2"/>
    <x v="0"/>
    <s v="Kapalı"/>
    <s v="MATRIKS BİLGİSAYAR SİSTEMLERİ LTD.ŞTİ"/>
    <s v="UH.01.002"/>
    <s v="Unidox Kontör"/>
    <s v="Univera Kontör Satışı"/>
    <x v="20"/>
    <x v="2"/>
    <s v="Uni-Dox"/>
    <n v="6.17"/>
    <s v="TRY"/>
    <n v="2000"/>
    <s v="Adet"/>
    <n v="12340"/>
    <s v="TRY"/>
    <n v="0"/>
    <s v="TRY"/>
    <n v="12340"/>
    <s v="TRY"/>
    <n v="12340"/>
    <s v="TRY"/>
    <n v="1000004381"/>
    <m/>
    <m/>
    <x v="11"/>
    <x v="0"/>
    <x v="1"/>
    <x v="2"/>
    <x v="5"/>
    <x v="0"/>
    <s v="Kanal Satış"/>
    <s v="Matriks"/>
    <s v="Yurt İçi"/>
    <s v="Türkiye"/>
  </r>
  <r>
    <s v="Q1"/>
    <x v="2"/>
    <x v="0"/>
    <s v="Kapalı"/>
    <s v="ÖZLEM BOSTAN"/>
    <s v="UH.01.002"/>
    <s v="Unidox Kontör"/>
    <s v="Univera Kontör Satışı"/>
    <x v="23"/>
    <x v="2"/>
    <s v="Uni-Dox"/>
    <n v="4.3899999999999997"/>
    <s v="TRY"/>
    <n v="25000"/>
    <s v="Adet"/>
    <n v="109750"/>
    <s v="TRY"/>
    <n v="9750"/>
    <s v="TRY"/>
    <n v="100000"/>
    <s v="TRY"/>
    <n v="100000"/>
    <s v="TRY"/>
    <n v="1000004376"/>
    <m/>
    <m/>
    <x v="245"/>
    <x v="0"/>
    <x v="1"/>
    <x v="2"/>
    <x v="5"/>
    <x v="0"/>
    <s v="Kanal Satış"/>
    <s v="Özlem Bostan"/>
    <s v="Yurt İçi"/>
    <s v="Türkiye"/>
  </r>
  <r>
    <s v="Q1"/>
    <x v="2"/>
    <x v="0"/>
    <s v="Kapalı"/>
    <s v="Şölen Çikolata Gıda Sanayi Ve Ticaret A. Ş."/>
    <s v="EH.02.014"/>
    <s v="ENROUTE PANORAMA BUSİNESS ANALYTİCS (QSENSE) KULLANICI LİSANSI BAKIMI"/>
    <s v="Univera - Şölen"/>
    <x v="19"/>
    <x v="0"/>
    <s v="Enterprise"/>
    <n v="16690"/>
    <s v="EUR"/>
    <n v="1"/>
    <s v="Ay"/>
    <n v="16690"/>
    <s v="EUR"/>
    <n v="0"/>
    <s v="EUR"/>
    <n v="868355.67"/>
    <s v="TRY"/>
    <n v="868355.67"/>
    <s v="TRY"/>
    <n v="1000004386"/>
    <m/>
    <m/>
    <x v="32"/>
    <x v="0"/>
    <x v="0"/>
    <x v="1"/>
    <x v="4"/>
    <x v="1"/>
    <s v="Univera Satış"/>
    <s v="Saha Satış"/>
    <s v="Yurt İçi"/>
    <s v="Türkiye"/>
  </r>
  <r>
    <s v="Q1"/>
    <x v="2"/>
    <x v="0"/>
    <s v="Kapalı"/>
    <s v="HABAŞ SINAİ VE TIBBİ GAZLAR İSTİHSAL ENDÜSTRİSİ A.Ş."/>
    <s v="CDH.03.001"/>
    <s v="Calldesk Panorama Destek Hizmeti (Çağrı Merkezi)"/>
    <s v="Univera - Habaş"/>
    <x v="12"/>
    <x v="5"/>
    <s v="Enterprise"/>
    <n v="12750"/>
    <s v="TRY"/>
    <n v="1"/>
    <s v="Yıl"/>
    <n v="12750"/>
    <s v="TRY"/>
    <n v="0"/>
    <s v="TRY"/>
    <n v="12750"/>
    <s v="TRY"/>
    <n v="12750"/>
    <s v="TRY"/>
    <n v="1000004384"/>
    <m/>
    <m/>
    <x v="217"/>
    <x v="3"/>
    <x v="1"/>
    <x v="1"/>
    <x v="8"/>
    <x v="0"/>
    <s v="Univera Satış"/>
    <s v="Saha Satış"/>
    <s v="Yurt İçi"/>
    <s v="Türkiye"/>
  </r>
  <r>
    <s v="Q1"/>
    <x v="2"/>
    <x v="0"/>
    <s v="Kapalı"/>
    <s v="HABAŞ SINAİ VE TIBBİ GAZLAR İSTİHSAL ENDÜSTRİSİ A.Ş."/>
    <s v="CDH.01.001"/>
    <s v="Calldesk Panorama - Proje ve Ürün Yönetimi Danışmanlığı Hizmeti"/>
    <s v="Univera - Habaş"/>
    <x v="12"/>
    <x v="5"/>
    <s v="Enterprise"/>
    <n v="17900"/>
    <s v="TRY"/>
    <n v="8"/>
    <s v="Gün"/>
    <n v="143200"/>
    <s v="TRY"/>
    <n v="0"/>
    <s v="TRY"/>
    <n v="143200"/>
    <s v="TRY"/>
    <n v="143200"/>
    <s v="TRY"/>
    <n v="1000004384"/>
    <m/>
    <m/>
    <x v="217"/>
    <x v="3"/>
    <x v="1"/>
    <x v="1"/>
    <x v="7"/>
    <x v="0"/>
    <s v="Univera Satış"/>
    <s v="Saha Satış"/>
    <s v="Yurt İçi"/>
    <s v="Türkiye"/>
  </r>
  <r>
    <s v="Q1"/>
    <x v="2"/>
    <x v="0"/>
    <s v="Kapalı"/>
    <s v="Eçözüm Bilgi Teknolojileri A.Ş."/>
    <s v="VY.05.007"/>
    <s v="Varuna CRM (Enterprise) Aylık Kiralama"/>
    <s v="Univera - Varuna"/>
    <x v="10"/>
    <x v="6"/>
    <s v="Varuna"/>
    <n v="2175"/>
    <s v="TRY"/>
    <n v="56"/>
    <s v="Ay"/>
    <n v="121800"/>
    <s v="TRY"/>
    <n v="0"/>
    <s v="TRY"/>
    <n v="121800"/>
    <s v="TRY"/>
    <n v="121800"/>
    <s v="TRY"/>
    <n v="1000004417"/>
    <m/>
    <m/>
    <x v="175"/>
    <x v="2"/>
    <x v="0"/>
    <x v="0"/>
    <x v="0"/>
    <x v="2"/>
    <s v="Univera Satış"/>
    <s v="Saha Satış"/>
    <s v="Yurt İçi"/>
    <s v="Türkiye"/>
  </r>
  <r>
    <s v="Q1"/>
    <x v="2"/>
    <x v="0"/>
    <s v="Kapalı"/>
    <s v="TURK ELEKTRONİK PARA ANONİM ŞİRKETİ"/>
    <s v="VY.05.007"/>
    <s v="Varuna CRM (Enterprise) Aylık Kiralama"/>
    <s v="Univera - Varuna"/>
    <x v="10"/>
    <x v="6"/>
    <s v="Varuna"/>
    <n v="2175"/>
    <s v="TRY"/>
    <n v="53"/>
    <s v="Ay"/>
    <n v="115275"/>
    <s v="TRY"/>
    <n v="0"/>
    <s v="TRY"/>
    <n v="115275"/>
    <s v="TRY"/>
    <n v="115275"/>
    <s v="TRY"/>
    <n v="1000004416"/>
    <m/>
    <m/>
    <x v="147"/>
    <x v="2"/>
    <x v="0"/>
    <x v="0"/>
    <x v="0"/>
    <x v="2"/>
    <s v="Univera Satış"/>
    <s v="Saha Satış"/>
    <s v="Yurt İçi"/>
    <s v="Türkiye"/>
  </r>
  <r>
    <s v="Q1"/>
    <x v="2"/>
    <x v="0"/>
    <s v="Kapalı"/>
    <s v="TURK ELEKTRONİK PARA ANONİM ŞİRKETİ"/>
    <s v="VY.05.007"/>
    <s v="Varuna CRM (Enterprise) Aylık Kiralama"/>
    <s v="Univera - Varuna"/>
    <x v="10"/>
    <x v="6"/>
    <s v="Varuna"/>
    <n v="2175"/>
    <s v="TRY"/>
    <n v="3"/>
    <s v="Ay"/>
    <n v="6525"/>
    <s v="TRY"/>
    <n v="0"/>
    <s v="TRY"/>
    <n v="6525"/>
    <s v="TRY"/>
    <n v="6525"/>
    <s v="TRY"/>
    <n v="1000004415"/>
    <m/>
    <m/>
    <x v="147"/>
    <x v="2"/>
    <x v="0"/>
    <x v="0"/>
    <x v="0"/>
    <x v="2"/>
    <s v="Univera Satış"/>
    <s v="Saha Satış"/>
    <s v="Yurt İçi"/>
    <s v="Türkiye"/>
  </r>
  <r>
    <s v="Q1"/>
    <x v="2"/>
    <x v="0"/>
    <s v="Kapalı"/>
    <s v="TURK ELEKTRONİK PARA ANONİM ŞİRKETİ"/>
    <s v="VY.05.007"/>
    <s v="Varuna CRM (Enterprise) Aylık Kiralama"/>
    <s v="Univera - Varuna"/>
    <x v="10"/>
    <x v="6"/>
    <s v="Varuna"/>
    <n v="2175"/>
    <s v="TRY"/>
    <n v="9"/>
    <s v="Ay"/>
    <n v="19575"/>
    <s v="TRY"/>
    <n v="0"/>
    <s v="TRY"/>
    <n v="19575"/>
    <s v="TRY"/>
    <n v="19575"/>
    <s v="TRY"/>
    <n v="1000004414"/>
    <m/>
    <m/>
    <x v="147"/>
    <x v="2"/>
    <x v="0"/>
    <x v="0"/>
    <x v="0"/>
    <x v="2"/>
    <s v="Univera Satış"/>
    <s v="Saha Satış"/>
    <s v="Yurt İçi"/>
    <s v="Türkiye"/>
  </r>
  <r>
    <s v="Q1"/>
    <x v="2"/>
    <x v="0"/>
    <s v="Kapalı"/>
    <s v="TURK FİNANSMAN ANONİM ŞİRKETİ"/>
    <s v="VY.05.007"/>
    <s v="Varuna CRM (Enterprise) Aylık Kiralama"/>
    <s v="Univera - Varuna"/>
    <x v="10"/>
    <x v="6"/>
    <s v="Varuna"/>
    <n v="2175"/>
    <s v="TRY"/>
    <n v="7"/>
    <s v="Ay"/>
    <n v="15225"/>
    <s v="TRY"/>
    <n v="0"/>
    <s v="TRY"/>
    <n v="15225"/>
    <s v="TRY"/>
    <n v="15225"/>
    <s v="TRY"/>
    <n v="1000004412"/>
    <m/>
    <m/>
    <x v="55"/>
    <x v="2"/>
    <x v="0"/>
    <x v="0"/>
    <x v="0"/>
    <x v="2"/>
    <s v="Univera Satış"/>
    <s v="Saha Satış"/>
    <s v="Yurt İçi"/>
    <s v="Türkiye"/>
  </r>
  <r>
    <s v="Q1"/>
    <x v="2"/>
    <x v="0"/>
    <s v="Kapalı"/>
    <s v="UNİVİS BİLİŞİM DESTEK HİZMETLERİ SANAYİ VE TİCARET ANONİM ŞİRKETİ"/>
    <s v="VY.05.007"/>
    <s v="Varuna CRM (Enterprise) Aylık Kiralama"/>
    <s v="Univera - Varuna"/>
    <x v="10"/>
    <x v="6"/>
    <s v="Varuna"/>
    <n v="2175"/>
    <s v="TRY"/>
    <n v="8"/>
    <s v="Ay"/>
    <n v="17400"/>
    <s v="TRY"/>
    <n v="0"/>
    <s v="TRY"/>
    <n v="17400"/>
    <s v="TRY"/>
    <n v="17400"/>
    <s v="TRY"/>
    <n v="1000004413"/>
    <m/>
    <m/>
    <x v="86"/>
    <x v="2"/>
    <x v="0"/>
    <x v="0"/>
    <x v="0"/>
    <x v="2"/>
    <s v="Univera Satış"/>
    <s v="Saha Satış"/>
    <s v="Yurt İçi"/>
    <s v="Türkiye"/>
  </r>
  <r>
    <s v="Q1"/>
    <x v="2"/>
    <x v="0"/>
    <s v="Kapalı"/>
    <s v="PERRİGO KİŞİSEL BAKIM ÜRÜNLERİ SAN. VE TİC. LTD.ŞTİ"/>
    <s v="SH.02.001"/>
    <s v="StokBar Panorama - Yazılım Bakımı Hizmeti"/>
    <s v="Univera - Omega Pharma"/>
    <x v="19"/>
    <x v="4"/>
    <s v="Standart"/>
    <n v="26400"/>
    <s v="TRY"/>
    <n v="1"/>
    <s v="Yıl"/>
    <n v="26400"/>
    <s v="TRY"/>
    <n v="2640"/>
    <s v="TRY"/>
    <n v="23760"/>
    <s v="TRY"/>
    <n v="23760"/>
    <s v="TRY"/>
    <n v="1000004419"/>
    <m/>
    <m/>
    <x v="9"/>
    <x v="0"/>
    <x v="1"/>
    <x v="1"/>
    <x v="4"/>
    <x v="0"/>
    <s v="Univera Satış"/>
    <s v="Saha Satış"/>
    <s v="Yurt İçi"/>
    <s v="Türkiye"/>
  </r>
  <r>
    <s v="Q1"/>
    <x v="2"/>
    <x v="0"/>
    <s v="Kapalı"/>
    <s v="PERRİGO KİŞİSEL BAKIM ÜRÜNLERİ SAN. VE TİC. LTD.ŞTİ"/>
    <s v="SH.01.001"/>
    <s v="StokBar Panorama - Proje ve Ürün Yönetimi Danışmanlığı Hizmeti"/>
    <s v="Univera - Omega Pharma"/>
    <x v="19"/>
    <x v="4"/>
    <s v="Standart"/>
    <n v="36000"/>
    <s v="TRY"/>
    <n v="2"/>
    <s v="K/Gün"/>
    <n v="72000"/>
    <s v="TRY"/>
    <n v="21600"/>
    <s v="TRY"/>
    <n v="50400"/>
    <s v="TRY"/>
    <n v="50400"/>
    <s v="TRY"/>
    <n v="1000004419"/>
    <m/>
    <m/>
    <x v="9"/>
    <x v="0"/>
    <x v="1"/>
    <x v="1"/>
    <x v="7"/>
    <x v="0"/>
    <s v="Univera Satış"/>
    <s v="Saha Satış"/>
    <s v="Yurt İçi"/>
    <s v="Türkiye"/>
  </r>
  <r>
    <s v="Q1"/>
    <x v="2"/>
    <x v="0"/>
    <s v="Kapalı"/>
    <s v="PERRİGO KİŞİSEL BAKIM ÜRÜNLERİ SAN. VE TİC. LTD.ŞTİ"/>
    <s v="SY.01.009"/>
    <s v="Stokbar Panorama - Platform Back Office Kullanıcı Lisansı"/>
    <s v="Univera - Omega Pharma"/>
    <x v="19"/>
    <x v="4"/>
    <s v="Standart"/>
    <n v="22500"/>
    <s v="TRY"/>
    <n v="2"/>
    <s v="Adet"/>
    <n v="45000"/>
    <s v="TRY"/>
    <n v="18000"/>
    <s v="TRY"/>
    <n v="27000"/>
    <s v="TRY"/>
    <n v="27000"/>
    <s v="TRY"/>
    <n v="1000004419"/>
    <m/>
    <m/>
    <x v="9"/>
    <x v="0"/>
    <x v="1"/>
    <x v="0"/>
    <x v="1"/>
    <x v="0"/>
    <s v="Univera Satış"/>
    <s v="Saha Satış"/>
    <s v="Yurt İçi"/>
    <s v="Türkiye"/>
  </r>
  <r>
    <s v="Q1"/>
    <x v="2"/>
    <x v="0"/>
    <s v="Kapalı"/>
    <s v="PERRİGO KİŞİSEL BAKIM ÜRÜNLERİ SAN. VE TİC. LTD.ŞTİ"/>
    <s v="SY.01.008"/>
    <s v="StokBar Panorama - Depo / Lokasyon Lisansı"/>
    <s v="Univera - Omega Pharma"/>
    <x v="19"/>
    <x v="4"/>
    <s v="Standart"/>
    <n v="75000"/>
    <s v="TRY"/>
    <n v="1"/>
    <s v="Adet"/>
    <n v="75000"/>
    <s v="TRY"/>
    <n v="30000"/>
    <s v="TRY"/>
    <n v="45000"/>
    <s v="TRY"/>
    <n v="45000"/>
    <s v="TRY"/>
    <n v="1000004419"/>
    <m/>
    <m/>
    <x v="9"/>
    <x v="0"/>
    <x v="1"/>
    <x v="0"/>
    <x v="1"/>
    <x v="0"/>
    <s v="Univera Satış"/>
    <s v="Saha Satış"/>
    <s v="Yurt İçi"/>
    <s v="Türkiye"/>
  </r>
  <r>
    <s v="Q1"/>
    <x v="2"/>
    <x v="0"/>
    <s v="Kapalı"/>
    <s v="PERRİGO KİŞİSEL BAKIM ÜRÜNLERİ SAN. VE TİC. LTD.ŞTİ"/>
    <s v="SH.03.004"/>
    <s v="StokBar Panorama - Çağrı Merkezi Hizmeti (Depo/Lokasyon)"/>
    <s v="Univera - Omega Pharma"/>
    <x v="19"/>
    <x v="4"/>
    <s v="Standart"/>
    <n v="15000"/>
    <s v="TRY"/>
    <n v="2"/>
    <s v="Yıl"/>
    <n v="30000"/>
    <s v="TRY"/>
    <n v="6000"/>
    <s v="TRY"/>
    <n v="24000"/>
    <s v="TRY"/>
    <n v="24000"/>
    <s v="TRY"/>
    <n v="1000004419"/>
    <m/>
    <m/>
    <x v="9"/>
    <x v="0"/>
    <x v="0"/>
    <x v="1"/>
    <x v="8"/>
    <x v="0"/>
    <s v="Univera Satış"/>
    <s v="Saha Satış"/>
    <s v="Yurt İçi"/>
    <s v="Türkiye"/>
  </r>
  <r>
    <s v="Q1"/>
    <x v="2"/>
    <x v="0"/>
    <s v="Kapalı"/>
    <s v="Sütaş Süt Ürünleri A.Ş."/>
    <s v="QH.02.001"/>
    <s v="Quest Panorama - Yazılım Bakımı, Yaşatma ve Merkezi Destek Hizmeti"/>
    <s v="Univera - Sütaş"/>
    <x v="13"/>
    <x v="3"/>
    <s v="Enterprise"/>
    <n v="34422.33"/>
    <s v="TRY"/>
    <n v="1"/>
    <s v="Yıl"/>
    <n v="34422.33"/>
    <s v="TRY"/>
    <n v="0"/>
    <s v="TRY"/>
    <n v="34422.33"/>
    <s v="TRY"/>
    <n v="34422.33"/>
    <s v="TRY"/>
    <n v="1000004409"/>
    <m/>
    <m/>
    <x v="75"/>
    <x v="0"/>
    <x v="0"/>
    <x v="1"/>
    <x v="4"/>
    <x v="0"/>
    <s v="Univera Satış"/>
    <s v="Saha Satış"/>
    <s v="Yurt İçi"/>
    <s v="Türkiye"/>
  </r>
  <r>
    <s v="Q1"/>
    <x v="2"/>
    <x v="0"/>
    <s v="Kapalı"/>
    <s v="Düzey Tüketim Mallari Sanayi Pazarlama Ve Ticaret Anonim Şirketi"/>
    <s v="EH.02.018"/>
    <s v="ENROUTE PANORAMA WEBCONNECTOR BAKIM HİZM"/>
    <s v="Univera - Düzey Tüketim"/>
    <x v="18"/>
    <x v="0"/>
    <s v="Web Connector"/>
    <n v="8515.41"/>
    <s v="TRY"/>
    <n v="5"/>
    <s v="Adet"/>
    <n v="42577.05"/>
    <s v="TRY"/>
    <n v="0"/>
    <s v="TRY"/>
    <n v="42577.05"/>
    <s v="TRY"/>
    <n v="42577.05"/>
    <s v="TRY"/>
    <n v="1000004424"/>
    <m/>
    <m/>
    <x v="91"/>
    <x v="0"/>
    <x v="0"/>
    <x v="1"/>
    <x v="4"/>
    <x v="1"/>
    <s v="Univera Satış"/>
    <s v="Saha Satış"/>
    <s v="Yurt İçi"/>
    <s v="Türkiye"/>
  </r>
  <r>
    <s v="Q1"/>
    <x v="2"/>
    <x v="0"/>
    <s v="Kapalı"/>
    <s v="Düzey Tüketim Mallari Sanayi Pazarlama Ve Ticaret Anonim Şirketi"/>
    <s v="EH.02.018"/>
    <s v="ENROUTE PANORAMA WEBCONNECTOR BAKIM HİZM"/>
    <s v="Univera - Düzey Tüketim"/>
    <x v="18"/>
    <x v="0"/>
    <s v="Web Connector"/>
    <n v="8515.41"/>
    <s v="TRY"/>
    <n v="5"/>
    <s v="Adet"/>
    <n v="42577.05"/>
    <s v="TRY"/>
    <n v="0"/>
    <s v="TRY"/>
    <n v="-42577.05"/>
    <s v="TRY"/>
    <n v="42577.05"/>
    <s v="TRY"/>
    <n v="1000004424"/>
    <m/>
    <m/>
    <x v="91"/>
    <x v="0"/>
    <x v="0"/>
    <x v="1"/>
    <x v="4"/>
    <x v="1"/>
    <s v="Univera Satış"/>
    <s v="Saha Satış"/>
    <s v="Yurt İçi"/>
    <s v="Türkiye"/>
  </r>
  <r>
    <s v="Q1"/>
    <x v="2"/>
    <x v="0"/>
    <s v="Kapalı"/>
    <s v="Altıparmak Gıda San. ve Tic. A.Ş."/>
    <s v="EH.02.001"/>
    <s v="EnRoute Panorama - Yazılım Bakımı, Yaşatma ve Merkezi Destek Hizmeti"/>
    <s v="Univera - Altıparmak-Balparmak"/>
    <x v="18"/>
    <x v="0"/>
    <s v="Enterprise"/>
    <n v="151399.56"/>
    <s v="TRY"/>
    <n v="1"/>
    <s v="Yıl"/>
    <n v="151399.56"/>
    <s v="TRY"/>
    <n v="0"/>
    <s v="TRY"/>
    <n v="151399.56"/>
    <s v="TRY"/>
    <n v="151399.56"/>
    <s v="TRY"/>
    <n v="1000004451"/>
    <m/>
    <m/>
    <x v="67"/>
    <x v="0"/>
    <x v="0"/>
    <x v="0"/>
    <x v="0"/>
    <x v="0"/>
    <s v="Univera Satış"/>
    <s v="Saha Satış"/>
    <s v="Yurt İçi"/>
    <s v="Türkiye"/>
  </r>
  <r>
    <s v="Q1"/>
    <x v="2"/>
    <x v="0"/>
    <s v="Kapalı"/>
    <s v="Düzey Tüketim Mallari Sanayi Pazarlama Ve Ticaret Anonim Şirketi"/>
    <s v="EH.02.001"/>
    <s v="EnRoute Panorama - Yazılım Bakımı, Yaşatma ve Merkezi Destek Hizmeti"/>
    <s v="Univera - Düzey Tüketim"/>
    <x v="18"/>
    <x v="0"/>
    <s v="Enterprise"/>
    <n v="1077300"/>
    <s v="TRY"/>
    <n v="1"/>
    <s v="Yıl"/>
    <n v="1077300"/>
    <s v="TRY"/>
    <n v="0"/>
    <s v="TRY"/>
    <n v="1077300"/>
    <s v="TRY"/>
    <n v="1077300"/>
    <s v="TRY"/>
    <n v="1000004424"/>
    <m/>
    <m/>
    <x v="91"/>
    <x v="0"/>
    <x v="0"/>
    <x v="1"/>
    <x v="4"/>
    <x v="1"/>
    <s v="Univera Satış"/>
    <s v="Saha Satış"/>
    <s v="Yurt İçi"/>
    <s v="Türkiye"/>
  </r>
  <r>
    <s v="Q1"/>
    <x v="2"/>
    <x v="0"/>
    <s v="Kapalı"/>
    <s v="Düzey Tüketim Mallari Sanayi Pazarlama Ve Ticaret Anonim Şirketi"/>
    <s v="EH.02.001"/>
    <s v="EnRoute Panorama - Yazılım Bakımı, Yaşatma ve Merkezi Destek Hizmeti"/>
    <s v="Univera - Düzey Tüketim"/>
    <x v="18"/>
    <x v="0"/>
    <s v="Enterprise"/>
    <n v="1915649.76"/>
    <s v="TRY"/>
    <n v="1"/>
    <s v="Yıl"/>
    <n v="1915649.76"/>
    <s v="TRY"/>
    <n v="0"/>
    <s v="TRY"/>
    <n v="1915649.76"/>
    <s v="TRY"/>
    <n v="1915649.76"/>
    <s v="TRY"/>
    <n v="1000004424"/>
    <m/>
    <m/>
    <x v="91"/>
    <x v="0"/>
    <x v="0"/>
    <x v="1"/>
    <x v="4"/>
    <x v="1"/>
    <s v="Univera Satış"/>
    <s v="Saha Satış"/>
    <s v="Yurt İçi"/>
    <s v="Türkiye"/>
  </r>
  <r>
    <s v="Q1"/>
    <x v="2"/>
    <x v="0"/>
    <s v="Kapalı"/>
    <s v="Düzey Tüketim Mallari Sanayi Pazarlama Ve Ticaret Anonim Şirketi"/>
    <s v="EH.02.001"/>
    <s v="EnRoute Panorama - Yazılım Bakımı, Yaşatma ve Merkezi Destek Hizmeti"/>
    <s v="Univera - Düzey Tüketim"/>
    <x v="18"/>
    <x v="0"/>
    <s v="Enterprise"/>
    <n v="173318.39999999999"/>
    <s v="TRY"/>
    <n v="1"/>
    <s v="Yıl"/>
    <n v="173318.39999999999"/>
    <s v="TRY"/>
    <n v="0"/>
    <s v="TRY"/>
    <n v="173318.39999999999"/>
    <s v="TRY"/>
    <n v="173318.39999999999"/>
    <s v="TRY"/>
    <n v="1000004424"/>
    <m/>
    <m/>
    <x v="91"/>
    <x v="0"/>
    <x v="0"/>
    <x v="1"/>
    <x v="4"/>
    <x v="1"/>
    <s v="Univera Satış"/>
    <s v="Saha Satış"/>
    <s v="Yurt İçi"/>
    <s v="Türkiye"/>
  </r>
  <r>
    <s v="Q1"/>
    <x v="2"/>
    <x v="0"/>
    <s v="Kapalı"/>
    <s v="Düzey Tüketim Mallari Sanayi Pazarlama Ve Ticaret Anonim Şirketi"/>
    <s v="EH.02.001"/>
    <s v="EnRoute Panorama - Yazılım Bakımı, Yaşatma ve Merkezi Destek Hizmeti"/>
    <s v="Univera - Düzey Tüketim"/>
    <x v="18"/>
    <x v="0"/>
    <s v="Enterprise"/>
    <n v="1077300"/>
    <s v="TRY"/>
    <n v="1"/>
    <s v="Yıl"/>
    <n v="1077300"/>
    <s v="TRY"/>
    <n v="0"/>
    <s v="TRY"/>
    <n v="-1077300"/>
    <s v="TRY"/>
    <n v="1077300"/>
    <s v="TRY"/>
    <n v="1000004424"/>
    <m/>
    <m/>
    <x v="91"/>
    <x v="0"/>
    <x v="0"/>
    <x v="1"/>
    <x v="4"/>
    <x v="1"/>
    <s v="Univera Satış"/>
    <s v="Saha Satış"/>
    <s v="Yurt İçi"/>
    <s v="Türkiye"/>
  </r>
  <r>
    <s v="Q1"/>
    <x v="2"/>
    <x v="0"/>
    <s v="Kapalı"/>
    <s v="Düzey Tüketim Mallari Sanayi Pazarlama Ve Ticaret Anonim Şirketi"/>
    <s v="EH.02.001"/>
    <s v="EnRoute Panorama - Yazılım Bakımı, Yaşatma ve Merkezi Destek Hizmeti"/>
    <s v="Univera - Düzey Tüketim"/>
    <x v="18"/>
    <x v="0"/>
    <s v="Enterprise"/>
    <n v="1915649.76"/>
    <s v="TRY"/>
    <n v="1"/>
    <s v="Yıl"/>
    <n v="1915649.76"/>
    <s v="TRY"/>
    <n v="0"/>
    <s v="TRY"/>
    <n v="-1915649.76"/>
    <s v="TRY"/>
    <n v="1915649.76"/>
    <s v="TRY"/>
    <n v="1000004424"/>
    <m/>
    <m/>
    <x v="91"/>
    <x v="0"/>
    <x v="0"/>
    <x v="1"/>
    <x v="4"/>
    <x v="1"/>
    <s v="Univera Satış"/>
    <s v="Saha Satış"/>
    <s v="Yurt İçi"/>
    <s v="Türkiye"/>
  </r>
  <r>
    <s v="Q1"/>
    <x v="2"/>
    <x v="0"/>
    <s v="Kapalı"/>
    <s v="Düzey Tüketim Mallari Sanayi Pazarlama Ve Ticaret Anonim Şirketi"/>
    <s v="EH.02.001"/>
    <s v="EnRoute Panorama - Yazılım Bakımı, Yaşatma ve Merkezi Destek Hizmeti"/>
    <s v="Univera - Düzey Tüketim"/>
    <x v="18"/>
    <x v="0"/>
    <s v="Enterprise"/>
    <n v="173318.39999999999"/>
    <s v="TRY"/>
    <n v="1"/>
    <s v="Yıl"/>
    <n v="173318.39999999999"/>
    <s v="TRY"/>
    <n v="0"/>
    <s v="TRY"/>
    <n v="-173318.39999999999"/>
    <s v="TRY"/>
    <n v="173318.39999999999"/>
    <s v="TRY"/>
    <n v="1000004424"/>
    <m/>
    <m/>
    <x v="91"/>
    <x v="0"/>
    <x v="0"/>
    <x v="1"/>
    <x v="4"/>
    <x v="1"/>
    <s v="Univera Satış"/>
    <s v="Saha Satış"/>
    <s v="Yurt İçi"/>
    <s v="Türkiye"/>
  </r>
  <r>
    <s v="Q1"/>
    <x v="2"/>
    <x v="0"/>
    <s v="Kapalı"/>
    <s v="Loreal Türkiye Kozmetik Tic. ve San. A.Ş."/>
    <s v="EH.02.001"/>
    <s v="EnRoute Panorama - Yazılım Bakımı, Yaşatma ve Merkezi Destek Hizmeti"/>
    <s v="Univera - Loreal Eczane"/>
    <x v="13"/>
    <x v="0"/>
    <s v="Enterprise"/>
    <n v="19019"/>
    <s v="TRY"/>
    <n v="-1"/>
    <s v="Yıl"/>
    <n v="-19019"/>
    <s v="TRY"/>
    <n v="0"/>
    <s v="TRY"/>
    <n v="-19019"/>
    <s v="TRY"/>
    <n v="19019"/>
    <s v="TRY"/>
    <n v="1000004331"/>
    <m/>
    <m/>
    <x v="65"/>
    <x v="0"/>
    <x v="1"/>
    <x v="1"/>
    <x v="4"/>
    <x v="0"/>
    <s v="Univera Satış"/>
    <s v="Saha Satış"/>
    <s v="Yurt İçi"/>
    <s v="Türkiye"/>
  </r>
  <r>
    <s v="Q1"/>
    <x v="2"/>
    <x v="0"/>
    <s v="Kapalı"/>
    <s v="Loreal Türkiye Kozmetik Tic. ve San. A.Ş."/>
    <s v="EH.02.001"/>
    <s v="EnRoute Panorama - Yazılım Bakımı, Yaşatma ve Merkezi Destek Hizmeti"/>
    <s v="Univera - Loreal Eczane"/>
    <x v="13"/>
    <x v="0"/>
    <s v="Enterprise"/>
    <n v="19019"/>
    <s v="TRY"/>
    <n v="-1"/>
    <s v="Yıl"/>
    <n v="-19019"/>
    <s v="TRY"/>
    <n v="0"/>
    <s v="TRY"/>
    <n v="-19019"/>
    <s v="TRY"/>
    <n v="19019"/>
    <s v="TRY"/>
    <n v="1000004330"/>
    <m/>
    <m/>
    <x v="65"/>
    <x v="0"/>
    <x v="1"/>
    <x v="1"/>
    <x v="4"/>
    <x v="0"/>
    <s v="Univera Satış"/>
    <s v="Saha Satış"/>
    <s v="Yurt İçi"/>
    <s v="Türkiye"/>
  </r>
  <r>
    <s v="Q1"/>
    <x v="2"/>
    <x v="0"/>
    <s v="Kapalı"/>
    <s v="ROYAL CANIN TURKEY EVCİL HAYVAN ÜRÜNLERİ TİC. LTD. ŞTİ."/>
    <s v="EH.02.001"/>
    <s v="EnRoute Panorama - Yazılım Bakımı, Yaşatma ve Merkezi Destek Hizmeti"/>
    <s v="Univera - Royal Canin"/>
    <x v="12"/>
    <x v="0"/>
    <s v="Enterprise"/>
    <n v="4491.67"/>
    <s v="TRY"/>
    <n v="1"/>
    <s v="Yıl"/>
    <n v="4491.67"/>
    <s v="TRY"/>
    <n v="0"/>
    <s v="TRY"/>
    <n v="4491.67"/>
    <s v="TRY"/>
    <n v="4491.67"/>
    <s v="TRY"/>
    <n v="1000004410"/>
    <m/>
    <m/>
    <x v="40"/>
    <x v="0"/>
    <x v="1"/>
    <x v="1"/>
    <x v="4"/>
    <x v="0"/>
    <s v="Univera Satış"/>
    <s v="Saha Satış"/>
    <s v="Yurt İçi"/>
    <s v="Türkiye"/>
  </r>
  <r>
    <s v="Q1"/>
    <x v="2"/>
    <x v="0"/>
    <s v="Kapalı"/>
    <s v="Sütaş Süt Ürünleri A.Ş."/>
    <s v="EH.02.001"/>
    <s v="EnRoute Panorama - Yazılım Bakımı, Yaşatma ve Merkezi Destek Hizmeti"/>
    <s v="Univera - Sütaş"/>
    <x v="13"/>
    <x v="0"/>
    <s v="Enterprise"/>
    <n v="1176192.83"/>
    <s v="TRY"/>
    <n v="1"/>
    <s v="Yıl"/>
    <n v="1176192.83"/>
    <s v="TRY"/>
    <n v="0"/>
    <s v="TRY"/>
    <n v="1176192.83"/>
    <s v="TRY"/>
    <n v="1176192.83"/>
    <s v="TRY"/>
    <n v="1000004409"/>
    <m/>
    <m/>
    <x v="75"/>
    <x v="0"/>
    <x v="0"/>
    <x v="1"/>
    <x v="4"/>
    <x v="0"/>
    <s v="Univera Satış"/>
    <s v="Saha Satış"/>
    <s v="Yurt İçi"/>
    <s v="Türkiye"/>
  </r>
  <r>
    <s v="Q1"/>
    <x v="2"/>
    <x v="0"/>
    <s v="Kapalı"/>
    <s v="PERRİGO KİŞİSEL BAKIM ÜRÜNLERİ SAN. VE TİC. LTD.ŞTİ"/>
    <s v="EH.01.001"/>
    <s v="EnRoute Panorama - Proje ve Ürün Yönetimi Danışmanlığı Hizmeti"/>
    <s v="Univera - Omega Pharma"/>
    <x v="19"/>
    <x v="0"/>
    <s v="Enterprise"/>
    <n v="36000"/>
    <s v="TRY"/>
    <n v="1"/>
    <s v="K/Gün"/>
    <n v="36000"/>
    <s v="TRY"/>
    <n v="10800"/>
    <s v="TRY"/>
    <n v="25200"/>
    <s v="TRY"/>
    <n v="25200"/>
    <s v="TRY"/>
    <n v="1000004419"/>
    <m/>
    <m/>
    <x v="9"/>
    <x v="0"/>
    <x v="1"/>
    <x v="1"/>
    <x v="7"/>
    <x v="0"/>
    <s v="Univera Satış"/>
    <s v="Saha Satış"/>
    <s v="Yurt İçi"/>
    <s v="Türkiye"/>
  </r>
  <r>
    <s v="Q1"/>
    <x v="2"/>
    <x v="0"/>
    <s v="Kapalı"/>
    <s v="ROYAL CANIN TURKEY EVCİL HAYVAN ÜRÜNLERİ TİC. LTD. ŞTİ."/>
    <s v="EYS.01.014"/>
    <s v="EnRoute Panorama - Platform Back Office Kullanıcı Lisansı"/>
    <s v="Univera - Royal Canin"/>
    <x v="12"/>
    <x v="0"/>
    <s v="Standart"/>
    <n v="24500"/>
    <s v="TRY"/>
    <n v="2"/>
    <s v="Adet"/>
    <n v="49000"/>
    <s v="TRY"/>
    <n v="0"/>
    <s v="TRY"/>
    <n v="49000"/>
    <s v="TRY"/>
    <n v="49000"/>
    <s v="TRY"/>
    <n v="1000004410"/>
    <m/>
    <m/>
    <x v="40"/>
    <x v="0"/>
    <x v="1"/>
    <x v="0"/>
    <x v="1"/>
    <x v="0"/>
    <s v="Univera Satış"/>
    <s v="Saha Satış"/>
    <s v="Yurt İçi"/>
    <s v="Türkiye"/>
  </r>
  <r>
    <s v="Q1"/>
    <x v="2"/>
    <x v="0"/>
    <s v="Kapalı"/>
    <s v="Loreal Türkiye Kozmetik Tic. ve San. A.Ş."/>
    <s v="EH.01.003"/>
    <s v="EnRoute Panorama - Kurulum ve Eğitim Hizmeti"/>
    <s v="Univera - Loreal"/>
    <x v="13"/>
    <x v="0"/>
    <s v="Enterprise"/>
    <n v="16800"/>
    <s v="TRY"/>
    <n v="-1"/>
    <s v="K/Gün"/>
    <n v="-16800"/>
    <s v="TRY"/>
    <n v="0"/>
    <s v="TRY"/>
    <n v="-16800"/>
    <s v="TRY"/>
    <n v="16800"/>
    <s v="TRY"/>
    <n v="1000004330"/>
    <m/>
    <m/>
    <x v="65"/>
    <x v="0"/>
    <x v="1"/>
    <x v="1"/>
    <x v="6"/>
    <x v="0"/>
    <s v="Univera Satış"/>
    <s v="Saha Satış"/>
    <s v="Yurt İçi"/>
    <s v="Türkiye"/>
  </r>
  <r>
    <s v="Q1"/>
    <x v="2"/>
    <x v="0"/>
    <s v="Kapalı"/>
    <s v="Loreal Türkiye Kozmetik Tic. ve San. A.Ş."/>
    <s v="EH.01.003"/>
    <s v="EnRoute Panorama - Kurulum ve Eğitim Hizmeti"/>
    <s v="Univera - Loreal Eczane"/>
    <x v="13"/>
    <x v="0"/>
    <s v="Enterprise"/>
    <n v="16800"/>
    <s v="TRY"/>
    <n v="-1"/>
    <s v="K/Gün"/>
    <n v="-16800"/>
    <s v="TRY"/>
    <n v="0"/>
    <s v="TRY"/>
    <n v="-16800"/>
    <s v="TRY"/>
    <n v="16800"/>
    <s v="TRY"/>
    <n v="1000004331"/>
    <m/>
    <m/>
    <x v="65"/>
    <x v="0"/>
    <x v="1"/>
    <x v="1"/>
    <x v="6"/>
    <x v="0"/>
    <s v="Univera Satış"/>
    <s v="Saha Satış"/>
    <s v="Yurt İçi"/>
    <s v="Türkiye"/>
  </r>
  <r>
    <s v="Q1"/>
    <x v="2"/>
    <x v="0"/>
    <s v="Kapalı"/>
    <s v="Loreal Türkiye Kozmetik Tic. ve San. A.Ş."/>
    <s v="EY.04.012"/>
    <s v="EnRoute Panorama - E-Dönüşüm Modül Lisansı"/>
    <s v="Univera - Loreal Eczane"/>
    <x v="13"/>
    <x v="2"/>
    <s v="E-Dönüşüm"/>
    <n v="37700"/>
    <s v="TRY"/>
    <n v="-1"/>
    <s v="Adet"/>
    <n v="-37700"/>
    <s v="TRY"/>
    <n v="0"/>
    <s v="TRY"/>
    <n v="-37700"/>
    <s v="TRY"/>
    <n v="37700"/>
    <s v="TRY"/>
    <n v="1000004330"/>
    <m/>
    <m/>
    <x v="65"/>
    <x v="0"/>
    <x v="1"/>
    <x v="0"/>
    <x v="1"/>
    <x v="0"/>
    <s v="Univera Satış"/>
    <s v="Saha Satış"/>
    <s v="Yurt İçi"/>
    <s v="Türkiye"/>
  </r>
  <r>
    <s v="Q1"/>
    <x v="2"/>
    <x v="0"/>
    <s v="Kapalı"/>
    <s v="Loreal Türkiye Kozmetik Tic. ve San. A.Ş."/>
    <s v="EY.04.012"/>
    <s v="EnRoute Panorama - E-Dönüşüm Modül Lisansı"/>
    <s v="Univera - Loreal Eczane"/>
    <x v="13"/>
    <x v="0"/>
    <s v="Enterprise"/>
    <n v="37700"/>
    <s v="TRY"/>
    <n v="-1"/>
    <s v="Adet"/>
    <n v="-37700"/>
    <s v="TRY"/>
    <n v="0"/>
    <s v="TRY"/>
    <n v="-37700"/>
    <s v="TRY"/>
    <n v="37700"/>
    <s v="TRY"/>
    <n v="1000004331"/>
    <m/>
    <m/>
    <x v="65"/>
    <x v="0"/>
    <x v="1"/>
    <x v="0"/>
    <x v="1"/>
    <x v="0"/>
    <s v="Univera Satış"/>
    <s v="Saha Satış"/>
    <s v="Yurt İçi"/>
    <s v="Türkiye"/>
  </r>
  <r>
    <s v="Q1"/>
    <x v="2"/>
    <x v="0"/>
    <s v="Kapalı"/>
    <s v="Loreal Türkiye Kozmetik Tic. ve San. A.Ş."/>
    <s v="EY.01.021"/>
    <s v="EnRoute Panorama - Dağıtım Kanalı (Bayi/Distribütör/Şube) Lisansı"/>
    <s v="Univera - Loreal Eczane"/>
    <x v="13"/>
    <x v="0"/>
    <s v="Enterprise"/>
    <n v="48750"/>
    <s v="TRY"/>
    <n v="-1"/>
    <s v="Adet"/>
    <n v="-48750"/>
    <s v="TRY"/>
    <n v="0"/>
    <s v="TRY"/>
    <n v="-48750"/>
    <s v="TRY"/>
    <n v="48750"/>
    <s v="TRY"/>
    <n v="1000004331"/>
    <m/>
    <m/>
    <x v="65"/>
    <x v="0"/>
    <x v="1"/>
    <x v="0"/>
    <x v="1"/>
    <x v="0"/>
    <s v="Univera Satış"/>
    <s v="Saha Satış"/>
    <s v="Yurt İçi"/>
    <s v="Türkiye"/>
  </r>
  <r>
    <s v="Q1"/>
    <x v="2"/>
    <x v="0"/>
    <s v="Kapalı"/>
    <s v="Loreal Türkiye Kozmetik Tic. ve San. A.Ş."/>
    <s v="EY.01.021"/>
    <s v="EnRoute Panorama - Dağıtım Kanalı (Bayi/Distribütör/Şube) Lisansı"/>
    <s v="Univera - Loreal Eczane"/>
    <x v="13"/>
    <x v="0"/>
    <s v="Enterprise"/>
    <n v="48750"/>
    <s v="TRY"/>
    <n v="-1"/>
    <s v="Adet"/>
    <n v="-48750"/>
    <s v="TRY"/>
    <n v="0"/>
    <s v="TRY"/>
    <n v="-48750"/>
    <s v="TRY"/>
    <n v="48750"/>
    <s v="TRY"/>
    <n v="1000004330"/>
    <m/>
    <m/>
    <x v="65"/>
    <x v="0"/>
    <x v="1"/>
    <x v="0"/>
    <x v="1"/>
    <x v="0"/>
    <s v="Univera Satış"/>
    <s v="Saha Satış"/>
    <s v="Yurt İçi"/>
    <s v="Türkiye"/>
  </r>
  <r>
    <s v="Q1"/>
    <x v="2"/>
    <x v="0"/>
    <s v="Kapalı"/>
    <s v="Sütaş Süt Ürünleri A.Ş."/>
    <s v="EH.03.001"/>
    <s v="EnRoute Panorama - Çağrı Merkezi Hizmeti (MSD)"/>
    <s v="Univera - Sütaş"/>
    <x v="13"/>
    <x v="0"/>
    <s v="Enterprise"/>
    <n v="22948.21"/>
    <s v="TRY"/>
    <n v="1"/>
    <s v="Yıl"/>
    <n v="22948.21"/>
    <s v="TRY"/>
    <n v="0"/>
    <s v="TRY"/>
    <n v="22948.21"/>
    <s v="TRY"/>
    <n v="22948.21"/>
    <s v="TRY"/>
    <n v="1000004409"/>
    <m/>
    <m/>
    <x v="75"/>
    <x v="0"/>
    <x v="0"/>
    <x v="1"/>
    <x v="8"/>
    <x v="0"/>
    <s v="Univera Satış"/>
    <s v="Saha Satış"/>
    <s v="Yurt İçi"/>
    <s v="Türkiye"/>
  </r>
  <r>
    <s v="Q1"/>
    <x v="2"/>
    <x v="0"/>
    <s v="Kapalı"/>
    <s v="Düzey Tüketim Mallari Sanayi Pazarlama Ve Ticaret Anonim Şirketi"/>
    <s v="EH.03.008"/>
    <s v="EnRoute Panorama - Çağrı Merkezi Hizmeti (DDI / OutSource)"/>
    <s v="Univera - Düzey Tüketim"/>
    <x v="18"/>
    <x v="0"/>
    <s v="Enterprise"/>
    <n v="13680"/>
    <s v="TRY"/>
    <n v="5"/>
    <s v="Yıl"/>
    <n v="68400"/>
    <s v="TRY"/>
    <n v="0"/>
    <s v="TRY"/>
    <n v="68400"/>
    <s v="TRY"/>
    <n v="68400"/>
    <s v="TRY"/>
    <n v="1000004424"/>
    <m/>
    <m/>
    <x v="91"/>
    <x v="0"/>
    <x v="0"/>
    <x v="1"/>
    <x v="8"/>
    <x v="1"/>
    <s v="Univera Satış"/>
    <s v="Saha Satış"/>
    <s v="Yurt İçi"/>
    <s v="Türkiye"/>
  </r>
  <r>
    <s v="Q1"/>
    <x v="2"/>
    <x v="0"/>
    <s v="Kapalı"/>
    <s v="Düzey Tüketim Mallari Sanayi Pazarlama Ve Ticaret Anonim Şirketi"/>
    <s v="EH.03.008"/>
    <s v="EnRoute Panorama - Çağrı Merkezi Hizmeti (DDI / OutSource)"/>
    <s v="Univera - Düzey Tüketim"/>
    <x v="18"/>
    <x v="0"/>
    <s v="Enterprise"/>
    <n v="13680"/>
    <s v="TRY"/>
    <n v="5"/>
    <s v="Yıl"/>
    <n v="68400"/>
    <s v="TRY"/>
    <n v="0"/>
    <s v="TRY"/>
    <n v="-68400"/>
    <s v="TRY"/>
    <n v="68400"/>
    <s v="TRY"/>
    <n v="1000004424"/>
    <m/>
    <m/>
    <x v="91"/>
    <x v="0"/>
    <x v="0"/>
    <x v="1"/>
    <x v="8"/>
    <x v="1"/>
    <s v="Univera Satış"/>
    <s v="Saha Satış"/>
    <s v="Yurt İçi"/>
    <s v="Türkiye"/>
  </r>
  <r>
    <s v="Q1"/>
    <x v="2"/>
    <x v="0"/>
    <s v="Kapalı"/>
    <s v="Sütaş Süt Ürünleri A.Ş."/>
    <s v="EH.02.009"/>
    <s v="ENROUTE P ASSET TRACKER DEMİRBAŞ YAZ. BH"/>
    <s v="Univera - Sütaş"/>
    <x v="13"/>
    <x v="0"/>
    <s v="Enterprise"/>
    <n v="80641.91"/>
    <s v="TRY"/>
    <n v="1"/>
    <s v="Adet"/>
    <n v="80641.91"/>
    <s v="TRY"/>
    <n v="0"/>
    <s v="TRY"/>
    <n v="80641.91"/>
    <s v="TRY"/>
    <n v="80641.91"/>
    <s v="TRY"/>
    <n v="1000004409"/>
    <m/>
    <m/>
    <x v="75"/>
    <x v="0"/>
    <x v="0"/>
    <x v="1"/>
    <x v="4"/>
    <x v="0"/>
    <s v="Univera Satış"/>
    <s v="Saha Satış"/>
    <s v="Yurt İçi"/>
    <s v="Türkiye"/>
  </r>
  <r>
    <s v="Q1"/>
    <x v="2"/>
    <x v="0"/>
    <s v="Kapalı"/>
    <s v="MATRIKS BİLGİSAYAR SİSTEMLERİ LTD.ŞTİ"/>
    <s v="WPH.02.001"/>
    <s v="WebPlus Yazılım Bakımı Hizmeti"/>
    <s v="Univera - Kanal"/>
    <x v="20"/>
    <x v="0"/>
    <s v="Webplus"/>
    <n v="7464"/>
    <s v="TRY"/>
    <n v="1"/>
    <s v="Yıl"/>
    <n v="7464"/>
    <s v="TRY"/>
    <n v="0"/>
    <s v="TRY"/>
    <n v="7464"/>
    <s v="TRY"/>
    <n v="7464"/>
    <s v="TRY"/>
    <n v="1000004598"/>
    <m/>
    <m/>
    <x v="11"/>
    <x v="0"/>
    <x v="1"/>
    <x v="1"/>
    <x v="4"/>
    <x v="0"/>
    <s v="Kanal Satış"/>
    <s v="Matriks"/>
    <s v="Yurt İçi"/>
    <s v="Türkiye"/>
  </r>
  <r>
    <s v="Q1"/>
    <x v="2"/>
    <x v="0"/>
    <s v="Kapalı"/>
    <s v="MATRIKS BİLGİSAYAR SİSTEMLERİ LTD.ŞTİ"/>
    <s v="WPH.02.001"/>
    <s v="WebPlus Yazılım Bakımı Hizmeti"/>
    <s v="Univera - Kanal"/>
    <x v="20"/>
    <x v="0"/>
    <s v="Webplus"/>
    <n v="7464"/>
    <s v="TRY"/>
    <n v="1"/>
    <s v="Yıl"/>
    <n v="7464"/>
    <s v="TRY"/>
    <n v="0"/>
    <s v="TRY"/>
    <n v="7464"/>
    <s v="TRY"/>
    <n v="7464"/>
    <s v="TRY"/>
    <n v="1000004594"/>
    <m/>
    <m/>
    <x v="11"/>
    <x v="0"/>
    <x v="1"/>
    <x v="1"/>
    <x v="4"/>
    <x v="0"/>
    <s v="Kanal Satış"/>
    <s v="Matriks"/>
    <s v="Yurt İçi"/>
    <s v="Türkiye"/>
  </r>
  <r>
    <s v="Q1"/>
    <x v="2"/>
    <x v="0"/>
    <s v="Kapalı"/>
    <s v="MATRIKS BİLGİSAYAR SİSTEMLERİ LTD.ŞTİ"/>
    <s v="WPH.02.001"/>
    <s v="WebPlus Yazılım Bakımı Hizmeti"/>
    <s v="Univera - Kanal"/>
    <x v="20"/>
    <x v="0"/>
    <s v="Webplus"/>
    <n v="27242"/>
    <s v="TRY"/>
    <n v="1"/>
    <s v="Yıl"/>
    <n v="27242"/>
    <s v="TRY"/>
    <s v="-"/>
    <s v="TRY"/>
    <n v="27242"/>
    <s v="TRY"/>
    <n v="27242"/>
    <s v="TRY"/>
    <n v="1000004537"/>
    <m/>
    <m/>
    <x v="11"/>
    <x v="0"/>
    <x v="1"/>
    <x v="1"/>
    <x v="4"/>
    <x v="0"/>
    <s v="Kanal Satış"/>
    <s v="Matriks"/>
    <s v="Yurt İçi"/>
    <s v="Türkiye"/>
  </r>
  <r>
    <s v="Q1"/>
    <x v="2"/>
    <x v="0"/>
    <s v="Kapalı"/>
    <s v="MİYA OTOMASYON VE BARKOD BILISIM SISTEMLERI SAN TİC. VE L.T.D. STI."/>
    <s v="WPH.02.001"/>
    <s v="WebPlus Yazılım Bakımı Hizmeti"/>
    <s v="Univera - Kanal"/>
    <x v="20"/>
    <x v="0"/>
    <s v="Webplus"/>
    <n v="1375"/>
    <s v="TRY"/>
    <n v="1"/>
    <s v="Yıl"/>
    <n v="1375"/>
    <s v="TRY"/>
    <n v="0"/>
    <s v="TRY"/>
    <n v="1375"/>
    <s v="TRY"/>
    <n v="1375"/>
    <s v="TRY"/>
    <n v="1000004596"/>
    <m/>
    <m/>
    <x v="3"/>
    <x v="0"/>
    <x v="1"/>
    <x v="1"/>
    <x v="4"/>
    <x v="0"/>
    <s v="Kanal Satış"/>
    <s v="Miya"/>
    <s v="Yurt İçi"/>
    <s v="Türkiye"/>
  </r>
  <r>
    <s v="Q1"/>
    <x v="2"/>
    <x v="0"/>
    <s v="Kapalı"/>
    <s v="MATRIKS BİLGİSAYAR SİSTEMLERİ LTD.ŞTİ"/>
    <s v="WPY.01.007"/>
    <s v="WebPlus E-Dönüşüm Lisansı"/>
    <s v="Univera - Kanal"/>
    <x v="20"/>
    <x v="0"/>
    <s v="Webplus"/>
    <n v="11500"/>
    <s v="TRY"/>
    <n v="1"/>
    <s v="Adet"/>
    <n v="11500"/>
    <s v="TRY"/>
    <n v="0"/>
    <s v="TRY"/>
    <n v="11500"/>
    <s v="TRY"/>
    <n v="11500"/>
    <s v="TRY"/>
    <n v="1000004598"/>
    <m/>
    <m/>
    <x v="11"/>
    <x v="0"/>
    <x v="1"/>
    <x v="0"/>
    <x v="1"/>
    <x v="0"/>
    <s v="Kanal Satış"/>
    <s v="Matriks"/>
    <s v="Yurt İçi"/>
    <s v="Türkiye"/>
  </r>
  <r>
    <s v="Q1"/>
    <x v="2"/>
    <x v="0"/>
    <s v="Kapalı"/>
    <s v="MATRIKS BİLGİSAYAR SİSTEMLERİ LTD.ŞTİ"/>
    <s v="WPY.01.007"/>
    <s v="WebPlus E-Dönüşüm Lisansı"/>
    <s v="Univera - Kanal"/>
    <x v="20"/>
    <x v="0"/>
    <s v="Webplus"/>
    <n v="11500"/>
    <s v="TRY"/>
    <n v="1"/>
    <s v="Adet"/>
    <n v="11500"/>
    <s v="TRY"/>
    <n v="0"/>
    <s v="TRY"/>
    <n v="11500"/>
    <s v="TRY"/>
    <n v="11500"/>
    <s v="TRY"/>
    <n v="1000004594"/>
    <m/>
    <m/>
    <x v="11"/>
    <x v="0"/>
    <x v="1"/>
    <x v="0"/>
    <x v="1"/>
    <x v="0"/>
    <s v="Kanal Satış"/>
    <s v="Matriks"/>
    <s v="Yurt İçi"/>
    <s v="Türkiye"/>
  </r>
  <r>
    <s v="Q1"/>
    <x v="2"/>
    <x v="0"/>
    <s v="Kapalı"/>
    <s v="MATRIKS BİLGİSAYAR SİSTEMLERİ LTD.ŞTİ"/>
    <s v="WPY.01.007"/>
    <s v="WebPlus E-Dönüşüm Lisansı"/>
    <s v="Univera - Kanal"/>
    <x v="20"/>
    <x v="0"/>
    <s v="Webplus"/>
    <n v="14300"/>
    <s v="TRY"/>
    <n v="1"/>
    <s v="Adet"/>
    <n v="14300"/>
    <s v="TRY"/>
    <s v="-"/>
    <s v="TRY"/>
    <n v="14300"/>
    <s v="TRY"/>
    <n v="14300"/>
    <s v="TRY"/>
    <n v="1000004537"/>
    <m/>
    <m/>
    <x v="11"/>
    <x v="0"/>
    <x v="1"/>
    <x v="0"/>
    <x v="1"/>
    <x v="0"/>
    <s v="Kanal Satış"/>
    <s v="Matriks"/>
    <s v="Yurt İçi"/>
    <s v="Türkiye"/>
  </r>
  <r>
    <s v="Q1"/>
    <x v="2"/>
    <x v="0"/>
    <s v="Kapalı"/>
    <s v="MATRIKS BİLGİSAYAR SİSTEMLERİ LTD.ŞTİ"/>
    <s v="WPY.01.005"/>
    <s v="WebPlus Distribution Satış-Dağıtım Yazılımı (Standart)"/>
    <s v="Univera - Kanal"/>
    <x v="20"/>
    <x v="0"/>
    <s v="Webplus"/>
    <n v="52000"/>
    <s v="TRY"/>
    <n v="1"/>
    <s v="Adet"/>
    <n v="52000"/>
    <s v="TRY"/>
    <s v="-"/>
    <s v="TRY"/>
    <n v="52000"/>
    <s v="TRY"/>
    <n v="52000"/>
    <s v="TRY"/>
    <n v="1000004537"/>
    <m/>
    <m/>
    <x v="11"/>
    <x v="0"/>
    <x v="1"/>
    <x v="0"/>
    <x v="1"/>
    <x v="0"/>
    <s v="Kanal Satış"/>
    <s v="Matriks"/>
    <s v="Yurt İçi"/>
    <s v="Türkiye"/>
  </r>
  <r>
    <s v="Q1"/>
    <x v="2"/>
    <x v="0"/>
    <s v="Kapalı"/>
    <s v="MATRIKS BİLGİSAYAR SİSTEMLERİ LTD.ŞTİ"/>
    <s v="WPY.01.006"/>
    <s v="WebPlus Distribution Satış-Dağıtım Yazılımı (Light)"/>
    <s v="Univera - Kanal"/>
    <x v="20"/>
    <x v="0"/>
    <s v="Webplus"/>
    <n v="17250"/>
    <s v="TRY"/>
    <n v="1"/>
    <s v="Adet"/>
    <n v="17250"/>
    <s v="TRY"/>
    <n v="0"/>
    <s v="TRY"/>
    <n v="17250"/>
    <s v="TRY"/>
    <n v="17250"/>
    <s v="TRY"/>
    <n v="1000004598"/>
    <m/>
    <m/>
    <x v="11"/>
    <x v="0"/>
    <x v="1"/>
    <x v="0"/>
    <x v="1"/>
    <x v="0"/>
    <s v="Kanal Satış"/>
    <s v="Matriks"/>
    <s v="Yurt İçi"/>
    <s v="Türkiye"/>
  </r>
  <r>
    <s v="Q1"/>
    <x v="2"/>
    <x v="0"/>
    <s v="Kapalı"/>
    <s v="MATRIKS BİLGİSAYAR SİSTEMLERİ LTD.ŞTİ"/>
    <s v="WPY.01.006"/>
    <s v="WebPlus Distribution Satış-Dağıtım Yazılımı (Light)"/>
    <s v="Univera - Kanal"/>
    <x v="20"/>
    <x v="0"/>
    <s v="Webplus"/>
    <n v="17250"/>
    <s v="TRY"/>
    <n v="1"/>
    <s v="Adet"/>
    <n v="17250"/>
    <s v="TRY"/>
    <n v="0"/>
    <s v="TRY"/>
    <n v="17250"/>
    <s v="TRY"/>
    <n v="17250"/>
    <s v="TRY"/>
    <n v="1000004594"/>
    <m/>
    <m/>
    <x v="11"/>
    <x v="0"/>
    <x v="1"/>
    <x v="0"/>
    <x v="1"/>
    <x v="0"/>
    <s v="Kanal Satış"/>
    <s v="Matriks"/>
    <s v="Yurt İçi"/>
    <s v="Türkiye"/>
  </r>
  <r>
    <s v="Q1"/>
    <x v="2"/>
    <x v="0"/>
    <s v="Kapalı"/>
    <s v="MATRIKS BİLGİSAYAR SİSTEMLERİ LTD.ŞTİ"/>
    <s v="WPY.02.001"/>
    <s v="WebPlus (Android) Satış Temsilcisi Lisansı"/>
    <s v="Univera - Kanal"/>
    <x v="20"/>
    <x v="0"/>
    <s v="Webplus"/>
    <n v="2587"/>
    <s v="TRY"/>
    <n v="2"/>
    <s v="Adet"/>
    <n v="5174"/>
    <s v="TRY"/>
    <n v="0"/>
    <s v="TRY"/>
    <n v="5175"/>
    <s v="TRY"/>
    <n v="5174"/>
    <s v="TRY"/>
    <n v="1000004598"/>
    <m/>
    <m/>
    <x v="11"/>
    <x v="0"/>
    <x v="1"/>
    <x v="0"/>
    <x v="1"/>
    <x v="0"/>
    <s v="Kanal Satış"/>
    <s v="Matriks"/>
    <s v="Yurt İçi"/>
    <s v="Türkiye"/>
  </r>
  <r>
    <s v="Q1"/>
    <x v="2"/>
    <x v="0"/>
    <s v="Kapalı"/>
    <s v="MATRIKS BİLGİSAYAR SİSTEMLERİ LTD.ŞTİ"/>
    <s v="WPY.02.001"/>
    <s v="WebPlus (Android) Satış Temsilcisi Lisansı"/>
    <s v="Univera - Kanal"/>
    <x v="20"/>
    <x v="0"/>
    <s v="Webplus"/>
    <n v="2588"/>
    <s v="TRY"/>
    <n v="2"/>
    <s v="Adet"/>
    <n v="5176"/>
    <s v="TRY"/>
    <n v="0"/>
    <s v="TRY"/>
    <n v="5176"/>
    <s v="TRY"/>
    <n v="5176"/>
    <s v="TRY"/>
    <n v="1000004594"/>
    <m/>
    <m/>
    <x v="11"/>
    <x v="0"/>
    <x v="1"/>
    <x v="0"/>
    <x v="1"/>
    <x v="0"/>
    <s v="Kanal Satış"/>
    <s v="Matriks"/>
    <s v="Yurt İçi"/>
    <s v="Türkiye"/>
  </r>
  <r>
    <s v="Q1"/>
    <x v="2"/>
    <x v="0"/>
    <s v="Kapalı"/>
    <s v="MATRIKS BİLGİSAYAR SİSTEMLERİ LTD.ŞTİ"/>
    <s v="WPY.02.001"/>
    <s v="WebPlus (Android) Satış Temsilcisi Lisansı"/>
    <s v="Univera - Kanal"/>
    <x v="20"/>
    <x v="0"/>
    <s v="Webplus"/>
    <n v="4550"/>
    <s v="TRY"/>
    <n v="8"/>
    <s v="Adet"/>
    <n v="36400"/>
    <s v="TRY"/>
    <s v="-"/>
    <s v="TRY"/>
    <n v="36400"/>
    <s v="TRY"/>
    <n v="36400"/>
    <s v="TRY"/>
    <n v="1000004537"/>
    <m/>
    <m/>
    <x v="11"/>
    <x v="0"/>
    <x v="1"/>
    <x v="0"/>
    <x v="1"/>
    <x v="0"/>
    <s v="Kanal Satış"/>
    <s v="Matriks"/>
    <s v="Yurt İçi"/>
    <s v="Türkiye"/>
  </r>
  <r>
    <s v="Q1"/>
    <x v="2"/>
    <x v="0"/>
    <s v="Kapalı"/>
    <s v="MİYA OTOMASYON VE BARKOD BILISIM SISTEMLERI SAN TİC. VE L.T.D. STI."/>
    <s v="WPY.02.001"/>
    <s v="WebPlus (Android) Satış Temsilcisi Lisansı"/>
    <s v="Univera - Kanal"/>
    <x v="20"/>
    <x v="0"/>
    <s v="Webplus"/>
    <n v="6250"/>
    <s v="TRY"/>
    <n v="1"/>
    <s v="Adet"/>
    <n v="6250"/>
    <s v="TRY"/>
    <n v="0"/>
    <s v="TRY"/>
    <n v="6250"/>
    <s v="TRY"/>
    <n v="6250"/>
    <s v="TRY"/>
    <n v="1000004596"/>
    <m/>
    <m/>
    <x v="3"/>
    <x v="0"/>
    <x v="1"/>
    <x v="0"/>
    <x v="1"/>
    <x v="0"/>
    <s v="Kanal Satış"/>
    <s v="Miya"/>
    <s v="Yurt İçi"/>
    <s v="Türkiye"/>
  </r>
  <r>
    <s v="Q1"/>
    <x v="2"/>
    <x v="0"/>
    <s v="Kapalı"/>
    <s v="MATRIKS BİLGİSAYAR SİSTEMLERİ LTD.ŞTİ"/>
    <s v="WPY.01.003"/>
    <s v="Web Plus Ek Kullanıcı Lisansı (1 Kullanıcı)"/>
    <s v="Univera - Kanal"/>
    <x v="20"/>
    <x v="0"/>
    <s v="Webplus"/>
    <n v="4225"/>
    <s v="TRY"/>
    <n v="5"/>
    <s v="Adet"/>
    <n v="21125"/>
    <s v="TRY"/>
    <s v="-"/>
    <s v="TRY"/>
    <n v="21125"/>
    <s v="TRY"/>
    <n v="21125"/>
    <s v="TRY"/>
    <n v="1000004537"/>
    <m/>
    <m/>
    <x v="11"/>
    <x v="0"/>
    <x v="1"/>
    <x v="0"/>
    <x v="1"/>
    <x v="0"/>
    <s v="Kanal Satış"/>
    <s v="Matriks"/>
    <s v="Yurt İçi"/>
    <s v="Türkiye"/>
  </r>
  <r>
    <s v="Q1"/>
    <x v="2"/>
    <x v="0"/>
    <s v="Kapalı"/>
    <s v="MATRIKS BİLGİSAYAR SİSTEMLERİ LTD.ŞTİ"/>
    <s v="UH.01.002"/>
    <s v="Unidox Kontör"/>
    <s v="Univera Kontör Satışı"/>
    <x v="20"/>
    <x v="2"/>
    <s v="Uni-Dox"/>
    <n v="4.3070000000000004"/>
    <s v="TRY"/>
    <n v="5000"/>
    <s v="Adet"/>
    <n v="21535"/>
    <s v="TRY"/>
    <n v="0"/>
    <s v="TRY"/>
    <n v="21550"/>
    <s v="TRY"/>
    <n v="21535"/>
    <s v="TRY"/>
    <n v="1000004595"/>
    <m/>
    <m/>
    <x v="11"/>
    <x v="0"/>
    <x v="1"/>
    <x v="2"/>
    <x v="5"/>
    <x v="0"/>
    <s v="Kanal Satış"/>
    <s v="Matriks"/>
    <s v="Yurt İçi"/>
    <s v="Türkiye"/>
  </r>
  <r>
    <s v="Q1"/>
    <x v="2"/>
    <x v="1"/>
    <s v="Kapalı"/>
    <s v="MATRIKS BİLGİSAYAR SİSTEMLERİ LTD.ŞTİ"/>
    <s v="UH.01.002"/>
    <s v="Unidox Kontör"/>
    <s v="Univera Kontör Satışı"/>
    <x v="20"/>
    <x v="2"/>
    <s v="Uni-Dox"/>
    <n v="5.7"/>
    <s v="TRY"/>
    <n v="5000"/>
    <s v="Adet"/>
    <n v="28700"/>
    <s v="TRY"/>
    <s v="-"/>
    <s v="TRY"/>
    <n v="21525"/>
    <s v="TRY"/>
    <n v="28700"/>
    <s v="TRY"/>
    <n v="1000004573"/>
    <m/>
    <m/>
    <x v="11"/>
    <x v="0"/>
    <x v="1"/>
    <x v="2"/>
    <x v="5"/>
    <x v="0"/>
    <s v="Kanal Satış"/>
    <s v="Matriks"/>
    <s v="Yurt İçi"/>
    <s v="Türkiye"/>
  </r>
  <r>
    <s v="Q1"/>
    <x v="2"/>
    <x v="0"/>
    <s v="Kapalı"/>
    <s v="MİYA OTOMASYON VE BARKOD BILISIM SISTEMLERI SAN TİC. VE L.T.D. STI."/>
    <s v="UH.01.002"/>
    <s v="Unidox Kontör"/>
    <s v="Univera Kontör Satışı"/>
    <x v="20"/>
    <x v="2"/>
    <s v="Uni-Dox"/>
    <n v="4.78"/>
    <s v="TRY"/>
    <n v="10000"/>
    <s v="Adet"/>
    <n v="47800"/>
    <s v="TRY"/>
    <n v="11950"/>
    <s v="TRY"/>
    <n v="35850"/>
    <s v="TRY"/>
    <n v="35850"/>
    <s v="TRY"/>
    <n v="1000004597"/>
    <m/>
    <m/>
    <x v="3"/>
    <x v="0"/>
    <x v="1"/>
    <x v="2"/>
    <x v="5"/>
    <x v="0"/>
    <s v="Kanal Satış"/>
    <s v="Miya"/>
    <s v="Yurt İçi"/>
    <s v="Türkiye"/>
  </r>
  <r>
    <s v="Q1"/>
    <x v="2"/>
    <x v="0"/>
    <s v="Kapalı"/>
    <s v="MİYA OTOMASYON VE BARKOD BILISIM SISTEMLERI SAN TİC. VE L.T.D. STI."/>
    <s v="UH.01.002"/>
    <s v="Unidox Kontör"/>
    <s v="Univera Kontör Satışı"/>
    <x v="20"/>
    <x v="2"/>
    <s v="Uni-Dox"/>
    <n v="4.8"/>
    <s v="TRY"/>
    <n v="10000"/>
    <s v="Adet"/>
    <n v="47800"/>
    <s v="TRY"/>
    <n v="11950"/>
    <s v="TRY"/>
    <n v="35850"/>
    <s v="TRY"/>
    <n v="35850"/>
    <s v="TRY"/>
    <n v="1000004574"/>
    <m/>
    <m/>
    <x v="3"/>
    <x v="0"/>
    <x v="1"/>
    <x v="2"/>
    <x v="5"/>
    <x v="0"/>
    <s v="Kanal Satış"/>
    <s v="Miya"/>
    <s v="Yurt İçi"/>
    <s v="Türkiye"/>
  </r>
  <r>
    <s v="Q1"/>
    <x v="2"/>
    <x v="0"/>
    <s v="Kapalı"/>
    <s v="MAGNUM DONDURMA ANONİM ŞİRKETİ"/>
    <s v="SH.02.001"/>
    <s v="StokBar Panorama - Yazılım Bakımı Hizmeti"/>
    <s v="Univera - Unilever"/>
    <x v="13"/>
    <x v="4"/>
    <s v="Standart"/>
    <n v="184763.31"/>
    <s v="TRY"/>
    <n v="1"/>
    <s v="Yıl"/>
    <n v="184763.31"/>
    <s v="TRY"/>
    <n v="0"/>
    <s v="TRY"/>
    <n v="184763.31"/>
    <s v="TRY"/>
    <n v="184763.31"/>
    <s v="TRY"/>
    <n v="1000004499"/>
    <m/>
    <m/>
    <x v="104"/>
    <x v="0"/>
    <x v="0"/>
    <x v="1"/>
    <x v="4"/>
    <x v="1"/>
    <s v="Univera Satış"/>
    <s v="Saha Satış"/>
    <s v="Yurt İçi"/>
    <s v="Türkiye"/>
  </r>
  <r>
    <s v="Q1"/>
    <x v="2"/>
    <x v="0"/>
    <s v="Kapalı"/>
    <s v="MAGNUM DONDURMA ANONİM ŞİRKETİ"/>
    <s v="SH.02.001"/>
    <s v="StokBar Panorama - Yazılım Bakımı Hizmeti"/>
    <s v="Univera - Unilever"/>
    <x v="13"/>
    <x v="4"/>
    <s v="Standart"/>
    <n v="61237.94"/>
    <s v="TRY"/>
    <n v="5"/>
    <s v="Yıl"/>
    <n v="306189.71000000002"/>
    <s v="TRY"/>
    <n v="0"/>
    <s v="TRY"/>
    <n v="306189.71000000002"/>
    <s v="TRY"/>
    <n v="306189.71000000002"/>
    <s v="TRY"/>
    <n v="1000004499"/>
    <m/>
    <m/>
    <x v="104"/>
    <x v="0"/>
    <x v="0"/>
    <x v="1"/>
    <x v="4"/>
    <x v="1"/>
    <s v="Univera Satış"/>
    <s v="Saha Satış"/>
    <s v="Yurt İçi"/>
    <s v="Türkiye"/>
  </r>
  <r>
    <s v="Q1"/>
    <x v="2"/>
    <x v="0"/>
    <s v="Kapalı"/>
    <s v="MAGNUM DONDURMA ANONİM ŞİRKETİ"/>
    <s v="SH.03.004"/>
    <s v="StokBar Panorama - Çağrı Merkezi Hizmeti (Depo/Lokasyon)"/>
    <s v="Univera - Unilever"/>
    <x v="13"/>
    <x v="4"/>
    <s v="Standart"/>
    <n v="212220"/>
    <s v="TRY"/>
    <n v="5"/>
    <s v="Yıl"/>
    <n v="1061100"/>
    <s v="TRY"/>
    <n v="0"/>
    <s v="TRY"/>
    <n v="1061100"/>
    <s v="TRY"/>
    <n v="1061100"/>
    <s v="TRY"/>
    <n v="1000004499"/>
    <m/>
    <m/>
    <x v="104"/>
    <x v="0"/>
    <x v="0"/>
    <x v="1"/>
    <x v="8"/>
    <x v="1"/>
    <s v="Univera Satış"/>
    <s v="Saha Satış"/>
    <s v="Yurt İçi"/>
    <s v="Türkiye"/>
  </r>
  <r>
    <s v="Q1"/>
    <x v="2"/>
    <x v="0"/>
    <s v="Kapalı"/>
    <s v="BROWN FORMAN İÇKİ TİC. LTD. ŞTİ."/>
    <s v="QH.02.001"/>
    <s v="Quest Panorama - Yazılım Bakımı, Yaşatma ve Merkezi Destek Hizmeti"/>
    <s v="Univera - Brown Forman"/>
    <x v="12"/>
    <x v="3"/>
    <s v="Enterprise"/>
    <n v="125482.5"/>
    <s v="TRY"/>
    <n v="1"/>
    <s v="Yıl"/>
    <n v="125482.5"/>
    <s v="TRY"/>
    <n v="0"/>
    <s v="TRY"/>
    <n v="125482.5"/>
    <s v="TRY"/>
    <n v="125482.5"/>
    <s v="TRY"/>
    <n v="1000004482"/>
    <m/>
    <m/>
    <x v="30"/>
    <x v="0"/>
    <x v="1"/>
    <x v="1"/>
    <x v="4"/>
    <x v="1"/>
    <s v="Univera Satış"/>
    <s v="Saha Satış"/>
    <s v="Yurt İçi"/>
    <s v="Türkiye"/>
  </r>
  <r>
    <s v="Q1"/>
    <x v="2"/>
    <x v="0"/>
    <s v="Kapalı"/>
    <s v="Loreal Türkiye Kozmetik Tic. ve San. A.Ş."/>
    <s v="QH.02.001"/>
    <s v="Quest Panorama - Yazılım Bakımı, Yaşatma ve Merkezi Destek Hizmeti"/>
    <s v="Univera - Loreal Eczane"/>
    <x v="13"/>
    <x v="3"/>
    <s v="Enterprise"/>
    <n v="125868.75"/>
    <s v="TRY"/>
    <n v="1"/>
    <s v="Yıl"/>
    <n v="125868.75"/>
    <s v="TRY"/>
    <n v="0"/>
    <s v="TRY"/>
    <n v="125868.75"/>
    <s v="TRY"/>
    <n v="125868.75"/>
    <s v="TRY"/>
    <n v="1000004589"/>
    <m/>
    <m/>
    <x v="65"/>
    <x v="0"/>
    <x v="0"/>
    <x v="1"/>
    <x v="4"/>
    <x v="0"/>
    <s v="Univera Satış"/>
    <s v="Saha Satış"/>
    <s v="Yurt İçi"/>
    <s v="Türkiye"/>
  </r>
  <r>
    <s v="Q1"/>
    <x v="2"/>
    <x v="0"/>
    <s v="Kapalı"/>
    <s v="Loreal Türkiye Kozmetik Tic. ve San. A.Ş."/>
    <s v="QH.02.001"/>
    <s v="Quest Panorama - Yazılım Bakımı, Yaşatma ve Merkezi Destek Hizmeti"/>
    <s v="Univera - Loreal Lux"/>
    <x v="13"/>
    <x v="3"/>
    <s v="Enterprise"/>
    <n v="266456.42"/>
    <s v="TRY"/>
    <n v="1"/>
    <s v="Yıl"/>
    <n v="266456.42"/>
    <s v="TRY"/>
    <n v="0"/>
    <s v="TRY"/>
    <n v="266456.42"/>
    <s v="TRY"/>
    <n v="266456.42"/>
    <s v="TRY"/>
    <n v="1000004589"/>
    <m/>
    <m/>
    <x v="65"/>
    <x v="0"/>
    <x v="0"/>
    <x v="1"/>
    <x v="4"/>
    <x v="0"/>
    <s v="Univera Satış"/>
    <s v="Saha Satış"/>
    <s v="Yurt İçi"/>
    <s v="Türkiye"/>
  </r>
  <r>
    <s v="Q1"/>
    <x v="2"/>
    <x v="0"/>
    <s v="Kapalı"/>
    <s v="Loreal Türkiye Kozmetik Tic. ve San. A.Ş."/>
    <s v="QH.02.001"/>
    <s v="Quest Panorama - Yazılım Bakımı, Yaşatma ve Merkezi Destek Hizmeti"/>
    <s v="Univera - Loreal Tüketici"/>
    <x v="13"/>
    <x v="3"/>
    <s v="Enterprise"/>
    <n v="125868.75"/>
    <s v="TRY"/>
    <n v="1"/>
    <s v="Yıl"/>
    <n v="125868.75"/>
    <s v="TRY"/>
    <n v="0"/>
    <s v="TRY"/>
    <n v="125868.75"/>
    <s v="TRY"/>
    <n v="125868.75"/>
    <s v="TRY"/>
    <n v="1000004589"/>
    <m/>
    <m/>
    <x v="65"/>
    <x v="0"/>
    <x v="0"/>
    <x v="1"/>
    <x v="4"/>
    <x v="0"/>
    <s v="Univera Satış"/>
    <s v="Saha Satış"/>
    <s v="Yurt İçi"/>
    <s v="Türkiye"/>
  </r>
  <r>
    <s v="Q1"/>
    <x v="2"/>
    <x v="0"/>
    <s v="Kapalı"/>
    <s v="BROWN FORMAN İÇKİ TİC. LTD. ŞTİ."/>
    <s v="QY.02.007"/>
    <s v="Quest Panorama - Mobil Kullanıcısı Lisansı"/>
    <s v="Univera - Brown Forman"/>
    <x v="12"/>
    <x v="3"/>
    <s v="Enterprise"/>
    <n v="22815"/>
    <s v="TRY"/>
    <n v="25"/>
    <s v="Adet"/>
    <n v="570375"/>
    <s v="TRY"/>
    <n v="0"/>
    <s v="TRY"/>
    <n v="570375"/>
    <s v="TRY"/>
    <n v="570375"/>
    <s v="TRY"/>
    <n v="1000004482"/>
    <m/>
    <m/>
    <x v="30"/>
    <x v="0"/>
    <x v="1"/>
    <x v="0"/>
    <x v="1"/>
    <x v="1"/>
    <s v="Univera Satış"/>
    <s v="Saha Satış"/>
    <s v="Yurt İçi"/>
    <s v="Türkiye"/>
  </r>
  <r>
    <s v="Q1"/>
    <x v="2"/>
    <x v="0"/>
    <s v="Kapalı"/>
    <s v="Loreal Türkiye Kozmetik Tic. ve San. A.Ş."/>
    <s v="QH.03.001"/>
    <s v="Quest Panorama - Çağrı Merkezi Hizmeti"/>
    <s v="Univera - Loreal Eczane"/>
    <x v="13"/>
    <x v="3"/>
    <s v="Enterprise"/>
    <n v="13761.65"/>
    <s v="TRY"/>
    <n v="1"/>
    <s v="Yıl"/>
    <n v="13761.65"/>
    <s v="TRY"/>
    <n v="0"/>
    <s v="TRY"/>
    <n v="13761.65"/>
    <s v="TRY"/>
    <n v="13761.65"/>
    <s v="TRY"/>
    <n v="1000004589"/>
    <m/>
    <m/>
    <x v="65"/>
    <x v="0"/>
    <x v="0"/>
    <x v="1"/>
    <x v="8"/>
    <x v="0"/>
    <s v="Univera Satış"/>
    <s v="Saha Satış"/>
    <s v="Yurt İçi"/>
    <s v="Türkiye"/>
  </r>
  <r>
    <s v="Q1"/>
    <x v="2"/>
    <x v="0"/>
    <s v="Kapalı"/>
    <s v="Loreal Türkiye Kozmetik Tic. ve San. A.Ş."/>
    <s v="QH.03.001"/>
    <s v="Quest Panorama - Çağrı Merkezi Hizmeti"/>
    <s v="Univera - Loreal Tüketici"/>
    <x v="13"/>
    <x v="3"/>
    <s v="Enterprise"/>
    <n v="13761.65"/>
    <s v="TRY"/>
    <n v="1"/>
    <s v="Yıl"/>
    <n v="13761.65"/>
    <s v="TRY"/>
    <n v="0"/>
    <s v="TRY"/>
    <n v="13761.65"/>
    <s v="TRY"/>
    <n v="13761.65"/>
    <s v="TRY"/>
    <n v="1000004589"/>
    <m/>
    <m/>
    <x v="65"/>
    <x v="0"/>
    <x v="0"/>
    <x v="1"/>
    <x v="8"/>
    <x v="0"/>
    <s v="Univera Satış"/>
    <s v="Saha Satış"/>
    <s v="Yurt İçi"/>
    <s v="Türkiye"/>
  </r>
  <r>
    <s v="Q1"/>
    <x v="2"/>
    <x v="0"/>
    <s v="Kapalı"/>
    <s v="EVYAP SABUN YAĞ GLISERIN SAN. VE TİC.A.Ş."/>
    <s v="EY.04.002 PX"/>
    <s v="EnRoute PX-Fon Bütçe Yön. Mod. Lsns Ent"/>
    <s v="Univera - Evyap"/>
    <x v="12"/>
    <x v="0"/>
    <s v="Enterprise"/>
    <n v="308499"/>
    <s v="TRY"/>
    <n v="1"/>
    <s v="Adet"/>
    <n v="308499"/>
    <s v="TRY"/>
    <n v="0"/>
    <s v="TRY"/>
    <n v="308499"/>
    <s v="TRY"/>
    <n v="308499"/>
    <s v="TRY"/>
    <n v="1000004507"/>
    <m/>
    <m/>
    <x v="50"/>
    <x v="0"/>
    <x v="0"/>
    <x v="1"/>
    <x v="4"/>
    <x v="0"/>
    <s v="Univera Satış"/>
    <s v="Saha Satış"/>
    <s v="Yurt İçi"/>
    <s v="Türkiye"/>
  </r>
  <r>
    <s v="Q1"/>
    <x v="2"/>
    <x v="0"/>
    <s v="Kapalı"/>
    <s v="SANİPAK SAĞLIKLI YAŞAM ÜRÜNLERİ SAN VE TİC AŞ"/>
    <s v="EY.04.012 PX"/>
    <s v="EnRoute PX-E-Dönüşüm Modül Lisansı"/>
    <s v="Univera - Eczacıbaşı Profesyonel"/>
    <x v="19"/>
    <x v="0"/>
    <s v="Enterprise"/>
    <n v="8294"/>
    <s v="TRY"/>
    <n v="1"/>
    <s v="Adet"/>
    <n v="8294"/>
    <s v="TRY"/>
    <n v="0"/>
    <s v="TRY"/>
    <n v="8294"/>
    <s v="TRY"/>
    <n v="8294"/>
    <s v="TRY"/>
    <n v="1000004526"/>
    <m/>
    <m/>
    <x v="54"/>
    <x v="0"/>
    <x v="1"/>
    <x v="0"/>
    <x v="1"/>
    <x v="1"/>
    <s v="Univera Satış"/>
    <s v="Saha Satış"/>
    <s v="Yurt İçi"/>
    <s v="Türkiye"/>
  </r>
  <r>
    <s v="Q1"/>
    <x v="2"/>
    <x v="0"/>
    <s v="Kapalı"/>
    <s v="SANİPAK SAĞLIKLI YAŞAM ÜRÜNLERİ SAN VE TİC AŞ"/>
    <s v="EH.02.018"/>
    <s v="ENROUTE PANORAMA WEBCONNECTOR BAKIM HİZM"/>
    <s v="Univera - Eczacıbaşı Girişim"/>
    <x v="19"/>
    <x v="0"/>
    <s v="Web Connector"/>
    <n v="64810.61"/>
    <s v="TRY"/>
    <n v="3"/>
    <s v="Adet"/>
    <n v="194431.83"/>
    <s v="TRY"/>
    <n v="0"/>
    <s v="TRY"/>
    <n v="194431.83"/>
    <s v="TRY"/>
    <n v="194431.83"/>
    <s v="TRY"/>
    <n v="1000004529"/>
    <m/>
    <m/>
    <x v="54"/>
    <x v="0"/>
    <x v="0"/>
    <x v="1"/>
    <x v="4"/>
    <x v="1"/>
    <s v="Univera Satış"/>
    <s v="Saha Satış"/>
    <s v="Yurt İçi"/>
    <s v="Türkiye"/>
  </r>
  <r>
    <s v="Q1"/>
    <x v="2"/>
    <x v="0"/>
    <s v="Kapalı"/>
    <s v="SANİPAK SAĞLIKLI YAŞAM ÜRÜNLERİ SAN VE TİC AŞ"/>
    <s v="EH.02.018"/>
    <s v="ENROUTE PANORAMA WEBCONNECTOR BAKIM HİZM"/>
    <s v="Univera - Eczacıbaşı Profesyonel"/>
    <x v="19"/>
    <x v="0"/>
    <s v="Web Connector"/>
    <n v="107617.43"/>
    <s v="TRY"/>
    <n v="5"/>
    <s v="Adet"/>
    <n v="538087.15"/>
    <s v="TRY"/>
    <n v="0"/>
    <s v="TRY"/>
    <n v="538087.15"/>
    <s v="TRY"/>
    <n v="538087.15"/>
    <s v="TRY"/>
    <n v="1000004526"/>
    <m/>
    <m/>
    <x v="54"/>
    <x v="0"/>
    <x v="0"/>
    <x v="1"/>
    <x v="4"/>
    <x v="1"/>
    <s v="Univera Satış"/>
    <s v="Saha Satış"/>
    <s v="Yurt İçi"/>
    <s v="Türkiye"/>
  </r>
  <r>
    <s v="Q1"/>
    <x v="2"/>
    <x v="0"/>
    <s v="Kapalı"/>
    <s v="EVYAP SABUN YAĞ GLISERIN SAN. VE TİC.A.Ş."/>
    <s v="EH.02.005"/>
    <s v="ENROUTE PANORAMA CHANNEL BALANCE MODULE - BAYİ STOK DENGELEME YAZILIM BAKIMI HİZMETİ"/>
    <s v="Univera - Evyap"/>
    <x v="12"/>
    <x v="0"/>
    <s v="Enterprise"/>
    <n v="388977"/>
    <s v="TRY"/>
    <n v="1"/>
    <s v="Adet"/>
    <n v="388977"/>
    <s v="TRY"/>
    <n v="0"/>
    <s v="TRY"/>
    <n v="388977"/>
    <s v="TRY"/>
    <n v="388977"/>
    <s v="TRY"/>
    <n v="1000004507"/>
    <m/>
    <m/>
    <x v="50"/>
    <x v="0"/>
    <x v="0"/>
    <x v="1"/>
    <x v="4"/>
    <x v="0"/>
    <s v="Univera Satış"/>
    <s v="Saha Satış"/>
    <s v="Yurt İçi"/>
    <s v="Türkiye"/>
  </r>
  <r>
    <s v="Q1"/>
    <x v="2"/>
    <x v="0"/>
    <s v="Kapalı"/>
    <s v="Loreal Türkiye Kozmetik Tic. ve San. A.Ş."/>
    <s v="EH.02.014"/>
    <s v="ENROUTE PANORAMA BUSİNESS ANALYTİCS (QSENSE) KULLANICI LİSANSI BAKIMI"/>
    <s v="Univera - Loreal Eczane"/>
    <x v="13"/>
    <x v="0"/>
    <s v="Enterprise"/>
    <n v="3052.96"/>
    <s v="EUR"/>
    <n v="1"/>
    <s v="Ay"/>
    <n v="3052.96"/>
    <s v="EUR"/>
    <n v="0"/>
    <s v="EUR"/>
    <n v="156728.28"/>
    <s v="TRY"/>
    <n v="156728.28"/>
    <s v="TRY"/>
    <n v="1000004588"/>
    <m/>
    <m/>
    <x v="65"/>
    <x v="0"/>
    <x v="0"/>
    <x v="1"/>
    <x v="4"/>
    <x v="0"/>
    <s v="Univera Satış"/>
    <s v="Saha Satış"/>
    <s v="Yurt İçi"/>
    <s v="Türkiye"/>
  </r>
  <r>
    <s v="Q1"/>
    <x v="2"/>
    <x v="0"/>
    <s v="Kapalı"/>
    <s v="Loreal Türkiye Kozmetik Tic. ve San. A.Ş."/>
    <s v="EH.02.014"/>
    <s v="ENROUTE PANORAMA BUSİNESS ANALYTİCS (QSENSE) KULLANICI LİSANSI BAKIMI"/>
    <s v="Univera - Loreal Tüketici"/>
    <x v="13"/>
    <x v="0"/>
    <s v="Enterprise"/>
    <n v="3052.96"/>
    <s v="EUR"/>
    <n v="1"/>
    <s v="Ay"/>
    <n v="3052.96"/>
    <s v="EUR"/>
    <n v="0"/>
    <s v="EUR"/>
    <n v="156728.28"/>
    <s v="TRY"/>
    <n v="156728.28"/>
    <s v="TRY"/>
    <n v="1000004588"/>
    <m/>
    <m/>
    <x v="65"/>
    <x v="0"/>
    <x v="0"/>
    <x v="1"/>
    <x v="4"/>
    <x v="0"/>
    <s v="Univera Satış"/>
    <s v="Saha Satış"/>
    <s v="Yurt İçi"/>
    <s v="Türkiye"/>
  </r>
  <r>
    <s v="Q1"/>
    <x v="2"/>
    <x v="0"/>
    <s v="Kapalı"/>
    <s v="EVYAP SABUN YAĞ GLISERIN SAN. VE TİC.A.Ş."/>
    <s v="EH.02.001"/>
    <s v="EnRoute Panorama - Yazılım Bakımı, Yaşatma ve Merkezi Destek Hizmeti"/>
    <s v="Univera - Evyap"/>
    <x v="12"/>
    <x v="0"/>
    <s v="Enterprise"/>
    <n v="724302"/>
    <s v="TRY"/>
    <n v="1"/>
    <s v="Yıl"/>
    <n v="724302"/>
    <s v="TRY"/>
    <n v="0"/>
    <s v="TRY"/>
    <n v="724302"/>
    <s v="TRY"/>
    <n v="724302"/>
    <s v="TRY"/>
    <n v="1000004507"/>
    <m/>
    <m/>
    <x v="50"/>
    <x v="0"/>
    <x v="0"/>
    <x v="1"/>
    <x v="4"/>
    <x v="0"/>
    <s v="Univera Satış"/>
    <s v="Saha Satış"/>
    <s v="Yurt İçi"/>
    <s v="Türkiye"/>
  </r>
  <r>
    <s v="Q1"/>
    <x v="2"/>
    <x v="0"/>
    <s v="Kapalı"/>
    <s v="EVYAP SABUN YAĞ GLISERIN SAN. VE TİC.A.Ş."/>
    <s v="EH.02.001"/>
    <s v="EnRoute Panorama - Yazılım Bakımı, Yaşatma ve Merkezi Destek Hizmeti"/>
    <s v="Univera - Evyap"/>
    <x v="12"/>
    <x v="0"/>
    <s v="Enterprise"/>
    <n v="214608"/>
    <s v="TRY"/>
    <n v="1"/>
    <s v="Yıl"/>
    <n v="214608"/>
    <s v="TRY"/>
    <n v="0"/>
    <s v="TRY"/>
    <n v="214608"/>
    <s v="TRY"/>
    <n v="214608"/>
    <s v="TRY"/>
    <n v="1000004507"/>
    <m/>
    <m/>
    <x v="50"/>
    <x v="0"/>
    <x v="0"/>
    <x v="1"/>
    <x v="4"/>
    <x v="0"/>
    <s v="Univera Satış"/>
    <s v="Saha Satış"/>
    <s v="Yurt İçi"/>
    <s v="Türkiye"/>
  </r>
  <r>
    <s v="Q1"/>
    <x v="2"/>
    <x v="0"/>
    <s v="Kapalı"/>
    <s v="Loreal Türkiye Kozmetik Tic. ve San. A.Ş."/>
    <s v="EH.02.001"/>
    <s v="EnRoute Panorama - Yazılım Bakımı, Yaşatma ve Merkezi Destek Hizmeti"/>
    <s v="Univera - Loreal Eczane"/>
    <x v="13"/>
    <x v="0"/>
    <s v="Enterprise"/>
    <n v="537040"/>
    <s v="TRY"/>
    <n v="1"/>
    <s v="Yıl"/>
    <n v="537040"/>
    <s v="TRY"/>
    <n v="0"/>
    <s v="TRY"/>
    <n v="537040"/>
    <s v="TRY"/>
    <n v="537040"/>
    <s v="TRY"/>
    <n v="1000004586"/>
    <m/>
    <m/>
    <x v="65"/>
    <x v="0"/>
    <x v="0"/>
    <x v="1"/>
    <x v="4"/>
    <x v="0"/>
    <s v="Univera Satış"/>
    <s v="Saha Satış"/>
    <s v="Yurt İçi"/>
    <s v="Türkiye"/>
  </r>
  <r>
    <s v="Q1"/>
    <x v="2"/>
    <x v="0"/>
    <s v="Kapalı"/>
    <s v="Loreal Türkiye Kozmetik Tic. ve San. A.Ş."/>
    <s v="EH.02.001"/>
    <s v="EnRoute Panorama - Yazılım Bakımı, Yaşatma ve Merkezi Destek Hizmeti"/>
    <s v="Univera - Loreal Lux"/>
    <x v="13"/>
    <x v="0"/>
    <s v="Enterprise"/>
    <n v="537040"/>
    <s v="TRY"/>
    <n v="1"/>
    <s v="Yıl"/>
    <n v="537040"/>
    <s v="TRY"/>
    <n v="0"/>
    <s v="TRY"/>
    <n v="537040"/>
    <s v="TRY"/>
    <n v="537040"/>
    <s v="TRY"/>
    <n v="1000004586"/>
    <m/>
    <m/>
    <x v="65"/>
    <x v="0"/>
    <x v="0"/>
    <x v="1"/>
    <x v="4"/>
    <x v="0"/>
    <s v="Univera Satış"/>
    <s v="Saha Satış"/>
    <s v="Yurt İçi"/>
    <s v="Türkiye"/>
  </r>
  <r>
    <s v="Q1"/>
    <x v="2"/>
    <x v="0"/>
    <s v="Kapalı"/>
    <s v="Loreal Türkiye Kozmetik Tic. ve San. A.Ş."/>
    <s v="EH.02.001"/>
    <s v="EnRoute Panorama - Yazılım Bakımı, Yaşatma ve Merkezi Destek Hizmeti"/>
    <s v="Univera - Loreal Tüketici"/>
    <x v="13"/>
    <x v="0"/>
    <s v="Enterprise"/>
    <n v="537040"/>
    <s v="TRY"/>
    <n v="1"/>
    <s v="Yıl"/>
    <n v="537040"/>
    <s v="TRY"/>
    <n v="0"/>
    <s v="TRY"/>
    <n v="537040"/>
    <s v="TRY"/>
    <n v="537040"/>
    <s v="TRY"/>
    <n v="1000004586"/>
    <m/>
    <m/>
    <x v="65"/>
    <x v="0"/>
    <x v="0"/>
    <x v="1"/>
    <x v="4"/>
    <x v="0"/>
    <s v="Univera Satış"/>
    <s v="Saha Satış"/>
    <s v="Yurt İçi"/>
    <s v="Türkiye"/>
  </r>
  <r>
    <s v="Q1"/>
    <x v="2"/>
    <x v="0"/>
    <s v="Kapalı"/>
    <s v="ROYAL CANIN TURKEY EVCİL HAYVAN ÜRÜNLERİ TİC. LTD. ŞTİ."/>
    <s v="EH.02.001"/>
    <s v="EnRoute Panorama - Yazılım Bakımı, Yaşatma ve Merkezi Destek Hizmeti"/>
    <s v="Univera - Royal Canin"/>
    <x v="12"/>
    <x v="0"/>
    <s v="Enterprise"/>
    <n v="5390"/>
    <s v="TRY"/>
    <n v="1"/>
    <s v="Yıl"/>
    <n v="5390"/>
    <s v="TRY"/>
    <n v="0"/>
    <s v="TRY"/>
    <n v="5390"/>
    <s v="TRY"/>
    <n v="5390"/>
    <s v="TRY"/>
    <n v="1000004485"/>
    <m/>
    <m/>
    <x v="40"/>
    <x v="0"/>
    <x v="1"/>
    <x v="1"/>
    <x v="4"/>
    <x v="0"/>
    <s v="Univera Satış"/>
    <s v="Saha Satış"/>
    <s v="Yurt İçi"/>
    <s v="Türkiye"/>
  </r>
  <r>
    <s v="Q1"/>
    <x v="2"/>
    <x v="0"/>
    <s v="Kapalı"/>
    <s v="SANİPAK SAĞLIKLI YAŞAM ÜRÜNLERİ SAN VE TİC AŞ"/>
    <s v="EH.02.001"/>
    <s v="EnRoute Panorama - Yazılım Bakımı, Yaşatma ve Merkezi Destek Hizmeti"/>
    <s v="Univera - Eczacıbaşı Girişim"/>
    <x v="19"/>
    <x v="0"/>
    <s v="Enterprise"/>
    <n v="545792.47"/>
    <s v="TRY"/>
    <n v="1"/>
    <s v="Yıl"/>
    <n v="545792.47"/>
    <s v="TRY"/>
    <n v="0"/>
    <s v="TRY"/>
    <n v="545792.47"/>
    <s v="TRY"/>
    <n v="545792.47"/>
    <s v="TRY"/>
    <n v="1000004529"/>
    <m/>
    <m/>
    <x v="54"/>
    <x v="0"/>
    <x v="0"/>
    <x v="1"/>
    <x v="4"/>
    <x v="1"/>
    <s v="Univera Satış"/>
    <s v="Saha Satış"/>
    <s v="Yurt İçi"/>
    <s v="Türkiye"/>
  </r>
  <r>
    <s v="Q1"/>
    <x v="2"/>
    <x v="0"/>
    <s v="Kapalı"/>
    <s v="SANİPAK SAĞLIKLI YAŞAM ÜRÜNLERİ SAN VE TİC AŞ"/>
    <s v="EH.02.001"/>
    <s v="EnRoute Panorama - Yazılım Bakımı, Yaşatma ve Merkezi Destek Hizmeti"/>
    <s v="Univera - Eczacıbaşı Profesyonel"/>
    <x v="19"/>
    <x v="0"/>
    <s v="Enterprise"/>
    <n v="263906.52"/>
    <s v="TRY"/>
    <n v="1"/>
    <s v="Yıl"/>
    <n v="263906.52"/>
    <s v="TRY"/>
    <n v="0"/>
    <s v="TRY"/>
    <n v="263906.52"/>
    <s v="TRY"/>
    <n v="263906.52"/>
    <s v="TRY"/>
    <n v="1000004526"/>
    <m/>
    <m/>
    <x v="54"/>
    <x v="0"/>
    <x v="0"/>
    <x v="1"/>
    <x v="4"/>
    <x v="1"/>
    <s v="Univera Satış"/>
    <s v="Saha Satış"/>
    <s v="Yurt İçi"/>
    <s v="Türkiye"/>
  </r>
  <r>
    <s v="Q1"/>
    <x v="2"/>
    <x v="0"/>
    <s v="Kapalı"/>
    <s v="Şenpiliç Gıda Sanayi A.Ş."/>
    <s v="EH.02.001"/>
    <s v="EnRoute Panorama - Yazılım Bakımı, Yaşatma ve Merkezi Destek Hizmeti"/>
    <s v="Univera - Şen Piliç"/>
    <x v="19"/>
    <x v="0"/>
    <s v="Enterprise"/>
    <n v="2115669.54"/>
    <s v="TRY"/>
    <n v="1"/>
    <s v="Yıl"/>
    <n v="2115669.54"/>
    <s v="TRY"/>
    <n v="0"/>
    <s v="TRY"/>
    <n v="2115669.54"/>
    <s v="TRY"/>
    <n v="2115669.54"/>
    <s v="TRY"/>
    <n v="1000004452"/>
    <d v="2026-01-31T00:00:00"/>
    <m/>
    <x v="69"/>
    <x v="0"/>
    <x v="0"/>
    <x v="1"/>
    <x v="4"/>
    <x v="1"/>
    <s v="Univera Satış"/>
    <s v="Saha Satış"/>
    <s v="Yurt İçi"/>
    <s v="Türkiye"/>
  </r>
  <r>
    <s v="Q1"/>
    <x v="2"/>
    <x v="0"/>
    <s v="Kapalı"/>
    <s v="TURKIYE SISE VE CAM FABRIKALARI A.S."/>
    <s v="EH.02.001"/>
    <s v="EnRoute Panorama - Yazılım Bakımı, Yaşatma ve Merkezi Destek Hizmeti"/>
    <s v="Univera - Paşabahçe"/>
    <x v="18"/>
    <x v="0"/>
    <s v="Enterprise"/>
    <n v="55173"/>
    <s v="TRY"/>
    <n v="1"/>
    <s v="Yıl"/>
    <n v="55173"/>
    <s v="TRY"/>
    <n v="0"/>
    <s v="TRY"/>
    <n v="55173"/>
    <s v="TRY"/>
    <n v="55173"/>
    <s v="TRY"/>
    <n v="1000004580"/>
    <m/>
    <m/>
    <x v="88"/>
    <x v="0"/>
    <x v="0"/>
    <x v="1"/>
    <x v="4"/>
    <x v="0"/>
    <s v="Univera Satış"/>
    <s v="Saha Satış"/>
    <s v="Yurt İçi"/>
    <s v="Türkiye"/>
  </r>
  <r>
    <s v="Q1"/>
    <x v="2"/>
    <x v="0"/>
    <s v="Kapalı"/>
    <s v="ESFA LOJİSTİK VE DİJİTAL MAĞZACILIK A.Ş"/>
    <s v="EH.01.001"/>
    <s v="EnRoute Panorama - Proje ve Ürün Yönetimi Danışmanlığı Hizmeti"/>
    <s v="Univera - Kent Gıda"/>
    <x v="12"/>
    <x v="0"/>
    <s v="Enterprise"/>
    <n v="24500"/>
    <s v="TRY"/>
    <n v="3"/>
    <s v="K/Gün"/>
    <n v="73500"/>
    <s v="TRY"/>
    <n v="11025"/>
    <s v="TRY"/>
    <n v="62475"/>
    <s v="TRY"/>
    <n v="62475"/>
    <s v="TRY"/>
    <n v="1000004480"/>
    <m/>
    <m/>
    <x v="53"/>
    <x v="0"/>
    <x v="1"/>
    <x v="1"/>
    <x v="7"/>
    <x v="1"/>
    <s v="Univera Satış"/>
    <s v="Saha Satış"/>
    <s v="Yurt İçi"/>
    <s v="Türkiye"/>
  </r>
  <r>
    <s v="Q1"/>
    <x v="2"/>
    <x v="0"/>
    <s v="Kapalı"/>
    <s v="ROYAL CANIN TURKEY EVCİL HAYVAN ÜRÜNLERİ TİC. LTD. ŞTİ."/>
    <s v="EYS.01.014"/>
    <s v="EnRoute Panorama - Platform Back Office Kullanıcı Lisansı"/>
    <s v="Univera - Royal Canin"/>
    <x v="12"/>
    <x v="0"/>
    <s v="Standart"/>
    <n v="24500"/>
    <s v="TRY"/>
    <n v="3"/>
    <s v="Adet"/>
    <n v="73500"/>
    <s v="TRY"/>
    <n v="0"/>
    <s v="TRY"/>
    <n v="73500"/>
    <s v="TRY"/>
    <n v="73500"/>
    <s v="TRY"/>
    <n v="1000004485"/>
    <m/>
    <m/>
    <x v="40"/>
    <x v="0"/>
    <x v="1"/>
    <x v="0"/>
    <x v="1"/>
    <x v="0"/>
    <s v="Univera Satış"/>
    <s v="Saha Satış"/>
    <s v="Yurt İçi"/>
    <s v="Türkiye"/>
  </r>
  <r>
    <s v="Q1"/>
    <x v="2"/>
    <x v="0"/>
    <s v="Kapalı"/>
    <s v="SANİPAK SAĞLIKLI YAŞAM ÜRÜNLERİ SAN VE TİC AŞ"/>
    <s v="EYS.02.033"/>
    <s v="EnRoute Panorama - Mobil Kullanıcı Lisansı"/>
    <s v="Univera - Eczacıbaşı Profesyonel"/>
    <x v="19"/>
    <x v="0"/>
    <s v="Standart"/>
    <n v="2645.5"/>
    <s v="TRY"/>
    <n v="3"/>
    <s v="Adet"/>
    <n v="7936.5"/>
    <s v="TRY"/>
    <n v="0"/>
    <s v="TRY"/>
    <n v="7936.5"/>
    <s v="TRY"/>
    <n v="7936.5"/>
    <s v="TRY"/>
    <n v="1000004526"/>
    <m/>
    <m/>
    <x v="54"/>
    <x v="0"/>
    <x v="1"/>
    <x v="0"/>
    <x v="1"/>
    <x v="1"/>
    <s v="Univera Satış"/>
    <s v="Saha Satış"/>
    <s v="Yurt İçi"/>
    <s v="Türkiye"/>
  </r>
  <r>
    <s v="Q1"/>
    <x v="2"/>
    <x v="0"/>
    <s v="Kapalı"/>
    <s v="SANİPAK SAĞLIKLI YAŞAM ÜRÜNLERİ SAN VE TİC AŞ"/>
    <s v="EH.01.003"/>
    <s v="EnRoute Panorama - Kurulum ve Eğitim Hizmeti"/>
    <s v="Univera - Eczacıbaşı Profesyonel"/>
    <x v="19"/>
    <x v="0"/>
    <s v="Enterprise"/>
    <n v="25200"/>
    <s v="TRY"/>
    <n v="1"/>
    <s v="K/Gün"/>
    <n v="25200"/>
    <s v="TRY"/>
    <n v="0"/>
    <s v="TRY"/>
    <n v="25200"/>
    <s v="TRY"/>
    <n v="25200"/>
    <s v="TRY"/>
    <n v="1000004534"/>
    <m/>
    <m/>
    <x v="54"/>
    <x v="0"/>
    <x v="1"/>
    <x v="1"/>
    <x v="6"/>
    <x v="1"/>
    <s v="Univera Satış"/>
    <s v="Saha Satış"/>
    <s v="Yurt İçi"/>
    <s v="Türkiye"/>
  </r>
  <r>
    <s v="Q1"/>
    <x v="2"/>
    <x v="0"/>
    <s v="Kapalı"/>
    <s v="Loreal Türkiye Kozmetik Tic. ve San. A.Ş."/>
    <s v="EH.06.001"/>
    <s v="EnRoute Panorama - Hosting Hizmeti"/>
    <s v="Univera - Loreal"/>
    <x v="13"/>
    <x v="1"/>
    <s v="Enroute"/>
    <n v="215833.33"/>
    <s v="TRY"/>
    <n v="3"/>
    <s v="Yıl"/>
    <n v="647500"/>
    <s v="TRY"/>
    <n v="0"/>
    <s v="TRY"/>
    <n v="647500"/>
    <s v="TRY"/>
    <n v="647500"/>
    <s v="TRY"/>
    <n v="1000004592"/>
    <m/>
    <m/>
    <x v="65"/>
    <x v="0"/>
    <x v="0"/>
    <x v="1"/>
    <x v="3"/>
    <x v="0"/>
    <s v="Univera Satış"/>
    <s v="Saha Satış"/>
    <s v="Yurt İçi"/>
    <s v="Türkiye"/>
  </r>
  <r>
    <s v="Q1"/>
    <x v="2"/>
    <x v="0"/>
    <s v="Kapalı"/>
    <s v="SANİPAK SAĞLIKLI YAŞAM ÜRÜNLERİ SAN VE TİC AŞ"/>
    <s v="EY.01.025"/>
    <s v="EnRoute Panorama - Dağıtım Kanalı &quot;Web Connector&quot; Web Service Lisansı"/>
    <s v="Univera - Eczacıbaşı Girişim"/>
    <x v="19"/>
    <x v="0"/>
    <s v="Enterprise"/>
    <n v="12397"/>
    <s v="TRY"/>
    <n v="2"/>
    <s v="Adet"/>
    <n v="24794"/>
    <s v="TRY"/>
    <n v="0"/>
    <s v="TRY"/>
    <n v="24794"/>
    <s v="TRY"/>
    <n v="24794"/>
    <s v="TRY"/>
    <n v="1000004529"/>
    <m/>
    <m/>
    <x v="54"/>
    <x v="0"/>
    <x v="1"/>
    <x v="0"/>
    <x v="1"/>
    <x v="1"/>
    <s v="Univera Satış"/>
    <s v="Saha Satış"/>
    <s v="Yurt İçi"/>
    <s v="Türkiye"/>
  </r>
  <r>
    <s v="Q1"/>
    <x v="2"/>
    <x v="0"/>
    <s v="Kapalı"/>
    <s v="SANİPAK SAĞLIKLI YAŞAM ÜRÜNLERİ SAN VE TİC AŞ"/>
    <s v="EYS.01.025"/>
    <s v="EnRoute Panorama - Dağıtım Kanalı &quot;Web Connector&quot; Web Service Lisansı"/>
    <s v="Univera - Eczacıbaşı Profesyonel"/>
    <x v="19"/>
    <x v="0"/>
    <s v="Standart"/>
    <n v="14014"/>
    <s v="TRY"/>
    <n v="1"/>
    <s v="Adet"/>
    <n v="14014"/>
    <s v="TRY"/>
    <n v="0"/>
    <s v="TRY"/>
    <n v="14014"/>
    <s v="TRY"/>
    <n v="14014"/>
    <s v="TRY"/>
    <n v="1000004526"/>
    <m/>
    <m/>
    <x v="54"/>
    <x v="0"/>
    <x v="1"/>
    <x v="0"/>
    <x v="1"/>
    <x v="1"/>
    <s v="Univera Satış"/>
    <s v="Saha Satış"/>
    <s v="Yurt İçi"/>
    <s v="Türkiye"/>
  </r>
  <r>
    <s v="Q1"/>
    <x v="2"/>
    <x v="0"/>
    <s v="Kapalı"/>
    <s v="ESFA LOJİSTİK VE DİJİTAL MAĞZACILIK A.Ş"/>
    <s v="EY.01.011"/>
    <s v="EnRoute Panorama - Dağıtım Kanalı &quot;Web Connector&quot; 3rd Party Entegrarasyon Uygulama Lisansı"/>
    <s v="Univera - Kent Gıda"/>
    <x v="12"/>
    <x v="0"/>
    <s v="Enterprise"/>
    <n v="32500"/>
    <s v="TRY"/>
    <n v="1"/>
    <s v="Adet"/>
    <n v="32500"/>
    <s v="TRY"/>
    <n v="1625"/>
    <s v="TRY"/>
    <n v="30875"/>
    <s v="TRY"/>
    <n v="30875"/>
    <s v="TRY"/>
    <n v="1000004480"/>
    <m/>
    <m/>
    <x v="53"/>
    <x v="0"/>
    <x v="1"/>
    <x v="0"/>
    <x v="1"/>
    <x v="1"/>
    <s v="Univera Satış"/>
    <s v="Saha Satış"/>
    <s v="Yurt İçi"/>
    <s v="Türkiye"/>
  </r>
  <r>
    <s v="Q1"/>
    <x v="2"/>
    <x v="0"/>
    <s v="Kapalı"/>
    <s v="EVYAP SABUN YAĞ GLISERIN SAN. VE TİC.A.Ş."/>
    <s v="EH.03.001"/>
    <s v="EnRoute Panorama - Çağrı Merkezi Hizmeti (MSD)"/>
    <s v="Univera - Evyap"/>
    <x v="12"/>
    <x v="0"/>
    <s v="Enterprise"/>
    <n v="17146.740000000002"/>
    <s v="TRY"/>
    <n v="35"/>
    <s v="Yıl"/>
    <n v="600135.9"/>
    <s v="TRY"/>
    <n v="0"/>
    <s v="TRY"/>
    <n v="600135.9"/>
    <s v="TRY"/>
    <n v="0"/>
    <s v="TRY"/>
    <n v="1000004507"/>
    <m/>
    <m/>
    <x v="50"/>
    <x v="0"/>
    <x v="0"/>
    <x v="1"/>
    <x v="8"/>
    <x v="0"/>
    <s v="Univera Satış"/>
    <s v="Saha Satış"/>
    <s v="Yurt İçi"/>
    <s v="Türkiye"/>
  </r>
  <r>
    <s v="Q1"/>
    <x v="2"/>
    <x v="0"/>
    <s v="Kapalı"/>
    <s v="Loreal Türkiye Kozmetik Tic. ve San. A.Ş."/>
    <s v="EH.03.001"/>
    <s v="EnRoute Panorama - Çağrı Merkezi Hizmeti (MSD)"/>
    <s v="Univera - Loreal Eczane"/>
    <x v="13"/>
    <x v="0"/>
    <s v="Enterprise"/>
    <n v="402780"/>
    <s v="TRY"/>
    <n v="1"/>
    <s v="Yıl"/>
    <n v="402780"/>
    <s v="TRY"/>
    <n v="0"/>
    <s v="TRY"/>
    <n v="402780"/>
    <s v="TRY"/>
    <n v="402780"/>
    <s v="TRY"/>
    <n v="1000004587"/>
    <m/>
    <m/>
    <x v="65"/>
    <x v="0"/>
    <x v="0"/>
    <x v="1"/>
    <x v="8"/>
    <x v="0"/>
    <s v="Univera Satış"/>
    <s v="Saha Satış"/>
    <s v="Yurt İçi"/>
    <s v="Türkiye"/>
  </r>
  <r>
    <s v="Q1"/>
    <x v="2"/>
    <x v="0"/>
    <s v="Kapalı"/>
    <s v="Loreal Türkiye Kozmetik Tic. ve San. A.Ş."/>
    <s v="EH.03.001"/>
    <s v="EnRoute Panorama - Çağrı Merkezi Hizmeti (MSD)"/>
    <s v="Univera - Loreal Kuaför"/>
    <x v="13"/>
    <x v="0"/>
    <s v="Enterprise"/>
    <n v="402780"/>
    <s v="TRY"/>
    <n v="1"/>
    <s v="Yıl"/>
    <n v="402780"/>
    <s v="TRY"/>
    <n v="0"/>
    <s v="TRY"/>
    <n v="402780"/>
    <s v="TRY"/>
    <n v="402780"/>
    <s v="TRY"/>
    <n v="1000004587"/>
    <m/>
    <m/>
    <x v="65"/>
    <x v="0"/>
    <x v="0"/>
    <x v="1"/>
    <x v="8"/>
    <x v="0"/>
    <s v="Univera Satış"/>
    <s v="Saha Satış"/>
    <s v="Yurt İçi"/>
    <s v="Türkiye"/>
  </r>
  <r>
    <s v="Q1"/>
    <x v="2"/>
    <x v="0"/>
    <s v="Kapalı"/>
    <s v="Loreal Türkiye Kozmetik Tic. ve San. A.Ş."/>
    <s v="EH.03.001"/>
    <s v="EnRoute Panorama - Çağrı Merkezi Hizmeti (MSD)"/>
    <s v="Univera - Loreal Kuaför"/>
    <x v="13"/>
    <x v="0"/>
    <s v="Enterprise"/>
    <n v="402780"/>
    <s v="TRY"/>
    <n v="1"/>
    <s v="Yıl"/>
    <n v="402780"/>
    <s v="TRY"/>
    <n v="0"/>
    <s v="TRY"/>
    <n v="402780"/>
    <s v="TRY"/>
    <n v="402780"/>
    <s v="TRY"/>
    <n v="1000004587"/>
    <m/>
    <m/>
    <x v="65"/>
    <x v="0"/>
    <x v="0"/>
    <x v="1"/>
    <x v="8"/>
    <x v="0"/>
    <s v="Univera Satış"/>
    <s v="Saha Satış"/>
    <s v="Yurt İçi"/>
    <s v="Türkiye"/>
  </r>
  <r>
    <s v="Q1"/>
    <x v="2"/>
    <x v="0"/>
    <s v="Kapalı"/>
    <s v="SANİPAK SAĞLIKLI YAŞAM ÜRÜNLERİ SAN VE TİC AŞ"/>
    <s v="EH.03.001"/>
    <s v="EnRoute Panorama - Çağrı Merkezi Hizmeti (MSD)"/>
    <s v="Univera - Eczacıbaşı Girişim"/>
    <x v="19"/>
    <x v="0"/>
    <s v="Enterprise"/>
    <n v="14831.15"/>
    <s v="TRY"/>
    <n v="14"/>
    <s v="Yıl"/>
    <n v="207636.1"/>
    <s v="TRY"/>
    <n v="0"/>
    <s v="TRY"/>
    <n v="207636.1"/>
    <s v="TRY"/>
    <n v="207636.1"/>
    <s v="TRY"/>
    <n v="1000004529"/>
    <m/>
    <m/>
    <x v="54"/>
    <x v="0"/>
    <x v="0"/>
    <x v="1"/>
    <x v="8"/>
    <x v="1"/>
    <s v="Univera Satış"/>
    <s v="Saha Satış"/>
    <s v="Yurt İçi"/>
    <s v="Türkiye"/>
  </r>
  <r>
    <s v="Q1"/>
    <x v="2"/>
    <x v="0"/>
    <s v="Kapalı"/>
    <s v="SANİPAK SAĞLIKLI YAŞAM ÜRÜNLERİ SAN VE TİC AŞ"/>
    <s v="EH.03.001"/>
    <s v="EnRoute Panorama - Çağrı Merkezi Hizmeti (MSD)"/>
    <s v="Univera - Eczacıbaşı Profesyonel"/>
    <x v="19"/>
    <x v="0"/>
    <s v="Enterprise"/>
    <n v="25075.32"/>
    <s v="TRY"/>
    <n v="13"/>
    <s v="Yıl"/>
    <n v="325979.15999999997"/>
    <s v="TRY"/>
    <n v="0"/>
    <s v="TRY"/>
    <n v="325979.15999999997"/>
    <s v="TRY"/>
    <n v="325979.15999999997"/>
    <s v="TRY"/>
    <n v="1000004526"/>
    <m/>
    <m/>
    <x v="54"/>
    <x v="0"/>
    <x v="0"/>
    <x v="1"/>
    <x v="8"/>
    <x v="1"/>
    <s v="Univera Satış"/>
    <s v="Saha Satış"/>
    <s v="Yurt İçi"/>
    <s v="Türkiye"/>
  </r>
  <r>
    <s v="Q1"/>
    <x v="2"/>
    <x v="0"/>
    <s v="Kapalı"/>
    <s v="Şenpiliç Gıda Sanayi A.Ş."/>
    <s v="EH.03.001"/>
    <s v="EnRoute Panorama - Çağrı Merkezi Hizmeti (MSD)"/>
    <s v="Univera - Şen Piliç"/>
    <x v="19"/>
    <x v="0"/>
    <s v="Enterprise"/>
    <n v="12478"/>
    <s v="TRY"/>
    <n v="119"/>
    <s v="Yıl"/>
    <n v="1484882"/>
    <s v="TRY"/>
    <n v="0"/>
    <s v="TRY"/>
    <n v="1484882"/>
    <s v="TRY"/>
    <n v="1484882"/>
    <s v="TRY"/>
    <n v="1000004452"/>
    <d v="2026-01-31T00:00:00"/>
    <m/>
    <x v="69"/>
    <x v="0"/>
    <x v="0"/>
    <x v="1"/>
    <x v="8"/>
    <x v="1"/>
    <s v="Univera Satış"/>
    <s v="Saha Satış"/>
    <s v="Yurt İçi"/>
    <s v="Türkiye"/>
  </r>
  <r>
    <s v="Q1"/>
    <x v="2"/>
    <x v="0"/>
    <s v="Kapalı"/>
    <s v="SANİPAK SAĞLIKLI YAŞAM ÜRÜNLERİ SAN VE TİC AŞ"/>
    <s v="EH.03.008"/>
    <s v="EnRoute Panorama - Çağrı Merkezi Hizmeti (DDI / OutSource)"/>
    <s v="Univera - Eczacıbaşı Girişim"/>
    <x v="19"/>
    <x v="0"/>
    <s v="Enterprise"/>
    <n v="40736.68"/>
    <s v="TRY"/>
    <n v="6"/>
    <s v="Yıl"/>
    <n v="244420.08"/>
    <s v="TRY"/>
    <n v="0"/>
    <s v="TRY"/>
    <n v="244420.08"/>
    <s v="TRY"/>
    <n v="244420.08"/>
    <s v="TRY"/>
    <n v="1000004529"/>
    <m/>
    <m/>
    <x v="54"/>
    <x v="0"/>
    <x v="0"/>
    <x v="1"/>
    <x v="8"/>
    <x v="1"/>
    <s v="Univera Satış"/>
    <s v="Saha Satış"/>
    <s v="Yurt İçi"/>
    <s v="Türkiye"/>
  </r>
  <r>
    <s v="Q1"/>
    <x v="2"/>
    <x v="0"/>
    <s v="Kapalı"/>
    <s v="SANİPAK SAĞLIKLI YAŞAM ÜRÜNLERİ SAN VE TİC AŞ"/>
    <s v="EH.03.008"/>
    <s v="EnRoute Panorama - Çağrı Merkezi Hizmeti (DDI / OutSource)"/>
    <s v="Univera - Eczacıbaşı Profesyonel"/>
    <x v="19"/>
    <x v="0"/>
    <s v="Enterprise"/>
    <n v="12053.01"/>
    <s v="TRY"/>
    <n v="10"/>
    <s v="Yıl"/>
    <n v="120530.1"/>
    <s v="TRY"/>
    <n v="0"/>
    <s v="TRY"/>
    <n v="120530.1"/>
    <s v="TRY"/>
    <n v="120530.1"/>
    <s v="TRY"/>
    <n v="1000004526"/>
    <m/>
    <m/>
    <x v="54"/>
    <x v="0"/>
    <x v="0"/>
    <x v="1"/>
    <x v="8"/>
    <x v="1"/>
    <s v="Univera Satış"/>
    <s v="Saha Satış"/>
    <s v="Yurt İçi"/>
    <s v="Türkiye"/>
  </r>
  <r>
    <s v="Q1"/>
    <x v="2"/>
    <x v="1"/>
    <s v="Kapalı"/>
    <s v="Shell &amp; Turcas Petrol A.Ş."/>
    <s v="OH.02.001"/>
    <s v="Outsource Yazılım Bakımı Hizmeti"/>
    <s v="Univera - Shell Bee"/>
    <x v="13"/>
    <x v="0"/>
    <s v="Outsource - Hizmet"/>
    <n v="307725"/>
    <s v="TRY"/>
    <n v="1"/>
    <s v="Yıl"/>
    <n v="307725"/>
    <s v="TRY"/>
    <s v="-"/>
    <s v="TRY"/>
    <n v="307725"/>
    <s v="TRY"/>
    <n v="307725"/>
    <s v="TRY"/>
    <n v="1000004442"/>
    <m/>
    <m/>
    <x v="93"/>
    <x v="0"/>
    <x v="0"/>
    <x v="1"/>
    <x v="4"/>
    <x v="0"/>
    <s v="Univera Satış"/>
    <s v="Saha Satış"/>
    <s v="Yurt İçi"/>
    <s v="Türkiye"/>
  </r>
  <r>
    <s v="Q1"/>
    <x v="2"/>
    <x v="1"/>
    <s v="Kapalı"/>
    <s v="KOROPLAST TEMİZLİK AMBALAJ ÜRÜNLERİ SAN. VE DIŞ TİC.A.Ş."/>
    <s v="EY.03.001"/>
    <s v="ENROUTE PANORAMA PAAS LİSANSI (KİRALAMA HİZMETİ)"/>
    <s v="Univera - Koroplast"/>
    <x v="19"/>
    <x v="0"/>
    <s v="Enterprise"/>
    <n v="123397.3"/>
    <s v="TRY"/>
    <n v="1"/>
    <s v="Adet"/>
    <n v="123397.3"/>
    <s v="TRY"/>
    <s v="-"/>
    <s v="TRY"/>
    <n v="123397.25"/>
    <s v="TRY"/>
    <n v="123397.3"/>
    <s v="TRY"/>
    <n v="1000004447"/>
    <m/>
    <m/>
    <x v="0"/>
    <x v="0"/>
    <x v="0"/>
    <x v="0"/>
    <x v="0"/>
    <x v="0"/>
    <s v="Univera Satış"/>
    <s v="Saha Satış"/>
    <s v="Yurt İçi"/>
    <s v="Türkiye"/>
  </r>
  <r>
    <s v="Q1"/>
    <x v="2"/>
    <x v="1"/>
    <s v="Kapalı"/>
    <s v="PERNOD RICARD İSTANBUL İÇ VE DIŞ TİC. LTD. ŞTİ"/>
    <s v="EH.03.003"/>
    <s v="EnRoute Panorama - Uzman Destek Hizmeti"/>
    <s v="Univera - Pernod Ricard"/>
    <x v="13"/>
    <x v="0"/>
    <s v="Enterprise"/>
    <n v="200000"/>
    <s v="TRY"/>
    <n v="1"/>
    <s v="Ay"/>
    <n v="200000"/>
    <s v="TRY"/>
    <s v="-"/>
    <s v="TRY"/>
    <n v="200000"/>
    <s v="TRY"/>
    <n v="200000"/>
    <s v="TRY"/>
    <n v="1000004440"/>
    <m/>
    <m/>
    <x v="34"/>
    <x v="0"/>
    <x v="0"/>
    <x v="1"/>
    <x v="12"/>
    <x v="1"/>
    <s v="Univera Satış"/>
    <s v="Saha Satış"/>
    <s v="Yurt İçi"/>
    <s v="Türkiye"/>
  </r>
  <r>
    <s v="Q1"/>
    <x v="2"/>
    <x v="1"/>
    <s v="Kapalı"/>
    <s v="La Lorraine Unlu Mamülleri Tic. San. A.Ş."/>
    <s v="EH.06.001"/>
    <s v="EnRoute Panorama - Hosting Hizmeti"/>
    <s v="Univera - La Lorraine"/>
    <x v="13"/>
    <x v="1"/>
    <s v="Enroute"/>
    <n v="101643.5"/>
    <s v="TRY"/>
    <n v="1"/>
    <s v="Yıl"/>
    <n v="101643.5"/>
    <s v="TRY"/>
    <s v="-"/>
    <s v="TRY"/>
    <n v="101643.52"/>
    <s v="TRY"/>
    <n v="101643.5"/>
    <s v="TRY"/>
    <n v="1000004448"/>
    <m/>
    <m/>
    <x v="6"/>
    <x v="0"/>
    <x v="0"/>
    <x v="1"/>
    <x v="3"/>
    <x v="0"/>
    <s v="Univera Satış"/>
    <s v="Saha Satış"/>
    <s v="Yurt İçi"/>
    <s v="Türkiye"/>
  </r>
  <r>
    <s v="Q1"/>
    <x v="2"/>
    <x v="1"/>
    <s v="Kapalı"/>
    <s v="PERNOD RICARD İSTANBUL İÇ VE DIŞ TİC. LTD. ŞTİ"/>
    <s v="EH.06.001"/>
    <s v="EnRoute Panorama - Hosting Hizmeti"/>
    <s v="Univera - Pernod Ricard"/>
    <x v="13"/>
    <x v="1"/>
    <s v="Enroute"/>
    <n v="305232.40000000002"/>
    <s v="TRY"/>
    <n v="1"/>
    <s v="Yıl"/>
    <n v="305232.40000000002"/>
    <s v="TRY"/>
    <s v="-"/>
    <s v="TRY"/>
    <n v="305232.42"/>
    <s v="TRY"/>
    <n v="305232.40000000002"/>
    <s v="TRY"/>
    <n v="1000004441"/>
    <m/>
    <m/>
    <x v="34"/>
    <x v="0"/>
    <x v="0"/>
    <x v="1"/>
    <x v="3"/>
    <x v="1"/>
    <s v="Univera Satış"/>
    <s v="Saha Satış"/>
    <s v="Yurt İçi"/>
    <s v="Türkiye"/>
  </r>
  <r>
    <s v="Q1"/>
    <x v="2"/>
    <x v="1"/>
    <s v="Kapalı"/>
    <s v="PERRİGO KİŞİSEL BAKIM ÜRÜNLERİ SAN. VE TİC. LTD.ŞTİ"/>
    <s v="EH.06.001"/>
    <s v="EnRoute Panorama - Hosting Hizmeti"/>
    <s v="Univera - Omega Pharma"/>
    <x v="19"/>
    <x v="1"/>
    <s v="Enroute"/>
    <n v="88887.3"/>
    <s v="TRY"/>
    <n v="1"/>
    <s v="Yıl"/>
    <n v="88887.3"/>
    <s v="TRY"/>
    <s v="-"/>
    <s v="TRY"/>
    <n v="88887.32"/>
    <s v="TRY"/>
    <n v="88887.3"/>
    <s v="TRY"/>
    <n v="1000004446"/>
    <m/>
    <m/>
    <x v="9"/>
    <x v="0"/>
    <x v="0"/>
    <x v="1"/>
    <x v="3"/>
    <x v="0"/>
    <s v="Univera Satış"/>
    <s v="Saha Satış"/>
    <s v="Yurt İçi"/>
    <s v="Türkiye"/>
  </r>
  <r>
    <s v="Q1"/>
    <x v="2"/>
    <x v="1"/>
    <s v="Kapalı"/>
    <s v="WEITNAUER DIŞ TİCARET A.Ş"/>
    <s v="EH.06.001"/>
    <s v="EnRoute Panorama - Hosting Hizmeti"/>
    <s v="Univera - Weitnauer"/>
    <x v="12"/>
    <x v="1"/>
    <s v="Enroute"/>
    <n v="53431.8"/>
    <s v="TRY"/>
    <n v="1"/>
    <s v="Yıl"/>
    <n v="53431.8"/>
    <s v="TRY"/>
    <s v="-"/>
    <s v="TRY"/>
    <n v="53431.79"/>
    <s v="TRY"/>
    <n v="53431.8"/>
    <s v="TRY"/>
    <n v="1000004445"/>
    <m/>
    <m/>
    <x v="102"/>
    <x v="0"/>
    <x v="1"/>
    <x v="1"/>
    <x v="3"/>
    <x v="0"/>
    <s v="Univera Satış"/>
    <s v="Saha Satış"/>
    <s v="Yurt İçi"/>
    <s v="Türkiye"/>
  </r>
  <r>
    <s v="Q1"/>
    <x v="2"/>
    <x v="1"/>
    <s v="Kapalı"/>
    <s v="WEITNAUER DIŞ TİCARET A.Ş"/>
    <s v="EH.02.001"/>
    <s v="EnRoute Panorama - Yazılım Bakımı, Yaşatma ve Merkezi Destek Hizmeti"/>
    <s v="Univera - Weitnauer"/>
    <x v="12"/>
    <x v="0"/>
    <s v="Enroute"/>
    <n v="179570.27"/>
    <s v="TRY"/>
    <n v="1"/>
    <s v="Yıl"/>
    <n v="179570.27"/>
    <s v="TRY"/>
    <n v="0"/>
    <s v="TRY"/>
    <n v="179570.27"/>
    <s v="TRY"/>
    <n v="179570.27"/>
    <s v="TRY"/>
    <n v="1000004444"/>
    <m/>
    <m/>
    <x v="102"/>
    <x v="0"/>
    <x v="0"/>
    <x v="0"/>
    <x v="0"/>
    <x v="0"/>
    <s v="Univera Satış"/>
    <s v="Saha Satış"/>
    <s v="Yurt İçi"/>
    <s v="Türkiye"/>
  </r>
  <r>
    <s v="Q1"/>
    <x v="2"/>
    <x v="1"/>
    <s v="Kapalı"/>
    <s v="BEYAZ KAĞIT VE HİJYENİK TEMİZLİK ÜRÜNLERİ SAN.TİC.A.Ş."/>
    <s v="EH.06.001"/>
    <s v="EnRoute Panorama - Hosting Hizmeti"/>
    <s v="Univera - Beyaz Kağıt"/>
    <x v="13"/>
    <x v="1"/>
    <s v="Enroute"/>
    <n v="40000"/>
    <s v="TRY"/>
    <n v="1"/>
    <s v="Yıl"/>
    <n v="40000"/>
    <s v="TRY"/>
    <n v="0"/>
    <s v="TRY"/>
    <n v="40000"/>
    <s v="TRY"/>
    <n v="40000"/>
    <s v="TRY"/>
    <n v="1000004443"/>
    <m/>
    <m/>
    <x v="115"/>
    <x v="3"/>
    <x v="1"/>
    <x v="1"/>
    <x v="3"/>
    <x v="0"/>
    <s v="Univera Satış"/>
    <s v="Saha Satış"/>
    <s v="Yurt İçi"/>
    <s v="Türkiye"/>
  </r>
  <r>
    <s v="Q1"/>
    <x v="2"/>
    <x v="1"/>
    <s v="Kapalı"/>
    <s v="EZEL KOZMETİK İTHALAT VE İHRACAT RİCARET VE SANAYİ ANONİM ŞİRKETİ"/>
    <s v="EYS.01.021 PX"/>
    <s v="EnRoute PX-DağtmKnalı Bayi/Distr./Şub Ls"/>
    <s v="Univera - Ezel Kozmetik"/>
    <x v="19"/>
    <x v="0"/>
    <s v="Standart"/>
    <n v="13000"/>
    <s v="TRY"/>
    <n v="10"/>
    <s v="Adet"/>
    <n v="130000"/>
    <s v="TRY"/>
    <s v="-"/>
    <s v="TRY"/>
    <n v="130000"/>
    <s v="TRY"/>
    <n v="130000"/>
    <s v="TRY"/>
    <n v="1000004489"/>
    <m/>
    <m/>
    <x v="117"/>
    <x v="3"/>
    <x v="1"/>
    <x v="0"/>
    <x v="1"/>
    <x v="0"/>
    <s v="Univera Satış"/>
    <s v="Saha Satış"/>
    <s v="Yurt İçi"/>
    <s v="Türkiye"/>
  </r>
  <r>
    <s v="Q1"/>
    <x v="2"/>
    <x v="1"/>
    <s v="Kapalı"/>
    <s v="EZEL KOZMETİK İTHALAT VE İHRACAT RİCARET VE SANAYİ ANONİM ŞİRKETİ"/>
    <s v="EYS.01.014 PX"/>
    <s v="EnRoute PX Panorama - Platform Back Office"/>
    <s v="Univera - Ezel Kozmetik"/>
    <x v="19"/>
    <x v="0"/>
    <s v="Enroute"/>
    <n v="7000"/>
    <s v="TRY"/>
    <n v="13"/>
    <s v="Adet"/>
    <n v="91000"/>
    <s v="TRY"/>
    <s v="-"/>
    <s v="TRY"/>
    <n v="91000"/>
    <s v="TRY"/>
    <n v="91000"/>
    <s v="TRY"/>
    <n v="1000004489"/>
    <m/>
    <m/>
    <x v="117"/>
    <x v="3"/>
    <x v="1"/>
    <x v="0"/>
    <x v="1"/>
    <x v="0"/>
    <s v="Univera Satış"/>
    <s v="Saha Satış"/>
    <s v="Yurt İçi"/>
    <s v="Türkiye"/>
  </r>
  <r>
    <s v="Q1"/>
    <x v="2"/>
    <x v="1"/>
    <s v="Kapalı"/>
    <s v="EZEL KOZMETİK İTHALAT VE İHRACAT RİCARET VE SANAYİ ANONİM ŞİRKETİ"/>
    <s v="EYS.02.033 PX"/>
    <s v="EnRoute PX Panorama - Mobil Kullanıcı Ls"/>
    <s v="Univera - Ezel Kozmetik"/>
    <x v="19"/>
    <x v="0"/>
    <s v="Enroute"/>
    <n v="3520"/>
    <s v="TRY"/>
    <n v="8"/>
    <s v="Adet"/>
    <n v="26400"/>
    <s v="TRY"/>
    <s v="-"/>
    <s v="TRY"/>
    <n v="26400"/>
    <s v="TRY"/>
    <n v="26400"/>
    <s v="TRY"/>
    <n v="1000004489"/>
    <m/>
    <m/>
    <x v="117"/>
    <x v="3"/>
    <x v="1"/>
    <x v="0"/>
    <x v="1"/>
    <x v="0"/>
    <s v="Univera Satış"/>
    <s v="Saha Satış"/>
    <s v="Yurt İçi"/>
    <s v="Türkiye"/>
  </r>
  <r>
    <s v="Q1"/>
    <x v="2"/>
    <x v="1"/>
    <s v="Kapalı"/>
    <s v="EZEL KOZMETİK İTHALAT VE İHRACAT RİCARET VE SANAYİ ANONİM ŞİRKETİ"/>
    <s v="EYS.01.002"/>
    <s v="EnRoute Panorama Mobile Sales &amp; Distribution Module (DDI)"/>
    <s v="Univera - Ezel Kozmetik"/>
    <x v="19"/>
    <x v="0"/>
    <s v="Standart"/>
    <n v="162000"/>
    <s v="TRY"/>
    <n v="1"/>
    <s v="Adet"/>
    <n v="162000"/>
    <s v="TRY"/>
    <s v="-"/>
    <s v="TRY"/>
    <n v="162000"/>
    <s v="TRY"/>
    <n v="162000"/>
    <s v="TRY"/>
    <n v="1000004489"/>
    <m/>
    <m/>
    <x v="117"/>
    <x v="3"/>
    <x v="1"/>
    <x v="0"/>
    <x v="1"/>
    <x v="0"/>
    <s v="Univera Satış"/>
    <s v="Saha Satış"/>
    <s v="Yurt İçi"/>
    <s v="Türkiye"/>
  </r>
  <r>
    <s v="Q1"/>
    <x v="2"/>
    <x v="1"/>
    <s v="Kapalı"/>
    <s v="EZEL KOZMETİK İTHALAT VE İHRACAT RİCARET VE SANAYİ ANONİM ŞİRKETİ"/>
    <s v="EH.03.006"/>
    <s v="EnRoute Panorama - Uzaktan Kurulum ve Eğitim Hizmeti"/>
    <s v="Univera - Ezel Kozmetik"/>
    <x v="19"/>
    <x v="0"/>
    <s v="Enterprise"/>
    <n v="9800"/>
    <s v="TRY"/>
    <n v="10"/>
    <s v="K/Gün"/>
    <n v="98000"/>
    <s v="TRY"/>
    <s v="-"/>
    <s v="TRY"/>
    <n v="98000"/>
    <s v="TRY"/>
    <n v="98000"/>
    <s v="TRY"/>
    <n v="1000004489"/>
    <m/>
    <m/>
    <x v="117"/>
    <x v="3"/>
    <x v="1"/>
    <x v="1"/>
    <x v="6"/>
    <x v="0"/>
    <s v="Univera Satış"/>
    <s v="Saha Satış"/>
    <s v="Yurt İçi"/>
    <s v="Türkiye"/>
  </r>
  <r>
    <s v="Q1"/>
    <x v="2"/>
    <x v="1"/>
    <s v="Kapalı"/>
    <s v="EZEL KOZMETİK İTHALAT VE İHRACAT RİCARET VE SANAYİ ANONİM ŞİRKETİ"/>
    <s v="EH.05.002"/>
    <s v="EnRoute Panorama - Rapor Geliştirme Hizmeti"/>
    <s v="Univera - Ezel Kozmetik"/>
    <x v="19"/>
    <x v="0"/>
    <s v="Enterprise"/>
    <n v="17150"/>
    <s v="TRY"/>
    <n v="5"/>
    <s v="K/Gün"/>
    <n v="85750"/>
    <s v="TRY"/>
    <s v="-"/>
    <s v="TRY"/>
    <n v="85750"/>
    <s v="TRY"/>
    <n v="85750"/>
    <s v="TRY"/>
    <n v="1000004489"/>
    <m/>
    <m/>
    <x v="117"/>
    <x v="3"/>
    <x v="1"/>
    <x v="1"/>
    <x v="2"/>
    <x v="0"/>
    <s v="Univera Satış"/>
    <s v="Saha Satış"/>
    <s v="Yurt İçi"/>
    <s v="Türkiye"/>
  </r>
  <r>
    <s v="Q1"/>
    <x v="2"/>
    <x v="1"/>
    <s v="Kapalı"/>
    <s v="EZEL KOZMETİK İTHALAT VE İHRACAT RİCARET VE SANAYİ ANONİM ŞİRKETİ"/>
    <s v="EH.01.001"/>
    <s v="EnRoute Panorama - Proje ve Ürün Yönetimi Danışmanlığı Hizmeti"/>
    <s v="Univera - Ezel Kozmetik"/>
    <x v="19"/>
    <x v="0"/>
    <s v="Enterprise"/>
    <n v="17150"/>
    <s v="TRY"/>
    <n v="15"/>
    <s v="K/Gün"/>
    <n v="257250"/>
    <s v="TRY"/>
    <s v="-"/>
    <s v="TRY"/>
    <n v="257250"/>
    <s v="TRY"/>
    <n v="257250"/>
    <s v="TRY"/>
    <n v="1000004489"/>
    <m/>
    <m/>
    <x v="117"/>
    <x v="3"/>
    <x v="1"/>
    <x v="1"/>
    <x v="7"/>
    <x v="0"/>
    <s v="Univera Satış"/>
    <s v="Saha Satış"/>
    <s v="Yurt İçi"/>
    <s v="Türkiye"/>
  </r>
  <r>
    <s v="Q1"/>
    <x v="2"/>
    <x v="1"/>
    <s v="Kapalı"/>
    <s v="ERVİN MEŞRUBAT SAN. VE TİC. LTD. ŞTİ."/>
    <s v="EH.02.001"/>
    <s v="EnRoute Panorama - Yazılım Bakımı, Yaşatma ve Merkezi Destek Hizmeti"/>
    <s v="Univera - Haribo"/>
    <x v="13"/>
    <x v="0"/>
    <s v="Enterprise"/>
    <n v="13227.5"/>
    <s v="TRY"/>
    <n v="1"/>
    <s v="Yıl"/>
    <n v="13227.5"/>
    <s v="TRY"/>
    <s v="-"/>
    <s v="TRY"/>
    <n v="13227.5"/>
    <s v="TRY"/>
    <n v="13227.5"/>
    <s v="TRY"/>
    <n v="1000004517"/>
    <m/>
    <m/>
    <x v="5"/>
    <x v="0"/>
    <x v="1"/>
    <x v="1"/>
    <x v="4"/>
    <x v="1"/>
    <s v="Univera Satış"/>
    <s v="Saha Satış"/>
    <s v="Yurt İçi"/>
    <s v="Türkiye"/>
  </r>
  <r>
    <s v="Q1"/>
    <x v="2"/>
    <x v="1"/>
    <s v="Kapalı"/>
    <s v="ERVİN MEŞRUBAT SAN. VE TİC. LTD. ŞTİ."/>
    <s v="EY.02.011"/>
    <s v="EnRoute Panorama - Panel - Çoklu Proje Birleştirme Mobil Uygulama Lisansı"/>
    <s v="Univera - Haribo"/>
    <x v="13"/>
    <x v="0"/>
    <s v="Enroute"/>
    <n v="12025"/>
    <s v="TRY"/>
    <n v="6"/>
    <s v="Adet"/>
    <n v="72150"/>
    <s v="TRY"/>
    <s v="-"/>
    <s v="TRY"/>
    <n v="72150"/>
    <s v="TRY"/>
    <n v="72150"/>
    <s v="TRY"/>
    <n v="1000004517"/>
    <m/>
    <m/>
    <x v="5"/>
    <x v="0"/>
    <x v="1"/>
    <x v="0"/>
    <x v="1"/>
    <x v="1"/>
    <s v="Univera Satış"/>
    <s v="Saha Satış"/>
    <s v="Yurt İçi"/>
    <s v="Türkiye"/>
  </r>
  <r>
    <s v="Q1"/>
    <x v="2"/>
    <x v="1"/>
    <s v="Kapalı"/>
    <s v="MİYA OTOMASYON VE BARKOD BILISIM SISTEMLERI SAN TİC. VE L.T.D. STI."/>
    <s v="WPH.02.001"/>
    <s v="WebPlus Yazılım Bakımı Hizmeti"/>
    <s v="Univera - Kanal"/>
    <x v="20"/>
    <x v="0"/>
    <s v="Webplus"/>
    <n v="1375"/>
    <s v="TRY"/>
    <n v="-1"/>
    <s v="Yıl"/>
    <n v="-1375"/>
    <s v="TRY"/>
    <n v="0"/>
    <s v="TRY"/>
    <n v="-1375"/>
    <s v="TRY"/>
    <n v="-1375"/>
    <s v="TRY"/>
    <n v="1000004596"/>
    <m/>
    <m/>
    <x v="3"/>
    <x v="0"/>
    <x v="1"/>
    <x v="1"/>
    <x v="4"/>
    <x v="0"/>
    <s v="Kanal Satış"/>
    <s v="Miya"/>
    <s v="Yurt İçi"/>
    <s v="Türkiye"/>
  </r>
  <r>
    <s v="Q1"/>
    <x v="2"/>
    <x v="1"/>
    <s v="Kapalı"/>
    <s v="MİYA OTOMASYON VE BARKOD BILISIM SISTEMLERI SAN TİC. VE L.T.D. STI."/>
    <s v="WPY.02.001"/>
    <s v="WebPlus (Android) Satış Temsilcisi Lisansı"/>
    <s v="Univera - Kanal"/>
    <x v="20"/>
    <x v="0"/>
    <s v="Webplus"/>
    <n v="6250"/>
    <s v="TRY"/>
    <n v="-1"/>
    <s v="Adet"/>
    <n v="-6250"/>
    <s v="TRY"/>
    <n v="0"/>
    <s v="TRY"/>
    <n v="-6250"/>
    <s v="TRY"/>
    <n v="-6250"/>
    <s v="TRY"/>
    <n v="1000004596"/>
    <m/>
    <m/>
    <x v="3"/>
    <x v="0"/>
    <x v="1"/>
    <x v="0"/>
    <x v="1"/>
    <x v="0"/>
    <s v="Kanal Satış"/>
    <s v="Miya"/>
    <s v="Yurt İçi"/>
    <s v="Türkiye"/>
  </r>
  <r>
    <s v="Q1"/>
    <x v="2"/>
    <x v="1"/>
    <s v="Kapalı"/>
    <s v="MİYA OTOMASYON VE BARKOD BILISIM SISTEMLERI SAN TİC. VE L.T.D. STI."/>
    <s v="WPH.02.001"/>
    <s v="WebPlus Yazılım Bakımı Hizmeti"/>
    <s v="Univera - Kanal"/>
    <x v="20"/>
    <x v="0"/>
    <s v="Webplus"/>
    <n v="72501"/>
    <s v="TRY"/>
    <n v="1"/>
    <s v="Yıl"/>
    <n v="72501"/>
    <s v="TRY"/>
    <n v="0"/>
    <s v="TRY"/>
    <n v="72501"/>
    <s v="TRY"/>
    <n v="0"/>
    <s v="TRY"/>
    <n v="1000004631"/>
    <m/>
    <m/>
    <x v="3"/>
    <x v="0"/>
    <x v="1"/>
    <x v="1"/>
    <x v="4"/>
    <x v="0"/>
    <s v="Kanal Satış"/>
    <s v="Miya"/>
    <s v="Yurt İçi"/>
    <s v="Türkiye"/>
  </r>
  <r>
    <s v="Q1"/>
    <x v="2"/>
    <x v="1"/>
    <s v="Kapalı"/>
    <s v="MİYA OTOMASYON VE BARKOD BILISIM SISTEMLERI SAN TİC. VE L.T.D. STI."/>
    <s v="WPY.01.007"/>
    <s v="WebPlus E-Dönüşüm Lisansı"/>
    <s v="Univera - Kanal"/>
    <x v="20"/>
    <x v="0"/>
    <s v="Webplus"/>
    <n v="15600"/>
    <s v="TRY"/>
    <n v="5"/>
    <s v="Adet"/>
    <n v="78000"/>
    <s v="TRY"/>
    <n v="23400"/>
    <s v="TRY"/>
    <n v="54600"/>
    <s v="TRY"/>
    <n v="54600"/>
    <s v="TRY"/>
    <n v="1000004631"/>
    <m/>
    <m/>
    <x v="3"/>
    <x v="0"/>
    <x v="1"/>
    <x v="0"/>
    <x v="1"/>
    <x v="0"/>
    <s v="Kanal Satış"/>
    <s v="Miya"/>
    <s v="Yurt İçi"/>
    <s v="Türkiye"/>
  </r>
  <r>
    <s v="Q1"/>
    <x v="2"/>
    <x v="1"/>
    <s v="Kapalı"/>
    <s v="MİYA OTOMASYON VE BARKOD BILISIM SISTEMLERI SAN TİC. VE L.T.D. STI."/>
    <s v="WPY.01.001"/>
    <s v="WebPlus Distribution Satış-Dağıtım Yazılımı (Enterprise)"/>
    <s v="Univera - Kanal"/>
    <x v="20"/>
    <x v="0"/>
    <s v="Webplus"/>
    <n v="81250"/>
    <s v="TRY"/>
    <n v="1"/>
    <s v="Adet"/>
    <n v="81250"/>
    <s v="TRY"/>
    <n v="24375"/>
    <s v="TRY"/>
    <n v="56875"/>
    <s v="TRY"/>
    <n v="56875"/>
    <s v="TRY"/>
    <n v="1000004631"/>
    <m/>
    <m/>
    <x v="3"/>
    <x v="0"/>
    <x v="1"/>
    <x v="0"/>
    <x v="1"/>
    <x v="0"/>
    <s v="Kanal Satış"/>
    <s v="Miya"/>
    <s v="Yurt İçi"/>
    <s v="Türkiye"/>
  </r>
  <r>
    <s v="Q1"/>
    <x v="2"/>
    <x v="1"/>
    <s v="Kapalı"/>
    <s v="MİYA OTOMASYON VE BARKOD BILISIM SISTEMLERI SAN TİC. VE L.T.D. STI."/>
    <s v="WPY.01.002"/>
    <s v="WebPlus Dağıtım Kanalı Lisansı"/>
    <s v="Univera - Kanal"/>
    <x v="20"/>
    <x v="0"/>
    <s v="Webplus"/>
    <n v="15600"/>
    <s v="TRY"/>
    <n v="5"/>
    <s v="Adet"/>
    <n v="78000"/>
    <s v="TRY"/>
    <n v="23400"/>
    <s v="TRY"/>
    <n v="54600"/>
    <s v="TRY"/>
    <n v="54600"/>
    <s v="TRY"/>
    <n v="1000004631"/>
    <m/>
    <m/>
    <x v="3"/>
    <x v="0"/>
    <x v="1"/>
    <x v="0"/>
    <x v="1"/>
    <x v="0"/>
    <s v="Kanal Satış"/>
    <s v="Miya"/>
    <s v="Yurt İçi"/>
    <s v="Türkiye"/>
  </r>
  <r>
    <s v="Q1"/>
    <x v="2"/>
    <x v="1"/>
    <s v="Kapalı"/>
    <s v="MİYA OTOMASYON VE BARKOD BILISIM SISTEMLERI SAN TİC. VE L.T.D. STI."/>
    <s v="WPY.02.001"/>
    <s v="WebPlus (Android) Satış Temsilcisi Lisansı"/>
    <s v="Univera - Kanal"/>
    <x v="20"/>
    <x v="0"/>
    <s v="Webplus"/>
    <n v="4550"/>
    <s v="TRY"/>
    <n v="15"/>
    <s v="Adet"/>
    <n v="68250"/>
    <s v="TRY"/>
    <n v="20475"/>
    <s v="TRY"/>
    <n v="47775"/>
    <s v="TRY"/>
    <n v="47775"/>
    <s v="TRY"/>
    <n v="1000004631"/>
    <m/>
    <m/>
    <x v="3"/>
    <x v="0"/>
    <x v="1"/>
    <x v="0"/>
    <x v="1"/>
    <x v="0"/>
    <s v="Kanal Satış"/>
    <s v="Miya"/>
    <s v="Yurt İçi"/>
    <s v="Türkiye"/>
  </r>
  <r>
    <s v="Q1"/>
    <x v="2"/>
    <x v="1"/>
    <s v="Kapalı"/>
    <s v="MİYA OTOMASYON VE BARKOD BILISIM SISTEMLERI SAN TİC. VE L.T.D. STI."/>
    <s v="WPY.01.004"/>
    <s v="Web Plus Ek Kullanıcı Lisansı (5 Kullanıcı)"/>
    <s v="Univera - Kanal"/>
    <x v="20"/>
    <x v="0"/>
    <s v="Webplus"/>
    <n v="24050"/>
    <s v="TRY"/>
    <n v="1"/>
    <s v="Adet"/>
    <n v="24050"/>
    <s v="TRY"/>
    <n v="7215"/>
    <s v="TRY"/>
    <n v="16835"/>
    <s v="TRY"/>
    <n v="16835"/>
    <s v="TRY"/>
    <n v="1000004631"/>
    <m/>
    <m/>
    <x v="3"/>
    <x v="0"/>
    <x v="1"/>
    <x v="0"/>
    <x v="1"/>
    <x v="0"/>
    <s v="Kanal Satış"/>
    <s v="Miya"/>
    <s v="Yurt İçi"/>
    <s v="Türkiye"/>
  </r>
  <r>
    <s v="Q1"/>
    <x v="2"/>
    <x v="1"/>
    <s v="Kapalı"/>
    <s v="MİYA OTOMASYON VE BARKOD BILISIM SISTEMLERI SAN TİC. VE L.T.D. STI."/>
    <s v="UH.01.002"/>
    <s v="Unidox Kontör"/>
    <s v="Univera Kontör Satışı"/>
    <x v="20"/>
    <x v="2"/>
    <s v="Uni-Dox"/>
    <n v="7.1"/>
    <s v="TRY"/>
    <n v="2000"/>
    <s v="Adet"/>
    <n v="14170"/>
    <s v="TRY"/>
    <n v="3542"/>
    <s v="TRY"/>
    <n v="10627.5"/>
    <s v="TRY"/>
    <n v="10627.5"/>
    <s v="TRY"/>
    <n v="1000004627"/>
    <m/>
    <m/>
    <x v="3"/>
    <x v="0"/>
    <x v="1"/>
    <x v="2"/>
    <x v="5"/>
    <x v="0"/>
    <s v="Kanal Satış"/>
    <s v="Miya"/>
    <s v="Yurt İçi"/>
    <s v="Türkiye"/>
  </r>
  <r>
    <s v="Q1"/>
    <x v="2"/>
    <x v="1"/>
    <s v="Kapalı"/>
    <s v="RED BULL GIDA DAĞITIM VE PAZARLAMA TİCARET LTD. ŞTİ"/>
    <s v="EYS.02.033 PX"/>
    <s v="EnRoute PX Panorama - Mobil Kullanıcı Ls"/>
    <s v="Univera - Redbull"/>
    <x v="12"/>
    <x v="0"/>
    <s v="Enroute"/>
    <n v="15632.5"/>
    <s v="TRY"/>
    <n v="2"/>
    <s v="Adet"/>
    <n v="31265"/>
    <s v="TRY"/>
    <s v="-"/>
    <s v="TRY"/>
    <n v="31265"/>
    <s v="TRY"/>
    <n v="31265"/>
    <s v="TRY"/>
    <n v="1000004626"/>
    <m/>
    <m/>
    <x v="2"/>
    <x v="0"/>
    <x v="1"/>
    <x v="0"/>
    <x v="1"/>
    <x v="0"/>
    <s v="Univera Satış"/>
    <s v="Saha Satış"/>
    <s v="Yurt İçi"/>
    <s v="Türkiye"/>
  </r>
  <r>
    <s v="Q1"/>
    <x v="2"/>
    <x v="1"/>
    <s v="Kapalı"/>
    <s v="Öztürk Toptan"/>
    <s v="EH.03.006"/>
    <s v="EnRoute Panorama - Uzaktan Kurulum ve Eğitim Hizmeti"/>
    <s v="Univera - Çaytaş"/>
    <x v="12"/>
    <x v="0"/>
    <s v="Enterprise"/>
    <n v="12600"/>
    <s v="TRY"/>
    <n v="1"/>
    <s v="K/Gün"/>
    <n v="12600"/>
    <s v="TRY"/>
    <s v="-"/>
    <s v="TRY"/>
    <n v="12600"/>
    <s v="TRY"/>
    <n v="12600"/>
    <s v="TRY"/>
    <n v="1000004629"/>
    <m/>
    <m/>
    <x v="1"/>
    <x v="0"/>
    <x v="1"/>
    <x v="1"/>
    <x v="6"/>
    <x v="0"/>
    <s v="Univera Satış"/>
    <s v="Saha Satış"/>
    <s v="Yurt İçi"/>
    <s v="Türkiye"/>
  </r>
  <r>
    <s v="Q1"/>
    <x v="2"/>
    <x v="1"/>
    <s v="Kapalı"/>
    <s v="Nestle Turkiye Gida San A.S."/>
    <s v="EH.05.001"/>
    <s v="EnRoute Panorama - Yazılım Geliştirme Hizmeti"/>
    <s v="Univera - Nestle Professional"/>
    <x v="12"/>
    <x v="0"/>
    <s v="Enterprise"/>
    <n v="17150"/>
    <s v="TRY"/>
    <n v="45"/>
    <s v="K/Gün"/>
    <n v="776037.5"/>
    <s v="TRY"/>
    <s v="-"/>
    <s v="TRY"/>
    <n v="776037.5"/>
    <s v="TRY"/>
    <n v="776037.5"/>
    <s v="TRY"/>
    <n v="1000004645"/>
    <m/>
    <m/>
    <x v="12"/>
    <x v="0"/>
    <x v="1"/>
    <x v="1"/>
    <x v="9"/>
    <x v="1"/>
    <s v="Univera Satış"/>
    <s v="Saha Satış"/>
    <s v="Yurt İçi"/>
    <s v="Türkiye"/>
  </r>
  <r>
    <s v="Q1"/>
    <x v="2"/>
    <x v="1"/>
    <s v="Kapalı"/>
    <s v="SANİPAK SAĞLIKLI YAŞAM ÜRÜNLERİ SAN VE TİC AŞ"/>
    <s v="EH.02.001"/>
    <s v="EnRoute Panorama - Yazılım Bakımı, Yaşatma ve Merkezi Destek Hizmeti"/>
    <s v="Univera - Eczacıbaşı Profesyonel"/>
    <x v="19"/>
    <x v="0"/>
    <s v="Enterprise"/>
    <n v="6121.6"/>
    <s v="TRY"/>
    <n v="1"/>
    <s v="Yıl"/>
    <n v="6121.6"/>
    <s v="TRY"/>
    <s v="-"/>
    <s v="TRY"/>
    <n v="6121.59"/>
    <s v="TRY"/>
    <n v="6121.6"/>
    <s v="TRY"/>
    <n v="1000004635"/>
    <m/>
    <m/>
    <x v="54"/>
    <x v="0"/>
    <x v="1"/>
    <x v="1"/>
    <x v="4"/>
    <x v="1"/>
    <s v="Univera Satış"/>
    <s v="Saha Satış"/>
    <s v="Yurt İçi"/>
    <s v="Türkiye"/>
  </r>
  <r>
    <s v="Q1"/>
    <x v="2"/>
    <x v="1"/>
    <s v="Kapalı"/>
    <s v="Nestle Turkiye Gida San A.S."/>
    <s v="EH.01.001"/>
    <s v="EnRoute Panorama - Proje ve Ürün Yönetimi Danışmanlığı Hizmeti"/>
    <s v="Univera - Nestle Professional"/>
    <x v="12"/>
    <x v="0"/>
    <s v="Enterprise"/>
    <n v="11760"/>
    <s v="TRY"/>
    <n v="8"/>
    <s v="K/Gün"/>
    <n v="94080"/>
    <s v="TRY"/>
    <s v="-"/>
    <s v="TRY"/>
    <n v="94080"/>
    <s v="TRY"/>
    <n v="94080"/>
    <s v="TRY"/>
    <n v="1000004645"/>
    <m/>
    <m/>
    <x v="12"/>
    <x v="0"/>
    <x v="1"/>
    <x v="1"/>
    <x v="7"/>
    <x v="1"/>
    <s v="Univera Satış"/>
    <s v="Saha Satış"/>
    <s v="Yurt İçi"/>
    <s v="Türkiye"/>
  </r>
  <r>
    <s v="Q1"/>
    <x v="2"/>
    <x v="1"/>
    <s v="Kapalı"/>
    <s v="SANİPAK SAĞLIKLI YAŞAM ÜRÜNLERİ SAN VE TİC AŞ"/>
    <s v="EY.01.014"/>
    <s v="EnRoute Panorama - Platform Back Office Kullanıcı Lisansı"/>
    <s v="Univera - Eczacıbaşı Profesyonel"/>
    <x v="19"/>
    <x v="0"/>
    <s v="Enterprise"/>
    <n v="38000"/>
    <s v="TRY"/>
    <n v="1"/>
    <s v="Adet"/>
    <n v="38000"/>
    <s v="TRY"/>
    <n v="7600"/>
    <s v="TRY"/>
    <n v="30400"/>
    <s v="TRY"/>
    <n v="30400"/>
    <s v="TRY"/>
    <n v="1000004635"/>
    <m/>
    <m/>
    <x v="54"/>
    <x v="0"/>
    <x v="1"/>
    <x v="0"/>
    <x v="1"/>
    <x v="1"/>
    <s v="Univera Satış"/>
    <s v="Saha Satış"/>
    <s v="Yurt İçi"/>
    <s v="Türkiye"/>
  </r>
  <r>
    <s v="Q1"/>
    <x v="2"/>
    <x v="1"/>
    <s v="Kapalı"/>
    <s v="ALİ SERGEN KART"/>
    <s v="WPH.02.001"/>
    <s v="WebPlus Yazılım Bakımı Hizmeti"/>
    <s v="Univera - Kanal"/>
    <x v="20"/>
    <x v="0"/>
    <s v="Webplus"/>
    <n v="8412"/>
    <s v="TRY"/>
    <n v="1"/>
    <s v="Yıl"/>
    <n v="8412"/>
    <s v="TRY"/>
    <n v="0"/>
    <s v="TRY"/>
    <n v="8412"/>
    <s v="TRY"/>
    <n v="8412"/>
    <s v="TRY"/>
    <n v="1000004646"/>
    <m/>
    <m/>
    <x v="47"/>
    <x v="0"/>
    <x v="1"/>
    <x v="1"/>
    <x v="4"/>
    <x v="0"/>
    <s v="Kanal Satış"/>
    <s v="Ali Sergen Kart"/>
    <s v="Yurt İçi"/>
    <s v="Türkiye"/>
  </r>
  <r>
    <s v="Q1"/>
    <x v="2"/>
    <x v="1"/>
    <s v="Kapalı"/>
    <s v="ALİ SERGEN KART"/>
    <s v="WPY.01.007"/>
    <s v="WebPlus E-Dönüşüm Lisansı"/>
    <s v="Univera - Kanal"/>
    <x v="20"/>
    <x v="0"/>
    <s v="Webplus"/>
    <n v="11500"/>
    <s v="TRY"/>
    <n v="1"/>
    <s v="Adet"/>
    <n v="11500"/>
    <s v="TRY"/>
    <n v="1150"/>
    <s v="TRY"/>
    <n v="10350"/>
    <s v="TRY"/>
    <n v="10350"/>
    <s v="TRY"/>
    <n v="1000004646"/>
    <m/>
    <m/>
    <x v="47"/>
    <x v="0"/>
    <x v="1"/>
    <x v="0"/>
    <x v="1"/>
    <x v="0"/>
    <s v="Kanal Satış"/>
    <s v="Ali Sergen Kart"/>
    <s v="Yurt İçi"/>
    <s v="Türkiye"/>
  </r>
  <r>
    <s v="Q1"/>
    <x v="2"/>
    <x v="1"/>
    <s v="Kapalı"/>
    <s v="ALİ SERGEN KART"/>
    <s v="WPY.01.006"/>
    <s v="WebPlus Distribution Satış-Dağıtım Yazılımı (Light)"/>
    <s v="Univera - Kanal"/>
    <x v="20"/>
    <x v="0"/>
    <s v="Webplus"/>
    <n v="17250"/>
    <s v="TRY"/>
    <n v="1"/>
    <s v="Adet"/>
    <n v="17250"/>
    <s v="TRY"/>
    <n v="1725"/>
    <s v="TRY"/>
    <n v="15525"/>
    <s v="TRY"/>
    <n v="15525"/>
    <s v="TRY"/>
    <n v="1000004646"/>
    <m/>
    <m/>
    <x v="47"/>
    <x v="0"/>
    <x v="1"/>
    <x v="0"/>
    <x v="1"/>
    <x v="0"/>
    <s v="Kanal Satış"/>
    <s v="Ali Sergen Kart"/>
    <s v="Yurt İçi"/>
    <s v="Türkiye"/>
  </r>
  <r>
    <s v="Q1"/>
    <x v="2"/>
    <x v="1"/>
    <s v="Kapalı"/>
    <s v="ALİ SERGEN KART"/>
    <s v="WPY.02.001"/>
    <s v="WebPlus (Android) Satış Temsilcisi Lisansı"/>
    <s v="Univera - Kanal"/>
    <x v="20"/>
    <x v="0"/>
    <s v="Webplus"/>
    <n v="2588"/>
    <s v="TRY"/>
    <n v="3"/>
    <s v="Adet"/>
    <n v="7764"/>
    <s v="TRY"/>
    <n v="776"/>
    <s v="TRY"/>
    <n v="6987.6"/>
    <s v="TRY"/>
    <n v="6987.6"/>
    <s v="TRY"/>
    <n v="1000004646"/>
    <m/>
    <m/>
    <x v="47"/>
    <x v="0"/>
    <x v="1"/>
    <x v="0"/>
    <x v="1"/>
    <x v="0"/>
    <s v="Kanal Satış"/>
    <s v="Ali Sergen Kart"/>
    <s v="Yurt İçi"/>
    <s v="Türkiye"/>
  </r>
  <r>
    <s v="Q1"/>
    <x v="2"/>
    <x v="1"/>
    <s v="Kapalı"/>
    <s v="ALİ SERGEN KART"/>
    <s v="WPY.01.003"/>
    <s v="Web Plus Ek Kullanıcı Lisansı (1 Kullanıcı)"/>
    <s v="Univera - Kanal"/>
    <x v="20"/>
    <x v="0"/>
    <s v="Webplus"/>
    <n v="1725"/>
    <s v="TRY"/>
    <n v="1"/>
    <s v="Adet"/>
    <n v="1725"/>
    <s v="TRY"/>
    <n v="172"/>
    <s v="TRY"/>
    <n v="1552.5"/>
    <s v="TRY"/>
    <n v="1552.5"/>
    <s v="TRY"/>
    <n v="1000004646"/>
    <m/>
    <m/>
    <x v="47"/>
    <x v="0"/>
    <x v="1"/>
    <x v="0"/>
    <x v="1"/>
    <x v="0"/>
    <s v="Kanal Satış"/>
    <s v="Ali Sergen Kart"/>
    <s v="Yurt İçi"/>
    <s v="Türkiye"/>
  </r>
  <r>
    <s v="Q1"/>
    <x v="2"/>
    <x v="1"/>
    <s v="Kapalı"/>
    <s v="RED BULL GIDA DAĞITIM VE PAZARLAMA TİCARET LTD. ŞTİ"/>
    <s v="EYS.02.033 PX"/>
    <s v="EnRoute PX Panorama - Mobil Kullanıcı Ls"/>
    <s v="Univera - Redbull"/>
    <x v="12"/>
    <x v="0"/>
    <s v="Enterprise"/>
    <n v="15632.5"/>
    <s v="TRY"/>
    <n v="2"/>
    <s v="Adet"/>
    <n v="31265"/>
    <s v="TRY"/>
    <s v="-"/>
    <s v="TRY"/>
    <n v="31265"/>
    <s v="TRY"/>
    <n v="31265"/>
    <s v="TRY"/>
    <n v="1000004650"/>
    <m/>
    <m/>
    <x v="2"/>
    <x v="0"/>
    <x v="1"/>
    <x v="0"/>
    <x v="1"/>
    <x v="0"/>
    <s v="Univera Satış"/>
    <s v="Saha Satış"/>
    <s v="Yurt İçi"/>
    <s v="Türkiye"/>
  </r>
  <r>
    <s v="Q1"/>
    <x v="2"/>
    <x v="1"/>
    <s v="Kapalı"/>
    <s v="MARS GIDA ÜRÜNLERİ TİC. LTD.ŞTİ."/>
    <s v="EH.02.001"/>
    <s v="EnRoute Panorama - Yazılım Bakımı, Yaşatma ve Merkezi Destek Hizmeti"/>
    <s v="Univera - Mars Gıda"/>
    <x v="12"/>
    <x v="0"/>
    <s v="Enterprise"/>
    <n v="51811.199999999997"/>
    <s v="TRY"/>
    <n v="4"/>
    <s v="Yıl"/>
    <n v="207244.79999999999"/>
    <s v="TRY"/>
    <s v="-"/>
    <s v="TRY"/>
    <n v="207244.79999999999"/>
    <s v="TRY"/>
    <n v="207244.79999999999"/>
    <s v="TRY"/>
    <n v="1000004671"/>
    <m/>
    <m/>
    <x v="16"/>
    <x v="0"/>
    <x v="0"/>
    <x v="1"/>
    <x v="4"/>
    <x v="0"/>
    <s v="Univera Satış"/>
    <s v="Saha Satış"/>
    <s v="Yurt İçi"/>
    <s v="Türkiye"/>
  </r>
  <r>
    <s v="Q1"/>
    <x v="2"/>
    <x v="1"/>
    <s v="Kapalı"/>
    <s v="MARS GIDA ÜRÜNLERİ TİC. LTD.ŞTİ."/>
    <s v="EH.02.001"/>
    <s v="EnRoute Panorama - Yazılım Bakımı, Yaşatma ve Merkezi Destek Hizmeti"/>
    <s v="Univera - Mars Gıda"/>
    <x v="12"/>
    <x v="0"/>
    <s v="Enterprise"/>
    <n v="38138.800000000003"/>
    <s v="TRY"/>
    <n v="4"/>
    <s v="Yıl"/>
    <n v="152555.20000000001"/>
    <s v="TRY"/>
    <s v="-"/>
    <s v="TRY"/>
    <n v="152555.20000000001"/>
    <s v="TRY"/>
    <n v="152555.20000000001"/>
    <s v="TRY"/>
    <n v="1000004670"/>
    <m/>
    <m/>
    <x v="16"/>
    <x v="0"/>
    <x v="0"/>
    <x v="1"/>
    <x v="4"/>
    <x v="0"/>
    <s v="Univera Satış"/>
    <s v="Saha Satış"/>
    <s v="Yurt İçi"/>
    <s v="Türkiye"/>
  </r>
  <r>
    <s v="Q1"/>
    <x v="2"/>
    <x v="1"/>
    <s v="Kapalı"/>
    <s v="MARS GIDA ÜRÜNLERİ TİC. LTD.ŞTİ."/>
    <s v="EH.06.001"/>
    <s v="EnRoute Panorama - Hosting Hizmeti"/>
    <s v="Univera - Mars Gıda"/>
    <x v="12"/>
    <x v="1"/>
    <s v="Enroute"/>
    <n v="52992"/>
    <s v="TRY"/>
    <n v="12"/>
    <s v="Yıl"/>
    <n v="635904"/>
    <s v="TRY"/>
    <s v="-"/>
    <s v="TRY"/>
    <n v="635904"/>
    <s v="TRY"/>
    <n v="635904"/>
    <s v="TRY"/>
    <n v="1000004669"/>
    <m/>
    <m/>
    <x v="16"/>
    <x v="0"/>
    <x v="0"/>
    <x v="1"/>
    <x v="3"/>
    <x v="0"/>
    <s v="Univera Satış"/>
    <s v="Saha Satış"/>
    <s v="Yurt İçi"/>
    <s v="Türkiye"/>
  </r>
  <r>
    <s v="Q1"/>
    <x v="2"/>
    <x v="1"/>
    <s v="Kapalı"/>
    <s v="MARS GIDA ÜRÜNLERİ TİC. LTD.ŞTİ."/>
    <s v="EH.06.001"/>
    <s v="EnRoute Panorama - Hosting Hizmeti"/>
    <s v="Univera - Mars Gıda"/>
    <x v="12"/>
    <x v="1"/>
    <s v="Enroute"/>
    <n v="39008"/>
    <s v="TRY"/>
    <n v="12"/>
    <s v="Yıl"/>
    <n v="468096"/>
    <s v="TRY"/>
    <s v="-"/>
    <s v="TRY"/>
    <n v="468096"/>
    <s v="TRY"/>
    <n v="468096"/>
    <s v="TRY"/>
    <n v="1000004668"/>
    <m/>
    <m/>
    <x v="16"/>
    <x v="0"/>
    <x v="0"/>
    <x v="1"/>
    <x v="3"/>
    <x v="0"/>
    <s v="Univera Satış"/>
    <s v="Saha Satış"/>
    <s v="Yurt İçi"/>
    <s v="Türkiye"/>
  </r>
  <r>
    <s v="Q1"/>
    <x v="2"/>
    <x v="1"/>
    <s v="Kapalı"/>
    <s v="MARS GIDA ÜRÜNLERİ TİC. LTD.ŞTİ."/>
    <s v="EH.03.001"/>
    <s v="EnRoute Panorama - Çağrı Merkezi Hizmeti (MSD)"/>
    <s v="Univera - Mars Gıda"/>
    <x v="12"/>
    <x v="0"/>
    <s v="Enterprise"/>
    <n v="49081"/>
    <s v="TRY"/>
    <n v="2"/>
    <s v="Yıl"/>
    <n v="98161.9"/>
    <s v="TRY"/>
    <s v="-"/>
    <s v="TRY"/>
    <n v="98161.919999999998"/>
    <s v="TRY"/>
    <n v="98161.9"/>
    <s v="TRY"/>
    <n v="1000004671"/>
    <m/>
    <m/>
    <x v="16"/>
    <x v="0"/>
    <x v="0"/>
    <x v="1"/>
    <x v="8"/>
    <x v="0"/>
    <s v="Univera Satış"/>
    <s v="Saha Satış"/>
    <s v="Yurt İçi"/>
    <s v="Türkiye"/>
  </r>
  <r>
    <s v="Q1"/>
    <x v="2"/>
    <x v="1"/>
    <s v="Kapalı"/>
    <s v="MARS GIDA ÜRÜNLERİ TİC. LTD.ŞTİ."/>
    <s v="EH.03.001"/>
    <s v="EnRoute Panorama - Çağrı Merkezi Hizmeti (MSD)"/>
    <s v="Univera - Mars Gıda"/>
    <x v="12"/>
    <x v="0"/>
    <s v="Enterprise"/>
    <n v="36129"/>
    <s v="TRY"/>
    <n v="2"/>
    <s v="Yıl"/>
    <n v="72258.100000000006"/>
    <s v="TRY"/>
    <s v="-"/>
    <s v="TRY"/>
    <n v="72258.080000000002"/>
    <s v="TRY"/>
    <n v="72258.100000000006"/>
    <s v="TRY"/>
    <n v="1000004670"/>
    <m/>
    <m/>
    <x v="16"/>
    <x v="0"/>
    <x v="0"/>
    <x v="1"/>
    <x v="8"/>
    <x v="0"/>
    <s v="Univera Satış"/>
    <s v="Saha Satış"/>
    <s v="Yurt İçi"/>
    <s v="Türkiye"/>
  </r>
  <r>
    <s v="Q1"/>
    <x v="2"/>
    <x v="1"/>
    <s v="Kapalı"/>
    <s v="Mey İçki Sanayi ve Ticaret A.Ş."/>
    <s v="EH.03.003"/>
    <s v="EnRoute Panorama - Uzman Destek Hizmeti"/>
    <s v="Univera - Mey İçki"/>
    <x v="18"/>
    <x v="0"/>
    <s v="Enterprise"/>
    <n v="180000"/>
    <s v="TRY"/>
    <n v="1"/>
    <s v="Ay"/>
    <n v="180000"/>
    <s v="TRY"/>
    <s v="-"/>
    <s v="TRY"/>
    <n v="180000"/>
    <s v="TRY"/>
    <n v="180000"/>
    <s v="TRY"/>
    <n v="1000004678"/>
    <m/>
    <m/>
    <x v="7"/>
    <x v="0"/>
    <x v="0"/>
    <x v="1"/>
    <x v="12"/>
    <x v="1"/>
    <s v="Univera Satış"/>
    <s v="Saha Satış"/>
    <s v="Yurt İçi"/>
    <s v="Türkiye"/>
  </r>
  <r>
    <s v="Q1"/>
    <x v="2"/>
    <x v="1"/>
    <s v="Kapalı"/>
    <s v="IMPERIAL TOBACCO TÜTÜN ÜRÜNLERİ SATIŞ VE PAZARLAMA A.Ş"/>
    <s v="EH.06.001"/>
    <s v="EnRoute Panorama - Hosting Hizmeti"/>
    <s v="Univera - Imperial Tobacco"/>
    <x v="18"/>
    <x v="1"/>
    <s v="Enroute"/>
    <n v="167200.4"/>
    <s v="TRY"/>
    <n v="1"/>
    <s v="Yıl"/>
    <n v="167200.4"/>
    <s v="TRY"/>
    <s v="-"/>
    <s v="TRY"/>
    <n v="167200.39000000001"/>
    <s v="TRY"/>
    <n v="167200.4"/>
    <s v="TRY"/>
    <n v="1000004675"/>
    <m/>
    <m/>
    <x v="49"/>
    <x v="0"/>
    <x v="0"/>
    <x v="1"/>
    <x v="3"/>
    <x v="0"/>
    <s v="Univera Satış"/>
    <s v="Saha Satış"/>
    <s v="Yurt İçi"/>
    <s v="Türkiye"/>
  </r>
  <r>
    <s v="Q1"/>
    <x v="2"/>
    <x v="1"/>
    <s v="Kapalı"/>
    <s v="Mey İçki Sanayi ve Ticaret A.Ş."/>
    <s v="EH.06.001"/>
    <s v="EnRoute Panorama - Hosting Hizmeti"/>
    <s v="Univera - Mey İçki"/>
    <x v="18"/>
    <x v="1"/>
    <s v="Enroute"/>
    <n v="9600"/>
    <s v="TRY"/>
    <n v="1"/>
    <s v="Yıl"/>
    <n v="9600"/>
    <s v="TRY"/>
    <s v="-"/>
    <s v="TRY"/>
    <n v="9600"/>
    <s v="TRY"/>
    <n v="9600"/>
    <s v="TRY"/>
    <n v="1000004679"/>
    <m/>
    <m/>
    <x v="7"/>
    <x v="0"/>
    <x v="0"/>
    <x v="1"/>
    <x v="3"/>
    <x v="1"/>
    <s v="Univera Satış"/>
    <s v="Saha Satış"/>
    <s v="Yurt İçi"/>
    <s v="Türkiye"/>
  </r>
  <r>
    <s v="Q1"/>
    <x v="2"/>
    <x v="1"/>
    <s v="Kapalı"/>
    <s v="Mey İçki Sanayi ve Ticaret A.Ş."/>
    <s v="EH.06.001"/>
    <s v="EnRoute Panorama - Hosting Hizmeti"/>
    <s v="Univera - Mey İçki"/>
    <x v="18"/>
    <x v="1"/>
    <s v="Enroute"/>
    <n v="389007"/>
    <s v="TRY"/>
    <n v="1"/>
    <s v="Yıl"/>
    <n v="389007"/>
    <s v="TRY"/>
    <s v="-"/>
    <s v="TRY"/>
    <n v="389007"/>
    <s v="TRY"/>
    <n v="389007"/>
    <s v="TRY"/>
    <n v="1000004676"/>
    <m/>
    <m/>
    <x v="7"/>
    <x v="0"/>
    <x v="0"/>
    <x v="1"/>
    <x v="3"/>
    <x v="1"/>
    <s v="Univera Satış"/>
    <s v="Saha Satış"/>
    <s v="Yurt İçi"/>
    <s v="Türkiye"/>
  </r>
  <r>
    <s v="Q1"/>
    <x v="2"/>
    <x v="1"/>
    <s v="Kapalı"/>
    <s v="Nurol Makina ve Sanayi A.Ş."/>
    <s v="CDH.02.001"/>
    <s v="Calldesk Panorama - Yazılım Bakımı Hizmeti"/>
    <s v="Univera - Nurol Makina"/>
    <x v="13"/>
    <x v="5"/>
    <s v="Enterprise"/>
    <n v="13128.6"/>
    <s v="TRY"/>
    <n v="46"/>
    <s v="Yıl"/>
    <n v="603917"/>
    <s v="TRY"/>
    <s v="-"/>
    <s v="TRY"/>
    <n v="603916.98"/>
    <s v="TRY"/>
    <n v="603917"/>
    <s v="TRY"/>
    <n v="1000004705"/>
    <m/>
    <m/>
    <x v="62"/>
    <x v="0"/>
    <x v="0"/>
    <x v="1"/>
    <x v="4"/>
    <x v="0"/>
    <s v="Univera Satış"/>
    <s v="Saha Satış"/>
    <s v="Yurt İçi"/>
    <s v="Türkiye"/>
  </r>
  <r>
    <s v="Q1"/>
    <x v="2"/>
    <x v="1"/>
    <s v="Kapalı"/>
    <s v="POLARİS YAZILIM ÇÖZÜMLERİ VE DANIŞMANLIK HİZMETLERİ LTD.ŞTİ."/>
    <s v="WPH.02.001"/>
    <s v="WebPlus Yazılım Bakımı Hizmeti"/>
    <s v="Univera - Kanal"/>
    <x v="20"/>
    <x v="0"/>
    <s v="Webplus"/>
    <n v="3146"/>
    <s v="TRY"/>
    <n v="1"/>
    <s v="Yıl"/>
    <n v="3146"/>
    <s v="TRY"/>
    <n v="0"/>
    <s v="TRY"/>
    <n v="3146"/>
    <s v="TRY"/>
    <n v="0"/>
    <s v="TRY"/>
    <n v="1000004674"/>
    <m/>
    <m/>
    <x v="31"/>
    <x v="0"/>
    <x v="1"/>
    <x v="1"/>
    <x v="4"/>
    <x v="0"/>
    <s v="Kanal Satış"/>
    <s v="Polaris"/>
    <s v="Yurt İçi"/>
    <s v="Türkiye"/>
  </r>
  <r>
    <s v="Q1"/>
    <x v="2"/>
    <x v="1"/>
    <s v="Kapalı"/>
    <s v="POLARİS YAZILIM ÇÖZÜMLERİ VE DANIŞMANLIK HİZMETLERİ LTD.ŞTİ."/>
    <s v="WPY.01.007"/>
    <s v="WebPlus E-Dönüşüm Lisansı"/>
    <s v="Univera - Kanal"/>
    <x v="20"/>
    <x v="0"/>
    <s v="Webplus"/>
    <n v="14300"/>
    <s v="TRY"/>
    <n v="1"/>
    <s v="Adet"/>
    <n v="14300"/>
    <s v="TRY"/>
    <n v="2860"/>
    <s v="TRY"/>
    <n v="11440"/>
    <s v="TRY"/>
    <n v="11440"/>
    <s v="TRY"/>
    <n v="1000004674"/>
    <m/>
    <m/>
    <x v="31"/>
    <x v="0"/>
    <x v="1"/>
    <x v="0"/>
    <x v="1"/>
    <x v="0"/>
    <s v="Kanal Satış"/>
    <s v="Polaris"/>
    <s v="Yurt İçi"/>
    <s v="Türkiye"/>
  </r>
  <r>
    <s v="Q1"/>
    <x v="2"/>
    <x v="1"/>
    <s v="İade"/>
    <s v="Loreal Türkiye Kozmetik Tic. ve San. A.Ş."/>
    <s v="QH.02.001"/>
    <s v="Quest Panorama - Yazılım Bakımı, Yaşatma ve Merkezi Destek Hizmeti"/>
    <s v="Univera - Loreal Eczane"/>
    <x v="13"/>
    <x v="3"/>
    <s v="Enterprise"/>
    <n v="125868.8"/>
    <s v="TRY"/>
    <n v="-1"/>
    <s v="Yıl"/>
    <n v="-125868.8"/>
    <s v="TRY"/>
    <s v="-"/>
    <s v="TRY"/>
    <n v="-125868.8"/>
    <s v="TRY"/>
    <n v="-125868.8"/>
    <s v="TRY"/>
    <n v="1000004589"/>
    <m/>
    <m/>
    <x v="65"/>
    <x v="0"/>
    <x v="0"/>
    <x v="1"/>
    <x v="4"/>
    <x v="0"/>
    <s v="Univera Satış"/>
    <s v="Saha Satış"/>
    <s v="Yurt İçi"/>
    <s v="Türkiye"/>
  </r>
  <r>
    <s v="Q1"/>
    <x v="2"/>
    <x v="1"/>
    <s v="İade"/>
    <s v="Loreal Türkiye Kozmetik Tic. ve San. A.Ş."/>
    <s v="QH.02.001"/>
    <s v="Quest Panorama - Yazılım Bakımı, Yaşatma ve Merkezi Destek Hizmeti"/>
    <s v="Univera - Loreal Lux"/>
    <x v="13"/>
    <x v="3"/>
    <s v="Enterprise"/>
    <n v="266456.40000000002"/>
    <s v="TRY"/>
    <n v="-1"/>
    <s v="Yıl"/>
    <n v="-266456.40000000002"/>
    <s v="TRY"/>
    <s v="-"/>
    <s v="TRY"/>
    <n v="-266456.40000000002"/>
    <s v="TRY"/>
    <n v="-266456.40000000002"/>
    <s v="TRY"/>
    <n v="1000004589"/>
    <m/>
    <m/>
    <x v="65"/>
    <x v="0"/>
    <x v="0"/>
    <x v="1"/>
    <x v="4"/>
    <x v="0"/>
    <s v="Univera Satış"/>
    <s v="Saha Satış"/>
    <s v="Yurt İçi"/>
    <s v="Türkiye"/>
  </r>
  <r>
    <s v="Q1"/>
    <x v="2"/>
    <x v="1"/>
    <s v="İade"/>
    <s v="Loreal Türkiye Kozmetik Tic. ve San. A.Ş."/>
    <s v="QH.02.001"/>
    <s v="Quest Panorama - Yazılım Bakımı, Yaşatma ve Merkezi Destek Hizmeti"/>
    <s v="Univera - Loreal Tüketici"/>
    <x v="13"/>
    <x v="3"/>
    <s v="Enterprise"/>
    <n v="125868.8"/>
    <s v="TRY"/>
    <n v="-1"/>
    <s v="Yıl"/>
    <n v="-125868.8"/>
    <s v="TRY"/>
    <s v="-"/>
    <s v="TRY"/>
    <n v="-125868.8"/>
    <s v="TRY"/>
    <n v="-125868.8"/>
    <s v="TRY"/>
    <n v="1000004589"/>
    <m/>
    <m/>
    <x v="65"/>
    <x v="0"/>
    <x v="0"/>
    <x v="1"/>
    <x v="4"/>
    <x v="0"/>
    <s v="Univera Satış"/>
    <s v="Saha Satış"/>
    <s v="Yurt İçi"/>
    <s v="Türkiye"/>
  </r>
  <r>
    <s v="Q1"/>
    <x v="2"/>
    <x v="1"/>
    <s v="İade"/>
    <s v="Loreal Türkiye Kozmetik Tic. ve San. A.Ş."/>
    <s v="QH.03.001"/>
    <s v="Quest Panorama - Çağrı Merkezi Hizmeti"/>
    <s v="Univera - Loreal Eczane"/>
    <x v="13"/>
    <x v="3"/>
    <s v="Enterprise"/>
    <n v="13761.7"/>
    <s v="TRY"/>
    <n v="-1"/>
    <s v="Yıl"/>
    <n v="-13761.7"/>
    <s v="TRY"/>
    <s v="-"/>
    <s v="TRY"/>
    <n v="-13761.7"/>
    <s v="TRY"/>
    <n v="-13761.7"/>
    <s v="TRY"/>
    <n v="1000004589"/>
    <m/>
    <m/>
    <x v="65"/>
    <x v="0"/>
    <x v="0"/>
    <x v="1"/>
    <x v="8"/>
    <x v="0"/>
    <s v="Univera Satış"/>
    <s v="Saha Satış"/>
    <s v="Yurt İçi"/>
    <s v="Türkiye"/>
  </r>
  <r>
    <s v="Q1"/>
    <x v="2"/>
    <x v="1"/>
    <s v="İade"/>
    <s v="Loreal Türkiye Kozmetik Tic. ve San. A.Ş."/>
    <s v="QH.03.001"/>
    <s v="Quest Panorama - Çağrı Merkezi Hizmeti"/>
    <s v="Univera - Loreal Tüketici"/>
    <x v="13"/>
    <x v="3"/>
    <s v="Enterprise"/>
    <n v="13761.7"/>
    <s v="TRY"/>
    <n v="-1"/>
    <s v="Yıl"/>
    <n v="-13761.7"/>
    <s v="TRY"/>
    <s v="-"/>
    <s v="TRY"/>
    <n v="-13761.7"/>
    <s v="TRY"/>
    <n v="-13761.7"/>
    <s v="TRY"/>
    <n v="1000004589"/>
    <m/>
    <m/>
    <x v="65"/>
    <x v="0"/>
    <x v="0"/>
    <x v="1"/>
    <x v="8"/>
    <x v="0"/>
    <s v="Univera Satış"/>
    <s v="Saha Satış"/>
    <s v="Yurt İçi"/>
    <s v="Türkiye"/>
  </r>
  <r>
    <s v="Q1"/>
    <x v="2"/>
    <x v="1"/>
    <s v="Kapalı"/>
    <s v="Altıparmak Gıda San. ve Tic. A.Ş."/>
    <s v="EY.03.001"/>
    <s v="ENROUTE PANORAMA PAAS LİSANSI (KİRALAMA HİZMETİ)"/>
    <s v="Univera - Altıparmak-Balparmak"/>
    <x v="18"/>
    <x v="0"/>
    <s v="Enterprise"/>
    <n v="151399.6"/>
    <s v="TRY"/>
    <n v="1"/>
    <s v="Adet"/>
    <n v="151399.6"/>
    <s v="TRY"/>
    <s v="-"/>
    <s v="TRY"/>
    <n v="151399.56"/>
    <s v="TRY"/>
    <n v="151399.6"/>
    <s v="TRY"/>
    <n v="1000004712"/>
    <m/>
    <m/>
    <x v="67"/>
    <x v="0"/>
    <x v="0"/>
    <x v="0"/>
    <x v="0"/>
    <x v="0"/>
    <s v="Univera Satış"/>
    <s v="Saha Satış"/>
    <s v="Yurt İçi"/>
    <s v="Türkiye"/>
  </r>
  <r>
    <s v="Q1"/>
    <x v="2"/>
    <x v="1"/>
    <s v="İade"/>
    <s v="Loreal Türkiye Kozmetik Tic. ve San. A.Ş."/>
    <s v="EH.02.014"/>
    <s v="ENROUTE PANORAMA BUSİNESS ANALYTİCS (QSENSE) KULLANICI LİSANSI BAKIMI"/>
    <s v="Univera - Loreal Eczane"/>
    <x v="13"/>
    <x v="0"/>
    <s v="Enterprise"/>
    <n v="3053"/>
    <s v="EUR"/>
    <n v="-1"/>
    <s v="Ay"/>
    <n v="-3053"/>
    <s v="EUR"/>
    <s v="-"/>
    <s v="EUR"/>
    <n v="-156728.28"/>
    <s v="TRY"/>
    <n v="-3053"/>
    <s v="TRY"/>
    <n v="1000004588"/>
    <m/>
    <m/>
    <x v="65"/>
    <x v="0"/>
    <x v="0"/>
    <x v="1"/>
    <x v="4"/>
    <x v="0"/>
    <s v="Univera Satış"/>
    <s v="Saha Satış"/>
    <s v="Yurt İçi"/>
    <s v="Türkiye"/>
  </r>
  <r>
    <s v="Q1"/>
    <x v="2"/>
    <x v="1"/>
    <s v="İade"/>
    <s v="Loreal Türkiye Kozmetik Tic. ve San. A.Ş."/>
    <s v="EH.02.014"/>
    <s v="ENROUTE PANORAMA BUSİNESS ANALYTİCS (QSENSE) KULLANICI LİSANSI BAKIMI"/>
    <s v="Univera - Loreal Tüketici"/>
    <x v="13"/>
    <x v="0"/>
    <s v="Enterprise"/>
    <n v="3053"/>
    <s v="EUR"/>
    <n v="-1"/>
    <s v="Ay"/>
    <n v="-3053"/>
    <s v="EUR"/>
    <s v="-"/>
    <s v="EUR"/>
    <n v="-156728.28"/>
    <s v="TRY"/>
    <n v="-3053"/>
    <s v="TRY"/>
    <n v="1000004588"/>
    <m/>
    <m/>
    <x v="65"/>
    <x v="0"/>
    <x v="0"/>
    <x v="1"/>
    <x v="4"/>
    <x v="0"/>
    <s v="Univera Satış"/>
    <s v="Saha Satış"/>
    <s v="Yurt İçi"/>
    <s v="Türkiye"/>
  </r>
  <r>
    <s v="Q1"/>
    <x v="2"/>
    <x v="1"/>
    <s v="İade"/>
    <s v="Loreal Türkiye Kozmetik Tic. ve San. A.Ş."/>
    <s v="EH.02.001"/>
    <s v="EnRoute Panorama - Yazılım Bakımı, Yaşatma ve Merkezi Destek Hizmeti"/>
    <s v="Univera - Loreal Eczane"/>
    <x v="13"/>
    <x v="0"/>
    <s v="Enterprise"/>
    <n v="537040"/>
    <s v="TRY"/>
    <n v="-1"/>
    <s v="Yıl"/>
    <n v="-537040"/>
    <s v="TRY"/>
    <s v="-"/>
    <s v="TRY"/>
    <n v="-537040"/>
    <s v="TRY"/>
    <n v="-537040"/>
    <s v="TRY"/>
    <n v="1000004586"/>
    <m/>
    <m/>
    <x v="65"/>
    <x v="0"/>
    <x v="0"/>
    <x v="1"/>
    <x v="4"/>
    <x v="0"/>
    <s v="Univera Satış"/>
    <s v="Saha Satış"/>
    <s v="Yurt İçi"/>
    <s v="Türkiye"/>
  </r>
  <r>
    <s v="Q1"/>
    <x v="2"/>
    <x v="1"/>
    <s v="İade"/>
    <s v="Loreal Türkiye Kozmetik Tic. ve San. A.Ş."/>
    <s v="EH.02.001"/>
    <s v="EnRoute Panorama - Yazılım Bakımı, Yaşatma ve Merkezi Destek Hizmeti"/>
    <s v="Univera - Loreal Lux"/>
    <x v="13"/>
    <x v="0"/>
    <s v="Enterprise"/>
    <n v="537040"/>
    <s v="TRY"/>
    <n v="-1"/>
    <s v="Yıl"/>
    <n v="-537040"/>
    <s v="TRY"/>
    <s v="-"/>
    <s v="TRY"/>
    <n v="-537040"/>
    <s v="TRY"/>
    <n v="-537040"/>
    <s v="TRY"/>
    <n v="1000004586"/>
    <m/>
    <m/>
    <x v="65"/>
    <x v="0"/>
    <x v="0"/>
    <x v="1"/>
    <x v="4"/>
    <x v="0"/>
    <s v="Univera Satış"/>
    <s v="Saha Satış"/>
    <s v="Yurt İçi"/>
    <s v="Türkiye"/>
  </r>
  <r>
    <s v="Q1"/>
    <x v="2"/>
    <x v="1"/>
    <s v="İade"/>
    <s v="Loreal Türkiye Kozmetik Tic. ve San. A.Ş."/>
    <s v="EH.02.001"/>
    <s v="EnRoute Panorama - Yazılım Bakımı, Yaşatma ve Merkezi Destek Hizmeti"/>
    <s v="Univera - Loreal Tüketici"/>
    <x v="13"/>
    <x v="0"/>
    <s v="Enterprise"/>
    <n v="537040"/>
    <s v="TRY"/>
    <n v="-1"/>
    <s v="Yıl"/>
    <n v="-537040"/>
    <s v="TRY"/>
    <s v="-"/>
    <s v="TRY"/>
    <n v="-537040"/>
    <s v="TRY"/>
    <n v="-537040"/>
    <s v="TRY"/>
    <n v="1000004586"/>
    <m/>
    <m/>
    <x v="65"/>
    <x v="0"/>
    <x v="0"/>
    <x v="1"/>
    <x v="4"/>
    <x v="0"/>
    <s v="Univera Satış"/>
    <s v="Saha Satış"/>
    <s v="Yurt İçi"/>
    <s v="Türkiye"/>
  </r>
  <r>
    <s v="Q1"/>
    <x v="2"/>
    <x v="1"/>
    <s v="Kapalı"/>
    <s v="TURKIYE SISE VE CAM FABRIKALARI A.S."/>
    <s v="EH.02.001"/>
    <s v="EnRoute Panorama - Yazılım Bakımı, Yaşatma ve Merkezi Destek Hizmeti"/>
    <s v="Univera - Trakya Cam"/>
    <x v="18"/>
    <x v="0"/>
    <s v="Enterprise"/>
    <n v="187701"/>
    <s v="TRY"/>
    <n v="1"/>
    <s v="Yıl"/>
    <n v="187701"/>
    <s v="TRY"/>
    <s v="-"/>
    <s v="TRY"/>
    <n v="187701"/>
    <s v="TRY"/>
    <n v="187701"/>
    <s v="TRY"/>
    <n v="1000004723"/>
    <m/>
    <m/>
    <x v="88"/>
    <x v="0"/>
    <x v="0"/>
    <x v="1"/>
    <x v="4"/>
    <x v="0"/>
    <s v="Univera Satış"/>
    <s v="Saha Satış"/>
    <s v="Yurt İçi"/>
    <s v="Türkiye"/>
  </r>
  <r>
    <s v="Q1"/>
    <x v="2"/>
    <x v="1"/>
    <s v="İade"/>
    <s v="Loreal Türkiye Kozmetik Tic. ve San. A.Ş."/>
    <s v="EH.06.001"/>
    <s v="EnRoute Panorama - Hosting Hizmeti"/>
    <s v="Univera - Loreal"/>
    <x v="13"/>
    <x v="1"/>
    <s v="Enroute"/>
    <n v="215833.3"/>
    <s v="TRY"/>
    <n v="-3"/>
    <s v="Yıl"/>
    <n v="-647500"/>
    <s v="TRY"/>
    <s v="-"/>
    <s v="TRY"/>
    <n v="-647500"/>
    <s v="TRY"/>
    <n v="-647500"/>
    <s v="TRY"/>
    <n v="1000004592"/>
    <m/>
    <m/>
    <x v="65"/>
    <x v="0"/>
    <x v="0"/>
    <x v="1"/>
    <x v="3"/>
    <x v="0"/>
    <s v="Univera Satış"/>
    <s v="Saha Satış"/>
    <s v="Yurt İçi"/>
    <s v="Türkiye"/>
  </r>
  <r>
    <s v="Q1"/>
    <x v="2"/>
    <x v="1"/>
    <s v="İade"/>
    <s v="Loreal Türkiye Kozmetik Tic. ve San. A.Ş."/>
    <s v="EH.03.001"/>
    <s v="EnRoute Panorama - Çağrı Merkezi Hizmeti (MSD)"/>
    <s v="Univera - Loreal Eczane"/>
    <x v="13"/>
    <x v="0"/>
    <s v="Enterprise"/>
    <n v="402780"/>
    <s v="TRY"/>
    <n v="-1"/>
    <s v="Yıl"/>
    <n v="-402780"/>
    <s v="TRY"/>
    <s v="-"/>
    <s v="TRY"/>
    <n v="-402780"/>
    <s v="TRY"/>
    <n v="-402780"/>
    <s v="TRY"/>
    <n v="1000004587"/>
    <m/>
    <m/>
    <x v="65"/>
    <x v="0"/>
    <x v="0"/>
    <x v="1"/>
    <x v="8"/>
    <x v="0"/>
    <s v="Univera Satış"/>
    <s v="Saha Satış"/>
    <s v="Yurt İçi"/>
    <s v="Türkiye"/>
  </r>
  <r>
    <s v="Q1"/>
    <x v="2"/>
    <x v="1"/>
    <s v="İade"/>
    <s v="Loreal Türkiye Kozmetik Tic. ve San. A.Ş."/>
    <s v="EH.03.001"/>
    <s v="EnRoute Panorama - Çağrı Merkezi Hizmeti (MSD)"/>
    <s v="Univera - Loreal Kuaför"/>
    <x v="13"/>
    <x v="0"/>
    <s v="Enterprise"/>
    <n v="402780"/>
    <s v="TRY"/>
    <n v="-1"/>
    <s v="Yıl"/>
    <n v="-402780"/>
    <s v="TRY"/>
    <s v="-"/>
    <s v="TRY"/>
    <n v="-402780"/>
    <s v="TRY"/>
    <n v="-402780"/>
    <s v="TRY"/>
    <n v="1000004587"/>
    <m/>
    <m/>
    <x v="65"/>
    <x v="0"/>
    <x v="0"/>
    <x v="1"/>
    <x v="8"/>
    <x v="0"/>
    <s v="Univera Satış"/>
    <s v="Saha Satış"/>
    <s v="Yurt İçi"/>
    <s v="Türkiye"/>
  </r>
  <r>
    <s v="Q1"/>
    <x v="2"/>
    <x v="1"/>
    <s v="İade"/>
    <s v="Loreal Türkiye Kozmetik Tic. ve San. A.Ş."/>
    <s v="EH.03.001"/>
    <s v="EnRoute Panorama - Çağrı Merkezi Hizmeti (MSD)"/>
    <s v="Univera - Loreal Kuaför"/>
    <x v="13"/>
    <x v="0"/>
    <s v="Enterprise"/>
    <n v="402780"/>
    <s v="TRY"/>
    <n v="-1"/>
    <s v="Yıl"/>
    <n v="-402780"/>
    <s v="TRY"/>
    <s v="-"/>
    <s v="TRY"/>
    <n v="-402780"/>
    <s v="TRY"/>
    <n v="-402780"/>
    <s v="TRY"/>
    <n v="1000004587"/>
    <m/>
    <m/>
    <x v="65"/>
    <x v="0"/>
    <x v="0"/>
    <x v="1"/>
    <x v="8"/>
    <x v="0"/>
    <s v="Univera Satış"/>
    <s v="Saha Satış"/>
    <s v="Yurt İçi"/>
    <s v="Türkiye"/>
  </r>
  <r>
    <s v="Q1"/>
    <x v="2"/>
    <x v="1"/>
    <s v="Kapalı"/>
    <s v="POLARİS YAZILIM ÇÖZÜMLERİ VE DANIŞMANLIK HİZMETLERİ LTD.ŞTİ."/>
    <s v="WPY.01.007"/>
    <s v="WebPlus E-Dönüşüm Lisansı"/>
    <s v="Univera - Kanal"/>
    <x v="20"/>
    <x v="0"/>
    <s v="Webplus"/>
    <n v="660"/>
    <s v="TRY"/>
    <n v="1"/>
    <s v="Adet"/>
    <n v="660"/>
    <s v="TRY"/>
    <s v="-"/>
    <s v="TRY"/>
    <n v="660"/>
    <s v="TRY"/>
    <n v="660"/>
    <s v="TRY"/>
    <n v="1000004737"/>
    <m/>
    <m/>
    <x v="31"/>
    <x v="0"/>
    <x v="1"/>
    <x v="0"/>
    <x v="1"/>
    <x v="0"/>
    <s v="Kanal Satış"/>
    <s v="Polaris"/>
    <s v="Yurt İçi"/>
    <s v="Türkiye"/>
  </r>
  <r>
    <s v="Q1"/>
    <x v="2"/>
    <x v="1"/>
    <s v="Kapalı"/>
    <s v="POLARİS YAZILIM ÇÖZÜMLERİ VE DANIŞMANLIK HİZMETLERİ LTD.ŞTİ."/>
    <s v="WPY.01.005"/>
    <s v="WebPlus Distribution Satış-Dağıtım Yazılımı (Standart)"/>
    <s v="Univera - Kanal"/>
    <x v="20"/>
    <x v="0"/>
    <s v="Webplus"/>
    <n v="2400"/>
    <s v="TRY"/>
    <n v="1"/>
    <s v="Adet"/>
    <n v="2400"/>
    <s v="TRY"/>
    <s v="-"/>
    <s v="TRY"/>
    <n v="2400"/>
    <s v="TRY"/>
    <n v="2400"/>
    <s v="TRY"/>
    <n v="1000004737"/>
    <m/>
    <m/>
    <x v="31"/>
    <x v="0"/>
    <x v="1"/>
    <x v="0"/>
    <x v="1"/>
    <x v="0"/>
    <s v="Kanal Satış"/>
    <s v="Polaris"/>
    <s v="Yurt İçi"/>
    <s v="Türkiye"/>
  </r>
  <r>
    <s v="Q1"/>
    <x v="2"/>
    <x v="1"/>
    <s v="Kapalı"/>
    <s v="POLARİS YAZILIM ÇÖZÜMLERİ VE DANIŞMANLIK HİZMETLERİ LTD.ŞTİ."/>
    <s v="WPY.02.001"/>
    <s v="WebPlus (Android) Satış Temsilcisi Lisansı"/>
    <s v="Univera - Kanal"/>
    <x v="20"/>
    <x v="0"/>
    <s v="Webplus"/>
    <n v="210"/>
    <s v="TRY"/>
    <n v="6"/>
    <s v="Adet"/>
    <n v="1260"/>
    <s v="TRY"/>
    <s v="-"/>
    <s v="TRY"/>
    <n v="1260"/>
    <s v="TRY"/>
    <n v="1260"/>
    <s v="TRY"/>
    <n v="1000004737"/>
    <m/>
    <m/>
    <x v="31"/>
    <x v="0"/>
    <x v="1"/>
    <x v="0"/>
    <x v="1"/>
    <x v="0"/>
    <s v="Kanal Satış"/>
    <s v="Polaris"/>
    <s v="Yurt İçi"/>
    <s v="Türkiye"/>
  </r>
  <r>
    <s v="Q1"/>
    <x v="2"/>
    <x v="1"/>
    <s v="Kapalı"/>
    <s v="POLARİS YAZILIM ÇÖZÜMLERİ VE DANIŞMANLIK HİZMETLERİ LTD.ŞTİ."/>
    <s v="WPY.01.003"/>
    <s v="Web Plus Ek Kullanıcı Lisansı (1 Kullanıcı)"/>
    <s v="Univera - Kanal"/>
    <x v="20"/>
    <x v="0"/>
    <s v="Webplus"/>
    <n v="200"/>
    <s v="TRY"/>
    <n v="2"/>
    <s v="Adet"/>
    <n v="400"/>
    <s v="TRY"/>
    <s v="-"/>
    <s v="TRY"/>
    <n v="400"/>
    <s v="TRY"/>
    <n v="400"/>
    <s v="TRY"/>
    <n v="1000004737"/>
    <m/>
    <m/>
    <x v="31"/>
    <x v="0"/>
    <x v="1"/>
    <x v="0"/>
    <x v="1"/>
    <x v="0"/>
    <s v="Kanal Satış"/>
    <s v="Polaris"/>
    <s v="Yurt İçi"/>
    <s v="Türkiye"/>
  </r>
  <r>
    <s v="Q1"/>
    <x v="2"/>
    <x v="1"/>
    <s v="Kapalı"/>
    <s v="WAGNER KABLO A.Ş."/>
    <s v="SH.02.001"/>
    <s v="StokBar Panorama - Yazılım Bakımı Hizmeti"/>
    <s v="Univera - Wagner Kablo"/>
    <x v="12"/>
    <x v="4"/>
    <s v="Standart"/>
    <n v="57200"/>
    <s v="TRY"/>
    <n v="1"/>
    <s v="Yıl"/>
    <n v="57200"/>
    <s v="TRY"/>
    <s v="-"/>
    <s v="TRY"/>
    <n v="57200"/>
    <s v="TRY"/>
    <n v="57200"/>
    <s v="TRY"/>
    <n v="1000004745"/>
    <m/>
    <m/>
    <x v="125"/>
    <x v="0"/>
    <x v="1"/>
    <x v="1"/>
    <x v="4"/>
    <x v="0"/>
    <s v="Univera Satış"/>
    <s v="Saha Satış"/>
    <s v="Yurt İçi"/>
    <s v="Türkiye"/>
  </r>
  <r>
    <s v="Q1"/>
    <x v="2"/>
    <x v="1"/>
    <s v="Kapalı"/>
    <s v="WAGNER KABLO A.Ş."/>
    <s v="SY.01.007"/>
    <s v="StokBar Panorama - Tesis Lisansı"/>
    <s v="Univera - Wagner Kablo"/>
    <x v="12"/>
    <x v="4"/>
    <s v="Standart"/>
    <n v="260000"/>
    <s v="TRY"/>
    <n v="1"/>
    <s v="Adet"/>
    <n v="260000"/>
    <s v="TRY"/>
    <n v="39000"/>
    <s v="TRY"/>
    <n v="221000"/>
    <s v="TRY"/>
    <n v="221000"/>
    <s v="TRY"/>
    <n v="1000004745"/>
    <m/>
    <m/>
    <x v="125"/>
    <x v="0"/>
    <x v="1"/>
    <x v="0"/>
    <x v="1"/>
    <x v="0"/>
    <s v="Univera Satış"/>
    <s v="Saha Satış"/>
    <s v="Yurt İçi"/>
    <s v="Türkiye"/>
  </r>
  <r>
    <s v="Q1"/>
    <x v="2"/>
    <x v="1"/>
    <s v="Kapalı"/>
    <s v="Loreal Türkiye Kozmetik Tic. ve San. A.Ş."/>
    <s v="EH.02.001"/>
    <s v="EnRoute Panorama - Yazılım Bakımı, Yaşatma ve Merkezi Destek Hizmeti"/>
    <s v="Univera - Loreal"/>
    <x v="13"/>
    <x v="0"/>
    <s v="Enterprise"/>
    <n v="19019"/>
    <s v="TRY"/>
    <n v="2"/>
    <s v="Yıl"/>
    <n v="38038"/>
    <s v="TRY"/>
    <s v="-"/>
    <s v="TRY"/>
    <n v="38038"/>
    <s v="TRY"/>
    <n v="38038"/>
    <s v="TRY"/>
    <n v="1000004732"/>
    <m/>
    <m/>
    <x v="65"/>
    <x v="0"/>
    <x v="1"/>
    <x v="1"/>
    <x v="4"/>
    <x v="0"/>
    <s v="Univera Satış"/>
    <s v="Saha Satış"/>
    <s v="Yurt İçi"/>
    <s v="Türkiye"/>
  </r>
  <r>
    <s v="Q1"/>
    <x v="2"/>
    <x v="1"/>
    <s v="Kapalı"/>
    <s v="Loreal Türkiye Kozmetik Tic. ve San. A.Ş."/>
    <s v="EH.02.001"/>
    <s v="EnRoute Panorama - Yazılım Bakımı, Yaşatma ve Merkezi Destek Hizmeti"/>
    <s v="Univera - Loreal"/>
    <x v="13"/>
    <x v="0"/>
    <s v="Enterprise"/>
    <n v="19019"/>
    <s v="TRY"/>
    <n v="1"/>
    <s v="Yıl"/>
    <n v="19019"/>
    <s v="TRY"/>
    <s v="-"/>
    <s v="TRY"/>
    <n v="19019"/>
    <s v="TRY"/>
    <n v="19019"/>
    <s v="TRY"/>
    <n v="1000004731"/>
    <m/>
    <m/>
    <x v="65"/>
    <x v="0"/>
    <x v="1"/>
    <x v="1"/>
    <x v="4"/>
    <x v="0"/>
    <s v="Univera Satış"/>
    <s v="Saha Satış"/>
    <s v="Yurt İçi"/>
    <s v="Türkiye"/>
  </r>
  <r>
    <s v="Q1"/>
    <x v="2"/>
    <x v="1"/>
    <s v="Kapalı"/>
    <s v="Loreal Türkiye Kozmetik Tic. ve San. A.Ş."/>
    <s v="EH.02.001"/>
    <s v="EnRoute Panorama - Yazılım Bakımı, Yaşatma ve Merkezi Destek Hizmeti"/>
    <s v="Univera - Loreal"/>
    <x v="13"/>
    <x v="0"/>
    <s v="Enterprise"/>
    <n v="19019"/>
    <s v="TRY"/>
    <n v="1"/>
    <s v="Yıl"/>
    <n v="19019"/>
    <s v="TRY"/>
    <s v="-"/>
    <s v="TRY"/>
    <n v="19019"/>
    <s v="TRY"/>
    <n v="19019"/>
    <s v="TRY"/>
    <n v="1000004731"/>
    <m/>
    <m/>
    <x v="65"/>
    <x v="0"/>
    <x v="1"/>
    <x v="1"/>
    <x v="4"/>
    <x v="0"/>
    <s v="Univera Satış"/>
    <s v="Saha Satış"/>
    <s v="Yurt İçi"/>
    <s v="Türkiye"/>
  </r>
  <r>
    <s v="Q1"/>
    <x v="2"/>
    <x v="1"/>
    <s v="Kapalı"/>
    <s v="Loreal Türkiye Kozmetik Tic. ve San. A.Ş."/>
    <s v="EH.01.003"/>
    <s v="EnRoute Panorama - Kurulum ve Eğitim Hizmeti"/>
    <s v="Univera - Loreal"/>
    <x v="13"/>
    <x v="0"/>
    <s v="Enterprise"/>
    <n v="16800"/>
    <s v="TRY"/>
    <n v="2"/>
    <s v="K/Gün"/>
    <n v="33600"/>
    <s v="TRY"/>
    <s v="-"/>
    <s v="TRY"/>
    <n v="33600"/>
    <s v="TRY"/>
    <n v="33600"/>
    <s v="TRY"/>
    <n v="1000004732"/>
    <m/>
    <m/>
    <x v="65"/>
    <x v="0"/>
    <x v="1"/>
    <x v="1"/>
    <x v="6"/>
    <x v="0"/>
    <s v="Univera Satış"/>
    <s v="Saha Satış"/>
    <s v="Yurt İçi"/>
    <s v="Türkiye"/>
  </r>
  <r>
    <s v="Q1"/>
    <x v="2"/>
    <x v="1"/>
    <s v="Kapalı"/>
    <s v="Loreal Türkiye Kozmetik Tic. ve San. A.Ş."/>
    <s v="EH.01.003"/>
    <s v="EnRoute Panorama - Kurulum ve Eğitim Hizmeti"/>
    <s v="Univera - Loreal"/>
    <x v="13"/>
    <x v="0"/>
    <s v="Enterprise"/>
    <n v="16800"/>
    <s v="TRY"/>
    <n v="2"/>
    <s v="K/Gün"/>
    <n v="33600"/>
    <s v="TRY"/>
    <s v="-"/>
    <s v="TRY"/>
    <n v="33600"/>
    <s v="TRY"/>
    <n v="33600"/>
    <s v="TRY"/>
    <n v="1000004731"/>
    <m/>
    <m/>
    <x v="65"/>
    <x v="0"/>
    <x v="1"/>
    <x v="1"/>
    <x v="6"/>
    <x v="0"/>
    <s v="Univera Satış"/>
    <s v="Saha Satış"/>
    <s v="Yurt İçi"/>
    <s v="Türkiye"/>
  </r>
  <r>
    <s v="Q1"/>
    <x v="2"/>
    <x v="1"/>
    <s v="Kapalı"/>
    <s v="Loreal Türkiye Kozmetik Tic. ve San. A.Ş."/>
    <s v="EY.04.012"/>
    <s v="EnRoute Panorama - E-Dönüşüm Modül Lisansı"/>
    <s v="Univera - Loreal"/>
    <x v="13"/>
    <x v="2"/>
    <s v="E-Dönüşüm"/>
    <n v="37700"/>
    <s v="TRY"/>
    <n v="2"/>
    <s v="Adet"/>
    <n v="75400"/>
    <s v="TRY"/>
    <s v="-"/>
    <s v="TRY"/>
    <n v="75400"/>
    <s v="TRY"/>
    <n v="75400"/>
    <s v="TRY"/>
    <n v="1000004732"/>
    <m/>
    <m/>
    <x v="65"/>
    <x v="0"/>
    <x v="1"/>
    <x v="0"/>
    <x v="1"/>
    <x v="0"/>
    <s v="Univera Satış"/>
    <s v="Saha Satış"/>
    <s v="Yurt İçi"/>
    <s v="Türkiye"/>
  </r>
  <r>
    <s v="Q1"/>
    <x v="2"/>
    <x v="1"/>
    <s v="Kapalı"/>
    <s v="Loreal Türkiye Kozmetik Tic. ve San. A.Ş."/>
    <s v="EY.04.012"/>
    <s v="EnRoute Panorama - E-Dönüşüm Modül Lisansı"/>
    <s v="Univera - Loreal"/>
    <x v="13"/>
    <x v="2"/>
    <s v="E-Dönüşüm"/>
    <n v="37700"/>
    <s v="TRY"/>
    <n v="2"/>
    <s v="Adet"/>
    <n v="75400"/>
    <s v="TRY"/>
    <s v="-"/>
    <s v="TRY"/>
    <n v="75400"/>
    <s v="TRY"/>
    <n v="75400"/>
    <s v="TRY"/>
    <n v="1000004731"/>
    <m/>
    <m/>
    <x v="65"/>
    <x v="0"/>
    <x v="1"/>
    <x v="0"/>
    <x v="1"/>
    <x v="0"/>
    <s v="Univera Satış"/>
    <s v="Saha Satış"/>
    <s v="Yurt İçi"/>
    <s v="Türkiye"/>
  </r>
  <r>
    <s v="Q1"/>
    <x v="2"/>
    <x v="1"/>
    <s v="Kapalı"/>
    <s v="Loreal Türkiye Kozmetik Tic. ve San. A.Ş."/>
    <s v="EY.01.021"/>
    <s v="EnRoute Panorama - Dağıtım Kanalı (Bayi/Distribütör/Şube) Lisansı"/>
    <s v="Univera - Loreal"/>
    <x v="13"/>
    <x v="0"/>
    <s v="Enterprise"/>
    <n v="48750"/>
    <s v="TRY"/>
    <n v="2"/>
    <s v="Adet"/>
    <n v="97500"/>
    <s v="TRY"/>
    <s v="-"/>
    <s v="TRY"/>
    <n v="97500"/>
    <s v="TRY"/>
    <n v="97500"/>
    <s v="TRY"/>
    <n v="1000004732"/>
    <m/>
    <m/>
    <x v="65"/>
    <x v="0"/>
    <x v="1"/>
    <x v="0"/>
    <x v="1"/>
    <x v="0"/>
    <s v="Univera Satış"/>
    <s v="Saha Satış"/>
    <s v="Yurt İçi"/>
    <s v="Türkiye"/>
  </r>
  <r>
    <s v="Q1"/>
    <x v="2"/>
    <x v="1"/>
    <s v="Kapalı"/>
    <s v="Loreal Türkiye Kozmetik Tic. ve San. A.Ş."/>
    <s v="EY.01.021"/>
    <s v="EnRoute Panorama - Dağıtım Kanalı (Bayi/Distribütör/Şube) Lisansı"/>
    <s v="Univera - Loreal"/>
    <x v="13"/>
    <x v="0"/>
    <s v="Enterprise"/>
    <n v="48750"/>
    <s v="TRY"/>
    <n v="2"/>
    <s v="Adet"/>
    <n v="97500"/>
    <s v="TRY"/>
    <s v="-"/>
    <s v="TRY"/>
    <n v="97500"/>
    <s v="TRY"/>
    <n v="97500"/>
    <s v="TRY"/>
    <n v="1000004731"/>
    <m/>
    <m/>
    <x v="65"/>
    <x v="0"/>
    <x v="1"/>
    <x v="0"/>
    <x v="1"/>
    <x v="0"/>
    <s v="Univera Satış"/>
    <s v="Saha Satış"/>
    <s v="Yurt İçi"/>
    <s v="Türkiye"/>
  </r>
  <r>
    <s v="Q1"/>
    <x v="2"/>
    <x v="1"/>
    <s v="Kapalı"/>
    <s v="OMAK TEKNOLOJİ MÜHENDİSLİK ENERJİ VE DIŞ TİCARET LİMİTED ŞİRKETİ"/>
    <s v="VY.04.006"/>
    <s v="Varuna SSH (Enterprise) - Teknisyen Yıllık Kiralama"/>
    <s v="Univera - Omak Mühendislik"/>
    <x v="18"/>
    <x v="6"/>
    <s v="Enterprise"/>
    <n v="420"/>
    <s v="USD"/>
    <n v="10"/>
    <s v="Adet"/>
    <n v="4200"/>
    <s v="USD"/>
    <s v="-"/>
    <s v="USD"/>
    <n v="183764.28"/>
    <s v="TRY"/>
    <n v="183764.3"/>
    <s v="TRY"/>
    <n v="1000004760"/>
    <m/>
    <m/>
    <x v="141"/>
    <x v="0"/>
    <x v="0"/>
    <x v="0"/>
    <x v="0"/>
    <x v="0"/>
    <s v="Univera Satış"/>
    <s v="Saha Satış"/>
    <s v="Yurt İçi"/>
    <s v="Türkiye"/>
  </r>
  <r>
    <s v="Q1"/>
    <x v="2"/>
    <x v="1"/>
    <s v="Kapalı"/>
    <s v="Üçyol Dayanıklı Tüketim Malları Tekstil Ve Dış Tic.A.Ş. - Newal"/>
    <s v="EH.05.001"/>
    <s v="EnRoute Panorama - Yazılım Geliştirme Hizmeti"/>
    <s v="Univera - Newal Irak"/>
    <x v="18"/>
    <x v="0"/>
    <s v="Enroute"/>
    <n v="690"/>
    <s v="USD"/>
    <n v="2"/>
    <s v="K/Gün"/>
    <n v="1380"/>
    <s v="USD"/>
    <n v="207"/>
    <s v="USD"/>
    <n v="51322.74"/>
    <s v="TRY"/>
    <n v="51322.7"/>
    <s v="TRY"/>
    <n v="1000004775"/>
    <m/>
    <m/>
    <x v="101"/>
    <x v="0"/>
    <x v="1"/>
    <x v="1"/>
    <x v="9"/>
    <x v="0"/>
    <s v="Univera Satış"/>
    <s v="Saha Satış"/>
    <s v="Yurt İçi"/>
    <s v="Türkiye"/>
  </r>
  <r>
    <s v="Q1"/>
    <x v="2"/>
    <x v="1"/>
    <s v="Kapalı"/>
    <s v="Üçyol Dayanıklı Tüketim Malları Tekstil Ve Dış Tic.A.Ş. - Newal"/>
    <s v="EH.01.001"/>
    <s v="EnRoute Panorama - Proje ve Ürün Yönetimi Danışmanlığı Hizmeti"/>
    <s v="Univera - Newal Irak"/>
    <x v="18"/>
    <x v="0"/>
    <s v="Enroute"/>
    <n v="690"/>
    <s v="USD"/>
    <n v="4"/>
    <s v="K/Gün"/>
    <n v="2415"/>
    <s v="USD"/>
    <n v="838"/>
    <s v="USD"/>
    <n v="68999.11"/>
    <s v="TRY"/>
    <n v="68999.100000000006"/>
    <s v="TRY"/>
    <n v="1000004775"/>
    <m/>
    <m/>
    <x v="101"/>
    <x v="0"/>
    <x v="1"/>
    <x v="1"/>
    <x v="7"/>
    <x v="0"/>
    <s v="Univera Satış"/>
    <s v="Saha Satış"/>
    <s v="Yurt İçi"/>
    <s v="Türkiye"/>
  </r>
  <r>
    <s v="Q1"/>
    <x v="2"/>
    <x v="1"/>
    <s v="İade"/>
    <s v="MATRIKS BİLGİSAYAR SİSTEMLERİ LTD.ŞTİ"/>
    <s v="UH.01.002"/>
    <s v="Unidox Kontör"/>
    <s v="Univera Kontör Satışı"/>
    <x v="20"/>
    <x v="2"/>
    <s v="Uni-Dox"/>
    <n v="6.17"/>
    <s v="TRY"/>
    <n v="-2000"/>
    <s v="Adet"/>
    <n v="-12340"/>
    <s v="TRY"/>
    <n v="0"/>
    <s v="TRY"/>
    <n v="-12340"/>
    <s v="TRY"/>
    <n v="-12340"/>
    <s v="TRY"/>
    <n v="1000004381"/>
    <m/>
    <m/>
    <x v="11"/>
    <x v="0"/>
    <x v="1"/>
    <x v="2"/>
    <x v="5"/>
    <x v="0"/>
    <s v="Kanal Satış"/>
    <s v="Matriks"/>
    <s v="Yurt İçi"/>
    <s v="Türkiye"/>
  </r>
  <r>
    <s v="Q1"/>
    <x v="2"/>
    <x v="1"/>
    <s v="Kapalı"/>
    <s v="NİVEA BEİERSDORF TURKEY KOZMETİK SANAYİ VE TİCARET ANONİM ŞİRKETİ"/>
    <s v="EH.02.001"/>
    <s v="EnRoute Panorama - Yazılım Bakımı, Yaşatma ve Merkezi Destek Hizmeti"/>
    <s v="Univera - Nivea Beiersdorf"/>
    <x v="18"/>
    <x v="0"/>
    <s v="Enroute"/>
    <n v="700000"/>
    <s v="TRY"/>
    <n v="1"/>
    <s v="Yıl"/>
    <n v="700000"/>
    <s v="TRY"/>
    <s v="-"/>
    <s v="TRY"/>
    <n v="700000"/>
    <s v="TRY"/>
    <n v="700000"/>
    <s v="TRY"/>
    <n v="1000004779"/>
    <m/>
    <m/>
    <x v="72"/>
    <x v="0"/>
    <x v="0"/>
    <x v="1"/>
    <x v="4"/>
    <x v="0"/>
    <s v="Univera Satış"/>
    <s v="Saha Satış"/>
    <s v="Yurt İçi"/>
    <s v="Türkiye"/>
  </r>
  <r>
    <s v="Q1"/>
    <x v="2"/>
    <x v="1"/>
    <s v="Kapalı"/>
    <s v="NİVEA BEİERSDORF TURKEY KOZMETİK SANAYİ VE TİCARET ANONİM ŞİRKETİ"/>
    <s v="EH.06.001"/>
    <s v="EnRoute Panorama - Hosting Hizmeti"/>
    <s v="Univera - Nivea Beiersdorf"/>
    <x v="18"/>
    <x v="1"/>
    <s v="Enroute"/>
    <n v="110250"/>
    <s v="TRY"/>
    <n v="12"/>
    <s v="Yıl"/>
    <n v="1323000"/>
    <s v="TRY"/>
    <s v="-"/>
    <s v="TRY"/>
    <n v="1323000"/>
    <s v="TRY"/>
    <n v="1323000"/>
    <s v="TRY"/>
    <n v="1000004778"/>
    <m/>
    <m/>
    <x v="72"/>
    <x v="0"/>
    <x v="0"/>
    <x v="1"/>
    <x v="3"/>
    <x v="0"/>
    <s v="Univera Satış"/>
    <s v="Saha Satış"/>
    <s v="Yurt İçi"/>
    <s v="Türkiye"/>
  </r>
  <r>
    <s v="Q1"/>
    <x v="2"/>
    <x v="1"/>
    <s v="Kapalı"/>
    <s v="NİVEA BEİERSDORF TURKEY KOZMETİK SANAYİ VE TİCARET ANONİM ŞİRKETİ"/>
    <s v="EH.03.001"/>
    <s v="EnRoute Panorama - Çağrı Merkezi Hizmeti (MSD)"/>
    <s v="Univera - Nivea Beiersdorf"/>
    <x v="18"/>
    <x v="0"/>
    <s v="Enroute"/>
    <n v="23470.6"/>
    <s v="TRY"/>
    <n v="17"/>
    <s v="Yıl"/>
    <n v="399000"/>
    <s v="TRY"/>
    <s v="-"/>
    <s v="TRY"/>
    <n v="399000"/>
    <s v="TRY"/>
    <n v="399000"/>
    <s v="TRY"/>
    <n v="1000004779"/>
    <m/>
    <m/>
    <x v="72"/>
    <x v="0"/>
    <x v="0"/>
    <x v="1"/>
    <x v="8"/>
    <x v="0"/>
    <s v="Univera Satış"/>
    <s v="Saha Satış"/>
    <s v="Yurt İçi"/>
    <s v="Türkiye"/>
  </r>
  <r>
    <s v="Q1"/>
    <x v="2"/>
    <x v="1"/>
    <s v="Kapalı"/>
    <s v="Panasonic Electric Works Elektrik Sanayi Ve Ticaret Anonim Şirketi"/>
    <s v="SH.03.002"/>
    <s v="StokBar Panorama - Uzman Destek Hizmeti"/>
    <s v="Univera - Panasonic"/>
    <x v="12"/>
    <x v="4"/>
    <s v="Stokbar"/>
    <n v="165000"/>
    <s v="TRY"/>
    <n v="1"/>
    <s v="Ay"/>
    <n v="165000"/>
    <s v="TRY"/>
    <n v="0"/>
    <s v="TRY"/>
    <n v="165000"/>
    <s v="TRY"/>
    <n v="165000"/>
    <s v="TRY"/>
    <n v="1000004711"/>
    <m/>
    <m/>
    <x v="35"/>
    <x v="0"/>
    <x v="0"/>
    <x v="1"/>
    <x v="12"/>
    <x v="0"/>
    <s v="Univera Satış"/>
    <s v="Saha Satış"/>
    <s v="Yurt İçi"/>
    <s v="Türkiye"/>
  </r>
  <r>
    <s v="Q1"/>
    <x v="2"/>
    <x v="1"/>
    <s v="Kapalı"/>
    <s v="DARDANEL DAĞITIM A.Ş."/>
    <s v="EH.03.006"/>
    <s v="EnRoute Panorama - Uzaktan Kurulum ve Eğitim Hizmeti"/>
    <s v="Univera - Dardanel"/>
    <x v="12"/>
    <x v="0"/>
    <s v="Enroute"/>
    <n v="14000"/>
    <s v="TRY"/>
    <n v="1"/>
    <s v="K/Gün"/>
    <n v="14000"/>
    <s v="TRY"/>
    <n v="2800"/>
    <s v="TRY"/>
    <n v="11200"/>
    <s v="TRY"/>
    <n v="11200"/>
    <s v="TRY"/>
    <n v="1000004752"/>
    <m/>
    <m/>
    <x v="4"/>
    <x v="0"/>
    <x v="1"/>
    <x v="1"/>
    <x v="6"/>
    <x v="0"/>
    <s v="Univera Satış"/>
    <s v="Saha Satış"/>
    <s v="Yurt İçi"/>
    <s v="Türkiye"/>
  </r>
  <r>
    <s v="Q1"/>
    <x v="2"/>
    <x v="1"/>
    <s v="Kapalı"/>
    <s v="MİYA OTOMASYON VE BARKOD BILISIM SISTEMLERI SAN TİC. VE L.T.D. STI."/>
    <s v="WPH.03.001"/>
    <s v="WEBPLUS HOSTİNG HİZMETİ"/>
    <s v="Univera - Kanal"/>
    <x v="21"/>
    <x v="1"/>
    <s v="Webplus"/>
    <n v="3015.11"/>
    <s v="TRY"/>
    <n v="1"/>
    <s v="Adet"/>
    <n v="3015.11"/>
    <s v="TRY"/>
    <n v="0"/>
    <s v="TRY"/>
    <n v="3015.11"/>
    <s v="TRY"/>
    <n v="3015.11"/>
    <s v="TRY"/>
    <n v="1000004822"/>
    <m/>
    <m/>
    <x v="3"/>
    <x v="0"/>
    <x v="0"/>
    <x v="1"/>
    <x v="3"/>
    <x v="0"/>
    <s v="Kanal Satış"/>
    <s v="Miya"/>
    <s v="Yurt İçi"/>
    <s v="Türkiye"/>
  </r>
  <r>
    <s v="Q1"/>
    <x v="2"/>
    <x v="1"/>
    <s v="Kapalı"/>
    <s v="MİYA OTOMASYON VE BARKOD BILISIM SISTEMLERI SAN TİC. VE L.T.D. STI."/>
    <s v="WPH.03.001"/>
    <s v="WEBPLUS HOSTİNG HİZMETİ"/>
    <s v="Univera - Kanal"/>
    <x v="21"/>
    <x v="1"/>
    <s v="Webplus"/>
    <n v="3634"/>
    <s v="TRY"/>
    <n v="1"/>
    <s v="Adet"/>
    <n v="3634"/>
    <s v="TRY"/>
    <n v="0"/>
    <s v="TRY"/>
    <n v="3634"/>
    <s v="TRY"/>
    <n v="3634"/>
    <s v="TRY"/>
    <n v="1000004821"/>
    <m/>
    <m/>
    <x v="3"/>
    <x v="0"/>
    <x v="0"/>
    <x v="1"/>
    <x v="3"/>
    <x v="0"/>
    <s v="Kanal Satış"/>
    <s v="Miya"/>
    <s v="Yurt İçi"/>
    <s v="Türkiye"/>
  </r>
  <r>
    <s v="Q1"/>
    <x v="2"/>
    <x v="1"/>
    <s v="Kapalı"/>
    <s v="MİYA OTOMASYON VE BARKOD BILISIM SISTEMLERI SAN TİC. VE L.T.D. STI."/>
    <s v="WPH.03.001"/>
    <s v="WEBPLUS HOSTİNG HİZMETİ"/>
    <s v="Univera - Kanal"/>
    <x v="21"/>
    <x v="1"/>
    <s v="Webplus"/>
    <n v="7010"/>
    <s v="TRY"/>
    <n v="1"/>
    <s v="Adet"/>
    <n v="7010"/>
    <s v="TRY"/>
    <n v="0"/>
    <s v="TRY"/>
    <n v="7010"/>
    <s v="TRY"/>
    <n v="7010"/>
    <s v="TRY"/>
    <n v="1000004820"/>
    <m/>
    <m/>
    <x v="3"/>
    <x v="0"/>
    <x v="0"/>
    <x v="1"/>
    <x v="3"/>
    <x v="0"/>
    <s v="Kanal Satış"/>
    <s v="Miya"/>
    <s v="Yurt İçi"/>
    <s v="Türkiye"/>
  </r>
  <r>
    <s v="Q1"/>
    <x v="2"/>
    <x v="1"/>
    <s v="Kapalı"/>
    <s v="MİYA OTOMASYON VE BARKOD BILISIM SISTEMLERI SAN TİC. VE L.T.D. STI."/>
    <s v="WPH.03.001"/>
    <s v="WEBPLUS HOSTİNG HİZMETİ"/>
    <s v="Univera - Kanal"/>
    <x v="21"/>
    <x v="1"/>
    <s v="Webplus"/>
    <n v="3774"/>
    <s v="TRY"/>
    <n v="1"/>
    <s v="Adet"/>
    <n v="3774"/>
    <s v="TRY"/>
    <n v="0"/>
    <s v="TRY"/>
    <n v="3774"/>
    <s v="TRY"/>
    <n v="3774"/>
    <s v="TRY"/>
    <n v="1000004819"/>
    <m/>
    <m/>
    <x v="3"/>
    <x v="0"/>
    <x v="0"/>
    <x v="1"/>
    <x v="3"/>
    <x v="0"/>
    <s v="Kanal Satış"/>
    <s v="Miya"/>
    <s v="Yurt İçi"/>
    <s v="Türkiye"/>
  </r>
  <r>
    <s v="Q1"/>
    <x v="2"/>
    <x v="1"/>
    <s v="Kapalı"/>
    <s v="MİYA OTOMASYON VE BARKOD BILISIM SISTEMLERI SAN TİC. VE L.T.D. STI."/>
    <s v="WPH.03.001"/>
    <s v="WEBPLUS HOSTİNG HİZMETİ"/>
    <s v="Univera - Kanal"/>
    <x v="21"/>
    <x v="1"/>
    <s v="Webplus"/>
    <n v="3774"/>
    <s v="TRY"/>
    <n v="1"/>
    <s v="Adet"/>
    <n v="3774"/>
    <s v="TRY"/>
    <n v="0"/>
    <s v="TRY"/>
    <n v="3774"/>
    <s v="TRY"/>
    <n v="3774"/>
    <s v="TRY"/>
    <n v="1000004818"/>
    <m/>
    <m/>
    <x v="3"/>
    <x v="0"/>
    <x v="0"/>
    <x v="1"/>
    <x v="3"/>
    <x v="0"/>
    <s v="Kanal Satış"/>
    <s v="Miya"/>
    <s v="Yurt İçi"/>
    <s v="Türkiye"/>
  </r>
  <r>
    <s v="Q1"/>
    <x v="2"/>
    <x v="1"/>
    <s v="Kapalı"/>
    <s v="MİYA OTOMASYON VE BARKOD BILISIM SISTEMLERI SAN TİC. VE L.T.D. STI."/>
    <s v="WPH.03.001"/>
    <s v="WEBPLUS HOSTİNG HİZMETİ"/>
    <s v="Univera - Kanal"/>
    <x v="21"/>
    <x v="1"/>
    <s v="Webplus"/>
    <n v="3774"/>
    <s v="TRY"/>
    <n v="1"/>
    <s v="Adet"/>
    <n v="3774"/>
    <s v="TRY"/>
    <n v="0"/>
    <s v="TRY"/>
    <n v="3774"/>
    <s v="TRY"/>
    <n v="3774"/>
    <s v="TRY"/>
    <n v="1000004817"/>
    <m/>
    <m/>
    <x v="3"/>
    <x v="0"/>
    <x v="0"/>
    <x v="1"/>
    <x v="3"/>
    <x v="0"/>
    <s v="Kanal Satış"/>
    <s v="Miya"/>
    <s v="Yurt İçi"/>
    <s v="Türkiye"/>
  </r>
  <r>
    <s v="Q1"/>
    <x v="2"/>
    <x v="1"/>
    <s v="Kapalı"/>
    <s v="MİYA OTOMASYON VE BARKOD BILISIM SISTEMLERI SAN TİC. VE L.T.D. STI."/>
    <s v="WPH.03.001"/>
    <s v="WEBPLUS HOSTİNG HİZMETİ"/>
    <s v="Univera - Kanal"/>
    <x v="21"/>
    <x v="1"/>
    <s v="Webplus"/>
    <n v="3774"/>
    <s v="TRY"/>
    <n v="1"/>
    <s v="Adet"/>
    <n v="3774"/>
    <s v="TRY"/>
    <n v="0"/>
    <s v="TRY"/>
    <n v="3774"/>
    <s v="TRY"/>
    <n v="3774"/>
    <s v="TRY"/>
    <n v="1000004816"/>
    <m/>
    <m/>
    <x v="3"/>
    <x v="0"/>
    <x v="0"/>
    <x v="1"/>
    <x v="3"/>
    <x v="0"/>
    <s v="Kanal Satış"/>
    <s v="Miya"/>
    <s v="Yurt İçi"/>
    <s v="Türkiye"/>
  </r>
  <r>
    <s v="Q1"/>
    <x v="2"/>
    <x v="1"/>
    <s v="Kapalı"/>
    <s v="MİYA OTOMASYON VE BARKOD BILISIM SISTEMLERI SAN TİC. VE L.T.D. STI."/>
    <s v="WPH.03.001"/>
    <s v="WEBPLUS HOSTİNG HİZMETİ"/>
    <s v="Univera - Kanal"/>
    <x v="21"/>
    <x v="1"/>
    <s v="Webplus"/>
    <n v="2597.0100000000002"/>
    <s v="TRY"/>
    <n v="1"/>
    <s v="Adet"/>
    <n v="2597.0100000000002"/>
    <s v="TRY"/>
    <n v="0"/>
    <s v="TRY"/>
    <n v="2597.0100000000002"/>
    <s v="TRY"/>
    <n v="2597.0100000000002"/>
    <s v="TRY"/>
    <n v="1000004815"/>
    <m/>
    <m/>
    <x v="3"/>
    <x v="0"/>
    <x v="0"/>
    <x v="1"/>
    <x v="3"/>
    <x v="0"/>
    <s v="Kanal Satış"/>
    <s v="Miya"/>
    <s v="Yurt İçi"/>
    <s v="Türkiye"/>
  </r>
  <r>
    <s v="Q1"/>
    <x v="2"/>
    <x v="1"/>
    <s v="Kapalı"/>
    <s v="MİYA OTOMASYON VE BARKOD BILISIM SISTEMLERI SAN TİC. VE L.T.D. STI."/>
    <s v="WPH.03.001"/>
    <s v="WEBPLUS HOSTİNG HİZMETİ"/>
    <s v="Univera - Kanal"/>
    <x v="21"/>
    <x v="1"/>
    <s v="Webplus"/>
    <n v="4890"/>
    <s v="TRY"/>
    <n v="1"/>
    <s v="Adet"/>
    <n v="4890"/>
    <s v="TRY"/>
    <n v="0"/>
    <s v="TRY"/>
    <n v="4890"/>
    <s v="TRY"/>
    <n v="4890"/>
    <s v="TRY"/>
    <n v="1000004814"/>
    <m/>
    <m/>
    <x v="3"/>
    <x v="0"/>
    <x v="0"/>
    <x v="1"/>
    <x v="3"/>
    <x v="0"/>
    <s v="Kanal Satış"/>
    <s v="Miya"/>
    <s v="Yurt İçi"/>
    <s v="Türkiye"/>
  </r>
  <r>
    <s v="Q1"/>
    <x v="2"/>
    <x v="1"/>
    <s v="Kapalı"/>
    <s v="MİYA OTOMASYON VE BARKOD BILISIM SISTEMLERI SAN TİC. VE L.T.D. STI."/>
    <s v="WPH.03.001"/>
    <s v="WEBPLUS HOSTİNG HİZMETİ"/>
    <s v="Univera - Kanal"/>
    <x v="21"/>
    <x v="1"/>
    <s v="Webplus"/>
    <n v="3774.01"/>
    <s v="TRY"/>
    <n v="1"/>
    <s v="Adet"/>
    <n v="3774.01"/>
    <s v="TRY"/>
    <n v="0"/>
    <s v="TRY"/>
    <n v="3774.01"/>
    <s v="TRY"/>
    <n v="3774.01"/>
    <s v="TRY"/>
    <n v="1000004813"/>
    <m/>
    <m/>
    <x v="3"/>
    <x v="0"/>
    <x v="0"/>
    <x v="1"/>
    <x v="3"/>
    <x v="0"/>
    <s v="Kanal Satış"/>
    <s v="Miya"/>
    <s v="Yurt İçi"/>
    <s v="Türkiye"/>
  </r>
  <r>
    <s v="Q1"/>
    <x v="2"/>
    <x v="1"/>
    <s v="Kapalı"/>
    <s v="MİYA OTOMASYON VE BARKOD BILISIM SISTEMLERI SAN TİC. VE L.T.D. STI."/>
    <s v="WPH.03.001"/>
    <s v="WEBPLUS HOSTİNG HİZMETİ"/>
    <s v="Univera - Kanal"/>
    <x v="21"/>
    <x v="1"/>
    <s v="Webplus"/>
    <n v="4890"/>
    <s v="TRY"/>
    <n v="1"/>
    <s v="Adet"/>
    <n v="4890"/>
    <s v="TRY"/>
    <n v="0"/>
    <s v="TRY"/>
    <n v="4890"/>
    <s v="TRY"/>
    <n v="4890"/>
    <s v="TRY"/>
    <n v="1000004812"/>
    <m/>
    <m/>
    <x v="3"/>
    <x v="0"/>
    <x v="0"/>
    <x v="1"/>
    <x v="3"/>
    <x v="0"/>
    <s v="Kanal Satış"/>
    <s v="Miya"/>
    <s v="Yurt İçi"/>
    <s v="Türkiye"/>
  </r>
  <r>
    <s v="Q1"/>
    <x v="2"/>
    <x v="1"/>
    <s v="Kapalı"/>
    <s v="MİYA OTOMASYON VE BARKOD BILISIM SISTEMLERI SAN TİC. VE L.T.D. STI."/>
    <s v="WPH.03.001"/>
    <s v="WEBPLUS HOSTİNG HİZMETİ"/>
    <s v="Univera - Kanal"/>
    <x v="21"/>
    <x v="1"/>
    <s v="Webplus"/>
    <n v="3774"/>
    <s v="TRY"/>
    <n v="1"/>
    <s v="Adet"/>
    <n v="3774"/>
    <s v="TRY"/>
    <n v="0"/>
    <s v="TRY"/>
    <n v="3774"/>
    <s v="TRY"/>
    <n v="3774"/>
    <s v="TRY"/>
    <n v="1000004811"/>
    <m/>
    <m/>
    <x v="3"/>
    <x v="0"/>
    <x v="0"/>
    <x v="1"/>
    <x v="3"/>
    <x v="0"/>
    <s v="Kanal Satış"/>
    <s v="Miya"/>
    <s v="Yurt İçi"/>
    <s v="Türkiye"/>
  </r>
  <r>
    <s v="Q1"/>
    <x v="2"/>
    <x v="1"/>
    <s v="Kapalı"/>
    <s v="MİYA OTOMASYON VE BARKOD BILISIM SISTEMLERI SAN TİC. VE L.T.D. STI."/>
    <s v="WPH.03.001"/>
    <s v="WEBPLUS HOSTİNG HİZMETİ"/>
    <s v="Univera - Kanal"/>
    <x v="21"/>
    <x v="1"/>
    <s v="Webplus"/>
    <n v="3774"/>
    <s v="TRY"/>
    <n v="1"/>
    <s v="Adet"/>
    <n v="3774"/>
    <s v="TRY"/>
    <n v="0"/>
    <s v="TRY"/>
    <n v="3774"/>
    <s v="TRY"/>
    <n v="3774"/>
    <s v="TRY"/>
    <n v="1000004810"/>
    <m/>
    <m/>
    <x v="3"/>
    <x v="0"/>
    <x v="0"/>
    <x v="1"/>
    <x v="3"/>
    <x v="0"/>
    <s v="Kanal Satış"/>
    <s v="Miya"/>
    <s v="Yurt İçi"/>
    <s v="Türkiye"/>
  </r>
  <r>
    <s v="Q1"/>
    <x v="2"/>
    <x v="1"/>
    <s v="Kapalı"/>
    <s v="MİYA OTOMASYON VE BARKOD BILISIM SISTEMLERI SAN TİC. VE L.T.D. STI."/>
    <s v="WPH.03.001"/>
    <s v="WEBPLUS HOSTİNG HİZMETİ"/>
    <s v="Univera - Kanal"/>
    <x v="21"/>
    <x v="1"/>
    <s v="Webplus"/>
    <n v="2969.57"/>
    <s v="TRY"/>
    <n v="1"/>
    <s v="Adet"/>
    <n v="2969.57"/>
    <s v="TRY"/>
    <n v="0"/>
    <s v="TRY"/>
    <n v="2969.57"/>
    <s v="TRY"/>
    <n v="2969.57"/>
    <s v="TRY"/>
    <n v="1000004809"/>
    <m/>
    <m/>
    <x v="3"/>
    <x v="0"/>
    <x v="0"/>
    <x v="1"/>
    <x v="3"/>
    <x v="0"/>
    <s v="Kanal Satış"/>
    <s v="Miya"/>
    <s v="Yurt İçi"/>
    <s v="Türkiye"/>
  </r>
  <r>
    <s v="Q1"/>
    <x v="2"/>
    <x v="1"/>
    <s v="Kapalı"/>
    <s v="MİYA OTOMASYON VE BARKOD BILISIM SISTEMLERI SAN TİC. VE L.T.D. STI."/>
    <s v="WPH.03.001"/>
    <s v="WEBPLUS HOSTİNG HİZMETİ"/>
    <s v="Univera - Kanal"/>
    <x v="21"/>
    <x v="1"/>
    <s v="Webplus"/>
    <n v="2984.73"/>
    <s v="TRY"/>
    <n v="1"/>
    <s v="Adet"/>
    <n v="2984.73"/>
    <s v="TRY"/>
    <n v="0"/>
    <s v="TRY"/>
    <n v="2984.73"/>
    <s v="TRY"/>
    <n v="2984.73"/>
    <s v="TRY"/>
    <n v="1000004808"/>
    <m/>
    <m/>
    <x v="3"/>
    <x v="0"/>
    <x v="0"/>
    <x v="1"/>
    <x v="3"/>
    <x v="0"/>
    <s v="Kanal Satış"/>
    <s v="Miya"/>
    <s v="Yurt İçi"/>
    <s v="Türkiye"/>
  </r>
  <r>
    <s v="Q1"/>
    <x v="2"/>
    <x v="1"/>
    <s v="Kapalı"/>
    <s v="MİYA OTOMASYON VE BARKOD BILISIM SISTEMLERI SAN TİC. VE L.T.D. STI."/>
    <s v="WPH.03.001"/>
    <s v="WEBPLUS HOSTİNG HİZMETİ"/>
    <s v="Univera - Kanal"/>
    <x v="21"/>
    <x v="1"/>
    <s v="Webplus"/>
    <n v="4013.48"/>
    <s v="TRY"/>
    <n v="1"/>
    <s v="Adet"/>
    <n v="4013.48"/>
    <s v="TRY"/>
    <n v="0"/>
    <s v="TRY"/>
    <n v="4013.48"/>
    <s v="TRY"/>
    <n v="4013.48"/>
    <s v="TRY"/>
    <n v="1000004806"/>
    <m/>
    <m/>
    <x v="3"/>
    <x v="0"/>
    <x v="0"/>
    <x v="1"/>
    <x v="3"/>
    <x v="0"/>
    <s v="Kanal Satış"/>
    <s v="Miya"/>
    <s v="Yurt İçi"/>
    <s v="Türkiye"/>
  </r>
  <r>
    <s v="Q1"/>
    <x v="2"/>
    <x v="1"/>
    <s v="Kapalı"/>
    <s v="MATRIKS BİLGİSAYAR SİSTEMLERİ LTD.ŞTİ"/>
    <s v="WPY.01.003"/>
    <s v="Web Plus Ek Kullanıcı Lisansı (1 Kullanıcı)"/>
    <s v="Univera - Kanal"/>
    <x v="20"/>
    <x v="0"/>
    <s v="Webplus"/>
    <n v="2328"/>
    <s v="TRY"/>
    <n v="1"/>
    <s v="Adet"/>
    <n v="2328"/>
    <s v="TRY"/>
    <n v="0"/>
    <s v="TRY"/>
    <n v="2328"/>
    <s v="TRY"/>
    <n v="2328"/>
    <s v="TRY"/>
    <n v="1000004798"/>
    <m/>
    <m/>
    <x v="11"/>
    <x v="0"/>
    <x v="1"/>
    <x v="0"/>
    <x v="1"/>
    <x v="0"/>
    <s v="Kanal Satış"/>
    <s v="Matriks"/>
    <s v="Yurt İçi"/>
    <s v="Türkiye"/>
  </r>
  <r>
    <s v="Q1"/>
    <x v="2"/>
    <x v="1"/>
    <s v="Kapalı"/>
    <s v="MİYA OTOMASYON VE BARKOD BILISIM SISTEMLERI SAN TİC. VE L.T.D. STI."/>
    <s v="UH.01.002"/>
    <s v="Unidox Kontör"/>
    <s v="Univera Kontör Satışı"/>
    <x v="20"/>
    <x v="2"/>
    <s v="Unidox"/>
    <n v="8.34"/>
    <s v="TRY"/>
    <n v="2000"/>
    <s v="Adet"/>
    <n v="16672"/>
    <s v="TRY"/>
    <n v="4168"/>
    <s v="TRY"/>
    <n v="12504"/>
    <s v="TRY"/>
    <n v="12504"/>
    <s v="TRY"/>
    <n v="1000004801"/>
    <m/>
    <m/>
    <x v="3"/>
    <x v="0"/>
    <x v="1"/>
    <x v="2"/>
    <x v="5"/>
    <x v="0"/>
    <s v="Kanal Satış"/>
    <s v="Miya"/>
    <s v="Yurt İçi"/>
    <s v="Türkiye"/>
  </r>
  <r>
    <s v="Q1"/>
    <x v="2"/>
    <x v="1"/>
    <s v="Kapalı"/>
    <s v="MİYA OTOMASYON VE BARKOD BILISIM SISTEMLERI SAN TİC. VE L.T.D. STI."/>
    <s v="UH.01.002"/>
    <s v="Unidox Kontör"/>
    <s v="Univera Kontör Satışı"/>
    <x v="20"/>
    <x v="2"/>
    <s v="Unidox"/>
    <n v="8.34"/>
    <s v="TRY"/>
    <n v="2000"/>
    <s v="Adet"/>
    <n v="16672"/>
    <s v="TRY"/>
    <n v="4168"/>
    <s v="TRY"/>
    <n v="12504"/>
    <s v="TRY"/>
    <n v="12504"/>
    <s v="TRY"/>
    <n v="1000004799"/>
    <m/>
    <m/>
    <x v="3"/>
    <x v="0"/>
    <x v="1"/>
    <x v="2"/>
    <x v="5"/>
    <x v="0"/>
    <s v="Kanal Satış"/>
    <s v="Miya"/>
    <s v="Yurt İçi"/>
    <s v="Türkiye"/>
  </r>
  <r>
    <s v="Q1"/>
    <x v="2"/>
    <x v="1"/>
    <s v="Kapalı"/>
    <s v="MİYA OTOMASYON VE BARKOD BILISIM SISTEMLERI SAN TİC. VE L.T.D. STI."/>
    <s v="SMH.02.001"/>
    <s v="StockMate Yazılım Bakımı Hizmeti"/>
    <s v="Univera - Kanal"/>
    <x v="20"/>
    <x v="4"/>
    <s v="Stokmate"/>
    <n v="8687"/>
    <s v="TRY"/>
    <n v="1"/>
    <s v="Yıl"/>
    <n v="8687"/>
    <s v="TRY"/>
    <n v="0"/>
    <s v="TRY"/>
    <n v="8687"/>
    <s v="TRY"/>
    <n v="8687"/>
    <s v="TRY"/>
    <n v="1000004800"/>
    <m/>
    <m/>
    <x v="3"/>
    <x v="0"/>
    <x v="1"/>
    <x v="1"/>
    <x v="4"/>
    <x v="0"/>
    <s v="Kanal Satış"/>
    <s v="Miya"/>
    <s v="Yurt İçi"/>
    <s v="Türkiye"/>
  </r>
  <r>
    <s v="Q1"/>
    <x v="2"/>
    <x v="1"/>
    <s v="Kapalı"/>
    <s v="MİYA OTOMASYON VE BARKOD BILISIM SISTEMLERI SAN TİC. VE L.T.D. STI."/>
    <s v="SMY.02.001"/>
    <s v="StockMate Mobile Depo Personeli El Terminali Lisansı"/>
    <s v="Univera - Kanal"/>
    <x v="20"/>
    <x v="4"/>
    <s v="Stokmate"/>
    <n v="13162"/>
    <s v="TRY"/>
    <n v="3"/>
    <s v="Adet"/>
    <n v="39486"/>
    <s v="TRY"/>
    <n v="0"/>
    <s v="TRY"/>
    <n v="39486"/>
    <s v="TRY"/>
    <n v="39486"/>
    <s v="TRY"/>
    <n v="1000004800"/>
    <m/>
    <m/>
    <x v="3"/>
    <x v="0"/>
    <x v="1"/>
    <x v="0"/>
    <x v="1"/>
    <x v="0"/>
    <s v="Kanal Satış"/>
    <s v="Miya"/>
    <s v="Yurt İçi"/>
    <s v="Türkiye"/>
  </r>
  <r>
    <s v="Q1"/>
    <x v="2"/>
    <x v="1"/>
    <s v="Kapalı"/>
    <s v="Loreal Türkiye Kozmetik Tic. ve San. A.Ş."/>
    <s v="QH.02.001"/>
    <s v="Quest Panorama - Yazılım Bakımı, Yaşatma ve Merkezi Destek Hizmeti"/>
    <s v="Univera - Loreal Eczane"/>
    <x v="13"/>
    <x v="3"/>
    <s v="Enterprise"/>
    <n v="125868.8"/>
    <s v="TRY"/>
    <n v="1"/>
    <s v="Yıl"/>
    <n v="125868.8"/>
    <s v="TRY"/>
    <s v="-"/>
    <s v="TRY"/>
    <n v="125868.8"/>
    <s v="TRY"/>
    <n v="-125868.8"/>
    <s v="TRY"/>
    <n v="1000004589"/>
    <m/>
    <m/>
    <x v="65"/>
    <x v="0"/>
    <x v="0"/>
    <x v="1"/>
    <x v="4"/>
    <x v="0"/>
    <s v="Univera Satış"/>
    <s v="Saha Satış"/>
    <s v="Yurt İçi"/>
    <s v="Türkiye"/>
  </r>
  <r>
    <s v="Q1"/>
    <x v="2"/>
    <x v="1"/>
    <s v="Kapalı"/>
    <s v="Loreal Türkiye Kozmetik Tic. ve San. A.Ş."/>
    <s v="QH.02.001"/>
    <s v="Quest Panorama - Yazılım Bakımı, Yaşatma ve Merkezi Destek Hizmeti"/>
    <s v="Univera - Loreal Lux"/>
    <x v="13"/>
    <x v="3"/>
    <s v="Enterprise"/>
    <n v="266456.40000000002"/>
    <s v="TRY"/>
    <n v="1"/>
    <s v="Yıl"/>
    <n v="266456.40000000002"/>
    <s v="TRY"/>
    <s v="-"/>
    <s v="TRY"/>
    <n v="266456.40000000002"/>
    <s v="TRY"/>
    <n v="-266456.40000000002"/>
    <s v="TRY"/>
    <n v="1000004589"/>
    <m/>
    <m/>
    <x v="65"/>
    <x v="0"/>
    <x v="0"/>
    <x v="1"/>
    <x v="4"/>
    <x v="0"/>
    <s v="Univera Satış"/>
    <s v="Saha Satış"/>
    <s v="Yurt İçi"/>
    <s v="Türkiye"/>
  </r>
  <r>
    <s v="Q1"/>
    <x v="2"/>
    <x v="1"/>
    <s v="Kapalı"/>
    <s v="Loreal Türkiye Kozmetik Tic. ve San. A.Ş."/>
    <s v="QH.02.001"/>
    <s v="Quest Panorama - Yazılım Bakımı, Yaşatma ve Merkezi Destek Hizmeti"/>
    <s v="Univera - Loreal Tüketici"/>
    <x v="13"/>
    <x v="3"/>
    <s v="Enterprise"/>
    <n v="125868.8"/>
    <s v="TRY"/>
    <n v="1"/>
    <s v="Yıl"/>
    <n v="125868.8"/>
    <s v="TRY"/>
    <s v="-"/>
    <s v="TRY"/>
    <n v="125868.8"/>
    <s v="TRY"/>
    <n v="-125868.8"/>
    <s v="TRY"/>
    <n v="1000004589"/>
    <m/>
    <m/>
    <x v="65"/>
    <x v="0"/>
    <x v="0"/>
    <x v="1"/>
    <x v="4"/>
    <x v="0"/>
    <s v="Univera Satış"/>
    <s v="Saha Satış"/>
    <s v="Yurt İçi"/>
    <s v="Türkiye"/>
  </r>
  <r>
    <s v="Q1"/>
    <x v="2"/>
    <x v="1"/>
    <s v="Kapalı"/>
    <s v="Loreal Türkiye Kozmetik Tic. ve San. A.Ş."/>
    <s v="QH.03.001"/>
    <s v="Quest Panorama - Çağrı Merkezi Hizmeti"/>
    <s v="Univera - Loreal Eczane"/>
    <x v="13"/>
    <x v="3"/>
    <s v="Enterprise"/>
    <n v="13761.7"/>
    <s v="TRY"/>
    <n v="1"/>
    <s v="Yıl"/>
    <n v="13761.7"/>
    <s v="TRY"/>
    <s v="-"/>
    <s v="TRY"/>
    <n v="13761.7"/>
    <s v="TRY"/>
    <n v="-13761.7"/>
    <s v="TRY"/>
    <n v="1000004589"/>
    <m/>
    <m/>
    <x v="65"/>
    <x v="0"/>
    <x v="0"/>
    <x v="1"/>
    <x v="8"/>
    <x v="0"/>
    <s v="Univera Satış"/>
    <s v="Saha Satış"/>
    <s v="Yurt İçi"/>
    <s v="Türkiye"/>
  </r>
  <r>
    <s v="Q1"/>
    <x v="2"/>
    <x v="1"/>
    <s v="Kapalı"/>
    <s v="Loreal Türkiye Kozmetik Tic. ve San. A.Ş."/>
    <s v="QH.03.001"/>
    <s v="Quest Panorama - Çağrı Merkezi Hizmeti"/>
    <s v="Univera - Loreal Tüketici"/>
    <x v="13"/>
    <x v="3"/>
    <s v="Enterprise"/>
    <n v="13761.7"/>
    <s v="TRY"/>
    <n v="1"/>
    <s v="Yıl"/>
    <n v="13761.7"/>
    <s v="TRY"/>
    <s v="-"/>
    <s v="TRY"/>
    <n v="13761.7"/>
    <s v="TRY"/>
    <n v="-13761.7"/>
    <s v="TRY"/>
    <n v="1000004589"/>
    <m/>
    <m/>
    <x v="65"/>
    <x v="0"/>
    <x v="0"/>
    <x v="1"/>
    <x v="8"/>
    <x v="0"/>
    <s v="Univera Satış"/>
    <s v="Saha Satış"/>
    <s v="Yurt İçi"/>
    <s v="Türkiye"/>
  </r>
  <r>
    <s v="Q1"/>
    <x v="2"/>
    <x v="1"/>
    <s v="Kapalı"/>
    <s v="ERVİN MEŞRUBAT SAN. VE TİC. LTD. ŞTİ."/>
    <s v="EY.02.011 PX"/>
    <s v="EnRoute PX-Panel Çok PrjBir. MobUy Lsn E"/>
    <s v="Univera - Haribo"/>
    <x v="12"/>
    <x v="0"/>
    <s v="Enroute"/>
    <n v="12025"/>
    <s v="TRY"/>
    <n v="49"/>
    <s v="Adet"/>
    <n v="589225"/>
    <s v="TRY"/>
    <n v="58922"/>
    <s v="TRY"/>
    <n v="530302.5"/>
    <s v="TRY"/>
    <n v="530302.5"/>
    <s v="TRY"/>
    <n v="1000004834"/>
    <m/>
    <m/>
    <x v="5"/>
    <x v="0"/>
    <x v="1"/>
    <x v="0"/>
    <x v="1"/>
    <x v="1"/>
    <s v="Univera Satış"/>
    <s v="Saha Satış"/>
    <s v="Yurt İçi"/>
    <s v="Türkiye"/>
  </r>
  <r>
    <s v="Q1"/>
    <x v="2"/>
    <x v="1"/>
    <s v="Kapalı"/>
    <s v="ERVİN MEŞRUBAT SAN. VE TİC. LTD. ŞTİ."/>
    <s v="EY.02.011 PX"/>
    <s v="EnRoute PX-Panel Çok PrjBir. MobUy Lsn E"/>
    <s v="Univera - Haribo"/>
    <x v="12"/>
    <x v="0"/>
    <s v="Enroute"/>
    <n v="12025"/>
    <s v="TRY"/>
    <n v="49"/>
    <s v="Adet"/>
    <n v="589225"/>
    <s v="TRY"/>
    <n v="58922"/>
    <s v="TRY"/>
    <n v="530302.5"/>
    <s v="TRY"/>
    <n v="530302.5"/>
    <s v="TRY"/>
    <n v="1000004834"/>
    <m/>
    <m/>
    <x v="5"/>
    <x v="0"/>
    <x v="1"/>
    <x v="0"/>
    <x v="1"/>
    <x v="1"/>
    <s v="Univera Satış"/>
    <s v="Saha Satış"/>
    <s v="Yurt İçi"/>
    <s v="Türkiye"/>
  </r>
  <r>
    <s v="Q1"/>
    <x v="2"/>
    <x v="1"/>
    <s v="Kapalı"/>
    <s v="Loreal Türkiye Kozmetik Tic. ve San. A.Ş."/>
    <s v="EH.02.014"/>
    <s v="ENROUTE PANORAMA BUSİNESS ANALYTİCS (QSENSE) KULLANICI LİSANSI BAKIMI"/>
    <s v="Univera - Loreal Eczane"/>
    <x v="13"/>
    <x v="0"/>
    <s v="Enterprise"/>
    <n v="3053"/>
    <s v="EUR"/>
    <n v="1"/>
    <s v="Ay"/>
    <n v="3053"/>
    <s v="EUR"/>
    <s v="-"/>
    <s v="EUR"/>
    <n v="156728.28"/>
    <s v="TRY"/>
    <n v="-3053"/>
    <s v="TRY"/>
    <n v="1000004588"/>
    <m/>
    <m/>
    <x v="65"/>
    <x v="0"/>
    <x v="0"/>
    <x v="1"/>
    <x v="4"/>
    <x v="0"/>
    <s v="Univera Satış"/>
    <s v="Saha Satış"/>
    <s v="Yurt İçi"/>
    <s v="Türkiye"/>
  </r>
  <r>
    <s v="Q1"/>
    <x v="2"/>
    <x v="1"/>
    <s v="Kapalı"/>
    <s v="Loreal Türkiye Kozmetik Tic. ve San. A.Ş."/>
    <s v="EH.02.014"/>
    <s v="ENROUTE PANORAMA BUSİNESS ANALYTİCS (QSENSE) KULLANICI LİSANSI BAKIMI"/>
    <s v="Univera - Loreal Tüketici"/>
    <x v="13"/>
    <x v="0"/>
    <s v="Enterprise"/>
    <n v="3053"/>
    <s v="EUR"/>
    <n v="1"/>
    <s v="Ay"/>
    <n v="3053"/>
    <s v="EUR"/>
    <s v="-"/>
    <s v="EUR"/>
    <n v="156728.28"/>
    <s v="TRY"/>
    <n v="-3053"/>
    <s v="TRY"/>
    <n v="1000004588"/>
    <m/>
    <m/>
    <x v="65"/>
    <x v="0"/>
    <x v="0"/>
    <x v="1"/>
    <x v="4"/>
    <x v="0"/>
    <s v="Univera Satış"/>
    <s v="Saha Satış"/>
    <s v="Yurt İçi"/>
    <s v="Türkiye"/>
  </r>
  <r>
    <s v="Q1"/>
    <x v="2"/>
    <x v="1"/>
    <s v="İptal"/>
    <s v="EFES KAZAKHSTAN JSC FE"/>
    <s v="EH.05.001"/>
    <s v="EnRoute Panorama - Yazılım Geliştirme Hizmeti"/>
    <s v="Univera - Efes Kazakistan"/>
    <x v="19"/>
    <x v="0"/>
    <s v="Enroute"/>
    <n v="400"/>
    <s v="USD"/>
    <n v="-4.18"/>
    <s v="K/Gün"/>
    <n v="1672"/>
    <s v="USD"/>
    <n v="0"/>
    <s v="USD"/>
    <n v="-70745.33"/>
    <s v="TRY"/>
    <n v="70745.33"/>
    <s v="TRY"/>
    <n v="1000002556"/>
    <m/>
    <m/>
    <x v="20"/>
    <x v="0"/>
    <x v="1"/>
    <x v="1"/>
    <x v="9"/>
    <x v="0"/>
    <s v="Univera Satış"/>
    <s v="Saha Satış"/>
    <s v="Yurt Dışı"/>
    <s v="Kazakistan"/>
  </r>
  <r>
    <s v="Q1"/>
    <x v="2"/>
    <x v="1"/>
    <s v="İptal"/>
    <s v="EFES KAZAKHSTAN JSC FE"/>
    <s v="EH.05.001"/>
    <s v="EnRoute Panorama - Yazılım Geliştirme Hizmeti"/>
    <s v="Univera - Efes Kazakistan"/>
    <x v="19"/>
    <x v="0"/>
    <s v="Enroute"/>
    <n v="400"/>
    <s v="USD"/>
    <n v="-9.19"/>
    <s v="K/Gün"/>
    <n v="3676"/>
    <s v="USD"/>
    <n v="0"/>
    <s v="USD"/>
    <n v="-155538.18"/>
    <s v="TRY"/>
    <n v="155538.18"/>
    <s v="TRY"/>
    <n v="1000002555"/>
    <m/>
    <m/>
    <x v="20"/>
    <x v="0"/>
    <x v="1"/>
    <x v="1"/>
    <x v="9"/>
    <x v="0"/>
    <s v="Univera Satış"/>
    <s v="Saha Satış"/>
    <s v="Yurt Dışı"/>
    <s v="Kazakistan"/>
  </r>
  <r>
    <s v="Q1"/>
    <x v="2"/>
    <x v="1"/>
    <s v="İptal"/>
    <s v="EFES KAZAKHSTAN JSC FE"/>
    <s v="EH.05.001"/>
    <s v="EnRoute Panorama - Yazılım Geliştirme Hizmeti"/>
    <s v="Univera - Efes Kazakistan"/>
    <x v="19"/>
    <x v="0"/>
    <s v="Enroute"/>
    <n v="400"/>
    <s v="USD"/>
    <n v="-16.829999999999998"/>
    <s v="K/Gün"/>
    <n v="6732"/>
    <s v="USD"/>
    <n v="0"/>
    <s v="USD"/>
    <n v="-284843.03999999998"/>
    <s v="TRY"/>
    <n v="284843.03999999998"/>
    <s v="TRY"/>
    <n v="1000002557"/>
    <m/>
    <m/>
    <x v="20"/>
    <x v="0"/>
    <x v="1"/>
    <x v="1"/>
    <x v="9"/>
    <x v="0"/>
    <s v="Univera Satış"/>
    <s v="Saha Satış"/>
    <s v="Yurt Dışı"/>
    <s v="Kazakistan"/>
  </r>
  <r>
    <s v="Q1"/>
    <x v="2"/>
    <x v="1"/>
    <s v="İptal"/>
    <s v="EFES KAZAKHSTAN JSC FE"/>
    <s v="EH.05.001"/>
    <s v="EnRoute Panorama - Yazılım Geliştirme Hizmeti"/>
    <s v="Univera - Efes Kazakistan"/>
    <x v="19"/>
    <x v="0"/>
    <s v="Enroute"/>
    <n v="400"/>
    <s v="USD"/>
    <n v="-4"/>
    <s v="K/Gün"/>
    <n v="1600"/>
    <s v="USD"/>
    <n v="0"/>
    <s v="USD"/>
    <n v="-67698.880000000005"/>
    <s v="TRY"/>
    <n v="67698.880000000005"/>
    <s v="TRY"/>
    <n v="1000002554"/>
    <m/>
    <m/>
    <x v="20"/>
    <x v="0"/>
    <x v="1"/>
    <x v="1"/>
    <x v="9"/>
    <x v="0"/>
    <s v="Univera Satış"/>
    <s v="Saha Satış"/>
    <s v="Yurt Dışı"/>
    <s v="Kazakistan"/>
  </r>
  <r>
    <s v="Q1"/>
    <x v="2"/>
    <x v="1"/>
    <s v="İptal"/>
    <s v="EFES KAZAKHSTAN JSC FE"/>
    <s v="EH.05.001"/>
    <s v="EnRoute Panorama - Yazılım Geliştirme Hizmeti"/>
    <s v="Univera - Efes Kazakistan"/>
    <x v="19"/>
    <x v="0"/>
    <s v="Enroute"/>
    <n v="400"/>
    <s v="USD"/>
    <n v="-4"/>
    <s v="K/Gün"/>
    <n v="1600"/>
    <s v="USD"/>
    <n v="0"/>
    <s v="USD"/>
    <n v="-68182.240000000005"/>
    <s v="TRY"/>
    <n v="68182.240000000005"/>
    <s v="TRY"/>
    <n v="1000003183"/>
    <m/>
    <m/>
    <x v="20"/>
    <x v="0"/>
    <x v="1"/>
    <x v="1"/>
    <x v="9"/>
    <x v="0"/>
    <s v="Univera Satış"/>
    <s v="Saha Satış"/>
    <s v="Yurt Dışı"/>
    <s v="Kazakistan"/>
  </r>
  <r>
    <s v="Q1"/>
    <x v="2"/>
    <x v="1"/>
    <s v="Kapalı"/>
    <s v="EFES KAZAKHSTAN JSC FE"/>
    <s v="EH.05.001"/>
    <s v="EnRoute Panorama - Yazılım Geliştirme Hizmeti"/>
    <s v="Univera - Efes Kazakistan"/>
    <x v="19"/>
    <x v="0"/>
    <s v="Enroute"/>
    <n v="565"/>
    <s v="USD"/>
    <n v="4"/>
    <s v="K/Gün"/>
    <n v="2260"/>
    <s v="USD"/>
    <n v="0"/>
    <s v="USD"/>
    <n v="98946.64"/>
    <s v="TRY"/>
    <n v="98946.64"/>
    <s v="TRY"/>
    <n v="1000004837"/>
    <m/>
    <m/>
    <x v="20"/>
    <x v="0"/>
    <x v="1"/>
    <x v="1"/>
    <x v="9"/>
    <x v="0"/>
    <s v="Univera Satış"/>
    <s v="Saha Satış"/>
    <s v="Yurt Dışı"/>
    <s v="Kazakistan"/>
  </r>
  <r>
    <s v="Q1"/>
    <x v="2"/>
    <x v="1"/>
    <s v="Kapalı"/>
    <s v="EFES KAZAKHSTAN JSC FE"/>
    <s v="EH.05.001"/>
    <s v="EnRoute Panorama - Yazılım Geliştirme Hizmeti"/>
    <s v="Univera - Efes Kazakistan"/>
    <x v="19"/>
    <x v="0"/>
    <s v="Enroute"/>
    <n v="565"/>
    <s v="USD"/>
    <n v="4"/>
    <s v="K/Gün"/>
    <n v="2260"/>
    <s v="USD"/>
    <n v="0"/>
    <s v="USD"/>
    <n v="98946.64"/>
    <s v="TRY"/>
    <n v="98946.64"/>
    <s v="TRY"/>
    <n v="1000004835"/>
    <m/>
    <m/>
    <x v="20"/>
    <x v="0"/>
    <x v="1"/>
    <x v="1"/>
    <x v="9"/>
    <x v="0"/>
    <s v="Univera Satış"/>
    <s v="Saha Satış"/>
    <s v="Yurt Dışı"/>
    <s v="Kazakistan"/>
  </r>
  <r>
    <s v="Q1"/>
    <x v="2"/>
    <x v="1"/>
    <s v="Kapalı"/>
    <s v="EFES KAZAKHSTAN JSC FE"/>
    <s v="EH.05.001"/>
    <s v="EnRoute Panorama - Yazılım Geliştirme Hizmeti"/>
    <s v="Univera - Efes Kazakistan"/>
    <x v="19"/>
    <x v="0"/>
    <s v="Enroute"/>
    <n v="565"/>
    <s v="USD"/>
    <n v="9.19"/>
    <s v="K/Gün"/>
    <n v="5192.3500000000004"/>
    <s v="USD"/>
    <n v="0"/>
    <s v="USD"/>
    <n v="227329.91"/>
    <s v="TRY"/>
    <n v="227329.91"/>
    <s v="TRY"/>
    <n v="1000004833"/>
    <m/>
    <m/>
    <x v="20"/>
    <x v="0"/>
    <x v="1"/>
    <x v="1"/>
    <x v="9"/>
    <x v="0"/>
    <s v="Univera Satış"/>
    <s v="Saha Satış"/>
    <s v="Yurt Dışı"/>
    <s v="Kazakistan"/>
  </r>
  <r>
    <s v="Q1"/>
    <x v="2"/>
    <x v="1"/>
    <s v="Kapalı"/>
    <s v="EFES KAZAKHSTAN JSC FE"/>
    <s v="EH.05.001"/>
    <s v="EnRoute Panorama - Yazılım Geliştirme Hizmeti"/>
    <s v="Univera - Efes Kazakistan"/>
    <x v="19"/>
    <x v="0"/>
    <s v="Enroute"/>
    <n v="565"/>
    <s v="USD"/>
    <n v="4.18"/>
    <s v="K/Gün"/>
    <n v="2361.6999999999998"/>
    <s v="USD"/>
    <n v="0"/>
    <s v="USD"/>
    <n v="103399.24"/>
    <s v="TRY"/>
    <n v="103399.24"/>
    <s v="TRY"/>
    <n v="1000004831"/>
    <m/>
    <m/>
    <x v="20"/>
    <x v="0"/>
    <x v="1"/>
    <x v="1"/>
    <x v="9"/>
    <x v="0"/>
    <s v="Univera Satış"/>
    <s v="Saha Satış"/>
    <s v="Yurt Dışı"/>
    <s v="Kazakistan"/>
  </r>
  <r>
    <s v="Q1"/>
    <x v="2"/>
    <x v="1"/>
    <s v="Kapalı"/>
    <s v="EFES KAZAKHSTAN JSC FE"/>
    <s v="EH.05.001"/>
    <s v="EnRoute Panorama - Yazılım Geliştirme Hizmeti"/>
    <s v="Univera - Efes Kazakistan"/>
    <x v="19"/>
    <x v="0"/>
    <s v="Enroute"/>
    <n v="565"/>
    <s v="USD"/>
    <n v="16.829999999999998"/>
    <s v="K/Gün"/>
    <n v="9508.9500000000007"/>
    <s v="USD"/>
    <n v="0"/>
    <s v="USD"/>
    <n v="416318"/>
    <s v="TRY"/>
    <n v="416318"/>
    <s v="TRY"/>
    <n v="1000004824"/>
    <m/>
    <m/>
    <x v="20"/>
    <x v="0"/>
    <x v="1"/>
    <x v="1"/>
    <x v="9"/>
    <x v="0"/>
    <s v="Univera Satış"/>
    <s v="Saha Satış"/>
    <s v="Yurt Dışı"/>
    <s v="Kazakistan"/>
  </r>
  <r>
    <s v="Q1"/>
    <x v="2"/>
    <x v="1"/>
    <s v="Kapalı"/>
    <s v="ERVİN MEŞRUBAT SAN. VE TİC. LTD. ŞTİ."/>
    <s v="EH.02.001"/>
    <s v="EnRoute Panorama - Yazılım Bakımı, Yaşatma ve Merkezi Destek Hizmeti"/>
    <s v="Univera - Haribo"/>
    <x v="12"/>
    <x v="0"/>
    <s v="Enroute"/>
    <n v="29000"/>
    <s v="TRY"/>
    <n v="1"/>
    <s v="Yıl"/>
    <n v="29000"/>
    <s v="TRY"/>
    <n v="0"/>
    <s v="TRY"/>
    <n v="29000"/>
    <s v="TRY"/>
    <n v="29000"/>
    <s v="TRY"/>
    <n v="1000004834"/>
    <m/>
    <m/>
    <x v="5"/>
    <x v="0"/>
    <x v="1"/>
    <x v="1"/>
    <x v="4"/>
    <x v="1"/>
    <s v="Univera Satış"/>
    <s v="Saha Satış"/>
    <s v="Yurt İçi"/>
    <s v="Türkiye"/>
  </r>
  <r>
    <s v="Q1"/>
    <x v="2"/>
    <x v="1"/>
    <s v="Kapalı"/>
    <s v="ERVİN MEŞRUBAT SAN. VE TİC. LTD. ŞTİ."/>
    <s v="EH.02.001"/>
    <s v="EnRoute Panorama - Yazılım Bakımı, Yaşatma ve Merkezi Destek Hizmeti"/>
    <s v="Univera - Haribo"/>
    <x v="12"/>
    <x v="0"/>
    <s v="Enroute"/>
    <n v="29000"/>
    <s v="TRY"/>
    <n v="1"/>
    <s v="Yıl"/>
    <n v="29000"/>
    <s v="TRY"/>
    <n v="0"/>
    <s v="TRY"/>
    <n v="29000"/>
    <s v="TRY"/>
    <n v="29000"/>
    <s v="TRY"/>
    <n v="1000004834"/>
    <m/>
    <m/>
    <x v="5"/>
    <x v="0"/>
    <x v="1"/>
    <x v="1"/>
    <x v="4"/>
    <x v="1"/>
    <s v="Univera Satış"/>
    <s v="Saha Satış"/>
    <s v="Yurt İçi"/>
    <s v="Türkiye"/>
  </r>
  <r>
    <s v="Q1"/>
    <x v="2"/>
    <x v="1"/>
    <s v="Kapalı"/>
    <s v="Loreal Türkiye Kozmetik Tic. ve San. A.Ş."/>
    <s v="EH.02.001"/>
    <s v="EnRoute Panorama - Yazılım Bakımı, Yaşatma ve Merkezi Destek Hizmeti"/>
    <s v="Univera - Loreal Eczane"/>
    <x v="13"/>
    <x v="0"/>
    <s v="Enterprise"/>
    <n v="537040"/>
    <s v="TRY"/>
    <n v="1"/>
    <s v="Yıl"/>
    <n v="537040"/>
    <s v="TRY"/>
    <s v="-"/>
    <s v="TRY"/>
    <n v="537040"/>
    <s v="TRY"/>
    <n v="-537040"/>
    <s v="TRY"/>
    <n v="1000004586"/>
    <m/>
    <m/>
    <x v="65"/>
    <x v="0"/>
    <x v="0"/>
    <x v="1"/>
    <x v="4"/>
    <x v="0"/>
    <s v="Univera Satış"/>
    <s v="Saha Satış"/>
    <s v="Yurt İçi"/>
    <s v="Türkiye"/>
  </r>
  <r>
    <s v="Q1"/>
    <x v="2"/>
    <x v="1"/>
    <s v="Kapalı"/>
    <s v="Loreal Türkiye Kozmetik Tic. ve San. A.Ş."/>
    <s v="EH.02.001"/>
    <s v="EnRoute Panorama - Yazılım Bakımı, Yaşatma ve Merkezi Destek Hizmeti"/>
    <s v="Univera - Loreal Lux"/>
    <x v="13"/>
    <x v="0"/>
    <s v="Enterprise"/>
    <n v="537040"/>
    <s v="TRY"/>
    <n v="1"/>
    <s v="Yıl"/>
    <n v="537040"/>
    <s v="TRY"/>
    <s v="-"/>
    <s v="TRY"/>
    <n v="537040"/>
    <s v="TRY"/>
    <n v="-537040"/>
    <s v="TRY"/>
    <n v="1000004586"/>
    <m/>
    <m/>
    <x v="65"/>
    <x v="0"/>
    <x v="0"/>
    <x v="1"/>
    <x v="4"/>
    <x v="0"/>
    <s v="Univera Satış"/>
    <s v="Saha Satış"/>
    <s v="Yurt İçi"/>
    <s v="Türkiye"/>
  </r>
  <r>
    <s v="Q1"/>
    <x v="2"/>
    <x v="1"/>
    <s v="Kapalı"/>
    <s v="Loreal Türkiye Kozmetik Tic. ve San. A.Ş."/>
    <s v="EH.02.001"/>
    <s v="EnRoute Panorama - Yazılım Bakımı, Yaşatma ve Merkezi Destek Hizmeti"/>
    <s v="Univera - Loreal Tüketici"/>
    <x v="13"/>
    <x v="0"/>
    <s v="Enterprise"/>
    <n v="537040"/>
    <s v="TRY"/>
    <n v="1"/>
    <s v="Yıl"/>
    <n v="537040"/>
    <s v="TRY"/>
    <s v="-"/>
    <s v="TRY"/>
    <n v="537040"/>
    <s v="TRY"/>
    <n v="-537040"/>
    <s v="TRY"/>
    <n v="1000004586"/>
    <m/>
    <m/>
    <x v="65"/>
    <x v="0"/>
    <x v="0"/>
    <x v="1"/>
    <x v="4"/>
    <x v="0"/>
    <s v="Univera Satış"/>
    <s v="Saha Satış"/>
    <s v="Yurt İçi"/>
    <s v="Türkiye"/>
  </r>
  <r>
    <s v="Q1"/>
    <x v="2"/>
    <x v="0"/>
    <s v="İade"/>
    <s v="ROYAL CANIN TURKEY EVCİL HAYVAN ÜRÜNLERİ TİC. LTD. ŞTİ."/>
    <s v="EH.02.001"/>
    <s v="EnRoute Panorama - Yazılım Bakımı, Yaşatma ve Merkezi Destek Hizmeti"/>
    <s v="Univera - Royal Canin"/>
    <x v="12"/>
    <x v="0"/>
    <s v="Enterprise"/>
    <n v="5390"/>
    <s v="TRY"/>
    <n v="-1"/>
    <s v="Yıl"/>
    <n v="-5390"/>
    <s v="TRY"/>
    <n v="0"/>
    <s v="TRY"/>
    <n v="-5390"/>
    <s v="TRY"/>
    <n v="-5390"/>
    <s v="TRY"/>
    <n v="1000004485"/>
    <m/>
    <m/>
    <x v="40"/>
    <x v="0"/>
    <x v="1"/>
    <x v="1"/>
    <x v="4"/>
    <x v="0"/>
    <s v="Univera Satış"/>
    <s v="Saha Satış"/>
    <s v="Yurt İçi"/>
    <s v="Türkiye"/>
  </r>
  <r>
    <s v="Q1"/>
    <x v="2"/>
    <x v="1"/>
    <s v="Kapalı"/>
    <s v="Şenpiliç Gıda Sanayi A.Ş."/>
    <s v="EH.02.001"/>
    <s v="EnRoute Panorama - Yazılım Bakımı, Yaşatma ve Merkezi Destek Hizmeti"/>
    <s v="Univera - Şen Piliç"/>
    <x v="19"/>
    <x v="0"/>
    <s v="Enroute"/>
    <n v="980638.71999999997"/>
    <s v="TRY"/>
    <n v="1"/>
    <s v="Yıl"/>
    <n v="980638.71999999997"/>
    <s v="TRY"/>
    <n v="0"/>
    <s v="TRY"/>
    <n v="980638.71999999997"/>
    <s v="TRY"/>
    <n v="980638.71999999997"/>
    <s v="TRY"/>
    <n v="1000004850"/>
    <m/>
    <m/>
    <x v="69"/>
    <x v="0"/>
    <x v="1"/>
    <x v="1"/>
    <x v="4"/>
    <x v="1"/>
    <s v="Univera Satış"/>
    <s v="Saha Satış"/>
    <s v="Yurt İçi"/>
    <s v="Türkiye"/>
  </r>
  <r>
    <s v="Q1"/>
    <x v="2"/>
    <x v="1"/>
    <s v="Kapalı"/>
    <s v="BROWN FORMAN İÇKİ TİC. LTD. ŞTİ."/>
    <s v="EH.03.003"/>
    <s v="EnRoute Panorama - Uzman Destek Hizmeti"/>
    <s v="Univera - Brown Forman"/>
    <x v="12"/>
    <x v="0"/>
    <s v="Enroute"/>
    <n v="182000"/>
    <s v="TRY"/>
    <n v="3"/>
    <s v="Ay"/>
    <n v="546000"/>
    <s v="TRY"/>
    <n v="0"/>
    <s v="TRY"/>
    <n v="546000"/>
    <s v="TRY"/>
    <n v="546000"/>
    <s v="TRY"/>
    <n v="1000004823"/>
    <m/>
    <m/>
    <x v="30"/>
    <x v="0"/>
    <x v="0"/>
    <x v="1"/>
    <x v="12"/>
    <x v="1"/>
    <s v="Univera Satış"/>
    <s v="Saha Satış"/>
    <s v="Yurt İçi"/>
    <s v="Türkiye"/>
  </r>
  <r>
    <s v="Q1"/>
    <x v="2"/>
    <x v="1"/>
    <s v="İptal"/>
    <s v="EFES KAZAKHSTAN JSC FE"/>
    <s v="EH.05.002"/>
    <s v="EnRoute Panorama - Rapor Geliştirme Hizmeti"/>
    <s v="Univera - Efes Kazakistan"/>
    <x v="19"/>
    <x v="0"/>
    <s v="Enroute"/>
    <n v="400"/>
    <s v="USD"/>
    <n v="-0.5"/>
    <s v="K/Gün"/>
    <n v="200"/>
    <s v="USD"/>
    <n v="0"/>
    <s v="USD"/>
    <n v="-8559.9"/>
    <s v="TRY"/>
    <n v="8559.9"/>
    <s v="TRY"/>
    <n v="1000003439"/>
    <m/>
    <m/>
    <x v="20"/>
    <x v="0"/>
    <x v="1"/>
    <x v="1"/>
    <x v="2"/>
    <x v="0"/>
    <s v="Univera Satış"/>
    <s v="Saha Satış"/>
    <s v="Yurt Dışı"/>
    <s v="Kazakistan"/>
  </r>
  <r>
    <s v="Q1"/>
    <x v="2"/>
    <x v="1"/>
    <s v="İptal"/>
    <s v="EFES KAZAKHSTAN JSC FE"/>
    <s v="EH.05.002"/>
    <s v="EnRoute Panorama - Rapor Geliştirme Hizmeti"/>
    <s v="Univera - Efes Kazakistan"/>
    <x v="19"/>
    <x v="0"/>
    <s v="Enroute"/>
    <n v="400"/>
    <s v="USD"/>
    <n v="-0.5"/>
    <s v="K/Gün"/>
    <n v="200"/>
    <s v="USD"/>
    <n v="0"/>
    <s v="USD"/>
    <n v="-8559.9"/>
    <s v="TRY"/>
    <n v="8559.9"/>
    <s v="TRY"/>
    <n v="1000003439"/>
    <m/>
    <m/>
    <x v="20"/>
    <x v="0"/>
    <x v="1"/>
    <x v="1"/>
    <x v="2"/>
    <x v="0"/>
    <s v="Univera Satış"/>
    <s v="Saha Satış"/>
    <s v="Yurt Dışı"/>
    <s v="Kazakistan"/>
  </r>
  <r>
    <s v="Q1"/>
    <x v="2"/>
    <x v="1"/>
    <s v="Kapalı"/>
    <s v="EFES KAZAKHSTAN JSC FE"/>
    <s v="EH.05.002"/>
    <s v="EnRoute Panorama - Rapor Geliştirme Hizmeti"/>
    <s v="Univera - Efes Kazakistan"/>
    <x v="19"/>
    <x v="0"/>
    <s v="Enroute"/>
    <n v="565"/>
    <s v="USD"/>
    <n v="0.5"/>
    <s v="K/Gün"/>
    <n v="282.5"/>
    <s v="USD"/>
    <n v="0"/>
    <s v="USD"/>
    <n v="12368.33"/>
    <s v="TRY"/>
    <n v="12368.33"/>
    <s v="TRY"/>
    <n v="1000004830"/>
    <m/>
    <m/>
    <x v="20"/>
    <x v="0"/>
    <x v="1"/>
    <x v="1"/>
    <x v="2"/>
    <x v="0"/>
    <s v="Univera Satış"/>
    <s v="Saha Satış"/>
    <s v="Yurt Dışı"/>
    <s v="Kazakistan"/>
  </r>
  <r>
    <s v="Q1"/>
    <x v="2"/>
    <x v="1"/>
    <s v="İptal"/>
    <s v="EFES KAZAKHSTAN JSC FE"/>
    <s v="EH.01.001"/>
    <s v="EnRoute Panorama - Proje ve Ürün Yönetimi Danışmanlığı Hizmeti"/>
    <s v="Univera - Efes Kazakistan"/>
    <x v="19"/>
    <x v="0"/>
    <s v="Enroute"/>
    <n v="400"/>
    <s v="USD"/>
    <n v="-1"/>
    <s v="K/Gün"/>
    <n v="400"/>
    <s v="USD"/>
    <n v="0"/>
    <s v="USD"/>
    <n v="-16924.72"/>
    <s v="TRY"/>
    <n v="16924.72"/>
    <s v="TRY"/>
    <n v="1000002556"/>
    <m/>
    <m/>
    <x v="20"/>
    <x v="0"/>
    <x v="1"/>
    <x v="1"/>
    <x v="7"/>
    <x v="0"/>
    <s v="Univera Satış"/>
    <s v="Saha Satış"/>
    <s v="Yurt Dışı"/>
    <s v="Kazakistan"/>
  </r>
  <r>
    <s v="Q1"/>
    <x v="2"/>
    <x v="1"/>
    <s v="İptal"/>
    <s v="EFES KAZAKHSTAN JSC FE"/>
    <s v="EH.01.001"/>
    <s v="EnRoute Panorama - Proje ve Ürün Yönetimi Danışmanlığı Hizmeti"/>
    <s v="Univera - Efes Kazakistan"/>
    <x v="19"/>
    <x v="0"/>
    <s v="Enroute"/>
    <n v="400"/>
    <s v="USD"/>
    <n v="-1"/>
    <s v="K/Gün"/>
    <n v="400"/>
    <s v="USD"/>
    <n v="0"/>
    <s v="USD"/>
    <n v="-16924.72"/>
    <s v="TRY"/>
    <n v="16924.72"/>
    <s v="TRY"/>
    <n v="1000002555"/>
    <m/>
    <m/>
    <x v="20"/>
    <x v="0"/>
    <x v="1"/>
    <x v="1"/>
    <x v="7"/>
    <x v="0"/>
    <s v="Univera Satış"/>
    <s v="Saha Satış"/>
    <s v="Yurt Dışı"/>
    <s v="Kazakistan"/>
  </r>
  <r>
    <s v="Q1"/>
    <x v="2"/>
    <x v="1"/>
    <s v="İptal"/>
    <s v="EFES KAZAKHSTAN JSC FE"/>
    <s v="EH.01.001"/>
    <s v="EnRoute Panorama - Proje ve Ürün Yönetimi Danışmanlığı Hizmeti"/>
    <s v="Univera - Efes Kazakistan"/>
    <x v="19"/>
    <x v="0"/>
    <s v="Enroute"/>
    <n v="400"/>
    <s v="USD"/>
    <n v="-1"/>
    <s v="K/Gün"/>
    <n v="400"/>
    <s v="USD"/>
    <n v="0"/>
    <s v="USD"/>
    <n v="-16924.72"/>
    <s v="TRY"/>
    <n v="16924.72"/>
    <s v="TRY"/>
    <n v="1000002557"/>
    <m/>
    <m/>
    <x v="20"/>
    <x v="0"/>
    <x v="1"/>
    <x v="1"/>
    <x v="7"/>
    <x v="0"/>
    <s v="Univera Satış"/>
    <s v="Saha Satış"/>
    <s v="Yurt Dışı"/>
    <s v="Kazakistan"/>
  </r>
  <r>
    <s v="Q1"/>
    <x v="2"/>
    <x v="1"/>
    <s v="İptal"/>
    <s v="EFES KAZAKHSTAN JSC FE"/>
    <s v="EH.01.001"/>
    <s v="EnRoute Panorama - Proje ve Ürün Yönetimi Danışmanlığı Hizmeti"/>
    <s v="Univera - Efes Kazakistan"/>
    <x v="19"/>
    <x v="0"/>
    <s v="Enroute"/>
    <n v="400"/>
    <s v="USD"/>
    <n v="-2"/>
    <s v="K/Gün"/>
    <n v="800"/>
    <s v="USD"/>
    <n v="0"/>
    <s v="USD"/>
    <n v="-33849.440000000002"/>
    <s v="TRY"/>
    <n v="33849.440000000002"/>
    <s v="TRY"/>
    <n v="1000002554"/>
    <m/>
    <m/>
    <x v="20"/>
    <x v="0"/>
    <x v="1"/>
    <x v="1"/>
    <x v="7"/>
    <x v="0"/>
    <s v="Univera Satış"/>
    <s v="Saha Satış"/>
    <s v="Yurt Dışı"/>
    <s v="Kazakistan"/>
  </r>
  <r>
    <s v="Q1"/>
    <x v="2"/>
    <x v="1"/>
    <s v="İptal"/>
    <s v="EFES KAZAKHSTAN JSC FE"/>
    <s v="EH.01.001"/>
    <s v="EnRoute Panorama - Proje ve Ürün Yönetimi Danışmanlığı Hizmeti"/>
    <s v="Univera - Efes Kazakistan"/>
    <x v="19"/>
    <x v="0"/>
    <s v="Enroute"/>
    <n v="400"/>
    <s v="USD"/>
    <n v="-2"/>
    <s v="K/Gün"/>
    <n v="800"/>
    <s v="USD"/>
    <n v="0"/>
    <s v="USD"/>
    <n v="-34091.120000000003"/>
    <s v="TRY"/>
    <n v="34091.120000000003"/>
    <s v="TRY"/>
    <n v="1000003183"/>
    <m/>
    <m/>
    <x v="20"/>
    <x v="0"/>
    <x v="1"/>
    <x v="1"/>
    <x v="7"/>
    <x v="0"/>
    <s v="Univera Satış"/>
    <s v="Saha Satış"/>
    <s v="Yurt Dışı"/>
    <s v="Kazakistan"/>
  </r>
  <r>
    <s v="Q1"/>
    <x v="2"/>
    <x v="1"/>
    <s v="Kapalı"/>
    <s v="EFES KAZAKHSTAN JSC FE"/>
    <s v="EH.01.001"/>
    <s v="EnRoute Panorama - Proje ve Ürün Yönetimi Danışmanlığı Hizmeti"/>
    <s v="Univera - Efes Kazakistan"/>
    <x v="19"/>
    <x v="0"/>
    <s v="Enroute"/>
    <n v="610"/>
    <s v="USD"/>
    <n v="2"/>
    <s v="K/Gün"/>
    <n v="1220"/>
    <s v="USD"/>
    <n v="0"/>
    <s v="USD"/>
    <n v="53413.67"/>
    <s v="TRY"/>
    <n v="53413.67"/>
    <s v="TRY"/>
    <n v="1000004837"/>
    <m/>
    <m/>
    <x v="20"/>
    <x v="0"/>
    <x v="1"/>
    <x v="1"/>
    <x v="7"/>
    <x v="0"/>
    <s v="Univera Satış"/>
    <s v="Saha Satış"/>
    <s v="Yurt Dışı"/>
    <s v="Kazakistan"/>
  </r>
  <r>
    <s v="Q1"/>
    <x v="2"/>
    <x v="1"/>
    <s v="Kapalı"/>
    <s v="EFES KAZAKHSTAN JSC FE"/>
    <s v="EH.01.001"/>
    <s v="EnRoute Panorama - Proje ve Ürün Yönetimi Danışmanlığı Hizmeti"/>
    <s v="Univera - Efes Kazakistan"/>
    <x v="19"/>
    <x v="0"/>
    <s v="Enroute"/>
    <n v="610"/>
    <s v="USD"/>
    <n v="2"/>
    <s v="K/Gün"/>
    <n v="1220"/>
    <s v="USD"/>
    <n v="0"/>
    <s v="USD"/>
    <n v="53413.67"/>
    <s v="TRY"/>
    <n v="53413.67"/>
    <s v="TRY"/>
    <n v="1000004835"/>
    <m/>
    <m/>
    <x v="20"/>
    <x v="0"/>
    <x v="1"/>
    <x v="1"/>
    <x v="7"/>
    <x v="0"/>
    <s v="Univera Satış"/>
    <s v="Saha Satış"/>
    <s v="Yurt Dışı"/>
    <s v="Kazakistan"/>
  </r>
  <r>
    <s v="Q1"/>
    <x v="2"/>
    <x v="1"/>
    <s v="Kapalı"/>
    <s v="EFES KAZAKHSTAN JSC FE"/>
    <s v="EH.01.001"/>
    <s v="EnRoute Panorama - Proje ve Ürün Yönetimi Danışmanlığı Hizmeti"/>
    <s v="Univera - Efes Kazakistan"/>
    <x v="19"/>
    <x v="0"/>
    <s v="Enroute"/>
    <n v="610"/>
    <s v="USD"/>
    <n v="1"/>
    <s v="K/Gün"/>
    <n v="610"/>
    <s v="USD"/>
    <n v="0"/>
    <s v="USD"/>
    <n v="26706.84"/>
    <s v="TRY"/>
    <n v="26706.84"/>
    <s v="TRY"/>
    <n v="1000004833"/>
    <m/>
    <m/>
    <x v="20"/>
    <x v="0"/>
    <x v="1"/>
    <x v="1"/>
    <x v="7"/>
    <x v="0"/>
    <s v="Univera Satış"/>
    <s v="Saha Satış"/>
    <s v="Yurt Dışı"/>
    <s v="Kazakistan"/>
  </r>
  <r>
    <s v="Q1"/>
    <x v="2"/>
    <x v="1"/>
    <s v="Kapalı"/>
    <s v="EFES KAZAKHSTAN JSC FE"/>
    <s v="EH.01.001"/>
    <s v="EnRoute Panorama - Proje ve Ürün Yönetimi Danışmanlığı Hizmeti"/>
    <s v="Univera - Efes Kazakistan"/>
    <x v="19"/>
    <x v="0"/>
    <s v="Enroute"/>
    <n v="610"/>
    <s v="USD"/>
    <n v="1"/>
    <s v="K/Gün"/>
    <n v="610"/>
    <s v="USD"/>
    <n v="0"/>
    <s v="USD"/>
    <n v="26706.84"/>
    <s v="TRY"/>
    <n v="26706.84"/>
    <s v="TRY"/>
    <n v="1000004831"/>
    <m/>
    <m/>
    <x v="20"/>
    <x v="0"/>
    <x v="1"/>
    <x v="1"/>
    <x v="7"/>
    <x v="0"/>
    <s v="Univera Satış"/>
    <s v="Saha Satış"/>
    <s v="Yurt Dışı"/>
    <s v="Kazakistan"/>
  </r>
  <r>
    <s v="Q1"/>
    <x v="2"/>
    <x v="1"/>
    <s v="Kapalı"/>
    <s v="EFES KAZAKHSTAN JSC FE"/>
    <s v="EH.01.001"/>
    <s v="EnRoute Panorama - Proje ve Ürün Yönetimi Danışmanlığı Hizmeti"/>
    <s v="Univera - Efes Kazakistan"/>
    <x v="19"/>
    <x v="0"/>
    <s v="Enroute"/>
    <n v="610"/>
    <s v="USD"/>
    <n v="1"/>
    <s v="K/Gün"/>
    <n v="610"/>
    <s v="USD"/>
    <n v="0"/>
    <s v="USD"/>
    <n v="26706.84"/>
    <s v="TRY"/>
    <n v="26706.84"/>
    <s v="TRY"/>
    <n v="1000004824"/>
    <m/>
    <m/>
    <x v="20"/>
    <x v="0"/>
    <x v="1"/>
    <x v="1"/>
    <x v="7"/>
    <x v="0"/>
    <s v="Univera Satış"/>
    <s v="Saha Satış"/>
    <s v="Yurt Dışı"/>
    <s v="Kazakistan"/>
  </r>
  <r>
    <s v="Q1"/>
    <x v="2"/>
    <x v="0"/>
    <s v="İade"/>
    <s v="ROYAL CANIN TURKEY EVCİL HAYVAN ÜRÜNLERİ TİC. LTD. ŞTİ."/>
    <s v="EYS.01.014"/>
    <s v="EnRoute Panorama - Platform Back Office Kullanıcı Lisansı"/>
    <s v="Univera - Royal Canin"/>
    <x v="12"/>
    <x v="0"/>
    <s v="Standart"/>
    <n v="24500"/>
    <s v="TRY"/>
    <n v="-3"/>
    <s v="Adet"/>
    <n v="-73500"/>
    <s v="TRY"/>
    <n v="0"/>
    <s v="TRY"/>
    <n v="-73500"/>
    <s v="TRY"/>
    <n v="-73500"/>
    <s v="TRY"/>
    <n v="1000004485"/>
    <m/>
    <m/>
    <x v="40"/>
    <x v="0"/>
    <x v="1"/>
    <x v="0"/>
    <x v="1"/>
    <x v="0"/>
    <s v="Univera Satış"/>
    <s v="Saha Satış"/>
    <s v="Yurt İçi"/>
    <s v="Türkiye"/>
  </r>
  <r>
    <s v="Q1"/>
    <x v="2"/>
    <x v="1"/>
    <s v="Kapalı"/>
    <s v="Loreal Türkiye Kozmetik Tic. ve San. A.Ş."/>
    <s v="EH.06.001"/>
    <s v="EnRoute Panorama - Hosting Hizmeti"/>
    <s v="Univera - Loreal"/>
    <x v="13"/>
    <x v="1"/>
    <s v="Enroute"/>
    <n v="215833.3"/>
    <s v="TRY"/>
    <n v="3"/>
    <s v="Yıl"/>
    <n v="647500"/>
    <s v="TRY"/>
    <s v="-"/>
    <s v="TRY"/>
    <n v="647500"/>
    <s v="TRY"/>
    <n v="-647500"/>
    <s v="TRY"/>
    <n v="1000004592"/>
    <m/>
    <m/>
    <x v="65"/>
    <x v="0"/>
    <x v="0"/>
    <x v="1"/>
    <x v="3"/>
    <x v="0"/>
    <s v="Univera Satış"/>
    <s v="Saha Satış"/>
    <s v="Yurt İçi"/>
    <s v="Türkiye"/>
  </r>
  <r>
    <s v="Q1"/>
    <x v="2"/>
    <x v="1"/>
    <s v="Kapalı"/>
    <s v="Loreal Türkiye Kozmetik Tic. ve San. A.Ş."/>
    <s v="EH.03.001"/>
    <s v="EnRoute Panorama - Çağrı Merkezi Hizmeti (MSD)"/>
    <s v="Univera - Loreal Eczane"/>
    <x v="13"/>
    <x v="0"/>
    <s v="Enterprise"/>
    <n v="402780"/>
    <s v="TRY"/>
    <n v="1"/>
    <s v="Yıl"/>
    <n v="402780"/>
    <s v="TRY"/>
    <s v="-"/>
    <s v="TRY"/>
    <n v="402780"/>
    <s v="TRY"/>
    <n v="-402780"/>
    <s v="TRY"/>
    <n v="1000004587"/>
    <m/>
    <m/>
    <x v="65"/>
    <x v="0"/>
    <x v="0"/>
    <x v="1"/>
    <x v="8"/>
    <x v="0"/>
    <s v="Univera Satış"/>
    <s v="Saha Satış"/>
    <s v="Yurt İçi"/>
    <s v="Türkiye"/>
  </r>
  <r>
    <s v="Q1"/>
    <x v="2"/>
    <x v="1"/>
    <s v="Kapalı"/>
    <s v="Loreal Türkiye Kozmetik Tic. ve San. A.Ş."/>
    <s v="EH.03.001"/>
    <s v="EnRoute Panorama - Çağrı Merkezi Hizmeti (MSD)"/>
    <s v="Univera - Loreal Kuaför"/>
    <x v="13"/>
    <x v="0"/>
    <s v="Enterprise"/>
    <n v="402780"/>
    <s v="TRY"/>
    <n v="1"/>
    <s v="Yıl"/>
    <n v="402780"/>
    <s v="TRY"/>
    <s v="-"/>
    <s v="TRY"/>
    <n v="402780"/>
    <s v="TRY"/>
    <n v="-402780"/>
    <s v="TRY"/>
    <n v="1000004587"/>
    <m/>
    <m/>
    <x v="65"/>
    <x v="0"/>
    <x v="0"/>
    <x v="1"/>
    <x v="8"/>
    <x v="0"/>
    <s v="Univera Satış"/>
    <s v="Saha Satış"/>
    <s v="Yurt İçi"/>
    <s v="Türkiye"/>
  </r>
  <r>
    <s v="Q1"/>
    <x v="2"/>
    <x v="1"/>
    <s v="Kapalı"/>
    <s v="Loreal Türkiye Kozmetik Tic. ve San. A.Ş."/>
    <s v="EH.03.001"/>
    <s v="EnRoute Panorama - Çağrı Merkezi Hizmeti (MSD)"/>
    <s v="Univera - Loreal Kuaför"/>
    <x v="13"/>
    <x v="0"/>
    <s v="Enterprise"/>
    <n v="402780"/>
    <s v="TRY"/>
    <n v="1"/>
    <s v="Yıl"/>
    <n v="402780"/>
    <s v="TRY"/>
    <s v="-"/>
    <s v="TRY"/>
    <n v="402780"/>
    <s v="TRY"/>
    <n v="-402780"/>
    <s v="TRY"/>
    <n v="1000004587"/>
    <m/>
    <m/>
    <x v="65"/>
    <x v="0"/>
    <x v="0"/>
    <x v="1"/>
    <x v="8"/>
    <x v="0"/>
    <s v="Univera Satış"/>
    <s v="Saha Satış"/>
    <s v="Yurt İçi"/>
    <s v="Türkiye"/>
  </r>
  <r>
    <s v="Q1"/>
    <x v="2"/>
    <x v="1"/>
    <s v="Kapalı"/>
    <s v="Şenpiliç Gıda Sanayi A.Ş."/>
    <s v="EH.03.001"/>
    <s v="EnRoute Panorama - Çağrı Merkezi Hizmeti (MSD)"/>
    <s v="Univera - Şen Piliç"/>
    <x v="19"/>
    <x v="0"/>
    <s v="Enroute"/>
    <n v="496000.5"/>
    <s v="TRY"/>
    <n v="1"/>
    <s v="Yıl"/>
    <n v="496000.5"/>
    <s v="TRY"/>
    <n v="0"/>
    <s v="TRY"/>
    <n v="496000.5"/>
    <s v="TRY"/>
    <n v="496000.5"/>
    <s v="TRY"/>
    <n v="1000004850"/>
    <m/>
    <m/>
    <x v="69"/>
    <x v="0"/>
    <x v="1"/>
    <x v="1"/>
    <x v="8"/>
    <x v="1"/>
    <s v="Univera Satış"/>
    <s v="Saha Satış"/>
    <s v="Yurt İçi"/>
    <s v="Türkiye"/>
  </r>
  <r>
    <s v="Q1"/>
    <x v="2"/>
    <x v="1"/>
    <s v="Kapalı"/>
    <s v="DOĞUŞ ÇAY VE GIDA MADD.ÜRT.PAZ.İTH.İHR.A.Ş"/>
    <s v="QH.02.001"/>
    <s v="Quest Panorama - Yazılım Bakımı, Yaşatma ve Merkezi Destek Hizmeti"/>
    <s v="Univera - Doğuş Çay"/>
    <x v="12"/>
    <x v="3"/>
    <s v="Quest"/>
    <n v="796435"/>
    <s v="TRY"/>
    <n v="1"/>
    <s v="Yıl"/>
    <n v="796435"/>
    <s v="TRY"/>
    <n v="0"/>
    <s v="TRY"/>
    <n v="796435"/>
    <s v="TRY"/>
    <n v="796435"/>
    <s v="TRY"/>
    <n v="1000004886"/>
    <m/>
    <m/>
    <x v="13"/>
    <x v="0"/>
    <x v="0"/>
    <x v="1"/>
    <x v="4"/>
    <x v="1"/>
    <s v="Univera Satış"/>
    <s v="Saha Satış"/>
    <s v="Yurt İçi"/>
    <s v="Türkiye"/>
  </r>
  <r>
    <s v="Q1"/>
    <x v="2"/>
    <x v="1"/>
    <s v="Kapalı"/>
    <s v="Haleon Tüketici Sağlığı A.Ş."/>
    <s v="EH.02.018"/>
    <s v="ENROUTE PANORAMA WEBCONNECTOR BAKIM HİZM"/>
    <s v="Univera - Haleon"/>
    <x v="18"/>
    <x v="0"/>
    <s v="Web Connector"/>
    <n v="62210.38"/>
    <s v="TRY"/>
    <n v="1"/>
    <s v="Adet"/>
    <n v="62210.38"/>
    <s v="TRY"/>
    <n v="0"/>
    <s v="TRY"/>
    <n v="62210.38"/>
    <s v="TRY"/>
    <n v="62210.38"/>
    <s v="TRY"/>
    <n v="1000004859"/>
    <m/>
    <m/>
    <x v="64"/>
    <x v="0"/>
    <x v="0"/>
    <x v="1"/>
    <x v="4"/>
    <x v="0"/>
    <s v="Univera Satış"/>
    <s v="Saha Satış"/>
    <s v="Yurt İçi"/>
    <s v="Türkiye"/>
  </r>
  <r>
    <s v="Q1"/>
    <x v="2"/>
    <x v="1"/>
    <s v="Kapalı"/>
    <s v="Altıparmak Gıda San. ve Tic. A.Ş."/>
    <s v="EY.03.001"/>
    <s v="ENROUTE PANORAMA PAAS LİSANSI (KİRALAMA HİZMETİ)"/>
    <s v="Univera - Altıparmak-Balparmak"/>
    <x v="18"/>
    <x v="0"/>
    <s v="Enroute"/>
    <n v="56364.44"/>
    <s v="TRY"/>
    <n v="1"/>
    <s v="Adet"/>
    <n v="56364.44"/>
    <s v="TRY"/>
    <n v="0"/>
    <s v="TRY"/>
    <n v="56364.44"/>
    <s v="TRY"/>
    <n v="56364.44"/>
    <s v="TRY"/>
    <n v="1000004864"/>
    <m/>
    <m/>
    <x v="67"/>
    <x v="0"/>
    <x v="0"/>
    <x v="0"/>
    <x v="0"/>
    <x v="0"/>
    <s v="Univera Satış"/>
    <s v="Saha Satış"/>
    <s v="Yurt İçi"/>
    <s v="Türkiye"/>
  </r>
  <r>
    <s v="Q1"/>
    <x v="2"/>
    <x v="1"/>
    <s v="Kapalı"/>
    <s v="Haleon Tüketici Sağlığı A.Ş."/>
    <s v="EH.02.004"/>
    <s v="EnRoute Panorama FundManager Module - Fon ve Bütçe Yönetimi Yazılım Bakımı Hizmeti"/>
    <s v="Univera - Haleon"/>
    <x v="18"/>
    <x v="0"/>
    <s v="Enroute"/>
    <n v="48440.75"/>
    <s v="TRY"/>
    <n v="1"/>
    <s v="Adet"/>
    <n v="48440.75"/>
    <s v="TRY"/>
    <n v="0"/>
    <s v="TRY"/>
    <n v="48440.75"/>
    <s v="TRY"/>
    <n v="48440.75"/>
    <s v="TRY"/>
    <n v="1000004859"/>
    <m/>
    <m/>
    <x v="64"/>
    <x v="0"/>
    <x v="0"/>
    <x v="1"/>
    <x v="4"/>
    <x v="0"/>
    <s v="Univera Satış"/>
    <s v="Saha Satış"/>
    <s v="Yurt İçi"/>
    <s v="Türkiye"/>
  </r>
  <r>
    <s v="Q1"/>
    <x v="2"/>
    <x v="1"/>
    <s v="Kapalı"/>
    <s v="Haleon Tüketici Sağlığı A.Ş."/>
    <s v="EH.02.001"/>
    <s v="EnRoute Panorama - Yazılım Bakımı, Yaşatma ve Merkezi Destek Hizmeti"/>
    <s v="Univera - Haleon"/>
    <x v="18"/>
    <x v="0"/>
    <s v="Enroute"/>
    <n v="168831.04"/>
    <s v="TRY"/>
    <n v="1"/>
    <s v="Yıl"/>
    <n v="168831.04"/>
    <s v="TRY"/>
    <n v="0"/>
    <s v="TRY"/>
    <n v="168831.04"/>
    <s v="TRY"/>
    <n v="168831.04"/>
    <s v="TRY"/>
    <n v="1000004859"/>
    <m/>
    <m/>
    <x v="64"/>
    <x v="0"/>
    <x v="0"/>
    <x v="1"/>
    <x v="4"/>
    <x v="0"/>
    <s v="Univera Satış"/>
    <s v="Saha Satış"/>
    <s v="Yurt İçi"/>
    <s v="Türkiye"/>
  </r>
  <r>
    <s v="Q1"/>
    <x v="2"/>
    <x v="1"/>
    <s v="Kapalı"/>
    <s v="Haleon Tüketici Sağlığı A.Ş."/>
    <s v="EH.03.006"/>
    <s v="EnRoute Panorama - Uzaktan Kurulum ve Eğitim Hizmeti"/>
    <s v="Univera - Haleon"/>
    <x v="18"/>
    <x v="0"/>
    <s v="Enroute"/>
    <n v="14000"/>
    <s v="TRY"/>
    <n v="1"/>
    <s v="K/Gün"/>
    <n v="14000"/>
    <s v="TRY"/>
    <n v="0"/>
    <s v="TRY"/>
    <n v="14000"/>
    <s v="TRY"/>
    <n v="14000"/>
    <s v="TRY"/>
    <n v="1000004859"/>
    <m/>
    <m/>
    <x v="64"/>
    <x v="0"/>
    <x v="1"/>
    <x v="1"/>
    <x v="6"/>
    <x v="0"/>
    <s v="Univera Satış"/>
    <s v="Saha Satış"/>
    <s v="Yurt İçi"/>
    <s v="Türkiye"/>
  </r>
  <r>
    <s v="Q1"/>
    <x v="2"/>
    <x v="1"/>
    <s v="Kapalı"/>
    <s v="DARDANEL DAĞITIM A.Ş."/>
    <s v="EH.06.001"/>
    <s v="EnRoute Panorama - Hosting Hizmeti"/>
    <s v="Univera - Dardanel"/>
    <x v="12"/>
    <x v="1"/>
    <s v="Enroute"/>
    <n v="112060.16"/>
    <s v="TRY"/>
    <n v="1"/>
    <s v="Yıl"/>
    <n v="112060.16"/>
    <s v="TRY"/>
    <n v="0"/>
    <s v="TRY"/>
    <n v="112060.16"/>
    <s v="TRY"/>
    <n v="112060.16"/>
    <s v="TRY"/>
    <n v="1000004867"/>
    <m/>
    <m/>
    <x v="4"/>
    <x v="0"/>
    <x v="0"/>
    <x v="1"/>
    <x v="3"/>
    <x v="0"/>
    <s v="Univera Satış"/>
    <s v="Saha Satış"/>
    <s v="Yurt İçi"/>
    <s v="Türkiye"/>
  </r>
  <r>
    <s v="Q1"/>
    <x v="2"/>
    <x v="1"/>
    <s v="Kapalı"/>
    <s v="Haleon Tüketici Sağlığı A.Ş."/>
    <s v="EH.06.001"/>
    <s v="EnRoute Panorama - Hosting Hizmeti"/>
    <s v="Univera - Haleon"/>
    <x v="18"/>
    <x v="1"/>
    <s v="Enroute"/>
    <n v="664559.84"/>
    <s v="TRY"/>
    <n v="1"/>
    <s v="Yıl"/>
    <n v="664559.84"/>
    <s v="TRY"/>
    <n v="0"/>
    <s v="TRY"/>
    <n v="664559.84"/>
    <s v="TRY"/>
    <n v="664559.84"/>
    <s v="TRY"/>
    <n v="1000004858"/>
    <m/>
    <m/>
    <x v="64"/>
    <x v="0"/>
    <x v="0"/>
    <x v="1"/>
    <x v="3"/>
    <x v="0"/>
    <s v="Univera Satış"/>
    <s v="Saha Satış"/>
    <s v="Yurt İçi"/>
    <s v="Türkiye"/>
  </r>
  <r>
    <s v="Q1"/>
    <x v="2"/>
    <x v="1"/>
    <s v="Kapalı"/>
    <s v="TCHIBO KAHVE MAMÜLLERİ DAĞ. VE PAZ. TİC. LTD. ŞTİ."/>
    <s v="EH.06.001"/>
    <s v="EnRoute Panorama - Hosting Hizmeti"/>
    <s v="Univera - Tchibo"/>
    <x v="12"/>
    <x v="1"/>
    <s v="Enroute"/>
    <n v="99169.53"/>
    <s v="TRY"/>
    <n v="1"/>
    <s v="Yıl"/>
    <n v="99169.53"/>
    <s v="TRY"/>
    <n v="0"/>
    <s v="TRY"/>
    <n v="99169.53"/>
    <s v="TRY"/>
    <n v="99169.53"/>
    <s v="TRY"/>
    <n v="1000004869"/>
    <m/>
    <m/>
    <x v="106"/>
    <x v="0"/>
    <x v="0"/>
    <x v="1"/>
    <x v="3"/>
    <x v="0"/>
    <s v="Univera Satış"/>
    <s v="Saha Satış"/>
    <s v="Yurt İçi"/>
    <s v="Türkiye"/>
  </r>
  <r>
    <s v="Q1"/>
    <x v="2"/>
    <x v="1"/>
    <s v="Kapalı"/>
    <s v="Haleon Tüketici Sağlığı A.Ş."/>
    <s v="EH.03.001"/>
    <s v="EnRoute Panorama - Çağrı Merkezi Hizmeti (MSD)"/>
    <s v="Univera - Haleon"/>
    <x v="18"/>
    <x v="0"/>
    <s v="Enroute"/>
    <n v="23386.94"/>
    <s v="TRY"/>
    <n v="26"/>
    <s v="Yıl"/>
    <n v="608060.43999999994"/>
    <s v="TRY"/>
    <n v="0"/>
    <s v="TRY"/>
    <n v="608060.43999999994"/>
    <s v="TRY"/>
    <n v="608060.43999999994"/>
    <s v="TRY"/>
    <n v="1000004859"/>
    <m/>
    <m/>
    <x v="64"/>
    <x v="0"/>
    <x v="0"/>
    <x v="1"/>
    <x v="8"/>
    <x v="0"/>
    <s v="Univera Satış"/>
    <s v="Saha Satış"/>
    <s v="Yurt İçi"/>
    <s v="Türkiye"/>
  </r>
  <r>
    <s v="Q1"/>
    <x v="2"/>
    <x v="1"/>
    <s v="Kapalı"/>
    <s v="Websis Yazılım ve Bilgisayar"/>
    <s v="UH.01.002"/>
    <s v="Unidox Kontör"/>
    <s v="Univera Kontör Satışı"/>
    <x v="21"/>
    <x v="2"/>
    <s v="Unidox"/>
    <n v="7.92"/>
    <s v="TRY"/>
    <n v="2000"/>
    <s v="Adet"/>
    <n v="15838"/>
    <s v="TRY"/>
    <n v="0"/>
    <s v="TRY"/>
    <n v="15838"/>
    <s v="TRY"/>
    <n v="-33330162"/>
    <s v="TRY"/>
    <n v="1000004908"/>
    <m/>
    <m/>
    <x v="112"/>
    <x v="0"/>
    <x v="1"/>
    <x v="2"/>
    <x v="5"/>
    <x v="0"/>
    <s v="Kanal Satış"/>
    <s v="Websis"/>
    <s v="Yurt İçi"/>
    <s v="Türkiye"/>
  </r>
  <r>
    <s v="Q1"/>
    <x v="2"/>
    <x v="1"/>
    <s v="Kapalı"/>
    <s v="Bh Gıda Ve Tüketim Malları Turzim Tic Ltd Şti"/>
    <s v="UH.01.002"/>
    <s v="Unidox Kontör"/>
    <s v="Univera Kontör Satışı"/>
    <x v="23"/>
    <x v="2"/>
    <s v="Unidox"/>
    <n v="2.25"/>
    <s v="TRY"/>
    <n v="250000"/>
    <s v="Adet"/>
    <n v="562500"/>
    <s v="TRY"/>
    <n v="0"/>
    <s v="TRY"/>
    <n v="562500"/>
    <s v="TRY"/>
    <n v="562500"/>
    <s v="TRY"/>
    <n v="1000004917"/>
    <m/>
    <m/>
    <x v="246"/>
    <x v="3"/>
    <x v="1"/>
    <x v="2"/>
    <x v="5"/>
    <x v="0"/>
    <s v="Univera Satış"/>
    <s v="Saha Satış"/>
    <s v="Yurt İçi"/>
    <s v="Türkiye"/>
  </r>
  <r>
    <s v="Q1"/>
    <x v="2"/>
    <x v="1"/>
    <s v="Kapalı"/>
    <s v="UMRE İNŞAAT TARIM HAYVANCILIK TAŞIMACILIK MEDİKAL GIDA TEMİZLİK İTHALAT İHRACAT SAN.VE TİC.LTD.ŞTİ."/>
    <s v="UH.01.002"/>
    <s v="Unidox Kontör"/>
    <s v="Univera Kontör Satışı"/>
    <x v="23"/>
    <x v="2"/>
    <s v="Unidox"/>
    <n v="6.76"/>
    <s v="TRY"/>
    <n v="5000"/>
    <s v="Adet"/>
    <n v="33800"/>
    <s v="TRY"/>
    <n v="3800"/>
    <s v="TRY"/>
    <n v="30000"/>
    <s v="TRY"/>
    <n v="30000"/>
    <s v="TRY"/>
    <n v="1000004915"/>
    <m/>
    <m/>
    <x v="247"/>
    <x v="3"/>
    <x v="1"/>
    <x v="2"/>
    <x v="5"/>
    <x v="0"/>
    <s v="Univera Satış"/>
    <s v="Saha Satış"/>
    <s v="Yurt İçi"/>
    <s v="Türkiye"/>
  </r>
  <r>
    <s v="Q1"/>
    <x v="2"/>
    <x v="1"/>
    <s v="Kapalı"/>
    <s v="İNCİ PAZARLAMA DAĞ.İNŞAAT TİC. A.Ş"/>
    <s v="EY.04.012 PX"/>
    <s v="EnRoute PX-E-Dönüşüm Modül Lisansı"/>
    <s v="Univera - Redbull"/>
    <x v="12"/>
    <x v="0"/>
    <s v="Enroute"/>
    <n v="49000"/>
    <s v="TRY"/>
    <n v="1"/>
    <s v="Adet"/>
    <n v="49000"/>
    <s v="TRY"/>
    <n v="0"/>
    <s v="TRY"/>
    <n v="49000"/>
    <s v="TRY"/>
    <n v="49000"/>
    <s v="TRY"/>
    <n v="1000004906"/>
    <m/>
    <m/>
    <x v="248"/>
    <x v="0"/>
    <x v="1"/>
    <x v="0"/>
    <x v="1"/>
    <x v="0"/>
    <s v="Univera Satış"/>
    <s v="Saha Satış"/>
    <s v="Yurt İçi"/>
    <s v="Türkiye"/>
  </r>
  <r>
    <s v="Q1"/>
    <x v="2"/>
    <x v="1"/>
    <s v="Kapalı"/>
    <s v="RECKITT BENCKİSER TEMİZLİK MALZEMESİ SAN. VE TİC. A.Ş."/>
    <s v="EH.02.018"/>
    <s v="ENROUTE PANORAMA WEBCONNECTOR BAKIM HİZM"/>
    <s v="Univera - Reckitt Benckiser"/>
    <x v="19"/>
    <x v="0"/>
    <s v="Web Connector"/>
    <n v="46746.42"/>
    <s v="TRY"/>
    <n v="1"/>
    <s v="Adet"/>
    <n v="46746.42"/>
    <s v="TRY"/>
    <n v="0"/>
    <s v="TRY"/>
    <n v="46746.42"/>
    <s v="TRY"/>
    <n v="46746.42"/>
    <s v="TRY"/>
    <n v="1000004901"/>
    <m/>
    <m/>
    <x v="28"/>
    <x v="0"/>
    <x v="0"/>
    <x v="1"/>
    <x v="4"/>
    <x v="0"/>
    <s v="Univera Satış"/>
    <s v="Saha Satış"/>
    <s v="Yurt İçi"/>
    <s v="Türkiye"/>
  </r>
  <r>
    <s v="Q1"/>
    <x v="2"/>
    <x v="1"/>
    <s v="Kapalı"/>
    <s v="RECKITT BENCKİSER TEMİZLİK MALZEMESİ SAN. VE TİC. A.Ş."/>
    <s v="EH.02.018"/>
    <s v="ENROUTE PANORAMA WEBCONNECTOR BAKIM HİZM"/>
    <s v="Univera - Reckitt Benckiser"/>
    <x v="19"/>
    <x v="0"/>
    <s v="Web Connector"/>
    <n v="60116.76"/>
    <s v="TRY"/>
    <n v="1"/>
    <s v="Adet"/>
    <n v="60116.76"/>
    <s v="TRY"/>
    <n v="0"/>
    <s v="TRY"/>
    <n v="60116.76"/>
    <s v="TRY"/>
    <n v="60116.76"/>
    <s v="TRY"/>
    <n v="1000004901"/>
    <m/>
    <m/>
    <x v="28"/>
    <x v="0"/>
    <x v="0"/>
    <x v="1"/>
    <x v="4"/>
    <x v="0"/>
    <s v="Univera Satış"/>
    <s v="Saha Satış"/>
    <s v="Yurt İçi"/>
    <s v="Türkiye"/>
  </r>
  <r>
    <s v="Q1"/>
    <x v="2"/>
    <x v="1"/>
    <s v="Kapalı"/>
    <s v="SANİPAK SAĞLIKLI YAŞAM ÜRÜNLERİ SAN VE TİC AŞ"/>
    <s v="EH.02.018"/>
    <s v="ENROUTE PANORAMA WEBCONNECTOR BAKIM HİZM"/>
    <s v="Univera - Eczacıbaşı Girişim"/>
    <x v="19"/>
    <x v="0"/>
    <s v="Web Connector"/>
    <n v="66651.240000000005"/>
    <s v="TRY"/>
    <n v="1"/>
    <s v="Adet"/>
    <n v="66651.240000000005"/>
    <s v="TRY"/>
    <n v="0"/>
    <s v="TRY"/>
    <n v="66651.240000000005"/>
    <s v="TRY"/>
    <n v="66651.240000000005"/>
    <s v="TRY"/>
    <n v="1000004910"/>
    <m/>
    <m/>
    <x v="54"/>
    <x v="0"/>
    <x v="0"/>
    <x v="1"/>
    <x v="4"/>
    <x v="1"/>
    <s v="Univera Satış"/>
    <s v="Saha Satış"/>
    <s v="Yurt İçi"/>
    <s v="Türkiye"/>
  </r>
  <r>
    <s v="Q1"/>
    <x v="2"/>
    <x v="1"/>
    <s v="Kapalı"/>
    <s v="SANİPAK SAĞLIKLI YAŞAM ÜRÜNLERİ SAN VE TİC AŞ"/>
    <s v="EH.02.018"/>
    <s v="ENROUTE PANORAMA WEBCONNECTOR BAKIM HİZM"/>
    <s v="Univera - Eczacıbaşı Profesyonel"/>
    <x v="19"/>
    <x v="0"/>
    <s v="Web Connector"/>
    <n v="4804"/>
    <s v="TRY"/>
    <n v="1"/>
    <s v="Adet"/>
    <n v="4804"/>
    <s v="TRY"/>
    <n v="0"/>
    <s v="TRY"/>
    <n v="4804"/>
    <s v="TRY"/>
    <n v="4804"/>
    <s v="TRY"/>
    <n v="1000004911"/>
    <m/>
    <m/>
    <x v="54"/>
    <x v="0"/>
    <x v="0"/>
    <x v="1"/>
    <x v="4"/>
    <x v="1"/>
    <s v="Univera Satış"/>
    <s v="Saha Satış"/>
    <s v="Yurt İçi"/>
    <s v="Türkiye"/>
  </r>
  <r>
    <s v="Q1"/>
    <x v="2"/>
    <x v="1"/>
    <s v="Kapalı"/>
    <s v="İNCİ PAZARLAMA DAĞ.İNŞAAT TİC. A.Ş"/>
    <s v="EH.02.001"/>
    <s v="EnRoute Panorama - Yazılım Bakımı, Yaşatma ve Merkezi Destek Hizmeti"/>
    <s v="Univera - Redbull"/>
    <x v="12"/>
    <x v="0"/>
    <s v="Enroute"/>
    <n v="10700"/>
    <s v="TRY"/>
    <n v="1"/>
    <s v="Yıl"/>
    <n v="10700"/>
    <s v="TRY"/>
    <n v="0"/>
    <s v="TRY"/>
    <n v="10700"/>
    <s v="TRY"/>
    <n v="10700"/>
    <s v="TRY"/>
    <n v="1000004906"/>
    <m/>
    <m/>
    <x v="248"/>
    <x v="0"/>
    <x v="1"/>
    <x v="1"/>
    <x v="4"/>
    <x v="0"/>
    <s v="Univera Satış"/>
    <s v="Saha Satış"/>
    <s v="Yurt İçi"/>
    <s v="Türkiye"/>
  </r>
  <r>
    <s v="Q1"/>
    <x v="2"/>
    <x v="1"/>
    <s v="Kapalı"/>
    <s v="RECKITT BENCKİSER TEMİZLİK MALZEMESİ SAN. VE TİC. A.Ş."/>
    <s v="EH.02.001"/>
    <s v="EnRoute Panorama - Yazılım Bakımı, Yaşatma ve Merkezi Destek Hizmeti"/>
    <s v="Univera - Reckitt Benckiser"/>
    <x v="19"/>
    <x v="0"/>
    <s v="Enroute"/>
    <n v="297390.63"/>
    <s v="TRY"/>
    <n v="1"/>
    <s v="Yıl"/>
    <n v="297390.63"/>
    <s v="TRY"/>
    <n v="0"/>
    <s v="TRY"/>
    <n v="297390.63"/>
    <s v="TRY"/>
    <n v="297390.63"/>
    <s v="TRY"/>
    <n v="1000004901"/>
    <m/>
    <m/>
    <x v="28"/>
    <x v="0"/>
    <x v="0"/>
    <x v="1"/>
    <x v="4"/>
    <x v="0"/>
    <s v="Univera Satış"/>
    <s v="Saha Satış"/>
    <s v="Yurt İçi"/>
    <s v="Türkiye"/>
  </r>
  <r>
    <s v="Q1"/>
    <x v="2"/>
    <x v="1"/>
    <s v="Kapalı"/>
    <s v="SANİPAK SAĞLIKLI YAŞAM ÜRÜNLERİ SAN VE TİC AŞ"/>
    <s v="EH.02.001"/>
    <s v="EnRoute Panorama - Yazılım Bakımı, Yaşatma ve Merkezi Destek Hizmeti"/>
    <s v="Univera - Eczacıbaşı Girişim"/>
    <x v="19"/>
    <x v="0"/>
    <s v="Enroute"/>
    <n v="187097.66"/>
    <s v="TRY"/>
    <n v="1"/>
    <s v="Yıl"/>
    <n v="187097.66"/>
    <s v="TRY"/>
    <n v="0"/>
    <s v="TRY"/>
    <n v="187097.66"/>
    <s v="TRY"/>
    <n v="187097.66"/>
    <s v="TRY"/>
    <n v="1000004910"/>
    <m/>
    <m/>
    <x v="54"/>
    <x v="0"/>
    <x v="0"/>
    <x v="1"/>
    <x v="4"/>
    <x v="1"/>
    <s v="Univera Satış"/>
    <s v="Saha Satış"/>
    <s v="Yurt İçi"/>
    <s v="Türkiye"/>
  </r>
  <r>
    <s v="Q1"/>
    <x v="2"/>
    <x v="1"/>
    <s v="Kapalı"/>
    <s v="SANİPAK SAĞLIKLI YAŞAM ÜRÜNLERİ SAN VE TİC AŞ"/>
    <s v="EH.02.001"/>
    <s v="EnRoute Panorama - Yazılım Bakımı, Yaşatma ve Merkezi Destek Hizmeti"/>
    <s v="Univera - Eczacıbaşı Profesyonel"/>
    <x v="19"/>
    <x v="0"/>
    <s v="Enroute"/>
    <n v="90467.16"/>
    <s v="TRY"/>
    <n v="1"/>
    <s v="Yıl"/>
    <n v="90467.16"/>
    <s v="TRY"/>
    <n v="0"/>
    <s v="TRY"/>
    <n v="90467.16"/>
    <s v="TRY"/>
    <n v="90467.16"/>
    <s v="TRY"/>
    <n v="1000004911"/>
    <m/>
    <m/>
    <x v="54"/>
    <x v="0"/>
    <x v="0"/>
    <x v="1"/>
    <x v="4"/>
    <x v="1"/>
    <s v="Univera Satış"/>
    <s v="Saha Satış"/>
    <s v="Yurt İçi"/>
    <s v="Türkiye"/>
  </r>
  <r>
    <s v="Q1"/>
    <x v="2"/>
    <x v="1"/>
    <s v="Kapalı"/>
    <s v="SANİPAK SAĞLIKLI YAŞAM ÜRÜNLERİ SAN VE TİC AŞ"/>
    <s v="EYS.02.033"/>
    <s v="EnRoute Panorama - Mobil Kullanıcı Lisansı"/>
    <s v="Univera - Eczacıbaşı Profesyonel"/>
    <x v="19"/>
    <x v="0"/>
    <s v="Enroute"/>
    <n v="2720.64"/>
    <s v="TRY"/>
    <n v="1"/>
    <s v="Adet"/>
    <n v="2720.64"/>
    <s v="TRY"/>
    <n v="0"/>
    <s v="TRY"/>
    <n v="2720.64"/>
    <s v="TRY"/>
    <n v="2720.64"/>
    <s v="TRY"/>
    <n v="1000004911"/>
    <m/>
    <m/>
    <x v="54"/>
    <x v="0"/>
    <x v="0"/>
    <x v="0"/>
    <x v="1"/>
    <x v="1"/>
    <s v="Univera Satış"/>
    <s v="Saha Satış"/>
    <s v="Yurt İçi"/>
    <s v="Türkiye"/>
  </r>
  <r>
    <s v="Q1"/>
    <x v="2"/>
    <x v="1"/>
    <s v="Kapalı"/>
    <s v="SANİPAK SAĞLIKLI YAŞAM ÜRÜNLERİ SAN VE TİC AŞ"/>
    <s v="EY.04.012"/>
    <s v="EnRoute Panorama - E-Dönüşüm Modül Lisansı"/>
    <s v="Univera - Eczacıbaşı Profesyonel"/>
    <x v="19"/>
    <x v="0"/>
    <s v="Enroute"/>
    <n v="2843.18"/>
    <s v="TRY"/>
    <n v="1"/>
    <s v="Adet"/>
    <n v="2843.18"/>
    <s v="TRY"/>
    <n v="0"/>
    <s v="TRY"/>
    <n v="2843.18"/>
    <s v="TRY"/>
    <n v="2843.18"/>
    <s v="TRY"/>
    <n v="1000004911"/>
    <m/>
    <m/>
    <x v="54"/>
    <x v="0"/>
    <x v="0"/>
    <x v="0"/>
    <x v="1"/>
    <x v="1"/>
    <s v="Univera Satış"/>
    <s v="Saha Satış"/>
    <s v="Yurt İçi"/>
    <s v="Türkiye"/>
  </r>
  <r>
    <s v="Q1"/>
    <x v="2"/>
    <x v="1"/>
    <s v="Kapalı"/>
    <s v="SANİPAK SAĞLIKLI YAŞAM ÜRÜNLERİ SAN VE TİC AŞ"/>
    <s v="EY.01.025"/>
    <s v="EnRoute Panorama - Dağıtım Kanalı &quot;Web Connector&quot; Web Service Lisansı"/>
    <s v="Univera - Eczacıbaşı Girişim"/>
    <x v="19"/>
    <x v="0"/>
    <s v="Web Connector"/>
    <n v="8499.3799999999992"/>
    <s v="TRY"/>
    <n v="1"/>
    <s v="Adet"/>
    <n v="8499.3799999999992"/>
    <s v="TRY"/>
    <n v="0"/>
    <s v="TRY"/>
    <n v="8499.3799999999992"/>
    <s v="TRY"/>
    <n v="8499.3799999999992"/>
    <s v="TRY"/>
    <n v="1000004910"/>
    <m/>
    <m/>
    <x v="54"/>
    <x v="0"/>
    <x v="0"/>
    <x v="0"/>
    <x v="1"/>
    <x v="1"/>
    <s v="Univera Satış"/>
    <s v="Saha Satış"/>
    <s v="Yurt İçi"/>
    <s v="Türkiye"/>
  </r>
  <r>
    <s v="Q1"/>
    <x v="2"/>
    <x v="1"/>
    <s v="Kapalı"/>
    <s v="SANİPAK SAĞLIKLI YAŞAM ÜRÜNLERİ SAN VE TİC AŞ"/>
    <s v="EYS.01.025"/>
    <s v="EnRoute Panorama - Dağıtım Kanalı &quot;Web Connector&quot; Web Service Lisansı"/>
    <s v="Univera - Eczacıbaşı Profesyonel"/>
    <x v="19"/>
    <x v="0"/>
    <s v="Web Connector"/>
    <n v="184456.3"/>
    <s v="TRY"/>
    <n v="1"/>
    <s v="Adet"/>
    <n v="184456.3"/>
    <s v="TRY"/>
    <n v="0"/>
    <s v="TRY"/>
    <n v="184456.3"/>
    <s v="TRY"/>
    <n v="184456.3"/>
    <s v="TRY"/>
    <n v="1000004911"/>
    <m/>
    <m/>
    <x v="54"/>
    <x v="0"/>
    <x v="0"/>
    <x v="0"/>
    <x v="1"/>
    <x v="1"/>
    <s v="Univera Satış"/>
    <s v="Saha Satış"/>
    <s v="Yurt İçi"/>
    <s v="Türkiye"/>
  </r>
  <r>
    <s v="Q1"/>
    <x v="2"/>
    <x v="1"/>
    <s v="Kapalı"/>
    <s v="RECKITT BENCKİSER TEMİZLİK MALZEMESİ SAN. VE TİC. A.Ş."/>
    <s v="EH.03.001"/>
    <s v="EnRoute Panorama - Çağrı Merkezi Hizmeti (MSD)"/>
    <s v="Univera - Reckitt Benckiser"/>
    <x v="19"/>
    <x v="0"/>
    <s v="Enroute"/>
    <n v="30565.58"/>
    <s v="TRY"/>
    <n v="19"/>
    <s v="Yıl"/>
    <n v="580746.07999999996"/>
    <s v="TRY"/>
    <n v="0"/>
    <s v="TRY"/>
    <n v="580746.07999999996"/>
    <s v="TRY"/>
    <n v="580746.07999999996"/>
    <s v="TRY"/>
    <n v="1000004901"/>
    <m/>
    <m/>
    <x v="28"/>
    <x v="0"/>
    <x v="0"/>
    <x v="1"/>
    <x v="8"/>
    <x v="0"/>
    <s v="Univera Satış"/>
    <s v="Saha Satış"/>
    <s v="Yurt İçi"/>
    <s v="Türkiye"/>
  </r>
  <r>
    <s v="Q1"/>
    <x v="2"/>
    <x v="1"/>
    <s v="Kapalı"/>
    <s v="SANİPAK SAĞLIKLI YAŞAM ÜRÜNLERİ SAN VE TİC AŞ"/>
    <s v="EH.03.001"/>
    <s v="EnRoute Panorama - Çağrı Merkezi Hizmeti (MSD)"/>
    <s v="Univera - Eczacıbaşı Girişim"/>
    <x v="19"/>
    <x v="0"/>
    <s v="Enroute"/>
    <n v="71177.679999999993"/>
    <s v="TRY"/>
    <n v="1"/>
    <s v="Yıl"/>
    <n v="71177.679999999993"/>
    <s v="TRY"/>
    <n v="0"/>
    <s v="TRY"/>
    <n v="71177.679999999993"/>
    <s v="TRY"/>
    <n v="71177.679999999993"/>
    <s v="TRY"/>
    <n v="1000004910"/>
    <m/>
    <m/>
    <x v="54"/>
    <x v="0"/>
    <x v="0"/>
    <x v="1"/>
    <x v="8"/>
    <x v="1"/>
    <s v="Univera Satış"/>
    <s v="Saha Satış"/>
    <s v="Yurt İçi"/>
    <s v="Türkiye"/>
  </r>
  <r>
    <s v="Q1"/>
    <x v="2"/>
    <x v="1"/>
    <s v="Kapalı"/>
    <s v="SANİPAK SAĞLIKLI YAŞAM ÜRÜNLERİ SAN VE TİC AŞ"/>
    <s v="EH.03.001"/>
    <s v="EnRoute Panorama - Çağrı Merkezi Hizmeti (MSD)"/>
    <s v="Univera - Eczacıbaşı Profesyonel"/>
    <x v="19"/>
    <x v="0"/>
    <s v="Enroute"/>
    <n v="111745.66"/>
    <s v="TRY"/>
    <n v="1"/>
    <s v="Yıl"/>
    <n v="111745.66"/>
    <s v="TRY"/>
    <n v="0"/>
    <s v="TRY"/>
    <n v="111745.66"/>
    <s v="TRY"/>
    <n v="111745.66"/>
    <s v="TRY"/>
    <n v="1000004911"/>
    <m/>
    <m/>
    <x v="54"/>
    <x v="0"/>
    <x v="0"/>
    <x v="1"/>
    <x v="8"/>
    <x v="1"/>
    <s v="Univera Satış"/>
    <s v="Saha Satış"/>
    <s v="Yurt İçi"/>
    <s v="Türkiye"/>
  </r>
  <r>
    <s v="Q1"/>
    <x v="2"/>
    <x v="1"/>
    <s v="Kapalı"/>
    <s v="SANİPAK SAĞLIKLI YAŞAM ÜRÜNLERİ SAN VE TİC AŞ"/>
    <s v="EH.03.008"/>
    <s v="EnRoute Panorama - Çağrı Merkezi Hizmeti (DDI / OutSource)"/>
    <s v="Univera - Eczacıbaşı Girişim"/>
    <x v="19"/>
    <x v="0"/>
    <s v="Enroute"/>
    <n v="83787.179999999993"/>
    <s v="TRY"/>
    <n v="1"/>
    <s v="Yıl"/>
    <n v="83787.179999999993"/>
    <s v="TRY"/>
    <n v="0"/>
    <s v="TRY"/>
    <n v="83787.179999999993"/>
    <s v="TRY"/>
    <n v="79987.179999999993"/>
    <s v="TRY"/>
    <n v="1000004910"/>
    <m/>
    <m/>
    <x v="54"/>
    <x v="0"/>
    <x v="0"/>
    <x v="1"/>
    <x v="8"/>
    <x v="1"/>
    <s v="Univera Satış"/>
    <s v="Saha Satış"/>
    <s v="Yurt İçi"/>
    <s v="Türkiye"/>
  </r>
  <r>
    <s v="Q1"/>
    <x v="2"/>
    <x v="1"/>
    <s v="Kapalı"/>
    <s v="SANİPAK SAĞLIKLI YAŞAM ÜRÜNLERİ SAN VE TİC AŞ"/>
    <s v="EH.03.008"/>
    <s v="EnRoute Panorama - Çağrı Merkezi Hizmeti (DDI / OutSource)"/>
    <s v="Univera - Eczacıbaşı Profesyonel"/>
    <x v="19"/>
    <x v="0"/>
    <s v="Enroute"/>
    <n v="41317.699999999997"/>
    <s v="TRY"/>
    <n v="1"/>
    <s v="Yıl"/>
    <n v="41317.699999999997"/>
    <s v="TRY"/>
    <n v="0"/>
    <s v="TRY"/>
    <n v="41317.699999999997"/>
    <s v="TRY"/>
    <n v="37517.699999999997"/>
    <s v="TRY"/>
    <n v="1000004911"/>
    <m/>
    <m/>
    <x v="54"/>
    <x v="0"/>
    <x v="0"/>
    <x v="1"/>
    <x v="8"/>
    <x v="1"/>
    <s v="Univera Satış"/>
    <s v="Saha Satış"/>
    <s v="Yurt İçi"/>
    <s v="Türkiye"/>
  </r>
  <r>
    <s v="Q1"/>
    <x v="2"/>
    <x v="1"/>
    <s v="Kapalı"/>
    <s v="MATRIKS BİLGİSAYAR SİSTEMLERİ LTD.ŞTİ"/>
    <s v="WPH.02.001"/>
    <s v="WebPlus Yazılım Bakımı Hizmeti"/>
    <s v="Univera - Kanal"/>
    <x v="20"/>
    <x v="0"/>
    <s v="Webplus"/>
    <n v="10626"/>
    <s v="TRY"/>
    <n v="1"/>
    <s v="Yıl"/>
    <n v="10626"/>
    <s v="TRY"/>
    <n v="0"/>
    <s v="TRY"/>
    <n v="10626"/>
    <s v="TRY"/>
    <n v="0"/>
    <s v="TRY"/>
    <n v="1000004956"/>
    <m/>
    <m/>
    <x v="11"/>
    <x v="0"/>
    <x v="1"/>
    <x v="1"/>
    <x v="4"/>
    <x v="0"/>
    <s v="Kanal Satış"/>
    <s v="Matriks"/>
    <s v="Yurt İçi"/>
    <s v="Türkiye"/>
  </r>
  <r>
    <s v="Q1"/>
    <x v="2"/>
    <x v="1"/>
    <s v="Kapalı"/>
    <s v="MİYA OTOMASYON VE BARKOD BILISIM SISTEMLERI SAN TİC. VE L.T.D. STI."/>
    <s v="WPH.02.001"/>
    <s v="WebPlus Yazılım Bakımı Hizmeti"/>
    <s v="Univera - Kanal"/>
    <x v="20"/>
    <x v="0"/>
    <s v="Webplus"/>
    <n v="4250"/>
    <s v="TRY"/>
    <n v="1"/>
    <s v="Yıl"/>
    <n v="4250"/>
    <s v="TRY"/>
    <n v="0"/>
    <s v="TRY"/>
    <n v="4250"/>
    <s v="TRY"/>
    <n v="4250"/>
    <s v="TRY"/>
    <n v="1000004950"/>
    <m/>
    <m/>
    <x v="3"/>
    <x v="0"/>
    <x v="0"/>
    <x v="1"/>
    <x v="4"/>
    <x v="0"/>
    <s v="Kanal Satış"/>
    <s v="Miya"/>
    <s v="Yurt İçi"/>
    <s v="Türkiye"/>
  </r>
  <r>
    <s v="Q1"/>
    <x v="2"/>
    <x v="1"/>
    <s v="Kapalı"/>
    <s v="MİYA OTOMASYON VE BARKOD BILISIM SISTEMLERI SAN TİC. VE L.T.D. STI."/>
    <s v="WPH.02.001"/>
    <s v="WebPlus Yazılım Bakımı Hizmeti"/>
    <s v="Univera - Kanal"/>
    <x v="20"/>
    <x v="0"/>
    <s v="Webplus"/>
    <n v="8050"/>
    <s v="TRY"/>
    <n v="1"/>
    <s v="Yıl"/>
    <n v="8050"/>
    <s v="TRY"/>
    <n v="0"/>
    <s v="TRY"/>
    <n v="8050"/>
    <s v="TRY"/>
    <n v="8050"/>
    <s v="TRY"/>
    <n v="1000004946"/>
    <m/>
    <m/>
    <x v="3"/>
    <x v="0"/>
    <x v="1"/>
    <x v="1"/>
    <x v="4"/>
    <x v="0"/>
    <s v="Kanal Satış"/>
    <s v="Miya"/>
    <s v="Yurt İçi"/>
    <s v="Türkiye"/>
  </r>
  <r>
    <s v="Q1"/>
    <x v="2"/>
    <x v="1"/>
    <s v="Kapalı"/>
    <s v="MİYA OTOMASYON VE BARKOD BILISIM SISTEMLERI SAN TİC. VE L.T.D. STI."/>
    <s v="WPH.02.001"/>
    <s v="WebPlus Yazılım Bakımı Hizmeti"/>
    <s v="Univera - Kanal"/>
    <x v="20"/>
    <x v="0"/>
    <s v="Webplus"/>
    <n v="3850"/>
    <s v="TRY"/>
    <n v="1"/>
    <s v="Yıl"/>
    <n v="3850"/>
    <s v="TRY"/>
    <n v="0"/>
    <s v="TRY"/>
    <n v="3850"/>
    <s v="TRY"/>
    <n v="3850"/>
    <s v="TRY"/>
    <n v="1000004949"/>
    <m/>
    <m/>
    <x v="3"/>
    <x v="0"/>
    <x v="1"/>
    <x v="1"/>
    <x v="4"/>
    <x v="0"/>
    <s v="Kanal Satış"/>
    <s v="Miya"/>
    <s v="Yurt İçi"/>
    <s v="Türkiye"/>
  </r>
  <r>
    <s v="Q1"/>
    <x v="2"/>
    <x v="1"/>
    <s v="Kapalı"/>
    <s v="MİYA OTOMASYON VE BARKOD BILISIM SISTEMLERI SAN TİC. VE L.T.D. STI."/>
    <s v="WPH.02.001"/>
    <s v="WebPlus Yazılım Bakımı Hizmeti"/>
    <s v="Univera - Kanal"/>
    <x v="20"/>
    <x v="0"/>
    <s v="Webplus"/>
    <n v="9500"/>
    <s v="TRY"/>
    <n v="1"/>
    <s v="Yıl"/>
    <n v="9500"/>
    <s v="TRY"/>
    <n v="0"/>
    <s v="TRY"/>
    <n v="9500"/>
    <s v="TRY"/>
    <n v="9500"/>
    <s v="TRY"/>
    <n v="1000004948"/>
    <m/>
    <m/>
    <x v="3"/>
    <x v="0"/>
    <x v="1"/>
    <x v="1"/>
    <x v="4"/>
    <x v="0"/>
    <s v="Kanal Satış"/>
    <s v="Miya"/>
    <s v="Yurt İçi"/>
    <s v="Türkiye"/>
  </r>
  <r>
    <s v="Q1"/>
    <x v="2"/>
    <x v="1"/>
    <s v="Kapalı"/>
    <s v="MİYA OTOMASYON VE BARKOD BILISIM SISTEMLERI SAN TİC. VE L.T.D. STI."/>
    <s v="WPH.02.001"/>
    <s v="WebPlus Yazılım Bakımı Hizmeti"/>
    <s v="Univera - Kanal"/>
    <x v="20"/>
    <x v="0"/>
    <s v="Webplus"/>
    <n v="22935"/>
    <s v="TRY"/>
    <n v="1"/>
    <s v="Yıl"/>
    <n v="22935"/>
    <s v="TRY"/>
    <n v="0"/>
    <s v="TRY"/>
    <n v="22935"/>
    <s v="TRY"/>
    <n v="22935"/>
    <s v="TRY"/>
    <n v="1000004951"/>
    <m/>
    <m/>
    <x v="3"/>
    <x v="0"/>
    <x v="0"/>
    <x v="1"/>
    <x v="4"/>
    <x v="0"/>
    <s v="Kanal Satış"/>
    <s v="Miya"/>
    <s v="Yurt İçi"/>
    <s v="Türkiye"/>
  </r>
  <r>
    <s v="Q1"/>
    <x v="2"/>
    <x v="1"/>
    <s v="Kapalı"/>
    <s v="MİYA OTOMASYON VE BARKOD BILISIM SISTEMLERI SAN TİC. VE L.T.D. STI."/>
    <s v="WPH.02.001"/>
    <s v="WebPlus Yazılım Bakımı Hizmeti"/>
    <s v="Univera - Kanal"/>
    <x v="20"/>
    <x v="0"/>
    <s v="Webplus"/>
    <n v="2465"/>
    <s v="TRY"/>
    <n v="1"/>
    <s v="Yıl"/>
    <n v="2465"/>
    <s v="TRY"/>
    <n v="0"/>
    <s v="TRY"/>
    <n v="2465"/>
    <s v="TRY"/>
    <n v="2465"/>
    <s v="TRY"/>
    <n v="1000004952"/>
    <m/>
    <m/>
    <x v="3"/>
    <x v="0"/>
    <x v="0"/>
    <x v="1"/>
    <x v="4"/>
    <x v="0"/>
    <s v="Kanal Satış"/>
    <s v="Miya"/>
    <s v="Yurt İçi"/>
    <s v="Türkiye"/>
  </r>
  <r>
    <s v="Q1"/>
    <x v="2"/>
    <x v="1"/>
    <s v="Kapalı"/>
    <s v="MATRIKS BİLGİSAYAR SİSTEMLERİ LTD.ŞTİ"/>
    <s v="WPY.01.007"/>
    <s v="WebPlus E-Dönüşüm Lisansı"/>
    <s v="Univera - Kanal"/>
    <x v="20"/>
    <x v="0"/>
    <s v="Webplus"/>
    <n v="17250"/>
    <s v="TRY"/>
    <n v="1"/>
    <s v="Adet"/>
    <n v="17250"/>
    <s v="TRY"/>
    <n v="3450"/>
    <s v="TRY"/>
    <n v="13800"/>
    <s v="TRY"/>
    <n v="13800"/>
    <s v="TRY"/>
    <n v="1000004956"/>
    <m/>
    <m/>
    <x v="11"/>
    <x v="0"/>
    <x v="1"/>
    <x v="0"/>
    <x v="1"/>
    <x v="0"/>
    <s v="Kanal Satış"/>
    <s v="Matriks"/>
    <s v="Yurt İçi"/>
    <s v="Türkiye"/>
  </r>
  <r>
    <s v="Q1"/>
    <x v="2"/>
    <x v="1"/>
    <s v="Kapalı"/>
    <s v="MATRIKS BİLGİSAYAR SİSTEMLERİ LTD.ŞTİ"/>
    <s v="WPY.01.006"/>
    <s v="WebPlus Distribution Satış-Dağıtım Yazılımı (Light)"/>
    <s v="Univera - Kanal"/>
    <x v="20"/>
    <x v="0"/>
    <s v="Webplus"/>
    <n v="25875"/>
    <s v="TRY"/>
    <n v="1"/>
    <s v="Adet"/>
    <n v="25875"/>
    <s v="TRY"/>
    <n v="5175"/>
    <s v="TRY"/>
    <n v="20700"/>
    <s v="TRY"/>
    <n v="20700"/>
    <s v="TRY"/>
    <n v="1000004956"/>
    <m/>
    <m/>
    <x v="11"/>
    <x v="0"/>
    <x v="0"/>
    <x v="1"/>
    <x v="4"/>
    <x v="0"/>
    <s v="Kanal Satış"/>
    <s v="Matriks"/>
    <s v="Yurt İçi"/>
    <s v="Türkiye"/>
  </r>
  <r>
    <s v="Q1"/>
    <x v="2"/>
    <x v="1"/>
    <s v="Kapalı"/>
    <s v="MATRIKS BİLGİSAYAR SİSTEMLERİ LTD.ŞTİ"/>
    <s v="WPY.01.003"/>
    <s v="Web Plus Ek Kullanıcı Lisansı (1 Kullanıcı)"/>
    <s v="Univera - Kanal"/>
    <x v="20"/>
    <x v="0"/>
    <s v="Webplus"/>
    <n v="2588"/>
    <s v="TRY"/>
    <n v="2"/>
    <s v="Adet"/>
    <n v="5176"/>
    <s v="TRY"/>
    <n v="1035"/>
    <s v="TRY"/>
    <n v="4140.8"/>
    <s v="TRY"/>
    <n v="4140.8"/>
    <s v="TRY"/>
    <n v="1000004956"/>
    <m/>
    <m/>
    <x v="11"/>
    <x v="0"/>
    <x v="1"/>
    <x v="0"/>
    <x v="1"/>
    <x v="0"/>
    <s v="Kanal Satış"/>
    <s v="Matriks"/>
    <s v="Yurt İçi"/>
    <s v="Türkiye"/>
  </r>
  <r>
    <s v="Q1"/>
    <x v="2"/>
    <x v="1"/>
    <s v="Kapalı"/>
    <s v="MATRIKS BİLGİSAYAR SİSTEMLERİ LTD.ŞTİ"/>
    <s v="UH.01.002"/>
    <s v="Unidox Kontör"/>
    <s v="Univera - Kanal"/>
    <x v="20"/>
    <x v="2"/>
    <s v="Unidox"/>
    <n v="6.67"/>
    <s v="TRY"/>
    <n v="2000"/>
    <s v="Adet"/>
    <n v="13338"/>
    <s v="TRY"/>
    <n v="3334"/>
    <s v="TRY"/>
    <n v="10003.5"/>
    <s v="TRY"/>
    <n v="10003.5"/>
    <s v="TRY"/>
    <n v="1000004957"/>
    <m/>
    <m/>
    <x v="11"/>
    <x v="0"/>
    <x v="1"/>
    <x v="2"/>
    <x v="5"/>
    <x v="0"/>
    <s v="Kanal Satış"/>
    <s v="Matriks"/>
    <s v="Yurt İçi"/>
    <s v="Türkiye"/>
  </r>
  <r>
    <s v="Q1"/>
    <x v="2"/>
    <x v="1"/>
    <s v="Kapalı"/>
    <s v="POLARİS YAZILIM ÇÖZÜMLERİ VE DANIŞMANLIK HİZMETLERİ LTD.ŞTİ."/>
    <s v="UH.01.002"/>
    <s v="Unidox Kontör"/>
    <s v="Univera Kontör Satışı"/>
    <x v="20"/>
    <x v="2"/>
    <s v="Unidox"/>
    <n v="3.46"/>
    <s v="TRY"/>
    <n v="10000"/>
    <s v="Adet"/>
    <n v="34550"/>
    <s v="TRY"/>
    <n v="8638"/>
    <s v="TRY"/>
    <n v="25912.5"/>
    <s v="TRY"/>
    <n v="25912.5"/>
    <s v="TRY"/>
    <n v="1000004923"/>
    <m/>
    <m/>
    <x v="31"/>
    <x v="0"/>
    <x v="1"/>
    <x v="2"/>
    <x v="5"/>
    <x v="0"/>
    <s v="Kanal Satış"/>
    <s v="Polaris"/>
    <s v="Yurt İçi"/>
    <s v="Türkiye"/>
  </r>
  <r>
    <s v="Q1"/>
    <x v="2"/>
    <x v="1"/>
    <s v="Kapalı"/>
    <s v="BABALI GIDA LIMITED SIRKETI"/>
    <s v="UH.01.002"/>
    <s v="Unidox Kontör"/>
    <s v="Univera Kontör Satışı"/>
    <x v="23"/>
    <x v="2"/>
    <s v="Unidox"/>
    <n v="4.78"/>
    <s v="TRY"/>
    <n v="10000"/>
    <s v="Adet"/>
    <n v="47800"/>
    <s v="TRY"/>
    <n v="12300"/>
    <s v="TRY"/>
    <n v="35500"/>
    <s v="TRY"/>
    <n v="35500"/>
    <s v="TRY"/>
    <n v="1000004959"/>
    <m/>
    <m/>
    <x v="249"/>
    <x v="3"/>
    <x v="1"/>
    <x v="2"/>
    <x v="5"/>
    <x v="0"/>
    <s v="Univera Satış"/>
    <s v="Saha Satış"/>
    <s v="Yurt İçi"/>
    <s v="Türkiye"/>
  </r>
  <r>
    <s v="Q1"/>
    <x v="2"/>
    <x v="1"/>
    <s v="Kapalı"/>
    <s v="ERTUĞ GIDA PAZARLAMA LOJİSTİK SANAYİ VE T,CARET LİMİTED ŞİRKETİ"/>
    <s v="UH.01.002"/>
    <s v="Unidox Kontör"/>
    <s v="Univera - Imperial Tobacco"/>
    <x v="6"/>
    <x v="2"/>
    <s v="Unidox"/>
    <n v="1.6875"/>
    <m/>
    <n v="10000"/>
    <m/>
    <n v="16875"/>
    <m/>
    <n v="0"/>
    <m/>
    <n v="16875"/>
    <m/>
    <n v="0"/>
    <n v="0"/>
    <s v="UNI240000000280"/>
    <m/>
    <m/>
    <x v="49"/>
    <x v="3"/>
    <x v="1"/>
    <x v="2"/>
    <x v="5"/>
    <x v="0"/>
    <s v="Univera Satış"/>
    <s v="Saha Satış"/>
    <s v="Yurt İçi"/>
    <s v="Türkiye"/>
  </r>
  <r>
    <s v="Q1"/>
    <x v="2"/>
    <x v="1"/>
    <s v="Kapalı"/>
    <s v="RECKITT BENCKİSER EV ve HİJYEN ÜRÜNLERİ A.Ş."/>
    <s v="EH.02.018"/>
    <s v="ENROUTE PANORAMA WEBCONNECTOR BAKIM HİZM"/>
    <s v="Univera - Reckitt Benckiser"/>
    <x v="19"/>
    <x v="0"/>
    <s v="Web Connector"/>
    <n v="46746.45"/>
    <s v="TRY"/>
    <n v="1"/>
    <s v="Adet"/>
    <n v="46746.45"/>
    <s v="TRY"/>
    <n v="0"/>
    <s v="TRY"/>
    <n v="46746.45"/>
    <s v="TRY"/>
    <n v="46746.45"/>
    <s v="TRY"/>
    <n v="1000004940"/>
    <m/>
    <m/>
    <x v="28"/>
    <x v="0"/>
    <x v="0"/>
    <x v="1"/>
    <x v="4"/>
    <x v="0"/>
    <s v="Univera Satış"/>
    <s v="Saha Satış"/>
    <s v="Yurt İçi"/>
    <s v="Türkiye"/>
  </r>
  <r>
    <s v="Q1"/>
    <x v="2"/>
    <x v="1"/>
    <s v="Kapalı"/>
    <s v="RECKITT BENCKİSER EV ve HİJYEN ÜRÜNLERİ A.Ş."/>
    <s v="EH.02.018"/>
    <s v="ENROUTE PANORAMA WEBCONNECTOR BAKIM HİZM"/>
    <s v="Univera - Reckitt Benckiser"/>
    <x v="19"/>
    <x v="0"/>
    <s v="Web Connector"/>
    <n v="60116.76"/>
    <s v="TRY"/>
    <n v="1"/>
    <s v="Adet"/>
    <n v="60116.76"/>
    <s v="TRY"/>
    <n v="0"/>
    <s v="TRY"/>
    <n v="60116.76"/>
    <s v="TRY"/>
    <n v="60116.76"/>
    <s v="TRY"/>
    <n v="1000004940"/>
    <m/>
    <m/>
    <x v="28"/>
    <x v="0"/>
    <x v="0"/>
    <x v="1"/>
    <x v="4"/>
    <x v="0"/>
    <s v="Univera Satış"/>
    <s v="Saha Satış"/>
    <s v="Yurt İçi"/>
    <s v="Türkiye"/>
  </r>
  <r>
    <s v="Q1"/>
    <x v="2"/>
    <x v="1"/>
    <s v="Kapalı"/>
    <s v="RECKITT BENCKİSER EV ve HİJYEN ÜRÜNLERİ A.Ş."/>
    <s v="EH.02.013"/>
    <s v="EnRoute Panorama Business Analytics (QSENSE) Site Lisansı Bakımı"/>
    <s v="Univera - Reckitt Benckiser"/>
    <x v="19"/>
    <x v="0"/>
    <s v="Enroute"/>
    <n v="2200"/>
    <s v="EUR"/>
    <n v="1"/>
    <s v="Adet"/>
    <n v="2200"/>
    <s v="EUR"/>
    <n v="0"/>
    <s v="EUR"/>
    <n v="113971.22"/>
    <s v="TRY"/>
    <n v="113971.22"/>
    <s v="TRY"/>
    <n v="1000004942"/>
    <m/>
    <m/>
    <x v="28"/>
    <x v="0"/>
    <x v="0"/>
    <x v="1"/>
    <x v="4"/>
    <x v="0"/>
    <s v="Univera Satış"/>
    <s v="Saha Satış"/>
    <s v="Yurt İçi"/>
    <s v="Türkiye"/>
  </r>
  <r>
    <s v="Q1"/>
    <x v="2"/>
    <x v="1"/>
    <s v="Kapalı"/>
    <s v="Üçyol Dayanıklı Tüketim Malları Tekstil Ve Dış Tic.A.Ş. - Newal"/>
    <s v="EH.05.001"/>
    <s v="EnRoute Panorama - Yazılım Geliştirme Hizmeti"/>
    <s v="Univera - Newal Irak"/>
    <x v="18"/>
    <x v="0"/>
    <s v="Enroute"/>
    <n v="690"/>
    <s v="USD"/>
    <n v="2"/>
    <s v="K/Gün"/>
    <n v="1380"/>
    <s v="USD"/>
    <n v="207"/>
    <s v="USD"/>
    <n v="51473.120000000003"/>
    <s v="TRY"/>
    <n v="-817382.56"/>
    <s v="TRY"/>
    <n v="1000004953"/>
    <m/>
    <m/>
    <x v="101"/>
    <x v="0"/>
    <x v="1"/>
    <x v="1"/>
    <x v="9"/>
    <x v="0"/>
    <s v="Univera Satış"/>
    <s v="Saha Satış"/>
    <s v="Yurt İçi"/>
    <s v="Türkiye"/>
  </r>
  <r>
    <s v="Q1"/>
    <x v="2"/>
    <x v="1"/>
    <s v="Kapalı"/>
    <s v="RECKITT BENCKİSER EV ve HİJYEN ÜRÜNLERİ A.Ş."/>
    <s v="EH.02.001"/>
    <s v="EnRoute Panorama - Yazılım Bakımı, Yaşatma ve Merkezi Destek Hizmeti"/>
    <s v="Univera - Reckitt Benckiser"/>
    <x v="19"/>
    <x v="0"/>
    <s v="Enroute"/>
    <n v="297389.63"/>
    <s v="TRY"/>
    <n v="1"/>
    <s v="Yıl"/>
    <n v="297389.63"/>
    <s v="TRY"/>
    <n v="0"/>
    <s v="TRY"/>
    <n v="297389.63"/>
    <s v="TRY"/>
    <n v="297389.63"/>
    <s v="TRY"/>
    <n v="1000004940"/>
    <m/>
    <m/>
    <x v="28"/>
    <x v="0"/>
    <x v="0"/>
    <x v="1"/>
    <x v="4"/>
    <x v="0"/>
    <s v="Univera Satış"/>
    <s v="Saha Satış"/>
    <s v="Yurt İçi"/>
    <s v="Türkiye"/>
  </r>
  <r>
    <s v="Q1"/>
    <x v="2"/>
    <x v="1"/>
    <s v="Kapalı"/>
    <s v="Loreal Türkiye Kozmetik Tic. ve San. A.Ş."/>
    <s v="EH.05.002"/>
    <s v="EnRoute Panorama - Rapor Geliştirme Hizmeti"/>
    <s v="Univera - Loreal"/>
    <x v="13"/>
    <x v="0"/>
    <s v="Enroute"/>
    <n v="24500"/>
    <s v="TRY"/>
    <n v="3"/>
    <s v="K/Gün"/>
    <n v="73500"/>
    <s v="TRY"/>
    <n v="0"/>
    <s v="TRY"/>
    <n v="73500"/>
    <s v="TRY"/>
    <n v="73500"/>
    <s v="TRY"/>
    <n v="1000004928"/>
    <m/>
    <m/>
    <x v="65"/>
    <x v="0"/>
    <x v="1"/>
    <x v="1"/>
    <x v="2"/>
    <x v="0"/>
    <s v="Univera Satış"/>
    <s v="Saha Satış"/>
    <s v="Yurt İçi"/>
    <s v="Türkiye"/>
  </r>
  <r>
    <s v="Q1"/>
    <x v="2"/>
    <x v="1"/>
    <s v="Kapalı"/>
    <s v="Mey İçki Sanayi ve Ticaret A.Ş."/>
    <s v="EH.05.002"/>
    <s v="EnRoute Panorama - Rapor Geliştirme Hizmeti"/>
    <s v="Univera - Mey İçki"/>
    <x v="18"/>
    <x v="0"/>
    <s v="Enroute"/>
    <n v="23750"/>
    <s v="TRY"/>
    <n v="2"/>
    <s v="K/Gün"/>
    <n v="47500"/>
    <s v="TRY"/>
    <n v="0"/>
    <s v="TRY"/>
    <n v="47500"/>
    <s v="TRY"/>
    <n v="47500"/>
    <s v="TRY"/>
    <n v="1000004939"/>
    <m/>
    <m/>
    <x v="7"/>
    <x v="0"/>
    <x v="1"/>
    <x v="1"/>
    <x v="2"/>
    <x v="1"/>
    <s v="Univera Satış"/>
    <s v="Saha Satış"/>
    <s v="Yurt İçi"/>
    <s v="Türkiye"/>
  </r>
  <r>
    <s v="Q1"/>
    <x v="2"/>
    <x v="1"/>
    <s v="Kapalı"/>
    <s v="Loreal Türkiye Kozmetik Tic. ve San. A.Ş."/>
    <s v="EH.01.001"/>
    <s v="EnRoute Panorama - Proje ve Ürün Yönetimi Danışmanlığı Hizmeti"/>
    <s v="Univera - Loreal"/>
    <x v="13"/>
    <x v="0"/>
    <s v="Enroute"/>
    <n v="24500"/>
    <s v="TRY"/>
    <n v="1"/>
    <s v="K/Gün"/>
    <n v="24500"/>
    <s v="TRY"/>
    <n v="0"/>
    <s v="TRY"/>
    <n v="24500"/>
    <s v="TRY"/>
    <n v="24500"/>
    <s v="TRY"/>
    <n v="1000004928"/>
    <m/>
    <m/>
    <x v="65"/>
    <x v="0"/>
    <x v="1"/>
    <x v="1"/>
    <x v="7"/>
    <x v="0"/>
    <s v="Univera Satış"/>
    <s v="Saha Satış"/>
    <s v="Yurt İçi"/>
    <s v="Türkiye"/>
  </r>
  <r>
    <s v="Q1"/>
    <x v="2"/>
    <x v="1"/>
    <s v="Kapalı"/>
    <s v="Mey İçki Sanayi ve Ticaret A.Ş."/>
    <s v="EH.01.001"/>
    <s v="EnRoute Panorama - Proje ve Ürün Yönetimi Danışmanlığı Hizmeti"/>
    <s v="Univera - Mey İçki"/>
    <x v="18"/>
    <x v="0"/>
    <s v="Enroute"/>
    <n v="22500"/>
    <s v="TRY"/>
    <n v="8.5"/>
    <s v="K/Gün"/>
    <n v="191250"/>
    <s v="TRY"/>
    <n v="0"/>
    <s v="TRY"/>
    <n v="191250"/>
    <s v="TRY"/>
    <n v="191250"/>
    <s v="TRY"/>
    <n v="1000004939"/>
    <m/>
    <m/>
    <x v="7"/>
    <x v="0"/>
    <x v="1"/>
    <x v="1"/>
    <x v="7"/>
    <x v="1"/>
    <s v="Univera Satış"/>
    <s v="Saha Satış"/>
    <s v="Yurt İçi"/>
    <s v="Türkiye"/>
  </r>
  <r>
    <s v="Q1"/>
    <x v="2"/>
    <x v="1"/>
    <s v="Kapalı"/>
    <s v="Üçyol Dayanıklı Tüketim Malları Tekstil Ve Dış Tic.A.Ş. - Newal"/>
    <s v="EH.01.001"/>
    <s v="EnRoute Panorama - Proje ve Ürün Yönetimi Danışmanlığı Hizmeti"/>
    <s v="Univera - Newal Irak"/>
    <x v="18"/>
    <x v="0"/>
    <s v="Enroute"/>
    <n v="690"/>
    <s v="USD"/>
    <n v="3.5"/>
    <s v="K/Gün"/>
    <n v="2415"/>
    <s v="USD"/>
    <n v="838"/>
    <s v="USD"/>
    <n v="69201.279999999999"/>
    <s v="TRY"/>
    <n v="69201.279999999999"/>
    <s v="TRY"/>
    <n v="1000004953"/>
    <m/>
    <m/>
    <x v="101"/>
    <x v="0"/>
    <x v="1"/>
    <x v="1"/>
    <x v="7"/>
    <x v="0"/>
    <s v="Univera Satış"/>
    <s v="Saha Satış"/>
    <s v="Yurt İçi"/>
    <s v="Türkiye"/>
  </r>
  <r>
    <s v="Q1"/>
    <x v="2"/>
    <x v="1"/>
    <s v="Kapalı"/>
    <s v="RECKITT BENCKİSER EV ve HİJYEN ÜRÜNLERİ A.Ş."/>
    <s v="EH.03.001"/>
    <s v="EnRoute Panorama - Çağrı Merkezi Hizmeti (MSD)"/>
    <s v="Univera - Reckitt Benckiser"/>
    <x v="19"/>
    <x v="0"/>
    <s v="Enroute"/>
    <n v="30565.599999999999"/>
    <s v="TRY"/>
    <n v="19"/>
    <s v="Yıl"/>
    <n v="580746.4"/>
    <s v="TRY"/>
    <n v="0"/>
    <s v="TRY"/>
    <n v="580746.4"/>
    <s v="TRY"/>
    <n v="580746.4"/>
    <s v="TRY"/>
    <n v="1000004940"/>
    <m/>
    <m/>
    <x v="28"/>
    <x v="0"/>
    <x v="0"/>
    <x v="1"/>
    <x v="8"/>
    <x v="0"/>
    <s v="Univera Satış"/>
    <s v="Saha Satış"/>
    <s v="Yurt İçi"/>
    <s v="Türkiye"/>
  </r>
  <r>
    <s v="Q1"/>
    <x v="2"/>
    <x v="1"/>
    <s v="Kapalı"/>
    <s v="Eçözüm Bilgi Teknolojileri A.Ş."/>
    <s v="VY.05.007"/>
    <s v="Varuna CRM (Enterprise) Aylık Kiralama"/>
    <s v="Univera - Varuna"/>
    <x v="10"/>
    <x v="6"/>
    <s v="Enterprise"/>
    <n v="2175"/>
    <s v="TRY"/>
    <n v="56"/>
    <s v="Ay"/>
    <n v="121800"/>
    <s v="TRY"/>
    <n v="0"/>
    <s v="TRY"/>
    <n v="121800"/>
    <s v="TRY"/>
    <n v="121800"/>
    <s v="TRY"/>
    <n v="1000005013"/>
    <m/>
    <m/>
    <x v="175"/>
    <x v="2"/>
    <x v="0"/>
    <x v="0"/>
    <x v="0"/>
    <x v="2"/>
    <s v="Univera Satış"/>
    <s v="Saha Satış"/>
    <s v="Yurt İçi"/>
    <s v="Türkiye"/>
  </r>
  <r>
    <s v="Q1"/>
    <x v="2"/>
    <x v="1"/>
    <s v="İade"/>
    <s v="Eçözüm Bilgi Teknolojileri A.Ş."/>
    <s v="VY.05.007"/>
    <s v="Varuna CRM (Enterprise) Aylık Kiralama"/>
    <s v="Univera - Varuna"/>
    <x v="10"/>
    <x v="6"/>
    <s v="Enterprise"/>
    <n v="2175"/>
    <s v="TRY"/>
    <n v="-56"/>
    <s v="Ay"/>
    <n v="-121800"/>
    <s v="TRY"/>
    <n v="0"/>
    <s v="TRY"/>
    <n v="-121800"/>
    <s v="TRY"/>
    <n v="-121800"/>
    <s v="TRY"/>
    <n v="1000005013"/>
    <m/>
    <m/>
    <x v="175"/>
    <x v="2"/>
    <x v="0"/>
    <x v="0"/>
    <x v="0"/>
    <x v="2"/>
    <s v="Univera Satış"/>
    <s v="Saha Satış"/>
    <s v="Yurt İçi"/>
    <s v="Türkiye"/>
  </r>
  <r>
    <s v="Q1"/>
    <x v="2"/>
    <x v="1"/>
    <s v="Kapalı"/>
    <s v="Eçözüm Bilgi Teknolojileri A.Ş."/>
    <s v="VY.05.007"/>
    <s v="Varuna CRM (Enterprise) Aylık Kiralama"/>
    <s v="Univera - Varuna"/>
    <x v="10"/>
    <x v="6"/>
    <s v="Enterprise"/>
    <n v="2175"/>
    <s v="TRY"/>
    <n v="45"/>
    <s v="Ay"/>
    <n v="97875"/>
    <s v="TRY"/>
    <n v="0"/>
    <s v="TRY"/>
    <n v="97875"/>
    <s v="TRY"/>
    <n v="97875"/>
    <s v="TRY"/>
    <n v="1000005024"/>
    <m/>
    <m/>
    <x v="175"/>
    <x v="2"/>
    <x v="0"/>
    <x v="0"/>
    <x v="0"/>
    <x v="2"/>
    <s v="Univera Satış"/>
    <s v="Saha Satış"/>
    <s v="Yurt İçi"/>
    <s v="Türkiye"/>
  </r>
  <r>
    <s v="Q1"/>
    <x v="2"/>
    <x v="1"/>
    <s v="Kapalı"/>
    <s v="TURK ELEKTRONİK PARA ANONİM ŞİRKETİ"/>
    <s v="VY.05.007"/>
    <s v="Varuna CRM (Enterprise) Aylık Kiralama"/>
    <s v="Univera - Varuna"/>
    <x v="10"/>
    <x v="6"/>
    <s v="Enterprise"/>
    <n v="2795"/>
    <s v="TRY"/>
    <n v="9"/>
    <s v="Ay"/>
    <n v="25155"/>
    <s v="TRY"/>
    <n v="0"/>
    <s v="TRY"/>
    <n v="25155"/>
    <s v="TRY"/>
    <n v="25155"/>
    <s v="TRY"/>
    <n v="1000005028"/>
    <m/>
    <m/>
    <x v="147"/>
    <x v="2"/>
    <x v="0"/>
    <x v="0"/>
    <x v="0"/>
    <x v="2"/>
    <s v="Univera Satış"/>
    <s v="Saha Satış"/>
    <s v="Yurt İçi"/>
    <s v="Türkiye"/>
  </r>
  <r>
    <s v="Q1"/>
    <x v="2"/>
    <x v="1"/>
    <s v="Kapalı"/>
    <s v="TURK ELEKTRONİK PARA ANONİM ŞİRKETİ"/>
    <s v="VY.05.007"/>
    <s v="Varuna CRM (Enterprise) Aylık Kiralama"/>
    <s v="Univera - Varuna"/>
    <x v="10"/>
    <x v="6"/>
    <s v="Enterprise"/>
    <n v="2795"/>
    <s v="TRY"/>
    <n v="5"/>
    <s v="Ay"/>
    <n v="13975"/>
    <s v="TRY"/>
    <n v="0"/>
    <s v="TRY"/>
    <n v="13975"/>
    <s v="TRY"/>
    <n v="13975"/>
    <s v="TRY"/>
    <n v="1000005026"/>
    <m/>
    <m/>
    <x v="147"/>
    <x v="2"/>
    <x v="0"/>
    <x v="0"/>
    <x v="0"/>
    <x v="2"/>
    <s v="Univera Satış"/>
    <s v="Saha Satış"/>
    <s v="Yurt İçi"/>
    <s v="Türkiye"/>
  </r>
  <r>
    <s v="Q1"/>
    <x v="2"/>
    <x v="1"/>
    <s v="Kapalı"/>
    <s v="TURK ELEKTRONİK PARA ANONİM ŞİRKETİ"/>
    <s v="VY.05.007"/>
    <s v="Varuna CRM (Enterprise) Aylık Kiralama"/>
    <s v="Univera - Varuna"/>
    <x v="22"/>
    <x v="6"/>
    <s v="Enterprise"/>
    <n v="2795"/>
    <s v="TRY"/>
    <n v="46"/>
    <s v="Ay"/>
    <n v="128570"/>
    <s v="TRY"/>
    <n v="0"/>
    <s v="TRY"/>
    <n v="128570"/>
    <s v="TRY"/>
    <n v="128570"/>
    <s v="TRY"/>
    <n v="1000005025"/>
    <m/>
    <m/>
    <x v="147"/>
    <x v="2"/>
    <x v="0"/>
    <x v="0"/>
    <x v="0"/>
    <x v="2"/>
    <s v="Univera Satış"/>
    <s v="Saha Satış"/>
    <s v="Yurt İçi"/>
    <s v="Türkiye"/>
  </r>
  <r>
    <s v="Q1"/>
    <x v="2"/>
    <x v="1"/>
    <s v="Kapalı"/>
    <s v="TURK FİNANSMAN ANONİM ŞİRKETİ"/>
    <s v="VY.05.007"/>
    <s v="Varuna CRM (Enterprise) Aylık Kiralama"/>
    <s v="Univera - Varuna"/>
    <x v="10"/>
    <x v="6"/>
    <s v="Enterprise"/>
    <n v="2795"/>
    <s v="TRY"/>
    <n v="7"/>
    <s v="Ay"/>
    <n v="19565"/>
    <s v="TRY"/>
    <n v="0"/>
    <s v="TRY"/>
    <n v="19565"/>
    <s v="TRY"/>
    <n v="19565"/>
    <s v="TRY"/>
    <n v="1000005032"/>
    <m/>
    <m/>
    <x v="55"/>
    <x v="2"/>
    <x v="0"/>
    <x v="0"/>
    <x v="0"/>
    <x v="2"/>
    <s v="Univera Satış"/>
    <s v="Saha Satış"/>
    <s v="Yurt İçi"/>
    <s v="Türkiye"/>
  </r>
  <r>
    <s v="Q1"/>
    <x v="2"/>
    <x v="1"/>
    <s v="Kapalı"/>
    <s v="UNİVİS BİLİŞİM DESTEK HİZMETLERİ SANAYİ VE TİCARET ANONİM ŞİRKETİ"/>
    <s v="VY.05.007"/>
    <s v="Varuna CRM (Enterprise) Aylık Kiralama"/>
    <s v="Univera - Varuna"/>
    <x v="10"/>
    <x v="6"/>
    <s v="Enterprise"/>
    <n v="2795"/>
    <s v="TRY"/>
    <n v="8"/>
    <s v="Ay"/>
    <n v="22360"/>
    <s v="TRY"/>
    <n v="0"/>
    <s v="TRY"/>
    <n v="22360"/>
    <s v="TRY"/>
    <n v="22360"/>
    <s v="TRY"/>
    <n v="1000005030"/>
    <m/>
    <m/>
    <x v="86"/>
    <x v="2"/>
    <x v="0"/>
    <x v="0"/>
    <x v="0"/>
    <x v="2"/>
    <s v="Univera Satış"/>
    <s v="Saha Satış"/>
    <s v="Yurt İçi"/>
    <s v="Türkiye"/>
  </r>
  <r>
    <s v="Q1"/>
    <x v="2"/>
    <x v="1"/>
    <s v="Kapalı"/>
    <s v="MATRIKS BİLGİSAYAR SİSTEMLERİ LTD.ŞTİ"/>
    <s v="UH.01.002"/>
    <s v="Unidox Kontör"/>
    <s v="Univera - Kanal"/>
    <x v="20"/>
    <x v="2"/>
    <s v="Unidox"/>
    <n v="3.29"/>
    <s v="TRY"/>
    <n v="25000"/>
    <s v="Adet"/>
    <n v="82250"/>
    <s v="TRY"/>
    <n v="20562"/>
    <s v="TRY"/>
    <n v="61687.5"/>
    <s v="TRY"/>
    <n v="61687.5"/>
    <s v="TRY"/>
    <n v="1000005059"/>
    <m/>
    <m/>
    <x v="11"/>
    <x v="0"/>
    <x v="1"/>
    <x v="2"/>
    <x v="5"/>
    <x v="0"/>
    <s v="Kanal Satış"/>
    <s v="Matriks"/>
    <s v="Yurt İçi"/>
    <s v="Türkiye"/>
  </r>
  <r>
    <s v="Q1"/>
    <x v="2"/>
    <x v="1"/>
    <s v="Kapalı"/>
    <s v="MİYA OTOMASYON VE BARKOD BILISIM SISTEMLERI SAN TİC. VE L.T.D. STI."/>
    <s v="UH.01.002"/>
    <s v="Unidox Kontör"/>
    <s v="Univera Kontör Satışı"/>
    <x v="20"/>
    <x v="2"/>
    <s v="Unidox"/>
    <n v="4.3"/>
    <s v="TRY"/>
    <n v="10000"/>
    <s v="Adet"/>
    <n v="43000"/>
    <s v="TRY"/>
    <n v="10750"/>
    <s v="TRY"/>
    <n v="32250"/>
    <s v="TRY"/>
    <n v="32250"/>
    <s v="TRY"/>
    <n v="1000005080"/>
    <m/>
    <m/>
    <x v="3"/>
    <x v="0"/>
    <x v="1"/>
    <x v="2"/>
    <x v="5"/>
    <x v="0"/>
    <s v="Kanal Satış"/>
    <s v="Miya"/>
    <s v="Yurt İçi"/>
    <s v="Türkiye"/>
  </r>
  <r>
    <s v="Q1"/>
    <x v="2"/>
    <x v="1"/>
    <s v="Kapalı"/>
    <s v="Panasonic Electric Works Elektrik Sanayi Ve Ticaret Anonim Şirketi"/>
    <s v="SH.02.001"/>
    <s v="StokBar Panorama - Yazılım Bakımı Hizmeti"/>
    <s v="Univera - Panasonic"/>
    <x v="12"/>
    <x v="4"/>
    <s v="Stokbar"/>
    <n v="1111594.25"/>
    <s v="TRY"/>
    <n v="1"/>
    <s v="Yıl"/>
    <n v="1111594.25"/>
    <s v="TRY"/>
    <n v="0"/>
    <s v="TRY"/>
    <n v="1111594.25"/>
    <s v="TRY"/>
    <n v="1111594.25"/>
    <s v="TRY"/>
    <n v="1000005147"/>
    <m/>
    <m/>
    <x v="35"/>
    <x v="0"/>
    <x v="0"/>
    <x v="1"/>
    <x v="4"/>
    <x v="0"/>
    <s v="Univera Satış"/>
    <s v="Saha Satış"/>
    <s v="Yurt İçi"/>
    <s v="Türkiye"/>
  </r>
  <r>
    <s v="Q1"/>
    <x v="2"/>
    <x v="1"/>
    <s v="İade"/>
    <s v="ERBAK - ULUDAĞ PAZARLAMA SATIŞ VE DAĞITIM ANONİM ŞİRKETİ"/>
    <s v="QH.02.001"/>
    <s v="Quest Panorama - Yazılım Bakımı, Yaşatma ve Merkezi Destek Hizmeti"/>
    <s v="Univera - Uludağ İçecek"/>
    <x v="19"/>
    <x v="3"/>
    <s v="Enterprise"/>
    <n v="94418.32"/>
    <s v="TRY"/>
    <n v="-1"/>
    <s v="Yıl"/>
    <n v="94418.32"/>
    <s v="TRY"/>
    <n v="0"/>
    <s v="TRY"/>
    <n v="-94418.32"/>
    <s v="TRY"/>
    <n v="94418.32"/>
    <s v="TRY"/>
    <n v="1000003994"/>
    <m/>
    <m/>
    <x v="21"/>
    <x v="0"/>
    <x v="0"/>
    <x v="1"/>
    <x v="4"/>
    <x v="1"/>
    <s v="Univera Satış"/>
    <s v="Saha Satış"/>
    <s v="Yurt İçi"/>
    <s v="Türkiye"/>
  </r>
  <r>
    <s v="Q1"/>
    <x v="2"/>
    <x v="1"/>
    <s v="İade"/>
    <s v="ERBAK - ULUDAĞ PAZARLAMA SATIŞ VE DAĞITIM ANONİM ŞİRKETİ"/>
    <s v="QH.02.001"/>
    <s v="Quest Panorama - Yazılım Bakımı, Yaşatma ve Merkezi Destek Hizmeti"/>
    <s v="Univera - Uludağ İçecek"/>
    <x v="19"/>
    <x v="3"/>
    <s v="Enterprise"/>
    <n v="94313.279999999999"/>
    <s v="TRY"/>
    <n v="-1"/>
    <s v="Yıl"/>
    <n v="94313.279999999999"/>
    <s v="TRY"/>
    <n v="0"/>
    <s v="TRY"/>
    <n v="-94313.279999999999"/>
    <s v="TRY"/>
    <n v="94313.279999999999"/>
    <s v="TRY"/>
    <n v="1000003994"/>
    <m/>
    <m/>
    <x v="21"/>
    <x v="0"/>
    <x v="0"/>
    <x v="1"/>
    <x v="4"/>
    <x v="1"/>
    <s v="Univera Satış"/>
    <s v="Saha Satış"/>
    <s v="Yurt İçi"/>
    <s v="Türkiye"/>
  </r>
  <r>
    <s v="Q1"/>
    <x v="2"/>
    <x v="1"/>
    <s v="Kapalı"/>
    <s v="KENT GIDA MADDELERİ SAN VE TİC.AŞ."/>
    <s v="QH.02.001"/>
    <s v="Quest Panorama - Yazılım Bakımı, Yaşatma ve Merkezi Destek Hizmeti"/>
    <s v="Univera - Kent Gıda"/>
    <x v="12"/>
    <x v="3"/>
    <s v="Quest"/>
    <n v="1119923.57"/>
    <s v="TRY"/>
    <n v="1"/>
    <s v="Yıl"/>
    <n v="1119923.57"/>
    <s v="TRY"/>
    <n v="0"/>
    <s v="TRY"/>
    <n v="1119923.57"/>
    <s v="TRY"/>
    <n v="1119923.57"/>
    <s v="TRY"/>
    <n v="1000005142"/>
    <m/>
    <m/>
    <x v="53"/>
    <x v="0"/>
    <x v="0"/>
    <x v="1"/>
    <x v="4"/>
    <x v="1"/>
    <s v="Univera Satış"/>
    <s v="Saha Satış"/>
    <s v="Yurt İçi"/>
    <s v="Türkiye"/>
  </r>
  <r>
    <s v="Q1"/>
    <x v="2"/>
    <x v="1"/>
    <s v="Kapalı"/>
    <s v="Turk Elektronik Para Anonim Şirketi"/>
    <n v="500001210"/>
    <s v="Hakediş Bedeli"/>
    <s v="Univera - Türk Elektronik Para"/>
    <x v="10"/>
    <x v="8"/>
    <s v="Hakediş"/>
    <n v="170676.8"/>
    <s v="TRY"/>
    <n v="1"/>
    <s v="Adet"/>
    <n v="170676.8"/>
    <s v="TRY"/>
    <n v="0"/>
    <s v="TRY"/>
    <n v="170676.8"/>
    <s v="TRY"/>
    <n v="170676.8"/>
    <s v="TRY"/>
    <n v="1000005011"/>
    <m/>
    <m/>
    <x v="147"/>
    <x v="2"/>
    <x v="1"/>
    <x v="3"/>
    <x v="13"/>
    <x v="2"/>
    <s v="Univera Satış"/>
    <s v="Saha Satış"/>
    <s v="Yurt İçi"/>
    <s v="Türkiye"/>
  </r>
  <r>
    <s v="Q1"/>
    <x v="2"/>
    <x v="1"/>
    <s v="Kapalı"/>
    <s v="ERBAK - ULUDAĞ PAZARLAMA SATIŞ VE DAĞITIM ANONİM ŞİRKETİ"/>
    <s v="EH.02.004"/>
    <s v="EnRoute Panorama FundManager Module - Fon ve Bütçe Yönetimi Yazılım Bakımı Hizmeti"/>
    <s v="Univera - Uludağ İçecek"/>
    <x v="19"/>
    <x v="0"/>
    <s v="Enroute"/>
    <n v="67117"/>
    <s v="TRY"/>
    <n v="-1"/>
    <s v="Adet"/>
    <n v="67117"/>
    <s v="TRY"/>
    <n v="0"/>
    <s v="TRY"/>
    <n v="-67117"/>
    <s v="TRY"/>
    <n v="67117"/>
    <s v="TRY"/>
    <n v="1000003994"/>
    <m/>
    <m/>
    <x v="21"/>
    <x v="0"/>
    <x v="0"/>
    <x v="1"/>
    <x v="4"/>
    <x v="1"/>
    <s v="Univera Satış"/>
    <s v="Saha Satış"/>
    <s v="Yurt İçi"/>
    <s v="Türkiye"/>
  </r>
  <r>
    <s v="Q1"/>
    <x v="2"/>
    <x v="1"/>
    <s v="Kapalı"/>
    <s v="Danone Tikveşli Gıda ve İçecek San.Ve Tic.A.Ş."/>
    <s v="EH.02.001"/>
    <s v="EnRoute Panorama - Yazılım Bakımı, Yaşatma ve Merkezi Destek Hizmeti"/>
    <s v="Univera - Danone Tikveşli"/>
    <x v="12"/>
    <x v="0"/>
    <s v="Enroute"/>
    <n v="1735171.67"/>
    <s v="TRY"/>
    <n v="1"/>
    <s v="Yıl"/>
    <n v="1735171.67"/>
    <s v="TRY"/>
    <n v="0"/>
    <s v="TRY"/>
    <n v="1735171.67"/>
    <s v="TRY"/>
    <n v="1735171.67"/>
    <s v="TRY"/>
    <n v="1000005158"/>
    <m/>
    <m/>
    <x v="58"/>
    <x v="0"/>
    <x v="0"/>
    <x v="1"/>
    <x v="4"/>
    <x v="1"/>
    <s v="Univera Satış"/>
    <s v="Saha Satış"/>
    <s v="Yurt İçi"/>
    <s v="Türkiye"/>
  </r>
  <r>
    <s v="Q1"/>
    <x v="2"/>
    <x v="1"/>
    <s v="Kapalı"/>
    <s v="ERBAK - ULUDAĞ PAZARLAMA SATIŞ VE DAĞITIM ANONİM ŞİRKETİ"/>
    <s v="EH.02.001"/>
    <s v="EnRoute Panorama - Yazılım Bakımı, Yaşatma ve Merkezi Destek Hizmeti"/>
    <s v="Univera - Uludağ İçecek"/>
    <x v="19"/>
    <x v="0"/>
    <s v="Enterprise"/>
    <n v="23938.41"/>
    <s v="TRY"/>
    <n v="-11"/>
    <s v="Yıl"/>
    <n v="263322.51"/>
    <s v="TRY"/>
    <n v="0"/>
    <s v="TRY"/>
    <n v="-263322.51"/>
    <s v="TRY"/>
    <n v="263322.51"/>
    <s v="TRY"/>
    <n v="1000003994"/>
    <m/>
    <m/>
    <x v="21"/>
    <x v="0"/>
    <x v="0"/>
    <x v="1"/>
    <x v="4"/>
    <x v="1"/>
    <s v="Univera Satış"/>
    <s v="Saha Satış"/>
    <s v="Yurt İçi"/>
    <s v="Türkiye"/>
  </r>
  <r>
    <s v="Q1"/>
    <x v="2"/>
    <x v="1"/>
    <s v="Kapalı"/>
    <s v="ERBAK - ULUDAĞ PAZARLAMA SATIŞ VE DAĞITIM ANONİM ŞİRKETİ"/>
    <s v="EH.02.001"/>
    <s v="EnRoute Panorama - Yazılım Bakımı, Yaşatma ve Merkezi Destek Hizmeti"/>
    <s v="Univera - Uludağ İçecek"/>
    <x v="19"/>
    <x v="0"/>
    <s v="Enterprise"/>
    <n v="716604.35"/>
    <s v="TRY"/>
    <n v="-1"/>
    <s v="Yıl"/>
    <n v="716604.35"/>
    <s v="TRY"/>
    <n v="0"/>
    <s v="TRY"/>
    <n v="-716604.35"/>
    <s v="TRY"/>
    <n v="716604.35"/>
    <s v="TRY"/>
    <n v="1000003994"/>
    <m/>
    <m/>
    <x v="21"/>
    <x v="0"/>
    <x v="0"/>
    <x v="1"/>
    <x v="4"/>
    <x v="1"/>
    <s v="Univera Satış"/>
    <s v="Saha Satış"/>
    <s v="Yurt İçi"/>
    <s v="Türkiye"/>
  </r>
  <r>
    <s v="Q1"/>
    <x v="2"/>
    <x v="1"/>
    <s v="Kapalı"/>
    <s v="ERBAK - ULUDAĞ PAZARLAMA SATIŞ VE DAĞITIM ANONİM ŞİRKETİ"/>
    <s v="EH.02.001"/>
    <s v="EnRoute Panorama - Yazılım Bakımı, Yaşatma ve Merkezi Destek Hizmeti"/>
    <s v="Univera - Uludağ İçecek"/>
    <x v="19"/>
    <x v="0"/>
    <s v="Enterprise"/>
    <n v="83896.25"/>
    <s v="TRY"/>
    <n v="-1"/>
    <s v="Yıl"/>
    <n v="83896.25"/>
    <s v="TRY"/>
    <n v="0"/>
    <s v="TRY"/>
    <n v="-83896.25"/>
    <s v="TRY"/>
    <n v="83896.25"/>
    <s v="TRY"/>
    <n v="1000003994"/>
    <m/>
    <m/>
    <x v="21"/>
    <x v="0"/>
    <x v="0"/>
    <x v="1"/>
    <x v="4"/>
    <x v="1"/>
    <s v="Univera Satış"/>
    <s v="Saha Satış"/>
    <s v="Yurt İçi"/>
    <s v="Türkiye"/>
  </r>
  <r>
    <s v="Q1"/>
    <x v="2"/>
    <x v="1"/>
    <s v="Kapalı"/>
    <s v="KENT GIDA MADDELERİ SAN VE TİC.AŞ."/>
    <s v="EH.02.001"/>
    <s v="EnRoute Panorama - Yazılım Bakımı, Yaşatma ve Merkezi Destek Hizmeti"/>
    <s v="Univera - Kent Gıda"/>
    <x v="12"/>
    <x v="0"/>
    <s v="Enroute"/>
    <n v="1086473.2"/>
    <s v="TRY"/>
    <n v="1"/>
    <s v="Yıl"/>
    <n v="1086473.2"/>
    <s v="TRY"/>
    <n v="0"/>
    <s v="TRY"/>
    <n v="1086473.2"/>
    <s v="TRY"/>
    <n v="1086473.2"/>
    <s v="TRY"/>
    <n v="1000005142"/>
    <m/>
    <m/>
    <x v="53"/>
    <x v="0"/>
    <x v="0"/>
    <x v="1"/>
    <x v="4"/>
    <x v="1"/>
    <s v="Univera Satış"/>
    <s v="Saha Satış"/>
    <s v="Yurt İçi"/>
    <s v="Türkiye"/>
  </r>
  <r>
    <s v="Q1"/>
    <x v="2"/>
    <x v="1"/>
    <s v="Kapalı"/>
    <s v="KENT GIDA MADDELERİ SAN VE TİC.AŞ."/>
    <s v="EH.02.001"/>
    <s v="EnRoute Panorama - Yazılım Bakımı, Yaşatma ve Merkezi Destek Hizmeti"/>
    <s v="Univera - Kent Gıda"/>
    <x v="12"/>
    <x v="0"/>
    <s v="Enroute"/>
    <n v="1191"/>
    <s v="TRY"/>
    <n v="1"/>
    <s v="Yıl"/>
    <n v="1191"/>
    <s v="TRY"/>
    <n v="0"/>
    <s v="TRY"/>
    <n v="1191"/>
    <s v="TRY"/>
    <n v="1191"/>
    <s v="TRY"/>
    <n v="1000005142"/>
    <m/>
    <m/>
    <x v="53"/>
    <x v="0"/>
    <x v="0"/>
    <x v="1"/>
    <x v="4"/>
    <x v="1"/>
    <s v="Univera Satış"/>
    <s v="Saha Satış"/>
    <s v="Yurt İçi"/>
    <s v="Türkiye"/>
  </r>
  <r>
    <s v="Q1"/>
    <x v="2"/>
    <x v="1"/>
    <s v="Kapalı"/>
    <s v="KÜRESEL TEDARİK VE TİCARET ANONİM ŞİRKETİ"/>
    <s v="EH.02.001"/>
    <s v="EnRoute Panorama - Yazılım Bakımı, Yaşatma ve Merkezi Destek Hizmeti"/>
    <s v="Univera - Küresel Tedarik"/>
    <x v="19"/>
    <x v="0"/>
    <s v="Enroute"/>
    <n v="694444.44"/>
    <s v="TRY"/>
    <n v="1"/>
    <s v="Yıl"/>
    <n v="694444.44"/>
    <s v="TRY"/>
    <n v="0"/>
    <s v="TRY"/>
    <n v="694444.44"/>
    <s v="TRY"/>
    <n v="694444.44"/>
    <s v="TRY"/>
    <n v="1000005095"/>
    <m/>
    <m/>
    <x v="27"/>
    <x v="0"/>
    <x v="0"/>
    <x v="1"/>
    <x v="4"/>
    <x v="0"/>
    <s v="Univera Satış"/>
    <s v="Saha Satış"/>
    <s v="Yurt İçi"/>
    <s v="Türkiye"/>
  </r>
  <r>
    <s v="Q1"/>
    <x v="2"/>
    <x v="1"/>
    <s v="Kapalı"/>
    <s v="RED BULL GIDA DAĞITIM VE PAZARLAMA TİCARET LTD. ŞTİ"/>
    <s v="EH.02.001"/>
    <s v="EnRoute Panorama - Yazılım Bakımı, Yaşatma ve Merkezi Destek Hizmeti"/>
    <s v="Univera - Redbull"/>
    <x v="12"/>
    <x v="0"/>
    <s v="Enroute"/>
    <n v="18752.599999999999"/>
    <s v="TRY"/>
    <n v="75"/>
    <s v="Yıl"/>
    <n v="1406445"/>
    <s v="TRY"/>
    <n v="0"/>
    <s v="TRY"/>
    <n v="1406445"/>
    <s v="TRY"/>
    <n v="1406445"/>
    <s v="TRY"/>
    <n v="1000005008"/>
    <m/>
    <m/>
    <x v="2"/>
    <x v="0"/>
    <x v="0"/>
    <x v="1"/>
    <x v="4"/>
    <x v="0"/>
    <s v="Univera Satış"/>
    <s v="Saha Satış"/>
    <s v="Yurt İçi"/>
    <s v="Türkiye"/>
  </r>
  <r>
    <s v="Q1"/>
    <x v="2"/>
    <x v="1"/>
    <s v="Kapalı"/>
    <s v="Sırmagrup İçecek San. ve Tic. A.Ş"/>
    <s v="EH.02.001"/>
    <s v="EnRoute Panorama - Yazılım Bakımı, Yaşatma ve Merkezi Destek Hizmeti"/>
    <s v="Univera - Danone Waters"/>
    <x v="12"/>
    <x v="0"/>
    <s v="Enroute"/>
    <n v="648305.81999999995"/>
    <s v="TRY"/>
    <n v="1"/>
    <s v="Yıl"/>
    <n v="648305.81999999995"/>
    <s v="TRY"/>
    <n v="0"/>
    <s v="TRY"/>
    <n v="648305.81999999995"/>
    <s v="TRY"/>
    <n v="648305.81999999995"/>
    <s v="TRY"/>
    <n v="1000005159"/>
    <m/>
    <m/>
    <x v="58"/>
    <x v="0"/>
    <x v="0"/>
    <x v="1"/>
    <x v="4"/>
    <x v="1"/>
    <s v="Univera Satış"/>
    <s v="Saha Satış"/>
    <s v="Yurt İçi"/>
    <s v="Türkiye"/>
  </r>
  <r>
    <s v="Q1"/>
    <x v="2"/>
    <x v="1"/>
    <s v="Kapalı"/>
    <s v="Şölen Çikolata Gıda Sanayi Ve Ticaret A. Ş."/>
    <s v="EH.02.001"/>
    <s v="EnRoute Panorama - Yazılım Bakımı, Yaşatma ve Merkezi Destek Hizmeti"/>
    <s v="Univera - Şölen"/>
    <x v="19"/>
    <x v="0"/>
    <s v="Enroute"/>
    <n v="200385.9"/>
    <s v="TRY"/>
    <n v="1"/>
    <s v="Yıl"/>
    <n v="200385.9"/>
    <s v="TRY"/>
    <n v="0"/>
    <s v="TRY"/>
    <n v="200385.9"/>
    <s v="TRY"/>
    <n v="200385.9"/>
    <s v="TRY"/>
    <n v="1000005054"/>
    <m/>
    <m/>
    <x v="32"/>
    <x v="0"/>
    <x v="0"/>
    <x v="1"/>
    <x v="4"/>
    <x v="1"/>
    <s v="Univera Satış"/>
    <s v="Saha Satış"/>
    <s v="Yurt İçi"/>
    <s v="Türkiye"/>
  </r>
  <r>
    <s v="Q1"/>
    <x v="2"/>
    <x v="1"/>
    <s v="Kapalı"/>
    <s v="Şölen Çikolata Gıda Sanayi Ve Ticaret A. Ş."/>
    <s v="EH.02.001"/>
    <s v="EnRoute Panorama - Yazılım Bakımı, Yaşatma ve Merkezi Destek Hizmeti"/>
    <s v="Univera - Şölen"/>
    <x v="19"/>
    <x v="0"/>
    <s v="Enroute"/>
    <n v="413422.4"/>
    <s v="TRY"/>
    <n v="1"/>
    <s v="Yıl"/>
    <n v="413422.4"/>
    <s v="TRY"/>
    <n v="0"/>
    <s v="TRY"/>
    <n v="413422.4"/>
    <s v="TRY"/>
    <n v="413422.4"/>
    <s v="TRY"/>
    <n v="1000005056"/>
    <m/>
    <m/>
    <x v="32"/>
    <x v="0"/>
    <x v="0"/>
    <x v="1"/>
    <x v="4"/>
    <x v="1"/>
    <s v="Univera Satış"/>
    <s v="Saha Satış"/>
    <s v="Yurt İçi"/>
    <s v="Türkiye"/>
  </r>
  <r>
    <s v="Q1"/>
    <x v="2"/>
    <x v="1"/>
    <s v="Kapalı"/>
    <s v="Şölen Çikolata Gıda Sanayi Ve Ticaret A. Ş."/>
    <s v="EH.02.001"/>
    <s v="EnRoute Panorama - Yazılım Bakımı, Yaşatma ve Merkezi Destek Hizmeti"/>
    <s v="Univera - Şölen"/>
    <x v="19"/>
    <x v="0"/>
    <s v="Enroute"/>
    <n v="557869.49"/>
    <s v="TRY"/>
    <n v="1"/>
    <s v="Yıl"/>
    <n v="557869.49"/>
    <s v="TRY"/>
    <n v="0"/>
    <s v="TRY"/>
    <n v="557869.49"/>
    <s v="TRY"/>
    <n v="557869.49"/>
    <s v="TRY"/>
    <n v="1000005054"/>
    <m/>
    <m/>
    <x v="32"/>
    <x v="0"/>
    <x v="0"/>
    <x v="1"/>
    <x v="4"/>
    <x v="1"/>
    <s v="Univera Satış"/>
    <s v="Saha Satış"/>
    <s v="Yurt İçi"/>
    <s v="Türkiye"/>
  </r>
  <r>
    <s v="Q1"/>
    <x v="2"/>
    <x v="1"/>
    <s v="Kapalı"/>
    <s v="Şölen Çikolata Gıda Sanayi Ve Ticaret A. Ş."/>
    <s v="EH.02.001"/>
    <s v="EnRoute Panorama - Yazılım Bakımı, Yaşatma ve Merkezi Destek Hizmeti"/>
    <s v="Univera - Şölen"/>
    <x v="19"/>
    <x v="0"/>
    <s v="Enroute"/>
    <n v="148494"/>
    <s v="TRY"/>
    <n v="1"/>
    <s v="Yıl"/>
    <n v="148494"/>
    <s v="TRY"/>
    <n v="0"/>
    <s v="TRY"/>
    <n v="148494"/>
    <s v="TRY"/>
    <n v="148494"/>
    <s v="TRY"/>
    <n v="1000005056"/>
    <m/>
    <m/>
    <x v="32"/>
    <x v="0"/>
    <x v="0"/>
    <x v="1"/>
    <x v="4"/>
    <x v="1"/>
    <s v="Univera Satış"/>
    <s v="Saha Satış"/>
    <s v="Yurt İçi"/>
    <s v="Türkiye"/>
  </r>
  <r>
    <s v="Q1"/>
    <x v="2"/>
    <x v="1"/>
    <s v="Kapalı"/>
    <s v="KENT GIDA MADDELERİ SAN VE TİC.AŞ."/>
    <s v="EH.06.001"/>
    <s v="EnRoute Panorama - Hosting Hizmeti"/>
    <s v="Univera - Kent Gıda"/>
    <x v="12"/>
    <x v="1"/>
    <s v="Enroute"/>
    <n v="187173.38"/>
    <s v="TRY"/>
    <n v="1"/>
    <s v="Yıl"/>
    <n v="187173.38"/>
    <s v="TRY"/>
    <n v="0"/>
    <s v="TRY"/>
    <n v="187173.38"/>
    <s v="TRY"/>
    <n v="187173.38"/>
    <s v="TRY"/>
    <n v="1000005146"/>
    <m/>
    <m/>
    <x v="53"/>
    <x v="0"/>
    <x v="0"/>
    <x v="1"/>
    <x v="3"/>
    <x v="1"/>
    <s v="Univera Satış"/>
    <s v="Saha Satış"/>
    <s v="Yurt İçi"/>
    <s v="Türkiye"/>
  </r>
  <r>
    <s v="Q1"/>
    <x v="2"/>
    <x v="1"/>
    <s v="Kapalı"/>
    <s v="KENT GIDA MADDELERİ SAN VE TİC.AŞ."/>
    <s v="EH.06.001"/>
    <s v="EnRoute Panorama - Hosting Hizmeti"/>
    <s v="Univera - Kent Gıda"/>
    <x v="12"/>
    <x v="1"/>
    <s v="Enroute"/>
    <n v="187173.38"/>
    <s v="TRY"/>
    <n v="1"/>
    <s v="Yıl"/>
    <n v="187173.38"/>
    <s v="TRY"/>
    <n v="0"/>
    <s v="TRY"/>
    <n v="187173.38"/>
    <s v="TRY"/>
    <n v="187173.38"/>
    <s v="TRY"/>
    <n v="1000005145"/>
    <m/>
    <m/>
    <x v="53"/>
    <x v="0"/>
    <x v="0"/>
    <x v="1"/>
    <x v="3"/>
    <x v="1"/>
    <s v="Univera Satış"/>
    <s v="Saha Satış"/>
    <s v="Yurt İçi"/>
    <s v="Türkiye"/>
  </r>
  <r>
    <s v="Q1"/>
    <x v="2"/>
    <x v="1"/>
    <s v="Kapalı"/>
    <s v="KENT GIDA MADDELERİ SAN VE TİC.AŞ."/>
    <s v="EH.06.001"/>
    <s v="EnRoute Panorama - Hosting Hizmeti"/>
    <s v="Univera - Kent Gıda"/>
    <x v="12"/>
    <x v="1"/>
    <s v="Enroute"/>
    <n v="187173.38"/>
    <s v="TRY"/>
    <n v="1"/>
    <s v="Yıl"/>
    <n v="187173.38"/>
    <s v="TRY"/>
    <n v="0"/>
    <s v="TRY"/>
    <n v="187173.38"/>
    <s v="TRY"/>
    <n v="187173.38"/>
    <s v="TRY"/>
    <n v="1000005144"/>
    <m/>
    <m/>
    <x v="53"/>
    <x v="0"/>
    <x v="0"/>
    <x v="1"/>
    <x v="3"/>
    <x v="1"/>
    <s v="Univera Satış"/>
    <s v="Saha Satış"/>
    <s v="Yurt İçi"/>
    <s v="Türkiye"/>
  </r>
  <r>
    <s v="Q1"/>
    <x v="2"/>
    <x v="1"/>
    <s v="Kapalı"/>
    <s v="RED BULL GIDA DAĞITIM VE PAZARLAMA TİCARET LTD. ŞTİ"/>
    <s v="EH.06.001"/>
    <s v="EnRoute Panorama - Hosting Hizmeti"/>
    <s v="Univera - Redbull"/>
    <x v="12"/>
    <x v="1"/>
    <s v="Enroute"/>
    <n v="165717.42000000001"/>
    <s v="TRY"/>
    <n v="12"/>
    <s v="Yıl"/>
    <n v="1988609.04"/>
    <s v="TRY"/>
    <n v="0"/>
    <s v="TRY"/>
    <n v="1988609.04"/>
    <s v="TRY"/>
    <n v="1988609.04"/>
    <s v="TRY"/>
    <n v="1000005009"/>
    <m/>
    <m/>
    <x v="2"/>
    <x v="0"/>
    <x v="0"/>
    <x v="1"/>
    <x v="3"/>
    <x v="0"/>
    <s v="Univera Satış"/>
    <s v="Saha Satış"/>
    <s v="Yurt İçi"/>
    <s v="Türkiye"/>
  </r>
  <r>
    <s v="Q1"/>
    <x v="2"/>
    <x v="1"/>
    <s v="Kapalı"/>
    <s v="Danone Tikveşli Gıda ve İçecek San.Ve Tic.A.Ş."/>
    <s v="EH.03.001"/>
    <s v="EnRoute Panorama - Çağrı Merkezi Hizmeti (MSD)"/>
    <s v="Univera - Danone Tikveşli"/>
    <x v="12"/>
    <x v="0"/>
    <s v="Enroute"/>
    <n v="11466.28"/>
    <s v="TRY"/>
    <n v="83"/>
    <s v="Yıl"/>
    <n v="951701.24"/>
    <s v="TRY"/>
    <n v="0"/>
    <s v="TRY"/>
    <n v="951701.24"/>
    <s v="TRY"/>
    <n v="951701.24"/>
    <s v="TRY"/>
    <n v="1000005158"/>
    <m/>
    <m/>
    <x v="58"/>
    <x v="0"/>
    <x v="0"/>
    <x v="1"/>
    <x v="8"/>
    <x v="1"/>
    <s v="Univera Satış"/>
    <s v="Saha Satış"/>
    <s v="Yurt İçi"/>
    <s v="Türkiye"/>
  </r>
  <r>
    <s v="Q1"/>
    <x v="2"/>
    <x v="1"/>
    <s v="Kapalı"/>
    <s v="KENT GIDA MADDELERİ SAN VE TİC.AŞ."/>
    <s v="EH.03.001"/>
    <s v="EnRoute Panorama - Çağrı Merkezi Hizmeti (MSD)"/>
    <s v="Univera - Kent Gıda"/>
    <x v="12"/>
    <x v="0"/>
    <s v="Enroute"/>
    <n v="50400"/>
    <s v="TRY"/>
    <n v="1"/>
    <s v="Yıl"/>
    <n v="50400"/>
    <s v="TRY"/>
    <n v="0"/>
    <s v="TRY"/>
    <n v="50400"/>
    <s v="TRY"/>
    <n v="50400"/>
    <s v="TRY"/>
    <n v="1000005142"/>
    <m/>
    <m/>
    <x v="53"/>
    <x v="0"/>
    <x v="0"/>
    <x v="1"/>
    <x v="8"/>
    <x v="1"/>
    <s v="Univera Satış"/>
    <s v="Saha Satış"/>
    <s v="Yurt İçi"/>
    <s v="Türkiye"/>
  </r>
  <r>
    <s v="Q1"/>
    <x v="2"/>
    <x v="1"/>
    <s v="Kapalı"/>
    <s v="KENT GIDA MADDELERİ SAN VE TİC.AŞ."/>
    <s v="EH.03.001"/>
    <s v="EnRoute Panorama - Çağrı Merkezi Hizmeti (MSD)"/>
    <s v="Univera - Kent Gıda"/>
    <x v="12"/>
    <x v="0"/>
    <s v="Enroute"/>
    <n v="34604.97"/>
    <s v="TRY"/>
    <n v="36"/>
    <s v="Yıl"/>
    <n v="1245778.92"/>
    <s v="TRY"/>
    <n v="0"/>
    <s v="TRY"/>
    <n v="1245778.92"/>
    <s v="TRY"/>
    <n v="1245778.92"/>
    <s v="TRY"/>
    <n v="1000005142"/>
    <m/>
    <m/>
    <x v="53"/>
    <x v="0"/>
    <x v="0"/>
    <x v="1"/>
    <x v="8"/>
    <x v="1"/>
    <s v="Univera Satış"/>
    <s v="Saha Satış"/>
    <s v="Yurt İçi"/>
    <s v="Türkiye"/>
  </r>
  <r>
    <s v="Q1"/>
    <x v="2"/>
    <x v="1"/>
    <s v="Kapalı"/>
    <s v="KÜRESEL TEDARİK VE TİCARET ANONİM ŞİRKETİ"/>
    <s v="EH.03.001"/>
    <s v="EnRoute Panorama - Çağrı Merkezi Hizmeti (MSD)"/>
    <s v="Univera - Küresel Tedarik"/>
    <x v="19"/>
    <x v="0"/>
    <s v="Enroute"/>
    <n v="18518.52"/>
    <s v="TRY"/>
    <n v="3"/>
    <s v="Yıl"/>
    <n v="55555.56"/>
    <s v="TRY"/>
    <n v="0"/>
    <s v="TRY"/>
    <n v="55555.56"/>
    <s v="TRY"/>
    <n v="55555.56"/>
    <s v="TRY"/>
    <n v="1000005095"/>
    <m/>
    <m/>
    <x v="27"/>
    <x v="0"/>
    <x v="0"/>
    <x v="1"/>
    <x v="8"/>
    <x v="0"/>
    <s v="Univera Satış"/>
    <s v="Saha Satış"/>
    <s v="Yurt İçi"/>
    <s v="Türkiye"/>
  </r>
  <r>
    <s v="Q1"/>
    <x v="2"/>
    <x v="1"/>
    <s v="Kapalı"/>
    <s v="RED BULL GIDA DAĞITIM VE PAZARLAMA TİCARET LTD. ŞTİ"/>
    <s v="EH.03.001"/>
    <s v="EnRoute Panorama - Çağrı Merkezi Hizmeti (MSD)"/>
    <s v="Univera - Redbull"/>
    <x v="12"/>
    <x v="0"/>
    <s v="Enroute"/>
    <n v="21910.71"/>
    <s v="TRY"/>
    <n v="75"/>
    <s v="Yıl"/>
    <n v="1643303.25"/>
    <s v="TRY"/>
    <n v="0"/>
    <s v="TRY"/>
    <n v="1643303.25"/>
    <s v="TRY"/>
    <n v="1643303.25"/>
    <s v="TRY"/>
    <n v="1000005008"/>
    <m/>
    <m/>
    <x v="2"/>
    <x v="0"/>
    <x v="0"/>
    <x v="1"/>
    <x v="8"/>
    <x v="0"/>
    <s v="Univera Satış"/>
    <s v="Saha Satış"/>
    <s v="Yurt İçi"/>
    <s v="Türkiye"/>
  </r>
  <r>
    <s v="Q1"/>
    <x v="2"/>
    <x v="1"/>
    <s v="Kapalı"/>
    <s v="Sırmagrup İçecek San. ve Tic. A.Ş"/>
    <s v="EH.03.001"/>
    <s v="EnRoute Panorama - Çağrı Merkezi Hizmeti (MSD)"/>
    <s v="Univera - Danone Waters"/>
    <x v="12"/>
    <x v="0"/>
    <s v="Enroute"/>
    <n v="14423.6"/>
    <s v="TRY"/>
    <n v="106"/>
    <s v="Yıl"/>
    <n v="1528901.6"/>
    <s v="TRY"/>
    <n v="0"/>
    <s v="TRY"/>
    <n v="1528901.6"/>
    <s v="TRY"/>
    <n v="1528901.6"/>
    <s v="TRY"/>
    <n v="1000005159"/>
    <m/>
    <m/>
    <x v="58"/>
    <x v="0"/>
    <x v="0"/>
    <x v="1"/>
    <x v="8"/>
    <x v="1"/>
    <s v="Univera Satış"/>
    <s v="Saha Satış"/>
    <s v="Yurt İçi"/>
    <s v="Türkiye"/>
  </r>
  <r>
    <s v="Q1"/>
    <x v="2"/>
    <x v="1"/>
    <s v="Kapalı"/>
    <s v="RED BULL GIDA DAĞITIM VE PAZARLAMA TİCARET LTD. ŞTİ"/>
    <s v="EY.04.007"/>
    <s v="EnRoute Panorama - Asset Tracker - Demirbaş Takip Modül Lisansı"/>
    <s v="Univera - Redbull"/>
    <x v="12"/>
    <x v="0"/>
    <s v="Enroute"/>
    <n v="200727.65"/>
    <s v="TRY"/>
    <n v="1"/>
    <s v="Adet"/>
    <n v="200727.65"/>
    <s v="TRY"/>
    <n v="0"/>
    <s v="TRY"/>
    <n v="200727.65"/>
    <s v="TRY"/>
    <n v="200727.65"/>
    <s v="TRY"/>
    <n v="1000005008"/>
    <m/>
    <m/>
    <x v="2"/>
    <x v="0"/>
    <x v="0"/>
    <x v="0"/>
    <x v="1"/>
    <x v="0"/>
    <s v="Univera Satış"/>
    <s v="Saha Satış"/>
    <s v="Yurt İçi"/>
    <s v="Türkiye"/>
  </r>
  <r>
    <s v="Q1"/>
    <x v="2"/>
    <x v="1"/>
    <s v="Kapalı"/>
    <s v="ERBAK - ULUDAĞ PAZARLAMA SATIŞ VE DAĞITIM ANONİM ŞİRKETİ"/>
    <s v="EH.02.009"/>
    <s v="ENROUTE P ASSET TRACKER DEMİRBAŞ YAZ. BH"/>
    <s v="Univera - Uludağ İçecek"/>
    <x v="19"/>
    <x v="0"/>
    <s v="Enterprise"/>
    <n v="72153.990000000005"/>
    <s v="TRY"/>
    <n v="-1"/>
    <s v="Adet"/>
    <n v="72153.990000000005"/>
    <s v="TRY"/>
    <n v="0"/>
    <s v="TRY"/>
    <n v="-72153.990000000005"/>
    <s v="TRY"/>
    <n v="72153.990000000005"/>
    <s v="TRY"/>
    <n v="1000003994"/>
    <m/>
    <m/>
    <x v="21"/>
    <x v="0"/>
    <x v="0"/>
    <x v="1"/>
    <x v="4"/>
    <x v="1"/>
    <s v="Univera Satış"/>
    <s v="Saha Satış"/>
    <s v="Yurt İçi"/>
    <s v="Türkiye"/>
  </r>
  <r>
    <s v="Q1"/>
    <x v="2"/>
    <x v="1"/>
    <s v="Kapalı"/>
    <s v="EDM BİLİŞİM SİSTEMLERİ VE DANIŞMANLIK HİZMETLERİ A.Ş."/>
    <s v="EY.04.014"/>
    <s v="EnRoute - E-Dönüşüm Lisans Komisyonu"/>
    <s v="Univera Kontör Satışı"/>
    <x v="23"/>
    <x v="2"/>
    <s v="E-Dönüşüm"/>
    <n v="9912"/>
    <s v="TRY"/>
    <n v="1"/>
    <s v="Adet"/>
    <n v="9912"/>
    <s v="TRY"/>
    <n v="0"/>
    <s v="TRY"/>
    <n v="9912"/>
    <s v="TRY"/>
    <n v="9912"/>
    <s v="TRY"/>
    <n v="1000005010"/>
    <m/>
    <m/>
    <x v="46"/>
    <x v="0"/>
    <x v="1"/>
    <x v="3"/>
    <x v="1"/>
    <x v="0"/>
    <s v="Kanal Satış"/>
    <s v="EDM Bilişim"/>
    <s v="Yurt İçi"/>
    <s v="Türkiye"/>
  </r>
  <r>
    <s v="Q1"/>
    <x v="2"/>
    <x v="1"/>
    <s v="Kapalı"/>
    <s v="RED BULL GIDA DAĞITIM VE PAZARLAMA TİCARET LTD. ŞTİ"/>
    <s v="CDH.02.001"/>
    <s v="Calldesk Panorama - Yazılım Bakımı Hizmeti"/>
    <s v="Univera - Redbull"/>
    <x v="12"/>
    <x v="5"/>
    <s v="ServiceCore"/>
    <n v="120337.12"/>
    <s v="TRY"/>
    <n v="1"/>
    <s v="Yıl"/>
    <n v="120337.12"/>
    <s v="TRY"/>
    <n v="0"/>
    <s v="TRY"/>
    <n v="120337.12"/>
    <s v="TRY"/>
    <n v="120337.12"/>
    <s v="TRY"/>
    <n v="1000005008"/>
    <m/>
    <m/>
    <x v="2"/>
    <x v="0"/>
    <x v="0"/>
    <x v="1"/>
    <x v="4"/>
    <x v="0"/>
    <s v="Univera Satış"/>
    <s v="Saha Satış"/>
    <s v="Yurt İçi"/>
    <s v="Türkiye"/>
  </r>
  <r>
    <s v="Q1"/>
    <x v="2"/>
    <x v="2"/>
    <s v="Kapalı"/>
    <s v="RECKITT BENCKİSER TEMİZLİK MALZEMESİ SAN. VE TİC. A.Ş."/>
    <s v="EH.02.014"/>
    <s v="ENROUTE PANORAMA BUSİNESS ANALYTİCS (QSENSE) KULLANICI LİSANSI BAKIMI"/>
    <s v="Univera - Reckitt Benckiser"/>
    <x v="19"/>
    <x v="0"/>
    <s v="QLIK"/>
    <n v="98780.6"/>
    <s v="TRY"/>
    <n v="-1"/>
    <s v="Ay"/>
    <n v="-98780.6"/>
    <s v="TRY"/>
    <n v="0"/>
    <s v="TRY"/>
    <n v="-98780.6"/>
    <s v="TRY"/>
    <n v="-98780.6"/>
    <s v="TRY"/>
    <n v="1000003004"/>
    <m/>
    <m/>
    <x v="28"/>
    <x v="0"/>
    <x v="0"/>
    <x v="1"/>
    <x v="4"/>
    <x v="0"/>
    <s v="Univera Satış"/>
    <s v="Saha Satış"/>
    <s v="Yurt İçi"/>
    <s v="Türkiye"/>
  </r>
  <r>
    <s v="Q1"/>
    <x v="2"/>
    <x v="2"/>
    <s v="Kapalı"/>
    <s v="Karacasulu Gıda ve Tarım Ürünleri San. ve Tic. Ltd. Şti."/>
    <s v="UH.01.002"/>
    <s v="Unidox Kontör"/>
    <s v="Univera Kontör Satışı"/>
    <x v="23"/>
    <x v="2"/>
    <s v="Unidox"/>
    <n v="4.78"/>
    <s v="TRY"/>
    <n v="10000"/>
    <s v="Adet"/>
    <n v="47800"/>
    <s v="TRY"/>
    <n v="7800"/>
    <s v="TRY"/>
    <n v="40000"/>
    <s v="TRY"/>
    <n v="40000"/>
    <s v="TRY"/>
    <n v="1000004972"/>
    <m/>
    <m/>
    <x v="131"/>
    <x v="3"/>
    <x v="1"/>
    <x v="2"/>
    <x v="5"/>
    <x v="0"/>
    <s v="Univera Satış"/>
    <s v="Saha Satış"/>
    <s v="Yurt İçi"/>
    <s v="Türkiye"/>
  </r>
  <r>
    <s v="Q1"/>
    <x v="2"/>
    <x v="2"/>
    <s v="Kapalı"/>
    <s v="RECKITT BENCKİSER TEMİZLİK MALZEMESİ SAN. VE TİC. A.Ş."/>
    <s v="EH.02.014"/>
    <s v="ENROUTE PANORAMA BUSİNESS ANALYTİCS (QSENSE) KULLANICI LİSANSI BAKIMI"/>
    <s v="Univera - Reckitt Benckiser"/>
    <x v="19"/>
    <x v="0"/>
    <s v="QLIK"/>
    <n v="98780.6"/>
    <s v="TRY"/>
    <n v="1"/>
    <s v="Ay"/>
    <n v="98780.6"/>
    <s v="TRY"/>
    <n v="0"/>
    <s v="TRY"/>
    <n v="98780.6"/>
    <s v="TRY"/>
    <n v="98780.6"/>
    <s v="TRY"/>
    <n v="1000004970"/>
    <m/>
    <m/>
    <x v="28"/>
    <x v="0"/>
    <x v="0"/>
    <x v="1"/>
    <x v="4"/>
    <x v="0"/>
    <s v="Univera Satış"/>
    <s v="Saha Satış"/>
    <s v="Yurt İçi"/>
    <s v="Türkiye"/>
  </r>
  <r>
    <s v="Q1"/>
    <x v="2"/>
    <x v="2"/>
    <s v="Kapalı"/>
    <s v="KOROPLAST TEMİZLİK AMBALAJ ÜRÜNLERİ SAN. VE DIŞ TİC.A.Ş."/>
    <s v="EH.03.006"/>
    <s v="EnRoute Panorama - Uzaktan Kurulum ve Eğitim Hizmeti"/>
    <s v="Univera - Koroplast"/>
    <x v="19"/>
    <x v="0"/>
    <s v="Enroute"/>
    <n v="10500"/>
    <s v="TRY"/>
    <n v="1"/>
    <s v="K/Gün"/>
    <n v="10500"/>
    <s v="TRY"/>
    <n v="0"/>
    <s v="TRY"/>
    <n v="10500"/>
    <s v="TRY"/>
    <n v="10500"/>
    <s v="TRY"/>
    <n v="1000004976"/>
    <m/>
    <m/>
    <x v="0"/>
    <x v="0"/>
    <x v="1"/>
    <x v="1"/>
    <x v="6"/>
    <x v="0"/>
    <s v="Univera Satış"/>
    <s v="Saha Satış"/>
    <s v="Yurt İçi"/>
    <s v="Türkiye"/>
  </r>
  <r>
    <s v="Q1"/>
    <x v="2"/>
    <x v="2"/>
    <s v="Kapalı"/>
    <s v="Aykanlar Gıda San. ve Tic. A.Ş"/>
    <s v="EH.03.006"/>
    <s v="EnRoute Panorama - Uzaktan Kurulum ve Eğitim Hizmeti"/>
    <s v="Univera - Koroplast"/>
    <x v="19"/>
    <x v="0"/>
    <s v="Enroute"/>
    <n v="10500"/>
    <s v="TRY"/>
    <n v="1"/>
    <s v="K/Gün"/>
    <n v="10500"/>
    <s v="TRY"/>
    <n v="0"/>
    <s v="TRY"/>
    <n v="10500"/>
    <s v="TRY"/>
    <n v="10500"/>
    <s v="TRY"/>
    <n v="1000004975"/>
    <m/>
    <m/>
    <x v="0"/>
    <x v="3"/>
    <x v="1"/>
    <x v="1"/>
    <x v="6"/>
    <x v="0"/>
    <s v="Univera Satış"/>
    <s v="Saha Satış"/>
    <s v="Yurt İçi"/>
    <s v="Türkiye"/>
  </r>
  <r>
    <s v="Q1"/>
    <x v="2"/>
    <x v="2"/>
    <s v="Kapalı"/>
    <s v="Shell &amp; Turcas Petrol A.Ş."/>
    <s v="OH.02.002"/>
    <s v="Outsource Donanım Bakımı Hizmeti"/>
    <s v="Univera - Shell Bee"/>
    <x v="13"/>
    <x v="0"/>
    <s v="Outsource - Hizmet"/>
    <n v="307725"/>
    <s v="TRY"/>
    <n v="1"/>
    <s v="Yıl"/>
    <n v="307725"/>
    <s v="TRY"/>
    <n v="0"/>
    <s v="TRY"/>
    <n v="307725"/>
    <s v="TRY"/>
    <n v="307725"/>
    <s v="TRY"/>
    <n v="1000004991"/>
    <m/>
    <m/>
    <x v="93"/>
    <x v="0"/>
    <x v="0"/>
    <x v="1"/>
    <x v="4"/>
    <x v="0"/>
    <s v="Univera Satış"/>
    <s v="Saha Satış"/>
    <s v="Yurt İçi"/>
    <s v="Türkiye"/>
  </r>
  <r>
    <s v="Q1"/>
    <x v="2"/>
    <x v="2"/>
    <s v="Kapalı"/>
    <s v="KOROPLAST TEMİZLİK AMBALAJ ÜRÜNLERİ SAN. VE DIŞ TİC.A.Ş."/>
    <s v="EY.03.001"/>
    <s v="ENROUTE PANORAMA PAAS LİSANSI (KİRALAMA HİZMETİ)"/>
    <s v="Univera - Koroplast"/>
    <x v="19"/>
    <x v="0"/>
    <s v="Enroute"/>
    <n v="123397.25"/>
    <s v="TRY"/>
    <n v="1"/>
    <s v="Adet"/>
    <n v="123397.25"/>
    <s v="TRY"/>
    <n v="0"/>
    <s v="TRY"/>
    <n v="123397.25"/>
    <s v="TRY"/>
    <n v="123397.25"/>
    <s v="TRY"/>
    <n v="1000004993"/>
    <m/>
    <m/>
    <x v="0"/>
    <x v="0"/>
    <x v="0"/>
    <x v="0"/>
    <x v="0"/>
    <x v="0"/>
    <s v="Univera Satış"/>
    <s v="Saha Satış"/>
    <s v="Yurt İçi"/>
    <s v="Türkiye"/>
  </r>
  <r>
    <s v="Q1"/>
    <x v="2"/>
    <x v="2"/>
    <s v="Kapalı"/>
    <s v="KOROPLAST TEMİZLİK AMBALAJ ÜRÜNLERİ SAN. VE DIŞ TİC.A.Ş."/>
    <s v="EH.05.001"/>
    <s v="EnRoute Panorama - Yazılım Geliştirme Hizmeti"/>
    <s v="Univera - Koroplast"/>
    <x v="19"/>
    <x v="0"/>
    <s v="Enroute"/>
    <n v="24500"/>
    <s v="TRY"/>
    <n v="0.5"/>
    <s v="K/Gün"/>
    <n v="12250"/>
    <s v="TRY"/>
    <n v="0"/>
    <s v="TRY"/>
    <n v="12250"/>
    <s v="TRY"/>
    <n v="12250"/>
    <s v="TRY"/>
    <n v="1000005007"/>
    <m/>
    <m/>
    <x v="0"/>
    <x v="0"/>
    <x v="1"/>
    <x v="1"/>
    <x v="9"/>
    <x v="0"/>
    <s v="Univera Satış"/>
    <s v="Saha Satış"/>
    <s v="Yurt İçi"/>
    <s v="Türkiye"/>
  </r>
  <r>
    <s v="Q1"/>
    <x v="2"/>
    <x v="2"/>
    <s v="Kapalı"/>
    <s v="PERNOD RICARD İSTANBUL İÇ VE DIŞ TİC. LTD. ŞTİ"/>
    <s v="EH.03.003"/>
    <s v="EnRoute Panorama - Uzman Destek Hizmeti"/>
    <s v="Univera - Pernod Ricard"/>
    <x v="13"/>
    <x v="0"/>
    <s v="Enroute"/>
    <n v="200000"/>
    <s v="TRY"/>
    <n v="1"/>
    <s v="Ay"/>
    <n v="200000"/>
    <s v="TRY"/>
    <n v="0"/>
    <s v="TRY"/>
    <n v="200000"/>
    <s v="TRY"/>
    <n v="200000"/>
    <s v="TRY"/>
    <n v="1000004990"/>
    <m/>
    <m/>
    <x v="34"/>
    <x v="0"/>
    <x v="0"/>
    <x v="1"/>
    <x v="12"/>
    <x v="1"/>
    <s v="Univera Satış"/>
    <s v="Saha Satış"/>
    <s v="Yurt İçi"/>
    <s v="Türkiye"/>
  </r>
  <r>
    <s v="Q1"/>
    <x v="2"/>
    <x v="2"/>
    <s v="Kapalı"/>
    <s v="EFES KAZAKHSTAN JSC FE"/>
    <s v="EYS.02.033"/>
    <s v="EnRoute Panorama - Mobil Kullanıcı Lisansı"/>
    <s v="Univera - Efes Kazakistan"/>
    <x v="19"/>
    <x v="0"/>
    <s v="Enroute"/>
    <n v="350"/>
    <s v="USD"/>
    <n v="20"/>
    <s v="Adet"/>
    <n v="7000"/>
    <s v="USD"/>
    <n v="0"/>
    <s v="USD"/>
    <n v="308210"/>
    <s v="TRY"/>
    <n v="308210"/>
    <s v="TRY"/>
    <n v="1000004984"/>
    <m/>
    <m/>
    <x v="20"/>
    <x v="0"/>
    <x v="1"/>
    <x v="0"/>
    <x v="1"/>
    <x v="0"/>
    <s v="Univera Satış"/>
    <s v="Saha Satış"/>
    <s v="Yurt Dışı"/>
    <s v="Kazakistan"/>
  </r>
  <r>
    <s v="Q1"/>
    <x v="2"/>
    <x v="2"/>
    <s v="Kapalı"/>
    <s v="DARDANEL DAĞITIM A.Ş."/>
    <s v="EH.06.001"/>
    <s v="EnRoute Panorama - Hosting Hizmeti"/>
    <s v="Univera - Dardanel"/>
    <x v="12"/>
    <x v="1"/>
    <s v="Enroute"/>
    <n v="112060.16"/>
    <s v="TRY"/>
    <n v="1"/>
    <s v="Yıl"/>
    <n v="112060.16"/>
    <s v="TRY"/>
    <n v="0"/>
    <s v="TRY"/>
    <n v="112060.16"/>
    <s v="TRY"/>
    <n v="112060.16"/>
    <s v="TRY"/>
    <n v="1000004994"/>
    <m/>
    <m/>
    <x v="4"/>
    <x v="0"/>
    <x v="0"/>
    <x v="1"/>
    <x v="3"/>
    <x v="0"/>
    <s v="Univera Satış"/>
    <s v="Saha Satış"/>
    <s v="Yurt İçi"/>
    <s v="Türkiye"/>
  </r>
  <r>
    <s v="Q1"/>
    <x v="2"/>
    <x v="2"/>
    <s v="Kapalı"/>
    <s v="La Lorraine Unlu Mamülleri Tic. San. A.Ş."/>
    <s v="EH.06.001"/>
    <s v="EnRoute Panorama - Hosting Hizmeti"/>
    <s v="Univera - La Lorraine"/>
    <x v="13"/>
    <x v="1"/>
    <s v="Enroute"/>
    <n v="101643.52"/>
    <s v="TRY"/>
    <n v="1"/>
    <s v="Yıl"/>
    <n v="101643.52"/>
    <s v="TRY"/>
    <n v="0"/>
    <s v="TRY"/>
    <n v="101643.52"/>
    <s v="TRY"/>
    <n v="101643.52"/>
    <s v="TRY"/>
    <n v="1000004992"/>
    <m/>
    <m/>
    <x v="6"/>
    <x v="0"/>
    <x v="0"/>
    <x v="1"/>
    <x v="3"/>
    <x v="0"/>
    <s v="Univera Satış"/>
    <s v="Saha Satış"/>
    <s v="Yurt İçi"/>
    <s v="Türkiye"/>
  </r>
  <r>
    <s v="Q1"/>
    <x v="2"/>
    <x v="2"/>
    <s v="Kapalı"/>
    <s v="PERNOD RICARD İSTANBUL İÇ VE DIŞ TİC. LTD. ŞTİ"/>
    <s v="EH.06.001"/>
    <s v="EnRoute Panorama - Hosting Hizmeti"/>
    <s v="Univera - Pernod Ricard"/>
    <x v="13"/>
    <x v="1"/>
    <s v="Enroute"/>
    <n v="305232.42"/>
    <s v="TRY"/>
    <n v="1"/>
    <s v="Yıl"/>
    <n v="305232.42"/>
    <s v="TRY"/>
    <n v="0"/>
    <s v="TRY"/>
    <n v="305232.42"/>
    <s v="TRY"/>
    <n v="305232.42"/>
    <s v="TRY"/>
    <n v="1000004989"/>
    <m/>
    <m/>
    <x v="34"/>
    <x v="0"/>
    <x v="0"/>
    <x v="1"/>
    <x v="3"/>
    <x v="1"/>
    <s v="Univera Satış"/>
    <s v="Saha Satış"/>
    <s v="Yurt İçi"/>
    <s v="Türkiye"/>
  </r>
  <r>
    <s v="Q1"/>
    <x v="2"/>
    <x v="2"/>
    <s v="Kapalı"/>
    <s v="PERRİGO KİŞİSEL BAKIM ÜRÜNLERİ SAN. VE TİC. LTD.ŞTİ"/>
    <s v="EH.06.001"/>
    <s v="EnRoute Panorama - Hosting Hizmeti"/>
    <s v="Univera - Omega Pharma"/>
    <x v="19"/>
    <x v="1"/>
    <s v="Enroute"/>
    <n v="88887.32"/>
    <s v="TRY"/>
    <n v="1"/>
    <s v="Yıl"/>
    <n v="88887.32"/>
    <s v="TRY"/>
    <n v="0"/>
    <s v="TRY"/>
    <n v="88887.32"/>
    <s v="TRY"/>
    <n v="88887.32"/>
    <s v="TRY"/>
    <n v="1000004995"/>
    <m/>
    <m/>
    <x v="9"/>
    <x v="0"/>
    <x v="0"/>
    <x v="1"/>
    <x v="3"/>
    <x v="0"/>
    <s v="Univera Satış"/>
    <s v="Saha Satış"/>
    <s v="Yurt İçi"/>
    <s v="Türkiye"/>
  </r>
  <r>
    <s v="Q1"/>
    <x v="2"/>
    <x v="2"/>
    <s v="Kapalı"/>
    <s v="BEYAZ KAĞIT VE HİJYENİK TEMİZLİK ÜRÜNLERİ SAN.TİC.A.Ş."/>
    <s v="EH.06.001"/>
    <s v="EnRoute Panorama - Hosting Hizmeti"/>
    <s v="Univera - Beyaz Kağıt"/>
    <x v="13"/>
    <x v="1"/>
    <s v="Enroute"/>
    <n v="40000"/>
    <s v="TRY"/>
    <n v="1"/>
    <s v="Yıl"/>
    <n v="40000"/>
    <s v="TRY"/>
    <n v="0"/>
    <s v="TRY"/>
    <n v="40000"/>
    <s v="TRY"/>
    <n v="40000"/>
    <s v="TRY"/>
    <n v="1000004996"/>
    <m/>
    <m/>
    <x v="115"/>
    <x v="3"/>
    <x v="1"/>
    <x v="1"/>
    <x v="3"/>
    <x v="0"/>
    <s v="Univera Satış"/>
    <s v="Saha Satış"/>
    <s v="Yurt İçi"/>
    <s v="Türkiye"/>
  </r>
  <r>
    <s v="Q1"/>
    <x v="2"/>
    <x v="2"/>
    <s v="Kapalı"/>
    <s v="MATRIKS BİLGİSAYAR SİSTEMLERİ LTD.ŞTİ"/>
    <s v="UH.01.002"/>
    <s v="Unidox Kontör"/>
    <s v="Univera - Kanal"/>
    <x v="20"/>
    <x v="2"/>
    <s v="Unidox"/>
    <n v="3.29"/>
    <s v="TRY"/>
    <n v="25000"/>
    <s v="Adet"/>
    <n v="82250"/>
    <s v="TRY"/>
    <n v="20562"/>
    <s v="TRY"/>
    <n v="61687.5"/>
    <s v="TRY"/>
    <n v="61687.5"/>
    <s v="TRY"/>
    <n v="1000005059"/>
    <m/>
    <m/>
    <x v="11"/>
    <x v="0"/>
    <x v="1"/>
    <x v="2"/>
    <x v="5"/>
    <x v="0"/>
    <s v="Kanal Satış"/>
    <s v="Matriks"/>
    <s v="Yurt İçi"/>
    <s v="Türkiye"/>
  </r>
  <r>
    <s v="Q1"/>
    <x v="2"/>
    <x v="2"/>
    <s v="Kapalı"/>
    <s v="Websis Yazılım ve Bilgisayar"/>
    <s v="UH.01.002"/>
    <s v="Unidox Kontör"/>
    <s v="Univera - Kanal"/>
    <x v="20"/>
    <x v="2"/>
    <s v="Unidox"/>
    <n v="9.5"/>
    <s v="TRY"/>
    <n v="2000"/>
    <s v="Adet"/>
    <n v="19004"/>
    <s v="TRY"/>
    <n v="4751"/>
    <s v="TRY"/>
    <n v="14253"/>
    <s v="TRY"/>
    <n v="14253"/>
    <s v="TRY"/>
    <n v="1000005066"/>
    <m/>
    <m/>
    <x v="112"/>
    <x v="0"/>
    <x v="1"/>
    <x v="2"/>
    <x v="5"/>
    <x v="0"/>
    <s v="Kanal Satış"/>
    <s v="Websis"/>
    <s v="Yurt İçi"/>
    <s v="Türkiye"/>
  </r>
  <r>
    <s v="Q1"/>
    <x v="2"/>
    <x v="2"/>
    <s v="Kapalı"/>
    <s v="GER-PA GIDA PAZARLAMA TAAHHÜT TİCARET VE SANAYİ LİMİTED ŞİRKETİ"/>
    <s v="UH.01.002"/>
    <s v="Unidox Kontör"/>
    <s v="Univera Kontör Satışı"/>
    <x v="23"/>
    <x v="2"/>
    <s v="Unidox"/>
    <n v="8.34"/>
    <s v="TRY"/>
    <n v="1000"/>
    <s v="Adet"/>
    <n v="8340"/>
    <s v="TRY"/>
    <n v="0"/>
    <s v="TRY"/>
    <n v="8340"/>
    <s v="TRY"/>
    <n v="8340"/>
    <s v="TRY"/>
    <n v="1000005057"/>
    <m/>
    <m/>
    <x v="250"/>
    <x v="3"/>
    <x v="1"/>
    <x v="2"/>
    <x v="5"/>
    <x v="0"/>
    <s v="Univera Satış"/>
    <s v="Saha Satış"/>
    <s v="Yurt İçi"/>
    <s v="Türkiye"/>
  </r>
  <r>
    <s v="Q1"/>
    <x v="2"/>
    <x v="2"/>
    <s v="Kapalı"/>
    <s v="ÖZGÖRKEY OTOMOTİV TURİZM GIDA SANAYİ VE TİCARET ANONİM ŞİRKETİ"/>
    <s v="SH.05.001"/>
    <s v="StokBar Panorama - Yazılım Geliştirme Hizmeti"/>
    <s v="Univera - Özgörkey"/>
    <x v="19"/>
    <x v="4"/>
    <s v="Stokbar"/>
    <n v="6074.64"/>
    <s v="TRY"/>
    <n v="20"/>
    <s v="K/Gün"/>
    <n v="121492.8"/>
    <s v="TRY"/>
    <n v="0"/>
    <s v="TRY"/>
    <n v="121492.8"/>
    <s v="TRY"/>
    <n v="121492.8"/>
    <s v="TRY"/>
    <n v="1000005065"/>
    <m/>
    <m/>
    <x v="98"/>
    <x v="0"/>
    <x v="1"/>
    <x v="1"/>
    <x v="9"/>
    <x v="0"/>
    <s v="Univera Satış"/>
    <s v="Saha Satış"/>
    <s v="Yurt İçi"/>
    <s v="Türkiye"/>
  </r>
  <r>
    <s v="Q1"/>
    <x v="2"/>
    <x v="2"/>
    <s v="Kapalı"/>
    <s v="Mey İçki Sanayi ve Ticaret A.Ş."/>
    <s v="EH.03.003"/>
    <s v="EnRoute Panorama - Uzman Destek Hizmeti"/>
    <s v="Univera - Mey İçki"/>
    <x v="18"/>
    <x v="0"/>
    <s v="Enroute"/>
    <n v="180000"/>
    <s v="TRY"/>
    <n v="1"/>
    <s v="Ay"/>
    <n v="180000"/>
    <s v="TRY"/>
    <n v="0"/>
    <s v="TRY"/>
    <n v="180000"/>
    <s v="TRY"/>
    <n v="180000"/>
    <s v="TRY"/>
    <n v="1000005050"/>
    <m/>
    <m/>
    <x v="7"/>
    <x v="0"/>
    <x v="0"/>
    <x v="1"/>
    <x v="12"/>
    <x v="1"/>
    <s v="Univera Satış"/>
    <s v="Saha Satış"/>
    <s v="Yurt İçi"/>
    <s v="Türkiye"/>
  </r>
  <r>
    <s v="Q1"/>
    <x v="2"/>
    <x v="2"/>
    <s v="Kapalı"/>
    <s v="RA PAZARLAMA LTD. ŞTİ"/>
    <s v="EH.03.006"/>
    <s v="EnRoute Panorama - Uzaktan Kurulum ve Eğitim Hizmeti"/>
    <s v="Univera - Hobby-Ra Pazarlama"/>
    <x v="19"/>
    <x v="0"/>
    <s v="Enroute"/>
    <n v="10956.6"/>
    <s v="TRY"/>
    <n v="2"/>
    <s v="K/Gün"/>
    <n v="21913.200000000001"/>
    <s v="TRY"/>
    <n v="0"/>
    <s v="TRY"/>
    <n v="21913.200000000001"/>
    <s v="TRY"/>
    <n v="21913.200000000001"/>
    <s v="TRY"/>
    <n v="1000005063"/>
    <m/>
    <m/>
    <x v="68"/>
    <x v="0"/>
    <x v="1"/>
    <x v="1"/>
    <x v="6"/>
    <x v="0"/>
    <s v="Univera Satış"/>
    <s v="Saha Satış"/>
    <s v="Yurt İçi"/>
    <s v="Türkiye"/>
  </r>
  <r>
    <s v="Q1"/>
    <x v="2"/>
    <x v="2"/>
    <s v="Kapalı"/>
    <s v="Mey İçki Sanayi ve Ticaret A.Ş."/>
    <s v="EH.06.001"/>
    <s v="EnRoute Panorama - Hosting Hizmeti"/>
    <s v="Univera - Mey İçki"/>
    <x v="13"/>
    <x v="1"/>
    <s v="Enroute"/>
    <n v="389007"/>
    <s v="TRY"/>
    <n v="1"/>
    <s v="Yıl"/>
    <n v="389007"/>
    <s v="TRY"/>
    <n v="0"/>
    <s v="TRY"/>
    <n v="389007"/>
    <s v="TRY"/>
    <n v="389007"/>
    <s v="TRY"/>
    <n v="1000005051"/>
    <m/>
    <m/>
    <x v="7"/>
    <x v="0"/>
    <x v="0"/>
    <x v="1"/>
    <x v="3"/>
    <x v="1"/>
    <s v="Univera Satış"/>
    <s v="Saha Satış"/>
    <s v="Yurt İçi"/>
    <s v="Türkiye"/>
  </r>
  <r>
    <s v="Q1"/>
    <x v="2"/>
    <x v="2"/>
    <s v="Kapalı"/>
    <s v="Erza Gıda A.ş"/>
    <s v="UH.01.002"/>
    <s v="Unidox Kontör"/>
    <s v="Univera Kontör Satışı"/>
    <x v="23"/>
    <x v="2"/>
    <s v="Unidox"/>
    <n v="6.76"/>
    <s v="TRY"/>
    <n v="5000"/>
    <s v="Adet"/>
    <n v="33800"/>
    <s v="TRY"/>
    <n v="6300"/>
    <s v="TRY"/>
    <n v="27500"/>
    <s v="TRY"/>
    <n v="27500"/>
    <s v="TRY"/>
    <n v="1000005078"/>
    <m/>
    <m/>
    <x v="7"/>
    <x v="0"/>
    <x v="1"/>
    <x v="2"/>
    <x v="5"/>
    <x v="0"/>
    <s v="Kanal Satış"/>
    <s v="Erza Gıda"/>
    <s v="Yurt İçi"/>
    <s v="Türkiye"/>
  </r>
  <r>
    <s v="Q1"/>
    <x v="2"/>
    <x v="2"/>
    <s v="Kapalı"/>
    <s v="Websis Yazılım ve Bilgisayar"/>
    <s v="UH.01.002"/>
    <s v="Unidox Kontör"/>
    <s v="Univera Kontör Satışı"/>
    <x v="20"/>
    <x v="2"/>
    <s v="Unidox"/>
    <n v="9.5"/>
    <s v="TRY"/>
    <n v="2000"/>
    <s v="Adet"/>
    <n v="19000"/>
    <s v="TRY"/>
    <n v="4750"/>
    <s v="TRY"/>
    <n v="14250"/>
    <s v="TRY"/>
    <n v="14250"/>
    <s v="TRY"/>
    <n v="1000005076"/>
    <m/>
    <m/>
    <x v="112"/>
    <x v="0"/>
    <x v="1"/>
    <x v="2"/>
    <x v="5"/>
    <x v="0"/>
    <s v="Kanal Satış"/>
    <s v="Websis"/>
    <s v="Yurt İçi"/>
    <s v="Türkiye"/>
  </r>
  <r>
    <s v="Q1"/>
    <x v="2"/>
    <x v="2"/>
    <s v="Kapalı"/>
    <s v="POLARİS YAZILIM ÇÖZÜMLERİ VE DANIŞMANLIK HİZMETLERİ LTD.ŞTİ."/>
    <s v="UH.01.002"/>
    <s v="Unidox Kontör"/>
    <s v="Univera Kontör Satışı"/>
    <x v="20"/>
    <x v="2"/>
    <s v="Unidox"/>
    <n v="3.4590000000000001"/>
    <s v="TRY"/>
    <n v="10000"/>
    <s v="Adet"/>
    <n v="34590"/>
    <s v="TRY"/>
    <n v="8648"/>
    <s v="TRY"/>
    <n v="25942.5"/>
    <s v="TRY"/>
    <n v="25942.5"/>
    <s v="TRY"/>
    <n v="1000005096"/>
    <m/>
    <m/>
    <x v="31"/>
    <x v="0"/>
    <x v="1"/>
    <x v="2"/>
    <x v="5"/>
    <x v="0"/>
    <s v="Kanal Satış"/>
    <s v="Polaris"/>
    <s v="Yurt İçi"/>
    <s v="Türkiye"/>
  </r>
  <r>
    <s v="Q1"/>
    <x v="2"/>
    <x v="2"/>
    <s v="Kapalı"/>
    <s v="Loreal Türkiye Kozmetik Tic. ve San. A.Ş."/>
    <s v="EH.02.001"/>
    <s v="EnRoute Panorama - Yazılım Bakımı, Yaşatma ve Merkezi Destek Hizmeti"/>
    <s v="Univera - Loreal"/>
    <x v="13"/>
    <x v="0"/>
    <s v="Enroute"/>
    <n v="19019"/>
    <s v="TRY"/>
    <n v="2"/>
    <s v="Yıl"/>
    <n v="38038"/>
    <s v="TRY"/>
    <n v="0"/>
    <s v="TRY"/>
    <n v="38038"/>
    <s v="TRY"/>
    <n v="38038"/>
    <s v="TRY"/>
    <n v="1000005151"/>
    <m/>
    <s v="UNB2026000000064"/>
    <x v="65"/>
    <x v="0"/>
    <x v="1"/>
    <x v="1"/>
    <x v="4"/>
    <x v="0"/>
    <s v="Univera Satış"/>
    <s v="Saha Satış"/>
    <s v="Yurt İçi"/>
    <s v="Türkiye"/>
  </r>
  <r>
    <s v="Q1"/>
    <x v="2"/>
    <x v="2"/>
    <s v="Kapalı"/>
    <s v="Loreal Türkiye Kozmetik Tic. ve San. A.Ş."/>
    <s v="EH.01.003"/>
    <s v="EnRoute Panorama - Kurulum ve Eğitim Hizmeti"/>
    <s v="Univera - Loreal"/>
    <x v="13"/>
    <x v="0"/>
    <s v="Enroute"/>
    <n v="16800"/>
    <s v="TRY"/>
    <n v="2"/>
    <s v="K/Gün"/>
    <n v="33600"/>
    <s v="TRY"/>
    <n v="0"/>
    <s v="TRY"/>
    <n v="33600"/>
    <s v="TRY"/>
    <n v="33600"/>
    <s v="TRY"/>
    <n v="1000005151"/>
    <m/>
    <s v="UNB2026000000064"/>
    <x v="65"/>
    <x v="0"/>
    <x v="1"/>
    <x v="1"/>
    <x v="6"/>
    <x v="0"/>
    <s v="Univera Satış"/>
    <s v="Saha Satış"/>
    <s v="Yurt İçi"/>
    <s v="Türkiye"/>
  </r>
  <r>
    <s v="Q1"/>
    <x v="2"/>
    <x v="2"/>
    <s v="Kapalı"/>
    <s v="Loreal Türkiye Kozmetik Tic. ve San. A.Ş."/>
    <s v="EY.04.012"/>
    <s v="EnRoute Panorama - E-Dönüşüm Modül Lisansı"/>
    <s v="Univera - Loreal"/>
    <x v="13"/>
    <x v="2"/>
    <s v="E-Dönüşüm"/>
    <n v="37700"/>
    <s v="TRY"/>
    <n v="2"/>
    <s v="Adet"/>
    <n v="75400"/>
    <s v="TRY"/>
    <n v="0"/>
    <s v="TRY"/>
    <n v="75400"/>
    <s v="TRY"/>
    <n v="75400"/>
    <s v="TRY"/>
    <n v="1000005151"/>
    <m/>
    <s v="UNB2026000000064"/>
    <x v="65"/>
    <x v="0"/>
    <x v="1"/>
    <x v="0"/>
    <x v="1"/>
    <x v="0"/>
    <s v="Univera Satış"/>
    <s v="Saha Satış"/>
    <s v="Yurt İçi"/>
    <s v="Türkiye"/>
  </r>
  <r>
    <s v="Q1"/>
    <x v="2"/>
    <x v="2"/>
    <s v="Kapalı"/>
    <s v="Loreal Türkiye Kozmetik Tic. ve San. A.Ş."/>
    <s v="EY.01.021"/>
    <s v="EnRoute Panorama - Dağıtım Kanalı (Bayi/Distribütör/Şube) Lisansı"/>
    <s v="Univera - Loreal"/>
    <x v="13"/>
    <x v="0"/>
    <s v="Enroute"/>
    <n v="48750"/>
    <s v="TRY"/>
    <n v="2"/>
    <s v="Adet"/>
    <n v="97500"/>
    <s v="TRY"/>
    <n v="0"/>
    <s v="TRY"/>
    <n v="97500"/>
    <s v="TRY"/>
    <n v="97500"/>
    <s v="TRY"/>
    <n v="1000005151"/>
    <m/>
    <s v="UNB2026000000064"/>
    <x v="65"/>
    <x v="0"/>
    <x v="1"/>
    <x v="0"/>
    <x v="1"/>
    <x v="0"/>
    <s v="Univera Satış"/>
    <s v="Saha Satış"/>
    <s v="Yurt İçi"/>
    <s v="Türkiye"/>
  </r>
  <r>
    <s v="Q1"/>
    <x v="2"/>
    <x v="2"/>
    <s v="Kapalı"/>
    <s v="MİYA OTOMASYON VE BARKOD BILISIM SISTEMLERI SAN TİC. VE L.T.D. STI."/>
    <s v="UH.01.002"/>
    <s v="Unidox Kontör"/>
    <s v="Univera Kontör Satışı"/>
    <x v="20"/>
    <x v="2"/>
    <s v="Unidox"/>
    <n v="8.3360000000000003"/>
    <s v="TRY"/>
    <n v="2000"/>
    <s v="Adet"/>
    <n v="16672"/>
    <s v="TRY"/>
    <n v="4168"/>
    <s v="TRY"/>
    <n v="12504"/>
    <s v="TRY"/>
    <n v="12504"/>
    <s v="TRY"/>
    <n v="1000005199"/>
    <m/>
    <s v="UNE2026000000115"/>
    <x v="3"/>
    <x v="0"/>
    <x v="1"/>
    <x v="2"/>
    <x v="5"/>
    <x v="0"/>
    <s v="Kanal Satış"/>
    <s v="Miya"/>
    <s v="Yurt İçi"/>
    <s v="Türkiye"/>
  </r>
  <r>
    <s v="Q1"/>
    <x v="2"/>
    <x v="2"/>
    <s v="Kapalı"/>
    <s v="MİYA OTOMASYON VE BARKOD BILISIM SISTEMLERI SAN TİC. VE L.T.D. STI."/>
    <s v="UH.01.002"/>
    <s v="Unidox Kontör"/>
    <s v="Univera Kontör Satışı"/>
    <x v="20"/>
    <x v="2"/>
    <s v="Unidox"/>
    <n v="2.125"/>
    <s v="TRY"/>
    <n v="100000"/>
    <s v="Adet"/>
    <n v="212500"/>
    <s v="TRY"/>
    <n v="53125"/>
    <s v="TRY"/>
    <n v="159375"/>
    <s v="TRY"/>
    <n v="159375"/>
    <s v="TRY"/>
    <n v="1000005197"/>
    <m/>
    <s v="UNE2026000000116"/>
    <x v="3"/>
    <x v="0"/>
    <x v="1"/>
    <x v="2"/>
    <x v="5"/>
    <x v="0"/>
    <s v="Kanal Satış"/>
    <s v="Miya"/>
    <s v="Yurt İçi"/>
    <s v="Türkiye"/>
  </r>
  <r>
    <s v="Q1"/>
    <x v="2"/>
    <x v="2"/>
    <s v="Kapalı"/>
    <s v="POLARİS YAZILIM ÇÖZÜMLERİ VE DANIŞMANLIK HİZMETLERİ LTD.ŞTİ."/>
    <s v="UH.01.002"/>
    <s v="Unidox Kontör"/>
    <s v="Univera Kontör Satışı"/>
    <x v="20"/>
    <x v="2"/>
    <s v="Unidox"/>
    <n v="3.4590000000000001"/>
    <s v="TRY"/>
    <n v="10000"/>
    <s v="Adet"/>
    <n v="34590"/>
    <s v="TRY"/>
    <n v="8648"/>
    <s v="TRY"/>
    <n v="25942.5"/>
    <s v="TRY"/>
    <n v="25942.5"/>
    <s v="TRY"/>
    <n v="1000005096"/>
    <m/>
    <s v="UNE2026000000114"/>
    <x v="31"/>
    <x v="0"/>
    <x v="1"/>
    <x v="2"/>
    <x v="5"/>
    <x v="0"/>
    <s v="Kanal Satış"/>
    <s v="Polaris"/>
    <s v="Yurt İçi"/>
    <s v="Türkiye"/>
  </r>
  <r>
    <s v="Q1"/>
    <x v="2"/>
    <x v="2"/>
    <s v="Kapalı"/>
    <s v="K4 BOTANİK AKSESUAR VE GIDA SANAYİ TİCARET LİMİTED ŞİRKETİ"/>
    <s v="UH.01.002"/>
    <s v="Unidox Kontör"/>
    <s v="Univera Kontör Satışı"/>
    <x v="23"/>
    <x v="2"/>
    <s v="Unidox"/>
    <n v="4.78"/>
    <s v="TRY"/>
    <n v="10000"/>
    <s v="Adet"/>
    <n v="47800"/>
    <s v="TRY"/>
    <n v="27800"/>
    <s v="TRY"/>
    <n v="20000"/>
    <s v="TRY"/>
    <n v="20000"/>
    <s v="TRY"/>
    <n v="1000005183"/>
    <m/>
    <s v="UNE2026000000117"/>
    <x v="251"/>
    <x v="3"/>
    <x v="1"/>
    <x v="2"/>
    <x v="5"/>
    <x v="0"/>
    <s v="Univera Satış"/>
    <s v="Saha Satış"/>
    <s v="Yurt İçi"/>
    <s v="Türkiye"/>
  </r>
  <r>
    <s v="Q1"/>
    <x v="2"/>
    <x v="2"/>
    <s v="Kapalı"/>
    <s v="Hayat Kimya San.A.Ş"/>
    <s v="EH.01.001"/>
    <s v="EnRoute Panorama - Proje ve Ürün Yönetimi Danışmanlığı Hizmeti"/>
    <s v="Univera - Hayat Kimya"/>
    <x v="19"/>
    <x v="0"/>
    <s v="Enroute"/>
    <n v="36750"/>
    <s v="TRY"/>
    <n v="1"/>
    <s v="K/Gün"/>
    <n v="36750"/>
    <s v="TRY"/>
    <n v="7350"/>
    <s v="TRY"/>
    <n v="29400"/>
    <s v="TRY"/>
    <n v="29400"/>
    <s v="TRY"/>
    <n v="1000005205"/>
    <m/>
    <m/>
    <x v="19"/>
    <x v="0"/>
    <x v="1"/>
    <x v="1"/>
    <x v="7"/>
    <x v="1"/>
    <s v="Univera Satış"/>
    <s v="Saha Satış"/>
    <s v="Yurt İçi"/>
    <s v="Türkiye"/>
  </r>
  <r>
    <s v="Q1"/>
    <x v="2"/>
    <x v="2"/>
    <s v="Kapalı"/>
    <s v="Hayat Kimya San.A.Ş"/>
    <s v="EH.01.003"/>
    <s v="EnRoute Panorama - Kurulum ve Eğitim Hizmeti"/>
    <s v="Univera - Hayat Kimya"/>
    <x v="19"/>
    <x v="0"/>
    <s v="Enroute"/>
    <n v="25200"/>
    <s v="TRY"/>
    <n v="0.5"/>
    <s v="K/Gün"/>
    <n v="12600"/>
    <s v="TRY"/>
    <n v="2520"/>
    <s v="TRY"/>
    <n v="10080"/>
    <s v="TRY"/>
    <n v="10080"/>
    <s v="TRY"/>
    <n v="1000005205"/>
    <m/>
    <m/>
    <x v="19"/>
    <x v="0"/>
    <x v="1"/>
    <x v="1"/>
    <x v="6"/>
    <x v="1"/>
    <s v="Univera Satış"/>
    <s v="Saha Satış"/>
    <s v="Yurt İçi"/>
    <s v="Türkiye"/>
  </r>
  <r>
    <s v="Q1"/>
    <x v="2"/>
    <x v="2"/>
    <s v="Kapalı"/>
    <s v="Panasonic Electric Works Elektrik Sanayi Ve Ticaret Anonim Şirketi"/>
    <s v="SH.03.002"/>
    <s v="StokBar Panorama - Uzman Destek Hizmeti"/>
    <s v="Univera - Panasonic"/>
    <x v="12"/>
    <x v="4"/>
    <s v="Stokbar"/>
    <n v="165000"/>
    <s v="TRY"/>
    <n v="1"/>
    <s v="Ay"/>
    <n v="165000"/>
    <s v="TRY"/>
    <n v="0"/>
    <s v="TRY"/>
    <n v="165000"/>
    <s v="TRY"/>
    <n v="165000"/>
    <s v="TRY"/>
    <n v="1000005233"/>
    <m/>
    <m/>
    <x v="35"/>
    <x v="0"/>
    <x v="0"/>
    <x v="1"/>
    <x v="12"/>
    <x v="0"/>
    <s v="Univera Satış"/>
    <s v="Saha Satış"/>
    <s v="Yurt İçi"/>
    <s v="Türkiye"/>
  </r>
  <r>
    <s v="Q1"/>
    <x v="2"/>
    <x v="2"/>
    <s v="Kapalı"/>
    <s v="WEITNAUER DIŞ TİCARET A.Ş"/>
    <s v="EY.04.006 PX"/>
    <s v="EnRoute PX-Kull Lsns Kira Hiz Ent"/>
    <s v="Univera - Weitnauer"/>
    <x v="12"/>
    <x v="0"/>
    <s v="Enroute"/>
    <n v="842.56"/>
    <s v="TRY"/>
    <n v="4"/>
    <s v="Adet"/>
    <n v="3370.24"/>
    <s v="TRY"/>
    <n v="0"/>
    <s v="TRY"/>
    <n v="3370.24"/>
    <s v="TRY"/>
    <n v="3370.24"/>
    <s v="TRY"/>
    <n v="1000005237"/>
    <m/>
    <m/>
    <x v="102"/>
    <x v="0"/>
    <x v="0"/>
    <x v="0"/>
    <x v="0"/>
    <x v="0"/>
    <s v="Univera Satış"/>
    <s v="Saha Satış"/>
    <s v="Yurt İçi"/>
    <s v="Türkiye"/>
  </r>
  <r>
    <s v="Q1"/>
    <x v="2"/>
    <x v="2"/>
    <s v="Kapalı"/>
    <s v="Altıparmak Gıda San. ve Tic. A.Ş."/>
    <s v="EY.03.001"/>
    <s v="ENROUTE PANORAMA PAAS LİSANSI (KİRALAMA HİZMETİ)"/>
    <s v="Univera - Altıparmak-Balparmak"/>
    <x v="18"/>
    <x v="0"/>
    <s v="Enroute"/>
    <n v="151392.81"/>
    <s v="TRY"/>
    <n v="1"/>
    <s v="Adet"/>
    <n v="151392.81"/>
    <s v="TRY"/>
    <n v="0"/>
    <s v="TRY"/>
    <n v="151392.81"/>
    <s v="TRY"/>
    <n v="151392.81"/>
    <s v="TRY"/>
    <n v="1000005234"/>
    <m/>
    <m/>
    <x v="67"/>
    <x v="0"/>
    <x v="0"/>
    <x v="1"/>
    <x v="0"/>
    <x v="0"/>
    <s v="Univera Satış"/>
    <s v="Saha Satış"/>
    <s v="Yurt İçi"/>
    <s v="Türkiye"/>
  </r>
  <r>
    <s v="Q1"/>
    <x v="2"/>
    <x v="2"/>
    <s v="Kapalı"/>
    <s v="WEITNAUER DIŞ TİCARET A.Ş"/>
    <s v="EH.02.001"/>
    <s v="EnRoute Panorama - Yazılım Bakımı, Yaşatma ve Merkezi Destek Hizmeti"/>
    <s v="Univera - Weitnauer"/>
    <x v="12"/>
    <x v="0"/>
    <s v="Enroute"/>
    <n v="179570.27"/>
    <s v="TRY"/>
    <n v="1"/>
    <s v="Yıl"/>
    <n v="179570.27"/>
    <s v="TRY"/>
    <n v="0"/>
    <s v="TRY"/>
    <n v="179570.27"/>
    <s v="TRY"/>
    <n v="179570.27"/>
    <s v="TRY"/>
    <n v="1000005237"/>
    <m/>
    <m/>
    <x v="102"/>
    <x v="0"/>
    <x v="0"/>
    <x v="0"/>
    <x v="0"/>
    <x v="0"/>
    <s v="Univera Satış"/>
    <s v="Saha Satış"/>
    <s v="Yurt İçi"/>
    <s v="Türkiye"/>
  </r>
  <r>
    <s v="Q1"/>
    <x v="2"/>
    <x v="2"/>
    <s v="Kapalı"/>
    <s v="IMPERIAL TOBACCO TÜTÜN ÜRÜNLERİ SATIŞ VE PAZARLAMA A.Ş"/>
    <s v="EH.06.001"/>
    <s v="EnRoute Panorama - Hosting Hizmeti"/>
    <s v="Univera - Imperial Tobacco"/>
    <x v="18"/>
    <x v="0"/>
    <s v="Enroute"/>
    <n v="167200.39000000001"/>
    <s v="TRY"/>
    <n v="1"/>
    <s v="Yıl"/>
    <n v="167200.39000000001"/>
    <s v="TRY"/>
    <n v="0"/>
    <s v="TRY"/>
    <n v="167200.39000000001"/>
    <s v="TRY"/>
    <n v="167200.39000000001"/>
    <s v="TRY"/>
    <n v="1000005235"/>
    <m/>
    <m/>
    <x v="49"/>
    <x v="0"/>
    <x v="0"/>
    <x v="1"/>
    <x v="3"/>
    <x v="0"/>
    <s v="Univera Satış"/>
    <s v="Saha Satış"/>
    <s v="Yurt İçi"/>
    <s v="Türkiye"/>
  </r>
  <r>
    <s v="Q1"/>
    <x v="2"/>
    <x v="2"/>
    <s v="Kapalı"/>
    <s v="WEITNAUER DIŞ TİCARET A.Ş"/>
    <s v="EH.06.001"/>
    <s v="EnRoute Panorama - Hosting Hizmeti"/>
    <s v="Univera - Weitnauer"/>
    <x v="12"/>
    <x v="0"/>
    <s v="Enroute"/>
    <n v="53431.79"/>
    <s v="TRY"/>
    <n v="1"/>
    <s v="Yıl"/>
    <n v="53431.79"/>
    <s v="TRY"/>
    <n v="0"/>
    <s v="TRY"/>
    <n v="53431.79"/>
    <s v="TRY"/>
    <n v="53431.79"/>
    <s v="TRY"/>
    <n v="1000005236"/>
    <m/>
    <m/>
    <x v="102"/>
    <x v="0"/>
    <x v="1"/>
    <x v="1"/>
    <x v="3"/>
    <x v="0"/>
    <s v="Univera Satış"/>
    <s v="Saha Satış"/>
    <s v="Yurt İçi"/>
    <s v="Türkiye"/>
  </r>
  <r>
    <s v="Q1"/>
    <x v="2"/>
    <x v="2"/>
    <s v="Kapalı"/>
    <s v="ERBAK - ULUDAĞ PAZARLAMA SATIŞ VE DAĞITIM ANONİM ŞİRKETİ/SANAL POS"/>
    <s v="EH.06.001"/>
    <s v="EnRoute Panorama - Hosting Hizmeti"/>
    <s v="Univera - Uludağ İçecek"/>
    <x v="13"/>
    <x v="0"/>
    <s v="Enroute"/>
    <n v="109775"/>
    <s v="TRY"/>
    <n v="1"/>
    <s v="Yıl"/>
    <n v="109775"/>
    <s v="TRY"/>
    <n v="0"/>
    <s v="TRY"/>
    <n v="109775"/>
    <s v="TRY"/>
    <n v="109775"/>
    <s v="TRY"/>
    <n v="1000005257"/>
    <d v="2026-03-17T00:00:00"/>
    <s v="UNE2026000000119"/>
    <x v="21"/>
    <x v="0"/>
    <x v="0"/>
    <x v="1"/>
    <x v="3"/>
    <x v="1"/>
    <s v="Univera Satış"/>
    <s v="Saha Satış"/>
    <s v="Yurt İçi"/>
    <s v="Türkiye"/>
  </r>
  <r>
    <s v="Q1"/>
    <x v="2"/>
    <x v="2"/>
    <s v="Kapalı"/>
    <s v="Erza Gıda A.ş"/>
    <s v="UH.01.002"/>
    <s v="Unidox Kontör"/>
    <s v="Univera Kontör Satışı"/>
    <x v="23"/>
    <x v="2"/>
    <s v="Unidox"/>
    <n v="6.76"/>
    <s v="TRY"/>
    <n v="5000"/>
    <s v="Adet"/>
    <n v="33800"/>
    <s v="TRY"/>
    <n v="6300"/>
    <s v="TRY"/>
    <n v="27500"/>
    <s v="TRY"/>
    <n v="27500"/>
    <s v="TRY"/>
    <n v="1000005278"/>
    <m/>
    <m/>
    <x v="7"/>
    <x v="0"/>
    <x v="1"/>
    <x v="2"/>
    <x v="5"/>
    <x v="0"/>
    <s v="Univera Satış"/>
    <s v="Saha Satış"/>
    <s v="Yurt İçi"/>
    <s v="Türkiye"/>
  </r>
  <r>
    <s v="Q1"/>
    <x v="2"/>
    <x v="2"/>
    <s v="Kapalı"/>
    <s v="Arko Grup İnş San tic"/>
    <s v="UH.01.002"/>
    <s v="Unidox Kontör"/>
    <s v="Univera Kontör Satışı"/>
    <x v="23"/>
    <x v="2"/>
    <s v="Unidox"/>
    <n v="6.76"/>
    <s v="TRY"/>
    <n v="5000"/>
    <s v="Adet"/>
    <n v="33800"/>
    <s v="TRY"/>
    <n v="8800"/>
    <s v="TRY"/>
    <n v="25000"/>
    <s v="TRY"/>
    <n v="25000"/>
    <s v="TRY"/>
    <n v="1000005274"/>
    <m/>
    <m/>
    <x v="252"/>
    <x v="3"/>
    <x v="1"/>
    <x v="2"/>
    <x v="5"/>
    <x v="0"/>
    <s v="Univera Satış"/>
    <s v="Saha Satış"/>
    <s v="Yurt İçi"/>
    <s v="Türkiye"/>
  </r>
  <r>
    <s v="Q1"/>
    <x v="2"/>
    <x v="2"/>
    <s v="Kapalı"/>
    <s v="BORA GIDA PAZARLAMA - BORA TEMEL"/>
    <s v="UH.01.002"/>
    <s v="Unidox Kontör"/>
    <s v="Univera Kontör Satışı"/>
    <x v="23"/>
    <x v="2"/>
    <s v="Unidox"/>
    <n v="4.78"/>
    <s v="TRY"/>
    <n v="10000"/>
    <s v="Adet"/>
    <n v="47800"/>
    <s v="TRY"/>
    <n v="16730"/>
    <s v="TRY"/>
    <n v="31070"/>
    <s v="TRY"/>
    <n v="31070"/>
    <s v="TRY"/>
    <n v="1000005277"/>
    <m/>
    <m/>
    <x v="139"/>
    <x v="3"/>
    <x v="1"/>
    <x v="2"/>
    <x v="5"/>
    <x v="0"/>
    <s v="Univera Satış"/>
    <s v="Saha Satış"/>
    <s v="Yurt İçi"/>
    <s v="Türkiye"/>
  </r>
  <r>
    <s v="Q1"/>
    <x v="2"/>
    <x v="2"/>
    <s v="Kapalı"/>
    <s v="MOTORBURDA SATIS VE PAZARLAMA ANONIM SIRKETI"/>
    <s v="UH.01.002"/>
    <s v="Unidox Kontör"/>
    <s v="Univera Kontör Satışı"/>
    <x v="23"/>
    <x v="2"/>
    <s v="Unidox"/>
    <n v="4.78"/>
    <s v="TRY"/>
    <n v="10000"/>
    <s v="Adet"/>
    <n v="47800"/>
    <s v="TRY"/>
    <n v="0"/>
    <s v="TRY"/>
    <n v="47800"/>
    <s v="TRY"/>
    <n v="47800"/>
    <s v="TRY"/>
    <n v="1000005272"/>
    <m/>
    <m/>
    <x v="253"/>
    <x v="3"/>
    <x v="1"/>
    <x v="2"/>
    <x v="5"/>
    <x v="0"/>
    <s v="Univera Satış"/>
    <s v="Saha Satış"/>
    <s v="Yurt İçi"/>
    <s v="Türkiye"/>
  </r>
  <r>
    <s v="Q1"/>
    <x v="2"/>
    <x v="2"/>
    <s v="Kapalı"/>
    <s v="EMİNOĞLU SBV MERMER İNŞ. TUR.SAN.VE TİC.A.Ş."/>
    <s v="SH.02.001"/>
    <s v="StokBar Panorama - Yazılım Bakımı Hizmeti"/>
    <s v="Univera - Eminoglu Mermercilik"/>
    <x v="19"/>
    <x v="4"/>
    <s v="Stokbar"/>
    <n v="470383.2"/>
    <s v="TRY"/>
    <n v="1"/>
    <s v="Yıl"/>
    <n v="470383.2"/>
    <s v="TRY"/>
    <n v="0"/>
    <s v="TRY"/>
    <n v="470383.2"/>
    <s v="TRY"/>
    <n v="470383.2"/>
    <s v="TRY"/>
    <n v="1000005279"/>
    <m/>
    <m/>
    <x v="87"/>
    <x v="0"/>
    <x v="0"/>
    <x v="1"/>
    <x v="4"/>
    <x v="0"/>
    <s v="Univera Satış"/>
    <s v="Saha Satış"/>
    <s v="Yurt İçi"/>
    <s v="Türkiye"/>
  </r>
  <r>
    <s v="Q1"/>
    <x v="2"/>
    <x v="2"/>
    <s v="Kapalı"/>
    <s v="EMİNOĞLU SBV MERMER İNŞ. TUR.SAN.VE TİC.A.Ş."/>
    <s v="SH.03.004"/>
    <s v="StokBar Panorama - Çağrı Merkezi Hizmeti (Depo/Lokasyon)"/>
    <s v="Univera - Eminoglu Mermercilik"/>
    <x v="19"/>
    <x v="4"/>
    <s v="Stokbar"/>
    <n v="71416.800000000003"/>
    <s v="TRY"/>
    <n v="1"/>
    <s v="Yıl"/>
    <n v="71416.800000000003"/>
    <s v="TRY"/>
    <n v="0"/>
    <s v="TRY"/>
    <n v="71416.800000000003"/>
    <s v="TRY"/>
    <n v="71416.800000000003"/>
    <s v="TRY"/>
    <n v="1000005279"/>
    <m/>
    <m/>
    <x v="87"/>
    <x v="0"/>
    <x v="0"/>
    <x v="1"/>
    <x v="8"/>
    <x v="0"/>
    <s v="Univera Satış"/>
    <s v="Saha Satış"/>
    <s v="Yurt İçi"/>
    <s v="Türkiye"/>
  </r>
  <r>
    <s v="Q1"/>
    <x v="2"/>
    <x v="2"/>
    <s v="Kapalı"/>
    <s v="TURKIYE SISE VE CAM FABRIKALARI A.S."/>
    <s v="EH.02.001"/>
    <s v="EnRoute Panorama - Yazılım Bakımı, Yaşatma ve Merkezi Destek Hizmeti"/>
    <s v="Univera - Paşabahçe"/>
    <x v="18"/>
    <x v="0"/>
    <s v="Enroute"/>
    <n v="55174"/>
    <s v="TRY"/>
    <n v="1"/>
    <s v="Yıl"/>
    <n v="55174"/>
    <s v="TRY"/>
    <n v="0"/>
    <s v="TRY"/>
    <n v="55174"/>
    <s v="TRY"/>
    <n v="55174"/>
    <s v="TRY"/>
    <n v="1000005262"/>
    <m/>
    <m/>
    <x v="88"/>
    <x v="0"/>
    <x v="0"/>
    <x v="1"/>
    <x v="4"/>
    <x v="0"/>
    <s v="Univera Satış"/>
    <s v="Saha Satış"/>
    <s v="Yurt İçi"/>
    <s v="Türkiye"/>
  </r>
  <r>
    <s v="Q1"/>
    <x v="2"/>
    <x v="2"/>
    <s v="Kapalı"/>
    <s v="TURKIYE SISE VE CAM FABRIKALARI A.S."/>
    <s v="EH.02.001"/>
    <s v="EnRoute Panorama - Yazılım Bakımı, Yaşatma ve Merkezi Destek Hizmeti"/>
    <s v="Univera - Trakya Cam"/>
    <x v="18"/>
    <x v="0"/>
    <s v="Enroute"/>
    <n v="187701"/>
    <s v="TRY"/>
    <n v="1"/>
    <s v="Yıl"/>
    <n v="187701"/>
    <s v="TRY"/>
    <n v="0"/>
    <s v="TRY"/>
    <n v="187701"/>
    <s v="TRY"/>
    <n v="187701"/>
    <s v="TRY"/>
    <n v="1000005263"/>
    <m/>
    <m/>
    <x v="88"/>
    <x v="0"/>
    <x v="0"/>
    <x v="1"/>
    <x v="4"/>
    <x v="0"/>
    <s v="Univera Satış"/>
    <s v="Saha Satış"/>
    <s v="Yurt İçi"/>
    <s v="Türkiye"/>
  </r>
  <r>
    <s v="Q1"/>
    <x v="2"/>
    <x v="2"/>
    <s v="Kapalı"/>
    <s v="MATRIKS BİLGİSAYAR SİSTEMLERİ LTD.ŞTİ"/>
    <s v="WPH.02.001"/>
    <s v="WebPlus Yazılım Bakımı Hizmeti"/>
    <s v="Univera - Kanal"/>
    <x v="20"/>
    <x v="0"/>
    <s v="Webplus"/>
    <n v="12334"/>
    <s v="TRY"/>
    <n v="1"/>
    <s v="Yıl"/>
    <n v="12334"/>
    <s v="TRY"/>
    <n v="0"/>
    <s v="TRY"/>
    <n v="12334"/>
    <s v="TRY"/>
    <n v="12334"/>
    <s v="TRY"/>
    <n v="1000005280"/>
    <m/>
    <m/>
    <x v="11"/>
    <x v="0"/>
    <x v="1"/>
    <x v="1"/>
    <x v="4"/>
    <x v="0"/>
    <s v="Kanal Satış"/>
    <s v="Matriks"/>
    <s v="Yurt İçi"/>
    <s v="Türkiye"/>
  </r>
  <r>
    <s v="Q1"/>
    <x v="2"/>
    <x v="2"/>
    <s v="Kapalı"/>
    <s v="MİYA OTOMASYON VE BARKOD BILISIM SISTEMLERI SAN TİC. VE L.T.D. STI."/>
    <s v="WPH.03.001"/>
    <s v="WEBPLUS HOSTİNG HİZMETİ"/>
    <s v="Univera - Kanal"/>
    <x v="20"/>
    <x v="0"/>
    <s v="Webplus"/>
    <n v="3015.11"/>
    <s v="TRY"/>
    <n v="1"/>
    <s v="Adet"/>
    <n v="3015.11"/>
    <s v="TRY"/>
    <n v="0"/>
    <s v="TRY"/>
    <n v="3015.11"/>
    <s v="TRY"/>
    <n v="3015.11"/>
    <s v="TRY"/>
    <n v="1000005281"/>
    <m/>
    <m/>
    <x v="3"/>
    <x v="0"/>
    <x v="0"/>
    <x v="1"/>
    <x v="3"/>
    <x v="0"/>
    <s v="Kanal Satış"/>
    <s v="Miya"/>
    <s v="Yurt İçi"/>
    <s v="Türkiye"/>
  </r>
  <r>
    <s v="Q1"/>
    <x v="2"/>
    <x v="2"/>
    <s v="Kapalı"/>
    <s v="MATRIKS BİLGİSAYAR SİSTEMLERİ LTD.ŞTİ"/>
    <s v="WPY.01.007"/>
    <s v="WebPlus E-Dönüşüm Lisansı"/>
    <s v="Univera - Kanal"/>
    <x v="20"/>
    <x v="0"/>
    <s v="Webplus"/>
    <n v="17250"/>
    <s v="TRY"/>
    <n v="1"/>
    <s v="Adet"/>
    <n v="17250"/>
    <s v="TRY"/>
    <n v="1725"/>
    <s v="TRY"/>
    <n v="15525"/>
    <s v="TRY"/>
    <n v="15525"/>
    <s v="TRY"/>
    <n v="1000005280"/>
    <m/>
    <m/>
    <x v="11"/>
    <x v="0"/>
    <x v="1"/>
    <x v="0"/>
    <x v="1"/>
    <x v="0"/>
    <s v="Kanal Satış"/>
    <s v="Matriks"/>
    <s v="Yurt İçi"/>
    <s v="Türkiye"/>
  </r>
  <r>
    <s v="Q1"/>
    <x v="2"/>
    <x v="2"/>
    <s v="Kapalı"/>
    <s v="MATRIKS BİLGİSAYAR SİSTEMLERİ LTD.ŞTİ"/>
    <s v="WPY.01.006"/>
    <s v="WebPlus Distribution Satış-Dağıtım Yazılımı (Light)"/>
    <s v="Univera - Kanal"/>
    <x v="20"/>
    <x v="0"/>
    <s v="Webplus"/>
    <n v="25875"/>
    <s v="TRY"/>
    <n v="1"/>
    <s v="Adet"/>
    <n v="25875"/>
    <s v="TRY"/>
    <n v="2588"/>
    <s v="TRY"/>
    <n v="23287.5"/>
    <s v="TRY"/>
    <n v="23287.5"/>
    <s v="TRY"/>
    <n v="1000005280"/>
    <m/>
    <m/>
    <x v="11"/>
    <x v="0"/>
    <x v="1"/>
    <x v="0"/>
    <x v="1"/>
    <x v="0"/>
    <s v="Kanal Satış"/>
    <s v="Matriks"/>
    <s v="Yurt İçi"/>
    <s v="Türkiye"/>
  </r>
  <r>
    <s v="Q1"/>
    <x v="2"/>
    <x v="2"/>
    <s v="Kapalı"/>
    <s v="MATRIKS BİLGİSAYAR SİSTEMLERİ LTD.ŞTİ"/>
    <s v="WPY.02.001"/>
    <s v="WebPlus (Android) Satış Temsilcisi Lisansı"/>
    <s v="Univera - Kanal"/>
    <x v="20"/>
    <x v="0"/>
    <s v="Webplus"/>
    <n v="3881"/>
    <s v="TRY"/>
    <n v="2"/>
    <s v="Adet"/>
    <n v="7762"/>
    <s v="TRY"/>
    <n v="776"/>
    <s v="TRY"/>
    <n v="6985.8"/>
    <s v="TRY"/>
    <n v="6985.8"/>
    <s v="TRY"/>
    <n v="1000005280"/>
    <m/>
    <m/>
    <x v="11"/>
    <x v="0"/>
    <x v="1"/>
    <x v="0"/>
    <x v="1"/>
    <x v="0"/>
    <s v="Kanal Satış"/>
    <s v="Matriks"/>
    <s v="Yurt İçi"/>
    <s v="Türkiye"/>
  </r>
  <r>
    <s v="Q1"/>
    <x v="2"/>
    <x v="2"/>
    <s v="Kapalı"/>
    <s v="MATRIKS BİLGİSAYAR SİSTEMLERİ LTD.ŞTİ"/>
    <s v="WPY.01.003"/>
    <s v="Web Plus Ek Kullanıcı Lisansı (1 Kullanıcı)"/>
    <s v="Univera - Kanal"/>
    <x v="20"/>
    <x v="0"/>
    <s v="Webplus"/>
    <n v="2588"/>
    <s v="TRY"/>
    <n v="2"/>
    <s v="Adet"/>
    <n v="5176"/>
    <s v="TRY"/>
    <n v="518"/>
    <s v="TRY"/>
    <n v="4658.3999999999996"/>
    <s v="TRY"/>
    <n v="4658.3999999999996"/>
    <s v="TRY"/>
    <n v="1000005280"/>
    <m/>
    <m/>
    <x v="11"/>
    <x v="0"/>
    <x v="1"/>
    <x v="0"/>
    <x v="1"/>
    <x v="0"/>
    <s v="Kanal Satış"/>
    <s v="Matriks"/>
    <s v="Yurt İçi"/>
    <s v="Türkiye"/>
  </r>
  <r>
    <s v="Q1"/>
    <x v="2"/>
    <x v="2"/>
    <s v="Kapalı"/>
    <s v="MİYA OTOMASYON VE BARKOD BILISIM SISTEMLERI SAN TİC. VE L.T.D. STI."/>
    <s v="WPH.03.001"/>
    <s v="WEBPLUS HOSTİNG HİZMETİ"/>
    <s v="Univera - Kanal"/>
    <x v="20"/>
    <x v="0"/>
    <s v="Webplus"/>
    <n v="3774"/>
    <s v="TRY"/>
    <n v="1"/>
    <s v="Adet"/>
    <n v="3774"/>
    <s v="TRY"/>
    <n v="0"/>
    <s v="TRY"/>
    <n v="3774"/>
    <s v="TRY"/>
    <n v="3774"/>
    <s v="TRY"/>
    <n v="1000005286"/>
    <m/>
    <m/>
    <x v="3"/>
    <x v="0"/>
    <x v="0"/>
    <x v="1"/>
    <x v="3"/>
    <x v="0"/>
    <s v="Kanal Satış"/>
    <s v="Miya"/>
    <s v="Yurt İçi"/>
    <s v="Türkiye"/>
  </r>
  <r>
    <s v="Q1"/>
    <x v="2"/>
    <x v="2"/>
    <s v="Kapalı"/>
    <s v="MİYA OTOMASYON VE BARKOD BILISIM SISTEMLERI SAN TİC. VE L.T.D. STI."/>
    <s v="WPH.03.001"/>
    <s v="WEBPLUS HOSTİNG HİZMETİ"/>
    <s v="Univera - Kanal"/>
    <x v="20"/>
    <x v="0"/>
    <s v="Webplus"/>
    <n v="2969.57"/>
    <s v="TRY"/>
    <n v="1"/>
    <s v="Adet"/>
    <n v="2969.57"/>
    <s v="TRY"/>
    <n v="0"/>
    <s v="TRY"/>
    <n v="2969.57"/>
    <s v="TRY"/>
    <n v="2969.57"/>
    <s v="TRY"/>
    <n v="1000005294"/>
    <m/>
    <m/>
    <x v="3"/>
    <x v="0"/>
    <x v="0"/>
    <x v="1"/>
    <x v="3"/>
    <x v="0"/>
    <s v="Kanal Satış"/>
    <s v="Miya"/>
    <s v="Yurt İçi"/>
    <s v="Türkiye"/>
  </r>
  <r>
    <s v="Q1"/>
    <x v="2"/>
    <x v="2"/>
    <s v="Kapalı"/>
    <s v="MİYA OTOMASYON VE BARKOD BILISIM SISTEMLERI SAN TİC. VE L.T.D. STI."/>
    <s v="WPH.03.001"/>
    <s v="WEBPLUS HOSTİNG HİZMETİ"/>
    <s v="Univera - Kanal"/>
    <x v="20"/>
    <x v="0"/>
    <s v="Webplus"/>
    <n v="3774"/>
    <s v="TRY"/>
    <n v="1"/>
    <s v="Adet"/>
    <n v="3774"/>
    <s v="TRY"/>
    <n v="0"/>
    <s v="TRY"/>
    <n v="3774"/>
    <s v="TRY"/>
    <n v="3774"/>
    <s v="TRY"/>
    <n v="1000005287"/>
    <m/>
    <m/>
    <x v="3"/>
    <x v="0"/>
    <x v="0"/>
    <x v="1"/>
    <x v="3"/>
    <x v="0"/>
    <s v="Kanal Satış"/>
    <s v="Miya"/>
    <s v="Yurt İçi"/>
    <s v="Türkiye"/>
  </r>
  <r>
    <s v="Q1"/>
    <x v="2"/>
    <x v="2"/>
    <s v="Kapalı"/>
    <s v="MİYA OTOMASYON VE BARKOD BILISIM SISTEMLERI SAN TİC. VE L.T.D. STI."/>
    <s v="WPH.03.001"/>
    <s v="WEBPLUS HOSTİNG HİZMETİ"/>
    <s v="Univera - Kanal"/>
    <x v="20"/>
    <x v="0"/>
    <s v="Webplus"/>
    <n v="3774"/>
    <s v="TRY"/>
    <n v="1"/>
    <s v="Adet"/>
    <n v="3774"/>
    <s v="TRY"/>
    <n v="0"/>
    <s v="TRY"/>
    <n v="3774"/>
    <s v="TRY"/>
    <n v="3774"/>
    <s v="TRY"/>
    <n v="1000005292"/>
    <m/>
    <m/>
    <x v="3"/>
    <x v="0"/>
    <x v="0"/>
    <x v="1"/>
    <x v="3"/>
    <x v="0"/>
    <s v="Kanal Satış"/>
    <s v="Miya"/>
    <s v="Yurt İçi"/>
    <s v="Türkiye"/>
  </r>
  <r>
    <s v="Q1"/>
    <x v="2"/>
    <x v="2"/>
    <s v="Kapalı"/>
    <s v="MİYA OTOMASYON VE BARKOD BILISIM SISTEMLERI SAN TİC. VE L.T.D. STI."/>
    <s v="WPH.03.001"/>
    <s v="WEBPLUS HOSTİNG HİZMETİ"/>
    <s v="Univera - Kanal"/>
    <x v="20"/>
    <x v="0"/>
    <s v="Webplus"/>
    <n v="4890"/>
    <s v="TRY"/>
    <n v="1"/>
    <s v="Adet"/>
    <n v="4890"/>
    <s v="TRY"/>
    <n v="0"/>
    <s v="TRY"/>
    <n v="4890"/>
    <s v="TRY"/>
    <n v="4890"/>
    <s v="TRY"/>
    <n v="1000005291"/>
    <m/>
    <m/>
    <x v="3"/>
    <x v="0"/>
    <x v="0"/>
    <x v="1"/>
    <x v="3"/>
    <x v="0"/>
    <s v="Kanal Satış"/>
    <s v="Miya"/>
    <s v="Yurt İçi"/>
    <s v="Türkiye"/>
  </r>
  <r>
    <s v="Q1"/>
    <x v="2"/>
    <x v="2"/>
    <s v="Kapalı"/>
    <s v="MİYA OTOMASYON VE BARKOD BILISIM SISTEMLERI SAN TİC. VE L.T.D. STI."/>
    <s v="WPH.03.001"/>
    <s v="WEBPLUS HOSTİNG HİZMETİ"/>
    <s v="Univera - Kanal"/>
    <x v="20"/>
    <x v="0"/>
    <s v="Webplus"/>
    <n v="4890"/>
    <s v="TRY"/>
    <n v="1"/>
    <s v="Adet"/>
    <n v="4890"/>
    <s v="TRY"/>
    <n v="0"/>
    <s v="TRY"/>
    <n v="4890"/>
    <s v="TRY"/>
    <n v="4890"/>
    <s v="TRY"/>
    <n v="1000005289"/>
    <m/>
    <m/>
    <x v="3"/>
    <x v="0"/>
    <x v="0"/>
    <x v="1"/>
    <x v="3"/>
    <x v="0"/>
    <s v="Kanal Satış"/>
    <s v="Miya"/>
    <s v="Yurt İçi"/>
    <s v="Türkiye"/>
  </r>
  <r>
    <s v="Q1"/>
    <x v="2"/>
    <x v="2"/>
    <s v="Kapalı"/>
    <s v="MİYA OTOMASYON VE BARKOD BILISIM SISTEMLERI SAN TİC. VE L.T.D. STI."/>
    <s v="WPH.03.001"/>
    <s v="WEBPLUS HOSTİNG HİZMETİ"/>
    <s v="Univera - Kanal"/>
    <x v="20"/>
    <x v="0"/>
    <s v="Webplus"/>
    <n v="4016"/>
    <s v="TRY"/>
    <n v="1"/>
    <s v="Adet"/>
    <n v="4016"/>
    <s v="TRY"/>
    <n v="0"/>
    <s v="TRY"/>
    <n v="4016"/>
    <s v="TRY"/>
    <n v="4016"/>
    <s v="TRY"/>
    <n v="1000005288"/>
    <m/>
    <m/>
    <x v="3"/>
    <x v="0"/>
    <x v="0"/>
    <x v="1"/>
    <x v="3"/>
    <x v="0"/>
    <s v="Kanal Satış"/>
    <s v="Miya"/>
    <s v="Yurt İçi"/>
    <s v="Türkiye"/>
  </r>
  <r>
    <s v="Q1"/>
    <x v="2"/>
    <x v="2"/>
    <s v="Kapalı"/>
    <s v="MİYA OTOMASYON VE BARKOD BILISIM SISTEMLERI SAN TİC. VE L.T.D. STI."/>
    <s v="WPH.03.001"/>
    <s v="WEBPLUS HOSTİNG HİZMETİ"/>
    <s v="Univera - Kanal"/>
    <x v="20"/>
    <x v="0"/>
    <s v="Webplus"/>
    <n v="2984.73"/>
    <s v="TRY"/>
    <n v="1"/>
    <s v="Adet"/>
    <n v="2984.73"/>
    <s v="TRY"/>
    <n v="0"/>
    <s v="TRY"/>
    <n v="2984.73"/>
    <s v="TRY"/>
    <n v="2984.73"/>
    <s v="TRY"/>
    <n v="1000005295"/>
    <m/>
    <m/>
    <x v="3"/>
    <x v="0"/>
    <x v="0"/>
    <x v="1"/>
    <x v="3"/>
    <x v="0"/>
    <s v="Kanal Satış"/>
    <s v="Miya"/>
    <s v="Yurt İçi"/>
    <s v="Türkiye"/>
  </r>
  <r>
    <s v="Q1"/>
    <x v="2"/>
    <x v="2"/>
    <s v="Kapalı"/>
    <s v="MİYA OTOMASYON VE BARKOD BILISIM SISTEMLERI SAN TİC. VE L.T.D. STI."/>
    <s v="WPH.03.001"/>
    <s v="WEBPLUS HOSTİNG HİZMETİ"/>
    <s v="Univera - Kanal"/>
    <x v="20"/>
    <x v="0"/>
    <s v="Webplus"/>
    <n v="4013.48"/>
    <s v="TRY"/>
    <n v="1"/>
    <s v="Adet"/>
    <n v="4013.48"/>
    <s v="TRY"/>
    <n v="0"/>
    <s v="TRY"/>
    <n v="4013.48"/>
    <s v="TRY"/>
    <n v="4013.48"/>
    <s v="TRY"/>
    <n v="1000005296"/>
    <m/>
    <m/>
    <x v="3"/>
    <x v="0"/>
    <x v="0"/>
    <x v="1"/>
    <x v="3"/>
    <x v="0"/>
    <s v="Kanal Satış"/>
    <s v="Miya"/>
    <s v="Yurt İçi"/>
    <s v="Türkiye"/>
  </r>
  <r>
    <s v="Q1"/>
    <x v="2"/>
    <x v="2"/>
    <s v="Kapalı"/>
    <s v="MİYA OTOMASYON VE BARKOD BILISIM SISTEMLERI SAN TİC. VE L.T.D. STI."/>
    <s v="WPH.03.001"/>
    <s v="WEBPLUS HOSTİNG HİZMETİ"/>
    <s v="Univera - Kanal"/>
    <x v="20"/>
    <x v="0"/>
    <s v="Webplus"/>
    <n v="3774"/>
    <s v="TRY"/>
    <n v="1"/>
    <s v="Adet"/>
    <n v="3774"/>
    <s v="TRY"/>
    <n v="0"/>
    <s v="TRY"/>
    <n v="3774"/>
    <s v="TRY"/>
    <n v="3774"/>
    <s v="TRY"/>
    <n v="1000005284"/>
    <m/>
    <m/>
    <x v="3"/>
    <x v="0"/>
    <x v="0"/>
    <x v="1"/>
    <x v="3"/>
    <x v="0"/>
    <s v="Kanal Satış"/>
    <s v="Miya"/>
    <s v="Yurt İçi"/>
    <s v="Türkiye"/>
  </r>
  <r>
    <s v="Q1"/>
    <x v="2"/>
    <x v="2"/>
    <s v="Kapalı"/>
    <s v="MİYA OTOMASYON VE BARKOD BILISIM SISTEMLERI SAN TİC. VE L.T.D. STI."/>
    <s v="WPH.03.001"/>
    <s v="WEBPLUS HOSTİNG HİZMETİ"/>
    <s v="Univera - Kanal"/>
    <x v="20"/>
    <x v="0"/>
    <s v="Webplus"/>
    <n v="3774"/>
    <s v="TRY"/>
    <n v="1"/>
    <s v="Adet"/>
    <n v="3774"/>
    <s v="TRY"/>
    <n v="0"/>
    <s v="TRY"/>
    <n v="3774"/>
    <s v="TRY"/>
    <n v="3774"/>
    <s v="TRY"/>
    <n v="1000005285"/>
    <m/>
    <m/>
    <x v="3"/>
    <x v="0"/>
    <x v="0"/>
    <x v="1"/>
    <x v="3"/>
    <x v="0"/>
    <s v="Kanal Satış"/>
    <s v="Miya"/>
    <s v="Yurt İçi"/>
    <s v="Türkiye"/>
  </r>
  <r>
    <s v="Q1"/>
    <x v="2"/>
    <x v="2"/>
    <s v="Kapalı"/>
    <s v="MİYA OTOMASYON VE BARKOD BILISIM SISTEMLERI SAN TİC. VE L.T.D. STI."/>
    <s v="WPH.03.001"/>
    <s v="WEBPLUS HOSTİNG HİZMETİ"/>
    <s v="Univera - Kanal"/>
    <x v="20"/>
    <x v="0"/>
    <s v="Webplus"/>
    <n v="3634"/>
    <s v="TRY"/>
    <n v="1"/>
    <s v="Adet"/>
    <n v="3634"/>
    <s v="TRY"/>
    <n v="0"/>
    <s v="TRY"/>
    <n v="3634"/>
    <s v="TRY"/>
    <n v="3634"/>
    <s v="TRY"/>
    <n v="1000005282"/>
    <m/>
    <m/>
    <x v="3"/>
    <x v="0"/>
    <x v="0"/>
    <x v="1"/>
    <x v="3"/>
    <x v="0"/>
    <s v="Kanal Satış"/>
    <s v="Miya"/>
    <s v="Yurt İçi"/>
    <s v="Türkiye"/>
  </r>
  <r>
    <s v="Q1"/>
    <x v="2"/>
    <x v="2"/>
    <s v="Kapalı"/>
    <s v="MİYA OTOMASYON VE BARKOD BILISIM SISTEMLERI SAN TİC. VE L.T.D. STI."/>
    <s v="WPH.03.001"/>
    <s v="WEBPLUS HOSTİNG HİZMETİ"/>
    <s v="Univera - Kanal"/>
    <x v="20"/>
    <x v="0"/>
    <s v="Webplus"/>
    <n v="3774"/>
    <s v="TRY"/>
    <n v="1"/>
    <s v="Adet"/>
    <n v="3774"/>
    <s v="TRY"/>
    <n v="0"/>
    <s v="TRY"/>
    <n v="3774"/>
    <s v="TRY"/>
    <n v="3774"/>
    <s v="TRY"/>
    <n v="1000005290"/>
    <m/>
    <m/>
    <x v="3"/>
    <x v="0"/>
    <x v="0"/>
    <x v="1"/>
    <x v="3"/>
    <x v="0"/>
    <s v="Kanal Satış"/>
    <s v="Miya"/>
    <s v="Yurt İçi"/>
    <s v="Türkiye"/>
  </r>
  <r>
    <s v="Q1"/>
    <x v="2"/>
    <x v="2"/>
    <s v="Kapalı"/>
    <s v="MİYA OTOMASYON VE BARKOD BILISIM SISTEMLERI SAN TİC. VE L.T.D. STI."/>
    <s v="WPH.03.001"/>
    <s v="WEBPLUS HOSTİNG HİZMETİ"/>
    <s v="Univera - Kanal"/>
    <x v="20"/>
    <x v="0"/>
    <s v="Webplus"/>
    <n v="3774"/>
    <s v="TRY"/>
    <n v="1"/>
    <s v="Adet"/>
    <n v="3774"/>
    <s v="TRY"/>
    <n v="0"/>
    <s v="TRY"/>
    <n v="3774"/>
    <s v="TRY"/>
    <n v="3774"/>
    <s v="TRY"/>
    <n v="1000005293"/>
    <m/>
    <m/>
    <x v="3"/>
    <x v="0"/>
    <x v="0"/>
    <x v="1"/>
    <x v="3"/>
    <x v="0"/>
    <s v="Kanal Satış"/>
    <s v="Miya"/>
    <s v="Yurt İçi"/>
    <s v="Türkiye"/>
  </r>
  <r>
    <s v="Q1"/>
    <x v="2"/>
    <x v="2"/>
    <s v="Kapalı"/>
    <s v="MİYA OTOMASYON VE BARKOD BILISIM SISTEMLERI SAN TİC. VE L.T.D. STI."/>
    <s v="WPH.03.001"/>
    <s v="WEBPLUS HOSTİNG HİZMETİ"/>
    <s v="Univera - Kanal"/>
    <x v="20"/>
    <x v="0"/>
    <s v="Webplus"/>
    <n v="7010"/>
    <s v="TRY"/>
    <n v="1"/>
    <s v="Adet"/>
    <n v="7010"/>
    <s v="TRY"/>
    <n v="0"/>
    <s v="TRY"/>
    <n v="7010"/>
    <s v="TRY"/>
    <n v="7010"/>
    <s v="TRY"/>
    <n v="1000005283"/>
    <m/>
    <m/>
    <x v="3"/>
    <x v="0"/>
    <x v="0"/>
    <x v="1"/>
    <x v="3"/>
    <x v="0"/>
    <s v="Kanal Satış"/>
    <s v="Miya"/>
    <s v="Yurt İçi"/>
    <s v="Türkiye"/>
  </r>
  <r>
    <s v="Q1"/>
    <x v="2"/>
    <x v="2"/>
    <s v="Kapalı"/>
    <s v="ALİ SERGEN KART"/>
    <s v="WPY.02.001"/>
    <s v="WebPlus (Android) Satış Temsilcisi Lisansı"/>
    <s v="Univera - Kanal"/>
    <x v="20"/>
    <x v="0"/>
    <s v="Webplus"/>
    <n v="3881"/>
    <s v="TRY"/>
    <n v="1"/>
    <s v="Adet"/>
    <n v="3881"/>
    <s v="TRY"/>
    <n v="776"/>
    <s v="TRY"/>
    <n v="3104.8"/>
    <s v="TRY"/>
    <n v="3104.8"/>
    <s v="TRY"/>
    <n v="1000005297"/>
    <m/>
    <m/>
    <x v="47"/>
    <x v="0"/>
    <x v="0"/>
    <x v="0"/>
    <x v="1"/>
    <x v="0"/>
    <s v="Kanal Satış"/>
    <s v="Ali Sergen Kart"/>
    <s v="Yurt İçi"/>
    <s v="Türkiye"/>
  </r>
  <r>
    <s v="Q1"/>
    <x v="2"/>
    <x v="2"/>
    <s v="Kapalı"/>
    <s v="MATRIKS BİLGİSAYAR SİSTEMLERİ LTD.ŞTİ"/>
    <s v="WPY.01.003"/>
    <s v="Web Plus Ek Kullanıcı Lisansı (1 Kullanıcı)"/>
    <s v="Univera - Kanal"/>
    <x v="20"/>
    <x v="0"/>
    <s v="Webplus"/>
    <n v="2588"/>
    <s v="TRY"/>
    <n v="1"/>
    <s v="Adet"/>
    <n v="2588"/>
    <s v="TRY"/>
    <n v="0"/>
    <s v="TRY"/>
    <n v="2588"/>
    <s v="TRY"/>
    <n v="2588"/>
    <s v="TRY"/>
    <n v="1000005298"/>
    <m/>
    <m/>
    <x v="11"/>
    <x v="0"/>
    <x v="1"/>
    <x v="0"/>
    <x v="1"/>
    <x v="0"/>
    <s v="Kanal Satış"/>
    <s v="Matriks"/>
    <s v="Yurt İçi"/>
    <s v="Türkiye"/>
  </r>
  <r>
    <s v="Q1"/>
    <x v="2"/>
    <x v="2"/>
    <s v="Kapalı"/>
    <s v="ÇAYTAŞ GIDA PAZARLAMA VE REKLAM HİZMETLERİ SANAYİ VE TİCARET ANONİM ŞİRKETİ"/>
    <s v="SH.01.001"/>
    <s v="StokBar Panorama - Proje ve Ürün Yönetimi Danışmanlığı Hizmeti"/>
    <s v="Univera - Çaykur"/>
    <x v="12"/>
    <x v="4"/>
    <s v="Stokbar"/>
    <n v="24500"/>
    <s v="TRY"/>
    <n v="45.46"/>
    <s v="K/Gün"/>
    <n v="1113770"/>
    <s v="TRY"/>
    <n v="222754"/>
    <s v="TRY"/>
    <n v="891016"/>
    <s v="TRY"/>
    <n v="891016"/>
    <s v="TRY"/>
    <n v="1000005309"/>
    <m/>
    <m/>
    <x v="1"/>
    <x v="0"/>
    <x v="1"/>
    <x v="1"/>
    <x v="7"/>
    <x v="0"/>
    <s v="Univera Satış"/>
    <s v="Saha Satış"/>
    <s v="Yurt İçi"/>
    <s v="Türkiye"/>
  </r>
  <r>
    <s v="Q1"/>
    <x v="2"/>
    <x v="2"/>
    <s v="Kapalı"/>
    <s v="Mey İçki Sanayi ve Ticaret A.Ş."/>
    <s v="QH.01.001"/>
    <s v="Quest Panorama - Proje ve Ürün Yönetimi Danışmanlığı Hizmeti"/>
    <s v="Univera - Mey İçki"/>
    <x v="13"/>
    <x v="3"/>
    <s v="Quest"/>
    <n v="22500"/>
    <s v="TRY"/>
    <n v="3"/>
    <s v="K/Gün"/>
    <n v="67500"/>
    <s v="TRY"/>
    <n v="0"/>
    <s v="TRY"/>
    <n v="67500"/>
    <s v="TRY"/>
    <n v="67500"/>
    <s v="TRY"/>
    <n v="1000005307"/>
    <m/>
    <m/>
    <x v="7"/>
    <x v="0"/>
    <x v="1"/>
    <x v="1"/>
    <x v="4"/>
    <x v="0"/>
    <s v="Univera Satış"/>
    <s v="Saha Satış"/>
    <s v="Yurt İçi"/>
    <s v="Türkiye"/>
  </r>
  <r>
    <s v="Q1"/>
    <x v="2"/>
    <x v="2"/>
    <s v="Kapalı"/>
    <s v="Mey İçki Sanayi ve Ticaret A.Ş."/>
    <s v="QH.01.001"/>
    <s v="Quest Panorama - Proje ve Ürün Yönetimi Danışmanlığı Hizmeti"/>
    <s v="Univera - Mey İçki"/>
    <x v="13"/>
    <x v="3"/>
    <s v="Quest"/>
    <n v="22500"/>
    <s v="TRY"/>
    <n v="2"/>
    <s v="K/Gün"/>
    <n v="45000"/>
    <s v="TRY"/>
    <n v="0"/>
    <s v="TRY"/>
    <n v="45000"/>
    <s v="TRY"/>
    <n v="45000"/>
    <s v="TRY"/>
    <n v="1000005308"/>
    <m/>
    <m/>
    <x v="7"/>
    <x v="0"/>
    <x v="1"/>
    <x v="1"/>
    <x v="4"/>
    <x v="0"/>
    <s v="Univera Satış"/>
    <s v="Saha Satış"/>
    <s v="Yurt İçi"/>
    <s v="Türkiye"/>
  </r>
  <r>
    <s v="Q1"/>
    <x v="2"/>
    <x v="2"/>
    <s v="Kapalı"/>
    <s v="JTI Tütün Ürünleri Pazarlama A.Ş."/>
    <s v="QH.03.005"/>
    <s v="Quest Panorama - Kullanıcı Lisansları Kiralama Hizmeti (Enterprise)"/>
    <s v="Univera - JTI"/>
    <x v="13"/>
    <x v="3"/>
    <s v="Quest"/>
    <n v="2230740"/>
    <s v="TRY"/>
    <n v="1"/>
    <s v="Adet"/>
    <n v="2230740"/>
    <s v="TRY"/>
    <n v="0"/>
    <s v="TRY"/>
    <n v="2230740"/>
    <s v="TRY"/>
    <n v="2230740"/>
    <s v="TRY"/>
    <n v="1000005319"/>
    <m/>
    <m/>
    <x v="18"/>
    <x v="0"/>
    <x v="0"/>
    <x v="1"/>
    <x v="0"/>
    <x v="1"/>
    <s v="Univera Satış"/>
    <s v="Saha Satış"/>
    <s v="Yurt İçi"/>
    <s v="Türkiye"/>
  </r>
  <r>
    <s v="Q1"/>
    <x v="2"/>
    <x v="2"/>
    <s v="Kapalı"/>
    <s v="JTI Tütün Ürünleri Pazarlama A.Ş."/>
    <s v="QH.03.001"/>
    <s v="Quest Panorama - Çağrı Merkezi Hizmeti"/>
    <s v="Univera - JTI"/>
    <x v="13"/>
    <x v="3"/>
    <s v="Quest"/>
    <n v="597780"/>
    <s v="TRY"/>
    <n v="1"/>
    <s v="Yıl"/>
    <n v="597780"/>
    <s v="TRY"/>
    <n v="0"/>
    <s v="TRY"/>
    <n v="597780"/>
    <s v="TRY"/>
    <n v="597780"/>
    <s v="TRY"/>
    <n v="1000005320"/>
    <m/>
    <m/>
    <x v="18"/>
    <x v="0"/>
    <x v="0"/>
    <x v="1"/>
    <x v="8"/>
    <x v="1"/>
    <s v="Univera Satış"/>
    <s v="Saha Satış"/>
    <s v="Yurt İçi"/>
    <s v="Türkiye"/>
  </r>
  <r>
    <s v="Q1"/>
    <x v="2"/>
    <x v="2"/>
    <s v="Kapalı"/>
    <s v="JTI Tütün Ürünleri Pazarlama A.Ş."/>
    <s v="QH.03.001"/>
    <s v="Quest Panorama - Çağrı Merkezi Hizmeti"/>
    <s v="Univera - JTI"/>
    <x v="13"/>
    <x v="3"/>
    <s v="Quest"/>
    <n v="160380"/>
    <s v="TRY"/>
    <n v="1"/>
    <s v="Yıl"/>
    <n v="160380"/>
    <s v="TRY"/>
    <n v="0"/>
    <s v="TRY"/>
    <n v="160380"/>
    <s v="TRY"/>
    <n v="160380"/>
    <s v="TRY"/>
    <n v="1000005325"/>
    <m/>
    <m/>
    <x v="18"/>
    <x v="0"/>
    <x v="0"/>
    <x v="1"/>
    <x v="8"/>
    <x v="1"/>
    <s v="Univera Satış"/>
    <s v="Saha Satış"/>
    <s v="Yurt İçi"/>
    <s v="Türkiye"/>
  </r>
  <r>
    <s v="Q1"/>
    <x v="2"/>
    <x v="2"/>
    <s v="Kapalı"/>
    <s v="JTI Tütün Ürünleri Pazarlama A.Ş."/>
    <s v="EH.02.001"/>
    <s v="EnRoute Panorama - Yazılım Bakımı, Yaşatma ve Merkezi Destek Hizmeti"/>
    <s v="Univera - JTI"/>
    <x v="13"/>
    <x v="0"/>
    <s v="Enroute"/>
    <n v="1273874.3999999999"/>
    <s v="TRY"/>
    <n v="1"/>
    <s v="Yıl"/>
    <n v="1273874.3999999999"/>
    <s v="TRY"/>
    <n v="0"/>
    <s v="TRY"/>
    <n v="1273874.3999999999"/>
    <s v="TRY"/>
    <n v="1273874.3999999999"/>
    <s v="TRY"/>
    <n v="1000005323"/>
    <m/>
    <m/>
    <x v="18"/>
    <x v="0"/>
    <x v="0"/>
    <x v="1"/>
    <x v="4"/>
    <x v="1"/>
    <s v="Univera Satış"/>
    <s v="Saha Satış"/>
    <s v="Yurt İçi"/>
    <s v="Türkiye"/>
  </r>
  <r>
    <s v="Q1"/>
    <x v="2"/>
    <x v="2"/>
    <s v="Kapalı"/>
    <s v="JTI Tütün Ürünleri Pazarlama A.Ş."/>
    <s v="EH.03.003"/>
    <s v="EnRoute Panorama - Uzman Destek Hizmeti"/>
    <s v="Univera - JTI"/>
    <x v="13"/>
    <x v="0"/>
    <s v="Enroute"/>
    <n v="188325"/>
    <s v="TRY"/>
    <n v="12"/>
    <s v="Ay"/>
    <n v="2259900"/>
    <s v="TRY"/>
    <n v="0"/>
    <s v="TRY"/>
    <n v="2259900"/>
    <s v="TRY"/>
    <n v="2259900"/>
    <s v="TRY"/>
    <n v="1000005318"/>
    <m/>
    <m/>
    <x v="18"/>
    <x v="0"/>
    <x v="0"/>
    <x v="1"/>
    <x v="12"/>
    <x v="1"/>
    <s v="Univera Satış"/>
    <s v="Saha Satış"/>
    <s v="Yurt İçi"/>
    <s v="Türkiye"/>
  </r>
  <r>
    <s v="Q1"/>
    <x v="2"/>
    <x v="2"/>
    <s v="Kapalı"/>
    <s v="TCHIBO KAHVE MAMÜLLERİ DAĞ. VE PAZ. TİC. LTD. ŞTİ."/>
    <s v="EH.06.001"/>
    <s v="EnRoute Panorama - Hosting Hizmeti"/>
    <s v="Univera - Tchibo"/>
    <x v="13"/>
    <x v="0"/>
    <s v="Enroute"/>
    <n v="12603.81"/>
    <s v="TRY"/>
    <n v="1"/>
    <s v="Yıl"/>
    <n v="12603.81"/>
    <s v="TRY"/>
    <n v="0"/>
    <s v="TRY"/>
    <n v="12603.81"/>
    <s v="TRY"/>
    <n v="12603.81"/>
    <s v="TRY"/>
    <n v="1000005329"/>
    <m/>
    <m/>
    <x v="106"/>
    <x v="0"/>
    <x v="0"/>
    <x v="1"/>
    <x v="3"/>
    <x v="0"/>
    <s v="Univera Satış"/>
    <s v="Saha Satış"/>
    <s v="Yurt İçi"/>
    <s v="Türkiye"/>
  </r>
  <r>
    <s v="Q1"/>
    <x v="2"/>
    <x v="2"/>
    <s v="Kapalı"/>
    <s v="TCHIBO KAHVE MAMÜLLERİ DAĞ. VE PAZ. TİC. LTD. ŞTİ."/>
    <s v="EH.06.001"/>
    <s v="EnRoute Panorama - Hosting Hizmeti"/>
    <s v="Univera - Tchibo"/>
    <x v="12"/>
    <x v="0"/>
    <s v="Enroute"/>
    <n v="1564.92"/>
    <s v="USD"/>
    <n v="1"/>
    <s v="Yıl"/>
    <n v="1564.92"/>
    <s v="USD"/>
    <n v="0"/>
    <s v="USD"/>
    <n v="69362.259999999995"/>
    <s v="TRY"/>
    <n v="69362.259999999995"/>
    <s v="TRY"/>
    <n v="1000005330"/>
    <m/>
    <m/>
    <x v="106"/>
    <x v="0"/>
    <x v="0"/>
    <x v="1"/>
    <x v="3"/>
    <x v="0"/>
    <s v="Univera Satış"/>
    <s v="Saha Satış"/>
    <s v="Yurt İçi"/>
    <s v="Türkiye"/>
  </r>
  <r>
    <s v="Q1"/>
    <x v="2"/>
    <x v="2"/>
    <s v="Kapalı"/>
    <s v="TCHIBO KAHVE MAMÜLLERİ DAĞ. VE PAZ. TİC. LTD. ŞTİ."/>
    <s v="EH.06.001"/>
    <s v="EnRoute Panorama - Hosting Hizmeti"/>
    <s v="Univera - Tchibo"/>
    <x v="12"/>
    <x v="0"/>
    <s v="Enroute"/>
    <n v="99169.53"/>
    <s v="TRY"/>
    <n v="1"/>
    <s v="Yıl"/>
    <n v="99169.53"/>
    <s v="TRY"/>
    <n v="0"/>
    <s v="TRY"/>
    <n v="99169.53"/>
    <s v="TRY"/>
    <n v="99169.53"/>
    <s v="TRY"/>
    <n v="1000005331"/>
    <m/>
    <m/>
    <x v="106"/>
    <x v="0"/>
    <x v="0"/>
    <x v="1"/>
    <x v="3"/>
    <x v="0"/>
    <s v="Univera Satış"/>
    <s v="Saha Satış"/>
    <s v="Yurt İçi"/>
    <s v="Türkiye"/>
  </r>
  <r>
    <s v="Q1"/>
    <x v="2"/>
    <x v="2"/>
    <s v="Kapalı"/>
    <s v="JTI Tütün Ürünleri Pazarlama A.Ş."/>
    <s v="EH.03.001"/>
    <s v="EnRoute Panorama - Çağrı Merkezi Hizmeti (MSD)"/>
    <s v="Univera - JTI"/>
    <x v="13"/>
    <x v="0"/>
    <s v="Enroute"/>
    <n v="554040"/>
    <s v="TRY"/>
    <n v="1"/>
    <s v="Yıl"/>
    <n v="554040"/>
    <s v="TRY"/>
    <n v="0"/>
    <s v="TRY"/>
    <n v="554040"/>
    <s v="TRY"/>
    <n v="554040"/>
    <s v="TRY"/>
    <n v="1000005321"/>
    <m/>
    <m/>
    <x v="18"/>
    <x v="0"/>
    <x v="0"/>
    <x v="1"/>
    <x v="8"/>
    <x v="1"/>
    <s v="Univera Satış"/>
    <s v="Saha Satış"/>
    <s v="Yurt İçi"/>
    <s v="Türkiye"/>
  </r>
  <r>
    <s v="Q1"/>
    <x v="2"/>
    <x v="2"/>
    <s v="Kapalı"/>
    <s v="EDM BİLİŞİM SİSTEMLERİ VE DANIŞMANLIK HİZMETLERİ A.Ş."/>
    <s v="EY.04.014"/>
    <s v="EnRoute - E-Dönüşüm Lisans Komisyonu"/>
    <s v="Univera - Kanal"/>
    <x v="23"/>
    <x v="2"/>
    <s v="E-Dönüşüm"/>
    <n v="85116"/>
    <s v="TRY"/>
    <n v="1"/>
    <s v="Adet"/>
    <n v="85116"/>
    <s v="TRY"/>
    <n v="0"/>
    <s v="TRY"/>
    <n v="85116"/>
    <s v="TRY"/>
    <n v="85116"/>
    <s v="TRY"/>
    <n v="1000005336"/>
    <m/>
    <m/>
    <x v="46"/>
    <x v="0"/>
    <x v="1"/>
    <x v="3"/>
    <x v="1"/>
    <x v="0"/>
    <s v="Kanal Satış"/>
    <s v="EDM Bilişim"/>
    <s v="Yurt İçi"/>
    <s v="Türkiye"/>
  </r>
  <r>
    <s v="Q1"/>
    <x v="2"/>
    <x v="2"/>
    <s v="Kapalı"/>
    <s v="PARAM MERKEZİ YÖNETİM DESTEK HİZMETLERİ ANONİM ŞİRKETİ"/>
    <s v="VH.01.002"/>
    <s v="Varuna SSH Yazılım Geliştirme Hizmeti"/>
    <s v="Univera - Varuna"/>
    <x v="22"/>
    <x v="6"/>
    <s v="Enterprise"/>
    <n v="500"/>
    <s v="USD"/>
    <n v="4.2"/>
    <s v="Adet"/>
    <n v="2100"/>
    <s v="USD"/>
    <n v="0"/>
    <s v="USD"/>
    <n v="93121.14"/>
    <s v="TRY"/>
    <n v="93121.14"/>
    <s v="TRY"/>
    <n v="1000005353"/>
    <m/>
    <m/>
    <x v="254"/>
    <x v="2"/>
    <x v="1"/>
    <x v="1"/>
    <x v="9"/>
    <x v="2"/>
    <s v="Univera Satış"/>
    <s v="Saha Satış"/>
    <s v="Yurt İçi"/>
    <s v="Türkiye"/>
  </r>
  <r>
    <s v="Q1"/>
    <x v="2"/>
    <x v="2"/>
    <s v="Kapalı"/>
    <s v="TURK ELEKTRONİK PARA ANONİM ŞİRKETİ"/>
    <s v="VH.01.002"/>
    <s v="Varuna SSH Yazılım Geliştirme Hizmeti"/>
    <s v="Univera - Varuna"/>
    <x v="22"/>
    <x v="6"/>
    <s v="Enterprise"/>
    <n v="500"/>
    <s v="USD"/>
    <n v="16.3"/>
    <s v="Adet"/>
    <n v="8150"/>
    <s v="USD"/>
    <n v="0"/>
    <s v="USD"/>
    <n v="361398.71"/>
    <s v="TRY"/>
    <n v="361398.71"/>
    <s v="TRY"/>
    <n v="1000005354"/>
    <m/>
    <m/>
    <x v="147"/>
    <x v="2"/>
    <x v="1"/>
    <x v="1"/>
    <x v="9"/>
    <x v="2"/>
    <s v="Univera Satış"/>
    <s v="Saha Satış"/>
    <s v="Yurt İçi"/>
    <s v="Türkiye"/>
  </r>
  <r>
    <s v="Q1"/>
    <x v="2"/>
    <x v="2"/>
    <s v="Kapalı"/>
    <s v="Eçözüm Bilgi Teknolojileri A.Ş."/>
    <s v="VH.01.001"/>
    <s v="Varuna SSH Proje Yönetim Hizmeti"/>
    <s v="Univera - Varuna"/>
    <x v="22"/>
    <x v="6"/>
    <s v="Enterprise"/>
    <n v="550"/>
    <s v="USD"/>
    <n v="1.5"/>
    <s v="Adet"/>
    <n v="825"/>
    <s v="USD"/>
    <n v="0"/>
    <s v="USD"/>
    <n v="36583.31"/>
    <s v="TRY"/>
    <n v="36583.31"/>
    <s v="TRY"/>
    <n v="1000005355"/>
    <m/>
    <m/>
    <x v="175"/>
    <x v="2"/>
    <x v="1"/>
    <x v="1"/>
    <x v="7"/>
    <x v="2"/>
    <s v="Univera Satış"/>
    <s v="Saha Satış"/>
    <s v="Yurt İçi"/>
    <s v="Türkiye"/>
  </r>
  <r>
    <s v="Q1"/>
    <x v="2"/>
    <x v="2"/>
    <s v="Kapalı"/>
    <s v="MİYA OTOMASYON VE BARKOD BILISIM SISTEMLERI SAN TİC. VE L.T.D. STI."/>
    <s v="UH.01.002"/>
    <s v="Unidox Kontör"/>
    <s v="Univera Kontör Satışı"/>
    <x v="20"/>
    <x v="2"/>
    <s v="Unidox"/>
    <n v="8.3360000000000003"/>
    <s v="TRY"/>
    <n v="2000"/>
    <s v="Adet"/>
    <n v="16672"/>
    <s v="TRY"/>
    <n v="0"/>
    <s v="TRY"/>
    <n v="16672"/>
    <s v="TRY"/>
    <n v="16672"/>
    <s v="TRY"/>
    <n v="1000005356"/>
    <m/>
    <m/>
    <x v="3"/>
    <x v="0"/>
    <x v="1"/>
    <x v="2"/>
    <x v="5"/>
    <x v="0"/>
    <s v="Kanal Satış"/>
    <s v="Miya"/>
    <s v="Yurt İçi"/>
    <s v="Türkiye"/>
  </r>
  <r>
    <s v="Q1"/>
    <x v="2"/>
    <x v="2"/>
    <s v="Kapalı"/>
    <s v="EFES KAZAKHSTAN JSC FE"/>
    <s v="QH.02.001"/>
    <s v="Quest Panorama - Yazılım Bakımı, Yaşatma ve Merkezi Destek Hizmeti"/>
    <s v="Univera - Efes Kazakistan"/>
    <x v="19"/>
    <x v="3"/>
    <s v="Quest"/>
    <n v="2561.5300000000002"/>
    <s v="USD"/>
    <n v="1"/>
    <s v="Yıl"/>
    <n v="2561.5300000000002"/>
    <s v="USD"/>
    <n v="0"/>
    <s v="USD"/>
    <n v="113757.29"/>
    <s v="TRY"/>
    <n v="113757.29"/>
    <s v="TRY"/>
    <n v="1000005352"/>
    <m/>
    <m/>
    <x v="20"/>
    <x v="0"/>
    <x v="0"/>
    <x v="1"/>
    <x v="4"/>
    <x v="0"/>
    <s v="Univera Satış"/>
    <s v="Saha Satış"/>
    <s v="Yurt Dışı"/>
    <s v="Kazakistan"/>
  </r>
  <r>
    <s v="Q1"/>
    <x v="2"/>
    <x v="2"/>
    <s v="Kapalı"/>
    <s v="EFES KAZAKHSTAN JSC FE"/>
    <s v="EH.02.001"/>
    <s v="EnRoute Panorama - Yazılım Bakımı, Yaşatma ve Merkezi Destek Hizmeti"/>
    <s v="Univera - Efes Kazakistan"/>
    <x v="19"/>
    <x v="0"/>
    <s v="Enroute"/>
    <n v="7308.59"/>
    <s v="USD"/>
    <n v="1"/>
    <s v="Yıl"/>
    <n v="7308.59"/>
    <s v="USD"/>
    <n v="0"/>
    <s v="USD"/>
    <n v="324573.75"/>
    <s v="TRY"/>
    <n v="324573.75"/>
    <s v="TRY"/>
    <n v="1000005352"/>
    <m/>
    <m/>
    <x v="20"/>
    <x v="0"/>
    <x v="0"/>
    <x v="1"/>
    <x v="4"/>
    <x v="0"/>
    <s v="Univera Satış"/>
    <s v="Saha Satış"/>
    <s v="Yurt Dışı"/>
    <s v="Kazakistan"/>
  </r>
  <r>
    <s v="Q1"/>
    <x v="2"/>
    <x v="2"/>
    <s v="Kapalı"/>
    <s v="RECKITT BENCKİSER EV ve HİJYEN ÜRÜNLERİ A.Ş."/>
    <s v="EH.06.001"/>
    <s v="EnRoute Panorama - Hosting Hizmeti"/>
    <s v="Univera - Reckitt Benckiser"/>
    <x v="19"/>
    <x v="0"/>
    <s v="Enroute"/>
    <n v="62079.53"/>
    <s v="TRY"/>
    <n v="12"/>
    <s v="Yıl"/>
    <n v="744954.36"/>
    <s v="TRY"/>
    <n v="0"/>
    <s v="TRY"/>
    <n v="744954.36"/>
    <s v="TRY"/>
    <n v="744954.36"/>
    <s v="TRY"/>
    <n v="1000005345"/>
    <m/>
    <m/>
    <x v="28"/>
    <x v="0"/>
    <x v="0"/>
    <x v="1"/>
    <x v="3"/>
    <x v="0"/>
    <s v="Univera Satış"/>
    <s v="Saha Satış"/>
    <s v="Yurt İçi"/>
    <s v="Türkiye"/>
  </r>
  <r>
    <s v="Q1"/>
    <x v="2"/>
    <x v="2"/>
    <s v="Kapalı"/>
    <s v="RECKITT BENCKİSER TEMİZLİK MALZEMESİ SAN. VE TİC. A.Ş."/>
    <s v="EH.06.001"/>
    <s v="EnRoute Panorama - Hosting Hizmeti"/>
    <s v="Univera - Reckitt Benckiser"/>
    <x v="19"/>
    <x v="0"/>
    <s v="Enroute"/>
    <n v="37438.339999999997"/>
    <s v="TRY"/>
    <n v="12"/>
    <s v="Yıl"/>
    <n v="449260.08"/>
    <s v="TRY"/>
    <n v="0"/>
    <s v="TRY"/>
    <n v="449260.08"/>
    <s v="TRY"/>
    <n v="449260.08"/>
    <s v="TRY"/>
    <n v="1000005346"/>
    <m/>
    <m/>
    <x v="28"/>
    <x v="0"/>
    <x v="0"/>
    <x v="1"/>
    <x v="3"/>
    <x v="0"/>
    <s v="Univera Satış"/>
    <s v="Saha Satış"/>
    <s v="Yurt İçi"/>
    <s v="Türkiye"/>
  </r>
  <r>
    <s v="Q1"/>
    <x v="2"/>
    <x v="2"/>
    <s v="Kapalı"/>
    <s v="EFES KAZAKHSTAN JSC FE"/>
    <s v="EH.03.001"/>
    <s v="EnRoute Panorama - Çağrı Merkezi Hizmeti (MSD)"/>
    <s v="Univera - Efes Kazakistan"/>
    <x v="19"/>
    <x v="0"/>
    <s v="Enroute"/>
    <n v="411.25"/>
    <s v="USD"/>
    <n v="23"/>
    <s v="Yıl"/>
    <n v="9458.75"/>
    <s v="USD"/>
    <n v="0"/>
    <s v="USD"/>
    <n v="420062.14"/>
    <s v="TRY"/>
    <n v="420062.14"/>
    <s v="TRY"/>
    <n v="1000005352"/>
    <m/>
    <m/>
    <x v="20"/>
    <x v="0"/>
    <x v="0"/>
    <x v="1"/>
    <x v="8"/>
    <x v="0"/>
    <s v="Univera Satış"/>
    <s v="Saha Satış"/>
    <s v="Yurt Dışı"/>
    <s v="Kazakistan"/>
  </r>
  <r>
    <s v="Q1"/>
    <x v="2"/>
    <x v="2"/>
    <s v="Kapalı"/>
    <s v="TURK ELEKTRONİK PARA ANONİM ŞİRKETİ"/>
    <s v="VY.05.007"/>
    <s v="Varuna CRM (Enterprise) Aylık Kiralama"/>
    <s v="Univera - Varuna"/>
    <x v="10"/>
    <x v="6"/>
    <s v="Varuna"/>
    <n v="2795"/>
    <s v="TRY"/>
    <n v="14"/>
    <s v="Ay"/>
    <n v="39130"/>
    <s v="TRY"/>
    <n v="0"/>
    <s v="TRY"/>
    <n v="39130"/>
    <s v="TRY"/>
    <n v="39130"/>
    <s v="TRY"/>
    <n v="1000005406"/>
    <m/>
    <m/>
    <x v="147"/>
    <x v="0"/>
    <x v="0"/>
    <x v="1"/>
    <x v="0"/>
    <x v="2"/>
    <s v="Univera Satış"/>
    <s v="Saha Satış"/>
    <s v="Yurt İçi"/>
    <s v="Türkiye"/>
  </r>
  <r>
    <s v="Q1"/>
    <x v="2"/>
    <x v="2"/>
    <s v="Kapalı"/>
    <s v="TURK ELEKTRONİK PARA ANONİM ŞİRKETİ"/>
    <s v="VY.05.007"/>
    <s v="Varuna CRM (Enterprise) Aylık Kiralama"/>
    <s v="Univera - Varuna"/>
    <x v="22"/>
    <x v="6"/>
    <s v="Varuna"/>
    <n v="2795"/>
    <s v="TRY"/>
    <n v="46"/>
    <s v="Ay"/>
    <n v="128570"/>
    <s v="TRY"/>
    <n v="0"/>
    <s v="TRY"/>
    <n v="128570"/>
    <s v="TRY"/>
    <n v="128570"/>
    <s v="TRY"/>
    <n v="1000005401"/>
    <m/>
    <m/>
    <x v="147"/>
    <x v="0"/>
    <x v="0"/>
    <x v="1"/>
    <x v="0"/>
    <x v="2"/>
    <s v="Univera Satış"/>
    <s v="Saha Satış"/>
    <s v="Yurt İçi"/>
    <s v="Türkiye"/>
  </r>
  <r>
    <s v="Q1"/>
    <x v="2"/>
    <x v="2"/>
    <s v="Kapalı"/>
    <s v="Eçözüm Bilgi Teknolojileri A.Ş."/>
    <s v="VY.05.007"/>
    <s v="Varuna CRM (Enterprise) Aylık Kiralama"/>
    <s v="Univera - Varuna"/>
    <x v="10"/>
    <x v="6"/>
    <s v="Varuna"/>
    <n v="2175"/>
    <s v="TRY"/>
    <n v="40"/>
    <s v="Ay"/>
    <n v="87000"/>
    <s v="TRY"/>
    <n v="0"/>
    <s v="TRY"/>
    <n v="87000"/>
    <s v="TRY"/>
    <n v="87000"/>
    <s v="TRY"/>
    <n v="1000005402"/>
    <m/>
    <m/>
    <x v="175"/>
    <x v="2"/>
    <x v="0"/>
    <x v="1"/>
    <x v="0"/>
    <x v="2"/>
    <s v="Univera Satış"/>
    <s v="Saha Satış"/>
    <s v="Yurt İçi"/>
    <s v="Türkiye"/>
  </r>
  <r>
    <s v="Q1"/>
    <x v="2"/>
    <x v="2"/>
    <s v="Kapalı"/>
    <s v="TURK ELEKTRONİK PARA ANONİM ŞİRKETİ"/>
    <s v="VY.05.007"/>
    <s v="Varuna CRM (Enterprise) Aylık Kiralama"/>
    <s v="Univera - Varuna"/>
    <x v="10"/>
    <x v="6"/>
    <s v="Varuna"/>
    <n v="2795"/>
    <s v="TRY"/>
    <n v="3"/>
    <s v="Ay"/>
    <n v="8385"/>
    <s v="TRY"/>
    <n v="0"/>
    <s v="TRY"/>
    <n v="8385"/>
    <s v="TRY"/>
    <n v="8385"/>
    <s v="TRY"/>
    <n v="1000005405"/>
    <m/>
    <m/>
    <x v="147"/>
    <x v="2"/>
    <x v="0"/>
    <x v="1"/>
    <x v="0"/>
    <x v="2"/>
    <s v="Univera Satış"/>
    <s v="Saha Satış"/>
    <s v="Yurt İçi"/>
    <s v="Türkiye"/>
  </r>
  <r>
    <s v="Q1"/>
    <x v="2"/>
    <x v="2"/>
    <s v="Kapalı"/>
    <s v="TURK ELEKTRONİK PARA ANONİM ŞİRKETİ"/>
    <s v="VY.05.007"/>
    <s v="Varuna CRM (Enterprise) Aylık Kiralama"/>
    <s v="Univera - Varuna"/>
    <x v="10"/>
    <x v="6"/>
    <s v="Varuna"/>
    <n v="2795"/>
    <s v="TRY"/>
    <n v="45"/>
    <s v="Ay"/>
    <n v="125775"/>
    <s v="TRY"/>
    <n v="0"/>
    <s v="TRY"/>
    <n v="125775"/>
    <s v="TRY"/>
    <n v="125775"/>
    <s v="TRY"/>
    <n v="1000005403"/>
    <m/>
    <m/>
    <x v="147"/>
    <x v="2"/>
    <x v="0"/>
    <x v="1"/>
    <x v="0"/>
    <x v="2"/>
    <s v="Univera Satış"/>
    <s v="Saha Satış"/>
    <s v="Yurt İçi"/>
    <s v="Türkiye"/>
  </r>
  <r>
    <s v="Q1"/>
    <x v="2"/>
    <x v="2"/>
    <s v="Kapalı"/>
    <s v="TURK FİNANSMAN ANONİM ŞİRKETİ"/>
    <s v="VY.05.007"/>
    <s v="Varuna CRM (Enterprise) Aylık Kiralama"/>
    <s v="Univera - Varuna"/>
    <x v="10"/>
    <x v="6"/>
    <s v="Varuna"/>
    <n v="2795"/>
    <s v="TRY"/>
    <n v="8"/>
    <s v="Ay"/>
    <n v="22360"/>
    <s v="TRY"/>
    <n v="0"/>
    <s v="TRY"/>
    <n v="22360"/>
    <s v="TRY"/>
    <n v="22360"/>
    <s v="TRY"/>
    <n v="1000005404"/>
    <m/>
    <m/>
    <x v="55"/>
    <x v="2"/>
    <x v="0"/>
    <x v="1"/>
    <x v="0"/>
    <x v="2"/>
    <s v="Univera Satış"/>
    <s v="Saha Satış"/>
    <s v="Yurt İçi"/>
    <s v="Türkiye"/>
  </r>
  <r>
    <s v="Q1"/>
    <x v="2"/>
    <x v="2"/>
    <s v="Kapalı"/>
    <s v="DARDANEL DAĞITIM A.Ş."/>
    <s v="EH.02.001"/>
    <s v="EnRoute Panorama - Yazılım Bakımı, Yaşatma ve Merkezi Destek Hizmeti"/>
    <s v="Univera - Dardanel"/>
    <x v="12"/>
    <x v="0"/>
    <s v="Enroute"/>
    <n v="945000"/>
    <s v="TRY"/>
    <n v="1"/>
    <s v="Yıl"/>
    <n v="945000"/>
    <s v="TRY"/>
    <n v="0"/>
    <s v="TRY"/>
    <n v="945000"/>
    <s v="TRY"/>
    <n v="945000"/>
    <s v="TRY"/>
    <n v="1000005398"/>
    <m/>
    <m/>
    <x v="4"/>
    <x v="0"/>
    <x v="0"/>
    <x v="1"/>
    <x v="4"/>
    <x v="0"/>
    <s v="Univera Satış"/>
    <s v="Saha Satış"/>
    <s v="Yurt İçi"/>
    <s v="Türkiye"/>
  </r>
  <r>
    <s v="Q1"/>
    <x v="2"/>
    <x v="2"/>
    <s v="Kapalı"/>
    <s v="AĞAÇLI OTOMOTİV GIDA TİCARET VE SANAYİ ANONİM ŞİRKETİ"/>
    <s v="EH.06.001"/>
    <s v="EnRoute Panorama - Hosting Hizmeti"/>
    <s v="Univera - JTI"/>
    <x v="13"/>
    <x v="0"/>
    <s v="Enroute"/>
    <n v="286.75"/>
    <s v="USD"/>
    <n v="15"/>
    <s v="Yıl"/>
    <n v="4301.25"/>
    <s v="USD"/>
    <n v="0"/>
    <s v="USD"/>
    <n v="190775.49"/>
    <s v="TRY"/>
    <n v="190775.49"/>
    <s v="TRY"/>
    <n v="1000005363"/>
    <m/>
    <m/>
    <x v="18"/>
    <x v="0"/>
    <x v="0"/>
    <x v="1"/>
    <x v="3"/>
    <x v="1"/>
    <s v="Univera Satış"/>
    <s v="Saha Satış"/>
    <s v="Yurt İçi"/>
    <s v="Türkiye"/>
  </r>
  <r>
    <s v="Q1"/>
    <x v="2"/>
    <x v="2"/>
    <s v="Kapalı"/>
    <s v="ALTUN TEMİZLİK TÜTÜN ÜRÜNLERİ PAZARLAMA A .Ş"/>
    <s v="EH.06.001"/>
    <s v="EnRoute Panorama - Hosting Hizmeti"/>
    <s v="Univera - JTI"/>
    <x v="13"/>
    <x v="0"/>
    <s v="Enroute"/>
    <n v="286.75"/>
    <s v="USD"/>
    <n v="1"/>
    <s v="Yıl"/>
    <n v="286.75"/>
    <s v="USD"/>
    <n v="0"/>
    <s v="USD"/>
    <n v="12718.37"/>
    <s v="TRY"/>
    <n v="12718.37"/>
    <s v="TRY"/>
    <n v="1000005371"/>
    <m/>
    <m/>
    <x v="18"/>
    <x v="0"/>
    <x v="0"/>
    <x v="1"/>
    <x v="3"/>
    <x v="1"/>
    <s v="Univera Satış"/>
    <s v="Saha Satış"/>
    <s v="Yurt İçi"/>
    <s v="Türkiye"/>
  </r>
  <r>
    <s v="Q1"/>
    <x v="2"/>
    <x v="2"/>
    <s v="Kapalı"/>
    <s v="ARME DAĞITIM PAZARLAMA SANAYİ VE TİC. A.Ş."/>
    <s v="EH.06.001"/>
    <s v="EnRoute Panorama - Hosting Hizmeti"/>
    <s v="Univera - JTI"/>
    <x v="13"/>
    <x v="0"/>
    <s v="Enroute"/>
    <n v="286.75"/>
    <s v="USD"/>
    <n v="1"/>
    <s v="Yıl"/>
    <n v="286.75"/>
    <s v="USD"/>
    <n v="0"/>
    <s v="USD"/>
    <n v="12718.37"/>
    <s v="TRY"/>
    <n v="12718.37"/>
    <s v="TRY"/>
    <n v="1000005372"/>
    <m/>
    <m/>
    <x v="18"/>
    <x v="0"/>
    <x v="0"/>
    <x v="1"/>
    <x v="3"/>
    <x v="1"/>
    <s v="Univera Satış"/>
    <s v="Saha Satış"/>
    <s v="Yurt İçi"/>
    <s v="Türkiye"/>
  </r>
  <r>
    <s v="Q1"/>
    <x v="2"/>
    <x v="2"/>
    <s v="Kapalı"/>
    <s v="AYDIN ÜNLÜER TUR.GIDA TİC. VE SAN. A.Ş."/>
    <s v="EH.06.001"/>
    <s v="EnRoute Panorama - Hosting Hizmeti"/>
    <s v="Univera - JTI"/>
    <x v="13"/>
    <x v="0"/>
    <s v="Enroute"/>
    <n v="286.75"/>
    <s v="USD"/>
    <n v="3"/>
    <s v="Yıl"/>
    <n v="860.25"/>
    <s v="USD"/>
    <n v="0"/>
    <s v="USD"/>
    <n v="38155.1"/>
    <s v="TRY"/>
    <n v="38155.1"/>
    <s v="TRY"/>
    <n v="1000005374"/>
    <m/>
    <m/>
    <x v="18"/>
    <x v="0"/>
    <x v="0"/>
    <x v="1"/>
    <x v="3"/>
    <x v="1"/>
    <s v="Univera Satış"/>
    <s v="Saha Satış"/>
    <s v="Yurt İçi"/>
    <s v="Türkiye"/>
  </r>
  <r>
    <s v="Q1"/>
    <x v="2"/>
    <x v="2"/>
    <s v="Kapalı"/>
    <s v="BAMS GIDA ITRİYAT VE TEKSTİL TİC. VE SAN. LTD. ŞTİ."/>
    <s v="EH.06.001"/>
    <s v="EnRoute Panorama - Hosting Hizmeti"/>
    <s v="Univera - JTI"/>
    <x v="13"/>
    <x v="0"/>
    <s v="Enroute"/>
    <n v="286.75"/>
    <s v="USD"/>
    <n v="2"/>
    <s v="Yıl"/>
    <n v="573.5"/>
    <s v="USD"/>
    <n v="0"/>
    <s v="USD"/>
    <n v="25436.73"/>
    <s v="TRY"/>
    <n v="25436.73"/>
    <s v="TRY"/>
    <n v="1000005375"/>
    <m/>
    <m/>
    <x v="18"/>
    <x v="0"/>
    <x v="0"/>
    <x v="1"/>
    <x v="3"/>
    <x v="1"/>
    <s v="Univera Satış"/>
    <s v="Saha Satış"/>
    <s v="Yurt İçi"/>
    <s v="Türkiye"/>
  </r>
  <r>
    <s v="Q1"/>
    <x v="2"/>
    <x v="2"/>
    <s v="Kapalı"/>
    <s v="BAYRAKTAR SATIS VE DAGITIM ANONIM SIRKETI"/>
    <s v="EH.06.001"/>
    <s v="EnRoute Panorama - Hosting Hizmeti"/>
    <s v="Univera - JTI"/>
    <x v="13"/>
    <x v="0"/>
    <s v="Enroute"/>
    <n v="286.75"/>
    <s v="USD"/>
    <n v="2"/>
    <s v="Yıl"/>
    <n v="573.5"/>
    <s v="USD"/>
    <n v="0"/>
    <s v="USD"/>
    <n v="25436.73"/>
    <s v="TRY"/>
    <n v="25436.73"/>
    <s v="TRY"/>
    <n v="1000005376"/>
    <m/>
    <m/>
    <x v="18"/>
    <x v="0"/>
    <x v="0"/>
    <x v="1"/>
    <x v="3"/>
    <x v="1"/>
    <s v="Univera Satış"/>
    <s v="Saha Satış"/>
    <s v="Yurt İçi"/>
    <s v="Türkiye"/>
  </r>
  <r>
    <s v="Q1"/>
    <x v="2"/>
    <x v="2"/>
    <s v="Kapalı"/>
    <s v="BESLER GIDA PAZ. SAN. VE TİC. A.Ş."/>
    <s v="EH.06.001"/>
    <s v="EnRoute Panorama - Hosting Hizmeti"/>
    <s v="Univera - JTI"/>
    <x v="13"/>
    <x v="0"/>
    <s v="Enroute"/>
    <n v="286.75"/>
    <s v="USD"/>
    <n v="1"/>
    <s v="Yıl"/>
    <n v="286.75"/>
    <s v="USD"/>
    <n v="0"/>
    <s v="USD"/>
    <n v="12718.37"/>
    <s v="TRY"/>
    <n v="12718.37"/>
    <s v="TRY"/>
    <n v="1000005377"/>
    <m/>
    <m/>
    <x v="18"/>
    <x v="0"/>
    <x v="0"/>
    <x v="1"/>
    <x v="3"/>
    <x v="1"/>
    <s v="Univera Satış"/>
    <s v="Saha Satış"/>
    <s v="Yurt İçi"/>
    <s v="Türkiye"/>
  </r>
  <r>
    <s v="Q1"/>
    <x v="2"/>
    <x v="2"/>
    <s v="Kapalı"/>
    <s v="BUĞRA MÜH. VE İNŞ. MALZ. İML. İTH. İHR. TİC. SAN. LTD. ŞTİ."/>
    <s v="EH.06.001"/>
    <s v="EnRoute Panorama - Hosting Hizmeti"/>
    <s v="Univera - JTI"/>
    <x v="13"/>
    <x v="0"/>
    <s v="Enroute"/>
    <n v="286.75"/>
    <s v="USD"/>
    <n v="1"/>
    <s v="Yıl"/>
    <n v="286.75"/>
    <s v="USD"/>
    <n v="0"/>
    <s v="USD"/>
    <n v="12718.37"/>
    <s v="TRY"/>
    <n v="12718.37"/>
    <s v="TRY"/>
    <n v="1000005378"/>
    <m/>
    <m/>
    <x v="18"/>
    <x v="0"/>
    <x v="0"/>
    <x v="1"/>
    <x v="3"/>
    <x v="1"/>
    <s v="Univera Satış"/>
    <s v="Saha Satış"/>
    <s v="Yurt İçi"/>
    <s v="Türkiye"/>
  </r>
  <r>
    <s v="Q1"/>
    <x v="2"/>
    <x v="2"/>
    <s v="Kapalı"/>
    <s v="BURAY TÜTÜN MAMUL. MEŞR. PAZ. VE DAĞ. TİC. LTD. ŞTİ."/>
    <s v="EH.06.001"/>
    <s v="EnRoute Panorama - Hosting Hizmeti"/>
    <s v="Univera - JTI"/>
    <x v="13"/>
    <x v="0"/>
    <s v="Enroute"/>
    <n v="286.75"/>
    <s v="USD"/>
    <n v="1"/>
    <s v="Yıl"/>
    <n v="286.75"/>
    <s v="USD"/>
    <n v="0"/>
    <s v="USD"/>
    <n v="12718.37"/>
    <s v="TRY"/>
    <n v="12718.37"/>
    <s v="TRY"/>
    <n v="1000005397"/>
    <m/>
    <m/>
    <x v="18"/>
    <x v="0"/>
    <x v="0"/>
    <x v="1"/>
    <x v="3"/>
    <x v="1"/>
    <s v="Univera Satış"/>
    <s v="Saha Satış"/>
    <s v="Yurt İçi"/>
    <s v="Türkiye"/>
  </r>
  <r>
    <s v="Q1"/>
    <x v="2"/>
    <x v="2"/>
    <s v="Kapalı"/>
    <s v="CAN TÜTÜN MAMULLERİ İNŞAAT VE SANAYİ TİCARET A.Ş."/>
    <s v="EH.06.001"/>
    <s v="EnRoute Panorama - Hosting Hizmeti"/>
    <s v="Univera - JTI"/>
    <x v="13"/>
    <x v="0"/>
    <s v="Enroute"/>
    <n v="286.75"/>
    <s v="USD"/>
    <n v="1"/>
    <s v="Yıl"/>
    <n v="286.75"/>
    <s v="USD"/>
    <n v="0"/>
    <s v="USD"/>
    <n v="12718.37"/>
    <s v="TRY"/>
    <n v="12718.37"/>
    <s v="TRY"/>
    <n v="1000005380"/>
    <m/>
    <m/>
    <x v="18"/>
    <x v="0"/>
    <x v="0"/>
    <x v="1"/>
    <x v="3"/>
    <x v="1"/>
    <s v="Univera Satış"/>
    <s v="Saha Satış"/>
    <s v="Yurt İçi"/>
    <s v="Türkiye"/>
  </r>
  <r>
    <s v="Q1"/>
    <x v="2"/>
    <x v="2"/>
    <s v="Kapalı"/>
    <s v="ÇELİKKOL TURİZM GIDA MAD.SAN VE TİC. LTD. ŞTİ."/>
    <s v="EH.06.001"/>
    <s v="EnRoute Panorama - Hosting Hizmeti"/>
    <s v="Univera - JTI"/>
    <x v="13"/>
    <x v="0"/>
    <s v="Enroute"/>
    <n v="286.75"/>
    <s v="USD"/>
    <n v="1"/>
    <s v="Yıl"/>
    <n v="286.75"/>
    <s v="USD"/>
    <n v="0"/>
    <s v="USD"/>
    <n v="12718.37"/>
    <s v="TRY"/>
    <n v="12718.37"/>
    <s v="TRY"/>
    <n v="1000005381"/>
    <m/>
    <m/>
    <x v="18"/>
    <x v="0"/>
    <x v="0"/>
    <x v="1"/>
    <x v="3"/>
    <x v="1"/>
    <s v="Univera Satış"/>
    <s v="Saha Satış"/>
    <s v="Yurt İçi"/>
    <s v="Türkiye"/>
  </r>
  <r>
    <s v="Q1"/>
    <x v="2"/>
    <x v="2"/>
    <s v="Kapalı"/>
    <s v="DOYURAN GIDA A.Ş."/>
    <s v="EH.06.001"/>
    <s v="EnRoute Panorama - Hosting Hizmeti"/>
    <s v="Univera - JTI"/>
    <x v="13"/>
    <x v="0"/>
    <s v="Enroute"/>
    <n v="286.75"/>
    <s v="TRY"/>
    <n v="1"/>
    <s v="Yıl"/>
    <n v="286.75"/>
    <s v="TRY"/>
    <n v="0"/>
    <s v="TRY"/>
    <n v="286.75"/>
    <s v="TRY"/>
    <n v="286.75"/>
    <s v="TRY"/>
    <n v="1000005364"/>
    <m/>
    <m/>
    <x v="18"/>
    <x v="0"/>
    <x v="0"/>
    <x v="1"/>
    <x v="3"/>
    <x v="1"/>
    <s v="Univera Satış"/>
    <s v="Saha Satış"/>
    <s v="Yurt İçi"/>
    <s v="Türkiye"/>
  </r>
  <r>
    <s v="Q1"/>
    <x v="2"/>
    <x v="2"/>
    <s v="Kapalı"/>
    <s v="DÜNYA MEŞRUBAT GIDA İNŞ.TURİZM PAZ. SAN. VE TİC. LTD. ŞTİ."/>
    <s v="EH.06.001"/>
    <s v="EnRoute Panorama - Hosting Hizmeti"/>
    <s v="Univera - JTI"/>
    <x v="13"/>
    <x v="0"/>
    <s v="Enroute"/>
    <n v="286.75"/>
    <s v="USD"/>
    <n v="5"/>
    <s v="Yıl"/>
    <n v="1433.75"/>
    <s v="USD"/>
    <n v="0"/>
    <s v="USD"/>
    <n v="63591.83"/>
    <s v="TRY"/>
    <n v="63591.83"/>
    <s v="TRY"/>
    <n v="1000005399"/>
    <m/>
    <m/>
    <x v="18"/>
    <x v="0"/>
    <x v="0"/>
    <x v="1"/>
    <x v="3"/>
    <x v="1"/>
    <s v="Univera Satış"/>
    <s v="Saha Satış"/>
    <s v="Yurt İçi"/>
    <s v="Türkiye"/>
  </r>
  <r>
    <s v="Q1"/>
    <x v="2"/>
    <x v="2"/>
    <s v="Kapalı"/>
    <s v="FLAŞ TURİZM İNŞAAT TAAHHÜT TİC. LTD. ŞTİ."/>
    <s v="EH.06.001"/>
    <s v="EnRoute Panorama - Hosting Hizmeti"/>
    <s v="Univera - JTI"/>
    <x v="13"/>
    <x v="0"/>
    <s v="Enroute"/>
    <n v="286.75"/>
    <s v="USD"/>
    <n v="2"/>
    <s v="Yıl"/>
    <n v="573.5"/>
    <s v="USD"/>
    <n v="0"/>
    <s v="USD"/>
    <n v="25436.73"/>
    <s v="TRY"/>
    <n v="25436.73"/>
    <s v="TRY"/>
    <n v="1000005383"/>
    <m/>
    <m/>
    <x v="18"/>
    <x v="0"/>
    <x v="0"/>
    <x v="1"/>
    <x v="3"/>
    <x v="1"/>
    <s v="Univera Satış"/>
    <s v="Saha Satış"/>
    <s v="Yurt İçi"/>
    <s v="Türkiye"/>
  </r>
  <r>
    <s v="Q1"/>
    <x v="2"/>
    <x v="2"/>
    <s v="Kapalı"/>
    <s v="KALPAKÇIOĞLU GIDA SAN. VE TİC. LTD. ŞTİ."/>
    <s v="EH.06.001"/>
    <s v="EnRoute Panorama - Hosting Hizmeti"/>
    <s v="Univera - JTI"/>
    <x v="13"/>
    <x v="0"/>
    <s v="Enroute"/>
    <n v="286.75"/>
    <s v="USD"/>
    <n v="2"/>
    <s v="Yıl"/>
    <n v="573.5"/>
    <s v="USD"/>
    <n v="0"/>
    <s v="USD"/>
    <n v="25436.73"/>
    <s v="TRY"/>
    <n v="25436.73"/>
    <s v="TRY"/>
    <n v="1000005382"/>
    <m/>
    <m/>
    <x v="18"/>
    <x v="0"/>
    <x v="0"/>
    <x v="1"/>
    <x v="3"/>
    <x v="1"/>
    <s v="Univera Satış"/>
    <s v="Saha Satış"/>
    <s v="Yurt İçi"/>
    <s v="Türkiye"/>
  </r>
  <r>
    <s v="Q1"/>
    <x v="2"/>
    <x v="2"/>
    <s v="Kapalı"/>
    <s v="KILKIŞLI MEŞ. TEK. MAM. GIDA MAD. SAN. TİC. LTD. ŞTİ."/>
    <s v="EH.06.001"/>
    <s v="EnRoute Panorama - Hosting Hizmeti"/>
    <s v="Univera - JTI"/>
    <x v="13"/>
    <x v="0"/>
    <s v="Enroute"/>
    <n v="286.75"/>
    <s v="USD"/>
    <n v="1"/>
    <s v="Yıl"/>
    <n v="286.75"/>
    <s v="USD"/>
    <n v="0"/>
    <s v="USD"/>
    <n v="12718.37"/>
    <s v="TRY"/>
    <n v="12718.37"/>
    <s v="TRY"/>
    <n v="1000005366"/>
    <m/>
    <m/>
    <x v="18"/>
    <x v="0"/>
    <x v="0"/>
    <x v="1"/>
    <x v="3"/>
    <x v="1"/>
    <s v="Univera Satış"/>
    <s v="Saha Satış"/>
    <s v="Yurt İçi"/>
    <s v="Türkiye"/>
  </r>
  <r>
    <s v="Q1"/>
    <x v="2"/>
    <x v="2"/>
    <s v="Kapalı"/>
    <s v="KOPUZ GIDA TİC. A.Ş."/>
    <s v="EH.06.001"/>
    <s v="EnRoute Panorama - Hosting Hizmeti"/>
    <s v="Univera - JTI"/>
    <x v="13"/>
    <x v="0"/>
    <s v="Enroute"/>
    <n v="286.75"/>
    <s v="USD"/>
    <n v="11"/>
    <s v="Yıl"/>
    <n v="3154.25"/>
    <s v="USD"/>
    <n v="0"/>
    <s v="USD"/>
    <n v="139902.03"/>
    <s v="TRY"/>
    <n v="139902.03"/>
    <s v="TRY"/>
    <n v="1000005384"/>
    <m/>
    <m/>
    <x v="18"/>
    <x v="0"/>
    <x v="0"/>
    <x v="1"/>
    <x v="3"/>
    <x v="1"/>
    <s v="Univera Satış"/>
    <s v="Saha Satış"/>
    <s v="Yurt İçi"/>
    <s v="Türkiye"/>
  </r>
  <r>
    <s v="Q1"/>
    <x v="2"/>
    <x v="2"/>
    <s v="Kapalı"/>
    <s v="ONGUN EMGİN GIDA DAĞ. PAZ. TUR.SAN. TİC. LTD. ŞTİ."/>
    <s v="EH.06.001"/>
    <s v="EnRoute Panorama - Hosting Hizmeti"/>
    <s v="Univera - JTI"/>
    <x v="13"/>
    <x v="0"/>
    <s v="Enroute"/>
    <n v="286.75"/>
    <s v="USD"/>
    <n v="7"/>
    <s v="Yıl"/>
    <n v="2007.25"/>
    <s v="USD"/>
    <n v="0"/>
    <s v="USD"/>
    <n v="89028.56"/>
    <s v="TRY"/>
    <n v="89028.56"/>
    <s v="TRY"/>
    <n v="1000005367"/>
    <m/>
    <m/>
    <x v="18"/>
    <x v="0"/>
    <x v="0"/>
    <x v="1"/>
    <x v="3"/>
    <x v="1"/>
    <s v="Univera Satış"/>
    <s v="Saha Satış"/>
    <s v="Yurt İçi"/>
    <s v="Türkiye"/>
  </r>
  <r>
    <s v="Q1"/>
    <x v="2"/>
    <x v="2"/>
    <s v="Kapalı"/>
    <s v="ÖZCİHAN GIDA İNŞAAT TARIM NAKLİYE ENERJİ TURİZM MAD. PAZ. VE SAN. LTD. ŞTİ."/>
    <s v="EH.06.001"/>
    <s v="EnRoute Panorama - Hosting Hizmeti"/>
    <s v="Univera - JTI"/>
    <x v="13"/>
    <x v="0"/>
    <s v="Enroute"/>
    <n v="286.75"/>
    <s v="USD"/>
    <n v="2"/>
    <s v="Yıl"/>
    <n v="573.5"/>
    <s v="USD"/>
    <n v="0"/>
    <s v="USD"/>
    <n v="25436.73"/>
    <s v="TRY"/>
    <n v="25436.73"/>
    <s v="TRY"/>
    <n v="1000005386"/>
    <m/>
    <m/>
    <x v="18"/>
    <x v="0"/>
    <x v="0"/>
    <x v="1"/>
    <x v="3"/>
    <x v="1"/>
    <s v="Univera Satış"/>
    <s v="Saha Satış"/>
    <s v="Yurt İçi"/>
    <s v="Türkiye"/>
  </r>
  <r>
    <s v="Q1"/>
    <x v="2"/>
    <x v="2"/>
    <s v="Kapalı"/>
    <s v="Özçelik Meşrubat ve Gıda Mad.Tic.Paz.A.Ş."/>
    <s v="EH.06.001"/>
    <s v="EnRoute Panorama - Hosting Hizmeti"/>
    <s v="Univera - JTI"/>
    <x v="13"/>
    <x v="0"/>
    <s v="Enroute"/>
    <n v="286.75"/>
    <s v="USD"/>
    <n v="6"/>
    <s v="Yıl"/>
    <n v="1720.5"/>
    <s v="USD"/>
    <n v="0"/>
    <s v="USD"/>
    <n v="76310.2"/>
    <s v="TRY"/>
    <n v="76310.2"/>
    <s v="TRY"/>
    <n v="1000005368"/>
    <m/>
    <m/>
    <x v="18"/>
    <x v="0"/>
    <x v="0"/>
    <x v="1"/>
    <x v="3"/>
    <x v="1"/>
    <s v="Univera Satış"/>
    <s v="Saha Satış"/>
    <s v="Yurt İçi"/>
    <s v="Türkiye"/>
  </r>
  <r>
    <s v="Q1"/>
    <x v="2"/>
    <x v="2"/>
    <s v="Kapalı"/>
    <s v="ÖZERLER TİCARET İLHAN ÖZER"/>
    <s v="EH.06.001"/>
    <s v="EnRoute Panorama - Hosting Hizmeti"/>
    <s v="Univera - JTI"/>
    <x v="13"/>
    <x v="0"/>
    <s v="Enroute"/>
    <n v="286.75"/>
    <s v="USD"/>
    <n v="4"/>
    <s v="Yıl"/>
    <n v="1147"/>
    <s v="USD"/>
    <n v="0"/>
    <s v="USD"/>
    <n v="50873.46"/>
    <s v="TRY"/>
    <n v="50873.46"/>
    <s v="TRY"/>
    <n v="1000005387"/>
    <m/>
    <m/>
    <x v="18"/>
    <x v="0"/>
    <x v="0"/>
    <x v="1"/>
    <x v="3"/>
    <x v="1"/>
    <s v="Univera Satış"/>
    <s v="Saha Satış"/>
    <s v="Yurt İçi"/>
    <s v="Türkiye"/>
  </r>
  <r>
    <s v="Q1"/>
    <x v="2"/>
    <x v="2"/>
    <s v="Kapalı"/>
    <s v="PRAMİT GIDA LOJİSTİK TİCARET TİC. A.Ş."/>
    <s v="EH.06.001"/>
    <s v="EnRoute Panorama - Hosting Hizmeti"/>
    <s v="Univera - JTI"/>
    <x v="13"/>
    <x v="0"/>
    <s v="Enroute"/>
    <n v="286.75"/>
    <s v="USD"/>
    <n v="2"/>
    <s v="Yıl"/>
    <n v="573.5"/>
    <s v="USD"/>
    <n v="0"/>
    <s v="USD"/>
    <n v="25436.73"/>
    <s v="TRY"/>
    <n v="25436.73"/>
    <s v="TRY"/>
    <n v="1000005369"/>
    <m/>
    <m/>
    <x v="18"/>
    <x v="0"/>
    <x v="0"/>
    <x v="1"/>
    <x v="3"/>
    <x v="1"/>
    <s v="Univera Satış"/>
    <s v="Saha Satış"/>
    <s v="Yurt İçi"/>
    <s v="Türkiye"/>
  </r>
  <r>
    <s v="Q1"/>
    <x v="2"/>
    <x v="2"/>
    <s v="Kapalı"/>
    <s v="SAĞIROĞLU TÜTÜN ÜRÜNLERİ ve İNŞAAT TAAHHÜT SAN.TİC.LTD.ŞTİ."/>
    <s v="EH.06.001"/>
    <s v="EnRoute Panorama - Hosting Hizmeti"/>
    <s v="Univera - JTI"/>
    <x v="13"/>
    <x v="0"/>
    <s v="Enroute"/>
    <n v="286.75"/>
    <s v="USD"/>
    <n v="1"/>
    <s v="Yıl"/>
    <n v="286.75"/>
    <s v="USD"/>
    <n v="0"/>
    <s v="USD"/>
    <n v="12718.37"/>
    <s v="TRY"/>
    <n v="12718.37"/>
    <s v="TRY"/>
    <n v="1000005391"/>
    <m/>
    <m/>
    <x v="18"/>
    <x v="0"/>
    <x v="0"/>
    <x v="1"/>
    <x v="3"/>
    <x v="1"/>
    <s v="Univera Satış"/>
    <s v="Saha Satış"/>
    <s v="Yurt İçi"/>
    <s v="Türkiye"/>
  </r>
  <r>
    <s v="Q1"/>
    <x v="2"/>
    <x v="2"/>
    <s v="Kapalı"/>
    <s v="SAMİ EMGİN DAĞ. PAZ. TUR. TEKS. İNŞ. SAN. TİC. LTD. ŞTİ."/>
    <s v="EH.06.001"/>
    <s v="EnRoute Panorama - Hosting Hizmeti"/>
    <s v="Univera - JTI"/>
    <x v="13"/>
    <x v="0"/>
    <s v="Enroute"/>
    <n v="286.75"/>
    <s v="USD"/>
    <n v="2"/>
    <s v="Yıl"/>
    <n v="573.5"/>
    <s v="USD"/>
    <n v="0"/>
    <s v="USD"/>
    <n v="25436.73"/>
    <s v="TRY"/>
    <n v="25436.73"/>
    <s v="TRY"/>
    <n v="1000005389"/>
    <m/>
    <m/>
    <x v="18"/>
    <x v="0"/>
    <x v="0"/>
    <x v="1"/>
    <x v="3"/>
    <x v="1"/>
    <s v="Univera Satış"/>
    <s v="Saha Satış"/>
    <s v="Yurt İçi"/>
    <s v="Türkiye"/>
  </r>
  <r>
    <s v="Q1"/>
    <x v="2"/>
    <x v="2"/>
    <s v="Kapalı"/>
    <s v="SEYDİM DAĞ.PAZ.A.Ş."/>
    <s v="EH.06.001"/>
    <s v="EnRoute Panorama - Hosting Hizmeti"/>
    <s v="Univera - JTI"/>
    <x v="13"/>
    <x v="0"/>
    <s v="Enroute"/>
    <n v="286.75"/>
    <s v="USD"/>
    <n v="1"/>
    <s v="Yıl"/>
    <n v="286.75"/>
    <s v="USD"/>
    <n v="0"/>
    <s v="USD"/>
    <n v="12718.37"/>
    <s v="TRY"/>
    <n v="12718.37"/>
    <s v="TRY"/>
    <n v="1000005390"/>
    <m/>
    <m/>
    <x v="18"/>
    <x v="0"/>
    <x v="0"/>
    <x v="1"/>
    <x v="3"/>
    <x v="1"/>
    <s v="Univera Satış"/>
    <s v="Saha Satış"/>
    <s v="Yurt İçi"/>
    <s v="Türkiye"/>
  </r>
  <r>
    <s v="Q1"/>
    <x v="2"/>
    <x v="2"/>
    <s v="Kapalı"/>
    <s v="SEYPA GIDA İHTİYAÇ MAD.ÜRETİM.DAĞ.VE TİC. A.Ş."/>
    <s v="EH.06.001"/>
    <s v="EnRoute Panorama - Hosting Hizmeti"/>
    <s v="Univera - JTI"/>
    <x v="13"/>
    <x v="0"/>
    <s v="Enroute"/>
    <n v="286.75"/>
    <s v="TRY"/>
    <n v="2"/>
    <s v="Yıl"/>
    <n v="573.5"/>
    <s v="TRY"/>
    <n v="0"/>
    <s v="TRY"/>
    <n v="573.5"/>
    <s v="TRY"/>
    <n v="573.5"/>
    <s v="TRY"/>
    <n v="1000005392"/>
    <m/>
    <m/>
    <x v="18"/>
    <x v="0"/>
    <x v="0"/>
    <x v="1"/>
    <x v="3"/>
    <x v="1"/>
    <s v="Univera Satış"/>
    <s v="Saha Satış"/>
    <s v="Yurt İçi"/>
    <s v="Türkiye"/>
  </r>
  <r>
    <s v="Q1"/>
    <x v="2"/>
    <x v="2"/>
    <s v="Kapalı"/>
    <s v="SSG DAYANIKLI TÜKETİM MAD. GIDA ÜRÜNLERİ PAZ. SAN. TİC. LTD. ŞTİ."/>
    <s v="EH.06.001"/>
    <s v="EnRoute Panorama - Hosting Hizmeti"/>
    <s v="Univera - JTI"/>
    <x v="13"/>
    <x v="0"/>
    <s v="Enroute"/>
    <n v="286.75"/>
    <s v="USD"/>
    <n v="2"/>
    <s v="Yıl"/>
    <n v="573.5"/>
    <s v="USD"/>
    <n v="0"/>
    <s v="USD"/>
    <n v="25436.73"/>
    <s v="TRY"/>
    <n v="25436.73"/>
    <s v="TRY"/>
    <n v="1000005393"/>
    <m/>
    <m/>
    <x v="18"/>
    <x v="0"/>
    <x v="0"/>
    <x v="1"/>
    <x v="3"/>
    <x v="1"/>
    <s v="Univera Satış"/>
    <s v="Saha Satış"/>
    <s v="Yurt İçi"/>
    <s v="Türkiye"/>
  </r>
  <r>
    <s v="Q1"/>
    <x v="2"/>
    <x v="2"/>
    <s v="Kapalı"/>
    <s v="ŞEKERCİ GIDA TEMİZLİK ÜRÜN. PAZ. VE DAĞ. LTD. ŞTİ."/>
    <s v="EH.06.001"/>
    <s v="EnRoute Panorama - Hosting Hizmeti"/>
    <s v="Univera - JTI"/>
    <x v="13"/>
    <x v="0"/>
    <s v="Enroute"/>
    <n v="286.75"/>
    <s v="USD"/>
    <n v="10"/>
    <s v="Yıl"/>
    <n v="2867.5"/>
    <s v="USD"/>
    <n v="0"/>
    <s v="USD"/>
    <n v="127183.66"/>
    <s v="TRY"/>
    <n v="127183.66"/>
    <s v="TRY"/>
    <n v="1000005394"/>
    <m/>
    <m/>
    <x v="18"/>
    <x v="0"/>
    <x v="0"/>
    <x v="1"/>
    <x v="3"/>
    <x v="1"/>
    <s v="Univera Satış"/>
    <s v="Saha Satış"/>
    <s v="Yurt İçi"/>
    <s v="Türkiye"/>
  </r>
  <r>
    <s v="Q1"/>
    <x v="2"/>
    <x v="2"/>
    <s v="Kapalı"/>
    <s v="YILDIRIMLAR GRUP İHTİYAÇ VE GIDA MAD. TURİZM A.Ş"/>
    <s v="EH.06.001"/>
    <s v="EnRoute Panorama - Hosting Hizmeti"/>
    <s v="Univera - JTI"/>
    <x v="13"/>
    <x v="0"/>
    <s v="Enroute"/>
    <n v="286.75"/>
    <s v="USD"/>
    <n v="2"/>
    <s v="Yıl"/>
    <n v="573.5"/>
    <s v="USD"/>
    <n v="0"/>
    <s v="USD"/>
    <n v="25436.73"/>
    <s v="TRY"/>
    <n v="25436.73"/>
    <s v="TRY"/>
    <n v="1000005370"/>
    <m/>
    <m/>
    <x v="18"/>
    <x v="0"/>
    <x v="0"/>
    <x v="1"/>
    <x v="3"/>
    <x v="1"/>
    <s v="Univera Satış"/>
    <s v="Saha Satış"/>
    <s v="Yurt İçi"/>
    <s v="Türkiye"/>
  </r>
  <r>
    <s v="Q1"/>
    <x v="2"/>
    <x v="2"/>
    <s v="Kapalı"/>
    <s v="YUSUF BEKTAŞ GIDA VE İHTİYAÇ MAD. İLETİŞİM NAKLİYE TİC.VE SAN.LTD.ŞTİ."/>
    <s v="EH.06.001"/>
    <s v="EnRoute Panorama - Hosting Hizmeti"/>
    <s v="Univera - JTI"/>
    <x v="13"/>
    <x v="0"/>
    <s v="Enroute"/>
    <n v="286.75"/>
    <s v="USD"/>
    <n v="7"/>
    <s v="Yıl"/>
    <n v="2007.25"/>
    <s v="USD"/>
    <n v="0"/>
    <s v="USD"/>
    <n v="89028.56"/>
    <s v="TRY"/>
    <n v="89028.56"/>
    <s v="TRY"/>
    <n v="1000005396"/>
    <m/>
    <m/>
    <x v="18"/>
    <x v="0"/>
    <x v="0"/>
    <x v="1"/>
    <x v="3"/>
    <x v="1"/>
    <s v="Univera Satış"/>
    <s v="Saha Satış"/>
    <s v="Yurt İçi"/>
    <s v="Türkiye"/>
  </r>
  <r>
    <s v="Q1"/>
    <x v="2"/>
    <x v="2"/>
    <s v="Kapalı"/>
    <s v="ZÜMRÜT TEKEL ÜRÜNLERİ GIDA PAZ.İNŞ.TAAH.SAN.VE.TİC.LTD ŞTİ"/>
    <s v="EH.06.001"/>
    <s v="EnRoute Panorama - Hosting Hizmeti"/>
    <s v="Univera - JTI"/>
    <x v="13"/>
    <x v="0"/>
    <s v="Enroute"/>
    <n v="286.75"/>
    <s v="USD"/>
    <n v="1"/>
    <s v="Yıl"/>
    <n v="286.75"/>
    <s v="USD"/>
    <n v="0"/>
    <s v="USD"/>
    <n v="12718.37"/>
    <s v="TRY"/>
    <n v="12718.37"/>
    <s v="TRY"/>
    <n v="1000005395"/>
    <m/>
    <m/>
    <x v="18"/>
    <x v="0"/>
    <x v="0"/>
    <x v="1"/>
    <x v="3"/>
    <x v="1"/>
    <s v="Univera Satış"/>
    <s v="Saha Satış"/>
    <s v="Yurt İçi"/>
    <s v="Türkiye"/>
  </r>
  <r>
    <s v="Q1"/>
    <x v="2"/>
    <x v="2"/>
    <s v="Kapalı"/>
    <s v="AĞAÇLI OTOMOTİV GIDA TİCARET VE SANAYİ ANONİM ŞİRKETİ"/>
    <s v="EH.03.001"/>
    <s v="EnRoute Panorama - Çağrı Merkezi Hizmeti (MSD)"/>
    <s v="Univera - JTI"/>
    <x v="13"/>
    <x v="0"/>
    <s v="Enroute"/>
    <n v="25649.45"/>
    <s v="TRY"/>
    <n v="15"/>
    <s v="Yıl"/>
    <n v="384741.75"/>
    <s v="TRY"/>
    <n v="0"/>
    <s v="TRY"/>
    <n v="384741.75"/>
    <s v="TRY"/>
    <n v="384741.75"/>
    <s v="TRY"/>
    <n v="1000005363"/>
    <m/>
    <m/>
    <x v="18"/>
    <x v="0"/>
    <x v="0"/>
    <x v="1"/>
    <x v="8"/>
    <x v="1"/>
    <s v="Univera Satış"/>
    <s v="Saha Satış"/>
    <s v="Yurt İçi"/>
    <s v="Türkiye"/>
  </r>
  <r>
    <s v="Q1"/>
    <x v="2"/>
    <x v="2"/>
    <s v="Kapalı"/>
    <s v="ALTUN TEMİZLİK TÜTÜN ÜRÜNLERİ PAZARLAMA A .Ş"/>
    <s v="EH.03.001"/>
    <s v="EnRoute Panorama - Çağrı Merkezi Hizmeti (MSD)"/>
    <s v="Univera - JTI"/>
    <x v="13"/>
    <x v="0"/>
    <s v="Enroute"/>
    <n v="25649.4"/>
    <s v="TRY"/>
    <n v="1"/>
    <s v="Yıl"/>
    <n v="25649.4"/>
    <s v="TRY"/>
    <n v="0"/>
    <s v="TRY"/>
    <n v="25649.4"/>
    <s v="TRY"/>
    <n v="25649.4"/>
    <s v="TRY"/>
    <n v="1000005371"/>
    <m/>
    <m/>
    <x v="18"/>
    <x v="0"/>
    <x v="0"/>
    <x v="1"/>
    <x v="8"/>
    <x v="1"/>
    <s v="Univera Satış"/>
    <s v="Saha Satış"/>
    <s v="Yurt İçi"/>
    <s v="Türkiye"/>
  </r>
  <r>
    <s v="Q1"/>
    <x v="2"/>
    <x v="2"/>
    <s v="Kapalı"/>
    <s v="ARME DAĞITIM PAZARLAMA SANAYİ VE TİC. A.Ş."/>
    <s v="EH.03.001"/>
    <s v="EnRoute Panorama - Çağrı Merkezi Hizmeti (MSD)"/>
    <s v="Univera - JTI"/>
    <x v="13"/>
    <x v="0"/>
    <s v="Enroute"/>
    <n v="25649.4"/>
    <s v="TRY"/>
    <n v="1"/>
    <s v="Yıl"/>
    <n v="25649.4"/>
    <s v="TRY"/>
    <n v="0"/>
    <s v="TRY"/>
    <n v="25649.4"/>
    <s v="TRY"/>
    <n v="25649.4"/>
    <s v="TRY"/>
    <n v="1000005372"/>
    <m/>
    <m/>
    <x v="18"/>
    <x v="0"/>
    <x v="0"/>
    <x v="1"/>
    <x v="8"/>
    <x v="1"/>
    <s v="Univera Satış"/>
    <s v="Saha Satış"/>
    <s v="Yurt İçi"/>
    <s v="Türkiye"/>
  </r>
  <r>
    <s v="Q1"/>
    <x v="2"/>
    <x v="2"/>
    <s v="Kapalı"/>
    <s v="AYDIN ÜNLÜER TUR.GIDA TİC. VE SAN. A.Ş."/>
    <s v="EH.03.001"/>
    <s v="EnRoute Panorama - Çağrı Merkezi Hizmeti (MSD)"/>
    <s v="Univera - JTI"/>
    <x v="13"/>
    <x v="0"/>
    <s v="Enroute"/>
    <n v="25649.4"/>
    <s v="TRY"/>
    <n v="3"/>
    <s v="Yıl"/>
    <n v="76948.2"/>
    <s v="TRY"/>
    <n v="0"/>
    <s v="TRY"/>
    <n v="76948.2"/>
    <s v="TRY"/>
    <n v="76948.2"/>
    <s v="TRY"/>
    <n v="1000005374"/>
    <m/>
    <m/>
    <x v="18"/>
    <x v="0"/>
    <x v="0"/>
    <x v="1"/>
    <x v="8"/>
    <x v="1"/>
    <s v="Univera Satış"/>
    <s v="Saha Satış"/>
    <s v="Yurt İçi"/>
    <s v="Türkiye"/>
  </r>
  <r>
    <s v="Q1"/>
    <x v="2"/>
    <x v="2"/>
    <s v="Kapalı"/>
    <s v="BAMS GIDA ITRİYAT VE TEKSTİL TİC. VE SAN. LTD. ŞTİ."/>
    <s v="EH.03.001"/>
    <s v="EnRoute Panorama - Çağrı Merkezi Hizmeti (MSD)"/>
    <s v="Univera - JTI"/>
    <x v="13"/>
    <x v="0"/>
    <s v="Enroute"/>
    <n v="25649.4"/>
    <s v="TRY"/>
    <n v="2"/>
    <s v="Yıl"/>
    <n v="51298.8"/>
    <s v="TRY"/>
    <n v="0"/>
    <s v="TRY"/>
    <n v="51298.8"/>
    <s v="TRY"/>
    <n v="51298.8"/>
    <s v="TRY"/>
    <n v="1000005375"/>
    <m/>
    <m/>
    <x v="18"/>
    <x v="0"/>
    <x v="0"/>
    <x v="1"/>
    <x v="8"/>
    <x v="1"/>
    <s v="Univera Satış"/>
    <s v="Saha Satış"/>
    <s v="Yurt İçi"/>
    <s v="Türkiye"/>
  </r>
  <r>
    <s v="Q1"/>
    <x v="2"/>
    <x v="2"/>
    <s v="Kapalı"/>
    <s v="BAYRAKTAR SATIS VE DAGITIM ANONIM SIRKETI"/>
    <s v="EH.03.001"/>
    <s v="EnRoute Panorama - Çağrı Merkezi Hizmeti (MSD)"/>
    <s v="Univera - JTI"/>
    <x v="13"/>
    <x v="0"/>
    <s v="Enroute"/>
    <n v="25649.4"/>
    <s v="TRY"/>
    <n v="2"/>
    <s v="Yıl"/>
    <n v="51298.8"/>
    <s v="TRY"/>
    <n v="0"/>
    <s v="TRY"/>
    <n v="51298.8"/>
    <s v="TRY"/>
    <n v="51298.8"/>
    <s v="TRY"/>
    <n v="1000005376"/>
    <m/>
    <m/>
    <x v="18"/>
    <x v="0"/>
    <x v="0"/>
    <x v="1"/>
    <x v="8"/>
    <x v="1"/>
    <s v="Univera Satış"/>
    <s v="Saha Satış"/>
    <s v="Yurt İçi"/>
    <s v="Türkiye"/>
  </r>
  <r>
    <s v="Q1"/>
    <x v="2"/>
    <x v="2"/>
    <s v="Kapalı"/>
    <s v="BESLER GIDA PAZ. SAN. VE TİC. A.Ş."/>
    <s v="EH.03.001"/>
    <s v="EnRoute Panorama - Çağrı Merkezi Hizmeti (MSD)"/>
    <s v="Univera - JTI"/>
    <x v="13"/>
    <x v="0"/>
    <s v="Enroute"/>
    <n v="25649.4"/>
    <s v="TRY"/>
    <n v="1"/>
    <s v="Yıl"/>
    <n v="25649.4"/>
    <s v="TRY"/>
    <n v="0"/>
    <s v="TRY"/>
    <n v="25649.4"/>
    <s v="TRY"/>
    <n v="25649.4"/>
    <s v="TRY"/>
    <n v="1000005377"/>
    <m/>
    <m/>
    <x v="18"/>
    <x v="0"/>
    <x v="0"/>
    <x v="1"/>
    <x v="8"/>
    <x v="1"/>
    <s v="Univera Satış"/>
    <s v="Saha Satış"/>
    <s v="Yurt İçi"/>
    <s v="Türkiye"/>
  </r>
  <r>
    <s v="Q1"/>
    <x v="2"/>
    <x v="2"/>
    <s v="Kapalı"/>
    <s v="BUĞRA MÜH. VE İNŞ. MALZ. İML. İTH. İHR. TİC. SAN. LTD. ŞTİ."/>
    <s v="EH.03.001"/>
    <s v="EnRoute Panorama - Çağrı Merkezi Hizmeti (MSD)"/>
    <s v="Univera - JTI"/>
    <x v="13"/>
    <x v="0"/>
    <s v="Enroute"/>
    <n v="25649.4"/>
    <s v="TRY"/>
    <n v="1"/>
    <s v="Yıl"/>
    <n v="25649.4"/>
    <s v="TRY"/>
    <n v="0"/>
    <s v="TRY"/>
    <n v="25649.4"/>
    <s v="TRY"/>
    <n v="25649.4"/>
    <s v="TRY"/>
    <n v="1000005378"/>
    <m/>
    <m/>
    <x v="18"/>
    <x v="0"/>
    <x v="0"/>
    <x v="1"/>
    <x v="8"/>
    <x v="1"/>
    <s v="Univera Satış"/>
    <s v="Saha Satış"/>
    <s v="Yurt İçi"/>
    <s v="Türkiye"/>
  </r>
  <r>
    <s v="Q1"/>
    <x v="2"/>
    <x v="2"/>
    <s v="Kapalı"/>
    <s v="BURAY TÜTÜN MAMUL. MEŞR. PAZ. VE DAĞ. TİC. LTD. ŞTİ."/>
    <s v="EH.03.001"/>
    <s v="EnRoute Panorama - Çağrı Merkezi Hizmeti (MSD)"/>
    <s v="Univera - JTI"/>
    <x v="13"/>
    <x v="0"/>
    <s v="Enroute"/>
    <n v="25649.4"/>
    <s v="TRY"/>
    <n v="1"/>
    <s v="Yıl"/>
    <n v="25649.4"/>
    <s v="TRY"/>
    <n v="0"/>
    <s v="TRY"/>
    <n v="25649.4"/>
    <s v="TRY"/>
    <n v="25649.4"/>
    <s v="TRY"/>
    <n v="1000005397"/>
    <m/>
    <m/>
    <x v="18"/>
    <x v="0"/>
    <x v="0"/>
    <x v="1"/>
    <x v="8"/>
    <x v="1"/>
    <s v="Univera Satış"/>
    <s v="Saha Satış"/>
    <s v="Yurt İçi"/>
    <s v="Türkiye"/>
  </r>
  <r>
    <s v="Q1"/>
    <x v="2"/>
    <x v="2"/>
    <s v="Kapalı"/>
    <s v="CAN TÜTÜN MAMULLERİ İNŞAAT VE SANAYİ TİCARET A.Ş."/>
    <s v="EH.03.001"/>
    <s v="EnRoute Panorama - Çağrı Merkezi Hizmeti (MSD)"/>
    <s v="Univera - JTI"/>
    <x v="13"/>
    <x v="0"/>
    <s v="Enroute"/>
    <n v="25649.4"/>
    <s v="TRY"/>
    <n v="1"/>
    <s v="Yıl"/>
    <n v="25649.4"/>
    <s v="TRY"/>
    <n v="0"/>
    <s v="TRY"/>
    <n v="25649.4"/>
    <s v="TRY"/>
    <n v="25649.4"/>
    <s v="TRY"/>
    <n v="1000005380"/>
    <m/>
    <m/>
    <x v="18"/>
    <x v="0"/>
    <x v="0"/>
    <x v="1"/>
    <x v="8"/>
    <x v="1"/>
    <s v="Univera Satış"/>
    <s v="Saha Satış"/>
    <s v="Yurt İçi"/>
    <s v="Türkiye"/>
  </r>
  <r>
    <s v="Q1"/>
    <x v="2"/>
    <x v="2"/>
    <s v="Kapalı"/>
    <s v="ÇELİKKOL TURİZM GIDA MAD.SAN VE TİC. LTD. ŞTİ."/>
    <s v="EH.03.001"/>
    <s v="EnRoute Panorama - Çağrı Merkezi Hizmeti (MSD)"/>
    <s v="Univera - JTI"/>
    <x v="13"/>
    <x v="0"/>
    <s v="Enroute"/>
    <n v="25649.4"/>
    <s v="TRY"/>
    <n v="1"/>
    <s v="Yıl"/>
    <n v="25649.4"/>
    <s v="TRY"/>
    <n v="0"/>
    <s v="TRY"/>
    <n v="25649.4"/>
    <s v="TRY"/>
    <n v="25649.4"/>
    <s v="TRY"/>
    <n v="1000005381"/>
    <m/>
    <m/>
    <x v="18"/>
    <x v="0"/>
    <x v="0"/>
    <x v="1"/>
    <x v="8"/>
    <x v="1"/>
    <s v="Univera Satış"/>
    <s v="Saha Satış"/>
    <s v="Yurt İçi"/>
    <s v="Türkiye"/>
  </r>
  <r>
    <s v="Q1"/>
    <x v="2"/>
    <x v="2"/>
    <s v="Kapalı"/>
    <s v="DARDANEL DAĞITIM A.Ş."/>
    <s v="EH.03.001"/>
    <s v="EnRoute Panorama - Çağrı Merkezi Hizmeti (MSD)"/>
    <s v="Univera - Dardanel"/>
    <x v="12"/>
    <x v="0"/>
    <s v="Enroute"/>
    <n v="23711.94"/>
    <s v="TRY"/>
    <n v="59"/>
    <s v="Yıl"/>
    <n v="1399004.46"/>
    <s v="TRY"/>
    <n v="0"/>
    <s v="TRY"/>
    <n v="1399004.46"/>
    <s v="TRY"/>
    <n v="1399004.46"/>
    <s v="TRY"/>
    <n v="1000005398"/>
    <m/>
    <m/>
    <x v="4"/>
    <x v="0"/>
    <x v="0"/>
    <x v="1"/>
    <x v="8"/>
    <x v="0"/>
    <s v="Univera Satış"/>
    <s v="Saha Satış"/>
    <s v="Yurt İçi"/>
    <s v="Türkiye"/>
  </r>
  <r>
    <s v="Q1"/>
    <x v="2"/>
    <x v="2"/>
    <s v="Kapalı"/>
    <s v="DOYURAN GIDA A.Ş."/>
    <s v="EH.03.001"/>
    <s v="EnRoute Panorama - Çağrı Merkezi Hizmeti (MSD)"/>
    <s v="Univera - JTI"/>
    <x v="13"/>
    <x v="0"/>
    <s v="Enroute"/>
    <n v="25649.4"/>
    <s v="TRY"/>
    <n v="1"/>
    <s v="Yıl"/>
    <n v="25649.4"/>
    <s v="TRY"/>
    <n v="0"/>
    <s v="TRY"/>
    <n v="25649.4"/>
    <s v="TRY"/>
    <n v="25649.4"/>
    <s v="TRY"/>
    <n v="1000005364"/>
    <m/>
    <m/>
    <x v="18"/>
    <x v="0"/>
    <x v="0"/>
    <x v="1"/>
    <x v="8"/>
    <x v="1"/>
    <s v="Univera Satış"/>
    <s v="Saha Satış"/>
    <s v="Yurt İçi"/>
    <s v="Türkiye"/>
  </r>
  <r>
    <s v="Q1"/>
    <x v="2"/>
    <x v="2"/>
    <s v="Kapalı"/>
    <s v="DÜNYA MEŞRUBAT GIDA İNŞ.TURİZM PAZ. SAN. VE TİC. LTD. ŞTİ."/>
    <s v="EH.03.001"/>
    <s v="EnRoute Panorama - Çağrı Merkezi Hizmeti (MSD)"/>
    <s v="Univera - JTI"/>
    <x v="13"/>
    <x v="0"/>
    <s v="Enroute"/>
    <n v="25649.4"/>
    <s v="TRY"/>
    <n v="5"/>
    <s v="Yıl"/>
    <n v="128247"/>
    <s v="TRY"/>
    <n v="0"/>
    <s v="TRY"/>
    <n v="128247"/>
    <s v="TRY"/>
    <n v="128247"/>
    <s v="TRY"/>
    <n v="1000005399"/>
    <m/>
    <m/>
    <x v="18"/>
    <x v="0"/>
    <x v="0"/>
    <x v="1"/>
    <x v="8"/>
    <x v="1"/>
    <s v="Univera Satış"/>
    <s v="Saha Satış"/>
    <s v="Yurt İçi"/>
    <s v="Türkiye"/>
  </r>
  <r>
    <s v="Q1"/>
    <x v="2"/>
    <x v="2"/>
    <s v="Kapalı"/>
    <s v="FLAŞ TURİZM İNŞAAT TAAHHÜT TİC. LTD. ŞTİ."/>
    <s v="EH.03.001"/>
    <s v="EnRoute Panorama - Çağrı Merkezi Hizmeti (MSD)"/>
    <s v="Univera - JTI"/>
    <x v="13"/>
    <x v="0"/>
    <s v="Enroute"/>
    <n v="25649.4"/>
    <s v="TRY"/>
    <n v="2"/>
    <s v="Yıl"/>
    <n v="51298.8"/>
    <s v="TRY"/>
    <n v="0"/>
    <s v="TRY"/>
    <n v="51298.8"/>
    <s v="TRY"/>
    <n v="51298.8"/>
    <s v="TRY"/>
    <n v="1000005383"/>
    <m/>
    <m/>
    <x v="18"/>
    <x v="0"/>
    <x v="0"/>
    <x v="1"/>
    <x v="8"/>
    <x v="1"/>
    <s v="Univera Satış"/>
    <s v="Saha Satış"/>
    <s v="Yurt İçi"/>
    <s v="Türkiye"/>
  </r>
  <r>
    <s v="Q1"/>
    <x v="2"/>
    <x v="2"/>
    <s v="Kapalı"/>
    <s v="KALPAKÇIOĞLU GIDA SAN. VE TİC. LTD. ŞTİ."/>
    <s v="EH.03.001"/>
    <s v="EnRoute Panorama - Çağrı Merkezi Hizmeti (MSD)"/>
    <s v="Univera - JTI"/>
    <x v="13"/>
    <x v="0"/>
    <s v="Enroute"/>
    <n v="25649.4"/>
    <s v="TRY"/>
    <n v="2"/>
    <s v="Yıl"/>
    <n v="51298.8"/>
    <s v="TRY"/>
    <n v="0"/>
    <s v="TRY"/>
    <n v="51298.8"/>
    <s v="TRY"/>
    <n v="51298.8"/>
    <s v="TRY"/>
    <n v="1000005382"/>
    <m/>
    <m/>
    <x v="18"/>
    <x v="0"/>
    <x v="0"/>
    <x v="1"/>
    <x v="8"/>
    <x v="1"/>
    <s v="Univera Satış"/>
    <s v="Saha Satış"/>
    <s v="Yurt İçi"/>
    <s v="Türkiye"/>
  </r>
  <r>
    <s v="Q1"/>
    <x v="2"/>
    <x v="2"/>
    <s v="Kapalı"/>
    <s v="KILKIŞLI MEŞ. TEK. MAM. GIDA MAD. SAN. TİC. LTD. ŞTİ."/>
    <s v="EH.03.001"/>
    <s v="EnRoute Panorama - Çağrı Merkezi Hizmeti (MSD)"/>
    <s v="Univera - JTI"/>
    <x v="13"/>
    <x v="0"/>
    <s v="Enroute"/>
    <n v="25649.4"/>
    <s v="TRY"/>
    <n v="1"/>
    <s v="Yıl"/>
    <n v="25649.4"/>
    <s v="TRY"/>
    <n v="0"/>
    <s v="TRY"/>
    <n v="25649.4"/>
    <s v="TRY"/>
    <n v="25649.4"/>
    <s v="TRY"/>
    <n v="1000005366"/>
    <m/>
    <m/>
    <x v="18"/>
    <x v="0"/>
    <x v="0"/>
    <x v="1"/>
    <x v="8"/>
    <x v="1"/>
    <s v="Univera Satış"/>
    <s v="Saha Satış"/>
    <s v="Yurt İçi"/>
    <s v="Türkiye"/>
  </r>
  <r>
    <s v="Q1"/>
    <x v="2"/>
    <x v="2"/>
    <s v="Kapalı"/>
    <s v="KOPUZ GIDA TİC. A.Ş."/>
    <s v="EH.03.001"/>
    <s v="EnRoute Panorama - Çağrı Merkezi Hizmeti (MSD)"/>
    <s v="Univera - JTI"/>
    <x v="13"/>
    <x v="0"/>
    <s v="Enroute"/>
    <n v="25649.4"/>
    <s v="TRY"/>
    <n v="11"/>
    <s v="Yıl"/>
    <n v="282143.40000000002"/>
    <s v="TRY"/>
    <n v="0"/>
    <s v="TRY"/>
    <n v="282143.40000000002"/>
    <s v="TRY"/>
    <n v="282143.40000000002"/>
    <s v="TRY"/>
    <n v="1000005384"/>
    <m/>
    <m/>
    <x v="18"/>
    <x v="0"/>
    <x v="0"/>
    <x v="1"/>
    <x v="8"/>
    <x v="1"/>
    <s v="Univera Satış"/>
    <s v="Saha Satış"/>
    <s v="Yurt İçi"/>
    <s v="Türkiye"/>
  </r>
  <r>
    <s v="Q1"/>
    <x v="2"/>
    <x v="2"/>
    <s v="Kapalı"/>
    <s v="ONGUN EMGİN GIDA DAĞ. PAZ. TUR.SAN. TİC. LTD. ŞTİ."/>
    <s v="EH.03.001"/>
    <s v="EnRoute Panorama - Çağrı Merkezi Hizmeti (MSD)"/>
    <s v="Univera - JTI"/>
    <x v="13"/>
    <x v="0"/>
    <s v="Enroute"/>
    <n v="25649.4"/>
    <s v="TRY"/>
    <n v="7"/>
    <s v="Yıl"/>
    <n v="179545.8"/>
    <s v="TRY"/>
    <n v="0"/>
    <s v="TRY"/>
    <n v="179545.8"/>
    <s v="TRY"/>
    <n v="179545.8"/>
    <s v="TRY"/>
    <n v="1000005367"/>
    <m/>
    <m/>
    <x v="18"/>
    <x v="0"/>
    <x v="0"/>
    <x v="1"/>
    <x v="8"/>
    <x v="1"/>
    <s v="Univera Satış"/>
    <s v="Saha Satış"/>
    <s v="Yurt İçi"/>
    <s v="Türkiye"/>
  </r>
  <r>
    <s v="Q1"/>
    <x v="2"/>
    <x v="2"/>
    <s v="Kapalı"/>
    <s v="ÖZCİHAN GIDA İNŞAAT TARIM NAKLİYE ENERJİ TURİZM MAD. PAZ. VE SAN. LTD. ŞTİ."/>
    <s v="EH.03.001"/>
    <s v="EnRoute Panorama - Çağrı Merkezi Hizmeti (MSD)"/>
    <s v="Univera - JTI"/>
    <x v="13"/>
    <x v="0"/>
    <s v="Enroute"/>
    <n v="25649.4"/>
    <s v="TRY"/>
    <n v="2"/>
    <s v="Yıl"/>
    <n v="51298.8"/>
    <s v="TRY"/>
    <n v="0"/>
    <s v="TRY"/>
    <n v="51298.8"/>
    <s v="TRY"/>
    <n v="51298.8"/>
    <s v="TRY"/>
    <n v="1000005386"/>
    <m/>
    <m/>
    <x v="18"/>
    <x v="0"/>
    <x v="0"/>
    <x v="1"/>
    <x v="8"/>
    <x v="1"/>
    <s v="Univera Satış"/>
    <s v="Saha Satış"/>
    <s v="Yurt İçi"/>
    <s v="Türkiye"/>
  </r>
  <r>
    <s v="Q1"/>
    <x v="2"/>
    <x v="2"/>
    <s v="Kapalı"/>
    <s v="Özçelik Meşrubat ve Gıda Mad.Tic.Paz.A.Ş."/>
    <s v="EH.03.001"/>
    <s v="EnRoute Panorama - Çağrı Merkezi Hizmeti (MSD)"/>
    <s v="Univera - JTI"/>
    <x v="13"/>
    <x v="0"/>
    <s v="Enroute"/>
    <n v="25649.4"/>
    <s v="TRY"/>
    <n v="6"/>
    <s v="Yıl"/>
    <n v="153896.4"/>
    <s v="TRY"/>
    <n v="0"/>
    <s v="TRY"/>
    <n v="153896.4"/>
    <s v="TRY"/>
    <n v="153896.4"/>
    <s v="TRY"/>
    <n v="1000005368"/>
    <m/>
    <m/>
    <x v="18"/>
    <x v="0"/>
    <x v="0"/>
    <x v="1"/>
    <x v="8"/>
    <x v="1"/>
    <s v="Univera Satış"/>
    <s v="Saha Satış"/>
    <s v="Yurt İçi"/>
    <s v="Türkiye"/>
  </r>
  <r>
    <s v="Q1"/>
    <x v="2"/>
    <x v="2"/>
    <s v="Kapalı"/>
    <s v="ÖZERLER TİCARET İLHAN ÖZER"/>
    <s v="EH.03.001"/>
    <s v="EnRoute Panorama - Çağrı Merkezi Hizmeti (MSD)"/>
    <s v="Univera - JTI"/>
    <x v="13"/>
    <x v="0"/>
    <s v="Enroute"/>
    <n v="25649.4"/>
    <s v="TRY"/>
    <n v="4"/>
    <s v="Yıl"/>
    <n v="102597.6"/>
    <s v="TRY"/>
    <n v="0"/>
    <s v="TRY"/>
    <n v="102597.6"/>
    <s v="TRY"/>
    <n v="102597.6"/>
    <s v="TRY"/>
    <n v="1000005387"/>
    <m/>
    <m/>
    <x v="18"/>
    <x v="0"/>
    <x v="0"/>
    <x v="1"/>
    <x v="8"/>
    <x v="1"/>
    <s v="Univera Satış"/>
    <s v="Saha Satış"/>
    <s v="Yurt İçi"/>
    <s v="Türkiye"/>
  </r>
  <r>
    <s v="Q1"/>
    <x v="2"/>
    <x v="2"/>
    <s v="Kapalı"/>
    <s v="PRAMİT GIDA LOJİSTİK TİCARET TİC. A.Ş."/>
    <s v="EH.03.001"/>
    <s v="EnRoute Panorama - Çağrı Merkezi Hizmeti (MSD)"/>
    <s v="Univera - JTI"/>
    <x v="13"/>
    <x v="0"/>
    <s v="Enroute"/>
    <n v="25649.4"/>
    <s v="TRY"/>
    <n v="2"/>
    <s v="Yıl"/>
    <n v="51298.8"/>
    <s v="TRY"/>
    <n v="0"/>
    <s v="TRY"/>
    <n v="51298.8"/>
    <s v="TRY"/>
    <n v="51298.8"/>
    <s v="TRY"/>
    <n v="1000005369"/>
    <m/>
    <m/>
    <x v="18"/>
    <x v="0"/>
    <x v="0"/>
    <x v="1"/>
    <x v="8"/>
    <x v="1"/>
    <s v="Univera Satış"/>
    <s v="Saha Satış"/>
    <s v="Yurt İçi"/>
    <s v="Türkiye"/>
  </r>
  <r>
    <s v="Q1"/>
    <x v="2"/>
    <x v="2"/>
    <s v="Kapalı"/>
    <s v="SAĞIROĞLU TÜTÜN ÜRÜNLERİ ve İNŞAAT TAAHHÜT SAN.TİC.LTD.ŞTİ."/>
    <s v="EH.03.001"/>
    <s v="EnRoute Panorama - Çağrı Merkezi Hizmeti (MSD)"/>
    <s v="Univera - JTI"/>
    <x v="13"/>
    <x v="0"/>
    <s v="Enroute"/>
    <n v="25649.4"/>
    <s v="TRY"/>
    <n v="1"/>
    <s v="Yıl"/>
    <n v="25649.4"/>
    <s v="TRY"/>
    <n v="0"/>
    <s v="TRY"/>
    <n v="25649.4"/>
    <s v="TRY"/>
    <n v="25649.4"/>
    <s v="TRY"/>
    <n v="1000005391"/>
    <m/>
    <m/>
    <x v="18"/>
    <x v="0"/>
    <x v="0"/>
    <x v="1"/>
    <x v="8"/>
    <x v="1"/>
    <s v="Univera Satış"/>
    <s v="Saha Satış"/>
    <s v="Yurt İçi"/>
    <s v="Türkiye"/>
  </r>
  <r>
    <s v="Q1"/>
    <x v="2"/>
    <x v="2"/>
    <s v="Kapalı"/>
    <s v="SAMİ EMGİN DAĞ. PAZ. TUR. TEKS. İNŞ. SAN. TİC. LTD. ŞTİ."/>
    <s v="EH.03.001"/>
    <s v="EnRoute Panorama - Çağrı Merkezi Hizmeti (MSD)"/>
    <s v="Univera - JTI"/>
    <x v="13"/>
    <x v="0"/>
    <s v="Enroute"/>
    <n v="25649.4"/>
    <s v="TRY"/>
    <n v="2"/>
    <s v="Yıl"/>
    <n v="51298.8"/>
    <s v="TRY"/>
    <n v="0"/>
    <s v="TRY"/>
    <n v="51298.8"/>
    <s v="TRY"/>
    <n v="51298.8"/>
    <s v="TRY"/>
    <n v="1000005389"/>
    <m/>
    <m/>
    <x v="18"/>
    <x v="0"/>
    <x v="0"/>
    <x v="1"/>
    <x v="8"/>
    <x v="1"/>
    <s v="Univera Satış"/>
    <s v="Saha Satış"/>
    <s v="Yurt İçi"/>
    <s v="Türkiye"/>
  </r>
  <r>
    <s v="Q1"/>
    <x v="2"/>
    <x v="2"/>
    <s v="Kapalı"/>
    <s v="SEYDİM DAĞ.PAZ.A.Ş."/>
    <s v="EH.03.001"/>
    <s v="EnRoute Panorama - Çağrı Merkezi Hizmeti (MSD)"/>
    <s v="Univera - JTI"/>
    <x v="13"/>
    <x v="0"/>
    <s v="Enroute"/>
    <n v="25649.4"/>
    <s v="TRY"/>
    <n v="1"/>
    <s v="Yıl"/>
    <n v="25649.4"/>
    <s v="TRY"/>
    <n v="0"/>
    <s v="TRY"/>
    <n v="25649.4"/>
    <s v="TRY"/>
    <n v="25649.4"/>
    <s v="TRY"/>
    <n v="1000005390"/>
    <m/>
    <m/>
    <x v="18"/>
    <x v="0"/>
    <x v="0"/>
    <x v="1"/>
    <x v="8"/>
    <x v="1"/>
    <s v="Univera Satış"/>
    <s v="Saha Satış"/>
    <s v="Yurt İçi"/>
    <s v="Türkiye"/>
  </r>
  <r>
    <s v="Q1"/>
    <x v="2"/>
    <x v="2"/>
    <s v="Kapalı"/>
    <s v="SEYPA GIDA İHTİYAÇ MAD.ÜRETİM.DAĞ.VE TİC. A.Ş."/>
    <s v="EH.03.001"/>
    <s v="EnRoute Panorama - Çağrı Merkezi Hizmeti (MSD)"/>
    <s v="Univera - JTI"/>
    <x v="13"/>
    <x v="0"/>
    <s v="Enroute"/>
    <n v="25649.4"/>
    <s v="TRY"/>
    <n v="2"/>
    <s v="Yıl"/>
    <n v="51298.8"/>
    <s v="TRY"/>
    <n v="0"/>
    <s v="TRY"/>
    <n v="51298.8"/>
    <s v="TRY"/>
    <n v="51298.8"/>
    <s v="TRY"/>
    <n v="1000005392"/>
    <m/>
    <m/>
    <x v="18"/>
    <x v="0"/>
    <x v="0"/>
    <x v="1"/>
    <x v="8"/>
    <x v="1"/>
    <s v="Univera Satış"/>
    <s v="Saha Satış"/>
    <s v="Yurt İçi"/>
    <s v="Türkiye"/>
  </r>
  <r>
    <s v="Q1"/>
    <x v="2"/>
    <x v="2"/>
    <s v="Kapalı"/>
    <s v="SSG DAYANIKLI TÜKETİM MAD. GIDA ÜRÜNLERİ PAZ. SAN. TİC. LTD. ŞTİ."/>
    <s v="EH.03.001"/>
    <s v="EnRoute Panorama - Çağrı Merkezi Hizmeti (MSD)"/>
    <s v="Univera - JTI"/>
    <x v="13"/>
    <x v="0"/>
    <s v="Enroute"/>
    <n v="25649.4"/>
    <s v="TRY"/>
    <n v="2"/>
    <s v="Yıl"/>
    <n v="51298.8"/>
    <s v="TRY"/>
    <n v="0"/>
    <s v="TRY"/>
    <n v="51298.8"/>
    <s v="TRY"/>
    <n v="51298.8"/>
    <s v="TRY"/>
    <n v="1000005393"/>
    <m/>
    <m/>
    <x v="18"/>
    <x v="0"/>
    <x v="0"/>
    <x v="1"/>
    <x v="8"/>
    <x v="1"/>
    <s v="Univera Satış"/>
    <s v="Saha Satış"/>
    <s v="Yurt İçi"/>
    <s v="Türkiye"/>
  </r>
  <r>
    <s v="Q1"/>
    <x v="2"/>
    <x v="2"/>
    <s v="Kapalı"/>
    <s v="ŞEKERCİ GIDA TEMİZLİK ÜRÜN. PAZ. VE DAĞ. LTD. ŞTİ."/>
    <s v="EH.03.001"/>
    <s v="EnRoute Panorama - Çağrı Merkezi Hizmeti (MSD)"/>
    <s v="Univera - JTI"/>
    <x v="13"/>
    <x v="0"/>
    <s v="Enroute"/>
    <n v="25649.4"/>
    <s v="TRY"/>
    <n v="10"/>
    <s v="Yıl"/>
    <n v="256494"/>
    <s v="TRY"/>
    <n v="0"/>
    <s v="TRY"/>
    <n v="256494"/>
    <s v="TRY"/>
    <n v="256494"/>
    <s v="TRY"/>
    <n v="1000005394"/>
    <m/>
    <m/>
    <x v="18"/>
    <x v="0"/>
    <x v="0"/>
    <x v="1"/>
    <x v="8"/>
    <x v="1"/>
    <s v="Univera Satış"/>
    <s v="Saha Satış"/>
    <s v="Yurt İçi"/>
    <s v="Türkiye"/>
  </r>
  <r>
    <s v="Q1"/>
    <x v="2"/>
    <x v="2"/>
    <s v="Kapalı"/>
    <s v="YILDIRIMLAR GRUP İHTİYAÇ VE GIDA MAD. TURİZM A.Ş"/>
    <s v="EH.03.001"/>
    <s v="EnRoute Panorama - Çağrı Merkezi Hizmeti (MSD)"/>
    <s v="Univera - JTI"/>
    <x v="13"/>
    <x v="0"/>
    <s v="Enroute"/>
    <n v="25649.4"/>
    <s v="TRY"/>
    <n v="2"/>
    <s v="Yıl"/>
    <n v="51298.8"/>
    <s v="TRY"/>
    <n v="0"/>
    <s v="TRY"/>
    <n v="51298.8"/>
    <s v="TRY"/>
    <n v="51298.8"/>
    <s v="TRY"/>
    <n v="1000005370"/>
    <m/>
    <m/>
    <x v="18"/>
    <x v="0"/>
    <x v="0"/>
    <x v="1"/>
    <x v="8"/>
    <x v="1"/>
    <s v="Univera Satış"/>
    <s v="Saha Satış"/>
    <s v="Yurt İçi"/>
    <s v="Türkiye"/>
  </r>
  <r>
    <s v="Q1"/>
    <x v="2"/>
    <x v="2"/>
    <s v="Kapalı"/>
    <s v="YUSUF BEKTAŞ GIDA VE İHTİYAÇ MAD. İLETİŞİM NAKLİYE TİC.VE SAN.LTD.ŞTİ."/>
    <s v="EH.03.001"/>
    <s v="EnRoute Panorama - Çağrı Merkezi Hizmeti (MSD)"/>
    <s v="Univera - JTI"/>
    <x v="13"/>
    <x v="0"/>
    <s v="Enroute"/>
    <n v="25649.4"/>
    <s v="TRY"/>
    <n v="7"/>
    <s v="Yıl"/>
    <n v="179545.8"/>
    <s v="TRY"/>
    <n v="0"/>
    <s v="TRY"/>
    <n v="179545.8"/>
    <s v="TRY"/>
    <n v="179545.8"/>
    <s v="TRY"/>
    <n v="1000005396"/>
    <m/>
    <m/>
    <x v="18"/>
    <x v="0"/>
    <x v="0"/>
    <x v="1"/>
    <x v="8"/>
    <x v="1"/>
    <s v="Univera Satış"/>
    <s v="Saha Satış"/>
    <s v="Yurt İçi"/>
    <s v="Türkiye"/>
  </r>
  <r>
    <s v="Q1"/>
    <x v="2"/>
    <x v="2"/>
    <s v="Kapalı"/>
    <s v="ZÜMRÜT TEKEL ÜRÜNLERİ GIDA PAZ.İNŞ.TAAH.SAN.VE.TİC.LTD ŞTİ"/>
    <s v="EH.03.001"/>
    <s v="EnRoute Panorama - Çağrı Merkezi Hizmeti (MSD)"/>
    <s v="Univera - JTI"/>
    <x v="13"/>
    <x v="0"/>
    <s v="Enroute"/>
    <n v="25649.4"/>
    <s v="TRY"/>
    <n v="1"/>
    <s v="Yıl"/>
    <n v="25649.4"/>
    <s v="TRY"/>
    <n v="0"/>
    <s v="TRY"/>
    <n v="25649.4"/>
    <s v="TRY"/>
    <n v="25649.4"/>
    <s v="TRY"/>
    <n v="1000005395"/>
    <m/>
    <m/>
    <x v="18"/>
    <x v="0"/>
    <x v="0"/>
    <x v="1"/>
    <x v="8"/>
    <x v="1"/>
    <s v="Univera Satış"/>
    <s v="Saha Satış"/>
    <s v="Yurt İçi"/>
    <s v="Türkiye"/>
  </r>
  <r>
    <s v="Q1"/>
    <x v="2"/>
    <x v="2"/>
    <s v="Kapalı"/>
    <s v="FURKAN MEŞRUBAT VE GIDA PAZARLAMA"/>
    <s v="UH.01.002"/>
    <s v="Unidox Kontör"/>
    <s v="Univera Kontör Satışı"/>
    <x v="23"/>
    <x v="2"/>
    <s v="Unidox"/>
    <n v="8.34"/>
    <s v="TRY"/>
    <n v="2000"/>
    <s v="Adet"/>
    <n v="16680"/>
    <s v="TRY"/>
    <n v="9"/>
    <s v="TRY"/>
    <n v="16671"/>
    <s v="TRY"/>
    <n v="16671"/>
    <s v="TRY"/>
    <n v="1000005413"/>
    <m/>
    <m/>
    <x v="255"/>
    <x v="0"/>
    <x v="1"/>
    <x v="2"/>
    <x v="5"/>
    <x v="0"/>
    <s v="Kanal Satış"/>
    <s v="Kanal Satış"/>
    <s v="Yurt İçi"/>
    <s v="Türkiye"/>
  </r>
  <r>
    <s v="Q1"/>
    <x v="2"/>
    <x v="2"/>
    <s v="Kapalı"/>
    <s v="EFES VITANTA MOLDOVA BREWERY S.A"/>
    <s v="QH.02.001"/>
    <s v="Quest Panorama - Yazılım Bakımı, Yaşatma ve Merkezi Destek Hizmeti"/>
    <s v="Univera - Efes Moldova"/>
    <x v="19"/>
    <x v="3"/>
    <s v="Quest"/>
    <n v="2052"/>
    <s v="USD"/>
    <n v="1"/>
    <s v="Yıl"/>
    <n v="2052"/>
    <s v="USD"/>
    <n v="0"/>
    <s v="USD"/>
    <n v="91013.38"/>
    <s v="TRY"/>
    <n v="91013.38"/>
    <s v="TRY"/>
    <n v="1000005421"/>
    <m/>
    <m/>
    <x v="20"/>
    <x v="0"/>
    <x v="0"/>
    <x v="1"/>
    <x v="4"/>
    <x v="0"/>
    <s v="Univera Satış"/>
    <s v="Saha Satış"/>
    <s v="Yurt Dışı"/>
    <s v="Moldova"/>
  </r>
  <r>
    <s v="Q1"/>
    <x v="2"/>
    <x v="2"/>
    <s v="Kapalı"/>
    <s v="EFES VITANTA MOLDOVA BREWERY S.A"/>
    <s v="EH.02.001"/>
    <s v="EnRoute Panorama - Yazılım Bakımı, Yaşatma ve Merkezi Destek Hizmeti"/>
    <s v="Univera - Efes Moldova"/>
    <x v="19"/>
    <x v="0"/>
    <s v="Enroute"/>
    <n v="3811.85"/>
    <s v="USD"/>
    <n v="1"/>
    <s v="Yıl"/>
    <n v="3811.85"/>
    <s v="USD"/>
    <n v="0"/>
    <s v="USD"/>
    <n v="169068.89"/>
    <s v="TRY"/>
    <n v="169068.89"/>
    <s v="TRY"/>
    <n v="1000005421"/>
    <m/>
    <m/>
    <x v="20"/>
    <x v="0"/>
    <x v="0"/>
    <x v="1"/>
    <x v="4"/>
    <x v="0"/>
    <s v="Univera Satış"/>
    <s v="Saha Satış"/>
    <s v="Yurt Dışı"/>
    <s v="Moldova"/>
  </r>
  <r>
    <s v="Q1"/>
    <x v="2"/>
    <x v="2"/>
    <s v="Kapalı"/>
    <s v="KARADENİZ KARDEŞLER GIDA SAN.VE TİC. A.Ş."/>
    <n v="500001765"/>
    <s v="EnRoute Pan.Dağıtım Kan.(Bayi/Şb) Lis PX"/>
    <s v="Univera - Kebir Süt"/>
    <x v="13"/>
    <x v="0"/>
    <s v="Enroute"/>
    <n v="63375"/>
    <s v="TRY"/>
    <n v="1"/>
    <s v="Adet"/>
    <n v="63375"/>
    <s v="TRY"/>
    <n v="0"/>
    <s v="TRY"/>
    <n v="63375"/>
    <s v="TRY"/>
    <n v="63375"/>
    <s v="TRY"/>
    <n v="1000005418"/>
    <m/>
    <m/>
    <x v="63"/>
    <x v="0"/>
    <x v="1"/>
    <x v="0"/>
    <x v="1"/>
    <x v="0"/>
    <s v="Univera Satış"/>
    <s v="Saha Satış"/>
    <s v="Yurt İçi"/>
    <s v="Türkiye"/>
  </r>
  <r>
    <s v="Q1"/>
    <x v="2"/>
    <x v="2"/>
    <s v="Kapalı"/>
    <s v="MATRIKS BİLGİSAYAR SİSTEMLERİ LTD.ŞTİ"/>
    <s v="WPH.02.001"/>
    <s v="WebPlus Yazılım Bakımı Hizmeti"/>
    <s v="Univera - Kanal"/>
    <x v="21"/>
    <x v="0"/>
    <s v="Webplus"/>
    <n v="13000"/>
    <s v="TRY"/>
    <n v="1"/>
    <s v="Yıl"/>
    <n v="13000"/>
    <s v="TRY"/>
    <n v="0"/>
    <s v="TRY"/>
    <n v="13000"/>
    <s v="TRY"/>
    <n v="13000"/>
    <s v="TRY"/>
    <n v="1000005432"/>
    <m/>
    <m/>
    <x v="11"/>
    <x v="0"/>
    <x v="0"/>
    <x v="1"/>
    <x v="4"/>
    <x v="0"/>
    <s v="Kanal Satış"/>
    <s v="Matriks"/>
    <s v="Yurt İçi"/>
    <s v="Türkiye"/>
  </r>
  <r>
    <s v="Q1"/>
    <x v="2"/>
    <x v="2"/>
    <s v="Kapalı"/>
    <s v="POLARİS YAZILIM ÇÖZÜMLERİ VE DANIŞMANLIK HİZMETLERİ LTD.ŞTİ."/>
    <s v="WPY.02.001"/>
    <s v="WebPlus (Android) Satış Temsilcisi Lisansı"/>
    <s v="Univera - Kanal"/>
    <x v="21"/>
    <x v="0"/>
    <s v="Webplus"/>
    <n v="6825"/>
    <s v="TRY"/>
    <n v="1"/>
    <s v="Adet"/>
    <n v="6825"/>
    <s v="TRY"/>
    <n v="1024"/>
    <s v="TRY"/>
    <n v="5801.25"/>
    <s v="TRY"/>
    <n v="5801.25"/>
    <s v="TRY"/>
    <n v="1000005435"/>
    <m/>
    <m/>
    <x v="31"/>
    <x v="0"/>
    <x v="1"/>
    <x v="0"/>
    <x v="1"/>
    <x v="0"/>
    <s v="Kanal Satış"/>
    <s v="Polaris"/>
    <s v="Yurt İçi"/>
    <s v="Türkiye"/>
  </r>
  <r>
    <s v="Q1"/>
    <x v="2"/>
    <x v="2"/>
    <s v="Kapalı"/>
    <s v="TURK ELEKTRONİK PARA ANONİM ŞİRKETİ"/>
    <s v="VY.05.007"/>
    <s v="Varuna CRM (Enterprise) Aylık Kiralama"/>
    <s v="Univera - Varuna"/>
    <x v="22"/>
    <x v="6"/>
    <s v="Varuna"/>
    <n v="2795"/>
    <s v="TRY"/>
    <n v="46"/>
    <s v="Ay"/>
    <n v="128570"/>
    <s v="TRY"/>
    <n v="0"/>
    <s v="TRY"/>
    <n v="128570"/>
    <s v="TRY"/>
    <n v="128570"/>
    <s v="TRY"/>
    <n v="1000005459"/>
    <m/>
    <m/>
    <x v="147"/>
    <x v="2"/>
    <x v="0"/>
    <x v="0"/>
    <x v="0"/>
    <x v="2"/>
    <s v="Univera Satış"/>
    <s v="Saha Satış"/>
    <s v="Yurt İçi"/>
    <s v="Türkiye"/>
  </r>
  <r>
    <s v="Q1"/>
    <x v="2"/>
    <x v="2"/>
    <s v="Kapalı"/>
    <s v="AYSANLAR GIDA OTOMOTİV TOPRAK MAHSULLERİ SANAYİ VE TİCARET LİMİTED ŞİRKETİ"/>
    <s v="UH.01.002"/>
    <s v="Unidox Kontör"/>
    <s v="Univera Kontör Satışı"/>
    <x v="23"/>
    <x v="2"/>
    <s v="Unidox"/>
    <n v="4.3899999999999997"/>
    <s v="TRY"/>
    <n v="25000"/>
    <s v="Adet"/>
    <n v="109750"/>
    <s v="TRY"/>
    <n v="38453"/>
    <s v="TRY"/>
    <n v="71297"/>
    <s v="TRY"/>
    <n v="71297"/>
    <s v="TRY"/>
    <n v="1000005434"/>
    <m/>
    <m/>
    <x v="256"/>
    <x v="0"/>
    <x v="1"/>
    <x v="2"/>
    <x v="5"/>
    <x v="0"/>
    <s v="Univera Satış"/>
    <s v="Saha Satış"/>
    <s v="Yurt İçi"/>
    <s v="Türkiye"/>
  </r>
  <r>
    <s v="Q1"/>
    <x v="2"/>
    <x v="2"/>
    <s v="Kapalı"/>
    <s v="ÖZBİLGİÇLER GIDA İHT.MAD.MEŞR.SAN.VE TİC.LTD.ŞTİ."/>
    <s v="UH.01.002"/>
    <s v="Unidox Kontör"/>
    <s v="Univera Kontör Satışı"/>
    <x v="23"/>
    <x v="2"/>
    <s v="Unidox"/>
    <n v="4.3899999999999997"/>
    <s v="TRY"/>
    <n v="25000"/>
    <s v="Adet"/>
    <n v="109750"/>
    <s v="TRY"/>
    <n v="24750"/>
    <s v="TRY"/>
    <n v="85000"/>
    <s v="TRY"/>
    <n v="85000"/>
    <s v="TRY"/>
    <n v="1000005437"/>
    <m/>
    <m/>
    <x v="257"/>
    <x v="0"/>
    <x v="1"/>
    <x v="2"/>
    <x v="5"/>
    <x v="0"/>
    <s v="Univera Satış"/>
    <s v="Saha Satış"/>
    <s v="Yurt İçi"/>
    <s v="Türkiye"/>
  </r>
  <r>
    <s v="Q1"/>
    <x v="2"/>
    <x v="2"/>
    <s v="Kapalı"/>
    <s v="Websis Yazılım ve Bilgisayar"/>
    <s v="UH.01.002"/>
    <s v="Unidox Kontör"/>
    <s v="Univera - Kanal"/>
    <x v="21"/>
    <x v="2"/>
    <s v="Unidox"/>
    <n v="5.9390000000000001"/>
    <s v="TRY"/>
    <n v="2000"/>
    <s v="Adet"/>
    <n v="11878"/>
    <s v="TRY"/>
    <n v="0"/>
    <s v="TRY"/>
    <n v="11878"/>
    <s v="TRY"/>
    <n v="11878"/>
    <s v="TRY"/>
    <n v="1000005442"/>
    <m/>
    <m/>
    <x v="112"/>
    <x v="0"/>
    <x v="1"/>
    <x v="2"/>
    <x v="5"/>
    <x v="0"/>
    <s v="Univera Satış"/>
    <s v="Saha Satış"/>
    <s v="Yurt İçi"/>
    <s v="Türkiye"/>
  </r>
  <r>
    <s v="Q1"/>
    <x v="2"/>
    <x v="2"/>
    <s v="Kapalı"/>
    <s v="JTI Tütün Ürünleri Pazarlama A.Ş."/>
    <s v="QH.02.001"/>
    <s v="Quest Panorama - Yazılım Bakımı, Yaşatma ve Merkezi Destek Hizmeti"/>
    <s v="Univera - JTI"/>
    <x v="13"/>
    <x v="3"/>
    <s v="Quest"/>
    <n v="323011.69"/>
    <s v="TRY"/>
    <n v="1"/>
    <s v="Yıl"/>
    <n v="323011.69"/>
    <s v="TRY"/>
    <n v="0"/>
    <s v="TRY"/>
    <n v="323011.69"/>
    <s v="TRY"/>
    <n v="323011.69"/>
    <s v="TRY"/>
    <n v="1000005461"/>
    <m/>
    <m/>
    <x v="18"/>
    <x v="0"/>
    <x v="0"/>
    <x v="1"/>
    <x v="4"/>
    <x v="1"/>
    <s v="Univera Satış"/>
    <s v="Saha Satış"/>
    <s v="Yurt İçi"/>
    <s v="Türkiye"/>
  </r>
  <r>
    <s v="Q1"/>
    <x v="2"/>
    <x v="2"/>
    <s v="Kapalı"/>
    <s v="JTI Tütün Ürünleri Pazarlama A.Ş."/>
    <s v="QH.02.001"/>
    <s v="Quest Panorama - Yazılım Bakımı, Yaşatma ve Merkezi Destek Hizmeti"/>
    <s v="Univera - JTI"/>
    <x v="13"/>
    <x v="3"/>
    <s v="Quest"/>
    <n v="462462.94"/>
    <s v="TRY"/>
    <n v="1"/>
    <s v="Yıl"/>
    <n v="462462.94"/>
    <s v="TRY"/>
    <n v="0"/>
    <s v="TRY"/>
    <n v="462462.94"/>
    <s v="TRY"/>
    <n v="462462.94"/>
    <s v="TRY"/>
    <n v="1000005462"/>
    <m/>
    <m/>
    <x v="18"/>
    <x v="0"/>
    <x v="0"/>
    <x v="1"/>
    <x v="4"/>
    <x v="1"/>
    <s v="Univera Satış"/>
    <s v="Saha Satış"/>
    <s v="Yurt İçi"/>
    <s v="Türkiye"/>
  </r>
  <r>
    <s v="Q1"/>
    <x v="2"/>
    <x v="2"/>
    <s v="Kapalı"/>
    <s v="BROWN FORMAN İÇKİ TİC. LTD. ŞTİ."/>
    <s v="QH.07.002"/>
    <s v="Quest Panorama - PY Rapor Geliştirme Hizmeti"/>
    <s v="Univera - Brown Forman"/>
    <x v="13"/>
    <x v="3"/>
    <s v="Quest"/>
    <n v="24500"/>
    <s v="TRY"/>
    <n v="1"/>
    <s v="K/Gün"/>
    <n v="24500"/>
    <s v="TRY"/>
    <n v="0"/>
    <s v="TRY"/>
    <n v="24500"/>
    <s v="TRY"/>
    <n v="24500"/>
    <s v="TRY"/>
    <n v="1000005455"/>
    <m/>
    <m/>
    <x v="30"/>
    <x v="0"/>
    <x v="1"/>
    <x v="1"/>
    <x v="2"/>
    <x v="1"/>
    <s v="Univera Satış"/>
    <s v="Saha Satış"/>
    <s v="Yurt İçi"/>
    <s v="Türkiye"/>
  </r>
  <r>
    <s v="Q1"/>
    <x v="2"/>
    <x v="2"/>
    <s v="Kapalı"/>
    <s v="ROYAL CANIN TURKEY EVCİL HAYVAN ÜRÜNLERİ TİC. LTD. ŞTİ."/>
    <s v="EYS.01.014 PX"/>
    <s v="EnRoute PX Panorama - Platform Back Office"/>
    <s v="Univera - Royal Canin"/>
    <x v="12"/>
    <x v="0"/>
    <s v="Enroute"/>
    <n v="32955"/>
    <s v="TRY"/>
    <n v="2"/>
    <s v="Adet"/>
    <n v="65910"/>
    <s v="TRY"/>
    <n v="0"/>
    <s v="TRY"/>
    <n v="65910"/>
    <s v="TRY"/>
    <n v="65910"/>
    <s v="TRY"/>
    <n v="1000005443"/>
    <m/>
    <m/>
    <x v="40"/>
    <x v="0"/>
    <x v="1"/>
    <x v="0"/>
    <x v="1"/>
    <x v="0"/>
    <s v="Univera Satış"/>
    <s v="Saha Satış"/>
    <s v="Yurt İçi"/>
    <s v="Türkiye"/>
  </r>
  <r>
    <s v="Q1"/>
    <x v="2"/>
    <x v="2"/>
    <s v="Kapalı"/>
    <s v="JTI Tütün Ürünleri Pazarlama A.Ş."/>
    <s v="EH.02.013"/>
    <s v="EnRoute Panorama Business Analytics (QSENSE) Site Lisansı Bakımı"/>
    <s v="Univera - JTI"/>
    <x v="13"/>
    <x v="0"/>
    <s v="Enroute"/>
    <n v="21479.62"/>
    <s v="EUR"/>
    <n v="1"/>
    <s v="Adet"/>
    <n v="21479.62"/>
    <s v="EUR"/>
    <n v="0"/>
    <s v="EUR"/>
    <n v="1097756.79"/>
    <s v="TRY"/>
    <n v="1097756.79"/>
    <s v="TRY"/>
    <n v="1000005463"/>
    <m/>
    <m/>
    <x v="18"/>
    <x v="0"/>
    <x v="0"/>
    <x v="1"/>
    <x v="4"/>
    <x v="1"/>
    <s v="Univera Satış"/>
    <s v="Saha Satış"/>
    <s v="Yurt İçi"/>
    <s v="Türkiye"/>
  </r>
  <r>
    <s v="Q1"/>
    <x v="2"/>
    <x v="2"/>
    <s v="Kapalı"/>
    <s v="ROYAL CANIN TURKEY EVCİL HAYVAN ÜRÜNLERİ TİC. LTD. ŞTİ."/>
    <s v="EH.02.001"/>
    <s v="EnRoute Panorama - Yazılım Bakımı, Yaşatma ve Merkezi Destek Hizmeti"/>
    <s v="Univera - Royal Canin"/>
    <x v="12"/>
    <x v="0"/>
    <s v="Enroute"/>
    <n v="7250.1"/>
    <s v="TRY"/>
    <n v="1"/>
    <s v="Yıl"/>
    <n v="7250.1"/>
    <s v="TRY"/>
    <n v="0"/>
    <s v="TRY"/>
    <n v="7250.1"/>
    <s v="TRY"/>
    <n v="7250.1"/>
    <s v="TRY"/>
    <n v="1000005443"/>
    <m/>
    <m/>
    <x v="40"/>
    <x v="0"/>
    <x v="1"/>
    <x v="1"/>
    <x v="4"/>
    <x v="0"/>
    <s v="Univera Satış"/>
    <s v="Saha Satış"/>
    <s v="Yurt İçi"/>
    <s v="Türkiye"/>
  </r>
  <r>
    <s v="Q1"/>
    <x v="2"/>
    <x v="2"/>
    <s v="Kapalı"/>
    <s v="BMC Otomotiv Sanayi ve Ticaret A. Ş."/>
    <s v="EH.03.003"/>
    <s v="EnRoute Panorama - Uzman Destek Hizmeti"/>
    <s v="Univera - BMC"/>
    <x v="13"/>
    <x v="0"/>
    <s v="Enroute"/>
    <n v="158000"/>
    <s v="TRY"/>
    <n v="3"/>
    <s v="Ay"/>
    <n v="474000"/>
    <s v="TRY"/>
    <n v="0"/>
    <s v="TRY"/>
    <n v="474000"/>
    <s v="TRY"/>
    <n v="474000"/>
    <s v="TRY"/>
    <n v="1000005452"/>
    <m/>
    <m/>
    <x v="71"/>
    <x v="0"/>
    <x v="0"/>
    <x v="1"/>
    <x v="12"/>
    <x v="1"/>
    <s v="Univera Satış"/>
    <s v="Saha Satış"/>
    <s v="Yurt İçi"/>
    <s v="Türkiye"/>
  </r>
  <r>
    <s v="Q1"/>
    <x v="2"/>
    <x v="2"/>
    <s v="Kapalı"/>
    <s v="LOGO YAZILIM SAN. VE TİC. A.Ş."/>
    <s v="EY.04.014"/>
    <s v="EnRoute - E-Dönüşüm Lisans Komisyonu"/>
    <s v="Univera - Logo Yazılım"/>
    <x v="23"/>
    <x v="2"/>
    <s v="E-Dönüşüm"/>
    <n v="486872"/>
    <s v="TRY"/>
    <n v="1"/>
    <s v="Adet"/>
    <n v="486872"/>
    <s v="TRY"/>
    <n v="0"/>
    <s v="TRY"/>
    <n v="486872"/>
    <s v="TRY"/>
    <n v="486872"/>
    <s v="TRY"/>
    <n v="1000005447"/>
    <m/>
    <m/>
    <x v="73"/>
    <x v="0"/>
    <x v="1"/>
    <x v="3"/>
    <x v="10"/>
    <x v="0"/>
    <s v="Univera Satış"/>
    <s v="Saha Satış"/>
    <s v="Yurt İçi"/>
    <s v="Türkiye"/>
  </r>
  <r>
    <s v="Q1"/>
    <x v="2"/>
    <x v="2"/>
    <s v="Kapalı"/>
    <s v="K Rides Motosiklet Ve Bisiklet San. Ve Tic. A.Ş."/>
    <s v="CDH.02.001"/>
    <s v="Calldesk Panorama - Yazılım Bakımı Hizmeti"/>
    <s v="Univera - K Rides"/>
    <x v="19"/>
    <x v="5"/>
    <s v="ServiceCore"/>
    <n v="365594"/>
    <s v="TRY"/>
    <n v="1"/>
    <s v="Yıl"/>
    <n v="365594"/>
    <s v="TRY"/>
    <n v="73119"/>
    <s v="TRY"/>
    <n v="292475.2"/>
    <s v="TRY"/>
    <n v="292475.2"/>
    <s v="TRY"/>
    <n v="1000005465"/>
    <m/>
    <m/>
    <x v="124"/>
    <x v="0"/>
    <x v="1"/>
    <x v="1"/>
    <x v="4"/>
    <x v="0"/>
    <s v="Univera Satış"/>
    <s v="Saha Satış"/>
    <s v="Yurt İçi"/>
    <s v="Türkiye"/>
  </r>
  <r>
    <s v="Q1"/>
    <x v="2"/>
    <x v="2"/>
    <s v="Kapalı"/>
    <s v="K Rides Motosiklet Ve Bisiklet San. Ve Tic. A.Ş."/>
    <s v="CDH.01.001"/>
    <s v="Calldesk Panorama - Proje ve Ürün Yönetimi Danışmanlığı Hizmeti"/>
    <s v="Univera - K Rides"/>
    <x v="19"/>
    <x v="5"/>
    <s v="ServiceCore"/>
    <n v="17500"/>
    <s v="TRY"/>
    <n v="15"/>
    <s v="Gün"/>
    <n v="262500"/>
    <s v="TRY"/>
    <n v="78750"/>
    <s v="TRY"/>
    <n v="183750"/>
    <s v="TRY"/>
    <n v="183750"/>
    <s v="TRY"/>
    <n v="1000005465"/>
    <m/>
    <m/>
    <x v="124"/>
    <x v="0"/>
    <x v="1"/>
    <x v="1"/>
    <x v="7"/>
    <x v="0"/>
    <s v="Univera Satış"/>
    <s v="Saha Satış"/>
    <s v="Yurt İçi"/>
    <s v="Türkiye"/>
  </r>
  <r>
    <s v="Q1"/>
    <x v="2"/>
    <x v="2"/>
    <s v="Kapalı"/>
    <s v="K Rides Motosiklet Ve Bisiklet San. Ve Tic. A.Ş."/>
    <s v="CDH.01.003"/>
    <s v="Calldesk Panorama - Kurulum ve Eğitim Hizmeti"/>
    <s v="Univera - K Rides"/>
    <x v="19"/>
    <x v="5"/>
    <s v="ServiceCore"/>
    <n v="8400"/>
    <s v="TRY"/>
    <n v="8"/>
    <s v="Gün"/>
    <n v="67200"/>
    <s v="TRY"/>
    <n v="0"/>
    <s v="TRY"/>
    <n v="67200"/>
    <s v="TRY"/>
    <n v="67200"/>
    <s v="TRY"/>
    <n v="1000005465"/>
    <m/>
    <m/>
    <x v="124"/>
    <x v="0"/>
    <x v="1"/>
    <x v="1"/>
    <x v="6"/>
    <x v="0"/>
    <s v="Univera Satış"/>
    <s v="Saha Satış"/>
    <s v="Yurt İçi"/>
    <s v="Türkiye"/>
  </r>
  <r>
    <s v="Q1"/>
    <x v="2"/>
    <x v="2"/>
    <s v="Kapalı"/>
    <s v="MİYA OTOMASYON VE BARKOD BILISIM SISTEMLERI SAN TİC. VE L.T.D. STI."/>
    <s v="WPH.02.001"/>
    <s v="WebPlus Yazılım Bakımı Hizmeti"/>
    <s v="Univera - Kanal"/>
    <x v="20"/>
    <x v="0"/>
    <s v="Webplus"/>
    <n v="15175"/>
    <s v="TRY"/>
    <n v="1"/>
    <s v="Yıl"/>
    <n v="15175"/>
    <s v="TRY"/>
    <n v="0"/>
    <s v="TRY"/>
    <n v="15175"/>
    <s v="TRY"/>
    <n v="15175"/>
    <s v="TRY"/>
    <n v="1000005499"/>
    <m/>
    <m/>
    <x v="3"/>
    <x v="0"/>
    <x v="0"/>
    <x v="1"/>
    <x v="4"/>
    <x v="0"/>
    <s v="Kanal Satış"/>
    <s v="Miya"/>
    <s v="Yurt İçi"/>
    <s v="Türkiye"/>
  </r>
  <r>
    <s v="Q1"/>
    <x v="2"/>
    <x v="2"/>
    <s v="Kapalı"/>
    <s v="MİYA OTOMASYON VE BARKOD BILISIM SISTEMLERI SAN TİC. VE L.T.D. STI."/>
    <s v="WPH.02.001"/>
    <s v="WebPlus Yazılım Bakımı Hizmeti"/>
    <s v="Univera - Kanal"/>
    <x v="20"/>
    <x v="0"/>
    <s v="Webplus"/>
    <n v="9500"/>
    <s v="TRY"/>
    <n v="-1"/>
    <s v="Yıl"/>
    <n v="9500"/>
    <s v="TRY"/>
    <n v="0"/>
    <s v="TRY"/>
    <n v="-9500"/>
    <s v="TRY"/>
    <n v="9500"/>
    <s v="TRY"/>
    <n v="1000005491"/>
    <m/>
    <m/>
    <x v="3"/>
    <x v="0"/>
    <x v="0"/>
    <x v="1"/>
    <x v="4"/>
    <x v="0"/>
    <s v="Kanal Satış"/>
    <s v="Miya"/>
    <s v="Yurt İçi"/>
    <s v="Türkiye"/>
  </r>
  <r>
    <s v="Q1"/>
    <x v="2"/>
    <x v="2"/>
    <s v="Kapalı"/>
    <s v="MİYA OTOMASYON VE BARKOD BILISIM SISTEMLERI SAN TİC. VE L.T.D. STI."/>
    <s v="WPH.02.001"/>
    <s v="WebPlus Yazılım Bakımı Hizmeti"/>
    <s v="Univera - Kanal"/>
    <x v="20"/>
    <x v="0"/>
    <s v="Webplus"/>
    <n v="15175"/>
    <s v="TRY"/>
    <n v="1"/>
    <s v="Yıl"/>
    <n v="15175"/>
    <s v="TRY"/>
    <n v="0"/>
    <s v="TRY"/>
    <n v="15175"/>
    <s v="TRY"/>
    <n v="15175"/>
    <s v="TRY"/>
    <n v="1000005504"/>
    <m/>
    <m/>
    <x v="3"/>
    <x v="0"/>
    <x v="0"/>
    <x v="1"/>
    <x v="4"/>
    <x v="0"/>
    <s v="Kanal Satış"/>
    <s v="Miya"/>
    <s v="Yurt İçi"/>
    <s v="Türkiye"/>
  </r>
  <r>
    <s v="Q1"/>
    <x v="2"/>
    <x v="2"/>
    <s v="Kapalı"/>
    <s v="MİYA OTOMASYON VE BARKOD BILISIM SISTEMLERI SAN TİC. VE L.T.D. STI."/>
    <s v="WPH.02.001"/>
    <s v="WebPlus Yazılım Bakımı Hizmeti"/>
    <s v="Univera - Kanal"/>
    <x v="20"/>
    <x v="0"/>
    <s v="Webplus"/>
    <n v="4250"/>
    <s v="TRY"/>
    <n v="1"/>
    <s v="Yıl"/>
    <n v="4250"/>
    <s v="TRY"/>
    <n v="0"/>
    <s v="TRY"/>
    <n v="4250"/>
    <s v="TRY"/>
    <n v="4250"/>
    <s v="TRY"/>
    <n v="1000005508"/>
    <m/>
    <m/>
    <x v="3"/>
    <x v="0"/>
    <x v="0"/>
    <x v="1"/>
    <x v="4"/>
    <x v="0"/>
    <s v="Kanal Satış"/>
    <s v="Miya"/>
    <s v="Yurt İçi"/>
    <s v="Türkiye"/>
  </r>
  <r>
    <s v="Q1"/>
    <x v="2"/>
    <x v="2"/>
    <s v="Kapalı"/>
    <s v="MİYA OTOMASYON VE BARKOD BILISIM SISTEMLERI SAN TİC. VE L.T.D. STI."/>
    <s v="WPH.02.001"/>
    <s v="WebPlus Yazılım Bakımı Hizmeti"/>
    <s v="Univera - Kanal"/>
    <x v="20"/>
    <x v="0"/>
    <s v="Webplus"/>
    <n v="2465"/>
    <s v="TRY"/>
    <n v="-1"/>
    <s v="Yıl"/>
    <n v="2465"/>
    <s v="TRY"/>
    <n v="0"/>
    <s v="TRY"/>
    <n v="-2465"/>
    <s v="TRY"/>
    <n v="2465"/>
    <s v="TRY"/>
    <n v="1000005494"/>
    <m/>
    <m/>
    <x v="3"/>
    <x v="0"/>
    <x v="0"/>
    <x v="1"/>
    <x v="4"/>
    <x v="0"/>
    <s v="Kanal Satış"/>
    <s v="Miya"/>
    <s v="Yurt İçi"/>
    <s v="Türkiye"/>
  </r>
  <r>
    <s v="Q1"/>
    <x v="2"/>
    <x v="2"/>
    <s v="İptal"/>
    <s v="MİYA OTOMASYON VE BARKOD BILISIM SISTEMLERI SAN TİC. VE L.T.D. STI."/>
    <s v="WPH.02.001"/>
    <s v="WebPlus Yazılım Bakımı Hizmeti"/>
    <s v="Univera - Kanal"/>
    <x v="20"/>
    <x v="0"/>
    <s v="Webplus"/>
    <n v="22935"/>
    <s v="TRY"/>
    <n v="-1"/>
    <s v="Yıl"/>
    <n v="22935"/>
    <s v="TRY"/>
    <n v="0"/>
    <s v="TRY"/>
    <n v="-22935"/>
    <s v="TRY"/>
    <n v="22935"/>
    <s v="TRY"/>
    <n v="1000005488"/>
    <m/>
    <m/>
    <x v="3"/>
    <x v="0"/>
    <x v="0"/>
    <x v="1"/>
    <x v="4"/>
    <x v="0"/>
    <s v="Kanal Satış"/>
    <s v="Miya"/>
    <s v="Yurt İçi"/>
    <s v="Türkiye"/>
  </r>
  <r>
    <s v="Q1"/>
    <x v="2"/>
    <x v="2"/>
    <s v="Kapalı"/>
    <s v="MİYA OTOMASYON VE BARKOD BILISIM SISTEMLERI SAN TİC. VE L.T.D. STI."/>
    <s v="WPH.02.001"/>
    <s v="WebPlus Yazılım Bakımı Hizmeti"/>
    <s v="Univera - Kanal"/>
    <x v="20"/>
    <x v="0"/>
    <s v="Webplus"/>
    <n v="4250"/>
    <s v="TRY"/>
    <n v="1"/>
    <s v="Yıl"/>
    <n v="4250"/>
    <s v="TRY"/>
    <n v="0"/>
    <s v="TRY"/>
    <n v="4250"/>
    <s v="TRY"/>
    <n v="4250"/>
    <s v="TRY"/>
    <n v="1000005497"/>
    <m/>
    <m/>
    <x v="3"/>
    <x v="0"/>
    <x v="0"/>
    <x v="1"/>
    <x v="4"/>
    <x v="0"/>
    <s v="Kanal Satış"/>
    <s v="Miya"/>
    <s v="Yurt İçi"/>
    <s v="Türkiye"/>
  </r>
  <r>
    <s v="Q1"/>
    <x v="2"/>
    <x v="2"/>
    <s v="Kapalı"/>
    <s v="MİYA OTOMASYON VE BARKOD BILISIM SISTEMLERI SAN TİC. VE L.T.D. STI."/>
    <s v="WPH.02.001"/>
    <s v="WebPlus Yazılım Bakımı Hizmeti"/>
    <s v="Univera - Kanal"/>
    <x v="20"/>
    <x v="0"/>
    <s v="Webplus"/>
    <n v="15175"/>
    <s v="TRY"/>
    <n v="1"/>
    <s v="Yıl"/>
    <n v="15175"/>
    <s v="TRY"/>
    <n v="0"/>
    <s v="TRY"/>
    <n v="15175"/>
    <s v="TRY"/>
    <n v="15175"/>
    <s v="TRY"/>
    <n v="1000005500"/>
    <m/>
    <m/>
    <x v="3"/>
    <x v="0"/>
    <x v="0"/>
    <x v="1"/>
    <x v="4"/>
    <x v="0"/>
    <s v="Kanal Satış"/>
    <s v="Miya"/>
    <s v="Yurt İçi"/>
    <s v="Türkiye"/>
  </r>
  <r>
    <s v="Q1"/>
    <x v="2"/>
    <x v="2"/>
    <s v="İptal"/>
    <s v="MİYA OTOMASYON VE BARKOD BILISIM SISTEMLERI SAN TİC. VE L.T.D. STI."/>
    <s v="WPH.02.001"/>
    <s v="WebPlus Yazılım Bakımı Hizmeti"/>
    <s v="Univera - Kanal"/>
    <x v="20"/>
    <x v="0"/>
    <s v="Webplus"/>
    <n v="3850"/>
    <s v="TRY"/>
    <n v="-1"/>
    <s v="Yıl"/>
    <n v="3850"/>
    <s v="TRY"/>
    <n v="0"/>
    <s v="TRY"/>
    <n v="-3850"/>
    <s v="TRY"/>
    <n v="3850"/>
    <s v="TRY"/>
    <n v="1000005496"/>
    <m/>
    <m/>
    <x v="3"/>
    <x v="0"/>
    <x v="0"/>
    <x v="1"/>
    <x v="4"/>
    <x v="0"/>
    <s v="Kanal Satış"/>
    <s v="Miya"/>
    <s v="Yurt İçi"/>
    <s v="Türkiye"/>
  </r>
  <r>
    <s v="Q1"/>
    <x v="2"/>
    <x v="2"/>
    <s v="Kapalı"/>
    <s v="MİYA OTOMASYON VE BARKOD BILISIM SISTEMLERI SAN TİC. VE L.T.D. STI."/>
    <s v="WPH.02.001"/>
    <s v="WebPlus Yazılım Bakımı Hizmeti"/>
    <s v="Univera - Kanal"/>
    <x v="20"/>
    <x v="0"/>
    <s v="Webplus"/>
    <n v="9480"/>
    <s v="TRY"/>
    <n v="1"/>
    <s v="Yıl"/>
    <n v="9480"/>
    <s v="TRY"/>
    <n v="0"/>
    <s v="TRY"/>
    <n v="9480"/>
    <s v="TRY"/>
    <n v="9480"/>
    <s v="TRY"/>
    <n v="1000005507"/>
    <m/>
    <m/>
    <x v="3"/>
    <x v="0"/>
    <x v="0"/>
    <x v="1"/>
    <x v="4"/>
    <x v="0"/>
    <s v="Kanal Satış"/>
    <s v="Miya"/>
    <s v="Yurt İçi"/>
    <s v="Türkiye"/>
  </r>
  <r>
    <s v="Q1"/>
    <x v="2"/>
    <x v="2"/>
    <s v="Kapalı"/>
    <s v="POLARİS YAZILIM ÇÖZÜMLERİ VE DANIŞMANLIK HİZMETLERİ LTD.ŞTİ."/>
    <s v="WPH.02.001"/>
    <s v="WebPlus Yazılım Bakımı Hizmeti"/>
    <s v="Univera - Kanal"/>
    <x v="21"/>
    <x v="0"/>
    <s v="Webplus"/>
    <n v="4720"/>
    <s v="TRY"/>
    <n v="2"/>
    <s v="Yıl"/>
    <n v="9440"/>
    <s v="TRY"/>
    <n v="0"/>
    <s v="TRY"/>
    <n v="9440"/>
    <s v="TRY"/>
    <n v="9440"/>
    <s v="TRY"/>
    <n v="1000005473"/>
    <m/>
    <m/>
    <x v="31"/>
    <x v="0"/>
    <x v="1"/>
    <x v="1"/>
    <x v="4"/>
    <x v="0"/>
    <s v="Kanal Satış"/>
    <s v="Polaris"/>
    <s v="Yurt İçi"/>
    <s v="Türkiye"/>
  </r>
  <r>
    <s v="Q1"/>
    <x v="2"/>
    <x v="2"/>
    <s v="İptal"/>
    <s v="MİYA OTOMASYON VE BARKOD BILISIM SISTEMLERI SAN TİC. VE L.T.D. STI."/>
    <s v="WPH.02.001"/>
    <s v="WebPlus Yazılım Bakımı Hizmeti"/>
    <s v="Univera - Kanal"/>
    <x v="20"/>
    <x v="0"/>
    <s v="Webplus"/>
    <n v="68426"/>
    <s v="TRY"/>
    <n v="-1"/>
    <s v="Yıl"/>
    <n v="68426"/>
    <s v="TRY"/>
    <n v="0"/>
    <s v="TRY"/>
    <n v="-68426"/>
    <s v="TRY"/>
    <n v="68426"/>
    <s v="TRY"/>
    <n v="1000005513"/>
    <m/>
    <m/>
    <x v="3"/>
    <x v="0"/>
    <x v="1"/>
    <x v="1"/>
    <x v="4"/>
    <x v="0"/>
    <s v="Kanal Satış"/>
    <s v="Miya"/>
    <s v="Yurt İçi"/>
    <s v="Türkiye"/>
  </r>
  <r>
    <s v="Q1"/>
    <x v="2"/>
    <x v="2"/>
    <s v="Kapalı"/>
    <s v="MİYA OTOMASYON VE BARKOD BILISIM SISTEMLERI SAN TİC. VE L.T.D. STI."/>
    <s v="WPH.02.001"/>
    <s v="WebPlus Yazılım Bakımı Hizmeti"/>
    <s v="Univera - Kanal"/>
    <x v="20"/>
    <x v="0"/>
    <s v="Webplus"/>
    <n v="15175"/>
    <s v="TRY"/>
    <n v="1"/>
    <s v="Yıl"/>
    <n v="15175"/>
    <s v="TRY"/>
    <n v="0"/>
    <s v="TRY"/>
    <n v="15175"/>
    <s v="TRY"/>
    <n v="15175"/>
    <s v="TRY"/>
    <n v="1000005506"/>
    <m/>
    <m/>
    <x v="3"/>
    <x v="0"/>
    <x v="0"/>
    <x v="1"/>
    <x v="4"/>
    <x v="0"/>
    <s v="Kanal Satış"/>
    <s v="Miya"/>
    <s v="Yurt İçi"/>
    <s v="Türkiye"/>
  </r>
  <r>
    <s v="Q1"/>
    <x v="2"/>
    <x v="2"/>
    <s v="Kapalı"/>
    <s v="MİYA OTOMASYON VE BARKOD BILISIM SISTEMLERI SAN TİC. VE L.T.D. STI."/>
    <s v="WPH.02.001"/>
    <s v="WebPlus Yazılım Bakımı Hizmeti"/>
    <s v="Univera - Kanal"/>
    <x v="20"/>
    <x v="0"/>
    <s v="Webplus"/>
    <n v="8975"/>
    <s v="TRY"/>
    <n v="1"/>
    <s v="Yıl"/>
    <n v="8975"/>
    <s v="TRY"/>
    <n v="0"/>
    <s v="TRY"/>
    <n v="8975"/>
    <s v="TRY"/>
    <n v="8975"/>
    <s v="TRY"/>
    <n v="1000005509"/>
    <m/>
    <m/>
    <x v="3"/>
    <x v="0"/>
    <x v="0"/>
    <x v="1"/>
    <x v="4"/>
    <x v="0"/>
    <s v="Kanal Satış"/>
    <s v="Miya"/>
    <s v="Yurt İçi"/>
    <s v="Türkiye"/>
  </r>
  <r>
    <s v="Q1"/>
    <x v="2"/>
    <x v="2"/>
    <s v="İptal"/>
    <s v="MİYA OTOMASYON VE BARKOD BILISIM SISTEMLERI SAN TİC. VE L.T.D. STI."/>
    <s v="WPH.02.001"/>
    <s v="WebPlus Yazılım Bakımı Hizmeti"/>
    <s v="Univera - Kanal"/>
    <x v="20"/>
    <x v="0"/>
    <s v="Webplus"/>
    <n v="8050"/>
    <s v="TRY"/>
    <n v="-1"/>
    <s v="Yıl"/>
    <n v="8050"/>
    <s v="TRY"/>
    <n v="0"/>
    <s v="TRY"/>
    <n v="-8050"/>
    <s v="TRY"/>
    <n v="8050"/>
    <s v="TRY"/>
    <n v="1000005489"/>
    <m/>
    <m/>
    <x v="3"/>
    <x v="0"/>
    <x v="0"/>
    <x v="1"/>
    <x v="4"/>
    <x v="0"/>
    <s v="Kanal Satış"/>
    <s v="Miya"/>
    <s v="Yurt İçi"/>
    <s v="Türkiye"/>
  </r>
  <r>
    <s v="Q1"/>
    <x v="2"/>
    <x v="2"/>
    <s v="Kapalı"/>
    <s v="MİYA OTOMASYON VE BARKOD BILISIM SISTEMLERI SAN TİC. VE L.T.D. STI."/>
    <s v="WPH.02.001"/>
    <s v="WebPlus Yazılım Bakımı Hizmeti"/>
    <s v="Univera - Kanal"/>
    <x v="20"/>
    <x v="0"/>
    <s v="Webplus"/>
    <n v="15175"/>
    <s v="TRY"/>
    <n v="1"/>
    <s v="Yıl"/>
    <n v="15175"/>
    <s v="TRY"/>
    <n v="0"/>
    <s v="TRY"/>
    <n v="15175"/>
    <s v="TRY"/>
    <n v="15175"/>
    <s v="TRY"/>
    <n v="1000005503"/>
    <m/>
    <m/>
    <x v="3"/>
    <x v="0"/>
    <x v="0"/>
    <x v="1"/>
    <x v="4"/>
    <x v="0"/>
    <s v="Kanal Satış"/>
    <s v="Miya"/>
    <s v="Yurt İçi"/>
    <s v="Türkiye"/>
  </r>
  <r>
    <s v="Q1"/>
    <x v="2"/>
    <x v="2"/>
    <s v="Kapalı"/>
    <s v="MİYA OTOMASYON VE BARKOD BILISIM SISTEMLERI SAN TİC. VE L.T.D. STI."/>
    <s v="WPH.02.001"/>
    <s v="WebPlus Yazılım Bakımı Hizmeti"/>
    <s v="Univera - Kanal"/>
    <x v="20"/>
    <x v="0"/>
    <s v="Webplus"/>
    <n v="15175"/>
    <s v="TRY"/>
    <n v="1"/>
    <s v="Yıl"/>
    <n v="15175"/>
    <s v="TRY"/>
    <n v="0"/>
    <s v="TRY"/>
    <n v="15175"/>
    <s v="TRY"/>
    <n v="15175"/>
    <s v="TRY"/>
    <n v="1000005498"/>
    <m/>
    <m/>
    <x v="3"/>
    <x v="0"/>
    <x v="0"/>
    <x v="1"/>
    <x v="4"/>
    <x v="0"/>
    <s v="Kanal Satış"/>
    <s v="Miya"/>
    <s v="Yurt İçi"/>
    <s v="Türkiye"/>
  </r>
  <r>
    <s v="Q1"/>
    <x v="2"/>
    <x v="2"/>
    <s v="Kapalı"/>
    <s v="MİYA OTOMASYON VE BARKOD BILISIM SISTEMLERI SAN TİC. VE L.T.D. STI."/>
    <s v="WPH.02.001"/>
    <s v="WebPlus Yazılım Bakımı Hizmeti"/>
    <s v="Univera - Kanal"/>
    <x v="20"/>
    <x v="0"/>
    <s v="Webplus"/>
    <n v="15175"/>
    <s v="TRY"/>
    <n v="1"/>
    <s v="Yıl"/>
    <n v="15175"/>
    <s v="TRY"/>
    <n v="0"/>
    <s v="TRY"/>
    <n v="15175"/>
    <s v="TRY"/>
    <n v="15175"/>
    <s v="TRY"/>
    <n v="1000005501"/>
    <m/>
    <m/>
    <x v="3"/>
    <x v="0"/>
    <x v="0"/>
    <x v="1"/>
    <x v="4"/>
    <x v="0"/>
    <s v="Kanal Satış"/>
    <s v="Miya"/>
    <s v="Yurt İçi"/>
    <s v="Türkiye"/>
  </r>
  <r>
    <s v="Q1"/>
    <x v="2"/>
    <x v="2"/>
    <s v="Kapalı"/>
    <s v="MİYA OTOMASYON VE BARKOD BILISIM SISTEMLERI SAN TİC. VE L.T.D. STI."/>
    <s v="WPH.02.001"/>
    <s v="WebPlus Yazılım Bakımı Hizmeti"/>
    <s v="Univera - Kanal"/>
    <x v="20"/>
    <x v="0"/>
    <s v="Webplus"/>
    <n v="69927"/>
    <s v="TRY"/>
    <n v="1"/>
    <s v="Yıl"/>
    <n v="69927"/>
    <s v="TRY"/>
    <n v="0"/>
    <s v="TRY"/>
    <n v="69927"/>
    <s v="TRY"/>
    <n v="69927"/>
    <s v="TRY"/>
    <n v="1000005531"/>
    <m/>
    <m/>
    <x v="3"/>
    <x v="0"/>
    <x v="1"/>
    <x v="1"/>
    <x v="4"/>
    <x v="0"/>
    <s v="Kanal Satış"/>
    <s v="Miya"/>
    <s v="Yurt İçi"/>
    <s v="Türkiye"/>
  </r>
  <r>
    <s v="Q1"/>
    <x v="2"/>
    <x v="2"/>
    <s v="Kapalı"/>
    <s v="MATRIKS BİLGİSAYAR SİSTEMLERİ LTD.ŞTİ"/>
    <s v="WPH.02.001"/>
    <s v="WebPlus Yazılım Bakımı Hizmeti"/>
    <s v="Univera - Kanal"/>
    <x v="21"/>
    <x v="0"/>
    <s v="Webplus"/>
    <n v="52704.959999999999"/>
    <s v="TRY"/>
    <n v="1"/>
    <s v="Yıl"/>
    <n v="52704.959999999999"/>
    <s v="TRY"/>
    <n v="0"/>
    <s v="TRY"/>
    <n v="52704.959999999999"/>
    <s v="TRY"/>
    <n v="0"/>
    <s v="TRY"/>
    <n v="1000005534"/>
    <m/>
    <m/>
    <x v="11"/>
    <x v="0"/>
    <x v="1"/>
    <x v="1"/>
    <x v="4"/>
    <x v="0"/>
    <s v="Kanal Satış"/>
    <s v="Matriks"/>
    <s v="Yurt İçi"/>
    <s v="Türkiye"/>
  </r>
  <r>
    <s v="Q1"/>
    <x v="2"/>
    <x v="2"/>
    <s v="İptal"/>
    <s v="MİYA OTOMASYON VE BARKOD BILISIM SISTEMLERI SAN TİC. VE L.T.D. STI."/>
    <s v="WPY.01.007"/>
    <s v="WebPlus E-Dönüşüm Lisansı"/>
    <s v="Univera - Kanal"/>
    <x v="20"/>
    <x v="0"/>
    <s v="Webplus"/>
    <n v="23400"/>
    <s v="TRY"/>
    <n v="-1"/>
    <s v="Adet"/>
    <n v="23400"/>
    <s v="TRY"/>
    <n v="10530"/>
    <s v="TRY"/>
    <n v="-12870"/>
    <s v="TRY"/>
    <n v="12870"/>
    <s v="TRY"/>
    <n v="1000005513"/>
    <m/>
    <m/>
    <x v="3"/>
    <x v="0"/>
    <x v="0"/>
    <x v="1"/>
    <x v="4"/>
    <x v="0"/>
    <s v="Kanal Satış"/>
    <s v="Miya"/>
    <s v="Yurt İçi"/>
    <s v="Türkiye"/>
  </r>
  <r>
    <s v="Q1"/>
    <x v="2"/>
    <x v="2"/>
    <s v="Kapalı"/>
    <s v="MİYA OTOMASYON VE BARKOD BILISIM SISTEMLERI SAN TİC. VE L.T.D. STI."/>
    <s v="WPY.01.007"/>
    <s v="WebPlus E-Dönüşüm Lisansı"/>
    <s v="Univera - Kanal"/>
    <x v="20"/>
    <x v="0"/>
    <s v="Webplus"/>
    <n v="23400"/>
    <s v="TRY"/>
    <n v="1"/>
    <s v="Adet"/>
    <n v="23400"/>
    <s v="TRY"/>
    <n v="10998"/>
    <s v="TRY"/>
    <n v="12402"/>
    <s v="TRY"/>
    <n v="12402"/>
    <s v="TRY"/>
    <n v="1000005531"/>
    <m/>
    <m/>
    <x v="3"/>
    <x v="0"/>
    <x v="1"/>
    <x v="0"/>
    <x v="1"/>
    <x v="0"/>
    <s v="Kanal Satış"/>
    <s v="Miya"/>
    <s v="Yurt İçi"/>
    <s v="Türkiye"/>
  </r>
  <r>
    <s v="Q1"/>
    <x v="2"/>
    <x v="2"/>
    <s v="Kapalı"/>
    <s v="MATRIKS BİLGİSAYAR SİSTEMLERİ LTD.ŞTİ"/>
    <s v="WPY.01.007"/>
    <s v="WebPlus E-Dönüşüm Lisansı"/>
    <s v="Univera - Kanal"/>
    <x v="21"/>
    <x v="0"/>
    <s v="Webplus"/>
    <n v="21060"/>
    <s v="TRY"/>
    <n v="2"/>
    <s v="Adet"/>
    <n v="42120"/>
    <s v="TRY"/>
    <n v="18954"/>
    <s v="TRY"/>
    <n v="23166"/>
    <s v="TRY"/>
    <n v="23166"/>
    <s v="TRY"/>
    <n v="1000005534"/>
    <m/>
    <m/>
    <x v="11"/>
    <x v="0"/>
    <x v="1"/>
    <x v="0"/>
    <x v="1"/>
    <x v="0"/>
    <s v="Kanal Satış"/>
    <s v="Matriks"/>
    <s v="Yurt İçi"/>
    <s v="Türkiye"/>
  </r>
  <r>
    <s v="Q1"/>
    <x v="2"/>
    <x v="2"/>
    <s v="İptal"/>
    <s v="MİYA OTOMASYON VE BARKOD BILISIM SISTEMLERI SAN TİC. VE L.T.D. STI."/>
    <s v="WPY.01.001"/>
    <s v="WebPlus Distribution Satış-Dağıtım Yazılımı (Enterprise)"/>
    <s v="Univera - Kanal"/>
    <x v="20"/>
    <x v="0"/>
    <s v="Webplus"/>
    <n v="121875"/>
    <s v="TRY"/>
    <n v="-1"/>
    <s v="Adet"/>
    <n v="121875"/>
    <s v="TRY"/>
    <n v="54844"/>
    <s v="TRY"/>
    <n v="-67031.25"/>
    <s v="TRY"/>
    <n v="67031.25"/>
    <s v="TRY"/>
    <n v="1000005513"/>
    <m/>
    <m/>
    <x v="3"/>
    <x v="0"/>
    <x v="1"/>
    <x v="0"/>
    <x v="1"/>
    <x v="0"/>
    <s v="Kanal Satış"/>
    <s v="Miya"/>
    <s v="Yurt İçi"/>
    <s v="Türkiye"/>
  </r>
  <r>
    <s v="Q1"/>
    <x v="2"/>
    <x v="2"/>
    <s v="Kapalı"/>
    <s v="MATRIKS BİLGİSAYAR SİSTEMLERİ LTD.ŞTİ"/>
    <s v="WPY.01.001"/>
    <s v="WebPlus Distribution Satış-Dağıtım Yazılımı (Enterprise)"/>
    <s v="Univera - Kanal"/>
    <x v="21"/>
    <x v="0"/>
    <s v="Webplus"/>
    <n v="63756.2"/>
    <s v="TRY"/>
    <n v="1"/>
    <s v="Adet"/>
    <n v="63756.2"/>
    <s v="TRY"/>
    <n v="19127"/>
    <s v="TRY"/>
    <n v="44629.34"/>
    <s v="TRY"/>
    <n v="44629.34"/>
    <s v="TRY"/>
    <n v="1000005534"/>
    <m/>
    <m/>
    <x v="11"/>
    <x v="0"/>
    <x v="1"/>
    <x v="0"/>
    <x v="1"/>
    <x v="0"/>
    <s v="Kanal Satış"/>
    <s v="Matriks"/>
    <s v="Yurt İçi"/>
    <s v="Türkiye"/>
  </r>
  <r>
    <s v="Q1"/>
    <x v="2"/>
    <x v="2"/>
    <s v="Kapalı"/>
    <s v="MİYA OTOMASYON VE BARKOD BILISIM SISTEMLERI SAN TİC. VE L.T.D. STI."/>
    <s v="WPY.01.001"/>
    <s v="WebPlus Distribution Satış-Dağıtım Yazılımı (Enterprise)"/>
    <s v="Univera - Kanal"/>
    <x v="20"/>
    <x v="0"/>
    <s v="Webplus"/>
    <n v="121875"/>
    <s v="TRY"/>
    <n v="1"/>
    <s v="Adet"/>
    <n v="121875"/>
    <s v="TRY"/>
    <n v="57281"/>
    <s v="TRY"/>
    <n v="64593.75"/>
    <s v="TRY"/>
    <n v="64593.75"/>
    <s v="TRY"/>
    <n v="1000005531"/>
    <m/>
    <m/>
    <x v="3"/>
    <x v="0"/>
    <x v="1"/>
    <x v="0"/>
    <x v="1"/>
    <x v="0"/>
    <s v="Kanal Satış"/>
    <s v="Miya"/>
    <s v="Yurt İçi"/>
    <s v="Türkiye"/>
  </r>
  <r>
    <s v="Q1"/>
    <x v="2"/>
    <x v="2"/>
    <s v="Kapalı"/>
    <s v="MATRIKS BİLGİSAYAR SİSTEMLERİ LTD.ŞTİ"/>
    <s v="WPY.01.001"/>
    <s v="WebPlus Distribution Satış-Dağıtım Yazılımı (Enterprise)"/>
    <s v="Univera - Kanal"/>
    <x v="21"/>
    <x v="0"/>
    <s v="Webplus"/>
    <n v="21060"/>
    <s v="TRY"/>
    <n v="2"/>
    <s v="Adet"/>
    <n v="42120"/>
    <s v="TRY"/>
    <n v="13057"/>
    <s v="TRY"/>
    <n v="29062.799999999999"/>
    <s v="TRY"/>
    <n v="29062.799999999999"/>
    <s v="TRY"/>
    <n v="1000005534"/>
    <m/>
    <m/>
    <x v="11"/>
    <x v="0"/>
    <x v="1"/>
    <x v="0"/>
    <x v="1"/>
    <x v="0"/>
    <s v="Kanal Satış"/>
    <s v="Matriks"/>
    <s v="Yurt İçi"/>
    <s v="Türkiye"/>
  </r>
  <r>
    <s v="Q1"/>
    <x v="2"/>
    <x v="2"/>
    <s v="Kapalı"/>
    <s v="MİYA OTOMASYON VE BARKOD BILISIM SISTEMLERI SAN TİC. VE L.T.D. STI."/>
    <s v="WPY.02.002"/>
    <s v="WebPlus DeliveryMan (Dağıtıcı) El Terminali Lisansı - Android"/>
    <s v="Univera - Kanal"/>
    <x v="20"/>
    <x v="0"/>
    <s v="Webplus"/>
    <n v="6825"/>
    <s v="TRY"/>
    <n v="-9"/>
    <s v="Adet"/>
    <n v="61425"/>
    <s v="TRY"/>
    <n v="27641"/>
    <s v="TRY"/>
    <n v="-33783.75"/>
    <s v="TRY"/>
    <n v="33783.75"/>
    <s v="TRY"/>
    <n v="1000005513"/>
    <m/>
    <m/>
    <x v="3"/>
    <x v="0"/>
    <x v="1"/>
    <x v="0"/>
    <x v="1"/>
    <x v="0"/>
    <s v="Kanal Satış"/>
    <s v="Miya"/>
    <s v="Yurt İçi"/>
    <s v="Türkiye"/>
  </r>
  <r>
    <s v="Q1"/>
    <x v="2"/>
    <x v="2"/>
    <s v="Kapalı"/>
    <s v="MİYA OTOMASYON VE BARKOD BILISIM SISTEMLERI SAN TİC. VE L.T.D. STI."/>
    <s v="WPY.02.002"/>
    <s v="WebPlus DeliveryMan (Dağıtıcı) El Terminali Lisansı - Android"/>
    <s v="Univera - Kanal"/>
    <x v="20"/>
    <x v="0"/>
    <s v="Webplus"/>
    <n v="6825"/>
    <s v="TRY"/>
    <n v="9"/>
    <s v="Adet"/>
    <n v="61425"/>
    <s v="TRY"/>
    <n v="28870"/>
    <s v="TRY"/>
    <n v="32555.25"/>
    <s v="TRY"/>
    <n v="32555.25"/>
    <s v="TRY"/>
    <n v="1000005531"/>
    <m/>
    <m/>
    <x v="3"/>
    <x v="0"/>
    <x v="1"/>
    <x v="0"/>
    <x v="1"/>
    <x v="0"/>
    <s v="Kanal Satış"/>
    <s v="Miya"/>
    <s v="Yurt İçi"/>
    <s v="Türkiye"/>
  </r>
  <r>
    <s v="Q1"/>
    <x v="2"/>
    <x v="2"/>
    <s v="Kapalı"/>
    <s v="POLARİS YAZILIM ÇÖZÜMLERİ VE DANIŞMANLIK HİZMETLERİ LTD.ŞTİ."/>
    <s v="WPY.02.001"/>
    <s v="WebPlus (Android) Satış Temsilcisi Lisansı"/>
    <s v="Univera - Kanal"/>
    <x v="21"/>
    <x v="0"/>
    <s v="Webplus"/>
    <n v="6825"/>
    <s v="TRY"/>
    <n v="2"/>
    <s v="Adet"/>
    <n v="13650"/>
    <s v="TRY"/>
    <n v="0"/>
    <s v="TRY"/>
    <n v="12285"/>
    <s v="TRY"/>
    <n v="13650"/>
    <s v="TRY"/>
    <n v="1000005472"/>
    <m/>
    <m/>
    <x v="31"/>
    <x v="0"/>
    <x v="1"/>
    <x v="0"/>
    <x v="1"/>
    <x v="0"/>
    <s v="Kanal Satış"/>
    <s v="Polaris"/>
    <s v="Yurt İçi"/>
    <s v="Türkiye"/>
  </r>
  <r>
    <s v="Q1"/>
    <x v="2"/>
    <x v="2"/>
    <s v="İptal"/>
    <s v="MİYA OTOMASYON VE BARKOD BILISIM SISTEMLERI SAN TİC. VE L.T.D. STI."/>
    <s v="WPY.02.001"/>
    <s v="WebPlus (Android) Satış Temsilcisi Lisansı"/>
    <s v="Univera - Kanal"/>
    <x v="20"/>
    <x v="0"/>
    <s v="Webplus"/>
    <n v="6825"/>
    <s v="TRY"/>
    <n v="-10"/>
    <s v="Adet"/>
    <n v="68250"/>
    <s v="TRY"/>
    <n v="30712"/>
    <s v="TRY"/>
    <n v="-37537.5"/>
    <s v="TRY"/>
    <n v="37537.5"/>
    <s v="TRY"/>
    <n v="1000005513"/>
    <m/>
    <m/>
    <x v="3"/>
    <x v="0"/>
    <x v="1"/>
    <x v="0"/>
    <x v="1"/>
    <x v="0"/>
    <s v="Kanal Satış"/>
    <s v="Miya"/>
    <s v="Yurt İçi"/>
    <s v="Türkiye"/>
  </r>
  <r>
    <s v="Q1"/>
    <x v="2"/>
    <x v="2"/>
    <s v="Kapalı"/>
    <s v="MİYA OTOMASYON VE BARKOD BILISIM SISTEMLERI SAN TİC. VE L.T.D. STI."/>
    <s v="WPY.02.001"/>
    <s v="WebPlus (Android) Satış Temsilcisi Lisansı"/>
    <s v="Univera - Kanal"/>
    <x v="20"/>
    <x v="0"/>
    <s v="Webplus"/>
    <n v="6825"/>
    <s v="TRY"/>
    <n v="11"/>
    <s v="Adet"/>
    <n v="75075"/>
    <s v="TRY"/>
    <n v="35285"/>
    <s v="TRY"/>
    <n v="39789.75"/>
    <s v="TRY"/>
    <n v="39789.75"/>
    <s v="TRY"/>
    <n v="1000005531"/>
    <m/>
    <m/>
    <x v="3"/>
    <x v="0"/>
    <x v="1"/>
    <x v="0"/>
    <x v="1"/>
    <x v="0"/>
    <s v="Kanal Satış"/>
    <s v="Miya"/>
    <s v="Yurt İçi"/>
    <s v="Türkiye"/>
  </r>
  <r>
    <s v="Q1"/>
    <x v="2"/>
    <x v="2"/>
    <s v="Kapalı"/>
    <s v="MATRIKS BİLGİSAYAR SİSTEMLERİ LTD.ŞTİ"/>
    <s v="WPY.02.001"/>
    <s v="WebPlus (Android) Satış Temsilcisi Lisansı"/>
    <s v="Univera - Kanal"/>
    <x v="21"/>
    <x v="0"/>
    <s v="Webplus"/>
    <n v="6143"/>
    <s v="TRY"/>
    <n v="20"/>
    <s v="Adet"/>
    <n v="122860"/>
    <s v="TRY"/>
    <n v="55656"/>
    <s v="TRY"/>
    <n v="67204.42"/>
    <s v="TRY"/>
    <n v="67204.42"/>
    <s v="TRY"/>
    <n v="1000005534"/>
    <m/>
    <m/>
    <x v="11"/>
    <x v="0"/>
    <x v="1"/>
    <x v="0"/>
    <x v="1"/>
    <x v="0"/>
    <s v="Kanal Satış"/>
    <s v="Matriks"/>
    <s v="Yurt İçi"/>
    <s v="Türkiye"/>
  </r>
  <r>
    <s v="Q1"/>
    <x v="2"/>
    <x v="2"/>
    <s v="Kapalı"/>
    <s v="MİYA OTOMASYON VE BARKOD BILISIM SISTEMLERI SAN TİC. VE L.T.D. STI."/>
    <s v="WPY.01.004"/>
    <s v="Web Plus Ek Kullanıcı Lisansı (5 Kullanıcı)"/>
    <s v="Univera - Kanal"/>
    <x v="20"/>
    <x v="0"/>
    <s v="Webplus"/>
    <n v="36075"/>
    <s v="TRY"/>
    <n v="-1"/>
    <s v="Adet"/>
    <n v="36075"/>
    <s v="TRY"/>
    <n v="16234"/>
    <s v="TRY"/>
    <n v="-19841.25"/>
    <s v="TRY"/>
    <n v="19841.25"/>
    <s v="TRY"/>
    <n v="1000005513"/>
    <m/>
    <m/>
    <x v="3"/>
    <x v="0"/>
    <x v="1"/>
    <x v="0"/>
    <x v="1"/>
    <x v="0"/>
    <s v="Kanal Satış"/>
    <s v="Miya"/>
    <s v="Yurt İçi"/>
    <s v="Türkiye"/>
  </r>
  <r>
    <s v="Q1"/>
    <x v="2"/>
    <x v="2"/>
    <s v="Kapalı"/>
    <s v="MİYA OTOMASYON VE BARKOD BILISIM SISTEMLERI SAN TİC. VE L.T.D. STI."/>
    <s v="WPY.01.004"/>
    <s v="Web Plus Ek Kullanıcı Lisansı (5 Kullanıcı)"/>
    <s v="Univera - Kanal"/>
    <x v="20"/>
    <x v="0"/>
    <s v="Webplus"/>
    <n v="36075"/>
    <s v="TRY"/>
    <n v="1"/>
    <s v="Adet"/>
    <n v="36075"/>
    <s v="TRY"/>
    <n v="16955"/>
    <s v="TRY"/>
    <n v="19119.75"/>
    <s v="TRY"/>
    <n v="19119.75"/>
    <s v="TRY"/>
    <n v="1000005531"/>
    <m/>
    <m/>
    <x v="3"/>
    <x v="0"/>
    <x v="1"/>
    <x v="0"/>
    <x v="1"/>
    <x v="0"/>
    <s v="Kanal Satış"/>
    <s v="Miya"/>
    <s v="Yurt İçi"/>
    <s v="Türkiye"/>
  </r>
  <r>
    <s v="Q1"/>
    <x v="2"/>
    <x v="2"/>
    <s v="Kapalı"/>
    <s v="MATRIKS BİLGİSAYAR SİSTEMLERİ LTD.ŞTİ"/>
    <s v="WPY.01.004 PX"/>
    <s v="Web Pls PX Ek Kull Lsnsı(5 Kull)"/>
    <s v="Univera - Kanal"/>
    <x v="21"/>
    <x v="0"/>
    <s v="Webplus"/>
    <n v="32468"/>
    <s v="TRY"/>
    <n v="1"/>
    <s v="Adet"/>
    <n v="32468"/>
    <s v="TRY"/>
    <n v="14611"/>
    <s v="TRY"/>
    <n v="17857.400000000001"/>
    <s v="TRY"/>
    <n v="17857.400000000001"/>
    <s v="TRY"/>
    <n v="1000005534"/>
    <m/>
    <m/>
    <x v="11"/>
    <x v="0"/>
    <x v="1"/>
    <x v="0"/>
    <x v="1"/>
    <x v="0"/>
    <s v="Kanal Satış"/>
    <s v="Matriks"/>
    <s v="Yurt İçi"/>
    <s v="Türkiye"/>
  </r>
  <r>
    <s v="Q1"/>
    <x v="2"/>
    <x v="2"/>
    <s v="Kapalı"/>
    <s v="HAKAN ŞAHİNER"/>
    <s v="UH.01.002"/>
    <s v="Unidox Kontör"/>
    <s v="Univera Kontör Satışı"/>
    <x v="23"/>
    <x v="2"/>
    <s v="Unidox"/>
    <n v="8.36"/>
    <s v="TRY"/>
    <n v="2000"/>
    <s v="Adet"/>
    <n v="16720"/>
    <s v="TRY"/>
    <n v="5720"/>
    <s v="TRY"/>
    <n v="11000"/>
    <s v="TRY"/>
    <n v="11000"/>
    <s v="TRY"/>
    <n v="1000005511"/>
    <m/>
    <m/>
    <x v="258"/>
    <x v="3"/>
    <x v="1"/>
    <x v="2"/>
    <x v="5"/>
    <x v="0"/>
    <s v="Univera Satış"/>
    <s v="Saha Satış"/>
    <s v="Yurt İçi"/>
    <s v="Türkiye"/>
  </r>
  <r>
    <s v="Q1"/>
    <x v="2"/>
    <x v="2"/>
    <s v="Kapalı"/>
    <s v="ÖZAVCILAR GIDA TEMIZLIK LIMITED SIRKETI"/>
    <s v="UH.01.002"/>
    <s v="Unidox Kontör"/>
    <s v="Univera Kontör Satışı"/>
    <x v="23"/>
    <x v="2"/>
    <s v="Unidox"/>
    <n v="8.34"/>
    <s v="TRY"/>
    <n v="1000"/>
    <s v="Adet"/>
    <n v="8340"/>
    <s v="TRY"/>
    <n v="3340"/>
    <s v="TRY"/>
    <n v="5000"/>
    <s v="TRY"/>
    <n v="5000"/>
    <s v="TRY"/>
    <n v="1000005533"/>
    <m/>
    <m/>
    <x v="259"/>
    <x v="3"/>
    <x v="1"/>
    <x v="2"/>
    <x v="5"/>
    <x v="0"/>
    <s v="Univera Satış"/>
    <s v="Saha Satış"/>
    <s v="Yurt İçi"/>
    <s v="Türkiye"/>
  </r>
  <r>
    <s v="Q1"/>
    <x v="2"/>
    <x v="2"/>
    <s v="Kapalı"/>
    <s v="RAUF BAYDAK"/>
    <s v="UH.01.002"/>
    <s v="Unidox Kontör"/>
    <s v="Univera Kontör Satışı"/>
    <x v="23"/>
    <x v="2"/>
    <s v="Unidox"/>
    <n v="8.34"/>
    <s v="TRY"/>
    <n v="2000"/>
    <s v="Adet"/>
    <n v="16680"/>
    <s v="TRY"/>
    <n v="10"/>
    <s v="TRY"/>
    <n v="16670"/>
    <s v="TRY"/>
    <n v="16670"/>
    <s v="TRY"/>
    <n v="1000005535"/>
    <m/>
    <m/>
    <x v="260"/>
    <x v="3"/>
    <x v="1"/>
    <x v="2"/>
    <x v="5"/>
    <x v="0"/>
    <s v="Univera Satış"/>
    <s v="Saha Satış"/>
    <s v="Yurt İçi"/>
    <s v="Türkiye"/>
  </r>
  <r>
    <s v="Q1"/>
    <x v="2"/>
    <x v="2"/>
    <s v="Kapalı"/>
    <s v="LEVENT KİMYA SAN. VE TİC. A.Ş."/>
    <s v="EH.02.001"/>
    <s v="EnRoute Panorama - Yazılım Bakımı, Yaşatma ve Merkezi Destek Hizmeti"/>
    <s v="Univera - Levent Kimya"/>
    <x v="19"/>
    <x v="0"/>
    <s v="Enroute"/>
    <n v="1080000"/>
    <s v="TRY"/>
    <n v="1"/>
    <s v="Yıl"/>
    <n v="1080000"/>
    <s v="TRY"/>
    <n v="0"/>
    <s v="TRY"/>
    <n v="1080000"/>
    <s v="TRY"/>
    <n v="1080000"/>
    <s v="TRY"/>
    <n v="1000005484"/>
    <m/>
    <m/>
    <x v="52"/>
    <x v="0"/>
    <x v="0"/>
    <x v="1"/>
    <x v="4"/>
    <x v="0"/>
    <s v="Univera Satış"/>
    <s v="Saha Satış"/>
    <s v="Yurt İçi"/>
    <s v="Türkiye"/>
  </r>
  <r>
    <s v="Q1"/>
    <x v="2"/>
    <x v="2"/>
    <s v="Kapalı"/>
    <s v="MATRIKS BİLGİSAYAR SİSTEMLERİ LTD.ŞTİ"/>
    <s v="EYS.02.011"/>
    <s v="EnRoute Panorama - Panel - Çoklu Proje Birleştirme Mobil Uygulama Lisansı"/>
    <s v="Univera - Kanal"/>
    <x v="21"/>
    <x v="0"/>
    <s v="Enroute"/>
    <n v="7000"/>
    <s v="TRY"/>
    <n v="7"/>
    <s v="Adet"/>
    <n v="49000"/>
    <s v="TRY"/>
    <n v="0"/>
    <s v="TRY"/>
    <n v="49000"/>
    <s v="TRY"/>
    <n v="49000"/>
    <s v="TRY"/>
    <n v="1000005512"/>
    <m/>
    <m/>
    <x v="11"/>
    <x v="0"/>
    <x v="1"/>
    <x v="0"/>
    <x v="1"/>
    <x v="0"/>
    <s v="Kanal Satış"/>
    <s v="Matriks"/>
    <s v="Yurt İçi"/>
    <s v="Türkiye"/>
  </r>
  <r>
    <s v="Q1"/>
    <x v="2"/>
    <x v="2"/>
    <s v="Kapalı"/>
    <s v="JTI Tütün Ürünleri Pazarlama A.Ş."/>
    <s v="EH.06.001"/>
    <s v="EnRoute Panorama - Hosting Hizmeti"/>
    <s v="Univera - JTI"/>
    <x v="13"/>
    <x v="0"/>
    <s v="Enroute"/>
    <n v="5743126.5"/>
    <s v="TRY"/>
    <n v="1"/>
    <s v="Yıl"/>
    <n v="5743126.5"/>
    <s v="TRY"/>
    <n v="0"/>
    <s v="TRY"/>
    <n v="5743126.5"/>
    <s v="TRY"/>
    <n v="5743126.5"/>
    <s v="TRY"/>
    <n v="1000005478"/>
    <m/>
    <m/>
    <x v="18"/>
    <x v="0"/>
    <x v="0"/>
    <x v="1"/>
    <x v="3"/>
    <x v="1"/>
    <s v="Univera Satış"/>
    <s v="Saha Satış"/>
    <s v="Yurt İçi"/>
    <s v="Türkiye"/>
  </r>
  <r>
    <s v="Q1"/>
    <x v="2"/>
    <x v="2"/>
    <s v="Kapalı"/>
    <s v="SAĞIROĞLU TÜTÜN ÜRÜN. İNŞ.TAAH. SAN. VE TİC. LTD. ŞTİ."/>
    <s v="EH.06.001"/>
    <s v="EnRoute Panorama - Hosting Hizmeti"/>
    <s v="Univera - JTI"/>
    <x v="13"/>
    <x v="0"/>
    <s v="Enroute"/>
    <n v="286.75"/>
    <s v="USD"/>
    <n v="1"/>
    <s v="Yıl"/>
    <n v="286.75"/>
    <s v="USD"/>
    <n v="0"/>
    <s v="USD"/>
    <n v="12750.08"/>
    <s v="TRY"/>
    <n v="12750.08"/>
    <s v="TRY"/>
    <n v="1000005505"/>
    <m/>
    <m/>
    <x v="18"/>
    <x v="0"/>
    <x v="0"/>
    <x v="1"/>
    <x v="3"/>
    <x v="1"/>
    <s v="Univera Satış"/>
    <s v="Saha Satış"/>
    <s v="Yurt İçi"/>
    <s v="Türkiye"/>
  </r>
  <r>
    <s v="Q1"/>
    <x v="2"/>
    <x v="2"/>
    <s v="Kapalı"/>
    <s v="ÇELİKKOL TURİZM GIDA MAD.SAN VE TİC. LTD. ŞTİ."/>
    <s v="EH.06.001"/>
    <s v="EnRoute Panorama - Hosting Hizmeti"/>
    <s v="Univera - JTI"/>
    <x v="13"/>
    <x v="0"/>
    <s v="Enroute"/>
    <n v="286.75"/>
    <s v="USD"/>
    <n v="1"/>
    <s v="Yıl"/>
    <n v="286.75"/>
    <s v="USD"/>
    <n v="0"/>
    <s v="USD"/>
    <n v="12750.08"/>
    <s v="TRY"/>
    <n v="12750.08"/>
    <s v="TRY"/>
    <n v="1000005502"/>
    <m/>
    <m/>
    <x v="18"/>
    <x v="0"/>
    <x v="0"/>
    <x v="1"/>
    <x v="3"/>
    <x v="1"/>
    <s v="Univera Satış"/>
    <s v="Saha Satış"/>
    <s v="Yurt İçi"/>
    <s v="Türkiye"/>
  </r>
  <r>
    <s v="Q1"/>
    <x v="2"/>
    <x v="2"/>
    <s v="Kapalı"/>
    <s v="SAĞIROĞLU TÜTÜN ÜRÜN. İNŞ.TAAH. SAN. VE TİC. LTD. ŞTİ."/>
    <s v="EH.03.001"/>
    <s v="EnRoute Panorama - Çağrı Merkezi Hizmeti (MSD)"/>
    <s v="Univera - JTI"/>
    <x v="13"/>
    <x v="0"/>
    <s v="Enroute"/>
    <n v="25649.4"/>
    <s v="TRY"/>
    <n v="1"/>
    <s v="Yıl"/>
    <n v="25649.4"/>
    <s v="TRY"/>
    <n v="0"/>
    <s v="TRY"/>
    <n v="25649.4"/>
    <s v="TRY"/>
    <n v="25649.4"/>
    <s v="TRY"/>
    <n v="1000005505"/>
    <m/>
    <m/>
    <x v="18"/>
    <x v="0"/>
    <x v="0"/>
    <x v="1"/>
    <x v="8"/>
    <x v="1"/>
    <s v="Univera Satış"/>
    <s v="Saha Satış"/>
    <s v="Yurt İçi"/>
    <s v="Türkiye"/>
  </r>
  <r>
    <s v="Q1"/>
    <x v="2"/>
    <x v="2"/>
    <s v="Kapalı"/>
    <s v="ÇELİKKOL TURİZM GIDA MAD.SAN VE TİC. LTD. ŞTİ."/>
    <s v="EH.03.001"/>
    <s v="EnRoute Panorama - Çağrı Merkezi Hizmeti (MSD)"/>
    <s v="Univera - JTI"/>
    <x v="13"/>
    <x v="0"/>
    <s v="Enroute"/>
    <n v="25649.4"/>
    <s v="TRY"/>
    <n v="1"/>
    <s v="Yıl"/>
    <n v="25649.4"/>
    <s v="TRY"/>
    <n v="0"/>
    <s v="TRY"/>
    <n v="25649.4"/>
    <s v="TRY"/>
    <n v="25649.4"/>
    <s v="TRY"/>
    <n v="1000005502"/>
    <m/>
    <m/>
    <x v="18"/>
    <x v="0"/>
    <x v="0"/>
    <x v="1"/>
    <x v="8"/>
    <x v="1"/>
    <s v="Univera Satış"/>
    <s v="Saha Satış"/>
    <s v="Yurt İçi"/>
    <s v="Türkiye"/>
  </r>
  <r>
    <s v="Q1"/>
    <x v="2"/>
    <x v="2"/>
    <s v="Kapalı"/>
    <s v="LEVENT KİMYA SAN. VE TİC. A.Ş."/>
    <s v="EH.03.001"/>
    <s v="EnRoute Panorama - Çağrı Merkezi Hizmeti (MSD)"/>
    <s v="Univera - Levent Kimya"/>
    <x v="19"/>
    <x v="0"/>
    <s v="Enroute"/>
    <n v="15727.5"/>
    <s v="TRY"/>
    <n v="30"/>
    <s v="Yıl"/>
    <n v="471825"/>
    <s v="TRY"/>
    <n v="0"/>
    <s v="TRY"/>
    <n v="471825"/>
    <s v="TRY"/>
    <n v="471825"/>
    <s v="TRY"/>
    <n v="1000005484"/>
    <m/>
    <m/>
    <x v="52"/>
    <x v="0"/>
    <x v="0"/>
    <x v="1"/>
    <x v="8"/>
    <x v="0"/>
    <s v="Univera Satış"/>
    <s v="Saha Satış"/>
    <s v="Yurt İçi"/>
    <s v="Türkiye"/>
  </r>
  <r>
    <m/>
    <x v="3"/>
    <x v="12"/>
    <m/>
    <m/>
    <m/>
    <m/>
    <m/>
    <x v="24"/>
    <x v="9"/>
    <m/>
    <m/>
    <m/>
    <m/>
    <m/>
    <m/>
    <m/>
    <m/>
    <m/>
    <m/>
    <m/>
    <m/>
    <m/>
    <m/>
    <m/>
    <m/>
    <x v="261"/>
    <x v="1"/>
    <x v="2"/>
    <x v="4"/>
    <x v="14"/>
    <x v="3"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91">
  <r>
    <s v="Q1"/>
    <x v="0"/>
    <x v="0"/>
    <m/>
    <s v="KOROPLAST TEMIZLIK AMBALAJ ÜRÜNLERI SAN. VE DIS TIC.A.S."/>
    <s v="EY.03.001"/>
    <s v="Enroute Panorama PaaS Lisansi (Kiralama Hizmeti )"/>
    <s v="Univera - Koroplast"/>
    <x v="0"/>
    <s v="Enroute"/>
    <m/>
    <m/>
    <m/>
    <n v="1"/>
    <m/>
    <n v="61812.03"/>
    <m/>
    <n v="0"/>
    <m/>
    <n v="61812.03"/>
    <m/>
    <n v="0"/>
    <n v="0"/>
    <s v="UNI240000000016"/>
    <m/>
    <m/>
    <s v="Koroplast"/>
    <x v="0"/>
    <s v="Yenileme"/>
    <s v="Lisans"/>
    <s v="Lisans Kiralama"/>
    <s v="Diğer"/>
    <x v="0"/>
    <x v="0"/>
    <s v="Yurt İçi"/>
    <s v="Türkiye"/>
  </r>
  <r>
    <s v="Q1"/>
    <x v="0"/>
    <x v="0"/>
    <m/>
    <s v="ÖZÇELIK YAPI MALZEMELERI INSAAT SANAYI TIC. LTD. STI"/>
    <s v="EY.04.012"/>
    <s v="EnRoute Panorama E-Dönüsüm  Modül Lisansi (Enterprise)"/>
    <s v="Univera - Çaykur"/>
    <x v="1"/>
    <s v="Enroute"/>
    <m/>
    <m/>
    <m/>
    <n v="1"/>
    <m/>
    <n v="15991"/>
    <m/>
    <n v="3198.2"/>
    <m/>
    <n v="12792.8"/>
    <m/>
    <n v="0"/>
    <n v="0"/>
    <s v="UNI240000000019"/>
    <m/>
    <m/>
    <s v="Çaykur"/>
    <x v="0"/>
    <s v="Yeni Satış"/>
    <s v="Lisans"/>
    <s v="Lisans Satışı"/>
    <s v="Diğer"/>
    <x v="0"/>
    <x v="0"/>
    <s v="Yurt İçi"/>
    <s v="Türkiye"/>
  </r>
  <r>
    <s v="Q1"/>
    <x v="0"/>
    <x v="0"/>
    <m/>
    <s v="RED BULL GIDA DAGITIM VE PAZARLAMA TICARET LTD. STI"/>
    <s v="EH.05.002"/>
    <s v="EnRoute Panorama - Rapor Gelistirme Hizmeti"/>
    <s v="Univera - Redbull"/>
    <x v="2"/>
    <s v="Enroute"/>
    <m/>
    <m/>
    <m/>
    <n v="1"/>
    <m/>
    <n v="6804"/>
    <m/>
    <n v="0"/>
    <m/>
    <n v="6804"/>
    <m/>
    <n v="0"/>
    <n v="0"/>
    <s v="UNI240000000010"/>
    <m/>
    <m/>
    <s v="Redbull"/>
    <x v="0"/>
    <s v="Yeni Satış"/>
    <s v="Hizmet"/>
    <s v="Rapor Geliştirme"/>
    <s v="Diğer"/>
    <x v="0"/>
    <x v="0"/>
    <s v="Yurt İçi"/>
    <s v="Türkiye"/>
  </r>
  <r>
    <s v="Q1"/>
    <x v="0"/>
    <x v="0"/>
    <m/>
    <s v="MİYA OTOMASYON VE BARKOD BILISIM SISTEMLERI SAN TİC. VE L.T.D. STI."/>
    <s v="EY.02.011"/>
    <s v="EnRoute Panorama - Panel - Çoklu Proje Birlestirme Mobil Uygulama Lisansi (Enterprise)"/>
    <s v="Univera - Kanal"/>
    <x v="3"/>
    <s v="Enroute"/>
    <m/>
    <m/>
    <m/>
    <n v="14"/>
    <m/>
    <n v="42770"/>
    <m/>
    <n v="0"/>
    <m/>
    <n v="42770"/>
    <m/>
    <n v="0"/>
    <n v="0"/>
    <s v="UNI240000000021"/>
    <m/>
    <m/>
    <s v="Miya"/>
    <x v="0"/>
    <s v="Yeni Satış"/>
    <s v="Lisans"/>
    <s v="Lisans Satışı"/>
    <s v="Diğer"/>
    <x v="1"/>
    <x v="1"/>
    <s v="Yurt İçi"/>
    <s v="Türkiye"/>
  </r>
  <r>
    <s v="Q1"/>
    <x v="0"/>
    <x v="0"/>
    <m/>
    <s v="DARDANEL DAGITIM A.S."/>
    <s v="EH.06.001"/>
    <s v="EnRoute Panorama - Hosting Hizmeti"/>
    <s v="Univera - Dardanel"/>
    <x v="2"/>
    <s v="Hosting"/>
    <m/>
    <m/>
    <m/>
    <n v="1"/>
    <m/>
    <n v="27222.53"/>
    <m/>
    <n v="0"/>
    <m/>
    <n v="27222.53"/>
    <m/>
    <n v="0"/>
    <n v="0"/>
    <s v="UNI240000000006"/>
    <m/>
    <m/>
    <s v="Dardanel"/>
    <x v="0"/>
    <s v="Yenileme"/>
    <s v="Hizmet"/>
    <s v="Hosting"/>
    <s v="Diğer"/>
    <x v="0"/>
    <x v="0"/>
    <s v="Yurt İçi"/>
    <s v="Türkiye"/>
  </r>
  <r>
    <s v="Q1"/>
    <x v="0"/>
    <x v="0"/>
    <m/>
    <s v="Haribo SEKERLEME SAN. TIC.LTD. STI."/>
    <s v="EH.06.001"/>
    <s v="EnRoute Panorama - Hosting Hizmeti"/>
    <s v="Univera - Haribo"/>
    <x v="2"/>
    <s v="Hosting"/>
    <m/>
    <m/>
    <m/>
    <n v="1"/>
    <m/>
    <n v="317835.40783799998"/>
    <m/>
    <n v="-2.1619999999999999E-3"/>
    <m/>
    <n v="317835.40999999997"/>
    <m/>
    <n v="0"/>
    <n v="0"/>
    <s v="UNI240000000004"/>
    <m/>
    <m/>
    <s v="Haribo"/>
    <x v="0"/>
    <s v="Yenileme"/>
    <s v="Hizmet"/>
    <s v="Hosting"/>
    <s v="Key Account"/>
    <x v="0"/>
    <x v="0"/>
    <s v="Yurt İçi"/>
    <s v="Türkiye"/>
  </r>
  <r>
    <s v="Q1"/>
    <x v="0"/>
    <x v="0"/>
    <m/>
    <s v="Haribo SEKERLEME SAN. TIC.LTD. STI."/>
    <s v="EH.06.001"/>
    <s v="EnRoute Panorama - Hosting Hizmeti"/>
    <s v="Univera - Haribo"/>
    <x v="2"/>
    <s v="Hosting"/>
    <m/>
    <m/>
    <m/>
    <n v="1"/>
    <m/>
    <n v="5750.8035"/>
    <m/>
    <n v="3.5000000000000001E-3"/>
    <m/>
    <n v="5750.8"/>
    <m/>
    <n v="0"/>
    <n v="0"/>
    <s v="UNI240000000004"/>
    <m/>
    <m/>
    <s v="Haribo"/>
    <x v="0"/>
    <s v="Yenileme"/>
    <s v="Hizmet"/>
    <s v="Hosting"/>
    <s v="Key Account"/>
    <x v="0"/>
    <x v="0"/>
    <s v="Yurt İçi"/>
    <s v="Türkiye"/>
  </r>
  <r>
    <s v="Q1"/>
    <x v="0"/>
    <x v="0"/>
    <m/>
    <s v="LA LORRAINE UNLU MAMÜLLER SAN. VE TIC. A.S."/>
    <s v="EH.06.001"/>
    <s v="EnRoute Panorama - Hosting Hizmeti"/>
    <s v="Univera - La Lorraine"/>
    <x v="2"/>
    <s v="Hosting"/>
    <m/>
    <m/>
    <m/>
    <n v="1"/>
    <m/>
    <n v="49922.577727000004"/>
    <m/>
    <n v="-2.2729999999999998E-3"/>
    <m/>
    <n v="49922.58"/>
    <m/>
    <n v="0"/>
    <n v="0"/>
    <s v="UNI240000000007"/>
    <m/>
    <m/>
    <s v="La Lorraine"/>
    <x v="0"/>
    <s v="Yenileme"/>
    <s v="Hizmet"/>
    <s v="Hosting"/>
    <s v="Diğer"/>
    <x v="0"/>
    <x v="0"/>
    <s v="Yurt İçi"/>
    <s v="Türkiye"/>
  </r>
  <r>
    <s v="Q1"/>
    <x v="0"/>
    <x v="0"/>
    <m/>
    <s v="Mey İçki Sanayi ve Ticaret A.Ş."/>
    <s v="EH.06.001"/>
    <s v="EnRoute Panorama - Hosting Hizmeti"/>
    <s v="Univera - Mey İçki"/>
    <x v="2"/>
    <s v="Hosting"/>
    <m/>
    <m/>
    <m/>
    <n v="1"/>
    <m/>
    <n v="162661"/>
    <m/>
    <n v="0"/>
    <m/>
    <n v="162661"/>
    <m/>
    <n v="0"/>
    <n v="0"/>
    <s v="UNI240000000002"/>
    <m/>
    <m/>
    <s v="Mey İçki"/>
    <x v="0"/>
    <s v="Yenileme"/>
    <s v="Hizmet"/>
    <s v="Hosting"/>
    <s v="Key Account"/>
    <x v="0"/>
    <x v="0"/>
    <s v="Yurt İçi"/>
    <s v="Türkiye"/>
  </r>
  <r>
    <s v="Q1"/>
    <x v="0"/>
    <x v="0"/>
    <m/>
    <s v="OF ÇAYSAN TARIM ÜRÜN. ENTEGRE TES. SAN VE TIC. AS."/>
    <s v="EH.06.001"/>
    <s v="EnRoute Panorama - Hosting Hizmeti"/>
    <s v="Univera - Ofçaysan"/>
    <x v="2"/>
    <s v="Hosting"/>
    <m/>
    <m/>
    <m/>
    <n v="1"/>
    <m/>
    <n v="18610.779778"/>
    <m/>
    <n v="-2.22E-4"/>
    <m/>
    <n v="18610.78"/>
    <m/>
    <n v="0"/>
    <n v="0"/>
    <s v="UNI240000000001"/>
    <m/>
    <m/>
    <s v="Ofçaysan"/>
    <x v="0"/>
    <s v="Yenileme"/>
    <s v="Hizmet"/>
    <s v="Hosting"/>
    <s v="Diğer"/>
    <x v="0"/>
    <x v="0"/>
    <s v="Yurt İçi"/>
    <s v="Türkiye"/>
  </r>
  <r>
    <s v="Q1"/>
    <x v="0"/>
    <x v="0"/>
    <m/>
    <s v="PERRIGO KISISEL BAKIM ÜRÜNLERI SAN. VE TIC. LTD.STI"/>
    <s v="EH.06.001"/>
    <s v="EnRoute Panorama - Hosting Hizmeti"/>
    <s v="Univera - Omega Pharma"/>
    <x v="2"/>
    <s v="Hosting"/>
    <m/>
    <m/>
    <m/>
    <n v="1"/>
    <m/>
    <n v="26494.38"/>
    <m/>
    <n v="0"/>
    <m/>
    <n v="26494.38"/>
    <m/>
    <n v="0"/>
    <n v="0"/>
    <s v="UNI240000000008"/>
    <m/>
    <m/>
    <s v="Perrigo"/>
    <x v="0"/>
    <s v="Yenileme"/>
    <s v="Hizmet"/>
    <s v="Hosting"/>
    <s v="Diğer"/>
    <x v="0"/>
    <x v="0"/>
    <s v="Yurt İçi"/>
    <s v="Türkiye"/>
  </r>
  <r>
    <s v="Q1"/>
    <x v="0"/>
    <x v="0"/>
    <m/>
    <s v="TADIM GIDA MADDELERI SAN.VE TIC.AS."/>
    <s v="EH.06.001"/>
    <s v="EnRoute Panorama - Hosting Hizmeti"/>
    <s v="Univera - Tadım"/>
    <x v="2"/>
    <s v="Hosting"/>
    <m/>
    <m/>
    <m/>
    <n v="1"/>
    <m/>
    <n v="65000"/>
    <m/>
    <n v="0"/>
    <m/>
    <n v="65000"/>
    <m/>
    <n v="0"/>
    <n v="0"/>
    <s v="UNI240000000005"/>
    <m/>
    <m/>
    <s v="Tadım"/>
    <x v="0"/>
    <s v="Yenileme"/>
    <s v="Hizmet"/>
    <s v="Hosting"/>
    <s v="Diğer"/>
    <x v="0"/>
    <x v="0"/>
    <s v="Yurt İçi"/>
    <s v="Türkiye"/>
  </r>
  <r>
    <s v="Q1"/>
    <x v="0"/>
    <x v="0"/>
    <m/>
    <s v="TADIM GMBH"/>
    <s v="EH.06.001"/>
    <s v="EnRoute Panorama - Hosting Hizmeti"/>
    <s v="Univera - Tadım Export"/>
    <x v="4"/>
    <s v="Hosting"/>
    <m/>
    <m/>
    <m/>
    <n v="1"/>
    <m/>
    <n v="29525.976480000001"/>
    <m/>
    <n v="-3.5200000000000001E-3"/>
    <m/>
    <n v="29525.98"/>
    <m/>
    <n v="0"/>
    <n v="0"/>
    <s v="ENV240000000001"/>
    <m/>
    <m/>
    <s v="Tadım"/>
    <x v="0"/>
    <s v="Yenileme"/>
    <s v="Hizmet"/>
    <s v="Hosting"/>
    <s v="Diğer"/>
    <x v="0"/>
    <x v="0"/>
    <s v="Yurt İçi"/>
    <s v="Türkiye"/>
  </r>
  <r>
    <s v="Q1"/>
    <x v="0"/>
    <x v="0"/>
    <m/>
    <s v="MİYA OTOMASYON VE BARKOD BILISIM SISTEMLERI SAN TİC. VE L.T.D. STI."/>
    <s v="EY.04.012"/>
    <s v="EnRoute Panorama E-Dönüsüm  Modül Lisansi (Enterprise)"/>
    <s v="Univera - Kanal"/>
    <x v="3"/>
    <s v="Enroute"/>
    <m/>
    <m/>
    <m/>
    <n v="1"/>
    <m/>
    <n v="6160"/>
    <m/>
    <n v="0"/>
    <m/>
    <n v="6160"/>
    <m/>
    <n v="0"/>
    <n v="0"/>
    <s v="UNI240000000021"/>
    <m/>
    <m/>
    <s v="Miya"/>
    <x v="0"/>
    <s v="Yeni Satış"/>
    <s v="Lisans"/>
    <s v="Lisans Satışı"/>
    <s v="Diğer"/>
    <x v="1"/>
    <x v="1"/>
    <s v="Yurt İçi"/>
    <s v="Türkiye"/>
  </r>
  <r>
    <s v="Q1"/>
    <x v="0"/>
    <x v="0"/>
    <m/>
    <s v="MATRIKS BİLGİSAYAR SİSTEMLERİ LTD.ŞTİ"/>
    <s v="WPH.02.001"/>
    <s v="WebPlus Yazilim Bakimi Hizmeti"/>
    <s v="Univera - Kanal"/>
    <x v="5"/>
    <s v="Enroute"/>
    <s v="Webplus"/>
    <m/>
    <m/>
    <n v="1"/>
    <m/>
    <n v="1925.49"/>
    <m/>
    <n v="0"/>
    <m/>
    <n v="1925.49"/>
    <m/>
    <n v="0"/>
    <n v="0"/>
    <s v="UNI240000000015"/>
    <m/>
    <m/>
    <s v="Matriks"/>
    <x v="0"/>
    <s v="Yenileme"/>
    <s v="Hizmet"/>
    <s v="Bakım ve Destek Hizmeti"/>
    <s v="Diğer"/>
    <x v="1"/>
    <x v="2"/>
    <s v="Yurt İçi"/>
    <s v="Türkiye"/>
  </r>
  <r>
    <s v="Q1"/>
    <x v="0"/>
    <x v="0"/>
    <m/>
    <s v="MİYA OTOMASYON VE BARKOD BILISIM SISTEMLERI SAN TİC. VE L.T.D. STI."/>
    <s v="WPH.02.001"/>
    <s v="WebPlus Yazilim Bakimi Hizmeti"/>
    <s v="Univera - Kanal"/>
    <x v="3"/>
    <s v="Enroute"/>
    <s v="Webplus"/>
    <m/>
    <m/>
    <n v="1"/>
    <m/>
    <n v="1875"/>
    <m/>
    <n v="0"/>
    <m/>
    <n v="1875"/>
    <m/>
    <n v="0"/>
    <n v="0"/>
    <s v="UNI240000000023"/>
    <m/>
    <m/>
    <s v="Miya"/>
    <x v="0"/>
    <s v="Yenileme"/>
    <s v="Hizmet"/>
    <s v="Bakım ve Destek Hizmeti"/>
    <s v="Diğer"/>
    <x v="1"/>
    <x v="1"/>
    <s v="Yurt İçi"/>
    <s v="Türkiye"/>
  </r>
  <r>
    <s v="Q1"/>
    <x v="0"/>
    <x v="0"/>
    <m/>
    <s v="MİYA OTOMASYON VE BARKOD BILISIM SISTEMLERI SAN TİC. VE L.T.D. STI."/>
    <s v="WPH.02.001"/>
    <s v="WebPlus Yazilim Bakimi Hizmeti"/>
    <s v="Univera - Kanal"/>
    <x v="3"/>
    <s v="Enroute"/>
    <s v="Webplus"/>
    <m/>
    <m/>
    <n v="1"/>
    <m/>
    <n v="1117"/>
    <m/>
    <n v="0"/>
    <m/>
    <n v="1117"/>
    <m/>
    <n v="0"/>
    <n v="0"/>
    <s v="UNI240000000023"/>
    <m/>
    <m/>
    <s v="Miya"/>
    <x v="0"/>
    <s v="Yenileme"/>
    <s v="Hizmet"/>
    <s v="Bakım ve Destek Hizmeti"/>
    <s v="Diğer"/>
    <x v="1"/>
    <x v="1"/>
    <s v="Yurt İçi"/>
    <s v="Türkiye"/>
  </r>
  <r>
    <s v="Q1"/>
    <x v="0"/>
    <x v="0"/>
    <m/>
    <s v="MİYA OTOMASYON VE BARKOD BILISIM SISTEMLERI SAN TİC. VE L.T.D. STI."/>
    <s v="WPY.04.007"/>
    <s v="WebPlus Panorama - Dafitim Kanali &quot;Web Connector&quot;  3rd Party Entegrasyon Uygulama Lisansi"/>
    <s v="Univera - Kanal"/>
    <x v="3"/>
    <s v="Enroute"/>
    <s v="Webplus"/>
    <m/>
    <m/>
    <n v="1"/>
    <m/>
    <n v="5023"/>
    <m/>
    <n v="0"/>
    <m/>
    <n v="5023"/>
    <m/>
    <n v="0"/>
    <n v="0"/>
    <s v="UNI240000000022"/>
    <m/>
    <m/>
    <s v="Miya"/>
    <x v="0"/>
    <s v="Yeni Satış"/>
    <s v="Lisans"/>
    <s v="Lisans Satışı"/>
    <s v="Diğer"/>
    <x v="1"/>
    <x v="1"/>
    <s v="Yurt İçi"/>
    <s v="Türkiye"/>
  </r>
  <r>
    <s v="Q1"/>
    <x v="0"/>
    <x v="0"/>
    <m/>
    <s v="MİYA OTOMASYON VE BARKOD BILISIM SISTEMLERI SAN TİC. VE L.T.D. STI."/>
    <s v="WPY.01.003"/>
    <s v="WEBPLUS EK KULLANICI LISANSI +1"/>
    <s v="Univera - Kanal"/>
    <x v="3"/>
    <s v="Enroute"/>
    <s v="Webplus"/>
    <m/>
    <m/>
    <n v="1"/>
    <m/>
    <n v="678"/>
    <m/>
    <n v="101.7"/>
    <m/>
    <n v="576.29999999999995"/>
    <m/>
    <n v="0"/>
    <n v="0"/>
    <s v="UNI240000000023"/>
    <m/>
    <m/>
    <s v="Miya"/>
    <x v="0"/>
    <s v="Yeni Satış"/>
    <s v="Lisans"/>
    <s v="Lisans Satışı"/>
    <s v="Diğer"/>
    <x v="1"/>
    <x v="1"/>
    <s v="Yurt İçi"/>
    <s v="Türkiye"/>
  </r>
  <r>
    <s v="Q1"/>
    <x v="0"/>
    <x v="0"/>
    <m/>
    <s v="MATRIKS BİLGİSAYAR SİSTEMLERİ LTD.ŞTİ"/>
    <s v="WPY.01.007"/>
    <s v="WEBPLUS E-DÖNÜSÜM MODÜL LISANSI"/>
    <s v="Univera - Kanal"/>
    <x v="5"/>
    <s v="Enroute"/>
    <s v="Webplus"/>
    <m/>
    <m/>
    <n v="1"/>
    <m/>
    <n v="1774.5"/>
    <m/>
    <n v="0"/>
    <m/>
    <n v="1774.5"/>
    <m/>
    <n v="0"/>
    <n v="0"/>
    <s v="UNI240000000015"/>
    <m/>
    <m/>
    <s v="Matriks"/>
    <x v="0"/>
    <s v="Yeni Satış"/>
    <s v="Lisans"/>
    <s v="Lisans Satışı"/>
    <s v="Diğer"/>
    <x v="1"/>
    <x v="2"/>
    <s v="Yurt İçi"/>
    <s v="Türkiye"/>
  </r>
  <r>
    <s v="Q1"/>
    <x v="0"/>
    <x v="0"/>
    <m/>
    <s v="MİYA OTOMASYON VE BARKOD BILISIM SISTEMLERI SAN TİC. VE L.T.D. STI."/>
    <s v="WPY.01.007"/>
    <s v="WEBPLUS E-DÖNÜSÜM MODÜL LISANSI"/>
    <s v="Univera - Kanal"/>
    <x v="3"/>
    <s v="Enroute"/>
    <s v="Webplus"/>
    <m/>
    <m/>
    <n v="1"/>
    <m/>
    <n v="6160"/>
    <m/>
    <n v="2156"/>
    <m/>
    <n v="4004"/>
    <m/>
    <n v="0"/>
    <n v="0"/>
    <s v="UNI240000000020"/>
    <m/>
    <m/>
    <s v="Miya"/>
    <x v="0"/>
    <s v="Yeni Satış"/>
    <s v="Lisans"/>
    <s v="Lisans Satışı"/>
    <s v="Diğer"/>
    <x v="1"/>
    <x v="1"/>
    <s v="Yurt İçi"/>
    <s v="Türkiye"/>
  </r>
  <r>
    <s v="Q1"/>
    <x v="0"/>
    <x v="0"/>
    <m/>
    <s v="MİYA OTOMASYON VE BARKOD BILISIM SISTEMLERI SAN TİC. VE L.T.D. STI."/>
    <s v="WPY.01.007"/>
    <s v="WEBPLUS E-DÖNÜSÜM MODÜL LISANSI"/>
    <s v="Univera - Kanal"/>
    <x v="3"/>
    <s v="Enroute"/>
    <s v="Webplus"/>
    <m/>
    <m/>
    <n v="1"/>
    <m/>
    <n v="1774.5"/>
    <m/>
    <n v="0"/>
    <m/>
    <n v="1774.5"/>
    <m/>
    <n v="0"/>
    <n v="0"/>
    <s v="UNI240000000023"/>
    <m/>
    <m/>
    <s v="Miya"/>
    <x v="0"/>
    <s v="Yeni Satış"/>
    <s v="Lisans"/>
    <s v="Lisans Satışı"/>
    <s v="Diğer"/>
    <x v="1"/>
    <x v="1"/>
    <s v="Yurt İçi"/>
    <s v="Türkiye"/>
  </r>
  <r>
    <s v="Q1"/>
    <x v="0"/>
    <x v="0"/>
    <m/>
    <s v="MATRIKS BİLGİSAYAR SİSTEMLERİ LTD.ŞTİ"/>
    <s v="WPY.01.006"/>
    <s v="WEBPLUS DISTRIBUTION SATIS-DAGITIM YAZILIMI (Light)"/>
    <s v="Univera - Kanal"/>
    <x v="5"/>
    <s v="Enroute"/>
    <s v="Webplus"/>
    <m/>
    <m/>
    <n v="1"/>
    <m/>
    <n v="6000"/>
    <m/>
    <n v="0"/>
    <m/>
    <n v="6000"/>
    <m/>
    <n v="0"/>
    <n v="0"/>
    <s v="UNI240000000015"/>
    <m/>
    <m/>
    <s v="Matriks"/>
    <x v="0"/>
    <s v="Yeni Satış"/>
    <s v="Lisans"/>
    <s v="Lisans Satışı"/>
    <s v="Diğer"/>
    <x v="1"/>
    <x v="2"/>
    <s v="Yurt İçi"/>
    <s v="Türkiye"/>
  </r>
  <r>
    <s v="Q1"/>
    <x v="0"/>
    <x v="0"/>
    <m/>
    <s v="MİYA OTOMASYON VE BARKOD BILISIM SISTEMLERI SAN TİC. VE L.T.D. STI."/>
    <s v="WPY.01.006"/>
    <s v="WEBPLUS DISTRIBUTION SATIS-DAGITIM YAZILIMI (Light)"/>
    <s v="Univera - Kanal"/>
    <x v="3"/>
    <s v="Enroute"/>
    <s v="Webplus"/>
    <m/>
    <m/>
    <n v="1"/>
    <m/>
    <n v="6000"/>
    <m/>
    <n v="0"/>
    <m/>
    <n v="6000"/>
    <m/>
    <n v="0"/>
    <n v="0"/>
    <s v="UNI240000000023"/>
    <m/>
    <m/>
    <s v="Miya"/>
    <x v="0"/>
    <s v="Yeni Satış"/>
    <s v="Lisans"/>
    <s v="Lisans Satışı"/>
    <s v="Diğer"/>
    <x v="1"/>
    <x v="1"/>
    <s v="Yurt İçi"/>
    <s v="Türkiye"/>
  </r>
  <r>
    <s v="Q1"/>
    <x v="0"/>
    <x v="0"/>
    <m/>
    <s v="MİYA OTOMASYON VE BARKOD BILISIM SISTEMLERI SAN TİC. VE L.T.D. STI."/>
    <s v="WPY.01.002"/>
    <s v="WebPlus Dagitim Kanali Lisansi"/>
    <s v="Univera - Kanal"/>
    <x v="3"/>
    <s v="Enroute"/>
    <s v="Webplus"/>
    <m/>
    <m/>
    <n v="1"/>
    <m/>
    <n v="6392.02"/>
    <m/>
    <n v="2237.21"/>
    <m/>
    <n v="4154.8100000000004"/>
    <m/>
    <n v="0"/>
    <n v="0"/>
    <s v="UNI240000000020"/>
    <m/>
    <m/>
    <s v="Miya"/>
    <x v="0"/>
    <s v="Yeni Satış"/>
    <s v="Lisans"/>
    <s v="Lisans Satışı"/>
    <s v="Diğer"/>
    <x v="1"/>
    <x v="1"/>
    <s v="Yurt İçi"/>
    <s v="Türkiye"/>
  </r>
  <r>
    <s v="Q1"/>
    <x v="0"/>
    <x v="0"/>
    <m/>
    <s v="MATRIKS BİLGİSAYAR SİSTEMLERİ LTD.ŞTİ"/>
    <s v="WPY.02.001"/>
    <s v="WEBPLUS (Android) SATIS TEMSILCISI LISANSI"/>
    <s v="Univera - Kanal"/>
    <x v="5"/>
    <s v="Enroute"/>
    <s v="Webplus"/>
    <m/>
    <m/>
    <n v="1"/>
    <m/>
    <n v="880"/>
    <m/>
    <n v="0"/>
    <m/>
    <n v="880"/>
    <m/>
    <n v="0"/>
    <n v="0"/>
    <s v="UNI240000000015"/>
    <m/>
    <m/>
    <s v="Matriks"/>
    <x v="0"/>
    <s v="Yeni Satış"/>
    <s v="Lisans"/>
    <s v="Lisans Satışı"/>
    <s v="Diğer"/>
    <x v="1"/>
    <x v="2"/>
    <s v="Yurt İçi"/>
    <s v="Türkiye"/>
  </r>
  <r>
    <s v="Q1"/>
    <x v="0"/>
    <x v="0"/>
    <m/>
    <s v="MİYA OTOMASYON VE BARKOD BILISIM SISTEMLERI SAN TİC. VE L.T.D. STI."/>
    <s v="WPY.02.001"/>
    <s v="WEBPLUS (Android) SATIS TEMSILCISI LISANSI"/>
    <s v="Univera - Kanal"/>
    <x v="3"/>
    <s v="Enroute"/>
    <s v="Webplus"/>
    <m/>
    <m/>
    <n v="4"/>
    <m/>
    <n v="4400"/>
    <m/>
    <n v="660"/>
    <m/>
    <n v="3740"/>
    <m/>
    <n v="0"/>
    <n v="0"/>
    <s v="UNI240000000023"/>
    <m/>
    <m/>
    <s v="Miya"/>
    <x v="0"/>
    <s v="Yeni Satış"/>
    <s v="Lisans"/>
    <s v="Lisans Satışı"/>
    <s v="Diğer"/>
    <x v="1"/>
    <x v="1"/>
    <s v="Yurt İçi"/>
    <s v="Türkiye"/>
  </r>
  <r>
    <s v="Q1"/>
    <x v="0"/>
    <x v="0"/>
    <m/>
    <s v="MİYA OTOMASYON VE BARKOD BILISIM SISTEMLERI SAN TİC. VE L.T.D. STI."/>
    <s v="WPY.02.001"/>
    <s v="WEBPLUS (Android) SATIS TEMSILCISI LISANSI"/>
    <s v="Univera - Kanal"/>
    <x v="3"/>
    <s v="Enroute"/>
    <s v="Webplus"/>
    <m/>
    <m/>
    <n v="1"/>
    <m/>
    <n v="880"/>
    <m/>
    <n v="0"/>
    <m/>
    <n v="880"/>
    <m/>
    <n v="0"/>
    <n v="0"/>
    <s v="UNI240000000023"/>
    <m/>
    <m/>
    <s v="Miya"/>
    <x v="0"/>
    <s v="Yeni Satış"/>
    <s v="Lisans"/>
    <s v="Lisans Satışı"/>
    <s v="Diğer"/>
    <x v="1"/>
    <x v="1"/>
    <s v="Yurt İçi"/>
    <s v="Türkiye"/>
  </r>
  <r>
    <s v="Q1"/>
    <x v="0"/>
    <x v="0"/>
    <m/>
    <s v="ALFA GRUP GIDA INSAAT IMALAT ITHALAT IHRACAT SAN. VE TIC. LTD. STI."/>
    <s v="UH.01.002"/>
    <s v="UNIDOX KONTÖR HIZMETI"/>
    <s v="Univera - Nestle Waters"/>
    <x v="6"/>
    <s v="E-Dönüşüm"/>
    <s v="Unidox"/>
    <m/>
    <m/>
    <n v="10000"/>
    <m/>
    <n v="16000"/>
    <m/>
    <n v="0"/>
    <m/>
    <n v="16000"/>
    <m/>
    <n v="0"/>
    <n v="0"/>
    <s v="UNI240000000017"/>
    <m/>
    <m/>
    <s v="Nestle"/>
    <x v="0"/>
    <s v="Yeni Satış"/>
    <s v="Kontor"/>
    <s v="Kontor Satışı"/>
    <s v="Key Account"/>
    <x v="1"/>
    <x v="0"/>
    <s v="Yurt İçi"/>
    <s v="Türkiye"/>
  </r>
  <r>
    <s v="Q1"/>
    <x v="0"/>
    <x v="0"/>
    <m/>
    <s v="MATRIKS BİLGİSAYAR SİSTEMLERİ LTD.ŞTİ"/>
    <s v="UH.01.002"/>
    <s v="UNIDOX KONTÖR HIZMETI"/>
    <s v="Univera - Kanal"/>
    <x v="5"/>
    <s v="E-Dönüşüm"/>
    <s v="Unidox"/>
    <m/>
    <m/>
    <n v="1000"/>
    <m/>
    <n v="100"/>
    <m/>
    <n v="0"/>
    <m/>
    <n v="100"/>
    <m/>
    <n v="0"/>
    <n v="0"/>
    <s v="UNI240000000015"/>
    <m/>
    <m/>
    <s v="Matriks"/>
    <x v="0"/>
    <s v="Yeni Satış"/>
    <s v="Kontor"/>
    <s v="Kontor Satışı"/>
    <s v="Diğer"/>
    <x v="1"/>
    <x v="2"/>
    <s v="Yurt İçi"/>
    <s v="Türkiye"/>
  </r>
  <r>
    <s v="Q1"/>
    <x v="0"/>
    <x v="0"/>
    <m/>
    <s v="MİYA OTOMASYON VE BARKOD BILISIM SISTEMLERI SAN TİC. VE L.T.D. STI."/>
    <s v="UH.01.002"/>
    <s v="UNIDOX KONTÖR HIZMETI"/>
    <s v="Univera - Kanal"/>
    <x v="3"/>
    <s v="E-Dönüşüm"/>
    <s v="Unidox"/>
    <m/>
    <m/>
    <n v="1000"/>
    <m/>
    <n v="100"/>
    <m/>
    <n v="0"/>
    <m/>
    <n v="100"/>
    <m/>
    <n v="0"/>
    <n v="0"/>
    <s v="UNI240000000023"/>
    <m/>
    <m/>
    <s v="Miya"/>
    <x v="0"/>
    <s v="Yeni Satış"/>
    <s v="Kontor"/>
    <s v="Kontor Satışı"/>
    <s v="Diğer"/>
    <x v="1"/>
    <x v="1"/>
    <s v="Yurt İçi"/>
    <s v="Türkiye"/>
  </r>
  <r>
    <s v="Q1"/>
    <x v="0"/>
    <x v="0"/>
    <m/>
    <s v="MS DIRILIS PAZARLAMA TARIM TEMIZLIK INSAAT SANAYI VE TIC.LTD.STI."/>
    <s v="UH.01.002"/>
    <s v="UNIDOX KONTÖR HIZMETI"/>
    <s v="Univera Doğuş Çay Projesi"/>
    <x v="6"/>
    <s v="E-Dönüşüm"/>
    <s v="Unidox"/>
    <m/>
    <m/>
    <n v="2000"/>
    <m/>
    <n v="4500"/>
    <m/>
    <n v="0"/>
    <m/>
    <n v="4500"/>
    <m/>
    <n v="0"/>
    <n v="0"/>
    <s v="UNI240000000013"/>
    <m/>
    <m/>
    <s v="Doğuş Çay"/>
    <x v="0"/>
    <s v="Yeni Satış"/>
    <s v="Kontor"/>
    <s v="Kontor Satışı"/>
    <s v="Key Account"/>
    <x v="1"/>
    <x v="0"/>
    <s v="Yurt İçi"/>
    <s v="Türkiye"/>
  </r>
  <r>
    <s v="Q1"/>
    <x v="0"/>
    <x v="0"/>
    <m/>
    <s v="ÖZÇELIK YAPI MALZEMELERI INSAAT SANAYI TIC. LTD. STI"/>
    <s v="UH.01.002"/>
    <s v="UNIDOX KONTÖR HIZMETI"/>
    <s v="Univera - Çaykur"/>
    <x v="6"/>
    <s v="E-Dönüşüm"/>
    <s v="Unidox"/>
    <m/>
    <m/>
    <n v="5000"/>
    <m/>
    <n v="6831.5"/>
    <m/>
    <n v="0"/>
    <m/>
    <n v="6831.5"/>
    <m/>
    <n v="0"/>
    <n v="0"/>
    <s v="UNI240000000012"/>
    <m/>
    <m/>
    <s v="Çaykur"/>
    <x v="0"/>
    <s v="Yeni Satış"/>
    <s v="Kontor"/>
    <s v="Kontor Satışı"/>
    <s v="Diğer"/>
    <x v="1"/>
    <x v="0"/>
    <s v="Yurt İçi"/>
    <s v="Türkiye"/>
  </r>
  <r>
    <s v="Q1"/>
    <x v="0"/>
    <x v="0"/>
    <m/>
    <s v="TEZIL TICARET-AYKUT TEZIL"/>
    <s v="UH.01.002"/>
    <s v="UNIDOX KONTÖR HIZMETI"/>
    <s v="Univera - Tadım"/>
    <x v="6"/>
    <s v="E-Dönüşüm"/>
    <s v="Unidox"/>
    <m/>
    <m/>
    <n v="10000"/>
    <m/>
    <n v="11500"/>
    <m/>
    <n v="0"/>
    <m/>
    <n v="11500"/>
    <m/>
    <n v="0"/>
    <n v="0"/>
    <s v="UNI240000000011"/>
    <m/>
    <m/>
    <s v="Tadım"/>
    <x v="0"/>
    <s v="Yeni Satış"/>
    <s v="Kontor"/>
    <s v="Kontor Satışı"/>
    <s v="Diğer"/>
    <x v="1"/>
    <x v="0"/>
    <s v="Yurt İçi"/>
    <s v="Türkiye"/>
  </r>
  <r>
    <s v="Q1"/>
    <x v="0"/>
    <x v="0"/>
    <m/>
    <s v="TURKUAZ TRADE LLC"/>
    <s v="OH.02.001"/>
    <s v="Outsource Yazilim Bakimi Hizmeti"/>
    <s v="Univera - Turkuaz Kazakistan"/>
    <x v="4"/>
    <s v="Enroute"/>
    <s v="Outsource - Hizmet"/>
    <m/>
    <m/>
    <n v="1"/>
    <m/>
    <n v="105175.52009999999"/>
    <m/>
    <n v="1E-4"/>
    <m/>
    <n v="105175.52"/>
    <m/>
    <n v="0"/>
    <n v="0"/>
    <s v="ENV240000000003"/>
    <m/>
    <m/>
    <s v="Turkuaz Trade"/>
    <x v="0"/>
    <s v="Yenileme"/>
    <s v="Hizmet"/>
    <s v="Bakım ve Destek Hizmeti"/>
    <s v="Diğer"/>
    <x v="0"/>
    <x v="0"/>
    <s v="Yurt Dışı"/>
    <s v="Kırgızistan"/>
  </r>
  <r>
    <s v="Q1"/>
    <x v="0"/>
    <x v="0"/>
    <m/>
    <s v="TURKUAZ TRADE LLC"/>
    <s v="OH.02.001"/>
    <s v="Outsource Yazilim Bakimi Hizmeti"/>
    <s v="Univera - Turkuaz Kazakistan"/>
    <x v="4"/>
    <s v="Enroute"/>
    <s v="Outsource - Hizmet"/>
    <m/>
    <m/>
    <n v="1"/>
    <m/>
    <n v="98719.733699999997"/>
    <m/>
    <n v="3.7000000000000002E-3"/>
    <m/>
    <n v="98719.73"/>
    <m/>
    <n v="0"/>
    <n v="0"/>
    <s v="ENV240000000002"/>
    <m/>
    <m/>
    <s v="Turkuaz Trade"/>
    <x v="0"/>
    <s v="Yenileme"/>
    <s v="Hizmet"/>
    <s v="Bakım ve Destek Hizmeti"/>
    <s v="Diğer"/>
    <x v="0"/>
    <x v="0"/>
    <s v="Yurt Dışı"/>
    <s v="Kırgızistan"/>
  </r>
  <r>
    <s v="Q1"/>
    <x v="0"/>
    <x v="0"/>
    <m/>
    <s v="KARASU KÖSEOGLU GIDA VE MES. PAZ. LTD. STI."/>
    <s v="EY.01.010"/>
    <s v="ENROUTE PANORAMA WEB CONNECTOR LISANSI"/>
    <s v="Univera - Sarper İçecek"/>
    <x v="1"/>
    <s v="Enroute"/>
    <m/>
    <m/>
    <m/>
    <n v="1"/>
    <m/>
    <n v="13607"/>
    <m/>
    <n v="0"/>
    <m/>
    <n v="13607"/>
    <m/>
    <n v="0"/>
    <n v="0"/>
    <s v="UNI240000000030"/>
    <m/>
    <m/>
    <s v="Sarper İçecek"/>
    <x v="0"/>
    <s v="Yeni Satış"/>
    <s v="Lisans"/>
    <s v="Lisans Satışı"/>
    <s v="Diğer"/>
    <x v="0"/>
    <x v="0"/>
    <s v="Yurt İçi"/>
    <s v="Türkiye"/>
  </r>
  <r>
    <s v="Q1"/>
    <x v="0"/>
    <x v="0"/>
    <m/>
    <s v="MARS GIDA ÜRÜNLERI TIC. LTD.STI."/>
    <s v="EH.02.014"/>
    <s v="ENROUTE PANORAMA BUSINESS ANALYTICS  (QSENSE) KULLANICI LISANSI BAKIMI"/>
    <s v="Univera - Mars Gıda"/>
    <x v="2"/>
    <s v="Enroute"/>
    <m/>
    <m/>
    <m/>
    <n v="1"/>
    <m/>
    <n v="36040.18"/>
    <m/>
    <n v="0"/>
    <m/>
    <n v="36040.18"/>
    <m/>
    <n v="0"/>
    <n v="0"/>
    <s v="UNI240000000033"/>
    <m/>
    <m/>
    <s v="Mars Gıda"/>
    <x v="0"/>
    <s v="Yenileme"/>
    <s v="Hizmet"/>
    <s v="Bakım ve Destek Hizmeti"/>
    <s v="Diğer"/>
    <x v="0"/>
    <x v="0"/>
    <s v="Yurt İçi"/>
    <s v="Türkiye"/>
  </r>
  <r>
    <s v="Q1"/>
    <x v="0"/>
    <x v="0"/>
    <m/>
    <s v="MARS GIDA ÜRÜNLERI TIC. LTD.STI."/>
    <s v="EH.02.001"/>
    <s v="EnRoute Panorama - Yazilim Bakimi, Yasatma ve Merkezi Destek Hizmeti"/>
    <s v="Univera - Mars Gıda"/>
    <x v="2"/>
    <s v="Enroute"/>
    <m/>
    <m/>
    <m/>
    <n v="1"/>
    <m/>
    <n v="367240.14"/>
    <m/>
    <n v="0"/>
    <m/>
    <n v="367240.14"/>
    <m/>
    <n v="0"/>
    <n v="0"/>
    <s v="UNI240000000032"/>
    <m/>
    <m/>
    <s v="Mars Gıda"/>
    <x v="0"/>
    <s v="Yenileme"/>
    <s v="Hizmet"/>
    <s v="Bakım ve Destek Hizmeti"/>
    <s v="Diğer"/>
    <x v="0"/>
    <x v="0"/>
    <s v="Yurt İçi"/>
    <s v="Türkiye"/>
  </r>
  <r>
    <s v="Q1"/>
    <x v="0"/>
    <x v="0"/>
    <m/>
    <s v="DARDANEL DAGITIM A.S."/>
    <s v="EH.03.006"/>
    <s v="EnRoute Panorama - Uzaktan Kurulum ve Efitim Hizmeti"/>
    <s v="Univera - Dardanel"/>
    <x v="7"/>
    <s v="Enroute"/>
    <m/>
    <m/>
    <m/>
    <n v="2"/>
    <m/>
    <n v="4320"/>
    <m/>
    <n v="0"/>
    <m/>
    <n v="4320"/>
    <m/>
    <n v="0"/>
    <n v="0"/>
    <s v="UNI240000000029"/>
    <m/>
    <m/>
    <s v="Dardanel"/>
    <x v="0"/>
    <s v="Yeni Satış"/>
    <s v="Hizmet"/>
    <s v="Kurulum ve Eğitim"/>
    <s v="Diğer"/>
    <x v="0"/>
    <x v="0"/>
    <s v="Yurt İçi"/>
    <s v="Türkiye"/>
  </r>
  <r>
    <s v="Q1"/>
    <x v="0"/>
    <x v="0"/>
    <m/>
    <s v="KARASU KÖSEOGLU GIDA VE MES. PAZ. LTD. STI."/>
    <s v="EH.01.001"/>
    <s v="EnRoute Panorama - Proje Yönetim Hizmeti"/>
    <s v="Univera - Sarper İçecek"/>
    <x v="1"/>
    <s v="Enroute"/>
    <m/>
    <n v="7938"/>
    <m/>
    <n v="3"/>
    <m/>
    <n v="23814"/>
    <m/>
    <n v="0"/>
    <m/>
    <n v="23814"/>
    <m/>
    <n v="0"/>
    <n v="0"/>
    <s v="UNI240000000030"/>
    <m/>
    <m/>
    <s v="Sarper İçecek"/>
    <x v="0"/>
    <s v="Yeni Satış"/>
    <s v="Hizmet"/>
    <s v="Proje Yönetimi ve Danışmanlık"/>
    <s v="Diğer"/>
    <x v="0"/>
    <x v="0"/>
    <s v="Yurt İçi"/>
    <s v="Türkiye"/>
  </r>
  <r>
    <s v="Q1"/>
    <x v="0"/>
    <x v="0"/>
    <m/>
    <s v="RED BULL GIDA DAGITIM VE PAZARLAMA TICARET LTD. STI"/>
    <s v="EY.01.014"/>
    <s v="EnRoute Panorama - Platform Back Office Kullanici Lisansi (Enterprise)"/>
    <s v="Univera - Redbull"/>
    <x v="0"/>
    <s v="Enroute"/>
    <m/>
    <m/>
    <m/>
    <n v="1"/>
    <m/>
    <n v="10745"/>
    <m/>
    <n v="0"/>
    <m/>
    <n v="10745"/>
    <m/>
    <n v="0"/>
    <n v="0"/>
    <s v="UNI240000000024"/>
    <m/>
    <m/>
    <s v="Redbull"/>
    <x v="0"/>
    <s v="Yeni Satış"/>
    <s v="Lisans"/>
    <s v="Lisans Satışı"/>
    <s v="Diğer"/>
    <x v="0"/>
    <x v="0"/>
    <s v="Yurt İçi"/>
    <s v="Türkiye"/>
  </r>
  <r>
    <s v="Q1"/>
    <x v="0"/>
    <x v="0"/>
    <m/>
    <s v="ALDEMIR BILISIM HIZ. VE DANISMANLIK - ARZU ALDEMIR"/>
    <s v="WPY.01.004"/>
    <s v="WEBPLUS EK KULLANICI LISANSI +5"/>
    <s v="Univera - Kanal"/>
    <x v="5"/>
    <s v="Enroute"/>
    <s v="Webplus"/>
    <m/>
    <m/>
    <n v="1"/>
    <m/>
    <n v="10046.4"/>
    <m/>
    <n v="2009.28"/>
    <m/>
    <n v="8037.12"/>
    <m/>
    <n v="0"/>
    <n v="0"/>
    <s v="UNI240000000025"/>
    <m/>
    <m/>
    <s v="Aldemir"/>
    <x v="0"/>
    <s v="Yeni Satış"/>
    <s v="Lisans"/>
    <s v="Lisans Satışı"/>
    <s v="Diğer"/>
    <x v="1"/>
    <x v="3"/>
    <s v="Yurt İçi"/>
    <s v="Türkiye"/>
  </r>
  <r>
    <s v="Q1"/>
    <x v="0"/>
    <x v="0"/>
    <m/>
    <s v="ALDEMIR BILISIM HIZ. VE DANISMANLIK - ARZU ALDEMIR"/>
    <s v="WPY.01.004"/>
    <s v="WEBPLUS EK KULLANICI LISANSI +5"/>
    <s v="Univera - Kanal"/>
    <x v="5"/>
    <s v="Enroute"/>
    <s v="Webplus"/>
    <m/>
    <m/>
    <n v="1"/>
    <m/>
    <n v="10046.4"/>
    <m/>
    <n v="2009.28"/>
    <m/>
    <n v="8037.12"/>
    <m/>
    <n v="0"/>
    <n v="0"/>
    <s v="UNI240000000026"/>
    <m/>
    <m/>
    <s v="Aldemir"/>
    <x v="0"/>
    <s v="Yeni Satış"/>
    <s v="Lisans"/>
    <s v="Lisans Satışı"/>
    <s v="Diğer"/>
    <x v="1"/>
    <x v="3"/>
    <s v="Yurt İçi"/>
    <s v="Türkiye"/>
  </r>
  <r>
    <s v="Q1"/>
    <x v="0"/>
    <x v="0"/>
    <m/>
    <s v="MİYA OTOMASYON VE BARKOD BILISIM SISTEMLERI SAN TİC. VE L.T.D. STI."/>
    <s v="WPY.02.001"/>
    <s v="WEBPLUS (Android) SATIS TEMSILCISI LISANSI"/>
    <s v="Univera - Kanal"/>
    <x v="3"/>
    <s v="Enroute"/>
    <s v="Webplus"/>
    <m/>
    <m/>
    <n v="14"/>
    <m/>
    <n v="28129.919999999998"/>
    <m/>
    <n v="0"/>
    <m/>
    <n v="28129.919999999998"/>
    <m/>
    <n v="0"/>
    <n v="0"/>
    <s v="UNI240000000035"/>
    <m/>
    <m/>
    <s v="Miya"/>
    <x v="0"/>
    <s v="Yeni Satış"/>
    <s v="Lisans"/>
    <s v="Lisans Satışı"/>
    <s v="Diğer"/>
    <x v="1"/>
    <x v="1"/>
    <s v="Yurt İçi"/>
    <s v="Türkiye"/>
  </r>
  <r>
    <s v="Q1"/>
    <x v="0"/>
    <x v="0"/>
    <m/>
    <s v="MİYA OTOMASYON VE BARKOD BILISIM SISTEMLERI SAN TİC. VE L.T.D. STI."/>
    <s v="WPY.02.001"/>
    <s v="WEBPLUS (Android) SATIS TEMSILCISI LISANSI"/>
    <s v="Univera - Kanal"/>
    <x v="3"/>
    <s v="Enroute"/>
    <s v="Webplus"/>
    <m/>
    <m/>
    <n v="1"/>
    <m/>
    <n v="2009"/>
    <m/>
    <n v="0"/>
    <m/>
    <n v="2009"/>
    <m/>
    <n v="0"/>
    <n v="0"/>
    <s v="UNI240000000027"/>
    <m/>
    <m/>
    <s v="Miya"/>
    <x v="0"/>
    <s v="Yeni Satış"/>
    <s v="Lisans"/>
    <s v="Lisans Satışı"/>
    <s v="Diğer"/>
    <x v="1"/>
    <x v="1"/>
    <s v="Yurt İçi"/>
    <s v="Türkiye"/>
  </r>
  <r>
    <s v="Q1"/>
    <x v="0"/>
    <x v="0"/>
    <m/>
    <s v="JT INTERNATIONAL SA"/>
    <s v="QH.02.001"/>
    <s v="Quest Panorama - Yazilim Bakimi, Yasatma ve Merkezi Destek Hizmeti"/>
    <s v="Univera - JTI İran"/>
    <x v="2"/>
    <s v="Quest"/>
    <m/>
    <n v="57683.62"/>
    <m/>
    <n v="1"/>
    <m/>
    <n v="57683.618642000001"/>
    <m/>
    <n v="-1.358E-3"/>
    <m/>
    <n v="57683.62"/>
    <m/>
    <n v="0"/>
    <n v="0"/>
    <s v="ENV240000000004"/>
    <m/>
    <m/>
    <s v="JTI"/>
    <x v="0"/>
    <s v="Yenileme"/>
    <s v="Hizmet"/>
    <s v="Bakım ve Destek Hizmeti"/>
    <s v="Key Account"/>
    <x v="0"/>
    <x v="0"/>
    <s v="Yurt İçi"/>
    <s v="Türkiye"/>
  </r>
  <r>
    <s v="Q1"/>
    <x v="0"/>
    <x v="0"/>
    <m/>
    <s v="JT INTERNATIONAL SA"/>
    <s v="QH.08.001"/>
    <s v="Quest Panorama - Hosting Hizmeti"/>
    <s v="Univera - JTI İran"/>
    <x v="4"/>
    <s v="Hosting"/>
    <m/>
    <n v="118834.3"/>
    <m/>
    <n v="1"/>
    <m/>
    <n v="118834.3026"/>
    <m/>
    <n v="2.5999999999999999E-3"/>
    <m/>
    <n v="118834.3"/>
    <m/>
    <n v="0"/>
    <n v="0"/>
    <s v="ENV240000000005"/>
    <m/>
    <m/>
    <s v="JTI"/>
    <x v="0"/>
    <s v="Yenileme"/>
    <s v="Hizmet"/>
    <s v="Hosting"/>
    <s v="Key Account"/>
    <x v="0"/>
    <x v="0"/>
    <s v="Yurt İçi"/>
    <s v="Türkiye"/>
  </r>
  <r>
    <s v="Q1"/>
    <x v="0"/>
    <x v="0"/>
    <m/>
    <s v="JT INTERNATIONAL SA"/>
    <s v="QH.08.001"/>
    <s v="Quest Panorama - Hosting Hizmeti"/>
    <s v="Univera - JTI İran"/>
    <x v="4"/>
    <s v="Hosting"/>
    <m/>
    <n v="17725.22"/>
    <m/>
    <n v="1"/>
    <m/>
    <n v="17725.215800000002"/>
    <m/>
    <n v="-4.1999999999999997E-3"/>
    <m/>
    <n v="17725.22"/>
    <m/>
    <n v="0"/>
    <n v="0"/>
    <s v="ENV240000000005"/>
    <m/>
    <m/>
    <s v="JTI"/>
    <x v="0"/>
    <s v="Yenileme"/>
    <s v="Hizmet"/>
    <s v="Hosting"/>
    <s v="Key Account"/>
    <x v="0"/>
    <x v="0"/>
    <s v="Yurt İçi"/>
    <s v="Türkiye"/>
  </r>
  <r>
    <s v="Q1"/>
    <x v="0"/>
    <x v="0"/>
    <m/>
    <s v="KOROPLAST TEMIZLIK AMBALAJ ÜRÜNLERI SAN. VE DIS TIC.A.S."/>
    <s v="EH.01.005"/>
    <s v="Enroute Panorama Online Egitim"/>
    <s v="Univera - Koroplast"/>
    <x v="2"/>
    <s v="Enroute"/>
    <m/>
    <n v="605.80000000000007"/>
    <m/>
    <n v="6"/>
    <m/>
    <n v="3634.8"/>
    <m/>
    <n v="0"/>
    <m/>
    <n v="3634.8"/>
    <m/>
    <n v="0"/>
    <n v="0"/>
    <s v="UNI240000000036"/>
    <m/>
    <m/>
    <s v="Koroplast"/>
    <x v="0"/>
    <s v="Yeni Satış"/>
    <s v="Lisans"/>
    <s v="Lisans Satışı"/>
    <s v="Diğer"/>
    <x v="0"/>
    <x v="0"/>
    <s v="Yurt İçi"/>
    <s v="Türkiye"/>
  </r>
  <r>
    <s v="Q1"/>
    <x v="0"/>
    <x v="0"/>
    <m/>
    <s v="ILHANLAR GIDA TIC. A.S"/>
    <s v="EY.04.012"/>
    <s v="EnRoute Panorama E-Dönüsüm  Modül Lisansi (Enterprise)"/>
    <s v="Univera - Hayat Kimya"/>
    <x v="8"/>
    <s v="Enroute"/>
    <m/>
    <n v="13592.35"/>
    <m/>
    <n v="1"/>
    <m/>
    <n v="15991"/>
    <m/>
    <n v="2398.65"/>
    <m/>
    <n v="13592.35"/>
    <m/>
    <n v="0"/>
    <n v="0"/>
    <s v="UNI240000000048"/>
    <m/>
    <m/>
    <s v="Hayat Kimya"/>
    <x v="0"/>
    <s v="Yeni Satış"/>
    <s v="Lisans"/>
    <s v="Lisans Satışı"/>
    <s v="Diğer"/>
    <x v="0"/>
    <x v="0"/>
    <s v="Yurt İçi"/>
    <s v="Türkiye"/>
  </r>
  <r>
    <s v="Q1"/>
    <x v="0"/>
    <x v="0"/>
    <m/>
    <s v="MESÇI TOPTAN VE PERAKENDE GIDA SAN. TIC. LTD. STI. ADANA SUBESI"/>
    <s v="EY.04.012"/>
    <s v="EnRoute Panorama E-Dönüsüm  Modül Lisansi (Enterprise)"/>
    <s v="Univera - Hayat Kimya"/>
    <x v="8"/>
    <s v="Enroute"/>
    <m/>
    <n v="13592.35"/>
    <m/>
    <n v="1"/>
    <m/>
    <n v="15991"/>
    <m/>
    <n v="2398.65"/>
    <m/>
    <n v="13592.35"/>
    <m/>
    <n v="0"/>
    <n v="0"/>
    <s v="UNI240000000049"/>
    <m/>
    <m/>
    <s v="Hayat Kimya"/>
    <x v="0"/>
    <s v="Yeni Satış"/>
    <s v="Lisans"/>
    <s v="Lisans Satışı"/>
    <s v="Diğer"/>
    <x v="0"/>
    <x v="0"/>
    <s v="Yurt İçi"/>
    <s v="Türkiye"/>
  </r>
  <r>
    <s v="Q1"/>
    <x v="0"/>
    <x v="0"/>
    <m/>
    <s v="FLLC EFESTRADE BY"/>
    <s v="EH.02.001"/>
    <s v="EnRoute Panorama - Yazilim Bakimi, Yasatma ve Merkezi Destek Hizmeti"/>
    <s v="Univera - Efes Belarus"/>
    <x v="2"/>
    <s v="Enroute"/>
    <m/>
    <n v="397986.05"/>
    <m/>
    <n v="1"/>
    <m/>
    <n v="397986.04514499998"/>
    <m/>
    <n v="-4.8549999999999999E-3"/>
    <m/>
    <n v="397986.05"/>
    <m/>
    <n v="0"/>
    <n v="0"/>
    <s v="ENV240000000010"/>
    <m/>
    <m/>
    <s v="Efes International"/>
    <x v="0"/>
    <s v="Yenileme"/>
    <s v="Hizmet"/>
    <s v="Bakım ve Destek Hizmeti"/>
    <s v="Diğer"/>
    <x v="0"/>
    <x v="0"/>
    <s v="Yurt Dışı"/>
    <s v="Belarus"/>
  </r>
  <r>
    <s v="Q1"/>
    <x v="0"/>
    <x v="0"/>
    <m/>
    <s v="DARDANEL DAGITIM A.S."/>
    <s v="EH.03.006"/>
    <s v="EnRoute Panorama - Uzaktan Kurulum ve Efitim Hizmeti"/>
    <s v="Univera - Dardanel"/>
    <x v="7"/>
    <s v="Enroute"/>
    <m/>
    <m/>
    <m/>
    <n v="2"/>
    <m/>
    <n v="4320"/>
    <m/>
    <n v="0"/>
    <m/>
    <n v="4320"/>
    <m/>
    <n v="0"/>
    <n v="0"/>
    <s v="UNI240000000029"/>
    <m/>
    <m/>
    <s v="Dardanel"/>
    <x v="0"/>
    <s v="Yeni Satış"/>
    <s v="Hizmet"/>
    <s v="Kurulum ve Eğitim"/>
    <s v="Diğer"/>
    <x v="0"/>
    <x v="0"/>
    <s v="Yurt İçi"/>
    <s v="Türkiye"/>
  </r>
  <r>
    <s v="Q1"/>
    <x v="0"/>
    <x v="0"/>
    <m/>
    <s v="ERBAK-ULUDAG PAZARLAMA SATIS VE DAGITIM A.S."/>
    <s v="EH.03.006"/>
    <s v="EnRoute Panorama - Uzaktan Kurulum ve Efitim Hizmeti"/>
    <s v="Univera - Uludağ İçecek"/>
    <x v="1"/>
    <s v="Enroute"/>
    <m/>
    <n v="3780"/>
    <m/>
    <n v="1"/>
    <m/>
    <n v="3780"/>
    <m/>
    <n v="0"/>
    <m/>
    <n v="3780"/>
    <m/>
    <n v="0"/>
    <n v="0"/>
    <s v="UNI240000000047"/>
    <m/>
    <m/>
    <s v="Uludağ İçecek"/>
    <x v="0"/>
    <s v="Yeni Satış"/>
    <s v="Hizmet"/>
    <s v="Kurulum ve Eğitim"/>
    <s v="Diğer"/>
    <x v="0"/>
    <x v="0"/>
    <s v="Yurt İçi"/>
    <s v="Türkiye"/>
  </r>
  <r>
    <s v="Q1"/>
    <x v="0"/>
    <x v="0"/>
    <m/>
    <s v="ILHANLAR GIDA TIC. A.S"/>
    <s v="EH.03.006"/>
    <s v="EnRoute Panorama - Uzaktan Kurulum ve Efitim Hizmeti"/>
    <s v="Univera - Hayat Kimya"/>
    <x v="8"/>
    <s v="Enroute"/>
    <m/>
    <n v="3780"/>
    <m/>
    <n v="1"/>
    <m/>
    <n v="3780"/>
    <m/>
    <n v="0"/>
    <m/>
    <n v="3780"/>
    <m/>
    <n v="0"/>
    <n v="0"/>
    <s v="UNI240000000048"/>
    <m/>
    <m/>
    <s v="Hayat Kimya"/>
    <x v="0"/>
    <s v="Yeni Satış"/>
    <s v="Hizmet"/>
    <s v="Kurulum ve Eğitim"/>
    <s v="Diğer"/>
    <x v="0"/>
    <x v="0"/>
    <s v="Yurt İçi"/>
    <s v="Türkiye"/>
  </r>
  <r>
    <s v="Q1"/>
    <x v="0"/>
    <x v="0"/>
    <m/>
    <s v="MESÇI TOPTAN VE PERAKENDE GIDA SAN. TIC. LTD. STI. ADANA SUBESI"/>
    <s v="EH.03.006"/>
    <s v="EnRoute Panorama - Uzaktan Kurulum ve Efitim Hizmeti"/>
    <s v="Univera - Hayat Kimya"/>
    <x v="8"/>
    <s v="Enroute"/>
    <m/>
    <n v="3780"/>
    <m/>
    <n v="1"/>
    <m/>
    <n v="3780"/>
    <m/>
    <n v="0"/>
    <m/>
    <n v="3780"/>
    <m/>
    <n v="0"/>
    <n v="0"/>
    <s v="UNI240000000049"/>
    <m/>
    <m/>
    <s v="Hayat Kimya"/>
    <x v="0"/>
    <s v="Yeni Satış"/>
    <s v="Hizmet"/>
    <s v="Kurulum ve Eğitim"/>
    <s v="Diğer"/>
    <x v="0"/>
    <x v="0"/>
    <s v="Yurt İçi"/>
    <s v="Türkiye"/>
  </r>
  <r>
    <s v="Q1"/>
    <x v="0"/>
    <x v="0"/>
    <m/>
    <s v="FLLC EFESTRADE BY"/>
    <s v="EH.05.002"/>
    <s v="EnRoute Panorama - Rapor Gelistirme Hizmeti"/>
    <s v="Univera - Efes Belarus"/>
    <x v="4"/>
    <s v="Enroute"/>
    <m/>
    <n v="11237.8125"/>
    <m/>
    <n v="4"/>
    <m/>
    <n v="44951.25"/>
    <m/>
    <n v="0"/>
    <m/>
    <n v="44951.25"/>
    <m/>
    <n v="0"/>
    <n v="0"/>
    <s v="ENV240000000009"/>
    <m/>
    <m/>
    <s v="Efes International"/>
    <x v="0"/>
    <s v="Yeni Satış"/>
    <s v="Hizmet"/>
    <s v="Rapor Geliştirme"/>
    <s v="Diğer"/>
    <x v="0"/>
    <x v="0"/>
    <s v="Yurt Dışı"/>
    <s v="Belarus"/>
  </r>
  <r>
    <s v="Q1"/>
    <x v="0"/>
    <x v="0"/>
    <m/>
    <s v="FLLC EFESTRADE BY"/>
    <s v="EH.01.001"/>
    <s v="EnRoute Panorama - Proje Yönetim Hizmeti"/>
    <s v="Univera - Efes Belarus"/>
    <x v="4"/>
    <s v="Enroute"/>
    <m/>
    <n v="11987"/>
    <m/>
    <n v="1"/>
    <m/>
    <n v="11987"/>
    <m/>
    <n v="0"/>
    <m/>
    <n v="11987"/>
    <m/>
    <n v="0"/>
    <n v="0"/>
    <s v="ENV240000000009"/>
    <m/>
    <m/>
    <s v="Efes International"/>
    <x v="0"/>
    <s v="Yeni Satış"/>
    <s v="Hizmet"/>
    <s v="Proje Yönetimi ve Danışmanlık"/>
    <s v="Diğer"/>
    <x v="0"/>
    <x v="0"/>
    <s v="Yurt Dışı"/>
    <s v="Belarus"/>
  </r>
  <r>
    <s v="Q1"/>
    <x v="0"/>
    <x v="0"/>
    <m/>
    <s v="BULAN TICARET - TUNÇ BULAN"/>
    <s v="EY.02.011"/>
    <s v="EnRoute Panorama - Panel - Çoklu Proje Birlestirme Mobil Uygulama Lisansi (Enterprise)"/>
    <s v="Univera - Sarper İçecek"/>
    <x v="1"/>
    <s v="Enroute"/>
    <m/>
    <m/>
    <m/>
    <n v="5"/>
    <m/>
    <n v="23660"/>
    <m/>
    <n v="0"/>
    <m/>
    <n v="23660"/>
    <m/>
    <n v="0"/>
    <n v="0"/>
    <s v="UNI240000000043"/>
    <m/>
    <m/>
    <s v="Sarper İçecek"/>
    <x v="0"/>
    <s v="Yeni Satış"/>
    <s v="Lisans"/>
    <s v="Lisans Satışı"/>
    <s v="Diğer"/>
    <x v="0"/>
    <x v="0"/>
    <s v="Yurt İçi"/>
    <s v="Türkiye"/>
  </r>
  <r>
    <s v="Q1"/>
    <x v="0"/>
    <x v="0"/>
    <m/>
    <s v="JT INTERNATIONAL SA"/>
    <s v="EH.06.001"/>
    <s v="EnRoute Panorama - Hosting Hizmeti"/>
    <s v="Univera - JTI İran"/>
    <x v="4"/>
    <s v="Hosting"/>
    <m/>
    <n v="118801.54"/>
    <m/>
    <n v="1"/>
    <m/>
    <n v="118801.53879999999"/>
    <m/>
    <n v="-1.1999999999999999E-3"/>
    <m/>
    <n v="118801.54"/>
    <m/>
    <n v="0"/>
    <n v="0"/>
    <s v="ENV240000000005"/>
    <m/>
    <m/>
    <s v="JTI"/>
    <x v="0"/>
    <s v="Yenileme"/>
    <s v="Hizmet"/>
    <s v="Hosting"/>
    <s v="Key Account"/>
    <x v="0"/>
    <x v="0"/>
    <s v="Yurt İçi"/>
    <s v="Türkiye"/>
  </r>
  <r>
    <s v="Q1"/>
    <x v="0"/>
    <x v="0"/>
    <m/>
    <s v="JT INTERNATIONAL SA"/>
    <s v="EH.06.001"/>
    <s v="EnRoute Panorama - Hosting Hizmeti"/>
    <s v="Univera - JTI İran"/>
    <x v="4"/>
    <s v="Hosting"/>
    <m/>
    <n v="40648.74"/>
    <m/>
    <n v="1"/>
    <m/>
    <n v="40648.736107999997"/>
    <m/>
    <n v="-3.8920000000000001E-3"/>
    <m/>
    <n v="40648.74"/>
    <m/>
    <n v="0"/>
    <n v="0"/>
    <s v="ENV240000000006"/>
    <m/>
    <m/>
    <s v="JTI"/>
    <x v="0"/>
    <s v="Yenileme"/>
    <s v="Hizmet"/>
    <s v="Hosting"/>
    <s v="Key Account"/>
    <x v="0"/>
    <x v="0"/>
    <s v="Yurt İçi"/>
    <s v="Türkiye"/>
  </r>
  <r>
    <s v="Q1"/>
    <x v="0"/>
    <x v="0"/>
    <m/>
    <s v="JT INTERNATIONAL SA"/>
    <s v="EH.06.001"/>
    <s v="EnRoute Panorama - Hosting Hizmeti"/>
    <s v="Univera - JTI İran"/>
    <x v="4"/>
    <s v="Hosting"/>
    <m/>
    <n v="17725.22"/>
    <m/>
    <n v="1"/>
    <m/>
    <n v="17725.215800000002"/>
    <m/>
    <n v="-4.1999999999999997E-3"/>
    <m/>
    <n v="17725.22"/>
    <m/>
    <n v="0"/>
    <n v="0"/>
    <s v="ENV240000000005"/>
    <m/>
    <m/>
    <s v="JTI"/>
    <x v="0"/>
    <s v="Yenileme"/>
    <s v="Hizmet"/>
    <s v="Hosting"/>
    <s v="Key Account"/>
    <x v="0"/>
    <x v="0"/>
    <s v="Yurt İçi"/>
    <s v="Türkiye"/>
  </r>
  <r>
    <s v="Q1"/>
    <x v="0"/>
    <x v="0"/>
    <m/>
    <s v="MARS GIDA ÜRÜNLERI TIC. LTD.STI."/>
    <s v="EH.06.001"/>
    <s v="EnRoute Panorama - Hosting Hizmeti"/>
    <s v="Univera - Mars Gıda"/>
    <x v="2"/>
    <s v="Hosting"/>
    <m/>
    <n v="559577.56000000006"/>
    <m/>
    <n v="1"/>
    <m/>
    <n v="559577.55564000004"/>
    <m/>
    <n v="-4.3600000000000002E-3"/>
    <m/>
    <n v="559577.56000000006"/>
    <m/>
    <n v="0"/>
    <n v="0"/>
    <s v="UNI240000000034"/>
    <m/>
    <m/>
    <s v="Mars Gıda"/>
    <x v="0"/>
    <s v="Yenileme"/>
    <s v="Hizmet"/>
    <s v="Hosting"/>
    <s v="Diğer"/>
    <x v="0"/>
    <x v="0"/>
    <s v="Yurt İçi"/>
    <s v="Türkiye"/>
  </r>
  <r>
    <s v="Q1"/>
    <x v="0"/>
    <x v="0"/>
    <m/>
    <s v="LEANK BUSİNESS SOLUTİONS LTD."/>
    <s v="WPY.01.004"/>
    <s v="WEBPLUS EK KULLANICI LISANSI +5"/>
    <s v="Univera - Kanal"/>
    <x v="5"/>
    <s v="Enroute"/>
    <s v="Webplus"/>
    <n v="9041.76"/>
    <m/>
    <n v="1"/>
    <m/>
    <n v="10046.4"/>
    <m/>
    <n v="1004.64"/>
    <m/>
    <n v="9041.76"/>
    <m/>
    <n v="0"/>
    <n v="0"/>
    <s v="ENV240000000008"/>
    <m/>
    <m/>
    <s v="Leank"/>
    <x v="0"/>
    <s v="Yeni Satış"/>
    <s v="Lisans"/>
    <s v="Lisans Satışı"/>
    <s v="Diğer"/>
    <x v="1"/>
    <x v="0"/>
    <s v="Yurt İçi"/>
    <s v="Türkiye"/>
  </r>
  <r>
    <s v="Q1"/>
    <x v="0"/>
    <x v="0"/>
    <m/>
    <s v="DOGUS ÇAY VE GIDA MADD.ÜRT.PAZ.ITH.IHR.A.S"/>
    <s v="SH.01.001"/>
    <s v="StokBar Panorama - Proje Yönetim Hizmeti"/>
    <s v="Univera Doğuş Çay Projesi"/>
    <x v="2"/>
    <s v="Stokbar"/>
    <s v="Stokbar"/>
    <n v="7938"/>
    <m/>
    <n v="1"/>
    <m/>
    <n v="7938"/>
    <m/>
    <n v="0"/>
    <m/>
    <n v="7938"/>
    <m/>
    <n v="0"/>
    <n v="0"/>
    <s v="UNI240000000039"/>
    <m/>
    <m/>
    <s v="Doğuş Çay"/>
    <x v="0"/>
    <s v="Yeni Satış"/>
    <s v="Hizmet"/>
    <s v="Proje Yönetimi ve Danışmanlık"/>
    <s v="Key Account"/>
    <x v="0"/>
    <x v="0"/>
    <s v="Yurt İçi"/>
    <s v="Türkiye"/>
  </r>
  <r>
    <s v="Q1"/>
    <x v="0"/>
    <x v="0"/>
    <m/>
    <s v="JTI TÜTÜN ÜRÜNLERI SANAYI A.S"/>
    <s v="SH.01.001"/>
    <s v="StokBar Panorama - Proje Yönetim Hizmeti"/>
    <s v="Univera - JTI"/>
    <x v="2"/>
    <s v="Stokbar"/>
    <s v="Stokbar"/>
    <n v="3264.9700000000003"/>
    <m/>
    <n v="5"/>
    <m/>
    <n v="16324.85"/>
    <m/>
    <n v="0"/>
    <m/>
    <n v="16324.85"/>
    <m/>
    <n v="0"/>
    <n v="0"/>
    <s v="UNI240000000040"/>
    <m/>
    <m/>
    <s v="JTI"/>
    <x v="0"/>
    <s v="Yeni Satış"/>
    <s v="Hizmet"/>
    <s v="Proje Yönetimi ve Danışmanlık"/>
    <s v="Key Account"/>
    <x v="0"/>
    <x v="0"/>
    <s v="Yurt İçi"/>
    <s v="Türkiye"/>
  </r>
  <r>
    <s v="Q1"/>
    <x v="0"/>
    <x v="0"/>
    <m/>
    <s v="TAVUK DÜNYASI GIDA SANAYI VE TICARET A.S."/>
    <s v="SH.01.001"/>
    <s v="StokBar Panorama - Proje Yönetim Hizmeti"/>
    <s v="Univera - Tavuk Dünyası"/>
    <x v="2"/>
    <s v="Stokbar"/>
    <s v="Stokbar"/>
    <n v="3271"/>
    <m/>
    <n v="2"/>
    <m/>
    <n v="6542"/>
    <m/>
    <n v="0"/>
    <m/>
    <n v="6542"/>
    <m/>
    <n v="0"/>
    <n v="0"/>
    <s v="UNI240000000037"/>
    <m/>
    <m/>
    <s v="Tavuk Dünyası"/>
    <x v="0"/>
    <s v="Yeni Satış"/>
    <s v="Hizmet"/>
    <s v="Proje Yönetimi ve Danışmanlık"/>
    <s v="Diğer"/>
    <x v="0"/>
    <x v="0"/>
    <s v="Yurt İçi"/>
    <s v="Türkiye"/>
  </r>
  <r>
    <s v="Q1"/>
    <x v="0"/>
    <x v="0"/>
    <m/>
    <s v="TAVUK DÜNYASI GIDA SANAYI VE TICARET A.S."/>
    <s v="SH.01.001"/>
    <s v="StokBar Panorama - Proje Yönetim Hizmeti"/>
    <s v="Univera - Tavuk Dünyası"/>
    <x v="2"/>
    <s v="Stokbar"/>
    <s v="Stokbar"/>
    <n v="3271"/>
    <m/>
    <n v="1"/>
    <m/>
    <n v="3271"/>
    <m/>
    <n v="0"/>
    <m/>
    <n v="3271"/>
    <m/>
    <n v="0"/>
    <n v="0"/>
    <s v="UNI240000000038"/>
    <m/>
    <m/>
    <s v="Tavuk Dünyası"/>
    <x v="0"/>
    <s v="Yeni Satış"/>
    <s v="Hizmet"/>
    <s v="Proje Yönetimi ve Danışmanlık"/>
    <s v="Diğer"/>
    <x v="0"/>
    <x v="0"/>
    <s v="Yurt İçi"/>
    <s v="Türkiye"/>
  </r>
  <r>
    <s v="Q1"/>
    <x v="0"/>
    <x v="0"/>
    <m/>
    <s v="Murr Elektronik San. Ve Tic. Ltd. Şti."/>
    <s v="SY.02.002"/>
    <s v="Stokbar Panorama - Mobil (Android) Kullanici Lisansi (Enterprise)"/>
    <s v="Univera - Murr Elektronik"/>
    <x v="9"/>
    <s v="Stokbar"/>
    <s v="Stokbar"/>
    <n v="4765.95"/>
    <m/>
    <n v="1"/>
    <m/>
    <n v="5607"/>
    <m/>
    <n v="841.05"/>
    <m/>
    <n v="4765.95"/>
    <m/>
    <n v="0"/>
    <n v="0"/>
    <s v="UNI240000000046"/>
    <m/>
    <m/>
    <s v="Murr Elektronik"/>
    <x v="0"/>
    <s v="Yeni Satış"/>
    <s v="Lisans"/>
    <s v="Lisans Satışı"/>
    <s v="Diğer"/>
    <x v="0"/>
    <x v="0"/>
    <s v="Yurt İçi"/>
    <s v="Türkiye"/>
  </r>
  <r>
    <s v="Q1"/>
    <x v="0"/>
    <x v="0"/>
    <m/>
    <s v="LEANK BUSİNESS SOLUTİONS LTD."/>
    <s v="QMY.02.001"/>
    <s v="QUESTMATE EL TERMINALI LISANSI - ANDROID"/>
    <s v="Univera - Kanal"/>
    <x v="5"/>
    <s v="Quest"/>
    <m/>
    <n v="2260.8000000000002"/>
    <m/>
    <n v="2"/>
    <m/>
    <n v="5024"/>
    <m/>
    <n v="502.4"/>
    <m/>
    <n v="4521.6000000000004"/>
    <m/>
    <n v="0"/>
    <n v="0"/>
    <s v="ENV240000000007"/>
    <m/>
    <m/>
    <s v="Leank"/>
    <x v="0"/>
    <s v="Yeni Satış"/>
    <s v="Lisans"/>
    <s v="Lisans Satışı"/>
    <s v="Diğer"/>
    <x v="1"/>
    <x v="4"/>
    <s v="Yurt İçi"/>
    <s v="Türkiye"/>
  </r>
  <r>
    <s v="Q1"/>
    <x v="0"/>
    <x v="0"/>
    <m/>
    <s v="DURU ITR.DEPOSU SAN VE TIC. A.S."/>
    <s v="EY.01.010"/>
    <s v="ENROUTE PANORAMA WEB CONNECTOR LISANSI"/>
    <s v="Univera - Henkel"/>
    <x v="7"/>
    <s v="Enroute"/>
    <m/>
    <n v="10885.6"/>
    <m/>
    <n v="1"/>
    <m/>
    <n v="13607"/>
    <m/>
    <n v="2721.4"/>
    <m/>
    <n v="10885.6"/>
    <m/>
    <n v="0"/>
    <n v="0"/>
    <s v="UNI240000000061"/>
    <m/>
    <m/>
    <s v="Henkel"/>
    <x v="0"/>
    <s v="Yeni Satış"/>
    <s v="Lisans"/>
    <s v="Lisans Satışı"/>
    <s v="Diğer"/>
    <x v="0"/>
    <x v="0"/>
    <s v="Yurt İçi"/>
    <s v="Türkiye"/>
  </r>
  <r>
    <s v="Q1"/>
    <x v="0"/>
    <x v="0"/>
    <m/>
    <s v="TADIM GIDA MADDELERI SAN.VE TIC.AS."/>
    <s v="EH.02.009"/>
    <s v="Enroute Panorama Asset Tracker - Demirbas Modülü Yazilim Bakimi Hizmeti "/>
    <s v="Univera - Tadım"/>
    <x v="2"/>
    <s v="Enroute"/>
    <m/>
    <n v="18466.080000000002"/>
    <m/>
    <n v="1"/>
    <m/>
    <n v="18466.080000000002"/>
    <m/>
    <n v="0"/>
    <m/>
    <n v="18466.080000000002"/>
    <m/>
    <n v="0"/>
    <n v="0"/>
    <s v="UNI240000000088"/>
    <m/>
    <m/>
    <s v="Tadım"/>
    <x v="0"/>
    <s v="Yenileme"/>
    <s v="Hizmet"/>
    <s v="Bakım ve Destek Hizmeti"/>
    <s v="Diğer"/>
    <x v="0"/>
    <x v="0"/>
    <s v="Yurt İçi"/>
    <s v="Türkiye"/>
  </r>
  <r>
    <s v="Q1"/>
    <x v="0"/>
    <x v="0"/>
    <m/>
    <s v="ÇAYKUR ÇAY ISLETMELERI GENEL MÜDÜRLÜGÜ"/>
    <s v="EH.02.001"/>
    <s v="EnRoute Panorama - Yazilim Bakimi, Yasatma ve Merkezi Destek Hizmeti"/>
    <s v="Univera - Çaykur"/>
    <x v="2"/>
    <s v="Enroute"/>
    <m/>
    <n v="22645.759999999998"/>
    <m/>
    <n v="1"/>
    <m/>
    <n v="22645.759999999998"/>
    <m/>
    <n v="0"/>
    <m/>
    <n v="22645.759999999998"/>
    <m/>
    <n v="0"/>
    <n v="0"/>
    <s v="UNI240000000087"/>
    <m/>
    <m/>
    <s v="Çaykur"/>
    <x v="0"/>
    <s v="Yenileme"/>
    <s v="Hizmet"/>
    <s v="Bakım ve Destek Hizmeti"/>
    <s v="Diğer"/>
    <x v="0"/>
    <x v="0"/>
    <s v="Yurt İçi"/>
    <s v="Türkiye"/>
  </r>
  <r>
    <s v="Q1"/>
    <x v="0"/>
    <x v="0"/>
    <m/>
    <s v="EFES PAZARLAMA VE DAGITIM TIC.A.S"/>
    <s v="EH.02.001"/>
    <s v="EnRoute Panorama - Yazilim Bakimi, Yasatma ve Merkezi Destek Hizmeti"/>
    <s v="Univera - Efes Türkiye"/>
    <x v="2"/>
    <s v="Enroute"/>
    <m/>
    <n v="481930.29"/>
    <m/>
    <n v="1"/>
    <m/>
    <n v="481930.29"/>
    <m/>
    <n v="0"/>
    <m/>
    <n v="481930.29"/>
    <m/>
    <n v="0"/>
    <n v="0"/>
    <s v="UNI240000000051"/>
    <m/>
    <m/>
    <s v="Efes Türkiye"/>
    <x v="0"/>
    <s v="Yenileme"/>
    <s v="Hizmet"/>
    <s v="Bakım ve Destek Hizmeti"/>
    <s v="Diğer"/>
    <x v="0"/>
    <x v="0"/>
    <s v="Yurt İçi"/>
    <s v="Türkiye"/>
  </r>
  <r>
    <s v="Q1"/>
    <x v="0"/>
    <x v="0"/>
    <m/>
    <s v="EFES PAZARLAMA VE DAGITIM TIC.A.S"/>
    <s v="EH.02.001"/>
    <s v="EnRoute Panorama - Yazilim Bakimi, Yasatma ve Merkezi Destek Hizmeti"/>
    <s v="Univera - Efes Türkiye"/>
    <x v="2"/>
    <s v="Enroute"/>
    <m/>
    <n v="6002.42"/>
    <m/>
    <n v="1"/>
    <m/>
    <n v="6002.42"/>
    <m/>
    <n v="0"/>
    <m/>
    <n v="6002.42"/>
    <m/>
    <n v="0"/>
    <n v="0"/>
    <s v="UNI240000000053"/>
    <m/>
    <m/>
    <s v="Efes Türkiye"/>
    <x v="0"/>
    <s v="Yenileme"/>
    <s v="Hizmet"/>
    <s v="Bakım ve Destek Hizmeti"/>
    <s v="Diğer"/>
    <x v="0"/>
    <x v="0"/>
    <s v="Yurt İçi"/>
    <s v="Türkiye"/>
  </r>
  <r>
    <s v="Q1"/>
    <x v="0"/>
    <x v="0"/>
    <m/>
    <s v="KÜRESEL TEDARIK VE TICARET ANONIM SIRKETI"/>
    <s v="EH.02.001"/>
    <s v="EnRoute Panorama - Yazilim Bakimi, Yasatma ve Merkezi Destek Hizmeti"/>
    <s v="Univera - Küresel Tedarik"/>
    <x v="2"/>
    <s v="Enroute"/>
    <m/>
    <n v="218388.06"/>
    <m/>
    <n v="1"/>
    <m/>
    <n v="218388.06"/>
    <m/>
    <n v="0"/>
    <m/>
    <n v="218388.06"/>
    <m/>
    <n v="0"/>
    <n v="0"/>
    <s v="UNI240000000079"/>
    <m/>
    <m/>
    <s v="Küresel Tedarik"/>
    <x v="0"/>
    <s v="Yenileme"/>
    <s v="Hizmet"/>
    <s v="Bakım ve Destek Hizmeti"/>
    <s v="Diğer"/>
    <x v="0"/>
    <x v="0"/>
    <s v="Yurt İçi"/>
    <s v="Türkiye"/>
  </r>
  <r>
    <s v="Q1"/>
    <x v="0"/>
    <x v="0"/>
    <m/>
    <s v="TADIM GIDA MADDELERI SAN.VE TIC.AS."/>
    <s v="EH.02.001"/>
    <s v="EnRoute Panorama - Yazilim Bakimi, Yasatma ve Merkezi Destek Hizmeti"/>
    <s v="Univera - Tadım"/>
    <x v="2"/>
    <s v="Enroute"/>
    <m/>
    <n v="532135.55000000005"/>
    <m/>
    <n v="1"/>
    <m/>
    <n v="532135.55000000005"/>
    <m/>
    <n v="0"/>
    <m/>
    <n v="532135.55000000005"/>
    <m/>
    <n v="0"/>
    <n v="0"/>
    <s v="UNI240000000088"/>
    <m/>
    <m/>
    <s v="Tadım"/>
    <x v="0"/>
    <s v="Yenileme"/>
    <s v="Hizmet"/>
    <s v="Bakım ve Destek Hizmeti"/>
    <s v="Diğer"/>
    <x v="0"/>
    <x v="0"/>
    <s v="Yurt İçi"/>
    <s v="Türkiye"/>
  </r>
  <r>
    <s v="Q1"/>
    <x v="0"/>
    <x v="0"/>
    <m/>
    <s v="ÇAYKUR ÇAY ISLETMELERI GENEL MÜDÜRLÜGÜ"/>
    <s v="EH.03.003"/>
    <s v="EnRoute Panorama - Uzman Destek Hizmeti"/>
    <s v="Univera - Çaykur"/>
    <x v="2"/>
    <s v="Enroute"/>
    <m/>
    <n v="43274.61"/>
    <m/>
    <n v="1"/>
    <m/>
    <n v="43274.61"/>
    <m/>
    <n v="0"/>
    <m/>
    <n v="43274.61"/>
    <m/>
    <n v="0"/>
    <n v="0"/>
    <s v="UNI240000000087"/>
    <m/>
    <m/>
    <s v="Çaykur"/>
    <x v="0"/>
    <s v="Yenileme"/>
    <s v="Hizmet"/>
    <s v="Hosting"/>
    <s v="Diğer"/>
    <x v="0"/>
    <x v="0"/>
    <s v="Yurt İçi"/>
    <s v="Türkiye"/>
  </r>
  <r>
    <s v="Q1"/>
    <x v="0"/>
    <x v="0"/>
    <m/>
    <s v="EKSILIOGLU  GIDA VE TEM ÜRÜN DAG PAZ  SAN ve TIC LTD. STI"/>
    <s v="EH.03.006"/>
    <s v="EnRoute Panorama - Uzaktan Kurulum ve Efitim Hizmeti"/>
    <s v="Univera - Reckitt Benckiser"/>
    <x v="0"/>
    <s v="Enroute"/>
    <m/>
    <n v="3780"/>
    <m/>
    <n v="2"/>
    <m/>
    <n v="7560"/>
    <m/>
    <n v="0"/>
    <m/>
    <n v="7560"/>
    <m/>
    <n v="0"/>
    <n v="0"/>
    <s v="UNI240000000071"/>
    <m/>
    <m/>
    <s v="R. Benckiser"/>
    <x v="0"/>
    <s v="Yeni Satış"/>
    <s v="Hizmet"/>
    <s v="Kurulum ve Eğitim"/>
    <s v="Diğer"/>
    <x v="0"/>
    <x v="0"/>
    <s v="Yurt İçi"/>
    <s v="Türkiye"/>
  </r>
  <r>
    <s v="Q1"/>
    <x v="0"/>
    <x v="0"/>
    <m/>
    <s v="BURDA BEBEK SAN. VE TIC.A.S"/>
    <s v="EH.05.002"/>
    <s v="EnRoute Panorama - Rapor Gelistirme Hizmeti"/>
    <s v="Univera - Burda Bebek"/>
    <x v="2"/>
    <s v="Enroute"/>
    <m/>
    <n v="5783.4"/>
    <m/>
    <n v="2"/>
    <m/>
    <n v="11566.8"/>
    <m/>
    <n v="0"/>
    <m/>
    <n v="11566.8"/>
    <m/>
    <n v="0"/>
    <n v="0"/>
    <s v="UNI240000000062"/>
    <m/>
    <m/>
    <s v="Burda Bebek"/>
    <x v="0"/>
    <s v="Yeni Satış"/>
    <s v="Hizmet"/>
    <s v="Rapor Geliştirme"/>
    <s v="Diğer"/>
    <x v="0"/>
    <x v="0"/>
    <s v="Yurt İçi"/>
    <s v="Türkiye"/>
  </r>
  <r>
    <s v="Q1"/>
    <x v="0"/>
    <x v="0"/>
    <m/>
    <s v="KUZEY GIDA MAD.TUR.TIC.LTD.STI."/>
    <s v="EY.02.011"/>
    <s v="EnRoute Panorama - Panel - Çoklu Proje Birlestirme Mobil Uygulama Lisansi (Enterprise)"/>
    <s v="Univera - Sarper İçecek"/>
    <x v="1"/>
    <s v="Enroute"/>
    <m/>
    <n v="4022.2"/>
    <m/>
    <n v="4"/>
    <m/>
    <n v="18928"/>
    <m/>
    <n v="2839.2"/>
    <m/>
    <n v="16088.8"/>
    <m/>
    <n v="0"/>
    <n v="0"/>
    <s v="UNI240000000075"/>
    <m/>
    <m/>
    <s v="Sarper İçecek"/>
    <x v="0"/>
    <s v="Yeni Satış"/>
    <s v="Lisans"/>
    <s v="Lisans Satışı"/>
    <s v="Diğer"/>
    <x v="0"/>
    <x v="0"/>
    <s v="Yurt İçi"/>
    <s v="Türkiye"/>
  </r>
  <r>
    <s v="Q1"/>
    <x v="0"/>
    <x v="0"/>
    <m/>
    <s v="RED BULL GIDA DAGITIM VE PAZARLAMA TICARET LTD. STI"/>
    <s v="EY.02.033"/>
    <s v="EnRoute Panorama - Mobil Kullanici Lisansi (Enterprise)"/>
    <s v="Univera - Redbull"/>
    <x v="0"/>
    <s v="Enroute"/>
    <m/>
    <n v="5103"/>
    <m/>
    <n v="1"/>
    <m/>
    <n v="5103"/>
    <m/>
    <n v="0"/>
    <m/>
    <n v="5103"/>
    <m/>
    <n v="0"/>
    <n v="0"/>
    <s v="UNI240000000077"/>
    <m/>
    <m/>
    <s v="Redbull"/>
    <x v="0"/>
    <s v="Yeni Satış"/>
    <s v="Lisans"/>
    <s v="Lisans Satışı"/>
    <s v="Diğer"/>
    <x v="0"/>
    <x v="0"/>
    <s v="Yurt İçi"/>
    <s v="Türkiye"/>
  </r>
  <r>
    <s v="Q1"/>
    <x v="0"/>
    <x v="0"/>
    <m/>
    <s v="ÇAYKUR ÇAY ISLETMELERI GENEL MÜDÜRLÜGÜ"/>
    <s v="EH.03.001"/>
    <s v="EnRoute Panorama - Çafri Merkezi Hizmeti  (MSD)"/>
    <s v="Univera - Çaykur"/>
    <x v="2"/>
    <s v="Enroute"/>
    <m/>
    <n v="49106.12"/>
    <m/>
    <n v="1"/>
    <m/>
    <n v="49106.12"/>
    <m/>
    <n v="0"/>
    <m/>
    <n v="49106.12"/>
    <m/>
    <n v="0"/>
    <n v="0"/>
    <s v="UNI240000000087"/>
    <m/>
    <m/>
    <s v="Çaykur"/>
    <x v="0"/>
    <s v="Yenileme"/>
    <s v="Hizmet"/>
    <s v="Çağrı Merkezi"/>
    <s v="Diğer"/>
    <x v="0"/>
    <x v="0"/>
    <s v="Yurt İçi"/>
    <s v="Türkiye"/>
  </r>
  <r>
    <s v="Q1"/>
    <x v="0"/>
    <x v="0"/>
    <m/>
    <s v="EFES PAZARLAMA VE DAGITIM TIC.A.S"/>
    <s v="EH.03.001"/>
    <s v="EnRoute Panorama - Çafri Merkezi Hizmeti  (MSD)"/>
    <s v="Univera - Efes Türkiye"/>
    <x v="2"/>
    <s v="Enroute"/>
    <m/>
    <n v="16440"/>
    <m/>
    <n v="100"/>
    <m/>
    <n v="1644000"/>
    <m/>
    <n v="0"/>
    <m/>
    <n v="1644000"/>
    <m/>
    <n v="0"/>
    <n v="0"/>
    <s v="UNI240000000052"/>
    <m/>
    <m/>
    <s v="Efes Türkiye"/>
    <x v="0"/>
    <s v="Yenileme"/>
    <s v="Hizmet"/>
    <s v="Çağrı Merkezi"/>
    <s v="Diğer"/>
    <x v="0"/>
    <x v="0"/>
    <s v="Yurt İçi"/>
    <s v="Türkiye"/>
  </r>
  <r>
    <s v="Q1"/>
    <x v="0"/>
    <x v="0"/>
    <m/>
    <s v="KÜRESEL TEDARIK VE TICARET ANONIM SIRKETI"/>
    <s v="EH.03.001"/>
    <s v="EnRoute Panorama - Çafri Merkezi Hizmeti  (MSD)"/>
    <s v="Univera - Küresel Tedarik"/>
    <x v="2"/>
    <s v="Enroute"/>
    <m/>
    <n v="14206.5"/>
    <m/>
    <n v="1"/>
    <m/>
    <n v="14206.5"/>
    <m/>
    <n v="0"/>
    <m/>
    <n v="14206.5"/>
    <m/>
    <n v="0"/>
    <n v="0"/>
    <s v="UNI240000000079"/>
    <m/>
    <m/>
    <s v="Küresel Tedarik"/>
    <x v="0"/>
    <s v="Yenileme"/>
    <s v="Hizmet"/>
    <s v="Çağrı Merkezi"/>
    <s v="Diğer"/>
    <x v="0"/>
    <x v="0"/>
    <s v="Yurt İçi"/>
    <s v="Türkiye"/>
  </r>
  <r>
    <s v="Q1"/>
    <x v="0"/>
    <x v="0"/>
    <m/>
    <s v="TADIM GIDA MADDELERI SAN.VE TIC.AS."/>
    <s v="EH.03.001"/>
    <s v="EnRoute Panorama - Çafri Merkezi Hizmeti  (MSD)"/>
    <s v="Univera - Tadım"/>
    <x v="2"/>
    <s v="Enroute"/>
    <m/>
    <n v="9587.68"/>
    <m/>
    <n v="84"/>
    <m/>
    <n v="805365.12"/>
    <m/>
    <n v="0"/>
    <m/>
    <n v="805365.12"/>
    <m/>
    <n v="0"/>
    <n v="0"/>
    <s v="UNI240000000088"/>
    <m/>
    <m/>
    <s v="Tadım"/>
    <x v="0"/>
    <s v="Yenileme"/>
    <s v="Hizmet"/>
    <s v="Çağrı Merkezi"/>
    <s v="Diğer"/>
    <x v="0"/>
    <x v="0"/>
    <s v="Yurt İçi"/>
    <s v="Türkiye"/>
  </r>
  <r>
    <s v="Q1"/>
    <x v="0"/>
    <x v="0"/>
    <m/>
    <s v="TADIM GIDA MADDELERI SAN.VE TIC.AS."/>
    <s v="EY.02.010"/>
    <s v="Enroute Panorama Field Agent Satis Sefi El Terminali Uygulamasi"/>
    <s v="Univera - Tadım"/>
    <x v="2"/>
    <s v="Enroute"/>
    <m/>
    <n v="8918.5300000000007"/>
    <m/>
    <n v="1"/>
    <m/>
    <n v="8918.5300000000007"/>
    <m/>
    <n v="0"/>
    <m/>
    <n v="8918.5300000000007"/>
    <m/>
    <n v="0"/>
    <n v="0"/>
    <s v="UNI240000000088"/>
    <m/>
    <m/>
    <s v="Tadım"/>
    <x v="0"/>
    <s v="Yeni Satış"/>
    <s v="Lisans"/>
    <s v="Lisans Satışı"/>
    <s v="Diğer"/>
    <x v="0"/>
    <x v="0"/>
    <s v="Yurt İçi"/>
    <s v="Türkiye"/>
  </r>
  <r>
    <s v="Q1"/>
    <x v="0"/>
    <x v="0"/>
    <m/>
    <s v="MATRIKS BİLGİSAYAR SİSTEMLERİ LTD.ŞTİ"/>
    <s v="EY.02.011"/>
    <s v="EnRoute Panorama - Panel - Çoklu Proje Birlestirme Mobil Uygulama Lisansi (Enterprise)"/>
    <s v="Univera - Kanal"/>
    <x v="5"/>
    <s v="Enroute"/>
    <m/>
    <n v="3549"/>
    <m/>
    <n v="3"/>
    <m/>
    <n v="10647"/>
    <m/>
    <n v="0"/>
    <m/>
    <n v="10647"/>
    <m/>
    <n v="0"/>
    <n v="0"/>
    <s v="UNI240000000083"/>
    <m/>
    <m/>
    <s v="Matriks"/>
    <x v="0"/>
    <s v="Yeni Satış"/>
    <s v="Lisans"/>
    <s v="Lisans Satışı"/>
    <s v="Diğer"/>
    <x v="1"/>
    <x v="2"/>
    <s v="Yurt İçi"/>
    <s v="Türkiye"/>
  </r>
  <r>
    <s v="Q1"/>
    <x v="0"/>
    <x v="0"/>
    <m/>
    <s v="BROWN FORMAN İÇKİ TİC. LTD. ŞTİ."/>
    <s v="EH.06.001"/>
    <s v="EnRoute Panorama - Hosting Hizmeti"/>
    <s v="Univera - Brown Forman"/>
    <x v="2"/>
    <s v="Hosting"/>
    <m/>
    <n v="56656.842499999999"/>
    <m/>
    <n v="12"/>
    <m/>
    <n v="679882.10855999996"/>
    <m/>
    <n v="-1.4400000000000001E-3"/>
    <m/>
    <n v="679882.11"/>
    <m/>
    <n v="0"/>
    <n v="0"/>
    <s v="UNI240000000050"/>
    <m/>
    <m/>
    <s v="Brown Forman"/>
    <x v="0"/>
    <s v="Yenileme"/>
    <s v="Hizmet"/>
    <s v="Hosting"/>
    <s v="Key Account"/>
    <x v="0"/>
    <x v="0"/>
    <s v="Yurt İçi"/>
    <s v="Türkiye"/>
  </r>
  <r>
    <s v="Q1"/>
    <x v="0"/>
    <x v="0"/>
    <m/>
    <s v="ÇAYKUR ÇAY ISLETMELERI GENEL MÜDÜRLÜGÜ"/>
    <s v="EH.03.001"/>
    <s v="EnRoute Panorama - Çafri Merkezi Hizmeti  (MSD)"/>
    <s v="Univera - Çaykur"/>
    <x v="2"/>
    <s v="Enroute"/>
    <m/>
    <n v="4875.59"/>
    <m/>
    <n v="1"/>
    <m/>
    <n v="4875.59"/>
    <m/>
    <n v="0"/>
    <m/>
    <n v="4875.59"/>
    <m/>
    <n v="0"/>
    <n v="0"/>
    <s v="UNI240000000087"/>
    <m/>
    <m/>
    <s v="Çaykur"/>
    <x v="0"/>
    <s v="Yenileme"/>
    <s v="Hizmet"/>
    <s v="Çağrı Merkezi"/>
    <s v="Diğer"/>
    <x v="0"/>
    <x v="0"/>
    <s v="Yurt İçi"/>
    <s v="Türkiye"/>
  </r>
  <r>
    <s v="Q1"/>
    <x v="0"/>
    <x v="0"/>
    <m/>
    <s v="POLARİS YAZILIM ÇÖZÜMLERİ VE DANIŞMANLIK HİZMETLERİ LTD.ŞTİ."/>
    <s v="SMY.02.001"/>
    <s v="STOCKMATE MOBILE DEPO PERSONELI EL TERMINALI LISANSI"/>
    <s v="Univera - Kanal"/>
    <x v="5"/>
    <s v="Stokbar"/>
    <s v="Stockmate"/>
    <n v="2893.6"/>
    <m/>
    <n v="4"/>
    <m/>
    <n v="14468"/>
    <m/>
    <n v="2893.6"/>
    <m/>
    <n v="11574.4"/>
    <m/>
    <n v="0"/>
    <n v="0"/>
    <s v="UNI240000000054"/>
    <m/>
    <m/>
    <s v="Polaris"/>
    <x v="0"/>
    <s v="Yeni Satış"/>
    <s v="Lisans"/>
    <s v="Lisans Satışı"/>
    <s v="Diğer"/>
    <x v="1"/>
    <x v="5"/>
    <s v="Yurt İçi"/>
    <s v="Türkiye"/>
  </r>
  <r>
    <s v="Q1"/>
    <x v="0"/>
    <x v="0"/>
    <m/>
    <s v="ÇAYKUR ÇAY ISLETMELERI GENEL MÜDÜRLÜGÜ"/>
    <s v="EH.02.014"/>
    <s v="ENROUTE PANORAMA BUSINESS ANALYTICS  (QSENSE) KULLANICI LISANSI BAKIMI"/>
    <s v="Univera - Çaykur"/>
    <x v="2"/>
    <s v="Enroute"/>
    <m/>
    <n v="2055.64"/>
    <m/>
    <n v="1"/>
    <m/>
    <n v="2055.64"/>
    <m/>
    <n v="0"/>
    <m/>
    <n v="2055.64"/>
    <m/>
    <n v="0"/>
    <n v="0"/>
    <s v="UNI240000000087"/>
    <m/>
    <m/>
    <s v="Çaykur"/>
    <x v="0"/>
    <s v="Yenileme"/>
    <s v="Hizmet"/>
    <s v="Bakım ve Destek Hizmeti"/>
    <s v="Diğer"/>
    <x v="0"/>
    <x v="0"/>
    <s v="Yurt İçi"/>
    <s v="Türkiye"/>
  </r>
  <r>
    <s v="Q1"/>
    <x v="0"/>
    <x v="0"/>
    <m/>
    <s v="MİYA OTOMASYON VE BARKOD BILISIM SISTEMLERI SAN TİC. VE L.T.D. STI."/>
    <s v="WPY.02.001"/>
    <s v="WEBPLUS (Android) SATIS TEMSILCISI LISANSI"/>
    <s v="Univera - Kanal"/>
    <x v="3"/>
    <s v="Enroute"/>
    <s v="Webplus"/>
    <n v="2009.28"/>
    <m/>
    <n v="10"/>
    <m/>
    <n v="20092.8"/>
    <m/>
    <n v="0"/>
    <m/>
    <n v="20092.8"/>
    <m/>
    <n v="0"/>
    <n v="0"/>
    <s v="UNI240000000058"/>
    <m/>
    <m/>
    <s v="Miya"/>
    <x v="0"/>
    <s v="Yeni Satış"/>
    <s v="Lisans"/>
    <s v="Lisans Satışı"/>
    <s v="Diğer"/>
    <x v="1"/>
    <x v="1"/>
    <s v="Yurt İçi"/>
    <s v="Türkiye"/>
  </r>
  <r>
    <s v="Q1"/>
    <x v="0"/>
    <x v="0"/>
    <m/>
    <s v="ALDEMIR BILISIM HIZ. VE DANISMANLIK - ARZU ALDEMIR"/>
    <s v="UH.01.002"/>
    <s v="Unidox Kontör"/>
    <s v="Univera - Kanal"/>
    <x v="5"/>
    <s v="E-Dönüşüm"/>
    <s v="Unidox"/>
    <n v="0.57840000000000003"/>
    <m/>
    <n v="10000"/>
    <m/>
    <n v="9640"/>
    <m/>
    <n v="3856"/>
    <m/>
    <n v="5784"/>
    <m/>
    <n v="0"/>
    <n v="0"/>
    <s v="UNI240000000059"/>
    <m/>
    <m/>
    <s v="Aldemir"/>
    <x v="0"/>
    <s v="Yeni Satış"/>
    <s v="Kontor"/>
    <s v="Kontor Satışı"/>
    <s v="Diğer"/>
    <x v="1"/>
    <x v="3"/>
    <s v="Yurt İçi"/>
    <s v="Türkiye"/>
  </r>
  <r>
    <s v="Q1"/>
    <x v="0"/>
    <x v="0"/>
    <m/>
    <s v="EGE BES KARDESLER GIDA PAZARLAMA TIC.LTD.STI"/>
    <s v="UH.01.002"/>
    <s v="UNIDOX KONTÖR HIZMETI"/>
    <s v="Univera - Şölen"/>
    <x v="6"/>
    <s v="E-Dönüşüm"/>
    <s v="Unidox"/>
    <n v="1.6073999999999999"/>
    <m/>
    <n v="10000"/>
    <m/>
    <n v="16074"/>
    <m/>
    <n v="0"/>
    <m/>
    <n v="16074"/>
    <m/>
    <n v="0"/>
    <n v="0"/>
    <s v="UNI240000000060"/>
    <m/>
    <m/>
    <s v="Şölen"/>
    <x v="0"/>
    <s v="Yeni Satış"/>
    <s v="Kontor"/>
    <s v="Kontor Satışı"/>
    <s v="Key Account"/>
    <x v="1"/>
    <x v="0"/>
    <s v="Yurt İçi"/>
    <s v="Türkiye"/>
  </r>
  <r>
    <s v="Q1"/>
    <x v="0"/>
    <x v="0"/>
    <m/>
    <s v="RECKITT BENCKISER EV ve HIJYEN ÜRÜNLERI A.S."/>
    <s v="EH.03.001"/>
    <s v="EnRoute Panorama - Çağrı Merkezi Hizmeti (MSD)"/>
    <s v="Univera - Reckitt Benckiser"/>
    <x v="2"/>
    <s v="Enroute"/>
    <m/>
    <n v="14205.580000000002"/>
    <m/>
    <n v="19"/>
    <m/>
    <n v="269906.02"/>
    <m/>
    <n v="0"/>
    <m/>
    <n v="269906.02"/>
    <m/>
    <n v="0"/>
    <n v="0"/>
    <s v="UNI240000000100"/>
    <m/>
    <m/>
    <s v="R. Benckiser"/>
    <x v="0"/>
    <s v="Yenileme"/>
    <s v="Hizmet"/>
    <s v="Çağrı Merkezi"/>
    <s v="Diğer"/>
    <x v="0"/>
    <x v="0"/>
    <s v="Yurt İçi"/>
    <s v="Türkiye"/>
  </r>
  <r>
    <s v="Q1"/>
    <x v="0"/>
    <x v="0"/>
    <m/>
    <s v="MIZAH TICARET- EBRU AVCI"/>
    <s v="UH.01.002"/>
    <s v="UNIDOX KONTÖR HIZMETI"/>
    <s v="Univera Doğuş Çay Projesi"/>
    <x v="6"/>
    <s v="E-Dönüşüm"/>
    <s v="Unidox"/>
    <n v="1.6073999999999999"/>
    <m/>
    <n v="10000"/>
    <m/>
    <n v="16074"/>
    <m/>
    <n v="0"/>
    <m/>
    <n v="16074"/>
    <m/>
    <n v="0"/>
    <n v="0"/>
    <s v="ENV240000000011"/>
    <m/>
    <m/>
    <s v="Doğuş Çay"/>
    <x v="0"/>
    <s v="Yeni Satış"/>
    <s v="Kontor"/>
    <s v="Kontor Satışı"/>
    <s v="Key Account"/>
    <x v="1"/>
    <x v="0"/>
    <s v="Yurt İçi"/>
    <s v="Türkiye"/>
  </r>
  <r>
    <s v="Q1"/>
    <x v="0"/>
    <x v="0"/>
    <m/>
    <s v="Lomisi JSC Efes Gürcistan "/>
    <s v="EH.02.001"/>
    <s v="EnRoute Panorama - Yazilim Bakimi, Yasatma ve Merkezi Destek Hizmeti"/>
    <s v="Univera - Efes Gürcistan"/>
    <x v="2"/>
    <s v="Enroute"/>
    <m/>
    <n v="142671.03"/>
    <m/>
    <n v="1"/>
    <m/>
    <n v="142671.02849999999"/>
    <m/>
    <n v="-1.5E-3"/>
    <m/>
    <n v="142671.03"/>
    <m/>
    <n v="0"/>
    <n v="0"/>
    <s v="ENV240000000014"/>
    <m/>
    <m/>
    <s v="Efes International"/>
    <x v="0"/>
    <s v="Yenileme"/>
    <s v="Hizmet"/>
    <s v="Bakım ve Destek Hizmeti"/>
    <s v="Diğer"/>
    <x v="0"/>
    <x v="0"/>
    <s v="Yurt Dışı"/>
    <s v="Gürcistan"/>
  </r>
  <r>
    <s v="Q1"/>
    <x v="0"/>
    <x v="0"/>
    <m/>
    <s v="RECKITT BENCKISER TEMIZLIK MALZEMESI SAN. VE TIC. A.S."/>
    <s v="EH.03.001"/>
    <s v="EnRoute Panorama - Çağrı Merkezi Hizmeti (MSD)"/>
    <s v="Univera - Reckitt Benckiser"/>
    <x v="2"/>
    <s v="Enroute"/>
    <m/>
    <n v="14205.58"/>
    <m/>
    <n v="16"/>
    <m/>
    <n v="227289.28"/>
    <m/>
    <n v="0"/>
    <m/>
    <n v="227289.28"/>
    <m/>
    <n v="0"/>
    <n v="0"/>
    <s v="UNI240000000099"/>
    <m/>
    <m/>
    <s v="R. Benckiser"/>
    <x v="0"/>
    <s v="Yenileme"/>
    <s v="Hizmet"/>
    <s v="Çağrı Merkezi"/>
    <s v="Diğer"/>
    <x v="0"/>
    <x v="0"/>
    <s v="Yurt İçi"/>
    <s v="Türkiye"/>
  </r>
  <r>
    <s v="Q1"/>
    <x v="0"/>
    <x v="0"/>
    <m/>
    <s v="Lomisi JSC Efes Gürcistan "/>
    <s v="EH.03.001"/>
    <s v="EnRoute Panorama - Çafri Merkezi Hizmeti  (MSD)"/>
    <s v="Univera - Efes Gürcistan"/>
    <x v="2"/>
    <s v="Enroute"/>
    <m/>
    <n v="8343.3352941176472"/>
    <m/>
    <n v="17"/>
    <m/>
    <n v="141836.69500000001"/>
    <m/>
    <n v="-5.0000000000000001E-3"/>
    <m/>
    <n v="141836.70000000001"/>
    <m/>
    <n v="0"/>
    <n v="0"/>
    <s v="ENV240000000014"/>
    <m/>
    <m/>
    <s v="Efes International"/>
    <x v="0"/>
    <s v="Yenileme"/>
    <s v="Hizmet"/>
    <s v="Çağrı Merkezi"/>
    <s v="Diğer"/>
    <x v="0"/>
    <x v="0"/>
    <s v="Yurt Dışı"/>
    <s v="Gürcistan"/>
  </r>
  <r>
    <s v="Q1"/>
    <x v="0"/>
    <x v="0"/>
    <m/>
    <s v="ALDEMIR BILISIM HIZ. VE DANISMANLIK - ARZU ALDEMIR"/>
    <s v="WPH.02.001"/>
    <s v="WebPlus Yazilim Bakimi Hizmeti"/>
    <s v="Univera - Kanal"/>
    <x v="3"/>
    <s v="Enroute"/>
    <s v="Webplus"/>
    <n v="3697"/>
    <m/>
    <n v="1"/>
    <m/>
    <n v="3697"/>
    <m/>
    <n v="0"/>
    <m/>
    <n v="3697"/>
    <m/>
    <n v="0"/>
    <n v="0"/>
    <s v="UNI240000000066"/>
    <m/>
    <m/>
    <s v="Aldemir Bilişim"/>
    <x v="0"/>
    <s v="Yenileme"/>
    <s v="Hizmet"/>
    <s v="Bakım ve Destek Hizmeti"/>
    <s v="Diğer"/>
    <x v="1"/>
    <x v="3"/>
    <s v="Yurt İçi"/>
    <s v="Türkiye"/>
  </r>
  <r>
    <s v="Q1"/>
    <x v="0"/>
    <x v="0"/>
    <m/>
    <s v="ALDEMIR BILISIM HIZ. VE DANISMANLIK - ARZU ALDEMIR"/>
    <s v="WPH.02.001"/>
    <s v="WebPlus Yazilim Bakimi Hizmeti"/>
    <s v="Univera - Kanal"/>
    <x v="3"/>
    <s v="Enroute"/>
    <s v="Webplus"/>
    <n v="1657"/>
    <m/>
    <n v="2"/>
    <m/>
    <n v="3314"/>
    <m/>
    <n v="0"/>
    <m/>
    <n v="3314"/>
    <m/>
    <n v="0"/>
    <n v="0"/>
    <s v="UNI240000000066"/>
    <m/>
    <m/>
    <s v="Aldemir Bilişim"/>
    <x v="0"/>
    <s v="Yenileme"/>
    <s v="Hizmet"/>
    <s v="Bakım ve Destek Hizmeti"/>
    <s v="Diğer"/>
    <x v="1"/>
    <x v="3"/>
    <s v="Yurt İçi"/>
    <s v="Türkiye"/>
  </r>
  <r>
    <s v="Q1"/>
    <x v="0"/>
    <x v="0"/>
    <m/>
    <s v="MATRIKS BİLGİSAYAR SİSTEMLERİ LTD.ŞTİ"/>
    <s v="WPY.02.001"/>
    <s v="WEBPLUS (Android) SATIS TEMSILCISI LISANSI"/>
    <s v="Univera - Kanal"/>
    <x v="5"/>
    <s v="Enroute"/>
    <s v="Webplus"/>
    <n v="880"/>
    <m/>
    <n v="1"/>
    <m/>
    <n v="1100"/>
    <m/>
    <n v="220"/>
    <m/>
    <n v="880"/>
    <m/>
    <n v="0"/>
    <n v="0"/>
    <s v="UNI240000000068"/>
    <m/>
    <m/>
    <s v="Matriks"/>
    <x v="0"/>
    <s v="Yeni Satış"/>
    <s v="Lisans"/>
    <s v="Lisans Satışı"/>
    <s v="Diğer"/>
    <x v="1"/>
    <x v="2"/>
    <s v="Yurt İçi"/>
    <s v="Türkiye"/>
  </r>
  <r>
    <s v="Q1"/>
    <x v="0"/>
    <x v="0"/>
    <m/>
    <s v="PERNOD RICARD ISTANBUL IÇ VE DIS TIC. LTD. STI"/>
    <s v="EH.06.001"/>
    <s v="EnRoute Panorama - Hosting Hizmeti"/>
    <s v="Univera - Pernod Ricard"/>
    <x v="2"/>
    <s v="Hosting"/>
    <m/>
    <n v="86331.57"/>
    <m/>
    <n v="1"/>
    <m/>
    <n v="86331.57"/>
    <m/>
    <n v="0"/>
    <m/>
    <n v="86331.57"/>
    <m/>
    <n v="0"/>
    <n v="0"/>
    <s v="UNI240000000067"/>
    <m/>
    <m/>
    <s v="Pernod Ricard"/>
    <x v="0"/>
    <s v="Yenileme"/>
    <s v="Hizmet"/>
    <s v="Hosting"/>
    <s v="Key Account"/>
    <x v="0"/>
    <x v="0"/>
    <s v="Yurt İçi"/>
    <s v="Türkiye"/>
  </r>
  <r>
    <s v="Q1"/>
    <x v="0"/>
    <x v="0"/>
    <m/>
    <s v="MİYA OTOMASYON VE BARKOD BILISIM SISTEMLERI SAN TİC. VE L.T.D. STI."/>
    <s v="UH.01.002"/>
    <s v="UNIDOX KONTÖR HIZMETI"/>
    <s v="Univera - Kanal"/>
    <x v="3"/>
    <s v="E-Dönüşüm"/>
    <s v="Unidox"/>
    <n v="1.718"/>
    <m/>
    <n v="5000"/>
    <m/>
    <n v="8590"/>
    <m/>
    <n v="0"/>
    <m/>
    <n v="8590"/>
    <m/>
    <n v="0"/>
    <n v="0"/>
    <s v="UNI240000000072"/>
    <m/>
    <m/>
    <s v="Miya"/>
    <x v="0"/>
    <s v="Yeni Satış"/>
    <s v="Kontor"/>
    <s v="Kontor Satışı"/>
    <s v="Diğer"/>
    <x v="1"/>
    <x v="1"/>
    <s v="Yurt İçi"/>
    <s v="Türkiye"/>
  </r>
  <r>
    <s v="Q1"/>
    <x v="0"/>
    <x v="0"/>
    <m/>
    <s v="MİYA OTOMASYON VE BARKOD BILISIM SISTEMLERI SAN TİC. VE L.T.D. STI."/>
    <s v="UH.01.002"/>
    <s v="UNIDOX KONTÖR HIZMETI"/>
    <s v="Univera - Kanal"/>
    <x v="3"/>
    <s v="E-Dönüşüm"/>
    <s v="Unidox"/>
    <n v="2.1"/>
    <m/>
    <n v="2000"/>
    <m/>
    <n v="4200"/>
    <m/>
    <n v="0"/>
    <m/>
    <n v="4200"/>
    <m/>
    <n v="0"/>
    <n v="0"/>
    <s v="UNI240000000073"/>
    <m/>
    <m/>
    <s v="Miya"/>
    <x v="0"/>
    <s v="Yeni Satış"/>
    <s v="Kontor"/>
    <s v="Kontor Satışı"/>
    <s v="Diğer"/>
    <x v="1"/>
    <x v="1"/>
    <s v="Yurt İçi"/>
    <s v="Türkiye"/>
  </r>
  <r>
    <s v="Q1"/>
    <x v="0"/>
    <x v="0"/>
    <m/>
    <s v="DOLUCA SARAPÇILIK VE PAZARLAMA AS."/>
    <s v="UH.01.002"/>
    <s v="UNIDOX KONTÖR HIZMETI"/>
    <s v="Univera - Brown Forman"/>
    <x v="6"/>
    <s v="E-Dönüşüm"/>
    <s v="Unidox"/>
    <n v="1.1573"/>
    <m/>
    <n v="25000"/>
    <m/>
    <n v="28932.5"/>
    <m/>
    <n v="0"/>
    <m/>
    <n v="28932.5"/>
    <m/>
    <n v="0"/>
    <n v="0"/>
    <s v="UNI240000000074"/>
    <m/>
    <m/>
    <s v="Brown Forman"/>
    <x v="0"/>
    <s v="Yeni Satış"/>
    <s v="Kontor"/>
    <s v="Kontor Satışı"/>
    <s v="Diğer"/>
    <x v="0"/>
    <x v="0"/>
    <s v="Yurt İçi"/>
    <s v="Türkiye"/>
  </r>
  <r>
    <s v="Q1"/>
    <x v="0"/>
    <x v="0"/>
    <m/>
    <s v="RECKITT BENCKISER EV ve HIJYEN ÜRÜNLERI A.S."/>
    <s v="EH.02.001"/>
    <s v="EnRoute Panorama - Yazilim Bakimi, Yasatma ve Merkezi Destek Hizmeti"/>
    <s v="Univera - Reckitt Benckiser"/>
    <x v="2"/>
    <s v="Enroute"/>
    <m/>
    <n v="138214.51"/>
    <m/>
    <n v="1"/>
    <m/>
    <n v="138214.51"/>
    <m/>
    <n v="0"/>
    <m/>
    <n v="138214.51"/>
    <m/>
    <n v="0"/>
    <n v="0"/>
    <s v="UNI240000000100"/>
    <m/>
    <m/>
    <s v="R. Benckiser"/>
    <x v="0"/>
    <s v="Yenileme"/>
    <s v="Hizmet"/>
    <s v="Bakım ve Destek Hizmeti"/>
    <s v="Diğer"/>
    <x v="0"/>
    <x v="0"/>
    <s v="Yurt İçi"/>
    <s v="Türkiye"/>
  </r>
  <r>
    <s v="Q1"/>
    <x v="0"/>
    <x v="0"/>
    <m/>
    <s v="RECKITT BENCKISER TEMIZLIK MALZEMESI SAN. VE TIC. A.S."/>
    <s v="EH.02.001"/>
    <s v="EnRoute Panorama - Yazilim Bakimi, Yasatma ve Merkezi Destek Hizmeti"/>
    <s v="Univera - Reckitt Benckiser"/>
    <x v="2"/>
    <s v="Enroute"/>
    <m/>
    <n v="138214.51"/>
    <m/>
    <n v="1"/>
    <m/>
    <n v="138214.51"/>
    <m/>
    <n v="0"/>
    <m/>
    <n v="138214.51"/>
    <m/>
    <n v="0"/>
    <n v="0"/>
    <s v="UNI240000000099"/>
    <m/>
    <m/>
    <s v="R. Benckiser"/>
    <x v="0"/>
    <s v="Yenileme"/>
    <s v="Hizmet"/>
    <s v="Bakım ve Destek Hizmeti"/>
    <s v="Diğer"/>
    <x v="0"/>
    <x v="0"/>
    <s v="Yurt İçi"/>
    <s v="Türkiye"/>
  </r>
  <r>
    <s v="Q1"/>
    <x v="0"/>
    <x v="0"/>
    <m/>
    <s v="PANASONIC ELEKTRIC WORKS ELEKTRIK SAN.VE TIC. A.S."/>
    <s v="SY.06.001"/>
    <s v="STOKBAR PANORAMA YAZILIM GELISTIRME HIZMETI"/>
    <s v="Univera - Panasonic"/>
    <x v="0"/>
    <s v="Stokbar"/>
    <s v="Stokbar"/>
    <n v="4556.25"/>
    <m/>
    <n v="148"/>
    <m/>
    <n v="899100"/>
    <m/>
    <n v="224775"/>
    <m/>
    <n v="674325"/>
    <m/>
    <n v="0"/>
    <n v="0"/>
    <s v="UNI240000000076"/>
    <m/>
    <m/>
    <s v="Panasonic"/>
    <x v="0"/>
    <s v="Yeni Satış"/>
    <s v="Hizmet"/>
    <s v="Yazılım Geliştirme"/>
    <s v="Diğer"/>
    <x v="0"/>
    <x v="0"/>
    <s v="Yurt İçi"/>
    <s v="Türkiye"/>
  </r>
  <r>
    <s v="Q1"/>
    <x v="0"/>
    <x v="0"/>
    <m/>
    <s v="SEBA ASC"/>
    <s v="EH.02.001"/>
    <s v="EnRoute Panorama - Yazilim Bakimi, Yasatma ve Merkezi Destek Hizmeti"/>
    <s v="Univera - Seba ASC"/>
    <x v="2"/>
    <s v="Enroute"/>
    <m/>
    <n v="75848.5"/>
    <m/>
    <n v="1"/>
    <m/>
    <n v="75848.5"/>
    <m/>
    <n v="0"/>
    <m/>
    <n v="75848.5"/>
    <m/>
    <n v="0"/>
    <n v="0"/>
    <s v="ENV240000000013"/>
    <m/>
    <m/>
    <s v="Seba ASC"/>
    <x v="0"/>
    <s v="Yenileme"/>
    <s v="Hizmet"/>
    <s v="Bakım ve Destek Hizmeti"/>
    <s v="Diğer"/>
    <x v="0"/>
    <x v="0"/>
    <s v="Yurt İçi"/>
    <s v="Türkiye"/>
  </r>
  <r>
    <s v="Q1"/>
    <x v="0"/>
    <x v="0"/>
    <m/>
    <s v="MİYA OTOMASYON VE BARKOD BILISIM SISTEMLERI SAN TİC. VE L.T.D. STI."/>
    <s v="WPH.02.001"/>
    <s v="WebPlus Yazilim Bakimi Hizmeti"/>
    <s v="Univera - Kanal"/>
    <x v="3"/>
    <s v="Enroute"/>
    <s v="Webplus"/>
    <n v="3983"/>
    <m/>
    <n v="1"/>
    <m/>
    <n v="3983"/>
    <m/>
    <n v="0"/>
    <m/>
    <n v="3983"/>
    <m/>
    <n v="0"/>
    <n v="0"/>
    <s v="UNI240000000078"/>
    <m/>
    <m/>
    <s v="Miya"/>
    <x v="0"/>
    <s v="Yenileme"/>
    <s v="Hizmet"/>
    <s v="Bakım ve Destek Hizmeti"/>
    <s v="Diğer"/>
    <x v="1"/>
    <x v="1"/>
    <s v="Yurt İçi"/>
    <s v="Türkiye"/>
  </r>
  <r>
    <s v="Q1"/>
    <x v="0"/>
    <x v="0"/>
    <m/>
    <s v="MİYA OTOMASYON VE BARKOD BILISIM SISTEMLERI SAN TİC. VE L.T.D. STI."/>
    <s v="WPH.02.001"/>
    <s v="WebPlus Yazilim Bakimi Hizmeti"/>
    <s v="Univera - Kanal"/>
    <x v="3"/>
    <s v="Enroute"/>
    <s v="Webplus"/>
    <n v="3217.94"/>
    <m/>
    <n v="1"/>
    <m/>
    <n v="3217.94"/>
    <m/>
    <n v="0"/>
    <m/>
    <n v="3217.94"/>
    <m/>
    <n v="0"/>
    <n v="0"/>
    <s v="UNI240000000078"/>
    <m/>
    <m/>
    <s v="Miya"/>
    <x v="0"/>
    <s v="Yenileme"/>
    <s v="Hizmet"/>
    <s v="Bakım ve Destek Hizmeti"/>
    <s v="Diğer"/>
    <x v="1"/>
    <x v="1"/>
    <s v="Yurt İçi"/>
    <s v="Türkiye"/>
  </r>
  <r>
    <s v="Q1"/>
    <x v="0"/>
    <x v="0"/>
    <m/>
    <s v="MİYA OTOMASYON VE BARKOD BILISIM SISTEMLERI SAN TİC. VE L.T.D. STI."/>
    <s v="WPY.01.003"/>
    <s v="WEBPLUS EK KULLANICI LISANSI +1"/>
    <s v="Univera - Kanal"/>
    <x v="3"/>
    <s v="Enroute"/>
    <s v="Webplus"/>
    <n v="1720"/>
    <m/>
    <n v="5"/>
    <m/>
    <n v="8600"/>
    <m/>
    <n v="0"/>
    <m/>
    <n v="8600"/>
    <m/>
    <n v="0"/>
    <n v="0"/>
    <s v="UNI240000000078"/>
    <m/>
    <m/>
    <s v="Miya"/>
    <x v="0"/>
    <s v="Yeni Satış"/>
    <s v="Lisans"/>
    <s v="Lisans Satışı"/>
    <s v="Diğer"/>
    <x v="1"/>
    <x v="1"/>
    <s v="Yurt İçi"/>
    <s v="Türkiye"/>
  </r>
  <r>
    <s v="Q1"/>
    <x v="0"/>
    <x v="0"/>
    <m/>
    <s v="MİYA OTOMASYON VE BARKOD BILISIM SISTEMLERI SAN TİC. VE L.T.D. STI."/>
    <s v="WPY.01.007"/>
    <s v="WEBPLUS E-DÖNÜSÜM MODÜL LISANSI"/>
    <s v="Univera - Kanal"/>
    <x v="3"/>
    <s v="Enroute"/>
    <s v="Webplus"/>
    <n v="2650"/>
    <m/>
    <n v="1"/>
    <m/>
    <n v="2650"/>
    <m/>
    <n v="0"/>
    <m/>
    <n v="2650"/>
    <m/>
    <n v="0"/>
    <n v="0"/>
    <s v="UNI240000000078"/>
    <m/>
    <m/>
    <s v="Miya"/>
    <x v="0"/>
    <s v="Yeni Satış"/>
    <s v="Lisans"/>
    <s v="Lisans Satışı"/>
    <s v="Diğer"/>
    <x v="1"/>
    <x v="1"/>
    <s v="Yurt İçi"/>
    <s v="Türkiye"/>
  </r>
  <r>
    <s v="Q1"/>
    <x v="0"/>
    <x v="0"/>
    <m/>
    <s v="MİYA OTOMASYON VE BARKOD BILISIM SISTEMLERI SAN TİC. VE L.T.D. STI."/>
    <s v="WPY.01.005"/>
    <s v="WEBPLUS DISTRIBUTION SATIS-DAGITIM YAZILIMI (Standart)"/>
    <s v="Univera - Kanal"/>
    <x v="3"/>
    <s v="Enroute"/>
    <s v="Webplus"/>
    <n v="16002"/>
    <m/>
    <n v="1"/>
    <m/>
    <n v="16002"/>
    <m/>
    <n v="0"/>
    <m/>
    <n v="16002"/>
    <m/>
    <n v="0"/>
    <n v="0"/>
    <s v="UNI240000000078"/>
    <m/>
    <m/>
    <s v="Miya"/>
    <x v="0"/>
    <s v="Yeni Satış"/>
    <s v="Lisans"/>
    <s v="Lisans Satışı"/>
    <s v="Diğer"/>
    <x v="1"/>
    <x v="1"/>
    <s v="Yurt İçi"/>
    <s v="Türkiye"/>
  </r>
  <r>
    <s v="Q1"/>
    <x v="0"/>
    <x v="0"/>
    <m/>
    <s v="MİYA OTOMASYON VE BARKOD BILISIM SISTEMLERI SAN TİC. VE L.T.D. STI."/>
    <s v="WPY.02.001"/>
    <s v="WEBPLUS (Android) SATIS TEMSILCISI LISANSI"/>
    <s v="Univera - Kanal"/>
    <x v="3"/>
    <s v="Enroute"/>
    <s v="Webplus"/>
    <n v="2009"/>
    <m/>
    <n v="3"/>
    <m/>
    <n v="6027"/>
    <m/>
    <n v="0"/>
    <m/>
    <n v="6027"/>
    <m/>
    <n v="0"/>
    <n v="0"/>
    <s v="UNI240000000078"/>
    <m/>
    <m/>
    <s v="Miya"/>
    <x v="0"/>
    <s v="Yeni Satış"/>
    <s v="Lisans"/>
    <s v="Lisans Satışı"/>
    <s v="Diğer"/>
    <x v="1"/>
    <x v="1"/>
    <s v="Yurt İçi"/>
    <s v="Türkiye"/>
  </r>
  <r>
    <s v="Q1"/>
    <x v="0"/>
    <x v="0"/>
    <m/>
    <s v="MİYA OTOMASYON VE BARKOD BILISIM SISTEMLERI SAN TİC. VE L.T.D. STI."/>
    <s v="WPY.02.001"/>
    <s v="WEBPLUS (Android) SATIS TEMSILCISI LISANSI"/>
    <s v="Univera - Kanal"/>
    <x v="3"/>
    <s v="Enroute"/>
    <s v="Webplus"/>
    <n v="37"/>
    <m/>
    <n v="1"/>
    <m/>
    <n v="37"/>
    <m/>
    <n v="0"/>
    <m/>
    <n v="37"/>
    <m/>
    <n v="0"/>
    <n v="0"/>
    <s v="UNI240000000078"/>
    <m/>
    <m/>
    <s v="Miya"/>
    <x v="0"/>
    <s v="Yeni Satış"/>
    <s v="Lisans"/>
    <s v="Lisans Satışı"/>
    <s v="Diğer"/>
    <x v="1"/>
    <x v="1"/>
    <s v="Yurt İçi"/>
    <s v="Türkiye"/>
  </r>
  <r>
    <s v="Q1"/>
    <x v="0"/>
    <x v="0"/>
    <m/>
    <s v="MİYA OTOMASYON VE BARKOD BILISIM SISTEMLERI SAN TİC. VE L.T.D. STI."/>
    <s v="UH.01.002"/>
    <s v="UNIDOX KONTÖR HIZMETI"/>
    <s v="Univera - Kanal"/>
    <x v="3"/>
    <s v="E-Dönüşüm"/>
    <s v="Unidox"/>
    <n v="0.01"/>
    <m/>
    <n v="1000"/>
    <m/>
    <n v="10"/>
    <m/>
    <n v="0"/>
    <m/>
    <n v="10"/>
    <m/>
    <n v="0"/>
    <n v="0"/>
    <s v="UNI240000000078"/>
    <m/>
    <m/>
    <s v="Miya"/>
    <x v="0"/>
    <s v="Yeni Satış"/>
    <s v="Kontor"/>
    <s v="Kontor Satışı"/>
    <s v="Diğer"/>
    <x v="1"/>
    <x v="1"/>
    <s v="Yurt İçi"/>
    <s v="Türkiye"/>
  </r>
  <r>
    <s v="Q1"/>
    <x v="0"/>
    <x v="0"/>
    <m/>
    <s v="RECKITT BENCKISER EV ve HIJYEN ÜRÜNLERI A.S."/>
    <s v="EH.02.018"/>
    <s v="EnRoute Panorama  WebConnector Bakim Hizmeti"/>
    <s v="Univera - Reckitt Benckiser"/>
    <x v="2"/>
    <s v="Enroute"/>
    <s v="Web Connector"/>
    <n v="21725.75"/>
    <m/>
    <n v="1"/>
    <m/>
    <n v="21725.75"/>
    <m/>
    <n v="0"/>
    <m/>
    <n v="21725.75"/>
    <m/>
    <n v="0"/>
    <n v="0"/>
    <s v="UNI240000000100"/>
    <m/>
    <m/>
    <s v="R. Benckiser"/>
    <x v="0"/>
    <s v="Yenileme"/>
    <s v="Hizmet"/>
    <s v="Bakım ve Destek Hizmeti"/>
    <s v="Diğer"/>
    <x v="0"/>
    <x v="0"/>
    <s v="Yurt İçi"/>
    <s v="Türkiye"/>
  </r>
  <r>
    <s v="Q1"/>
    <x v="0"/>
    <x v="0"/>
    <m/>
    <s v="RECKITT BENCKISER TEMIZLIK MALZEMESI SAN. VE TIC. A.S."/>
    <s v="EH.02.018"/>
    <s v="EnRoute Panorama  WebConnector Bakim Hizmeti"/>
    <s v="Univera - Reckitt Benckiser"/>
    <x v="2"/>
    <s v="Enroute"/>
    <s v="Web Connector"/>
    <n v="21725.75"/>
    <m/>
    <n v="1"/>
    <m/>
    <n v="21725.75"/>
    <m/>
    <n v="0"/>
    <m/>
    <n v="21725.75"/>
    <m/>
    <n v="0"/>
    <n v="0"/>
    <s v="UNI240000000099"/>
    <m/>
    <m/>
    <s v="R. Benckiser"/>
    <x v="0"/>
    <s v="Yenileme"/>
    <s v="Hizmet"/>
    <s v="Bakım ve Destek Hizmeti"/>
    <s v="Diğer"/>
    <x v="0"/>
    <x v="0"/>
    <s v="Yurt İçi"/>
    <s v="Türkiye"/>
  </r>
  <r>
    <s v="Q1"/>
    <x v="0"/>
    <x v="0"/>
    <m/>
    <s v="RECKITT BENCKISER EV ve HIJYEN ÜRÜNLERI A.S."/>
    <s v="EH.03.001"/>
    <s v="EnRoute Panorama - Çağrı Merkezi Hizmeti (MSD)"/>
    <s v="Univera - Reckitt Benckiser"/>
    <x v="2"/>
    <s v="Enroute"/>
    <m/>
    <n v="33644.81"/>
    <m/>
    <n v="1"/>
    <m/>
    <n v="33644.81"/>
    <m/>
    <n v="0"/>
    <m/>
    <n v="33644.81"/>
    <m/>
    <n v="0"/>
    <n v="0"/>
    <s v="UNI240000000100"/>
    <m/>
    <m/>
    <s v="R. Benckiser"/>
    <x v="0"/>
    <s v="Yenileme"/>
    <s v="Hizmet"/>
    <s v="Çağrı Merkezi"/>
    <s v="Diğer"/>
    <x v="0"/>
    <x v="0"/>
    <s v="Yurt İçi"/>
    <s v="Türkiye"/>
  </r>
  <r>
    <s v="Q1"/>
    <x v="0"/>
    <x v="0"/>
    <m/>
    <s v="MATRIKS BİLGİSAYAR SİSTEMLERİ LTD.ŞTİ"/>
    <s v="WPH.02.001"/>
    <s v="WebPlus Yazilim Bakimi Hizmeti"/>
    <s v="Univera - Kanal"/>
    <x v="5"/>
    <s v="Enroute"/>
    <s v="Webplus"/>
    <n v="2432.5"/>
    <m/>
    <n v="1"/>
    <m/>
    <n v="2432.5"/>
    <m/>
    <n v="0"/>
    <m/>
    <n v="2432.5"/>
    <m/>
    <n v="0"/>
    <n v="0"/>
    <s v="UNI240000000082"/>
    <m/>
    <m/>
    <s v="Matriks"/>
    <x v="0"/>
    <s v="Yenileme"/>
    <s v="Hizmet"/>
    <s v="Bakım ve Destek Hizmeti"/>
    <s v="Diğer"/>
    <x v="1"/>
    <x v="2"/>
    <s v="Yurt İçi"/>
    <s v="Türkiye"/>
  </r>
  <r>
    <s v="Q1"/>
    <x v="0"/>
    <x v="0"/>
    <m/>
    <s v="MATRIKS BİLGİSAYAR SİSTEMLERİ LTD.ŞTİ"/>
    <s v="WPY.01.003"/>
    <s v="WEBPLUS EK KULLANICI LISANSI +1"/>
    <s v="Univera - Kanal"/>
    <x v="5"/>
    <s v="Enroute"/>
    <s v="Webplus"/>
    <n v="542.4"/>
    <m/>
    <n v="1"/>
    <m/>
    <n v="678"/>
    <m/>
    <n v="135.6"/>
    <m/>
    <n v="542.4"/>
    <m/>
    <n v="0"/>
    <n v="0"/>
    <s v="UNI240000000082"/>
    <m/>
    <m/>
    <s v="Matriks"/>
    <x v="0"/>
    <s v="Yeni Satış"/>
    <s v="Lisans"/>
    <s v="Lisans Satışı"/>
    <s v="Diğer"/>
    <x v="1"/>
    <x v="2"/>
    <s v="Yurt İçi"/>
    <s v="Türkiye"/>
  </r>
  <r>
    <s v="Q1"/>
    <x v="0"/>
    <x v="0"/>
    <m/>
    <s v="MİYA OTOMASYON VE BARKOD BILISIM SISTEMLERI SAN TİC. VE L.T.D. STI."/>
    <s v="WPY.01.003"/>
    <s v="WEBPLUS EK KULLANICI LISANSI +1"/>
    <s v="Univera - Kanal"/>
    <x v="3"/>
    <s v="Enroute"/>
    <s v="Webplus"/>
    <n v="1720"/>
    <m/>
    <n v="2"/>
    <m/>
    <n v="3440"/>
    <m/>
    <n v="0"/>
    <m/>
    <n v="3440"/>
    <m/>
    <n v="0"/>
    <n v="0"/>
    <s v="UNI240000000092"/>
    <m/>
    <m/>
    <s v="Miya"/>
    <x v="0"/>
    <s v="Yeni Satış"/>
    <s v="Lisans"/>
    <s v="Lisans Satışı"/>
    <s v="Diğer"/>
    <x v="1"/>
    <x v="1"/>
    <s v="Yurt İçi"/>
    <s v="Türkiye"/>
  </r>
  <r>
    <s v="Q1"/>
    <x v="0"/>
    <x v="0"/>
    <m/>
    <s v="MİYA OTOMASYON VE BARKOD BILISIM SISTEMLERI SAN TİC. VE L.T.D. STI."/>
    <s v="WPY.01.003"/>
    <s v="WEBPLUS EK KULLANICI LISANSI +1"/>
    <s v="Univera - Kanal"/>
    <x v="3"/>
    <s v="Enroute"/>
    <s v="Webplus"/>
    <n v="1720"/>
    <m/>
    <n v="1"/>
    <m/>
    <n v="1720"/>
    <m/>
    <n v="0"/>
    <m/>
    <n v="1720"/>
    <m/>
    <n v="0"/>
    <n v="0"/>
    <s v="UNI240000000084"/>
    <m/>
    <m/>
    <s v="Miya"/>
    <x v="0"/>
    <s v="Yeni Satış"/>
    <s v="Lisans"/>
    <s v="Lisans Satışı"/>
    <s v="Diğer"/>
    <x v="1"/>
    <x v="1"/>
    <s v="Yurt İçi"/>
    <s v="Türkiye"/>
  </r>
  <r>
    <s v="Q1"/>
    <x v="0"/>
    <x v="0"/>
    <m/>
    <s v="MATRIKS BİLGİSAYAR SİSTEMLERİ LTD.ŞTİ"/>
    <s v="WPY.01.007"/>
    <s v="WEBPLUS E-DÖNÜSÜM MODÜL LISANSI"/>
    <s v="Univera - Kanal"/>
    <x v="5"/>
    <s v="Enroute"/>
    <s v="Webplus"/>
    <n v="1774.5"/>
    <m/>
    <n v="1"/>
    <m/>
    <n v="1774.5"/>
    <m/>
    <n v="0"/>
    <m/>
    <n v="1774.5"/>
    <m/>
    <n v="0"/>
    <n v="0"/>
    <s v="UNI240000000082"/>
    <m/>
    <m/>
    <s v="Matriks"/>
    <x v="0"/>
    <s v="Yeni Satış"/>
    <s v="Lisans"/>
    <s v="Lisans Satışı"/>
    <s v="Diğer"/>
    <x v="1"/>
    <x v="2"/>
    <s v="Yurt İçi"/>
    <s v="Türkiye"/>
  </r>
  <r>
    <s v="Q1"/>
    <x v="0"/>
    <x v="0"/>
    <m/>
    <s v="MATRIKS BİLGİSAYAR SİSTEMLERİ LTD.ŞTİ"/>
    <s v="WPY.01.006"/>
    <s v="WEBPLUS DISTRIBUTION SATIS-DAGITIM YAZILIMI (Light)"/>
    <s v="Univera - Kanal"/>
    <x v="5"/>
    <s v="Enroute"/>
    <s v="Webplus"/>
    <n v="6100"/>
    <m/>
    <n v="1"/>
    <m/>
    <n v="6100"/>
    <m/>
    <n v="0"/>
    <m/>
    <n v="6100"/>
    <m/>
    <n v="0"/>
    <n v="0"/>
    <s v="UNI240000000082"/>
    <m/>
    <m/>
    <s v="Matriks"/>
    <x v="0"/>
    <s v="Yeni Satış"/>
    <s v="Lisans"/>
    <s v="Lisans Satışı"/>
    <s v="Diğer"/>
    <x v="1"/>
    <x v="2"/>
    <s v="Yurt İçi"/>
    <s v="Türkiye"/>
  </r>
  <r>
    <s v="Q1"/>
    <x v="0"/>
    <x v="0"/>
    <m/>
    <s v="MATRIKS BİLGİSAYAR SİSTEMLERİ LTD.ŞTİ"/>
    <s v="WPY.02.001"/>
    <s v="WEBPLUS (Android) SATIS TEMSILCISI LISANSI"/>
    <s v="Univera - Kanal"/>
    <x v="5"/>
    <s v="Enroute"/>
    <s v="Webplus"/>
    <n v="880"/>
    <m/>
    <n v="2"/>
    <m/>
    <n v="2200"/>
    <m/>
    <n v="440"/>
    <m/>
    <n v="1760"/>
    <m/>
    <n v="0"/>
    <n v="0"/>
    <s v="UNI240000000082"/>
    <m/>
    <m/>
    <s v="Matriks"/>
    <x v="0"/>
    <s v="Yeni Satış"/>
    <s v="Lisans"/>
    <s v="Lisans Satışı"/>
    <s v="Diğer"/>
    <x v="1"/>
    <x v="2"/>
    <s v="Yurt İçi"/>
    <s v="Türkiye"/>
  </r>
  <r>
    <s v="Q1"/>
    <x v="0"/>
    <x v="0"/>
    <m/>
    <s v="MATRIKS BİLGİSAYAR SİSTEMLERİ LTD.ŞTİ"/>
    <s v="WPY.02.001"/>
    <s v="WEBPLUS (Android) SATIS TEMSILCISI LISANSI"/>
    <s v="Univera - Kanal"/>
    <x v="5"/>
    <s v="Enroute"/>
    <s v="Webplus"/>
    <n v="880"/>
    <m/>
    <n v="1"/>
    <m/>
    <n v="880"/>
    <m/>
    <n v="0"/>
    <m/>
    <n v="880"/>
    <m/>
    <n v="0"/>
    <n v="0"/>
    <s v="UNI240000000082"/>
    <m/>
    <m/>
    <s v="Matriks"/>
    <x v="0"/>
    <s v="Yeni Satış"/>
    <s v="Lisans"/>
    <s v="Lisans Satışı"/>
    <s v="Diğer"/>
    <x v="1"/>
    <x v="2"/>
    <s v="Yurt İçi"/>
    <s v="Türkiye"/>
  </r>
  <r>
    <s v="Q1"/>
    <x v="0"/>
    <x v="0"/>
    <m/>
    <s v="MİYA OTOMASYON VE BARKOD BILISIM SISTEMLERI SAN TİC. VE L.T.D. STI."/>
    <s v="WPY.02.001"/>
    <s v="WEBPLUS (Android) SATIS TEMSILCISI LISANSI"/>
    <s v="Univera - Kanal"/>
    <x v="3"/>
    <s v="Enroute"/>
    <s v="Webplus"/>
    <n v="2009"/>
    <m/>
    <n v="2"/>
    <m/>
    <n v="4018"/>
    <m/>
    <n v="0"/>
    <m/>
    <n v="4018"/>
    <m/>
    <n v="0"/>
    <n v="0"/>
    <s v="UNI240000000092"/>
    <m/>
    <m/>
    <s v="Miya"/>
    <x v="0"/>
    <s v="Yeni Satış"/>
    <s v="Lisans"/>
    <s v="Lisans Satışı"/>
    <s v="Diğer"/>
    <x v="1"/>
    <x v="1"/>
    <s v="Yurt İçi"/>
    <s v="Türkiye"/>
  </r>
  <r>
    <s v="Q1"/>
    <x v="0"/>
    <x v="0"/>
    <m/>
    <s v="PAK-SEL TASIMACILIK YAKIT GIDA TEMIZLIK INSAAT SANAYI VE TICARET LIMITED SIRKETI"/>
    <s v="UH.01.002"/>
    <s v="UNIDOX KONTÖR HIZMETI"/>
    <s v="Univera Doğuş Çay Projesi"/>
    <x v="6"/>
    <s v="E-Dönüşüm"/>
    <s v="Unidox"/>
    <n v="2.81"/>
    <m/>
    <n v="2000"/>
    <m/>
    <n v="5620"/>
    <m/>
    <n v="0"/>
    <m/>
    <n v="5620"/>
    <m/>
    <n v="0"/>
    <n v="0"/>
    <s v="UNI240000000085"/>
    <m/>
    <m/>
    <s v="Doğuş Çay"/>
    <x v="0"/>
    <s v="Yeni Satış"/>
    <s v="Kontor"/>
    <s v="Kontor Satışı"/>
    <s v="Key Account"/>
    <x v="1"/>
    <x v="0"/>
    <s v="Yurt İçi"/>
    <s v="Türkiye"/>
  </r>
  <r>
    <s v="Q1"/>
    <x v="0"/>
    <x v="0"/>
    <m/>
    <s v="PAK-SEL TASIMACILIK YAKIT GIDA TEMIZLIK INSAAT SANAYI VE TICARET LIMITED SIRKETI"/>
    <s v="UH.01.002"/>
    <s v="UNIDOX KONTÖR HIZMETI"/>
    <s v="Univera Doğuş Çay Projesi"/>
    <x v="6"/>
    <s v="E-Dönüşüm"/>
    <s v="Unidox"/>
    <n v="1E-3"/>
    <m/>
    <n v="10000"/>
    <m/>
    <n v="10"/>
    <m/>
    <n v="0"/>
    <m/>
    <n v="10"/>
    <m/>
    <n v="0"/>
    <n v="0"/>
    <s v="UNI240000000085"/>
    <m/>
    <m/>
    <s v="Doğuş Çay"/>
    <x v="0"/>
    <s v="Yeni Satış"/>
    <s v="Kontor"/>
    <s v="Kontor Satışı"/>
    <s v="Key Account"/>
    <x v="1"/>
    <x v="0"/>
    <s v="Yurt İçi"/>
    <s v="Türkiye"/>
  </r>
  <r>
    <s v="Q1"/>
    <x v="0"/>
    <x v="0"/>
    <m/>
    <s v="BALIKESIR ELEKTROMEKANIK SANAYI TESISLERI AS."/>
    <s v="SY.02.004"/>
    <s v="Stokbar Panorama Android Mobile Lisansi (25 - 50 Kullanici)"/>
    <s v="Univera - Best Elektromekanik"/>
    <x v="9"/>
    <s v="Stokbar"/>
    <s v="Stokbar"/>
    <n v="2530"/>
    <m/>
    <n v="35"/>
    <m/>
    <n v="88550"/>
    <m/>
    <n v="0"/>
    <m/>
    <n v="88550"/>
    <m/>
    <n v="0"/>
    <n v="0"/>
    <s v="UNI240000000090"/>
    <m/>
    <m/>
    <s v="Balıkesir Elektromekanik"/>
    <x v="0"/>
    <s v="Yeni Satış"/>
    <s v="Lisans"/>
    <s v="Lisans Satışı"/>
    <s v="Diğer"/>
    <x v="0"/>
    <x v="0"/>
    <s v="Yurt İçi"/>
    <s v="Türkiye"/>
  </r>
  <r>
    <s v="Q1"/>
    <x v="0"/>
    <x v="0"/>
    <m/>
    <s v="AZTEK TEKNOLOJI ÜRÜNLERI TIC. A.S"/>
    <s v="SH.02.001"/>
    <s v="StokBar Panorama - Yazilim Bakimi Hizmeti"/>
    <s v="Univera - Aztek - Solgar"/>
    <x v="2"/>
    <s v="Stokbar"/>
    <s v="Stokbar"/>
    <n v="70000"/>
    <m/>
    <n v="1"/>
    <m/>
    <n v="70000"/>
    <m/>
    <n v="0"/>
    <m/>
    <n v="70000"/>
    <m/>
    <n v="0"/>
    <n v="0"/>
    <s v="UNI240000000093"/>
    <m/>
    <m/>
    <s v="Solgar - Aztek"/>
    <x v="0"/>
    <s v="Yenileme"/>
    <s v="Hizmet"/>
    <s v="Bakım ve Destek Hizmeti"/>
    <s v="Diğer"/>
    <x v="0"/>
    <x v="0"/>
    <s v="Yurt İçi"/>
    <s v="Türkiye"/>
  </r>
  <r>
    <s v="Q1"/>
    <x v="0"/>
    <x v="0"/>
    <m/>
    <s v="SOLGAR VITAMIN VE SAGLIK ÜRÜNLERI SAN VE TIC A.S."/>
    <s v="SH.02.001"/>
    <s v="StokBar Panorama - Yazilim Bakimi Hizmeti"/>
    <s v="Univera - Aztek - Solgar"/>
    <x v="2"/>
    <s v="Stokbar"/>
    <s v="Stokbar"/>
    <n v="70000"/>
    <m/>
    <n v="1"/>
    <m/>
    <n v="70000"/>
    <m/>
    <n v="0"/>
    <m/>
    <n v="70000"/>
    <m/>
    <n v="0"/>
    <n v="0"/>
    <s v="UNI240000000094"/>
    <m/>
    <m/>
    <s v="Solgar - Aztek"/>
    <x v="0"/>
    <s v="Yenileme"/>
    <s v="Hizmet"/>
    <s v="Bakım ve Destek Hizmeti"/>
    <s v="Diğer"/>
    <x v="0"/>
    <x v="0"/>
    <s v="Yurt İçi"/>
    <s v="Türkiye"/>
  </r>
  <r>
    <s v="Q1"/>
    <x v="0"/>
    <x v="0"/>
    <m/>
    <s v="BALIKESIR ELEKTROMEKANIK SANAYI TESISLERI AS."/>
    <s v="SY.01.011"/>
    <s v="Stokbar Panorama - Platform Back Office Kullanici Lisansi (10 - 25 Kullanici)"/>
    <s v="Univera - Best Elektromekanik"/>
    <x v="9"/>
    <s v="Stokbar"/>
    <s v="Stokbar"/>
    <n v="5452"/>
    <m/>
    <n v="30"/>
    <m/>
    <n v="163560"/>
    <m/>
    <n v="0"/>
    <m/>
    <n v="163560"/>
    <m/>
    <n v="0"/>
    <n v="0"/>
    <s v="UNI240000000089"/>
    <m/>
    <m/>
    <s v="Balıkesir Elektromekanik"/>
    <x v="0"/>
    <s v="Yeni Satış"/>
    <s v="Lisans"/>
    <s v="Lisans Satışı"/>
    <s v="Diğer"/>
    <x v="0"/>
    <x v="0"/>
    <s v="Yurt İçi"/>
    <s v="Türkiye"/>
  </r>
  <r>
    <s v="Q1"/>
    <x v="0"/>
    <x v="0"/>
    <m/>
    <s v="BALIKESIR ELEKTROMEKANIK SANAYI TESISLERI AS."/>
    <s v="SY.01.011"/>
    <s v="Stokbar Panorama - Platform Back Office Kullanici Lisansi (10 - 25 Kullanici)"/>
    <s v="Univera - Best Elektromekanik"/>
    <x v="9"/>
    <s v="Stokbar"/>
    <s v="Stokbar"/>
    <n v="5452"/>
    <m/>
    <n v="15"/>
    <m/>
    <n v="81780"/>
    <m/>
    <n v="0"/>
    <m/>
    <n v="81780"/>
    <m/>
    <n v="0"/>
    <n v="0"/>
    <s v="UNI240000000090"/>
    <m/>
    <m/>
    <s v="Balıkesir Elektromekanik"/>
    <x v="0"/>
    <s v="Yeni Satış"/>
    <s v="Lisans"/>
    <s v="Lisans Satışı"/>
    <s v="Diğer"/>
    <x v="0"/>
    <x v="0"/>
    <s v="Yurt İçi"/>
    <s v="Türkiye"/>
  </r>
  <r>
    <s v="Q1"/>
    <x v="0"/>
    <x v="0"/>
    <m/>
    <s v="ÇAYKUR ÇAY ISLETMELERI GENEL MÜDÜRLÜGÜ"/>
    <s v="QH.02.001"/>
    <s v="Quest Panorama - Yazilim Bakimi, Yasatma ve Merkezi Destek Hizmeti"/>
    <s v="Univera - Çaykur"/>
    <x v="2"/>
    <s v="Quest"/>
    <m/>
    <n v="2125.4699999999998"/>
    <m/>
    <n v="1"/>
    <m/>
    <n v="2125.4699999999998"/>
    <m/>
    <n v="0"/>
    <m/>
    <n v="2125.4699999999998"/>
    <m/>
    <n v="0"/>
    <n v="0"/>
    <s v="UNI240000000087"/>
    <m/>
    <m/>
    <s v="Çaykur"/>
    <x v="0"/>
    <s v="Yenileme"/>
    <s v="Hizmet"/>
    <s v="Bakım ve Destek Hizmeti"/>
    <s v="Diğer"/>
    <x v="0"/>
    <x v="0"/>
    <s v="Yurt İçi"/>
    <s v="Türkiye"/>
  </r>
  <r>
    <s v="Q1"/>
    <x v="0"/>
    <x v="0"/>
    <m/>
    <s v="TADIM GIDA MADDELERI SAN.VE TIC.AS."/>
    <s v="QH.02.001"/>
    <s v="Quest Panorama - Yazilim Bakimi, Yasatma ve Merkezi Destek Hizmeti"/>
    <s v="Univera - Tadım"/>
    <x v="2"/>
    <s v="Quest"/>
    <m/>
    <n v="23802.69"/>
    <m/>
    <n v="1"/>
    <m/>
    <n v="23802.69"/>
    <m/>
    <n v="0"/>
    <m/>
    <n v="23802.69"/>
    <m/>
    <n v="0"/>
    <n v="0"/>
    <s v="UNI240000000088"/>
    <m/>
    <m/>
    <s v="Tadım"/>
    <x v="0"/>
    <s v="Yenileme"/>
    <s v="Hizmet"/>
    <s v="Bakım ve Destek Hizmeti"/>
    <s v="Diğer"/>
    <x v="0"/>
    <x v="0"/>
    <s v="Yurt İçi"/>
    <s v="Türkiye"/>
  </r>
  <r>
    <s v="Q1"/>
    <x v="0"/>
    <x v="0"/>
    <m/>
    <s v="ENERJISA ENERJI ÜRETIM A.S."/>
    <s v="QH.08.001"/>
    <s v="Quest Panorama - Hosting Hizmeti"/>
    <s v="Univera - Enerjisa"/>
    <x v="2"/>
    <s v="Hosting"/>
    <m/>
    <n v="20404.05"/>
    <m/>
    <n v="1"/>
    <m/>
    <n v="20404.05012"/>
    <m/>
    <n v="1.2E-4"/>
    <m/>
    <n v="20404.05"/>
    <m/>
    <n v="0"/>
    <n v="0"/>
    <s v="UNI240000000086"/>
    <m/>
    <m/>
    <s v="Enerjisa"/>
    <x v="0"/>
    <s v="Yenileme"/>
    <s v="Hizmet"/>
    <s v="Hosting"/>
    <s v="Diğer"/>
    <x v="0"/>
    <x v="0"/>
    <s v="Yurt İçi"/>
    <s v="Türkiye"/>
  </r>
  <r>
    <s v="Q1"/>
    <x v="0"/>
    <x v="0"/>
    <m/>
    <s v="ÇAYKUR ÇAY ISLETMELERI GENEL MÜDÜRLÜGÜ"/>
    <s v="QH.03.001"/>
    <s v="Quest Panorama  - Çafri Merkezi Hizmeti"/>
    <s v="Univera - Çaykur"/>
    <x v="2"/>
    <s v="Quest"/>
    <m/>
    <n v="8972.9699999999993"/>
    <m/>
    <n v="1"/>
    <m/>
    <n v="8972.9699999999993"/>
    <m/>
    <n v="0"/>
    <m/>
    <n v="8972.9699999999993"/>
    <m/>
    <n v="0"/>
    <n v="0"/>
    <s v="UNI240000000087"/>
    <m/>
    <m/>
    <s v="Çaykur"/>
    <x v="0"/>
    <s v="Yenileme"/>
    <s v="Hizmet"/>
    <s v="Hosting"/>
    <s v="Diğer"/>
    <x v="0"/>
    <x v="0"/>
    <s v="Yurt İçi"/>
    <s v="Türkiye"/>
  </r>
  <r>
    <s v="Q1"/>
    <x v="0"/>
    <x v="0"/>
    <m/>
    <s v="TADIM GIDA MADDELERI SAN.VE TIC.AS."/>
    <s v="QH.03.001"/>
    <s v="Quest Panorama  - Çafri Merkezi Hizmeti"/>
    <s v="Univera - Tadım"/>
    <x v="2"/>
    <s v="Quest"/>
    <m/>
    <n v="51395.64"/>
    <m/>
    <n v="1"/>
    <m/>
    <n v="51395.64"/>
    <m/>
    <n v="0"/>
    <m/>
    <n v="51395.64"/>
    <m/>
    <n v="0"/>
    <n v="0"/>
    <s v="UNI240000000088"/>
    <m/>
    <m/>
    <s v="Tadım"/>
    <x v="0"/>
    <s v="Yenileme"/>
    <s v="Hizmet"/>
    <s v="Hosting"/>
    <s v="Diğer"/>
    <x v="0"/>
    <x v="0"/>
    <s v="Yurt İçi"/>
    <s v="Türkiye"/>
  </r>
  <r>
    <s v="Q1"/>
    <x v="0"/>
    <x v="1"/>
    <m/>
    <s v="EFES KAZAKHSTAN JSC FE"/>
    <s v="EY.01.016"/>
    <s v="ENROUTE PANORAMA PLATFORM EK KULLANICI LISANSI (10 - 25 KULLANICI)"/>
    <s v="Univera - Efes Kazakistan"/>
    <x v="4"/>
    <s v="Enroute"/>
    <m/>
    <n v="3034.9700000000003"/>
    <m/>
    <n v="15"/>
    <m/>
    <n v="45524.55"/>
    <m/>
    <n v="0"/>
    <m/>
    <n v="45524.55"/>
    <m/>
    <n v="0"/>
    <n v="0"/>
    <s v="ENV240000000017"/>
    <m/>
    <m/>
    <s v="Efes International"/>
    <x v="0"/>
    <s v="Yeni Satış"/>
    <s v="Lisans"/>
    <s v="Lisans Satışı"/>
    <s v="Diğer"/>
    <x v="0"/>
    <x v="0"/>
    <s v="Yurt Dışı"/>
    <s v="Kazakistan"/>
  </r>
  <r>
    <s v="Q1"/>
    <x v="0"/>
    <x v="1"/>
    <m/>
    <s v="KOROPLAST TEMIZLIK AMBALAJ ÜRÜNLERI SAN. VE DIS TIC.A.S."/>
    <s v="EY.03.001"/>
    <s v="Enroute Panorama PaaS Lisansi (Kiralama Hizmeti )"/>
    <s v="Univera - Koroplast"/>
    <x v="0"/>
    <s v="Enroute"/>
    <m/>
    <n v="61812.03"/>
    <m/>
    <n v="1"/>
    <m/>
    <n v="61812.03"/>
    <m/>
    <n v="0"/>
    <m/>
    <n v="61812.03"/>
    <m/>
    <n v="0"/>
    <n v="0"/>
    <s v="UNI240000000131"/>
    <m/>
    <m/>
    <s v="Koroplast"/>
    <x v="0"/>
    <s v="Yenileme"/>
    <s v="Lisans"/>
    <s v="Lisans Kiralama"/>
    <s v="Diğer"/>
    <x v="0"/>
    <x v="0"/>
    <s v="Yurt İçi"/>
    <s v="Türkiye"/>
  </r>
  <r>
    <s v="Q1"/>
    <x v="0"/>
    <x v="0"/>
    <m/>
    <s v="EFES VITANTA MOLDOVA BREWERY S.A"/>
    <s v="EH.02.001"/>
    <s v="EnRoute Panorama - Yazilim Bakimi, Yasatma ve Merkezi Destek Hizmeti"/>
    <s v="Univera - Efes Moldova"/>
    <x v="2"/>
    <s v="Enroute"/>
    <m/>
    <n v="21363.05"/>
    <m/>
    <n v="1"/>
    <m/>
    <n v="21363.047234000001"/>
    <m/>
    <n v="-2.7659999999999998E-3"/>
    <m/>
    <n v="21363.05"/>
    <m/>
    <n v="0"/>
    <n v="0"/>
    <s v="ENV240000000015"/>
    <m/>
    <m/>
    <s v="Efes International"/>
    <x v="0"/>
    <s v="Yenileme"/>
    <s v="Hizmet"/>
    <s v="Bakım ve Destek Hizmeti"/>
    <s v="Diğer"/>
    <x v="0"/>
    <x v="0"/>
    <s v="Yurt Dışı"/>
    <s v="Moldova"/>
  </r>
  <r>
    <s v="Q1"/>
    <x v="0"/>
    <x v="0"/>
    <m/>
    <s v="RECKITT BENCKISER TEMIZLIK MALZEMESI SAN. VE TIC. A.S."/>
    <s v="EH.02.001"/>
    <s v="EnRoute Panorama - Yazilim Bakimi, Yasatma ve Merkezi Destek Hizmeti"/>
    <s v="Univera - Reckitt Benckiser"/>
    <x v="2"/>
    <s v="Enroute"/>
    <m/>
    <n v="18556.25"/>
    <m/>
    <n v="1"/>
    <m/>
    <n v="18556.25"/>
    <m/>
    <n v="0"/>
    <m/>
    <n v="18556.25"/>
    <m/>
    <n v="0"/>
    <n v="0"/>
    <s v="UNI240000000099"/>
    <m/>
    <m/>
    <s v="R. Benckiser"/>
    <x v="0"/>
    <s v="Yenileme"/>
    <s v="Hizmet"/>
    <s v="Bakım ve Destek Hizmeti"/>
    <s v="Diğer"/>
    <x v="0"/>
    <x v="0"/>
    <s v="Yurt İçi"/>
    <s v="Türkiye"/>
  </r>
  <r>
    <s v="Q1"/>
    <x v="0"/>
    <x v="0"/>
    <m/>
    <s v="ROYAL CANIN TURKEY EVCIL HAYVAN ÜRÜNLERI TIC. LTD. STI."/>
    <s v="EH.01.001"/>
    <s v="EnRoute Panorama - Proje Yönetim Hizmeti"/>
    <s v="Univera - Royal Canin"/>
    <x v="7"/>
    <s v="Enroute"/>
    <m/>
    <n v="7938"/>
    <m/>
    <n v="1"/>
    <m/>
    <n v="7938"/>
    <m/>
    <n v="0"/>
    <m/>
    <n v="7938"/>
    <m/>
    <n v="0"/>
    <n v="0"/>
    <s v="UNI240000000104"/>
    <m/>
    <m/>
    <s v="Royal Canin"/>
    <x v="0"/>
    <s v="Yeni Satış"/>
    <s v="Hizmet"/>
    <s v="Proje Yönetimi ve Danışmanlık"/>
    <s v="Diğer"/>
    <x v="0"/>
    <x v="0"/>
    <s v="Yurt İçi"/>
    <s v="Türkiye"/>
  </r>
  <r>
    <s v="Q1"/>
    <x v="0"/>
    <x v="1"/>
    <m/>
    <s v="DARDANEL DAGITIM A.S."/>
    <s v="EY.01.014"/>
    <s v="EnRoute Panorama - Platform Back Office Kullanici Lisansi (Enterprise)"/>
    <s v="Univera - Dardanel"/>
    <x v="7"/>
    <s v="Enroute"/>
    <m/>
    <n v="8596"/>
    <m/>
    <n v="3"/>
    <m/>
    <n v="32235"/>
    <m/>
    <n v="6447"/>
    <m/>
    <n v="25788"/>
    <m/>
    <n v="0"/>
    <n v="0"/>
    <s v="UNI240000000132"/>
    <m/>
    <m/>
    <s v="Dardanel"/>
    <x v="0"/>
    <s v="Yeni Satış"/>
    <s v="Lisans"/>
    <s v="Lisans Satışı"/>
    <s v="Diğer"/>
    <x v="0"/>
    <x v="0"/>
    <s v="Yurt İçi"/>
    <s v="Türkiye"/>
  </r>
  <r>
    <s v="Q1"/>
    <x v="0"/>
    <x v="0"/>
    <m/>
    <s v="RED BULL GIDA DAGITIM VE PAZARLAMA TICARET LTD. STI"/>
    <s v="EY.01.014"/>
    <s v="EnRoute Panorama - Platform Back Office Kullanici Lisansi (Enterprise)"/>
    <s v="Univera - Redbull"/>
    <x v="0"/>
    <s v="Enroute"/>
    <m/>
    <n v="10745"/>
    <m/>
    <n v="1"/>
    <m/>
    <n v="10745"/>
    <m/>
    <n v="0"/>
    <m/>
    <n v="10745"/>
    <m/>
    <n v="0"/>
    <n v="0"/>
    <s v="UNI240000000105"/>
    <m/>
    <m/>
    <s v="Redbull"/>
    <x v="0"/>
    <s v="Yeni Satış"/>
    <s v="Lisans"/>
    <s v="Lisans Satışı"/>
    <s v="Diğer"/>
    <x v="0"/>
    <x v="0"/>
    <s v="Yurt İçi"/>
    <s v="Türkiye"/>
  </r>
  <r>
    <s v="Q1"/>
    <x v="0"/>
    <x v="0"/>
    <m/>
    <s v="RED BULL GIDA DAGITIM VE PAZARLAMA TICARET LTD. STI"/>
    <s v="EY.02.033"/>
    <s v="EnRoute Panorama - Mobil Kullanici Lisansi (Enterprise)"/>
    <s v="Univera - Redbull"/>
    <x v="0"/>
    <s v="Enroute"/>
    <m/>
    <n v="5103"/>
    <m/>
    <n v="5"/>
    <m/>
    <n v="25515"/>
    <m/>
    <n v="0"/>
    <m/>
    <n v="25515"/>
    <m/>
    <n v="0"/>
    <n v="0"/>
    <s v="UNI240000000108"/>
    <m/>
    <m/>
    <s v="Redbull"/>
    <x v="0"/>
    <s v="Yeni Satış"/>
    <s v="Lisans"/>
    <s v="Lisans Satışı"/>
    <s v="Diğer"/>
    <x v="0"/>
    <x v="0"/>
    <s v="Yurt İçi"/>
    <s v="Türkiye"/>
  </r>
  <r>
    <s v="Q1"/>
    <x v="0"/>
    <x v="1"/>
    <m/>
    <s v="RED BULL GIDA DAGITIM VE PAZARLAMA TICARET LTD. STI"/>
    <s v="EY.02.033"/>
    <s v="EnRoute Panorama - Mobil Kullanici Lisansi (Enterprise)"/>
    <s v="Univera - Redbull"/>
    <x v="0"/>
    <s v="Enroute"/>
    <m/>
    <n v="5103"/>
    <m/>
    <n v="3"/>
    <m/>
    <n v="15309"/>
    <m/>
    <n v="0"/>
    <m/>
    <n v="15309"/>
    <m/>
    <n v="0"/>
    <n v="0"/>
    <s v="UNI240000000124"/>
    <m/>
    <m/>
    <s v="Redbull"/>
    <x v="0"/>
    <s v="Yeni Satış"/>
    <s v="Lisans"/>
    <s v="Lisans Satışı"/>
    <s v="Diğer"/>
    <x v="0"/>
    <x v="0"/>
    <s v="Yurt İçi"/>
    <s v="Türkiye"/>
  </r>
  <r>
    <s v="Q1"/>
    <x v="0"/>
    <x v="0"/>
    <m/>
    <s v="EFES VITANTA MOLDOVA BREWERY S.A"/>
    <s v="EH.03.001"/>
    <s v="EnRoute Panorama - Çafri Merkezi Hizmeti  (MSD)"/>
    <s v="Univera - Efes Moldova"/>
    <x v="2"/>
    <s v="Enroute"/>
    <m/>
    <n v="27931.11"/>
    <m/>
    <n v="1"/>
    <m/>
    <n v="27931.108"/>
    <m/>
    <n v="-2E-3"/>
    <m/>
    <n v="27931.11"/>
    <m/>
    <n v="0"/>
    <n v="0"/>
    <s v="ENV240000000015"/>
    <m/>
    <m/>
    <s v="Efes International"/>
    <x v="0"/>
    <s v="Yenileme"/>
    <s v="Hizmet"/>
    <s v="Çağrı Merkezi"/>
    <s v="Diğer"/>
    <x v="0"/>
    <x v="0"/>
    <s v="Yurt Dışı"/>
    <s v="Moldova"/>
  </r>
  <r>
    <s v="Q1"/>
    <x v="0"/>
    <x v="0"/>
    <m/>
    <s v="DOGAN TREND OTOMOTIV TICARET HIZMET VE TEKNOLOJI A.S."/>
    <s v="CDH.02.001"/>
    <s v="Calldesk Panorama Yazilim Bakimi Hizmeti "/>
    <s v="Univera - Suzuki"/>
    <x v="10"/>
    <s v="ServiceCore"/>
    <m/>
    <n v="18093.080000000002"/>
    <m/>
    <n v="1"/>
    <m/>
    <n v="18093.080000000002"/>
    <m/>
    <n v="0"/>
    <m/>
    <n v="18093.080000000002"/>
    <m/>
    <n v="0"/>
    <n v="0"/>
    <s v="UNI240000000091"/>
    <m/>
    <m/>
    <s v="Doğan Trend"/>
    <x v="0"/>
    <s v="Yenileme"/>
    <s v="Hizmet"/>
    <s v="Bakım ve Destek Hizmeti"/>
    <s v="Key Account"/>
    <x v="0"/>
    <x v="0"/>
    <s v="Yurt İçi"/>
    <s v="Türkiye"/>
  </r>
  <r>
    <s v="Q1"/>
    <x v="0"/>
    <x v="0"/>
    <m/>
    <s v="DOGAN TREND OTOMOTIV TICARET HIZMET VE TEKNOLOJI A.S."/>
    <s v="CDY.01.010"/>
    <s v="CALLDESK PANORAMA PLATFORM EK KULLANICI LISANSI (5-10 Kullanici)"/>
    <s v="Univera - Suzuki"/>
    <x v="10"/>
    <s v="ServiceCore"/>
    <m/>
    <n v="6853.44"/>
    <m/>
    <n v="12"/>
    <m/>
    <n v="82241.279999999999"/>
    <m/>
    <n v="0"/>
    <m/>
    <n v="82241.279999999999"/>
    <m/>
    <n v="0"/>
    <n v="0"/>
    <s v="UNI240000000091"/>
    <m/>
    <m/>
    <s v="Doğan Trend"/>
    <x v="0"/>
    <s v="Yeni Satış"/>
    <s v="Lisans"/>
    <s v="Lisans Satışı"/>
    <s v="Key Account"/>
    <x v="0"/>
    <x v="0"/>
    <s v="Yurt İçi"/>
    <s v="Türkiye"/>
  </r>
  <r>
    <s v="Q1"/>
    <x v="0"/>
    <x v="0"/>
    <m/>
    <s v="GÖNÜL GIDA VE NAKLIYE GIDA IMALATI TOPTAN PAZ. VE NAKLIYE -ATILA GÖNÜL"/>
    <s v="UH.01.002"/>
    <s v="UNIDOX KONTÖR HIZMETI"/>
    <s v="Univera - Uludağ İçecek"/>
    <x v="6"/>
    <s v="E-Dönüşüm"/>
    <s v="Unidox"/>
    <n v="2.8125"/>
    <m/>
    <n v="2000"/>
    <m/>
    <n v="5625"/>
    <m/>
    <n v="0"/>
    <m/>
    <n v="5625"/>
    <m/>
    <n v="0"/>
    <n v="0"/>
    <s v="UNI240000000096"/>
    <m/>
    <m/>
    <s v="Uludağ içecek"/>
    <x v="0"/>
    <s v="Yeni Satış"/>
    <s v="Kontor"/>
    <s v="Kontor Satışı"/>
    <s v="Diğer"/>
    <x v="1"/>
    <x v="0"/>
    <s v="Yurt İçi"/>
    <s v="Türkiye"/>
  </r>
  <r>
    <s v="Q1"/>
    <x v="0"/>
    <x v="0"/>
    <m/>
    <s v="HORIZON HIZLI TÜKETIM ÜRÜNLERI ÜRETIM PAZ. SATIS VE TIC. A.S."/>
    <s v="QH.02.001"/>
    <s v="Quest Panorama - Yazilim Bakimi, Yasatma ve Merkezi Destek Hizmeti"/>
    <s v="Univera - Ülker"/>
    <x v="2"/>
    <s v="Quest"/>
    <m/>
    <n v="34252.65"/>
    <m/>
    <n v="6"/>
    <m/>
    <n v="205515.9"/>
    <m/>
    <n v="0"/>
    <m/>
    <n v="205515.9"/>
    <m/>
    <n v="0"/>
    <n v="0"/>
    <s v="UNI240000000095"/>
    <m/>
    <m/>
    <s v="Ülker"/>
    <x v="0"/>
    <s v="Yenileme"/>
    <s v="Hizmet"/>
    <s v="Bakım ve Destek Hizmeti"/>
    <s v="Diğer"/>
    <x v="0"/>
    <x v="0"/>
    <s v="Yurt İçi"/>
    <s v="Türkiye"/>
  </r>
  <r>
    <s v="Q1"/>
    <x v="0"/>
    <x v="0"/>
    <m/>
    <s v="Lomisi JSC Efes Gürcistan "/>
    <s v="QH.02.001"/>
    <s v="Quest Panorama - Yazilim Bakimi, Yasatma ve Merkezi Destek Hizmeti"/>
    <s v="Univera - Efes Gürcistan"/>
    <x v="2"/>
    <s v="Quest"/>
    <m/>
    <n v="49935.01"/>
    <m/>
    <n v="1"/>
    <m/>
    <n v="49935.011672000001"/>
    <m/>
    <n v="1.6720000000000001E-3"/>
    <m/>
    <n v="49935.01"/>
    <m/>
    <n v="0"/>
    <n v="0"/>
    <s v="ENV240000000014"/>
    <m/>
    <m/>
    <s v="Efes International"/>
    <x v="0"/>
    <s v="Yenileme"/>
    <s v="Hizmet"/>
    <s v="Bakım ve Destek Hizmeti"/>
    <s v="Diğer"/>
    <x v="0"/>
    <x v="0"/>
    <s v="Yurt Dışı"/>
    <s v="Gürcistan"/>
  </r>
  <r>
    <s v="Q1"/>
    <x v="0"/>
    <x v="1"/>
    <m/>
    <s v="DARDANEL DAGITIM A.S."/>
    <s v="EY.01.015"/>
    <s v="EnRoute Panorama Platform Ek Kullanici Lisansi  (5 - 10 Kullanici)"/>
    <s v="Univera - Dardanel"/>
    <x v="7"/>
    <s v="Enroute"/>
    <m/>
    <n v="7676"/>
    <m/>
    <n v="6"/>
    <m/>
    <n v="57570"/>
    <m/>
    <n v="11514"/>
    <m/>
    <n v="46056"/>
    <m/>
    <n v="0"/>
    <n v="0"/>
    <s v="UNI240000000143"/>
    <m/>
    <m/>
    <s v="Dardanel"/>
    <x v="0"/>
    <s v="Yeni Satış"/>
    <s v="Lisans"/>
    <s v="Lisans Satışı"/>
    <s v="Diğer"/>
    <x v="0"/>
    <x v="0"/>
    <s v="Yurt İçi"/>
    <s v="Türkiye"/>
  </r>
  <r>
    <s v="Q1"/>
    <x v="0"/>
    <x v="1"/>
    <m/>
    <s v="BAHTIYAR HISAR - BILCOM BILGISAYAR"/>
    <s v="EY.04.012"/>
    <s v="EnRoute Panorama E-Dönüsüm  Modül Lisansi (Enterprise)"/>
    <s v="Univera - Kanal"/>
    <x v="6"/>
    <s v="Enroute"/>
    <m/>
    <n v="14000"/>
    <m/>
    <n v="1"/>
    <m/>
    <n v="14000"/>
    <m/>
    <n v="0"/>
    <m/>
    <n v="14000"/>
    <m/>
    <n v="0"/>
    <n v="0"/>
    <s v="UNI240000000146"/>
    <m/>
    <m/>
    <s v="Bilcom"/>
    <x v="0"/>
    <s v="Yeni Satış"/>
    <s v="Lisans"/>
    <s v="Lisans Satışı"/>
    <s v="Diğer"/>
    <x v="1"/>
    <x v="0"/>
    <s v="Yurt İçi"/>
    <s v="Türkiye"/>
  </r>
  <r>
    <s v="Q1"/>
    <x v="0"/>
    <x v="1"/>
    <m/>
    <s v="ILKADIM GG PAZ. GIDA TIC. LTD. STI."/>
    <s v="EY.04.012"/>
    <s v="EnRoute Panorama E-Dönüsüm  Modül Lisansi (Enterprise)"/>
    <s v="Univera - La Lorraine"/>
    <x v="7"/>
    <s v="Enroute"/>
    <m/>
    <n v="14391.9"/>
    <m/>
    <n v="1"/>
    <m/>
    <n v="15991"/>
    <m/>
    <n v="1599.1"/>
    <m/>
    <n v="14391.9"/>
    <m/>
    <n v="0"/>
    <n v="0"/>
    <s v="UNI240000000138"/>
    <m/>
    <m/>
    <s v="La Lorraine"/>
    <x v="0"/>
    <s v="Yeni Satış"/>
    <s v="Lisans"/>
    <s v="Lisans Satışı"/>
    <s v="Diğer"/>
    <x v="0"/>
    <x v="0"/>
    <s v="Yurt İçi"/>
    <s v="Türkiye"/>
  </r>
  <r>
    <s v="Q1"/>
    <x v="0"/>
    <x v="1"/>
    <m/>
    <s v="DARDANEL DAGITIM A.S."/>
    <s v="EH.02.001"/>
    <s v="EnRoute Panorama - Yazilim Bakimi, Yasatma ve Merkezi Destek Hizmeti"/>
    <s v="Univera - Dardanel"/>
    <x v="7"/>
    <s v="Enroute"/>
    <m/>
    <n v="56072"/>
    <m/>
    <n v="1"/>
    <m/>
    <n v="56072"/>
    <m/>
    <n v="0"/>
    <m/>
    <n v="56072"/>
    <m/>
    <n v="0"/>
    <n v="0"/>
    <s v="UNI240000000143"/>
    <m/>
    <m/>
    <s v="Dardanel"/>
    <x v="0"/>
    <s v="Yenileme"/>
    <s v="Hizmet"/>
    <s v="Bakım ve Destek Hizmeti"/>
    <s v="Diğer"/>
    <x v="0"/>
    <x v="0"/>
    <s v="Yurt İçi"/>
    <s v="Türkiye"/>
  </r>
  <r>
    <s v="Q1"/>
    <x v="0"/>
    <x v="1"/>
    <m/>
    <s v="EKSILIOGLU  GIDA VE TEM ÜRÜN DAG PAZ  SAN ve TIC LTD. STI"/>
    <s v="EH.05.002"/>
    <s v="EnRoute Panorama - Rapor Gelistirme Hizmeti"/>
    <s v="Univera - Reckitt Benckiser"/>
    <x v="0"/>
    <s v="Enroute"/>
    <m/>
    <n v="6804"/>
    <m/>
    <n v="1"/>
    <m/>
    <n v="6804"/>
    <m/>
    <n v="0"/>
    <m/>
    <n v="6804"/>
    <m/>
    <n v="0"/>
    <n v="0"/>
    <s v="UNI240000000129"/>
    <m/>
    <m/>
    <s v="R. Benckiser"/>
    <x v="0"/>
    <s v="Yeni Satış"/>
    <s v="Hizmet"/>
    <s v="Rapor Geliştirme"/>
    <s v="Diğer"/>
    <x v="0"/>
    <x v="0"/>
    <s v="Yurt İçi"/>
    <s v="Türkiye"/>
  </r>
  <r>
    <s v="Q1"/>
    <x v="0"/>
    <x v="1"/>
    <m/>
    <s v="YÖNTEM KOZMETIK A.S."/>
    <s v="EH.01.001"/>
    <s v="EnRoute Panorama - Proje Yönetim Hizmeti"/>
    <s v="Univera - Mars Gıda"/>
    <x v="7"/>
    <s v="Enroute"/>
    <m/>
    <n v="7144.2"/>
    <m/>
    <n v="5"/>
    <m/>
    <n v="39690"/>
    <m/>
    <n v="3969"/>
    <m/>
    <n v="35721"/>
    <m/>
    <n v="0"/>
    <n v="0"/>
    <s v="UNI240000000145"/>
    <m/>
    <m/>
    <s v="Mars Gıda"/>
    <x v="0"/>
    <s v="Yeni Satış"/>
    <s v="Hizmet"/>
    <s v="Proje Yönetimi ve Danışmanlık"/>
    <s v="Diğer"/>
    <x v="0"/>
    <x v="0"/>
    <s v="Yurt İçi"/>
    <s v="Türkiye"/>
  </r>
  <r>
    <s v="Q1"/>
    <x v="0"/>
    <x v="1"/>
    <m/>
    <s v="RED BULL GIDA DAGITIM VE PAZARLAMA TICARET LTD. STI"/>
    <s v="EY.01.014"/>
    <s v="EnRoute Panorama - Platform Back Office Kullanici Lisansi (Enterprise)"/>
    <s v="Univera - Redbull"/>
    <x v="0"/>
    <s v="Enroute"/>
    <m/>
    <n v="10745"/>
    <m/>
    <n v="1"/>
    <m/>
    <n v="10745"/>
    <m/>
    <n v="0"/>
    <m/>
    <n v="10745"/>
    <m/>
    <n v="0"/>
    <n v="0"/>
    <s v="UNI240000000142"/>
    <m/>
    <m/>
    <s v="Redbull"/>
    <x v="0"/>
    <s v="Yeni Satış"/>
    <s v="Lisans"/>
    <s v="Lisans Satışı"/>
    <s v="Diğer"/>
    <x v="0"/>
    <x v="0"/>
    <s v="Yurt İçi"/>
    <s v="Türkiye"/>
  </r>
  <r>
    <s v="Q1"/>
    <x v="0"/>
    <x v="1"/>
    <m/>
    <s v="MATRIKS BİLGİSAYAR SİSTEMLERİ LTD.ŞTİ"/>
    <s v="EY.02.011"/>
    <s v="EnRoute Panorama - Panel - Çoklu Proje Birlestirme Mobil Uygulama Lisansi (Enterprise)"/>
    <s v="Univera - Kanal"/>
    <x v="5"/>
    <s v="Enroute"/>
    <m/>
    <n v="3549"/>
    <m/>
    <n v="2"/>
    <m/>
    <n v="7098"/>
    <m/>
    <n v="0"/>
    <m/>
    <n v="7098"/>
    <m/>
    <n v="0"/>
    <n v="0"/>
    <s v="UNI240000000141"/>
    <m/>
    <m/>
    <s v="Matriks"/>
    <x v="0"/>
    <s v="Yeni Satış"/>
    <s v="Lisans"/>
    <s v="Lisans Satışı"/>
    <s v="Diğer"/>
    <x v="1"/>
    <x v="2"/>
    <s v="Yurt İçi"/>
    <s v="Türkiye"/>
  </r>
  <r>
    <s v="Q1"/>
    <x v="0"/>
    <x v="0"/>
    <m/>
    <s v="MİYA OTOMASYON VE BARKOD BILISIM SISTEMLERI SAN TİC. VE L.T.D. STI."/>
    <s v="EH.06.001"/>
    <s v="EnRoute Panorama - Hosting Hizmeti"/>
    <s v="Univera - Kanal"/>
    <x v="3"/>
    <s v="Hosting"/>
    <m/>
    <n v="5890.61"/>
    <m/>
    <n v="1"/>
    <m/>
    <n v="5890.61"/>
    <m/>
    <n v="0"/>
    <m/>
    <n v="5890.61"/>
    <m/>
    <n v="0"/>
    <n v="0"/>
    <s v="UNI240000000098"/>
    <m/>
    <m/>
    <s v="Miya"/>
    <x v="0"/>
    <s v="Yenileme"/>
    <s v="Hizmet"/>
    <s v="Hosting"/>
    <s v="Diğer"/>
    <x v="1"/>
    <x v="1"/>
    <s v="Yurt İçi"/>
    <s v="Türkiye"/>
  </r>
  <r>
    <s v="Q1"/>
    <x v="0"/>
    <x v="0"/>
    <m/>
    <s v="MİYA OTOMASYON VE BARKOD BILISIM SISTEMLERI SAN TİC. VE L.T.D. STI."/>
    <s v="EH.06.001"/>
    <s v="EnRoute Panorama - Hosting Hizmeti"/>
    <s v="Univera - Kanal"/>
    <x v="3"/>
    <s v="Hosting"/>
    <m/>
    <n v="1850.49"/>
    <m/>
    <n v="1"/>
    <m/>
    <n v="1850.49"/>
    <m/>
    <n v="0"/>
    <m/>
    <n v="1850.49"/>
    <m/>
    <n v="0"/>
    <n v="0"/>
    <s v="UNI240000000098"/>
    <m/>
    <m/>
    <s v="Miya"/>
    <x v="0"/>
    <s v="Yenileme"/>
    <s v="Hizmet"/>
    <s v="Hosting"/>
    <s v="Diğer"/>
    <x v="1"/>
    <x v="1"/>
    <s v="Yurt İçi"/>
    <s v="Türkiye"/>
  </r>
  <r>
    <s v="Q1"/>
    <x v="0"/>
    <x v="0"/>
    <m/>
    <s v="MİYA OTOMASYON VE BARKOD BILISIM SISTEMLERI SAN TİC. VE L.T.D. STI."/>
    <s v="EH.06.001"/>
    <s v="EnRoute Panorama - Hosting Hizmeti"/>
    <s v="Univera - Kanal"/>
    <x v="3"/>
    <s v="Hosting"/>
    <m/>
    <n v="1850.49"/>
    <m/>
    <n v="1"/>
    <m/>
    <n v="1850.49"/>
    <m/>
    <n v="0"/>
    <m/>
    <n v="1850.49"/>
    <m/>
    <n v="0"/>
    <n v="0"/>
    <s v="UNI240000000098"/>
    <m/>
    <m/>
    <s v="Miya"/>
    <x v="0"/>
    <s v="Yenileme"/>
    <s v="Hizmet"/>
    <s v="Hosting"/>
    <s v="Diğer"/>
    <x v="1"/>
    <x v="1"/>
    <s v="Yurt İçi"/>
    <s v="Türkiye"/>
  </r>
  <r>
    <s v="Q1"/>
    <x v="0"/>
    <x v="0"/>
    <m/>
    <s v="MİYA OTOMASYON VE BARKOD BILISIM SISTEMLERI SAN TİC. VE L.T.D. STI."/>
    <s v="EH.06.001"/>
    <s v="EnRoute Panorama - Hosting Hizmeti"/>
    <s v="Univera - Kanal"/>
    <x v="3"/>
    <s v="Hosting"/>
    <m/>
    <n v="1849"/>
    <m/>
    <n v="1"/>
    <m/>
    <n v="1849"/>
    <m/>
    <n v="0"/>
    <m/>
    <n v="1849"/>
    <m/>
    <n v="0"/>
    <n v="0"/>
    <s v="UNI240000000098"/>
    <m/>
    <m/>
    <s v="Miya"/>
    <x v="0"/>
    <s v="Yenileme"/>
    <s v="Hizmet"/>
    <s v="Hosting"/>
    <s v="Diğer"/>
    <x v="1"/>
    <x v="1"/>
    <s v="Yurt İçi"/>
    <s v="Türkiye"/>
  </r>
  <r>
    <s v="Q1"/>
    <x v="0"/>
    <x v="0"/>
    <m/>
    <s v="MİYA OTOMASYON VE BARKOD BILISIM SISTEMLERI SAN TİC. VE L.T.D. STI."/>
    <s v="EH.06.001"/>
    <s v="EnRoute Panorama - Hosting Hizmeti"/>
    <s v="Univera - Kanal"/>
    <x v="3"/>
    <s v="Hosting"/>
    <m/>
    <n v="1030.6099999999999"/>
    <m/>
    <n v="1"/>
    <m/>
    <n v="1030.6099999999999"/>
    <m/>
    <n v="0"/>
    <m/>
    <n v="1030.6099999999999"/>
    <m/>
    <n v="0"/>
    <n v="0"/>
    <s v="UNI240000000098"/>
    <m/>
    <m/>
    <s v="Miya"/>
    <x v="0"/>
    <s v="Yenileme"/>
    <s v="Hizmet"/>
    <s v="Hosting"/>
    <s v="Diğer"/>
    <x v="1"/>
    <x v="1"/>
    <s v="Yurt İçi"/>
    <s v="Türkiye"/>
  </r>
  <r>
    <s v="Q1"/>
    <x v="0"/>
    <x v="0"/>
    <m/>
    <s v="RECKITT BENCKISER EV ve HIJYEN ÜRÜNLERI A.S."/>
    <s v="EH.06.001"/>
    <s v="EnRoute Panorama - Hosting Hizmeti"/>
    <s v="Univera - Reckitt Benckiser"/>
    <x v="2"/>
    <s v="Hosting"/>
    <m/>
    <n v="30714.15"/>
    <m/>
    <n v="2"/>
    <m/>
    <n v="61428.3"/>
    <m/>
    <n v="0"/>
    <m/>
    <n v="61428.3"/>
    <m/>
    <n v="0"/>
    <n v="0"/>
    <s v="UNI240000000102"/>
    <m/>
    <m/>
    <s v="R. Benckiser"/>
    <x v="0"/>
    <s v="Yenileme"/>
    <s v="Hizmet"/>
    <s v="Hosting"/>
    <s v="Diğer"/>
    <x v="0"/>
    <x v="0"/>
    <s v="Yurt İçi"/>
    <s v="Türkiye"/>
  </r>
  <r>
    <s v="Q1"/>
    <x v="0"/>
    <x v="0"/>
    <m/>
    <s v="RECKITT BENCKISER TEMIZLIK MALZEMESI SAN. VE TIC. A.S."/>
    <s v="EH.06.001"/>
    <s v="EnRoute Panorama - Hosting Hizmeti"/>
    <s v="Univera - Reckitt Benckiser"/>
    <x v="2"/>
    <s v="Hosting"/>
    <m/>
    <n v="18534.330000000002"/>
    <m/>
    <n v="2"/>
    <m/>
    <n v="37068.660000000003"/>
    <m/>
    <n v="0"/>
    <m/>
    <n v="37068.660000000003"/>
    <m/>
    <n v="0"/>
    <n v="0"/>
    <s v="UNI240000000101"/>
    <m/>
    <m/>
    <s v="R. Benckiser"/>
    <x v="0"/>
    <s v="Yenileme"/>
    <s v="Hizmet"/>
    <s v="Hosting"/>
    <s v="Diğer"/>
    <x v="0"/>
    <x v="0"/>
    <s v="Yurt İçi"/>
    <s v="Türkiye"/>
  </r>
  <r>
    <s v="Q1"/>
    <x v="0"/>
    <x v="1"/>
    <m/>
    <s v="BAHTIYAR HISAR - BILCOM BILGISAYAR"/>
    <s v="EH.03.011"/>
    <s v="Enroute Panorama - E-Dönüsüm Modülü Kurulum Hizmeti"/>
    <s v="Univera - Kanal"/>
    <x v="6"/>
    <s v="Enroute"/>
    <m/>
    <n v="3500"/>
    <m/>
    <n v="1"/>
    <m/>
    <n v="3500"/>
    <m/>
    <n v="0"/>
    <m/>
    <n v="3500"/>
    <m/>
    <n v="0"/>
    <n v="0"/>
    <s v="UNI240000000146"/>
    <m/>
    <m/>
    <s v="Bilcom"/>
    <x v="0"/>
    <s v="Yeni Satış"/>
    <s v="Hizmet"/>
    <s v="Kurulum ve Eğitim"/>
    <s v="Diğer"/>
    <x v="1"/>
    <x v="0"/>
    <s v="Yurt İçi"/>
    <s v="Türkiye"/>
  </r>
  <r>
    <s v="Q1"/>
    <x v="0"/>
    <x v="1"/>
    <m/>
    <s v="DARDANEL DAGITIM A.S."/>
    <s v="EY.01.021"/>
    <s v="EnRoute Panorama - Dafitim Kanali (Bayi/Distribütör/Sube) Lisansi (Enterprise)"/>
    <s v="Univera - Dardanel"/>
    <x v="7"/>
    <s v="Enroute"/>
    <m/>
    <n v="15784"/>
    <m/>
    <n v="1"/>
    <m/>
    <n v="19730"/>
    <m/>
    <n v="3946"/>
    <m/>
    <n v="15784"/>
    <m/>
    <n v="0"/>
    <n v="0"/>
    <s v="UNI240000000132"/>
    <m/>
    <m/>
    <s v="Dardanel"/>
    <x v="0"/>
    <s v="Yeni Satış"/>
    <s v="Lisans"/>
    <s v="Lisans Satışı"/>
    <s v="Diğer"/>
    <x v="0"/>
    <x v="0"/>
    <s v="Yurt İçi"/>
    <s v="Türkiye"/>
  </r>
  <r>
    <s v="Q1"/>
    <x v="0"/>
    <x v="1"/>
    <m/>
    <s v="DARDANEL DAGITIM A.S."/>
    <s v="EY.01.021"/>
    <s v="EnRoute Panorama - Dafitim Kanali (Bayi/Distribütör/Sube) Lisansi (Enterprise)"/>
    <s v="Univera - Dardanel"/>
    <x v="7"/>
    <s v="Enroute"/>
    <m/>
    <n v="15784"/>
    <m/>
    <n v="10"/>
    <m/>
    <n v="197300"/>
    <m/>
    <n v="39460"/>
    <m/>
    <n v="157840"/>
    <m/>
    <n v="0"/>
    <n v="0"/>
    <s v="UNI240000000143"/>
    <m/>
    <m/>
    <s v="Dardanel"/>
    <x v="0"/>
    <s v="Yeni Satış"/>
    <s v="Lisans"/>
    <s v="Lisans Satışı"/>
    <s v="Diğer"/>
    <x v="0"/>
    <x v="0"/>
    <s v="Yurt İçi"/>
    <s v="Türkiye"/>
  </r>
  <r>
    <s v="Q1"/>
    <x v="0"/>
    <x v="1"/>
    <m/>
    <s v="ILKADIM GG PAZ. GIDA TIC. LTD. STI."/>
    <s v="EY.01.021"/>
    <s v="EnRoute Panorama - Dafitim Kanali (Bayi/Distribütör/Sube) Lisansi (Enterprise)"/>
    <s v="Univera - La Lorraine"/>
    <x v="7"/>
    <s v="Enroute"/>
    <m/>
    <n v="17757"/>
    <m/>
    <n v="1"/>
    <m/>
    <n v="19730"/>
    <m/>
    <n v="1973"/>
    <m/>
    <n v="17757"/>
    <m/>
    <n v="0"/>
    <n v="0"/>
    <s v="UNI240000000138"/>
    <m/>
    <m/>
    <s v="La Lorraine"/>
    <x v="0"/>
    <s v="Yeni Satış"/>
    <s v="Lisans"/>
    <s v="Lisans Satışı"/>
    <s v="Diğer"/>
    <x v="0"/>
    <x v="0"/>
    <s v="Yurt İçi"/>
    <s v="Türkiye"/>
  </r>
  <r>
    <s v="Q1"/>
    <x v="0"/>
    <x v="0"/>
    <m/>
    <s v="EFES VITANTA MOLDOVA BREWERY S.A"/>
    <s v="QH.02.001"/>
    <s v="Quest Panorama - Yazilim Bakimi, Yasatma ve Merkezi Destek Hizmeti"/>
    <s v="Univera - Efes Moldova"/>
    <x v="2"/>
    <s v="Quest"/>
    <m/>
    <n v="11416.54"/>
    <m/>
    <n v="1"/>
    <m/>
    <n v="11416.536796"/>
    <m/>
    <n v="-3.2039999999999998E-3"/>
    <m/>
    <n v="11416.54"/>
    <m/>
    <n v="0"/>
    <n v="0"/>
    <s v="ENV240000000015"/>
    <m/>
    <m/>
    <s v="Efes International"/>
    <x v="0"/>
    <s v="Yenileme"/>
    <s v="Hizmet"/>
    <s v="Bakım ve Destek Hizmeti"/>
    <s v="Diğer"/>
    <x v="0"/>
    <x v="0"/>
    <s v="Yurt Dışı"/>
    <s v="Moldova"/>
  </r>
  <r>
    <s v="Q1"/>
    <x v="0"/>
    <x v="0"/>
    <m/>
    <s v="FHP EV IÇI KULLANIM ARAÇLARI SAN VE TIC . A.S"/>
    <s v="QH.08.001"/>
    <s v="Quest Panorama - Hosting Hizmeti"/>
    <s v="Univera - Vileda"/>
    <x v="2"/>
    <s v="Hosting"/>
    <m/>
    <n v="11969.39"/>
    <m/>
    <n v="1"/>
    <m/>
    <n v="11969.390574999999"/>
    <m/>
    <n v="5.7499999999999999E-4"/>
    <m/>
    <n v="11969.39"/>
    <m/>
    <n v="0"/>
    <n v="0"/>
    <s v="UNI240000000111"/>
    <m/>
    <m/>
    <s v="Vileda"/>
    <x v="0"/>
    <s v="Yenileme"/>
    <s v="Hizmet"/>
    <s v="Hosting"/>
    <s v="Diğer"/>
    <x v="0"/>
    <x v="0"/>
    <s v="Yurt İçi"/>
    <s v="Türkiye"/>
  </r>
  <r>
    <s v="Q1"/>
    <x v="0"/>
    <x v="1"/>
    <m/>
    <s v="TÜRK HENKEL KIMYA SAN TIC. A.S."/>
    <s v="EY.06.001"/>
    <s v="EnRoute Panorama - Yazilim Gelistirme Hizmeti"/>
    <s v="Univera - Schwarzkoph Henkel"/>
    <x v="7"/>
    <s v="Enroute"/>
    <m/>
    <n v="1837.9965277777778"/>
    <m/>
    <n v="8.64"/>
    <m/>
    <n v="22686.134399999999"/>
    <m/>
    <n v="6805.8444"/>
    <m/>
    <n v="15880.29"/>
    <m/>
    <n v="0"/>
    <n v="0"/>
    <s v="UNI240000000150"/>
    <m/>
    <m/>
    <s v="Henkel"/>
    <x v="0"/>
    <s v="Yeni Satış"/>
    <s v="Hizmet"/>
    <s v="Yazılım Geliştirme"/>
    <s v="Diğer"/>
    <x v="0"/>
    <x v="0"/>
    <s v="Yurt İçi"/>
    <s v="Türkiye"/>
  </r>
  <r>
    <s v="Q1"/>
    <x v="0"/>
    <x v="1"/>
    <m/>
    <s v="Lomisi JSC Efes Gürcistan "/>
    <s v="EH.02.001"/>
    <s v="EnRoute Panorama - Yazilim Bakimi, Yasatma ve Merkezi Destek Hizmeti"/>
    <s v="Univera - Efes Gürcistan"/>
    <x v="4"/>
    <s v="Enroute"/>
    <m/>
    <n v="4037.97"/>
    <m/>
    <n v="1"/>
    <m/>
    <n v="4037.9724000000001"/>
    <m/>
    <n v="2.3999999999999998E-3"/>
    <m/>
    <n v="4037.97"/>
    <m/>
    <n v="0"/>
    <n v="0"/>
    <s v="ENV240000000022"/>
    <m/>
    <m/>
    <s v="Efes International"/>
    <x v="0"/>
    <s v="Yenileme"/>
    <s v="Hizmet"/>
    <s v="Bakım ve Destek Hizmeti"/>
    <s v="Diğer"/>
    <x v="0"/>
    <x v="0"/>
    <s v="Yurt Dışı"/>
    <s v="Gürcistan"/>
  </r>
  <r>
    <s v="Q1"/>
    <x v="0"/>
    <x v="1"/>
    <m/>
    <s v="ILKADIM GG PAZ. GIDA TIC. LTD. STI."/>
    <s v="EH.03.006"/>
    <s v="EnRoute Panorama - Uzaktan Kurulum ve Efitim Hizmeti"/>
    <s v="Univera - La Lorraine"/>
    <x v="7"/>
    <s v="Enroute"/>
    <m/>
    <n v="3402"/>
    <m/>
    <n v="1"/>
    <m/>
    <n v="3780"/>
    <m/>
    <n v="378"/>
    <m/>
    <n v="3402"/>
    <m/>
    <n v="0"/>
    <n v="0"/>
    <s v="UNI240000000138"/>
    <m/>
    <m/>
    <s v="La Lorraine"/>
    <x v="0"/>
    <s v="Yeni Satış"/>
    <s v="Hizmet"/>
    <s v="Kurulum ve Eğitim"/>
    <s v="Diğer"/>
    <x v="0"/>
    <x v="0"/>
    <s v="Yurt İçi"/>
    <s v="Türkiye"/>
  </r>
  <r>
    <s v="Q1"/>
    <x v="0"/>
    <x v="1"/>
    <m/>
    <s v="TÜRK HENKEL KIMYA SAN TIC. A.S."/>
    <s v="EH.01.001"/>
    <s v="EnRoute Panorama - Proje Yönetim Hizmeti"/>
    <s v="Univera - Schwarzkoph Henkel"/>
    <x v="7"/>
    <s v="Enroute"/>
    <m/>
    <n v="1488"/>
    <m/>
    <n v="1"/>
    <m/>
    <n v="2125.71"/>
    <m/>
    <n v="637.71"/>
    <m/>
    <n v="1488"/>
    <m/>
    <n v="0"/>
    <n v="0"/>
    <s v="UNI240000000150"/>
    <m/>
    <m/>
    <s v="Henkel"/>
    <x v="0"/>
    <s v="Yeni Satış"/>
    <s v="Hizmet"/>
    <s v="Proje Yönetimi ve Danışmanlık"/>
    <s v="Diğer"/>
    <x v="0"/>
    <x v="0"/>
    <s v="Yurt İçi"/>
    <s v="Türkiye"/>
  </r>
  <r>
    <s v="Q1"/>
    <x v="0"/>
    <x v="1"/>
    <m/>
    <s v="Lomisi JSC Efes Gürcistan "/>
    <s v="EY.01.014"/>
    <s v="EnRoute Panorama - Platform Back Office Kullanici Lisansi (Enterprise)"/>
    <s v="Univera - Efes Gürcistan"/>
    <x v="4"/>
    <s v="Enroute"/>
    <m/>
    <n v="3059.07"/>
    <m/>
    <n v="8"/>
    <m/>
    <n v="24472.560000000001"/>
    <m/>
    <n v="0"/>
    <m/>
    <n v="24472.560000000001"/>
    <m/>
    <n v="0"/>
    <n v="0"/>
    <s v="ENV240000000022"/>
    <m/>
    <m/>
    <s v="Efes International"/>
    <x v="0"/>
    <s v="Yeni Satış"/>
    <s v="Lisans"/>
    <s v="Lisans Satışı"/>
    <s v="Diğer"/>
    <x v="0"/>
    <x v="0"/>
    <s v="Yurt Dışı"/>
    <s v="Gürcistan"/>
  </r>
  <r>
    <s v="Q1"/>
    <x v="0"/>
    <x v="1"/>
    <m/>
    <s v="KOROPLAST TEMIZLIK AMBALAJ ÜRÜNLERI SAN. VE DIS TIC.A.S."/>
    <s v="EH.01.003"/>
    <s v="EnRoute Panorama - Kurulum ve Efitim Hizmeti"/>
    <s v="Univera - Koroplast"/>
    <x v="0"/>
    <s v="Enroute"/>
    <m/>
    <n v="4694"/>
    <m/>
    <n v="2"/>
    <m/>
    <n v="9388"/>
    <m/>
    <n v="0"/>
    <m/>
    <n v="9388"/>
    <m/>
    <n v="0"/>
    <n v="0"/>
    <s v="UNI240000000156"/>
    <m/>
    <m/>
    <s v="Koroplast"/>
    <x v="0"/>
    <s v="Yeni Satış"/>
    <s v="Hizmet"/>
    <s v="Kurulum ve Eğitim"/>
    <s v="Diğer"/>
    <x v="0"/>
    <x v="0"/>
    <s v="Yurt İçi"/>
    <s v="Türkiye"/>
  </r>
  <r>
    <s v="Q1"/>
    <x v="0"/>
    <x v="1"/>
    <m/>
    <s v="KOROPLAST TEMIZLIK AMBALAJ ÜRÜNLERI SAN. VE DIS TIC.A.S."/>
    <s v="EY.03.003"/>
    <s v="EnRoute Panorama - Dafitim Kanali (Bayi/Distribütör/Sube) Kiralama (31+ Dist.)"/>
    <s v="Univera - Koroplast"/>
    <x v="0"/>
    <s v="Enroute"/>
    <m/>
    <n v="1012.2399999999999"/>
    <m/>
    <n v="3"/>
    <m/>
    <n v="3036.72"/>
    <m/>
    <n v="0"/>
    <m/>
    <n v="3036.72"/>
    <m/>
    <n v="0"/>
    <n v="0"/>
    <s v="UNI240000000156"/>
    <m/>
    <m/>
    <s v="Koroplast"/>
    <x v="0"/>
    <s v="Yenileme"/>
    <s v="Lisans"/>
    <s v="Lisans Kiralama"/>
    <s v="Diğer"/>
    <x v="0"/>
    <x v="0"/>
    <s v="Yurt İçi"/>
    <s v="Türkiye"/>
  </r>
  <r>
    <s v="Q1"/>
    <x v="0"/>
    <x v="1"/>
    <m/>
    <s v="ALDEMIR BILISIM HIZ. VE DANISMANLIK - ARZU ALDEMIR"/>
    <s v="WPH.02.001"/>
    <s v="WebPlus Yazilim Bakimi Hizmeti"/>
    <s v="Univera - Kanal"/>
    <x v="5"/>
    <s v="Enroute"/>
    <s v="Webplus"/>
    <n v="3846"/>
    <m/>
    <n v="1"/>
    <m/>
    <n v="3846"/>
    <m/>
    <n v="0"/>
    <m/>
    <n v="3846"/>
    <m/>
    <n v="0"/>
    <n v="0"/>
    <s v="UNI240000000112"/>
    <m/>
    <m/>
    <s v="Aldemir Bilişim"/>
    <x v="0"/>
    <s v="Yenileme"/>
    <s v="Hizmet"/>
    <s v="Bakım ve Destek Hizmeti"/>
    <s v="Diğer"/>
    <x v="1"/>
    <x v="3"/>
    <s v="Yurt İçi"/>
    <s v="Türkiye"/>
  </r>
  <r>
    <s v="Q1"/>
    <x v="0"/>
    <x v="1"/>
    <m/>
    <s v="ALDEMIR BILISIM HIZ. VE DANISMANLIK - ARZU ALDEMIR"/>
    <s v="WPH.02.001"/>
    <s v="WebPlus Yazilim Bakimi Hizmeti"/>
    <s v="Univera - Kanal"/>
    <x v="5"/>
    <s v="Enroute"/>
    <s v="Webplus"/>
    <n v="3846"/>
    <m/>
    <n v="1"/>
    <m/>
    <n v="3846"/>
    <m/>
    <n v="0"/>
    <m/>
    <n v="3846"/>
    <m/>
    <n v="0"/>
    <n v="0"/>
    <s v="UNI240000000125"/>
    <m/>
    <m/>
    <s v="Aldemir Bilişim"/>
    <x v="0"/>
    <s v="Yenileme"/>
    <s v="Hizmet"/>
    <s v="Bakım ve Destek Hizmeti"/>
    <s v="Diğer"/>
    <x v="1"/>
    <x v="3"/>
    <s v="Yurt İçi"/>
    <s v="Türkiye"/>
  </r>
  <r>
    <s v="Q1"/>
    <x v="0"/>
    <x v="1"/>
    <m/>
    <s v="ALDEMIR BILISIM HIZ. VE DANISMANLIK - ARZU ALDEMIR"/>
    <s v="WPH.02.001"/>
    <s v="WebPlus Yazilim Bakimi Hizmeti"/>
    <s v="Univera - Kanal"/>
    <x v="5"/>
    <s v="Enroute"/>
    <s v="Webplus"/>
    <n v="1105"/>
    <m/>
    <n v="1"/>
    <m/>
    <n v="1105"/>
    <m/>
    <n v="0"/>
    <m/>
    <n v="1105"/>
    <m/>
    <n v="0"/>
    <n v="0"/>
    <s v="UNI240000000115"/>
    <m/>
    <m/>
    <s v="Aldemir Bilişim"/>
    <x v="0"/>
    <s v="Yenileme"/>
    <s v="Hizmet"/>
    <s v="Bakım ve Destek Hizmeti"/>
    <s v="Diğer"/>
    <x v="1"/>
    <x v="3"/>
    <s v="Yurt İçi"/>
    <s v="Türkiye"/>
  </r>
  <r>
    <s v="Q1"/>
    <x v="0"/>
    <x v="1"/>
    <m/>
    <s v="ALDEMIR BILISIM HIZ. VE DANISMANLIK - ARZU ALDEMIR"/>
    <s v="WPY.04.007"/>
    <s v="WebPlus Panorama - Dafitim Kanali &quot;Web Connector&quot;  3rd Party Entegrasyon Uygulama Lisansi"/>
    <s v="Univera - Kanal"/>
    <x v="5"/>
    <s v="Enroute"/>
    <s v="Webplus"/>
    <n v="4018.56"/>
    <m/>
    <n v="1"/>
    <m/>
    <n v="5023.2"/>
    <m/>
    <n v="1004.64"/>
    <m/>
    <n v="4018.56"/>
    <m/>
    <n v="0"/>
    <n v="0"/>
    <s v="UNI240000000115"/>
    <m/>
    <m/>
    <s v="Aldemir"/>
    <x v="0"/>
    <s v="Yeni Satış"/>
    <s v="Lisans"/>
    <s v="Lisans Satışı"/>
    <s v="Diğer"/>
    <x v="1"/>
    <x v="3"/>
    <s v="Yurt İçi"/>
    <s v="Türkiye"/>
  </r>
  <r>
    <s v="Q1"/>
    <x v="0"/>
    <x v="1"/>
    <m/>
    <s v="ALDEMIR BILISIM HIZ. VE DANISMANLIK - ARZU ALDEMIR"/>
    <s v="WPY.01.003"/>
    <s v="WEBPLUS EK KULLANICI LISANSI +1"/>
    <s v="Univera - Kanal"/>
    <x v="5"/>
    <s v="Enroute"/>
    <s v="Webplus"/>
    <n v="542.4"/>
    <m/>
    <n v="1"/>
    <m/>
    <n v="678"/>
    <m/>
    <n v="135.6"/>
    <m/>
    <n v="542.4"/>
    <m/>
    <n v="0"/>
    <n v="0"/>
    <s v="UNI240000000112"/>
    <m/>
    <m/>
    <s v="Aldemir"/>
    <x v="0"/>
    <s v="Yeni Satış"/>
    <s v="Lisans"/>
    <s v="Lisans Satışı"/>
    <s v="Diğer"/>
    <x v="1"/>
    <x v="3"/>
    <s v="Yurt İçi"/>
    <s v="Türkiye"/>
  </r>
  <r>
    <s v="Q1"/>
    <x v="0"/>
    <x v="1"/>
    <m/>
    <s v="ALDEMIR BILISIM HIZ. VE DANISMANLIK - ARZU ALDEMIR"/>
    <s v="WPY.01.003"/>
    <s v="WEBPLUS EK KULLANICI LISANSI +1"/>
    <s v="Univera - Kanal"/>
    <x v="5"/>
    <s v="Enroute"/>
    <s v="Webplus"/>
    <n v="542.4"/>
    <m/>
    <n v="1"/>
    <m/>
    <n v="678"/>
    <m/>
    <n v="135.6"/>
    <m/>
    <n v="542.4"/>
    <m/>
    <n v="0"/>
    <n v="0"/>
    <s v="UNI240000000125"/>
    <m/>
    <m/>
    <s v="Aldemir"/>
    <x v="0"/>
    <s v="Yeni Satış"/>
    <s v="Lisans"/>
    <s v="Lisans Satışı"/>
    <s v="Diğer"/>
    <x v="1"/>
    <x v="3"/>
    <s v="Yurt İçi"/>
    <s v="Türkiye"/>
  </r>
  <r>
    <s v="Q1"/>
    <x v="0"/>
    <x v="1"/>
    <m/>
    <s v="MATRIKS BİLGİSAYAR SİSTEMLERİ LTD.ŞTİ"/>
    <s v="WPY.01.003"/>
    <s v="WEBPLUS EK KULLANICI LISANSI +1"/>
    <s v="Univera - Kanal"/>
    <x v="5"/>
    <s v="Enroute"/>
    <s v="Webplus"/>
    <n v="1720"/>
    <m/>
    <n v="1"/>
    <m/>
    <n v="1720"/>
    <m/>
    <n v="0"/>
    <m/>
    <n v="1720"/>
    <m/>
    <n v="0"/>
    <n v="0"/>
    <s v="UNI240000000113"/>
    <m/>
    <m/>
    <s v="Matriks"/>
    <x v="0"/>
    <s v="Yeni Satış"/>
    <s v="Lisans"/>
    <s v="Lisans Satışı"/>
    <s v="Diğer"/>
    <x v="1"/>
    <x v="2"/>
    <s v="Yurt İçi"/>
    <s v="Türkiye"/>
  </r>
  <r>
    <s v="Q1"/>
    <x v="0"/>
    <x v="1"/>
    <m/>
    <s v="ALDEMIR BILISIM HIZ. VE DANISMANLIK - ARZU ALDEMIR"/>
    <s v="WPY.01.007"/>
    <s v="WEBPLUS E-DÖNÜSÜM MODÜL LISANSI"/>
    <s v="Univera - Kanal"/>
    <x v="5"/>
    <s v="Enroute"/>
    <s v="Webplus"/>
    <n v="4928"/>
    <m/>
    <n v="1"/>
    <m/>
    <n v="6160"/>
    <m/>
    <n v="1232"/>
    <m/>
    <n v="4928"/>
    <m/>
    <n v="0"/>
    <n v="0"/>
    <s v="UNI240000000112"/>
    <m/>
    <m/>
    <s v="Aldemir"/>
    <x v="0"/>
    <s v="Yeni Satış"/>
    <s v="Lisans"/>
    <s v="Lisans Satışı"/>
    <s v="Diğer"/>
    <x v="1"/>
    <x v="3"/>
    <s v="Yurt İçi"/>
    <s v="Türkiye"/>
  </r>
  <r>
    <s v="Q1"/>
    <x v="0"/>
    <x v="1"/>
    <m/>
    <s v="ALDEMIR BILISIM HIZ. VE DANISMANLIK - ARZU ALDEMIR"/>
    <s v="WPY.01.007"/>
    <s v="WEBPLUS E-DÖNÜSÜM MODÜL LISANSI"/>
    <s v="Univera - Kanal"/>
    <x v="5"/>
    <s v="Enroute"/>
    <s v="Webplus"/>
    <n v="4928"/>
    <m/>
    <n v="1"/>
    <m/>
    <n v="6160"/>
    <m/>
    <n v="1232"/>
    <m/>
    <n v="4928"/>
    <m/>
    <n v="0"/>
    <n v="0"/>
    <s v="UNI240000000125"/>
    <m/>
    <m/>
    <s v="Aldemir"/>
    <x v="0"/>
    <s v="Yeni Satış"/>
    <s v="Lisans"/>
    <s v="Lisans Satışı"/>
    <s v="Diğer"/>
    <x v="1"/>
    <x v="3"/>
    <s v="Yurt İçi"/>
    <s v="Türkiye"/>
  </r>
  <r>
    <s v="Q1"/>
    <x v="0"/>
    <x v="1"/>
    <m/>
    <s v="ALDEMIR BILISIM HIZ. VE DANISMANLIK - ARZU ALDEMIR"/>
    <s v="WPY.01.006"/>
    <s v="WEBPLUS DISTRIBUTION SATIS-DAGITIM YAZILIMI (Light)"/>
    <s v="Univera - Kanal"/>
    <x v="5"/>
    <s v="Enroute"/>
    <s v="Webplus"/>
    <n v="6754.4"/>
    <m/>
    <n v="1"/>
    <m/>
    <n v="8443"/>
    <m/>
    <n v="1688.6"/>
    <m/>
    <n v="6754.4"/>
    <m/>
    <n v="0"/>
    <n v="0"/>
    <s v="UNI240000000112"/>
    <m/>
    <m/>
    <s v="Aldemir"/>
    <x v="0"/>
    <s v="Yeni Satış"/>
    <s v="Lisans"/>
    <s v="Lisans Satışı"/>
    <s v="Diğer"/>
    <x v="1"/>
    <x v="3"/>
    <s v="Yurt İçi"/>
    <s v="Türkiye"/>
  </r>
  <r>
    <s v="Q1"/>
    <x v="0"/>
    <x v="1"/>
    <m/>
    <s v="ALDEMIR BILISIM HIZ. VE DANISMANLIK - ARZU ALDEMIR"/>
    <s v="WPY.01.006"/>
    <s v="WEBPLUS DISTRIBUTION SATIS-DAGITIM YAZILIMI (Light)"/>
    <s v="Univera - Kanal"/>
    <x v="5"/>
    <s v="Enroute"/>
    <s v="Webplus"/>
    <n v="6754.4"/>
    <m/>
    <n v="1"/>
    <m/>
    <n v="8443"/>
    <m/>
    <n v="1688.6"/>
    <m/>
    <n v="6754.4"/>
    <m/>
    <n v="0"/>
    <n v="0"/>
    <s v="UNI240000000125"/>
    <m/>
    <m/>
    <s v="Aldemir"/>
    <x v="0"/>
    <s v="Yeni Satış"/>
    <s v="Lisans"/>
    <s v="Lisans Satışı"/>
    <s v="Diğer"/>
    <x v="1"/>
    <x v="3"/>
    <s v="Yurt İçi"/>
    <s v="Türkiye"/>
  </r>
  <r>
    <s v="Q1"/>
    <x v="0"/>
    <x v="1"/>
    <m/>
    <s v="ALDEMIR BILISIM HIZ. VE DANISMANLIK - ARZU ALDEMIR"/>
    <s v="WPY.02.001"/>
    <s v="WEBPLUS (Android) SATIS TEMSILCISI LISANSI"/>
    <s v="Univera - Kanal"/>
    <x v="5"/>
    <s v="Enroute"/>
    <s v="Webplus"/>
    <n v="880"/>
    <m/>
    <n v="2"/>
    <m/>
    <n v="2200"/>
    <m/>
    <n v="440"/>
    <m/>
    <n v="1760"/>
    <m/>
    <n v="0"/>
    <n v="0"/>
    <s v="UNI240000000112"/>
    <m/>
    <m/>
    <s v="Aldemir"/>
    <x v="0"/>
    <s v="Yeni Satış"/>
    <s v="Lisans"/>
    <s v="Lisans Satışı"/>
    <s v="Diğer"/>
    <x v="1"/>
    <x v="3"/>
    <s v="Yurt İçi"/>
    <s v="Türkiye"/>
  </r>
  <r>
    <s v="Q1"/>
    <x v="0"/>
    <x v="1"/>
    <m/>
    <s v="ALDEMIR BILISIM HIZ. VE DANISMANLIK - ARZU ALDEMIR"/>
    <s v="WPY.02.001"/>
    <s v="WEBPLUS (Android) SATIS TEMSILCISI LISANSI"/>
    <s v="Univera - Kanal"/>
    <x v="5"/>
    <s v="Enroute"/>
    <s v="Webplus"/>
    <n v="880"/>
    <m/>
    <n v="2"/>
    <m/>
    <n v="2200"/>
    <m/>
    <n v="440"/>
    <m/>
    <n v="1760"/>
    <m/>
    <n v="0"/>
    <n v="0"/>
    <s v="UNI240000000125"/>
    <m/>
    <m/>
    <s v="Aldemir"/>
    <x v="0"/>
    <s v="Yeni Satış"/>
    <s v="Lisans"/>
    <s v="Lisans Satışı"/>
    <s v="Diğer"/>
    <x v="1"/>
    <x v="3"/>
    <s v="Yurt İçi"/>
    <s v="Türkiye"/>
  </r>
  <r>
    <s v="Q1"/>
    <x v="0"/>
    <x v="1"/>
    <m/>
    <s v="ENERJISA ENERJI ÜRETIM A.S."/>
    <s v="QH.08.001"/>
    <s v="Quest Panorama - Hosting Hizmeti"/>
    <s v="Univera - Enerjisa"/>
    <x v="2"/>
    <s v="Hosting"/>
    <m/>
    <n v="20445.080000000002"/>
    <m/>
    <n v="1"/>
    <m/>
    <n v="20445.075405"/>
    <m/>
    <n v="-4.5950000000000001E-3"/>
    <m/>
    <n v="20445.080000000002"/>
    <m/>
    <n v="0"/>
    <n v="0"/>
    <s v="UNI240000000119"/>
    <m/>
    <m/>
    <s v="Enerjisa"/>
    <x v="0"/>
    <s v="Yenileme"/>
    <s v="Hizmet"/>
    <s v="Hosting"/>
    <s v="Diğer"/>
    <x v="0"/>
    <x v="0"/>
    <s v="Yurt İçi"/>
    <s v="Türkiye"/>
  </r>
  <r>
    <s v="Q1"/>
    <x v="0"/>
    <x v="1"/>
    <m/>
    <s v="FHP EV IÇI KULLANIM ARAÇLARI SAN VE TIC . A.S"/>
    <s v="QH.08.001"/>
    <s v="Quest Panorama - Hosting Hizmeti"/>
    <s v="Univera - Vileda"/>
    <x v="2"/>
    <s v="Hosting"/>
    <m/>
    <n v="11965.37"/>
    <m/>
    <n v="1"/>
    <m/>
    <n v="11965.369225"/>
    <m/>
    <n v="-7.7499999999999997E-4"/>
    <m/>
    <n v="11965.37"/>
    <m/>
    <n v="0"/>
    <n v="0"/>
    <s v="UNI240000000126"/>
    <m/>
    <m/>
    <s v="Vileda"/>
    <x v="0"/>
    <s v="Yenileme"/>
    <s v="Hizmet"/>
    <s v="Hosting"/>
    <s v="Diğer"/>
    <x v="0"/>
    <x v="0"/>
    <s v="Yurt İçi"/>
    <s v="Türkiye"/>
  </r>
  <r>
    <s v="Q1"/>
    <x v="0"/>
    <x v="1"/>
    <m/>
    <s v="KORKMAZ TICARET – HÜSEYIN KORKMAZ TOPTAN BIRA MESRUBAT"/>
    <s v="EY.01.010"/>
    <s v="ENROUTE PANORAMA WEB CONNECTOR LISANSI"/>
    <s v="Univera - Uludağ İçecek"/>
    <x v="1"/>
    <s v="Enroute"/>
    <m/>
    <n v="11565.95"/>
    <m/>
    <n v="1"/>
    <m/>
    <n v="13607"/>
    <m/>
    <n v="2041.05"/>
    <m/>
    <n v="11565.95"/>
    <m/>
    <n v="0"/>
    <n v="0"/>
    <s v="UNI240000000167"/>
    <m/>
    <m/>
    <s v="Uludağ İçecek"/>
    <x v="0"/>
    <s v="Yeni Satış"/>
    <s v="Lisans"/>
    <s v="Lisans Satışı"/>
    <s v="Diğer"/>
    <x v="0"/>
    <x v="0"/>
    <s v="Yurt İçi"/>
    <s v="Türkiye"/>
  </r>
  <r>
    <s v="Q1"/>
    <x v="0"/>
    <x v="1"/>
    <m/>
    <s v="DARDANEL DAGITIM A.S."/>
    <s v="EH.03.006"/>
    <s v="EnRoute Panorama - Uzaktan Kurulum ve Efitim Hizmeti"/>
    <s v="Univera - Dardanel"/>
    <x v="7"/>
    <s v="Enroute"/>
    <m/>
    <n v="3000"/>
    <m/>
    <n v="1"/>
    <m/>
    <n v="3000"/>
    <m/>
    <n v="0"/>
    <m/>
    <n v="3000"/>
    <m/>
    <n v="0"/>
    <n v="0"/>
    <s v="UNI240000000160"/>
    <m/>
    <m/>
    <s v="Dardanel"/>
    <x v="0"/>
    <s v="Yeni Satış"/>
    <s v="Hizmet"/>
    <s v="Kurulum ve Eğitim"/>
    <s v="Diğer"/>
    <x v="0"/>
    <x v="0"/>
    <s v="Yurt İçi"/>
    <s v="Türkiye"/>
  </r>
  <r>
    <s v="Q1"/>
    <x v="0"/>
    <x v="1"/>
    <m/>
    <s v="ERVIN MESRUBAT SAN. VE TIC. LTD. STI."/>
    <s v="EH.05.002"/>
    <s v="EnRoute Panorama - Rapor Gelistirme Hizmeti"/>
    <s v="Univera - Haribo"/>
    <x v="7"/>
    <s v="Enroute"/>
    <m/>
    <n v="5442.88"/>
    <m/>
    <n v="2"/>
    <m/>
    <n v="10885.76"/>
    <m/>
    <n v="0"/>
    <m/>
    <n v="10885.76"/>
    <m/>
    <n v="0"/>
    <n v="0"/>
    <s v="UNI240000000159"/>
    <m/>
    <m/>
    <s v="Haribo"/>
    <x v="0"/>
    <s v="Yeni Satış"/>
    <s v="Hizmet"/>
    <s v="Rapor Geliştirme"/>
    <s v="Diğer"/>
    <x v="0"/>
    <x v="0"/>
    <s v="Yurt İçi"/>
    <s v="Türkiye"/>
  </r>
  <r>
    <s v="Q1"/>
    <x v="0"/>
    <x v="1"/>
    <m/>
    <s v="KOROPLAST TEMIZLIK AMBALAJ ÜRÜNLERI SAN. VE DIS TIC.A.S."/>
    <s v="EY.03.005"/>
    <s v="EnRoute Panorama - Kullanici (Mobil, Back Office) Kiralama (51-150 Kullanici)"/>
    <s v="Univera - Koroplast"/>
    <x v="0"/>
    <s v="Enroute"/>
    <m/>
    <n v="85.26"/>
    <m/>
    <n v="3"/>
    <m/>
    <n v="255.78"/>
    <m/>
    <n v="0"/>
    <m/>
    <n v="255.78"/>
    <m/>
    <n v="0"/>
    <n v="0"/>
    <s v="UNI240000000156"/>
    <m/>
    <m/>
    <s v="Koroplast"/>
    <x v="0"/>
    <s v="Yenileme"/>
    <s v="Lisans"/>
    <s v="Lisans Kiralama"/>
    <s v="Diğer"/>
    <x v="0"/>
    <x v="0"/>
    <s v="Yurt İçi"/>
    <s v="Türkiye"/>
  </r>
  <r>
    <s v="Q1"/>
    <x v="0"/>
    <x v="1"/>
    <m/>
    <s v="Haribo SEKERLEME SAN. TIC.LTD. STI."/>
    <s v="EH.06.001"/>
    <s v="EnRoute Panorama - Hosting Hizmeti"/>
    <s v="Univera - Haribo"/>
    <x v="2"/>
    <s v="Hosting"/>
    <m/>
    <n v="5918.19"/>
    <m/>
    <n v="1"/>
    <m/>
    <n v="5918.1914999999999"/>
    <m/>
    <n v="1.5E-3"/>
    <m/>
    <n v="5918.19"/>
    <m/>
    <n v="0"/>
    <n v="0"/>
    <s v="UNI240000000121"/>
    <m/>
    <m/>
    <s v="Haribo"/>
    <x v="0"/>
    <s v="Yenileme"/>
    <s v="Hizmet"/>
    <s v="Hosting"/>
    <s v="Key Account"/>
    <x v="0"/>
    <x v="0"/>
    <s v="Yurt İçi"/>
    <s v="Türkiye"/>
  </r>
  <r>
    <s v="Q1"/>
    <x v="0"/>
    <x v="1"/>
    <m/>
    <s v="LA LORRAINE UNLU MAMÜLLER SAN. VE TIC. A.S."/>
    <s v="EH.06.001"/>
    <s v="EnRoute Panorama - Hosting Hizmeti"/>
    <s v="Univera - La Lorraine"/>
    <x v="2"/>
    <s v="Hosting"/>
    <m/>
    <n v="51375.67"/>
    <m/>
    <n v="1"/>
    <m/>
    <n v="51375.668662999997"/>
    <m/>
    <n v="-1.3370000000000001E-3"/>
    <m/>
    <n v="51375.67"/>
    <m/>
    <n v="0"/>
    <n v="0"/>
    <s v="UNI240000000118"/>
    <m/>
    <m/>
    <s v="La Lorraine"/>
    <x v="0"/>
    <s v="Yenileme"/>
    <s v="Hizmet"/>
    <s v="Hosting"/>
    <s v="Diğer"/>
    <x v="0"/>
    <x v="0"/>
    <s v="Yurt İçi"/>
    <s v="Türkiye"/>
  </r>
  <r>
    <s v="Q1"/>
    <x v="0"/>
    <x v="1"/>
    <m/>
    <s v="Mey İçki Sanayi ve Ticaret A.Ş."/>
    <s v="EH.06.001"/>
    <s v="EnRoute Panorama - Hosting Hizmeti"/>
    <s v="Univera - Mey İçki"/>
    <x v="2"/>
    <s v="Hosting"/>
    <m/>
    <n v="162661"/>
    <m/>
    <n v="1"/>
    <m/>
    <n v="162661"/>
    <m/>
    <n v="0"/>
    <m/>
    <n v="162661"/>
    <m/>
    <n v="0"/>
    <n v="0"/>
    <s v="UNI240000000122"/>
    <m/>
    <m/>
    <s v="Mey İçki"/>
    <x v="0"/>
    <s v="Yenileme"/>
    <s v="Hizmet"/>
    <s v="Hosting"/>
    <s v="Key Account"/>
    <x v="0"/>
    <x v="0"/>
    <s v="Yurt İçi"/>
    <s v="Türkiye"/>
  </r>
  <r>
    <s v="Q1"/>
    <x v="0"/>
    <x v="1"/>
    <m/>
    <s v="PERNOD RICARD ISTANBUL IÇ VE DIS TIC. LTD. STI"/>
    <s v="EH.06.001"/>
    <s v="EnRoute Panorama - Hosting Hizmeti"/>
    <s v="Univera - Pernod Ricard"/>
    <x v="2"/>
    <s v="Hosting"/>
    <m/>
    <n v="86331.57"/>
    <m/>
    <n v="1"/>
    <m/>
    <n v="86331.57"/>
    <m/>
    <n v="0"/>
    <m/>
    <n v="86331.57"/>
    <m/>
    <n v="0"/>
    <n v="0"/>
    <s v="UNI240000000117"/>
    <m/>
    <m/>
    <s v="Pernod Ricard"/>
    <x v="0"/>
    <s v="Yenileme"/>
    <s v="Hizmet"/>
    <s v="Hosting"/>
    <s v="Key Account"/>
    <x v="0"/>
    <x v="0"/>
    <s v="Yurt İçi"/>
    <s v="Türkiye"/>
  </r>
  <r>
    <s v="Q1"/>
    <x v="0"/>
    <x v="1"/>
    <m/>
    <s v="PERRIGO KISISEL BAKIM ÜRÜNLERI SAN. VE TIC. LTD.STI"/>
    <s v="EH.06.001"/>
    <s v="EnRoute Panorama - Hosting Hizmeti"/>
    <s v="Univera - Omega Pharma"/>
    <x v="2"/>
    <s v="Hosting"/>
    <m/>
    <n v="27265.68"/>
    <m/>
    <n v="1"/>
    <m/>
    <n v="27265.68"/>
    <m/>
    <n v="0"/>
    <m/>
    <n v="27265.68"/>
    <m/>
    <n v="0"/>
    <n v="0"/>
    <s v="UNI240000000120"/>
    <m/>
    <m/>
    <s v="Perrigo"/>
    <x v="0"/>
    <s v="Yenileme"/>
    <s v="Hizmet"/>
    <s v="Hosting"/>
    <s v="Diğer"/>
    <x v="0"/>
    <x v="0"/>
    <s v="Yurt İçi"/>
    <s v="Türkiye"/>
  </r>
  <r>
    <s v="Q1"/>
    <x v="0"/>
    <x v="1"/>
    <m/>
    <s v="TADIM GIDA MADDELERI SAN.VE TIC.AS."/>
    <s v="EH.06.001"/>
    <s v="EnRoute Panorama - Hosting Hizmeti"/>
    <s v="Univera - Tadım"/>
    <x v="2"/>
    <s v="Hosting"/>
    <m/>
    <n v="65000"/>
    <m/>
    <n v="1"/>
    <m/>
    <n v="65000"/>
    <m/>
    <n v="0"/>
    <m/>
    <n v="65000"/>
    <m/>
    <n v="0"/>
    <n v="0"/>
    <s v="UNI240000000123"/>
    <m/>
    <m/>
    <s v="Tadım"/>
    <x v="0"/>
    <s v="Yenileme"/>
    <s v="Hizmet"/>
    <s v="Hosting"/>
    <s v="Diğer"/>
    <x v="0"/>
    <x v="0"/>
    <s v="Yurt İçi"/>
    <s v="Türkiye"/>
  </r>
  <r>
    <s v="Q1"/>
    <x v="0"/>
    <x v="1"/>
    <m/>
    <s v="TADIM GMBH"/>
    <s v="EH.06.001"/>
    <s v="EnRoute Panorama - Hosting Hizmeti"/>
    <s v="Univera - Tadım Export"/>
    <x v="4"/>
    <s v="Hosting"/>
    <m/>
    <n v="29720.42"/>
    <m/>
    <n v="1"/>
    <m/>
    <n v="29720.418000000001"/>
    <m/>
    <n v="-2E-3"/>
    <m/>
    <n v="29720.42"/>
    <m/>
    <n v="0"/>
    <n v="0"/>
    <s v="ENV240000000016"/>
    <m/>
    <m/>
    <s v="Tadım"/>
    <x v="0"/>
    <s v="Yenileme"/>
    <s v="Hizmet"/>
    <s v="Hosting"/>
    <s v="Diğer"/>
    <x v="0"/>
    <x v="0"/>
    <s v="Yurt İçi"/>
    <s v="Türkiye"/>
  </r>
  <r>
    <s v="Q1"/>
    <x v="0"/>
    <x v="1"/>
    <m/>
    <s v="EDM BİLİŞİM SİSTEMLERİ VE DANIŞMANLIK HizmetLERİ A.Ş."/>
    <s v="EY.04.014"/>
    <s v="EnRoute - E-Dönüşüm Lisans Komisyonu"/>
    <s v="Univera - Kanal"/>
    <x v="6"/>
    <s v="E-Dönüşüm"/>
    <s v="E-Dönüşüm"/>
    <n v="22383.5"/>
    <m/>
    <n v="1"/>
    <m/>
    <n v="22383.5"/>
    <m/>
    <n v="0"/>
    <m/>
    <n v="22383.5"/>
    <m/>
    <n v="0"/>
    <n v="0"/>
    <s v="UNI240000000162"/>
    <m/>
    <m/>
    <s v="EDM Bilişim"/>
    <x v="0"/>
    <s v="Yeni Satış"/>
    <s v="Komisyon"/>
    <s v="E-Dönüşüm"/>
    <s v="Diğer"/>
    <x v="1"/>
    <x v="6"/>
    <s v="Yurt İçi"/>
    <s v="Türkiye"/>
  </r>
  <r>
    <s v="Q1"/>
    <x v="0"/>
    <x v="1"/>
    <m/>
    <s v="ALİ SERGEN KART"/>
    <s v="WPH.02.001"/>
    <s v="WebPlus Yazilim Bakimi Hizmeti"/>
    <s v="Univera - Kanal"/>
    <x v="5"/>
    <s v="Enroute"/>
    <s v="Webplus"/>
    <n v="3217"/>
    <m/>
    <n v="1"/>
    <m/>
    <n v="3217"/>
    <m/>
    <n v="0"/>
    <m/>
    <n v="3217"/>
    <m/>
    <n v="0"/>
    <n v="0"/>
    <s v="ENV240000000018"/>
    <m/>
    <m/>
    <s v="Ali Sergen Kart"/>
    <x v="0"/>
    <s v="Yenileme"/>
    <s v="Hizmet"/>
    <s v="Bakım ve Destek Hizmeti"/>
    <s v="Diğer"/>
    <x v="1"/>
    <x v="7"/>
    <s v="Yurt İçi"/>
    <s v="Türkiye"/>
  </r>
  <r>
    <s v="Q1"/>
    <x v="0"/>
    <x v="1"/>
    <m/>
    <s v="ALİ SERGEN KART"/>
    <s v="WPY.01.003"/>
    <s v="WEBPLUS EK KULLANICI LISANSI +1"/>
    <s v="Univera - Kanal"/>
    <x v="5"/>
    <s v="Enroute"/>
    <s v="Webplus"/>
    <n v="542.4"/>
    <m/>
    <n v="1"/>
    <m/>
    <n v="678"/>
    <m/>
    <n v="135.6"/>
    <m/>
    <n v="542.4"/>
    <m/>
    <n v="0"/>
    <n v="0"/>
    <s v="ENV240000000018"/>
    <m/>
    <m/>
    <s v="Ali Sergen Kart"/>
    <x v="0"/>
    <s v="Yeni Satış"/>
    <s v="Lisans"/>
    <s v="Lisans Satışı"/>
    <s v="Diğer"/>
    <x v="1"/>
    <x v="7"/>
    <s v="Yurt İçi"/>
    <s v="Türkiye"/>
  </r>
  <r>
    <s v="Q1"/>
    <x v="0"/>
    <x v="1"/>
    <m/>
    <s v="ALİ SERGEN KART"/>
    <s v="WPY.01.006"/>
    <s v="WEBPLUS DISTRIBUTION SATIS-DAGITIM YAZILIMI (Light)"/>
    <s v="Univera - Kanal"/>
    <x v="5"/>
    <s v="Enroute"/>
    <s v="Webplus"/>
    <n v="6754.4"/>
    <m/>
    <n v="1"/>
    <m/>
    <n v="8443"/>
    <m/>
    <n v="1688.6"/>
    <m/>
    <n v="6754.4"/>
    <m/>
    <n v="0"/>
    <n v="0"/>
    <s v="ENV240000000018"/>
    <m/>
    <m/>
    <s v="Ali Sergen Kart"/>
    <x v="0"/>
    <s v="Yeni Satış"/>
    <s v="Lisans"/>
    <s v="Lisans Satışı"/>
    <s v="Diğer"/>
    <x v="1"/>
    <x v="7"/>
    <s v="Yurt İçi"/>
    <s v="Türkiye"/>
  </r>
  <r>
    <s v="Q1"/>
    <x v="0"/>
    <x v="1"/>
    <m/>
    <s v="ALİ SERGEN KART"/>
    <s v="WPY.02.001"/>
    <s v="WEBPLUS (Android) SATIS TEMSILCISI LISANSI"/>
    <s v="Univera - Kanal"/>
    <x v="5"/>
    <s v="Enroute"/>
    <s v="Webplus"/>
    <n v="880"/>
    <m/>
    <n v="5"/>
    <m/>
    <n v="5500"/>
    <m/>
    <n v="1100"/>
    <m/>
    <n v="4400"/>
    <m/>
    <n v="0"/>
    <n v="0"/>
    <s v="ENV240000000018"/>
    <m/>
    <m/>
    <s v="Ali Sergen Kart"/>
    <x v="0"/>
    <s v="Yeni Satış"/>
    <s v="Lisans"/>
    <s v="Lisans Satışı"/>
    <s v="Diğer"/>
    <x v="1"/>
    <x v="7"/>
    <s v="Yurt İçi"/>
    <s v="Türkiye"/>
  </r>
  <r>
    <s v="Q1"/>
    <x v="0"/>
    <x v="1"/>
    <m/>
    <s v="PANASONIC ELEKTRIC WORKS ELEKTRIK SAN.VE TIC. A.S."/>
    <s v="SH.01.001"/>
    <s v="StokBar Panorama - Proje Yönetim Hizmeti"/>
    <s v="Univera - Panasonic"/>
    <x v="0"/>
    <s v="Stokbar"/>
    <s v="Stokbar"/>
    <n v="498872"/>
    <m/>
    <n v="1"/>
    <m/>
    <n v="498872"/>
    <m/>
    <n v="0"/>
    <m/>
    <n v="498872"/>
    <m/>
    <n v="0"/>
    <n v="0"/>
    <s v="UNI240000000127"/>
    <m/>
    <m/>
    <s v="Panasonic"/>
    <x v="0"/>
    <s v="Yeni Satış"/>
    <s v="Hizmet"/>
    <s v="Proje Yönetimi ve Danışmanlık"/>
    <s v="Diğer"/>
    <x v="0"/>
    <x v="0"/>
    <s v="Yurt İçi"/>
    <s v="Türkiye"/>
  </r>
  <r>
    <s v="Q1"/>
    <x v="0"/>
    <x v="1"/>
    <m/>
    <s v="ERBAK-ULUDAG PAZARLAMA SATIS VE DAGITIM A.S."/>
    <s v="QH.02.001"/>
    <s v="Quest Panorama - Yazilim Bakimi, Yasatma ve Merkezi Destek Hizmeti"/>
    <s v="Univera - Uludağ İçecek"/>
    <x v="2"/>
    <s v="Quest"/>
    <m/>
    <n v="71420"/>
    <m/>
    <n v="1"/>
    <m/>
    <n v="71420"/>
    <m/>
    <n v="0"/>
    <m/>
    <n v="71420"/>
    <m/>
    <n v="0"/>
    <n v="0"/>
    <s v="UNI240000000130"/>
    <m/>
    <m/>
    <s v="Uludağ İçecek"/>
    <x v="0"/>
    <s v="Yenileme"/>
    <s v="Hizmet"/>
    <s v="Bakım ve Destek Hizmeti"/>
    <s v="Diğer"/>
    <x v="0"/>
    <x v="0"/>
    <s v="Yurt İçi"/>
    <s v="Türkiye"/>
  </r>
  <r>
    <s v="Q1"/>
    <x v="0"/>
    <x v="1"/>
    <m/>
    <s v="AROMA BURSA MEYVE SULARI VE GIDA SAN. A.S."/>
    <s v="EH.02.001"/>
    <s v="EnRoute Panorama - Yazilim Bakimi, Yasatma ve Merkezi Destek Hizmeti"/>
    <s v="Univera - Aroma"/>
    <x v="2"/>
    <s v="Enroute"/>
    <m/>
    <n v="615820.59"/>
    <m/>
    <n v="1"/>
    <m/>
    <n v="615820.59"/>
    <m/>
    <n v="0"/>
    <m/>
    <n v="615820.59"/>
    <m/>
    <n v="0"/>
    <n v="0"/>
    <s v="UNI240000000174"/>
    <m/>
    <m/>
    <s v="Aroma"/>
    <x v="0"/>
    <s v="Yenileme"/>
    <s v="Hizmet"/>
    <s v="Bakım ve Destek Hizmeti"/>
    <s v="Diğer"/>
    <x v="0"/>
    <x v="0"/>
    <s v="Yurt İçi"/>
    <s v="Türkiye"/>
  </r>
  <r>
    <s v="Q1"/>
    <x v="0"/>
    <x v="1"/>
    <m/>
    <s v="HEN GIDA PAZARLAMA VE DAGITIM TICARET ANONIM SIRKETI"/>
    <s v="EH.03.006"/>
    <s v="EnRoute Panorama - Uzaktan Kurulum ve Efitim Hizmeti"/>
    <s v="Univera - Henkel"/>
    <x v="7"/>
    <s v="Enroute"/>
    <m/>
    <n v="3780"/>
    <m/>
    <n v="2"/>
    <m/>
    <n v="7560"/>
    <m/>
    <n v="0"/>
    <m/>
    <n v="7560"/>
    <m/>
    <n v="0"/>
    <n v="0"/>
    <s v="UNI240000000166"/>
    <m/>
    <m/>
    <s v="Henkel"/>
    <x v="1"/>
    <s v="Yeni Satış"/>
    <s v="Hizmet"/>
    <s v="Kurulum ve Eğitim"/>
    <s v="Diğer"/>
    <x v="0"/>
    <x v="0"/>
    <s v="Yurt İçi"/>
    <s v="Türkiye"/>
  </r>
  <r>
    <s v="Q1"/>
    <x v="0"/>
    <x v="1"/>
    <m/>
    <s v="RED BULL GIDA DAGITIM VE PAZARLAMA TICARET LTD. STI"/>
    <s v="EY.01.014"/>
    <s v="EnRoute Panorama - Platform Back Office Kullanici Lisansi (Enterprise)"/>
    <s v="Univera - Redbull"/>
    <x v="0"/>
    <s v="Enroute"/>
    <m/>
    <n v="10745"/>
    <m/>
    <n v="1"/>
    <m/>
    <n v="10745"/>
    <m/>
    <n v="0"/>
    <m/>
    <n v="10745"/>
    <m/>
    <n v="0"/>
    <n v="0"/>
    <s v="UNI240000000168"/>
    <m/>
    <m/>
    <s v="Redbull"/>
    <x v="0"/>
    <s v="Yeni Satış"/>
    <s v="Lisans"/>
    <s v="Lisans Satışı"/>
    <s v="Diğer"/>
    <x v="0"/>
    <x v="0"/>
    <s v="Yurt İçi"/>
    <s v="Türkiye"/>
  </r>
  <r>
    <s v="Q1"/>
    <x v="0"/>
    <x v="1"/>
    <m/>
    <s v="TADIM GIDA MADDELERI SAN.VE TIC.AS."/>
    <s v="EH.06.001"/>
    <s v="EnRoute Panorama - Hosting Hizmeti"/>
    <s v="Univera - Tadım"/>
    <x v="7"/>
    <s v="Hosting"/>
    <m/>
    <n v="7443.52"/>
    <m/>
    <n v="1"/>
    <m/>
    <n v="7443.52"/>
    <m/>
    <n v="0"/>
    <m/>
    <n v="7443.52"/>
    <m/>
    <n v="0"/>
    <n v="0"/>
    <s v="UNI240000000133"/>
    <m/>
    <m/>
    <s v="Tadım"/>
    <x v="0"/>
    <s v="Yenileme"/>
    <s v="Hizmet"/>
    <s v="Hosting"/>
    <s v="Diğer"/>
    <x v="0"/>
    <x v="0"/>
    <s v="Yurt İçi"/>
    <s v="Türkiye"/>
  </r>
  <r>
    <s v="Q1"/>
    <x v="0"/>
    <x v="1"/>
    <m/>
    <s v="AROMA BURSA MEYVE SULARI VE GIDA SAN. A.S."/>
    <s v="EH.03.008"/>
    <s v="EnRoute Panorama - Çafri Merkezi Hizmeti (DDI / OutSource)"/>
    <s v="Univera - Aroma"/>
    <x v="2"/>
    <s v="Enroute"/>
    <m/>
    <n v="7726.5"/>
    <m/>
    <n v="37"/>
    <m/>
    <n v="285880.5"/>
    <m/>
    <n v="0"/>
    <m/>
    <n v="285880.5"/>
    <m/>
    <n v="0"/>
    <n v="0"/>
    <s v="UNI240000000174"/>
    <m/>
    <m/>
    <s v="Aroma"/>
    <x v="0"/>
    <s v="Yenileme"/>
    <s v="Hizmet"/>
    <s v="Çağrı Merkezi"/>
    <s v="Diğer"/>
    <x v="0"/>
    <x v="0"/>
    <s v="Yurt İçi"/>
    <s v="Türkiye"/>
  </r>
  <r>
    <s v="Q1"/>
    <x v="0"/>
    <x v="1"/>
    <m/>
    <s v="AROMA BURSA MEYVE SULARI VE GIDA SAN. A.S."/>
    <s v="EH.03.001"/>
    <s v="EnRoute Panorama - Çafri Merkezi Hizmeti  (MSD)"/>
    <s v="Univera - Aroma"/>
    <x v="2"/>
    <s v="Enroute"/>
    <m/>
    <n v="13180.5"/>
    <m/>
    <n v="3"/>
    <m/>
    <n v="39541.5"/>
    <m/>
    <n v="0"/>
    <m/>
    <n v="39541.5"/>
    <m/>
    <n v="0"/>
    <n v="0"/>
    <s v="UNI240000000174"/>
    <m/>
    <m/>
    <s v="Aroma"/>
    <x v="0"/>
    <s v="Yenileme"/>
    <s v="Hizmet"/>
    <s v="Çağrı Merkezi"/>
    <s v="Diğer"/>
    <x v="0"/>
    <x v="0"/>
    <s v="Yurt İçi"/>
    <s v="Türkiye"/>
  </r>
  <r>
    <s v="Q1"/>
    <x v="0"/>
    <x v="1"/>
    <m/>
    <s v="GENÇ TÜTÜN MAMÜLLERI PAZ. SAN. VE TIC. LTD STI."/>
    <s v="UH.01.002"/>
    <s v="UNIDOX KONTÖR HIZMETI"/>
    <s v="Univera - Imperial Tobacco"/>
    <x v="6"/>
    <s v="E-Dönüşüm"/>
    <s v="Unidox"/>
    <n v="1.2"/>
    <m/>
    <n v="25000"/>
    <m/>
    <n v="30000"/>
    <m/>
    <n v="0"/>
    <m/>
    <n v="30000"/>
    <m/>
    <n v="0"/>
    <n v="0"/>
    <s v="UNI240000000135"/>
    <m/>
    <m/>
    <s v="Imperial Tobacco"/>
    <x v="0"/>
    <s v="Yeni Satış"/>
    <s v="Kontor"/>
    <s v="Kontor Satışı"/>
    <s v="Diğer"/>
    <x v="0"/>
    <x v="0"/>
    <s v="Yurt İçi"/>
    <s v="Türkiye"/>
  </r>
  <r>
    <s v="Q1"/>
    <x v="0"/>
    <x v="1"/>
    <m/>
    <s v="YÖNTEM KOZMETIK A.S."/>
    <s v="EH.03.006"/>
    <s v="EnRoute Panorama - Uzaktan Kurulum ve Efitim Hizmeti"/>
    <s v="Univera - Mars Gıda"/>
    <x v="7"/>
    <s v="Enroute"/>
    <m/>
    <n v="3402"/>
    <m/>
    <n v="2"/>
    <m/>
    <n v="7560"/>
    <m/>
    <n v="756"/>
    <m/>
    <n v="6804"/>
    <m/>
    <n v="0"/>
    <n v="0"/>
    <s v="UNI240000000171"/>
    <m/>
    <m/>
    <s v="Mars Gıda"/>
    <x v="0"/>
    <s v="Yeni Satış"/>
    <s v="Hizmet"/>
    <s v="Kurulum ve Eğitim"/>
    <s v="Diğer"/>
    <x v="0"/>
    <x v="0"/>
    <s v="Yurt İçi"/>
    <s v="Türkiye"/>
  </r>
  <r>
    <s v="Q1"/>
    <x v="0"/>
    <x v="1"/>
    <m/>
    <s v="EVYAP SABUN YAG GLISERIN SAN. VE TIC.A.S."/>
    <s v="EH.05.002"/>
    <s v="EnRoute Panorama - Rapor Gelistirme Hizmeti"/>
    <s v="Univera - Evyap"/>
    <x v="0"/>
    <s v="Enroute"/>
    <m/>
    <n v="6804"/>
    <m/>
    <n v="1"/>
    <m/>
    <n v="6804"/>
    <m/>
    <n v="0"/>
    <m/>
    <n v="6804"/>
    <m/>
    <n v="0"/>
    <n v="0"/>
    <s v="UNI240000000183"/>
    <m/>
    <m/>
    <s v="Evyap"/>
    <x v="0"/>
    <s v="Yeni Satış"/>
    <s v="Hizmet"/>
    <s v="Rapor Geliştirme"/>
    <s v="Diğer"/>
    <x v="0"/>
    <x v="0"/>
    <s v="Yurt İçi"/>
    <s v="Türkiye"/>
  </r>
  <r>
    <s v="Q1"/>
    <x v="0"/>
    <x v="1"/>
    <m/>
    <s v="RED BULL GIDA DAGITIM VE PAZARLAMA TICARET LTD. STI"/>
    <s v="EY.01.014"/>
    <s v="EnRoute Panorama - Platform Back Office Kullanici Lisansi (Enterprise)"/>
    <s v="Univera - Redbull"/>
    <x v="0"/>
    <s v="Enroute"/>
    <m/>
    <n v="10745"/>
    <m/>
    <n v="2"/>
    <m/>
    <n v="21490"/>
    <m/>
    <n v="0"/>
    <m/>
    <n v="21490"/>
    <m/>
    <n v="0"/>
    <n v="0"/>
    <s v="UNI240000000184"/>
    <m/>
    <m/>
    <s v="Redbull"/>
    <x v="0"/>
    <s v="Yeni Satış"/>
    <s v="Lisans"/>
    <s v="Lisans Satışı"/>
    <s v="Diğer"/>
    <x v="0"/>
    <x v="0"/>
    <s v="Yurt İçi"/>
    <s v="Türkiye"/>
  </r>
  <r>
    <s v="Q1"/>
    <x v="0"/>
    <x v="1"/>
    <m/>
    <s v="MATRIKS BİLGİSAYAR SİSTEMLERİ LTD.ŞTİ"/>
    <s v="WPY.01.003"/>
    <s v="WEBPLUS EK KULLANICI LISANSI +1"/>
    <s v="Univera - Kanal"/>
    <x v="5"/>
    <s v="Enroute"/>
    <s v="Webplus"/>
    <n v="2632.16"/>
    <m/>
    <n v="2"/>
    <m/>
    <n v="5264.32"/>
    <m/>
    <n v="0"/>
    <m/>
    <n v="5264.32"/>
    <m/>
    <n v="0"/>
    <n v="0"/>
    <s v="UNI240000000140"/>
    <m/>
    <m/>
    <s v="Matriks"/>
    <x v="0"/>
    <s v="Yeni Satış"/>
    <s v="Lisans"/>
    <s v="Lisans Satışı"/>
    <s v="Diğer"/>
    <x v="1"/>
    <x v="2"/>
    <s v="Yurt İçi"/>
    <s v="Türkiye"/>
  </r>
  <r>
    <s v="Q1"/>
    <x v="0"/>
    <x v="1"/>
    <m/>
    <s v="MATRIKS BİLGİSAYAR SİSTEMLERİ LTD.ŞTİ"/>
    <s v="WPY.01.007"/>
    <s v="WEBPLUS E-DÖNÜSÜM MODÜL LISANSI"/>
    <s v="Univera - Kanal"/>
    <x v="5"/>
    <s v="Enroute"/>
    <s v="Webplus"/>
    <n v="6160"/>
    <m/>
    <n v="1"/>
    <m/>
    <n v="6160"/>
    <m/>
    <n v="0"/>
    <m/>
    <n v="6160"/>
    <m/>
    <n v="0"/>
    <n v="0"/>
    <s v="UNI240000000140"/>
    <m/>
    <m/>
    <s v="Matriks"/>
    <x v="0"/>
    <s v="Yeni Satış"/>
    <s v="Lisans"/>
    <s v="Lisans Satışı"/>
    <s v="Diğer"/>
    <x v="1"/>
    <x v="2"/>
    <s v="Yurt İçi"/>
    <s v="Türkiye"/>
  </r>
  <r>
    <s v="Q1"/>
    <x v="0"/>
    <x v="1"/>
    <m/>
    <s v="MATRIKS BİLGİSAYAR SİSTEMLERİ LTD.ŞTİ"/>
    <s v="WPY.01.002"/>
    <s v="WebPlus Dagitim Kanali Lisansi"/>
    <s v="Univera - Kanal"/>
    <x v="5"/>
    <s v="Enroute"/>
    <s v="Webplus"/>
    <n v="6392.02"/>
    <m/>
    <n v="1"/>
    <m/>
    <n v="6392.02"/>
    <m/>
    <n v="0"/>
    <m/>
    <n v="6392.02"/>
    <m/>
    <n v="0"/>
    <n v="0"/>
    <s v="UNI240000000140"/>
    <m/>
    <m/>
    <s v="Matriks"/>
    <x v="0"/>
    <s v="Yeni Satış"/>
    <s v="Lisans"/>
    <s v="Lisans Satışı"/>
    <s v="Diğer"/>
    <x v="1"/>
    <x v="2"/>
    <s v="Yurt İçi"/>
    <s v="Türkiye"/>
  </r>
  <r>
    <s v="Q1"/>
    <x v="0"/>
    <x v="1"/>
    <m/>
    <s v="MATRIKS BİLGİSAYAR SİSTEMLERİ LTD.ŞTİ"/>
    <s v="WPY.02.001"/>
    <s v="WEBPLUS (Android) SATIS TEMSILCISI LISANSI"/>
    <s v="Univera - Kanal"/>
    <x v="5"/>
    <s v="Enroute"/>
    <s v="Webplus"/>
    <n v="2009.28"/>
    <m/>
    <n v="5"/>
    <m/>
    <n v="10046.4"/>
    <m/>
    <n v="0"/>
    <m/>
    <n v="10046.4"/>
    <m/>
    <n v="0"/>
    <n v="0"/>
    <s v="UNI240000000140"/>
    <m/>
    <m/>
    <s v="Matriks"/>
    <x v="0"/>
    <s v="Yeni Satış"/>
    <s v="Lisans"/>
    <s v="Lisans Satışı"/>
    <s v="Diğer"/>
    <x v="1"/>
    <x v="2"/>
    <s v="Yurt İçi"/>
    <s v="Türkiye"/>
  </r>
  <r>
    <s v="Q1"/>
    <x v="0"/>
    <x v="1"/>
    <m/>
    <s v="MATRIKS BİLGİSAYAR SİSTEMLERİ LTD.ŞTİ"/>
    <s v="WPY.02.001"/>
    <s v="WEBPLUS (Android) SATIS TEMSILCISI LISANSI"/>
    <s v="Univera - Kanal"/>
    <x v="5"/>
    <s v="Enroute"/>
    <s v="Webplus"/>
    <n v="1100"/>
    <m/>
    <n v="2"/>
    <m/>
    <n v="2200"/>
    <m/>
    <n v="0"/>
    <m/>
    <n v="2200"/>
    <m/>
    <n v="0"/>
    <n v="0"/>
    <s v="UNI240000000139"/>
    <m/>
    <m/>
    <s v="Matriks"/>
    <x v="0"/>
    <s v="Yeni Satış"/>
    <s v="Lisans"/>
    <s v="Lisans Satışı"/>
    <s v="Diğer"/>
    <x v="1"/>
    <x v="2"/>
    <s v="Yurt İçi"/>
    <s v="Türkiye"/>
  </r>
  <r>
    <s v="Q1"/>
    <x v="0"/>
    <x v="1"/>
    <m/>
    <s v="MATRIKS BİLGİSAYAR SİSTEMLERİ LTD.ŞTİ"/>
    <s v="UH.01.002"/>
    <s v="UNIDOX KONTÖR HIZMETI"/>
    <s v="Univera - Kanal"/>
    <x v="5"/>
    <s v="E-Dönüşüm"/>
    <s v="Unidox"/>
    <n v="0.81399999999999995"/>
    <m/>
    <n v="50000"/>
    <m/>
    <n v="40700"/>
    <m/>
    <n v="0"/>
    <m/>
    <n v="40700"/>
    <m/>
    <n v="0"/>
    <n v="0"/>
    <s v="UNI240000000139"/>
    <m/>
    <m/>
    <s v="Matriks"/>
    <x v="0"/>
    <s v="Yeni Satış"/>
    <s v="Kontor"/>
    <s v="Kontor Satışı"/>
    <s v="Diğer"/>
    <x v="1"/>
    <x v="2"/>
    <s v="Yurt İçi"/>
    <s v="Türkiye"/>
  </r>
  <r>
    <s v="Q1"/>
    <x v="0"/>
    <x v="1"/>
    <m/>
    <s v="BAHTIYAR HISAR - BILCOM BILGISAYAR"/>
    <s v="UH.01.002"/>
    <s v="UNIDOX KONTÖR HIZMETI"/>
    <s v="Univera - Kanal"/>
    <x v="6"/>
    <s v="E-Dönüşüm"/>
    <s v="Unidox"/>
    <n v="1.2"/>
    <m/>
    <n v="10000"/>
    <m/>
    <n v="12000"/>
    <m/>
    <n v="0"/>
    <m/>
    <n v="12000"/>
    <m/>
    <n v="0"/>
    <n v="0"/>
    <s v="UNI240000000146"/>
    <m/>
    <m/>
    <s v="Bilcom"/>
    <x v="0"/>
    <s v="Yeni Satış"/>
    <s v="Kontor"/>
    <s v="Kontor Satışı"/>
    <s v="Diğer"/>
    <x v="1"/>
    <x v="0"/>
    <s v="Yurt İçi"/>
    <s v="Türkiye"/>
  </r>
  <r>
    <s v="Q1"/>
    <x v="0"/>
    <x v="1"/>
    <m/>
    <s v="JT INTERNATIONAL SA"/>
    <s v="QH.02.001"/>
    <s v="Quest Panorama - Yazilim Bakimi, Yasatma ve Merkezi Destek Hizmeti"/>
    <s v="Univera - JTI İran"/>
    <x v="2"/>
    <s v="Quest"/>
    <m/>
    <n v="57860.56"/>
    <m/>
    <n v="1"/>
    <m/>
    <n v="57860.557936999998"/>
    <m/>
    <n v="-2.0630000000000002E-3"/>
    <m/>
    <n v="57860.56"/>
    <m/>
    <n v="0"/>
    <n v="0"/>
    <s v="ENV240000000019"/>
    <m/>
    <m/>
    <s v="JTI"/>
    <x v="0"/>
    <s v="Yenileme"/>
    <s v="Hizmet"/>
    <s v="Bakım ve Destek Hizmeti"/>
    <s v="Key Account"/>
    <x v="0"/>
    <x v="0"/>
    <s v="Yurt İçi"/>
    <s v="Türkiye"/>
  </r>
  <r>
    <s v="Q1"/>
    <x v="0"/>
    <x v="1"/>
    <m/>
    <s v="ROYAL CANIN TURKEY EVCIL HAYVAN ÜRÜNLERI TIC. LTD. STI."/>
    <s v="QH.01.001"/>
    <s v="Quest Panorama - Proje Yönetim Hizmeti"/>
    <s v="Univera - Royal Canin"/>
    <x v="7"/>
    <s v="Quest"/>
    <m/>
    <n v="7938"/>
    <m/>
    <n v="13"/>
    <m/>
    <n v="103194"/>
    <m/>
    <n v="0"/>
    <m/>
    <n v="103194"/>
    <m/>
    <n v="0"/>
    <n v="0"/>
    <s v="UNI240000000144"/>
    <m/>
    <m/>
    <s v="Royal Canin"/>
    <x v="0"/>
    <s v="Yeni Satış"/>
    <s v="Hizmet"/>
    <s v="Proje Yönetimi ve Danışmanlık"/>
    <s v="Diğer"/>
    <x v="0"/>
    <x v="0"/>
    <s v="Yurt İçi"/>
    <s v="Türkiye"/>
  </r>
  <r>
    <s v="Q1"/>
    <x v="0"/>
    <x v="1"/>
    <m/>
    <s v="JT INTERNATIONAL SA"/>
    <s v="QH.08.001"/>
    <s v="Quest Panorama - Hosting Hizmeti"/>
    <s v="Univera - JTI İran"/>
    <x v="4"/>
    <s v="Hosting"/>
    <m/>
    <n v="119198.82"/>
    <m/>
    <n v="1"/>
    <m/>
    <n v="119198.8161"/>
    <m/>
    <n v="-3.8999999999999998E-3"/>
    <m/>
    <n v="119198.82"/>
    <m/>
    <n v="0"/>
    <n v="0"/>
    <s v="ENV240000000020"/>
    <m/>
    <m/>
    <s v="JTI"/>
    <x v="0"/>
    <s v="Yenileme"/>
    <s v="Hizmet"/>
    <s v="Hosting"/>
    <s v="Key Account"/>
    <x v="0"/>
    <x v="0"/>
    <s v="Yurt İçi"/>
    <s v="Türkiye"/>
  </r>
  <r>
    <s v="Q1"/>
    <x v="0"/>
    <x v="1"/>
    <m/>
    <s v="JT INTERNATIONAL SA"/>
    <s v="QH.08.001"/>
    <s v="Quest Panorama - Hosting Hizmeti"/>
    <s v="Univera - JTI İran"/>
    <x v="4"/>
    <s v="Hosting"/>
    <m/>
    <n v="17779.59"/>
    <m/>
    <n v="1"/>
    <m/>
    <n v="17779.586299999999"/>
    <m/>
    <n v="-3.7000000000000002E-3"/>
    <m/>
    <n v="17779.59"/>
    <m/>
    <n v="0"/>
    <n v="0"/>
    <s v="ENV240000000020"/>
    <m/>
    <m/>
    <s v="JTI"/>
    <x v="0"/>
    <s v="Yenileme"/>
    <s v="Hizmet"/>
    <s v="Hosting"/>
    <s v="Key Account"/>
    <x v="0"/>
    <x v="0"/>
    <s v="Yurt İçi"/>
    <s v="Türkiye"/>
  </r>
  <r>
    <s v="Q1"/>
    <x v="0"/>
    <x v="1"/>
    <m/>
    <s v="ERBAK-ULUDAG PAZARLAMA SATIS VE DAGITIM A.S."/>
    <s v="EY.01.010"/>
    <s v="ENROUTE PANORAMA WEB CONNECTOR LISANSI"/>
    <s v="Univera - Uludağ İçecek"/>
    <x v="1"/>
    <s v="Enroute"/>
    <m/>
    <n v="11565.95"/>
    <m/>
    <n v="1"/>
    <m/>
    <n v="13607"/>
    <m/>
    <n v="2041.05"/>
    <m/>
    <n v="11565.95"/>
    <m/>
    <n v="0"/>
    <n v="0"/>
    <s v="UNI240000000195"/>
    <m/>
    <m/>
    <s v="Uludağ İçecek"/>
    <x v="0"/>
    <s v="Yeni Satış"/>
    <s v="Lisans"/>
    <s v="Lisans Satışı"/>
    <s v="Diğer"/>
    <x v="0"/>
    <x v="0"/>
    <s v="Yurt İçi"/>
    <s v="Türkiye"/>
  </r>
  <r>
    <s v="Q1"/>
    <x v="0"/>
    <x v="1"/>
    <m/>
    <s v="ANADOLU MOTOR ÜRETIM VE PAZARLAMA A.S"/>
    <s v="EH.02.014"/>
    <s v="ENROUTE PANORAMA BUSINESS ANALYTICS  (QSENSE) KULLANICI LISANSI BAKIMI"/>
    <s v="Univera - Anadolu Motor"/>
    <x v="2"/>
    <s v="Enroute"/>
    <m/>
    <n v="68710.720000000001"/>
    <m/>
    <n v="1"/>
    <m/>
    <n v="68710.720000000001"/>
    <m/>
    <n v="0"/>
    <m/>
    <n v="68710.720000000001"/>
    <m/>
    <n v="0"/>
    <n v="0"/>
    <s v="UNI240000000185"/>
    <m/>
    <m/>
    <s v="Anadolu Motor"/>
    <x v="0"/>
    <s v="Yenileme"/>
    <s v="Hizmet"/>
    <s v="Bakım ve Destek Hizmeti"/>
    <s v="Diğer"/>
    <x v="0"/>
    <x v="0"/>
    <s v="Yurt İçi"/>
    <s v="Türkiye"/>
  </r>
  <r>
    <s v="Q1"/>
    <x v="0"/>
    <x v="1"/>
    <m/>
    <s v="RED BULL GIDA DAGITIM VE PAZARLAMA TICARET LTD. STI"/>
    <s v="EH.02.009"/>
    <s v="Enroute Panorama Asset Tracker - Demirbas Modülü Yazilim Bakimi Hizmeti "/>
    <s v="Univera - Redbull"/>
    <x v="2"/>
    <s v="Enroute"/>
    <m/>
    <n v="32842.43"/>
    <m/>
    <n v="1"/>
    <m/>
    <n v="32842.43"/>
    <m/>
    <n v="0"/>
    <m/>
    <n v="32842.43"/>
    <m/>
    <n v="0"/>
    <n v="0"/>
    <s v="UNI240000000203"/>
    <m/>
    <m/>
    <s v="Redbull"/>
    <x v="0"/>
    <s v="Yenileme"/>
    <s v="Hizmet"/>
    <s v="Bakım ve Destek Hizmeti"/>
    <s v="Diğer"/>
    <x v="0"/>
    <x v="0"/>
    <s v="Yurt İçi"/>
    <s v="Türkiye"/>
  </r>
  <r>
    <s v="Q1"/>
    <x v="0"/>
    <x v="1"/>
    <m/>
    <s v="EVYAP SABUN YAG GLISERIN SAN. VE TIC.A.S."/>
    <s v="EH.02.001"/>
    <s v="EnRoute Panorama - Yazilim Bakimi, Yasatma ve Merkezi Destek Hizmeti"/>
    <s v="Univera - Evyap"/>
    <x v="0"/>
    <s v="Enroute"/>
    <m/>
    <n v="4990"/>
    <m/>
    <n v="1"/>
    <m/>
    <n v="4990"/>
    <m/>
    <n v="0"/>
    <m/>
    <n v="4990"/>
    <m/>
    <n v="0"/>
    <n v="0"/>
    <s v="UNI240000000183"/>
    <m/>
    <m/>
    <s v="Evyap"/>
    <x v="0"/>
    <s v="Yenileme"/>
    <s v="Hizmet"/>
    <s v="Bakım ve Destek Hizmeti"/>
    <s v="Diğer"/>
    <x v="0"/>
    <x v="0"/>
    <s v="Yurt İçi"/>
    <s v="Türkiye"/>
  </r>
  <r>
    <s v="Q1"/>
    <x v="0"/>
    <x v="1"/>
    <m/>
    <s v="LEVENT KIMYA SAN. VE TIC. A.S."/>
    <s v="EH.02.001"/>
    <s v="EnRoute Panorama - Yazilim Bakimi, Yasatma ve Merkezi Destek Hizmeti"/>
    <s v="Univera - Levent Kimya"/>
    <x v="2"/>
    <s v="Enroute"/>
    <m/>
    <n v="548415.31999999995"/>
    <m/>
    <n v="1"/>
    <m/>
    <n v="548415.31999999995"/>
    <m/>
    <n v="0"/>
    <m/>
    <n v="548415.31999999995"/>
    <m/>
    <n v="0"/>
    <n v="0"/>
    <s v="UNI240000000196"/>
    <m/>
    <m/>
    <s v="Levent Kimya"/>
    <x v="0"/>
    <s v="Yenileme"/>
    <s v="Hizmet"/>
    <s v="Bakım ve Destek Hizmeti"/>
    <s v="Diğer"/>
    <x v="0"/>
    <x v="0"/>
    <s v="Yurt İçi"/>
    <s v="Türkiye"/>
  </r>
  <r>
    <s v="Q1"/>
    <x v="0"/>
    <x v="1"/>
    <m/>
    <s v="RED BULL GIDA DAGITIM VE PAZARLAMA TICARET LTD. STI"/>
    <s v="EH.02.001"/>
    <s v="EnRoute Panorama - Yazilim Bakimi, Yasatma ve Merkezi Destek Hizmeti"/>
    <s v="Univera - Redbull"/>
    <x v="2"/>
    <s v="Enroute"/>
    <m/>
    <n v="94826.02"/>
    <m/>
    <n v="1"/>
    <m/>
    <n v="94826.02"/>
    <m/>
    <n v="0"/>
    <m/>
    <n v="94826.02"/>
    <m/>
    <n v="0"/>
    <n v="0"/>
    <s v="UNI240000000203"/>
    <m/>
    <m/>
    <s v="Redbull"/>
    <x v="0"/>
    <s v="Yenileme"/>
    <s v="Hizmet"/>
    <s v="Bakım ve Destek Hizmeti"/>
    <s v="Diğer"/>
    <x v="0"/>
    <x v="0"/>
    <s v="Yurt İçi"/>
    <s v="Türkiye"/>
  </r>
  <r>
    <s v="Q1"/>
    <x v="0"/>
    <x v="1"/>
    <m/>
    <s v="RED BULL GIDA DAGITIM VE PAZARLAMA TICARET LTD. STI"/>
    <s v="EY.01.014"/>
    <s v="EnRoute Panorama - Platform Back Office Kullanici Lisansi (Enterprise)"/>
    <s v="Univera - Redbull"/>
    <x v="0"/>
    <s v="Enroute"/>
    <m/>
    <n v="10745"/>
    <m/>
    <n v="1"/>
    <m/>
    <n v="10745"/>
    <m/>
    <n v="0"/>
    <m/>
    <n v="10745"/>
    <m/>
    <n v="0"/>
    <n v="0"/>
    <s v="UNI240000000194"/>
    <m/>
    <m/>
    <s v="Redbull"/>
    <x v="0"/>
    <s v="Yeni Satış"/>
    <s v="Lisans"/>
    <s v="Lisans Satışı"/>
    <s v="Diğer"/>
    <x v="0"/>
    <x v="0"/>
    <s v="Yurt İçi"/>
    <s v="Türkiye"/>
  </r>
  <r>
    <s v="Q1"/>
    <x v="0"/>
    <x v="1"/>
    <m/>
    <s v="KOROPLAST TEMIZLIK AMBALAJ ÜRÜNLERI SAN. VE DIS TIC.A.S."/>
    <s v="EH.01.003"/>
    <s v="EnRoute Panorama - Kurulum ve Efitim Hizmeti"/>
    <s v="Univera - Koroplast"/>
    <x v="0"/>
    <s v="Enroute"/>
    <m/>
    <n v="3478"/>
    <m/>
    <n v="1"/>
    <m/>
    <n v="3478"/>
    <m/>
    <n v="0"/>
    <m/>
    <n v="3478"/>
    <m/>
    <n v="0"/>
    <n v="0"/>
    <s v="UNI240000000206"/>
    <m/>
    <m/>
    <s v="Koroplast"/>
    <x v="0"/>
    <s v="Yeni Satış"/>
    <s v="Hizmet"/>
    <s v="Kurulum ve Eğitim"/>
    <s v="Diğer"/>
    <x v="0"/>
    <x v="0"/>
    <s v="Yurt İçi"/>
    <s v="Türkiye"/>
  </r>
  <r>
    <s v="Q1"/>
    <x v="0"/>
    <x v="1"/>
    <m/>
    <s v="KOROPLAST TEMIZLIK AMBALAJ ÜRÜNLERI SAN. VE DIS TIC.A.S."/>
    <s v="EY.03.005"/>
    <s v="EnRoute Panorama - Kullanici (Mobil, Back Office) Kiralama (51-150 Kullanici)"/>
    <s v="Univera - Koroplast"/>
    <x v="0"/>
    <s v="Enroute"/>
    <m/>
    <n v="85.26"/>
    <m/>
    <n v="1"/>
    <m/>
    <n v="85.26"/>
    <m/>
    <n v="0"/>
    <m/>
    <n v="85.26"/>
    <m/>
    <n v="0"/>
    <n v="0"/>
    <s v="UNI240000000206"/>
    <m/>
    <m/>
    <s v="Koroplast"/>
    <x v="0"/>
    <s v="Yenileme"/>
    <s v="Lisans"/>
    <s v="Lisans Kiralama"/>
    <s v="Diğer"/>
    <x v="0"/>
    <x v="0"/>
    <s v="Yurt İçi"/>
    <s v="Türkiye"/>
  </r>
  <r>
    <s v="Q1"/>
    <x v="0"/>
    <x v="1"/>
    <m/>
    <s v="JT INTERNATIONAL SA"/>
    <s v="EH.06.001"/>
    <s v="EnRoute Panorama - Hosting Hizmeti"/>
    <s v="Univera - JTI İran"/>
    <x v="4"/>
    <s v="Hosting"/>
    <m/>
    <n v="119165.95"/>
    <m/>
    <n v="1"/>
    <m/>
    <n v="119165.9518"/>
    <m/>
    <n v="1.8E-3"/>
    <m/>
    <n v="119165.95"/>
    <m/>
    <n v="0"/>
    <n v="0"/>
    <s v="ENV240000000020"/>
    <m/>
    <m/>
    <s v="JTI"/>
    <x v="0"/>
    <s v="Yenileme"/>
    <s v="Hizmet"/>
    <s v="Hosting"/>
    <s v="Key Account"/>
    <x v="0"/>
    <x v="0"/>
    <s v="Yurt İçi"/>
    <s v="Türkiye"/>
  </r>
  <r>
    <s v="Q1"/>
    <x v="0"/>
    <x v="1"/>
    <m/>
    <s v="JT INTERNATIONAL SA"/>
    <s v="EH.06.001"/>
    <s v="EnRoute Panorama - Hosting Hizmeti"/>
    <s v="Univera - JTI İran"/>
    <x v="4"/>
    <s v="Hosting"/>
    <m/>
    <n v="40773.42"/>
    <m/>
    <n v="1"/>
    <m/>
    <n v="40773.422438000001"/>
    <m/>
    <n v="2.4380000000000001E-3"/>
    <m/>
    <n v="40773.42"/>
    <m/>
    <n v="0"/>
    <n v="0"/>
    <s v="ENV240000000021"/>
    <m/>
    <m/>
    <s v="JTI"/>
    <x v="0"/>
    <s v="Yenileme"/>
    <s v="Hizmet"/>
    <s v="Hosting"/>
    <s v="Key Account"/>
    <x v="0"/>
    <x v="0"/>
    <s v="Yurt İçi"/>
    <s v="Türkiye"/>
  </r>
  <r>
    <s v="Q1"/>
    <x v="0"/>
    <x v="1"/>
    <m/>
    <s v="JT INTERNATIONAL SA"/>
    <s v="EH.06.001"/>
    <s v="EnRoute Panorama - Hosting Hizmeti"/>
    <s v="Univera - JTI İran"/>
    <x v="4"/>
    <s v="Hosting"/>
    <m/>
    <n v="17779.59"/>
    <m/>
    <n v="1"/>
    <m/>
    <n v="17779.586299999999"/>
    <m/>
    <n v="-3.7000000000000002E-3"/>
    <m/>
    <n v="17779.59"/>
    <m/>
    <n v="0"/>
    <n v="0"/>
    <s v="ENV240000000020"/>
    <m/>
    <m/>
    <s v="JTI"/>
    <x v="0"/>
    <s v="Yenileme"/>
    <s v="Hizmet"/>
    <s v="Hosting"/>
    <s v="Key Account"/>
    <x v="0"/>
    <x v="0"/>
    <s v="Yurt İçi"/>
    <s v="Türkiye"/>
  </r>
  <r>
    <s v="Q1"/>
    <x v="0"/>
    <x v="1"/>
    <m/>
    <s v="KOROPLAST TEMIZLIK AMBALAJ ÜRÜNLERI SAN. VE DIS TIC.A.S."/>
    <s v="EY.03.003"/>
    <s v="EnRoute Panorama - Dafitim Kanali (Bayi/Distribütör/Sube) Kiralama (31+ Dist.)"/>
    <s v="Univera - Koroplast"/>
    <x v="0"/>
    <s v="Enroute"/>
    <m/>
    <n v="1012.24"/>
    <m/>
    <n v="1"/>
    <m/>
    <n v="1012.24"/>
    <m/>
    <n v="0"/>
    <m/>
    <n v="1012.24"/>
    <m/>
    <n v="0"/>
    <n v="0"/>
    <s v="UNI240000000206"/>
    <m/>
    <m/>
    <s v="Koroplast"/>
    <x v="0"/>
    <s v="Yenileme"/>
    <s v="Lisans"/>
    <s v="Lisans Kiralama"/>
    <s v="Diğer"/>
    <x v="0"/>
    <x v="0"/>
    <s v="Yurt İçi"/>
    <s v="Türkiye"/>
  </r>
  <r>
    <s v="Q1"/>
    <x v="0"/>
    <x v="1"/>
    <m/>
    <s v="LEVENT KIMYA SAN. VE TIC. A.S."/>
    <s v="EH.03.001"/>
    <s v="EnRoute Panorama - Çafri Merkezi Hizmeti  (MSD)"/>
    <s v="Univera - Levent Kimya"/>
    <x v="2"/>
    <s v="Enroute"/>
    <m/>
    <n v="7593.73"/>
    <m/>
    <n v="30"/>
    <m/>
    <n v="227811.9"/>
    <m/>
    <n v="0"/>
    <m/>
    <n v="227811.9"/>
    <m/>
    <n v="0"/>
    <n v="0"/>
    <s v="UNI240000000196"/>
    <m/>
    <m/>
    <s v="Levent Kimya"/>
    <x v="0"/>
    <s v="Yenileme"/>
    <s v="Hizmet"/>
    <s v="Çağrı Merkezi"/>
    <s v="Diğer"/>
    <x v="0"/>
    <x v="0"/>
    <s v="Yurt İçi"/>
    <s v="Türkiye"/>
  </r>
  <r>
    <s v="Q1"/>
    <x v="0"/>
    <x v="1"/>
    <m/>
    <s v="RED BULL GIDA DAGITIM VE PAZARLAMA TICARET LTD. STI"/>
    <s v="EH.03.001"/>
    <s v="EnRoute Panorama - Çafri Merkezi Hizmeti  (MSD)"/>
    <s v="Univera - Redbull"/>
    <x v="2"/>
    <s v="Enroute"/>
    <m/>
    <n v="389582.64"/>
    <m/>
    <n v="1"/>
    <m/>
    <n v="389582.64"/>
    <m/>
    <n v="0"/>
    <m/>
    <n v="389582.64"/>
    <m/>
    <n v="0"/>
    <n v="0"/>
    <s v="UNI240000000203"/>
    <m/>
    <m/>
    <s v="Redbull"/>
    <x v="0"/>
    <s v="Yenileme"/>
    <s v="Hizmet"/>
    <s v="Çağrı Merkezi"/>
    <s v="Diğer"/>
    <x v="0"/>
    <x v="0"/>
    <s v="Yurt İçi"/>
    <s v="Türkiye"/>
  </r>
  <r>
    <s v="Q1"/>
    <x v="0"/>
    <x v="1"/>
    <m/>
    <s v="ÖZKAN TICARET ERHAN ÖZKAN"/>
    <s v="UH.01.002"/>
    <s v="UNIDOX KONTÖR HIZMETI"/>
    <s v="Univera Doğuş Çay Projesi"/>
    <x v="6"/>
    <s v="E-Dönüşüm"/>
    <s v="Unidox"/>
    <n v="1.06"/>
    <m/>
    <n v="50000"/>
    <m/>
    <n v="53000"/>
    <m/>
    <n v="0"/>
    <m/>
    <n v="53000"/>
    <m/>
    <n v="0"/>
    <n v="0"/>
    <s v="UNI240000000147"/>
    <m/>
    <m/>
    <s v="Doğuş Çay"/>
    <x v="0"/>
    <s v="Yeni Satış"/>
    <s v="Kontor"/>
    <s v="Kontor Satışı"/>
    <s v="Key Account"/>
    <x v="1"/>
    <x v="0"/>
    <s v="Yurt İçi"/>
    <s v="Türkiye"/>
  </r>
  <r>
    <s v="Q1"/>
    <x v="0"/>
    <x v="1"/>
    <m/>
    <s v="ROYAL CANIN TURKEY EVCIL HAYVAN ÜRÜNLERI TIC. LTD. STI."/>
    <s v="QH.01.001"/>
    <s v="Quest Panorama - Proje Yönetim Hizmeti"/>
    <s v="Univera - Royal Canin"/>
    <x v="7"/>
    <s v="Quest"/>
    <m/>
    <n v="5501.2683333333334"/>
    <m/>
    <n v="12"/>
    <m/>
    <n v="66015.216"/>
    <m/>
    <n v="-4.0000000000000001E-3"/>
    <m/>
    <n v="66015.22"/>
    <m/>
    <n v="0"/>
    <n v="0"/>
    <s v="UNI240000000151"/>
    <m/>
    <m/>
    <s v="Royal Canin"/>
    <x v="0"/>
    <s v="Yeni Satış"/>
    <s v="Hizmet"/>
    <s v="Proje Yönetimi ve Danışmanlık"/>
    <s v="Diğer"/>
    <x v="0"/>
    <x v="0"/>
    <s v="Yurt İçi"/>
    <s v="Türkiye"/>
  </r>
  <r>
    <s v="Q1"/>
    <x v="0"/>
    <x v="1"/>
    <m/>
    <s v="KENT GIDA MADDELERI SAN VE TIC.AS."/>
    <s v="EH.02.001"/>
    <s v="EnRoute Panorama - Yazilim Bakimi, Yasatma ve Merkezi Destek Hizmeti"/>
    <s v="Univera - Kent Gıda"/>
    <x v="2"/>
    <s v="Enroute"/>
    <m/>
    <n v="382749"/>
    <m/>
    <n v="1"/>
    <m/>
    <n v="382749"/>
    <m/>
    <n v="0"/>
    <m/>
    <n v="382749"/>
    <m/>
    <n v="0"/>
    <n v="0"/>
    <s v="UNI240000000211"/>
    <m/>
    <m/>
    <s v="Mondelez"/>
    <x v="0"/>
    <s v="Yenileme"/>
    <s v="Hizmet"/>
    <s v="Bakım ve Destek Hizmeti"/>
    <s v="Diğer"/>
    <x v="0"/>
    <x v="0"/>
    <s v="Yurt İçi"/>
    <s v="Türkiye"/>
  </r>
  <r>
    <s v="Q1"/>
    <x v="0"/>
    <x v="1"/>
    <m/>
    <s v="KENT GIDA MADDELERI SAN VE TIC.AS."/>
    <s v="EH.02.001"/>
    <s v="EnRoute Panorama - Yazilim Bakimi, Yasatma ve Merkezi Destek Hizmeti"/>
    <s v="Univera - Kent Gıda"/>
    <x v="2"/>
    <s v="Enroute"/>
    <m/>
    <n v="142957"/>
    <m/>
    <n v="1"/>
    <m/>
    <n v="142957"/>
    <m/>
    <n v="0"/>
    <m/>
    <n v="142957"/>
    <m/>
    <n v="0"/>
    <n v="0"/>
    <s v="UNI240000000211"/>
    <m/>
    <m/>
    <s v="Mondelez"/>
    <x v="0"/>
    <s v="Yenileme"/>
    <s v="Hizmet"/>
    <s v="Bakım ve Destek Hizmeti"/>
    <s v="Diğer"/>
    <x v="0"/>
    <x v="0"/>
    <s v="Yurt İçi"/>
    <s v="Türkiye"/>
  </r>
  <r>
    <s v="Q1"/>
    <x v="0"/>
    <x v="1"/>
    <m/>
    <s v="KENT GIDA MADDELERI SAN VE TIC.AS."/>
    <s v="EH.03.001"/>
    <s v="EnRoute Panorama - Çafri Merkezi Hizmeti  (MSD)"/>
    <s v="Univera - Kent Gıda"/>
    <x v="2"/>
    <s v="Enroute"/>
    <m/>
    <n v="16342.109999999999"/>
    <m/>
    <n v="36"/>
    <m/>
    <n v="588315.96"/>
    <m/>
    <n v="0"/>
    <m/>
    <n v="588315.96"/>
    <m/>
    <n v="0"/>
    <n v="0"/>
    <s v="UNI240000000211"/>
    <m/>
    <m/>
    <s v="Mondelez"/>
    <x v="0"/>
    <s v="Yenileme"/>
    <s v="Hizmet"/>
    <s v="Çağrı Merkezi"/>
    <s v="Diğer"/>
    <x v="0"/>
    <x v="0"/>
    <s v="Yurt İçi"/>
    <s v="Türkiye"/>
  </r>
  <r>
    <s v="Q1"/>
    <x v="0"/>
    <x v="1"/>
    <m/>
    <s v="MATRIKS BİLGİSAYAR SİSTEMLERİ LTD.ŞTİ"/>
    <s v="WPY.01.003"/>
    <s v="WEBPLUS EK KULLANICI LISANSI +1"/>
    <s v="Univera - Kanal"/>
    <x v="5"/>
    <s v="Enroute"/>
    <s v="Webplus"/>
    <n v="678"/>
    <m/>
    <n v="1"/>
    <m/>
    <n v="678"/>
    <m/>
    <n v="0"/>
    <m/>
    <n v="678"/>
    <m/>
    <n v="0"/>
    <n v="0"/>
    <s v="UNI240000000153"/>
    <m/>
    <m/>
    <s v="Matriks"/>
    <x v="0"/>
    <s v="Yeni Satış"/>
    <s v="Lisans"/>
    <s v="Lisans Satışı"/>
    <s v="Diğer"/>
    <x v="1"/>
    <x v="2"/>
    <s v="Yurt İçi"/>
    <s v="Türkiye"/>
  </r>
  <r>
    <s v="Q1"/>
    <x v="0"/>
    <x v="1"/>
    <m/>
    <s v="MATRIKS BİLGİSAYAR SİSTEMLERİ LTD.ŞTİ"/>
    <s v="UH.01.002"/>
    <s v="UNIDOX KONTÖR HIZMETI"/>
    <s v="Univera - Kanal"/>
    <x v="5"/>
    <s v="E-Dönüşüm"/>
    <s v="Unidox"/>
    <n v="1.2050000000000001"/>
    <m/>
    <n v="10000"/>
    <m/>
    <n v="12050"/>
    <m/>
    <n v="0"/>
    <m/>
    <n v="12050"/>
    <m/>
    <n v="0"/>
    <n v="0"/>
    <s v="UNI240000000152"/>
    <m/>
    <m/>
    <s v="Matriks"/>
    <x v="0"/>
    <s v="Yeni Satış"/>
    <s v="Kontor"/>
    <s v="Kontor Satışı"/>
    <s v="Diğer"/>
    <x v="1"/>
    <x v="2"/>
    <s v="Yurt İçi"/>
    <s v="Türkiye"/>
  </r>
  <r>
    <s v="Q1"/>
    <x v="0"/>
    <x v="1"/>
    <m/>
    <s v="ROYAL CANIN TURKEY EVCIL HAYVAN ÜRÜNLERI TIC. LTD. STI."/>
    <s v="QH.01.014"/>
    <s v="Quest Panorama - Q-Capture - Nöral Af Kategori Kullanim Bedeli (Enterprise)"/>
    <s v="Univera - Royal Canin"/>
    <x v="7"/>
    <s v="Quest"/>
    <m/>
    <n v="47720.244166666671"/>
    <m/>
    <n v="12"/>
    <m/>
    <n v="572642.92799999996"/>
    <m/>
    <n v="-2E-3"/>
    <m/>
    <n v="572642.93000000005"/>
    <m/>
    <n v="0"/>
    <n v="0"/>
    <s v="UNI240000000154"/>
    <m/>
    <m/>
    <s v="Royal Canin"/>
    <x v="0"/>
    <s v="Yeni Satış"/>
    <s v="Lisans"/>
    <s v="Lisans Satışı"/>
    <s v="Diğer"/>
    <x v="0"/>
    <x v="0"/>
    <s v="Yurt İçi"/>
    <s v="Türkiye"/>
  </r>
  <r>
    <s v="Q1"/>
    <x v="0"/>
    <x v="1"/>
    <m/>
    <s v="MİYA OTOMASYON VE BARKOD BILISIM SISTEMLERI SAN TİC. VE L.T.D. STI."/>
    <s v="WPY.01.003"/>
    <s v="WEBPLUS EK KULLANICI LISANSI +1"/>
    <s v="Univera - Kanal"/>
    <x v="5"/>
    <s v="Enroute"/>
    <s v="Webplus"/>
    <n v="2632.16"/>
    <m/>
    <n v="1"/>
    <m/>
    <n v="2632.16"/>
    <m/>
    <n v="0"/>
    <m/>
    <n v="2632.16"/>
    <m/>
    <n v="0"/>
    <n v="0"/>
    <s v="UNI240000000157"/>
    <m/>
    <m/>
    <s v="Miya"/>
    <x v="0"/>
    <s v="Yeni Satış"/>
    <s v="Lisans"/>
    <s v="Lisans Satışı"/>
    <s v="Diğer"/>
    <x v="1"/>
    <x v="1"/>
    <s v="Yurt İçi"/>
    <s v="Türkiye"/>
  </r>
  <r>
    <s v="Q1"/>
    <x v="0"/>
    <x v="1"/>
    <m/>
    <s v="MİYA OTOMASYON VE BARKOD BILISIM SISTEMLERI SAN TİC. VE L.T.D. STI."/>
    <s v="UH.01.002"/>
    <s v="UNIDOX KONTÖR HIZMETI"/>
    <s v="Univera - Kanal"/>
    <x v="5"/>
    <s v="E-Dönüşüm"/>
    <s v="Unidox"/>
    <n v="2.11"/>
    <m/>
    <n v="2000"/>
    <m/>
    <n v="4220"/>
    <m/>
    <n v="0"/>
    <m/>
    <n v="4220"/>
    <m/>
    <n v="0"/>
    <n v="0"/>
    <s v="UNI240000000158"/>
    <m/>
    <m/>
    <s v="Miya"/>
    <x v="0"/>
    <s v="Yeni Satış"/>
    <s v="Kontor"/>
    <s v="Kontor Satışı"/>
    <s v="Diğer"/>
    <x v="1"/>
    <x v="1"/>
    <s v="Yurt İçi"/>
    <s v="Türkiye"/>
  </r>
  <r>
    <s v="Q1"/>
    <x v="0"/>
    <x v="1"/>
    <m/>
    <s v="MİYA OTOMASYON VE BARKOD BILISIM SISTEMLERI SAN TİC. VE L.T.D. STI."/>
    <s v="UH.01.002"/>
    <s v="UNIDOX KONTÖR HIZMETI"/>
    <s v="Univera - Kanal"/>
    <x v="5"/>
    <s v="E-Dönüşüm"/>
    <s v="Unidox"/>
    <n v="0.01"/>
    <m/>
    <n v="11500"/>
    <m/>
    <n v="115"/>
    <m/>
    <n v="0"/>
    <m/>
    <n v="115"/>
    <m/>
    <n v="0"/>
    <n v="0"/>
    <s v="UNI240000000158"/>
    <m/>
    <m/>
    <s v="Miya"/>
    <x v="0"/>
    <s v="Yeni Satış"/>
    <s v="Kontor"/>
    <s v="Kontor Satışı"/>
    <s v="Diğer"/>
    <x v="1"/>
    <x v="1"/>
    <s v="Yurt İçi"/>
    <s v="Türkiye"/>
  </r>
  <r>
    <s v="Q1"/>
    <x v="0"/>
    <x v="1"/>
    <m/>
    <s v="YADO GIDA ÜRÜNLERI SAN. TIC. A.S"/>
    <s v="EY.04.012"/>
    <s v="EnRoute Panorama E-Dönüsüm  Modül Lisansi (Enterprise)"/>
    <s v="Univera - La Lorraine"/>
    <x v="7"/>
    <s v="Enroute"/>
    <m/>
    <n v="15991"/>
    <m/>
    <n v="1"/>
    <m/>
    <n v="15991"/>
    <m/>
    <n v="0"/>
    <m/>
    <n v="15991"/>
    <m/>
    <n v="0"/>
    <n v="0"/>
    <s v="UNI240000000216"/>
    <m/>
    <m/>
    <s v="La Lorraine"/>
    <x v="0"/>
    <s v="Yeni Satış"/>
    <s v="Lisans"/>
    <s v="Lisans Satışı"/>
    <s v="Diğer"/>
    <x v="0"/>
    <x v="0"/>
    <s v="Yurt İçi"/>
    <s v="Türkiye"/>
  </r>
  <r>
    <s v="Q1"/>
    <x v="0"/>
    <x v="1"/>
    <m/>
    <s v="KOROPLAST TEMIZLIK AMBALAJ ÜRÜNLERI SAN. VE DIS TIC.A.S."/>
    <s v="EH.03.006"/>
    <s v="EnRoute Panorama - Uzaktan Kurulum ve Efitim Hizmeti"/>
    <s v="Univera - Koroplast"/>
    <x v="0"/>
    <s v="Enroute"/>
    <m/>
    <n v="3780"/>
    <m/>
    <n v="2"/>
    <m/>
    <n v="7560"/>
    <m/>
    <n v="0"/>
    <m/>
    <n v="7560"/>
    <m/>
    <n v="0"/>
    <n v="0"/>
    <s v="UNI240000000215"/>
    <m/>
    <m/>
    <s v="Koroplast"/>
    <x v="0"/>
    <s v="Yeni Satış"/>
    <s v="Hizmet"/>
    <s v="Kurulum ve Eğitim"/>
    <s v="Diğer"/>
    <x v="0"/>
    <x v="0"/>
    <s v="Yurt İçi"/>
    <s v="Türkiye"/>
  </r>
  <r>
    <s v="Q1"/>
    <x v="0"/>
    <x v="1"/>
    <m/>
    <s v="RED BULL GIDA DAGITIM VE PAZARLAMA TICARET LTD. STI"/>
    <s v="EY.01.014"/>
    <s v="EnRoute Panorama - Platform Back Office Kullanici Lisansi (Enterprise)"/>
    <s v="Univera - Redbull"/>
    <x v="0"/>
    <s v="Enroute"/>
    <m/>
    <n v="10745"/>
    <m/>
    <n v="1"/>
    <m/>
    <n v="10745"/>
    <m/>
    <n v="0"/>
    <m/>
    <n v="10745"/>
    <m/>
    <n v="0"/>
    <n v="0"/>
    <s v="UNI240000000213"/>
    <m/>
    <m/>
    <s v="Redbull"/>
    <x v="0"/>
    <s v="Yeni Satış"/>
    <s v="Lisans"/>
    <s v="Lisans Satışı"/>
    <s v="Diğer"/>
    <x v="0"/>
    <x v="0"/>
    <s v="Yurt İçi"/>
    <s v="Türkiye"/>
  </r>
  <r>
    <s v="Q1"/>
    <x v="0"/>
    <x v="1"/>
    <m/>
    <s v="BULAN TICARET - TUNÇ BULAN"/>
    <s v="EY.02.011"/>
    <s v="EnRoute Panorama - Panel - Çoklu Proje Birlestirme Mobil Uygulama Lisansi (Enterprise)"/>
    <s v="Univera - Sarper İçecek"/>
    <x v="1"/>
    <s v="Enroute"/>
    <m/>
    <n v="4732"/>
    <m/>
    <n v="2"/>
    <m/>
    <n v="9464"/>
    <m/>
    <n v="0"/>
    <m/>
    <n v="9464"/>
    <m/>
    <n v="0"/>
    <n v="0"/>
    <s v="UNI240000000212"/>
    <m/>
    <m/>
    <s v="Sarper İçecek"/>
    <x v="0"/>
    <s v="Yeni Satış"/>
    <s v="Lisans"/>
    <s v="Lisans Satışı"/>
    <s v="Diğer"/>
    <x v="0"/>
    <x v="0"/>
    <s v="Yurt İçi"/>
    <s v="Türkiye"/>
  </r>
  <r>
    <s v="Q1"/>
    <x v="0"/>
    <x v="1"/>
    <m/>
    <s v="RED BULL GIDA DAGITIM VE PAZARLAMA TICARET LTD. STI"/>
    <s v="EY.02.033"/>
    <s v="EnRoute Panorama - Mobil Kullanici Lisansi (Enterprise)"/>
    <s v="Univera - Redbull"/>
    <x v="0"/>
    <s v="Enroute"/>
    <m/>
    <n v="5103"/>
    <m/>
    <n v="2"/>
    <m/>
    <n v="10206"/>
    <m/>
    <n v="0"/>
    <m/>
    <n v="10206"/>
    <m/>
    <n v="0"/>
    <n v="0"/>
    <s v="UNI240000000213"/>
    <m/>
    <m/>
    <s v="Redbull"/>
    <x v="0"/>
    <s v="Yeni Satış"/>
    <s v="Lisans"/>
    <s v="Lisans Satışı"/>
    <s v="Diğer"/>
    <x v="0"/>
    <x v="0"/>
    <s v="Yurt İçi"/>
    <s v="Türkiye"/>
  </r>
  <r>
    <s v="Q1"/>
    <x v="0"/>
    <x v="1"/>
    <m/>
    <s v="ALDEMIR BILISIM HIZ. VE DANISMANLIK - ARZU ALDEMIR"/>
    <s v="WPH.02.001"/>
    <s v="WebPlus Yazilim Bakimi Hizmeti"/>
    <s v="Univera - Kanal"/>
    <x v="5"/>
    <s v="Enroute"/>
    <s v="Webplus"/>
    <n v="2761"/>
    <m/>
    <n v="1"/>
    <m/>
    <n v="2761"/>
    <m/>
    <n v="0"/>
    <m/>
    <n v="2761"/>
    <m/>
    <n v="0"/>
    <n v="0"/>
    <s v="UNI240000000161"/>
    <m/>
    <m/>
    <s v="Aldemir Bilişim"/>
    <x v="0"/>
    <s v="Yenileme"/>
    <s v="Hizmet"/>
    <s v="Bakım ve Destek Hizmeti"/>
    <s v="Diğer"/>
    <x v="1"/>
    <x v="3"/>
    <s v="Yurt İçi"/>
    <s v="Türkiye"/>
  </r>
  <r>
    <s v="Q1"/>
    <x v="0"/>
    <x v="1"/>
    <m/>
    <s v="ALDEMIR BILISIM HIZ. VE DANISMANLIK - ARZU ALDEMIR"/>
    <s v="WPY.01.007"/>
    <s v="WEBPLUS E-DÖNÜSÜM MODÜL LISANSI"/>
    <s v="Univera - Kanal"/>
    <x v="5"/>
    <s v="Enroute"/>
    <s v="Webplus"/>
    <n v="4928"/>
    <m/>
    <n v="1"/>
    <m/>
    <n v="6160"/>
    <m/>
    <n v="1232"/>
    <m/>
    <n v="4928"/>
    <m/>
    <n v="0"/>
    <n v="0"/>
    <s v="UNI240000000161"/>
    <m/>
    <m/>
    <s v="Aldemir"/>
    <x v="0"/>
    <s v="Yeni Satış"/>
    <s v="Lisans"/>
    <s v="Lisans Satışı"/>
    <s v="Diğer"/>
    <x v="1"/>
    <x v="3"/>
    <s v="Yurt İçi"/>
    <s v="Türkiye"/>
  </r>
  <r>
    <s v="Q1"/>
    <x v="0"/>
    <x v="1"/>
    <m/>
    <s v="ALDEMIR BILISIM HIZ. VE DANISMANLIK - ARZU ALDEMIR"/>
    <s v="WPY.01.002"/>
    <s v="WebPlus Dagitim Kanali Lisansi"/>
    <s v="Univera - Kanal"/>
    <x v="5"/>
    <s v="Enroute"/>
    <s v="Webplus"/>
    <n v="5113.62"/>
    <m/>
    <n v="1"/>
    <m/>
    <n v="6392.02"/>
    <m/>
    <n v="1278.4000000000001"/>
    <m/>
    <n v="5113.62"/>
    <m/>
    <n v="0"/>
    <n v="0"/>
    <s v="UNI240000000161"/>
    <m/>
    <m/>
    <s v="Aldemir"/>
    <x v="0"/>
    <s v="Yeni Satış"/>
    <s v="Lisans"/>
    <s v="Lisans Satışı"/>
    <s v="Diğer"/>
    <x v="1"/>
    <x v="3"/>
    <s v="Yurt İçi"/>
    <s v="Türkiye"/>
  </r>
  <r>
    <s v="Q1"/>
    <x v="0"/>
    <x v="1"/>
    <m/>
    <s v="YÖNTEM KOZMETIK A.S."/>
    <s v="EH.01.005"/>
    <s v="Enroute Panorama Online Egitim"/>
    <s v="Univera - Mars Gıda"/>
    <x v="7"/>
    <s v="Enroute"/>
    <m/>
    <n v="605.80000000000007"/>
    <m/>
    <n v="3"/>
    <m/>
    <n v="1817.4"/>
    <m/>
    <n v="0"/>
    <m/>
    <n v="1817.4"/>
    <m/>
    <n v="0"/>
    <n v="0"/>
    <s v="UNI240000000226"/>
    <m/>
    <m/>
    <s v="Mars Gıda"/>
    <x v="0"/>
    <s v="Yeni Satış"/>
    <s v="Lisans"/>
    <s v="Lisans Satışı"/>
    <s v="Diğer"/>
    <x v="0"/>
    <x v="0"/>
    <s v="Yurt İçi"/>
    <s v="Türkiye"/>
  </r>
  <r>
    <s v="Q1"/>
    <x v="0"/>
    <x v="1"/>
    <m/>
    <s v="DARDANEL DAGITIM A.S."/>
    <s v="EH.02.001"/>
    <s v="EnRoute Panorama - Yazilim Bakimi, Yasatma ve Merkezi Destek Hizmeti"/>
    <s v="Univera - Dardanel"/>
    <x v="2"/>
    <s v="Enroute"/>
    <m/>
    <n v="244220.61"/>
    <m/>
    <n v="1"/>
    <m/>
    <n v="244220.61"/>
    <m/>
    <n v="0"/>
    <m/>
    <n v="244220.61"/>
    <m/>
    <n v="0"/>
    <n v="0"/>
    <s v="UNI240000000227"/>
    <m/>
    <m/>
    <s v="Dardanel"/>
    <x v="0"/>
    <s v="Yenileme"/>
    <s v="Hizmet"/>
    <s v="Bakım ve Destek Hizmeti"/>
    <s v="Diğer"/>
    <x v="0"/>
    <x v="0"/>
    <s v="Yurt İçi"/>
    <s v="Türkiye"/>
  </r>
  <r>
    <s v="Q1"/>
    <x v="0"/>
    <x v="1"/>
    <m/>
    <s v="Lomisi JSC Efes Gürcistan "/>
    <s v="EH.01.001"/>
    <s v="EnRoute Panorama - Proje Yönetim Hizmeti"/>
    <s v="Univera - Efes Gürcistan"/>
    <x v="4"/>
    <s v="Enroute"/>
    <m/>
    <n v="12451.88"/>
    <m/>
    <n v="11"/>
    <m/>
    <n v="136970.68"/>
    <m/>
    <n v="0"/>
    <m/>
    <n v="136970.68"/>
    <m/>
    <n v="0"/>
    <n v="0"/>
    <s v="ENV240000000026"/>
    <m/>
    <m/>
    <s v="Efes International"/>
    <x v="0"/>
    <s v="Yeni Satış"/>
    <s v="Hizmet"/>
    <s v="Proje Yönetimi ve Danışmanlık"/>
    <s v="Diğer"/>
    <x v="0"/>
    <x v="0"/>
    <s v="Yurt Dışı"/>
    <s v="Gürcistan"/>
  </r>
  <r>
    <s v="Q1"/>
    <x v="0"/>
    <x v="1"/>
    <m/>
    <s v="RED BULL GIDA DAGITIM VE PAZARLAMA TICARET LTD. STI"/>
    <s v="EY.01.014"/>
    <s v="EnRoute Panorama - Platform Back Office Kullanici Lisansi (Enterprise)"/>
    <s v="Univera - Redbull"/>
    <x v="0"/>
    <s v="Enroute"/>
    <m/>
    <n v="10745"/>
    <m/>
    <n v="1"/>
    <m/>
    <n v="10745"/>
    <m/>
    <n v="0"/>
    <m/>
    <n v="10745"/>
    <m/>
    <n v="0"/>
    <n v="0"/>
    <s v="UNI240000000220"/>
    <m/>
    <m/>
    <s v="Redbull"/>
    <x v="0"/>
    <s v="Yeni Satış"/>
    <s v="Lisans"/>
    <s v="Lisans Satışı"/>
    <s v="Diğer"/>
    <x v="0"/>
    <x v="0"/>
    <s v="Yurt İçi"/>
    <s v="Türkiye"/>
  </r>
  <r>
    <s v="Q1"/>
    <x v="0"/>
    <x v="1"/>
    <m/>
    <s v="KENT GIDA MADDELERI SAN VE TIC.AS."/>
    <s v="EH.06.001"/>
    <s v="EnRoute Panorama - Hosting Hizmeti"/>
    <s v="Univera - Kent Gıda"/>
    <x v="2"/>
    <s v="Hosting"/>
    <m/>
    <n v="346913.18"/>
    <m/>
    <n v="2"/>
    <m/>
    <n v="693826.35546400002"/>
    <m/>
    <n v="-4.5360000000000001E-3"/>
    <m/>
    <n v="693826.36"/>
    <m/>
    <n v="0"/>
    <n v="0"/>
    <s v="UNI240000000163"/>
    <m/>
    <m/>
    <s v="Mondelez"/>
    <x v="0"/>
    <s v="Yenileme"/>
    <s v="Hizmet"/>
    <s v="Hosting"/>
    <s v="Diğer"/>
    <x v="0"/>
    <x v="0"/>
    <s v="Yurt İçi"/>
    <s v="Türkiye"/>
  </r>
  <r>
    <s v="Q1"/>
    <x v="0"/>
    <x v="1"/>
    <m/>
    <s v="ERBAK-ULUDAG PAZARLAMA SATIS VE DAGITIM A.S."/>
    <s v="EY.01.021"/>
    <s v="EnRoute Panorama - Dafitim Kanali (Bayi/Distribütör/Sube) Lisansi (Enterprise)"/>
    <s v="Univera - Uludağ İçecek"/>
    <x v="1"/>
    <s v="Enroute"/>
    <m/>
    <n v="11435.22"/>
    <m/>
    <n v="2"/>
    <m/>
    <n v="22870.44"/>
    <m/>
    <n v="0"/>
    <m/>
    <n v="22870.44"/>
    <m/>
    <n v="0"/>
    <n v="0"/>
    <s v="UNI240000000230"/>
    <m/>
    <m/>
    <s v="Uludağ İçecek"/>
    <x v="0"/>
    <s v="Yeni Satış"/>
    <s v="Lisans"/>
    <s v="Lisans Satışı"/>
    <s v="Diğer"/>
    <x v="0"/>
    <x v="0"/>
    <s v="Yurt İçi"/>
    <s v="Türkiye"/>
  </r>
  <r>
    <s v="Q1"/>
    <x v="0"/>
    <x v="1"/>
    <m/>
    <s v="DARDANEL DAGITIM A.S."/>
    <s v="EH.03.001"/>
    <s v="EnRoute Panorama - Çafri Merkezi Hizmeti  (MSD)"/>
    <s v="Univera - Dardanel"/>
    <x v="2"/>
    <s v="Enroute"/>
    <m/>
    <n v="10710"/>
    <m/>
    <n v="54"/>
    <m/>
    <n v="578340"/>
    <m/>
    <n v="0"/>
    <m/>
    <n v="578340"/>
    <m/>
    <n v="0"/>
    <n v="0"/>
    <s v="UNI240000000227"/>
    <m/>
    <m/>
    <s v="Dardanel"/>
    <x v="0"/>
    <s v="Yenileme"/>
    <s v="Hizmet"/>
    <s v="Çağrı Merkezi"/>
    <s v="Diğer"/>
    <x v="0"/>
    <x v="0"/>
    <s v="Yurt İçi"/>
    <s v="Türkiye"/>
  </r>
  <r>
    <s v="Q1"/>
    <x v="0"/>
    <x v="1"/>
    <m/>
    <s v="EFES VITANTA MOLDOVA BREWERY S.A"/>
    <s v="EH.03.001"/>
    <s v="EnRoute Panorama - Çafri Merkezi Hizmeti  (MSD)"/>
    <s v="Univera - Efes Moldova"/>
    <x v="2"/>
    <s v="Enroute"/>
    <m/>
    <n v="28682.01"/>
    <m/>
    <n v="1"/>
    <m/>
    <n v="28682.011999999999"/>
    <m/>
    <n v="2E-3"/>
    <m/>
    <n v="28682.01"/>
    <m/>
    <n v="0"/>
    <n v="0"/>
    <s v="ENV240000000028"/>
    <m/>
    <m/>
    <s v="Efes International"/>
    <x v="0"/>
    <s v="Yenileme"/>
    <s v="Hizmet"/>
    <s v="Çağrı Merkezi"/>
    <s v="Diğer"/>
    <x v="0"/>
    <x v="0"/>
    <s v="Yurt Dışı"/>
    <s v="Moldova"/>
  </r>
  <r>
    <s v="Q1"/>
    <x v="0"/>
    <x v="1"/>
    <m/>
    <s v="ÇELIKLER GIDA OTO. NAK. TICARET SAN. LTD. STI."/>
    <s v="UH.01.002"/>
    <s v="UNIDOX KONTÖR HIZMETI"/>
    <s v="Univera - Efes Türkiye"/>
    <x v="6"/>
    <s v="E-Dönüşüm"/>
    <s v="Unidox"/>
    <n v="2.8125"/>
    <m/>
    <n v="2000"/>
    <m/>
    <n v="5625"/>
    <m/>
    <n v="0"/>
    <m/>
    <n v="5625"/>
    <m/>
    <n v="0"/>
    <n v="0"/>
    <s v="UNI240000000165"/>
    <m/>
    <m/>
    <s v="Efes Türkiye"/>
    <x v="0"/>
    <s v="Yeni Satış"/>
    <s v="Kontor"/>
    <s v="Kontor Satışı"/>
    <s v="Diğer"/>
    <x v="0"/>
    <x v="0"/>
    <s v="Yurt İçi"/>
    <s v="Türkiye"/>
  </r>
  <r>
    <s v="Q1"/>
    <x v="0"/>
    <x v="1"/>
    <m/>
    <s v="EFES VITANTA MOLDOVA BREWERY S.A"/>
    <s v="EH.02.001"/>
    <s v="EnRoute Panorama - Yazilim Bakimi, Yasatma ve Merkezi Destek Hizmeti"/>
    <s v="Univera - Efes Moldova"/>
    <x v="2"/>
    <s v="Enroute"/>
    <m/>
    <n v="21937.37"/>
    <m/>
    <n v="1"/>
    <m/>
    <n v="21937.374526"/>
    <m/>
    <n v="4.5259999999999996E-3"/>
    <m/>
    <n v="21937.37"/>
    <m/>
    <n v="0"/>
    <n v="0"/>
    <s v="ENV240000000028"/>
    <m/>
    <m/>
    <s v="Efes International"/>
    <x v="0"/>
    <s v="Yenileme"/>
    <s v="Hizmet"/>
    <s v="Bakım ve Destek Hizmeti"/>
    <s v="Diğer"/>
    <x v="0"/>
    <x v="0"/>
    <s v="Yurt Dışı"/>
    <s v="Moldova"/>
  </r>
  <r>
    <s v="Q1"/>
    <x v="0"/>
    <x v="2"/>
    <m/>
    <s v="ERBAK-ULUDAG PAZARLAMA SATIS VE DAGITIM A.S."/>
    <s v="EH.02.001"/>
    <s v="EnRoute Panorama - Yazilim Bakimi, Yasatma ve Merkezi Destek Hizmeti"/>
    <s v="Univera - Uludağ İçecek"/>
    <x v="2"/>
    <s v="Enroute"/>
    <m/>
    <n v="542060.78"/>
    <m/>
    <n v="1"/>
    <m/>
    <n v="542060.78"/>
    <m/>
    <n v="0"/>
    <m/>
    <n v="542060.78"/>
    <m/>
    <n v="0"/>
    <n v="0"/>
    <s v="UNI240000000263"/>
    <m/>
    <m/>
    <s v="Uludağ İçecek"/>
    <x v="1"/>
    <s v="Yenileme"/>
    <s v="Hizmet"/>
    <s v="Bakım ve Destek Hizmeti"/>
    <s v="Diğer"/>
    <x v="0"/>
    <x v="0"/>
    <s v="Yurt İçi"/>
    <s v="Türkiye"/>
  </r>
  <r>
    <s v="Q1"/>
    <x v="0"/>
    <x v="2"/>
    <m/>
    <s v="Eczacibasi Tüketim Ürünleri San. Tic. A.S."/>
    <s v="EH.02.018"/>
    <s v="EnRoute Panorama  WebConnector Bakim Hizmeti"/>
    <s v="Univera - Eczacıbaşı Profesyonel"/>
    <x v="2"/>
    <s v="Enroute"/>
    <s v="Web Connector"/>
    <n v="33522.730000000003"/>
    <m/>
    <n v="3"/>
    <m/>
    <n v="100568.19"/>
    <m/>
    <n v="0"/>
    <m/>
    <n v="100568.19"/>
    <m/>
    <n v="0"/>
    <n v="0"/>
    <s v="UNI240000000272"/>
    <m/>
    <m/>
    <s v="Eczacıbaşı"/>
    <x v="0"/>
    <s v="Yenileme"/>
    <s v="Hizmet"/>
    <s v="Bakım ve Destek Hizmeti"/>
    <s v="Diğer"/>
    <x v="0"/>
    <x v="0"/>
    <s v="Yurt İçi"/>
    <s v="Türkiye"/>
  </r>
  <r>
    <s v="Q1"/>
    <x v="0"/>
    <x v="1"/>
    <m/>
    <s v="RED BULL GIDA DAGITIM VE PAZARLAMA TICARET LTD. STI"/>
    <s v="EY.02.033"/>
    <s v="EnRoute Panorama - Mobil Kullanici Lisansi (Enterprise)"/>
    <s v="Univera - Redbull"/>
    <x v="0"/>
    <s v="Enroute"/>
    <m/>
    <n v="5103"/>
    <m/>
    <n v="1"/>
    <m/>
    <n v="5103"/>
    <m/>
    <n v="0"/>
    <m/>
    <n v="5103"/>
    <m/>
    <n v="0"/>
    <n v="0"/>
    <s v="UNI240000000233"/>
    <m/>
    <m/>
    <s v="Redbull"/>
    <x v="0"/>
    <s v="Yeni Satış"/>
    <s v="Lisans"/>
    <s v="Lisans Satışı"/>
    <s v="Diğer"/>
    <x v="0"/>
    <x v="0"/>
    <s v="Yurt İçi"/>
    <s v="Türkiye"/>
  </r>
  <r>
    <s v="Q1"/>
    <x v="0"/>
    <x v="2"/>
    <m/>
    <s v="LEVENT KIMYA SAN. VE TIC. A.S."/>
    <s v="EH.01.003"/>
    <s v="EnRoute Panorama - Kurulum ve Efitim Hizmeti"/>
    <s v="Univera - Levent Kimya"/>
    <x v="7"/>
    <s v="Enroute"/>
    <m/>
    <n v="26316.95"/>
    <m/>
    <n v="1"/>
    <m/>
    <n v="26316.95"/>
    <m/>
    <n v="0"/>
    <m/>
    <n v="26316.95"/>
    <m/>
    <n v="0"/>
    <n v="0"/>
    <s v="UNI240000000249"/>
    <m/>
    <m/>
    <s v="Levent Kimya"/>
    <x v="0"/>
    <s v="Yeni Satış"/>
    <s v="Hizmet"/>
    <s v="Kurulum ve Eğitim"/>
    <s v="Diğer"/>
    <x v="0"/>
    <x v="0"/>
    <s v="Yurt İçi"/>
    <s v="Türkiye"/>
  </r>
  <r>
    <s v="Q1"/>
    <x v="0"/>
    <x v="2"/>
    <m/>
    <s v="Eczacibasi Tüketim Ürünleri San. Tic. A.S."/>
    <s v="EH.03.001"/>
    <s v="EnRoute Panorama - Çafri Merkezi Hizmeti  (MSD)"/>
    <s v="Univera - Eczacıbaşı Girişim"/>
    <x v="2"/>
    <s v="Enroute"/>
    <m/>
    <n v="12558.92"/>
    <m/>
    <n v="16"/>
    <m/>
    <n v="200942.72"/>
    <m/>
    <n v="0"/>
    <m/>
    <n v="200942.72"/>
    <m/>
    <n v="0"/>
    <n v="0"/>
    <s v="UNI240000000271"/>
    <m/>
    <m/>
    <s v="Eczacıbaşı"/>
    <x v="0"/>
    <s v="Yenileme"/>
    <s v="Hizmet"/>
    <s v="Çağrı Merkezi"/>
    <s v="Diğer"/>
    <x v="0"/>
    <x v="0"/>
    <s v="Yurt İçi"/>
    <s v="Türkiye"/>
  </r>
  <r>
    <s v="Q1"/>
    <x v="0"/>
    <x v="2"/>
    <m/>
    <s v="Eczacibasi Tüketim Ürünleri San. Tic. A.S."/>
    <s v="EH.03.001"/>
    <s v="EnRoute Panorama - Çafri Merkezi Hizmeti  (MSD)"/>
    <s v="Univera - Eczacıbaşı Profesyonel"/>
    <x v="2"/>
    <s v="Enroute"/>
    <m/>
    <n v="12558.92"/>
    <m/>
    <n v="7"/>
    <m/>
    <n v="87912.44"/>
    <m/>
    <n v="0"/>
    <m/>
    <n v="87912.44"/>
    <m/>
    <n v="0"/>
    <n v="0"/>
    <s v="UNI240000000272"/>
    <m/>
    <m/>
    <s v="Eczacıbaşı"/>
    <x v="0"/>
    <s v="Yenileme"/>
    <s v="Hizmet"/>
    <s v="Çağrı Merkezi"/>
    <s v="Diğer"/>
    <x v="0"/>
    <x v="0"/>
    <s v="Yurt İçi"/>
    <s v="Türkiye"/>
  </r>
  <r>
    <s v="Q1"/>
    <x v="0"/>
    <x v="1"/>
    <m/>
    <s v="ASI GIDA OTOMOTIV INSAAT VE TURIZM SANAYI TICARET LIMITED SIRKETI."/>
    <s v="UH.01.002"/>
    <s v="UNIDOX KONTÖR HIZMETI"/>
    <s v="Univera - Dardanel"/>
    <x v="6"/>
    <s v="E-Dönüşüm"/>
    <s v="Unidox"/>
    <n v="1.5"/>
    <m/>
    <n v="10000"/>
    <m/>
    <n v="15000"/>
    <m/>
    <n v="0"/>
    <m/>
    <n v="15000"/>
    <m/>
    <n v="0"/>
    <n v="0"/>
    <s v="UNI240000000179"/>
    <m/>
    <m/>
    <s v="Dardanel"/>
    <x v="0"/>
    <s v="Yeni Satış"/>
    <s v="Kontor"/>
    <s v="Kontor Satışı"/>
    <s v="Diğer"/>
    <x v="1"/>
    <x v="0"/>
    <s v="Yurt İçi"/>
    <s v="Türkiye"/>
  </r>
  <r>
    <s v="Q1"/>
    <x v="0"/>
    <x v="1"/>
    <m/>
    <s v="MATRIKS BİLGİSAYAR SİSTEMLERİ LTD.ŞTİ"/>
    <s v="UH.01.002"/>
    <s v="UNIDOX KONTÖR HIZMETI"/>
    <s v="Univera - Kanal"/>
    <x v="5"/>
    <s v="E-Dönüşüm"/>
    <s v="Unidox"/>
    <n v="1.2050000000000001"/>
    <m/>
    <n v="10000"/>
    <m/>
    <n v="12050"/>
    <m/>
    <n v="0"/>
    <m/>
    <n v="12050"/>
    <m/>
    <n v="0"/>
    <n v="0"/>
    <s v="UNI240000000172"/>
    <m/>
    <m/>
    <s v="Matriks"/>
    <x v="0"/>
    <s v="Yeni Satış"/>
    <s v="Kontor"/>
    <s v="Kontor Satışı"/>
    <s v="Diğer"/>
    <x v="1"/>
    <x v="2"/>
    <s v="Yurt İçi"/>
    <s v="Türkiye"/>
  </r>
  <r>
    <s v="Q1"/>
    <x v="0"/>
    <x v="1"/>
    <m/>
    <s v="DOGUS ÇAY VE GIDA MADD.ÜRT.PAZ.ITH.IHR.A.S"/>
    <s v="SH.02.001"/>
    <s v="StokBar Panorama - Yazilim Bakimi Hizmeti"/>
    <s v="Univera Doğuş Çay Projesi"/>
    <x v="2"/>
    <s v="Stokbar"/>
    <s v="Stokbar"/>
    <n v="320837.28000000003"/>
    <m/>
    <n v="1"/>
    <m/>
    <n v="320837.28000000003"/>
    <m/>
    <n v="0"/>
    <m/>
    <n v="320837.28000000003"/>
    <m/>
    <n v="0"/>
    <n v="0"/>
    <s v="UNI240000000177"/>
    <m/>
    <m/>
    <s v="Doğuş Çay"/>
    <x v="0"/>
    <s v="Yenileme"/>
    <s v="Hizmet"/>
    <s v="Bakım ve Destek Hizmeti"/>
    <s v="Key Account"/>
    <x v="0"/>
    <x v="0"/>
    <s v="Yurt İçi"/>
    <s v="Türkiye"/>
  </r>
  <r>
    <s v="Q1"/>
    <x v="0"/>
    <x v="1"/>
    <m/>
    <s v="TAVUK DÜNYASI GIDA SANAYI VE TICARET A.S."/>
    <s v="SH.02.001"/>
    <s v="StokBar Panorama - Yazilim Bakimi Hizmeti"/>
    <s v="Univera - Tavuk Dünyası"/>
    <x v="2"/>
    <s v="Stokbar"/>
    <s v="Stokbar"/>
    <n v="113671.97"/>
    <m/>
    <n v="1"/>
    <m/>
    <n v="113671.97"/>
    <m/>
    <n v="0"/>
    <m/>
    <n v="113671.97"/>
    <m/>
    <n v="0"/>
    <n v="0"/>
    <s v="UNI240000000178"/>
    <m/>
    <m/>
    <s v="Tavuk Dünyası"/>
    <x v="0"/>
    <s v="Yenileme"/>
    <s v="Hizmet"/>
    <s v="Bakım ve Destek Hizmeti"/>
    <s v="Diğer"/>
    <x v="0"/>
    <x v="0"/>
    <s v="Yurt İçi"/>
    <s v="Türkiye"/>
  </r>
  <r>
    <s v="Q1"/>
    <x v="0"/>
    <x v="1"/>
    <m/>
    <s v="TAVUK DÜNYASI GIDA SANAYI VE TICARET A.S."/>
    <s v="SH.02.001"/>
    <s v="StokBar Panorama - Yazilim Bakimi Hizmeti"/>
    <s v="Univera - Tavuk Dünyası"/>
    <x v="2"/>
    <s v="Stokbar"/>
    <s v="Stokbar"/>
    <n v="31882.45"/>
    <m/>
    <n v="1"/>
    <m/>
    <n v="31882.45"/>
    <m/>
    <n v="0"/>
    <m/>
    <n v="31882.45"/>
    <m/>
    <n v="0"/>
    <n v="0"/>
    <s v="UNI240000000178"/>
    <m/>
    <m/>
    <s v="Tavuk Dünyası"/>
    <x v="0"/>
    <s v="Yenileme"/>
    <s v="Hizmet"/>
    <s v="Bakım ve Destek Hizmeti"/>
    <s v="Diğer"/>
    <x v="0"/>
    <x v="0"/>
    <s v="Yurt İçi"/>
    <s v="Türkiye"/>
  </r>
  <r>
    <s v="Q1"/>
    <x v="0"/>
    <x v="1"/>
    <m/>
    <s v="DOGUS ÇAY VE GIDA MADD.ÜRT.PAZ.ITH.IHR.A.S"/>
    <s v="SH.03.004"/>
    <s v="StokBar Panorama - Çafri Merkezi Hizmeti (Depo/Lokasyon)"/>
    <s v="Univera Doğuş Çay Projesi"/>
    <x v="2"/>
    <s v="Stokbar"/>
    <s v="Stokbar"/>
    <n v="91667.82"/>
    <m/>
    <n v="2"/>
    <m/>
    <n v="183335.64"/>
    <m/>
    <n v="0"/>
    <m/>
    <n v="183335.64"/>
    <m/>
    <n v="0"/>
    <n v="0"/>
    <s v="UNI240000000177"/>
    <m/>
    <m/>
    <s v="Doğuş Çay"/>
    <x v="0"/>
    <s v="Yenileme"/>
    <s v="Hizmet"/>
    <s v="Hosting"/>
    <s v="Key Account"/>
    <x v="0"/>
    <x v="0"/>
    <s v="Yurt İçi"/>
    <s v="Türkiye"/>
  </r>
  <r>
    <s v="Q1"/>
    <x v="0"/>
    <x v="1"/>
    <m/>
    <s v="DOGUS ÇAY VE GIDA MADD.ÜRT.PAZ.ITH.IHR.A.S"/>
    <s v="SH.03.004"/>
    <s v="StokBar Panorama - Çafri Merkezi Hizmeti (Depo/Lokasyon)"/>
    <s v="Univera Doğuş Çay Projesi"/>
    <x v="2"/>
    <s v="Stokbar"/>
    <s v="Stokbar"/>
    <n v="24449.510000000002"/>
    <m/>
    <n v="7"/>
    <m/>
    <n v="171146.57"/>
    <m/>
    <n v="0"/>
    <m/>
    <n v="171146.57"/>
    <m/>
    <n v="0"/>
    <n v="0"/>
    <s v="UNI240000000177"/>
    <m/>
    <m/>
    <s v="Doğuş Çay"/>
    <x v="0"/>
    <s v="Yenileme"/>
    <s v="Hizmet"/>
    <s v="Hosting"/>
    <s v="Key Account"/>
    <x v="0"/>
    <x v="0"/>
    <s v="Yurt İçi"/>
    <s v="Türkiye"/>
  </r>
  <r>
    <s v="Q1"/>
    <x v="0"/>
    <x v="1"/>
    <m/>
    <s v="DOGUS ÇAY VE GIDA MADD.ÜRT.PAZ.ITH.IHR.A.S"/>
    <s v="SH.03.004"/>
    <s v="StokBar Panorama - Çafri Merkezi Hizmeti (Depo/Lokasyon)"/>
    <s v="Univera Doğuş Çay Projesi"/>
    <x v="2"/>
    <s v="Stokbar"/>
    <s v="Stokbar"/>
    <n v="81512.639999999999"/>
    <m/>
    <n v="2"/>
    <m/>
    <n v="163025.28"/>
    <m/>
    <n v="0"/>
    <m/>
    <n v="163025.28"/>
    <m/>
    <n v="0"/>
    <n v="0"/>
    <s v="UNI240000000177"/>
    <m/>
    <m/>
    <s v="Doğuş Çay"/>
    <x v="0"/>
    <s v="Yenileme"/>
    <s v="Hizmet"/>
    <s v="Hosting"/>
    <s v="Key Account"/>
    <x v="0"/>
    <x v="0"/>
    <s v="Yurt İçi"/>
    <s v="Türkiye"/>
  </r>
  <r>
    <s v="Q1"/>
    <x v="0"/>
    <x v="1"/>
    <m/>
    <s v="DOGUS ÇAY VE GIDA MADD.ÜRT.PAZ.ITH.IHR.A.S"/>
    <s v="SH.03.004"/>
    <s v="StokBar Panorama - Çafri Merkezi Hizmeti (Depo/Lokasyon)"/>
    <s v="Univera Doğuş Çay Projesi"/>
    <x v="2"/>
    <s v="Stokbar"/>
    <s v="Stokbar"/>
    <n v="45284.800000000003"/>
    <m/>
    <n v="2"/>
    <m/>
    <n v="90569.600000000006"/>
    <m/>
    <n v="0"/>
    <m/>
    <n v="90569.600000000006"/>
    <m/>
    <n v="0"/>
    <n v="0"/>
    <s v="UNI240000000177"/>
    <m/>
    <m/>
    <s v="Doğuş Çay"/>
    <x v="0"/>
    <s v="Yenileme"/>
    <s v="Hizmet"/>
    <s v="Hosting"/>
    <s v="Key Account"/>
    <x v="0"/>
    <x v="0"/>
    <s v="Yurt İçi"/>
    <s v="Türkiye"/>
  </r>
  <r>
    <s v="Q1"/>
    <x v="0"/>
    <x v="1"/>
    <m/>
    <s v="TAVUK DÜNYASI GIDA SANAYI VE TICARET A.S."/>
    <s v="SH.03.004"/>
    <s v="StokBar Panorama - Çafri Merkezi Hizmeti (Depo/Lokasyon)"/>
    <s v="Univera - Tavuk Dünyası"/>
    <x v="2"/>
    <s v="Stokbar"/>
    <s v="Stokbar"/>
    <n v="37341.599999999999"/>
    <m/>
    <n v="1"/>
    <m/>
    <n v="37341.599999999999"/>
    <m/>
    <n v="0"/>
    <m/>
    <n v="37341.599999999999"/>
    <m/>
    <n v="0"/>
    <n v="0"/>
    <s v="UNI240000000178"/>
    <m/>
    <m/>
    <s v="Tavuk Dünyası"/>
    <x v="0"/>
    <s v="Yenileme"/>
    <s v="Hizmet"/>
    <s v="Hosting"/>
    <s v="Diğer"/>
    <x v="0"/>
    <x v="0"/>
    <s v="Yurt İçi"/>
    <s v="Türkiye"/>
  </r>
  <r>
    <s v="Q1"/>
    <x v="0"/>
    <x v="1"/>
    <m/>
    <s v="DOGUS ÇAY VE GIDA MADD.ÜRT.PAZ.ITH.IHR.A.S"/>
    <s v="LH.02.001"/>
    <s v="LOJITEK PANORAMA BAKIM VE DESTEK HIZMETI"/>
    <s v="Univera Doğuş Çay Projesi"/>
    <x v="2"/>
    <s v="Stokbar"/>
    <s v="Lojitek"/>
    <n v="268293.34999999998"/>
    <m/>
    <n v="1"/>
    <m/>
    <n v="268293.34999999998"/>
    <m/>
    <n v="0"/>
    <m/>
    <n v="268293.34999999998"/>
    <m/>
    <n v="0"/>
    <n v="0"/>
    <s v="UNI240000000176"/>
    <m/>
    <m/>
    <s v="Doğuş Çay"/>
    <x v="0"/>
    <s v="Yenileme"/>
    <s v="Hizmet"/>
    <s v="Bakım ve Destek Hizmeti"/>
    <s v="Key Account"/>
    <x v="0"/>
    <x v="0"/>
    <s v="Yurt İçi"/>
    <s v="Türkiye"/>
  </r>
  <r>
    <s v="Q1"/>
    <x v="0"/>
    <x v="1"/>
    <m/>
    <s v="OF ÇAYSAN TARIM ÜRÜN. ENTEGRE TES. SAN VE TIC. AS."/>
    <s v="LH.02.001"/>
    <s v="LOJITEK PANORAMA BAKIM VE DESTEK HIZMETI"/>
    <s v="Univera - Ofçaysan"/>
    <x v="2"/>
    <s v="Stokbar"/>
    <s v="Lojitek"/>
    <n v="122161.57"/>
    <m/>
    <n v="1"/>
    <m/>
    <n v="122161.57"/>
    <m/>
    <n v="0"/>
    <m/>
    <n v="122161.57"/>
    <m/>
    <n v="0"/>
    <n v="0"/>
    <s v="UNI240000000173"/>
    <m/>
    <m/>
    <s v="Ofçaysan"/>
    <x v="0"/>
    <s v="Yenileme"/>
    <s v="Hizmet"/>
    <s v="Bakım ve Destek Hizmeti"/>
    <s v="Diğer"/>
    <x v="0"/>
    <x v="0"/>
    <s v="Yurt İçi"/>
    <s v="Türkiye"/>
  </r>
  <r>
    <s v="Q1"/>
    <x v="0"/>
    <x v="2"/>
    <m/>
    <s v="KOROPLAST TEMIZLIK AMBALAJ ÜRÜNLERI SAN. VE DIS TIC.A.S."/>
    <s v="EY.03.001"/>
    <s v="Enroute Panorama PaaS Lisansi (Kiralama Hizmeti )"/>
    <s v="Univera - Koroplast"/>
    <x v="0"/>
    <s v="Enroute"/>
    <m/>
    <n v="66202.429999999993"/>
    <m/>
    <n v="1"/>
    <m/>
    <n v="66202.429999999993"/>
    <m/>
    <n v="0"/>
    <m/>
    <n v="66202.429999999993"/>
    <m/>
    <n v="0"/>
    <n v="0"/>
    <s v="UNI240000000265"/>
    <m/>
    <m/>
    <s v="Koroplast"/>
    <x v="0"/>
    <s v="Yenileme"/>
    <s v="Lisans"/>
    <s v="Lisans Kiralama"/>
    <s v="Diğer"/>
    <x v="0"/>
    <x v="0"/>
    <s v="Yurt İçi"/>
    <s v="Türkiye"/>
  </r>
  <r>
    <s v="Q1"/>
    <x v="0"/>
    <x v="2"/>
    <m/>
    <s v="Eczacibasi Tüketim Ürünleri San. Tic. A.S."/>
    <s v="EH.02.001"/>
    <s v="EnRoute Panorama - Yazilim Bakimi, Yasatma ve Merkezi Destek Hizmeti"/>
    <s v="Univera - Eczacıbaşı Tüketim"/>
    <x v="2"/>
    <s v="Enroute"/>
    <m/>
    <n v="82206.64"/>
    <m/>
    <n v="1"/>
    <m/>
    <n v="82206.64"/>
    <m/>
    <n v="0"/>
    <m/>
    <n v="82206.64"/>
    <m/>
    <n v="0"/>
    <n v="0"/>
    <s v="UNI240000000271"/>
    <m/>
    <m/>
    <s v="Eczacıbaşı"/>
    <x v="0"/>
    <s v="Yenileme"/>
    <s v="Hizmet"/>
    <s v="Bakım ve Destek Hizmeti"/>
    <s v="Diğer"/>
    <x v="0"/>
    <x v="0"/>
    <s v="Yurt İçi"/>
    <s v="Türkiye"/>
  </r>
  <r>
    <s v="Q1"/>
    <x v="0"/>
    <x v="2"/>
    <m/>
    <s v="Eczacibasi Tüketim Ürünleri San. Tic. A.S."/>
    <s v="EH.02.001"/>
    <s v="EnRoute Panorama - Yazilim Bakimi, Yasatma ve Merkezi Destek Hizmeti"/>
    <s v="Univera - Eczacıbaşı Tüketim"/>
    <x v="2"/>
    <s v="Enroute"/>
    <m/>
    <n v="82206.64"/>
    <m/>
    <n v="1"/>
    <m/>
    <n v="82206.64"/>
    <m/>
    <n v="0"/>
    <m/>
    <n v="82206.64"/>
    <m/>
    <n v="0"/>
    <n v="0"/>
    <s v="UNI240000000272"/>
    <m/>
    <m/>
    <s v="Eczacıbaşı"/>
    <x v="0"/>
    <s v="Yenileme"/>
    <s v="Hizmet"/>
    <s v="Bakım ve Destek Hizmeti"/>
    <s v="Diğer"/>
    <x v="0"/>
    <x v="0"/>
    <s v="Yurt İçi"/>
    <s v="Türkiye"/>
  </r>
  <r>
    <s v="Q1"/>
    <x v="0"/>
    <x v="2"/>
    <m/>
    <s v="Eczacibasi Tüketim Ürünleri San. Tic. A.S."/>
    <s v="EH.02.018"/>
    <s v="EnRoute Panorama  WebConnector Bakim Hizmeti"/>
    <s v="Univera - Eczacıbaşı Tüketim"/>
    <x v="2"/>
    <s v="Enroute"/>
    <s v="Web Connector"/>
    <n v="33522.730000000003"/>
    <m/>
    <n v="2"/>
    <m/>
    <n v="67045.460000000006"/>
    <m/>
    <n v="0"/>
    <m/>
    <n v="67045.460000000006"/>
    <m/>
    <n v="0"/>
    <n v="0"/>
    <s v="UNI240000000271"/>
    <m/>
    <m/>
    <s v="Eczacıbaşı"/>
    <x v="0"/>
    <s v="Yenileme"/>
    <s v="Hizmet"/>
    <s v="Bakım ve Destek Hizmeti"/>
    <s v="Diğer"/>
    <x v="0"/>
    <x v="0"/>
    <s v="Yurt İçi"/>
    <s v="Türkiye"/>
  </r>
  <r>
    <s v="Q1"/>
    <x v="0"/>
    <x v="2"/>
    <m/>
    <s v="Eczacibasi Tüketim Ürünleri San. Tic. A.S."/>
    <s v="EH.03.008"/>
    <s v="EnRoute Panorama - Çafri Merkezi Hizmeti (DDI / OutSource)"/>
    <s v="Univera - Eczacıbaşı Tüketim"/>
    <x v="2"/>
    <s v="Enroute"/>
    <m/>
    <n v="8623.89"/>
    <m/>
    <n v="10"/>
    <m/>
    <n v="86238.9"/>
    <m/>
    <n v="0"/>
    <m/>
    <n v="86238.9"/>
    <m/>
    <n v="0"/>
    <n v="0"/>
    <s v="UNI240000000272"/>
    <m/>
    <m/>
    <s v="Eczacıbaşı"/>
    <x v="0"/>
    <s v="Yenileme"/>
    <s v="Hizmet"/>
    <s v="Çağrı Merkezi"/>
    <s v="Diğer"/>
    <x v="0"/>
    <x v="0"/>
    <s v="Yurt İçi"/>
    <s v="Türkiye"/>
  </r>
  <r>
    <s v="Q1"/>
    <x v="0"/>
    <x v="1"/>
    <m/>
    <s v="NESTLE TÜRKIYE GIDA SANAYI A.S."/>
    <s v="SH.01.001"/>
    <s v="StokBar Panorama - Proje Yönetim Hizmeti"/>
    <s v="Univera - Nestle Retail"/>
    <x v="0"/>
    <s v="Stokbar"/>
    <s v="Stokbar"/>
    <n v="6668"/>
    <m/>
    <n v="20"/>
    <m/>
    <n v="133360"/>
    <m/>
    <n v="0"/>
    <m/>
    <n v="133360"/>
    <m/>
    <n v="0"/>
    <n v="0"/>
    <s v="UNI240000000182"/>
    <m/>
    <m/>
    <s v="Nestle"/>
    <x v="0"/>
    <s v="Yeni Satış"/>
    <s v="Hizmet"/>
    <s v="Proje Yönetimi ve Danışmanlık"/>
    <s v="Key Account"/>
    <x v="0"/>
    <x v="0"/>
    <s v="Yurt İçi"/>
    <s v="Türkiye"/>
  </r>
  <r>
    <s v="Q1"/>
    <x v="0"/>
    <x v="2"/>
    <m/>
    <s v="ERBAK-ULUDAG PAZARLAMA SATIS VE DAGITIM A.S."/>
    <s v="EH.02.004"/>
    <s v="Enroute Panorama FundManager Module - Fon ve Bütçe Yönetimi Yazilim Bakimi Hizmeti "/>
    <s v="Univera - Uludağ İçecek"/>
    <x v="2"/>
    <s v="Enroute"/>
    <m/>
    <n v="50769.29"/>
    <m/>
    <n v="1"/>
    <m/>
    <n v="50769.29"/>
    <m/>
    <n v="0"/>
    <m/>
    <n v="50769.29"/>
    <m/>
    <n v="0"/>
    <n v="0"/>
    <s v="UNI240000000263"/>
    <m/>
    <m/>
    <s v="Uludağ İçecek"/>
    <x v="0"/>
    <s v="Yenileme"/>
    <s v="Hizmet"/>
    <s v="Bakım ve Destek Hizmeti"/>
    <s v="Diğer"/>
    <x v="0"/>
    <x v="0"/>
    <s v="Yurt İçi"/>
    <s v="Türkiye"/>
  </r>
  <r>
    <s v="Q1"/>
    <x v="0"/>
    <x v="2"/>
    <m/>
    <s v="ERBAK-ULUDAG PAZARLAMA SATIS VE DAGITIM A.S."/>
    <s v="EH.02.009"/>
    <s v="Enroute Panorama Asset Tracker - Demirbas Modülü Yazilim Bakimi Hizmeti "/>
    <s v="Univera - Uludağ İçecek"/>
    <x v="2"/>
    <s v="Enroute"/>
    <m/>
    <n v="54579.42"/>
    <m/>
    <n v="1"/>
    <m/>
    <n v="54579.42"/>
    <m/>
    <n v="0"/>
    <m/>
    <n v="54579.42"/>
    <m/>
    <n v="0"/>
    <n v="0"/>
    <s v="UNI240000000263"/>
    <m/>
    <m/>
    <s v="Uludağ İçecek"/>
    <x v="1"/>
    <s v="Yenileme"/>
    <s v="Hizmet"/>
    <s v="Bakım ve Destek Hizmeti"/>
    <s v="Diğer"/>
    <x v="0"/>
    <x v="0"/>
    <s v="Yurt İçi"/>
    <s v="Türkiye"/>
  </r>
  <r>
    <s v="Q1"/>
    <x v="0"/>
    <x v="2"/>
    <m/>
    <s v="Eczacibasi Tüketim Ürünleri San. Tic. A.S."/>
    <s v="EH.02.001"/>
    <s v="EnRoute Panorama - Yazilim Bakimi, Yasatma ve Merkezi Destek Hizmeti"/>
    <s v="Univera - Eczacıbaşı Tüketim"/>
    <x v="2"/>
    <s v="Enroute"/>
    <m/>
    <n v="56916.19"/>
    <m/>
    <n v="1"/>
    <m/>
    <n v="56916.19"/>
    <m/>
    <n v="0"/>
    <m/>
    <n v="56916.19"/>
    <m/>
    <n v="0"/>
    <n v="0"/>
    <s v="UNI240000000271"/>
    <m/>
    <m/>
    <s v="Eczacıbaşı"/>
    <x v="0"/>
    <s v="Yenileme"/>
    <s v="Hizmet"/>
    <s v="Bakım ve Destek Hizmeti"/>
    <s v="Diğer"/>
    <x v="0"/>
    <x v="0"/>
    <s v="Yurt İçi"/>
    <s v="Türkiye"/>
  </r>
  <r>
    <s v="Q1"/>
    <x v="0"/>
    <x v="2"/>
    <m/>
    <s v="ERBAK-ULUDAG PAZARLAMA SATIS VE DAGITIM A.S."/>
    <s v="EH.02.001"/>
    <s v="EnRoute Panorama - Yazilim Bakimi, Yasatma ve Merkezi Destek Hizmeti"/>
    <s v="Univera - Uludağ İçecek"/>
    <x v="2"/>
    <s v="Enroute"/>
    <m/>
    <n v="63461.61"/>
    <m/>
    <n v="1"/>
    <m/>
    <n v="63461.61"/>
    <m/>
    <n v="0"/>
    <m/>
    <n v="63461.61"/>
    <m/>
    <n v="0"/>
    <n v="0"/>
    <s v="UNI240000000263"/>
    <m/>
    <m/>
    <s v="Uludağ İçecek"/>
    <x v="1"/>
    <s v="Yenileme"/>
    <s v="Hizmet"/>
    <s v="Bakım ve Destek Hizmeti"/>
    <s v="Diğer"/>
    <x v="0"/>
    <x v="0"/>
    <s v="Yurt İçi"/>
    <s v="Türkiye"/>
  </r>
  <r>
    <s v="Q1"/>
    <x v="0"/>
    <x v="2"/>
    <m/>
    <s v="Eczacibasi Tüketim Ürünleri San. Tic. A.S."/>
    <s v="EH.03.008"/>
    <s v="EnRoute Panorama - Çafri Merkezi Hizmeti (DDI / OutSource)"/>
    <s v="Univera - Eczacıbaşı Tüketim"/>
    <x v="2"/>
    <s v="Enroute"/>
    <m/>
    <n v="8623.89"/>
    <m/>
    <n v="4"/>
    <m/>
    <n v="34495.56"/>
    <m/>
    <n v="0"/>
    <m/>
    <n v="34495.56"/>
    <m/>
    <n v="0"/>
    <n v="0"/>
    <s v="UNI240000000271"/>
    <m/>
    <m/>
    <s v="Eczacıbaşı"/>
    <x v="0"/>
    <s v="Yenileme"/>
    <s v="Hizmet"/>
    <s v="Çağrı Merkezi"/>
    <s v="Diğer"/>
    <x v="0"/>
    <x v="0"/>
    <s v="Yurt İçi"/>
    <s v="Türkiye"/>
  </r>
  <r>
    <s v="Q1"/>
    <x v="0"/>
    <x v="1"/>
    <m/>
    <s v="MİYA OTOMASYON VE BARKOD BILISIM SISTEMLERI SAN TİC. VE L.T.D. STI."/>
    <s v="WPH.02.001"/>
    <s v="WebPlus Yazilim Bakimi Hizmeti"/>
    <s v="Univera - Kanal"/>
    <x v="5"/>
    <s v="Enroute"/>
    <s v="Webplus"/>
    <n v="16989"/>
    <m/>
    <n v="1"/>
    <m/>
    <n v="16989"/>
    <m/>
    <n v="0"/>
    <m/>
    <n v="16989"/>
    <m/>
    <n v="0"/>
    <n v="0"/>
    <s v="UNI240000000186"/>
    <m/>
    <m/>
    <s v="Doğuş Çay"/>
    <x v="0"/>
    <s v="Yenileme"/>
    <s v="Hizmet"/>
    <s v="Bakım ve Destek Hizmeti"/>
    <s v="Diğer"/>
    <x v="1"/>
    <x v="0"/>
    <s v="Yurt İçi"/>
    <s v="Türkiye"/>
  </r>
  <r>
    <s v="Q1"/>
    <x v="0"/>
    <x v="1"/>
    <m/>
    <s v="MİYA OTOMASYON VE BARKOD BILISIM SISTEMLERI SAN TİC. VE L.T.D. STI."/>
    <s v="WPY.01.003"/>
    <s v="WEBPLUS EK KULLANICI LISANSI +1"/>
    <s v="Univera - Kanal"/>
    <x v="5"/>
    <s v="Enroute"/>
    <s v="Webplus"/>
    <n v="2329.46"/>
    <m/>
    <n v="2"/>
    <m/>
    <n v="5264.32"/>
    <m/>
    <n v="605.4"/>
    <m/>
    <n v="4658.92"/>
    <m/>
    <n v="0"/>
    <n v="0"/>
    <s v="UNI240000000186"/>
    <m/>
    <m/>
    <s v="Doğuş Çay"/>
    <x v="0"/>
    <s v="Yeni Satış"/>
    <s v="Lisans"/>
    <s v="Lisans Satışı"/>
    <s v="Diğer"/>
    <x v="1"/>
    <x v="0"/>
    <s v="Yurt İçi"/>
    <s v="Türkiye"/>
  </r>
  <r>
    <s v="Q1"/>
    <x v="0"/>
    <x v="1"/>
    <m/>
    <s v="MİYA OTOMASYON VE BARKOD BILISIM SISTEMLERI SAN TİC. VE L.T.D. STI."/>
    <s v="WPY.01.007"/>
    <s v="WEBPLUS E-DÖNÜSÜM MODÜL LISANSI"/>
    <s v="Univera - Kanal"/>
    <x v="5"/>
    <s v="Enroute"/>
    <s v="Webplus"/>
    <n v="4928"/>
    <m/>
    <n v="2"/>
    <m/>
    <n v="12320"/>
    <m/>
    <n v="2464"/>
    <m/>
    <n v="9856"/>
    <m/>
    <n v="0"/>
    <n v="0"/>
    <s v="UNI240000000186"/>
    <m/>
    <m/>
    <s v="Doğuş Çay"/>
    <x v="0"/>
    <s v="Yeni Satış"/>
    <s v="Lisans"/>
    <s v="Lisans Satışı"/>
    <s v="Diğer"/>
    <x v="1"/>
    <x v="0"/>
    <s v="Yurt İçi"/>
    <s v="Türkiye"/>
  </r>
  <r>
    <s v="Q1"/>
    <x v="0"/>
    <x v="1"/>
    <m/>
    <s v="MİYA OTOMASYON VE BARKOD BILISIM SISTEMLERI SAN TİC. VE L.T.D. STI."/>
    <s v="WPY.01.001"/>
    <s v="WEBPLUS DISTRIBUTION SATIS-DAGITIM YAZILIMI (Enterprise)"/>
    <s v="Univera - Kanal"/>
    <x v="5"/>
    <s v="Enroute"/>
    <s v="Webplus"/>
    <n v="26522.5"/>
    <m/>
    <n v="1"/>
    <m/>
    <n v="33153.120000000003"/>
    <m/>
    <n v="6630.62"/>
    <m/>
    <n v="26522.5"/>
    <m/>
    <n v="0"/>
    <n v="0"/>
    <s v="UNI240000000186"/>
    <m/>
    <m/>
    <s v="Doğuş Çay"/>
    <x v="0"/>
    <s v="Yeni Satış"/>
    <s v="Lisans"/>
    <s v="Lisans Satışı"/>
    <s v="Diğer"/>
    <x v="1"/>
    <x v="0"/>
    <s v="Yurt İçi"/>
    <s v="Türkiye"/>
  </r>
  <r>
    <s v="Q1"/>
    <x v="0"/>
    <x v="1"/>
    <m/>
    <s v="MİYA OTOMASYON VE BARKOD BILISIM SISTEMLERI SAN TİC. VE L.T.D. STI."/>
    <s v="WPY.01.002"/>
    <s v="WebPlus Dagitim Kanali Lisansi"/>
    <s v="Univera - Kanal"/>
    <x v="5"/>
    <s v="Enroute"/>
    <s v="Webplus"/>
    <n v="5113.62"/>
    <m/>
    <n v="1"/>
    <m/>
    <n v="6392.02"/>
    <m/>
    <n v="1278.4000000000001"/>
    <m/>
    <n v="5113.62"/>
    <m/>
    <n v="0"/>
    <n v="0"/>
    <s v="UNI240000000186"/>
    <m/>
    <m/>
    <s v="Doğuş Çay"/>
    <x v="0"/>
    <s v="Yeni Satış"/>
    <s v="Lisans"/>
    <s v="Lisans Satışı"/>
    <s v="Diğer"/>
    <x v="1"/>
    <x v="0"/>
    <s v="Yurt İçi"/>
    <s v="Türkiye"/>
  </r>
  <r>
    <s v="Q1"/>
    <x v="0"/>
    <x v="1"/>
    <m/>
    <s v="MİYA OTOMASYON VE BARKOD BILISIM SISTEMLERI SAN TİC. VE L.T.D. STI."/>
    <s v="WPY.02.001"/>
    <s v="WEBPLUS (Android) SATIS TEMSILCISI LISANSI"/>
    <s v="Univera - Kanal"/>
    <x v="5"/>
    <s v="Enroute"/>
    <s v="Webplus"/>
    <n v="1607.424"/>
    <m/>
    <n v="10"/>
    <m/>
    <n v="20092.8"/>
    <m/>
    <n v="4018.56"/>
    <m/>
    <n v="16074.24"/>
    <m/>
    <n v="0"/>
    <n v="0"/>
    <s v="UNI240000000186"/>
    <m/>
    <m/>
    <s v="Doğuş Çay"/>
    <x v="0"/>
    <s v="Yeni Satış"/>
    <s v="Lisans"/>
    <s v="Lisans Satışı"/>
    <s v="Diğer"/>
    <x v="1"/>
    <x v="0"/>
    <s v="Yurt İçi"/>
    <s v="Türkiye"/>
  </r>
  <r>
    <s v="Q1"/>
    <x v="0"/>
    <x v="1"/>
    <m/>
    <s v="HEN GIDA PAZARLAMA VE DAGITIM TICARET ANONIM SIRKETI"/>
    <s v="UH.01.002"/>
    <s v="UNIDOX KONTÖR HIZMETI"/>
    <s v="Univera Doğuş Çay Projesi"/>
    <x v="6"/>
    <s v="E-Dönüşüm"/>
    <s v="Unidox"/>
    <n v="1.6073999999999999"/>
    <m/>
    <n v="10000"/>
    <m/>
    <n v="16074"/>
    <m/>
    <n v="0"/>
    <m/>
    <n v="16074"/>
    <m/>
    <n v="0"/>
    <n v="0"/>
    <s v="UNI240000000188"/>
    <m/>
    <m/>
    <s v="Doğuş Çay"/>
    <x v="0"/>
    <s v="Yeni Satış"/>
    <s v="Kontor"/>
    <s v="Kontor Satışı"/>
    <s v="Diğer"/>
    <x v="1"/>
    <x v="0"/>
    <s v="Yurt İçi"/>
    <s v="Türkiye"/>
  </r>
  <r>
    <s v="Q1"/>
    <x v="0"/>
    <x v="1"/>
    <m/>
    <s v="YAYLA BAL ARICILIK HIZMETLERI-KEMAL ELINÇ"/>
    <s v="UH.01.002"/>
    <s v="UNIDOX KONTÖR HIZMETI"/>
    <s v="Univera Doğuş Çay Projesi"/>
    <x v="6"/>
    <s v="E-Dönüşüm"/>
    <s v="Unidox"/>
    <n v="3.9"/>
    <m/>
    <n v="2000"/>
    <m/>
    <n v="7800"/>
    <m/>
    <n v="0"/>
    <m/>
    <n v="7800"/>
    <m/>
    <n v="0"/>
    <n v="0"/>
    <s v="ENV240000000023"/>
    <m/>
    <m/>
    <s v="Doğuş Çay"/>
    <x v="0"/>
    <s v="Yeni Satış"/>
    <s v="Kontor"/>
    <s v="Kontor Satışı"/>
    <s v="Key Account"/>
    <x v="1"/>
    <x v="0"/>
    <s v="Yurt İçi"/>
    <s v="Türkiye"/>
  </r>
  <r>
    <s v="Q1"/>
    <x v="0"/>
    <x v="2"/>
    <m/>
    <s v="MERT MERVE GIDA LTD. STI"/>
    <s v="EH.03.006"/>
    <s v="EnRoute Panorama - Uzaktan Kurulum ve Efitim Hizmeti"/>
    <s v="Univera Doğuş Çay Projesi"/>
    <x v="0"/>
    <s v="Enroute"/>
    <m/>
    <n v="3780"/>
    <m/>
    <n v="1"/>
    <m/>
    <n v="3780"/>
    <m/>
    <n v="0"/>
    <m/>
    <n v="3780"/>
    <m/>
    <n v="0"/>
    <n v="0"/>
    <s v="UNI240000000267"/>
    <m/>
    <m/>
    <s v="Doğuş Çay"/>
    <x v="0"/>
    <s v="Yeni Satış"/>
    <s v="Hizmet"/>
    <s v="Kurulum ve Eğitim"/>
    <s v="Diğer"/>
    <x v="0"/>
    <x v="0"/>
    <s v="Yurt İçi"/>
    <s v="Türkiye"/>
  </r>
  <r>
    <s v="Q1"/>
    <x v="0"/>
    <x v="2"/>
    <m/>
    <s v="RED BULL GIDA DAGITIM VE PAZARLAMA TICARET LTD. STI"/>
    <s v="EY.01.014"/>
    <s v="EnRoute Panorama - Platform Back Office Kullanici Lisansi (Enterprise)"/>
    <s v="Univera - Redbull"/>
    <x v="0"/>
    <s v="Enroute"/>
    <m/>
    <n v="10745"/>
    <m/>
    <n v="2"/>
    <m/>
    <n v="21490"/>
    <m/>
    <n v="0"/>
    <m/>
    <n v="21490"/>
    <m/>
    <n v="0"/>
    <n v="0"/>
    <s v="UNI240000000270"/>
    <m/>
    <m/>
    <s v="Redbull"/>
    <x v="0"/>
    <s v="Yeni Satış"/>
    <s v="Lisans"/>
    <s v="Lisans Satışı"/>
    <s v="Diğer"/>
    <x v="0"/>
    <x v="0"/>
    <s v="Yurt İçi"/>
    <s v="Türkiye"/>
  </r>
  <r>
    <s v="Q1"/>
    <x v="0"/>
    <x v="1"/>
    <m/>
    <s v="SES GIDA VE TEKEL MAD. DAG. TIC. SAN. LTD. STI."/>
    <s v="UH.01.002"/>
    <s v="UNIDOX KONTÖR HIZMETI"/>
    <s v="Univera Doğuş Çay Projesi"/>
    <x v="6"/>
    <s v="E-Dönüşüm"/>
    <s v="Unidox"/>
    <n v="2"/>
    <m/>
    <n v="5000"/>
    <m/>
    <n v="10000"/>
    <m/>
    <n v="0"/>
    <m/>
    <n v="10000"/>
    <m/>
    <n v="0"/>
    <n v="0"/>
    <s v="UNI240000000190"/>
    <m/>
    <m/>
    <s v="Doğuş Çay"/>
    <x v="0"/>
    <s v="Yeni Satış"/>
    <s v="Kontor"/>
    <s v="Kontor Satışı"/>
    <s v="Diğer"/>
    <x v="1"/>
    <x v="0"/>
    <s v="Yurt İçi"/>
    <s v="Türkiye"/>
  </r>
  <r>
    <s v="Q1"/>
    <x v="0"/>
    <x v="1"/>
    <m/>
    <s v="TURK FINANSMAN ANONIM SIRKETI"/>
    <s v="UH.01.002"/>
    <s v="UNIDOX KONTÖR HIZMETI"/>
    <s v="Univera Doğuş Çay Projesi"/>
    <x v="6"/>
    <s v="E-Dönüşüm"/>
    <s v="Unidox"/>
    <n v="1.9690000000000001"/>
    <m/>
    <n v="2000"/>
    <m/>
    <n v="3938"/>
    <m/>
    <n v="0"/>
    <m/>
    <n v="3938"/>
    <m/>
    <n v="0"/>
    <n v="0"/>
    <s v="ENV240000000024"/>
    <m/>
    <m/>
    <s v="Türk Finansman A.Ş."/>
    <x v="2"/>
    <s v="Yeni Satış"/>
    <s v="Kontor"/>
    <s v="Kontor Satışı"/>
    <s v="Diğer"/>
    <x v="0"/>
    <x v="0"/>
    <s v="Yurt İçi"/>
    <s v="Türkiye"/>
  </r>
  <r>
    <s v="Q1"/>
    <x v="0"/>
    <x v="1"/>
    <m/>
    <s v="SERHAN GIDA MURAT BARDAKKAYA"/>
    <s v="UH.01.002"/>
    <s v="UNIDOX KONTÖR HIZMETI"/>
    <s v="Univera Doğuş Çay Projesi"/>
    <x v="6"/>
    <s v="E-Dönüşüm"/>
    <s v="Unidox"/>
    <n v="1.6"/>
    <m/>
    <n v="10000"/>
    <m/>
    <n v="16000"/>
    <m/>
    <n v="0"/>
    <m/>
    <n v="16000"/>
    <m/>
    <n v="0"/>
    <n v="0"/>
    <s v="UNI240000000192"/>
    <m/>
    <m/>
    <s v="Doğuş Çay"/>
    <x v="0"/>
    <s v="Yeni Satış"/>
    <s v="Kontor"/>
    <s v="Kontor Satışı"/>
    <s v="Key Account"/>
    <x v="1"/>
    <x v="0"/>
    <s v="Yurt İçi"/>
    <s v="Türkiye"/>
  </r>
  <r>
    <s v="Q1"/>
    <x v="0"/>
    <x v="2"/>
    <m/>
    <s v="KIYMAK GIDA LOJISTIK SANAYI TICARET LIMITED SIRKETI"/>
    <s v="EY.04.012"/>
    <s v="EnRoute Panorama E-Dönüsüm  Modül Lisansi (Enterprise)"/>
    <s v="Univera - Hayat Kimya"/>
    <x v="1"/>
    <s v="Enroute"/>
    <m/>
    <n v="17390.25"/>
    <m/>
    <n v="1"/>
    <m/>
    <n v="23187"/>
    <m/>
    <n v="5796.75"/>
    <m/>
    <n v="17390.25"/>
    <m/>
    <n v="0"/>
    <n v="0"/>
    <s v="UNI240000000276"/>
    <m/>
    <m/>
    <s v="Hayat Kimya"/>
    <x v="0"/>
    <s v="Yeni Satış"/>
    <s v="Lisans"/>
    <s v="Lisans Satışı"/>
    <s v="Diğer"/>
    <x v="0"/>
    <x v="0"/>
    <s v="Yurt İçi"/>
    <s v="Türkiye"/>
  </r>
  <r>
    <s v="Q1"/>
    <x v="0"/>
    <x v="2"/>
    <m/>
    <s v="PERRIGO KISISEL BAKIM ÜRÜNLERI SAN. VE TIC. LTD.STI"/>
    <s v="EY.04.012"/>
    <s v="EnRoute Panorama E-Dönüsüm  Modül Lisansi (Enterprise)"/>
    <s v="Univera - Omega Pharma"/>
    <x v="7"/>
    <s v="Enroute"/>
    <m/>
    <n v="15991"/>
    <m/>
    <n v="2"/>
    <m/>
    <n v="31982"/>
    <m/>
    <n v="0"/>
    <m/>
    <n v="31982"/>
    <m/>
    <n v="0"/>
    <n v="0"/>
    <s v="UNI240000000277"/>
    <m/>
    <m/>
    <s v="Perrigo"/>
    <x v="0"/>
    <s v="Yeni Satış"/>
    <s v="Lisans"/>
    <s v="Lisans Satışı"/>
    <s v="Diğer"/>
    <x v="0"/>
    <x v="0"/>
    <s v="Yurt İçi"/>
    <s v="Türkiye"/>
  </r>
  <r>
    <s v="Q1"/>
    <x v="0"/>
    <x v="2"/>
    <m/>
    <s v="PERRIGO KISISEL BAKIM ÜRÜNLERI SAN. VE TIC. LTD.STI"/>
    <s v="EH.03.006"/>
    <s v="EnRoute Panorama - Uzaktan Kurulum ve Efitim Hizmeti"/>
    <s v="Univera - Omega Pharma"/>
    <x v="7"/>
    <s v="Enroute"/>
    <m/>
    <n v="3780"/>
    <m/>
    <n v="2"/>
    <m/>
    <n v="7560"/>
    <m/>
    <n v="0"/>
    <m/>
    <n v="7560"/>
    <m/>
    <n v="0"/>
    <n v="0"/>
    <s v="UNI240000000277"/>
    <m/>
    <m/>
    <s v="Perrigo"/>
    <x v="0"/>
    <s v="Yeni Satış"/>
    <s v="Hizmet"/>
    <s v="Kurulum ve Eğitim"/>
    <s v="Diğer"/>
    <x v="0"/>
    <x v="0"/>
    <s v="Yurt İçi"/>
    <s v="Türkiye"/>
  </r>
  <r>
    <s v="Q1"/>
    <x v="0"/>
    <x v="2"/>
    <m/>
    <s v="EFES PAZARLAMA VE DAGITIM TIC.A.S"/>
    <s v="EH.01.001"/>
    <s v="EnRoute Panorama - Proje Yönetim Hizmeti"/>
    <s v="Univera - Efes Türkiye"/>
    <x v="1"/>
    <s v="Enroute"/>
    <m/>
    <n v="7938"/>
    <m/>
    <n v="2"/>
    <m/>
    <n v="15876"/>
    <m/>
    <n v="0"/>
    <m/>
    <n v="15876"/>
    <m/>
    <n v="0"/>
    <n v="0"/>
    <s v="UNI240000000274"/>
    <m/>
    <m/>
    <s v="Efes Türkiye"/>
    <x v="0"/>
    <s v="Yeni Satış"/>
    <s v="Hizmet"/>
    <s v="Proje Yönetimi ve Danışmanlık"/>
    <s v="Diğer"/>
    <x v="0"/>
    <x v="0"/>
    <s v="Yurt İçi"/>
    <s v="Türkiye"/>
  </r>
  <r>
    <s v="Q1"/>
    <x v="0"/>
    <x v="2"/>
    <m/>
    <s v="KIYMAK GIDA LOJISTIK SANAYI TICARET LIMITED SIRKETI"/>
    <s v="EH.01.001"/>
    <s v="EnRoute Panorama - Proje Yönetim Hizmeti"/>
    <s v="Univera - Hayat Kimya"/>
    <x v="1"/>
    <s v="Enroute"/>
    <m/>
    <n v="8574.2000000000007"/>
    <m/>
    <n v="1"/>
    <m/>
    <n v="11509"/>
    <m/>
    <n v="2934.8"/>
    <m/>
    <n v="8574.2000000000007"/>
    <m/>
    <n v="0"/>
    <n v="0"/>
    <s v="UNI240000000276"/>
    <m/>
    <m/>
    <s v="Hayat Kimya"/>
    <x v="0"/>
    <s v="Yeni Satış"/>
    <s v="Hizmet"/>
    <s v="Proje Yönetimi ve Danışmanlık"/>
    <s v="Diğer"/>
    <x v="0"/>
    <x v="0"/>
    <s v="Yurt İçi"/>
    <s v="Türkiye"/>
  </r>
  <r>
    <s v="Q1"/>
    <x v="0"/>
    <x v="2"/>
    <m/>
    <s v="EDM BİLİŞİM SİSTEMLERİ VE DANIŞMANLIK HizmetLERİ A.Ş."/>
    <s v="EY.04.014"/>
    <s v="EnRoute - E-Dönüşüm Lisans Komisyonu"/>
    <s v="Univera - Kanal"/>
    <x v="6"/>
    <s v="E-Dönüşüm"/>
    <s v="E-Dönüşüm"/>
    <n v="38589.25"/>
    <m/>
    <n v="1"/>
    <m/>
    <n v="38589.25"/>
    <m/>
    <n v="0"/>
    <m/>
    <n v="38589.25"/>
    <m/>
    <n v="0"/>
    <n v="0"/>
    <s v="UNI240000000279"/>
    <m/>
    <m/>
    <s v="EDM Bilişim"/>
    <x v="0"/>
    <s v="Yeni Satış"/>
    <s v="Komisyon"/>
    <s v="E-Dönüşüm"/>
    <s v="Diğer"/>
    <x v="1"/>
    <x v="6"/>
    <s v="Yurt İçi"/>
    <s v="Türkiye"/>
  </r>
  <r>
    <s v="Q1"/>
    <x v="0"/>
    <x v="1"/>
    <m/>
    <s v="ALDEMIR BILISIM HIZ. VE DANISMANLIK - ARZU ALDEMIR"/>
    <s v="WPH.02.001"/>
    <s v="WebPlus Yazilim Bakimi Hizmeti"/>
    <s v="Univera - Kanal"/>
    <x v="5"/>
    <s v="Enroute"/>
    <s v="Webplus"/>
    <n v="1105"/>
    <m/>
    <n v="1"/>
    <m/>
    <n v="1105"/>
    <m/>
    <n v="0"/>
    <m/>
    <n v="1105"/>
    <m/>
    <n v="0"/>
    <n v="0"/>
    <s v="UNI240000000202"/>
    <m/>
    <m/>
    <s v="Aldemir Bilişim"/>
    <x v="0"/>
    <s v="Yenileme"/>
    <s v="Hizmet"/>
    <s v="Bakım ve Destek Hizmeti"/>
    <s v="Diğer"/>
    <x v="1"/>
    <x v="3"/>
    <s v="Yurt İçi"/>
    <s v="Türkiye"/>
  </r>
  <r>
    <s v="Q1"/>
    <x v="0"/>
    <x v="1"/>
    <m/>
    <s v="ALDEMIR BILISIM HIZ. VE DANISMANLIK - ARZU ALDEMIR"/>
    <s v="UH.01.002"/>
    <s v="UNIDOX KONTÖR HIZMETI"/>
    <s v="Univera - Kanal"/>
    <x v="5"/>
    <s v="E-Dönüşüm"/>
    <s v="Unidox"/>
    <n v="0.67200000000000004"/>
    <m/>
    <n v="10000"/>
    <m/>
    <n v="9600"/>
    <m/>
    <n v="2880"/>
    <m/>
    <n v="6720"/>
    <m/>
    <n v="0"/>
    <n v="0"/>
    <s v="UNI240000000199"/>
    <m/>
    <m/>
    <s v="Aldemir"/>
    <x v="0"/>
    <s v="Yeni Satış"/>
    <s v="Kontor"/>
    <s v="Kontor Satışı"/>
    <s v="Diğer"/>
    <x v="1"/>
    <x v="3"/>
    <s v="Yurt İçi"/>
    <s v="Türkiye"/>
  </r>
  <r>
    <s v="Q1"/>
    <x v="0"/>
    <x v="1"/>
    <m/>
    <s v="SAROGLU TURIZM TICARET VE SANAYI A.S."/>
    <s v="UH.01.002"/>
    <s v="UNIDOX KONTÖR HIZMETI"/>
    <s v="Univera - Efes Türkiye"/>
    <x v="6"/>
    <s v="E-Dönüşüm"/>
    <s v="Unidox"/>
    <n v="2.7258"/>
    <m/>
    <n v="5000"/>
    <m/>
    <n v="13629"/>
    <m/>
    <n v="0"/>
    <m/>
    <n v="13629"/>
    <m/>
    <n v="0"/>
    <n v="0"/>
    <s v="UNI240000000201"/>
    <m/>
    <m/>
    <s v="Efes Türkiye"/>
    <x v="0"/>
    <s v="Yeni Satış"/>
    <s v="Kontor"/>
    <s v="Kontor Satışı"/>
    <s v="Diğer"/>
    <x v="0"/>
    <x v="0"/>
    <s v="Yurt İçi"/>
    <s v="Türkiye"/>
  </r>
  <r>
    <s v="Q1"/>
    <x v="0"/>
    <x v="1"/>
    <m/>
    <s v="TURCAN EGLENCE TURIZM VE REKLAM ISL. TIC. LTD. STI."/>
    <s v="UH.01.002"/>
    <s v="UNIDOX KONTÖR HIZMETI"/>
    <s v="Univera - Suzuki"/>
    <x v="6"/>
    <s v="E-Dönüşüm"/>
    <s v="Unidox"/>
    <n v="3.3475000000000001"/>
    <m/>
    <n v="2000"/>
    <m/>
    <n v="6695"/>
    <m/>
    <n v="0"/>
    <m/>
    <n v="6695"/>
    <m/>
    <n v="0"/>
    <n v="0"/>
    <s v="UNI240000000200"/>
    <m/>
    <m/>
    <s v="Doğan Trend"/>
    <x v="0"/>
    <s v="Yeni Satış"/>
    <s v="Kontor"/>
    <s v="Kontor Satışı"/>
    <s v="Key Account"/>
    <x v="1"/>
    <x v="0"/>
    <s v="Yurt İçi"/>
    <s v="Türkiye"/>
  </r>
  <r>
    <s v="Q1"/>
    <x v="0"/>
    <x v="1"/>
    <m/>
    <s v="RED BULL GIDA DAGITIM VE PAZARLAMA TICARET LTD. STI"/>
    <s v="QH.02.001"/>
    <s v="Quest Panorama - Yazilim Bakimi, Yasatma ve Merkezi Destek Hizmeti"/>
    <s v="Univera - Redbull"/>
    <x v="2"/>
    <s v="Quest"/>
    <m/>
    <n v="15721.4"/>
    <m/>
    <n v="1"/>
    <m/>
    <n v="15721.4"/>
    <m/>
    <n v="0"/>
    <m/>
    <n v="15721.4"/>
    <m/>
    <n v="0"/>
    <n v="0"/>
    <s v="UNI240000000203"/>
    <m/>
    <m/>
    <s v="Redbull"/>
    <x v="0"/>
    <s v="Yenileme"/>
    <s v="Hizmet"/>
    <s v="Bakım ve Destek Hizmeti"/>
    <s v="Diğer"/>
    <x v="0"/>
    <x v="0"/>
    <s v="Yurt İçi"/>
    <s v="Türkiye"/>
  </r>
  <r>
    <s v="Q1"/>
    <x v="0"/>
    <x v="2"/>
    <m/>
    <s v="ASI GIDA OTOMOTIV INSAAT VE TURIZM SANAYI TICARET LIMITED SIRKETI."/>
    <s v="EY.04.012"/>
    <s v="EnRoute Panorama E-Dönüsüm  Modül Lisansi (Enterprise)"/>
    <s v="Univera - Dardanel"/>
    <x v="7"/>
    <s v="Enroute"/>
    <m/>
    <n v="11001.81"/>
    <m/>
    <n v="1"/>
    <m/>
    <n v="15991"/>
    <m/>
    <n v="4989.1899999999996"/>
    <m/>
    <n v="11001.81"/>
    <m/>
    <n v="0"/>
    <n v="0"/>
    <s v="UNI240000000281"/>
    <m/>
    <m/>
    <s v="Dardanel"/>
    <x v="0"/>
    <s v="Yeni Satış"/>
    <s v="Lisans"/>
    <s v="Lisans Satışı"/>
    <s v="Diğer"/>
    <x v="0"/>
    <x v="0"/>
    <s v="Yurt İçi"/>
    <s v="Türkiye"/>
  </r>
  <r>
    <s v="Q1"/>
    <x v="0"/>
    <x v="2"/>
    <m/>
    <s v="BUNGE GIDA SAN. VE TIC. A.S."/>
    <s v="EH.02.001"/>
    <s v="EnRoute Panorama - Yazilim Bakimi, Yasatma ve Merkezi Destek Hizmeti"/>
    <s v="Univera - Ana Gıda"/>
    <x v="2"/>
    <s v="Enroute"/>
    <m/>
    <n v="226374.03"/>
    <m/>
    <n v="1"/>
    <m/>
    <n v="226374.03"/>
    <m/>
    <n v="0"/>
    <m/>
    <n v="226374.03"/>
    <m/>
    <n v="0"/>
    <n v="0"/>
    <s v="UNI240000000284"/>
    <m/>
    <m/>
    <s v="Ana Gıda"/>
    <x v="0"/>
    <s v="Yenileme"/>
    <s v="Hizmet"/>
    <s v="Bakım ve Destek Hizmeti"/>
    <s v="Diğer"/>
    <x v="0"/>
    <x v="0"/>
    <s v="Yurt İçi"/>
    <s v="Türkiye"/>
  </r>
  <r>
    <s v="Q1"/>
    <x v="0"/>
    <x v="2"/>
    <m/>
    <s v="BUNGE GIDA SAN. VE TIC. A.S."/>
    <s v="EH.03.001"/>
    <s v="EnRoute Panorama - Çafri Merkezi Hizmeti  (MSD)"/>
    <s v="Univera - Ana Gıda"/>
    <x v="2"/>
    <s v="Enroute"/>
    <m/>
    <n v="5533.59"/>
    <m/>
    <n v="31"/>
    <m/>
    <n v="171541.29"/>
    <m/>
    <n v="0"/>
    <m/>
    <n v="171541.29"/>
    <m/>
    <n v="0"/>
    <n v="0"/>
    <s v="UNI240000000284"/>
    <m/>
    <m/>
    <s v="Ana Gıda"/>
    <x v="0"/>
    <s v="Yenileme"/>
    <s v="Hizmet"/>
    <s v="Çağrı Merkezi"/>
    <s v="Diğer"/>
    <x v="0"/>
    <x v="0"/>
    <s v="Yurt İçi"/>
    <s v="Türkiye"/>
  </r>
  <r>
    <s v="Q1"/>
    <x v="0"/>
    <x v="1"/>
    <m/>
    <s v="POLARİS YAZILIM ÇÖZÜMLERİ VE DANIŞMANLIK HİZMETLERİ LTD.ŞTİ."/>
    <s v="WPY.01.003"/>
    <s v="WEBPLUS EK KULLANICI LISANSI +1"/>
    <s v="Univera - Kanal"/>
    <x v="5"/>
    <s v="Enroute"/>
    <s v="Webplus"/>
    <n v="2947.84"/>
    <m/>
    <n v="2"/>
    <m/>
    <n v="7369.6"/>
    <m/>
    <n v="1473.92"/>
    <m/>
    <n v="5895.68"/>
    <m/>
    <n v="0"/>
    <n v="0"/>
    <s v="UNI240000000204"/>
    <m/>
    <m/>
    <s v="Polaris"/>
    <x v="0"/>
    <s v="Yeni Satış"/>
    <s v="Lisans"/>
    <s v="Lisans Satışı"/>
    <s v="Diğer"/>
    <x v="1"/>
    <x v="5"/>
    <s v="Yurt İçi"/>
    <s v="Türkiye"/>
  </r>
  <r>
    <s v="Q1"/>
    <x v="0"/>
    <x v="1"/>
    <m/>
    <s v="MATRIKS BİLGİSAYAR SİSTEMLERİ LTD.ŞTİ"/>
    <s v="UH.01.002"/>
    <s v="UNIDOX KONTÖR HIZMETI"/>
    <s v="Univera - Kanal"/>
    <x v="5"/>
    <s v="E-Dönüşüm"/>
    <s v="Unidox"/>
    <n v="0.9"/>
    <m/>
    <n v="25000"/>
    <m/>
    <n v="22500"/>
    <m/>
    <n v="0"/>
    <m/>
    <n v="22500"/>
    <m/>
    <n v="0"/>
    <n v="0"/>
    <s v="UNI240000000205"/>
    <m/>
    <m/>
    <s v="Matriks"/>
    <x v="0"/>
    <s v="Yeni Satış"/>
    <s v="Kontor"/>
    <s v="Kontor Satışı"/>
    <s v="Diğer"/>
    <x v="1"/>
    <x v="2"/>
    <s v="Yurt İçi"/>
    <s v="Türkiye"/>
  </r>
  <r>
    <s v="Q1"/>
    <x v="0"/>
    <x v="1"/>
    <m/>
    <s v="PANASONIC ELEKTRIC WORKS ELEKTRIK SAN.VE TIC. A.S."/>
    <s v="SH.03.002"/>
    <s v="StokBar Panorama - Uzman Destek Hizmeti"/>
    <s v="Univera - Panasonic"/>
    <x v="0"/>
    <s v="Stokbar"/>
    <s v="Stokbar"/>
    <n v="97500"/>
    <m/>
    <n v="1"/>
    <m/>
    <n v="97500"/>
    <m/>
    <n v="0"/>
    <m/>
    <n v="97500"/>
    <m/>
    <n v="0"/>
    <n v="0"/>
    <s v="UNI240000000208"/>
    <m/>
    <m/>
    <s v="Panasonic"/>
    <x v="0"/>
    <s v="Yenileme"/>
    <s v="Hizmet"/>
    <s v="Hosting"/>
    <s v="Diğer"/>
    <x v="0"/>
    <x v="0"/>
    <s v="Yurt İçi"/>
    <s v="Türkiye"/>
  </r>
  <r>
    <s v="Q1"/>
    <x v="0"/>
    <x v="1"/>
    <m/>
    <s v="THY DO&amp;CO IKRAM HIZMETLERI A.S."/>
    <s v="SH.01.001"/>
    <s v="StokBar Panorama - Proje Yönetim Hizmeti"/>
    <s v="Univera - Turkish Do&amp;Co"/>
    <x v="0"/>
    <s v="Stokbar"/>
    <s v="Stokbar"/>
    <n v="9525"/>
    <m/>
    <n v="3"/>
    <m/>
    <n v="28575"/>
    <m/>
    <n v="0"/>
    <m/>
    <n v="28575"/>
    <m/>
    <n v="0"/>
    <n v="0"/>
    <s v="UNI240000000207"/>
    <m/>
    <m/>
    <s v="THY Do&amp;Co"/>
    <x v="0"/>
    <s v="Yeni Satış"/>
    <s v="Hizmet"/>
    <s v="Proje Yönetimi ve Danışmanlık"/>
    <s v="Diğer"/>
    <x v="0"/>
    <x v="0"/>
    <s v="Yurt İçi"/>
    <s v="Türkiye"/>
  </r>
  <r>
    <s v="Q1"/>
    <x v="0"/>
    <x v="2"/>
    <m/>
    <s v="ANADOLU MOTOR ÜRETIM VE PAZARLAMA A.S"/>
    <s v="EH.02.001"/>
    <s v="EnRoute Panorama - Yazilim Bakimi, Yasatma ve Merkezi Destek Hizmeti"/>
    <s v="Univera - Anadolu Motor"/>
    <x v="2"/>
    <s v="Enroute"/>
    <m/>
    <n v="543772.11"/>
    <m/>
    <n v="1"/>
    <m/>
    <n v="543772.11"/>
    <m/>
    <n v="0"/>
    <m/>
    <n v="543772.11"/>
    <m/>
    <n v="0"/>
    <n v="0"/>
    <s v="UNI240000000292"/>
    <m/>
    <m/>
    <s v="Anadolu Motor"/>
    <x v="0"/>
    <s v="Yenileme"/>
    <s v="Hizmet"/>
    <s v="Bakım ve Destek Hizmeti"/>
    <s v="Diğer"/>
    <x v="0"/>
    <x v="0"/>
    <s v="Yurt İçi"/>
    <s v="Türkiye"/>
  </r>
  <r>
    <s v="Q1"/>
    <x v="0"/>
    <x v="2"/>
    <m/>
    <s v="SGS TRADE YATIRIM VE SAN. LTD. STI"/>
    <s v="EH.03.006"/>
    <s v="EnRoute Panorama - Uzaktan Kurulum ve Efitim Hizmeti"/>
    <s v="Univera - Henkel"/>
    <x v="7"/>
    <s v="Enroute"/>
    <m/>
    <n v="3780"/>
    <m/>
    <n v="1"/>
    <m/>
    <n v="3780"/>
    <m/>
    <n v="0"/>
    <m/>
    <n v="3780"/>
    <m/>
    <n v="0"/>
    <n v="0"/>
    <s v="UNI240000000285"/>
    <m/>
    <m/>
    <s v="Henkel"/>
    <x v="0"/>
    <s v="Yeni Satış"/>
    <s v="Hizmet"/>
    <s v="Kurulum ve Eğitim"/>
    <s v="Diğer"/>
    <x v="0"/>
    <x v="0"/>
    <s v="Yurt İçi"/>
    <s v="Türkiye"/>
  </r>
  <r>
    <s v="Q1"/>
    <x v="0"/>
    <x v="2"/>
    <m/>
    <s v="EVYAP SABUN YAG GLISERIN SAN. VE TIC.A.S."/>
    <s v="EH.03.001"/>
    <s v="EnRoute Panorama - Çafri Merkezi Hizmeti  (MSD)"/>
    <s v="Univera - Evyap"/>
    <x v="2"/>
    <s v="Enroute"/>
    <m/>
    <n v="9830.8700000000008"/>
    <m/>
    <n v="32"/>
    <m/>
    <n v="314587.84000000003"/>
    <m/>
    <n v="0"/>
    <m/>
    <n v="314587.84000000003"/>
    <m/>
    <n v="0"/>
    <n v="0"/>
    <s v="UNI240000000291"/>
    <m/>
    <m/>
    <s v="Evyap"/>
    <x v="0"/>
    <s v="Yenileme"/>
    <s v="Hizmet"/>
    <s v="Çağrı Merkezi"/>
    <s v="Diğer"/>
    <x v="0"/>
    <x v="0"/>
    <s v="Yurt İçi"/>
    <s v="Türkiye"/>
  </r>
  <r>
    <s v="Q1"/>
    <x v="0"/>
    <x v="1"/>
    <m/>
    <s v="ROYAL CANIN TURKEY EVCIL HAYVAN ÜRÜNLERI TIC. LTD. STI."/>
    <s v="QH.01.014"/>
    <s v="Quest Panorama - Q-Capture - Nöral Af Kategori Kullanim Bedeli (Enterprise)"/>
    <s v="Univera - Royal Canin"/>
    <x v="7"/>
    <s v="Quest"/>
    <m/>
    <n v="47720.24"/>
    <m/>
    <n v="-12"/>
    <m/>
    <n v="0"/>
    <m/>
    <n v="0"/>
    <m/>
    <n v="-572642.88"/>
    <m/>
    <n v="12"/>
    <n v="572642.88"/>
    <s v="FT0202400003894"/>
    <m/>
    <m/>
    <s v="Royal Canin"/>
    <x v="0"/>
    <s v="Yeni Satış"/>
    <s v="Lisans"/>
    <s v="Lisans Satışı"/>
    <s v="Diğer"/>
    <x v="0"/>
    <x v="0"/>
    <s v="Yurt İçi"/>
    <s v="Türkiye"/>
  </r>
  <r>
    <s v="Q1"/>
    <x v="0"/>
    <x v="1"/>
    <s v="İptal"/>
    <s v="ROYAL CANIN TURKEY EVCIL HAYVAN ÜRÜNLERI TIC. LTD. STI."/>
    <s v="QH.01.001"/>
    <s v="Quest Panorama - Proje Yönetim Hizmeti"/>
    <s v="Univera - Royal Canin"/>
    <x v="7"/>
    <s v="Quest"/>
    <m/>
    <n v="5501.27"/>
    <s v="TRY"/>
    <n v="-12"/>
    <m/>
    <n v="0"/>
    <m/>
    <n v="0"/>
    <m/>
    <n v="-66015.240000000005"/>
    <m/>
    <n v="12"/>
    <n v="66015.240000000005"/>
    <s v="FT0202400003895"/>
    <m/>
    <m/>
    <s v="Royal Canin"/>
    <x v="0"/>
    <s v="Yeni Satış"/>
    <s v="Hizmet"/>
    <s v="Proje Yönetimi ve Danışmanlık"/>
    <s v="Diğer"/>
    <x v="0"/>
    <x v="0"/>
    <s v="Yurt İçi"/>
    <s v="Türkiye"/>
  </r>
  <r>
    <s v="Q1"/>
    <x v="0"/>
    <x v="1"/>
    <m/>
    <s v="BROWN FORMAN İÇKİ TİC. LTD. ŞTİ."/>
    <s v="EH.06.001"/>
    <s v="EnRoute Panorama - Hosting Hizmeti"/>
    <s v="Univera - Brown Forman"/>
    <x v="2"/>
    <s v="Hosting"/>
    <m/>
    <n v="2983.5466666666666"/>
    <m/>
    <n v="12"/>
    <m/>
    <n v="35802.561600000001"/>
    <m/>
    <n v="1.6000000000000001E-3"/>
    <m/>
    <n v="35802.559999999998"/>
    <m/>
    <n v="0"/>
    <n v="0"/>
    <s v="UNI240000000209"/>
    <m/>
    <m/>
    <s v="Brown Forman"/>
    <x v="0"/>
    <s v="Yenileme"/>
    <s v="Hizmet"/>
    <s v="Hosting"/>
    <s v="Key Account"/>
    <x v="0"/>
    <x v="0"/>
    <s v="Yurt İçi"/>
    <s v="Türkiye"/>
  </r>
  <r>
    <s v="Q1"/>
    <x v="0"/>
    <x v="1"/>
    <m/>
    <s v="POLARİS YAZILIM ÇÖZÜMLERİ VE DANIŞMANLIK HİZMETLERİ LTD.ŞTİ."/>
    <s v="UH.01.002"/>
    <s v="UNIDOX KONTÖR HIZMETI"/>
    <s v="Univera - Kanal"/>
    <x v="5"/>
    <s v="E-Dönüşüm"/>
    <s v="Unidox"/>
    <n v="1.6870000000000001"/>
    <m/>
    <n v="10000"/>
    <m/>
    <n v="16870"/>
    <m/>
    <n v="0"/>
    <m/>
    <n v="16870"/>
    <m/>
    <n v="0"/>
    <n v="0"/>
    <s v="UNI240000000210"/>
    <m/>
    <m/>
    <s v="Polaris"/>
    <x v="0"/>
    <s v="Yeni Satış"/>
    <s v="Kontor"/>
    <s v="Kontor Satışı"/>
    <s v="Diğer"/>
    <x v="1"/>
    <x v="5"/>
    <s v="Yurt İçi"/>
    <s v="Türkiye"/>
  </r>
  <r>
    <s v="Q1"/>
    <x v="0"/>
    <x v="2"/>
    <m/>
    <s v="EVYAP SABUN YAG GLISERIN SAN. VE TIC.A.S."/>
    <s v="EH.02.005"/>
    <s v="Enroute Panorama Channel Balance Module - Bayi Stok Dengeleme Yazilim Bakimi Hizmeti "/>
    <s v="Univera - Evyap"/>
    <x v="2"/>
    <s v="Enroute"/>
    <m/>
    <n v="98609.26"/>
    <m/>
    <n v="1"/>
    <m/>
    <n v="98609.26"/>
    <m/>
    <n v="0"/>
    <m/>
    <n v="98609.26"/>
    <m/>
    <n v="0"/>
    <n v="0"/>
    <s v="UNI240000000291"/>
    <m/>
    <m/>
    <s v="Evyap"/>
    <x v="0"/>
    <s v="Yenileme"/>
    <s v="Hizmet"/>
    <s v="Bakım ve Destek Hizmeti"/>
    <s v="Diğer"/>
    <x v="0"/>
    <x v="0"/>
    <s v="Yurt İçi"/>
    <s v="Türkiye"/>
  </r>
  <r>
    <s v="Q1"/>
    <x v="0"/>
    <x v="2"/>
    <m/>
    <s v="ANADOLU MOTOR ÜRETIM VE PAZARLAMA A.S"/>
    <s v="EH.02.001"/>
    <s v="EnRoute Panorama - Yazilim Bakimi, Yasatma ve Merkezi Destek Hizmeti"/>
    <s v="Univera - Anadolu Motor"/>
    <x v="2"/>
    <s v="Enroute"/>
    <m/>
    <n v="118499.44"/>
    <m/>
    <n v="1"/>
    <m/>
    <n v="118499.44"/>
    <m/>
    <n v="0"/>
    <m/>
    <n v="118499.44"/>
    <m/>
    <n v="0"/>
    <n v="0"/>
    <s v="UNI240000000292"/>
    <m/>
    <m/>
    <s v="Anadolu Motor"/>
    <x v="0"/>
    <s v="Yenileme"/>
    <s v="Hizmet"/>
    <s v="Bakım ve Destek Hizmeti"/>
    <s v="Diğer"/>
    <x v="0"/>
    <x v="0"/>
    <s v="Yurt İçi"/>
    <s v="Türkiye"/>
  </r>
  <r>
    <s v="Q1"/>
    <x v="0"/>
    <x v="2"/>
    <m/>
    <s v="EVYAP SABUN YAG GLISERIN SAN. VE TIC.A.S."/>
    <s v="EH.02.001"/>
    <s v="EnRoute Panorama - Yazilim Bakimi, Yasatma ve Merkezi Destek Hizmeti"/>
    <s v="Univera - Evyap"/>
    <x v="2"/>
    <s v="Enroute"/>
    <m/>
    <n v="177500.24"/>
    <m/>
    <n v="1"/>
    <m/>
    <n v="177500.24"/>
    <m/>
    <n v="0"/>
    <m/>
    <n v="177500.24"/>
    <m/>
    <n v="0"/>
    <n v="0"/>
    <s v="UNI240000000291"/>
    <m/>
    <m/>
    <s v="Evyap"/>
    <x v="0"/>
    <s v="Yenileme"/>
    <s v="Hizmet"/>
    <s v="Bakım ve Destek Hizmeti"/>
    <s v="Diğer"/>
    <x v="0"/>
    <x v="0"/>
    <s v="Yurt İçi"/>
    <s v="Türkiye"/>
  </r>
  <r>
    <s v="Q1"/>
    <x v="0"/>
    <x v="2"/>
    <m/>
    <s v="ANADOLU MOTOR ÜRETIM VE PAZARLAMA A.S"/>
    <s v="EH.03.003"/>
    <s v="EnRoute Panorama - Uzman Destek Hizmeti"/>
    <s v="Univera - Anadolu Motor"/>
    <x v="2"/>
    <s v="Enroute"/>
    <m/>
    <n v="91000"/>
    <m/>
    <n v="3"/>
    <m/>
    <n v="273000"/>
    <m/>
    <n v="0"/>
    <m/>
    <n v="273000"/>
    <m/>
    <n v="0"/>
    <n v="0"/>
    <s v="UNI240000000293"/>
    <m/>
    <m/>
    <s v="Anadolu Motor"/>
    <x v="0"/>
    <s v="Yenileme"/>
    <s v="Hizmet"/>
    <s v="Hosting"/>
    <s v="Diğer"/>
    <x v="0"/>
    <x v="0"/>
    <s v="Yurt İçi"/>
    <s v="Türkiye"/>
  </r>
  <r>
    <s v="Q1"/>
    <x v="0"/>
    <x v="1"/>
    <m/>
    <s v="ROYAL CANIN TURKEY EVCIL HAYVAN ÜRÜNLERI TIC. LTD. STI."/>
    <s v="QH.01.014"/>
    <s v="Quest Panorama - Q-Capture - Nöral Af Kategori Kullanim Bedeli (Enterprise)"/>
    <s v="Univera - Royal Canin"/>
    <x v="7"/>
    <s v="Quest"/>
    <m/>
    <n v="48516"/>
    <m/>
    <n v="12"/>
    <m/>
    <n v="582192"/>
    <m/>
    <n v="0"/>
    <m/>
    <n v="582192"/>
    <m/>
    <n v="0"/>
    <n v="0"/>
    <s v="UNI240000000218"/>
    <m/>
    <m/>
    <s v="Royal Canin"/>
    <x v="0"/>
    <s v="Yeni Satış"/>
    <s v="Lisans"/>
    <s v="Lisans Satışı"/>
    <s v="Diğer"/>
    <x v="0"/>
    <x v="0"/>
    <s v="Yurt İçi"/>
    <s v="Türkiye"/>
  </r>
  <r>
    <s v="Q1"/>
    <x v="0"/>
    <x v="1"/>
    <m/>
    <s v="ROYAL CANIN TURKEY EVCIL HAYVAN ÜRÜNLERI TIC. LTD. STI."/>
    <s v="QH.01.001"/>
    <s v="Quest Panorama - Proje Yönetim Hizmeti"/>
    <s v="Univera - Royal Canin"/>
    <x v="7"/>
    <s v="Quest"/>
    <m/>
    <n v="5603.34"/>
    <m/>
    <n v="12"/>
    <m/>
    <n v="67240.08"/>
    <m/>
    <n v="0"/>
    <m/>
    <n v="67240.08"/>
    <m/>
    <n v="0"/>
    <n v="0"/>
    <s v="UNI240000000219"/>
    <m/>
    <m/>
    <s v="Royal Canin"/>
    <x v="0"/>
    <s v="Yeni Satış"/>
    <s v="Hizmet"/>
    <s v="Proje Yönetimi ve Danışmanlık"/>
    <s v="Diğer"/>
    <x v="0"/>
    <x v="0"/>
    <s v="Yurt İçi"/>
    <s v="Türkiye"/>
  </r>
  <r>
    <s v="Q1"/>
    <x v="0"/>
    <x v="2"/>
    <m/>
    <s v="EVYAP SABUN YAG GLISERIN SAN. VE TIC.A.S."/>
    <s v="EH.02.004"/>
    <s v="Enroute Panorama FundManager Module - Fon ve Bütçe Yönetimi Yazilim Bakimi Hizmeti "/>
    <s v="Univera - Evyap"/>
    <x v="2"/>
    <s v="Enroute"/>
    <m/>
    <n v="77511.839999999997"/>
    <m/>
    <n v="1"/>
    <m/>
    <n v="77511.839999999997"/>
    <m/>
    <n v="0"/>
    <m/>
    <n v="77511.839999999997"/>
    <m/>
    <n v="0"/>
    <n v="0"/>
    <s v="UNI240000000291"/>
    <m/>
    <m/>
    <s v="Evyap"/>
    <x v="0"/>
    <s v="Yenileme"/>
    <s v="Hizmet"/>
    <s v="Bakım ve Destek Hizmeti"/>
    <s v="Diğer"/>
    <x v="0"/>
    <x v="0"/>
    <s v="Yurt İçi"/>
    <s v="Türkiye"/>
  </r>
  <r>
    <s v="Q1"/>
    <x v="0"/>
    <x v="2"/>
    <m/>
    <s v="EVYAP SABUN YAG GLISERIN SAN. VE TIC.A.S."/>
    <s v="EH.02.001"/>
    <s v="EnRoute Panorama - Yazilim Bakimi, Yasatma ve Merkezi Destek Hizmeti"/>
    <s v="Univera - Evyap"/>
    <x v="2"/>
    <s v="Enroute"/>
    <m/>
    <n v="54000"/>
    <m/>
    <n v="1"/>
    <m/>
    <n v="54000"/>
    <m/>
    <n v="0"/>
    <m/>
    <n v="54000"/>
    <m/>
    <n v="0"/>
    <n v="0"/>
    <s v="UNI240000000291"/>
    <m/>
    <m/>
    <s v="Evyap"/>
    <x v="0"/>
    <s v="Yenileme"/>
    <s v="Hizmet"/>
    <s v="Bakım ve Destek Hizmeti"/>
    <s v="Diğer"/>
    <x v="0"/>
    <x v="0"/>
    <s v="Yurt İçi"/>
    <s v="Türkiye"/>
  </r>
  <r>
    <s v="Q1"/>
    <x v="0"/>
    <x v="2"/>
    <m/>
    <s v="RED BULL GIDA DAGITIM VE PAZARLAMA TICARET LTD. STI"/>
    <s v="EH.05.002"/>
    <s v="EnRoute Panorama - Rapor Gelistirme Hizmeti"/>
    <s v="Univera - Redbull"/>
    <x v="0"/>
    <s v="Enroute"/>
    <m/>
    <n v="6804"/>
    <m/>
    <n v="2"/>
    <m/>
    <n v="13608"/>
    <m/>
    <n v="0"/>
    <m/>
    <n v="13608"/>
    <m/>
    <n v="0"/>
    <n v="0"/>
    <s v="UNI240000000289"/>
    <m/>
    <m/>
    <s v="Redbull"/>
    <x v="0"/>
    <s v="Yeni Satış"/>
    <s v="Hizmet"/>
    <s v="Rapor Geliştirme"/>
    <s v="Diğer"/>
    <x v="0"/>
    <x v="0"/>
    <s v="Yurt İçi"/>
    <s v="Türkiye"/>
  </r>
  <r>
    <s v="Q1"/>
    <x v="0"/>
    <x v="2"/>
    <m/>
    <s v="RED BULL GIDA DAGITIM VE PAZARLAMA TICARET LTD. STI"/>
    <s v="EY.01.014"/>
    <s v="EnRoute Panorama - Platform Back Office Kullanici Lisansi (Enterprise)"/>
    <s v="Univera - Redbull"/>
    <x v="0"/>
    <s v="Enroute"/>
    <m/>
    <n v="10745"/>
    <m/>
    <n v="4"/>
    <m/>
    <n v="42980"/>
    <m/>
    <n v="0"/>
    <m/>
    <n v="42980"/>
    <m/>
    <n v="0"/>
    <n v="0"/>
    <s v="UNI240000000297"/>
    <m/>
    <m/>
    <s v="Redbull"/>
    <x v="0"/>
    <s v="Yeni Satış"/>
    <s v="Lisans"/>
    <s v="Lisans Satışı"/>
    <s v="Diğer"/>
    <x v="0"/>
    <x v="0"/>
    <s v="Yurt İçi"/>
    <s v="Türkiye"/>
  </r>
  <r>
    <s v="Q1"/>
    <x v="0"/>
    <x v="2"/>
    <m/>
    <s v="RED BULL GIDA DAGITIM VE PAZARLAMA TICARET LTD. STI"/>
    <s v="EY.01.014"/>
    <s v="EnRoute Panorama - Platform Back Office Kullanici Lisansi (Enterprise)"/>
    <s v="Univera - Redbull"/>
    <x v="0"/>
    <s v="Enroute"/>
    <m/>
    <n v="10745"/>
    <m/>
    <n v="1"/>
    <m/>
    <n v="10745"/>
    <m/>
    <n v="0"/>
    <m/>
    <n v="10745"/>
    <m/>
    <n v="0"/>
    <n v="0"/>
    <s v="UNI240000000290"/>
    <m/>
    <m/>
    <s v="Redbull"/>
    <x v="0"/>
    <s v="Yeni Satış"/>
    <s v="Lisans"/>
    <s v="Lisans Satışı"/>
    <s v="Diğer"/>
    <x v="0"/>
    <x v="0"/>
    <s v="Yurt İçi"/>
    <s v="Türkiye"/>
  </r>
  <r>
    <s v="Q1"/>
    <x v="0"/>
    <x v="2"/>
    <m/>
    <s v="RED BULL GIDA DAGITIM VE PAZARLAMA TICARET LTD. STI"/>
    <s v="EY.02.033"/>
    <s v="EnRoute Panorama - Mobil Kullanici Lisansi (Enterprise)"/>
    <s v="Univera - Redbull"/>
    <x v="0"/>
    <s v="Enroute"/>
    <m/>
    <n v="5103"/>
    <m/>
    <n v="5"/>
    <m/>
    <n v="25515"/>
    <m/>
    <n v="0"/>
    <m/>
    <n v="25515"/>
    <m/>
    <n v="0"/>
    <n v="0"/>
    <s v="UNI240000000297"/>
    <m/>
    <m/>
    <s v="Redbull"/>
    <x v="0"/>
    <s v="Yeni Satış"/>
    <s v="Lisans"/>
    <s v="Lisans Satışı"/>
    <s v="Diğer"/>
    <x v="0"/>
    <x v="0"/>
    <s v="Yurt İçi"/>
    <s v="Türkiye"/>
  </r>
  <r>
    <s v="Q1"/>
    <x v="0"/>
    <x v="1"/>
    <m/>
    <s v="TADIM GIDA MADDELERI SAN.VE TIC.AS."/>
    <s v="EH.06.001"/>
    <s v="EnRoute Panorama - Hosting Hizmeti"/>
    <s v="Univera - Tadım"/>
    <x v="7"/>
    <s v="Hosting"/>
    <m/>
    <n v="7443.52"/>
    <m/>
    <n v="1"/>
    <m/>
    <n v="7443.52"/>
    <m/>
    <n v="0"/>
    <m/>
    <n v="7443.52"/>
    <m/>
    <n v="0"/>
    <n v="0"/>
    <s v="UNI240000000214"/>
    <m/>
    <m/>
    <s v="Tadım"/>
    <x v="0"/>
    <s v="Yenileme"/>
    <s v="Hizmet"/>
    <s v="Hosting"/>
    <s v="Diğer"/>
    <x v="0"/>
    <x v="0"/>
    <s v="Yurt İçi"/>
    <s v="Türkiye"/>
  </r>
  <r>
    <s v="Q1"/>
    <x v="0"/>
    <x v="1"/>
    <m/>
    <s v="MATRIKS BİLGİSAYAR SİSTEMLERİ LTD.ŞTİ"/>
    <s v="WPH.02.001"/>
    <s v="WebPlus Yazilim Bakimi Hizmeti"/>
    <s v="Univera - Kanal"/>
    <x v="5"/>
    <s v="Enroute"/>
    <s v="Webplus"/>
    <n v="5120"/>
    <m/>
    <n v="1"/>
    <m/>
    <n v="5120"/>
    <m/>
    <n v="0"/>
    <m/>
    <n v="5120"/>
    <m/>
    <n v="0"/>
    <n v="0"/>
    <s v="UNI240000000223"/>
    <m/>
    <m/>
    <s v="Matriks"/>
    <x v="0"/>
    <s v="Yenileme"/>
    <s v="Hizmet"/>
    <s v="Bakım ve Destek Hizmeti"/>
    <s v="Diğer"/>
    <x v="1"/>
    <x v="2"/>
    <s v="Yurt İçi"/>
    <s v="Türkiye"/>
  </r>
  <r>
    <s v="Q1"/>
    <x v="0"/>
    <x v="1"/>
    <m/>
    <s v="MATRIKS BİLGİSAYAR SİSTEMLERİ LTD.ŞTİ"/>
    <s v="WPY.01.007"/>
    <s v="WEBPLUS E-DÖNÜSÜM MODÜL LISANSI"/>
    <s v="Univera - Kanal"/>
    <x v="5"/>
    <s v="Enroute"/>
    <s v="Webplus"/>
    <n v="6406.4"/>
    <m/>
    <n v="1"/>
    <m/>
    <n v="8008"/>
    <m/>
    <n v="1601.6"/>
    <m/>
    <n v="6406.4"/>
    <m/>
    <n v="0"/>
    <n v="0"/>
    <s v="UNI240000000223"/>
    <m/>
    <m/>
    <s v="Matriks"/>
    <x v="0"/>
    <s v="Yeni Satış"/>
    <s v="Lisans"/>
    <s v="Lisans Satışı"/>
    <s v="Diğer"/>
    <x v="1"/>
    <x v="2"/>
    <s v="Yurt İçi"/>
    <s v="Türkiye"/>
  </r>
  <r>
    <s v="Q1"/>
    <x v="0"/>
    <x v="1"/>
    <m/>
    <s v="MATRIKS BİLGİSAYAR SİSTEMLERİ LTD.ŞTİ"/>
    <s v="WPY.01.006"/>
    <s v="WEBPLUS DISTRIBUTION SATIS-DAGITIM YAZILIMI (Light)"/>
    <s v="Univera - Kanal"/>
    <x v="5"/>
    <s v="Enroute"/>
    <s v="Webplus"/>
    <n v="8780.7999999999993"/>
    <m/>
    <n v="1"/>
    <m/>
    <n v="10976"/>
    <m/>
    <n v="2195.1999999999998"/>
    <m/>
    <n v="8780.7999999999993"/>
    <m/>
    <n v="0"/>
    <n v="0"/>
    <s v="UNI240000000223"/>
    <m/>
    <m/>
    <s v="Matriks"/>
    <x v="0"/>
    <s v="Yeni Satış"/>
    <s v="Lisans"/>
    <s v="Lisans Satışı"/>
    <s v="Diğer"/>
    <x v="1"/>
    <x v="2"/>
    <s v="Yurt İçi"/>
    <s v="Türkiye"/>
  </r>
  <r>
    <s v="Q1"/>
    <x v="0"/>
    <x v="1"/>
    <m/>
    <s v="MATRIKS BİLGİSAYAR SİSTEMLERİ LTD.ŞTİ"/>
    <s v="WPY.02.001"/>
    <s v="WEBPLUS (Android) SATIS TEMSILCISI LISANSI"/>
    <s v="Univera - Kanal"/>
    <x v="5"/>
    <s v="Enroute"/>
    <s v="Webplus"/>
    <n v="1144"/>
    <m/>
    <n v="3"/>
    <m/>
    <n v="4290"/>
    <m/>
    <n v="858"/>
    <m/>
    <n v="3432"/>
    <m/>
    <n v="0"/>
    <n v="0"/>
    <s v="UNI240000000223"/>
    <m/>
    <m/>
    <s v="Matriks"/>
    <x v="0"/>
    <s v="Yeni Satış"/>
    <s v="Lisans"/>
    <s v="Lisans Satışı"/>
    <s v="Diğer"/>
    <x v="1"/>
    <x v="2"/>
    <s v="Yurt İçi"/>
    <s v="Türkiye"/>
  </r>
  <r>
    <s v="Q1"/>
    <x v="0"/>
    <x v="1"/>
    <m/>
    <s v="MİYA OTOMASYON VE BARKOD BILISIM SISTEMLERI SAN TİC. VE L.T.D. STI."/>
    <s v="UH.01.002"/>
    <s v="UNIDOX KONTÖR HIZMETI"/>
    <s v="Univera - Kanal"/>
    <x v="5"/>
    <s v="E-Dönüşüm"/>
    <s v="Unidox"/>
    <n v="2.95"/>
    <m/>
    <n v="2000"/>
    <m/>
    <n v="5900"/>
    <m/>
    <n v="0"/>
    <m/>
    <n v="5900"/>
    <m/>
    <n v="0"/>
    <n v="0"/>
    <s v="UNI240000000221"/>
    <m/>
    <m/>
    <s v="Miya"/>
    <x v="0"/>
    <s v="Yeni Satış"/>
    <s v="Kontor"/>
    <s v="Kontor Satışı"/>
    <s v="Diğer"/>
    <x v="1"/>
    <x v="1"/>
    <s v="Yurt İçi"/>
    <s v="Türkiye"/>
  </r>
  <r>
    <s v="Q1"/>
    <x v="0"/>
    <x v="1"/>
    <m/>
    <s v="YS IÇECEK DAGITIM PERAKENDE PAZARLAMA SANAYI VE TICARET AS."/>
    <s v="UH.01.002"/>
    <s v="UNIDOX KONTÖR HIZMETI"/>
    <s v="Univera - Danone Waters"/>
    <x v="6"/>
    <s v="E-Dönüşüm"/>
    <s v="Unidox"/>
    <n v="2.25"/>
    <m/>
    <n v="10000"/>
    <m/>
    <n v="22500"/>
    <m/>
    <n v="0"/>
    <m/>
    <n v="22500"/>
    <m/>
    <n v="0"/>
    <n v="0"/>
    <s v="UNI240000000224"/>
    <m/>
    <m/>
    <s v="Danone"/>
    <x v="0"/>
    <s v="Yeni Satış"/>
    <s v="Kontor"/>
    <s v="Kontor Satışı"/>
    <s v="Diğer"/>
    <x v="1"/>
    <x v="0"/>
    <s v="Yurt İçi"/>
    <s v="Türkiye"/>
  </r>
  <r>
    <s v="Q1"/>
    <x v="0"/>
    <x v="1"/>
    <m/>
    <s v="TPI ARIZONA, LLC"/>
    <s v="SH.02.001"/>
    <s v="StokBar Panorama - Yazilim Bakimi Hizmeti"/>
    <s v="Univera - TPI Composite"/>
    <x v="2"/>
    <s v="Stokbar"/>
    <s v="Stokbar"/>
    <n v="401458.26"/>
    <m/>
    <n v="1"/>
    <m/>
    <n v="401458.26140700001"/>
    <m/>
    <n v="1.407E-3"/>
    <m/>
    <n v="401458.26"/>
    <m/>
    <n v="0"/>
    <n v="0"/>
    <s v="ENV240000000025"/>
    <m/>
    <m/>
    <s v="TPI Kompozit"/>
    <x v="0"/>
    <s v="Yenileme"/>
    <s v="Hizmet"/>
    <s v="Bakım ve Destek Hizmeti"/>
    <s v="Diğer"/>
    <x v="0"/>
    <x v="0"/>
    <s v="Yurt Dışı"/>
    <s v="ABD"/>
  </r>
  <r>
    <s v="Q1"/>
    <x v="0"/>
    <x v="2"/>
    <m/>
    <s v="BEYLERBEYI IÇECEK PAZARLAMA A.S"/>
    <s v="EY.03.001"/>
    <s v="Enroute Panorama PaaS Lisansi (Kiralama Hizmeti )"/>
    <s v="Univera - Sarper İçecek"/>
    <x v="1"/>
    <s v="Enroute"/>
    <m/>
    <n v="1862.4"/>
    <m/>
    <n v="60"/>
    <m/>
    <n v="111744"/>
    <m/>
    <n v="0"/>
    <m/>
    <n v="111744"/>
    <m/>
    <n v="0"/>
    <n v="0"/>
    <s v="UNI240000000311"/>
    <m/>
    <m/>
    <s v="Beylerbeyi"/>
    <x v="0"/>
    <s v="Yenileme"/>
    <s v="Lisans"/>
    <s v="Lisans Kiralama"/>
    <s v="Diğer"/>
    <x v="0"/>
    <x v="0"/>
    <s v="Yurt İçi"/>
    <s v="Türkiye"/>
  </r>
  <r>
    <s v="Q1"/>
    <x v="0"/>
    <x v="2"/>
    <m/>
    <s v="EVYAP SABUN YAG GLISERIN SAN. VE TIC.A.S."/>
    <s v="EY.06.001"/>
    <s v="EnRoute Panorama - Yazilim Gelistirme Hizmeti"/>
    <s v="Univera - Evyap"/>
    <x v="0"/>
    <s v="Enroute"/>
    <m/>
    <n v="8181.4398148148139"/>
    <m/>
    <n v="8.64"/>
    <m/>
    <n v="95523.839999999997"/>
    <m/>
    <n v="24836.2"/>
    <m/>
    <n v="70687.64"/>
    <m/>
    <n v="0"/>
    <n v="0"/>
    <s v="UNI240000000308"/>
    <m/>
    <m/>
    <s v="Evyap"/>
    <x v="0"/>
    <s v="Yeni Satış"/>
    <s v="Hizmet"/>
    <s v="Yazılım Geliştirme"/>
    <s v="Diğer"/>
    <x v="0"/>
    <x v="0"/>
    <s v="Yurt İçi"/>
    <s v="Türkiye"/>
  </r>
  <r>
    <s v="Q1"/>
    <x v="0"/>
    <x v="2"/>
    <m/>
    <s v="EVYAP SABUN YAG GLISERIN SAN. VE TIC.A.S."/>
    <s v="EH.01.001"/>
    <s v="EnRoute Panorama - Proje Yönetim Hizmeti"/>
    <s v="Univera - Evyap"/>
    <x v="0"/>
    <s v="Enroute"/>
    <m/>
    <n v="7636.06"/>
    <m/>
    <n v="2"/>
    <m/>
    <n v="20638"/>
    <m/>
    <n v="5365.88"/>
    <m/>
    <n v="15272.12"/>
    <m/>
    <n v="0"/>
    <n v="0"/>
    <s v="UNI240000000308"/>
    <m/>
    <m/>
    <s v="Evyap"/>
    <x v="0"/>
    <s v="Yeni Satış"/>
    <s v="Hizmet"/>
    <s v="Proje Yönetimi ve Danışmanlık"/>
    <s v="Diğer"/>
    <x v="0"/>
    <x v="0"/>
    <s v="Yurt İçi"/>
    <s v="Türkiye"/>
  </r>
  <r>
    <s v="Q1"/>
    <x v="0"/>
    <x v="2"/>
    <m/>
    <s v="RED BULL GIDA DAGITIM VE PAZARLAMA TICARET LTD. STI"/>
    <s v="EY.02.033"/>
    <s v="EnRoute Panorama - Mobil Kullanici Lisansi (Enterprise)"/>
    <s v="Univera - Redbull"/>
    <x v="0"/>
    <s v="Enroute"/>
    <m/>
    <n v="5103"/>
    <m/>
    <n v="1"/>
    <m/>
    <n v="5103"/>
    <m/>
    <n v="0"/>
    <m/>
    <n v="5103"/>
    <m/>
    <n v="0"/>
    <n v="0"/>
    <s v="UNI240000000294"/>
    <m/>
    <m/>
    <s v="Redbull"/>
    <x v="0"/>
    <s v="Yeni Satış"/>
    <s v="Lisans"/>
    <s v="Lisans Satışı"/>
    <s v="Diğer"/>
    <x v="0"/>
    <x v="0"/>
    <s v="Yurt İçi"/>
    <s v="Türkiye"/>
  </r>
  <r>
    <s v="Q1"/>
    <x v="0"/>
    <x v="1"/>
    <m/>
    <s v="DARDANEL DAGITIM A.S."/>
    <s v="EH.06.001"/>
    <s v="EnRoute Panorama - Hosting Hizmeti"/>
    <s v="Univera - Dardanel"/>
    <x v="2"/>
    <s v="Hosting"/>
    <m/>
    <n v="44917.17"/>
    <m/>
    <n v="1"/>
    <m/>
    <n v="44917.17"/>
    <m/>
    <n v="0"/>
    <m/>
    <n v="44917.17"/>
    <m/>
    <n v="0"/>
    <n v="0"/>
    <s v="UNI240000000225"/>
    <m/>
    <m/>
    <s v="Dardanel"/>
    <x v="0"/>
    <s v="Yenileme"/>
    <s v="Hizmet"/>
    <s v="Hosting"/>
    <s v="Diğer"/>
    <x v="0"/>
    <x v="0"/>
    <s v="Yurt İçi"/>
    <s v="Türkiye"/>
  </r>
  <r>
    <s v="Q1"/>
    <x v="0"/>
    <x v="2"/>
    <m/>
    <s v="GÜRBÜZ KARA BOYA INS.INS. MLZ. GIDA.TIC.VE SAN.LTD.STI"/>
    <s v="EYS.01.021"/>
    <s v="EnRoute Panorama - Dafitim Kanali (Bayi/Distribütör/Sube) Lisansi Standart"/>
    <s v="Univera - Marshall"/>
    <x v="0"/>
    <s v="Enroute"/>
    <m/>
    <n v="20520"/>
    <m/>
    <n v="1"/>
    <m/>
    <n v="25650"/>
    <m/>
    <n v="5130"/>
    <m/>
    <n v="20520"/>
    <m/>
    <n v="0"/>
    <n v="0"/>
    <s v="UNI240000000305"/>
    <m/>
    <m/>
    <s v="Marshall"/>
    <x v="0"/>
    <s v="Yeni Satış"/>
    <s v="Lisans"/>
    <s v="Lisans Satışı"/>
    <s v="Diğer"/>
    <x v="0"/>
    <x v="0"/>
    <s v="Yurt İçi"/>
    <s v="Türkiye"/>
  </r>
  <r>
    <s v="Q1"/>
    <x v="0"/>
    <x v="1"/>
    <m/>
    <s v="NUROL MAKINA VE SANAYI A.S."/>
    <s v="CDH.02.001"/>
    <s v="Calldesk Panorama Yazilim Bakimi Hizmeti "/>
    <s v="Univera - Nurol Makina"/>
    <x v="2"/>
    <s v="ServiceCore"/>
    <m/>
    <n v="184938.14"/>
    <m/>
    <n v="1"/>
    <m/>
    <n v="184938.14"/>
    <m/>
    <n v="0"/>
    <m/>
    <n v="184938.14"/>
    <m/>
    <n v="0"/>
    <n v="0"/>
    <s v="UNI240000000222"/>
    <m/>
    <m/>
    <s v="Nurol Makina"/>
    <x v="0"/>
    <s v="Yenileme"/>
    <s v="Hizmet"/>
    <s v="Bakım ve Destek Hizmeti"/>
    <s v="Diğer"/>
    <x v="0"/>
    <x v="0"/>
    <s v="Yurt İçi"/>
    <s v="Türkiye"/>
  </r>
  <r>
    <s v="Q1"/>
    <x v="0"/>
    <x v="1"/>
    <m/>
    <s v="NUROL MAKINA VE SANAYI A.S."/>
    <s v="CDH.03.001"/>
    <s v="Calldesk Panorama Destek Hizmeti (Çafri Merkezi) "/>
    <s v="Univera - Nurol Makina"/>
    <x v="2"/>
    <s v="ServiceCore"/>
    <m/>
    <n v="4362.54"/>
    <m/>
    <n v="14"/>
    <m/>
    <n v="61075.56"/>
    <m/>
    <n v="0"/>
    <m/>
    <n v="61075.56"/>
    <m/>
    <n v="0"/>
    <n v="0"/>
    <s v="UNI240000000222"/>
    <m/>
    <m/>
    <s v="Nurol Makina"/>
    <x v="0"/>
    <s v="Yenileme"/>
    <s v="Hizmet"/>
    <s v="Çağrı Merkezi"/>
    <s v="Diğer"/>
    <x v="0"/>
    <x v="0"/>
    <s v="Yurt İçi"/>
    <s v="Türkiye"/>
  </r>
  <r>
    <s v="Q1"/>
    <x v="0"/>
    <x v="1"/>
    <m/>
    <s v="NUROL MAKINA VE SANAYI A.S."/>
    <s v="CDH.03.001"/>
    <s v="Calldesk Panorama Destek Hizmeti (Çafri Merkezi) "/>
    <s v="Univera - Nurol Makina"/>
    <x v="2"/>
    <s v="ServiceCore"/>
    <m/>
    <n v="3999"/>
    <m/>
    <n v="1"/>
    <m/>
    <n v="3999"/>
    <m/>
    <n v="0"/>
    <m/>
    <n v="3999"/>
    <m/>
    <n v="0"/>
    <n v="0"/>
    <s v="UNI240000000222"/>
    <m/>
    <m/>
    <s v="Nurol Makina"/>
    <x v="0"/>
    <s v="Yenileme"/>
    <s v="Hizmet"/>
    <s v="Çağrı Merkezi"/>
    <s v="Diğer"/>
    <x v="0"/>
    <x v="0"/>
    <s v="Yurt İçi"/>
    <s v="Türkiye"/>
  </r>
  <r>
    <s v="Q1"/>
    <x v="0"/>
    <x v="1"/>
    <m/>
    <s v="MİYA OTOMASYON VE BARKOD BILISIM SISTEMLERI SAN TİC. VE L.T.D. STI."/>
    <s v="UH.01.002"/>
    <s v="UNIDOX KONTÖR HIZMETI"/>
    <s v="Univera - Kanal"/>
    <x v="5"/>
    <s v="E-Dönüşüm"/>
    <s v="Unidox"/>
    <n v="0.56200000000000006"/>
    <m/>
    <n v="100000"/>
    <m/>
    <n v="56200"/>
    <m/>
    <n v="0"/>
    <m/>
    <n v="56200"/>
    <m/>
    <n v="0"/>
    <n v="0"/>
    <s v="UNI240000000235"/>
    <m/>
    <m/>
    <s v="Miya"/>
    <x v="0"/>
    <s v="Yeni Satış"/>
    <s v="Kontor"/>
    <s v="Kontor Satışı"/>
    <s v="Diğer"/>
    <x v="1"/>
    <x v="1"/>
    <s v="Yurt İçi"/>
    <s v="Türkiye"/>
  </r>
  <r>
    <s v="Q1"/>
    <x v="0"/>
    <x v="1"/>
    <m/>
    <s v="SEÇKIN GROUP GIDA SANAYI TICARET LIMITED SIRKET"/>
    <s v="UH.01.002"/>
    <s v="UNIDOX KONTÖR HIZMETI"/>
    <s v="Univera - Nestle Retail"/>
    <x v="6"/>
    <s v="E-Dönüşüm"/>
    <s v="Unidox"/>
    <n v="2.6"/>
    <m/>
    <n v="5000"/>
    <m/>
    <n v="13000"/>
    <m/>
    <n v="0"/>
    <m/>
    <n v="13000"/>
    <m/>
    <n v="0"/>
    <n v="0"/>
    <s v="ENV240000000027"/>
    <m/>
    <m/>
    <s v="Nestle"/>
    <x v="0"/>
    <s v="Yeni Satış"/>
    <s v="Kontor"/>
    <s v="Kontor Satışı"/>
    <s v="Key Account"/>
    <x v="1"/>
    <x v="0"/>
    <s v="Yurt İçi"/>
    <s v="Türkiye"/>
  </r>
  <r>
    <s v="Q1"/>
    <x v="0"/>
    <x v="1"/>
    <m/>
    <s v="SUNAOGLU GIDA TARIM HAYV. PAZ. SAN. INS. SAN. TIC. LTD. STI."/>
    <s v="UH.01.002"/>
    <s v="UNIDOX KONTÖR HIZMETI"/>
    <s v="Univera - Kebir Süt"/>
    <x v="6"/>
    <s v="E-Dönüşüm"/>
    <s v="Unidox"/>
    <n v="1.4"/>
    <m/>
    <n v="25000"/>
    <m/>
    <n v="35000"/>
    <m/>
    <n v="0"/>
    <m/>
    <n v="35000"/>
    <m/>
    <n v="0"/>
    <n v="0"/>
    <s v="UNI240000000232"/>
    <m/>
    <m/>
    <s v="Kebir Süt"/>
    <x v="0"/>
    <s v="Yeni Satış"/>
    <s v="Kontor"/>
    <s v="Kontor Satışı"/>
    <s v="Diğer"/>
    <x v="1"/>
    <x v="0"/>
    <s v="Yurt İçi"/>
    <s v="Türkiye"/>
  </r>
  <r>
    <s v="Q1"/>
    <x v="0"/>
    <x v="1"/>
    <m/>
    <s v="BALAKAN DAGITIM GIDA PETROL TASIMACILIK IÇECEK TURIZM SAN TIC.AS."/>
    <s v="UH.01.002"/>
    <s v="UNIDOX KONTÖR HIZMETI"/>
    <s v="Univera - Uludağ İçecek"/>
    <x v="6"/>
    <s v="E-Dönüşüm"/>
    <s v="Unidox"/>
    <n v="1.8332999999999999"/>
    <m/>
    <n v="10000"/>
    <m/>
    <n v="18333"/>
    <m/>
    <n v="0"/>
    <m/>
    <n v="18333"/>
    <m/>
    <n v="0"/>
    <n v="0"/>
    <s v="UNI240000000228"/>
    <m/>
    <m/>
    <s v="Uludağ İçecek"/>
    <x v="0"/>
    <s v="Yeni Satış"/>
    <s v="Kontor"/>
    <s v="Kontor Satışı"/>
    <s v="Diğer"/>
    <x v="0"/>
    <x v="0"/>
    <s v="Yurt İçi"/>
    <s v="Türkiye"/>
  </r>
  <r>
    <s v="Q1"/>
    <x v="0"/>
    <x v="1"/>
    <m/>
    <s v="KOÇAK TÜTÜN GIDA PAZARLAMA-KÜRSAT KOÇAK"/>
    <s v="UH.01.002"/>
    <s v="UNIDOX KONTÖR HIZMETI"/>
    <s v="Univera - Imperial Tobacco"/>
    <x v="6"/>
    <s v="E-Dönüşüm"/>
    <s v="Unidox"/>
    <n v="1.5666"/>
    <m/>
    <n v="25000"/>
    <m/>
    <n v="39165"/>
    <m/>
    <n v="0"/>
    <m/>
    <n v="39165"/>
    <m/>
    <n v="0"/>
    <n v="0"/>
    <s v="UNI240000000231"/>
    <m/>
    <m/>
    <s v="Imperial Tobacco"/>
    <x v="0"/>
    <s v="Yeni Satış"/>
    <s v="Kontor"/>
    <s v="Kontor Satışı"/>
    <s v="Diğer"/>
    <x v="0"/>
    <x v="0"/>
    <s v="Yurt İçi"/>
    <s v="Türkiye"/>
  </r>
  <r>
    <s v="Q1"/>
    <x v="0"/>
    <x v="1"/>
    <m/>
    <s v="PANASONIC ELEKTRIC WORKS ELEKTRIK SAN.VE TIC. A.S."/>
    <s v="SH.03.002"/>
    <s v="StokBar Panorama - Uzman Destek Hizmeti"/>
    <s v="Univera - Panasonic"/>
    <x v="0"/>
    <s v="Stokbar"/>
    <s v="Stokbar"/>
    <n v="97500"/>
    <m/>
    <n v="6"/>
    <m/>
    <n v="585000"/>
    <m/>
    <n v="0"/>
    <m/>
    <n v="585000"/>
    <m/>
    <n v="0"/>
    <n v="0"/>
    <s v="UNI240000000246"/>
    <m/>
    <m/>
    <s v="Panasonic"/>
    <x v="0"/>
    <s v="Yenileme"/>
    <s v="Hizmet"/>
    <s v="Hosting"/>
    <s v="Diğer"/>
    <x v="0"/>
    <x v="0"/>
    <s v="Yurt İçi"/>
    <s v="Türkiye"/>
  </r>
  <r>
    <s v="Q1"/>
    <x v="0"/>
    <x v="1"/>
    <m/>
    <s v="PANASONIC ELEKTRIC WORKS ELEKTRIK SAN.VE TIC. A.S."/>
    <s v="SH.03.002"/>
    <s v="StokBar Panorama - Uzman Destek Hizmeti"/>
    <s v="Univera - Panasonic"/>
    <x v="0"/>
    <s v="Stokbar"/>
    <s v="Stokbar"/>
    <n v="97500"/>
    <m/>
    <n v="-1"/>
    <m/>
    <n v="0"/>
    <m/>
    <n v="0"/>
    <m/>
    <n v="-97500"/>
    <m/>
    <n v="1"/>
    <n v="97500"/>
    <s v="PLK202400000054"/>
    <m/>
    <m/>
    <s v="Panasonic"/>
    <x v="0"/>
    <s v="Yenileme"/>
    <s v="Hizmet"/>
    <s v="Hosting"/>
    <s v="Diğer"/>
    <x v="0"/>
    <x v="0"/>
    <s v="Yurt İçi"/>
    <s v="Türkiye"/>
  </r>
  <r>
    <s v="Q1"/>
    <x v="0"/>
    <x v="1"/>
    <m/>
    <s v="PANASONIC ELEKTRIC WORKS ELEKTRIK SAN.VE TIC. A.S."/>
    <s v="SH.03.002"/>
    <s v="StokBar Panorama - Uzman Destek Hizmeti"/>
    <s v="Univera - Panasonic"/>
    <x v="0"/>
    <s v="Stokbar"/>
    <s v="Stokbar"/>
    <n v="97500"/>
    <m/>
    <n v="-6"/>
    <m/>
    <n v="0"/>
    <m/>
    <n v="0"/>
    <m/>
    <n v="-585000"/>
    <m/>
    <n v="6"/>
    <n v="585000"/>
    <s v="PLK202400000055"/>
    <m/>
    <m/>
    <s v="Panasonic"/>
    <x v="0"/>
    <s v="Yenileme"/>
    <s v="Hizmet"/>
    <s v="Hosting"/>
    <s v="Diğer"/>
    <x v="0"/>
    <x v="0"/>
    <s v="Yurt İçi"/>
    <s v="Türkiye"/>
  </r>
  <r>
    <s v="Q1"/>
    <x v="0"/>
    <x v="1"/>
    <m/>
    <s v="EFES VITANTA MOLDOVA BREWERY S.A"/>
    <s v="QH.02.001"/>
    <s v="Quest Panorama - Yazilim Bakimi, Yasatma ve Merkezi Destek Hizmeti"/>
    <s v="Univera - Efes Moldova"/>
    <x v="2"/>
    <s v="Quest"/>
    <m/>
    <n v="11723.46"/>
    <m/>
    <n v="1"/>
    <m/>
    <n v="11723.460644000001"/>
    <m/>
    <n v="6.4400000000000004E-4"/>
    <m/>
    <n v="11723.46"/>
    <m/>
    <n v="0"/>
    <n v="0"/>
    <s v="ENV240000000028"/>
    <m/>
    <m/>
    <s v="Efes International"/>
    <x v="0"/>
    <s v="Yenileme"/>
    <s v="Hizmet"/>
    <s v="Bakım ve Destek Hizmeti"/>
    <s v="Diğer"/>
    <x v="0"/>
    <x v="0"/>
    <s v="Yurt Dışı"/>
    <s v="Moldova"/>
  </r>
  <r>
    <s v="Q1"/>
    <x v="0"/>
    <x v="2"/>
    <m/>
    <s v="Eczacibasi Tüketim Ürünleri San. Tic. A.S."/>
    <s v="EY.04.012"/>
    <s v="EnRoute Panorama E-Dönüsüm  Modül Lisansi (Enterprise)"/>
    <s v="Univera - Eczacıbaşı Girişim"/>
    <x v="0"/>
    <s v="Enroute"/>
    <m/>
    <n v="15591.75"/>
    <m/>
    <n v="2"/>
    <m/>
    <n v="31183.5"/>
    <m/>
    <n v="0"/>
    <m/>
    <n v="31183.5"/>
    <m/>
    <n v="0"/>
    <n v="0"/>
    <s v="UNI240000000312"/>
    <m/>
    <m/>
    <s v="Eczacıbaşı"/>
    <x v="0"/>
    <s v="Yeni Satış"/>
    <s v="Lisans"/>
    <s v="Lisans Satışı"/>
    <s v="Diğer"/>
    <x v="0"/>
    <x v="0"/>
    <s v="Yurt İçi"/>
    <s v="Türkiye"/>
  </r>
  <r>
    <s v="Q1"/>
    <x v="0"/>
    <x v="2"/>
    <m/>
    <s v="GLAXOSMITHKLINE TUKETICI SAGLIGI ANONIM SIRKETI"/>
    <s v="EH.02.001"/>
    <s v="EnRoute Panorama - Yazilim Bakimi, Yasatma ve Merkezi Destek Hizmeti"/>
    <s v="Univera - GSK"/>
    <x v="2"/>
    <s v="Enroute"/>
    <m/>
    <n v="78162.52"/>
    <m/>
    <n v="1"/>
    <m/>
    <n v="78162.52"/>
    <m/>
    <n v="0"/>
    <m/>
    <n v="78162.52"/>
    <m/>
    <n v="0"/>
    <n v="0"/>
    <s v="UNI240000000315"/>
    <m/>
    <m/>
    <s v="GSK - Haleon"/>
    <x v="0"/>
    <s v="Yenileme"/>
    <s v="Hizmet"/>
    <s v="Bakım ve Destek Hizmeti"/>
    <s v="Diğer"/>
    <x v="0"/>
    <x v="0"/>
    <s v="Yurt İçi"/>
    <s v="Türkiye"/>
  </r>
  <r>
    <s v="Q1"/>
    <x v="0"/>
    <x v="2"/>
    <m/>
    <s v="Eczacibasi Tüketim Ürünleri San. Tic. A.S."/>
    <s v="EH.03.006"/>
    <s v="EnRoute Panorama - Uzaktan Kurulum ve Efitim Hizmeti"/>
    <s v="Univera - Eczacıbaşı Girişim"/>
    <x v="0"/>
    <s v="Enroute"/>
    <m/>
    <n v="4110.75"/>
    <m/>
    <n v="3"/>
    <m/>
    <n v="12332.25"/>
    <m/>
    <n v="0"/>
    <m/>
    <n v="12332.25"/>
    <m/>
    <n v="0"/>
    <n v="0"/>
    <s v="UNI240000000312"/>
    <m/>
    <m/>
    <s v="Eczacıbaşı"/>
    <x v="0"/>
    <s v="Yeni Satış"/>
    <s v="Hizmet"/>
    <s v="Kurulum ve Eğitim"/>
    <s v="Diğer"/>
    <x v="0"/>
    <x v="0"/>
    <s v="Yurt İçi"/>
    <s v="Türkiye"/>
  </r>
  <r>
    <s v="Q1"/>
    <x v="0"/>
    <x v="2"/>
    <m/>
    <s v="BEYLERBEYI IÇECEK PAZARLAMA A.S"/>
    <s v="EH.01.001"/>
    <s v="EnRoute Panorama - Proje Yönetim Hizmeti"/>
    <s v="Univera - Sarper İçecek"/>
    <x v="1"/>
    <s v="Enroute"/>
    <m/>
    <n v="4252.25"/>
    <m/>
    <n v="15"/>
    <m/>
    <n v="63783.75"/>
    <m/>
    <n v="0"/>
    <m/>
    <n v="63783.75"/>
    <m/>
    <n v="0"/>
    <n v="0"/>
    <s v="UNI240000000311"/>
    <m/>
    <m/>
    <s v="Beylerbeyi"/>
    <x v="0"/>
    <s v="Yeni Satış"/>
    <s v="Hizmet"/>
    <s v="Proje Yönetimi ve Danışmanlık"/>
    <s v="Diğer"/>
    <x v="0"/>
    <x v="0"/>
    <s v="Yurt İçi"/>
    <s v="Türkiye"/>
  </r>
  <r>
    <s v="Q1"/>
    <x v="0"/>
    <x v="1"/>
    <m/>
    <s v="MİYA OTOMASYON VE BARKOD BILISIM SISTEMLERI SAN TİC. VE L.T.D. STI."/>
    <s v="EH.06.001"/>
    <s v="EnRoute Panorama - Hosting Hizmeti"/>
    <s v="Univera - Kanal"/>
    <x v="5"/>
    <s v="Hosting"/>
    <m/>
    <n v="5890.61"/>
    <m/>
    <n v="1"/>
    <m/>
    <n v="5890.61"/>
    <m/>
    <n v="0"/>
    <m/>
    <n v="5890.61"/>
    <m/>
    <n v="0"/>
    <n v="0"/>
    <s v="UNI240000000236"/>
    <m/>
    <m/>
    <s v="Miya"/>
    <x v="0"/>
    <s v="Yenileme"/>
    <s v="Hizmet"/>
    <s v="Hosting"/>
    <s v="Diğer"/>
    <x v="1"/>
    <x v="1"/>
    <s v="Yurt İçi"/>
    <s v="Türkiye"/>
  </r>
  <r>
    <s v="Q1"/>
    <x v="0"/>
    <x v="1"/>
    <m/>
    <s v="MİYA OTOMASYON VE BARKOD BILISIM SISTEMLERI SAN TİC. VE L.T.D. STI."/>
    <s v="EH.06.001"/>
    <s v="EnRoute Panorama - Hosting Hizmeti"/>
    <s v="Univera - Kanal"/>
    <x v="5"/>
    <s v="Hosting"/>
    <m/>
    <n v="1850.49"/>
    <m/>
    <n v="1"/>
    <m/>
    <n v="1850.49"/>
    <m/>
    <n v="0"/>
    <m/>
    <n v="1850.49"/>
    <m/>
    <n v="0"/>
    <n v="0"/>
    <s v="UNI240000000236"/>
    <m/>
    <m/>
    <s v="Miya"/>
    <x v="0"/>
    <s v="Yenileme"/>
    <s v="Hizmet"/>
    <s v="Hosting"/>
    <s v="Diğer"/>
    <x v="1"/>
    <x v="1"/>
    <s v="Yurt İçi"/>
    <s v="Türkiye"/>
  </r>
  <r>
    <s v="Q1"/>
    <x v="0"/>
    <x v="1"/>
    <m/>
    <s v="MİYA OTOMASYON VE BARKOD BILISIM SISTEMLERI SAN TİC. VE L.T.D. STI."/>
    <s v="EH.06.001"/>
    <s v="EnRoute Panorama - Hosting Hizmeti"/>
    <s v="Univera - Kanal"/>
    <x v="5"/>
    <s v="Hosting"/>
    <m/>
    <n v="1850.49"/>
    <m/>
    <n v="1"/>
    <m/>
    <n v="1850.49"/>
    <m/>
    <n v="0"/>
    <m/>
    <n v="1850.49"/>
    <m/>
    <n v="0"/>
    <n v="0"/>
    <s v="UNI240000000236"/>
    <m/>
    <m/>
    <s v="Miya"/>
    <x v="0"/>
    <s v="Yenileme"/>
    <s v="Hizmet"/>
    <s v="Hosting"/>
    <s v="Diğer"/>
    <x v="1"/>
    <x v="1"/>
    <s v="Yurt İçi"/>
    <s v="Türkiye"/>
  </r>
  <r>
    <s v="Q1"/>
    <x v="0"/>
    <x v="1"/>
    <m/>
    <s v="MİYA OTOMASYON VE BARKOD BILISIM SISTEMLERI SAN TİC. VE L.T.D. STI."/>
    <s v="EH.06.001"/>
    <s v="EnRoute Panorama - Hosting Hizmeti"/>
    <s v="Univera - Kanal"/>
    <x v="5"/>
    <s v="Hosting"/>
    <m/>
    <n v="1850"/>
    <m/>
    <n v="1"/>
    <m/>
    <n v="1850"/>
    <m/>
    <n v="0"/>
    <m/>
    <n v="1850"/>
    <m/>
    <n v="0"/>
    <n v="0"/>
    <s v="UNI240000000236"/>
    <m/>
    <m/>
    <s v="Miya"/>
    <x v="0"/>
    <s v="Yenileme"/>
    <s v="Hizmet"/>
    <s v="Hosting"/>
    <s v="Diğer"/>
    <x v="1"/>
    <x v="1"/>
    <s v="Yurt İçi"/>
    <s v="Türkiye"/>
  </r>
  <r>
    <s v="Q1"/>
    <x v="0"/>
    <x v="1"/>
    <m/>
    <s v="MİYA OTOMASYON VE BARKOD BILISIM SISTEMLERI SAN TİC. VE L.T.D. STI."/>
    <s v="EH.06.001"/>
    <s v="EnRoute Panorama - Hosting Hizmeti"/>
    <s v="Univera - Kanal"/>
    <x v="5"/>
    <s v="Hosting"/>
    <m/>
    <n v="1849"/>
    <m/>
    <n v="1"/>
    <m/>
    <n v="1849"/>
    <m/>
    <n v="0"/>
    <m/>
    <n v="1849"/>
    <m/>
    <n v="0"/>
    <n v="0"/>
    <s v="UNI240000000236"/>
    <m/>
    <m/>
    <s v="Polaris"/>
    <x v="0"/>
    <s v="Yenileme"/>
    <s v="Hizmet"/>
    <s v="Hosting"/>
    <s v="Diğer"/>
    <x v="1"/>
    <x v="5"/>
    <s v="Yurt İçi"/>
    <s v="Türkiye"/>
  </r>
  <r>
    <s v="Q1"/>
    <x v="0"/>
    <x v="2"/>
    <m/>
    <s v="GLAXOSMITHKLINE TUKETICI SAGLIGI ANONIM SIRKETI"/>
    <s v="EH.03.001"/>
    <s v="EnRoute Panorama - Çafri Merkezi Hizmeti  (MSD)"/>
    <s v="Univera - GSK"/>
    <x v="2"/>
    <s v="Enroute"/>
    <m/>
    <n v="10827.29"/>
    <m/>
    <n v="22"/>
    <m/>
    <n v="238200.38"/>
    <m/>
    <n v="0"/>
    <m/>
    <n v="238200.38"/>
    <m/>
    <n v="0"/>
    <n v="0"/>
    <s v="UNI240000000315"/>
    <m/>
    <m/>
    <s v="GSK - Haleon"/>
    <x v="0"/>
    <s v="Yenileme"/>
    <s v="Hizmet"/>
    <s v="Çağrı Merkezi"/>
    <s v="Diğer"/>
    <x v="0"/>
    <x v="0"/>
    <s v="Yurt İçi"/>
    <s v="Türkiye"/>
  </r>
  <r>
    <s v="Q1"/>
    <x v="0"/>
    <x v="2"/>
    <m/>
    <s v="TAVUK DÜNYASI GIDA SANAYI VE TICARET A.S."/>
    <s v="SH.01.001"/>
    <s v="StokBar Panorama - Proje Yönetim Hizmeti"/>
    <s v="Univera - Tavuk Dünyası"/>
    <x v="1"/>
    <s v="Stokbar"/>
    <s v="Stokbar"/>
    <n v="5233.5249999999996"/>
    <m/>
    <n v="2"/>
    <m/>
    <n v="15876"/>
    <m/>
    <n v="5408.95"/>
    <m/>
    <n v="10467.049999999999"/>
    <m/>
    <n v="0"/>
    <n v="0"/>
    <s v="UNI240000000247"/>
    <m/>
    <m/>
    <s v="Tavuk Dünyası"/>
    <x v="0"/>
    <s v="Yeni Satış"/>
    <s v="Hizmet"/>
    <s v="Proje Yönetimi ve Danışmanlık"/>
    <s v="Diğer"/>
    <x v="0"/>
    <x v="0"/>
    <s v="Yurt İçi"/>
    <s v="Türkiye"/>
  </r>
  <r>
    <s v="Q1"/>
    <x v="0"/>
    <x v="2"/>
    <m/>
    <s v="LOREAL TÜRKIYE SAN VE TIC. A.S."/>
    <s v="QY.02.013"/>
    <s v="QUEST PANORAMA IOS MOBILE LISANSI (50-150 Kullanici)"/>
    <s v="Univera - Loreal Lux"/>
    <x v="7"/>
    <s v="Quest"/>
    <m/>
    <n v="4761.386428571429"/>
    <m/>
    <n v="42"/>
    <m/>
    <n v="307658.82"/>
    <m/>
    <n v="107680.59"/>
    <m/>
    <n v="199978.23"/>
    <m/>
    <n v="0"/>
    <n v="0"/>
    <s v="UNI240000000248"/>
    <m/>
    <m/>
    <s v="Loreal"/>
    <x v="0"/>
    <s v="Yeni Satış"/>
    <s v="Lisans"/>
    <s v="Lisans Satışı"/>
    <s v="Diğer"/>
    <x v="0"/>
    <x v="0"/>
    <s v="Yurt İçi"/>
    <s v="Türkiye"/>
  </r>
  <r>
    <s v="Q1"/>
    <x v="0"/>
    <x v="2"/>
    <m/>
    <s v="JT INTERNATIONAL SA"/>
    <s v="QH.02.001"/>
    <s v="Quest Panorama - Yazilim Bakimi, Yasatma ve Merkezi Destek Hizmeti"/>
    <s v="Univera - JTI İran"/>
    <x v="2"/>
    <s v="Quest"/>
    <m/>
    <n v="59559.7"/>
    <m/>
    <n v="1"/>
    <m/>
    <n v="59559.703346000002"/>
    <m/>
    <n v="3.346E-3"/>
    <m/>
    <n v="59559.7"/>
    <m/>
    <n v="0"/>
    <n v="0"/>
    <s v="ENV240000000029"/>
    <m/>
    <m/>
    <s v="JTI"/>
    <x v="0"/>
    <s v="Yenileme"/>
    <s v="Hizmet"/>
    <s v="Bakım ve Destek Hizmeti"/>
    <s v="Key Account"/>
    <x v="0"/>
    <x v="0"/>
    <s v="Yurt İçi"/>
    <s v="Türkiye"/>
  </r>
  <r>
    <s v="Q1"/>
    <x v="0"/>
    <x v="2"/>
    <m/>
    <s v="LOREAL TÜRKIYE SAN VE TIC. A.S."/>
    <s v="QY.01.001"/>
    <s v="Quest Panorama - Veri Toplama &amp; Mobil Ekip Yönetimi Çözüm Lisansi (Enterprise)"/>
    <s v="Univera - Loreal Lux"/>
    <x v="7"/>
    <s v="Quest"/>
    <m/>
    <n v="200479.3"/>
    <m/>
    <n v="1"/>
    <m/>
    <n v="308429.7"/>
    <m/>
    <n v="107950.39999999999"/>
    <m/>
    <n v="200479.3"/>
    <m/>
    <n v="0"/>
    <n v="0"/>
    <s v="UNI240000000248"/>
    <m/>
    <m/>
    <s v="Loreal"/>
    <x v="0"/>
    <s v="Yeni Satış"/>
    <s v="Lisans"/>
    <s v="Lisans Satışı"/>
    <s v="Diğer"/>
    <x v="0"/>
    <x v="0"/>
    <s v="Yurt İçi"/>
    <s v="Türkiye"/>
  </r>
  <r>
    <s v="Q1"/>
    <x v="0"/>
    <x v="2"/>
    <m/>
    <s v="ENERJISA ENERJI ÜRETIM A.S."/>
    <s v="QH.08.001"/>
    <s v="Quest Panorama - Hosting Hizmeti"/>
    <s v="Univera - Enerjisa"/>
    <x v="2"/>
    <s v="Hosting"/>
    <m/>
    <n v="21028.59"/>
    <m/>
    <n v="1"/>
    <m/>
    <n v="21028.591035000001"/>
    <m/>
    <n v="1.0349999999999999E-3"/>
    <m/>
    <n v="21028.59"/>
    <m/>
    <n v="0"/>
    <n v="0"/>
    <s v="UNI240000000251"/>
    <m/>
    <m/>
    <s v="Enerjisa"/>
    <x v="0"/>
    <s v="Yenileme"/>
    <s v="Hizmet"/>
    <s v="Hosting"/>
    <s v="Diğer"/>
    <x v="0"/>
    <x v="0"/>
    <s v="Yurt İçi"/>
    <s v="Türkiye"/>
  </r>
  <r>
    <s v="Q1"/>
    <x v="0"/>
    <x v="2"/>
    <m/>
    <s v="FHP EV IÇI KULLANIM ARAÇLARI SAN VE TIC . A.S"/>
    <s v="QH.08.001"/>
    <s v="Quest Panorama - Hosting Hizmeti"/>
    <s v="Univera - Vileda"/>
    <x v="2"/>
    <s v="Hosting"/>
    <m/>
    <n v="12306.87"/>
    <m/>
    <n v="1"/>
    <m/>
    <n v="12306.868575"/>
    <m/>
    <n v="-1.4250000000000001E-3"/>
    <m/>
    <n v="12306.87"/>
    <m/>
    <n v="0"/>
    <n v="0"/>
    <s v="UNI240000000257"/>
    <m/>
    <m/>
    <s v="Vileda"/>
    <x v="0"/>
    <s v="Yenileme"/>
    <s v="Hizmet"/>
    <s v="Hosting"/>
    <s v="Diğer"/>
    <x v="0"/>
    <x v="0"/>
    <s v="Yurt İçi"/>
    <s v="Türkiye"/>
  </r>
  <r>
    <s v="Q1"/>
    <x v="0"/>
    <x v="2"/>
    <m/>
    <s v="JT INTERNATIONAL SA"/>
    <s v="QH.08.001"/>
    <s v="Quest Panorama - Hosting Hizmeti"/>
    <s v="Univera - JTI İran"/>
    <x v="4"/>
    <s v="Hosting"/>
    <m/>
    <n v="122699.23"/>
    <m/>
    <n v="1"/>
    <m/>
    <n v="122699.2338"/>
    <m/>
    <n v="3.8E-3"/>
    <m/>
    <n v="122699.23"/>
    <m/>
    <n v="0"/>
    <n v="0"/>
    <s v="ENV240000000030"/>
    <m/>
    <m/>
    <s v="JTI"/>
    <x v="0"/>
    <s v="Yenileme"/>
    <s v="Hizmet"/>
    <s v="Hosting"/>
    <s v="Key Account"/>
    <x v="0"/>
    <x v="0"/>
    <s v="Yurt İçi"/>
    <s v="Türkiye"/>
  </r>
  <r>
    <s v="Q1"/>
    <x v="0"/>
    <x v="2"/>
    <m/>
    <s v="JT INTERNATIONAL SA"/>
    <s v="QH.08.001"/>
    <s v="Quest Panorama - Hosting Hizmeti"/>
    <s v="Univera - JTI İran"/>
    <x v="4"/>
    <s v="Hosting"/>
    <m/>
    <n v="18301.71"/>
    <m/>
    <n v="1"/>
    <m/>
    <n v="18301.705399999999"/>
    <m/>
    <n v="-4.5999999999999999E-3"/>
    <m/>
    <n v="18301.71"/>
    <m/>
    <n v="0"/>
    <n v="0"/>
    <s v="ENV240000000030"/>
    <m/>
    <m/>
    <s v="JTI"/>
    <x v="0"/>
    <s v="Yenileme"/>
    <s v="Hizmet"/>
    <s v="Hosting"/>
    <s v="Key Account"/>
    <x v="0"/>
    <x v="0"/>
    <s v="Yurt İçi"/>
    <s v="Türkiye"/>
  </r>
  <r>
    <s v="Q1"/>
    <x v="0"/>
    <x v="2"/>
    <m/>
    <s v="GLAXOSMITHKLINE TUKETICI SAGLIGI ANONIM SIRKETI"/>
    <s v="EH.02.004"/>
    <s v="Enroute Panorama FundManager Module - Fon ve Bütçe Yönetimi Yazilim Bakimi Hizmeti "/>
    <s v="Univera - GSK"/>
    <x v="2"/>
    <s v="Enroute"/>
    <m/>
    <n v="22426.27"/>
    <m/>
    <n v="1"/>
    <m/>
    <n v="22426.27"/>
    <m/>
    <n v="0"/>
    <m/>
    <n v="22426.27"/>
    <m/>
    <n v="0"/>
    <n v="0"/>
    <s v="UNI240000000315"/>
    <m/>
    <m/>
    <s v="GSK - Haleon"/>
    <x v="0"/>
    <s v="Yenileme"/>
    <s v="Hizmet"/>
    <s v="Bakım ve Destek Hizmeti"/>
    <s v="Diğer"/>
    <x v="0"/>
    <x v="0"/>
    <s v="Yurt İçi"/>
    <s v="Türkiye"/>
  </r>
  <r>
    <s v="Q1"/>
    <x v="0"/>
    <x v="2"/>
    <m/>
    <s v="LEVENT KIMYA SAN. VE TIC. A.S."/>
    <s v="EY.06.001"/>
    <s v="EnRoute Panorama - Yazilim Gelistirme Hizmeti"/>
    <s v="Univera - Levent Kimya"/>
    <x v="7"/>
    <s v="Enroute"/>
    <m/>
    <n v="11098.367999999999"/>
    <m/>
    <n v="5"/>
    <m/>
    <n v="61657.599999999999"/>
    <m/>
    <n v="6165.76"/>
    <m/>
    <n v="55491.839999999997"/>
    <m/>
    <n v="0"/>
    <n v="0"/>
    <s v="UNI240000000330"/>
    <m/>
    <m/>
    <s v="Levent Kimya"/>
    <x v="0"/>
    <s v="Yeni Satış"/>
    <s v="Hizmet"/>
    <s v="Yazılım Geliştirme"/>
    <s v="Diğer"/>
    <x v="0"/>
    <x v="0"/>
    <s v="Yurt İçi"/>
    <s v="Türkiye"/>
  </r>
  <r>
    <s v="Q1"/>
    <x v="0"/>
    <x v="2"/>
    <m/>
    <s v="DOGADAN GIDA ÜRÜNLERI SANAYI VE PAZARLAMA A.S."/>
    <s v="EH.02.001"/>
    <s v="EnRoute Panorama - Yazilim Bakimi, Yasatma ve Merkezi Destek Hizmeti"/>
    <s v="Univera - Doğadan"/>
    <x v="2"/>
    <s v="Enroute"/>
    <m/>
    <n v="76084.350000000006"/>
    <m/>
    <n v="1"/>
    <m/>
    <n v="76084.350000000006"/>
    <m/>
    <n v="0"/>
    <m/>
    <n v="76084.350000000006"/>
    <m/>
    <n v="0"/>
    <n v="0"/>
    <s v="UNI240000000324"/>
    <m/>
    <m/>
    <s v="Doğadan"/>
    <x v="0"/>
    <s v="Yenileme"/>
    <s v="Hizmet"/>
    <s v="Bakım ve Destek Hizmeti"/>
    <s v="Diğer"/>
    <x v="0"/>
    <x v="0"/>
    <s v="Yurt İçi"/>
    <s v="Türkiye"/>
  </r>
  <r>
    <s v="Q1"/>
    <x v="0"/>
    <x v="2"/>
    <m/>
    <s v="LEVENT KIMYA SAN. VE TIC. A.S."/>
    <s v="EH.01.003"/>
    <s v="EnRoute Panorama - Kurulum ve Efitim Hizmeti"/>
    <s v="Univera - Levent Kimya"/>
    <x v="7"/>
    <s v="Enroute"/>
    <m/>
    <n v="8459.02"/>
    <m/>
    <n v="1"/>
    <m/>
    <n v="9398.91"/>
    <m/>
    <n v="939.89"/>
    <m/>
    <n v="8459.02"/>
    <m/>
    <n v="0"/>
    <n v="0"/>
    <s v="UNI240000000330"/>
    <m/>
    <m/>
    <s v="Levent Kimya"/>
    <x v="0"/>
    <s v="Yeni Satış"/>
    <s v="Hizmet"/>
    <s v="Kurulum ve Eğitim"/>
    <s v="Diğer"/>
    <x v="0"/>
    <x v="0"/>
    <s v="Yurt İçi"/>
    <s v="Türkiye"/>
  </r>
  <r>
    <s v="Q1"/>
    <x v="0"/>
    <x v="2"/>
    <m/>
    <s v="DARDANEL DAGITIM A.S."/>
    <s v="EH.06.001"/>
    <s v="EnRoute Panorama - Hosting Hizmeti"/>
    <s v="Univera - Dardanel"/>
    <x v="2"/>
    <s v="Hosting"/>
    <m/>
    <n v="44917.17"/>
    <m/>
    <n v="1"/>
    <m/>
    <n v="44917.17"/>
    <m/>
    <n v="0"/>
    <m/>
    <n v="44917.17"/>
    <m/>
    <n v="0"/>
    <n v="0"/>
    <s v="UNI240000000253"/>
    <m/>
    <m/>
    <s v="Dardanel"/>
    <x v="0"/>
    <s v="Yenileme"/>
    <s v="Hizmet"/>
    <s v="Hosting"/>
    <s v="Diğer"/>
    <x v="0"/>
    <x v="0"/>
    <s v="Yurt İçi"/>
    <s v="Türkiye"/>
  </r>
  <r>
    <s v="Q1"/>
    <x v="0"/>
    <x v="2"/>
    <m/>
    <s v="JT INTERNATIONAL SA"/>
    <s v="EH.06.001"/>
    <s v="EnRoute Panorama - Hosting Hizmeti"/>
    <s v="Univera - JTI İran"/>
    <x v="4"/>
    <s v="Hosting"/>
    <m/>
    <n v="122665.4"/>
    <m/>
    <n v="1"/>
    <m/>
    <n v="122665.4044"/>
    <m/>
    <n v="4.4000000000000003E-3"/>
    <m/>
    <n v="122665.4"/>
    <m/>
    <n v="0"/>
    <n v="0"/>
    <s v="ENV240000000030"/>
    <m/>
    <m/>
    <s v="JTI"/>
    <x v="0"/>
    <s v="Yenileme"/>
    <s v="Hizmet"/>
    <s v="Hosting"/>
    <s v="Key Account"/>
    <x v="0"/>
    <x v="0"/>
    <s v="Yurt İçi"/>
    <s v="Türkiye"/>
  </r>
  <r>
    <s v="Q1"/>
    <x v="0"/>
    <x v="2"/>
    <m/>
    <s v="JT INTERNATIONAL SA"/>
    <s v="EH.06.001"/>
    <s v="EnRoute Panorama - Hosting Hizmeti"/>
    <s v="Univera - JTI İran"/>
    <x v="4"/>
    <s v="Hosting"/>
    <m/>
    <n v="41970.78"/>
    <m/>
    <n v="1"/>
    <m/>
    <n v="41970.783404000002"/>
    <m/>
    <n v="3.4039999999999999E-3"/>
    <m/>
    <n v="41970.78"/>
    <m/>
    <n v="0"/>
    <n v="0"/>
    <s v="ENV240000000031"/>
    <m/>
    <m/>
    <s v="JTI"/>
    <x v="0"/>
    <s v="Yenileme"/>
    <s v="Hizmet"/>
    <s v="Hosting"/>
    <s v="Key Account"/>
    <x v="0"/>
    <x v="0"/>
    <s v="Yurt İçi"/>
    <s v="Türkiye"/>
  </r>
  <r>
    <s v="Q1"/>
    <x v="0"/>
    <x v="2"/>
    <m/>
    <s v="JT INTERNATIONAL SA"/>
    <s v="EH.06.001"/>
    <s v="EnRoute Panorama - Hosting Hizmeti"/>
    <s v="Univera - JTI İran"/>
    <x v="4"/>
    <s v="Hosting"/>
    <m/>
    <n v="18301.71"/>
    <m/>
    <n v="1"/>
    <m/>
    <n v="18301.705399999999"/>
    <m/>
    <n v="-4.5999999999999999E-3"/>
    <m/>
    <n v="18301.71"/>
    <m/>
    <n v="0"/>
    <n v="0"/>
    <s v="ENV240000000030"/>
    <m/>
    <m/>
    <s v="JTI"/>
    <x v="0"/>
    <s v="Yenileme"/>
    <s v="Hizmet"/>
    <s v="Hosting"/>
    <s v="Key Account"/>
    <x v="0"/>
    <x v="0"/>
    <s v="Yurt İçi"/>
    <s v="Türkiye"/>
  </r>
  <r>
    <s v="Q1"/>
    <x v="0"/>
    <x v="2"/>
    <m/>
    <s v="KENT GIDA MADDELERI SAN VE TIC.AS."/>
    <s v="EH.06.001"/>
    <s v="EnRoute Panorama - Hosting Hizmeti"/>
    <s v="Univera - Kent Gıda"/>
    <x v="2"/>
    <s v="Hosting"/>
    <m/>
    <n v="353253.8"/>
    <m/>
    <n v="1"/>
    <m/>
    <n v="353253.795873"/>
    <m/>
    <n v="-4.1269999999999996E-3"/>
    <m/>
    <n v="353253.8"/>
    <m/>
    <n v="0"/>
    <n v="0"/>
    <s v="UNI240000000252"/>
    <m/>
    <m/>
    <s v="Mondelez"/>
    <x v="0"/>
    <s v="Yenileme"/>
    <s v="Hizmet"/>
    <s v="Hosting"/>
    <s v="Diğer"/>
    <x v="0"/>
    <x v="0"/>
    <s v="Yurt İçi"/>
    <s v="Türkiye"/>
  </r>
  <r>
    <s v="Q1"/>
    <x v="0"/>
    <x v="2"/>
    <m/>
    <s v="LA LORRAINE UNLU MAMÜLLER SAN. VE TIC. A.S."/>
    <s v="EH.06.001"/>
    <s v="EnRoute Panorama - Hosting Hizmeti"/>
    <s v="Univera - La Lorraine"/>
    <x v="2"/>
    <s v="Hosting"/>
    <m/>
    <n v="52841.96"/>
    <m/>
    <n v="1"/>
    <m/>
    <n v="52841.963361000002"/>
    <m/>
    <n v="3.3609999999999998E-3"/>
    <m/>
    <n v="52841.96"/>
    <m/>
    <n v="0"/>
    <n v="0"/>
    <s v="UNI240000000255"/>
    <m/>
    <m/>
    <s v="La Lorraine"/>
    <x v="0"/>
    <s v="Yenileme"/>
    <s v="Hizmet"/>
    <s v="Hosting"/>
    <s v="Diğer"/>
    <x v="0"/>
    <x v="0"/>
    <s v="Yurt İçi"/>
    <s v="Türkiye"/>
  </r>
  <r>
    <s v="Q1"/>
    <x v="0"/>
    <x v="2"/>
    <m/>
    <s v="Mey İçki Sanayi ve Ticaret A.Ş."/>
    <s v="EH.06.001"/>
    <s v="EnRoute Panorama - Hosting Hizmeti"/>
    <s v="Univera - Mey İçki"/>
    <x v="2"/>
    <s v="Hosting"/>
    <m/>
    <n v="162661"/>
    <m/>
    <n v="1"/>
    <m/>
    <n v="162661"/>
    <m/>
    <n v="0"/>
    <m/>
    <n v="162661"/>
    <m/>
    <n v="0"/>
    <n v="0"/>
    <s v="UNI240000000259"/>
    <m/>
    <m/>
    <s v="Mey İçki"/>
    <x v="0"/>
    <s v="Yenileme"/>
    <s v="Hizmet"/>
    <s v="Hosting"/>
    <s v="Key Account"/>
    <x v="0"/>
    <x v="0"/>
    <s v="Yurt İçi"/>
    <s v="Türkiye"/>
  </r>
  <r>
    <s v="Q1"/>
    <x v="0"/>
    <x v="2"/>
    <m/>
    <s v="PERRIGO KISISEL BAKIM ÜRÜNLERI SAN. VE TIC. LTD.STI"/>
    <s v="EH.06.001"/>
    <s v="EnRoute Panorama - Hosting Hizmeti"/>
    <s v="Univera - Omega Pharma"/>
    <x v="2"/>
    <s v="Hosting"/>
    <m/>
    <n v="28094.31"/>
    <m/>
    <n v="1"/>
    <m/>
    <n v="28094.31"/>
    <m/>
    <n v="0"/>
    <m/>
    <n v="28094.31"/>
    <m/>
    <n v="0"/>
    <n v="0"/>
    <s v="UNI240000000250"/>
    <m/>
    <m/>
    <s v="Perrigo"/>
    <x v="0"/>
    <s v="Yenileme"/>
    <s v="Hizmet"/>
    <s v="Hosting"/>
    <s v="Diğer"/>
    <x v="0"/>
    <x v="0"/>
    <s v="Yurt İçi"/>
    <s v="Türkiye"/>
  </r>
  <r>
    <s v="Q1"/>
    <x v="0"/>
    <x v="2"/>
    <m/>
    <s v="TADIM GIDA MADDELERI SAN.VE TIC.AS."/>
    <s v="EH.06.001"/>
    <s v="EnRoute Panorama - Hosting Hizmeti"/>
    <s v="Univera - Tadım"/>
    <x v="2"/>
    <s v="Hosting"/>
    <m/>
    <n v="65000"/>
    <m/>
    <n v="1"/>
    <m/>
    <n v="65000"/>
    <m/>
    <n v="0"/>
    <m/>
    <n v="65000"/>
    <m/>
    <n v="0"/>
    <n v="0"/>
    <s v="UNI240000000258"/>
    <m/>
    <m/>
    <s v="Tadım"/>
    <x v="0"/>
    <s v="Yenileme"/>
    <s v="Hizmet"/>
    <s v="Hosting"/>
    <s v="Diğer"/>
    <x v="0"/>
    <x v="0"/>
    <s v="Yurt İçi"/>
    <s v="Türkiye"/>
  </r>
  <r>
    <s v="Q1"/>
    <x v="0"/>
    <x v="2"/>
    <m/>
    <s v="GLAXOSMITHKLINE TUKETICI SAGLIGI ANONIM SIRKETI"/>
    <s v="EH.03.008"/>
    <s v="EnRoute Panorama - Çafri Merkezi Hizmeti (DDI / OutSource)"/>
    <s v="Univera - GSK"/>
    <x v="2"/>
    <s v="Enroute"/>
    <m/>
    <n v="9960.91"/>
    <m/>
    <n v="1"/>
    <m/>
    <n v="9960.91"/>
    <m/>
    <n v="0"/>
    <m/>
    <n v="9960.91"/>
    <m/>
    <n v="0"/>
    <n v="0"/>
    <s v="UNI240000000315"/>
    <m/>
    <m/>
    <s v="GSK - Haleon"/>
    <x v="0"/>
    <s v="Yenileme"/>
    <s v="Hizmet"/>
    <s v="Çağrı Merkezi"/>
    <s v="Diğer"/>
    <x v="0"/>
    <x v="0"/>
    <s v="Yurt İçi"/>
    <s v="Türkiye"/>
  </r>
  <r>
    <s v="Q1"/>
    <x v="0"/>
    <x v="2"/>
    <m/>
    <s v="GLAXOSMITHKLINE TUKETICI SAGLIGI ANONIM SIRKETI"/>
    <s v="EH.03.001"/>
    <s v="EnRoute Panorama - Çafri Merkezi Hizmeti  (MSD)"/>
    <s v="Univera - GSK"/>
    <x v="2"/>
    <s v="Enroute"/>
    <m/>
    <n v="28801.1"/>
    <m/>
    <n v="1"/>
    <m/>
    <n v="28801.1"/>
    <m/>
    <n v="0"/>
    <m/>
    <n v="28801.1"/>
    <m/>
    <n v="0"/>
    <n v="0"/>
    <s v="UNI240000000315"/>
    <m/>
    <m/>
    <s v="GSK - Haleon"/>
    <x v="0"/>
    <s v="Yenileme"/>
    <s v="Hizmet"/>
    <s v="Çağrı Merkezi"/>
    <s v="Diğer"/>
    <x v="0"/>
    <x v="0"/>
    <s v="Yurt İçi"/>
    <s v="Türkiye"/>
  </r>
  <r>
    <s v="Q1"/>
    <x v="0"/>
    <x v="2"/>
    <m/>
    <s v="POLARİS YAZILIM ÇÖZÜMLERİ VE DANIŞMANLIK HİZMETLERİ LTD.ŞTİ."/>
    <s v="WPH.02.001"/>
    <s v="WebPlus Yazilim Bakimi Hizmeti"/>
    <s v="Univera - Kanal"/>
    <x v="5"/>
    <s v="Enroute"/>
    <s v="Webplus"/>
    <n v="27702.52"/>
    <m/>
    <n v="1"/>
    <m/>
    <n v="27702.52"/>
    <m/>
    <n v="0"/>
    <m/>
    <n v="27702.52"/>
    <m/>
    <n v="0"/>
    <n v="0"/>
    <s v="UNI240000000264"/>
    <m/>
    <m/>
    <s v="Polaris"/>
    <x v="0"/>
    <s v="Yenileme"/>
    <s v="Hizmet"/>
    <s v="Bakım ve Destek Hizmeti"/>
    <s v="Diğer"/>
    <x v="1"/>
    <x v="5"/>
    <s v="Yurt İçi"/>
    <s v="Türkiye"/>
  </r>
  <r>
    <s v="Q1"/>
    <x v="0"/>
    <x v="2"/>
    <m/>
    <s v="POLARİS YAZILIM ÇÖZÜMLERİ VE DANIŞMANLIK HİZMETLERİ LTD.ŞTİ."/>
    <s v="WPY.04.007"/>
    <s v="WebPlus Panorama - Dafitim Kanali &quot;Web Connector&quot;  3rd Party Entegrasyon Uygulama Lisansi"/>
    <s v="Univera - Kanal"/>
    <x v="5"/>
    <s v="Enroute"/>
    <s v="Webplus"/>
    <n v="5670"/>
    <m/>
    <n v="9"/>
    <m/>
    <n v="63787.5"/>
    <m/>
    <n v="12757.5"/>
    <m/>
    <n v="51030"/>
    <m/>
    <n v="0"/>
    <n v="0"/>
    <s v="UNI240000000264"/>
    <m/>
    <m/>
    <s v="Polaris"/>
    <x v="0"/>
    <s v="Yeni Satış"/>
    <s v="Lisans"/>
    <s v="Lisans Satışı"/>
    <s v="Diğer"/>
    <x v="1"/>
    <x v="5"/>
    <s v="Yurt İçi"/>
    <s v="Türkiye"/>
  </r>
  <r>
    <s v="Q1"/>
    <x v="0"/>
    <x v="2"/>
    <m/>
    <s v="POLARİS YAZILIM ÇÖZÜMLERİ VE DANIŞMANLIK HİZMETLERİ LTD.ŞTİ."/>
    <s v="WPY.04.007"/>
    <s v="WebPlus Panorama - Dafitim Kanali &quot;Web Connector&quot;  3rd Party Entegrasyon Uygulama Lisansi"/>
    <s v="Univera - Kanal"/>
    <x v="5"/>
    <s v="Enroute"/>
    <s v="Webplus"/>
    <n v="4018.56"/>
    <m/>
    <n v="1"/>
    <m/>
    <n v="5023.2"/>
    <m/>
    <n v="1004.64"/>
    <m/>
    <n v="4018.56"/>
    <m/>
    <n v="0"/>
    <n v="0"/>
    <s v="UNI240000000264"/>
    <m/>
    <m/>
    <s v="Polaris"/>
    <x v="0"/>
    <s v="Yeni Satış"/>
    <s v="Lisans"/>
    <s v="Lisans Satışı"/>
    <s v="Diğer"/>
    <x v="1"/>
    <x v="5"/>
    <s v="Yurt İçi"/>
    <s v="Türkiye"/>
  </r>
  <r>
    <s v="Q1"/>
    <x v="0"/>
    <x v="2"/>
    <m/>
    <s v="POLARİS YAZILIM ÇÖZÜMLERİ VE DANIŞMANLIK HİZMETLERİ LTD.ŞTİ."/>
    <s v="WPY.01.004"/>
    <s v="WEBPLUS EK KULLANICI LISANSI +5"/>
    <s v="Univera - Kanal"/>
    <x v="5"/>
    <s v="Enroute"/>
    <s v="Webplus"/>
    <n v="8037.12"/>
    <m/>
    <n v="2"/>
    <m/>
    <n v="20092.8"/>
    <m/>
    <n v="4018.56"/>
    <m/>
    <n v="16074.24"/>
    <m/>
    <n v="0"/>
    <n v="0"/>
    <s v="UNI240000000264"/>
    <m/>
    <m/>
    <s v="Polaris"/>
    <x v="0"/>
    <s v="Yeni Satış"/>
    <s v="Lisans"/>
    <s v="Lisans Satışı"/>
    <s v="Diğer"/>
    <x v="1"/>
    <x v="5"/>
    <s v="Yurt İçi"/>
    <s v="Türkiye"/>
  </r>
  <r>
    <s v="Q1"/>
    <x v="0"/>
    <x v="2"/>
    <m/>
    <s v="POLARİS YAZILIM ÇÖZÜMLERİ VE DANIŞMANLIK HİZMETLERİ LTD.ŞTİ."/>
    <s v="WPY.01.001"/>
    <s v="WEBPLUS DISTRIBUTION SATIS-DAGITIM YAZILIMI (Enterprise)"/>
    <s v="Univera - Kanal"/>
    <x v="5"/>
    <s v="Enroute"/>
    <s v="Webplus"/>
    <n v="26522.5"/>
    <m/>
    <n v="1"/>
    <m/>
    <n v="33153.120000000003"/>
    <m/>
    <n v="6630.62"/>
    <m/>
    <n v="26522.5"/>
    <m/>
    <n v="0"/>
    <n v="0"/>
    <s v="UNI240000000264"/>
    <m/>
    <m/>
    <s v="Polaris"/>
    <x v="0"/>
    <s v="Yeni Satış"/>
    <s v="Lisans"/>
    <s v="Lisans Satışı"/>
    <s v="Diğer"/>
    <x v="1"/>
    <x v="5"/>
    <s v="Yurt İçi"/>
    <s v="Türkiye"/>
  </r>
  <r>
    <s v="Q1"/>
    <x v="0"/>
    <x v="2"/>
    <m/>
    <s v="POLARİS YAZILIM ÇÖZÜMLERİ VE DANIŞMANLIK HİZMETLERİ LTD.ŞTİ."/>
    <s v="WPY.01.002"/>
    <s v="WebPlus Dagitim Kanali Lisansi"/>
    <s v="Univera - Kanal"/>
    <x v="5"/>
    <s v="Enroute"/>
    <s v="Webplus"/>
    <n v="5113.61625"/>
    <m/>
    <n v="8"/>
    <m/>
    <n v="51136.160000000003"/>
    <m/>
    <n v="10227.23"/>
    <m/>
    <n v="40908.93"/>
    <m/>
    <n v="0"/>
    <n v="0"/>
    <s v="UNI240000000264"/>
    <m/>
    <m/>
    <s v="Polaris"/>
    <x v="0"/>
    <s v="Yeni Satış"/>
    <s v="Lisans"/>
    <s v="Lisans Satışı"/>
    <s v="Diğer"/>
    <x v="1"/>
    <x v="5"/>
    <s v="Yurt İçi"/>
    <s v="Türkiye"/>
  </r>
  <r>
    <s v="Q1"/>
    <x v="0"/>
    <x v="2"/>
    <m/>
    <s v="PANASONIC ELEKTRIC WORKS ELEKTRIK SAN.VE TIC. A.S."/>
    <s v="SH.03.002"/>
    <s v="StokBar Panorama - Uzman Destek Hizmeti"/>
    <s v="Univera - Panasonic"/>
    <x v="0"/>
    <s v="Stokbar"/>
    <s v="Stokbar"/>
    <n v="97500"/>
    <m/>
    <n v="1"/>
    <m/>
    <n v="97500"/>
    <m/>
    <n v="0"/>
    <m/>
    <n v="97500"/>
    <m/>
    <n v="0"/>
    <n v="0"/>
    <s v="UNI240000000266"/>
    <m/>
    <m/>
    <s v="Panasonic"/>
    <x v="0"/>
    <s v="Yenileme"/>
    <s v="Hizmet"/>
    <s v="Hosting"/>
    <s v="Diğer"/>
    <x v="0"/>
    <x v="0"/>
    <s v="Yurt İçi"/>
    <s v="Türkiye"/>
  </r>
  <r>
    <s v="Q1"/>
    <x v="0"/>
    <x v="2"/>
    <m/>
    <s v="POLARİS YAZILIM ÇÖZÜMLERİ VE DANIŞMANLIK HİZMETLERİ LTD.ŞTİ."/>
    <s v="OH.02.001"/>
    <s v="Outsource Yazilim Bakimi Hizmeti"/>
    <s v="Univera - Kanal"/>
    <x v="5"/>
    <s v="Enroute"/>
    <s v="Outsource - Hizmet"/>
    <n v="10208"/>
    <m/>
    <n v="1"/>
    <m/>
    <n v="10208"/>
    <m/>
    <n v="0"/>
    <m/>
    <n v="10208"/>
    <m/>
    <n v="0"/>
    <n v="0"/>
    <s v="UNI240000000264"/>
    <m/>
    <m/>
    <s v="Polaris"/>
    <x v="0"/>
    <s v="Yenileme"/>
    <s v="Hizmet"/>
    <s v="Bakım ve Destek Hizmeti"/>
    <s v="Diğer"/>
    <x v="1"/>
    <x v="5"/>
    <s v="Yurt İçi"/>
    <s v="Türkiye"/>
  </r>
  <r>
    <s v="Q1"/>
    <x v="0"/>
    <x v="2"/>
    <m/>
    <s v="POLARİS YAZILIM ÇÖZÜMLERİ VE DANIŞMANLIK HİZMETLERİ LTD.ŞTİ."/>
    <s v="OH.01.004"/>
    <s v="Outsource Kurulus ve Egitim Hizmeti "/>
    <s v="Univera - Kanal"/>
    <x v="5"/>
    <s v="Enroute"/>
    <s v="Outsource - Hizmet"/>
    <n v="2362.5"/>
    <m/>
    <n v="9"/>
    <m/>
    <n v="21262.5"/>
    <m/>
    <n v="0"/>
    <m/>
    <n v="21262.5"/>
    <m/>
    <n v="0"/>
    <n v="0"/>
    <s v="UNI240000000264"/>
    <m/>
    <m/>
    <s v="Polaris"/>
    <x v="0"/>
    <s v="Yeni Satış"/>
    <s v="Hizmet"/>
    <s v="Hosting"/>
    <s v="Diğer"/>
    <x v="1"/>
    <x v="5"/>
    <s v="Yurt İçi"/>
    <s v="Türkiye"/>
  </r>
  <r>
    <s v="Q1"/>
    <x v="0"/>
    <x v="2"/>
    <m/>
    <s v="LOREAL TÜRKIYE SAN VE TIC. A.S."/>
    <s v="EY.01.015"/>
    <s v="EnRoute Panorama Platform Ek Kullanici Lisansi  (5 - 10 Kullanici)"/>
    <s v="Univera - Loreal Eczane"/>
    <x v="7"/>
    <s v="Enroute"/>
    <m/>
    <n v="8635.3379999999997"/>
    <m/>
    <n v="10"/>
    <m/>
    <n v="95948.2"/>
    <m/>
    <n v="9594.82"/>
    <m/>
    <n v="86353.38"/>
    <m/>
    <n v="0"/>
    <n v="0"/>
    <s v="UNI240000000366"/>
    <m/>
    <m/>
    <s v="Loreal"/>
    <x v="0"/>
    <s v="Yeni Satış"/>
    <s v="Lisans"/>
    <s v="Lisans Satışı"/>
    <s v="Diğer"/>
    <x v="0"/>
    <x v="0"/>
    <s v="Yurt İçi"/>
    <s v="Türkiye"/>
  </r>
  <r>
    <s v="Q1"/>
    <x v="0"/>
    <x v="2"/>
    <m/>
    <s v="ALTIPARMAK GIDA SAN. VE TIC. AS."/>
    <s v="EY.03.001"/>
    <s v="Enroute Panorama PaaS Lisansi (Kiralama Hizmeti )"/>
    <s v="Univera - Altıparmak-Balparmak"/>
    <x v="7"/>
    <s v="Enroute"/>
    <m/>
    <n v="72576"/>
    <m/>
    <n v="3"/>
    <m/>
    <n v="217728"/>
    <m/>
    <n v="0"/>
    <m/>
    <n v="217728"/>
    <m/>
    <n v="0"/>
    <n v="0"/>
    <s v="UNI240000000333"/>
    <m/>
    <m/>
    <s v="Balparmak"/>
    <x v="0"/>
    <s v="Yenileme"/>
    <s v="Lisans"/>
    <s v="Lisans Kiralama"/>
    <s v="Diğer"/>
    <x v="0"/>
    <x v="0"/>
    <s v="Yurt İçi"/>
    <s v="Türkiye"/>
  </r>
  <r>
    <s v="Q1"/>
    <x v="0"/>
    <x v="2"/>
    <m/>
    <s v="ERBAK-ULUDAG PAZARLAMA SATIS VE DAGITIM A.S."/>
    <s v="EY.04.012"/>
    <s v="EnRoute Panorama E-Dönüsüm  Modül Lisansi (Enterprise)"/>
    <s v="Univera - Uludağ İçecek"/>
    <x v="1"/>
    <s v="Enroute"/>
    <m/>
    <n v="7938"/>
    <m/>
    <n v="1"/>
    <m/>
    <n v="7938"/>
    <m/>
    <n v="0"/>
    <m/>
    <n v="7938"/>
    <m/>
    <n v="0"/>
    <n v="0"/>
    <s v="UNI240000000361"/>
    <m/>
    <m/>
    <s v="Uludağ İçecek"/>
    <x v="0"/>
    <s v="Yeni Satış"/>
    <s v="Lisans"/>
    <s v="Lisans Satışı"/>
    <s v="Diğer"/>
    <x v="0"/>
    <x v="0"/>
    <s v="Yurt İçi"/>
    <s v="Türkiye"/>
  </r>
  <r>
    <s v="Q1"/>
    <x v="0"/>
    <x v="2"/>
    <m/>
    <s v="LOREAL TÜRKIYE SAN VE TIC. A.S."/>
    <s v="EH.02.014"/>
    <s v="ENROUTE PANORAMA BUSINESS ANALYTICS  (QSENSE) KULLANICI LISANSI BAKIMI"/>
    <s v="Univera - Loreal Tüketici"/>
    <x v="2"/>
    <s v="Enroute"/>
    <m/>
    <n v="101445.46"/>
    <m/>
    <n v="1"/>
    <m/>
    <n v="101445.46"/>
    <m/>
    <n v="0"/>
    <m/>
    <n v="101445.46"/>
    <m/>
    <n v="0"/>
    <n v="0"/>
    <s v="UNI240000000373"/>
    <m/>
    <m/>
    <s v="Loreal"/>
    <x v="0"/>
    <s v="Yenileme"/>
    <s v="Hizmet"/>
    <s v="Bakım ve Destek Hizmeti"/>
    <s v="Diğer"/>
    <x v="0"/>
    <x v="0"/>
    <s v="Yurt İçi"/>
    <s v="Türkiye"/>
  </r>
  <r>
    <s v="Q1"/>
    <x v="0"/>
    <x v="2"/>
    <m/>
    <s v="KENT GIDA MADDELERI SAN VE TIC.AS."/>
    <s v="EY.06.001"/>
    <s v="EnRoute Panorama - Yazilim Gelistirme Hizmeti"/>
    <s v="Univera - Kent Gıda"/>
    <x v="0"/>
    <s v="Enroute"/>
    <m/>
    <n v="8504.5"/>
    <m/>
    <n v="74.64"/>
    <m/>
    <n v="634775.88"/>
    <m/>
    <n v="0"/>
    <m/>
    <n v="634775.88"/>
    <m/>
    <n v="0"/>
    <n v="0"/>
    <s v="UNI240000000360"/>
    <m/>
    <m/>
    <s v="Mondelez"/>
    <x v="0"/>
    <s v="Yeni Satış"/>
    <s v="Hizmet"/>
    <s v="Yazılım Geliştirme"/>
    <s v="Key Account"/>
    <x v="0"/>
    <x v="0"/>
    <s v="Yurt İçi"/>
    <s v="Türkiye"/>
  </r>
  <r>
    <s v="Q1"/>
    <x v="0"/>
    <x v="2"/>
    <m/>
    <s v="LOREAL TÜRKIYE SAN VE TIC. A.S."/>
    <s v="EH.02.001"/>
    <s v="EnRoute Panorama - Yazilim Bakimi, Yasatma ve Merkezi Destek Hizmeti"/>
    <s v="Univera - Loreal Eczane"/>
    <x v="2"/>
    <s v="Enroute"/>
    <m/>
    <n v="74259.48"/>
    <m/>
    <n v="1"/>
    <m/>
    <n v="74259.48"/>
    <m/>
    <n v="0"/>
    <m/>
    <n v="74259.48"/>
    <m/>
    <n v="0"/>
    <n v="0"/>
    <s v="UNI240000000369"/>
    <m/>
    <m/>
    <s v="Loreal"/>
    <x v="0"/>
    <s v="Yenileme"/>
    <s v="Hizmet"/>
    <s v="Bakım ve Destek Hizmeti"/>
    <s v="Diğer"/>
    <x v="0"/>
    <x v="0"/>
    <s v="Yurt İçi"/>
    <s v="Türkiye"/>
  </r>
  <r>
    <s v="Q1"/>
    <x v="0"/>
    <x v="2"/>
    <m/>
    <s v="LOREAL TÜRKIYE SAN VE TIC. A.S."/>
    <s v="EH.02.001"/>
    <s v="EnRoute Panorama - Yazilim Bakimi, Yasatma ve Merkezi Destek Hizmeti"/>
    <s v="Univera - Loreal Kuaför"/>
    <x v="2"/>
    <s v="Enroute"/>
    <m/>
    <n v="54828.81"/>
    <m/>
    <n v="1"/>
    <m/>
    <n v="54828.81"/>
    <m/>
    <n v="0"/>
    <m/>
    <n v="54828.81"/>
    <m/>
    <n v="0"/>
    <n v="0"/>
    <s v="UNI240000000370"/>
    <m/>
    <m/>
    <s v="Loreal"/>
    <x v="0"/>
    <s v="Yenileme"/>
    <s v="Hizmet"/>
    <s v="Bakım ve Destek Hizmeti"/>
    <s v="Diğer"/>
    <x v="0"/>
    <x v="0"/>
    <s v="Yurt İçi"/>
    <s v="Türkiye"/>
  </r>
  <r>
    <s v="Q1"/>
    <x v="0"/>
    <x v="2"/>
    <m/>
    <s v="LOREAL TÜRKIYE SAN VE TIC. A.S."/>
    <s v="EH.02.001"/>
    <s v="EnRoute Panorama - Yazilim Bakimi, Yasatma ve Merkezi Destek Hizmeti"/>
    <s v="Univera - Loreal Tüketici"/>
    <x v="2"/>
    <s v="Enroute"/>
    <m/>
    <n v="133466.46"/>
    <m/>
    <n v="1"/>
    <m/>
    <n v="133466.46"/>
    <m/>
    <n v="0"/>
    <m/>
    <n v="133466.46"/>
    <m/>
    <n v="0"/>
    <n v="0"/>
    <s v="UNI240000000368"/>
    <m/>
    <m/>
    <s v="Loreal"/>
    <x v="0"/>
    <s v="Yenileme"/>
    <s v="Hizmet"/>
    <s v="Bakım ve Destek Hizmeti"/>
    <s v="Diğer"/>
    <x v="0"/>
    <x v="0"/>
    <s v="Yurt İçi"/>
    <s v="Türkiye"/>
  </r>
  <r>
    <s v="Q1"/>
    <x v="0"/>
    <x v="2"/>
    <m/>
    <s v="TÜRK HENKEL KIMYA SAN TIC. A.S."/>
    <s v="EH.02.001"/>
    <s v="EnRoute Panorama - Yazilim Bakimi, Yasatma ve Merkezi Destek Hizmeti"/>
    <s v="Univera - Schwarzkoph Henkel"/>
    <x v="2"/>
    <s v="Enroute"/>
    <m/>
    <n v="214081.53"/>
    <m/>
    <n v="1"/>
    <m/>
    <n v="214081.53"/>
    <m/>
    <n v="0"/>
    <m/>
    <n v="214081.53"/>
    <m/>
    <n v="0"/>
    <n v="0"/>
    <s v="UNI240000000349"/>
    <m/>
    <m/>
    <s v="Henkel"/>
    <x v="0"/>
    <s v="Yenileme"/>
    <s v="Hizmet"/>
    <s v="Bakım ve Destek Hizmeti"/>
    <s v="Diğer"/>
    <x v="0"/>
    <x v="0"/>
    <s v="Yurt İçi"/>
    <s v="Türkiye"/>
  </r>
  <r>
    <s v="Q1"/>
    <x v="0"/>
    <x v="2"/>
    <m/>
    <s v="DURU OTO KIRALAMA NAKLIYE VE OFIS HIZMETLERI TIC. A.S."/>
    <s v="EH.02.018"/>
    <s v="EnRoute Panorama  WebConnector Bakim Hizmeti"/>
    <s v="Univera - Evyap"/>
    <x v="2"/>
    <s v="Enroute"/>
    <s v="Web Connector"/>
    <n v="22122.764999999999"/>
    <m/>
    <n v="2"/>
    <m/>
    <n v="44245.532800000001"/>
    <m/>
    <n v="2.8E-3"/>
    <m/>
    <n v="44245.53"/>
    <m/>
    <n v="0"/>
    <n v="0"/>
    <s v="UNI240000000356"/>
    <m/>
    <m/>
    <s v="Evyap"/>
    <x v="0"/>
    <s v="Yenileme"/>
    <s v="Hizmet"/>
    <s v="Bakım ve Destek Hizmeti"/>
    <s v="Diğer"/>
    <x v="0"/>
    <x v="0"/>
    <s v="Yurt İçi"/>
    <s v="Türkiye"/>
  </r>
  <r>
    <s v="Q1"/>
    <x v="0"/>
    <x v="2"/>
    <m/>
    <s v="DARDANEL DAGITIM A.S."/>
    <s v="EH.03.006"/>
    <s v="EnRoute Panorama - Uzaktan Kurulum ve Efitim Hizmeti"/>
    <s v="Univera - Dardanel"/>
    <x v="7"/>
    <s v="Enroute"/>
    <m/>
    <n v="4384.8"/>
    <m/>
    <n v="6"/>
    <m/>
    <n v="32886"/>
    <m/>
    <n v="6577.2"/>
    <m/>
    <n v="26308.799999999999"/>
    <m/>
    <n v="0"/>
    <n v="0"/>
    <s v="UNI240000000340"/>
    <m/>
    <m/>
    <s v="Dardanel"/>
    <x v="0"/>
    <s v="Yeni Satış"/>
    <s v="Hizmet"/>
    <s v="Kurulum ve Eğitim"/>
    <s v="Diğer"/>
    <x v="0"/>
    <x v="0"/>
    <s v="Yurt İçi"/>
    <s v="Türkiye"/>
  </r>
  <r>
    <s v="Q1"/>
    <x v="0"/>
    <x v="2"/>
    <m/>
    <s v="RA PAZARLAMA LTD.STI"/>
    <s v="EH.03.006"/>
    <s v="EnRoute Panorama - Uzaktan Kurulum ve Efitim Hizmeti"/>
    <s v="Univera - Hobby-Ra Pazarlama"/>
    <x v="7"/>
    <s v="Enroute"/>
    <m/>
    <n v="3645"/>
    <m/>
    <n v="2"/>
    <m/>
    <n v="7290"/>
    <m/>
    <n v="0"/>
    <m/>
    <n v="7290"/>
    <m/>
    <n v="0"/>
    <n v="0"/>
    <s v="UNI240000000341"/>
    <m/>
    <m/>
    <s v="Hobby"/>
    <x v="0"/>
    <s v="Yeni Satış"/>
    <s v="Hizmet"/>
    <s v="Kurulum ve Eğitim"/>
    <s v="Diğer"/>
    <x v="0"/>
    <x v="0"/>
    <s v="Yurt İçi"/>
    <s v="Türkiye"/>
  </r>
  <r>
    <s v="Q1"/>
    <x v="0"/>
    <x v="2"/>
    <m/>
    <s v="KENT GIDA MADDELERI SAN VE TIC.AS."/>
    <s v="EH.01.001"/>
    <s v="EnRoute Panorama - Proje Yönetim Hizmeti"/>
    <s v="Univera - Kent Gıda"/>
    <x v="0"/>
    <s v="Enroute"/>
    <m/>
    <n v="7937.53"/>
    <m/>
    <n v="4"/>
    <m/>
    <n v="31750.12"/>
    <m/>
    <n v="0"/>
    <m/>
    <n v="31750.12"/>
    <m/>
    <n v="0"/>
    <n v="0"/>
    <s v="UNI240000000360"/>
    <m/>
    <m/>
    <s v="Mondelez"/>
    <x v="0"/>
    <s v="Yeni Satış"/>
    <s v="Hizmet"/>
    <s v="Proje Yönetimi ve Danışmanlık"/>
    <s v="Key Account"/>
    <x v="0"/>
    <x v="0"/>
    <s v="Yurt İçi"/>
    <s v="Türkiye"/>
  </r>
  <r>
    <s v="Q1"/>
    <x v="0"/>
    <x v="2"/>
    <m/>
    <s v="LOREAL TÜRKIYE SAN VE TIC. A.S."/>
    <s v="EYS.01.014"/>
    <s v="EnRoute Panorama - Platform Back Office Kullanici Lisansi (Standart)"/>
    <s v="Univera - Loreal Tüketici"/>
    <x v="7"/>
    <s v="Enroute"/>
    <m/>
    <n v="4605.5119999999997"/>
    <m/>
    <n v="30"/>
    <m/>
    <n v="172706.7"/>
    <m/>
    <n v="34541.339999999997"/>
    <m/>
    <n v="138165.35999999999"/>
    <m/>
    <n v="0"/>
    <n v="0"/>
    <s v="UNI240000000367"/>
    <m/>
    <m/>
    <s v="Loreal"/>
    <x v="0"/>
    <s v="Yeni Satış"/>
    <s v="Lisans"/>
    <s v="Lisans Satışı"/>
    <s v="Diğer"/>
    <x v="0"/>
    <x v="0"/>
    <s v="Yurt İçi"/>
    <s v="Türkiye"/>
  </r>
  <r>
    <s v="Q1"/>
    <x v="0"/>
    <x v="2"/>
    <m/>
    <s v="ERBAK-ULUDAG PAZARLAMA SATIS VE DAGITIM A.S."/>
    <s v="EY.02.033"/>
    <s v="EnRoute Panorama - Mobil Kullanici Lisansi (Enterprise)"/>
    <s v="Univera - Uludağ İçecek"/>
    <x v="1"/>
    <s v="Enroute"/>
    <m/>
    <n v="3257.1"/>
    <m/>
    <n v="20"/>
    <m/>
    <n v="65142"/>
    <m/>
    <n v="0"/>
    <m/>
    <n v="65142"/>
    <m/>
    <n v="0"/>
    <n v="0"/>
    <s v="UNI240000000361"/>
    <m/>
    <m/>
    <s v="Uludağ İçecek"/>
    <x v="0"/>
    <s v="Yeni Satış"/>
    <s v="Lisans"/>
    <s v="Lisans Satışı"/>
    <s v="Diğer"/>
    <x v="0"/>
    <x v="0"/>
    <s v="Yurt İçi"/>
    <s v="Türkiye"/>
  </r>
  <r>
    <s v="Q1"/>
    <x v="0"/>
    <x v="2"/>
    <m/>
    <s v="Haribo SEKERLEME SAN. TIC.LTD. STI."/>
    <s v="EH.06.001"/>
    <s v="EnRoute Panorama - Hosting Hizmeti"/>
    <s v="Univera - Haribo"/>
    <x v="2"/>
    <s v="Hosting"/>
    <m/>
    <n v="12665.6"/>
    <m/>
    <n v="1.5"/>
    <m/>
    <n v="18998.402708000001"/>
    <m/>
    <n v="2.7079999999999999E-3"/>
    <m/>
    <n v="18998.400000000001"/>
    <m/>
    <n v="0"/>
    <n v="0"/>
    <s v="UNI240000000268"/>
    <m/>
    <m/>
    <s v="Haribo"/>
    <x v="0"/>
    <s v="Yenileme"/>
    <s v="Hizmet"/>
    <s v="Hosting"/>
    <s v="Key Account"/>
    <x v="0"/>
    <x v="0"/>
    <s v="Yurt İçi"/>
    <s v="Türkiye"/>
  </r>
  <r>
    <s v="Q1"/>
    <x v="0"/>
    <x v="2"/>
    <m/>
    <s v="Haribo SEKERLEME SAN. TIC.LTD. STI."/>
    <s v="EH.06.001"/>
    <s v="EnRoute Panorama - Hosting Hizmeti"/>
    <s v="Univera - Haribo"/>
    <x v="2"/>
    <s v="Hosting"/>
    <m/>
    <n v="6102.62"/>
    <m/>
    <n v="1"/>
    <m/>
    <n v="6102.6225000000004"/>
    <m/>
    <n v="2.5000000000000001E-3"/>
    <m/>
    <n v="6102.62"/>
    <m/>
    <n v="0"/>
    <n v="0"/>
    <s v="UNI240000000268"/>
    <m/>
    <m/>
    <s v="Haribo"/>
    <x v="0"/>
    <s v="Yenileme"/>
    <s v="Hizmet"/>
    <s v="Hosting"/>
    <s v="Key Account"/>
    <x v="0"/>
    <x v="0"/>
    <s v="Yurt İçi"/>
    <s v="Türkiye"/>
  </r>
  <r>
    <s v="Q1"/>
    <x v="0"/>
    <x v="2"/>
    <m/>
    <s v="Eczacibasi Tüketim Ürünleri San. Tic. A.S."/>
    <s v="EY.01.021"/>
    <s v="EnRoute Panorama - Dafitim Kanali (Bayi/Distribütör/Sube) Lisansi (Enterprise)"/>
    <s v="Univera - Eczacıbaşı Girişim"/>
    <x v="0"/>
    <s v="Enroute"/>
    <m/>
    <n v="22887"/>
    <m/>
    <n v="1"/>
    <m/>
    <n v="22887"/>
    <m/>
    <n v="0"/>
    <m/>
    <n v="22887"/>
    <m/>
    <n v="0"/>
    <n v="0"/>
    <s v="UNI240000000344"/>
    <m/>
    <m/>
    <s v="Eczacıbaşı"/>
    <x v="0"/>
    <s v="Yeni Satış"/>
    <s v="Lisans"/>
    <s v="Lisans Satışı"/>
    <s v="Diğer"/>
    <x v="0"/>
    <x v="0"/>
    <s v="Yurt İçi"/>
    <s v="Türkiye"/>
  </r>
  <r>
    <s v="Q1"/>
    <x v="0"/>
    <x v="2"/>
    <m/>
    <s v="LOREAL TÜRKIYE SAN VE TIC. A.S."/>
    <s v="EH.03.001"/>
    <s v="EnRoute Panorama - Çafri Merkezi Hizmeti  (MSD)"/>
    <s v="Univera - Loreal Eczane"/>
    <x v="2"/>
    <s v="Enroute"/>
    <m/>
    <n v="10333.780000000001"/>
    <m/>
    <n v="4"/>
    <m/>
    <n v="41335.120000000003"/>
    <m/>
    <n v="0"/>
    <m/>
    <n v="41335.120000000003"/>
    <m/>
    <n v="0"/>
    <n v="0"/>
    <s v="UNI240000000369"/>
    <m/>
    <m/>
    <s v="Loreal"/>
    <x v="0"/>
    <s v="Yenileme"/>
    <s v="Hizmet"/>
    <s v="Çağrı Merkezi"/>
    <s v="Diğer"/>
    <x v="0"/>
    <x v="0"/>
    <s v="Yurt İçi"/>
    <s v="Türkiye"/>
  </r>
  <r>
    <s v="Q1"/>
    <x v="0"/>
    <x v="2"/>
    <m/>
    <s v="LOREAL TÜRKIYE SAN VE TIC. A.S."/>
    <s v="EH.03.001"/>
    <s v="EnRoute Panorama - Çafri Merkezi Hizmeti  (MSD)"/>
    <s v="Univera - Loreal Tüketici"/>
    <x v="2"/>
    <s v="Enroute"/>
    <m/>
    <n v="8539.4600000000009"/>
    <m/>
    <n v="28"/>
    <m/>
    <n v="239104.88"/>
    <m/>
    <n v="0"/>
    <m/>
    <n v="239104.88"/>
    <m/>
    <n v="0"/>
    <n v="0"/>
    <s v="UNI240000000368"/>
    <m/>
    <m/>
    <s v="Loreal"/>
    <x v="0"/>
    <s v="Yenileme"/>
    <s v="Hizmet"/>
    <s v="Çağrı Merkezi"/>
    <s v="Diğer"/>
    <x v="0"/>
    <x v="0"/>
    <s v="Yurt İçi"/>
    <s v="Türkiye"/>
  </r>
  <r>
    <s v="Q1"/>
    <x v="0"/>
    <x v="2"/>
    <m/>
    <s v="LOREAL TÜRKIYE SAN VE TIC. A.S."/>
    <s v="EH.03.001"/>
    <s v="EnRoute Panorama - Çafri Merkezi Hizmeti  (MSD)"/>
    <s v="Univera - Loreal Tüketici"/>
    <x v="2"/>
    <s v="Enroute"/>
    <m/>
    <n v="41335.089999999997"/>
    <m/>
    <n v="1"/>
    <m/>
    <n v="41335.089999999997"/>
    <m/>
    <n v="0"/>
    <m/>
    <n v="41335.089999999997"/>
    <m/>
    <n v="0"/>
    <n v="0"/>
    <s v="UNI240000000368"/>
    <m/>
    <m/>
    <s v="Loreal"/>
    <x v="0"/>
    <s v="Yenileme"/>
    <s v="Hizmet"/>
    <s v="Çağrı Merkezi"/>
    <s v="Diğer"/>
    <x v="0"/>
    <x v="0"/>
    <s v="Yurt İçi"/>
    <s v="Türkiye"/>
  </r>
  <r>
    <s v="Q1"/>
    <x v="0"/>
    <x v="2"/>
    <m/>
    <s v="TÜRK HENKEL KIMYA SAN TIC. A.S."/>
    <s v="EH.03.001"/>
    <s v="EnRoute Panorama - Çafri Merkezi Hizmeti  (MSD)"/>
    <s v="Univera - Schwarzkoph Henkel"/>
    <x v="2"/>
    <s v="Enroute"/>
    <m/>
    <n v="13643.38"/>
    <m/>
    <n v="3"/>
    <m/>
    <n v="40930.14"/>
    <m/>
    <n v="0"/>
    <m/>
    <n v="40930.14"/>
    <m/>
    <n v="0"/>
    <n v="0"/>
    <s v="UNI240000000349"/>
    <m/>
    <m/>
    <s v="Henkel"/>
    <x v="0"/>
    <s v="Yenileme"/>
    <s v="Hizmet"/>
    <s v="Çağrı Merkezi"/>
    <s v="Diğer"/>
    <x v="0"/>
    <x v="0"/>
    <s v="Yurt İçi"/>
    <s v="Türkiye"/>
  </r>
  <r>
    <s v="Q1"/>
    <x v="0"/>
    <x v="2"/>
    <m/>
    <s v="ALDEMIR BILISIM HIZ. VE DANISMANLIK - ARZU ALDEMIR"/>
    <s v="WPH.02.001"/>
    <s v="WebPlus Yazilim Bakimi Hizmeti"/>
    <s v="Univera - Kanal"/>
    <x v="5"/>
    <s v="Enroute"/>
    <s v="Webplus"/>
    <n v="5000"/>
    <m/>
    <n v="1"/>
    <m/>
    <n v="5000"/>
    <m/>
    <n v="0"/>
    <m/>
    <n v="5000"/>
    <m/>
    <n v="0"/>
    <n v="0"/>
    <s v="UNI240000000273"/>
    <m/>
    <m/>
    <s v="Aldemir Bilişim"/>
    <x v="0"/>
    <s v="Yenileme"/>
    <s v="Hizmet"/>
    <s v="Bakım ve Destek Hizmeti"/>
    <s v="Diğer"/>
    <x v="1"/>
    <x v="3"/>
    <s v="Yurt İçi"/>
    <s v="Türkiye"/>
  </r>
  <r>
    <s v="Q1"/>
    <x v="0"/>
    <x v="2"/>
    <m/>
    <s v="ALDEMIR BILISIM HIZ. VE DANISMANLIK - ARZU ALDEMIR"/>
    <s v="WPY.01.003"/>
    <s v="WEBPLUS EK KULLANICI LISANSI +1"/>
    <s v="Univera - Kanal"/>
    <x v="5"/>
    <s v="Enroute"/>
    <s v="Webplus"/>
    <n v="660.75"/>
    <m/>
    <n v="1"/>
    <m/>
    <n v="881"/>
    <m/>
    <n v="220.25"/>
    <m/>
    <n v="660.75"/>
    <m/>
    <n v="0"/>
    <n v="0"/>
    <s v="UNI240000000273"/>
    <m/>
    <m/>
    <s v="Aldemir"/>
    <x v="0"/>
    <s v="Yeni Satış"/>
    <s v="Lisans"/>
    <s v="Lisans Satışı"/>
    <s v="Diğer"/>
    <x v="1"/>
    <x v="3"/>
    <s v="Yurt İçi"/>
    <s v="Türkiye"/>
  </r>
  <r>
    <s v="Q1"/>
    <x v="0"/>
    <x v="2"/>
    <m/>
    <s v="ALDEMIR BILISIM HIZ. VE DANISMANLIK - ARZU ALDEMIR"/>
    <s v="WPY.01.007"/>
    <s v="WEBPLUS E-DÖNÜSÜM MODÜL LISANSI"/>
    <s v="Univera - Kanal"/>
    <x v="5"/>
    <s v="Enroute"/>
    <s v="Webplus"/>
    <n v="6006"/>
    <m/>
    <n v="1"/>
    <m/>
    <n v="8008"/>
    <m/>
    <n v="2002"/>
    <m/>
    <n v="6006"/>
    <m/>
    <n v="0"/>
    <n v="0"/>
    <s v="UNI240000000273"/>
    <m/>
    <m/>
    <s v="Aldemir"/>
    <x v="0"/>
    <s v="Yeni Satış"/>
    <s v="Lisans"/>
    <s v="Lisans Satışı"/>
    <s v="Diğer"/>
    <x v="1"/>
    <x v="3"/>
    <s v="Yurt İçi"/>
    <s v="Türkiye"/>
  </r>
  <r>
    <s v="Q1"/>
    <x v="0"/>
    <x v="2"/>
    <m/>
    <s v="ALDEMIR BILISIM HIZ. VE DANISMANLIK - ARZU ALDEMIR"/>
    <s v="WPY.01.006"/>
    <s v="WEBPLUS DISTRIBUTION SATIS-DAGITIM YAZILIMI (Light)"/>
    <s v="Univera - Kanal"/>
    <x v="5"/>
    <s v="Enroute"/>
    <s v="Webplus"/>
    <n v="8232"/>
    <m/>
    <n v="1"/>
    <m/>
    <n v="10976"/>
    <m/>
    <n v="2744"/>
    <m/>
    <n v="8232"/>
    <m/>
    <n v="0"/>
    <n v="0"/>
    <s v="UNI240000000273"/>
    <m/>
    <m/>
    <s v="Aldemir"/>
    <x v="0"/>
    <s v="Yeni Satış"/>
    <s v="Lisans"/>
    <s v="Lisans Satışı"/>
    <s v="Diğer"/>
    <x v="1"/>
    <x v="3"/>
    <s v="Yurt İçi"/>
    <s v="Türkiye"/>
  </r>
  <r>
    <s v="Q1"/>
    <x v="0"/>
    <x v="2"/>
    <m/>
    <s v="ALDEMIR BILISIM HIZ. VE DANISMANLIK - ARZU ALDEMIR"/>
    <s v="WPY.02.001"/>
    <s v="WEBPLUS (Android) SATIS TEMSILCISI LISANSI"/>
    <s v="Univera - Kanal"/>
    <x v="5"/>
    <s v="Enroute"/>
    <s v="Webplus"/>
    <n v="1072.5"/>
    <m/>
    <n v="2"/>
    <m/>
    <n v="2860"/>
    <m/>
    <n v="715"/>
    <m/>
    <n v="2145"/>
    <m/>
    <n v="0"/>
    <n v="0"/>
    <s v="UNI240000000273"/>
    <m/>
    <m/>
    <s v="Aldemir"/>
    <x v="0"/>
    <s v="Yeni Satış"/>
    <s v="Lisans"/>
    <s v="Lisans Satışı"/>
    <s v="Diğer"/>
    <x v="1"/>
    <x v="3"/>
    <s v="Yurt İçi"/>
    <s v="Türkiye"/>
  </r>
  <r>
    <s v="Q1"/>
    <x v="0"/>
    <x v="2"/>
    <m/>
    <s v="GENÇ TERCAN GIDA TURIZM NAKLIYAT TIC.LTD.STI"/>
    <s v="UH.01.002"/>
    <s v="UNIDOX KONTÖR HIZMETI"/>
    <s v="Univera Doğuş Çay Projesi"/>
    <x v="6"/>
    <s v="E-Dönüşüm"/>
    <s v="Unidox"/>
    <n v="1.35"/>
    <m/>
    <n v="50000"/>
    <m/>
    <n v="67500"/>
    <m/>
    <n v="0"/>
    <m/>
    <n v="67500"/>
    <m/>
    <n v="0"/>
    <n v="0"/>
    <s v="ENV240000000032"/>
    <m/>
    <m/>
    <s v="Doğuş Çay"/>
    <x v="0"/>
    <s v="Yeni Satış"/>
    <s v="Kontor"/>
    <s v="Kontor Satışı"/>
    <s v="Key Account"/>
    <x v="1"/>
    <x v="0"/>
    <s v="Yurt İçi"/>
    <s v="Türkiye"/>
  </r>
  <r>
    <s v="Q1"/>
    <x v="0"/>
    <x v="2"/>
    <m/>
    <s v="UMUT SARIGÖL"/>
    <s v="UH.01.002"/>
    <s v="UNIDOX KONTÖR HIZMETI"/>
    <s v="Univera Doğuş Çay Projesi"/>
    <x v="6"/>
    <s v="E-Dönüşüm"/>
    <s v="Unidox"/>
    <n v="2.4"/>
    <m/>
    <n v="5000"/>
    <m/>
    <n v="12000"/>
    <m/>
    <n v="0"/>
    <m/>
    <n v="12000"/>
    <m/>
    <n v="0"/>
    <n v="0"/>
    <s v="ENV240000000033"/>
    <m/>
    <m/>
    <s v="Doğuş Çay"/>
    <x v="0"/>
    <s v="Yeni Satış"/>
    <s v="Kontor"/>
    <s v="Kontor Satışı"/>
    <s v="Key Account"/>
    <x v="1"/>
    <x v="0"/>
    <s v="Yurt İçi"/>
    <s v="Türkiye"/>
  </r>
  <r>
    <s v="Q1"/>
    <x v="0"/>
    <x v="2"/>
    <m/>
    <s v="LOREAL TÜRKIYE SAN VE TIC. A.S."/>
    <s v="EH.01.001"/>
    <s v="EnRoute Panorama - Proje Yönetim Hizmeti"/>
    <s v="Univera - Loreal Eczane"/>
    <x v="7"/>
    <s v="Enroute"/>
    <m/>
    <n v="7143.7759999999998"/>
    <m/>
    <n v="5"/>
    <m/>
    <n v="39687.65"/>
    <m/>
    <n v="3968.77"/>
    <m/>
    <n v="35718.879999999997"/>
    <m/>
    <n v="0"/>
    <n v="0"/>
    <s v="UNI240000000366"/>
    <m/>
    <m/>
    <s v="Loreal"/>
    <x v="0"/>
    <s v="Yeni Satış"/>
    <s v="Hizmet"/>
    <s v="Proje Yönetimi ve Danışmanlık"/>
    <s v="Diğer"/>
    <x v="0"/>
    <x v="0"/>
    <s v="Yurt İçi"/>
    <s v="Türkiye"/>
  </r>
  <r>
    <s v="Q1"/>
    <x v="0"/>
    <x v="2"/>
    <m/>
    <s v="LOREAL TÜRKIYE SAN VE TIC. A.S."/>
    <s v="EH.03.001"/>
    <s v="EnRoute Panorama - Çafri Merkezi Hizmeti  (MSD)"/>
    <s v="Univera - Loreal Kuaför"/>
    <x v="2"/>
    <s v="Enroute"/>
    <m/>
    <n v="41335.089999999997"/>
    <m/>
    <n v="1"/>
    <m/>
    <n v="41335.089999999997"/>
    <m/>
    <n v="0"/>
    <m/>
    <n v="41335.089999999997"/>
    <m/>
    <n v="0"/>
    <n v="0"/>
    <s v="UNI240000000370"/>
    <m/>
    <m/>
    <s v="Loreal"/>
    <x v="0"/>
    <s v="Yenileme"/>
    <s v="Hizmet"/>
    <s v="Çağrı Merkezi"/>
    <s v="Diğer"/>
    <x v="0"/>
    <x v="0"/>
    <s v="Yurt İçi"/>
    <s v="Türkiye"/>
  </r>
  <r>
    <s v="Q1"/>
    <x v="0"/>
    <x v="2"/>
    <m/>
    <s v="GENÇ ve GÜÇLÜ GIDA DAGITIM TIC LTD. STI"/>
    <s v="UH.01.002"/>
    <s v="UNIDOX KONTÖR HIZMETI"/>
    <s v="Univera - Dardanel"/>
    <x v="6"/>
    <s v="E-Dönüşüm"/>
    <s v="Unidox"/>
    <n v="1.8"/>
    <m/>
    <n v="10000"/>
    <m/>
    <n v="18000"/>
    <m/>
    <n v="0"/>
    <m/>
    <n v="18000"/>
    <m/>
    <n v="0"/>
    <n v="0"/>
    <s v="UNI240000000278"/>
    <m/>
    <m/>
    <s v="Dardanel"/>
    <x v="0"/>
    <s v="Yeni Satış"/>
    <s v="Kontor"/>
    <s v="Kontor Satışı"/>
    <s v="Diğer"/>
    <x v="1"/>
    <x v="0"/>
    <s v="Yurt İçi"/>
    <s v="Türkiye"/>
  </r>
  <r>
    <s v="Q1"/>
    <x v="0"/>
    <x v="2"/>
    <m/>
    <s v="THY DO&amp;CO IKRAM HIZMETLERI A.S."/>
    <s v="SH.01.001"/>
    <s v="StokBar Panorama - Proje Yönetim Hizmeti"/>
    <s v="Univera - Turkish Do&amp;Co"/>
    <x v="0"/>
    <s v="Stokbar"/>
    <s v="Stokbar"/>
    <n v="9525"/>
    <m/>
    <n v="3"/>
    <m/>
    <n v="28575"/>
    <m/>
    <n v="0"/>
    <m/>
    <n v="28575"/>
    <m/>
    <n v="0"/>
    <n v="0"/>
    <s v="UNI240000000275"/>
    <m/>
    <m/>
    <s v="THY Do&amp;Co"/>
    <x v="0"/>
    <s v="Yeni Satış"/>
    <s v="Hizmet"/>
    <s v="Proje Yönetimi ve Danışmanlık"/>
    <s v="Diğer"/>
    <x v="0"/>
    <x v="0"/>
    <s v="Yurt İçi"/>
    <s v="Türkiye"/>
  </r>
  <r>
    <s v="Q1"/>
    <x v="0"/>
    <x v="2"/>
    <m/>
    <s v="LOREAL TÜRKIYE SAN VE TIC. A.S."/>
    <s v="EH.02.001"/>
    <s v="EnRoute Panorama - Yazilim Bakimi, Yasatma ve Merkezi Destek Hizmeti"/>
    <s v="Univera - Loreal Eczane"/>
    <x v="7"/>
    <s v="Enroute"/>
    <m/>
    <n v="29282.81"/>
    <m/>
    <n v="1"/>
    <m/>
    <n v="32536.46"/>
    <m/>
    <n v="3253.65"/>
    <m/>
    <n v="29282.81"/>
    <m/>
    <n v="0"/>
    <n v="0"/>
    <s v="UNI240000000366"/>
    <m/>
    <m/>
    <s v="Loreal"/>
    <x v="0"/>
    <s v="Yenileme"/>
    <s v="Hizmet"/>
    <s v="Bakım ve Destek Hizmeti"/>
    <s v="Diğer"/>
    <x v="0"/>
    <x v="0"/>
    <s v="Yurt İçi"/>
    <s v="Türkiye"/>
  </r>
  <r>
    <s v="Q1"/>
    <x v="0"/>
    <x v="2"/>
    <m/>
    <s v="LOREAL TÜRKIYE SAN VE TIC. A.S."/>
    <s v="EH.02.001"/>
    <s v="EnRoute Panorama - Yazilim Bakimi, Yasatma ve Merkezi Destek Hizmeti"/>
    <s v="Univera - Loreal Tüketici"/>
    <x v="7"/>
    <s v="Enroute"/>
    <m/>
    <n v="30396.38"/>
    <m/>
    <n v="1"/>
    <m/>
    <n v="37995.47"/>
    <m/>
    <n v="7599.09"/>
    <m/>
    <n v="30396.38"/>
    <m/>
    <n v="0"/>
    <n v="0"/>
    <s v="UNI240000000367"/>
    <m/>
    <m/>
    <s v="Loreal"/>
    <x v="0"/>
    <s v="Yenileme"/>
    <s v="Hizmet"/>
    <s v="Bakım ve Destek Hizmeti"/>
    <s v="Diğer"/>
    <x v="0"/>
    <x v="0"/>
    <s v="Yurt İçi"/>
    <s v="Türkiye"/>
  </r>
  <r>
    <s v="Q1"/>
    <x v="0"/>
    <x v="2"/>
    <m/>
    <s v="LOREAL TÜRKIYE SAN VE TIC. A.S."/>
    <s v="EY.01.025"/>
    <s v="EnRoute Panorama - Dist. Web Connector  Web Service Lisansi (Enterprise)"/>
    <s v="Univera - Loreal Eczane"/>
    <x v="7"/>
    <s v="Enroute"/>
    <m/>
    <n v="24492.95"/>
    <m/>
    <n v="1"/>
    <m/>
    <n v="27214.39"/>
    <m/>
    <n v="2721.44"/>
    <m/>
    <n v="24492.95"/>
    <m/>
    <n v="0"/>
    <n v="0"/>
    <s v="UNI240000000366"/>
    <m/>
    <m/>
    <s v="Loreal"/>
    <x v="0"/>
    <s v="Yeni Satış"/>
    <s v="Lisans"/>
    <s v="Lisans Satışı"/>
    <s v="Diğer"/>
    <x v="0"/>
    <x v="0"/>
    <s v="Yurt İçi"/>
    <s v="Türkiye"/>
  </r>
  <r>
    <s v="Q1"/>
    <x v="0"/>
    <x v="2"/>
    <m/>
    <s v="LOREAL TÜRKIYE SAN VE TIC. A.S."/>
    <s v="EY.01.021"/>
    <s v="EnRoute Panorama - Dafitim Kanali (Bayi/Distribütör/Sube) Lisansi (Enterprise)"/>
    <s v="Univera - Loreal Eczane"/>
    <x v="7"/>
    <s v="Enroute"/>
    <m/>
    <n v="22257.39"/>
    <m/>
    <n v="1"/>
    <m/>
    <n v="24730.43"/>
    <m/>
    <n v="2473.04"/>
    <m/>
    <n v="22257.39"/>
    <m/>
    <n v="0"/>
    <n v="0"/>
    <s v="UNI240000000366"/>
    <m/>
    <m/>
    <s v="Loreal"/>
    <x v="0"/>
    <s v="Yeni Satış"/>
    <s v="Lisans"/>
    <s v="Lisans Satışı"/>
    <s v="Diğer"/>
    <x v="0"/>
    <x v="0"/>
    <s v="Yurt İçi"/>
    <s v="Türkiye"/>
  </r>
  <r>
    <s v="Q1"/>
    <x v="0"/>
    <x v="2"/>
    <m/>
    <s v="LOREAL TÜRKIYE SAN VE TIC. A.S."/>
    <s v="EH.03.001"/>
    <s v="EnRoute Panorama - Çafri Merkezi Hizmeti  (MSD)"/>
    <s v="Univera - Loreal Eczane"/>
    <x v="2"/>
    <s v="Enroute"/>
    <m/>
    <n v="34157.85"/>
    <m/>
    <n v="1"/>
    <m/>
    <n v="34157.85"/>
    <m/>
    <n v="0"/>
    <m/>
    <n v="34157.85"/>
    <m/>
    <n v="0"/>
    <n v="0"/>
    <s v="UNI240000000369"/>
    <m/>
    <m/>
    <s v="Loreal"/>
    <x v="0"/>
    <s v="Yenileme"/>
    <s v="Hizmet"/>
    <s v="Çağrı Merkezi"/>
    <s v="Diğer"/>
    <x v="0"/>
    <x v="0"/>
    <s v="Yurt İçi"/>
    <s v="Türkiye"/>
  </r>
  <r>
    <s v="Q1"/>
    <x v="0"/>
    <x v="2"/>
    <m/>
    <s v="LOREAL TÜRKIYE SAN VE TIC. A.S."/>
    <s v="EH.03.001"/>
    <s v="EnRoute Panorama - Çafri Merkezi Hizmeti  (MSD)"/>
    <s v="Univera - Loreal Kuaför"/>
    <x v="2"/>
    <s v="Enroute"/>
    <m/>
    <n v="8539.4600000000009"/>
    <m/>
    <n v="3"/>
    <m/>
    <n v="25618.38"/>
    <m/>
    <n v="0"/>
    <m/>
    <n v="25618.38"/>
    <m/>
    <n v="0"/>
    <n v="0"/>
    <s v="UNI240000000370"/>
    <m/>
    <m/>
    <s v="Loreal"/>
    <x v="0"/>
    <s v="Yenileme"/>
    <s v="Hizmet"/>
    <s v="Çağrı Merkezi"/>
    <s v="Diğer"/>
    <x v="0"/>
    <x v="0"/>
    <s v="Yurt İçi"/>
    <s v="Türkiye"/>
  </r>
  <r>
    <s v="Q1"/>
    <x v="0"/>
    <x v="2"/>
    <m/>
    <s v="AVSAR MESRUBAT GIDA INSAAT TURIZM SAN. VE TIC.LTD.STI."/>
    <s v="UH.01.002"/>
    <s v="UNIDOX KONTÖR HIZMETI"/>
    <s v="Univera - Uludağ İçecek"/>
    <x v="6"/>
    <s v="E-Dönüşüm"/>
    <s v="Unidox"/>
    <n v="1.1000000000000001"/>
    <m/>
    <n v="50000"/>
    <m/>
    <n v="55000"/>
    <m/>
    <n v="0"/>
    <m/>
    <n v="55000"/>
    <m/>
    <n v="0"/>
    <n v="0"/>
    <s v="UNI240000000282"/>
    <m/>
    <m/>
    <s v="Uludağ İçecek"/>
    <x v="0"/>
    <s v="Yeni Satış"/>
    <s v="Kontor"/>
    <s v="Kontor Satışı"/>
    <s v="Diğer"/>
    <x v="1"/>
    <x v="0"/>
    <s v="Yurt İçi"/>
    <s v="Türkiye"/>
  </r>
  <r>
    <s v="Q1"/>
    <x v="0"/>
    <x v="2"/>
    <m/>
    <s v="Ekosal Tasimacilik - Ekosal Tasimacilik Tarim Gida Petrol Insaat San. Ve Tic. Ltd.Sti."/>
    <s v="UH.01.002"/>
    <s v="UNIDOX KONTÖR HIZMETI"/>
    <s v="Univera - Uludağ İçecek"/>
    <x v="6"/>
    <s v="E-Dönüşüm"/>
    <s v="Unidox"/>
    <n v="1.1000000000000001"/>
    <m/>
    <n v="50000"/>
    <m/>
    <n v="55000"/>
    <m/>
    <n v="0"/>
    <m/>
    <n v="55000"/>
    <m/>
    <n v="0"/>
    <n v="0"/>
    <s v="UNI240000000283"/>
    <m/>
    <m/>
    <s v="Uludağ İçecek"/>
    <x v="0"/>
    <s v="Yeni Satış"/>
    <s v="Kontor"/>
    <s v="Kontor Satışı"/>
    <s v="Diğer"/>
    <x v="1"/>
    <x v="0"/>
    <s v="Yurt İçi"/>
    <s v="Türkiye"/>
  </r>
  <r>
    <s v="Q1"/>
    <x v="0"/>
    <x v="2"/>
    <m/>
    <s v="ERTUG GIDA PAZ. LOJ. SAN. VE TIC. LTD. STI."/>
    <s v="UH.01.002"/>
    <s v="UNIDOX KONTÖR HIZMETI"/>
    <s v="Univera - Imperial Tobacco"/>
    <x v="6"/>
    <s v="E-Dönüşüm"/>
    <s v="Unidox"/>
    <n v="1.6875"/>
    <m/>
    <n v="10000"/>
    <m/>
    <n v="16875"/>
    <m/>
    <n v="0"/>
    <m/>
    <n v="16875"/>
    <m/>
    <n v="0"/>
    <n v="0"/>
    <s v="UNI240000000280"/>
    <m/>
    <m/>
    <s v="Imperial Tobacco"/>
    <x v="0"/>
    <s v="Yeni Satış"/>
    <s v="Kontor"/>
    <s v="Kontor Satışı"/>
    <s v="Diğer"/>
    <x v="0"/>
    <x v="0"/>
    <s v="Yurt İçi"/>
    <s v="Türkiye"/>
  </r>
  <r>
    <s v="Q1"/>
    <x v="0"/>
    <x v="2"/>
    <m/>
    <s v="BUNGE GIDA SAN. VE TIC. A.S."/>
    <s v="QH.03.001"/>
    <s v="Quest Panorama  - Çafri Merkezi Hizmeti"/>
    <s v="Univera - Ana Gıda"/>
    <x v="2"/>
    <s v="Quest"/>
    <m/>
    <n v="884.46999999999991"/>
    <m/>
    <n v="60"/>
    <m/>
    <n v="53068.2"/>
    <m/>
    <n v="0"/>
    <m/>
    <n v="53068.2"/>
    <m/>
    <n v="0"/>
    <n v="0"/>
    <s v="UNI240000000284"/>
    <m/>
    <m/>
    <s v="Ana Gıda"/>
    <x v="0"/>
    <s v="Yenileme"/>
    <s v="Hizmet"/>
    <s v="Hosting"/>
    <s v="Diğer"/>
    <x v="0"/>
    <x v="0"/>
    <s v="Yurt İçi"/>
    <s v="Türkiye"/>
  </r>
  <r>
    <s v="Q1"/>
    <x v="0"/>
    <x v="2"/>
    <m/>
    <s v="OF ÇAYSAN TARIM ÜRÜN. ENTEGRE TES. SAN VE TIC. AS."/>
    <s v="EH.02.001"/>
    <s v="EnRoute Panorama - Yazilim Bakimi, Yasatma ve Merkezi Destek Hizmeti"/>
    <s v="Univera - Ofçaysan"/>
    <x v="2"/>
    <s v="Enroute"/>
    <m/>
    <n v="714787.99"/>
    <m/>
    <n v="1"/>
    <m/>
    <n v="714787.99"/>
    <m/>
    <n v="0"/>
    <m/>
    <n v="714787.99"/>
    <m/>
    <n v="0"/>
    <n v="0"/>
    <s v="UNI240000000387"/>
    <m/>
    <m/>
    <s v="Ofçaysan"/>
    <x v="0"/>
    <s v="Yenileme"/>
    <s v="Hizmet"/>
    <s v="Bakım ve Destek Hizmeti"/>
    <s v="Diğer"/>
    <x v="0"/>
    <x v="0"/>
    <s v="Yurt İçi"/>
    <s v="Türkiye"/>
  </r>
  <r>
    <s v="Q1"/>
    <x v="0"/>
    <x v="2"/>
    <m/>
    <s v="LOREAL TÜRKIYE SAN VE TIC. A.S."/>
    <s v="EH.01.003"/>
    <s v="EnRoute Panorama - Kurulum ve Efitim Hizmeti"/>
    <s v="Univera - Loreal Eczane"/>
    <x v="7"/>
    <s v="Enroute"/>
    <m/>
    <n v="4592.43"/>
    <m/>
    <n v="3"/>
    <m/>
    <n v="15308.1"/>
    <m/>
    <n v="1530.81"/>
    <m/>
    <n v="13777.29"/>
    <m/>
    <n v="0"/>
    <n v="0"/>
    <s v="UNI240000000366"/>
    <m/>
    <m/>
    <s v="Loreal"/>
    <x v="0"/>
    <s v="Yeni Satış"/>
    <s v="Hizmet"/>
    <s v="Kurulum ve Eğitim"/>
    <s v="Diğer"/>
    <x v="0"/>
    <x v="0"/>
    <s v="Yurt İçi"/>
    <s v="Türkiye"/>
  </r>
  <r>
    <s v="Q1"/>
    <x v="0"/>
    <x v="2"/>
    <m/>
    <s v="LOREAL TÜRKIYE SAN VE TIC. A.S."/>
    <s v="EH.03.001"/>
    <s v="EnRoute Panorama - Çafri Merkezi Hizmeti  (MSD)"/>
    <s v="Univera - Loreal Eczane"/>
    <x v="7"/>
    <s v="Enroute"/>
    <m/>
    <n v="14797.83"/>
    <m/>
    <n v="1"/>
    <m/>
    <n v="16442.03"/>
    <m/>
    <n v="1644.2"/>
    <m/>
    <n v="14797.83"/>
    <m/>
    <n v="0"/>
    <n v="0"/>
    <s v="UNI240000000366"/>
    <m/>
    <m/>
    <s v="Loreal"/>
    <x v="0"/>
    <s v="Yenileme"/>
    <s v="Hizmet"/>
    <s v="Çağrı Merkezi"/>
    <s v="Diğer"/>
    <x v="0"/>
    <x v="0"/>
    <s v="Yurt İçi"/>
    <s v="Türkiye"/>
  </r>
  <r>
    <s v="Q1"/>
    <x v="0"/>
    <x v="2"/>
    <m/>
    <s v="Şenpiliç Gıda Sanayi A.Ş."/>
    <s v="EH.03.001"/>
    <s v="EnRoute Panorama - Çafri Merkezi Hizmeti  (MSD)"/>
    <s v="Univera - Şen Piliç"/>
    <x v="2"/>
    <s v="Enroute"/>
    <m/>
    <n v="8100"/>
    <m/>
    <n v="96"/>
    <m/>
    <n v="777600"/>
    <m/>
    <n v="0"/>
    <m/>
    <n v="777600"/>
    <m/>
    <n v="0"/>
    <n v="0"/>
    <s v="UNI240000000383"/>
    <m/>
    <m/>
    <s v="Şen Piliç"/>
    <x v="0"/>
    <s v="Yenileme"/>
    <s v="Hizmet"/>
    <s v="Çağrı Merkezi"/>
    <s v="Diğer"/>
    <x v="0"/>
    <x v="0"/>
    <s v="Yurt İçi"/>
    <s v="Türkiye"/>
  </r>
  <r>
    <s v="Q1"/>
    <x v="0"/>
    <x v="2"/>
    <m/>
    <s v="ERUSLU SAGLIK ÜRÜNLERI SAN. VE TIC. A.S."/>
    <s v="EY.01.001"/>
    <s v="EnRoute Panorama - Mobil Satis &amp; Dafitim Çözüm Lisansi (Enterprise)"/>
    <s v="Univera - Eruslu Sağlık"/>
    <x v="10"/>
    <s v="Enroute"/>
    <m/>
    <n v="396876.48"/>
    <m/>
    <n v="1"/>
    <m/>
    <n v="793752.96"/>
    <m/>
    <n v="396876.48"/>
    <m/>
    <n v="396876.48"/>
    <m/>
    <n v="0"/>
    <n v="0"/>
    <s v="UNI240000000380"/>
    <m/>
    <m/>
    <s v="Eruslu"/>
    <x v="0"/>
    <s v="Yeni Satış"/>
    <s v="Lisans"/>
    <s v="Lisans Satışı"/>
    <s v="Diğer"/>
    <x v="0"/>
    <x v="0"/>
    <s v="Yurt İçi"/>
    <s v="Türkiye"/>
  </r>
  <r>
    <s v="Q1"/>
    <x v="0"/>
    <x v="2"/>
    <m/>
    <s v="OF ÇAYSAN TARIM ÜRÜN. ENTEGRE TES. SAN VE TIC. AS."/>
    <s v="EH.03.008"/>
    <s v="EnRoute Panorama - Çafri Merkezi Hizmeti (DDI / OutSource)"/>
    <s v="Univera - Ofçaysan"/>
    <x v="2"/>
    <s v="Enroute"/>
    <m/>
    <n v="8148.3099999999995"/>
    <m/>
    <n v="54"/>
    <m/>
    <n v="440008.74"/>
    <m/>
    <n v="0"/>
    <m/>
    <n v="440008.74"/>
    <m/>
    <n v="0"/>
    <n v="0"/>
    <s v="UNI240000000387"/>
    <m/>
    <m/>
    <s v="Ofçaysan"/>
    <x v="0"/>
    <s v="Yenileme"/>
    <s v="Hizmet"/>
    <s v="Çağrı Merkezi"/>
    <s v="Diğer"/>
    <x v="0"/>
    <x v="0"/>
    <s v="Yurt İçi"/>
    <s v="Türkiye"/>
  </r>
  <r>
    <s v="Q1"/>
    <x v="0"/>
    <x v="2"/>
    <m/>
    <s v="BMC OTOMOTIV SAN. VE TIC. A.S."/>
    <s v="CDH.02.001"/>
    <s v="Calldesk Panorama Yazilim Bakimi Hizmeti "/>
    <s v="Univera - BMC"/>
    <x v="10"/>
    <s v="ServiceCore"/>
    <m/>
    <n v="1493.35"/>
    <m/>
    <n v="1"/>
    <m/>
    <n v="1493.35"/>
    <m/>
    <n v="0"/>
    <m/>
    <n v="1493.35"/>
    <m/>
    <n v="0"/>
    <n v="0"/>
    <s v="UNI240000000287"/>
    <m/>
    <m/>
    <s v="BMC"/>
    <x v="0"/>
    <s v="Yenileme"/>
    <s v="Hizmet"/>
    <s v="Bakım ve Destek Hizmeti"/>
    <s v="Key Account"/>
    <x v="0"/>
    <x v="0"/>
    <s v="Yurt İçi"/>
    <s v="Türkiye"/>
  </r>
  <r>
    <s v="Q1"/>
    <x v="0"/>
    <x v="2"/>
    <m/>
    <s v="BMC OTOMOTIV SAN. VE TIC. A.S."/>
    <s v="CDY.01.016"/>
    <s v="CallDesk Panorama - Servis Noktasi Lisansi"/>
    <s v="Univera - BMC"/>
    <x v="10"/>
    <s v="ServiceCore"/>
    <m/>
    <n v="17866.21"/>
    <m/>
    <n v="1"/>
    <m/>
    <n v="17866.21"/>
    <m/>
    <n v="0"/>
    <m/>
    <n v="17866.21"/>
    <m/>
    <n v="0"/>
    <n v="0"/>
    <s v="UNI240000000287"/>
    <m/>
    <m/>
    <s v="BMC"/>
    <x v="0"/>
    <s v="Yeni Satış"/>
    <s v="Lisans"/>
    <s v="Lisans Satışı"/>
    <s v="Key Account"/>
    <x v="0"/>
    <x v="0"/>
    <s v="Yurt İçi"/>
    <s v="Türkiye"/>
  </r>
  <r>
    <s v="Q1"/>
    <x v="0"/>
    <x v="2"/>
    <m/>
    <s v="ERUSLU SAGLIK ÜRÜNLERI SAN. VE TIC. A.S."/>
    <s v="EY.01.023"/>
    <s v="EnRoute Panorama MSD Delivery Channel License (50-150 Kullanici)"/>
    <s v="Univera - Eruslu Sağlık"/>
    <x v="10"/>
    <s v="Enroute"/>
    <m/>
    <n v="8844.68"/>
    <m/>
    <n v="35"/>
    <m/>
    <n v="309563.8"/>
    <m/>
    <n v="0"/>
    <m/>
    <n v="309563.8"/>
    <m/>
    <n v="0"/>
    <n v="0"/>
    <s v="UNI240000000380"/>
    <m/>
    <m/>
    <s v="Eruslu"/>
    <x v="0"/>
    <s v="Yeni Satış"/>
    <s v="Lisans"/>
    <s v="Lisans Satışı"/>
    <s v="Diğer"/>
    <x v="0"/>
    <x v="0"/>
    <s v="Yurt İçi"/>
    <s v="Türkiye"/>
  </r>
  <r>
    <s v="Q1"/>
    <x v="0"/>
    <x v="2"/>
    <m/>
    <s v="ERUSLU SAGLIK ÜRÜNLERI SAN. VE TIC. A.S."/>
    <s v="EY.02.016"/>
    <s v="EnRoute Panorama (Android) Satis Temsilcisi Lisansi (150 - 300 Kullanici)"/>
    <s v="Univera - Eruslu Sağlık"/>
    <x v="10"/>
    <s v="Enroute"/>
    <m/>
    <n v="2302.59"/>
    <m/>
    <n v="150"/>
    <m/>
    <n v="345388.5"/>
    <m/>
    <n v="0"/>
    <m/>
    <n v="345388.5"/>
    <m/>
    <n v="0"/>
    <n v="0"/>
    <s v="UNI240000000380"/>
    <m/>
    <m/>
    <s v="Eruslu"/>
    <x v="0"/>
    <s v="Yeni Satış"/>
    <s v="Lisans"/>
    <s v="Lisans Satışı"/>
    <s v="Diğer"/>
    <x v="0"/>
    <x v="0"/>
    <s v="Yurt İçi"/>
    <s v="Türkiye"/>
  </r>
  <r>
    <s v="Q1"/>
    <x v="0"/>
    <x v="2"/>
    <m/>
    <s v="MİYA OTOMASYON VE BARKOD BILISIM SISTEMLERI SAN TİC. VE L.T.D. STI."/>
    <s v="WPH.05.001"/>
    <s v="WebPlus Yazilim Gelistirme Hizmeti"/>
    <s v="Univera - Kanal"/>
    <x v="5"/>
    <s v="Enroute"/>
    <s v="Webplus"/>
    <n v="1657"/>
    <m/>
    <n v="2"/>
    <m/>
    <n v="3314"/>
    <m/>
    <n v="0"/>
    <m/>
    <n v="3314"/>
    <m/>
    <n v="0"/>
    <n v="0"/>
    <s v="UNI240000000300"/>
    <m/>
    <m/>
    <s v="Miya"/>
    <x v="0"/>
    <s v="Yeni Satış"/>
    <s v="Hizmet"/>
    <s v="Hosting"/>
    <s v="Diğer"/>
    <x v="1"/>
    <x v="1"/>
    <s v="Yurt İçi"/>
    <s v="Türkiye"/>
  </r>
  <r>
    <s v="Q1"/>
    <x v="0"/>
    <x v="2"/>
    <m/>
    <s v="MİYA OTOMASYON VE BARKOD BILISIM SISTEMLERI SAN TİC. VE L.T.D. STI."/>
    <s v="WPH.02.001"/>
    <s v="WebPlus Yazilim Bakimi Hizmeti"/>
    <s v="Univera - Kanal"/>
    <x v="5"/>
    <s v="Enroute"/>
    <s v="Webplus"/>
    <n v="5916"/>
    <m/>
    <n v="3"/>
    <m/>
    <n v="17748"/>
    <m/>
    <n v="0"/>
    <m/>
    <n v="17748"/>
    <m/>
    <n v="0"/>
    <n v="0"/>
    <s v="UNI240000000299"/>
    <m/>
    <m/>
    <s v="Miya"/>
    <x v="0"/>
    <s v="Yenileme"/>
    <s v="Hizmet"/>
    <s v="Bakım ve Destek Hizmeti"/>
    <s v="Diğer"/>
    <x v="1"/>
    <x v="1"/>
    <s v="Yurt İçi"/>
    <s v="Türkiye"/>
  </r>
  <r>
    <s v="Q1"/>
    <x v="0"/>
    <x v="2"/>
    <m/>
    <s v="MİYA OTOMASYON VE BARKOD BILISIM SISTEMLERI SAN TİC. VE L.T.D. STI."/>
    <s v="WPH.02.001"/>
    <s v="WebPlus Yazilim Bakimi Hizmeti"/>
    <s v="Univera - Kanal"/>
    <x v="5"/>
    <s v="Enroute"/>
    <s v="Webplus"/>
    <n v="3697"/>
    <m/>
    <n v="2"/>
    <m/>
    <n v="7394"/>
    <m/>
    <n v="0"/>
    <m/>
    <n v="7394"/>
    <m/>
    <n v="0"/>
    <n v="0"/>
    <s v="UNI240000000301"/>
    <m/>
    <m/>
    <s v="Miya"/>
    <x v="0"/>
    <s v="Yenileme"/>
    <s v="Hizmet"/>
    <s v="Bakım ve Destek Hizmeti"/>
    <s v="Diğer"/>
    <x v="1"/>
    <x v="1"/>
    <s v="Yurt İçi"/>
    <s v="Türkiye"/>
  </r>
  <r>
    <s v="Q1"/>
    <x v="0"/>
    <x v="2"/>
    <m/>
    <s v="MATRIKS BİLGİSAYAR SİSTEMLERİ LTD.ŞTİ"/>
    <s v="WPY.02.001"/>
    <s v="WEBPLUS (Android) SATIS TEMSILCISI LISANSI"/>
    <s v="Univera - Kanal"/>
    <x v="5"/>
    <s v="Enroute"/>
    <s v="Webplus"/>
    <n v="2813"/>
    <m/>
    <n v="1"/>
    <m/>
    <n v="2813"/>
    <m/>
    <n v="0"/>
    <m/>
    <n v="2813"/>
    <m/>
    <n v="0"/>
    <n v="0"/>
    <s v="UNI240000000298"/>
    <m/>
    <m/>
    <s v="Matriks"/>
    <x v="0"/>
    <s v="Yeni Satış"/>
    <s v="Lisans"/>
    <s v="Lisans Satışı"/>
    <s v="Diğer"/>
    <x v="1"/>
    <x v="2"/>
    <s v="Yurt İçi"/>
    <s v="Türkiye"/>
  </r>
  <r>
    <s v="Q1"/>
    <x v="0"/>
    <x v="2"/>
    <m/>
    <s v="ANADOLU MOTOR ÜRETIM VE PAZARLAMA A.S"/>
    <s v="SH.02.001"/>
    <s v="StokBar Panorama - Yazilim Bakimi Hizmeti"/>
    <s v="Univera - Anadolu Motor"/>
    <x v="2"/>
    <s v="Stokbar"/>
    <s v="Stokbar"/>
    <n v="106345.31"/>
    <m/>
    <n v="1"/>
    <m/>
    <n v="106345.31"/>
    <m/>
    <n v="0"/>
    <m/>
    <n v="106345.31"/>
    <m/>
    <n v="0"/>
    <n v="0"/>
    <s v="UNI240000000292"/>
    <m/>
    <m/>
    <s v="Anadolu Motor"/>
    <x v="0"/>
    <s v="Yenileme"/>
    <s v="Hizmet"/>
    <s v="Bakım ve Destek Hizmeti"/>
    <s v="Diğer"/>
    <x v="0"/>
    <x v="0"/>
    <s v="Yurt İçi"/>
    <s v="Türkiye"/>
  </r>
  <r>
    <s v="Q1"/>
    <x v="0"/>
    <x v="2"/>
    <m/>
    <s v="ANADOLU MOTOR ÜRETIM VE PAZARLAMA A.S"/>
    <s v="SH.02.001"/>
    <s v="StokBar Panorama - Yazilim Bakimi Hizmeti"/>
    <s v="Univera - Anadolu Motor"/>
    <x v="2"/>
    <s v="Stokbar"/>
    <s v="Stokbar"/>
    <n v="90091.47"/>
    <m/>
    <n v="1"/>
    <m/>
    <n v="90091.47"/>
    <m/>
    <n v="0"/>
    <m/>
    <n v="90091.47"/>
    <m/>
    <n v="0"/>
    <n v="0"/>
    <s v="UNI240000000292"/>
    <m/>
    <m/>
    <s v="Anadolu Motor"/>
    <x v="0"/>
    <s v="Yenileme"/>
    <s v="Hizmet"/>
    <s v="Bakım ve Destek Hizmeti"/>
    <s v="Diğer"/>
    <x v="0"/>
    <x v="0"/>
    <s v="Yurt İçi"/>
    <s v="Türkiye"/>
  </r>
  <r>
    <s v="Q1"/>
    <x v="0"/>
    <x v="2"/>
    <m/>
    <s v="ANADOLU MOTOR ÜRETIM VE PAZARLAMA A.S"/>
    <s v="QH.02.001"/>
    <s v="Quest Panorama - Yazilim Bakimi, Yasatma ve Merkezi Destek Hizmeti"/>
    <s v="Univera - Anadolu Motor"/>
    <x v="2"/>
    <s v="Quest"/>
    <m/>
    <n v="29518.5"/>
    <m/>
    <n v="1"/>
    <m/>
    <n v="29518.5"/>
    <m/>
    <n v="0"/>
    <m/>
    <n v="29518.5"/>
    <m/>
    <n v="0"/>
    <n v="0"/>
    <s v="UNI240000000292"/>
    <m/>
    <m/>
    <s v="Anadolu Motor"/>
    <x v="0"/>
    <s v="Yenileme"/>
    <s v="Hizmet"/>
    <s v="Bakım ve Destek Hizmeti"/>
    <s v="Diğer"/>
    <x v="0"/>
    <x v="0"/>
    <s v="Yurt İçi"/>
    <s v="Türkiye"/>
  </r>
  <r>
    <s v="Q1"/>
    <x v="0"/>
    <x v="2"/>
    <m/>
    <s v="EVYAP SABUN YAG GLISERIN SAN. VE TIC.A.S."/>
    <s v="QH.02.001"/>
    <s v="Quest Panorama - Yazilim Bakimi, Yasatma ve Merkezi Destek Hizmeti"/>
    <s v="Univera - Evyap"/>
    <x v="2"/>
    <s v="Quest"/>
    <m/>
    <n v="218804.85"/>
    <m/>
    <n v="1"/>
    <m/>
    <n v="218804.85"/>
    <m/>
    <n v="0"/>
    <m/>
    <n v="218804.85"/>
    <m/>
    <n v="0"/>
    <n v="0"/>
    <s v="UNI240000000291"/>
    <m/>
    <m/>
    <s v="Evyap"/>
    <x v="0"/>
    <s v="Yenileme"/>
    <s v="Hizmet"/>
    <s v="Bakım ve Destek Hizmeti"/>
    <s v="Diğer"/>
    <x v="0"/>
    <x v="0"/>
    <s v="Yurt İçi"/>
    <s v="Türkiye"/>
  </r>
  <r>
    <s v="Q1"/>
    <x v="0"/>
    <x v="2"/>
    <m/>
    <s v="ERUSLU SAGLIK ÜRÜNLERI SAN. VE TIC. A.S."/>
    <s v="PP.01.001"/>
    <s v="PANORAMA ANA MODÜL (PLATFORM) LISANSI"/>
    <s v="Univera - Eruslu Sağlık"/>
    <x v="10"/>
    <s v="Enroute"/>
    <m/>
    <n v="97518.22"/>
    <m/>
    <n v="1"/>
    <m/>
    <n v="390072.88"/>
    <m/>
    <n v="292554.65999999997"/>
    <m/>
    <n v="97518.22"/>
    <m/>
    <n v="0"/>
    <n v="0"/>
    <s v="UNI240000000380"/>
    <m/>
    <m/>
    <s v="Eruslu"/>
    <x v="0"/>
    <s v="Yeni Satış"/>
    <s v="Lisans"/>
    <s v="Lisans Satışı"/>
    <s v="Diğer"/>
    <x v="0"/>
    <x v="0"/>
    <s v="Yurt İçi"/>
    <s v="Türkiye"/>
  </r>
  <r>
    <s v="Q2"/>
    <x v="0"/>
    <x v="3"/>
    <m/>
    <s v="KOROPLAST TEMIZLIK AMBALAJ ÜRÜNLERI SAN. VE DIS TIC.A.S."/>
    <s v="EY.03.001"/>
    <s v="Enroute Panorama PaaS Lisansi (Kiralama Hizmeti )"/>
    <s v="Univera - Koroplast"/>
    <x v="0"/>
    <s v="Enroute"/>
    <m/>
    <n v="66202.429999999993"/>
    <m/>
    <n v="1"/>
    <m/>
    <n v="66202.429999999993"/>
    <m/>
    <n v="0"/>
    <m/>
    <n v="66202.429999999993"/>
    <m/>
    <n v="0"/>
    <n v="0"/>
    <s v="UNI240000000438"/>
    <m/>
    <m/>
    <s v="Koroplast"/>
    <x v="0"/>
    <s v="Yenileme"/>
    <s v="Lisans"/>
    <s v="Lisans Kiralama"/>
    <s v="Diğer"/>
    <x v="0"/>
    <x v="0"/>
    <s v="Yurt İçi"/>
    <s v="Türkiye"/>
  </r>
  <r>
    <s v="Q1"/>
    <x v="0"/>
    <x v="2"/>
    <m/>
    <s v="Şenpiliç Gıda Sanayi A.Ş."/>
    <s v="EH.02.004"/>
    <s v="Enroute Panorama FundManager Module - Fon ve Bütçe Yönetimi Yazilim Bakimi Hizmeti "/>
    <s v="Univera - Şen Piliç"/>
    <x v="2"/>
    <s v="Enroute"/>
    <m/>
    <n v="44275.19"/>
    <m/>
    <n v="1"/>
    <m/>
    <n v="44275.19"/>
    <m/>
    <n v="0"/>
    <m/>
    <n v="44275.19"/>
    <m/>
    <n v="0"/>
    <n v="0"/>
    <s v="UNI240000000383"/>
    <m/>
    <m/>
    <s v="Şen Piliç"/>
    <x v="0"/>
    <s v="Yenileme"/>
    <s v="Hizmet"/>
    <s v="Bakım ve Destek Hizmeti"/>
    <s v="Diğer"/>
    <x v="0"/>
    <x v="0"/>
    <s v="Yurt İçi"/>
    <s v="Türkiye"/>
  </r>
  <r>
    <s v="Q1"/>
    <x v="0"/>
    <x v="2"/>
    <m/>
    <s v="EFES VITANTA MOLDOVA BREWERY S.A"/>
    <s v="EH.02.001"/>
    <s v="EnRoute Panorama - Yazilim Bakimi, Yasatma ve Merkezi Destek Hizmeti"/>
    <s v="Univera - Efes Moldova"/>
    <x v="2"/>
    <s v="Enroute"/>
    <m/>
    <n v="22740.67"/>
    <m/>
    <n v="1"/>
    <m/>
    <n v="22740.672782000001"/>
    <m/>
    <n v="2.7820000000000002E-3"/>
    <m/>
    <n v="22740.67"/>
    <m/>
    <n v="0"/>
    <n v="0"/>
    <s v="ENV240000000046"/>
    <m/>
    <m/>
    <s v="Efes International"/>
    <x v="0"/>
    <s v="Yenileme"/>
    <s v="Hizmet"/>
    <s v="Bakım ve Destek Hizmeti"/>
    <s v="Diğer"/>
    <x v="0"/>
    <x v="0"/>
    <s v="Yurt Dışı"/>
    <s v="Moldova"/>
  </r>
  <r>
    <s v="Q2"/>
    <x v="0"/>
    <x v="3"/>
    <m/>
    <s v="NIVEA BEIERSDORF TÜRKIYE KOZMETIK SAN. ve TIC.  A.S."/>
    <s v="EH.02.001"/>
    <s v="EnRoute Panorama - Yazilim Bakimi, Yasatma ve Merkezi Destek Hizmeti"/>
    <s v="Univera - Nivea Beiersdorf"/>
    <x v="2"/>
    <s v="Enroute"/>
    <m/>
    <n v="126878.69"/>
    <m/>
    <n v="1"/>
    <m/>
    <n v="126878.69"/>
    <m/>
    <n v="0"/>
    <m/>
    <n v="126878.69"/>
    <m/>
    <n v="0"/>
    <n v="0"/>
    <s v="UNI240000000441"/>
    <m/>
    <m/>
    <s v="Nivea"/>
    <x v="0"/>
    <s v="Yenileme"/>
    <s v="Hizmet"/>
    <s v="Bakım ve Destek Hizmeti"/>
    <s v="Diğer"/>
    <x v="0"/>
    <x v="0"/>
    <s v="Yurt İçi"/>
    <s v="Türkiye"/>
  </r>
  <r>
    <s v="Q2"/>
    <x v="0"/>
    <x v="3"/>
    <m/>
    <s v="SEBA ASC"/>
    <s v="EH.02.001"/>
    <s v="EnRoute Panorama - Yazilim Bakimi, Yasatma ve Merkezi Destek Hizmeti"/>
    <s v="Univera - Seba ASC"/>
    <x v="2"/>
    <s v="Enroute"/>
    <m/>
    <n v="80859"/>
    <m/>
    <n v="1"/>
    <m/>
    <n v="80859"/>
    <m/>
    <n v="0"/>
    <m/>
    <n v="80859"/>
    <m/>
    <n v="0"/>
    <n v="0"/>
    <s v="ENV240000000048"/>
    <m/>
    <m/>
    <s v="Seba ASC"/>
    <x v="0"/>
    <s v="Yenileme"/>
    <s v="Hizmet"/>
    <s v="Bakım ve Destek Hizmeti"/>
    <s v="Diğer"/>
    <x v="0"/>
    <x v="0"/>
    <s v="Yurt İçi"/>
    <s v="Türkiye"/>
  </r>
  <r>
    <s v="Q1"/>
    <x v="0"/>
    <x v="2"/>
    <m/>
    <s v="Şenpiliç Gıda Sanayi A.Ş."/>
    <s v="EH.02.001"/>
    <s v="EnRoute Panorama - Yazilim Bakimi, Yasatma ve Merkezi Destek Hizmeti"/>
    <s v="Univera - Şen Piliç"/>
    <x v="2"/>
    <s v="Enroute"/>
    <m/>
    <n v="142891.07"/>
    <m/>
    <n v="1"/>
    <m/>
    <n v="142891.07"/>
    <m/>
    <n v="0"/>
    <m/>
    <n v="142891.07"/>
    <m/>
    <n v="0"/>
    <n v="0"/>
    <s v="UNI240000000383"/>
    <m/>
    <m/>
    <s v="Şen Piliç"/>
    <x v="0"/>
    <s v="Yenileme"/>
    <s v="Hizmet"/>
    <s v="Bakım ve Destek Hizmeti"/>
    <s v="Diğer"/>
    <x v="0"/>
    <x v="0"/>
    <s v="Yurt İçi"/>
    <s v="Türkiye"/>
  </r>
  <r>
    <s v="Q1"/>
    <x v="0"/>
    <x v="2"/>
    <m/>
    <s v="DARDANEL DAGITIM A.S."/>
    <s v="EH.03.006"/>
    <s v="EnRoute Panorama - Uzaktan Kurulum ve Efitim Hizmeti"/>
    <s v="Univera - Dardanel"/>
    <x v="7"/>
    <s v="Enroute"/>
    <m/>
    <n v="4384.8"/>
    <m/>
    <n v="2"/>
    <m/>
    <n v="10962"/>
    <m/>
    <n v="2192.4"/>
    <m/>
    <n v="8769.6"/>
    <m/>
    <n v="0"/>
    <n v="0"/>
    <s v="UNI240000000404"/>
    <m/>
    <m/>
    <s v="Dardanel"/>
    <x v="0"/>
    <s v="Yeni Satış"/>
    <s v="Hizmet"/>
    <s v="Kurulum ve Eğitim"/>
    <s v="Diğer"/>
    <x v="0"/>
    <x v="0"/>
    <s v="Yurt İçi"/>
    <s v="Türkiye"/>
  </r>
  <r>
    <s v="Q1"/>
    <x v="0"/>
    <x v="2"/>
    <m/>
    <s v="ERUSLU SAGLIK ÜRÜNLERI SAN. VE TIC. A.S."/>
    <s v="EH.01.001"/>
    <s v="EnRoute Panorama - Proje Yönetim Hizmeti"/>
    <s v="Univera - Eruslu Sağlık"/>
    <x v="10"/>
    <s v="Enroute"/>
    <m/>
    <n v="3968.7599999999998"/>
    <m/>
    <n v="20"/>
    <m/>
    <n v="79375.199999999997"/>
    <m/>
    <n v="0"/>
    <m/>
    <n v="79375.199999999997"/>
    <m/>
    <n v="0"/>
    <n v="0"/>
    <s v="UNI240000000380"/>
    <m/>
    <m/>
    <s v="Eruslu"/>
    <x v="0"/>
    <s v="Yeni Satış"/>
    <s v="Hizmet"/>
    <s v="Proje Yönetimi ve Danışmanlık"/>
    <s v="Diğer"/>
    <x v="0"/>
    <x v="0"/>
    <s v="Yurt İçi"/>
    <s v="Türkiye"/>
  </r>
  <r>
    <s v="Q1"/>
    <x v="0"/>
    <x v="2"/>
    <m/>
    <s v="ERUSLU SAGLIK ÜRÜNLERI SAN. VE TIC. A.S."/>
    <s v="EH.01.001"/>
    <s v="EnRoute Panorama - Proje Yönetim Hizmeti"/>
    <s v="Univera - Eruslu Sağlık"/>
    <x v="10"/>
    <s v="Enroute"/>
    <m/>
    <n v="3969.2599999999998"/>
    <m/>
    <n v="10"/>
    <m/>
    <n v="39692.6"/>
    <m/>
    <n v="0"/>
    <m/>
    <n v="39692.6"/>
    <m/>
    <n v="0"/>
    <n v="0"/>
    <s v="UNI240000000380"/>
    <m/>
    <m/>
    <s v="Eruslu"/>
    <x v="0"/>
    <s v="Yeni Satış"/>
    <s v="Hizmet"/>
    <s v="Proje Yönetimi ve Danışmanlık"/>
    <s v="Diğer"/>
    <x v="0"/>
    <x v="0"/>
    <s v="Yurt İçi"/>
    <s v="Türkiye"/>
  </r>
  <r>
    <s v="Q2"/>
    <x v="0"/>
    <x v="3"/>
    <m/>
    <s v="SEBA ASC"/>
    <s v="EY.02.033"/>
    <s v="EnRoute Panorama - Mobil Kullanici Lisansi (Enterprise)"/>
    <s v="Univera - Seba ASC"/>
    <x v="4"/>
    <s v="Enroute"/>
    <m/>
    <n v="7974.25"/>
    <m/>
    <n v="2"/>
    <m/>
    <n v="15948.5"/>
    <m/>
    <n v="0"/>
    <m/>
    <n v="15948.5"/>
    <m/>
    <n v="0"/>
    <n v="0"/>
    <s v="ENV240000000049"/>
    <m/>
    <m/>
    <s v="Seba ASC"/>
    <x v="0"/>
    <s v="Yeni Satış"/>
    <s v="Lisans"/>
    <s v="Lisans Satışı"/>
    <s v="Diğer"/>
    <x v="0"/>
    <x v="0"/>
    <s v="Yurt İçi"/>
    <s v="Türkiye"/>
  </r>
  <r>
    <s v="Q1"/>
    <x v="0"/>
    <x v="2"/>
    <m/>
    <s v="ÖZDE DAGITIM PAZARLAMA SANAYI TICARET LTD.STI."/>
    <s v="EYS.04.012"/>
    <s v="EnRoute Panorama - E-Dönüsüm Modül Lisansi Standart"/>
    <s v="Univera - Dardanel"/>
    <x v="7"/>
    <s v="Enroute"/>
    <m/>
    <n v="14552.3"/>
    <m/>
    <n v="1"/>
    <m/>
    <n v="20789"/>
    <m/>
    <n v="6236.7"/>
    <m/>
    <n v="14552.3"/>
    <m/>
    <n v="0"/>
    <n v="0"/>
    <s v="ENV240000000045"/>
    <m/>
    <m/>
    <s v="Dardanel"/>
    <x v="0"/>
    <s v="Yeni Satış"/>
    <s v="Lisans"/>
    <s v="Lisans Satışı"/>
    <s v="Diğer"/>
    <x v="0"/>
    <x v="0"/>
    <s v="Yurt İçi"/>
    <s v="Türkiye"/>
  </r>
  <r>
    <s v="Q1"/>
    <x v="0"/>
    <x v="2"/>
    <m/>
    <s v="EFES VITANTA MOLDOVA BREWERY S.A"/>
    <s v="EH.03.001"/>
    <s v="EnRoute Panorama - Çafri Merkezi Hizmeti  (MSD)"/>
    <s v="Univera - Efes Moldova"/>
    <x v="2"/>
    <s v="Enroute"/>
    <m/>
    <n v="29732.28"/>
    <m/>
    <n v="1"/>
    <m/>
    <n v="29732.284"/>
    <m/>
    <n v="4.0000000000000001E-3"/>
    <m/>
    <n v="29732.28"/>
    <m/>
    <n v="0"/>
    <n v="0"/>
    <s v="ENV240000000046"/>
    <m/>
    <m/>
    <s v="Efes International"/>
    <x v="0"/>
    <s v="Yenileme"/>
    <s v="Hizmet"/>
    <s v="Çağrı Merkezi"/>
    <s v="Diğer"/>
    <x v="0"/>
    <x v="0"/>
    <s v="Yurt Dışı"/>
    <s v="Moldova"/>
  </r>
  <r>
    <s v="Q2"/>
    <x v="0"/>
    <x v="3"/>
    <m/>
    <s v="NIVEA BEIERSDORF TÜRKIYE KOZMETIK SAN. ve TIC.  A.S."/>
    <s v="EH.03.001"/>
    <s v="EnRoute Panorama - Çafri Merkezi Hizmeti  (MSD)"/>
    <s v="Univera - Nivea Beiersdorf"/>
    <x v="2"/>
    <s v="Enroute"/>
    <m/>
    <n v="9849.35"/>
    <m/>
    <n v="17"/>
    <m/>
    <n v="167438.95000000001"/>
    <m/>
    <n v="0"/>
    <m/>
    <n v="167438.95000000001"/>
    <m/>
    <n v="0"/>
    <n v="0"/>
    <s v="UNI240000000441"/>
    <m/>
    <m/>
    <s v="Nivea"/>
    <x v="0"/>
    <s v="Yenileme"/>
    <s v="Hizmet"/>
    <s v="Çağrı Merkezi"/>
    <s v="Diğer"/>
    <x v="0"/>
    <x v="0"/>
    <s v="Yurt İçi"/>
    <s v="Türkiye"/>
  </r>
  <r>
    <s v="Q1"/>
    <x v="0"/>
    <x v="2"/>
    <m/>
    <s v="Şenpiliç Gıda Sanayi A.Ş."/>
    <s v="EH.03.001"/>
    <s v="EnRoute Panorama - Çafri Merkezi Hizmeti  (MSD)"/>
    <s v="Univera - Şen Piliç"/>
    <x v="2"/>
    <s v="Enroute"/>
    <m/>
    <n v="8100"/>
    <m/>
    <n v="16"/>
    <m/>
    <n v="129600"/>
    <m/>
    <n v="0"/>
    <m/>
    <n v="129600"/>
    <m/>
    <n v="0"/>
    <n v="0"/>
    <s v="UNI240000000383"/>
    <m/>
    <m/>
    <s v="Şen Piliç"/>
    <x v="0"/>
    <s v="Yenileme"/>
    <s v="Hizmet"/>
    <s v="Çağrı Merkezi"/>
    <s v="Diğer"/>
    <x v="0"/>
    <x v="0"/>
    <s v="Yurt İçi"/>
    <s v="Türkiye"/>
  </r>
  <r>
    <s v="Q1"/>
    <x v="0"/>
    <x v="2"/>
    <m/>
    <s v="LOGO Yazılım SAN. VE TİC. A.Ş."/>
    <s v="EY.04.014"/>
    <s v="Enroute - E-Dönüşüm Yazılım Komisyonu"/>
    <s v="Univera - JTI"/>
    <x v="6"/>
    <s v="E-Dönüşüm"/>
    <s v="E-Dönüşüm"/>
    <n v="245688"/>
    <m/>
    <n v="1"/>
    <m/>
    <n v="245688"/>
    <m/>
    <n v="0"/>
    <m/>
    <n v="245688"/>
    <m/>
    <n v="0"/>
    <n v="0"/>
    <s v="UNI240000000406"/>
    <m/>
    <m/>
    <s v="Logo"/>
    <x v="0"/>
    <s v="Yeni Satış"/>
    <s v="Komisyon"/>
    <s v="E-Dönüşüm"/>
    <s v="Diğer"/>
    <x v="0"/>
    <x v="0"/>
    <s v="Yurt İçi"/>
    <s v="Türkiye"/>
  </r>
  <r>
    <s v="Q1"/>
    <x v="0"/>
    <x v="2"/>
    <m/>
    <s v="EDM BİLİŞİM SİSTEMLERİ VE DANIŞMANLIK HizmetLERİ A.Ş."/>
    <s v="EY.04.014"/>
    <s v="EnRoute - E-Dönüşüm Lisans Komisyonu"/>
    <s v="Univera - Kanal"/>
    <x v="6"/>
    <s v="E-Dönüşüm"/>
    <s v="E-Dönüşüm"/>
    <n v="17396.25"/>
    <m/>
    <n v="1"/>
    <m/>
    <n v="17396.25"/>
    <m/>
    <n v="0"/>
    <m/>
    <n v="17396.25"/>
    <m/>
    <n v="0"/>
    <n v="0"/>
    <s v="UNI240000000408"/>
    <m/>
    <m/>
    <s v="EDM Bilişim"/>
    <x v="0"/>
    <s v="Yeni Satış"/>
    <s v="Komisyon"/>
    <s v="E-Dönüşüm"/>
    <s v="Diğer"/>
    <x v="1"/>
    <x v="6"/>
    <s v="Yurt İçi"/>
    <s v="Türkiye"/>
  </r>
  <r>
    <s v="Q1"/>
    <x v="0"/>
    <x v="2"/>
    <m/>
    <s v="ANADOLU MOTOR ÜRETIM VE PAZARLAMA A.S"/>
    <s v="CDH.02.001"/>
    <s v="Calldesk Panorama Yazilim Bakimi Hizmeti "/>
    <s v="Univera - Anadolu Motor"/>
    <x v="2"/>
    <s v="ServiceCore"/>
    <m/>
    <n v="453757.35"/>
    <m/>
    <n v="1"/>
    <m/>
    <n v="453757.35"/>
    <m/>
    <n v="0"/>
    <m/>
    <n v="453757.35"/>
    <m/>
    <n v="0"/>
    <n v="0"/>
    <s v="UNI240000000292"/>
    <m/>
    <m/>
    <s v="Anadolu Motor"/>
    <x v="0"/>
    <s v="Yenileme"/>
    <s v="Hizmet"/>
    <s v="Bakım ve Destek Hizmeti"/>
    <s v="Diğer"/>
    <x v="0"/>
    <x v="0"/>
    <s v="Yurt İçi"/>
    <s v="Türkiye"/>
  </r>
  <r>
    <s v="Q1"/>
    <x v="0"/>
    <x v="2"/>
    <m/>
    <s v="ANADOLU MOTOR ÜRETIM VE PAZARLAMA A.S"/>
    <s v="CDH.02.001"/>
    <s v="Calldesk Panorama Yazilim Bakimi Hizmeti "/>
    <s v="Univera - Anadolu Motor"/>
    <x v="2"/>
    <s v="ServiceCore"/>
    <m/>
    <n v="237563.48"/>
    <m/>
    <n v="1"/>
    <m/>
    <n v="237563.48"/>
    <m/>
    <n v="0"/>
    <m/>
    <n v="237563.48"/>
    <m/>
    <n v="0"/>
    <n v="0"/>
    <s v="UNI240000000292"/>
    <m/>
    <m/>
    <s v="Anadolu Motor"/>
    <x v="0"/>
    <s v="Yenileme"/>
    <s v="Hizmet"/>
    <s v="Bakım ve Destek Hizmeti"/>
    <s v="Diğer"/>
    <x v="0"/>
    <x v="0"/>
    <s v="Yurt İçi"/>
    <s v="Türkiye"/>
  </r>
  <r>
    <s v="Q1"/>
    <x v="0"/>
    <x v="2"/>
    <m/>
    <s v="LILA KAGIT SAN. VE TIC. A.S."/>
    <s v="QH.02.001"/>
    <s v="Quest Panorama - Yazilim Bakimi, Yasatma ve Merkezi Destek Hizmeti"/>
    <s v="Univera - Lila Kağıt"/>
    <x v="2"/>
    <s v="Quest"/>
    <m/>
    <n v="133000.54"/>
    <m/>
    <n v="1"/>
    <m/>
    <n v="133000.54"/>
    <m/>
    <n v="0"/>
    <m/>
    <n v="133000.54"/>
    <m/>
    <n v="0"/>
    <n v="0"/>
    <s v="UNI240000000306"/>
    <m/>
    <m/>
    <s v="Lila Kağıt"/>
    <x v="0"/>
    <s v="Yenileme"/>
    <s v="Hizmet"/>
    <s v="Bakım ve Destek Hizmeti"/>
    <s v="Diğer"/>
    <x v="0"/>
    <x v="0"/>
    <s v="Yurt İçi"/>
    <s v="Türkiye"/>
  </r>
  <r>
    <s v="Q2"/>
    <x v="0"/>
    <x v="3"/>
    <m/>
    <s v="Sütaş Süt Ürünleri A.Ş."/>
    <s v="EH.02.012"/>
    <s v="ENROUTE PANORAMA E-DÖNÜSÜM  MODÜLÜ YAZILIM BAKIMI HIZMETI"/>
    <s v="Univera - Sütaş"/>
    <x v="2"/>
    <s v="Enroute"/>
    <m/>
    <n v="201359.61"/>
    <m/>
    <n v="1"/>
    <m/>
    <n v="201359.61"/>
    <m/>
    <n v="0"/>
    <m/>
    <n v="201359.61"/>
    <m/>
    <n v="0"/>
    <n v="0"/>
    <s v="UNI240000000463"/>
    <m/>
    <m/>
    <s v="Sütaş"/>
    <x v="0"/>
    <s v="Yenileme"/>
    <s v="Hizmet"/>
    <s v="Bakım ve Destek Hizmeti"/>
    <s v="Diğer"/>
    <x v="0"/>
    <x v="0"/>
    <s v="Yurt İçi"/>
    <s v="Türkiye"/>
  </r>
  <r>
    <s v="Q2"/>
    <x v="0"/>
    <x v="3"/>
    <m/>
    <s v="DOGANAY GIDA TARIM VE HAYVANCILIK SAN. VE TIC. A.S."/>
    <s v="EY.06.001"/>
    <s v="EnRoute Panorama - Yazilim Gelistirme Hizmeti"/>
    <s v="Univera - Doğanay"/>
    <x v="1"/>
    <s v="Enroute"/>
    <m/>
    <n v="8292"/>
    <m/>
    <n v="2"/>
    <m/>
    <n v="22112"/>
    <m/>
    <n v="5528"/>
    <m/>
    <n v="16584"/>
    <m/>
    <n v="0"/>
    <n v="0"/>
    <s v="UNI240000000455"/>
    <m/>
    <m/>
    <s v="Doğanay"/>
    <x v="0"/>
    <s v="Yeni Satış"/>
    <s v="Hizmet"/>
    <s v="Yazılım Geliştirme"/>
    <s v="Diğer"/>
    <x v="0"/>
    <x v="0"/>
    <s v="Yurt İçi"/>
    <s v="Türkiye"/>
  </r>
  <r>
    <s v="Q2"/>
    <x v="0"/>
    <x v="3"/>
    <m/>
    <s v="DOGANAY GIDA TARIM VE HAYVANCILIK SAN. VE TIC. A.S."/>
    <s v="EH.02.001"/>
    <s v="EnRoute Panorama - Yazilim Bakimi, Yasatma ve Merkezi Destek Hizmeti"/>
    <s v="Univera - Doğanay"/>
    <x v="1"/>
    <s v="Enroute"/>
    <m/>
    <n v="4864.6400000000003"/>
    <m/>
    <n v="1"/>
    <m/>
    <n v="4864.6400000000003"/>
    <m/>
    <n v="0"/>
    <m/>
    <n v="4864.6400000000003"/>
    <m/>
    <n v="0"/>
    <n v="0"/>
    <s v="UNI240000000455"/>
    <m/>
    <m/>
    <s v="Doğanay"/>
    <x v="0"/>
    <s v="Yenileme"/>
    <s v="Hizmet"/>
    <s v="Bakım ve Destek Hizmeti"/>
    <s v="Diğer"/>
    <x v="0"/>
    <x v="0"/>
    <s v="Yurt İçi"/>
    <s v="Türkiye"/>
  </r>
  <r>
    <s v="Q2"/>
    <x v="0"/>
    <x v="3"/>
    <m/>
    <s v="Sütaş Süt Ürünleri A.Ş."/>
    <s v="EH.02.001"/>
    <s v="EnRoute Panorama - Yazilim Bakimi, Yasatma ve Merkezi Destek Hizmeti"/>
    <s v="Univera - Sütaş"/>
    <x v="2"/>
    <s v="Enroute"/>
    <m/>
    <n v="198845.11"/>
    <m/>
    <n v="1"/>
    <m/>
    <n v="198845.11"/>
    <m/>
    <n v="0"/>
    <m/>
    <n v="198845.11"/>
    <m/>
    <n v="0"/>
    <n v="0"/>
    <s v="UNI240000000463"/>
    <m/>
    <m/>
    <s v="Sütaş"/>
    <x v="0"/>
    <s v="Yenileme"/>
    <s v="Hizmet"/>
    <s v="Bakım ve Destek Hizmeti"/>
    <s v="Diğer"/>
    <x v="0"/>
    <x v="0"/>
    <s v="Yurt İçi"/>
    <s v="Türkiye"/>
  </r>
  <r>
    <s v="Q2"/>
    <x v="0"/>
    <x v="3"/>
    <m/>
    <s v="Sütaş Süt Ürünleri A.Ş."/>
    <s v="EH.02.001"/>
    <s v="EnRoute Panorama - Yazilim Bakimi, Yasatma ve Merkezi Destek Hizmeti"/>
    <s v="Univera - Sütaş"/>
    <x v="2"/>
    <s v="Enroute"/>
    <m/>
    <n v="145711.92000000001"/>
    <m/>
    <n v="1"/>
    <m/>
    <n v="145711.92000000001"/>
    <m/>
    <n v="0"/>
    <m/>
    <n v="145711.92000000001"/>
    <m/>
    <n v="0"/>
    <n v="0"/>
    <s v="UNI240000000463"/>
    <m/>
    <m/>
    <s v="Sütaş"/>
    <x v="0"/>
    <s v="Yenileme"/>
    <s v="Hizmet"/>
    <s v="Bakım ve Destek Hizmeti"/>
    <s v="Diğer"/>
    <x v="0"/>
    <x v="0"/>
    <s v="Yurt İçi"/>
    <s v="Türkiye"/>
  </r>
  <r>
    <s v="Q2"/>
    <x v="0"/>
    <x v="3"/>
    <m/>
    <s v="ECZACIBASI YAPI GEREÇLERI SAN. VE TIC. AS."/>
    <s v="EH.05.002"/>
    <s v="EnRoute Panorama - Rapor Gelistirme Hizmeti"/>
    <s v="Univera - Eczacıbaşı Intema"/>
    <x v="10"/>
    <s v="Enroute"/>
    <m/>
    <n v="6804"/>
    <m/>
    <n v="1"/>
    <m/>
    <n v="6804"/>
    <m/>
    <n v="0"/>
    <m/>
    <n v="6804"/>
    <m/>
    <n v="0"/>
    <n v="0"/>
    <s v="UNI240000000439"/>
    <m/>
    <m/>
    <s v="Eczacıbaşı"/>
    <x v="0"/>
    <s v="Yeni Satış"/>
    <s v="Hizmet"/>
    <s v="Rapor Geliştirme"/>
    <s v="Diğer"/>
    <x v="0"/>
    <x v="0"/>
    <s v="Yurt İçi"/>
    <s v="Türkiye"/>
  </r>
  <r>
    <s v="Q1"/>
    <x v="0"/>
    <x v="2"/>
    <m/>
    <s v="IMPERIAL TOBACCO TÜTÜN ÜRÜNLERI SATIS VE PAZARLAMA A.S"/>
    <s v="EH.06.001"/>
    <s v="EnRoute Panorama - Hosting Hizmeti"/>
    <s v="Univera - Imperial Tobacco"/>
    <x v="2"/>
    <s v="Hosting"/>
    <m/>
    <n v="91000"/>
    <m/>
    <n v="3"/>
    <m/>
    <n v="273000"/>
    <m/>
    <n v="0"/>
    <m/>
    <n v="273000"/>
    <m/>
    <n v="0"/>
    <n v="0"/>
    <s v="UNI240000000307"/>
    <m/>
    <m/>
    <s v="Imperial Tobacco"/>
    <x v="0"/>
    <s v="Yenileme"/>
    <s v="Hizmet"/>
    <s v="Hosting"/>
    <s v="Diğer"/>
    <x v="0"/>
    <x v="0"/>
    <s v="Yurt İçi"/>
    <s v="Türkiye"/>
  </r>
  <r>
    <s v="Q1"/>
    <x v="0"/>
    <x v="2"/>
    <m/>
    <s v="ALİ SERGEN KART"/>
    <s v="WPH.02.001"/>
    <s v="WebPlus Yazilim Bakimi Hizmeti"/>
    <s v="Univera - Kanal"/>
    <x v="5"/>
    <s v="Enroute"/>
    <s v="Webplus"/>
    <n v="3552"/>
    <m/>
    <n v="1"/>
    <m/>
    <n v="3552"/>
    <m/>
    <n v="0"/>
    <m/>
    <n v="3552"/>
    <m/>
    <n v="0"/>
    <n v="0"/>
    <s v="ENV240000000039"/>
    <m/>
    <m/>
    <s v="Ali Sergen Kart"/>
    <x v="0"/>
    <s v="Yenileme"/>
    <s v="Hizmet"/>
    <s v="Bakım ve Destek Hizmeti"/>
    <s v="Diğer"/>
    <x v="1"/>
    <x v="7"/>
    <s v="Yurt İçi"/>
    <s v="Türkiye"/>
  </r>
  <r>
    <s v="Q1"/>
    <x v="0"/>
    <x v="2"/>
    <m/>
    <s v="ALİ SERGEN KART"/>
    <s v="WPY.01.003"/>
    <s v="WEBPLUS EK KULLANICI LISANSI +1"/>
    <s v="Univera - Kanal"/>
    <x v="5"/>
    <s v="Enroute"/>
    <s v="Webplus"/>
    <n v="616.70000000000005"/>
    <m/>
    <n v="1"/>
    <m/>
    <n v="881"/>
    <m/>
    <n v="264.3"/>
    <m/>
    <n v="616.70000000000005"/>
    <m/>
    <n v="0"/>
    <n v="0"/>
    <s v="ENV240000000039"/>
    <m/>
    <m/>
    <s v="Ali Sergen Kart"/>
    <x v="0"/>
    <s v="Yeni Satış"/>
    <s v="Lisans"/>
    <s v="Lisans Satışı"/>
    <s v="Diğer"/>
    <x v="1"/>
    <x v="7"/>
    <s v="Yurt İçi"/>
    <s v="Türkiye"/>
  </r>
  <r>
    <s v="Q1"/>
    <x v="0"/>
    <x v="2"/>
    <m/>
    <s v="MİYA OTOMASYON VE BARKOD BILISIM SISTEMLERI SAN TİC. VE L.T.D. STI."/>
    <s v="WPY.01.003"/>
    <s v="WEBPLUS EK KULLANICI LISANSI +1"/>
    <s v="Univera - Kanal"/>
    <x v="5"/>
    <s v="Enroute"/>
    <s v="Webplus"/>
    <n v="3655"/>
    <m/>
    <n v="1"/>
    <m/>
    <n v="3655"/>
    <m/>
    <n v="0"/>
    <m/>
    <n v="3655"/>
    <m/>
    <n v="0"/>
    <n v="0"/>
    <s v="UNI240000000310"/>
    <m/>
    <m/>
    <s v="Miya"/>
    <x v="0"/>
    <s v="Yeni Satış"/>
    <s v="Lisans"/>
    <s v="Lisans Satışı"/>
    <s v="Diğer"/>
    <x v="1"/>
    <x v="1"/>
    <s v="Yurt İçi"/>
    <s v="Türkiye"/>
  </r>
  <r>
    <s v="Q1"/>
    <x v="0"/>
    <x v="2"/>
    <m/>
    <s v="ALİ SERGEN KART"/>
    <s v="WPY.01.006"/>
    <s v="WEBPLUS DISTRIBUTION SATIS-DAGITIM YAZILIMI (Light)"/>
    <s v="Univera - Kanal"/>
    <x v="5"/>
    <s v="Enroute"/>
    <s v="Webplus"/>
    <n v="7683.2"/>
    <m/>
    <n v="1"/>
    <m/>
    <n v="10976"/>
    <m/>
    <n v="3292.8"/>
    <m/>
    <n v="7683.2"/>
    <m/>
    <n v="0"/>
    <n v="0"/>
    <s v="ENV240000000039"/>
    <m/>
    <m/>
    <s v="Ali Sergen Kart"/>
    <x v="0"/>
    <s v="Yeni Satış"/>
    <s v="Lisans"/>
    <s v="Lisans Satışı"/>
    <s v="Diğer"/>
    <x v="1"/>
    <x v="7"/>
    <s v="Yurt İçi"/>
    <s v="Türkiye"/>
  </r>
  <r>
    <s v="Q1"/>
    <x v="0"/>
    <x v="2"/>
    <m/>
    <s v="ALİ SERGEN KART"/>
    <s v="WPY.02.001"/>
    <s v="WEBPLUS (Android) SATIS TEMSILCISI LISANSI"/>
    <s v="Univera - Kanal"/>
    <x v="5"/>
    <s v="Enroute"/>
    <s v="Webplus"/>
    <n v="1001"/>
    <m/>
    <n v="3"/>
    <m/>
    <n v="4290"/>
    <m/>
    <n v="1287"/>
    <m/>
    <n v="3003"/>
    <m/>
    <n v="0"/>
    <n v="0"/>
    <s v="ENV240000000039"/>
    <m/>
    <m/>
    <s v="Ali Sergen Kart"/>
    <x v="0"/>
    <s v="Yeni Satış"/>
    <s v="Lisans"/>
    <s v="Lisans Satışı"/>
    <s v="Diğer"/>
    <x v="1"/>
    <x v="7"/>
    <s v="Yurt İçi"/>
    <s v="Türkiye"/>
  </r>
  <r>
    <s v="Q1"/>
    <x v="0"/>
    <x v="2"/>
    <m/>
    <s v="ALİ SERGEN KART"/>
    <s v="UH.01.002"/>
    <s v="UNIDOX KONTÖR HIZMETI"/>
    <s v="Univera - Kanal"/>
    <x v="5"/>
    <s v="E-Dönüşüm"/>
    <s v="Unidox"/>
    <n v="1.35"/>
    <m/>
    <n v="10000"/>
    <m/>
    <n v="13500"/>
    <m/>
    <n v="0"/>
    <m/>
    <n v="13500"/>
    <m/>
    <n v="0"/>
    <n v="0"/>
    <s v="ENV240000000037"/>
    <m/>
    <m/>
    <s v="Ali Sergen Kart"/>
    <x v="0"/>
    <s v="Yeni Satış"/>
    <s v="Kontor"/>
    <s v="Kontor Satışı"/>
    <s v="Diğer"/>
    <x v="1"/>
    <x v="7"/>
    <s v="Yurt İçi"/>
    <s v="Türkiye"/>
  </r>
  <r>
    <s v="Q1"/>
    <x v="0"/>
    <x v="2"/>
    <m/>
    <s v="ALİ SERGEN KART"/>
    <s v="UH.01.002"/>
    <s v="UNIDOX KONTÖR HIZMETI"/>
    <s v="Univera - Kanal"/>
    <x v="5"/>
    <s v="E-Dönüşüm"/>
    <s v="Unidox"/>
    <n v="2.363"/>
    <m/>
    <n v="2000"/>
    <m/>
    <n v="4726"/>
    <m/>
    <n v="0"/>
    <m/>
    <n v="4726"/>
    <m/>
    <n v="0"/>
    <n v="0"/>
    <s v="ENV240000000036"/>
    <m/>
    <m/>
    <s v="Ali Sergen Kart"/>
    <x v="0"/>
    <s v="Yeni Satış"/>
    <s v="Kontor"/>
    <s v="Kontor Satışı"/>
    <s v="Diğer"/>
    <x v="1"/>
    <x v="7"/>
    <s v="Yurt İçi"/>
    <s v="Türkiye"/>
  </r>
  <r>
    <s v="Q1"/>
    <x v="0"/>
    <x v="2"/>
    <m/>
    <s v="MİYA OTOMASYON VE BARKOD BILISIM SISTEMLERI SAN TİC. VE L.T.D. STI."/>
    <s v="UH.01.002"/>
    <s v="UNIDOX KONTÖR HIZMETI"/>
    <s v="Univera - Kanal"/>
    <x v="5"/>
    <s v="E-Dönüşüm"/>
    <s v="Unidox"/>
    <n v="1.6870000000000001"/>
    <m/>
    <n v="10000"/>
    <m/>
    <n v="16870"/>
    <m/>
    <n v="0"/>
    <m/>
    <n v="16870"/>
    <m/>
    <n v="0"/>
    <n v="0"/>
    <s v="UNI240000000313"/>
    <m/>
    <m/>
    <s v="Miya"/>
    <x v="0"/>
    <s v="Yeni Satış"/>
    <s v="Kontor"/>
    <s v="Kontor Satışı"/>
    <s v="Diğer"/>
    <x v="1"/>
    <x v="1"/>
    <s v="Yurt İçi"/>
    <s v="Türkiye"/>
  </r>
  <r>
    <s v="Q1"/>
    <x v="0"/>
    <x v="2"/>
    <m/>
    <s v="MY ZIRAAT GIDA TARIM LTD. STI."/>
    <s v="UH.01.002"/>
    <s v="UNIDOX KONTÖR HIZMETI"/>
    <s v="Univera - Oyak Grup"/>
    <x v="6"/>
    <s v="E-Dönüşüm"/>
    <s v="Unidox"/>
    <n v="1"/>
    <m/>
    <n v="100000"/>
    <m/>
    <n v="100000"/>
    <m/>
    <n v="0"/>
    <m/>
    <n v="100000"/>
    <m/>
    <n v="0"/>
    <n v="0"/>
    <s v="ENV240000000038"/>
    <m/>
    <m/>
    <s v="Oyak Grup"/>
    <x v="0"/>
    <s v="Yeni Satış"/>
    <s v="Kontor"/>
    <s v="Kontor Satışı"/>
    <s v="Key Account"/>
    <x v="1"/>
    <x v="0"/>
    <s v="Yurt İçi"/>
    <s v="Türkiye"/>
  </r>
  <r>
    <s v="Q2"/>
    <x v="0"/>
    <x v="3"/>
    <m/>
    <s v="Sütaş Süt Ürünleri A.Ş."/>
    <s v="EH.02.009"/>
    <s v="Enroute Panorama Asset Tracker - Demirbas Modülü Yazilim Bakimi Hizmeti "/>
    <s v="Univera - Sütaş"/>
    <x v="2"/>
    <s v="Enroute"/>
    <m/>
    <n v="40623.11"/>
    <m/>
    <n v="1"/>
    <m/>
    <n v="40623.11"/>
    <m/>
    <n v="0"/>
    <m/>
    <n v="40623.11"/>
    <m/>
    <n v="0"/>
    <n v="0"/>
    <s v="UNI240000000463"/>
    <m/>
    <m/>
    <s v="Sütaş"/>
    <x v="0"/>
    <s v="Yenileme"/>
    <s v="Hizmet"/>
    <s v="Bakım ve Destek Hizmeti"/>
    <s v="Diğer"/>
    <x v="0"/>
    <x v="0"/>
    <s v="Yurt İçi"/>
    <s v="Türkiye"/>
  </r>
  <r>
    <s v="Q2"/>
    <x v="0"/>
    <x v="3"/>
    <m/>
    <s v="Sütaş Süt Ürünleri A.Ş."/>
    <s v="EH.02.001"/>
    <s v="EnRoute Panorama - Yazilim Bakimi, Yasatma ve Merkezi Destek Hizmeti"/>
    <s v="Univera - Sütaş"/>
    <x v="2"/>
    <s v="Enroute"/>
    <m/>
    <n v="46586.82"/>
    <m/>
    <n v="1"/>
    <m/>
    <n v="46586.82"/>
    <m/>
    <n v="0"/>
    <m/>
    <n v="46586.82"/>
    <m/>
    <n v="0"/>
    <n v="0"/>
    <s v="UNI240000000463"/>
    <m/>
    <m/>
    <s v="Sütaş"/>
    <x v="0"/>
    <s v="Yenileme"/>
    <s v="Hizmet"/>
    <s v="Bakım ve Destek Hizmeti"/>
    <s v="Diğer"/>
    <x v="0"/>
    <x v="0"/>
    <s v="Yurt İçi"/>
    <s v="Türkiye"/>
  </r>
  <r>
    <s v="Q2"/>
    <x v="0"/>
    <x v="3"/>
    <m/>
    <s v="RED BULL GIDA DAGITIM VE PAZARLAMA TICARET LTD. STI"/>
    <s v="EY.02.033"/>
    <s v="EnRoute Panorama - Mobil Kullanici Lisansi (Enterprise)"/>
    <s v="Univera - Redbull"/>
    <x v="0"/>
    <s v="Enroute"/>
    <m/>
    <n v="5103"/>
    <m/>
    <n v="1"/>
    <m/>
    <n v="5103"/>
    <m/>
    <n v="0"/>
    <m/>
    <n v="5103"/>
    <m/>
    <n v="0"/>
    <n v="0"/>
    <s v="UNI240000000462"/>
    <m/>
    <m/>
    <s v="Redbull"/>
    <x v="0"/>
    <s v="Yeni Satış"/>
    <s v="Lisans"/>
    <s v="Lisans Satışı"/>
    <s v="Diğer"/>
    <x v="0"/>
    <x v="0"/>
    <s v="Yurt İçi"/>
    <s v="Türkiye"/>
  </r>
  <r>
    <s v="Q2"/>
    <x v="0"/>
    <x v="3"/>
    <m/>
    <s v="Sütaş Süt Ürünleri A.Ş."/>
    <s v="EH.03.001"/>
    <s v="EnRoute Panorama - Çafri Merkezi Hizmeti  (MSD)"/>
    <s v="Univera - Sütaş"/>
    <x v="2"/>
    <s v="Enroute"/>
    <m/>
    <n v="11560.09"/>
    <m/>
    <n v="1"/>
    <m/>
    <n v="11560.09"/>
    <m/>
    <n v="0"/>
    <m/>
    <n v="11560.09"/>
    <m/>
    <n v="0"/>
    <n v="0"/>
    <s v="UNI240000000463"/>
    <m/>
    <m/>
    <s v="Sütaş"/>
    <x v="0"/>
    <s v="Yenileme"/>
    <s v="Hizmet"/>
    <s v="Çağrı Merkezi"/>
    <s v="Diğer"/>
    <x v="0"/>
    <x v="0"/>
    <s v="Yurt İçi"/>
    <s v="Türkiye"/>
  </r>
  <r>
    <s v="Q1"/>
    <x v="0"/>
    <x v="2"/>
    <m/>
    <s v="MSK ENTEGRE GIDA SAN. VE TIC.LTD.STI."/>
    <s v="UH.01.002"/>
    <s v="UNIDOX KONTÖR HIZMETI"/>
    <s v="Univera - Şen Piliç"/>
    <x v="6"/>
    <s v="E-Dönüşüm"/>
    <s v="Unidox"/>
    <n v="0.82699999999999996"/>
    <m/>
    <n v="100000"/>
    <m/>
    <n v="82700"/>
    <m/>
    <n v="0"/>
    <m/>
    <n v="82700"/>
    <m/>
    <n v="0"/>
    <n v="0"/>
    <s v="UNI240000000316"/>
    <m/>
    <m/>
    <s v="Şen Piliç"/>
    <x v="0"/>
    <s v="Yeni Satış"/>
    <s v="Kontor"/>
    <s v="Kontor Satışı"/>
    <s v="Diğer"/>
    <x v="1"/>
    <x v="0"/>
    <s v="Yurt İçi"/>
    <s v="Türkiye"/>
  </r>
  <r>
    <s v="Q1"/>
    <x v="0"/>
    <x v="2"/>
    <m/>
    <s v="ZAFER ALPKAYA-KAYA TICARET"/>
    <s v="UH.01.002"/>
    <s v="UNIDOX KONTÖR HIZMETI"/>
    <s v="Univera - Danone Waters"/>
    <x v="6"/>
    <s v="E-Dönüşüm"/>
    <s v="Unidox"/>
    <n v="2.1333000000000002"/>
    <m/>
    <n v="5000"/>
    <m/>
    <n v="10666.5"/>
    <m/>
    <n v="0"/>
    <m/>
    <n v="10666.5"/>
    <m/>
    <n v="0"/>
    <n v="0"/>
    <s v="UNI240000000317"/>
    <m/>
    <m/>
    <s v="Danone"/>
    <x v="0"/>
    <s v="Yeni Satış"/>
    <s v="Kontor"/>
    <s v="Kontor Satışı"/>
    <s v="Key Account"/>
    <x v="1"/>
    <x v="0"/>
    <s v="Yurt İçi"/>
    <s v="Türkiye"/>
  </r>
  <r>
    <s v="Q2"/>
    <x v="0"/>
    <x v="3"/>
    <m/>
    <s v="VODAFONE MOBILE OPERATION LTD."/>
    <s v="EH.02.001"/>
    <s v="EnRoute Panorama - Yazilim Bakimi, Yasatma ve Merkezi Destek Hizmeti"/>
    <s v="Univera - Vodafone"/>
    <x v="2"/>
    <s v="Enroute"/>
    <m/>
    <n v="167173.04999999999"/>
    <m/>
    <n v="1"/>
    <m/>
    <n v="167173.04999999999"/>
    <m/>
    <n v="0"/>
    <m/>
    <n v="167173.04999999999"/>
    <m/>
    <n v="0"/>
    <n v="0"/>
    <s v="ENV240000000056"/>
    <m/>
    <m/>
    <s v="Vodafone Mobile"/>
    <x v="0"/>
    <s v="Yenileme"/>
    <s v="Hizmet"/>
    <s v="Bakım ve Destek Hizmeti"/>
    <s v="Diğer"/>
    <x v="0"/>
    <x v="0"/>
    <s v="Yurt Dışı"/>
    <s v="KKTC"/>
  </r>
  <r>
    <s v="Q2"/>
    <x v="0"/>
    <x v="3"/>
    <m/>
    <s v="RED BULL GIDA DAGITIM VE PAZARLAMA TICARET LTD. STI"/>
    <s v="EY.01.014"/>
    <s v="EnRoute Panorama - Platform Back Office Kullanici Lisansi (Enterprise)"/>
    <s v="Univera - Redbull"/>
    <x v="0"/>
    <s v="Enroute"/>
    <m/>
    <n v="13968"/>
    <m/>
    <n v="1"/>
    <m/>
    <n v="13968"/>
    <m/>
    <n v="0"/>
    <m/>
    <n v="13968"/>
    <m/>
    <n v="0"/>
    <n v="0"/>
    <s v="UNI240000000509"/>
    <m/>
    <m/>
    <s v="Redbull"/>
    <x v="0"/>
    <s v="Yeni Satış"/>
    <s v="Lisans"/>
    <s v="Lisans Satışı"/>
    <s v="Diğer"/>
    <x v="0"/>
    <x v="0"/>
    <s v="Yurt İçi"/>
    <s v="Türkiye"/>
  </r>
  <r>
    <s v="Q1"/>
    <x v="0"/>
    <x v="2"/>
    <m/>
    <s v="GLAXOSMITHKLINE TUKETICI SAGLIGI ANONIM SIRKETI"/>
    <s v="EH.06.001"/>
    <s v="EnRoute Panorama - Hosting Hizmeti"/>
    <s v="Univera - GSK"/>
    <x v="2"/>
    <s v="Hosting"/>
    <m/>
    <n v="245174.53"/>
    <m/>
    <n v="1"/>
    <m/>
    <n v="245174.52960000001"/>
    <m/>
    <n v="-4.0000000000000002E-4"/>
    <m/>
    <n v="245174.53"/>
    <m/>
    <n v="0"/>
    <n v="0"/>
    <s v="UNI240000000314"/>
    <m/>
    <m/>
    <s v="GSK - Haleon"/>
    <x v="0"/>
    <s v="Yenileme"/>
    <s v="Hizmet"/>
    <s v="Hosting"/>
    <s v="Diğer"/>
    <x v="0"/>
    <x v="0"/>
    <s v="Yurt İçi"/>
    <s v="Türkiye"/>
  </r>
  <r>
    <s v="Q2"/>
    <x v="0"/>
    <x v="3"/>
    <m/>
    <s v="YÜCELER GIDA TÜTÜN MAM. SAN. TIC. LTD. STI"/>
    <s v="EYS.04.012"/>
    <s v="EnRoute Panorama - E-Dönüsüm Modül Lisansi Standart"/>
    <s v="Univera - Hayat Kimya"/>
    <x v="1"/>
    <s v="Enroute"/>
    <m/>
    <n v="20789"/>
    <m/>
    <n v="1"/>
    <m/>
    <n v="20789"/>
    <m/>
    <n v="0"/>
    <m/>
    <n v="20789"/>
    <m/>
    <n v="0"/>
    <n v="0"/>
    <s v="UNI240000000554"/>
    <m/>
    <m/>
    <s v="Hayat Kimya"/>
    <x v="0"/>
    <s v="Yeni Satış"/>
    <s v="Lisans"/>
    <s v="Lisans Satışı"/>
    <s v="Diğer"/>
    <x v="0"/>
    <x v="0"/>
    <s v="Yurt İçi"/>
    <s v="Türkiye"/>
  </r>
  <r>
    <s v="Q2"/>
    <x v="0"/>
    <x v="3"/>
    <m/>
    <s v="ERBAK-ULUDAG PAZARLAMA SATIS VE DAGITIM A.S."/>
    <s v="EYS.01.021"/>
    <s v="EnRoute Panorama - Dafitim Kanali (Bayi/Distribütör/Sube) Lisansi Standart"/>
    <s v="Univera - Uludağ İçecek"/>
    <x v="1"/>
    <s v="Enroute"/>
    <m/>
    <n v="11435.22"/>
    <m/>
    <n v="1"/>
    <m/>
    <n v="11435.22"/>
    <m/>
    <n v="0"/>
    <m/>
    <n v="11435.22"/>
    <m/>
    <n v="0"/>
    <n v="0"/>
    <s v="UNI240000000561"/>
    <m/>
    <m/>
    <s v="Uludağ İçecek"/>
    <x v="0"/>
    <s v="Yeni Satış"/>
    <s v="Lisans"/>
    <s v="Lisans Satışı"/>
    <s v="Diğer"/>
    <x v="0"/>
    <x v="0"/>
    <s v="Yurt İçi"/>
    <s v="Türkiye"/>
  </r>
  <r>
    <s v="Q2"/>
    <x v="0"/>
    <x v="3"/>
    <m/>
    <s v="VODAFONE MOBILE OPERATION LTD."/>
    <s v="EH.03.001"/>
    <s v="EnRoute Panorama - Çağrı Merkezi Hizmeti  (MSD)"/>
    <s v="Univera - Vodafone"/>
    <x v="2"/>
    <s v="Enroute"/>
    <m/>
    <n v="14326.95"/>
    <m/>
    <n v="1"/>
    <m/>
    <n v="14326.95"/>
    <m/>
    <n v="0"/>
    <m/>
    <n v="14326.95"/>
    <m/>
    <n v="0"/>
    <n v="0"/>
    <s v="ENV240000000057"/>
    <m/>
    <m/>
    <s v="Vodafone Mobile"/>
    <x v="0"/>
    <s v="Yenileme"/>
    <s v="Hizmet"/>
    <s v="Çağrı Merkezi"/>
    <s v="Diğer"/>
    <x v="0"/>
    <x v="0"/>
    <s v="Yurt Dışı"/>
    <s v="KKTC"/>
  </r>
  <r>
    <s v="Q1"/>
    <x v="0"/>
    <x v="2"/>
    <m/>
    <s v="MEDITERA TIBBI MALZ.SAN.VE TIC.A.S."/>
    <s v="SH.01.001"/>
    <s v="StokBar Panorama - Proje Yönetim Hizmeti"/>
    <s v="Univera - Altera"/>
    <x v="10"/>
    <s v="Stokbar"/>
    <s v="Stokbar"/>
    <n v="7143.7775000000001"/>
    <m/>
    <n v="4"/>
    <m/>
    <n v="31750.12"/>
    <m/>
    <n v="3175.01"/>
    <m/>
    <n v="28575.11"/>
    <m/>
    <n v="0"/>
    <n v="0"/>
    <s v="UNI240000000319"/>
    <m/>
    <m/>
    <s v="Meditera"/>
    <x v="0"/>
    <s v="Yeni Satış"/>
    <s v="Hizmet"/>
    <s v="Proje Yönetimi ve Danışmanlık"/>
    <s v="Diğer"/>
    <x v="0"/>
    <x v="0"/>
    <s v="Yurt İçi"/>
    <s v="Türkiye"/>
  </r>
  <r>
    <s v="Q2"/>
    <x v="0"/>
    <x v="3"/>
    <m/>
    <s v="ERBAK-ULUDAG PAZARLAMA SATIS VE DAGITIM A.S."/>
    <s v="EY.04.012"/>
    <s v="EnRoute Panorama E-Dönüsüm  Modül Lisansi (Enterprise)"/>
    <s v="Univera - Uludağ İçecek"/>
    <x v="1"/>
    <s v="Enroute"/>
    <m/>
    <n v="7938"/>
    <m/>
    <n v="1"/>
    <m/>
    <n v="7938"/>
    <m/>
    <n v="0"/>
    <m/>
    <n v="7938"/>
    <m/>
    <n v="0"/>
    <n v="0"/>
    <s v="UNI240000000561"/>
    <m/>
    <m/>
    <s v="Uludağ İçecek"/>
    <x v="0"/>
    <s v="Yeni Satış"/>
    <s v="Lisans"/>
    <s v="Lisans Satışı"/>
    <s v="Diğer"/>
    <x v="0"/>
    <x v="0"/>
    <s v="Yurt İçi"/>
    <s v="Türkiye"/>
  </r>
  <r>
    <s v="Q1"/>
    <x v="0"/>
    <x v="2"/>
    <m/>
    <s v="ANA GIDA DAG. VE PAZ. A.S."/>
    <s v="UH.01.002"/>
    <s v="UNIDOX KONTÖR HIZMETI"/>
    <s v="Univera - Çaykur"/>
    <x v="6"/>
    <s v="E-Dönüşüm"/>
    <s v="Unidox"/>
    <n v="0.82699999999999996"/>
    <m/>
    <n v="100000"/>
    <m/>
    <n v="82700"/>
    <m/>
    <n v="0"/>
    <m/>
    <n v="82700"/>
    <m/>
    <n v="0"/>
    <n v="0"/>
    <s v="UNI240000000320"/>
    <m/>
    <m/>
    <s v="Çaykur"/>
    <x v="0"/>
    <s v="Yeni Satış"/>
    <s v="Kontor"/>
    <s v="Kontor Satışı"/>
    <s v="Diğer"/>
    <x v="1"/>
    <x v="0"/>
    <s v="Yurt İçi"/>
    <s v="Türkiye"/>
  </r>
  <r>
    <s v="Q1"/>
    <x v="0"/>
    <x v="2"/>
    <m/>
    <s v="MATRIKS BİLGİSAYAR SİSTEMLERİ LTD.ŞTİ"/>
    <s v="WPH.02.001"/>
    <s v="WebPlus Yazilim Bakimi Hizmeti"/>
    <s v="Univera - Kanal"/>
    <x v="5"/>
    <s v="Enroute"/>
    <s v="Webplus"/>
    <n v="4806"/>
    <m/>
    <n v="1"/>
    <m/>
    <n v="4806"/>
    <m/>
    <n v="0"/>
    <m/>
    <n v="4806"/>
    <m/>
    <n v="0"/>
    <n v="0"/>
    <s v="UNI240000000326"/>
    <m/>
    <m/>
    <s v="Matriks"/>
    <x v="0"/>
    <s v="Yenileme"/>
    <s v="Hizmet"/>
    <s v="Bakım ve Destek Hizmeti"/>
    <s v="Diğer"/>
    <x v="1"/>
    <x v="2"/>
    <s v="Yurt İçi"/>
    <s v="Türkiye"/>
  </r>
  <r>
    <s v="Q1"/>
    <x v="0"/>
    <x v="2"/>
    <m/>
    <s v="MATRIKS BİLGİSAYAR SİSTEMLERİ LTD.ŞTİ"/>
    <s v="WPH.02.001"/>
    <s v="WebPlus Yazilim Bakimi Hizmeti"/>
    <s v="Univera - Kanal"/>
    <x v="5"/>
    <s v="Enroute"/>
    <s v="Webplus"/>
    <n v="3044"/>
    <m/>
    <n v="1"/>
    <m/>
    <n v="3044"/>
    <m/>
    <n v="0"/>
    <m/>
    <n v="3044"/>
    <m/>
    <n v="0"/>
    <n v="0"/>
    <s v="UNI240000000323"/>
    <m/>
    <m/>
    <s v="Matriks"/>
    <x v="0"/>
    <s v="Yenileme"/>
    <s v="Hizmet"/>
    <s v="Bakım ve Destek Hizmeti"/>
    <s v="Diğer"/>
    <x v="1"/>
    <x v="2"/>
    <s v="Yurt İçi"/>
    <s v="Türkiye"/>
  </r>
  <r>
    <s v="Q1"/>
    <x v="0"/>
    <x v="2"/>
    <m/>
    <s v="MATRIKS BİLGİSAYAR SİSTEMLERİ LTD.ŞTİ"/>
    <s v="WPY.01.007"/>
    <s v="WEBPLUS E-DÖNÜSÜM MODÜL LISANSI"/>
    <s v="Univera - Kanal"/>
    <x v="5"/>
    <s v="Enroute"/>
    <s v="Webplus"/>
    <n v="6806.8"/>
    <m/>
    <n v="1"/>
    <m/>
    <n v="8008"/>
    <m/>
    <n v="1201.2"/>
    <m/>
    <n v="6806.8"/>
    <m/>
    <n v="0"/>
    <n v="0"/>
    <s v="UNI240000000326"/>
    <m/>
    <m/>
    <s v="Matriks"/>
    <x v="0"/>
    <s v="Yeni Satış"/>
    <s v="Lisans"/>
    <s v="Lisans Satışı"/>
    <s v="Diğer"/>
    <x v="1"/>
    <x v="2"/>
    <s v="Yurt İçi"/>
    <s v="Türkiye"/>
  </r>
  <r>
    <s v="Q1"/>
    <x v="0"/>
    <x v="2"/>
    <m/>
    <s v="MATRIKS BİLGİSAYAR SİSTEMLERİ LTD.ŞTİ"/>
    <s v="WPY.01.006"/>
    <s v="WEBPLUS DISTRIBUTION SATIS-DAGITIM YAZILIMI (Light)"/>
    <s v="Univera - Kanal"/>
    <x v="5"/>
    <s v="Enroute"/>
    <s v="Webplus"/>
    <n v="9329.6"/>
    <m/>
    <n v="1"/>
    <m/>
    <n v="10976"/>
    <m/>
    <n v="1646.4"/>
    <m/>
    <n v="9329.6"/>
    <m/>
    <n v="0"/>
    <n v="0"/>
    <s v="UNI240000000323"/>
    <m/>
    <m/>
    <s v="Matriks"/>
    <x v="0"/>
    <s v="Yeni Satış"/>
    <s v="Lisans"/>
    <s v="Lisans Satışı"/>
    <s v="Diğer"/>
    <x v="1"/>
    <x v="2"/>
    <s v="Yurt İçi"/>
    <s v="Türkiye"/>
  </r>
  <r>
    <s v="Q1"/>
    <x v="0"/>
    <x v="2"/>
    <m/>
    <s v="MATRIKS BİLGİSAYAR SİSTEMLERİ LTD.ŞTİ"/>
    <s v="WPY.01.006"/>
    <s v="WEBPLUS DISTRIBUTION SATIS-DAGITIM YAZILIMI (Light)"/>
    <s v="Univera - Kanal"/>
    <x v="5"/>
    <s v="Enroute"/>
    <s v="Webplus"/>
    <n v="9329.6"/>
    <m/>
    <n v="1"/>
    <m/>
    <n v="10976"/>
    <m/>
    <n v="1646.4"/>
    <m/>
    <n v="9329.6"/>
    <m/>
    <n v="0"/>
    <n v="0"/>
    <s v="UNI240000000326"/>
    <m/>
    <m/>
    <s v="Matriks"/>
    <x v="0"/>
    <s v="Yeni Satış"/>
    <s v="Lisans"/>
    <s v="Lisans Satışı"/>
    <s v="Diğer"/>
    <x v="1"/>
    <x v="2"/>
    <s v="Yurt İçi"/>
    <s v="Türkiye"/>
  </r>
  <r>
    <s v="Q1"/>
    <x v="0"/>
    <x v="2"/>
    <m/>
    <s v="MATRIKS BİLGİSAYAR SİSTEMLERİ LTD.ŞTİ"/>
    <s v="WPY.02.001"/>
    <s v="WEBPLUS (Android) SATIS TEMSILCISI LISANSI"/>
    <s v="Univera - Kanal"/>
    <x v="5"/>
    <s v="Enroute"/>
    <s v="Webplus"/>
    <n v="1215.5"/>
    <m/>
    <n v="2"/>
    <m/>
    <n v="2860"/>
    <m/>
    <n v="429"/>
    <m/>
    <n v="2431"/>
    <m/>
    <n v="0"/>
    <n v="0"/>
    <s v="UNI240000000323"/>
    <m/>
    <m/>
    <s v="Matriks"/>
    <x v="0"/>
    <s v="Yeni Satış"/>
    <s v="Lisans"/>
    <s v="Lisans Satışı"/>
    <s v="Diğer"/>
    <x v="1"/>
    <x v="2"/>
    <s v="Yurt İçi"/>
    <s v="Türkiye"/>
  </r>
  <r>
    <s v="Q1"/>
    <x v="0"/>
    <x v="2"/>
    <m/>
    <s v="MATRIKS BİLGİSAYAR SİSTEMLERİ LTD.ŞTİ"/>
    <s v="WPY.02.001"/>
    <s v="WEBPLUS (Android) SATIS TEMSILCISI LISANSI"/>
    <s v="Univera - Kanal"/>
    <x v="5"/>
    <s v="Enroute"/>
    <s v="Webplus"/>
    <n v="1215.5"/>
    <m/>
    <n v="2"/>
    <m/>
    <n v="2860"/>
    <m/>
    <n v="429"/>
    <m/>
    <n v="2431"/>
    <m/>
    <n v="0"/>
    <n v="0"/>
    <s v="UNI240000000326"/>
    <m/>
    <m/>
    <s v="Matriks"/>
    <x v="0"/>
    <s v="Yeni Satış"/>
    <s v="Lisans"/>
    <s v="Lisans Satışı"/>
    <s v="Diğer"/>
    <x v="1"/>
    <x v="2"/>
    <s v="Yurt İçi"/>
    <s v="Türkiye"/>
  </r>
  <r>
    <s v="Q1"/>
    <x v="0"/>
    <x v="2"/>
    <m/>
    <s v="MİYA OTOMASYON VE BARKOD BILISIM SISTEMLERI SAN TİC. VE L.T.D. STI."/>
    <s v="WPY.02.001"/>
    <s v="WEBPLUS (Android) SATIS TEMSILCISI LISANSI"/>
    <s v="Univera - Kanal"/>
    <x v="5"/>
    <s v="Enroute"/>
    <s v="Webplus"/>
    <n v="2813"/>
    <m/>
    <n v="1"/>
    <m/>
    <n v="2813"/>
    <m/>
    <n v="0"/>
    <m/>
    <n v="2813"/>
    <m/>
    <n v="0"/>
    <n v="0"/>
    <s v="UNI240000000321"/>
    <m/>
    <m/>
    <s v="Miya"/>
    <x v="0"/>
    <s v="Yeni Satış"/>
    <s v="Lisans"/>
    <s v="Lisans Satışı"/>
    <s v="Diğer"/>
    <x v="1"/>
    <x v="1"/>
    <s v="Yurt İçi"/>
    <s v="Türkiye"/>
  </r>
  <r>
    <s v="Q1"/>
    <x v="0"/>
    <x v="2"/>
    <m/>
    <s v="MATRIKS BİLGİSAYAR SİSTEMLERİ LTD.ŞTİ"/>
    <s v="UH.01.002"/>
    <s v="UNIDOX KONTÖR HIZMETI"/>
    <s v="Univera - Kanal"/>
    <x v="5"/>
    <s v="E-Dönüşüm"/>
    <s v="Unidox"/>
    <n v="1.4339999999999999"/>
    <m/>
    <n v="10000"/>
    <m/>
    <n v="14340"/>
    <m/>
    <n v="0"/>
    <m/>
    <n v="14340"/>
    <m/>
    <n v="0"/>
    <n v="0"/>
    <s v="UNI240000000326"/>
    <m/>
    <m/>
    <s v="Matriks"/>
    <x v="0"/>
    <s v="Yeni Satış"/>
    <s v="Kontor"/>
    <s v="Kontor Satışı"/>
    <s v="Diğer"/>
    <x v="1"/>
    <x v="2"/>
    <s v="Yurt İçi"/>
    <s v="Türkiye"/>
  </r>
  <r>
    <s v="Q1"/>
    <x v="0"/>
    <x v="2"/>
    <m/>
    <s v="MATRIKS BİLGİSAYAR SİSTEMLERİ LTD.ŞTİ"/>
    <s v="UH.01.002"/>
    <s v="UNIDOX KONTÖR HIZMETI"/>
    <s v="Univera - Kanal"/>
    <x v="5"/>
    <s v="E-Dönüşüm"/>
    <s v="Unidox"/>
    <n v="0.01"/>
    <m/>
    <n v="800"/>
    <m/>
    <n v="8"/>
    <m/>
    <n v="0"/>
    <m/>
    <n v="8"/>
    <m/>
    <n v="0"/>
    <n v="0"/>
    <s v="UNI240000000326"/>
    <m/>
    <m/>
    <s v="Matriks"/>
    <x v="0"/>
    <s v="Yeni Satış"/>
    <s v="Kontor"/>
    <s v="Kontor Satışı"/>
    <s v="Diğer"/>
    <x v="1"/>
    <x v="2"/>
    <s v="Yurt İçi"/>
    <s v="Türkiye"/>
  </r>
  <r>
    <s v="Q1"/>
    <x v="0"/>
    <x v="2"/>
    <m/>
    <s v="MİYA OTOMASYON VE BARKOD BILISIM SISTEMLERI SAN TİC. VE L.T.D. STI."/>
    <s v="UH.01.002"/>
    <s v="UNIDOX KONTÖR HIZMETI"/>
    <s v="Univera - Kanal"/>
    <x v="5"/>
    <s v="E-Dönüşüm"/>
    <s v="Unidox"/>
    <n v="1.6870000000000001"/>
    <m/>
    <n v="10000"/>
    <m/>
    <n v="16870"/>
    <m/>
    <n v="0"/>
    <m/>
    <n v="16870"/>
    <m/>
    <n v="0"/>
    <n v="0"/>
    <s v="UNI240000000322"/>
    <m/>
    <m/>
    <s v="Miya"/>
    <x v="0"/>
    <s v="Yeni Satış"/>
    <s v="Kontor"/>
    <s v="Kontor Satışı"/>
    <s v="Diğer"/>
    <x v="1"/>
    <x v="1"/>
    <s v="Yurt İçi"/>
    <s v="Türkiye"/>
  </r>
  <r>
    <s v="Q1"/>
    <x v="0"/>
    <x v="2"/>
    <m/>
    <s v="JTI TÜTÜN ÜRÜNLERI SANAYI A.S"/>
    <s v="SH.02.001"/>
    <s v="StokBar Panorama - Yazilim Bakimi Hizmeti"/>
    <s v="Univera - JTI"/>
    <x v="2"/>
    <s v="Stokbar"/>
    <s v="Stokbar"/>
    <n v="15588.25"/>
    <m/>
    <n v="3"/>
    <m/>
    <n v="46764.75"/>
    <m/>
    <n v="0"/>
    <m/>
    <n v="46764.75"/>
    <m/>
    <n v="0"/>
    <n v="0"/>
    <s v="UNI240000000325"/>
    <m/>
    <m/>
    <s v="JTI"/>
    <x v="0"/>
    <s v="Yenileme"/>
    <s v="Hizmet"/>
    <s v="Bakım ve Destek Hizmeti"/>
    <s v="Key Account"/>
    <x v="0"/>
    <x v="0"/>
    <s v="Yurt İçi"/>
    <s v="Türkiye"/>
  </r>
  <r>
    <s v="Q1"/>
    <x v="0"/>
    <x v="2"/>
    <m/>
    <s v="JTI TÜTÜN ÜRÜNLERI SANAYI A.S"/>
    <s v="SH.02.001"/>
    <s v="StokBar Panorama - Yazilim Bakimi Hizmeti"/>
    <s v="Univera - JTI"/>
    <x v="2"/>
    <s v="Stokbar"/>
    <s v="Stokbar"/>
    <n v="6138.02"/>
    <m/>
    <n v="3"/>
    <m/>
    <n v="18414.060000000001"/>
    <m/>
    <n v="0"/>
    <m/>
    <n v="18414.060000000001"/>
    <m/>
    <n v="0"/>
    <n v="0"/>
    <s v="UNI240000000325"/>
    <m/>
    <m/>
    <s v="JTI"/>
    <x v="0"/>
    <s v="Yenileme"/>
    <s v="Hizmet"/>
    <s v="Bakım ve Destek Hizmeti"/>
    <s v="Key Account"/>
    <x v="0"/>
    <x v="0"/>
    <s v="Yurt İçi"/>
    <s v="Türkiye"/>
  </r>
  <r>
    <s v="Q1"/>
    <x v="0"/>
    <x v="2"/>
    <m/>
    <s v="JTI TÜTÜN ÜRÜNLERI SANAYI A.S"/>
    <s v="SH.02.001"/>
    <s v="StokBar Panorama - Yazilim Bakimi Hizmeti"/>
    <s v="Univera - JTI"/>
    <x v="2"/>
    <s v="Stokbar"/>
    <s v="Stokbar"/>
    <n v="3235.31"/>
    <m/>
    <n v="3"/>
    <m/>
    <n v="9705.93"/>
    <m/>
    <n v="0"/>
    <m/>
    <n v="9705.93"/>
    <m/>
    <n v="0"/>
    <n v="0"/>
    <s v="UNI240000000325"/>
    <m/>
    <m/>
    <s v="JTI"/>
    <x v="0"/>
    <s v="Yenileme"/>
    <s v="Hizmet"/>
    <s v="Bakım ve Destek Hizmeti"/>
    <s v="Key Account"/>
    <x v="0"/>
    <x v="0"/>
    <s v="Yurt İçi"/>
    <s v="Türkiye"/>
  </r>
  <r>
    <s v="Q1"/>
    <x v="0"/>
    <x v="2"/>
    <m/>
    <s v="JTI TÜTÜN ÜRÜNLERI SANAYI A.S"/>
    <s v="SH.03.004"/>
    <s v="StokBar Panorama - Çafri Merkezi Hizmeti (Depo/Lokasyon)"/>
    <s v="Univera - JTI"/>
    <x v="2"/>
    <s v="Stokbar"/>
    <s v="Stokbar"/>
    <n v="33588.26"/>
    <m/>
    <n v="3"/>
    <m/>
    <n v="100764.78"/>
    <m/>
    <n v="0"/>
    <m/>
    <n v="100764.78"/>
    <m/>
    <n v="0"/>
    <n v="0"/>
    <s v="UNI240000000325"/>
    <m/>
    <m/>
    <s v="JTI"/>
    <x v="0"/>
    <s v="Yenileme"/>
    <s v="Hizmet"/>
    <s v="Hosting"/>
    <s v="Key Account"/>
    <x v="0"/>
    <x v="0"/>
    <s v="Yurt İçi"/>
    <s v="Türkiye"/>
  </r>
  <r>
    <s v="Q1"/>
    <x v="0"/>
    <x v="2"/>
    <m/>
    <s v="DOGADAN GIDA ÜRÜNLERI SANAYI VE PAZARLAMA A.S."/>
    <s v="QH.03.001"/>
    <s v="Quest Panorama  - Çafri Merkezi Hizmeti"/>
    <s v="Univera - Doğadan"/>
    <x v="2"/>
    <s v="Quest"/>
    <m/>
    <n v="1198.1500000000001"/>
    <m/>
    <n v="40"/>
    <m/>
    <n v="47926"/>
    <m/>
    <n v="0"/>
    <m/>
    <n v="47926"/>
    <m/>
    <n v="0"/>
    <n v="0"/>
    <s v="UNI240000000324"/>
    <m/>
    <m/>
    <s v="Doğadan"/>
    <x v="0"/>
    <s v="Yenileme"/>
    <s v="Hizmet"/>
    <s v="Hosting"/>
    <s v="Diğer"/>
    <x v="0"/>
    <x v="0"/>
    <s v="Yurt İçi"/>
    <s v="Türkiye"/>
  </r>
  <r>
    <s v="Q2"/>
    <x v="0"/>
    <x v="3"/>
    <m/>
    <s v="ERBAK-ULUDAG PAZARLAMA SATIS VE DAGITIM A.S."/>
    <s v="EH.02.001"/>
    <s v="EnRoute Panorama - Yazilim Bakimi, Yasatma ve Merkezi Destek Hizmeti"/>
    <s v="Univera - Uludağ İçecek"/>
    <x v="1"/>
    <s v="Enroute"/>
    <m/>
    <n v="5433.81"/>
    <m/>
    <n v="1"/>
    <m/>
    <n v="5433.81"/>
    <m/>
    <n v="0"/>
    <m/>
    <n v="5433.81"/>
    <m/>
    <n v="0"/>
    <n v="0"/>
    <s v="UNI240000000561"/>
    <m/>
    <m/>
    <s v="Uludağ İçecek"/>
    <x v="1"/>
    <s v="Yenileme"/>
    <s v="Hizmet"/>
    <s v="Bakım ve Destek Hizmeti"/>
    <s v="Diğer"/>
    <x v="0"/>
    <x v="0"/>
    <s v="Yurt İçi"/>
    <s v="Türkiye"/>
  </r>
  <r>
    <s v="Q1"/>
    <x v="0"/>
    <x v="2"/>
    <m/>
    <s v="TOO AKTAU SOFTWARE"/>
    <s v="WPH.02.001"/>
    <s v="WebPlus Yazilim Bakimi Hizmeti"/>
    <s v="Univera - Kanal"/>
    <x v="5"/>
    <s v="Enroute"/>
    <s v="Webplus"/>
    <n v="22636.04"/>
    <m/>
    <n v="1"/>
    <m/>
    <n v="22636.04"/>
    <m/>
    <n v="0"/>
    <m/>
    <n v="22636.04"/>
    <m/>
    <n v="0"/>
    <n v="0"/>
    <s v="ENV240000000040"/>
    <m/>
    <m/>
    <s v="Aktau"/>
    <x v="0"/>
    <s v="Yenileme"/>
    <s v="Hizmet"/>
    <s v="Bakım ve Destek Hizmeti"/>
    <s v="Diğer"/>
    <x v="1"/>
    <x v="8"/>
    <s v="Yurt Dışı"/>
    <s v="Kazakistan"/>
  </r>
  <r>
    <s v="Q1"/>
    <x v="0"/>
    <x v="2"/>
    <m/>
    <s v="TOO OS2"/>
    <s v="WPH.03.001"/>
    <s v="WEBPLUS HOSTING HIZMETI"/>
    <s v="Univera - Kanal"/>
    <x v="5"/>
    <s v="Hosting"/>
    <m/>
    <n v="4418.8783333333331"/>
    <m/>
    <n v="6"/>
    <m/>
    <n v="26513.270280000001"/>
    <m/>
    <n v="2.7999999999999998E-4"/>
    <m/>
    <n v="26513.27"/>
    <m/>
    <n v="0"/>
    <n v="0"/>
    <s v="ENV240000000042"/>
    <m/>
    <m/>
    <s v="Too OS2"/>
    <x v="0"/>
    <s v="Yeni Satış"/>
    <s v="Hizmet"/>
    <s v="Hosting"/>
    <s v="Diğer"/>
    <x v="1"/>
    <x v="9"/>
    <s v="Yurt Dışı"/>
    <s v="Kazakistan"/>
  </r>
  <r>
    <s v="Q1"/>
    <x v="0"/>
    <x v="2"/>
    <m/>
    <s v="TOO AKTAU SOFTWARE"/>
    <s v="WPY.01.003"/>
    <s v="WEBPLUS EK KULLANICI LISANSI +1"/>
    <s v="Univera - Kanal"/>
    <x v="5"/>
    <s v="Enroute"/>
    <s v="Webplus"/>
    <n v="3557.09"/>
    <m/>
    <n v="2"/>
    <m/>
    <n v="7114.1840000000002"/>
    <m/>
    <n v="4.0000000000000001E-3"/>
    <m/>
    <n v="7114.18"/>
    <m/>
    <n v="0"/>
    <n v="0"/>
    <s v="ENV240000000040"/>
    <m/>
    <m/>
    <s v="Aktau"/>
    <x v="0"/>
    <s v="Yeni Satış"/>
    <s v="Lisans"/>
    <s v="Lisans Satışı"/>
    <s v="Diğer"/>
    <x v="1"/>
    <x v="8"/>
    <s v="Yurt Dışı"/>
    <s v="Kazakistan"/>
  </r>
  <r>
    <s v="Q1"/>
    <x v="0"/>
    <x v="2"/>
    <m/>
    <s v="TOO AKTAU SOFTWARE"/>
    <s v="WPY.01.001"/>
    <s v="WEBPLUS DISTRIBUTION SATIS-DAGITIM YAZILIMI (Enterprise)"/>
    <s v="Univera - Kanal"/>
    <x v="5"/>
    <s v="Enroute"/>
    <s v="Webplus"/>
    <n v="43655.22"/>
    <m/>
    <n v="1"/>
    <m/>
    <n v="43655.22"/>
    <m/>
    <n v="0"/>
    <m/>
    <n v="43655.22"/>
    <m/>
    <n v="0"/>
    <n v="0"/>
    <s v="ENV240000000040"/>
    <m/>
    <m/>
    <s v="Aktau"/>
    <x v="0"/>
    <s v="Yeni Satış"/>
    <s v="Lisans"/>
    <s v="Lisans Satışı"/>
    <s v="Diğer"/>
    <x v="1"/>
    <x v="8"/>
    <s v="Yurt Dışı"/>
    <s v="Kazakistan"/>
  </r>
  <r>
    <s v="Q1"/>
    <x v="0"/>
    <x v="2"/>
    <m/>
    <s v="TOO AKTAU SOFTWARE"/>
    <s v="WPY.02.001"/>
    <s v="WEBPLUS (Android) SATIS TEMSILCISI LISANSI"/>
    <s v="Univera - Kanal"/>
    <x v="5"/>
    <s v="Enroute"/>
    <s v="Webplus"/>
    <n v="4203.836666666667"/>
    <m/>
    <n v="3"/>
    <m/>
    <n v="12611.508"/>
    <m/>
    <n v="-2E-3"/>
    <m/>
    <n v="12611.51"/>
    <m/>
    <n v="0"/>
    <n v="0"/>
    <s v="ENV240000000040"/>
    <m/>
    <m/>
    <s v="Aktau"/>
    <x v="0"/>
    <s v="Yeni Satış"/>
    <s v="Lisans"/>
    <s v="Lisans Satışı"/>
    <s v="Diğer"/>
    <x v="1"/>
    <x v="8"/>
    <s v="Yurt Dışı"/>
    <s v="Kazakistan"/>
  </r>
  <r>
    <s v="Q1"/>
    <x v="0"/>
    <x v="2"/>
    <m/>
    <s v="TOO AKTAU SOFTWARE"/>
    <s v="WPY.02.001"/>
    <s v="WEBPLUS (Android) SATIS TEMSILCISI LISANSI"/>
    <s v="Univera - Kanal"/>
    <x v="5"/>
    <s v="Enroute"/>
    <s v="Webplus"/>
    <n v="5400.31"/>
    <m/>
    <n v="1"/>
    <m/>
    <n v="5400.3123999999998"/>
    <m/>
    <n v="2.3999999999999998E-3"/>
    <m/>
    <n v="5400.31"/>
    <m/>
    <n v="0"/>
    <n v="0"/>
    <s v="ENV240000000041"/>
    <m/>
    <m/>
    <s v="Aktau"/>
    <x v="0"/>
    <s v="Yeni Satış"/>
    <s v="Lisans"/>
    <s v="Lisans Satışı"/>
    <s v="Diğer"/>
    <x v="1"/>
    <x v="8"/>
    <s v="Yurt Dışı"/>
    <s v="Kazakistan"/>
  </r>
  <r>
    <s v="Q1"/>
    <x v="0"/>
    <x v="2"/>
    <m/>
    <s v="TOO AKTAU SOFTWARE"/>
    <s v="QMY.01.001"/>
    <s v="QUESTMATE MOBIL IS ÇÖZÜMÜ"/>
    <s v="Univera - Kanal"/>
    <x v="5"/>
    <s v="Quest"/>
    <m/>
    <n v="51416.15"/>
    <m/>
    <n v="1"/>
    <m/>
    <n v="51416.148000000001"/>
    <m/>
    <n v="-2E-3"/>
    <m/>
    <n v="51416.15"/>
    <m/>
    <n v="0"/>
    <n v="0"/>
    <s v="ENV240000000040"/>
    <m/>
    <m/>
    <s v="Aktau"/>
    <x v="0"/>
    <s v="Yeni Satış"/>
    <s v="Lisans"/>
    <s v="Lisans Satışı"/>
    <s v="Diğer"/>
    <x v="1"/>
    <x v="8"/>
    <s v="Yurt Dışı"/>
    <s v="Kazakistan"/>
  </r>
  <r>
    <s v="Q1"/>
    <x v="0"/>
    <x v="2"/>
    <m/>
    <s v="TOO AKTAU SOFTWARE"/>
    <s v="QMY.02.001"/>
    <s v="QUESTMATE EL TERMINALI LISANSI - ANDROID"/>
    <s v="Univera - Kanal"/>
    <x v="5"/>
    <s v="Quest"/>
    <m/>
    <n v="4850.58"/>
    <m/>
    <n v="5"/>
    <m/>
    <n v="24252.9"/>
    <m/>
    <n v="0"/>
    <m/>
    <n v="24252.9"/>
    <m/>
    <n v="0"/>
    <n v="0"/>
    <s v="ENV240000000040"/>
    <m/>
    <m/>
    <s v="Aktau"/>
    <x v="0"/>
    <s v="Yeni Satış"/>
    <s v="Lisans"/>
    <s v="Lisans Satışı"/>
    <s v="Diğer"/>
    <x v="1"/>
    <x v="8"/>
    <s v="Yurt Dışı"/>
    <s v="Kazakistan"/>
  </r>
  <r>
    <s v="Q1"/>
    <x v="0"/>
    <x v="2"/>
    <m/>
    <s v="DOGAN TREND OTOMOTIV TICARET HIZMET VE TEKNOLOJI A.S."/>
    <s v="CDH.02.001"/>
    <s v="Calldesk Panorama Yazilim Bakimi Hizmeti "/>
    <s v="Univera - Suzuki"/>
    <x v="10"/>
    <s v="ServiceCore"/>
    <m/>
    <n v="44559.69"/>
    <m/>
    <n v="1"/>
    <m/>
    <n v="44559.69"/>
    <m/>
    <n v="0"/>
    <m/>
    <n v="44559.69"/>
    <m/>
    <n v="0"/>
    <n v="0"/>
    <s v="UNI240000000329"/>
    <m/>
    <m/>
    <s v="Doğan Trend"/>
    <x v="0"/>
    <s v="Yenileme"/>
    <s v="Hizmet"/>
    <s v="Bakım ve Destek Hizmeti"/>
    <s v="Key Account"/>
    <x v="0"/>
    <x v="0"/>
    <s v="Yurt İçi"/>
    <s v="Türkiye"/>
  </r>
  <r>
    <s v="Q1"/>
    <x v="0"/>
    <x v="2"/>
    <m/>
    <s v="DOGAN TREND OTOMOTIV TICARET HIZMET VE TEKNOLOJI A.S."/>
    <s v="CDY.01.010"/>
    <s v="CALLDESK PANORAMA PLATFORM EK KULLANICI LISANSI (5-10 Kullanici)"/>
    <s v="Univera - Suzuki"/>
    <x v="10"/>
    <s v="ServiceCore"/>
    <m/>
    <n v="10127.200000000001"/>
    <m/>
    <n v="20"/>
    <m/>
    <n v="202544"/>
    <m/>
    <n v="0"/>
    <m/>
    <n v="202544"/>
    <m/>
    <n v="0"/>
    <n v="0"/>
    <s v="UNI240000000329"/>
    <m/>
    <m/>
    <s v="Doğan Trend"/>
    <x v="0"/>
    <s v="Yeni Satış"/>
    <s v="Lisans"/>
    <s v="Lisans Satışı"/>
    <s v="Key Account"/>
    <x v="0"/>
    <x v="0"/>
    <s v="Yurt İçi"/>
    <s v="Türkiye"/>
  </r>
  <r>
    <s v="Q2"/>
    <x v="0"/>
    <x v="3"/>
    <m/>
    <s v="ALTIPARMAK GIDA SAN. VE TIC. AS."/>
    <s v="EY.03.001"/>
    <s v="Enroute Panorama PaaS Lisansi (Kiralama Hizmeti )"/>
    <s v="Univera - Altıparmak-Balparmak"/>
    <x v="7"/>
    <s v="Enroute"/>
    <m/>
    <n v="72576"/>
    <m/>
    <n v="1"/>
    <m/>
    <n v="72576"/>
    <m/>
    <n v="0"/>
    <m/>
    <n v="72576"/>
    <m/>
    <n v="0"/>
    <n v="0"/>
    <s v="UNI240000000564"/>
    <m/>
    <m/>
    <s v="Balparmak"/>
    <x v="0"/>
    <s v="Yenileme"/>
    <s v="Lisans"/>
    <s v="Lisans Kiralama"/>
    <s v="Diğer"/>
    <x v="0"/>
    <x v="0"/>
    <s v="Yurt İçi"/>
    <s v="Türkiye"/>
  </r>
  <r>
    <s v="Q2"/>
    <x v="0"/>
    <x v="3"/>
    <m/>
    <s v="LOREAL TÜRKIYE SAN VE TIC. A.S."/>
    <s v="EH.02.001"/>
    <s v="EnRoute Panorama - Yazilim Bakimi, Yasatma ve Merkezi Destek Hizmeti"/>
    <s v="Univera - Loreal Kuaför"/>
    <x v="2"/>
    <s v="Enroute"/>
    <m/>
    <n v="9443.5"/>
    <m/>
    <n v="-1"/>
    <m/>
    <n v="0"/>
    <m/>
    <n v="0"/>
    <m/>
    <n v="-9443.5"/>
    <m/>
    <n v="1"/>
    <n v="9443.5"/>
    <s v="FYO202400000107"/>
    <m/>
    <m/>
    <s v="Loreal"/>
    <x v="0"/>
    <s v="Yenileme"/>
    <s v="Hizmet"/>
    <s v="Bakım ve Destek Hizmeti"/>
    <s v="Diğer"/>
    <x v="0"/>
    <x v="0"/>
    <s v="Yurt İçi"/>
    <s v="Türkiye"/>
  </r>
  <r>
    <s v="Q1"/>
    <x v="0"/>
    <x v="2"/>
    <m/>
    <s v="MATRIKS BİLGİSAYAR SİSTEMLERİ LTD.ŞTİ"/>
    <s v="WPY.01.003"/>
    <s v="WEBPLUS EK KULLANICI LISANSI +1"/>
    <s v="Univera - Kanal"/>
    <x v="5"/>
    <s v="Enroute"/>
    <s v="Webplus"/>
    <n v="748.85"/>
    <m/>
    <n v="1"/>
    <m/>
    <n v="881"/>
    <m/>
    <n v="132.15"/>
    <m/>
    <n v="748.85"/>
    <m/>
    <n v="0"/>
    <n v="0"/>
    <s v="UNI240000000334"/>
    <m/>
    <m/>
    <s v="Matriks"/>
    <x v="0"/>
    <s v="Yeni Satış"/>
    <s v="Lisans"/>
    <s v="Lisans Satışı"/>
    <s v="Diğer"/>
    <x v="1"/>
    <x v="2"/>
    <s v="Yurt İçi"/>
    <s v="Türkiye"/>
  </r>
  <r>
    <s v="Q1"/>
    <x v="0"/>
    <x v="2"/>
    <m/>
    <s v="PANASONIC ELEKTRIC WORKS ELEKTRIK SAN.VE TIC. A.S."/>
    <s v="SH.03.002"/>
    <s v="StokBar Panorama - Uzman Destek Hizmeti"/>
    <s v="Univera - Panasonic"/>
    <x v="0"/>
    <s v="Stokbar"/>
    <s v="Stokbar"/>
    <n v="97500"/>
    <m/>
    <n v="1"/>
    <m/>
    <n v="97500"/>
    <m/>
    <n v="0"/>
    <m/>
    <n v="97500"/>
    <m/>
    <n v="0"/>
    <n v="0"/>
    <s v="UNI240000000339"/>
    <m/>
    <m/>
    <s v="Panasonic"/>
    <x v="0"/>
    <s v="Yenileme"/>
    <s v="Hizmet"/>
    <s v="Hosting"/>
    <s v="Diğer"/>
    <x v="0"/>
    <x v="0"/>
    <s v="Yurt İçi"/>
    <s v="Türkiye"/>
  </r>
  <r>
    <s v="Q1"/>
    <x v="0"/>
    <x v="2"/>
    <m/>
    <s v="TPI KOMPOZIT KANAT 2 ÜRETIM SAN. VE TIC. LTD. STI."/>
    <s v="SH.01.001"/>
    <s v="StokBar Panorama - Proje Yönetim Hizmeti"/>
    <s v="Univera - TPI Composite"/>
    <x v="7"/>
    <s v="Stokbar"/>
    <s v="Stokbar"/>
    <n v="7938"/>
    <m/>
    <n v="2"/>
    <m/>
    <n v="15876"/>
    <m/>
    <n v="0"/>
    <m/>
    <n v="15876"/>
    <m/>
    <n v="0"/>
    <n v="0"/>
    <s v="UNI240000000342"/>
    <m/>
    <m/>
    <s v="TPI Kompozit"/>
    <x v="0"/>
    <s v="Yeni Satış"/>
    <s v="Hizmet"/>
    <s v="Proje Yönetimi ve Danışmanlık"/>
    <s v="Diğer"/>
    <x v="0"/>
    <x v="0"/>
    <s v="Yurt İçi"/>
    <s v="Türkiye"/>
  </r>
  <r>
    <s v="Q2"/>
    <x v="0"/>
    <x v="3"/>
    <m/>
    <s v="DURU ITR.DEPOSU SAN VE TIC. A.S."/>
    <s v="EH.02.001"/>
    <s v="EnRoute Panorama - Yazilim Bakimi, Yasatma ve Merkezi Destek Hizmeti"/>
    <s v="Univera - Henkel"/>
    <x v="2"/>
    <s v="Enroute"/>
    <m/>
    <n v="155130.4"/>
    <m/>
    <n v="1"/>
    <m/>
    <n v="155130.4"/>
    <m/>
    <n v="0"/>
    <m/>
    <n v="155130.4"/>
    <m/>
    <n v="0"/>
    <n v="0"/>
    <s v="UNI240000000590"/>
    <m/>
    <m/>
    <s v="Henkel"/>
    <x v="0"/>
    <s v="Yenileme"/>
    <s v="Hizmet"/>
    <s v="Bakım ve Destek Hizmeti"/>
    <s v="Diğer"/>
    <x v="0"/>
    <x v="0"/>
    <s v="Yurt İçi"/>
    <s v="Türkiye"/>
  </r>
  <r>
    <s v="Q2"/>
    <x v="0"/>
    <x v="3"/>
    <m/>
    <s v="DURU PAZARLAMA  SAN. VE TIC. A.S."/>
    <s v="EH.02.001"/>
    <s v="EnRoute Panorama - Yazilim Bakimi, Yasatma ve Merkezi Destek Hizmeti"/>
    <s v="Univera - Henkel"/>
    <x v="2"/>
    <s v="Enroute"/>
    <m/>
    <n v="145349.1"/>
    <m/>
    <n v="1"/>
    <m/>
    <n v="145349.1"/>
    <m/>
    <n v="0"/>
    <m/>
    <n v="145349.1"/>
    <m/>
    <n v="0"/>
    <n v="0"/>
    <s v="UNI240000000585"/>
    <m/>
    <m/>
    <s v="Henkel"/>
    <x v="0"/>
    <s v="Yenileme"/>
    <s v="Hizmet"/>
    <s v="Bakım ve Destek Hizmeti"/>
    <s v="Diğer"/>
    <x v="0"/>
    <x v="0"/>
    <s v="Yurt İçi"/>
    <s v="Türkiye"/>
  </r>
  <r>
    <s v="Q2"/>
    <x v="0"/>
    <x v="3"/>
    <m/>
    <s v="LOREAL TÜRKIYE SAN VE TIC. A.S."/>
    <s v="EH.02.001"/>
    <s v="EnRoute Panorama - Yazilim Bakimi, Yasatma ve Merkezi Destek Hizmeti"/>
    <s v="Univera - Loreal Kuaför"/>
    <x v="2"/>
    <s v="Enroute"/>
    <m/>
    <n v="9443.5"/>
    <m/>
    <n v="-1"/>
    <m/>
    <n v="0"/>
    <m/>
    <n v="0"/>
    <m/>
    <n v="-9443.5"/>
    <m/>
    <n v="1"/>
    <n v="9443.5"/>
    <s v="FRO202400000109"/>
    <m/>
    <m/>
    <s v="Loreal"/>
    <x v="0"/>
    <s v="Yenileme"/>
    <s v="Hizmet"/>
    <s v="Bakım ve Destek Hizmeti"/>
    <s v="Diğer"/>
    <x v="0"/>
    <x v="0"/>
    <s v="Yurt İçi"/>
    <s v="Türkiye"/>
  </r>
  <r>
    <s v="Q2"/>
    <x v="0"/>
    <x v="3"/>
    <m/>
    <s v="RAMPA GIDA ÜRÜNLERI PAZARLAMA A.S."/>
    <s v="EH.02.001"/>
    <s v="EnRoute Panorama - Yazilim Bakimi, Yasatma ve Merkezi Destek Hizmeti"/>
    <s v="Univera - Henkel"/>
    <x v="2"/>
    <s v="Enroute"/>
    <m/>
    <n v="216868.3"/>
    <m/>
    <n v="1"/>
    <m/>
    <n v="216868.3"/>
    <m/>
    <n v="0"/>
    <m/>
    <n v="216868.3"/>
    <m/>
    <n v="0"/>
    <n v="0"/>
    <s v="UNI240000000592"/>
    <m/>
    <m/>
    <s v="Henkel"/>
    <x v="0"/>
    <s v="Yenileme"/>
    <s v="Hizmet"/>
    <s v="Bakım ve Destek Hizmeti"/>
    <s v="Diğer"/>
    <x v="0"/>
    <x v="0"/>
    <s v="Yurt İçi"/>
    <s v="Türkiye"/>
  </r>
  <r>
    <s v="Q2"/>
    <x v="0"/>
    <x v="3"/>
    <m/>
    <s v="SGS TRADE YATIRIM VE SAN. LTD. STI"/>
    <s v="EH.02.001"/>
    <s v="EnRoute Panorama - Yazilim Bakimi, Yasatma ve Merkezi Destek Hizmeti"/>
    <s v="Univera - Henkel"/>
    <x v="2"/>
    <s v="Enroute"/>
    <m/>
    <n v="120345.8"/>
    <m/>
    <n v="1"/>
    <m/>
    <n v="120345.8"/>
    <m/>
    <n v="0"/>
    <m/>
    <n v="120345.8"/>
    <m/>
    <n v="0"/>
    <n v="0"/>
    <s v="UNI240000000595"/>
    <m/>
    <m/>
    <s v="Henkel"/>
    <x v="0"/>
    <s v="Yenileme"/>
    <s v="Hizmet"/>
    <s v="Bakım ve Destek Hizmeti"/>
    <s v="Diğer"/>
    <x v="0"/>
    <x v="0"/>
    <s v="Yurt İçi"/>
    <s v="Türkiye"/>
  </r>
  <r>
    <s v="Q2"/>
    <x v="0"/>
    <x v="3"/>
    <m/>
    <s v="VAN KILIÇLAR GIDA VE TÜK.ÜRÜN.LOJ.PAZ.YAT.SAN.TIC.LTD.STI&quot;"/>
    <s v="EH.02.001"/>
    <s v="EnRoute Panorama - Yazilim Bakimi, Yasatma ve Merkezi Destek Hizmeti"/>
    <s v="Univera - Henkel"/>
    <x v="2"/>
    <s v="Enroute"/>
    <m/>
    <n v="195315.7"/>
    <m/>
    <n v="1"/>
    <m/>
    <n v="195315.7"/>
    <m/>
    <n v="0"/>
    <m/>
    <n v="195315.7"/>
    <m/>
    <n v="0"/>
    <n v="0"/>
    <s v="UNI240000000587"/>
    <m/>
    <m/>
    <s v="Henkel"/>
    <x v="0"/>
    <s v="Yenileme"/>
    <s v="Hizmet"/>
    <s v="Bakım ve Destek Hizmeti"/>
    <s v="Diğer"/>
    <x v="0"/>
    <x v="0"/>
    <s v="Yurt İçi"/>
    <s v="Türkiye"/>
  </r>
  <r>
    <s v="Q2"/>
    <x v="0"/>
    <x v="3"/>
    <m/>
    <s v="HEN GIDA PAZARLAMA VE DAGITIM TICARET ANONIM SIRKETI"/>
    <s v="EH.02.001"/>
    <s v="EnRoute Panorama - Yazilim Bakimi, Yasatma ve Merkezi Destek Hizmeti"/>
    <s v="Univera - Henkel"/>
    <x v="2"/>
    <s v="Enroute"/>
    <m/>
    <n v="164946.70000000001"/>
    <m/>
    <n v="1"/>
    <m/>
    <n v="164946.70000000001"/>
    <m/>
    <n v="0"/>
    <m/>
    <n v="164946.70000000001"/>
    <m/>
    <n v="0"/>
    <n v="0"/>
    <s v="UNI240000000593"/>
    <m/>
    <m/>
    <s v="Henkel"/>
    <x v="1"/>
    <s v="Yenileme"/>
    <s v="Hizmet"/>
    <s v="Bakım ve Destek Hizmeti"/>
    <s v="Diğer"/>
    <x v="0"/>
    <x v="0"/>
    <s v="Yurt İçi"/>
    <s v="Türkiye"/>
  </r>
  <r>
    <s v="Q2"/>
    <x v="0"/>
    <x v="3"/>
    <m/>
    <s v="ÇAYKUR ÇAY ISLETMELERI GENEL MÜDÜRLÜGÜ"/>
    <s v="EH.03.003"/>
    <s v="EnRoute Panorama - Uzman Destek Hizmeti"/>
    <s v="Univera - Çaykur"/>
    <x v="2"/>
    <s v="Enroute"/>
    <m/>
    <n v="129823.84"/>
    <m/>
    <n v="1"/>
    <m/>
    <n v="129823.84"/>
    <m/>
    <n v="0"/>
    <m/>
    <n v="129823.84"/>
    <m/>
    <n v="0"/>
    <n v="0"/>
    <s v="UNI240000000579"/>
    <m/>
    <m/>
    <s v="Çaykur"/>
    <x v="0"/>
    <s v="Yenileme"/>
    <s v="Hizmet"/>
    <s v="Hosting"/>
    <s v="Diğer"/>
    <x v="0"/>
    <x v="0"/>
    <s v="Yurt İçi"/>
    <s v="Türkiye"/>
  </r>
  <r>
    <s v="Q2"/>
    <x v="0"/>
    <x v="3"/>
    <m/>
    <s v="ÇAYKUR ÇAY ISLETMELERI GENEL MÜDÜRLÜGÜ"/>
    <s v="EH.03.001"/>
    <s v="EnRoute Panorama - Çafri Merkezi Hizmeti  (MSD)"/>
    <s v="Univera - Çaykur"/>
    <x v="2"/>
    <s v="Enroute"/>
    <m/>
    <n v="1248.46"/>
    <m/>
    <n v="118"/>
    <m/>
    <n v="147318.28"/>
    <m/>
    <n v="0"/>
    <m/>
    <n v="147318.28"/>
    <m/>
    <n v="0"/>
    <n v="0"/>
    <s v="UNI240000000579"/>
    <m/>
    <m/>
    <s v="Çaykur"/>
    <x v="0"/>
    <s v="Yenileme"/>
    <s v="Hizmet"/>
    <s v="Çağrı Merkezi"/>
    <s v="Diğer"/>
    <x v="0"/>
    <x v="0"/>
    <s v="Yurt İçi"/>
    <s v="Türkiye"/>
  </r>
  <r>
    <s v="Q2"/>
    <x v="0"/>
    <x v="3"/>
    <m/>
    <s v="DANONE TIKVESLI GIDA VE IÇECEK SAN.TIC.A.S."/>
    <s v="EH.03.001"/>
    <s v="EnRoute Panorama - Çafri Merkezi Hizmeti  (MSD)"/>
    <s v="Univera - Danone Tikveşli"/>
    <x v="2"/>
    <s v="Enroute"/>
    <m/>
    <n v="155338.62"/>
    <m/>
    <n v="1"/>
    <m/>
    <n v="155338.62"/>
    <m/>
    <n v="0"/>
    <m/>
    <n v="155338.62"/>
    <m/>
    <n v="0"/>
    <n v="0"/>
    <s v="UNI240000000565"/>
    <m/>
    <m/>
    <s v="Danone"/>
    <x v="0"/>
    <s v="Yenileme"/>
    <s v="Hizmet"/>
    <s v="Çağrı Merkezi"/>
    <s v="Diğer"/>
    <x v="0"/>
    <x v="0"/>
    <s v="Yurt İçi"/>
    <s v="Türkiye"/>
  </r>
  <r>
    <s v="Q1"/>
    <x v="0"/>
    <x v="2"/>
    <m/>
    <s v="MİYA OTOMASYON VE BARKOD BILISIM SISTEMLERI SAN TİC. VE L.T.D. STI."/>
    <s v="WPY.01.007"/>
    <s v="WEBPLUS E-DÖNÜSÜM MODÜL LISANSI"/>
    <s v="Univera - Kanal"/>
    <x v="5"/>
    <s v="Enroute"/>
    <s v="Webplus"/>
    <n v="7330.4"/>
    <m/>
    <n v="1"/>
    <m/>
    <n v="8624"/>
    <m/>
    <n v="1293.5999999999999"/>
    <m/>
    <n v="7330.4"/>
    <m/>
    <n v="0"/>
    <n v="0"/>
    <s v="UNI240000000345"/>
    <m/>
    <m/>
    <s v="Miya"/>
    <x v="0"/>
    <s v="Yeni Satış"/>
    <s v="Lisans"/>
    <s v="Lisans Satışı"/>
    <s v="Diğer"/>
    <x v="1"/>
    <x v="1"/>
    <s v="Yurt İçi"/>
    <s v="Türkiye"/>
  </r>
  <r>
    <s v="Q2"/>
    <x v="0"/>
    <x v="3"/>
    <m/>
    <s v="BILPA SAN. VE TIC. LTD. STI"/>
    <s v="EH.02.001"/>
    <s v="EnRoute Panorama - Yazilim Bakimi, Yasatma ve Merkezi Destek Hizmeti"/>
    <s v="Univera - Henkel"/>
    <x v="2"/>
    <s v="Enroute"/>
    <m/>
    <n v="116672.8"/>
    <m/>
    <n v="1"/>
    <m/>
    <n v="116672.8"/>
    <m/>
    <n v="0"/>
    <m/>
    <n v="116672.8"/>
    <m/>
    <n v="0"/>
    <n v="0"/>
    <s v="UNI240000000588"/>
    <m/>
    <m/>
    <s v="Henkel"/>
    <x v="0"/>
    <s v="Yenileme"/>
    <s v="Hizmet"/>
    <s v="Bakım ve Destek Hizmeti"/>
    <s v="Diğer"/>
    <x v="0"/>
    <x v="0"/>
    <s v="Yurt İçi"/>
    <s v="Türkiye"/>
  </r>
  <r>
    <s v="Q1"/>
    <x v="0"/>
    <x v="2"/>
    <m/>
    <s v="TADIM GIDA MADDELERI SAN.VE TIC.AS."/>
    <s v="EH.06.001"/>
    <s v="EnRoute Panorama - Hosting Hizmeti"/>
    <s v="Univera - Tadım"/>
    <x v="7"/>
    <s v="Hosting"/>
    <m/>
    <n v="7443.52"/>
    <m/>
    <n v="1"/>
    <m/>
    <n v="7443.52"/>
    <m/>
    <n v="0"/>
    <m/>
    <n v="7443.52"/>
    <m/>
    <n v="0"/>
    <n v="0"/>
    <s v="UNI240000000343"/>
    <m/>
    <m/>
    <s v="Tadım"/>
    <x v="0"/>
    <s v="Yenileme"/>
    <s v="Hizmet"/>
    <s v="Hosting"/>
    <s v="Diğer"/>
    <x v="0"/>
    <x v="0"/>
    <s v="Yurt İçi"/>
    <s v="Türkiye"/>
  </r>
  <r>
    <s v="Q1"/>
    <x v="0"/>
    <x v="2"/>
    <m/>
    <s v="MİYA OTOMASYON VE BARKOD BILISIM SISTEMLERI SAN TİC. VE L.T.D. STI."/>
    <s v="WPH.05.001"/>
    <s v="WebPlus Yazilim Gelistirme Hizmeti"/>
    <s v="Univera - Kanal"/>
    <x v="5"/>
    <s v="Enroute"/>
    <s v="Webplus"/>
    <n v="3774.28"/>
    <m/>
    <n v="1"/>
    <m/>
    <n v="3774.28"/>
    <m/>
    <n v="0"/>
    <m/>
    <n v="3774.28"/>
    <m/>
    <n v="0"/>
    <n v="0"/>
    <s v="UNI240000000351"/>
    <m/>
    <m/>
    <s v="Miya"/>
    <x v="0"/>
    <s v="Yeni Satış"/>
    <s v="Hizmet"/>
    <s v="Hosting"/>
    <s v="Diğer"/>
    <x v="1"/>
    <x v="1"/>
    <s v="Yurt İçi"/>
    <s v="Türkiye"/>
  </r>
  <r>
    <s v="Q1"/>
    <x v="0"/>
    <x v="2"/>
    <m/>
    <s v="MİYA OTOMASYON VE BARKOD BILISIM SISTEMLERI SAN TİC. VE L.T.D. STI."/>
    <s v="WPH.02.001"/>
    <s v="WebPlus Yazilim Bakimi Hizmeti"/>
    <s v="Univera - Kanal"/>
    <x v="5"/>
    <s v="Enroute"/>
    <s v="Webplus"/>
    <n v="5916"/>
    <m/>
    <n v="2"/>
    <m/>
    <n v="11832"/>
    <m/>
    <n v="0"/>
    <m/>
    <n v="11832"/>
    <m/>
    <n v="0"/>
    <n v="0"/>
    <s v="UNI240000000352"/>
    <m/>
    <m/>
    <s v="Miya"/>
    <x v="0"/>
    <s v="Yenileme"/>
    <s v="Hizmet"/>
    <s v="Bakım ve Destek Hizmeti"/>
    <s v="Diğer"/>
    <x v="1"/>
    <x v="1"/>
    <s v="Yurt İçi"/>
    <s v="Türkiye"/>
  </r>
  <r>
    <s v="Q1"/>
    <x v="0"/>
    <x v="2"/>
    <m/>
    <s v="ALDEMIR BILISIM HIZ. VE DANISMANLIK - ARZU ALDEMIR"/>
    <s v="WPY.01.007"/>
    <s v="WEBPLUS E-DÖNÜSÜM MODÜL LISANSI"/>
    <s v="Univera - Kanal"/>
    <x v="5"/>
    <s v="Enroute"/>
    <s v="Webplus"/>
    <n v="6899.2"/>
    <m/>
    <n v="1"/>
    <m/>
    <n v="8624"/>
    <m/>
    <n v="1724.8"/>
    <m/>
    <n v="6899.2"/>
    <m/>
    <n v="0"/>
    <n v="0"/>
    <s v="UNI240000000348"/>
    <m/>
    <m/>
    <s v="Aldemir"/>
    <x v="0"/>
    <s v="Yeni Satış"/>
    <s v="Lisans"/>
    <s v="Lisans Satışı"/>
    <s v="Diğer"/>
    <x v="1"/>
    <x v="3"/>
    <s v="Yurt İçi"/>
    <s v="Türkiye"/>
  </r>
  <r>
    <s v="Q1"/>
    <x v="0"/>
    <x v="2"/>
    <m/>
    <s v="ALDEMIR BILISIM HIZ. VE DANISMANLIK - ARZU ALDEMIR"/>
    <s v="UH.01.002"/>
    <s v="UNIDOX KONTÖR HIZMETI"/>
    <s v="Univera - Kanal"/>
    <x v="5"/>
    <s v="E-Dönüşüm"/>
    <s v="Unidox"/>
    <n v="1.1392500000000001"/>
    <m/>
    <n v="10000"/>
    <m/>
    <n v="15190"/>
    <m/>
    <n v="3797.5"/>
    <m/>
    <n v="11392.5"/>
    <m/>
    <n v="0"/>
    <n v="0"/>
    <s v="UNI240000000348"/>
    <m/>
    <m/>
    <s v="Aldemir"/>
    <x v="0"/>
    <s v="Yeni Satış"/>
    <s v="Kontor"/>
    <s v="Kontor Satışı"/>
    <s v="Diğer"/>
    <x v="1"/>
    <x v="3"/>
    <s v="Yurt İçi"/>
    <s v="Türkiye"/>
  </r>
  <r>
    <s v="Q1"/>
    <x v="0"/>
    <x v="2"/>
    <m/>
    <s v="NAZ ZEYTINYAGI MESR. SU KÖMÜR GIDA LPG DAG. PAZ. ITH. IHR. SAN. Ve TIC. LTD. STI."/>
    <s v="UH.01.002"/>
    <s v="UNIDOX KONTÖR HIZMETI"/>
    <s v="Univera - Nestle Waters"/>
    <x v="6"/>
    <s v="E-Dönüşüm"/>
    <s v="Unidox"/>
    <n v="1.62"/>
    <m/>
    <n v="25000"/>
    <m/>
    <n v="40500"/>
    <m/>
    <n v="0"/>
    <m/>
    <n v="40500"/>
    <m/>
    <n v="0"/>
    <n v="0"/>
    <s v="UNI240000000347"/>
    <m/>
    <m/>
    <s v="Nestle"/>
    <x v="0"/>
    <s v="Yeni Satış"/>
    <s v="Kontor"/>
    <s v="Kontor Satışı"/>
    <s v="Key Account"/>
    <x v="1"/>
    <x v="0"/>
    <s v="Yurt İçi"/>
    <s v="Türkiye"/>
  </r>
  <r>
    <s v="Q1"/>
    <x v="0"/>
    <x v="2"/>
    <m/>
    <s v="KONFRUT AG TARIM ANONIM SIRKETI"/>
    <s v="LH.05.001"/>
    <s v="LOJITEK PANORAMA YAZILIM GELISTIRME HIZMETI"/>
    <s v="Univera - Döhler"/>
    <x v="0"/>
    <s v="Stokbar"/>
    <s v="Lojitek"/>
    <n v="10500"/>
    <m/>
    <n v="14"/>
    <m/>
    <n v="147000"/>
    <m/>
    <n v="0"/>
    <m/>
    <n v="147000"/>
    <m/>
    <n v="0"/>
    <n v="0"/>
    <s v="UNI240000000346"/>
    <m/>
    <m/>
    <s v="Döhler"/>
    <x v="0"/>
    <s v="Yeni Satış"/>
    <s v="Hizmet"/>
    <s v="Yazılım Geliştirme"/>
    <s v="Diğer"/>
    <x v="0"/>
    <x v="0"/>
    <s v="Yurt İçi"/>
    <s v="Türkiye"/>
  </r>
  <r>
    <s v="Q2"/>
    <x v="0"/>
    <x v="3"/>
    <m/>
    <s v="ENDERER MESRUBAT DAG. PAZ. TIC. LTD. STI."/>
    <s v="EH.02.001"/>
    <s v="EnRoute Panorama - Yazilim Bakimi, Yasatma ve Merkezi Destek Hizmeti"/>
    <s v="Univera - Henkel"/>
    <x v="2"/>
    <s v="Enroute"/>
    <m/>
    <n v="90400.3"/>
    <m/>
    <n v="1"/>
    <m/>
    <n v="90400.3"/>
    <m/>
    <n v="0"/>
    <m/>
    <n v="90400.3"/>
    <m/>
    <n v="0"/>
    <n v="0"/>
    <s v="UNI240000000586"/>
    <m/>
    <m/>
    <s v="Henkel"/>
    <x v="0"/>
    <s v="Yenileme"/>
    <s v="Hizmet"/>
    <s v="Bakım ve Destek Hizmeti"/>
    <s v="Diğer"/>
    <x v="0"/>
    <x v="0"/>
    <s v="Yurt İçi"/>
    <s v="Türkiye"/>
  </r>
  <r>
    <s v="Q2"/>
    <x v="0"/>
    <x v="3"/>
    <m/>
    <s v="HABITAT ZEYTIN ZEYTINYAGI GIDA TARIM SANAYI ITHALAT IHRACAT VE TICARET ANONIM SIRKETI"/>
    <s v="EH.02.001"/>
    <s v="EnRoute Panorama - Yazilim Bakimi, Yasatma ve Merkezi Destek Hizmeti"/>
    <s v="Univera - Henkel"/>
    <x v="2"/>
    <s v="Enroute"/>
    <m/>
    <n v="90072.7"/>
    <m/>
    <n v="1"/>
    <m/>
    <n v="90072.7"/>
    <m/>
    <n v="0"/>
    <m/>
    <n v="90072.7"/>
    <m/>
    <n v="0"/>
    <n v="0"/>
    <s v="UNI240000000597"/>
    <m/>
    <m/>
    <s v="Henkel"/>
    <x v="0"/>
    <s v="Yenileme"/>
    <s v="Hizmet"/>
    <s v="Bakım ve Destek Hizmeti"/>
    <s v="Diğer"/>
    <x v="0"/>
    <x v="0"/>
    <s v="Yurt İçi"/>
    <s v="Türkiye"/>
  </r>
  <r>
    <s v="Q1"/>
    <x v="0"/>
    <x v="2"/>
    <m/>
    <s v="TÜRK HENKEL KIMYA SAN TIC. A.S."/>
    <s v="EH.06.001"/>
    <s v="EnRoute Panorama - Hosting Hizmeti"/>
    <s v="Univera - Schwarzkoph Henkel"/>
    <x v="2"/>
    <s v="Hosting"/>
    <m/>
    <n v="18788.446666666667"/>
    <m/>
    <n v="3"/>
    <m/>
    <n v="56365.334999999999"/>
    <m/>
    <n v="-5.0000000000000001E-3"/>
    <m/>
    <n v="56365.34"/>
    <m/>
    <n v="0"/>
    <n v="0"/>
    <s v="UNI240000000350"/>
    <m/>
    <m/>
    <s v="Henkel"/>
    <x v="0"/>
    <s v="Yenileme"/>
    <s v="Hizmet"/>
    <s v="Hosting"/>
    <s v="Diğer"/>
    <x v="0"/>
    <x v="0"/>
    <s v="Yurt İçi"/>
    <s v="Türkiye"/>
  </r>
  <r>
    <s v="Q1"/>
    <x v="0"/>
    <x v="2"/>
    <m/>
    <s v="TÜRKIYE'NIN OTOMOBILI GIRISIM GRUBU SANAYI VE TICARET A.S."/>
    <s v="CDH.02.001"/>
    <s v="Calldesk Panorama Yazilim Bakimi Hizmeti "/>
    <s v="Univera - Togg"/>
    <x v="10"/>
    <s v="ServiceCore"/>
    <m/>
    <n v="97712.41"/>
    <m/>
    <n v="1"/>
    <m/>
    <n v="139589.155"/>
    <m/>
    <n v="41876.745000000003"/>
    <m/>
    <n v="97712.41"/>
    <m/>
    <n v="0"/>
    <n v="0"/>
    <s v="UNI240000000353"/>
    <m/>
    <m/>
    <s v="TOGG"/>
    <x v="0"/>
    <s v="Yenileme"/>
    <s v="Hizmet"/>
    <s v="Bakım ve Destek Hizmeti"/>
    <s v="Key Account"/>
    <x v="0"/>
    <x v="0"/>
    <s v="Yurt İçi"/>
    <s v="Türkiye"/>
  </r>
  <r>
    <s v="Q1"/>
    <x v="0"/>
    <x v="2"/>
    <m/>
    <s v="TOLON GLOBAL MAKINA SAN. VE TIC. A.S"/>
    <s v="VY.04.001"/>
    <s v="Varuna SSH (Enterprise) - Servis Yöneticisi Aylik Kiralama"/>
    <s v="Univera - Tolon"/>
    <x v="4"/>
    <s v="Varuna"/>
    <s v="Varuna"/>
    <n v="450.21640000000002"/>
    <m/>
    <n v="25"/>
    <m/>
    <n v="11255.405000000001"/>
    <m/>
    <n v="-5.0000000000000001E-3"/>
    <m/>
    <n v="11255.41"/>
    <m/>
    <n v="0"/>
    <n v="0"/>
    <s v="UNI240000000357"/>
    <m/>
    <m/>
    <s v="Tolon Makina"/>
    <x v="0"/>
    <s v="Yenileme"/>
    <s v="Lisans"/>
    <s v="Lisans Kiralama"/>
    <s v="Diğer"/>
    <x v="0"/>
    <x v="0"/>
    <s v="Yurt İçi"/>
    <s v="Türkiye"/>
  </r>
  <r>
    <s v="Q1"/>
    <x v="0"/>
    <x v="2"/>
    <m/>
    <s v="TOLON GLOBAL MAKINA SAN. VE TIC. A.S"/>
    <s v="VY.04.001"/>
    <s v="Varuna SSH (Enterprise) - Servis Yöneticisi Aylik Kiralama"/>
    <s v="Univera - Tolon"/>
    <x v="4"/>
    <s v="Varuna"/>
    <s v="Varuna"/>
    <n v="450.21640000000002"/>
    <m/>
    <n v="25"/>
    <m/>
    <n v="11255.405000000001"/>
    <m/>
    <n v="-5.0000000000000001E-3"/>
    <m/>
    <n v="11255.41"/>
    <m/>
    <n v="0"/>
    <n v="0"/>
    <s v="UNI240000000357"/>
    <m/>
    <m/>
    <s v="Tolon Makina"/>
    <x v="0"/>
    <s v="Yenileme"/>
    <s v="Lisans"/>
    <s v="Lisans Kiralama"/>
    <s v="Diğer"/>
    <x v="0"/>
    <x v="0"/>
    <s v="Yurt İçi"/>
    <s v="Türkiye"/>
  </r>
  <r>
    <s v="Q1"/>
    <x v="0"/>
    <x v="2"/>
    <m/>
    <s v="TOLON GLOBAL MAKINA SAN. VE TIC. A.S"/>
    <s v="VY.04.001"/>
    <s v="Varuna SSH (Enterprise) - Servis Yöneticisi Aylik Kiralama"/>
    <s v="Univera - Tolon"/>
    <x v="4"/>
    <s v="Varuna"/>
    <s v="Varuna"/>
    <n v="450.21640000000002"/>
    <m/>
    <n v="25"/>
    <m/>
    <n v="11255.405000000001"/>
    <m/>
    <n v="-5.0000000000000001E-3"/>
    <m/>
    <n v="11255.41"/>
    <m/>
    <n v="0"/>
    <n v="0"/>
    <s v="UNI240000000357"/>
    <m/>
    <m/>
    <s v="Tolon Makina"/>
    <x v="0"/>
    <s v="Yenileme"/>
    <s v="Lisans"/>
    <s v="Lisans Kiralama"/>
    <s v="Diğer"/>
    <x v="0"/>
    <x v="0"/>
    <s v="Yurt İçi"/>
    <s v="Türkiye"/>
  </r>
  <r>
    <s v="Q1"/>
    <x v="0"/>
    <x v="2"/>
    <m/>
    <s v="BIROL GÜNDÜZ"/>
    <s v="UH.01.002"/>
    <s v="UNIDOX KONTÖR HIZMETI"/>
    <s v="Univera - Şen Piliç"/>
    <x v="6"/>
    <s v="E-Dönüşüm"/>
    <s v="Unidox"/>
    <n v="1.1000000000000001"/>
    <m/>
    <n v="50000"/>
    <m/>
    <n v="55000"/>
    <m/>
    <n v="0"/>
    <m/>
    <n v="55000"/>
    <m/>
    <n v="0"/>
    <n v="0"/>
    <s v="UNI240000000354"/>
    <m/>
    <m/>
    <s v="Şen Piliç"/>
    <x v="0"/>
    <s v="Yeni Satış"/>
    <s v="Kontor"/>
    <s v="Kontor Satışı"/>
    <s v="Diğer"/>
    <x v="1"/>
    <x v="0"/>
    <s v="Yurt İçi"/>
    <s v="Türkiye"/>
  </r>
  <r>
    <s v="Q1"/>
    <x v="0"/>
    <x v="2"/>
    <m/>
    <s v="MATRIKS BİLGİSAYAR SİSTEMLERİ LTD.ŞTİ"/>
    <s v="UH.01.002"/>
    <s v="UNIDOX KONTÖR HIZMETI"/>
    <s v="Univera - Kanal"/>
    <x v="5"/>
    <s v="E-Dönüşüm"/>
    <s v="Unidox"/>
    <n v="2.5099999999999998"/>
    <m/>
    <n v="2000"/>
    <m/>
    <n v="5020"/>
    <m/>
    <n v="0"/>
    <m/>
    <n v="5020"/>
    <m/>
    <n v="0"/>
    <n v="0"/>
    <s v="UNI240000000359"/>
    <m/>
    <m/>
    <s v="Matriks"/>
    <x v="0"/>
    <s v="Yeni Satış"/>
    <s v="Kontor"/>
    <s v="Kontor Satışı"/>
    <s v="Diğer"/>
    <x v="1"/>
    <x v="2"/>
    <s v="Yurt İçi"/>
    <s v="Türkiye"/>
  </r>
  <r>
    <s v="Q1"/>
    <x v="0"/>
    <x v="2"/>
    <m/>
    <s v="TOKGÖZLER TARIM GIDA ITH.IHR. SAN. VE TIC. LTD. STI"/>
    <s v="UH.01.002"/>
    <s v="UNIDOX KONTÖR HIZMETI"/>
    <s v="Univera Doğuş Çay Projesi"/>
    <x v="6"/>
    <s v="E-Dönüşüm"/>
    <s v="Unidox"/>
    <n v="1.1000000000000001"/>
    <m/>
    <n v="10000"/>
    <m/>
    <n v="11000"/>
    <m/>
    <n v="0"/>
    <m/>
    <n v="11000"/>
    <m/>
    <n v="0"/>
    <n v="0"/>
    <s v="UNI240000000358"/>
    <m/>
    <m/>
    <s v="Doğuş Çay"/>
    <x v="0"/>
    <s v="Yeni Satış"/>
    <s v="Kontor"/>
    <s v="Kontor Satışı"/>
    <s v="Key Account"/>
    <x v="1"/>
    <x v="0"/>
    <s v="Yurt İçi"/>
    <s v="Türkiye"/>
  </r>
  <r>
    <s v="Q1"/>
    <x v="0"/>
    <x v="2"/>
    <m/>
    <s v="Şölen Çikolata Gıda Sanayi Ve Ticaret A. Ş."/>
    <s v="UH.01.002"/>
    <s v="UNIDOX KONTÖR HIZMETI"/>
    <s v="Univera - Şölen"/>
    <x v="6"/>
    <s v="E-Dönüşüm"/>
    <s v="Unidox"/>
    <n v="0.32200000000000001"/>
    <m/>
    <n v="1000000"/>
    <m/>
    <n v="322000"/>
    <m/>
    <n v="0"/>
    <m/>
    <n v="322000"/>
    <m/>
    <n v="0"/>
    <n v="0"/>
    <s v="UNI240000000355"/>
    <m/>
    <m/>
    <s v="Şölen"/>
    <x v="0"/>
    <s v="Yeni Satış"/>
    <s v="Kontor"/>
    <s v="Kontor Satışı"/>
    <s v="Key Account"/>
    <x v="0"/>
    <x v="0"/>
    <s v="Yurt İçi"/>
    <s v="Türkiye"/>
  </r>
  <r>
    <s v="Q2"/>
    <x v="0"/>
    <x v="3"/>
    <m/>
    <s v="ATA GIDA AMB. SAN. Ve PAZ. A.S"/>
    <s v="EH.02.001"/>
    <s v="EnRoute Panorama - Yazilim Bakimi, Yasatma ve Merkezi Destek Hizmeti"/>
    <s v="Univera - Henkel"/>
    <x v="2"/>
    <s v="Enroute"/>
    <m/>
    <n v="25735.4"/>
    <m/>
    <n v="1"/>
    <m/>
    <n v="25735.4"/>
    <m/>
    <n v="0"/>
    <m/>
    <n v="25735.4"/>
    <m/>
    <n v="0"/>
    <n v="0"/>
    <s v="UNI240000000589"/>
    <m/>
    <m/>
    <s v="Henkel"/>
    <x v="0"/>
    <s v="Yenileme"/>
    <s v="Hizmet"/>
    <s v="Bakım ve Destek Hizmeti"/>
    <s v="Diğer"/>
    <x v="0"/>
    <x v="0"/>
    <s v="Yurt İçi"/>
    <s v="Türkiye"/>
  </r>
  <r>
    <s v="Q2"/>
    <x v="0"/>
    <x v="3"/>
    <m/>
    <s v="Avrasya Tüketim Ürünleri Lojistik Pazarlama Yatirim Sanayi ve Ticaret Ltd. Sti."/>
    <s v="EH.02.001"/>
    <s v="EnRoute Panorama - Yazilim Bakimi, Yasatma ve Merkezi Destek Hizmeti"/>
    <s v="Univera - Henkel"/>
    <x v="2"/>
    <s v="Enroute"/>
    <m/>
    <n v="40213.800000000003"/>
    <m/>
    <n v="1"/>
    <m/>
    <n v="40213.800000000003"/>
    <m/>
    <n v="0"/>
    <m/>
    <n v="40213.800000000003"/>
    <m/>
    <n v="0"/>
    <n v="0"/>
    <s v="UNI240000000598"/>
    <m/>
    <m/>
    <s v="Henkel"/>
    <x v="0"/>
    <s v="Yenileme"/>
    <s v="Hizmet"/>
    <s v="Bakım ve Destek Hizmeti"/>
    <s v="Diğer"/>
    <x v="0"/>
    <x v="0"/>
    <s v="Yurt İçi"/>
    <s v="Türkiye"/>
  </r>
  <r>
    <s v="Q2"/>
    <x v="0"/>
    <x v="3"/>
    <m/>
    <s v="ÇAYKUR ÇAY ISLETMELERI GENEL MÜDÜRLÜGÜ"/>
    <s v="EH.02.001"/>
    <s v="EnRoute Panorama - Yazilim Bakimi, Yasatma ve Merkezi Destek Hizmeti"/>
    <s v="Univera - Çaykur"/>
    <x v="2"/>
    <s v="Enroute"/>
    <m/>
    <n v="67937.289999999994"/>
    <m/>
    <n v="1"/>
    <m/>
    <n v="67937.289999999994"/>
    <m/>
    <n v="0"/>
    <m/>
    <n v="67937.289999999994"/>
    <m/>
    <n v="0"/>
    <n v="0"/>
    <s v="UNI240000000579"/>
    <m/>
    <m/>
    <s v="Çaykur"/>
    <x v="0"/>
    <s v="Yenileme"/>
    <s v="Hizmet"/>
    <s v="Bakım ve Destek Hizmeti"/>
    <s v="Diğer"/>
    <x v="0"/>
    <x v="0"/>
    <s v="Yurt İçi"/>
    <s v="Türkiye"/>
  </r>
  <r>
    <s v="Q2"/>
    <x v="0"/>
    <x v="3"/>
    <m/>
    <s v="ÇEVIK BAKLIYAT GIDA A.S"/>
    <s v="EH.02.001"/>
    <s v="EnRoute Panorama - Yazilim Bakimi, Yasatma ve Merkezi Destek Hizmeti"/>
    <s v="Univera - Henkel"/>
    <x v="2"/>
    <s v="Enroute"/>
    <m/>
    <n v="65100.1"/>
    <m/>
    <n v="1"/>
    <m/>
    <n v="65100.1"/>
    <m/>
    <n v="0"/>
    <m/>
    <n v="65100.1"/>
    <m/>
    <n v="0"/>
    <n v="0"/>
    <s v="UNI240000000594"/>
    <m/>
    <m/>
    <s v="Henkel"/>
    <x v="0"/>
    <s v="Yenileme"/>
    <s v="Hizmet"/>
    <s v="Bakım ve Destek Hizmeti"/>
    <s v="Diğer"/>
    <x v="0"/>
    <x v="0"/>
    <s v="Yurt İçi"/>
    <s v="Türkiye"/>
  </r>
  <r>
    <s v="Q2"/>
    <x v="0"/>
    <x v="3"/>
    <m/>
    <s v="OLUSUM KOZMETIK GIDA VE TEM. HIZ. ITH-IHR SAN. TIC. A.S."/>
    <s v="EH.02.001"/>
    <s v="EnRoute Panorama - Yazilim Bakimi, Yasatma ve Merkezi Destek Hizmeti"/>
    <s v="Univera - Henkel"/>
    <x v="2"/>
    <s v="Enroute"/>
    <m/>
    <n v="82013.5"/>
    <m/>
    <n v="1"/>
    <m/>
    <n v="82013.5"/>
    <m/>
    <n v="0"/>
    <m/>
    <n v="82013.5"/>
    <m/>
    <n v="0"/>
    <n v="0"/>
    <s v="UNI240000000591"/>
    <m/>
    <m/>
    <s v="Henkel"/>
    <x v="0"/>
    <s v="Yenileme"/>
    <s v="Hizmet"/>
    <s v="Bakım ve Destek Hizmeti"/>
    <s v="Diğer"/>
    <x v="0"/>
    <x v="0"/>
    <s v="Yurt İçi"/>
    <s v="Türkiye"/>
  </r>
  <r>
    <s v="Q1"/>
    <x v="0"/>
    <x v="2"/>
    <m/>
    <s v="MİYA OTOMASYON VE BARKOD BILISIM SISTEMLERI SAN TİC. VE L.T.D. STI."/>
    <s v="WPH.02.001"/>
    <s v="WebPlus Yazilim Bakimi Hizmeti"/>
    <s v="Univera - Kanal"/>
    <x v="5"/>
    <s v="Enroute"/>
    <s v="Webplus"/>
    <n v="4685"/>
    <m/>
    <n v="1"/>
    <m/>
    <n v="4685"/>
    <m/>
    <n v="0"/>
    <m/>
    <n v="4685"/>
    <m/>
    <n v="0"/>
    <n v="0"/>
    <s v="UNI240000000371"/>
    <m/>
    <m/>
    <s v="Miya"/>
    <x v="0"/>
    <s v="Yenileme"/>
    <s v="Hizmet"/>
    <s v="Bakım ve Destek Hizmeti"/>
    <s v="Diğer"/>
    <x v="1"/>
    <x v="1"/>
    <s v="Yurt İçi"/>
    <s v="Türkiye"/>
  </r>
  <r>
    <s v="Q1"/>
    <x v="0"/>
    <x v="2"/>
    <m/>
    <s v="MİYA OTOMASYON VE BARKOD BILISIM SISTEMLERI SAN TİC. VE L.T.D. STI."/>
    <s v="WPY.01.003"/>
    <s v="WEBPLUS EK KULLANICI LISANSI +1"/>
    <s v="Univera - Kanal"/>
    <x v="5"/>
    <s v="Enroute"/>
    <s v="Webplus"/>
    <n v="775.28"/>
    <m/>
    <n v="1"/>
    <m/>
    <n v="969.1"/>
    <m/>
    <n v="193.82"/>
    <m/>
    <n v="775.28"/>
    <m/>
    <n v="0"/>
    <n v="0"/>
    <s v="UNI240000000371"/>
    <m/>
    <m/>
    <s v="Miya"/>
    <x v="0"/>
    <s v="Yeni Satış"/>
    <s v="Lisans"/>
    <s v="Lisans Satışı"/>
    <s v="Diğer"/>
    <x v="1"/>
    <x v="1"/>
    <s v="Yurt İçi"/>
    <s v="Türkiye"/>
  </r>
  <r>
    <s v="Q1"/>
    <x v="0"/>
    <x v="2"/>
    <m/>
    <s v="MİYA OTOMASYON VE BARKOD BILISIM SISTEMLERI SAN TİC. VE L.T.D. STI."/>
    <s v="WPY.01.007"/>
    <s v="WEBPLUS E-DÖNÜSÜM MODÜL LISANSI"/>
    <s v="Univera - Kanal"/>
    <x v="5"/>
    <s v="Enroute"/>
    <s v="Webplus"/>
    <n v="7047.04"/>
    <m/>
    <n v="1"/>
    <m/>
    <n v="8808.7999999999993"/>
    <m/>
    <n v="1761.76"/>
    <m/>
    <n v="7047.04"/>
    <m/>
    <n v="0"/>
    <n v="0"/>
    <s v="UNI240000000371"/>
    <m/>
    <m/>
    <s v="Miya"/>
    <x v="0"/>
    <s v="Yeni Satış"/>
    <s v="Lisans"/>
    <s v="Lisans Satışı"/>
    <s v="Diğer"/>
    <x v="1"/>
    <x v="1"/>
    <s v="Yurt İçi"/>
    <s v="Türkiye"/>
  </r>
  <r>
    <s v="Q1"/>
    <x v="0"/>
    <x v="2"/>
    <m/>
    <s v="MİYA OTOMASYON VE BARKOD BILISIM SISTEMLERI SAN TİC. VE L.T.D. STI."/>
    <s v="WPY.01.006"/>
    <s v="WEBPLUS DISTRIBUTION SATIS-DAGITIM YAZILIMI (Light)"/>
    <s v="Univera - Kanal"/>
    <x v="5"/>
    <s v="Enroute"/>
    <s v="Webplus"/>
    <n v="9658.8799999999992"/>
    <m/>
    <n v="1"/>
    <m/>
    <n v="12073.6"/>
    <m/>
    <n v="2414.7199999999998"/>
    <m/>
    <n v="9658.8799999999992"/>
    <m/>
    <n v="0"/>
    <n v="0"/>
    <s v="UNI240000000371"/>
    <m/>
    <m/>
    <s v="Miya"/>
    <x v="0"/>
    <s v="Yeni Satış"/>
    <s v="Lisans"/>
    <s v="Lisans Satışı"/>
    <s v="Diğer"/>
    <x v="1"/>
    <x v="1"/>
    <s v="Yurt İçi"/>
    <s v="Türkiye"/>
  </r>
  <r>
    <s v="Q1"/>
    <x v="0"/>
    <x v="2"/>
    <m/>
    <s v="MİYA OTOMASYON VE BARKOD BILISIM SISTEMLERI SAN TİC. VE L.T.D. STI."/>
    <s v="WPY.02.001"/>
    <s v="WEBPLUS (Android) SATIS TEMSILCISI LISANSI"/>
    <s v="Univera - Kanal"/>
    <x v="5"/>
    <s v="Enroute"/>
    <s v="Webplus"/>
    <n v="1258.4000000000001"/>
    <m/>
    <n v="1"/>
    <m/>
    <n v="1573"/>
    <m/>
    <n v="314.60000000000002"/>
    <m/>
    <n v="1258.4000000000001"/>
    <m/>
    <n v="0"/>
    <n v="0"/>
    <s v="UNI240000000371"/>
    <m/>
    <m/>
    <s v="Miya"/>
    <x v="0"/>
    <s v="Yeni Satış"/>
    <s v="Lisans"/>
    <s v="Lisans Satışı"/>
    <s v="Diğer"/>
    <x v="1"/>
    <x v="1"/>
    <s v="Yurt İçi"/>
    <s v="Türkiye"/>
  </r>
  <r>
    <s v="Q1"/>
    <x v="0"/>
    <x v="2"/>
    <m/>
    <s v="TUDU GIDA DAGT.VE OTO.SAN.TIC.LTD.STI"/>
    <s v="UH.01.002"/>
    <s v="UNIDOX KONTÖR HIZMETI"/>
    <s v="Univera - Imperial Tobacco"/>
    <x v="6"/>
    <s v="E-Dönüşüm"/>
    <s v="Unidox"/>
    <n v="1.8"/>
    <m/>
    <n v="10000"/>
    <m/>
    <n v="18000"/>
    <m/>
    <n v="0"/>
    <m/>
    <n v="18000"/>
    <m/>
    <n v="0"/>
    <n v="0"/>
    <s v="UNI240000000362"/>
    <m/>
    <m/>
    <s v="Imperial Tobacco"/>
    <x v="0"/>
    <s v="Yeni Satış"/>
    <s v="Kontor"/>
    <s v="Kontor Satışı"/>
    <s v="Diğer"/>
    <x v="0"/>
    <x v="0"/>
    <s v="Yurt İçi"/>
    <s v="Türkiye"/>
  </r>
  <r>
    <s v="Q1"/>
    <x v="0"/>
    <x v="2"/>
    <m/>
    <s v="LOREAL TÜRKIYE SAN VE TIC. A.S."/>
    <s v="QH.02.001"/>
    <s v="Quest Panorama - Yazilim Bakimi, Yasatma ve Merkezi Destek Hizmeti"/>
    <s v="Univera - Loreal Kuaför"/>
    <x v="2"/>
    <s v="Quest"/>
    <m/>
    <n v="134772.28"/>
    <m/>
    <n v="1"/>
    <m/>
    <n v="134772.28"/>
    <m/>
    <n v="0"/>
    <m/>
    <n v="134772.28"/>
    <m/>
    <n v="0"/>
    <n v="0"/>
    <s v="UNI240000000370"/>
    <m/>
    <m/>
    <s v="Loreal"/>
    <x v="0"/>
    <s v="Yenileme"/>
    <s v="Hizmet"/>
    <s v="Bakım ve Destek Hizmeti"/>
    <s v="Diğer"/>
    <x v="0"/>
    <x v="0"/>
    <s v="Yurt İçi"/>
    <s v="Türkiye"/>
  </r>
  <r>
    <s v="Q1"/>
    <x v="0"/>
    <x v="2"/>
    <m/>
    <s v="LOREAL TÜRKIYE SAN VE TIC. A.S."/>
    <s v="QH.02.001"/>
    <s v="Quest Panorama - Yazilim Bakimi, Yasatma ve Merkezi Destek Hizmeti"/>
    <s v="Univera - Loreal Tüketici"/>
    <x v="2"/>
    <s v="Quest"/>
    <m/>
    <n v="161355.28"/>
    <m/>
    <n v="1"/>
    <m/>
    <n v="161355.28"/>
    <m/>
    <n v="0"/>
    <m/>
    <n v="161355.28"/>
    <m/>
    <n v="0"/>
    <n v="0"/>
    <s v="UNI240000000368"/>
    <m/>
    <m/>
    <s v="Loreal"/>
    <x v="0"/>
    <s v="Yenileme"/>
    <s v="Hizmet"/>
    <s v="Bakım ve Destek Hizmeti"/>
    <s v="Diğer"/>
    <x v="0"/>
    <x v="0"/>
    <s v="Yurt İçi"/>
    <s v="Türkiye"/>
  </r>
  <r>
    <s v="Q1"/>
    <x v="0"/>
    <x v="2"/>
    <m/>
    <s v="LOREAL TÜRKIYE SAN VE TIC. A.S."/>
    <s v="QH.03.001"/>
    <s v="Quest Panorama  - Çafri Merkezi Hizmeti"/>
    <s v="Univera - Loreal Kuaför"/>
    <x v="2"/>
    <s v="Quest"/>
    <m/>
    <n v="1265.71"/>
    <m/>
    <n v="40"/>
    <m/>
    <n v="50628.4"/>
    <m/>
    <n v="0"/>
    <m/>
    <n v="50628.4"/>
    <m/>
    <n v="0"/>
    <n v="0"/>
    <s v="UNI240000000370"/>
    <m/>
    <m/>
    <s v="Loreal"/>
    <x v="0"/>
    <s v="Yenileme"/>
    <s v="Hizmet"/>
    <s v="Hosting"/>
    <s v="Diğer"/>
    <x v="0"/>
    <x v="0"/>
    <s v="Yurt İçi"/>
    <s v="Türkiye"/>
  </r>
  <r>
    <s v="Q1"/>
    <x v="0"/>
    <x v="2"/>
    <m/>
    <s v="DOGUS ÇAY VE GIDA MADD.ÜRT.PAZ.ITH.IHR.A.S"/>
    <s v="LY.01.001"/>
    <s v="LOJITEK PANORAMA TEDARIK YÖNETIMI ÇÖZÜMÜ"/>
    <s v="Univera Doğuş Çay Projesi"/>
    <x v="7"/>
    <s v="Stokbar"/>
    <s v="Lojitek"/>
    <n v="10358.1"/>
    <m/>
    <n v="4"/>
    <m/>
    <n v="46036"/>
    <m/>
    <n v="4603.6000000000004"/>
    <m/>
    <n v="41432.400000000001"/>
    <m/>
    <n v="0"/>
    <n v="0"/>
    <s v="UNI240000000363"/>
    <m/>
    <m/>
    <s v="Doğuş Çay"/>
    <x v="0"/>
    <s v="Yeni Satış"/>
    <s v="Lisans"/>
    <s v="Lisans Satışı"/>
    <s v="Key Account"/>
    <x v="0"/>
    <x v="0"/>
    <s v="Yurt İçi"/>
    <s v="Türkiye"/>
  </r>
  <r>
    <s v="Q1"/>
    <x v="0"/>
    <x v="2"/>
    <m/>
    <s v="DOGUS ÇAY VE GIDA MADD.ÜRT.PAZ.ITH.IHR.A.S"/>
    <s v="LY.01.002"/>
    <s v="LOJITEK PANORAMA PLATFORM EK KULLANICI LISANSI (+1)"/>
    <s v="Univera Doğuş Çay Projesi"/>
    <x v="7"/>
    <s v="Stokbar"/>
    <s v="Lojitek"/>
    <n v="8164"/>
    <m/>
    <n v="5"/>
    <m/>
    <n v="51025"/>
    <m/>
    <n v="10205"/>
    <m/>
    <n v="40820"/>
    <m/>
    <n v="0"/>
    <n v="0"/>
    <s v="UNI240000000363"/>
    <m/>
    <m/>
    <s v="Doğuş Çay"/>
    <x v="0"/>
    <s v="Yeni Satış"/>
    <s v="Lisans"/>
    <s v="Lisans Satışı"/>
    <s v="Key Account"/>
    <x v="0"/>
    <x v="0"/>
    <s v="Yurt İçi"/>
    <s v="Türkiye"/>
  </r>
  <r>
    <s v="Q1"/>
    <x v="0"/>
    <x v="2"/>
    <m/>
    <s v="DOGUS ÇAY VE GIDA MADD.ÜRT.PAZ.ITH.IHR.A.S"/>
    <s v="LY.01.008"/>
    <s v="LOJITEK PANORAMA KANTAR  ENTEGRASYONU MODÜLÜ"/>
    <s v="Univera Doğuş Çay Projesi"/>
    <x v="7"/>
    <s v="Stokbar"/>
    <s v="Lojitek"/>
    <n v="13219.2"/>
    <m/>
    <n v="1"/>
    <m/>
    <n v="16524"/>
    <m/>
    <n v="3304.8"/>
    <m/>
    <n v="13219.2"/>
    <m/>
    <n v="0"/>
    <n v="0"/>
    <s v="UNI240000000363"/>
    <m/>
    <m/>
    <s v="Doğuş Çay"/>
    <x v="0"/>
    <s v="Yeni Satış"/>
    <s v="Lisans"/>
    <s v="Lisans Satışı"/>
    <s v="Key Account"/>
    <x v="0"/>
    <x v="0"/>
    <s v="Yurt İçi"/>
    <s v="Türkiye"/>
  </r>
  <r>
    <s v="Q1"/>
    <x v="0"/>
    <x v="2"/>
    <m/>
    <s v="DOGUS ÇAY VE GIDA MADD.ÜRT.PAZ.ITH.IHR.A.S"/>
    <s v="LH.02.001"/>
    <s v="LOJITEK PANORAMA BAKIM VE DESTEK HIZMETI"/>
    <s v="Univera Doğuş Çay Projesi"/>
    <x v="7"/>
    <s v="Stokbar"/>
    <s v="Lojitek"/>
    <n v="40754.21"/>
    <m/>
    <n v="1"/>
    <m/>
    <n v="50942.76"/>
    <m/>
    <n v="10188.549999999999"/>
    <m/>
    <n v="40754.21"/>
    <m/>
    <n v="0"/>
    <n v="0"/>
    <s v="UNI240000000363"/>
    <m/>
    <m/>
    <s v="Doğuş Çay"/>
    <x v="0"/>
    <s v="Yenileme"/>
    <s v="Hizmet"/>
    <s v="Bakım ve Destek Hizmeti"/>
    <s v="Key Account"/>
    <x v="0"/>
    <x v="0"/>
    <s v="Yurt İçi"/>
    <s v="Türkiye"/>
  </r>
  <r>
    <s v="Q1"/>
    <x v="0"/>
    <x v="2"/>
    <m/>
    <s v="DOGUS ÇAY VE GIDA MADD.ÜRT.PAZ.ITH.IHR.A.S"/>
    <s v="LY.01.007"/>
    <s v="LOJITEK PANORAMA ALIM YERI LISANSI"/>
    <s v="Univera Doğuş Çay Projesi"/>
    <x v="7"/>
    <s v="Stokbar"/>
    <s v="Lojitek"/>
    <n v="123006.75"/>
    <m/>
    <n v="1"/>
    <m/>
    <n v="164009"/>
    <m/>
    <n v="41002.25"/>
    <m/>
    <n v="123006.75"/>
    <m/>
    <n v="0"/>
    <n v="0"/>
    <s v="UNI240000000363"/>
    <m/>
    <m/>
    <s v="Doğuş Çay"/>
    <x v="0"/>
    <s v="Yeni Satış"/>
    <s v="Lisans"/>
    <s v="Lisans Satışı"/>
    <s v="Key Account"/>
    <x v="0"/>
    <x v="0"/>
    <s v="Yurt İçi"/>
    <s v="Türkiye"/>
  </r>
  <r>
    <s v="Q2"/>
    <x v="0"/>
    <x v="3"/>
    <m/>
    <s v="HAYAT KIMYA SAN. A.S"/>
    <s v="EH.02.004"/>
    <s v="Enroute Panorama FundManager Module - Fon ve Bütçe Yönetimi Yazilim Bakimi Hizmeti "/>
    <s v="Univera - Hayat Kimya"/>
    <x v="2"/>
    <s v="Enroute"/>
    <m/>
    <n v="51223.91"/>
    <m/>
    <n v="1"/>
    <m/>
    <n v="51223.91"/>
    <m/>
    <n v="0"/>
    <m/>
    <n v="51223.91"/>
    <m/>
    <n v="0"/>
    <n v="0"/>
    <s v="UNI240000000610"/>
    <m/>
    <m/>
    <s v="Hayat Kimya"/>
    <x v="0"/>
    <s v="Yenileme"/>
    <s v="Hizmet"/>
    <s v="Bakım ve Destek Hizmeti"/>
    <s v="Diğer"/>
    <x v="0"/>
    <x v="0"/>
    <s v="Yurt İçi"/>
    <s v="Türkiye"/>
  </r>
  <r>
    <s v="Q2"/>
    <x v="0"/>
    <x v="3"/>
    <m/>
    <s v="ÇAYKUR ÇAY ISLETMELERI GENEL MÜDÜRLÜGÜ"/>
    <s v="EH.02.014"/>
    <s v="ENROUTE PANORAMA BUSINESS ANALYTICS  (QSENSE) KULLANICI LISANSI BAKIMI"/>
    <s v="Univera - Çaykur"/>
    <x v="2"/>
    <s v="Enroute"/>
    <m/>
    <n v="6166.91"/>
    <m/>
    <n v="1"/>
    <m/>
    <n v="6166.91"/>
    <m/>
    <n v="0"/>
    <m/>
    <n v="6166.91"/>
    <m/>
    <n v="0"/>
    <n v="0"/>
    <s v="UNI240000000579"/>
    <m/>
    <m/>
    <s v="Çaykur"/>
    <x v="0"/>
    <s v="Yenileme"/>
    <s v="Hizmet"/>
    <s v="Bakım ve Destek Hizmeti"/>
    <s v="Diğer"/>
    <x v="0"/>
    <x v="0"/>
    <s v="Yurt İçi"/>
    <s v="Türkiye"/>
  </r>
  <r>
    <s v="Q2"/>
    <x v="0"/>
    <x v="4"/>
    <m/>
    <s v="DOGANAY GIDA TARIM VE HAYVANCILIK SAN. VE TIC. A.S."/>
    <s v="EH.02.001"/>
    <s v="EnRoute Panorama - Yazilim Bakimi, Yasatma ve Merkezi Destek Hizmeti"/>
    <s v="Univera - Doğanay"/>
    <x v="2"/>
    <s v="Enroute"/>
    <m/>
    <n v="797449.35"/>
    <m/>
    <n v="1"/>
    <m/>
    <n v="797449.35"/>
    <m/>
    <n v="0"/>
    <m/>
    <n v="797449.35"/>
    <m/>
    <n v="0"/>
    <n v="0"/>
    <s v="UNI240000000651"/>
    <m/>
    <m/>
    <s v="Doğanay"/>
    <x v="0"/>
    <s v="Yenileme"/>
    <s v="Hizmet"/>
    <s v="Bakım ve Destek Hizmeti"/>
    <s v="Diğer"/>
    <x v="0"/>
    <x v="0"/>
    <s v="Yurt İçi"/>
    <s v="Türkiye"/>
  </r>
  <r>
    <s v="Q2"/>
    <x v="0"/>
    <x v="3"/>
    <m/>
    <s v="EFES VITANTA MOLDOVA BREWERY S.A"/>
    <s v="EH.02.001"/>
    <s v="EnRoute Panorama - Yazilim Bakimi, Yasatma ve Merkezi Destek Hizmeti"/>
    <s v="Univera - Efes Moldova"/>
    <x v="2"/>
    <s v="Enroute"/>
    <m/>
    <n v="22796.54"/>
    <m/>
    <n v="1"/>
    <m/>
    <n v="22796.543386000001"/>
    <m/>
    <n v="3.3860000000000001E-3"/>
    <m/>
    <n v="22796.54"/>
    <m/>
    <n v="0"/>
    <n v="0"/>
    <s v="ENV240000000067"/>
    <m/>
    <m/>
    <s v="Efes International"/>
    <x v="0"/>
    <s v="Yenileme"/>
    <s v="Hizmet"/>
    <s v="Bakım ve Destek Hizmeti"/>
    <s v="Diğer"/>
    <x v="0"/>
    <x v="0"/>
    <s v="Yurt Dışı"/>
    <s v="Moldova"/>
  </r>
  <r>
    <s v="Q2"/>
    <x v="0"/>
    <x v="3"/>
    <m/>
    <s v="HAYAT KIMYA SAN. A.S"/>
    <s v="EH.02.001"/>
    <s v="EnRoute Panorama - Yazilim Bakimi, Yasatma ve Merkezi Destek Hizmeti"/>
    <s v="Univera - Hayat Kimya"/>
    <x v="2"/>
    <s v="Enroute"/>
    <m/>
    <n v="473805.72"/>
    <m/>
    <n v="1"/>
    <m/>
    <n v="473805.72"/>
    <m/>
    <n v="0"/>
    <m/>
    <n v="473805.72"/>
    <m/>
    <n v="0"/>
    <n v="0"/>
    <s v="UNI240000000610"/>
    <m/>
    <m/>
    <s v="Hayat Kimya"/>
    <x v="0"/>
    <s v="Yenileme"/>
    <s v="Hizmet"/>
    <s v="Bakım ve Destek Hizmeti"/>
    <s v="Diğer"/>
    <x v="0"/>
    <x v="0"/>
    <s v="Yurt İçi"/>
    <s v="Türkiye"/>
  </r>
  <r>
    <s v="Q2"/>
    <x v="0"/>
    <x v="3"/>
    <m/>
    <s v="HAYAT KIMYA SAN. A.S"/>
    <s v="EH.02.001"/>
    <s v="EnRoute Panorama - Yazilim Bakimi, Yasatma ve Merkezi Destek Hizmeti"/>
    <s v="Univera - Hayat Kimya"/>
    <x v="2"/>
    <s v="Enroute"/>
    <m/>
    <n v="119603.93"/>
    <m/>
    <n v="1"/>
    <m/>
    <n v="119603.93"/>
    <m/>
    <n v="0"/>
    <m/>
    <n v="119603.93"/>
    <m/>
    <n v="0"/>
    <n v="0"/>
    <s v="UNI240000000612"/>
    <m/>
    <m/>
    <s v="Hayat Kimya"/>
    <x v="0"/>
    <s v="Yenileme"/>
    <s v="Hizmet"/>
    <s v="Bakım ve Destek Hizmeti"/>
    <s v="Diğer"/>
    <x v="0"/>
    <x v="0"/>
    <s v="Yurt İçi"/>
    <s v="Türkiye"/>
  </r>
  <r>
    <s v="Q2"/>
    <x v="0"/>
    <x v="3"/>
    <m/>
    <s v="HAYAT KIMYA SAN. A.S"/>
    <s v="EH.02.001"/>
    <s v="EnRoute Panorama - Yazilim Bakimi, Yasatma ve Merkezi Destek Hizmeti"/>
    <s v="Univera - Hayat Kimya"/>
    <x v="2"/>
    <s v="Enroute"/>
    <m/>
    <n v="46960.4"/>
    <m/>
    <n v="1"/>
    <m/>
    <n v="46960.4"/>
    <m/>
    <n v="0"/>
    <m/>
    <n v="46960.4"/>
    <m/>
    <n v="0"/>
    <n v="0"/>
    <s v="UNI240000000610"/>
    <m/>
    <m/>
    <s v="Hayat Kimya"/>
    <x v="0"/>
    <s v="Yenileme"/>
    <s v="Hizmet"/>
    <s v="Bakım ve Destek Hizmeti"/>
    <s v="Diğer"/>
    <x v="0"/>
    <x v="0"/>
    <s v="Yurt İçi"/>
    <s v="Türkiye"/>
  </r>
  <r>
    <s v="Q2"/>
    <x v="0"/>
    <x v="3"/>
    <m/>
    <s v="HAYAT KIMYA SAN. A.S"/>
    <s v="EH.02.001"/>
    <s v="EnRoute Panorama - Yazilim Bakimi, Yasatma ve Merkezi Destek Hizmeti"/>
    <s v="Univera - Hayat Kimya"/>
    <x v="2"/>
    <s v="Enroute"/>
    <m/>
    <n v="427.32"/>
    <m/>
    <n v="40"/>
    <m/>
    <n v="17092.8"/>
    <m/>
    <n v="0"/>
    <m/>
    <n v="17092.8"/>
    <m/>
    <n v="0"/>
    <n v="0"/>
    <s v="UNI240000000610"/>
    <m/>
    <m/>
    <s v="Hayat Kimya"/>
    <x v="0"/>
    <s v="Yenileme"/>
    <s v="Hizmet"/>
    <s v="Bakım ve Destek Hizmeti"/>
    <s v="Diğer"/>
    <x v="0"/>
    <x v="0"/>
    <s v="Yurt İçi"/>
    <s v="Türkiye"/>
  </r>
  <r>
    <s v="Q2"/>
    <x v="0"/>
    <x v="4"/>
    <m/>
    <s v="VODAFONE MOBILE OPERATION LTD."/>
    <s v="EH.02.001"/>
    <s v="EnRoute Panorama - Yazilim Bakimi, Yasatma ve Merkezi Destek Hizmeti"/>
    <s v="Univera - Vodafone"/>
    <x v="2"/>
    <s v="Enroute"/>
    <m/>
    <n v="167173.04999999999"/>
    <m/>
    <n v="-1"/>
    <m/>
    <n v="0"/>
    <m/>
    <n v="0"/>
    <m/>
    <n v="-167173.04999999999"/>
    <m/>
    <n v="1"/>
    <n v="167173.04999999999"/>
    <s v="000000000084362"/>
    <m/>
    <m/>
    <s v="Vodafone Mobile"/>
    <x v="0"/>
    <s v="Yenileme"/>
    <s v="Hizmet"/>
    <s v="Bakım ve Destek Hizmeti"/>
    <s v="Diğer"/>
    <x v="0"/>
    <x v="0"/>
    <s v="Yurt Dışı"/>
    <s v="KKTC"/>
  </r>
  <r>
    <s v="Q2"/>
    <x v="0"/>
    <x v="3"/>
    <m/>
    <s v="END DAGITIM E-TICARET ITHALAT IHRACAT SANAYI TICARET LIMITED SIRKETI"/>
    <s v="EH.02.001"/>
    <s v="EnRoute Panorama - Yazilim Bakimi, Yasatma ve Merkezi Destek Hizmeti"/>
    <s v="Univera - Henkel"/>
    <x v="2"/>
    <s v="Enroute"/>
    <m/>
    <n v="20084.2"/>
    <m/>
    <n v="1"/>
    <m/>
    <n v="20084.2"/>
    <m/>
    <n v="0"/>
    <m/>
    <n v="20084.2"/>
    <m/>
    <n v="0"/>
    <n v="0"/>
    <s v="UNI240000000596"/>
    <m/>
    <m/>
    <s v="Henkel"/>
    <x v="1"/>
    <s v="Yenileme"/>
    <s v="Hizmet"/>
    <s v="Bakım ve Destek Hizmeti"/>
    <s v="Diğer"/>
    <x v="0"/>
    <x v="0"/>
    <s v="Yurt İçi"/>
    <s v="Türkiye"/>
  </r>
  <r>
    <s v="Q2"/>
    <x v="0"/>
    <x v="3"/>
    <m/>
    <s v="RED BULL GIDA DAGITIM VE PAZARLAMA TICARET LTD. STI"/>
    <s v="EY.02.033"/>
    <s v="EnRoute Panorama - Mobil Kullanici Lisansi (Enterprise)"/>
    <s v="Univera - Redbull"/>
    <x v="0"/>
    <s v="Enroute"/>
    <m/>
    <n v="5103"/>
    <m/>
    <n v="2"/>
    <m/>
    <n v="10206"/>
    <m/>
    <n v="0"/>
    <m/>
    <n v="10206"/>
    <m/>
    <n v="0"/>
    <n v="0"/>
    <s v="UNI240000000584"/>
    <m/>
    <m/>
    <s v="Redbull"/>
    <x v="0"/>
    <s v="Yeni Satış"/>
    <s v="Lisans"/>
    <s v="Lisans Satışı"/>
    <s v="Diğer"/>
    <x v="0"/>
    <x v="0"/>
    <s v="Yurt İçi"/>
    <s v="Türkiye"/>
  </r>
  <r>
    <s v="Q2"/>
    <x v="0"/>
    <x v="3"/>
    <m/>
    <s v="RED BULL GIDA DAGITIM VE PAZARLAMA TICARET LTD. STI"/>
    <s v="EY.02.033"/>
    <s v="EnRoute Panorama - Mobil Kullanici Lisansi (Enterprise)"/>
    <s v="Univera - Redbull"/>
    <x v="0"/>
    <s v="Enroute"/>
    <m/>
    <n v="5103"/>
    <m/>
    <n v="2"/>
    <m/>
    <n v="10206"/>
    <m/>
    <n v="0"/>
    <m/>
    <n v="10206"/>
    <m/>
    <n v="0"/>
    <n v="0"/>
    <s v="UNI240000000599"/>
    <m/>
    <m/>
    <s v="Redbull"/>
    <x v="0"/>
    <s v="Yeni Satış"/>
    <s v="Lisans"/>
    <s v="Lisans Satışı"/>
    <s v="Diğer"/>
    <x v="0"/>
    <x v="0"/>
    <s v="Yurt İçi"/>
    <s v="Türkiye"/>
  </r>
  <r>
    <s v="Q1"/>
    <x v="0"/>
    <x v="2"/>
    <m/>
    <s v="MİYA OTOMASYON VE BARKOD BILISIM SISTEMLERI SAN TİC. VE L.T.D. STI."/>
    <s v="EH.06.001"/>
    <s v="EnRoute Panorama - Hosting Hizmeti"/>
    <s v="Univera - Kanal"/>
    <x v="5"/>
    <s v="Hosting"/>
    <m/>
    <n v="1850.49"/>
    <m/>
    <n v="4"/>
    <m/>
    <n v="7401.96"/>
    <m/>
    <n v="0"/>
    <m/>
    <n v="7401.96"/>
    <m/>
    <n v="0"/>
    <n v="0"/>
    <s v="UNI240000000372"/>
    <m/>
    <m/>
    <s v="Miya"/>
    <x v="0"/>
    <s v="Yenileme"/>
    <s v="Hizmet"/>
    <s v="Hosting"/>
    <s v="Diğer"/>
    <x v="1"/>
    <x v="1"/>
    <s v="Yurt İçi"/>
    <s v="Türkiye"/>
  </r>
  <r>
    <s v="Q1"/>
    <x v="0"/>
    <x v="2"/>
    <m/>
    <s v="MİYA OTOMASYON VE BARKOD BILISIM SISTEMLERI SAN TİC. VE L.T.D. STI."/>
    <s v="EH.06.001"/>
    <s v="EnRoute Panorama - Hosting Hizmeti"/>
    <s v="Univera - Kanal"/>
    <x v="5"/>
    <s v="Hosting"/>
    <m/>
    <n v="5890.61"/>
    <m/>
    <n v="1"/>
    <m/>
    <n v="5890.61"/>
    <m/>
    <n v="0"/>
    <m/>
    <n v="5890.61"/>
    <m/>
    <n v="0"/>
    <n v="0"/>
    <s v="UNI240000000372"/>
    <m/>
    <m/>
    <s v="Miya"/>
    <x v="0"/>
    <s v="Yenileme"/>
    <s v="Hizmet"/>
    <s v="Hosting"/>
    <s v="Diğer"/>
    <x v="1"/>
    <x v="1"/>
    <s v="Yurt İçi"/>
    <s v="Türkiye"/>
  </r>
  <r>
    <s v="Q1"/>
    <x v="0"/>
    <x v="2"/>
    <m/>
    <s v="MİYA OTOMASYON VE BARKOD BILISIM SISTEMLERI SAN TİC. VE L.T.D. STI."/>
    <s v="EH.06.001"/>
    <s v="EnRoute Panorama - Hosting Hizmeti"/>
    <s v="Univera - Kanal"/>
    <x v="5"/>
    <s v="Hosting"/>
    <m/>
    <n v="1850.49"/>
    <m/>
    <n v="3"/>
    <m/>
    <n v="5551.47"/>
    <m/>
    <n v="0"/>
    <m/>
    <n v="5551.47"/>
    <m/>
    <n v="0"/>
    <n v="0"/>
    <s v="UNI240000000372"/>
    <m/>
    <m/>
    <s v="Miya"/>
    <x v="0"/>
    <s v="Yenileme"/>
    <s v="Hizmet"/>
    <s v="Hosting"/>
    <s v="Diğer"/>
    <x v="1"/>
    <x v="1"/>
    <s v="Yurt İçi"/>
    <s v="Türkiye"/>
  </r>
  <r>
    <s v="Q1"/>
    <x v="0"/>
    <x v="2"/>
    <m/>
    <s v="MİYA OTOMASYON VE BARKOD BILISIM SISTEMLERI SAN TİC. VE L.T.D. STI."/>
    <s v="EH.06.001"/>
    <s v="EnRoute Panorama - Hosting Hizmeti"/>
    <s v="Univera - Kanal"/>
    <x v="5"/>
    <s v="Hosting"/>
    <m/>
    <n v="1850.49"/>
    <m/>
    <n v="3"/>
    <m/>
    <n v="5551.47"/>
    <m/>
    <n v="0"/>
    <m/>
    <n v="5551.47"/>
    <m/>
    <n v="0"/>
    <n v="0"/>
    <s v="UNI240000000372"/>
    <m/>
    <m/>
    <s v="Miya"/>
    <x v="0"/>
    <s v="Yenileme"/>
    <s v="Hizmet"/>
    <s v="Hosting"/>
    <s v="Diğer"/>
    <x v="1"/>
    <x v="1"/>
    <s v="Yurt İçi"/>
    <s v="Türkiye"/>
  </r>
  <r>
    <s v="Q1"/>
    <x v="0"/>
    <x v="2"/>
    <m/>
    <s v="MİYA OTOMASYON VE BARKOD BILISIM SISTEMLERI SAN TİC. VE L.T.D. STI."/>
    <s v="EH.06.001"/>
    <s v="EnRoute Panorama - Hosting Hizmeti"/>
    <s v="Univera - Kanal"/>
    <x v="5"/>
    <s v="Hosting"/>
    <m/>
    <n v="1850.49"/>
    <m/>
    <n v="3"/>
    <m/>
    <n v="5551.47"/>
    <m/>
    <n v="0"/>
    <m/>
    <n v="5551.47"/>
    <m/>
    <n v="0"/>
    <n v="0"/>
    <s v="UNI240000000372"/>
    <m/>
    <m/>
    <s v="Miya"/>
    <x v="0"/>
    <s v="Yenileme"/>
    <s v="Hizmet"/>
    <s v="Hosting"/>
    <s v="Diğer"/>
    <x v="1"/>
    <x v="1"/>
    <s v="Yurt İçi"/>
    <s v="Türkiye"/>
  </r>
  <r>
    <s v="Q1"/>
    <x v="0"/>
    <x v="2"/>
    <m/>
    <s v="MİYA OTOMASYON VE BARKOD BILISIM SISTEMLERI SAN TİC. VE L.T.D. STI."/>
    <s v="EH.06.001"/>
    <s v="EnRoute Panorama - Hosting Hizmeti"/>
    <s v="Univera - Kanal"/>
    <x v="5"/>
    <s v="Hosting"/>
    <m/>
    <n v="1850.49"/>
    <m/>
    <n v="1"/>
    <m/>
    <n v="1850.49"/>
    <m/>
    <n v="0"/>
    <m/>
    <n v="1850.49"/>
    <m/>
    <n v="0"/>
    <n v="0"/>
    <s v="UNI240000000372"/>
    <m/>
    <m/>
    <s v="Miya"/>
    <x v="0"/>
    <s v="Yenileme"/>
    <s v="Hizmet"/>
    <s v="Hosting"/>
    <s v="Diğer"/>
    <x v="1"/>
    <x v="1"/>
    <s v="Yurt İçi"/>
    <s v="Türkiye"/>
  </r>
  <r>
    <s v="Q1"/>
    <x v="0"/>
    <x v="2"/>
    <m/>
    <s v="MİYA OTOMASYON VE BARKOD BILISIM SISTEMLERI SAN TİC. VE L.T.D. STI."/>
    <s v="EH.06.001"/>
    <s v="EnRoute Panorama - Hosting Hizmeti"/>
    <s v="Univera - Kanal"/>
    <x v="5"/>
    <s v="Hosting"/>
    <m/>
    <n v="1850.49"/>
    <m/>
    <n v="1"/>
    <m/>
    <n v="1850.49"/>
    <m/>
    <n v="0"/>
    <m/>
    <n v="1850.49"/>
    <m/>
    <n v="0"/>
    <n v="0"/>
    <s v="UNI240000000372"/>
    <m/>
    <m/>
    <s v="Miya"/>
    <x v="0"/>
    <s v="Yenileme"/>
    <s v="Hizmet"/>
    <s v="Hosting"/>
    <s v="Diğer"/>
    <x v="1"/>
    <x v="1"/>
    <s v="Yurt İçi"/>
    <s v="Türkiye"/>
  </r>
  <r>
    <s v="Q1"/>
    <x v="0"/>
    <x v="2"/>
    <m/>
    <s v="MİYA OTOMASYON VE BARKOD BILISIM SISTEMLERI SAN TİC. VE L.T.D. STI."/>
    <s v="EH.06.001"/>
    <s v="EnRoute Panorama - Hosting Hizmeti"/>
    <s v="Univera - Kanal"/>
    <x v="5"/>
    <s v="Hosting"/>
    <m/>
    <n v="1850"/>
    <m/>
    <n v="1"/>
    <m/>
    <n v="1850"/>
    <m/>
    <n v="0"/>
    <m/>
    <n v="1850"/>
    <m/>
    <n v="0"/>
    <n v="0"/>
    <s v="UNI240000000372"/>
    <m/>
    <m/>
    <s v="Miya"/>
    <x v="0"/>
    <s v="Yenileme"/>
    <s v="Hizmet"/>
    <s v="Hosting"/>
    <s v="Diğer"/>
    <x v="1"/>
    <x v="1"/>
    <s v="Yurt İçi"/>
    <s v="Türkiye"/>
  </r>
  <r>
    <s v="Q1"/>
    <x v="0"/>
    <x v="2"/>
    <m/>
    <s v="MİYA OTOMASYON VE BARKOD BILISIM SISTEMLERI SAN TİC. VE L.T.D. STI."/>
    <s v="EH.06.001"/>
    <s v="EnRoute Panorama - Hosting Hizmeti"/>
    <s v="Univera - Kanal"/>
    <x v="5"/>
    <s v="Hosting"/>
    <m/>
    <n v="1849"/>
    <m/>
    <n v="1"/>
    <m/>
    <n v="1849"/>
    <m/>
    <n v="0"/>
    <m/>
    <n v="1849"/>
    <m/>
    <n v="0"/>
    <n v="0"/>
    <s v="UNI240000000372"/>
    <m/>
    <m/>
    <s v="Miya"/>
    <x v="0"/>
    <s v="Yenileme"/>
    <s v="Hizmet"/>
    <s v="Hosting"/>
    <s v="Diğer"/>
    <x v="1"/>
    <x v="1"/>
    <s v="Yurt İçi"/>
    <s v="Türkiye"/>
  </r>
  <r>
    <s v="Q1"/>
    <x v="0"/>
    <x v="2"/>
    <m/>
    <s v="LOREAL TÜRKIYE SAN VE TIC. A.S."/>
    <s v="EH.06.001"/>
    <s v="EnRoute Panorama - Hosting Hizmeti"/>
    <s v="Univera - Loreal Eczane"/>
    <x v="2"/>
    <s v="Hosting"/>
    <m/>
    <n v="298111.03000000003"/>
    <m/>
    <n v="1"/>
    <m/>
    <n v="298111.03000000003"/>
    <m/>
    <n v="0"/>
    <m/>
    <n v="298111.03000000003"/>
    <m/>
    <n v="0"/>
    <n v="0"/>
    <s v="UNI240000000376"/>
    <m/>
    <m/>
    <s v="Loreal"/>
    <x v="0"/>
    <s v="Yenileme"/>
    <s v="Hizmet"/>
    <s v="Hosting"/>
    <s v="Diğer"/>
    <x v="0"/>
    <x v="0"/>
    <s v="Yurt İçi"/>
    <s v="Türkiye"/>
  </r>
  <r>
    <s v="Q1"/>
    <x v="0"/>
    <x v="2"/>
    <m/>
    <s v="LOREAL TÜRKIYE SAN VE TIC. A.S."/>
    <s v="EH.06.001"/>
    <s v="EnRoute Panorama - Hosting Hizmeti"/>
    <s v="Univera - Loreal Kuaför"/>
    <x v="2"/>
    <s v="Hosting"/>
    <m/>
    <n v="298111.03000000003"/>
    <m/>
    <n v="1"/>
    <m/>
    <n v="298111.03000000003"/>
    <m/>
    <n v="0"/>
    <m/>
    <n v="298111.03000000003"/>
    <m/>
    <n v="0"/>
    <n v="0"/>
    <s v="UNI240000000375"/>
    <m/>
    <m/>
    <s v="Loreal"/>
    <x v="0"/>
    <s v="Yenileme"/>
    <s v="Hizmet"/>
    <s v="Hosting"/>
    <s v="Diğer"/>
    <x v="0"/>
    <x v="0"/>
    <s v="Yurt İçi"/>
    <s v="Türkiye"/>
  </r>
  <r>
    <s v="Q1"/>
    <x v="0"/>
    <x v="2"/>
    <m/>
    <s v="LOREAL TÜRKIYE SAN VE TIC. A.S."/>
    <s v="EH.06.001"/>
    <s v="EnRoute Panorama - Hosting Hizmeti"/>
    <s v="Univera - Loreal Tüketici"/>
    <x v="2"/>
    <s v="Hosting"/>
    <m/>
    <n v="596222.06999999995"/>
    <m/>
    <n v="1"/>
    <m/>
    <n v="596222.06999999995"/>
    <m/>
    <n v="0"/>
    <m/>
    <n v="596222.06999999995"/>
    <m/>
    <n v="0"/>
    <n v="0"/>
    <s v="UNI240000000374"/>
    <m/>
    <m/>
    <s v="Loreal"/>
    <x v="0"/>
    <s v="Yenileme"/>
    <s v="Hizmet"/>
    <s v="Hosting"/>
    <s v="Diğer"/>
    <x v="0"/>
    <x v="0"/>
    <s v="Yurt İçi"/>
    <s v="Türkiye"/>
  </r>
  <r>
    <s v="Q2"/>
    <x v="0"/>
    <x v="3"/>
    <m/>
    <s v="ANKA GIDA- ORHAN VELI ÇELIK"/>
    <s v="EYS.04.012"/>
    <s v="EnRoute Panorama - E-Dönüsüm Modül Lisansi Standart"/>
    <s v="Univera - Dardanel"/>
    <x v="7"/>
    <s v="Enroute"/>
    <m/>
    <n v="14552.3"/>
    <m/>
    <n v="1"/>
    <m/>
    <n v="20789"/>
    <m/>
    <n v="6236.7"/>
    <m/>
    <n v="14552.3"/>
    <m/>
    <n v="0"/>
    <n v="0"/>
    <s v="ENV240000000063"/>
    <m/>
    <m/>
    <s v="Dardanel"/>
    <x v="0"/>
    <s v="Yeni Satış"/>
    <s v="Lisans"/>
    <s v="Lisans Satışı"/>
    <s v="Diğer"/>
    <x v="0"/>
    <x v="0"/>
    <s v="Yurt İçi"/>
    <s v="Türkiye"/>
  </r>
  <r>
    <s v="Q2"/>
    <x v="0"/>
    <x v="3"/>
    <m/>
    <s v="ELMAS GIDA- UGUR ELMAS"/>
    <s v="EYS.04.012"/>
    <s v="EnRoute Panorama - E-Dönüsüm Modül Lisansi Standart"/>
    <s v="Univera - Dardanel"/>
    <x v="7"/>
    <s v="Enroute"/>
    <m/>
    <n v="14552.3"/>
    <m/>
    <n v="1"/>
    <m/>
    <n v="20789"/>
    <m/>
    <n v="6236.7"/>
    <m/>
    <n v="14552.3"/>
    <m/>
    <n v="0"/>
    <n v="0"/>
    <s v="ENV240000000065"/>
    <m/>
    <m/>
    <s v="Dardanel"/>
    <x v="0"/>
    <s v="Yeni Satış"/>
    <s v="Lisans"/>
    <s v="Lisans Satışı"/>
    <s v="Diğer"/>
    <x v="0"/>
    <x v="0"/>
    <s v="Yurt İçi"/>
    <s v="Türkiye"/>
  </r>
  <r>
    <s v="Q2"/>
    <x v="0"/>
    <x v="4"/>
    <m/>
    <s v="DOGANAY GIDA TARIM VE HAYVANCILIK SAN. VE TIC. A.S."/>
    <s v="EH.03.008"/>
    <s v="EnRoute Panorama - Çafri Merkezi Hizmeti (DDI / OutSource)"/>
    <s v="Univera - Doğanay"/>
    <x v="2"/>
    <s v="Enroute"/>
    <m/>
    <n v="6157.7000000000007"/>
    <m/>
    <n v="52"/>
    <m/>
    <n v="320200.40000000002"/>
    <m/>
    <n v="0"/>
    <m/>
    <n v="320200.40000000002"/>
    <m/>
    <n v="0"/>
    <n v="0"/>
    <s v="UNI240000000651"/>
    <m/>
    <m/>
    <s v="Doğanay"/>
    <x v="0"/>
    <s v="Yenileme"/>
    <s v="Hizmet"/>
    <s v="Çağrı Merkezi"/>
    <s v="Diğer"/>
    <x v="0"/>
    <x v="0"/>
    <s v="Yurt İçi"/>
    <s v="Türkiye"/>
  </r>
  <r>
    <s v="Q2"/>
    <x v="0"/>
    <x v="3"/>
    <m/>
    <s v="ÇAYKUR ÇAY ISLETMELERI GENEL MÜDÜRLÜGÜ"/>
    <s v="EH.03.001"/>
    <s v="EnRoute Panorama - Çafri Merkezi Hizmeti  (MSD)"/>
    <s v="Univera - Çaykur"/>
    <x v="2"/>
    <s v="Enroute"/>
    <m/>
    <n v="14626.76"/>
    <m/>
    <n v="1"/>
    <m/>
    <n v="14626.76"/>
    <m/>
    <n v="0"/>
    <m/>
    <n v="14626.76"/>
    <m/>
    <n v="0"/>
    <n v="0"/>
    <s v="UNI240000000579"/>
    <m/>
    <m/>
    <s v="Çaykur"/>
    <x v="0"/>
    <s v="Yenileme"/>
    <s v="Hizmet"/>
    <s v="Çağrı Merkezi"/>
    <s v="Diğer"/>
    <x v="0"/>
    <x v="0"/>
    <s v="Yurt İçi"/>
    <s v="Türkiye"/>
  </r>
  <r>
    <s v="Q2"/>
    <x v="0"/>
    <x v="3"/>
    <m/>
    <s v="EFES VITANTA MOLDOVA BREWERY S.A"/>
    <s v="EH.03.001"/>
    <s v="EnRoute Panorama - Çafri Merkezi Hizmeti  (MSD)"/>
    <s v="Univera - Efes Moldova"/>
    <x v="2"/>
    <s v="Enroute"/>
    <m/>
    <n v="29805.33"/>
    <m/>
    <n v="1"/>
    <m/>
    <n v="29805.331999999999"/>
    <m/>
    <n v="2E-3"/>
    <m/>
    <n v="29805.33"/>
    <m/>
    <n v="0"/>
    <n v="0"/>
    <s v="ENV240000000067"/>
    <m/>
    <m/>
    <s v="Efes International"/>
    <x v="0"/>
    <s v="Yenileme"/>
    <s v="Hizmet"/>
    <s v="Çağrı Merkezi"/>
    <s v="Diğer"/>
    <x v="0"/>
    <x v="0"/>
    <s v="Yurt Dışı"/>
    <s v="Moldova"/>
  </r>
  <r>
    <s v="Q2"/>
    <x v="0"/>
    <x v="3"/>
    <m/>
    <s v="HAYAT KIMYA SAN. A.S"/>
    <s v="EH.03.001"/>
    <s v="EnRoute Panorama - Çafri Merkezi Hizmeti  (MSD)"/>
    <s v="Univera - Hayat Kimya"/>
    <x v="2"/>
    <s v="Enroute"/>
    <m/>
    <n v="10778.89"/>
    <m/>
    <n v="40"/>
    <m/>
    <n v="431155.6"/>
    <m/>
    <n v="0"/>
    <m/>
    <n v="431155.6"/>
    <m/>
    <n v="0"/>
    <n v="0"/>
    <s v="UNI240000000610"/>
    <m/>
    <m/>
    <s v="Hayat Kimya"/>
    <x v="0"/>
    <s v="Yenileme"/>
    <s v="Hizmet"/>
    <s v="Çağrı Merkezi"/>
    <s v="Diğer"/>
    <x v="0"/>
    <x v="0"/>
    <s v="Yurt İçi"/>
    <s v="Türkiye"/>
  </r>
  <r>
    <s v="Q2"/>
    <x v="0"/>
    <x v="3"/>
    <m/>
    <s v="HAYAT KIMYA SAN. A.S"/>
    <s v="EH.03.001"/>
    <s v="EnRoute Panorama - Çafri Merkezi Hizmeti  (MSD)"/>
    <s v="Univera - Hayat Kimya"/>
    <x v="2"/>
    <s v="Enroute"/>
    <m/>
    <n v="7429.0099999999993"/>
    <m/>
    <n v="15"/>
    <m/>
    <n v="111435.15"/>
    <m/>
    <n v="0"/>
    <m/>
    <n v="111435.15"/>
    <m/>
    <n v="0"/>
    <n v="0"/>
    <s v="UNI240000000612"/>
    <m/>
    <m/>
    <s v="Hayat Kimya"/>
    <x v="0"/>
    <s v="Yenileme"/>
    <s v="Hizmet"/>
    <s v="Çağrı Merkezi"/>
    <s v="Diğer"/>
    <x v="0"/>
    <x v="0"/>
    <s v="Yurt İçi"/>
    <s v="Türkiye"/>
  </r>
  <r>
    <s v="Q2"/>
    <x v="0"/>
    <x v="3"/>
    <m/>
    <s v="ERUSLU SAGLIK ÜRÜNLERI SAN. VE TIC. A.S."/>
    <s v="EYS.04.001"/>
    <s v="EnRoute Panorama -  Modül Lisanslari Kiralama Hizmeti Standart"/>
    <s v="Univera - Eruslu Sağlık"/>
    <x v="10"/>
    <s v="Enroute"/>
    <m/>
    <n v="326668.52"/>
    <m/>
    <n v="1"/>
    <m/>
    <n v="326668.52"/>
    <m/>
    <n v="0"/>
    <m/>
    <n v="326668.52"/>
    <m/>
    <n v="0"/>
    <n v="0"/>
    <s v="UNV000000000015"/>
    <m/>
    <m/>
    <s v="Eruslu"/>
    <x v="0"/>
    <s v="Yenileme"/>
    <s v="Lisans"/>
    <s v="Lisans Kiralama"/>
    <s v="Diğer"/>
    <x v="0"/>
    <x v="0"/>
    <s v="Yurt İçi"/>
    <s v="Türkiye"/>
  </r>
  <r>
    <s v="Q1"/>
    <x v="0"/>
    <x v="2"/>
    <m/>
    <s v="MİYA OTOMASYON VE BARKOD BILISIM SISTEMLERI SAN TİC. VE L.T.D. STI."/>
    <s v="WPH.02.001"/>
    <s v="WebPlus Yazilim Bakimi Hizmeti"/>
    <s v="Univera - Kanal"/>
    <x v="5"/>
    <s v="Enroute"/>
    <s v="Webplus"/>
    <n v="5916"/>
    <m/>
    <n v="14"/>
    <m/>
    <n v="82824"/>
    <m/>
    <n v="0"/>
    <m/>
    <n v="82824"/>
    <m/>
    <n v="0"/>
    <n v="0"/>
    <s v="UNI240000000377"/>
    <m/>
    <m/>
    <s v="Miya"/>
    <x v="0"/>
    <s v="Yenileme"/>
    <s v="Hizmet"/>
    <s v="Bakım ve Destek Hizmeti"/>
    <s v="Diğer"/>
    <x v="1"/>
    <x v="1"/>
    <s v="Yurt İçi"/>
    <s v="Türkiye"/>
  </r>
  <r>
    <s v="Q1"/>
    <x v="0"/>
    <x v="2"/>
    <m/>
    <s v="MİYA OTOMASYON VE BARKOD BILISIM SISTEMLERI SAN TİC. VE L.T.D. STI."/>
    <s v="WPH.02.001"/>
    <s v="WebPlus Yazilim Bakimi Hizmeti"/>
    <s v="Univera - Kanal"/>
    <x v="5"/>
    <s v="Enroute"/>
    <s v="Webplus"/>
    <n v="3697"/>
    <m/>
    <n v="2"/>
    <m/>
    <n v="7394"/>
    <m/>
    <n v="0"/>
    <m/>
    <n v="7394"/>
    <m/>
    <n v="0"/>
    <n v="0"/>
    <s v="UNI240000000378"/>
    <m/>
    <m/>
    <s v="Miya"/>
    <x v="0"/>
    <s v="Yenileme"/>
    <s v="Hizmet"/>
    <s v="Bakım ve Destek Hizmeti"/>
    <s v="Diğer"/>
    <x v="1"/>
    <x v="1"/>
    <s v="Yurt İçi"/>
    <s v="Türkiye"/>
  </r>
  <r>
    <s v="Q1"/>
    <x v="0"/>
    <x v="2"/>
    <m/>
    <s v="NOVATEK YAZILIM VE BILISIM HIZMETLERI - SERAP KAYA"/>
    <s v="WPH.02.001"/>
    <s v="WebPlus Yazilim Bakimi Hizmeti"/>
    <s v="Univera - Kanal"/>
    <x v="5"/>
    <s v="Enroute"/>
    <s v="Webplus"/>
    <n v="2923"/>
    <m/>
    <n v="1"/>
    <m/>
    <n v="2923"/>
    <m/>
    <n v="0"/>
    <m/>
    <n v="2923"/>
    <m/>
    <n v="0"/>
    <n v="0"/>
    <s v="ENV240000000047"/>
    <m/>
    <m/>
    <s v="Novatek"/>
    <x v="0"/>
    <s v="Yenileme"/>
    <s v="Hizmet"/>
    <s v="Bakım ve Destek Hizmeti"/>
    <s v="Diğer"/>
    <x v="1"/>
    <x v="0"/>
    <s v="Yurt İçi"/>
    <s v="Türkiye"/>
  </r>
  <r>
    <s v="Q1"/>
    <x v="0"/>
    <x v="2"/>
    <m/>
    <s v="MATRIKS BİLGİSAYAR SİSTEMLERİ LTD.ŞTİ"/>
    <s v="WPY.01.003"/>
    <s v="WEBPLUS EK KULLANICI LISANSI +1"/>
    <s v="Univera - Kanal"/>
    <x v="5"/>
    <s v="Enroute"/>
    <s v="Webplus"/>
    <n v="2948"/>
    <m/>
    <n v="1"/>
    <m/>
    <n v="3685"/>
    <m/>
    <n v="737"/>
    <m/>
    <n v="2948"/>
    <m/>
    <n v="0"/>
    <n v="0"/>
    <s v="UNI240000000392"/>
    <m/>
    <m/>
    <s v="Matriks"/>
    <x v="0"/>
    <s v="Yeni Satış"/>
    <s v="Lisans"/>
    <s v="Lisans Satışı"/>
    <s v="Diğer"/>
    <x v="1"/>
    <x v="2"/>
    <s v="Yurt İçi"/>
    <s v="Türkiye"/>
  </r>
  <r>
    <s v="Q1"/>
    <x v="0"/>
    <x v="2"/>
    <m/>
    <s v="MATRIKS BİLGİSAYAR SİSTEMLERİ LTD.ŞTİ"/>
    <s v="WPY.01.003"/>
    <s v="WEBPLUS EK KULLANICI LISANSI +1"/>
    <s v="Univera - Kanal"/>
    <x v="5"/>
    <s v="Enroute"/>
    <s v="Webplus"/>
    <n v="2408"/>
    <m/>
    <n v="1"/>
    <m/>
    <n v="2408"/>
    <m/>
    <n v="0"/>
    <m/>
    <n v="2408"/>
    <m/>
    <n v="0"/>
    <n v="0"/>
    <s v="UNI240000000405"/>
    <m/>
    <m/>
    <s v="Matriks"/>
    <x v="0"/>
    <s v="Yeni Satış"/>
    <s v="Lisans"/>
    <s v="Lisans Satışı"/>
    <s v="Diğer"/>
    <x v="1"/>
    <x v="2"/>
    <s v="Yurt İçi"/>
    <s v="Türkiye"/>
  </r>
  <r>
    <s v="Q1"/>
    <x v="0"/>
    <x v="2"/>
    <m/>
    <s v="NOVATEK YAZILIM VE BILISIM HIZMETLERI - SERAP KAYA"/>
    <s v="WPY.01.003"/>
    <s v="WEBPLUS EK KULLANICI LISANSI +1"/>
    <s v="Univera - Kanal"/>
    <x v="5"/>
    <s v="Enroute"/>
    <s v="Webplus"/>
    <n v="660.75"/>
    <m/>
    <n v="1"/>
    <m/>
    <n v="881"/>
    <m/>
    <n v="220.25"/>
    <m/>
    <n v="660.75"/>
    <m/>
    <n v="0"/>
    <n v="0"/>
    <s v="ENV240000000047"/>
    <m/>
    <m/>
    <s v="Novatek"/>
    <x v="0"/>
    <s v="Yeni Satış"/>
    <s v="Lisans"/>
    <s v="Lisans Satışı"/>
    <s v="Diğer"/>
    <x v="1"/>
    <x v="0"/>
    <s v="Yurt İçi"/>
    <s v="Türkiye"/>
  </r>
  <r>
    <s v="Q1"/>
    <x v="0"/>
    <x v="2"/>
    <m/>
    <s v="MATRIKS BİLGİSAYAR SİSTEMLERİ LTD.ŞTİ"/>
    <s v="WPY.01.007"/>
    <s v="WEBPLUS E-DÖNÜSÜM MODÜL LISANSI"/>
    <s v="Univera - Kanal"/>
    <x v="5"/>
    <s v="Enroute"/>
    <s v="Webplus"/>
    <n v="6899.2"/>
    <m/>
    <n v="1"/>
    <m/>
    <n v="8624"/>
    <m/>
    <n v="1724.8"/>
    <m/>
    <n v="6899.2"/>
    <m/>
    <n v="0"/>
    <n v="0"/>
    <s v="UNI240000000392"/>
    <m/>
    <m/>
    <s v="Matriks"/>
    <x v="0"/>
    <s v="Yeni Satış"/>
    <s v="Lisans"/>
    <s v="Lisans Satışı"/>
    <s v="Diğer"/>
    <x v="1"/>
    <x v="2"/>
    <s v="Yurt İçi"/>
    <s v="Türkiye"/>
  </r>
  <r>
    <s v="Q1"/>
    <x v="0"/>
    <x v="2"/>
    <m/>
    <s v="NOVATEK YAZILIM VE BILISIM HIZMETLERI - SERAP KAYA"/>
    <s v="WPY.01.006"/>
    <s v="WEBPLUS DISTRIBUTION SATIS-DAGITIM YAZILIMI (Light)"/>
    <s v="Univera - Kanal"/>
    <x v="5"/>
    <s v="Enroute"/>
    <s v="Webplus"/>
    <n v="8232"/>
    <m/>
    <n v="1"/>
    <m/>
    <n v="10976"/>
    <m/>
    <n v="2744"/>
    <m/>
    <n v="8232"/>
    <m/>
    <n v="0"/>
    <n v="0"/>
    <s v="ENV240000000047"/>
    <m/>
    <m/>
    <s v="Novatek"/>
    <x v="0"/>
    <s v="Yeni Satış"/>
    <s v="Lisans"/>
    <s v="Lisans Satışı"/>
    <s v="Diğer"/>
    <x v="1"/>
    <x v="0"/>
    <s v="Yurt İçi"/>
    <s v="Türkiye"/>
  </r>
  <r>
    <s v="Q1"/>
    <x v="0"/>
    <x v="2"/>
    <m/>
    <s v="MİYA OTOMASYON VE BARKOD BILISIM SISTEMLERI SAN TİC. VE L.T.D. STI."/>
    <s v="WPY.02.002"/>
    <s v="WebPlus DeliveryMan (Dagitici) El Terminali Lisansi"/>
    <s v="Univera - Kanal"/>
    <x v="5"/>
    <s v="Enroute"/>
    <s v="Webplus"/>
    <n v="2408.62"/>
    <m/>
    <n v="1"/>
    <m/>
    <n v="2408.62"/>
    <m/>
    <n v="0"/>
    <m/>
    <n v="2408.62"/>
    <m/>
    <n v="0"/>
    <n v="0"/>
    <s v="UNI240000000379"/>
    <m/>
    <m/>
    <s v="Miya"/>
    <x v="0"/>
    <s v="Yeni Satış"/>
    <s v="Lisans"/>
    <s v="Lisans Satışı"/>
    <s v="Diğer"/>
    <x v="1"/>
    <x v="1"/>
    <s v="Yurt İçi"/>
    <s v="Türkiye"/>
  </r>
  <r>
    <s v="Q1"/>
    <x v="0"/>
    <x v="2"/>
    <m/>
    <s v="MATRIKS BİLGİSAYAR SİSTEMLERİ LTD.ŞTİ"/>
    <s v="WPY.01.002"/>
    <s v="WebPlus Dagitim Kanali Lisansi"/>
    <s v="Univera - Kanal"/>
    <x v="5"/>
    <s v="Enroute"/>
    <s v="Webplus"/>
    <n v="7159.06"/>
    <m/>
    <n v="1"/>
    <m/>
    <n v="8948.83"/>
    <m/>
    <n v="1789.77"/>
    <m/>
    <n v="7159.06"/>
    <m/>
    <n v="0"/>
    <n v="0"/>
    <s v="UNI240000000392"/>
    <m/>
    <m/>
    <s v="Matriks"/>
    <x v="0"/>
    <s v="Yeni Satış"/>
    <s v="Lisans"/>
    <s v="Lisans Satışı"/>
    <s v="Diğer"/>
    <x v="1"/>
    <x v="2"/>
    <s v="Yurt İçi"/>
    <s v="Türkiye"/>
  </r>
  <r>
    <s v="Q1"/>
    <x v="0"/>
    <x v="2"/>
    <m/>
    <s v="MATRIKS BİLGİSAYAR SİSTEMLERİ LTD.ŞTİ"/>
    <s v="WPY.02.001"/>
    <s v="WEBPLUS (Android) SATIS TEMSILCISI LISANSI"/>
    <s v="Univera - Kanal"/>
    <x v="5"/>
    <s v="Enroute"/>
    <s v="Webplus"/>
    <n v="2250.4"/>
    <m/>
    <n v="3"/>
    <m/>
    <n v="8439"/>
    <m/>
    <n v="1687.8"/>
    <m/>
    <n v="6751.2"/>
    <m/>
    <n v="0"/>
    <n v="0"/>
    <s v="UNI240000000392"/>
    <m/>
    <m/>
    <s v="Matriks"/>
    <x v="0"/>
    <s v="Yeni Satış"/>
    <s v="Lisans"/>
    <s v="Lisans Satışı"/>
    <s v="Diğer"/>
    <x v="1"/>
    <x v="2"/>
    <s v="Yurt İçi"/>
    <s v="Türkiye"/>
  </r>
  <r>
    <s v="Q1"/>
    <x v="0"/>
    <x v="2"/>
    <m/>
    <s v="MİYA OTOMASYON VE BARKOD BILISIM SISTEMLERI SAN TİC. VE L.T.D. STI."/>
    <s v="WPY.02.001"/>
    <s v="WEBPLUS (Android) SATIS TEMSILCISI LISANSI"/>
    <s v="Univera - Kanal"/>
    <x v="5"/>
    <s v="Enroute"/>
    <s v="Webplus"/>
    <n v="2813"/>
    <m/>
    <n v="1"/>
    <m/>
    <n v="2813"/>
    <m/>
    <n v="0"/>
    <m/>
    <n v="2813"/>
    <m/>
    <n v="0"/>
    <n v="0"/>
    <s v="UNI240000000379"/>
    <m/>
    <m/>
    <s v="Miya"/>
    <x v="0"/>
    <s v="Yeni Satış"/>
    <s v="Lisans"/>
    <s v="Lisans Satışı"/>
    <s v="Diğer"/>
    <x v="1"/>
    <x v="1"/>
    <s v="Yurt İçi"/>
    <s v="Türkiye"/>
  </r>
  <r>
    <s v="Q1"/>
    <x v="0"/>
    <x v="2"/>
    <m/>
    <s v="NOVATEK YAZILIM VE BILISIM HIZMETLERI - SERAP KAYA"/>
    <s v="WPY.02.001"/>
    <s v="WEBPLUS (Android) SATIS TEMSILCISI LISANSI"/>
    <s v="Univera - Kanal"/>
    <x v="5"/>
    <s v="Enroute"/>
    <s v="Webplus"/>
    <n v="1072.5"/>
    <m/>
    <n v="1"/>
    <m/>
    <n v="1430"/>
    <m/>
    <n v="357.5"/>
    <m/>
    <n v="1072.5"/>
    <m/>
    <n v="0"/>
    <n v="0"/>
    <s v="ENV240000000047"/>
    <m/>
    <m/>
    <s v="Novatek"/>
    <x v="0"/>
    <s v="Yeni Satış"/>
    <s v="Lisans"/>
    <s v="Lisans Satışı"/>
    <s v="Diğer"/>
    <x v="1"/>
    <x v="0"/>
    <s v="Yurt İçi"/>
    <s v="Türkiye"/>
  </r>
  <r>
    <s v="Q1"/>
    <x v="0"/>
    <x v="2"/>
    <m/>
    <s v="POLARİS YAZILIM ÇÖZÜMLERİ VE DANIŞMANLIK HİZMETLERİ LTD.ŞTİ."/>
    <s v="WPY.02.001"/>
    <s v="WEBPLUS (Android) SATIS TEMSILCISI LISANSI"/>
    <s v="Univera - Kanal"/>
    <x v="5"/>
    <s v="Enroute"/>
    <s v="Webplus"/>
    <n v="2250.4"/>
    <m/>
    <n v="1"/>
    <m/>
    <n v="2813"/>
    <m/>
    <n v="562.6"/>
    <m/>
    <n v="2250.4"/>
    <m/>
    <n v="0"/>
    <n v="0"/>
    <s v="UNI240000000395"/>
    <m/>
    <m/>
    <s v="Polaris"/>
    <x v="0"/>
    <s v="Yeni Satış"/>
    <s v="Lisans"/>
    <s v="Lisans Satışı"/>
    <s v="Diğer"/>
    <x v="1"/>
    <x v="5"/>
    <s v="Yurt İçi"/>
    <s v="Türkiye"/>
  </r>
  <r>
    <s v="Q1"/>
    <x v="0"/>
    <x v="2"/>
    <m/>
    <s v="GÜNDOGDU PILIÇ-ÖMER GÜNDOGDU"/>
    <s v="UH.01.002"/>
    <s v="UNIDOX KONTÖR HIZMETI"/>
    <s v="Univera - Şen Piliç"/>
    <x v="6"/>
    <s v="E-Dönüşüm"/>
    <s v="Unidox"/>
    <n v="1.8"/>
    <m/>
    <n v="10000"/>
    <m/>
    <n v="18000"/>
    <m/>
    <n v="0"/>
    <m/>
    <n v="18000"/>
    <m/>
    <n v="0"/>
    <n v="0"/>
    <s v="UNI240000000390"/>
    <m/>
    <m/>
    <s v="Şen Piliç"/>
    <x v="0"/>
    <s v="Yeni Satış"/>
    <s v="Kontor"/>
    <s v="Kontor Satışı"/>
    <s v="Diğer"/>
    <x v="1"/>
    <x v="0"/>
    <s v="Yurt İçi"/>
    <s v="Türkiye"/>
  </r>
  <r>
    <s v="Q1"/>
    <x v="0"/>
    <x v="2"/>
    <m/>
    <s v="MİYA OTOMASYON VE BARKOD BILISIM SISTEMLERI SAN TİC. VE L.T.D. STI."/>
    <s v="UH.01.002"/>
    <s v="UNIDOX KONTÖR HIZMETI"/>
    <s v="Univera - Kanal"/>
    <x v="5"/>
    <s v="E-Dönüşüm"/>
    <s v="Unidox"/>
    <n v="1.35"/>
    <m/>
    <n v="10000"/>
    <m/>
    <n v="13500"/>
    <m/>
    <n v="0"/>
    <m/>
    <n v="13500"/>
    <m/>
    <n v="0"/>
    <n v="0"/>
    <s v="UNI240000000407"/>
    <m/>
    <m/>
    <s v="Miya"/>
    <x v="0"/>
    <s v="Yeni Satış"/>
    <s v="Kontor"/>
    <s v="Kontor Satışı"/>
    <s v="Diğer"/>
    <x v="1"/>
    <x v="1"/>
    <s v="Yurt İçi"/>
    <s v="Türkiye"/>
  </r>
  <r>
    <s v="Q1"/>
    <x v="0"/>
    <x v="2"/>
    <m/>
    <s v="ÖZDE DAGITIM PAZARLAMA SANAYI TICARET LTD.STI."/>
    <s v="UH.01.002"/>
    <s v="UNIDOX KONTÖR HIZMETI"/>
    <s v="Univera - Dardanel"/>
    <x v="6"/>
    <s v="E-Dönüşüm"/>
    <s v="Unidox"/>
    <n v="1.8"/>
    <m/>
    <n v="10000"/>
    <m/>
    <n v="18000"/>
    <m/>
    <n v="0"/>
    <m/>
    <n v="18000"/>
    <m/>
    <n v="0"/>
    <n v="0"/>
    <s v="ENV240000000044"/>
    <m/>
    <m/>
    <s v="Dardanel"/>
    <x v="0"/>
    <s v="Yeni Satış"/>
    <s v="Kontor"/>
    <s v="Kontor Satışı"/>
    <s v="Diğer"/>
    <x v="1"/>
    <x v="0"/>
    <s v="Yurt İçi"/>
    <s v="Türkiye"/>
  </r>
  <r>
    <s v="Q1"/>
    <x v="0"/>
    <x v="2"/>
    <m/>
    <s v="TAVUK DÜNYASI GIDA SANAYI VE TICARET A.S."/>
    <s v="SH.01.001"/>
    <s v="StokBar Panorama - Proje Yönetim Hizmeti"/>
    <s v="Univera - Tavuk Dünyası"/>
    <x v="1"/>
    <s v="Stokbar"/>
    <s v="Stokbar"/>
    <n v="5233.6000000000004"/>
    <m/>
    <n v="8"/>
    <m/>
    <n v="41868.800000000003"/>
    <m/>
    <n v="0"/>
    <m/>
    <n v="41868.800000000003"/>
    <m/>
    <n v="0"/>
    <n v="0"/>
    <s v="UNI240000000394"/>
    <m/>
    <m/>
    <s v="Tavuk Dünyası"/>
    <x v="0"/>
    <s v="Yeni Satış"/>
    <s v="Hizmet"/>
    <s v="Proje Yönetimi ve Danışmanlık"/>
    <s v="Diğer"/>
    <x v="0"/>
    <x v="0"/>
    <s v="Yurt İçi"/>
    <s v="Türkiye"/>
  </r>
  <r>
    <s v="Q1"/>
    <x v="0"/>
    <x v="2"/>
    <m/>
    <s v="EFES VITANTA MOLDOVA BREWERY S.A"/>
    <s v="QH.02.001"/>
    <s v="Quest Panorama - Yazilim Bakimi, Yasatma ve Merkezi Destek Hizmeti"/>
    <s v="Univera - Efes Moldova"/>
    <x v="2"/>
    <s v="Quest"/>
    <m/>
    <n v="12152.75"/>
    <m/>
    <n v="1"/>
    <m/>
    <n v="12152.747907999999"/>
    <m/>
    <n v="-2.0920000000000001E-3"/>
    <m/>
    <n v="12152.75"/>
    <m/>
    <n v="0"/>
    <n v="0"/>
    <s v="ENV240000000046"/>
    <m/>
    <m/>
    <s v="Efes International"/>
    <x v="0"/>
    <s v="Yenileme"/>
    <s v="Hizmet"/>
    <s v="Bakım ve Destek Hizmeti"/>
    <s v="Diğer"/>
    <x v="0"/>
    <x v="0"/>
    <s v="Yurt Dışı"/>
    <s v="Moldova"/>
  </r>
  <r>
    <s v="Q1"/>
    <x v="0"/>
    <x v="2"/>
    <m/>
    <s v="Şenpiliç Gıda Sanayi A.Ş."/>
    <s v="QH.02.001"/>
    <s v="Quest Panorama - Yazilim Bakimi, Yasatma ve Merkezi Destek Hizmeti"/>
    <s v="Univera - Şen Piliç"/>
    <x v="2"/>
    <s v="Quest"/>
    <m/>
    <n v="79646.649999999994"/>
    <m/>
    <n v="1"/>
    <m/>
    <n v="79646.649999999994"/>
    <m/>
    <n v="0"/>
    <m/>
    <n v="79646.649999999994"/>
    <m/>
    <n v="0"/>
    <n v="0"/>
    <s v="UNI240000000383"/>
    <m/>
    <m/>
    <s v="Şen Piliç"/>
    <x v="0"/>
    <s v="Yenileme"/>
    <s v="Hizmet"/>
    <s v="Bakım ve Destek Hizmeti"/>
    <s v="Diğer"/>
    <x v="0"/>
    <x v="0"/>
    <s v="Yurt İçi"/>
    <s v="Türkiye"/>
  </r>
  <r>
    <s v="Q1"/>
    <x v="0"/>
    <x v="2"/>
    <m/>
    <s v="Mey İçki Sanayi ve Ticaret A.Ş."/>
    <s v="QH.01.001"/>
    <s v="Quest Panorama - Proje Yönetim Hizmeti"/>
    <s v="Univera - Mey İçki"/>
    <x v="0"/>
    <s v="Quest"/>
    <m/>
    <n v="4723"/>
    <m/>
    <n v="19"/>
    <m/>
    <n v="89737"/>
    <m/>
    <n v="0"/>
    <m/>
    <n v="89737"/>
    <m/>
    <n v="0"/>
    <n v="0"/>
    <s v="UNI240000000384"/>
    <m/>
    <m/>
    <s v="Mey İçki"/>
    <x v="0"/>
    <s v="Yeni Satış"/>
    <s v="Hizmet"/>
    <s v="Proje Yönetimi ve Danışmanlık"/>
    <s v="Key Account"/>
    <x v="0"/>
    <x v="0"/>
    <s v="Yurt İçi"/>
    <s v="Türkiye"/>
  </r>
  <r>
    <s v="Q2"/>
    <x v="0"/>
    <x v="4"/>
    <m/>
    <s v="KÜRESEL TEDARIK VE TICARET ANONIM SIRKETI"/>
    <s v="PP.01.002"/>
    <s v="PANORAMA PLATFORM 8 (P8) GEÇIS LISANSI"/>
    <s v="Univera - Küresel Tedarik"/>
    <x v="0"/>
    <s v="Enroute"/>
    <m/>
    <n v="75000"/>
    <m/>
    <n v="1"/>
    <m/>
    <n v="75000"/>
    <m/>
    <n v="0"/>
    <m/>
    <n v="75000"/>
    <m/>
    <n v="0"/>
    <n v="0"/>
    <s v="UNI240000000665"/>
    <m/>
    <m/>
    <s v="Küresel Tedarik"/>
    <x v="0"/>
    <s v="Yeni Satış"/>
    <s v="Lisans"/>
    <s v="Lisans Satışı"/>
    <s v="Diğer"/>
    <x v="0"/>
    <x v="0"/>
    <s v="Yurt İçi"/>
    <s v="Türkiye"/>
  </r>
  <r>
    <s v="Q2"/>
    <x v="0"/>
    <x v="4"/>
    <m/>
    <s v="KOROPLAST TEMIZLIK AMBALAJ ÜRÜNLERI SAN. VE DIS TIC.A.S."/>
    <s v="EY.03.001"/>
    <s v="Enroute Panorama PaaS Lisansi (Kiralama Hizmeti )"/>
    <s v="Univera - Koroplast"/>
    <x v="0"/>
    <s v="Enroute"/>
    <m/>
    <n v="66202.429999999993"/>
    <m/>
    <n v="1"/>
    <m/>
    <n v="66202.429999999993"/>
    <m/>
    <n v="0"/>
    <m/>
    <n v="66202.429999999993"/>
    <m/>
    <n v="0"/>
    <n v="0"/>
    <s v="UNI240000000663"/>
    <m/>
    <m/>
    <s v="Koroplast"/>
    <x v="0"/>
    <s v="Yenileme"/>
    <s v="Lisans"/>
    <s v="Lisans Kiralama"/>
    <s v="Diğer"/>
    <x v="0"/>
    <x v="0"/>
    <s v="Yurt İçi"/>
    <s v="Türkiye"/>
  </r>
  <r>
    <s v="Q2"/>
    <x v="0"/>
    <x v="4"/>
    <m/>
    <s v="LA LORRAINE UNLU MAMÜLLER SAN. VE TIC. A.S."/>
    <s v="EH.02.014"/>
    <s v="ENROUTE PANORAMA BUSINESS ANALYTICS  (QSENSE) KULLANICI LISANSI BAKIMI"/>
    <s v="Univera - La Lorraine"/>
    <x v="2"/>
    <s v="Enroute"/>
    <m/>
    <n v="34844.449999999997"/>
    <m/>
    <n v="1"/>
    <m/>
    <n v="34844.446559999997"/>
    <m/>
    <n v="-3.4399999999999999E-3"/>
    <m/>
    <n v="34844.449999999997"/>
    <m/>
    <n v="0"/>
    <n v="0"/>
    <s v="UNI240000000673"/>
    <m/>
    <m/>
    <s v="La Lorraine"/>
    <x v="0"/>
    <s v="Yenileme"/>
    <s v="Hizmet"/>
    <s v="Bakım ve Destek Hizmeti"/>
    <s v="Diğer"/>
    <x v="0"/>
    <x v="0"/>
    <s v="Yurt İçi"/>
    <s v="Türkiye"/>
  </r>
  <r>
    <s v="Q2"/>
    <x v="0"/>
    <x v="4"/>
    <m/>
    <s v="LOREAL TÜRKIYE SAN VE TIC. A.S."/>
    <s v="EH.02.001"/>
    <s v="EnRoute Panorama - Yazilim Bakimi, Yasatma ve Merkezi Destek Hizmeti"/>
    <s v="Univera - Loreal Kuaför"/>
    <x v="2"/>
    <s v="Enroute"/>
    <m/>
    <n v="9443.5"/>
    <m/>
    <n v="1"/>
    <m/>
    <n v="9443.5"/>
    <m/>
    <n v="0"/>
    <m/>
    <n v="9443.5"/>
    <m/>
    <n v="0"/>
    <n v="0"/>
    <s v="UNI240000000685"/>
    <m/>
    <m/>
    <s v="Loreal"/>
    <x v="0"/>
    <s v="Yenileme"/>
    <s v="Hizmet"/>
    <s v="Bakım ve Destek Hizmeti"/>
    <s v="Diğer"/>
    <x v="0"/>
    <x v="0"/>
    <s v="Yurt İçi"/>
    <s v="Türkiye"/>
  </r>
  <r>
    <s v="Q2"/>
    <x v="0"/>
    <x v="4"/>
    <m/>
    <s v="LOREAL TÜRKIYE SAN VE TIC. A.S."/>
    <s v="EH.02.001"/>
    <s v="EnRoute Panorama - Yazilim Bakimi, Yasatma ve Merkezi Destek Hizmeti"/>
    <s v="Univera - Loreal Kuaför"/>
    <x v="2"/>
    <s v="Enroute"/>
    <m/>
    <n v="9443.5"/>
    <m/>
    <n v="1"/>
    <m/>
    <n v="9443.5"/>
    <m/>
    <n v="0"/>
    <m/>
    <n v="9443.5"/>
    <m/>
    <n v="0"/>
    <n v="0"/>
    <s v="UNI240000000685"/>
    <m/>
    <m/>
    <s v="Loreal"/>
    <x v="0"/>
    <s v="Yenileme"/>
    <s v="Hizmet"/>
    <s v="Bakım ve Destek Hizmeti"/>
    <s v="Diğer"/>
    <x v="0"/>
    <x v="0"/>
    <s v="Yurt İçi"/>
    <s v="Türkiye"/>
  </r>
  <r>
    <s v="Q2"/>
    <x v="0"/>
    <x v="4"/>
    <m/>
    <s v="VODAFONE MOBILE OPERATION LTD."/>
    <s v="EH.02.001"/>
    <s v="EnRoute Panorama - Yazilim Bakimi, Yasatma ve Merkezi Destek Hizmeti"/>
    <s v="Univera - Vodafone"/>
    <x v="2"/>
    <s v="Enroute"/>
    <m/>
    <n v="167163.04999999999"/>
    <m/>
    <n v="1"/>
    <m/>
    <n v="167163.04999999999"/>
    <m/>
    <n v="0"/>
    <m/>
    <n v="167163.04999999999"/>
    <m/>
    <n v="0"/>
    <n v="0"/>
    <s v="ENV240000000072"/>
    <m/>
    <m/>
    <s v="Vodafone Mobile"/>
    <x v="0"/>
    <s v="Yenileme"/>
    <s v="Hizmet"/>
    <s v="Bakım ve Destek Hizmeti"/>
    <s v="Diğer"/>
    <x v="0"/>
    <x v="0"/>
    <s v="Yurt Dışı"/>
    <s v="KKTC"/>
  </r>
  <r>
    <s v="Q2"/>
    <x v="0"/>
    <x v="4"/>
    <m/>
    <s v="ERBAK-ULUDAG PAZARLAMA SATIS VE DAGITIM A.S."/>
    <s v="EH.02.001"/>
    <s v="EnRoute Panorama - Yazilim Bakimi, Yasatma ve Merkezi Destek Hizmeti"/>
    <s v="Univera - Uludağ İçecek"/>
    <x v="11"/>
    <s v="Enroute"/>
    <m/>
    <n v="14564"/>
    <m/>
    <n v="1"/>
    <m/>
    <n v="14564"/>
    <m/>
    <n v="0"/>
    <m/>
    <n v="14564"/>
    <m/>
    <n v="0"/>
    <n v="0"/>
    <s v="UNI240000000682"/>
    <m/>
    <m/>
    <s v="Uludağ İçecek"/>
    <x v="1"/>
    <s v="Yenileme"/>
    <s v="Hizmet"/>
    <s v="Bakım ve Destek Hizmeti"/>
    <s v="Diğer"/>
    <x v="0"/>
    <x v="0"/>
    <s v="Yurt İçi"/>
    <s v="Türkiye"/>
  </r>
  <r>
    <s v="Q2"/>
    <x v="0"/>
    <x v="4"/>
    <m/>
    <s v="ANADOLU MOTOR ÜRETIM VE PAZARLAMA A.S"/>
    <s v="EH.03.003"/>
    <s v="EnRoute Panorama - Uzman Destek Hizmeti"/>
    <s v="Univera - Anadolu Motor"/>
    <x v="11"/>
    <s v="Enroute"/>
    <m/>
    <n v="91000"/>
    <m/>
    <n v="1"/>
    <m/>
    <n v="91000"/>
    <m/>
    <n v="0"/>
    <m/>
    <n v="91000"/>
    <m/>
    <n v="0"/>
    <n v="0"/>
    <s v="UNI240000000648"/>
    <m/>
    <m/>
    <s v="Anadolu Motor"/>
    <x v="0"/>
    <s v="Yenileme"/>
    <s v="Hizmet"/>
    <s v="Hosting"/>
    <s v="Diğer"/>
    <x v="0"/>
    <x v="0"/>
    <s v="Yurt İçi"/>
    <s v="Türkiye"/>
  </r>
  <r>
    <s v="Q2"/>
    <x v="0"/>
    <x v="4"/>
    <m/>
    <s v="ANADOLU MOTOR ÜRETIM VE PAZARLAMA A.S"/>
    <s v="EH.03.003"/>
    <s v="EnRoute Panorama - Uzman Destek Hizmeti"/>
    <s v="Univera - Anadolu Motor"/>
    <x v="2"/>
    <s v="Enroute"/>
    <m/>
    <n v="91000"/>
    <m/>
    <n v="1"/>
    <m/>
    <n v="91000"/>
    <m/>
    <n v="0"/>
    <m/>
    <n v="91000"/>
    <m/>
    <n v="0"/>
    <n v="0"/>
    <s v="UNI240000000649"/>
    <m/>
    <m/>
    <s v="Anadolu Motor"/>
    <x v="0"/>
    <s v="Yenileme"/>
    <s v="Hizmet"/>
    <s v="Hosting"/>
    <s v="Diğer"/>
    <x v="0"/>
    <x v="0"/>
    <s v="Yurt İçi"/>
    <s v="Türkiye"/>
  </r>
  <r>
    <s v="Q2"/>
    <x v="0"/>
    <x v="4"/>
    <m/>
    <s v="DARDANEL DAGITIM A.S."/>
    <s v="EH.03.006"/>
    <s v="EnRoute Panorama - Uzaktan Kurulum ve Efitim Hizmeti"/>
    <s v="Univera - Dardanel"/>
    <x v="7"/>
    <s v="Enroute"/>
    <m/>
    <n v="4384.8"/>
    <m/>
    <n v="6"/>
    <m/>
    <n v="32886"/>
    <m/>
    <n v="6577.2"/>
    <m/>
    <n v="26308.799999999999"/>
    <m/>
    <n v="0"/>
    <n v="0"/>
    <s v="UNI240000000691"/>
    <m/>
    <m/>
    <s v="Dardanel"/>
    <x v="0"/>
    <s v="Yeni Satış"/>
    <s v="Hizmet"/>
    <s v="Kurulum ve Eğitim"/>
    <s v="Diğer"/>
    <x v="0"/>
    <x v="0"/>
    <s v="Yurt İçi"/>
    <s v="Türkiye"/>
  </r>
  <r>
    <s v="Q2"/>
    <x v="0"/>
    <x v="4"/>
    <m/>
    <s v="OF ÇAYSAN TARIM ÜRÜN. ENTEGRE TES. SAN VE TIC. AS."/>
    <s v="EH.01.001"/>
    <s v="EnRoute Panorama - Proje Yönetim Hizmeti"/>
    <s v="Univera - Ofçaysan"/>
    <x v="7"/>
    <s v="Enroute"/>
    <m/>
    <n v="11509"/>
    <m/>
    <n v="1"/>
    <m/>
    <n v="11509"/>
    <m/>
    <n v="0"/>
    <m/>
    <n v="11509"/>
    <m/>
    <n v="0"/>
    <n v="0"/>
    <s v="UNI240000000708"/>
    <m/>
    <m/>
    <s v="Ofçaysan"/>
    <x v="0"/>
    <s v="Yeni Satış"/>
    <s v="Hizmet"/>
    <s v="Proje Yönetimi ve Danışmanlık"/>
    <s v="Diğer"/>
    <x v="0"/>
    <x v="0"/>
    <s v="Yurt İçi"/>
    <s v="Türkiye"/>
  </r>
  <r>
    <s v="Q2"/>
    <x v="0"/>
    <x v="4"/>
    <m/>
    <s v="RED BULL GIDA DAGITIM VE PAZARLAMA TICARET LTD. STI"/>
    <s v="EY.01.014"/>
    <s v="EnRoute Panorama - Platform Back Office Kullanici Lisansi (Enterprise)"/>
    <s v="Univera - Redbull"/>
    <x v="12"/>
    <s v="Enroute"/>
    <m/>
    <n v="13968"/>
    <m/>
    <n v="1"/>
    <m/>
    <n v="13968"/>
    <m/>
    <n v="0"/>
    <m/>
    <n v="13968"/>
    <m/>
    <n v="0"/>
    <n v="0"/>
    <s v="UNI240000000715"/>
    <m/>
    <m/>
    <s v="Redbull"/>
    <x v="0"/>
    <s v="Yeni Satış"/>
    <s v="Lisans"/>
    <s v="Lisans Satışı"/>
    <s v="Diğer"/>
    <x v="0"/>
    <x v="0"/>
    <s v="Yurt İçi"/>
    <s v="Türkiye"/>
  </r>
  <r>
    <s v="Q2"/>
    <x v="0"/>
    <x v="4"/>
    <m/>
    <s v="ERUSLU SAGLIK ÜRÜNLERI SAN. VE TIC. A.S."/>
    <s v="EY.01.001"/>
    <s v="EnRoute Panorama - Mobil Satis &amp; Dafitim Çözüm Lisansi (Enterprise)"/>
    <s v="Univera - Eruslu Sağlık"/>
    <x v="10"/>
    <s v="Enroute"/>
    <m/>
    <n v="8407.65"/>
    <m/>
    <n v="-1"/>
    <m/>
    <n v="0"/>
    <m/>
    <n v="0"/>
    <m/>
    <n v="-8407.65"/>
    <m/>
    <n v="1"/>
    <n v="8407.65"/>
    <s v="SGA202400001323"/>
    <m/>
    <m/>
    <s v="Eruslu"/>
    <x v="0"/>
    <s v="Yenileme"/>
    <s v="Lisans"/>
    <s v="Lisans Satışı"/>
    <s v="Diğer"/>
    <x v="0"/>
    <x v="0"/>
    <s v="Yurt İçi"/>
    <s v="Türkiye"/>
  </r>
  <r>
    <s v="Q2"/>
    <x v="0"/>
    <x v="4"/>
    <m/>
    <s v="DARDANEL DAGITIM A.S."/>
    <s v="EYS.02.033"/>
    <s v="EnRoute Panorama - Mobil Kullanici Lisansi Standart"/>
    <s v="Univera - Dardanel"/>
    <x v="7"/>
    <s v="Enroute"/>
    <m/>
    <n v="5307.2"/>
    <m/>
    <n v="10"/>
    <m/>
    <n v="66340"/>
    <m/>
    <n v="13268"/>
    <m/>
    <n v="53072"/>
    <m/>
    <n v="0"/>
    <n v="0"/>
    <s v="UNI240000000658"/>
    <m/>
    <m/>
    <s v="Dardanel"/>
    <x v="0"/>
    <s v="Yeni Satış"/>
    <s v="Lisans"/>
    <s v="Lisans Satışı"/>
    <s v="Diğer"/>
    <x v="0"/>
    <x v="0"/>
    <s v="Yurt İçi"/>
    <s v="Türkiye"/>
  </r>
  <r>
    <s v="Q2"/>
    <x v="0"/>
    <x v="4"/>
    <m/>
    <s v="ERBAK-ULUDAG PAZARLAMA SATIS VE DAGITIM A.S."/>
    <s v="EYS.02.033"/>
    <s v="EnRoute Panorama - Mobil Kullanici Lisansi Standart"/>
    <s v="Univera - Uludağ İçecek"/>
    <x v="11"/>
    <s v="Enroute"/>
    <m/>
    <n v="2697"/>
    <m/>
    <n v="30"/>
    <m/>
    <n v="80910"/>
    <m/>
    <n v="0"/>
    <m/>
    <n v="80910"/>
    <m/>
    <n v="0"/>
    <n v="0"/>
    <s v="UNI240000000682"/>
    <m/>
    <m/>
    <s v="Uludağ İçecek"/>
    <x v="1"/>
    <s v="Yeni Satış"/>
    <s v="Lisans"/>
    <s v="Lisans Satışı"/>
    <s v="Diğer"/>
    <x v="0"/>
    <x v="0"/>
    <s v="Yurt İçi"/>
    <s v="Türkiye"/>
  </r>
  <r>
    <s v="Q2"/>
    <x v="0"/>
    <x v="4"/>
    <m/>
    <s v="RED BULL GIDA DAGITIM VE PAZARLAMA TICARET LTD. STI"/>
    <s v="EY.02.033"/>
    <s v="EnRoute Panorama - Mobil Kullanici Lisansi (Enterprise)"/>
    <s v="Univera - Redbull"/>
    <x v="12"/>
    <s v="Enroute"/>
    <m/>
    <n v="5103"/>
    <m/>
    <n v="2"/>
    <m/>
    <n v="10206"/>
    <m/>
    <n v="0"/>
    <m/>
    <n v="10206"/>
    <m/>
    <n v="0"/>
    <n v="0"/>
    <s v="UNI240000000706"/>
    <m/>
    <m/>
    <s v="Redbull"/>
    <x v="0"/>
    <s v="Yeni Satış"/>
    <s v="Lisans"/>
    <s v="Lisans Satışı"/>
    <s v="Diğer"/>
    <x v="0"/>
    <x v="0"/>
    <s v="Yurt İçi"/>
    <s v="Türkiye"/>
  </r>
  <r>
    <s v="Q2"/>
    <x v="0"/>
    <x v="4"/>
    <m/>
    <s v="AROMA BURSA MEYVE SULARI VE GIDA SAN. A.S."/>
    <s v="EH.01.003"/>
    <s v="EnRoute Panorama - Kurulum ve Efitim Hizmeti"/>
    <s v="Univera - Aroma"/>
    <x v="12"/>
    <s v="Enroute"/>
    <m/>
    <n v="7399"/>
    <m/>
    <n v="2"/>
    <m/>
    <n v="14798"/>
    <m/>
    <n v="0"/>
    <m/>
    <n v="14798"/>
    <m/>
    <n v="0"/>
    <n v="0"/>
    <s v="UNI240000000675"/>
    <m/>
    <m/>
    <s v="Aroma"/>
    <x v="0"/>
    <s v="Yeni Satış"/>
    <s v="Hizmet"/>
    <s v="Kurulum ve Eğitim"/>
    <s v="Diğer"/>
    <x v="0"/>
    <x v="0"/>
    <s v="Yurt İçi"/>
    <s v="Türkiye"/>
  </r>
  <r>
    <s v="Q2"/>
    <x v="0"/>
    <x v="4"/>
    <m/>
    <s v="OF ÇAYSAN TARIM ÜRÜN. ENTEGRE TES. SAN VE TIC. AS."/>
    <s v="EH.01.003"/>
    <s v="EnRoute Panorama - Kurulum ve Efitim Hizmeti"/>
    <s v="Univera - Ofçaysan"/>
    <x v="7"/>
    <s v="Enroute"/>
    <m/>
    <n v="7399"/>
    <m/>
    <n v="1"/>
    <m/>
    <n v="7399"/>
    <m/>
    <n v="0"/>
    <m/>
    <n v="7399"/>
    <m/>
    <n v="0"/>
    <n v="0"/>
    <s v="UNI240000000708"/>
    <m/>
    <m/>
    <s v="Ofçaysan"/>
    <x v="0"/>
    <s v="Yeni Satış"/>
    <s v="Hizmet"/>
    <s v="Kurulum ve Eğitim"/>
    <s v="Diğer"/>
    <x v="0"/>
    <x v="0"/>
    <s v="Yurt İçi"/>
    <s v="Türkiye"/>
  </r>
  <r>
    <s v="Q1"/>
    <x v="0"/>
    <x v="2"/>
    <m/>
    <s v="OF ÇAYSAN TARIM ÜRÜN. ENTEGRE TES. SAN VE TIC. AS."/>
    <s v="EH.06.001"/>
    <s v="EnRoute Panorama - Hosting Hizmeti"/>
    <s v="Univera - Ofçaysan"/>
    <x v="2"/>
    <s v="Hosting"/>
    <m/>
    <n v="245203.17"/>
    <m/>
    <n v="1"/>
    <m/>
    <n v="245203.17"/>
    <m/>
    <n v="0"/>
    <m/>
    <n v="245203.17"/>
    <m/>
    <n v="0"/>
    <n v="0"/>
    <s v="UNI240000000388"/>
    <m/>
    <m/>
    <s v="Ofçaysan"/>
    <x v="0"/>
    <s v="Yenileme"/>
    <s v="Hizmet"/>
    <s v="Hosting"/>
    <s v="Diğer"/>
    <x v="0"/>
    <x v="0"/>
    <s v="Yurt İçi"/>
    <s v="Türkiye"/>
  </r>
  <r>
    <s v="Q1"/>
    <x v="0"/>
    <x v="2"/>
    <m/>
    <s v="PERNOD RICARD ISTANBUL IÇ VE DIS TIC. LTD. STI"/>
    <s v="EH.06.001"/>
    <s v="EnRoute Panorama - Hosting Hizmeti"/>
    <s v="Univera - Pernod Ricard"/>
    <x v="2"/>
    <s v="Hosting"/>
    <m/>
    <n v="158834.1"/>
    <m/>
    <n v="1"/>
    <m/>
    <n v="158834.1"/>
    <m/>
    <n v="0"/>
    <m/>
    <n v="158834.1"/>
    <m/>
    <n v="0"/>
    <n v="0"/>
    <s v="UNI240000000403"/>
    <m/>
    <m/>
    <s v="Pernod Ricard"/>
    <x v="0"/>
    <s v="Yenileme"/>
    <s v="Hizmet"/>
    <s v="Hosting"/>
    <s v="Key Account"/>
    <x v="0"/>
    <x v="0"/>
    <s v="Yurt İçi"/>
    <s v="Türkiye"/>
  </r>
  <r>
    <s v="Q1"/>
    <x v="0"/>
    <x v="2"/>
    <m/>
    <s v="RECKITT BENCKISER EV ve HIJYEN ÜRÜNLERI A.S."/>
    <s v="EH.06.001"/>
    <s v="EnRoute Panorama - Hosting Hizmeti"/>
    <s v="Univera - Reckitt Benckiser"/>
    <x v="2"/>
    <s v="Hosting"/>
    <m/>
    <n v="30714.15"/>
    <m/>
    <n v="1"/>
    <m/>
    <n v="30714.15"/>
    <m/>
    <n v="0"/>
    <m/>
    <n v="30714.15"/>
    <m/>
    <n v="0"/>
    <n v="0"/>
    <s v="UNI240000000381"/>
    <m/>
    <m/>
    <s v="R. Benckiser"/>
    <x v="0"/>
    <s v="Yenileme"/>
    <s v="Hizmet"/>
    <s v="Hosting"/>
    <s v="Diğer"/>
    <x v="0"/>
    <x v="0"/>
    <s v="Yurt İçi"/>
    <s v="Türkiye"/>
  </r>
  <r>
    <s v="Q1"/>
    <x v="0"/>
    <x v="2"/>
    <m/>
    <s v="RECKITT BENCKISER TEMIZLIK MALZEMESI SAN. VE TIC. A.S."/>
    <s v="EH.06.001"/>
    <s v="EnRoute Panorama - Hosting Hizmeti"/>
    <s v="Univera - Reckitt Benckiser"/>
    <x v="2"/>
    <s v="Hosting"/>
    <m/>
    <n v="18534.330000000002"/>
    <m/>
    <n v="1"/>
    <m/>
    <n v="18534.330000000002"/>
    <m/>
    <n v="0"/>
    <m/>
    <n v="18534.330000000002"/>
    <m/>
    <n v="0"/>
    <n v="0"/>
    <s v="UNI240000000382"/>
    <m/>
    <m/>
    <s v="R. Benckiser"/>
    <x v="0"/>
    <s v="Yenileme"/>
    <s v="Hizmet"/>
    <s v="Hosting"/>
    <s v="Diğer"/>
    <x v="0"/>
    <x v="0"/>
    <s v="Yurt İçi"/>
    <s v="Türkiye"/>
  </r>
  <r>
    <s v="Q2"/>
    <x v="0"/>
    <x v="4"/>
    <m/>
    <s v="SENGÖR MESRUBAT PAZARLAMA VE TICARET LTD STI"/>
    <s v="EH.03.011"/>
    <s v="Enroute Panorama - E-Dönüsüm Modülü Kurulum Hizmeti"/>
    <s v="Univera - Dardanel"/>
    <x v="6"/>
    <s v="Enroute"/>
    <m/>
    <n v="6000"/>
    <m/>
    <n v="1"/>
    <m/>
    <n v="6000"/>
    <m/>
    <n v="0"/>
    <m/>
    <n v="6000"/>
    <m/>
    <n v="0"/>
    <n v="0"/>
    <s v="UNI240000000688"/>
    <m/>
    <m/>
    <s v="Dardanel"/>
    <x v="0"/>
    <s v="Yeni Satış"/>
    <s v="Hizmet"/>
    <s v="Hosting"/>
    <s v="Diğer"/>
    <x v="0"/>
    <x v="0"/>
    <s v="Yurt İçi"/>
    <s v="Türkiye"/>
  </r>
  <r>
    <s v="Q2"/>
    <x v="0"/>
    <x v="4"/>
    <m/>
    <s v="DARDANEL DAGITIM A.S."/>
    <s v="EYS.04.012"/>
    <s v="EnRoute Panorama - E-Dönüsüm Modül Lisansi Standart"/>
    <s v="Univera - Dardanel"/>
    <x v="7"/>
    <s v="Enroute"/>
    <m/>
    <n v="16631.2"/>
    <m/>
    <n v="1"/>
    <m/>
    <n v="20789"/>
    <m/>
    <n v="4157.8"/>
    <m/>
    <n v="16631.2"/>
    <m/>
    <n v="0"/>
    <n v="0"/>
    <s v="UNI240000000712"/>
    <m/>
    <m/>
    <s v="Dardanel"/>
    <x v="0"/>
    <s v="Yeni Satış"/>
    <s v="Lisans"/>
    <s v="Lisans Satışı"/>
    <s v="Diğer"/>
    <x v="0"/>
    <x v="0"/>
    <s v="Yurt İçi"/>
    <s v="Türkiye"/>
  </r>
  <r>
    <s v="Q2"/>
    <x v="0"/>
    <x v="4"/>
    <m/>
    <s v="GÜLÜNCE GIDA SANAYI TICARET LIMITED SIRKETI"/>
    <s v="EYS.04.012"/>
    <s v="EnRoute Panorama - E-Dönüsüm Modül Lisansi Standart"/>
    <s v="Univera - Dardanel"/>
    <x v="7"/>
    <s v="Enroute"/>
    <m/>
    <n v="14552.3"/>
    <m/>
    <n v="1"/>
    <m/>
    <n v="20789"/>
    <m/>
    <n v="6236.7"/>
    <m/>
    <n v="14552.3"/>
    <m/>
    <n v="0"/>
    <n v="0"/>
    <s v="UNI240000000674"/>
    <m/>
    <m/>
    <s v="Dardanel"/>
    <x v="0"/>
    <s v="Yeni Satış"/>
    <s v="Lisans"/>
    <s v="Lisans Satışı"/>
    <s v="Diğer"/>
    <x v="0"/>
    <x v="0"/>
    <s v="Yurt İçi"/>
    <s v="Türkiye"/>
  </r>
  <r>
    <s v="Q2"/>
    <x v="0"/>
    <x v="4"/>
    <m/>
    <s v="HIKMET URUN- NIL TICARET GIDA DAGITIM PAZARLAMA HIZMETLERI"/>
    <s v="EYS.04.012"/>
    <s v="EnRoute Panorama - E-Dönüsüm Modül Lisansi Standart"/>
    <s v="Univera - Dardanel"/>
    <x v="7"/>
    <s v="Enroute"/>
    <m/>
    <n v="14552.3"/>
    <m/>
    <n v="1"/>
    <m/>
    <n v="20789"/>
    <m/>
    <n v="6236.7"/>
    <m/>
    <n v="14552.3"/>
    <m/>
    <n v="0"/>
    <n v="0"/>
    <s v="ENV240000000070"/>
    <m/>
    <m/>
    <s v="Dardanel"/>
    <x v="0"/>
    <s v="Yeni Satış"/>
    <s v="Lisans"/>
    <s v="Lisans Satışı"/>
    <s v="Diğer"/>
    <x v="0"/>
    <x v="0"/>
    <s v="Yurt İçi"/>
    <s v="Türkiye"/>
  </r>
  <r>
    <s v="Q2"/>
    <x v="0"/>
    <x v="4"/>
    <m/>
    <s v="MURAT ÇAGIR"/>
    <s v="EYS.04.012"/>
    <s v="EnRoute Panorama - E-Dönüsüm Modül Lisansi Standart"/>
    <s v="Univera - Dardanel"/>
    <x v="7"/>
    <s v="Enroute"/>
    <m/>
    <n v="14552.3"/>
    <m/>
    <n v="1"/>
    <m/>
    <n v="20789"/>
    <m/>
    <n v="6236.7"/>
    <m/>
    <n v="14552.3"/>
    <m/>
    <n v="0"/>
    <n v="0"/>
    <s v="UNI240000000702"/>
    <m/>
    <m/>
    <s v="Dardanel"/>
    <x v="0"/>
    <s v="Yeni Satış"/>
    <s v="Lisans"/>
    <s v="Lisans Satışı"/>
    <s v="Diğer"/>
    <x v="0"/>
    <x v="0"/>
    <s v="Yurt İçi"/>
    <s v="Türkiye"/>
  </r>
  <r>
    <s v="Q2"/>
    <x v="0"/>
    <x v="4"/>
    <m/>
    <s v="SENGÖR MESRUBAT PAZARLAMA VE TICARET LTD STI"/>
    <s v="EYS.04.012"/>
    <s v="EnRoute Panorama - E-Dönüsüm Modül Lisansi Standart"/>
    <s v="Univera - Dardanel"/>
    <x v="7"/>
    <s v="Enroute"/>
    <m/>
    <n v="14552.3"/>
    <m/>
    <n v="1"/>
    <m/>
    <n v="20789"/>
    <m/>
    <n v="6236.7"/>
    <m/>
    <n v="14552.3"/>
    <m/>
    <n v="0"/>
    <n v="0"/>
    <s v="UNI240000000687"/>
    <m/>
    <m/>
    <s v="Dardanel"/>
    <x v="0"/>
    <s v="Yeni Satış"/>
    <s v="Lisans"/>
    <s v="Lisans Satışı"/>
    <s v="Diğer"/>
    <x v="0"/>
    <x v="0"/>
    <s v="Yurt İçi"/>
    <s v="Türkiye"/>
  </r>
  <r>
    <s v="Q2"/>
    <x v="0"/>
    <x v="4"/>
    <m/>
    <s v="EDM BİLİŞİM SİSTEMLERİ VE DANIŞMANLIK HizmetLERİ A.Ş."/>
    <s v="EY.04.014"/>
    <s v="EnRoute - E-Dönüşüm Lisans Komisyonu"/>
    <s v="Univera - Kanal"/>
    <x v="6"/>
    <s v="E-Dönüşüm"/>
    <s v="E-Dönüşüm"/>
    <n v="55141"/>
    <m/>
    <n v="1"/>
    <m/>
    <n v="55141"/>
    <m/>
    <n v="0"/>
    <m/>
    <n v="55141"/>
    <m/>
    <n v="0"/>
    <n v="0"/>
    <s v="UNI240000000662"/>
    <m/>
    <m/>
    <s v="EDM Bilişim"/>
    <x v="0"/>
    <s v="Yeni Satış"/>
    <s v="Komisyon"/>
    <s v="E-Dönüşüm"/>
    <s v="Diğer"/>
    <x v="1"/>
    <x v="6"/>
    <s v="Yurt İçi"/>
    <s v="Türkiye"/>
  </r>
  <r>
    <s v="Q1"/>
    <x v="0"/>
    <x v="2"/>
    <m/>
    <s v="UNIVIS BILISIM DESTEK HIZMETLERI SAN.TIC .A.S"/>
    <s v="99002"/>
    <s v="DONANIM KOMISYONU"/>
    <s v="Univera - Univis"/>
    <x v="1"/>
    <s v="Komisyon"/>
    <s v="Donanım"/>
    <n v="68449.440000000002"/>
    <m/>
    <n v="1"/>
    <m/>
    <n v="68449.440000000002"/>
    <m/>
    <n v="0"/>
    <m/>
    <n v="68449.440000000002"/>
    <m/>
    <n v="0"/>
    <n v="0"/>
    <s v="UNI240000000416"/>
    <m/>
    <m/>
    <s v="Univis"/>
    <x v="2"/>
    <s v="Yeni Satış"/>
    <s v="Komisyon"/>
    <s v="Donanım Komisyonu"/>
    <s v="Param Grup"/>
    <x v="0"/>
    <x v="0"/>
    <s v="Yurt İçi"/>
    <s v="Türkiye"/>
  </r>
  <r>
    <s v="Q1"/>
    <x v="0"/>
    <x v="2"/>
    <m/>
    <s v="UNIVIS BILISIM DESTEK HIZMETLERI SAN.TIC .A.S"/>
    <s v="99002"/>
    <s v="DONANIM KOMISYONU"/>
    <s v="Univera - Univis"/>
    <x v="0"/>
    <s v="Komisyon"/>
    <s v="Donanım"/>
    <n v="63660.06"/>
    <m/>
    <n v="1"/>
    <m/>
    <n v="63660.06"/>
    <m/>
    <n v="0"/>
    <m/>
    <n v="63660.06"/>
    <m/>
    <n v="0"/>
    <n v="0"/>
    <s v="UNI240000000410"/>
    <m/>
    <m/>
    <s v="Univis"/>
    <x v="2"/>
    <s v="Yeni Satış"/>
    <s v="Komisyon"/>
    <s v="Donanım Komisyonu"/>
    <s v="Param Grup"/>
    <x v="0"/>
    <x v="0"/>
    <s v="Yurt İçi"/>
    <s v="Türkiye"/>
  </r>
  <r>
    <s v="Q1"/>
    <x v="0"/>
    <x v="2"/>
    <m/>
    <s v="UNIVIS BILISIM DESTEK HIZMETLERI SAN.TIC .A.S"/>
    <s v="99002"/>
    <s v="DONANIM KOMISYONU"/>
    <s v="Univera - Univis"/>
    <x v="1"/>
    <s v="Komisyon"/>
    <s v="Donanım"/>
    <n v="21948.98"/>
    <m/>
    <n v="1"/>
    <m/>
    <n v="21948.98"/>
    <m/>
    <n v="0"/>
    <m/>
    <n v="21948.98"/>
    <m/>
    <n v="0"/>
    <n v="0"/>
    <s v="UNI240000000417"/>
    <m/>
    <m/>
    <s v="Univis"/>
    <x v="2"/>
    <s v="Yeni Satış"/>
    <s v="Komisyon"/>
    <s v="Donanım Komisyonu"/>
    <s v="Param Grup"/>
    <x v="0"/>
    <x v="0"/>
    <s v="Yurt İçi"/>
    <s v="Türkiye"/>
  </r>
  <r>
    <s v="Q1"/>
    <x v="0"/>
    <x v="2"/>
    <m/>
    <s v="UNIVIS BILISIM DESTEK HIZMETLERI SAN.TIC .A.S"/>
    <s v="99002"/>
    <s v="DONANIM KOMISYONU"/>
    <s v="Univera - Univis"/>
    <x v="7"/>
    <s v="Komisyon"/>
    <s v="Donanım"/>
    <n v="9519.09"/>
    <m/>
    <n v="1"/>
    <m/>
    <n v="9519.09"/>
    <m/>
    <n v="0"/>
    <m/>
    <n v="9519.09"/>
    <m/>
    <n v="0"/>
    <n v="0"/>
    <s v="UNI240000000412"/>
    <m/>
    <m/>
    <s v="Univis"/>
    <x v="2"/>
    <s v="Yeni Satış"/>
    <s v="Komisyon"/>
    <s v="Donanım Komisyonu"/>
    <s v="Param Grup"/>
    <x v="0"/>
    <x v="0"/>
    <s v="Yurt İçi"/>
    <s v="Türkiye"/>
  </r>
  <r>
    <s v="Q1"/>
    <x v="0"/>
    <x v="2"/>
    <m/>
    <s v="UNIVIS BILISIM DESTEK HIZMETLERI SAN.TIC .A.S"/>
    <s v="99002"/>
    <s v="DONANIM KOMISYONU"/>
    <s v="Univera - Univis"/>
    <x v="6"/>
    <s v="Komisyon"/>
    <s v="Donanım"/>
    <n v="8571.0400000000009"/>
    <m/>
    <n v="1"/>
    <m/>
    <n v="8571.0400000000009"/>
    <m/>
    <n v="0"/>
    <m/>
    <n v="8571.0400000000009"/>
    <m/>
    <n v="0"/>
    <n v="0"/>
    <s v="UNI240000000419"/>
    <m/>
    <m/>
    <s v="Univis"/>
    <x v="2"/>
    <s v="Yeni Satış"/>
    <s v="Komisyon"/>
    <s v="Donanım Komisyonu"/>
    <s v="Param Grup"/>
    <x v="0"/>
    <x v="0"/>
    <s v="Yurt İçi"/>
    <s v="Türkiye"/>
  </r>
  <r>
    <s v="Q1"/>
    <x v="0"/>
    <x v="2"/>
    <m/>
    <s v="UNIVIS BILISIM DESTEK HIZMETLERI SAN.TIC .A.S"/>
    <s v="99002"/>
    <s v="DONANIM KOMISYONU"/>
    <s v="Univera - Univis"/>
    <x v="0"/>
    <s v="Komisyon"/>
    <s v="Donanım"/>
    <n v="7108.67"/>
    <m/>
    <n v="1"/>
    <m/>
    <n v="7108.67"/>
    <m/>
    <n v="0"/>
    <m/>
    <n v="7108.67"/>
    <m/>
    <n v="0"/>
    <n v="0"/>
    <s v="UNI240000000411"/>
    <m/>
    <m/>
    <s v="Univis"/>
    <x v="2"/>
    <s v="Yeni Satış"/>
    <s v="Komisyon"/>
    <s v="Donanım Komisyonu"/>
    <s v="Param Grup"/>
    <x v="0"/>
    <x v="0"/>
    <s v="Yurt İçi"/>
    <s v="Türkiye"/>
  </r>
  <r>
    <s v="Q1"/>
    <x v="0"/>
    <x v="2"/>
    <m/>
    <s v="UNIVIS BILISIM DESTEK HIZMETLERI SAN.TIC .A.S"/>
    <s v="99002"/>
    <s v="DONANIM KOMISYONU"/>
    <s v="Univera - Univis"/>
    <x v="1"/>
    <s v="Komisyon"/>
    <s v="Donanım"/>
    <n v="4285.6000000000004"/>
    <m/>
    <n v="1"/>
    <m/>
    <n v="4285.6000000000004"/>
    <m/>
    <n v="0"/>
    <m/>
    <n v="4285.6000000000004"/>
    <m/>
    <n v="0"/>
    <n v="0"/>
    <s v="UNI240000000415"/>
    <m/>
    <m/>
    <s v="Univis"/>
    <x v="2"/>
    <s v="Yeni Satış"/>
    <s v="Komisyon"/>
    <s v="Donanım Komisyonu"/>
    <s v="Param Grup"/>
    <x v="0"/>
    <x v="0"/>
    <s v="Yurt İçi"/>
    <s v="Türkiye"/>
  </r>
  <r>
    <s v="Q1"/>
    <x v="0"/>
    <x v="2"/>
    <m/>
    <s v="UNIVIS BILISIM DESTEK HIZMETLERI SAN.TIC .A.S"/>
    <s v="99002"/>
    <s v="DONANIM KOMISYONU"/>
    <s v="Univera - Univis"/>
    <x v="1"/>
    <s v="Komisyon"/>
    <s v="Donanım"/>
    <n v="4153.68"/>
    <m/>
    <n v="1"/>
    <m/>
    <n v="4153.68"/>
    <m/>
    <n v="0"/>
    <m/>
    <n v="4153.68"/>
    <m/>
    <n v="0"/>
    <n v="0"/>
    <s v="UNI240000000418"/>
    <m/>
    <m/>
    <s v="Univis"/>
    <x v="2"/>
    <s v="Yeni Satış"/>
    <s v="Komisyon"/>
    <s v="Donanım Komisyonu"/>
    <s v="Param Grup"/>
    <x v="0"/>
    <x v="0"/>
    <s v="Yurt İçi"/>
    <s v="Türkiye"/>
  </r>
  <r>
    <s v="Q1"/>
    <x v="0"/>
    <x v="2"/>
    <m/>
    <s v="UNIVIS BILISIM DESTEK HIZMETLERI SAN.TIC .A.S"/>
    <s v="99002"/>
    <s v="DONANIM KOMISYONU"/>
    <s v="Univera - Univis"/>
    <x v="0"/>
    <s v="Komisyon"/>
    <s v="Donanım"/>
    <n v="3624.5"/>
    <m/>
    <n v="1"/>
    <m/>
    <n v="3624.5"/>
    <m/>
    <n v="0"/>
    <m/>
    <n v="3624.5"/>
    <m/>
    <n v="0"/>
    <n v="0"/>
    <s v="UNI240000000409"/>
    <m/>
    <m/>
    <s v="Univis"/>
    <x v="2"/>
    <s v="Yeni Satış"/>
    <s v="Komisyon"/>
    <s v="Donanım Komisyonu"/>
    <s v="Param Grup"/>
    <x v="0"/>
    <x v="0"/>
    <s v="Yurt İçi"/>
    <s v="Türkiye"/>
  </r>
  <r>
    <s v="Q1"/>
    <x v="0"/>
    <x v="2"/>
    <m/>
    <s v="UNIVIS BILISIM DESTEK HIZMETLERI SAN.TIC .A.S"/>
    <s v="99002"/>
    <s v="DONANIM KOMISYONU"/>
    <s v="Univera - Univis"/>
    <x v="7"/>
    <s v="Komisyon"/>
    <s v="Donanım"/>
    <n v="1777.88"/>
    <m/>
    <n v="1"/>
    <m/>
    <n v="1777.88"/>
    <m/>
    <n v="0"/>
    <m/>
    <n v="1777.88"/>
    <m/>
    <n v="0"/>
    <n v="0"/>
    <s v="UNI240000000414"/>
    <m/>
    <m/>
    <s v="Univis"/>
    <x v="2"/>
    <s v="Yeni Satış"/>
    <s v="Komisyon"/>
    <s v="Donanım Komisyonu"/>
    <s v="Param Grup"/>
    <x v="0"/>
    <x v="0"/>
    <s v="Yurt İçi"/>
    <s v="Türkiye"/>
  </r>
  <r>
    <s v="Q1"/>
    <x v="0"/>
    <x v="2"/>
    <m/>
    <s v="UNIVIS BILISIM DESTEK HIZMETLERI SAN.TIC .A.S"/>
    <s v="99002"/>
    <s v="DONANIM KOMISYONU"/>
    <s v="Univera - Univis"/>
    <x v="7"/>
    <s v="Komisyon"/>
    <s v="Donanım"/>
    <n v="1402.44"/>
    <m/>
    <n v="1"/>
    <m/>
    <n v="1402.44"/>
    <m/>
    <n v="0"/>
    <m/>
    <n v="1402.44"/>
    <m/>
    <n v="0"/>
    <n v="0"/>
    <s v="UNI240000000413"/>
    <m/>
    <m/>
    <s v="Univis"/>
    <x v="2"/>
    <s v="Yeni Satış"/>
    <s v="Komisyon"/>
    <s v="Donanım Komisyonu"/>
    <s v="Param Grup"/>
    <x v="0"/>
    <x v="0"/>
    <s v="Yurt İçi"/>
    <s v="Türkiye"/>
  </r>
  <r>
    <s v="Q1"/>
    <x v="0"/>
    <x v="2"/>
    <m/>
    <s v="UNIVIS BILISIM DESTEK HIZMETLERI SAN.TIC .A.S"/>
    <s v="99002"/>
    <s v="DONANIM KOMISYONU"/>
    <s v="Univera - Univis"/>
    <x v="5"/>
    <s v="Komisyon"/>
    <s v="Donanım"/>
    <n v="700.55"/>
    <m/>
    <n v="1"/>
    <m/>
    <n v="700.55"/>
    <m/>
    <n v="0"/>
    <m/>
    <n v="700.55"/>
    <m/>
    <n v="0"/>
    <n v="0"/>
    <s v="UNI240000000420"/>
    <m/>
    <m/>
    <s v="Univis"/>
    <x v="2"/>
    <s v="Yeni Satış"/>
    <s v="Komisyon"/>
    <s v="Donanım Komisyonu"/>
    <s v="Param Grup"/>
    <x v="0"/>
    <x v="0"/>
    <s v="Yurt İçi"/>
    <s v="Türkiye"/>
  </r>
  <r>
    <s v="Q2"/>
    <x v="0"/>
    <x v="3"/>
    <m/>
    <s v="NESTLE TÜRKIYE GIDA SANAYI A.S."/>
    <s v="EH.03.003"/>
    <s v="EnRoute Panorama - Uzman Destek Hizmeti"/>
    <s v="Univera - Nestle Retail"/>
    <x v="11"/>
    <s v="Enroute"/>
    <m/>
    <n v="27000"/>
    <m/>
    <n v="5"/>
    <m/>
    <n v="135000"/>
    <m/>
    <n v="0"/>
    <m/>
    <n v="135000"/>
    <m/>
    <n v="0"/>
    <n v="0"/>
    <s v="UNI240000000574"/>
    <m/>
    <m/>
    <s v="Nestle"/>
    <x v="0"/>
    <s v="Yenileme"/>
    <s v="Hizmet"/>
    <s v="Hosting"/>
    <s v="Key Account"/>
    <x v="0"/>
    <x v="0"/>
    <s v="Yurt İçi"/>
    <s v="Türkiye"/>
  </r>
  <r>
    <s v="Q2"/>
    <x v="0"/>
    <x v="4"/>
    <m/>
    <s v="SIRMAGRUP IÇECEK SAN. VE TIC. A.S."/>
    <s v="EH.05.002"/>
    <s v="EnRoute Panorama - Rapor Gelistirme Hizmeti"/>
    <s v="Univera - Danone Waters"/>
    <x v="11"/>
    <s v="Enroute"/>
    <m/>
    <n v="8385.25"/>
    <m/>
    <n v="5"/>
    <m/>
    <n v="41926.25"/>
    <m/>
    <n v="0"/>
    <m/>
    <n v="41926.25"/>
    <m/>
    <n v="0"/>
    <n v="0"/>
    <s v="UNI240000000720"/>
    <m/>
    <m/>
    <s v="Danone"/>
    <x v="0"/>
    <s v="Yeni Satış"/>
    <s v="Hizmet"/>
    <s v="Rapor Geliştirme"/>
    <s v="Diğer"/>
    <x v="0"/>
    <x v="0"/>
    <s v="Yurt İçi"/>
    <s v="Türkiye"/>
  </r>
  <r>
    <s v="Q2"/>
    <x v="0"/>
    <x v="3"/>
    <m/>
    <s v="YAHYA BULUT -BULUT GIDA"/>
    <s v="UH.01.002"/>
    <s v="UNIDOX KONTÖR HIZMETI"/>
    <s v="Univera - Haribo"/>
    <x v="6"/>
    <s v="E-Dönüşüm"/>
    <s v="Unidox"/>
    <n v="1.8"/>
    <m/>
    <n v="10000"/>
    <m/>
    <n v="18000"/>
    <m/>
    <n v="0"/>
    <m/>
    <n v="18000"/>
    <m/>
    <n v="0"/>
    <n v="0"/>
    <s v="UNI240000000436"/>
    <m/>
    <m/>
    <s v="Haribo"/>
    <x v="0"/>
    <s v="Yeni Satış"/>
    <s v="Kontor"/>
    <s v="Kontor Satışı"/>
    <s v="Key Account"/>
    <x v="1"/>
    <x v="0"/>
    <s v="Yurt İçi"/>
    <s v="Türkiye"/>
  </r>
  <r>
    <s v="Q2"/>
    <x v="0"/>
    <x v="3"/>
    <m/>
    <s v="EMINOGLU SBV MERMER INS. TUR.SAN.VE TIC.A.S."/>
    <s v="SH.02.001"/>
    <s v="StokBar Panorama - Yazilim Bakimi Hizmeti"/>
    <s v="Univera - Eminoglu Mermercilik"/>
    <x v="2"/>
    <s v="Stokbar"/>
    <s v="Stokbar"/>
    <n v="215000"/>
    <m/>
    <n v="1"/>
    <m/>
    <n v="215000"/>
    <m/>
    <n v="0"/>
    <m/>
    <n v="215000"/>
    <m/>
    <n v="0"/>
    <n v="0"/>
    <s v="UNI240000000431"/>
    <m/>
    <m/>
    <s v="Eminoğlu"/>
    <x v="0"/>
    <s v="Yenileme"/>
    <s v="Hizmet"/>
    <s v="Bakım ve Destek Hizmeti"/>
    <s v="Diğer"/>
    <x v="0"/>
    <x v="0"/>
    <s v="Yurt İçi"/>
    <s v="Türkiye"/>
  </r>
  <r>
    <s v="Q2"/>
    <x v="0"/>
    <x v="3"/>
    <m/>
    <s v="JTI TÜTÜN ÜRÜNLERI SANAYI A.S"/>
    <s v="SH.02.001"/>
    <s v="StokBar Panorama - Yazilim Bakimi Hizmeti"/>
    <s v="Univera - JTI"/>
    <x v="2"/>
    <s v="Stokbar"/>
    <s v="Stokbar"/>
    <n v="15588.25"/>
    <m/>
    <n v="1"/>
    <m/>
    <n v="15588.25"/>
    <m/>
    <n v="0"/>
    <m/>
    <n v="15588.25"/>
    <m/>
    <n v="0"/>
    <n v="0"/>
    <s v="UNI240000000430"/>
    <m/>
    <m/>
    <s v="JTI"/>
    <x v="0"/>
    <s v="Yenileme"/>
    <s v="Hizmet"/>
    <s v="Bakım ve Destek Hizmeti"/>
    <s v="Key Account"/>
    <x v="0"/>
    <x v="0"/>
    <s v="Yurt İçi"/>
    <s v="Türkiye"/>
  </r>
  <r>
    <s v="Q2"/>
    <x v="0"/>
    <x v="3"/>
    <m/>
    <s v="JTI TÜTÜN ÜRÜNLERI SANAYI A.S"/>
    <s v="SH.02.001"/>
    <s v="StokBar Panorama - Yazilim Bakimi Hizmeti"/>
    <s v="Univera - JTI"/>
    <x v="2"/>
    <s v="Stokbar"/>
    <s v="Stokbar"/>
    <n v="6138.02"/>
    <m/>
    <n v="1"/>
    <m/>
    <n v="6138.02"/>
    <m/>
    <n v="0"/>
    <m/>
    <n v="6138.02"/>
    <m/>
    <n v="0"/>
    <n v="0"/>
    <s v="UNI240000000430"/>
    <m/>
    <m/>
    <s v="JTI"/>
    <x v="0"/>
    <s v="Yenileme"/>
    <s v="Hizmet"/>
    <s v="Bakım ve Destek Hizmeti"/>
    <s v="Key Account"/>
    <x v="0"/>
    <x v="0"/>
    <s v="Yurt İçi"/>
    <s v="Türkiye"/>
  </r>
  <r>
    <s v="Q2"/>
    <x v="0"/>
    <x v="3"/>
    <m/>
    <s v="JTI TÜTÜN ÜRÜNLERI SANAYI A.S"/>
    <s v="SH.02.001"/>
    <s v="StokBar Panorama - Yazilim Bakimi Hizmeti"/>
    <s v="Univera - JTI"/>
    <x v="2"/>
    <s v="Stokbar"/>
    <s v="Stokbar"/>
    <n v="3235.31"/>
    <m/>
    <n v="1"/>
    <m/>
    <n v="3235.31"/>
    <m/>
    <n v="0"/>
    <m/>
    <n v="3235.31"/>
    <m/>
    <n v="0"/>
    <n v="0"/>
    <s v="UNI240000000430"/>
    <m/>
    <m/>
    <s v="JTI"/>
    <x v="0"/>
    <s v="Yenileme"/>
    <s v="Hizmet"/>
    <s v="Bakım ve Destek Hizmeti"/>
    <s v="Key Account"/>
    <x v="0"/>
    <x v="0"/>
    <s v="Yurt İçi"/>
    <s v="Türkiye"/>
  </r>
  <r>
    <s v="Q2"/>
    <x v="0"/>
    <x v="3"/>
    <m/>
    <s v="TPI ARIZONA, LLC"/>
    <s v="SH.02.001"/>
    <s v="StokBar Panorama - Yazilim Bakimi Hizmeti"/>
    <s v="Univera - TPI Composite"/>
    <x v="2"/>
    <s v="Stokbar"/>
    <s v="Stokbar"/>
    <n v="956910"/>
    <m/>
    <n v="1"/>
    <m/>
    <n v="956910"/>
    <m/>
    <n v="0"/>
    <m/>
    <n v="956910"/>
    <m/>
    <n v="0"/>
    <n v="0"/>
    <s v="ENV240000000050"/>
    <m/>
    <m/>
    <s v="TPI Kompozit"/>
    <x v="0"/>
    <s v="Yenileme"/>
    <s v="Hizmet"/>
    <s v="Bakım ve Destek Hizmeti"/>
    <s v="Diğer"/>
    <x v="0"/>
    <x v="0"/>
    <s v="Yurt Dışı"/>
    <s v="ABD"/>
  </r>
  <r>
    <s v="Q2"/>
    <x v="0"/>
    <x v="3"/>
    <m/>
    <s v="TPI ARIZONA, LLC"/>
    <s v="SH.02.001"/>
    <s v="StokBar Panorama - Yazilim Bakimi Hizmeti"/>
    <s v="Univera - TPI Composite"/>
    <x v="2"/>
    <s v="Stokbar"/>
    <s v="Stokbar"/>
    <n v="287073"/>
    <m/>
    <n v="1"/>
    <m/>
    <n v="287073"/>
    <m/>
    <n v="0"/>
    <m/>
    <n v="287073"/>
    <m/>
    <n v="0"/>
    <n v="0"/>
    <s v="ENV240000000050"/>
    <m/>
    <m/>
    <s v="TPI Kompozit"/>
    <x v="0"/>
    <s v="Yenileme"/>
    <s v="Hizmet"/>
    <s v="Bakım ve Destek Hizmeti"/>
    <s v="Diğer"/>
    <x v="0"/>
    <x v="0"/>
    <s v="Yurt Dışı"/>
    <s v="ABD"/>
  </r>
  <r>
    <s v="Q2"/>
    <x v="0"/>
    <x v="3"/>
    <m/>
    <s v="JTI TÜTÜN ÜRÜNLERI SANAYI A.S"/>
    <s v="SH.03.004"/>
    <s v="StokBar Panorama - Çafri Merkezi Hizmeti (Depo/Lokasyon)"/>
    <s v="Univera - JTI"/>
    <x v="2"/>
    <s v="Stokbar"/>
    <s v="Stokbar"/>
    <n v="33588.26"/>
    <m/>
    <n v="1"/>
    <m/>
    <n v="33588.26"/>
    <m/>
    <n v="0"/>
    <m/>
    <n v="33588.26"/>
    <m/>
    <n v="0"/>
    <n v="0"/>
    <s v="UNI240000000430"/>
    <m/>
    <m/>
    <s v="JTI"/>
    <x v="0"/>
    <s v="Yenileme"/>
    <s v="Hizmet"/>
    <s v="Hosting"/>
    <s v="Key Account"/>
    <x v="0"/>
    <x v="0"/>
    <s v="Yurt İçi"/>
    <s v="Türkiye"/>
  </r>
  <r>
    <s v="Q2"/>
    <x v="0"/>
    <x v="3"/>
    <m/>
    <s v="ERIKLI SU VE MESRUBAT SAN. TIC. A.S"/>
    <s v="QH.02.001"/>
    <s v="Quest Panorama - Yazilim Bakimi, Yasatma ve Merkezi Destek Hizmeti"/>
    <s v="Univera - Nestle Waters"/>
    <x v="2"/>
    <s v="Quest"/>
    <m/>
    <n v="129083.28"/>
    <m/>
    <n v="1"/>
    <m/>
    <n v="129083.28140000001"/>
    <m/>
    <n v="1.4E-3"/>
    <m/>
    <n v="129083.28"/>
    <m/>
    <n v="0"/>
    <n v="0"/>
    <s v="UNI240000000440"/>
    <m/>
    <m/>
    <s v="Nestle"/>
    <x v="0"/>
    <s v="Yenileme"/>
    <s v="Hizmet"/>
    <s v="Bakım ve Destek Hizmeti"/>
    <s v="Key Account"/>
    <x v="0"/>
    <x v="0"/>
    <s v="Yurt İçi"/>
    <s v="Türkiye"/>
  </r>
  <r>
    <s v="Q2"/>
    <x v="0"/>
    <x v="3"/>
    <m/>
    <s v="JTI TÜTÜN ÜRÜNLERI PAZARLAMA A.S."/>
    <s v="QH.02.001"/>
    <s v="Quest Panorama - Yazilim Bakimi, Yasatma ve Merkezi Destek Hizmeti"/>
    <s v="Univera - JTI"/>
    <x v="2"/>
    <s v="Quest"/>
    <m/>
    <n v="8624.5300000000007"/>
    <m/>
    <n v="12"/>
    <m/>
    <n v="103494.36"/>
    <m/>
    <n v="0"/>
    <m/>
    <n v="103494.36"/>
    <m/>
    <n v="0"/>
    <n v="0"/>
    <s v="UNI240000000435"/>
    <m/>
    <m/>
    <s v="JTI"/>
    <x v="0"/>
    <s v="Yenileme"/>
    <s v="Hizmet"/>
    <s v="Bakım ve Destek Hizmeti"/>
    <s v="Key Account"/>
    <x v="0"/>
    <x v="0"/>
    <s v="Yurt İçi"/>
    <s v="Türkiye"/>
  </r>
  <r>
    <s v="Q2"/>
    <x v="0"/>
    <x v="3"/>
    <m/>
    <s v="JTI TÜTÜN ÜRÜNLERI SANAYI A.S"/>
    <s v="QH.02.001"/>
    <s v="Quest Panorama - Yazilim Bakimi, Yasatma ve Merkezi Destek Hizmeti"/>
    <s v="Univera - JTI"/>
    <x v="2"/>
    <s v="Quest"/>
    <m/>
    <n v="72286.44"/>
    <m/>
    <n v="1"/>
    <m/>
    <n v="72286.44"/>
    <m/>
    <n v="0"/>
    <m/>
    <n v="72286.44"/>
    <m/>
    <n v="0"/>
    <n v="0"/>
    <s v="UNI240000000434"/>
    <m/>
    <m/>
    <s v="JTI"/>
    <x v="0"/>
    <s v="Yenileme"/>
    <s v="Hizmet"/>
    <s v="Bakım ve Destek Hizmeti"/>
    <s v="Key Account"/>
    <x v="0"/>
    <x v="0"/>
    <s v="Yurt İçi"/>
    <s v="Türkiye"/>
  </r>
  <r>
    <s v="Q2"/>
    <x v="0"/>
    <x v="3"/>
    <m/>
    <s v="ENERJISA ENERJI ÜRETIM A.S."/>
    <s v="QH.08.001"/>
    <s v="Quest Panorama - Hosting Hizmeti"/>
    <s v="Univera - Enerjisa"/>
    <x v="2"/>
    <s v="Hosting"/>
    <m/>
    <n v="21487.41"/>
    <m/>
    <n v="1"/>
    <m/>
    <n v="21487.414049999999"/>
    <m/>
    <n v="4.0499999999999998E-3"/>
    <m/>
    <n v="21487.41"/>
    <m/>
    <n v="0"/>
    <n v="0"/>
    <s v="UNI240000000445"/>
    <m/>
    <m/>
    <s v="Enerjisa"/>
    <x v="0"/>
    <s v="Yenileme"/>
    <s v="Hizmet"/>
    <s v="Hosting"/>
    <s v="Diğer"/>
    <x v="0"/>
    <x v="0"/>
    <s v="Yurt İçi"/>
    <s v="Türkiye"/>
  </r>
  <r>
    <s v="Q2"/>
    <x v="0"/>
    <x v="3"/>
    <m/>
    <s v="FHP EV IÇI KULLANIM ARAÇLARI SAN VE TIC . A.S"/>
    <s v="QH.08.001"/>
    <s v="Quest Panorama - Hosting Hizmeti"/>
    <s v="Univera - Vileda"/>
    <x v="2"/>
    <s v="Hosting"/>
    <m/>
    <n v="12575.39"/>
    <m/>
    <n v="1"/>
    <m/>
    <n v="12575.392250000001"/>
    <m/>
    <n v="2.2499999999999998E-3"/>
    <m/>
    <n v="12575.39"/>
    <m/>
    <n v="0"/>
    <n v="0"/>
    <s v="UNI240000000424"/>
    <m/>
    <m/>
    <s v="Vileda"/>
    <x v="0"/>
    <s v="Yenileme"/>
    <s v="Hizmet"/>
    <s v="Hosting"/>
    <s v="Diğer"/>
    <x v="0"/>
    <x v="0"/>
    <s v="Yurt İçi"/>
    <s v="Türkiye"/>
  </r>
  <r>
    <s v="Q2"/>
    <x v="0"/>
    <x v="3"/>
    <m/>
    <s v="ERIKLI SU VE MESRUBAT SAN. TIC. A.S"/>
    <s v="QH.03.001"/>
    <s v="Quest Panorama  - Çafri Merkezi Hizmeti"/>
    <s v="Univera - Nestle Waters"/>
    <x v="2"/>
    <s v="Quest"/>
    <m/>
    <n v="1143"/>
    <m/>
    <n v="1"/>
    <m/>
    <n v="1143.0043000000001"/>
    <m/>
    <n v="4.3E-3"/>
    <m/>
    <n v="1143"/>
    <m/>
    <n v="0"/>
    <n v="0"/>
    <s v="UNI240000000440"/>
    <m/>
    <m/>
    <s v="Nestle"/>
    <x v="0"/>
    <s v="Yenileme"/>
    <s v="Hizmet"/>
    <s v="Hosting"/>
    <s v="Key Account"/>
    <x v="0"/>
    <x v="0"/>
    <s v="Yurt İçi"/>
    <s v="Türkiye"/>
  </r>
  <r>
    <s v="Q2"/>
    <x v="0"/>
    <x v="3"/>
    <m/>
    <s v="JTI TÜTÜN ÜRÜNLERI SANAYI A.S"/>
    <s v="QH.03.001"/>
    <s v="Quest Panorama  - Çafri Merkezi Hizmeti"/>
    <s v="Univera - JTI"/>
    <x v="2"/>
    <s v="Quest"/>
    <m/>
    <n v="6883.04"/>
    <m/>
    <n v="3"/>
    <m/>
    <n v="20649.12"/>
    <m/>
    <n v="0"/>
    <m/>
    <n v="20649.12"/>
    <m/>
    <n v="0"/>
    <n v="0"/>
    <s v="UNI240000000433"/>
    <m/>
    <m/>
    <s v="JTI"/>
    <x v="0"/>
    <s v="Yenileme"/>
    <s v="Hizmet"/>
    <s v="Hosting"/>
    <s v="Key Account"/>
    <x v="0"/>
    <x v="0"/>
    <s v="Yurt İçi"/>
    <s v="Türkiye"/>
  </r>
  <r>
    <s v="Q2"/>
    <x v="0"/>
    <x v="4"/>
    <m/>
    <s v="ALTIPARMAK GIDA SAN. VE TIC. AS."/>
    <s v="EY.03.001"/>
    <s v="Enroute Panorama PaaS Lisansi (Kiralama Hizmeti )"/>
    <s v="Univera - Altıparmak-Balparmak"/>
    <x v="7"/>
    <s v="Enroute"/>
    <m/>
    <n v="72576"/>
    <m/>
    <n v="1"/>
    <m/>
    <n v="72576"/>
    <m/>
    <n v="0"/>
    <m/>
    <n v="72576"/>
    <m/>
    <n v="0"/>
    <n v="0"/>
    <s v="UNI240000000821"/>
    <m/>
    <m/>
    <s v="Balparmak"/>
    <x v="0"/>
    <s v="Yenileme"/>
    <s v="Lisans"/>
    <s v="Lisans Kiralama"/>
    <s v="Diğer"/>
    <x v="0"/>
    <x v="0"/>
    <s v="Yurt İçi"/>
    <s v="Türkiye"/>
  </r>
  <r>
    <s v="Q2"/>
    <x v="0"/>
    <x v="4"/>
    <m/>
    <s v="EFES VITANTA MOLDOVA BREWERY S.A"/>
    <s v="EH.02.001"/>
    <s v="EnRoute Panorama - Yazilim Bakimi, Yasatma ve Merkezi Destek Hizmeti"/>
    <s v="Univera - Efes Moldova"/>
    <x v="2"/>
    <s v="Enroute"/>
    <m/>
    <n v="22733.14"/>
    <m/>
    <n v="1"/>
    <m/>
    <n v="22733.143619999999"/>
    <m/>
    <n v="3.62E-3"/>
    <m/>
    <n v="22733.14"/>
    <m/>
    <n v="0"/>
    <n v="0"/>
    <s v="ENV240000000077"/>
    <m/>
    <m/>
    <s v="Efes International"/>
    <x v="0"/>
    <s v="Yenileme"/>
    <s v="Hizmet"/>
    <s v="Bakım ve Destek Hizmeti"/>
    <s v="Diğer"/>
    <x v="0"/>
    <x v="0"/>
    <s v="Yurt Dışı"/>
    <s v="Moldova"/>
  </r>
  <r>
    <s v="Q2"/>
    <x v="0"/>
    <x v="4"/>
    <m/>
    <s v="ROYAL CANIN TURKEY EVCIL HAYVAN ÜRÜNLERI TIC. LTD. STI."/>
    <s v="EH.02.001"/>
    <s v="EnRoute Panorama - Yazilim Bakimi, Yasatma ve Merkezi Destek Hizmeti"/>
    <s v="Univera - Royal Canin"/>
    <x v="2"/>
    <s v="Enroute"/>
    <m/>
    <n v="394914.39"/>
    <m/>
    <n v="1"/>
    <m/>
    <n v="394914.39"/>
    <m/>
    <n v="0"/>
    <m/>
    <n v="394914.39"/>
    <m/>
    <n v="0"/>
    <n v="0"/>
    <s v="UNI240000000826"/>
    <m/>
    <m/>
    <s v="Royal Canin"/>
    <x v="0"/>
    <s v="Yenileme"/>
    <s v="Hizmet"/>
    <s v="Bakım ve Destek Hizmeti"/>
    <s v="Diğer"/>
    <x v="0"/>
    <x v="0"/>
    <s v="Yurt İçi"/>
    <s v="Türkiye"/>
  </r>
  <r>
    <s v="Q2"/>
    <x v="0"/>
    <x v="4"/>
    <m/>
    <s v="TÜRKIYE SISE VE CAM FABRIKALARI A.S"/>
    <s v="EH.02.001"/>
    <s v="EnRoute Panorama - Yazilim Bakimi, Yasatma ve Merkezi Destek Hizmeti"/>
    <s v="Univera - Trakya Cam"/>
    <x v="2"/>
    <s v="Enroute"/>
    <m/>
    <n v="183850.92"/>
    <m/>
    <n v="1"/>
    <m/>
    <n v="183850.92"/>
    <m/>
    <n v="0"/>
    <m/>
    <n v="183850.92"/>
    <m/>
    <n v="0"/>
    <n v="0"/>
    <s v="UNI240000000810"/>
    <m/>
    <m/>
    <s v="Şişecam"/>
    <x v="0"/>
    <s v="Yenileme"/>
    <s v="Hizmet"/>
    <s v="Bakım ve Destek Hizmeti"/>
    <s v="Diğer"/>
    <x v="0"/>
    <x v="0"/>
    <s v="Yurt İçi"/>
    <s v="Türkiye"/>
  </r>
  <r>
    <s v="Q2"/>
    <x v="0"/>
    <x v="4"/>
    <m/>
    <s v="TÜRKIYE SISE VE CAM FABRIKALARI A.S"/>
    <s v="EH.02.001"/>
    <s v="EnRoute Panorama - Yazilim Bakimi, Yasatma ve Merkezi Destek Hizmeti"/>
    <s v="Univera - Trakya Cam"/>
    <x v="2"/>
    <s v="Enroute"/>
    <m/>
    <n v="165600"/>
    <m/>
    <n v="1"/>
    <m/>
    <n v="165600"/>
    <m/>
    <n v="0"/>
    <m/>
    <n v="165600"/>
    <m/>
    <n v="0"/>
    <n v="0"/>
    <s v="UNI240000000810"/>
    <m/>
    <m/>
    <s v="Şişecam"/>
    <x v="0"/>
    <s v="Yenileme"/>
    <s v="Hizmet"/>
    <s v="Bakım ve Destek Hizmeti"/>
    <s v="Diğer"/>
    <x v="0"/>
    <x v="0"/>
    <s v="Yurt İçi"/>
    <s v="Türkiye"/>
  </r>
  <r>
    <s v="Q2"/>
    <x v="0"/>
    <x v="4"/>
    <m/>
    <s v="Eczacibasi Tüketim Ürünleri San. Tic. A.S."/>
    <s v="EH.03.006"/>
    <s v="EnRoute Panorama - Uzaktan Kurulum ve Efitim Hizmeti"/>
    <s v="Univera - Eczacıbaşı Girişim"/>
    <x v="11"/>
    <s v="Enroute"/>
    <m/>
    <n v="4110.75"/>
    <m/>
    <n v="1"/>
    <m/>
    <n v="4110.75"/>
    <m/>
    <n v="0"/>
    <m/>
    <n v="4110.75"/>
    <m/>
    <n v="0"/>
    <n v="0"/>
    <s v="UNI240000000833"/>
    <m/>
    <m/>
    <s v="Eczacıbaşı"/>
    <x v="0"/>
    <s v="Yeni Satış"/>
    <s v="Hizmet"/>
    <s v="Kurulum ve Eğitim"/>
    <s v="Diğer"/>
    <x v="0"/>
    <x v="0"/>
    <s v="Yurt İçi"/>
    <s v="Türkiye"/>
  </r>
  <r>
    <s v="Q2"/>
    <x v="0"/>
    <x v="4"/>
    <m/>
    <s v="EKSILIOGLU  GIDA VE TEM ÜRÜN DAG PAZ  SAN ve TIC LTD. STI"/>
    <s v="EH.03.006"/>
    <s v="EnRoute Panorama - Uzaktan Kurulum ve Efitim Hizmeti"/>
    <s v="Univera - Reckitt Benckiser"/>
    <x v="12"/>
    <s v="Enroute"/>
    <m/>
    <n v="5481"/>
    <m/>
    <n v="3"/>
    <m/>
    <n v="16443"/>
    <m/>
    <n v="0"/>
    <m/>
    <n v="16443"/>
    <m/>
    <n v="0"/>
    <n v="0"/>
    <s v="UNI240000000724"/>
    <m/>
    <m/>
    <s v="R. Benckiser"/>
    <x v="0"/>
    <s v="Yeni Satış"/>
    <s v="Hizmet"/>
    <s v="Kurulum ve Eğitim"/>
    <s v="Diğer"/>
    <x v="0"/>
    <x v="0"/>
    <s v="Yurt İçi"/>
    <s v="Türkiye"/>
  </r>
  <r>
    <s v="Q2"/>
    <x v="0"/>
    <x v="4"/>
    <m/>
    <s v="TADIM GIDA MADDELERI SAN.VE TIC.AS."/>
    <s v="EH.03.006"/>
    <s v="EnRoute Panorama - Uzaktan Kurulum ve Efitim Hizmeti"/>
    <s v="Univera - Tadım"/>
    <x v="7"/>
    <s v="Enroute"/>
    <m/>
    <n v="5481"/>
    <m/>
    <n v="2"/>
    <m/>
    <n v="10962"/>
    <m/>
    <n v="0"/>
    <m/>
    <n v="10962"/>
    <m/>
    <n v="0"/>
    <n v="0"/>
    <s v="UNI240000000838"/>
    <m/>
    <m/>
    <s v="Tadım"/>
    <x v="0"/>
    <s v="Yeni Satış"/>
    <s v="Hizmet"/>
    <s v="Kurulum ve Eğitim"/>
    <s v="Diğer"/>
    <x v="0"/>
    <x v="0"/>
    <s v="Yurt İçi"/>
    <s v="Türkiye"/>
  </r>
  <r>
    <s v="Q2"/>
    <x v="0"/>
    <x v="4"/>
    <m/>
    <s v="DANONE TIKVESLI GIDA VE IÇECEK SAN.TIC.A.S."/>
    <s v="EH.05.002"/>
    <s v="EnRoute Panorama - Rapor Gelistirme Hizmeti"/>
    <s v="Univera - Danone Tikveşli"/>
    <x v="11"/>
    <s v="Enroute"/>
    <m/>
    <n v="8385.25"/>
    <m/>
    <n v="4"/>
    <m/>
    <n v="33541"/>
    <m/>
    <n v="0"/>
    <m/>
    <n v="33541"/>
    <m/>
    <n v="0"/>
    <n v="0"/>
    <s v="UNI240000000719"/>
    <m/>
    <m/>
    <s v="Danone"/>
    <x v="0"/>
    <s v="Yeni Satış"/>
    <s v="Hizmet"/>
    <s v="Rapor Geliştirme"/>
    <s v="Diğer"/>
    <x v="0"/>
    <x v="0"/>
    <s v="Yurt İçi"/>
    <s v="Türkiye"/>
  </r>
  <r>
    <s v="Q2"/>
    <x v="0"/>
    <x v="4"/>
    <m/>
    <s v="MARS GIDA ÜRÜNLERI TIC. LTD.STI."/>
    <s v="EH.05.002"/>
    <s v="EnRoute Panorama - Rapor Gelistirme Hizmeti"/>
    <s v="Univera - Mars Gıda"/>
    <x v="7"/>
    <s v="Enroute"/>
    <m/>
    <n v="6804"/>
    <m/>
    <n v="2"/>
    <m/>
    <n v="13608"/>
    <m/>
    <n v="0"/>
    <m/>
    <n v="13608"/>
    <m/>
    <n v="0"/>
    <n v="0"/>
    <s v="UNI240000000832"/>
    <m/>
    <m/>
    <s v="Mars Gıda"/>
    <x v="0"/>
    <s v="Yeni Satış"/>
    <s v="Hizmet"/>
    <s v="Rapor Geliştirme"/>
    <s v="Diğer"/>
    <x v="0"/>
    <x v="0"/>
    <s v="Yurt İçi"/>
    <s v="Türkiye"/>
  </r>
  <r>
    <s v="Q2"/>
    <x v="0"/>
    <x v="4"/>
    <m/>
    <s v="RED BULL GIDA DAGITIM VE PAZARLAMA TICARET LTD. STI"/>
    <s v="EY.01.014"/>
    <s v="EnRoute Panorama - Platform Back Office Kullanici Lisansi (Enterprise)"/>
    <s v="Univera - Redbull"/>
    <x v="12"/>
    <s v="Enroute"/>
    <m/>
    <n v="13968"/>
    <m/>
    <n v="1"/>
    <m/>
    <n v="13968"/>
    <m/>
    <n v="0"/>
    <m/>
    <n v="13968"/>
    <m/>
    <n v="0"/>
    <n v="0"/>
    <s v="UNI240000000725"/>
    <m/>
    <m/>
    <s v="Redbull"/>
    <x v="0"/>
    <s v="Yeni Satış"/>
    <s v="Lisans"/>
    <s v="Lisans Satışı"/>
    <s v="Diğer"/>
    <x v="0"/>
    <x v="0"/>
    <s v="Yurt İçi"/>
    <s v="Türkiye"/>
  </r>
  <r>
    <s v="Q2"/>
    <x v="0"/>
    <x v="4"/>
    <m/>
    <s v="RED BULL GIDA DAGITIM VE PAZARLAMA TICARET LTD. STI"/>
    <s v="EY.02.033"/>
    <s v="EnRoute Panorama - Mobil Kullanici Lisansi (Enterprise)"/>
    <s v="Univera - Redbull"/>
    <x v="12"/>
    <s v="Enroute"/>
    <m/>
    <n v="5103"/>
    <m/>
    <n v="1"/>
    <m/>
    <n v="5103"/>
    <m/>
    <n v="0"/>
    <m/>
    <n v="5103"/>
    <m/>
    <n v="0"/>
    <n v="0"/>
    <s v="UNI240000000834"/>
    <m/>
    <m/>
    <s v="Redbull"/>
    <x v="0"/>
    <s v="Yeni Satış"/>
    <s v="Lisans"/>
    <s v="Lisans Satışı"/>
    <s v="Diğer"/>
    <x v="0"/>
    <x v="0"/>
    <s v="Yurt İçi"/>
    <s v="Türkiye"/>
  </r>
  <r>
    <s v="Q2"/>
    <x v="0"/>
    <x v="3"/>
    <m/>
    <s v="DARDANEL DAGITIM A.S."/>
    <s v="EH.06.001"/>
    <s v="EnRoute Panorama - Hosting Hizmeti"/>
    <s v="Univera - Dardanel"/>
    <x v="2"/>
    <s v="Hosting"/>
    <m/>
    <n v="44917.17"/>
    <m/>
    <n v="1"/>
    <m/>
    <n v="44917.17"/>
    <m/>
    <n v="0"/>
    <m/>
    <n v="44917.17"/>
    <m/>
    <n v="0"/>
    <n v="0"/>
    <s v="UNI240000000427"/>
    <m/>
    <m/>
    <s v="Dardanel"/>
    <x v="0"/>
    <s v="Yenileme"/>
    <s v="Hizmet"/>
    <s v="Hosting"/>
    <s v="Diğer"/>
    <x v="0"/>
    <x v="0"/>
    <s v="Yurt İçi"/>
    <s v="Türkiye"/>
  </r>
  <r>
    <s v="Q2"/>
    <x v="0"/>
    <x v="3"/>
    <m/>
    <s v="Haribo SEKERLEME SAN. TIC.LTD. STI."/>
    <s v="EH.06.001"/>
    <s v="EnRoute Panorama - Hosting Hizmeti"/>
    <s v="Univera - Haribo"/>
    <x v="2"/>
    <s v="Hosting"/>
    <m/>
    <n v="343762.26"/>
    <m/>
    <n v="1"/>
    <m/>
    <n v="343762.26221999998"/>
    <m/>
    <n v="2.2200000000000002E-3"/>
    <m/>
    <n v="343762.26"/>
    <m/>
    <n v="0"/>
    <n v="0"/>
    <s v="UNI240000000421"/>
    <m/>
    <m/>
    <s v="Haribo"/>
    <x v="0"/>
    <s v="Yenileme"/>
    <s v="Hizmet"/>
    <s v="Hosting"/>
    <s v="Key Account"/>
    <x v="0"/>
    <x v="0"/>
    <s v="Yurt İçi"/>
    <s v="Türkiye"/>
  </r>
  <r>
    <s v="Q2"/>
    <x v="0"/>
    <x v="3"/>
    <m/>
    <s v="Haribo SEKERLEME SAN. TIC.LTD. STI."/>
    <s v="EH.06.001"/>
    <s v="EnRoute Panorama - Hosting Hizmeti"/>
    <s v="Univera - Haribo"/>
    <x v="2"/>
    <s v="Hosting"/>
    <m/>
    <n v="12909.03"/>
    <m/>
    <n v="1"/>
    <m/>
    <n v="12909.03487"/>
    <m/>
    <n v="4.8700000000000002E-3"/>
    <m/>
    <n v="12909.03"/>
    <m/>
    <n v="0"/>
    <n v="0"/>
    <s v="UNI240000000421"/>
    <m/>
    <m/>
    <s v="Haribo"/>
    <x v="0"/>
    <s v="Yenileme"/>
    <s v="Hizmet"/>
    <s v="Hosting"/>
    <s v="Key Account"/>
    <x v="0"/>
    <x v="0"/>
    <s v="Yurt İçi"/>
    <s v="Türkiye"/>
  </r>
  <r>
    <s v="Q2"/>
    <x v="0"/>
    <x v="3"/>
    <m/>
    <s v="Haribo SEKERLEME SAN. TIC.LTD. STI."/>
    <s v="EH.06.001"/>
    <s v="EnRoute Panorama - Hosting Hizmeti"/>
    <s v="Univera - Haribo"/>
    <x v="2"/>
    <s v="Hosting"/>
    <m/>
    <n v="6219.92"/>
    <m/>
    <n v="1"/>
    <m/>
    <n v="6219.915"/>
    <m/>
    <n v="-5.0000000000000001E-3"/>
    <m/>
    <n v="6219.92"/>
    <m/>
    <n v="0"/>
    <n v="0"/>
    <s v="UNI240000000421"/>
    <m/>
    <m/>
    <s v="Haribo"/>
    <x v="0"/>
    <s v="Yenileme"/>
    <s v="Hizmet"/>
    <s v="Hosting"/>
    <s v="Key Account"/>
    <x v="0"/>
    <x v="0"/>
    <s v="Yurt İçi"/>
    <s v="Türkiye"/>
  </r>
  <r>
    <s v="Q2"/>
    <x v="0"/>
    <x v="3"/>
    <m/>
    <s v="IMPERIAL TOBACCO TÜTÜN ÜRÜNLERI SATIS VE PAZARLAMA A.S"/>
    <s v="EH.06.001"/>
    <s v="EnRoute Panorama - Hosting Hizmeti"/>
    <s v="Univera - Imperial Tobacco"/>
    <x v="2"/>
    <s v="Hosting"/>
    <m/>
    <n v="91000"/>
    <m/>
    <n v="1"/>
    <m/>
    <n v="91000"/>
    <m/>
    <n v="0"/>
    <m/>
    <n v="91000"/>
    <m/>
    <n v="0"/>
    <n v="0"/>
    <s v="UNI240000000428"/>
    <m/>
    <m/>
    <s v="Imperial Tobacco"/>
    <x v="0"/>
    <s v="Yenileme"/>
    <s v="Hizmet"/>
    <s v="Hosting"/>
    <s v="Diğer"/>
    <x v="0"/>
    <x v="0"/>
    <s v="Yurt İçi"/>
    <s v="Türkiye"/>
  </r>
  <r>
    <s v="Q2"/>
    <x v="0"/>
    <x v="3"/>
    <m/>
    <s v="KENT GIDA MADDELERI SAN VE TIC.AS."/>
    <s v="EH.06.001"/>
    <s v="EnRoute Panorama - Hosting Hizmeti"/>
    <s v="Univera - Kent Gıda"/>
    <x v="2"/>
    <s v="Hosting"/>
    <m/>
    <n v="360961.44"/>
    <m/>
    <n v="1"/>
    <m/>
    <n v="360961.44358999998"/>
    <m/>
    <n v="3.5899999999999999E-3"/>
    <m/>
    <n v="360961.44"/>
    <m/>
    <n v="0"/>
    <n v="0"/>
    <s v="UNI240000000446"/>
    <m/>
    <m/>
    <s v="Mondelez"/>
    <x v="0"/>
    <s v="Yenileme"/>
    <s v="Hizmet"/>
    <s v="Hosting"/>
    <s v="Diğer"/>
    <x v="0"/>
    <x v="0"/>
    <s v="Yurt İçi"/>
    <s v="Türkiye"/>
  </r>
  <r>
    <s v="Q2"/>
    <x v="0"/>
    <x v="3"/>
    <m/>
    <s v="LA LORRAINE UNLU MAMÜLLER SAN. VE TIC. A.S."/>
    <s v="EH.06.001"/>
    <s v="EnRoute Panorama - Hosting Hizmeti"/>
    <s v="Univera - La Lorraine"/>
    <x v="2"/>
    <s v="Hosting"/>
    <m/>
    <n v="53994.92"/>
    <m/>
    <n v="1"/>
    <m/>
    <n v="53994.922630000001"/>
    <m/>
    <n v="2.63E-3"/>
    <m/>
    <n v="53994.92"/>
    <m/>
    <n v="0"/>
    <n v="0"/>
    <s v="UNI240000000426"/>
    <m/>
    <m/>
    <s v="La Lorraine"/>
    <x v="0"/>
    <s v="Yenileme"/>
    <s v="Hizmet"/>
    <s v="Hosting"/>
    <s v="Diğer"/>
    <x v="0"/>
    <x v="0"/>
    <s v="Yurt İçi"/>
    <s v="Türkiye"/>
  </r>
  <r>
    <s v="Q2"/>
    <x v="0"/>
    <x v="3"/>
    <m/>
    <s v="Mey İçki Sanayi ve Ticaret A.Ş."/>
    <s v="EH.06.001"/>
    <s v="EnRoute Panorama - Hosting Hizmeti"/>
    <s v="Univera - Mey İçki"/>
    <x v="2"/>
    <s v="Hosting"/>
    <m/>
    <n v="162661"/>
    <m/>
    <n v="1"/>
    <m/>
    <n v="162661"/>
    <m/>
    <n v="0"/>
    <m/>
    <n v="162661"/>
    <m/>
    <n v="0"/>
    <n v="0"/>
    <s v="UNI240000000423"/>
    <m/>
    <m/>
    <s v="Mey İçki"/>
    <x v="0"/>
    <s v="Yenileme"/>
    <s v="Hizmet"/>
    <s v="Hosting"/>
    <s v="Key Account"/>
    <x v="0"/>
    <x v="0"/>
    <s v="Yurt İçi"/>
    <s v="Türkiye"/>
  </r>
  <r>
    <s v="Q2"/>
    <x v="0"/>
    <x v="3"/>
    <m/>
    <s v="NIVEA BEIERSDORF TÜRKIYE KOZMETIK SAN. ve TIC.  A.S."/>
    <s v="EH.06.001"/>
    <s v="EnRoute Panorama - Hosting Hizmeti"/>
    <s v="Univera - Nivea Beiersdorf"/>
    <x v="2"/>
    <s v="Hosting"/>
    <m/>
    <n v="48162.555833333339"/>
    <m/>
    <n v="12"/>
    <m/>
    <n v="577950.67416000005"/>
    <m/>
    <n v="4.1599999999999996E-3"/>
    <m/>
    <n v="577950.67000000004"/>
    <m/>
    <n v="0"/>
    <n v="0"/>
    <s v="UNI240000000442"/>
    <m/>
    <m/>
    <s v="Nivea"/>
    <x v="0"/>
    <s v="Yenileme"/>
    <s v="Hizmet"/>
    <s v="Hosting"/>
    <s v="Diğer"/>
    <x v="0"/>
    <x v="0"/>
    <s v="Yurt İçi"/>
    <s v="Türkiye"/>
  </r>
  <r>
    <s v="Q2"/>
    <x v="0"/>
    <x v="3"/>
    <m/>
    <s v="TÜRK HENKEL KIMYA SAN TIC. A.S."/>
    <s v="EH.06.001"/>
    <s v="EnRoute Panorama - Hosting Hizmeti"/>
    <s v="Univera - Schwarzkoph Henkel"/>
    <x v="2"/>
    <s v="Hosting"/>
    <m/>
    <n v="18659.75"/>
    <m/>
    <n v="1"/>
    <m/>
    <n v="18659.744999999999"/>
    <m/>
    <n v="-5.0000000000000001E-3"/>
    <m/>
    <n v="18659.75"/>
    <m/>
    <n v="0"/>
    <n v="0"/>
    <s v="UNI240000000444"/>
    <m/>
    <m/>
    <s v="Henkel"/>
    <x v="0"/>
    <s v="Yenileme"/>
    <s v="Hizmet"/>
    <s v="Hosting"/>
    <s v="Diğer"/>
    <x v="0"/>
    <x v="0"/>
    <s v="Yurt İçi"/>
    <s v="Türkiye"/>
  </r>
  <r>
    <s v="Q2"/>
    <x v="0"/>
    <x v="4"/>
    <m/>
    <s v="SEM GIDA- EJDER KITIR"/>
    <s v="EYS.04.012"/>
    <s v="EnRoute Panorama - E-Dönüsüm Modül Lisansi Standart"/>
    <s v="Univera - Dardanel"/>
    <x v="7"/>
    <s v="Enroute"/>
    <m/>
    <n v="14552.3"/>
    <m/>
    <n v="1"/>
    <m/>
    <n v="20789"/>
    <m/>
    <n v="6236.7"/>
    <m/>
    <n v="14552.3"/>
    <m/>
    <n v="0"/>
    <n v="0"/>
    <s v="UNI240000000723"/>
    <m/>
    <m/>
    <s v="Dardanel"/>
    <x v="0"/>
    <s v="Yeni Satış"/>
    <s v="Lisans"/>
    <s v="Lisans Satışı"/>
    <s v="Diğer"/>
    <x v="0"/>
    <x v="0"/>
    <s v="Yurt İçi"/>
    <s v="Türkiye"/>
  </r>
  <r>
    <s v="Q2"/>
    <x v="0"/>
    <x v="4"/>
    <m/>
    <s v="EFES VITANTA MOLDOVA BREWERY S.A"/>
    <s v="EH.03.001"/>
    <s v="EnRoute Panorama - Çafri Merkezi Hizmeti  (MSD)"/>
    <s v="Univera - Efes Moldova"/>
    <x v="2"/>
    <s v="Enroute"/>
    <m/>
    <n v="29722.44"/>
    <m/>
    <n v="1"/>
    <m/>
    <n v="29722.44"/>
    <m/>
    <n v="0"/>
    <m/>
    <n v="29722.44"/>
    <m/>
    <n v="0"/>
    <n v="0"/>
    <s v="ENV240000000077"/>
    <m/>
    <m/>
    <s v="Efes International"/>
    <x v="0"/>
    <s v="Yenileme"/>
    <s v="Hizmet"/>
    <s v="Çağrı Merkezi"/>
    <s v="Diğer"/>
    <x v="0"/>
    <x v="0"/>
    <s v="Yurt Dışı"/>
    <s v="Moldova"/>
  </r>
  <r>
    <s v="Q2"/>
    <x v="0"/>
    <x v="4"/>
    <m/>
    <s v="ROYAL CANIN TURKEY EVCIL HAYVAN ÜRÜNLERI TIC. LTD. STI."/>
    <s v="EH.03.001"/>
    <s v="EnRoute Panorama - Çafri Merkezi Hizmeti  (MSD)"/>
    <s v="Univera - Royal Canin"/>
    <x v="2"/>
    <s v="Enroute"/>
    <m/>
    <n v="19289.87"/>
    <m/>
    <n v="4"/>
    <m/>
    <n v="77159.48"/>
    <m/>
    <n v="0"/>
    <m/>
    <n v="77159.48"/>
    <m/>
    <n v="0"/>
    <n v="0"/>
    <s v="UNI240000000826"/>
    <m/>
    <m/>
    <s v="Royal Canin"/>
    <x v="0"/>
    <s v="Yenileme"/>
    <s v="Hizmet"/>
    <s v="Çağrı Merkezi"/>
    <s v="Diğer"/>
    <x v="0"/>
    <x v="0"/>
    <s v="Yurt İçi"/>
    <s v="Türkiye"/>
  </r>
  <r>
    <s v="Q2"/>
    <x v="0"/>
    <x v="4"/>
    <m/>
    <s v="ERUSLU SAGLIK ÜRÜNLERI SAN. VE TIC. A.S."/>
    <s v="EYS.04.001"/>
    <s v="EnRoute Panorama -  Modül Lisanslari Kiralama Hizmeti Standart"/>
    <s v="Univera - Eruslu Sağlık"/>
    <x v="12"/>
    <s v="Enroute"/>
    <m/>
    <n v="326668.52"/>
    <m/>
    <n v="1"/>
    <m/>
    <n v="326668.52"/>
    <m/>
    <n v="0"/>
    <m/>
    <n v="326668.52"/>
    <m/>
    <n v="0"/>
    <n v="0"/>
    <s v="UNI240000000841"/>
    <m/>
    <m/>
    <s v="Eruslu"/>
    <x v="0"/>
    <s v="Yenileme"/>
    <s v="Lisans"/>
    <s v="Lisans Kiralama"/>
    <s v="Diğer"/>
    <x v="0"/>
    <x v="0"/>
    <s v="Yurt İçi"/>
    <s v="Türkiye"/>
  </r>
  <r>
    <s v="Q2"/>
    <x v="0"/>
    <x v="3"/>
    <m/>
    <s v="IBRAHIM ÖRENKAYA"/>
    <s v="UH.01.002"/>
    <s v="UNIDOX KONTÖR HIZMETI"/>
    <s v="Univera Doğuş Çay Projesi"/>
    <x v="6"/>
    <s v="E-Dönüşüm"/>
    <s v="Unidox"/>
    <n v="1.8"/>
    <m/>
    <n v="10000"/>
    <m/>
    <n v="18000"/>
    <m/>
    <n v="0"/>
    <m/>
    <n v="18000"/>
    <m/>
    <n v="0"/>
    <n v="0"/>
    <s v="UNI240000000452"/>
    <m/>
    <m/>
    <s v="Doğuş Çay"/>
    <x v="0"/>
    <s v="Yeni Satış"/>
    <s v="Kontor"/>
    <s v="Kontor Satışı"/>
    <s v="Key Account"/>
    <x v="1"/>
    <x v="0"/>
    <s v="Yurt İçi"/>
    <s v="Türkiye"/>
  </r>
  <r>
    <s v="Q2"/>
    <x v="0"/>
    <x v="3"/>
    <m/>
    <s v="SAROGLU TURIZM TICARET VE SANAYI A.S."/>
    <s v="UH.01.002"/>
    <s v="UNIDOX KONTÖR HIZMETI"/>
    <s v="Univera - Efes Türkiye"/>
    <x v="6"/>
    <s v="E-Dönüşüm"/>
    <s v="Unidox"/>
    <n v="3.2"/>
    <m/>
    <n v="5000"/>
    <m/>
    <n v="16000"/>
    <m/>
    <n v="0"/>
    <m/>
    <n v="16000"/>
    <m/>
    <n v="0"/>
    <n v="0"/>
    <s v="UNI240000000447"/>
    <m/>
    <m/>
    <s v="Efes Türkiye"/>
    <x v="0"/>
    <s v="Yeni Satış"/>
    <s v="Kontor"/>
    <s v="Kontor Satışı"/>
    <s v="Diğer"/>
    <x v="0"/>
    <x v="0"/>
    <s v="Yurt İçi"/>
    <s v="Türkiye"/>
  </r>
  <r>
    <s v="Q2"/>
    <x v="0"/>
    <x v="3"/>
    <m/>
    <s v="SIRIN GIDA VE MES. SAN. TIC. LTD. STI"/>
    <s v="UH.01.002"/>
    <s v="UNIDOX KONTÖR HIZMETI"/>
    <s v="Univera - Efes Türkiye"/>
    <x v="6"/>
    <s v="E-Dönüşüm"/>
    <s v="Unidox"/>
    <n v="5"/>
    <m/>
    <n v="500"/>
    <m/>
    <n v="2500"/>
    <m/>
    <n v="0"/>
    <m/>
    <n v="2500"/>
    <m/>
    <n v="0"/>
    <n v="0"/>
    <s v="UNI240000000448"/>
    <m/>
    <m/>
    <s v="Efes Türkiye"/>
    <x v="0"/>
    <s v="Yeni Satış"/>
    <s v="Kontor"/>
    <s v="Kontor Satışı"/>
    <s v="Diğer"/>
    <x v="0"/>
    <x v="0"/>
    <s v="Yurt İçi"/>
    <s v="Türkiye"/>
  </r>
  <r>
    <s v="Q2"/>
    <x v="0"/>
    <x v="3"/>
    <m/>
    <s v="TAVUK DÜNYASI GIDA SANAYI VE TICARET A.S."/>
    <s v="SH.01.001"/>
    <s v="StokBar Panorama - Proje Yönetim Hizmeti"/>
    <s v="Univera - Tavuk Dünyası"/>
    <x v="1"/>
    <s v="Stokbar"/>
    <s v="Stokbar"/>
    <n v="5233.5999999999995"/>
    <m/>
    <n v="6"/>
    <m/>
    <n v="31401.599999999999"/>
    <m/>
    <n v="0"/>
    <m/>
    <n v="31401.599999999999"/>
    <m/>
    <n v="0"/>
    <n v="0"/>
    <s v="UNI240000000456"/>
    <m/>
    <m/>
    <s v="Tavuk Dünyası"/>
    <x v="0"/>
    <s v="Yeni Satış"/>
    <s v="Hizmet"/>
    <s v="Proje Yönetimi ve Danışmanlık"/>
    <s v="Diğer"/>
    <x v="0"/>
    <x v="0"/>
    <s v="Yurt İçi"/>
    <s v="Türkiye"/>
  </r>
  <r>
    <s v="Q2"/>
    <x v="0"/>
    <x v="3"/>
    <m/>
    <s v="NESTLE TÜRKIYE GIDA SANAYI A.S."/>
    <s v="QH.02.001"/>
    <s v="Quest Panorama - Yazilim Bakimi, Yasatma ve Merkezi Destek Hizmeti"/>
    <s v="Univera - Nestle Retail"/>
    <x v="2"/>
    <s v="Quest"/>
    <m/>
    <n v="129083.28"/>
    <m/>
    <n v="2"/>
    <m/>
    <n v="258166.56280000001"/>
    <m/>
    <n v="2.8E-3"/>
    <m/>
    <n v="258166.56"/>
    <m/>
    <n v="0"/>
    <n v="0"/>
    <s v="UNI240000000450"/>
    <m/>
    <m/>
    <s v="Nestle"/>
    <x v="0"/>
    <s v="Yenileme"/>
    <s v="Hizmet"/>
    <s v="Bakım ve Destek Hizmeti"/>
    <s v="Key Account"/>
    <x v="0"/>
    <x v="0"/>
    <s v="Yurt İçi"/>
    <s v="Türkiye"/>
  </r>
  <r>
    <s v="Q2"/>
    <x v="0"/>
    <x v="3"/>
    <m/>
    <s v="JT INTERNATIONAL SA"/>
    <s v="QH.08.001"/>
    <s v="Quest Panorama - Hosting Hizmeti"/>
    <s v="Univera - JTI İran"/>
    <x v="4"/>
    <s v="Hosting"/>
    <m/>
    <n v="125934.88"/>
    <m/>
    <n v="1"/>
    <m/>
    <n v="125934.8805"/>
    <m/>
    <n v="5.0000000000000001E-4"/>
    <m/>
    <n v="125934.88"/>
    <m/>
    <n v="0"/>
    <n v="0"/>
    <s v="ENV240000000052"/>
    <m/>
    <m/>
    <s v="JTI"/>
    <x v="0"/>
    <s v="Yenileme"/>
    <s v="Hizmet"/>
    <s v="Hosting"/>
    <s v="Key Account"/>
    <x v="0"/>
    <x v="0"/>
    <s v="Yurt İçi"/>
    <s v="Türkiye"/>
  </r>
  <r>
    <s v="Q2"/>
    <x v="0"/>
    <x v="3"/>
    <m/>
    <s v="JT INTERNATIONAL SA"/>
    <s v="QH.08.001"/>
    <s v="Quest Panorama - Hosting Hizmeti"/>
    <s v="Univera - JTI İran"/>
    <x v="4"/>
    <s v="Hosting"/>
    <m/>
    <n v="18784.330000000002"/>
    <m/>
    <n v="1"/>
    <m/>
    <n v="18784.3315"/>
    <m/>
    <n v="1.5E-3"/>
    <m/>
    <n v="18784.330000000002"/>
    <m/>
    <n v="0"/>
    <n v="0"/>
    <s v="ENV240000000052"/>
    <m/>
    <m/>
    <s v="JTI"/>
    <x v="0"/>
    <s v="Yenileme"/>
    <s v="Hizmet"/>
    <s v="Hosting"/>
    <s v="Key Account"/>
    <x v="0"/>
    <x v="0"/>
    <s v="Yurt İçi"/>
    <s v="Türkiye"/>
  </r>
  <r>
    <s v="Q2"/>
    <x v="0"/>
    <x v="3"/>
    <m/>
    <s v="NESTLE TÜRKIYE GIDA SANAYI A.S."/>
    <s v="QH.03.001"/>
    <s v="Quest Panorama - Çağrı Merkezi Hizmeti"/>
    <s v="Univera - Nestle Retail"/>
    <x v="2"/>
    <s v="Quest"/>
    <m/>
    <n v="1143"/>
    <m/>
    <n v="1"/>
    <m/>
    <n v="1143.0043000000001"/>
    <m/>
    <n v="4.3E-3"/>
    <m/>
    <n v="1143"/>
    <m/>
    <n v="0"/>
    <n v="0"/>
    <s v="UNI240000000450"/>
    <m/>
    <m/>
    <s v="Nestle"/>
    <x v="0"/>
    <s v="Yenileme"/>
    <s v="Hizmet"/>
    <s v="Hosting"/>
    <s v="Key Account"/>
    <x v="0"/>
    <x v="0"/>
    <s v="Yurt İçi"/>
    <s v="Türkiye"/>
  </r>
  <r>
    <s v="Q2"/>
    <x v="0"/>
    <x v="5"/>
    <m/>
    <s v="RED BULL GIDA DAGITIM VE PAZARLAMA TICARET LTD. STI"/>
    <s v="EH.02.009"/>
    <s v="Enroute Panorama Asset Tracker - Demirbas Modülü Yazilim Bakimi Hizmeti "/>
    <s v="Univera - Redbull"/>
    <x v="2"/>
    <s v="Enroute"/>
    <m/>
    <n v="32842.43"/>
    <m/>
    <n v="1"/>
    <m/>
    <n v="32842.43"/>
    <m/>
    <n v="0"/>
    <m/>
    <n v="32842.43"/>
    <m/>
    <n v="0"/>
    <n v="0"/>
    <s v="UNI240000000861"/>
    <m/>
    <m/>
    <s v="Redbull"/>
    <x v="0"/>
    <s v="Yenileme"/>
    <s v="Hizmet"/>
    <s v="Bakım ve Destek Hizmeti"/>
    <s v="Diğer"/>
    <x v="0"/>
    <x v="0"/>
    <s v="Yurt İçi"/>
    <s v="Türkiye"/>
  </r>
  <r>
    <s v="Q2"/>
    <x v="0"/>
    <x v="5"/>
    <m/>
    <s v="RA PAZARLAMA LTD.STI"/>
    <s v="EH.02.001"/>
    <s v="EnRoute Panorama - Yazilim Bakimi, Yasatma ve Merkezi Destek Hizmeti"/>
    <s v="Univera - Hobby-Ra Pazarlama"/>
    <x v="2"/>
    <s v="Enroute"/>
    <m/>
    <n v="59998.58"/>
    <m/>
    <n v="1"/>
    <m/>
    <n v="59998.58"/>
    <m/>
    <n v="0"/>
    <m/>
    <n v="59998.58"/>
    <m/>
    <n v="0"/>
    <n v="0"/>
    <s v="UNI240000000845"/>
    <m/>
    <m/>
    <s v="Hobby"/>
    <x v="0"/>
    <s v="Yenileme"/>
    <s v="Hizmet"/>
    <s v="Bakım ve Destek Hizmeti"/>
    <s v="Diğer"/>
    <x v="0"/>
    <x v="0"/>
    <s v="Yurt İçi"/>
    <s v="Türkiye"/>
  </r>
  <r>
    <s v="Q2"/>
    <x v="0"/>
    <x v="5"/>
    <m/>
    <s v="RED BULL GIDA DAGITIM VE PAZARLAMA TICARET LTD. STI"/>
    <s v="EH.02.001"/>
    <s v="EnRoute Panorama - Yazilim Bakimi, Yasatma ve Merkezi Destek Hizmeti"/>
    <s v="Univera - Redbull"/>
    <x v="2"/>
    <s v="Enroute"/>
    <m/>
    <n v="94826.02"/>
    <m/>
    <n v="1"/>
    <m/>
    <n v="94826.02"/>
    <m/>
    <n v="0"/>
    <m/>
    <n v="94826.02"/>
    <m/>
    <n v="0"/>
    <n v="0"/>
    <s v="UNI240000000861"/>
    <m/>
    <m/>
    <s v="Redbull"/>
    <x v="0"/>
    <s v="Yenileme"/>
    <s v="Hizmet"/>
    <s v="Bakım ve Destek Hizmeti"/>
    <s v="Diğer"/>
    <x v="0"/>
    <x v="0"/>
    <s v="Yurt İçi"/>
    <s v="Türkiye"/>
  </r>
  <r>
    <s v="Q2"/>
    <x v="0"/>
    <x v="5"/>
    <m/>
    <s v="RA PAZARLAMA LTD.STI"/>
    <s v="EH.02.018"/>
    <s v="EnRoute Panorama  WebConnector Bakim Hizmeti"/>
    <s v="Univera - Hobby-Ra Pazarlama"/>
    <x v="2"/>
    <s v="Enroute"/>
    <s v="Web Connector"/>
    <n v="24320.85"/>
    <m/>
    <n v="2"/>
    <m/>
    <n v="48641.7"/>
    <m/>
    <n v="0"/>
    <m/>
    <n v="48641.7"/>
    <m/>
    <n v="0"/>
    <n v="0"/>
    <s v="UNI240000000845"/>
    <m/>
    <m/>
    <s v="Hobby"/>
    <x v="0"/>
    <s v="Yenileme"/>
    <s v="Hizmet"/>
    <s v="Bakım ve Destek Hizmeti"/>
    <s v="Diğer"/>
    <x v="0"/>
    <x v="0"/>
    <s v="Yurt İçi"/>
    <s v="Türkiye"/>
  </r>
  <r>
    <s v="Q2"/>
    <x v="0"/>
    <x v="5"/>
    <m/>
    <s v="HAYAT KIMYA SAN. A.S"/>
    <s v="EYS.01.011"/>
    <s v="EnRoute Panorama - Web Connector  - Dist Okuma Uygulama Lisansi (Dis Kaynak) Standart"/>
    <s v="Univera - Hayat Kimya"/>
    <x v="11"/>
    <s v="Enroute"/>
    <m/>
    <n v="11906.800000000001"/>
    <m/>
    <n v="34"/>
    <m/>
    <n v="404831.2"/>
    <m/>
    <n v="0"/>
    <m/>
    <n v="404831.2"/>
    <m/>
    <n v="0"/>
    <n v="0"/>
    <s v="UNI240000000872"/>
    <m/>
    <m/>
    <s v="Hayat Kimya"/>
    <x v="0"/>
    <s v="Yeni Satış"/>
    <s v="Lisans"/>
    <s v="Lisans Satışı"/>
    <s v="Diğer"/>
    <x v="0"/>
    <x v="0"/>
    <s v="Yurt İçi"/>
    <s v="Türkiye"/>
  </r>
  <r>
    <s v="Q2"/>
    <x v="0"/>
    <x v="5"/>
    <m/>
    <s v="ANADOLU MOTOR ÜRETIM VE PAZARLAMA A.S"/>
    <s v="EH.03.003"/>
    <s v="EnRoute Panorama - Uzman Destek Hizmeti"/>
    <s v="Univera - Anadolu Motor"/>
    <x v="2"/>
    <s v="Enroute"/>
    <m/>
    <n v="91000"/>
    <m/>
    <n v="1"/>
    <m/>
    <n v="91000"/>
    <m/>
    <n v="0"/>
    <m/>
    <n v="91000"/>
    <m/>
    <n v="0"/>
    <n v="0"/>
    <s v="UNI240000000859"/>
    <m/>
    <m/>
    <s v="Anadolu Motor"/>
    <x v="0"/>
    <s v="Yenileme"/>
    <s v="Hizmet"/>
    <s v="Hosting"/>
    <s v="Diğer"/>
    <x v="0"/>
    <x v="0"/>
    <s v="Yurt İçi"/>
    <s v="Türkiye"/>
  </r>
  <r>
    <s v="Q2"/>
    <x v="0"/>
    <x v="5"/>
    <m/>
    <s v="RED BULL GIDA DAGITIM VE PAZARLAMA TICARET LTD. STI"/>
    <s v="EY.01.014"/>
    <s v="EnRoute Panorama - Platform Back Office Kullanici Lisansi (Enterprise)"/>
    <s v="Univera - Redbull"/>
    <x v="12"/>
    <s v="Enroute"/>
    <m/>
    <n v="13968"/>
    <m/>
    <n v="1"/>
    <m/>
    <n v="13968"/>
    <m/>
    <n v="0"/>
    <m/>
    <n v="13968"/>
    <m/>
    <n v="0"/>
    <n v="0"/>
    <s v="UNI240000000844"/>
    <m/>
    <m/>
    <s v="Redbull"/>
    <x v="0"/>
    <s v="Yeni Satış"/>
    <s v="Lisans"/>
    <s v="Lisans Satışı"/>
    <s v="Diğer"/>
    <x v="0"/>
    <x v="0"/>
    <s v="Yurt İçi"/>
    <s v="Türkiye"/>
  </r>
  <r>
    <s v="Q2"/>
    <x v="0"/>
    <x v="5"/>
    <m/>
    <s v="RED BULL GIDA DAGITIM VE PAZARLAMA TICARET LTD. STI"/>
    <s v="EY.02.033"/>
    <s v="EnRoute Panorama - Mobil Kullanici Lisansi (Enterprise)"/>
    <s v="Univera - Redbull"/>
    <x v="12"/>
    <s v="Enroute"/>
    <m/>
    <n v="5103"/>
    <m/>
    <n v="2"/>
    <m/>
    <n v="10206"/>
    <m/>
    <n v="0"/>
    <m/>
    <n v="10206"/>
    <m/>
    <n v="0"/>
    <n v="0"/>
    <s v="UNI240000000844"/>
    <m/>
    <m/>
    <s v="Redbull"/>
    <x v="0"/>
    <s v="Yeni Satış"/>
    <s v="Lisans"/>
    <s v="Lisans Satışı"/>
    <s v="Diğer"/>
    <x v="0"/>
    <x v="0"/>
    <s v="Yurt İçi"/>
    <s v="Türkiye"/>
  </r>
  <r>
    <s v="Q2"/>
    <x v="0"/>
    <x v="3"/>
    <m/>
    <s v="JT INTERNATIONAL SA"/>
    <s v="EH.06.001"/>
    <s v="EnRoute Panorama - Hosting Hizmeti"/>
    <s v="Univera - JTI İran"/>
    <x v="4"/>
    <s v="Hosting"/>
    <m/>
    <n v="125900.16"/>
    <m/>
    <n v="1"/>
    <m/>
    <n v="125900.159"/>
    <m/>
    <n v="-1E-3"/>
    <m/>
    <n v="125900.16"/>
    <m/>
    <n v="0"/>
    <n v="0"/>
    <s v="ENV240000000052"/>
    <m/>
    <m/>
    <s v="JTI"/>
    <x v="0"/>
    <s v="Yenileme"/>
    <s v="Hizmet"/>
    <s v="Hosting"/>
    <s v="Key Account"/>
    <x v="0"/>
    <x v="0"/>
    <s v="Yurt İçi"/>
    <s v="Türkiye"/>
  </r>
  <r>
    <s v="Q2"/>
    <x v="0"/>
    <x v="3"/>
    <m/>
    <s v="JT INTERNATIONAL SA"/>
    <s v="EH.06.001"/>
    <s v="EnRoute Panorama - Hosting Hizmeti"/>
    <s v="Univera - JTI İran"/>
    <x v="4"/>
    <s v="Hosting"/>
    <m/>
    <n v="43077.58"/>
    <m/>
    <n v="1"/>
    <m/>
    <n v="43077.57619"/>
    <m/>
    <n v="-3.81E-3"/>
    <m/>
    <n v="43077.58"/>
    <m/>
    <n v="0"/>
    <n v="0"/>
    <s v="ENV240000000051"/>
    <m/>
    <m/>
    <s v="JTI"/>
    <x v="0"/>
    <s v="Yenileme"/>
    <s v="Hizmet"/>
    <s v="Hosting"/>
    <s v="Key Account"/>
    <x v="0"/>
    <x v="0"/>
    <s v="Yurt İçi"/>
    <s v="Türkiye"/>
  </r>
  <r>
    <s v="Q2"/>
    <x v="0"/>
    <x v="3"/>
    <m/>
    <s v="JT INTERNATIONAL SA"/>
    <s v="EH.06.001"/>
    <s v="EnRoute Panorama - Hosting Hizmeti"/>
    <s v="Univera - JTI İran"/>
    <x v="4"/>
    <s v="Hosting"/>
    <m/>
    <n v="18784.330000000002"/>
    <m/>
    <n v="1"/>
    <m/>
    <n v="18784.3315"/>
    <m/>
    <n v="1.5E-3"/>
    <m/>
    <n v="18784.330000000002"/>
    <m/>
    <n v="0"/>
    <n v="0"/>
    <s v="ENV240000000052"/>
    <m/>
    <m/>
    <s v="JTI"/>
    <x v="0"/>
    <s v="Yenileme"/>
    <s v="Hizmet"/>
    <s v="Hosting"/>
    <s v="Key Account"/>
    <x v="0"/>
    <x v="0"/>
    <s v="Yurt İçi"/>
    <s v="Türkiye"/>
  </r>
  <r>
    <s v="Q2"/>
    <x v="0"/>
    <x v="3"/>
    <m/>
    <s v="NESTLE TÜRKIYE GIDA SANAYI A.S."/>
    <s v="EH.06.001"/>
    <s v="EnRoute Panorama - Hosting Hizmeti"/>
    <s v="Univera - Nestle Retail"/>
    <x v="2"/>
    <s v="Hosting"/>
    <m/>
    <n v="1451919.97"/>
    <m/>
    <n v="1"/>
    <m/>
    <n v="1451919.97"/>
    <m/>
    <n v="0"/>
    <m/>
    <n v="1451919.97"/>
    <m/>
    <n v="0"/>
    <n v="0"/>
    <s v="UNI240000000449"/>
    <m/>
    <m/>
    <s v="Nestle"/>
    <x v="0"/>
    <s v="Yenileme"/>
    <s v="Hizmet"/>
    <s v="Hosting"/>
    <s v="Key Account"/>
    <x v="0"/>
    <x v="0"/>
    <s v="Yurt İçi"/>
    <s v="Türkiye"/>
  </r>
  <r>
    <s v="Q2"/>
    <x v="0"/>
    <x v="3"/>
    <m/>
    <s v="TADIM GIDA MADDELERI SAN.VE TIC.AS."/>
    <s v="EH.06.001"/>
    <s v="EnRoute Panorama - Hosting Hizmeti"/>
    <s v="Univera - Tadım"/>
    <x v="2"/>
    <s v="Hosting"/>
    <m/>
    <n v="65000"/>
    <m/>
    <n v="1"/>
    <m/>
    <n v="65000"/>
    <m/>
    <n v="0"/>
    <m/>
    <n v="65000"/>
    <m/>
    <n v="0"/>
    <n v="0"/>
    <s v="UNI240000000457"/>
    <m/>
    <m/>
    <s v="Tadım"/>
    <x v="0"/>
    <s v="Yenileme"/>
    <s v="Hizmet"/>
    <s v="Hosting"/>
    <s v="Diğer"/>
    <x v="0"/>
    <x v="0"/>
    <s v="Yurt İçi"/>
    <s v="Türkiye"/>
  </r>
  <r>
    <s v="Q2"/>
    <x v="0"/>
    <x v="5"/>
    <m/>
    <s v="HAYAT KIMYA SAN. A.S"/>
    <s v="EYS.01.021"/>
    <s v="EnRoute Panorama - Dafitim Kanali (Bayi/Distribütör/Sube) Lisansi Standart"/>
    <s v="Univera - Hayat Kimya"/>
    <x v="11"/>
    <s v="Enroute"/>
    <m/>
    <n v="14876.744705882353"/>
    <m/>
    <n v="34"/>
    <m/>
    <n v="505809.32319999998"/>
    <m/>
    <n v="3.2000000000000002E-3"/>
    <m/>
    <n v="505809.32"/>
    <m/>
    <n v="0"/>
    <n v="0"/>
    <s v="UNI240000000872"/>
    <m/>
    <m/>
    <s v="Hayat Kimya"/>
    <x v="0"/>
    <s v="Yeni Satış"/>
    <s v="Lisans"/>
    <s v="Lisans Satışı"/>
    <s v="Diğer"/>
    <x v="0"/>
    <x v="0"/>
    <s v="Yurt İçi"/>
    <s v="Türkiye"/>
  </r>
  <r>
    <s v="Q2"/>
    <x v="0"/>
    <x v="5"/>
    <m/>
    <s v="RA PAZARLAMA LTD.STI"/>
    <s v="EH.03.008"/>
    <s v="EnRoute Panorama - Çafri Merkezi Hizmeti (DDI / OutSource)"/>
    <s v="Univera - Hobby-Ra Pazarlama"/>
    <x v="2"/>
    <s v="Enroute"/>
    <m/>
    <n v="5584.07"/>
    <m/>
    <n v="17"/>
    <m/>
    <n v="94929.19"/>
    <m/>
    <n v="0"/>
    <m/>
    <n v="94929.19"/>
    <m/>
    <n v="0"/>
    <n v="0"/>
    <s v="UNI240000000845"/>
    <m/>
    <m/>
    <s v="Hobby"/>
    <x v="0"/>
    <s v="Yenileme"/>
    <s v="Hizmet"/>
    <s v="Çağrı Merkezi"/>
    <s v="Diğer"/>
    <x v="0"/>
    <x v="0"/>
    <s v="Yurt İçi"/>
    <s v="Türkiye"/>
  </r>
  <r>
    <s v="Q2"/>
    <x v="0"/>
    <x v="5"/>
    <m/>
    <s v="RED BULL GIDA DAGITIM VE PAZARLAMA TICARET LTD. STI"/>
    <s v="EH.03.001"/>
    <s v="EnRoute Panorama - Çafri Merkezi Hizmeti  (MSD)"/>
    <s v="Univera - Redbull"/>
    <x v="2"/>
    <s v="Enroute"/>
    <m/>
    <n v="389582.64"/>
    <m/>
    <n v="1"/>
    <m/>
    <n v="389582.64"/>
    <m/>
    <n v="0"/>
    <m/>
    <n v="389582.64"/>
    <m/>
    <n v="0"/>
    <n v="0"/>
    <s v="UNI240000000861"/>
    <m/>
    <m/>
    <s v="Redbull"/>
    <x v="0"/>
    <s v="Yenileme"/>
    <s v="Hizmet"/>
    <s v="Çağrı Merkezi"/>
    <s v="Diğer"/>
    <x v="0"/>
    <x v="0"/>
    <s v="Yurt İçi"/>
    <s v="Türkiye"/>
  </r>
  <r>
    <s v="Q2"/>
    <x v="0"/>
    <x v="3"/>
    <m/>
    <s v="NESTLE TÜRKIYE GIDA SANAYI A.S."/>
    <s v="SH.02.001"/>
    <s v="StokBar Panorama - Yazilim Bakimi Hizmeti"/>
    <s v="Univera - Nestle Rom"/>
    <x v="2"/>
    <s v="Stokbar"/>
    <s v="Stokbar"/>
    <n v="273051.02"/>
    <m/>
    <n v="1"/>
    <m/>
    <n v="273051.01819999999"/>
    <m/>
    <n v="-1.8E-3"/>
    <m/>
    <n v="273051.02"/>
    <m/>
    <n v="0"/>
    <n v="0"/>
    <s v="UNI240000000459"/>
    <m/>
    <m/>
    <s v="Nestle"/>
    <x v="0"/>
    <s v="Yenileme"/>
    <s v="Hizmet"/>
    <s v="Bakım ve Destek Hizmeti"/>
    <s v="Key Account"/>
    <x v="0"/>
    <x v="0"/>
    <s v="Yurt İçi"/>
    <s v="Türkiye"/>
  </r>
  <r>
    <s v="Q2"/>
    <x v="0"/>
    <x v="3"/>
    <m/>
    <s v="NESTLE TÜRKIYE GIDA SANAYI A.S."/>
    <s v="SH.03.004"/>
    <s v="StokBar Panorama - Çafri Merkezi Hizmeti (Depo/Lokasyon)"/>
    <s v="Univera - Nestle Rom"/>
    <x v="2"/>
    <s v="Stokbar"/>
    <s v="Stokbar"/>
    <n v="27622.605"/>
    <m/>
    <n v="2"/>
    <m/>
    <n v="55245.205999999998"/>
    <m/>
    <n v="-4.0000000000000001E-3"/>
    <m/>
    <n v="55245.21"/>
    <m/>
    <n v="0"/>
    <n v="0"/>
    <s v="UNI240000000459"/>
    <m/>
    <m/>
    <s v="Nestle"/>
    <x v="0"/>
    <s v="Yenileme"/>
    <s v="Hizmet"/>
    <s v="Hosting"/>
    <s v="Key Account"/>
    <x v="0"/>
    <x v="0"/>
    <s v="Yurt İçi"/>
    <s v="Türkiye"/>
  </r>
  <r>
    <s v="Q2"/>
    <x v="0"/>
    <x v="3"/>
    <m/>
    <s v="MİYA OTOMASYON VE BARKOD BILISIM SISTEMLERI SAN TİC. VE L.T.D. STI."/>
    <s v="WPH.02.001"/>
    <s v="WebPlus Yazilim Bakimi Hizmeti"/>
    <s v="Univera - Kanal"/>
    <x v="5"/>
    <s v="Enroute"/>
    <s v="Webplus"/>
    <n v="6013"/>
    <m/>
    <n v="1"/>
    <m/>
    <n v="6013"/>
    <m/>
    <n v="0"/>
    <m/>
    <n v="6013"/>
    <m/>
    <n v="0"/>
    <n v="0"/>
    <s v="UNI240000000467"/>
    <m/>
    <m/>
    <s v="Miya"/>
    <x v="0"/>
    <s v="Yenileme"/>
    <s v="Hizmet"/>
    <s v="Bakım ve Destek Hizmeti"/>
    <s v="Diğer"/>
    <x v="1"/>
    <x v="1"/>
    <s v="Yurt İçi"/>
    <s v="Türkiye"/>
  </r>
  <r>
    <s v="Q2"/>
    <x v="0"/>
    <x v="3"/>
    <m/>
    <s v="MİYA OTOMASYON VE BARKOD BILISIM SISTEMLERI SAN TİC. VE L.T.D. STI."/>
    <s v="WPY.01.003"/>
    <s v="WEBPLUS EK KULLANICI LISANSI +1"/>
    <s v="Univera - Kanal"/>
    <x v="5"/>
    <s v="Enroute"/>
    <s v="Webplus"/>
    <n v="1527"/>
    <m/>
    <n v="1"/>
    <m/>
    <n v="1527"/>
    <m/>
    <n v="0"/>
    <m/>
    <n v="1527"/>
    <m/>
    <n v="0"/>
    <n v="0"/>
    <s v="UNI240000000467"/>
    <m/>
    <m/>
    <s v="Miya"/>
    <x v="0"/>
    <s v="Yeni Satış"/>
    <s v="Lisans"/>
    <s v="Lisans Satışı"/>
    <s v="Diğer"/>
    <x v="1"/>
    <x v="1"/>
    <s v="Yurt İçi"/>
    <s v="Türkiye"/>
  </r>
  <r>
    <s v="Q2"/>
    <x v="0"/>
    <x v="3"/>
    <m/>
    <s v="MİYA OTOMASYON VE BARKOD BILISIM SISTEMLERI SAN TİC. VE L.T.D. STI."/>
    <s v="WPY.01.005"/>
    <s v="WEBPLUS DISTRIBUTION SATIS-DAGITIM YAZILIMI (Standart)"/>
    <s v="Univera - Kanal"/>
    <x v="5"/>
    <s v="Enroute"/>
    <s v="Webplus"/>
    <n v="18894"/>
    <m/>
    <n v="1"/>
    <m/>
    <n v="18894"/>
    <m/>
    <n v="0"/>
    <m/>
    <n v="18894"/>
    <m/>
    <n v="0"/>
    <n v="0"/>
    <s v="UNI240000000467"/>
    <m/>
    <m/>
    <s v="Miya"/>
    <x v="0"/>
    <s v="Yeni Satış"/>
    <s v="Lisans"/>
    <s v="Lisans Satışı"/>
    <s v="Diğer"/>
    <x v="1"/>
    <x v="1"/>
    <s v="Yurt İçi"/>
    <s v="Türkiye"/>
  </r>
  <r>
    <s v="Q2"/>
    <x v="0"/>
    <x v="3"/>
    <m/>
    <s v="MİYA OTOMASYON VE BARKOD BILISIM SISTEMLERI SAN TİC. VE L.T.D. STI."/>
    <s v="WPY.02.001"/>
    <s v="WEBPLUS (Android) SATIS TEMSILCISI LISANSI"/>
    <s v="Univera - Kanal"/>
    <x v="5"/>
    <s v="Enroute"/>
    <s v="Webplus"/>
    <n v="1383"/>
    <m/>
    <n v="5"/>
    <m/>
    <n v="6915"/>
    <m/>
    <n v="0"/>
    <m/>
    <n v="6915"/>
    <m/>
    <n v="0"/>
    <n v="0"/>
    <s v="UNI240000000467"/>
    <m/>
    <m/>
    <s v="Miya"/>
    <x v="0"/>
    <s v="Yeni Satış"/>
    <s v="Lisans"/>
    <s v="Lisans Satışı"/>
    <s v="Diğer"/>
    <x v="1"/>
    <x v="1"/>
    <s v="Yurt İçi"/>
    <s v="Türkiye"/>
  </r>
  <r>
    <s v="Q2"/>
    <x v="0"/>
    <x v="3"/>
    <m/>
    <s v="MİYA OTOMASYON VE BARKOD BILISIM SISTEMLERI SAN TİC. VE L.T.D. STI."/>
    <s v="UH.01.002"/>
    <s v="UNIDOX KONTÖR HIZMETI"/>
    <s v="Univera - Kanal"/>
    <x v="5"/>
    <s v="E-Dönüşüm"/>
    <s v="Unidox"/>
    <n v="1.657"/>
    <m/>
    <n v="10000"/>
    <m/>
    <n v="16570"/>
    <m/>
    <n v="0"/>
    <m/>
    <n v="16570"/>
    <m/>
    <n v="0"/>
    <n v="0"/>
    <s v="UNI240000000460"/>
    <m/>
    <m/>
    <s v="Miya"/>
    <x v="0"/>
    <s v="Yeni Satış"/>
    <s v="Kontor"/>
    <s v="Kontor Satışı"/>
    <s v="Diğer"/>
    <x v="1"/>
    <x v="1"/>
    <s v="Yurt İçi"/>
    <s v="Türkiye"/>
  </r>
  <r>
    <s v="Q2"/>
    <x v="0"/>
    <x v="3"/>
    <m/>
    <s v="MİYA OTOMASYON VE BARKOD BILISIM SISTEMLERI SAN TİC. VE L.T.D. STI."/>
    <s v="UH.01.002"/>
    <s v="UNIDOX KONTÖR HIZMETI"/>
    <s v="Univera - Kanal"/>
    <x v="5"/>
    <s v="E-Dönüşüm"/>
    <s v="Unidox"/>
    <n v="2.9529999999999998"/>
    <m/>
    <n v="2000"/>
    <m/>
    <n v="5906"/>
    <m/>
    <n v="0"/>
    <m/>
    <n v="5906"/>
    <m/>
    <n v="0"/>
    <n v="0"/>
    <s v="UNI240000000461"/>
    <m/>
    <m/>
    <s v="Miya"/>
    <x v="0"/>
    <s v="Yeni Satış"/>
    <s v="Kontor"/>
    <s v="Kontor Satışı"/>
    <s v="Diğer"/>
    <x v="1"/>
    <x v="1"/>
    <s v="Yurt İçi"/>
    <s v="Türkiye"/>
  </r>
  <r>
    <s v="Q2"/>
    <x v="0"/>
    <x v="3"/>
    <m/>
    <s v="Sütaş Süt Ürünleri A.Ş."/>
    <s v="QH.02.001"/>
    <s v="Quest Panorama - Yazilim Bakimi, Yasatma ve Merkezi Destek Hizmeti"/>
    <s v="Univera - Sütaş"/>
    <x v="2"/>
    <s v="Quest"/>
    <m/>
    <n v="17340.14"/>
    <m/>
    <n v="1"/>
    <m/>
    <n v="17340.14"/>
    <m/>
    <n v="0"/>
    <m/>
    <n v="17340.14"/>
    <m/>
    <n v="0"/>
    <n v="0"/>
    <s v="UNI240000000463"/>
    <m/>
    <m/>
    <s v="Sütaş"/>
    <x v="0"/>
    <s v="Yenileme"/>
    <s v="Hizmet"/>
    <s v="Bakım ve Destek Hizmeti"/>
    <s v="Diğer"/>
    <x v="0"/>
    <x v="0"/>
    <s v="Yurt İçi"/>
    <s v="Türkiye"/>
  </r>
  <r>
    <s v="Q2"/>
    <x v="0"/>
    <x v="5"/>
    <m/>
    <s v="ALTIPARMAK GIDA SAN. VE TIC. AS."/>
    <s v="EY.03.001"/>
    <s v="Enroute Panorama PaaS Lisansi (Kiralama Hizmeti )"/>
    <s v="Univera - Altıparmak-Balparmak"/>
    <x v="7"/>
    <s v="Enroute"/>
    <m/>
    <n v="72576"/>
    <m/>
    <n v="1"/>
    <m/>
    <n v="72576"/>
    <m/>
    <n v="0"/>
    <m/>
    <n v="72576"/>
    <m/>
    <n v="0"/>
    <n v="0"/>
    <s v="UNI240000000922"/>
    <m/>
    <m/>
    <s v="Balparmak"/>
    <x v="0"/>
    <s v="Yenileme"/>
    <s v="Lisans"/>
    <s v="Lisans Kiralama"/>
    <s v="Diğer"/>
    <x v="0"/>
    <x v="0"/>
    <s v="Yurt İçi"/>
    <s v="Türkiye"/>
  </r>
  <r>
    <s v="Q2"/>
    <x v="0"/>
    <x v="5"/>
    <m/>
    <s v="KOROPLAST TEMIZLIK AMBALAJ ÜRÜNLERI SAN. VE DIS TIC.A.S."/>
    <s v="EY.03.001"/>
    <s v="Enroute Panorama PaaS Lisansi (Kiralama Hizmeti )"/>
    <s v="Univera - Koroplast"/>
    <x v="13"/>
    <s v="Enroute"/>
    <m/>
    <n v="66202.429999999993"/>
    <m/>
    <n v="1"/>
    <m/>
    <n v="66202.429999999993"/>
    <m/>
    <n v="0"/>
    <m/>
    <n v="66202.429999999993"/>
    <m/>
    <n v="0"/>
    <n v="0"/>
    <s v="UNI240000000885"/>
    <m/>
    <m/>
    <s v="Koroplast"/>
    <x v="0"/>
    <s v="Yenileme"/>
    <s v="Lisans"/>
    <s v="Lisans Kiralama"/>
    <s v="Diğer"/>
    <x v="0"/>
    <x v="0"/>
    <s v="Yurt İçi"/>
    <s v="Türkiye"/>
  </r>
  <r>
    <s v="Q2"/>
    <x v="0"/>
    <x v="5"/>
    <m/>
    <s v="MİYA OTOMASYON VE BARKOD BILISIM SISTEMLERI SAN TİC. VE L.T.D. STI."/>
    <s v="EY.06.001"/>
    <s v="EnRoute Panorama - Yazilim Gelistirme Hizmeti"/>
    <s v="Univera - Kanal"/>
    <x v="5"/>
    <s v="Enroute"/>
    <m/>
    <n v="12249.452000000001"/>
    <m/>
    <n v="2.5"/>
    <m/>
    <n v="30623.625"/>
    <m/>
    <n v="-5.0000000000000001E-3"/>
    <m/>
    <n v="30623.63"/>
    <m/>
    <n v="0"/>
    <n v="0"/>
    <s v="UNI240000000914"/>
    <m/>
    <m/>
    <s v="Miya"/>
    <x v="0"/>
    <s v="Yeni Satış"/>
    <s v="Hizmet"/>
    <s v="Yazılım Geliştirme"/>
    <s v="Diğer"/>
    <x v="1"/>
    <x v="1"/>
    <s v="Yurt İçi"/>
    <s v="Türkiye"/>
  </r>
  <r>
    <s v="Q2"/>
    <x v="0"/>
    <x v="5"/>
    <m/>
    <s v="HAYAT KIMYA SAN. A.S"/>
    <s v="EY.06.001"/>
    <s v="EnRoute Panorama - Yazilim Gelistirme Hizmeti"/>
    <s v="Univera - Hayat Kimya"/>
    <x v="11"/>
    <s v="Enroute"/>
    <m/>
    <n v="4640.5"/>
    <m/>
    <n v="15"/>
    <m/>
    <n v="69607.5"/>
    <m/>
    <n v="0"/>
    <m/>
    <n v="69607.5"/>
    <m/>
    <n v="0"/>
    <n v="0"/>
    <s v="UNI240000000872"/>
    <m/>
    <m/>
    <s v="Hayat Kimya"/>
    <x v="0"/>
    <s v="Yeni Satış"/>
    <s v="Hizmet"/>
    <s v="Yazılım Geliştirme"/>
    <s v="Diğer"/>
    <x v="0"/>
    <x v="0"/>
    <s v="Yurt İçi"/>
    <s v="Türkiye"/>
  </r>
  <r>
    <s v="Q2"/>
    <x v="0"/>
    <x v="5"/>
    <m/>
    <s v="GAMSAN GIDA IMALAT SANAYI VE DIS TICARET LIMITED SIRKETI"/>
    <s v="EY.06.001"/>
    <s v="EnRoute Panorama - Yazilim Gelistirme Hizmeti"/>
    <s v="Univera - Henkel"/>
    <x v="7"/>
    <s v="Enroute"/>
    <m/>
    <n v="8635.792065663476"/>
    <m/>
    <n v="36.549999999999997"/>
    <m/>
    <n v="447079.6"/>
    <m/>
    <n v="131441.4"/>
    <m/>
    <n v="315638.2"/>
    <m/>
    <n v="0"/>
    <n v="0"/>
    <s v="UNI240000001069"/>
    <m/>
    <m/>
    <s v="Henkel"/>
    <x v="1"/>
    <s v="Yeni Satış"/>
    <s v="Hizmet"/>
    <s v="Yazılım Geliştirme"/>
    <s v="Diğer"/>
    <x v="0"/>
    <x v="0"/>
    <s v="Yurt İçi"/>
    <s v="Türkiye"/>
  </r>
  <r>
    <s v="Q2"/>
    <x v="0"/>
    <x v="5"/>
    <m/>
    <s v="AMDOCS YAZILIM HIZMETLERI A.S."/>
    <s v="EH.02.001"/>
    <s v="EnRoute Panorama - Yazilim Bakimi, Yasatma ve Merkezi Destek Hizmeti"/>
    <s v="Univera - Vodafone"/>
    <x v="11"/>
    <s v="Enroute"/>
    <m/>
    <n v="215900.72"/>
    <m/>
    <n v="1"/>
    <m/>
    <n v="215900.72"/>
    <m/>
    <n v="0"/>
    <m/>
    <n v="215900.72"/>
    <m/>
    <n v="0"/>
    <n v="0"/>
    <s v="UNI240000000904"/>
    <m/>
    <m/>
    <s v="Vodafone Mobile"/>
    <x v="0"/>
    <s v="Yenileme"/>
    <s v="Hizmet"/>
    <s v="Bakım ve Destek Hizmeti"/>
    <s v="Diğer"/>
    <x v="0"/>
    <x v="0"/>
    <s v="Yurt Dışı"/>
    <s v="KKTC"/>
  </r>
  <r>
    <s v="Q2"/>
    <x v="0"/>
    <x v="5"/>
    <m/>
    <s v="EFES VITANTA MOLDOVA BREWERY S.A"/>
    <s v="EH.02.001"/>
    <s v="EnRoute Panorama - Yazilim Bakimi, Yasatma ve Merkezi Destek Hizmeti"/>
    <s v="Univera - Efes Moldova"/>
    <x v="2"/>
    <s v="Enroute"/>
    <m/>
    <n v="23151.05"/>
    <m/>
    <n v="1"/>
    <m/>
    <n v="23151.047294"/>
    <m/>
    <n v="-2.7060000000000001E-3"/>
    <m/>
    <n v="23151.05"/>
    <m/>
    <n v="0"/>
    <n v="0"/>
    <s v="ENV240000000086"/>
    <m/>
    <m/>
    <s v="Efes International"/>
    <x v="0"/>
    <s v="Yenileme"/>
    <s v="Hizmet"/>
    <s v="Bakım ve Destek Hizmeti"/>
    <s v="Diğer"/>
    <x v="0"/>
    <x v="0"/>
    <s v="Yurt Dışı"/>
    <s v="Moldova"/>
  </r>
  <r>
    <s v="Q2"/>
    <x v="0"/>
    <x v="5"/>
    <m/>
    <s v="INTEMA INSAAT VE TESISAT MALZEME A.S"/>
    <s v="EH.02.001"/>
    <s v="EnRoute Panorama - Yazilim Bakimi, Yasatma ve Merkezi Destek Hizmeti"/>
    <s v="Univera - Eczacıbaşı Intema"/>
    <x v="11"/>
    <s v="Enroute"/>
    <m/>
    <n v="20230.75"/>
    <m/>
    <n v="6"/>
    <m/>
    <n v="121384.5"/>
    <m/>
    <n v="0"/>
    <m/>
    <n v="121384.5"/>
    <m/>
    <n v="0"/>
    <n v="0"/>
    <s v="UNI240000000917"/>
    <m/>
    <m/>
    <s v="Eczacıbaşı"/>
    <x v="0"/>
    <s v="Yenileme"/>
    <s v="Hizmet"/>
    <s v="Bakım ve Destek Hizmeti"/>
    <s v="Diğer"/>
    <x v="0"/>
    <x v="0"/>
    <s v="Yurt İçi"/>
    <s v="Türkiye"/>
  </r>
  <r>
    <s v="Q2"/>
    <x v="0"/>
    <x v="5"/>
    <m/>
    <s v="Lomisi JSC Efes Gürcistan "/>
    <s v="EH.02.001"/>
    <s v="EnRoute Panorama - Yazilim Bakimi, Yasatma ve Merkezi Destek Hizmeti"/>
    <s v="Univera - Efes Gürcistan"/>
    <x v="4"/>
    <s v="Enroute"/>
    <m/>
    <n v="5662.81"/>
    <m/>
    <n v="1"/>
    <m/>
    <n v="5662.8066269999999"/>
    <m/>
    <n v="-3.3730000000000001E-3"/>
    <m/>
    <n v="5662.81"/>
    <m/>
    <n v="0"/>
    <n v="0"/>
    <s v="ENV240000000078"/>
    <m/>
    <m/>
    <s v="Efes International"/>
    <x v="0"/>
    <s v="Yenileme"/>
    <s v="Hizmet"/>
    <s v="Bakım ve Destek Hizmeti"/>
    <s v="Diğer"/>
    <x v="0"/>
    <x v="0"/>
    <s v="Yurt Dışı"/>
    <s v="Gürcistan"/>
  </r>
  <r>
    <s v="Q2"/>
    <x v="0"/>
    <x v="5"/>
    <m/>
    <s v="TÜRKIYE SISE VE CAM FABRIKALARI A.S"/>
    <s v="EH.02.001"/>
    <s v="EnRoute Panorama - Yazilim Bakimi, Yasatma ve Merkezi Destek Hizmeti"/>
    <s v="Univera - Panasonic"/>
    <x v="11"/>
    <s v="Enroute"/>
    <m/>
    <n v="102139.4"/>
    <m/>
    <n v="1"/>
    <m/>
    <n v="102139.4"/>
    <m/>
    <n v="0"/>
    <m/>
    <n v="102139.4"/>
    <m/>
    <n v="0"/>
    <n v="0"/>
    <s v="UNI240000000869"/>
    <m/>
    <m/>
    <s v="Şişecam"/>
    <x v="0"/>
    <s v="Yenileme"/>
    <s v="Hizmet"/>
    <s v="Bakım ve Destek Hizmeti"/>
    <s v="Diğer"/>
    <x v="0"/>
    <x v="0"/>
    <s v="Yurt İçi"/>
    <s v="Türkiye"/>
  </r>
  <r>
    <s v="Q2"/>
    <x v="0"/>
    <x v="5"/>
    <m/>
    <s v="VITRA KARO SERAMIK SAN. VE TIC. AS."/>
    <s v="EH.02.018"/>
    <s v="EnRoute Panorama  WebConnector Bakim Hizmeti"/>
    <s v="Univera - Eczacıbaşı Intema"/>
    <x v="11"/>
    <s v="Enroute"/>
    <s v="Web Connector"/>
    <n v="24051.25"/>
    <m/>
    <n v="6"/>
    <m/>
    <n v="144307.5"/>
    <m/>
    <n v="0"/>
    <m/>
    <n v="144307.5"/>
    <m/>
    <n v="0"/>
    <n v="0"/>
    <s v="UNI240000000925"/>
    <m/>
    <m/>
    <s v="Eczacıbaşı"/>
    <x v="0"/>
    <s v="Yenileme"/>
    <s v="Hizmet"/>
    <s v="Bakım ve Destek Hizmeti"/>
    <s v="Diğer"/>
    <x v="0"/>
    <x v="0"/>
    <s v="Yurt İçi"/>
    <s v="Türkiye"/>
  </r>
  <r>
    <s v="Q2"/>
    <x v="0"/>
    <x v="5"/>
    <m/>
    <s v="AMDOCS YAZILIM HIZMETLERI A.S."/>
    <s v="EH.03.003"/>
    <s v="EnRoute Panorama - Uzman Destek Hizmeti"/>
    <s v="Univera - Vodafone"/>
    <x v="11"/>
    <s v="Enroute"/>
    <m/>
    <n v="750144"/>
    <m/>
    <n v="1"/>
    <m/>
    <n v="750144"/>
    <m/>
    <n v="0"/>
    <m/>
    <n v="750144"/>
    <m/>
    <n v="0"/>
    <n v="0"/>
    <s v="UNI240000000904"/>
    <m/>
    <m/>
    <s v="Vodafone Mobile"/>
    <x v="0"/>
    <s v="Yenileme"/>
    <s v="Hizmet"/>
    <s v="Uzman Destek Hizmeti"/>
    <s v="Diğer"/>
    <x v="0"/>
    <x v="0"/>
    <s v="Yurt Dışı"/>
    <s v="KKTC"/>
  </r>
  <r>
    <s v="Q2"/>
    <x v="0"/>
    <x v="5"/>
    <m/>
    <s v="AROMA BURSA MEYVE SULARI VE GIDA SAN. A.S."/>
    <s v="EH.03.006"/>
    <s v="EnRoute Panorama - Uzaktan Kurulum ve Efitim Hizmeti"/>
    <s v="Univera - Aroma"/>
    <x v="13"/>
    <s v="Enroute"/>
    <m/>
    <n v="5481"/>
    <m/>
    <n v="2"/>
    <m/>
    <n v="10962"/>
    <m/>
    <n v="0"/>
    <m/>
    <n v="10962"/>
    <m/>
    <n v="0"/>
    <n v="0"/>
    <s v="UNI240000000928"/>
    <m/>
    <m/>
    <s v="Aroma"/>
    <x v="0"/>
    <s v="Yeni Satış"/>
    <s v="Hizmet"/>
    <s v="Kurulum ve Eğitim"/>
    <s v="Diğer"/>
    <x v="0"/>
    <x v="0"/>
    <s v="Yurt İçi"/>
    <s v="Türkiye"/>
  </r>
  <r>
    <s v="Q2"/>
    <x v="0"/>
    <x v="5"/>
    <m/>
    <s v="DARDANEL DAGITIM A.S."/>
    <s v="EH.03.006"/>
    <s v="EnRoute Panorama - Uzaktan Kurulum ve Efitim Hizmeti"/>
    <s v="Univera - Dardanel"/>
    <x v="7"/>
    <s v="Enroute"/>
    <m/>
    <n v="4384.8"/>
    <m/>
    <n v="1"/>
    <m/>
    <n v="5481"/>
    <m/>
    <n v="1096.2"/>
    <m/>
    <n v="4384.8"/>
    <m/>
    <n v="0"/>
    <n v="0"/>
    <s v="UNI240000000931"/>
    <m/>
    <m/>
    <s v="Dardanel"/>
    <x v="0"/>
    <s v="Yeni Satış"/>
    <s v="Hizmet"/>
    <s v="Kurulum ve Eğitim"/>
    <s v="Diğer"/>
    <x v="0"/>
    <x v="0"/>
    <s v="Yurt İçi"/>
    <s v="Türkiye"/>
  </r>
  <r>
    <s v="Q2"/>
    <x v="0"/>
    <x v="5"/>
    <m/>
    <s v="TEMMUZ TEMIZLIK KOZMETIK GIDA KIRTASIYE INS. SAN. VE TIC A.S."/>
    <s v="EH.03.006"/>
    <s v="EnRoute Panorama - Uzaktan Kurulum ve Efitim Hizmeti"/>
    <s v="Univera - Kent Gıda"/>
    <x v="12"/>
    <s v="Enroute"/>
    <m/>
    <n v="3780"/>
    <m/>
    <n v="2"/>
    <m/>
    <n v="7560"/>
    <m/>
    <n v="0"/>
    <m/>
    <n v="7560"/>
    <m/>
    <n v="0"/>
    <n v="0"/>
    <s v="UNI240000000980"/>
    <m/>
    <m/>
    <s v="Mondelez"/>
    <x v="0"/>
    <s v="Yeni Satış"/>
    <s v="Hizmet"/>
    <s v="Kurulum ve Eğitim"/>
    <s v="Diğer"/>
    <x v="0"/>
    <x v="0"/>
    <s v="Yurt İçi"/>
    <s v="Türkiye"/>
  </r>
  <r>
    <s v="Q2"/>
    <x v="0"/>
    <x v="5"/>
    <m/>
    <s v="EFES KAZAKHSTAN JSC FE"/>
    <s v="EH.05.002"/>
    <s v="EnRoute Panorama - Rapor Gelistirme Hizmeti"/>
    <s v="Univera - Efes Kazakistan"/>
    <x v="4"/>
    <s v="Enroute"/>
    <m/>
    <n v="12108.525714285714"/>
    <m/>
    <n v="7"/>
    <m/>
    <n v="84759.675000000003"/>
    <m/>
    <n v="-5.0000000000000001E-3"/>
    <m/>
    <n v="84759.679999999993"/>
    <m/>
    <n v="0"/>
    <n v="0"/>
    <s v="ENV240000000081"/>
    <m/>
    <m/>
    <s v="Efes International"/>
    <x v="0"/>
    <s v="Yeni Satış"/>
    <s v="Hizmet"/>
    <s v="Rapor Geliştirme"/>
    <s v="Diğer"/>
    <x v="0"/>
    <x v="0"/>
    <s v="Yurt Dışı"/>
    <s v="Kazakistan"/>
  </r>
  <r>
    <s v="Q2"/>
    <x v="0"/>
    <x v="5"/>
    <m/>
    <s v="HAYAT KIMYA SAN. A.S"/>
    <s v="EH.05.002"/>
    <s v="EnRoute Panorama - Rapor Gelistirme Hizmeti"/>
    <s v="Univera - Hayat Kimya"/>
    <x v="11"/>
    <s v="Enroute"/>
    <m/>
    <n v="4932.6080000000002"/>
    <m/>
    <n v="10"/>
    <m/>
    <n v="49326.076999999997"/>
    <m/>
    <n v="-3.0000000000000001E-3"/>
    <m/>
    <n v="49326.080000000002"/>
    <m/>
    <n v="0"/>
    <n v="0"/>
    <s v="UNI240000000872"/>
    <m/>
    <m/>
    <s v="Hayat Kimya"/>
    <x v="0"/>
    <s v="Yeni Satış"/>
    <s v="Hizmet"/>
    <s v="Rapor Geliştirme"/>
    <s v="Diğer"/>
    <x v="0"/>
    <x v="0"/>
    <s v="Yurt İçi"/>
    <s v="Türkiye"/>
  </r>
  <r>
    <s v="Q2"/>
    <x v="0"/>
    <x v="5"/>
    <m/>
    <s v="HAYAT KIMYA SAN. A.S"/>
    <s v="EH.05.002"/>
    <s v="EnRoute Panorama - Rapor Gelistirme Hizmeti"/>
    <s v="Univera - Hayat Kimya"/>
    <x v="11"/>
    <s v="Enroute"/>
    <m/>
    <n v="7932.3002028397568"/>
    <m/>
    <n v="4.93"/>
    <m/>
    <n v="39106.239000000001"/>
    <m/>
    <n v="-1E-3"/>
    <m/>
    <n v="39106.239999999998"/>
    <m/>
    <n v="0"/>
    <n v="0"/>
    <s v="UNI240000000873"/>
    <m/>
    <m/>
    <s v="Hayat Kimya"/>
    <x v="0"/>
    <s v="Yeni Satış"/>
    <s v="Hizmet"/>
    <s v="Rapor Geliştirme"/>
    <s v="Diğer"/>
    <x v="0"/>
    <x v="0"/>
    <s v="Yurt İçi"/>
    <s v="Türkiye"/>
  </r>
  <r>
    <s v="Q2"/>
    <x v="0"/>
    <x v="5"/>
    <m/>
    <s v="POLARİS YAZILIM ÇÖZÜMLERİ VE DANIŞMANLIK HİZMETLERİ LTD.ŞTİ."/>
    <s v="EH.01.001"/>
    <s v="EnRoute Panorama - Proje Yönetim Hizmeti"/>
    <s v="Univera - Kanal"/>
    <x v="5"/>
    <s v="Enroute"/>
    <m/>
    <n v="11113.2"/>
    <m/>
    <n v="1"/>
    <m/>
    <n v="11113.2"/>
    <m/>
    <n v="0"/>
    <m/>
    <n v="11113.2"/>
    <m/>
    <n v="0"/>
    <n v="0"/>
    <s v="UNI240000000876"/>
    <m/>
    <m/>
    <s v="Polaris"/>
    <x v="0"/>
    <s v="Yeni Satış"/>
    <s v="Hizmet"/>
    <s v="Proje Yönetimi ve Danışmanlık"/>
    <s v="Diğer"/>
    <x v="1"/>
    <x v="5"/>
    <s v="Yurt İçi"/>
    <s v="Türkiye"/>
  </r>
  <r>
    <s v="Q2"/>
    <x v="0"/>
    <x v="5"/>
    <m/>
    <s v="HAYAT KIMYA SAN. A.S"/>
    <s v="EH.01.001"/>
    <s v="EnRoute Panorama - Proje Yönetim Hizmeti"/>
    <s v="Univera - Hayat Kimya"/>
    <x v="11"/>
    <s v="Enroute"/>
    <m/>
    <n v="5169.5169999999998"/>
    <m/>
    <n v="10"/>
    <m/>
    <n v="51695.17"/>
    <m/>
    <n v="0"/>
    <m/>
    <n v="51695.17"/>
    <m/>
    <n v="0"/>
    <n v="0"/>
    <s v="UNI240000000872"/>
    <m/>
    <m/>
    <s v="Hayat Kimya"/>
    <x v="0"/>
    <s v="Yeni Satış"/>
    <s v="Hizmet"/>
    <s v="Proje Yönetimi ve Danışmanlık"/>
    <s v="Diğer"/>
    <x v="0"/>
    <x v="0"/>
    <s v="Yurt İçi"/>
    <s v="Türkiye"/>
  </r>
  <r>
    <s v="Q2"/>
    <x v="0"/>
    <x v="5"/>
    <m/>
    <s v="HAYAT KIMYA SAN. A.S"/>
    <s v="EH.01.001"/>
    <s v="EnRoute Panorama - Proje Yönetim Hizmeti"/>
    <s v="Univera - Hayat Kimya"/>
    <x v="11"/>
    <s v="Enroute"/>
    <m/>
    <n v="7931.0000000000009"/>
    <m/>
    <n v="2.17"/>
    <m/>
    <n v="17210.27"/>
    <m/>
    <n v="0"/>
    <m/>
    <n v="17210.27"/>
    <m/>
    <n v="0"/>
    <n v="0"/>
    <s v="UNI240000000873"/>
    <m/>
    <m/>
    <s v="Hayat Kimya"/>
    <x v="0"/>
    <s v="Yeni Satış"/>
    <s v="Hizmet"/>
    <s v="Proje Yönetimi ve Danışmanlık"/>
    <s v="Diğer"/>
    <x v="0"/>
    <x v="0"/>
    <s v="Yurt İçi"/>
    <s v="Türkiye"/>
  </r>
  <r>
    <s v="Q2"/>
    <x v="0"/>
    <x v="5"/>
    <m/>
    <s v="HAYAT KIMYA SAN. A.S"/>
    <s v="EH.01.001"/>
    <s v="EnRoute Panorama - Proje Yönetim Hizmeti"/>
    <s v="Univera - Hayat Kimya"/>
    <x v="11"/>
    <s v="Enroute"/>
    <m/>
    <n v="6750"/>
    <m/>
    <n v="1"/>
    <m/>
    <n v="6750"/>
    <m/>
    <n v="0"/>
    <m/>
    <n v="6750"/>
    <m/>
    <n v="0"/>
    <n v="0"/>
    <s v="UNI240000000882"/>
    <m/>
    <m/>
    <s v="Hayat Kimya"/>
    <x v="0"/>
    <s v="Yeni Satış"/>
    <s v="Hizmet"/>
    <s v="Proje Yönetimi ve Danışmanlık"/>
    <s v="Diğer"/>
    <x v="0"/>
    <x v="0"/>
    <s v="Yurt İçi"/>
    <s v="Türkiye"/>
  </r>
  <r>
    <s v="Q2"/>
    <x v="0"/>
    <x v="5"/>
    <m/>
    <s v="Lomisi JSC Efes Gürcistan "/>
    <s v="EY.01.014"/>
    <s v="EnRoute Panorama - Platform Back Office Kullanici Lisansi (Enterprise)"/>
    <s v="Univera - Efes Gürcistan"/>
    <x v="4"/>
    <s v="Enroute"/>
    <m/>
    <n v="3251.31"/>
    <m/>
    <n v="5"/>
    <m/>
    <n v="16256.55"/>
    <m/>
    <n v="0"/>
    <m/>
    <n v="16256.55"/>
    <m/>
    <n v="0"/>
    <n v="0"/>
    <s v="ENV240000000078"/>
    <m/>
    <m/>
    <s v="Efes International"/>
    <x v="0"/>
    <s v="Yeni Satış"/>
    <s v="Lisans"/>
    <s v="Lisans Satışı"/>
    <s v="Diğer"/>
    <x v="0"/>
    <x v="0"/>
    <s v="Yurt Dışı"/>
    <s v="Gürcistan"/>
  </r>
  <r>
    <s v="Q2"/>
    <x v="0"/>
    <x v="5"/>
    <m/>
    <s v="RED BULL GIDA DAGITIM VE PAZARLAMA TICARET LTD. STI"/>
    <s v="EY.01.014"/>
    <s v="EnRoute Panorama - Platform Back Office Kullanici Lisansi (Enterprise)"/>
    <s v="Univera - Redbull"/>
    <x v="12"/>
    <s v="Enroute"/>
    <m/>
    <n v="13968"/>
    <m/>
    <n v="3"/>
    <m/>
    <n v="41904"/>
    <m/>
    <n v="0"/>
    <m/>
    <n v="41904"/>
    <m/>
    <n v="0"/>
    <n v="0"/>
    <s v="UNI240000000930"/>
    <m/>
    <m/>
    <s v="Redbull"/>
    <x v="0"/>
    <s v="Yeni Satış"/>
    <s v="Lisans"/>
    <s v="Lisans Satışı"/>
    <s v="Diğer"/>
    <x v="0"/>
    <x v="0"/>
    <s v="Yurt İçi"/>
    <s v="Türkiye"/>
  </r>
  <r>
    <s v="Q2"/>
    <x v="0"/>
    <x v="5"/>
    <m/>
    <s v="AC GLOBAL SU VE HIZLI TÜKETİM ÜRÜNLERİ DAĞITIM PAZARLAMA SAN VE TİC.LTD.ŞTİ"/>
    <s v="EYS.02.011"/>
    <s v="EnRoute Panorama - Panel - Çoklu Proje Birlestirme Mobil Uygulama Lisansi Standart"/>
    <s v="Univera - Mars Gıda"/>
    <x v="7"/>
    <s v="Enroute"/>
    <s v="Enroute"/>
    <n v="4306.3999999999996"/>
    <m/>
    <n v="10"/>
    <m/>
    <n v="61520"/>
    <m/>
    <n v="18456"/>
    <m/>
    <n v="43064"/>
    <m/>
    <n v="0"/>
    <n v="0"/>
    <s v="UNI240000000875"/>
    <m/>
    <m/>
    <s v="AC Global"/>
    <x v="0"/>
    <s v="Yeni Satış"/>
    <s v="Lisans"/>
    <s v="Lisans Satışı"/>
    <s v="Diğer"/>
    <x v="0"/>
    <x v="0"/>
    <s v="Yurt İçi"/>
    <s v="Türkiye"/>
  </r>
  <r>
    <s v="Q2"/>
    <x v="0"/>
    <x v="5"/>
    <m/>
    <s v="KUZEY GIDA MAD.TUR.TIC.LTD.STI."/>
    <s v="EYS.02.011"/>
    <s v="EnRoute Panorama - Panel - Çoklu Proje Birlestirme Mobil Uygulama Lisansi Standart"/>
    <s v="Univera - Sarper İçecek"/>
    <x v="13"/>
    <s v="Enroute"/>
    <m/>
    <n v="6152"/>
    <m/>
    <n v="1"/>
    <m/>
    <n v="6152"/>
    <m/>
    <n v="0"/>
    <m/>
    <n v="6152"/>
    <m/>
    <n v="0"/>
    <n v="0"/>
    <s v="UNI240000000870"/>
    <m/>
    <m/>
    <s v="Sarper İçecek"/>
    <x v="0"/>
    <s v="Yeni Satış"/>
    <s v="Lisans"/>
    <s v="Lisans Satışı"/>
    <s v="Diğer"/>
    <x v="0"/>
    <x v="0"/>
    <s v="Yurt İçi"/>
    <s v="Türkiye"/>
  </r>
  <r>
    <s v="Q2"/>
    <x v="0"/>
    <x v="5"/>
    <m/>
    <s v="ROYAL CANIN TURKEY EVCIL HAYVAN ÜRÜNLERI TIC. LTD. STI."/>
    <s v="EYS.02.033"/>
    <s v="EnRoute Panorama - Mobil Kullanici Lisansi Standart"/>
    <s v="Univera - Royal Canin"/>
    <x v="7"/>
    <s v="Enroute"/>
    <m/>
    <n v="6634"/>
    <m/>
    <n v="1"/>
    <m/>
    <n v="6634"/>
    <m/>
    <n v="0"/>
    <m/>
    <n v="6634"/>
    <m/>
    <n v="0"/>
    <n v="0"/>
    <s v="UNI240000000880"/>
    <m/>
    <m/>
    <s v="Royal Canin"/>
    <x v="0"/>
    <s v="Yeni Satış"/>
    <s v="Lisans"/>
    <s v="Lisans Satışı"/>
    <s v="Diğer"/>
    <x v="0"/>
    <x v="0"/>
    <s v="Yurt İçi"/>
    <s v="Türkiye"/>
  </r>
  <r>
    <s v="Q2"/>
    <x v="0"/>
    <x v="5"/>
    <m/>
    <s v="DILEK GIDA ÜRETIM VE PAZARLAMA TIC. A.S."/>
    <s v="EY.02.033"/>
    <s v="EnRoute Panorama - Mobil Kullanici Lisansi (Enterprise)"/>
    <s v="Univera - Kent Gıda"/>
    <x v="12"/>
    <s v="Enroute"/>
    <m/>
    <n v="5179.2370000000001"/>
    <m/>
    <n v="130"/>
    <m/>
    <n v="961858.3"/>
    <m/>
    <n v="288557.49"/>
    <m/>
    <n v="673300.81"/>
    <m/>
    <n v="0"/>
    <n v="0"/>
    <s v="UNI240000001049"/>
    <m/>
    <m/>
    <s v="Mondelez"/>
    <x v="0"/>
    <s v="Yeni Satış"/>
    <s v="Lisans"/>
    <s v="Lisans Satışı"/>
    <s v="Diğer"/>
    <x v="0"/>
    <x v="0"/>
    <s v="Yurt İçi"/>
    <s v="Türkiye"/>
  </r>
  <r>
    <s v="Q2"/>
    <x v="0"/>
    <x v="5"/>
    <m/>
    <s v="Laçin Grup Ins. Gida Tur. Oto. Nak. San. Ve Tic. Ltd. Sti."/>
    <s v="EY.02.033"/>
    <s v="EnRoute Panorama - Mobil Kullanici Lisansi (Enterprise)"/>
    <s v="Univera - Kent Gıda"/>
    <x v="12"/>
    <s v="Enroute"/>
    <m/>
    <n v="5179.2370000000001"/>
    <m/>
    <n v="40"/>
    <m/>
    <n v="295956.40000000002"/>
    <m/>
    <n v="88786.92"/>
    <m/>
    <n v="207169.48"/>
    <m/>
    <n v="0"/>
    <n v="0"/>
    <s v="UNI240000001048"/>
    <m/>
    <m/>
    <s v="Mondelez"/>
    <x v="0"/>
    <s v="Yeni Satış"/>
    <s v="Lisans"/>
    <s v="Lisans Satışı"/>
    <s v="Diğer"/>
    <x v="0"/>
    <x v="0"/>
    <s v="Yurt İçi"/>
    <s v="Türkiye"/>
  </r>
  <r>
    <s v="Q2"/>
    <x v="0"/>
    <x v="5"/>
    <m/>
    <s v="Lomisi JSC Efes Gürcistan "/>
    <s v="EY.02.033"/>
    <s v="EnRoute Panorama - Mobil Kullanici Lisansi (Enterprise)"/>
    <s v="Univera - Efes Gürcistan"/>
    <x v="4"/>
    <s v="Enroute"/>
    <m/>
    <n v="4551.8339999999998"/>
    <m/>
    <n v="10"/>
    <m/>
    <n v="45518.34"/>
    <m/>
    <n v="0"/>
    <m/>
    <n v="45518.34"/>
    <m/>
    <n v="0"/>
    <n v="0"/>
    <s v="ENV240000000078"/>
    <m/>
    <m/>
    <s v="Efes International"/>
    <x v="0"/>
    <s v="Yeni Satış"/>
    <s v="Lisans"/>
    <s v="Lisans Satışı"/>
    <s v="Diğer"/>
    <x v="0"/>
    <x v="0"/>
    <s v="Yurt Dışı"/>
    <s v="Gürcistan"/>
  </r>
  <r>
    <s v="Q2"/>
    <x v="0"/>
    <x v="5"/>
    <m/>
    <s v="AR-SEZ MOBILYA TEKSTIL GIDA KIRTASIYE INSAAT TURIZM IHRACAT TICARET LIMITED SIRKETI"/>
    <s v="EY.02.033"/>
    <s v="EnRoute Panorama - Mobil Kullanici Lisansi (Enterprise)"/>
    <s v="Univera - Kent Gıda"/>
    <x v="12"/>
    <s v="Enroute"/>
    <m/>
    <n v="5179.3"/>
    <m/>
    <n v="30"/>
    <m/>
    <n v="221970"/>
    <m/>
    <n v="66591"/>
    <m/>
    <n v="155379"/>
    <m/>
    <n v="0"/>
    <n v="0"/>
    <s v="UNI240000001047"/>
    <m/>
    <m/>
    <s v="Ar-Sez"/>
    <x v="3"/>
    <s v="Yeni Satış"/>
    <s v="Lisans"/>
    <s v="Lisans Satışı"/>
    <s v="Diğer"/>
    <x v="0"/>
    <x v="0"/>
    <s v="Yurt İçi"/>
    <s v="Türkiye"/>
  </r>
  <r>
    <s v="Q2"/>
    <x v="0"/>
    <x v="5"/>
    <m/>
    <s v="HAYAT KIMYA SAN. A.S"/>
    <s v="EH.01.003"/>
    <s v="EnRoute Panorama - Kurulum ve Efitim Hizmeti"/>
    <s v="Univera - Hayat Kimya"/>
    <x v="11"/>
    <s v="Enroute"/>
    <m/>
    <n v="3699.455882352941"/>
    <m/>
    <n v="34"/>
    <m/>
    <n v="125781.4972"/>
    <m/>
    <n v="-2.8E-3"/>
    <m/>
    <n v="125781.5"/>
    <m/>
    <n v="0"/>
    <n v="0"/>
    <s v="UNI240000000872"/>
    <m/>
    <m/>
    <s v="Hayat Kimya"/>
    <x v="0"/>
    <s v="Yeni Satış"/>
    <s v="Hizmet"/>
    <s v="Kurulum ve Eğitim"/>
    <s v="Diğer"/>
    <x v="0"/>
    <x v="0"/>
    <s v="Yurt İçi"/>
    <s v="Türkiye"/>
  </r>
  <r>
    <s v="Q2"/>
    <x v="0"/>
    <x v="3"/>
    <m/>
    <s v="JTI TÜTÜN ÜRÜNLERI PAZARLAMA A.S."/>
    <s v="EH.06.001"/>
    <s v="EnRoute Panorama - Hosting Hizmeti"/>
    <s v="Univera - JTI"/>
    <x v="2"/>
    <s v="Hosting"/>
    <m/>
    <n v="354855.24"/>
    <m/>
    <n v="4"/>
    <m/>
    <n v="1419420.9568"/>
    <m/>
    <n v="-3.2000000000000002E-3"/>
    <m/>
    <n v="1419420.96"/>
    <m/>
    <n v="0"/>
    <n v="0"/>
    <s v="UNI240000000466"/>
    <m/>
    <m/>
    <s v="JTI"/>
    <x v="0"/>
    <s v="Yenileme"/>
    <s v="Hizmet"/>
    <s v="Hosting"/>
    <s v="Key Account"/>
    <x v="0"/>
    <x v="0"/>
    <s v="Yurt İçi"/>
    <s v="Türkiye"/>
  </r>
  <r>
    <s v="Q2"/>
    <x v="0"/>
    <x v="5"/>
    <m/>
    <s v="SONER TOPTAN GIDA -SONER PALTAVURAN"/>
    <s v="EH.03.011"/>
    <s v="Enroute Panorama - E-Dönüsüm Modülü Kurulum Hizmeti"/>
    <s v="Univera - Tadım"/>
    <x v="6"/>
    <s v="Enroute"/>
    <m/>
    <n v="6000"/>
    <m/>
    <n v="1"/>
    <m/>
    <n v="6000"/>
    <m/>
    <n v="0"/>
    <m/>
    <n v="6000"/>
    <m/>
    <n v="0"/>
    <n v="0"/>
    <s v="ENV240000000085"/>
    <m/>
    <m/>
    <s v="Tadım"/>
    <x v="0"/>
    <s v="Yeni Satış"/>
    <s v="Hizmet"/>
    <s v="Hosting"/>
    <s v="Diğer"/>
    <x v="0"/>
    <x v="0"/>
    <s v="Yurt İçi"/>
    <s v="Türkiye"/>
  </r>
  <r>
    <s v="Q2"/>
    <x v="0"/>
    <x v="5"/>
    <m/>
    <s v="YÜCETÜRK TOPTAN GIDA PAZ. INS. TAAH. TIC. VE SAN. LTD.STI"/>
    <s v="EH.03.011"/>
    <s v="Enroute Panorama - E-Dönüsüm Modülü Kurulum Hizmeti"/>
    <s v="Univera - Tadım"/>
    <x v="6"/>
    <s v="Enroute"/>
    <m/>
    <n v="5000"/>
    <m/>
    <n v="1"/>
    <m/>
    <n v="5000"/>
    <m/>
    <n v="0"/>
    <m/>
    <n v="5000"/>
    <m/>
    <n v="0"/>
    <n v="0"/>
    <s v="ENV240000000082"/>
    <m/>
    <m/>
    <s v="Tadım"/>
    <x v="0"/>
    <s v="Yeni Satış"/>
    <s v="Hizmet"/>
    <s v="Hosting"/>
    <s v="Diğer"/>
    <x v="0"/>
    <x v="0"/>
    <s v="Yurt İçi"/>
    <s v="Türkiye"/>
  </r>
  <r>
    <s v="Q2"/>
    <x v="0"/>
    <x v="5"/>
    <m/>
    <s v="SONER TOPTAN GIDA -SONER PALTAVURAN"/>
    <s v="EYS.04.012"/>
    <s v="EnRoute Panorama - E-Dönüsüm Modül Lisansi Standart"/>
    <s v="Univera - Tadım"/>
    <x v="7"/>
    <s v="E-Dönüşüm"/>
    <m/>
    <n v="14552.3"/>
    <m/>
    <n v="1"/>
    <m/>
    <n v="20789"/>
    <m/>
    <n v="6236.7"/>
    <m/>
    <n v="14552.3"/>
    <m/>
    <n v="0"/>
    <n v="0"/>
    <s v="ENV240000000084"/>
    <m/>
    <m/>
    <s v="Tadım"/>
    <x v="0"/>
    <s v="Yeni Satış"/>
    <s v="Lisans"/>
    <s v="Lisans Satışı"/>
    <s v="Diğer"/>
    <x v="0"/>
    <x v="0"/>
    <s v="Yurt İçi"/>
    <s v="Türkiye"/>
  </r>
  <r>
    <s v="Q2"/>
    <x v="0"/>
    <x v="5"/>
    <m/>
    <s v="YÜCETÜRK TOPTAN GIDA PAZ. INS. TAAH. TIC. VE SAN. LTD.STI"/>
    <s v="EYS.04.012"/>
    <s v="EnRoute Panorama - E-Dönüsüm Modül Lisansi Standart"/>
    <s v="Univera - Tadım"/>
    <x v="7"/>
    <s v="E-Dönüşüm"/>
    <m/>
    <n v="14552.3"/>
    <m/>
    <n v="1"/>
    <m/>
    <n v="20789"/>
    <m/>
    <n v="6236.7"/>
    <m/>
    <n v="14552.3"/>
    <m/>
    <n v="0"/>
    <n v="0"/>
    <s v="ENV240000000083"/>
    <m/>
    <m/>
    <s v="Tadım"/>
    <x v="0"/>
    <s v="Yeni Satış"/>
    <s v="Lisans"/>
    <s v="Lisans Satışı"/>
    <s v="Diğer"/>
    <x v="0"/>
    <x v="0"/>
    <s v="Yurt İçi"/>
    <s v="Türkiye"/>
  </r>
  <r>
    <s v="Q2"/>
    <x v="0"/>
    <x v="5"/>
    <m/>
    <s v="POLARİS YAZILIM ÇÖZÜMLERİ VE DANIŞMANLIK HİZMETLERİ LTD.ŞTİ."/>
    <s v="EY.01.025"/>
    <s v="EnRoute Panorama - Dist. Web Connector  Web Service Lisansi (Enterprise)"/>
    <s v="Univera - Kanal"/>
    <x v="5"/>
    <s v="Enroute"/>
    <m/>
    <n v="38099"/>
    <m/>
    <n v="1"/>
    <m/>
    <n v="38099"/>
    <m/>
    <n v="0"/>
    <m/>
    <n v="38099"/>
    <m/>
    <n v="0"/>
    <n v="0"/>
    <s v="UNI240000000876"/>
    <m/>
    <m/>
    <s v="Polaris"/>
    <x v="0"/>
    <s v="Yeni Satış"/>
    <s v="Lisans"/>
    <s v="Lisans Satışı"/>
    <s v="Diğer"/>
    <x v="1"/>
    <x v="5"/>
    <s v="Yurt İçi"/>
    <s v="Türkiye"/>
  </r>
  <r>
    <s v="Q2"/>
    <x v="0"/>
    <x v="5"/>
    <m/>
    <s v="EFES KAZAKHSTAN JSC FE"/>
    <s v="EY.01.021"/>
    <s v="EnRoute Panorama - Dafitim Kanali (Bayi/Distribütör/Sube) Lisansi (Enterprise)"/>
    <s v="Univera - Efes Kazakistan"/>
    <x v="4"/>
    <s v="Enroute"/>
    <m/>
    <n v="29060.46"/>
    <m/>
    <n v="4"/>
    <m/>
    <n v="116241.84"/>
    <m/>
    <n v="0"/>
    <m/>
    <n v="116241.84"/>
    <m/>
    <n v="0"/>
    <n v="0"/>
    <s v="ENV240000000080"/>
    <m/>
    <m/>
    <s v="Efes International"/>
    <x v="0"/>
    <s v="Yeni Satış"/>
    <s v="Lisans"/>
    <s v="Lisans Satışı"/>
    <s v="Diğer"/>
    <x v="0"/>
    <x v="0"/>
    <s v="Yurt Dışı"/>
    <s v="Kazakistan"/>
  </r>
  <r>
    <s v="Q2"/>
    <x v="0"/>
    <x v="5"/>
    <m/>
    <s v="Lomisi JSC Efes Gürcistan "/>
    <s v="EY.01.021"/>
    <s v="EnRoute Panorama - Dafitim Kanali (Bayi/Distribütör/Sube) Lisansi (Enterprise)"/>
    <s v="Univera - Efes Gürcistan"/>
    <x v="4"/>
    <s v="Enroute"/>
    <m/>
    <n v="29261.79"/>
    <m/>
    <n v="2"/>
    <m/>
    <n v="58523.58"/>
    <m/>
    <n v="0"/>
    <m/>
    <n v="58523.58"/>
    <m/>
    <n v="0"/>
    <n v="0"/>
    <s v="ENV240000000078"/>
    <m/>
    <m/>
    <s v="Efes International"/>
    <x v="0"/>
    <s v="Yeni Satış"/>
    <s v="Lisans"/>
    <s v="Lisans Satışı"/>
    <s v="Diğer"/>
    <x v="0"/>
    <x v="0"/>
    <s v="Yurt Dışı"/>
    <s v="Gürcistan"/>
  </r>
  <r>
    <s v="Q2"/>
    <x v="0"/>
    <x v="5"/>
    <m/>
    <s v="AMDOCS YAZILIM HIZMETLERI A.S."/>
    <s v="EH.03.001"/>
    <s v="EnRoute Panorama - Çağrı Merkezi Hizmeti  (MSD)"/>
    <s v="Univera - Vodafone"/>
    <x v="11"/>
    <s v="Enroute"/>
    <m/>
    <n v="15732"/>
    <m/>
    <n v="40"/>
    <m/>
    <n v="629280"/>
    <m/>
    <n v="0"/>
    <m/>
    <n v="629280"/>
    <m/>
    <n v="0"/>
    <n v="0"/>
    <s v="UNI240000000904"/>
    <m/>
    <m/>
    <s v="Vodafone Mobile"/>
    <x v="0"/>
    <s v="Yenileme"/>
    <s v="Hizmet"/>
    <s v="Çağrı Merkezi"/>
    <s v="Diğer"/>
    <x v="0"/>
    <x v="0"/>
    <s v="Yurt Dışı"/>
    <s v="KKTC"/>
  </r>
  <r>
    <s v="Q2"/>
    <x v="0"/>
    <x v="5"/>
    <m/>
    <s v="AMDOCS YAZILIM HIZMETLERI A.S."/>
    <s v="EH.03.001"/>
    <s v="EnRoute Panorama - Çağrı Merkezi Hizmeti  (MSD)"/>
    <s v="Univera - Vodafone"/>
    <x v="11"/>
    <s v="Enroute"/>
    <m/>
    <n v="2092.35"/>
    <m/>
    <n v="165"/>
    <m/>
    <n v="345237.75"/>
    <m/>
    <n v="0"/>
    <m/>
    <n v="345237.75"/>
    <m/>
    <n v="0"/>
    <n v="0"/>
    <s v="UNI240000000904"/>
    <m/>
    <m/>
    <s v="Vodafone Mobile"/>
    <x v="0"/>
    <s v="Yenileme"/>
    <s v="Hizmet"/>
    <s v="Çağrı Merkezi"/>
    <s v="Diğer"/>
    <x v="0"/>
    <x v="0"/>
    <s v="Yurt Dışı"/>
    <s v="KKTC"/>
  </r>
  <r>
    <s v="Q2"/>
    <x v="0"/>
    <x v="5"/>
    <m/>
    <s v="AMDOCS YAZILIM HIZMETLERI A.S."/>
    <s v="EH.03.001"/>
    <s v="EnRoute Panorama - Çağrı Merkezi Hizmeti  (MSD)"/>
    <s v="Univera - Vodafone"/>
    <x v="11"/>
    <s v="Enroute"/>
    <m/>
    <n v="125856"/>
    <m/>
    <n v="1"/>
    <m/>
    <n v="125856"/>
    <m/>
    <n v="0"/>
    <m/>
    <n v="125856"/>
    <m/>
    <n v="0"/>
    <n v="0"/>
    <s v="UNI240000000904"/>
    <m/>
    <m/>
    <s v="Vodafone Mobile"/>
    <x v="0"/>
    <s v="Yenileme"/>
    <s v="Hizmet"/>
    <s v="Çağrı Merkezi"/>
    <s v="Diğer"/>
    <x v="0"/>
    <x v="0"/>
    <s v="Yurt Dışı"/>
    <s v="KKTC"/>
  </r>
  <r>
    <s v="Q2"/>
    <x v="0"/>
    <x v="5"/>
    <m/>
    <s v="EFES VITANTA MOLDOVA BREWERY S.A"/>
    <s v="EH.03.001"/>
    <s v="EnRoute Panorama - Çafri Merkezi Hizmeti  (MSD)"/>
    <s v="Univera - Efes Moldova"/>
    <x v="2"/>
    <s v="Enroute"/>
    <m/>
    <n v="30268.83"/>
    <m/>
    <n v="1"/>
    <m/>
    <n v="30268.828000000001"/>
    <m/>
    <n v="-2E-3"/>
    <m/>
    <n v="30268.83"/>
    <m/>
    <n v="0"/>
    <n v="0"/>
    <s v="ENV240000000086"/>
    <m/>
    <m/>
    <s v="Efes International"/>
    <x v="0"/>
    <s v="Yenileme"/>
    <s v="Hizmet"/>
    <s v="Çağrı Merkezi"/>
    <s v="Diğer"/>
    <x v="0"/>
    <x v="0"/>
    <s v="Yurt Dışı"/>
    <s v="Moldova"/>
  </r>
  <r>
    <s v="Q2"/>
    <x v="0"/>
    <x v="5"/>
    <m/>
    <s v="ÖZPA GIDA DAG. PAZ  VE HAYVANCILIKTIC.LTD.STI"/>
    <s v="EH.03.001"/>
    <s v="EnRoute Panorama - Çafri Merkezi Hizmeti  (MSD)"/>
    <s v="Univera - Sütaş"/>
    <x v="11"/>
    <s v="Enroute"/>
    <m/>
    <n v="11531.7"/>
    <m/>
    <n v="1"/>
    <m/>
    <n v="11531.7"/>
    <m/>
    <n v="0"/>
    <m/>
    <n v="11531.7"/>
    <m/>
    <n v="0"/>
    <n v="0"/>
    <s v="UNI240000000887"/>
    <m/>
    <m/>
    <s v="Sütaş"/>
    <x v="0"/>
    <s v="Yenileme"/>
    <s v="Hizmet"/>
    <s v="Çağrı Merkezi"/>
    <s v="Diğer"/>
    <x v="0"/>
    <x v="0"/>
    <s v="Yurt İçi"/>
    <s v="Türkiye"/>
  </r>
  <r>
    <s v="Q2"/>
    <x v="0"/>
    <x v="5"/>
    <m/>
    <s v="ERUSLU SAGLIK ÜRÜNLERI SAN. VE TIC. A.S."/>
    <s v="EYS.04.001"/>
    <s v="EnRoute Panorama -  Modül Lisanslari Kiralama Hizmeti Standart"/>
    <s v="Univera - Eruslu Sağlık"/>
    <x v="13"/>
    <s v="Enroute"/>
    <m/>
    <n v="326668.52"/>
    <m/>
    <n v="1"/>
    <m/>
    <n v="326668.52"/>
    <m/>
    <n v="0"/>
    <m/>
    <n v="326668.52"/>
    <m/>
    <n v="0"/>
    <n v="0"/>
    <s v="UNI240000000987"/>
    <m/>
    <m/>
    <s v="Eruslu"/>
    <x v="0"/>
    <s v="Yenileme"/>
    <s v="Lisans"/>
    <s v="Lisans Kiralama"/>
    <s v="Diğer"/>
    <x v="0"/>
    <x v="0"/>
    <s v="Yurt İçi"/>
    <s v="Türkiye"/>
  </r>
  <r>
    <s v="Q2"/>
    <x v="0"/>
    <x v="5"/>
    <m/>
    <s v="LOGO Yazılım SAN. VE TİC. A.Ş."/>
    <s v="EY.04.014"/>
    <s v="Enroute - E-Dönüşüm Yazılım Komisyonu"/>
    <s v="Univera - JTI"/>
    <x v="6"/>
    <s v="E-Dönüşüm"/>
    <s v="E-Dönüşüm"/>
    <n v="714611"/>
    <m/>
    <n v="1"/>
    <m/>
    <n v="714611"/>
    <m/>
    <n v="0"/>
    <m/>
    <n v="714611"/>
    <m/>
    <n v="0"/>
    <n v="0"/>
    <s v="UNI240000001061"/>
    <m/>
    <m/>
    <s v="Logo"/>
    <x v="0"/>
    <s v="Yeni Satış"/>
    <s v="Komisyon"/>
    <s v="E-Dönüşüm"/>
    <s v="Diğer"/>
    <x v="0"/>
    <x v="0"/>
    <s v="Yurt İçi"/>
    <s v="Türkiye"/>
  </r>
  <r>
    <s v="Q2"/>
    <x v="0"/>
    <x v="5"/>
    <m/>
    <s v="EDM BİLİŞİM SİSTEMLERİ VE DANIŞMANLIK HizmetLERİ A.Ş."/>
    <s v="EY.04.014"/>
    <s v="EnRoute - E-Dönüşüm Lisans Komisyonu"/>
    <s v="Univera - Kanal"/>
    <x v="6"/>
    <s v="E-Dönüşüm"/>
    <s v="E-Dönüşüm"/>
    <n v="21829.5"/>
    <m/>
    <n v="1"/>
    <m/>
    <n v="21829.5"/>
    <m/>
    <n v="0"/>
    <m/>
    <n v="21829.5"/>
    <m/>
    <n v="0"/>
    <n v="0"/>
    <s v="UNI240000000874"/>
    <m/>
    <m/>
    <s v="EDM Bilişim"/>
    <x v="0"/>
    <s v="Yeni Satış"/>
    <s v="Komisyon"/>
    <s v="E-Dönüşüm"/>
    <s v="Diğer"/>
    <x v="1"/>
    <x v="6"/>
    <s v="Yurt İçi"/>
    <s v="Türkiye"/>
  </r>
  <r>
    <s v="Q2"/>
    <x v="0"/>
    <x v="5"/>
    <m/>
    <s v="EDM BİLİŞİM SİSTEMLERİ VE DANIŞMANLIK HizmetLERİ A.Ş."/>
    <s v="EY.04.014"/>
    <s v="EnRoute - E-Dönüşüm Lisans Komisyonu"/>
    <s v="Univera - Kanal"/>
    <x v="6"/>
    <s v="E-Dönüşüm"/>
    <s v="E-Dönüşüm"/>
    <n v="35977"/>
    <m/>
    <n v="1"/>
    <m/>
    <n v="35977"/>
    <m/>
    <n v="0"/>
    <m/>
    <n v="35977"/>
    <m/>
    <n v="0"/>
    <n v="0"/>
    <s v="UNI240000000981"/>
    <m/>
    <m/>
    <s v="EDM Bilişim"/>
    <x v="0"/>
    <s v="Yeni Satış"/>
    <s v="Komisyon"/>
    <s v="E-Dönüşüm"/>
    <s v="Diğer"/>
    <x v="1"/>
    <x v="6"/>
    <s v="Yurt İçi"/>
    <s v="Türkiye"/>
  </r>
  <r>
    <s v="Q2"/>
    <x v="0"/>
    <x v="3"/>
    <m/>
    <s v="ALDEMIR BILISIM HIZ. VE DANISMANLIK - ARZU ALDEMIR"/>
    <s v="WPY.01.003"/>
    <s v="WEBPLUS EK KULLANICI LISANSI +1"/>
    <s v="Univera - Kanal"/>
    <x v="5"/>
    <s v="Enroute"/>
    <s v="Webplus"/>
    <n v="2948"/>
    <m/>
    <n v="1"/>
    <m/>
    <n v="3685"/>
    <m/>
    <n v="737"/>
    <m/>
    <n v="2948"/>
    <m/>
    <n v="0"/>
    <n v="0"/>
    <s v="UNI240000000508"/>
    <m/>
    <m/>
    <s v="Aldemir"/>
    <x v="0"/>
    <s v="Yeni Satış"/>
    <s v="Lisans"/>
    <s v="Lisans Satışı"/>
    <s v="Diğer"/>
    <x v="1"/>
    <x v="3"/>
    <s v="Yurt İçi"/>
    <s v="Türkiye"/>
  </r>
  <r>
    <s v="Q3"/>
    <x v="0"/>
    <x v="6"/>
    <m/>
    <s v="HAYAT KIMYA SAN. A.S"/>
    <s v="EH.02.013"/>
    <s v="ENROUTE PANORAMA BUSINESS ANALYTICS (QSENSE) SITE LISANSI BAKIMI"/>
    <s v="Univera - Hayat Kimya"/>
    <x v="11"/>
    <s v="Enroute"/>
    <m/>
    <n v="93217.64"/>
    <m/>
    <n v="1"/>
    <m/>
    <n v="93217.644702000005"/>
    <m/>
    <n v="4.7019999999999996E-3"/>
    <m/>
    <n v="93217.64"/>
    <m/>
    <n v="0"/>
    <n v="0"/>
    <s v="UNI240000001086"/>
    <m/>
    <m/>
    <s v="Hayat Kimya"/>
    <x v="0"/>
    <s v="Yenileme"/>
    <s v="Lisans"/>
    <s v="Lisans Satışı"/>
    <s v="Diğer"/>
    <x v="0"/>
    <x v="0"/>
    <s v="Yurt İçi"/>
    <s v="Türkiye"/>
  </r>
  <r>
    <s v="Q2"/>
    <x v="0"/>
    <x v="5"/>
    <m/>
    <s v="GAMSAN GIDA IMALAT SANAYI VE DIS TICARET LIMITED SIRKETI"/>
    <s v="EH.01.001"/>
    <s v="EnRoute Panorama - Proje Yönetim Hizmeti"/>
    <s v="Univera - Henkel"/>
    <x v="7"/>
    <s v="Enroute"/>
    <m/>
    <n v="8171.39"/>
    <m/>
    <n v="2"/>
    <m/>
    <n v="23018"/>
    <m/>
    <n v="6675.22"/>
    <m/>
    <n v="16342.78"/>
    <m/>
    <n v="0"/>
    <n v="0"/>
    <s v="UNI240000001069"/>
    <m/>
    <m/>
    <s v="Henkel"/>
    <x v="1"/>
    <s v="Yeni Satış"/>
    <s v="Hizmet"/>
    <s v="Proje Yönetimi ve Danışmanlık"/>
    <s v="Diğer"/>
    <x v="0"/>
    <x v="0"/>
    <s v="Yurt İçi"/>
    <s v="Türkiye"/>
  </r>
  <r>
    <s v="Q2"/>
    <x v="0"/>
    <x v="3"/>
    <m/>
    <s v="AGAÇLI OTOMOTIV GIDA TIC. VE SAN. A.S."/>
    <s v="EH.06.001"/>
    <s v="EnRoute Panorama - Hosting Hizmeti"/>
    <s v="Univera - JTI"/>
    <x v="2"/>
    <s v="Hosting"/>
    <m/>
    <n v="763.59550000000002"/>
    <m/>
    <n v="60"/>
    <m/>
    <n v="45815.725680000003"/>
    <m/>
    <n v="-4.3200000000000001E-3"/>
    <m/>
    <n v="45815.73"/>
    <m/>
    <n v="0"/>
    <n v="0"/>
    <s v="UNI240000000512"/>
    <m/>
    <m/>
    <s v="JTI"/>
    <x v="0"/>
    <s v="Yenileme"/>
    <s v="Hizmet"/>
    <s v="Hosting"/>
    <s v="Key Account"/>
    <x v="0"/>
    <x v="0"/>
    <s v="Yurt İçi"/>
    <s v="Türkiye"/>
  </r>
  <r>
    <s v="Q2"/>
    <x v="0"/>
    <x v="3"/>
    <m/>
    <s v="ALTUN TEMIZLIK TÜTÜN ÜRÜNLERI PAZARLAMA A .S"/>
    <s v="EH.06.001"/>
    <s v="EnRoute Panorama - Hosting Hizmeti"/>
    <s v="Univera - JTI"/>
    <x v="2"/>
    <s v="Hosting"/>
    <m/>
    <n v="763.59500000000003"/>
    <m/>
    <n v="4"/>
    <m/>
    <n v="3054.3817119999999"/>
    <m/>
    <n v="1.712E-3"/>
    <m/>
    <n v="3054.38"/>
    <m/>
    <n v="0"/>
    <n v="0"/>
    <s v="UNI240000000513"/>
    <m/>
    <m/>
    <s v="JTI"/>
    <x v="0"/>
    <s v="Yenileme"/>
    <s v="Hizmet"/>
    <s v="Hosting"/>
    <s v="Key Account"/>
    <x v="0"/>
    <x v="0"/>
    <s v="Yurt İçi"/>
    <s v="Türkiye"/>
  </r>
  <r>
    <s v="Q2"/>
    <x v="0"/>
    <x v="3"/>
    <m/>
    <s v="ARME DAGITIM PAZARLAMA SANAYI VE TIC. A.S."/>
    <s v="EH.06.001"/>
    <s v="EnRoute Panorama - Hosting Hizmeti"/>
    <s v="Univera - JTI"/>
    <x v="2"/>
    <s v="Hosting"/>
    <m/>
    <n v="763.59500000000003"/>
    <m/>
    <n v="4"/>
    <m/>
    <n v="3054.3817119999999"/>
    <m/>
    <n v="1.712E-3"/>
    <m/>
    <n v="3054.38"/>
    <m/>
    <n v="0"/>
    <n v="0"/>
    <s v="UNI240000000514"/>
    <m/>
    <m/>
    <s v="JTI"/>
    <x v="0"/>
    <s v="Yenileme"/>
    <s v="Hizmet"/>
    <s v="Hosting"/>
    <s v="Key Account"/>
    <x v="0"/>
    <x v="0"/>
    <s v="Yurt İçi"/>
    <s v="Türkiye"/>
  </r>
  <r>
    <s v="Q2"/>
    <x v="0"/>
    <x v="3"/>
    <m/>
    <s v="AYDIN ÜNLÜER TUR.GIDA TIC. VE SAN. A.S."/>
    <s v="EH.06.001"/>
    <s v="EnRoute Panorama - Hosting Hizmeti"/>
    <s v="Univera - JTI"/>
    <x v="2"/>
    <s v="Hosting"/>
    <m/>
    <n v="763.5958333333333"/>
    <m/>
    <n v="12"/>
    <m/>
    <n v="9163.1451359999992"/>
    <m/>
    <n v="-4.8640000000000003E-3"/>
    <m/>
    <n v="9163.15"/>
    <m/>
    <n v="0"/>
    <n v="0"/>
    <s v="UNI240000000515"/>
    <m/>
    <m/>
    <s v="JTI"/>
    <x v="0"/>
    <s v="Yenileme"/>
    <s v="Hizmet"/>
    <s v="Hosting"/>
    <s v="Key Account"/>
    <x v="0"/>
    <x v="0"/>
    <s v="Yurt İçi"/>
    <s v="Türkiye"/>
  </r>
  <r>
    <s v="Q2"/>
    <x v="0"/>
    <x v="3"/>
    <m/>
    <s v="BAMS GIDA ITRIYAT VE TEKSTIL TIC. VE SAN. LTD. STI."/>
    <s v="EH.06.001"/>
    <s v="EnRoute Panorama - Hosting Hizmeti"/>
    <s v="Univera - JTI"/>
    <x v="2"/>
    <s v="Hosting"/>
    <m/>
    <n v="763.59500000000003"/>
    <m/>
    <n v="8"/>
    <m/>
    <n v="6108.7634239999998"/>
    <m/>
    <n v="3.424E-3"/>
    <m/>
    <n v="6108.76"/>
    <m/>
    <n v="0"/>
    <n v="0"/>
    <s v="UNI240000000516"/>
    <m/>
    <m/>
    <s v="JTI"/>
    <x v="0"/>
    <s v="Yenileme"/>
    <s v="Hizmet"/>
    <s v="Hosting"/>
    <s v="Key Account"/>
    <x v="0"/>
    <x v="0"/>
    <s v="Yurt İçi"/>
    <s v="Türkiye"/>
  </r>
  <r>
    <s v="Q2"/>
    <x v="0"/>
    <x v="3"/>
    <m/>
    <s v="BAYRAKTAR SATIS VE DAGITIM ANONIM SIRKETI"/>
    <s v="EH.06.001"/>
    <s v="EnRoute Panorama - Hosting Hizmeti"/>
    <s v="Univera - JTI"/>
    <x v="2"/>
    <s v="Hosting"/>
    <m/>
    <n v="763.59500000000003"/>
    <m/>
    <n v="8"/>
    <m/>
    <n v="6108.7634239999998"/>
    <m/>
    <n v="3.424E-3"/>
    <m/>
    <n v="6108.76"/>
    <m/>
    <n v="0"/>
    <n v="0"/>
    <s v="UNI240000000517"/>
    <m/>
    <m/>
    <s v="JTI"/>
    <x v="0"/>
    <s v="Yenileme"/>
    <s v="Hizmet"/>
    <s v="Hosting"/>
    <s v="Key Account"/>
    <x v="0"/>
    <x v="0"/>
    <s v="Yurt İçi"/>
    <s v="Türkiye"/>
  </r>
  <r>
    <s v="Q2"/>
    <x v="0"/>
    <x v="3"/>
    <m/>
    <s v="BESLER GIDA PAZ. SAN. VE TIC. A.S."/>
    <s v="EH.06.001"/>
    <s v="EnRoute Panorama - Hosting Hizmeti"/>
    <s v="Univera - JTI"/>
    <x v="2"/>
    <s v="Hosting"/>
    <m/>
    <n v="763.59500000000003"/>
    <m/>
    <n v="4"/>
    <m/>
    <n v="3054.3817119999999"/>
    <m/>
    <n v="1.712E-3"/>
    <m/>
    <n v="3054.38"/>
    <m/>
    <n v="0"/>
    <n v="0"/>
    <s v="UNI240000000518"/>
    <m/>
    <m/>
    <s v="JTI"/>
    <x v="0"/>
    <s v="Yenileme"/>
    <s v="Hizmet"/>
    <s v="Hosting"/>
    <s v="Key Account"/>
    <x v="0"/>
    <x v="0"/>
    <s v="Yurt İçi"/>
    <s v="Türkiye"/>
  </r>
  <r>
    <s v="Q2"/>
    <x v="0"/>
    <x v="3"/>
    <m/>
    <s v="BUGRA MÜH. VE INS. MALZ. IML. ITH. IHR. TIC. SAN. LTD. STI."/>
    <s v="EH.06.001"/>
    <s v="EnRoute Panorama - Hosting Hizmeti"/>
    <s v="Univera - JTI"/>
    <x v="2"/>
    <s v="Hosting"/>
    <m/>
    <n v="763.59500000000003"/>
    <m/>
    <n v="4"/>
    <m/>
    <n v="3054.3817119999999"/>
    <m/>
    <n v="1.712E-3"/>
    <m/>
    <n v="3054.38"/>
    <m/>
    <n v="0"/>
    <n v="0"/>
    <s v="UNI240000000519"/>
    <m/>
    <m/>
    <s v="JTI"/>
    <x v="0"/>
    <s v="Yenileme"/>
    <s v="Hizmet"/>
    <s v="Hosting"/>
    <s v="Key Account"/>
    <x v="0"/>
    <x v="0"/>
    <s v="Yurt İçi"/>
    <s v="Türkiye"/>
  </r>
  <r>
    <s v="Q2"/>
    <x v="0"/>
    <x v="3"/>
    <m/>
    <s v="BURAY TÜTÜN MAMUL. MESR. PAZ. VE DAG. TIC. LTD. STI."/>
    <s v="EH.06.001"/>
    <s v="EnRoute Panorama - Hosting Hizmeti"/>
    <s v="Univera - JTI"/>
    <x v="2"/>
    <s v="Hosting"/>
    <m/>
    <n v="763.59500000000003"/>
    <m/>
    <n v="4"/>
    <m/>
    <n v="3054.3817119999999"/>
    <m/>
    <n v="1.712E-3"/>
    <m/>
    <n v="3054.38"/>
    <m/>
    <n v="0"/>
    <n v="0"/>
    <s v="UNI240000000520"/>
    <m/>
    <m/>
    <s v="JTI"/>
    <x v="0"/>
    <s v="Yenileme"/>
    <s v="Hizmet"/>
    <s v="Hosting"/>
    <s v="Key Account"/>
    <x v="0"/>
    <x v="0"/>
    <s v="Yurt İçi"/>
    <s v="Türkiye"/>
  </r>
  <r>
    <s v="Q2"/>
    <x v="0"/>
    <x v="3"/>
    <m/>
    <s v="CAN TÜTÜN MAMULLERI INSAAT VE SANAYI TICARET A.S."/>
    <s v="EH.06.001"/>
    <s v="EnRoute Panorama - Hosting Hizmeti"/>
    <s v="Univera - JTI"/>
    <x v="2"/>
    <s v="Hosting"/>
    <m/>
    <n v="763.59500000000003"/>
    <m/>
    <n v="4"/>
    <m/>
    <n v="3054.3817119999999"/>
    <m/>
    <n v="1.712E-3"/>
    <m/>
    <n v="3054.38"/>
    <m/>
    <n v="0"/>
    <n v="0"/>
    <s v="UNI240000000522"/>
    <m/>
    <m/>
    <s v="JTI"/>
    <x v="0"/>
    <s v="Yenileme"/>
    <s v="Hizmet"/>
    <s v="Hosting"/>
    <s v="Key Account"/>
    <x v="0"/>
    <x v="0"/>
    <s v="Yurt İçi"/>
    <s v="Türkiye"/>
  </r>
  <r>
    <s v="Q2"/>
    <x v="0"/>
    <x v="3"/>
    <m/>
    <s v="ÇELIKKOL TURIZM GIDA MAD.SAN VE TIC. LTD. STI."/>
    <s v="EH.06.001"/>
    <s v="EnRoute Panorama - Hosting Hizmeti"/>
    <s v="Univera - JTI"/>
    <x v="2"/>
    <s v="Hosting"/>
    <m/>
    <n v="763.59500000000003"/>
    <m/>
    <n v="4"/>
    <m/>
    <n v="3054.3817119999999"/>
    <m/>
    <n v="1.712E-3"/>
    <m/>
    <n v="3054.38"/>
    <m/>
    <n v="0"/>
    <n v="0"/>
    <s v="UNI240000000521"/>
    <m/>
    <m/>
    <s v="JTI"/>
    <x v="0"/>
    <s v="Yenileme"/>
    <s v="Hizmet"/>
    <s v="Hosting"/>
    <s v="Key Account"/>
    <x v="0"/>
    <x v="0"/>
    <s v="Yurt İçi"/>
    <s v="Türkiye"/>
  </r>
  <r>
    <s v="Q2"/>
    <x v="0"/>
    <x v="3"/>
    <m/>
    <s v="DOYURAN GIDA A.S."/>
    <s v="EH.06.001"/>
    <s v="EnRoute Panorama - Hosting Hizmeti"/>
    <s v="Univera - JTI"/>
    <x v="2"/>
    <s v="Hosting"/>
    <m/>
    <n v="763.59500000000003"/>
    <m/>
    <n v="4"/>
    <m/>
    <n v="3054.3817119999999"/>
    <m/>
    <n v="1.712E-3"/>
    <m/>
    <n v="3054.38"/>
    <m/>
    <n v="0"/>
    <n v="0"/>
    <s v="UNI240000000523"/>
    <m/>
    <m/>
    <s v="JTI"/>
    <x v="0"/>
    <s v="Yenileme"/>
    <s v="Hizmet"/>
    <s v="Hosting"/>
    <s v="Key Account"/>
    <x v="0"/>
    <x v="0"/>
    <s v="Yurt İçi"/>
    <s v="Türkiye"/>
  </r>
  <r>
    <s v="Q2"/>
    <x v="0"/>
    <x v="3"/>
    <m/>
    <s v="DÜNYA MESRUBAT GIDA INS.TURIZM PAZ. SAN. VE TIC. LTD. STI."/>
    <s v="EH.06.001"/>
    <s v="EnRoute Panorama - Hosting Hizmeti"/>
    <s v="Univera - JTI"/>
    <x v="2"/>
    <s v="Hosting"/>
    <m/>
    <n v="763.59550000000002"/>
    <m/>
    <n v="20"/>
    <m/>
    <n v="15271.90856"/>
    <m/>
    <n v="-1.4400000000000001E-3"/>
    <m/>
    <n v="15271.91"/>
    <m/>
    <n v="0"/>
    <n v="0"/>
    <s v="UNI240000000524"/>
    <m/>
    <m/>
    <s v="JTI"/>
    <x v="0"/>
    <s v="Yenileme"/>
    <s v="Hizmet"/>
    <s v="Hosting"/>
    <s v="Key Account"/>
    <x v="0"/>
    <x v="0"/>
    <s v="Yurt İçi"/>
    <s v="Türkiye"/>
  </r>
  <r>
    <s v="Q2"/>
    <x v="0"/>
    <x v="3"/>
    <m/>
    <s v="FLAS TURIZM INSAAT TAAHHÜT TIC. LTD. STI."/>
    <s v="EH.06.001"/>
    <s v="EnRoute Panorama - Hosting Hizmeti"/>
    <s v="Univera - JTI"/>
    <x v="2"/>
    <s v="Hosting"/>
    <m/>
    <n v="763.59500000000003"/>
    <m/>
    <n v="4"/>
    <m/>
    <n v="3054.3817119999999"/>
    <m/>
    <n v="1.712E-3"/>
    <m/>
    <n v="3054.38"/>
    <m/>
    <n v="0"/>
    <n v="0"/>
    <s v="UNI240000000525"/>
    <m/>
    <m/>
    <s v="JTI"/>
    <x v="0"/>
    <s v="Yenileme"/>
    <s v="Hizmet"/>
    <s v="Hosting"/>
    <s v="Key Account"/>
    <x v="0"/>
    <x v="0"/>
    <s v="Yurt İçi"/>
    <s v="Türkiye"/>
  </r>
  <r>
    <s v="Q2"/>
    <x v="0"/>
    <x v="3"/>
    <m/>
    <s v="FLAS TURIZM INSAAT TAAHHÜT TIC. LTD. STI."/>
    <s v="EH.06.001"/>
    <s v="EnRoute Panorama - Hosting Hizmeti"/>
    <s v="Univera - JTI"/>
    <x v="2"/>
    <s v="Hosting"/>
    <m/>
    <n v="763.59500000000003"/>
    <m/>
    <n v="4"/>
    <m/>
    <n v="3054.3817119999999"/>
    <m/>
    <n v="1.712E-3"/>
    <m/>
    <n v="3054.38"/>
    <m/>
    <n v="0"/>
    <n v="0"/>
    <s v="UNI240000000526"/>
    <m/>
    <m/>
    <s v="JTI"/>
    <x v="0"/>
    <s v="Yenileme"/>
    <s v="Hizmet"/>
    <s v="Hosting"/>
    <s v="Key Account"/>
    <x v="0"/>
    <x v="0"/>
    <s v="Yurt İçi"/>
    <s v="Türkiye"/>
  </r>
  <r>
    <s v="Q2"/>
    <x v="0"/>
    <x v="3"/>
    <m/>
    <s v="KALPAKÇIOGLU GIDA SAN. VE TIC. LTD. STI."/>
    <s v="EH.06.001"/>
    <s v="EnRoute Panorama - Hosting Hizmeti"/>
    <s v="Univera - JTI"/>
    <x v="2"/>
    <s v="Hosting"/>
    <m/>
    <n v="763.59500000000003"/>
    <m/>
    <n v="8"/>
    <m/>
    <n v="6108.7634239999998"/>
    <m/>
    <n v="3.424E-3"/>
    <m/>
    <n v="6108.76"/>
    <m/>
    <n v="0"/>
    <n v="0"/>
    <s v="UNI240000000527"/>
    <m/>
    <m/>
    <s v="JTI"/>
    <x v="0"/>
    <s v="Yenileme"/>
    <s v="Hizmet"/>
    <s v="Hosting"/>
    <s v="Key Account"/>
    <x v="0"/>
    <x v="0"/>
    <s v="Yurt İçi"/>
    <s v="Türkiye"/>
  </r>
  <r>
    <s v="Q2"/>
    <x v="0"/>
    <x v="3"/>
    <m/>
    <s v="KILKISLI MES. TEK. MAM. GIDA MAD. SAN. TIC. LTD. STI."/>
    <s v="EH.06.001"/>
    <s v="EnRoute Panorama - Hosting Hizmeti"/>
    <s v="Univera - JTI"/>
    <x v="2"/>
    <s v="Hosting"/>
    <m/>
    <n v="763.59500000000003"/>
    <m/>
    <n v="4"/>
    <m/>
    <n v="3054.3817119999999"/>
    <m/>
    <n v="1.712E-3"/>
    <m/>
    <n v="3054.38"/>
    <m/>
    <n v="0"/>
    <n v="0"/>
    <s v="UNI240000000528"/>
    <m/>
    <m/>
    <s v="JTI"/>
    <x v="0"/>
    <s v="Yenileme"/>
    <s v="Hizmet"/>
    <s v="Hosting"/>
    <s v="Key Account"/>
    <x v="0"/>
    <x v="0"/>
    <s v="Yurt İçi"/>
    <s v="Türkiye"/>
  </r>
  <r>
    <s v="Q2"/>
    <x v="0"/>
    <x v="3"/>
    <m/>
    <s v="KOPUZ GIDA TIC. A.S."/>
    <s v="EH.06.001"/>
    <s v="EnRoute Panorama - Hosting Hizmeti"/>
    <s v="Univera - JTI"/>
    <x v="2"/>
    <s v="Hosting"/>
    <m/>
    <n v="763.59545454545446"/>
    <m/>
    <n v="44"/>
    <m/>
    <n v="33598.198832000002"/>
    <m/>
    <n v="-1.168E-3"/>
    <m/>
    <n v="33598.199999999997"/>
    <m/>
    <n v="0"/>
    <n v="0"/>
    <s v="UNI240000000529"/>
    <m/>
    <m/>
    <s v="JTI"/>
    <x v="0"/>
    <s v="Yenileme"/>
    <s v="Hizmet"/>
    <s v="Hosting"/>
    <s v="Key Account"/>
    <x v="0"/>
    <x v="0"/>
    <s v="Yurt İçi"/>
    <s v="Türkiye"/>
  </r>
  <r>
    <s v="Q2"/>
    <x v="0"/>
    <x v="3"/>
    <m/>
    <s v="ONGUN EMGIN GIDA DAG. PAZ. TUR.SAN. TIC. LTD. STI."/>
    <s v="EH.06.001"/>
    <s v="EnRoute Panorama - Hosting Hizmeti"/>
    <s v="Univera - JTI"/>
    <x v="2"/>
    <s v="Hosting"/>
    <m/>
    <n v="763.59500000000003"/>
    <m/>
    <n v="4"/>
    <m/>
    <n v="3054.3817119999999"/>
    <m/>
    <n v="1.712E-3"/>
    <m/>
    <n v="3054.38"/>
    <m/>
    <n v="0"/>
    <n v="0"/>
    <s v="UNI240000000545"/>
    <m/>
    <m/>
    <s v="JTI"/>
    <x v="0"/>
    <s v="Yenileme"/>
    <s v="Hizmet"/>
    <s v="Hosting"/>
    <s v="Key Account"/>
    <x v="0"/>
    <x v="0"/>
    <s v="Yurt İçi"/>
    <s v="Türkiye"/>
  </r>
  <r>
    <s v="Q2"/>
    <x v="0"/>
    <x v="3"/>
    <m/>
    <s v="ONGUN EMGIN GIDA DAG. PAZ. TUR.SAN. TIC. LTD. STI."/>
    <s v="EH.06.001"/>
    <s v="EnRoute Panorama - Hosting Hizmeti"/>
    <s v="Univera - JTI"/>
    <x v="2"/>
    <s v="Hosting"/>
    <m/>
    <n v="763.59500000000003"/>
    <m/>
    <n v="4"/>
    <m/>
    <n v="3054.3817119999999"/>
    <m/>
    <n v="1.712E-3"/>
    <m/>
    <n v="3054.38"/>
    <m/>
    <n v="0"/>
    <n v="0"/>
    <s v="UNI240000000546"/>
    <m/>
    <m/>
    <s v="JTI"/>
    <x v="0"/>
    <s v="Yenileme"/>
    <s v="Hizmet"/>
    <s v="Hosting"/>
    <s v="Key Account"/>
    <x v="0"/>
    <x v="0"/>
    <s v="Yurt İçi"/>
    <s v="Türkiye"/>
  </r>
  <r>
    <s v="Q2"/>
    <x v="0"/>
    <x v="3"/>
    <m/>
    <s v="ONGUN EMGIN GIDA DAG. PAZ. TUR.SAN. TIC. LTD. STI."/>
    <s v="EH.06.001"/>
    <s v="EnRoute Panorama - Hosting Hizmeti"/>
    <s v="Univera - JTI"/>
    <x v="2"/>
    <s v="Hosting"/>
    <m/>
    <n v="763.59500000000003"/>
    <m/>
    <n v="4"/>
    <m/>
    <n v="3054.3817119999999"/>
    <m/>
    <n v="1.712E-3"/>
    <m/>
    <n v="3054.38"/>
    <m/>
    <n v="0"/>
    <n v="0"/>
    <s v="UNI240000000547"/>
    <m/>
    <m/>
    <s v="JTI"/>
    <x v="0"/>
    <s v="Yenileme"/>
    <s v="Hizmet"/>
    <s v="Hosting"/>
    <s v="Key Account"/>
    <x v="0"/>
    <x v="0"/>
    <s v="Yurt İçi"/>
    <s v="Türkiye"/>
  </r>
  <r>
    <s v="Q2"/>
    <x v="0"/>
    <x v="3"/>
    <m/>
    <s v="ONGUN EMGIN GIDA DAG. PAZ. TUR.SAN. TIC. LTD. STI."/>
    <s v="EH.06.001"/>
    <s v="EnRoute Panorama - Hosting Hizmeti"/>
    <s v="Univera - JTI"/>
    <x v="2"/>
    <s v="Hosting"/>
    <m/>
    <n v="763.59500000000003"/>
    <m/>
    <n v="4"/>
    <m/>
    <n v="3054.3817119999999"/>
    <m/>
    <n v="1.712E-3"/>
    <m/>
    <n v="3054.38"/>
    <m/>
    <n v="0"/>
    <n v="0"/>
    <s v="UNI240000000548"/>
    <m/>
    <m/>
    <s v="JTI"/>
    <x v="0"/>
    <s v="Yenileme"/>
    <s v="Hizmet"/>
    <s v="Hosting"/>
    <s v="Key Account"/>
    <x v="0"/>
    <x v="0"/>
    <s v="Yurt İçi"/>
    <s v="Türkiye"/>
  </r>
  <r>
    <s v="Q2"/>
    <x v="0"/>
    <x v="3"/>
    <m/>
    <s v="ONGUN EMGIN GIDA DAG. PAZ. TUR.SAN. TIC. LTD. STI."/>
    <s v="EH.06.001"/>
    <s v="EnRoute Panorama - Hosting Hizmeti"/>
    <s v="Univera - JTI"/>
    <x v="2"/>
    <s v="Hosting"/>
    <m/>
    <n v="763.59500000000003"/>
    <m/>
    <n v="4"/>
    <m/>
    <n v="3054.3817119999999"/>
    <m/>
    <n v="1.712E-3"/>
    <m/>
    <n v="3054.38"/>
    <m/>
    <n v="0"/>
    <n v="0"/>
    <s v="UNI240000000549"/>
    <m/>
    <m/>
    <s v="JTI"/>
    <x v="0"/>
    <s v="Yenileme"/>
    <s v="Hizmet"/>
    <s v="Hosting"/>
    <s v="Key Account"/>
    <x v="0"/>
    <x v="0"/>
    <s v="Yurt İçi"/>
    <s v="Türkiye"/>
  </r>
  <r>
    <s v="Q2"/>
    <x v="0"/>
    <x v="3"/>
    <m/>
    <s v="ONGUN EMGIN GIDA DAG. PAZ. TUR.SAN. TIC. LTD. STI."/>
    <s v="EH.06.001"/>
    <s v="EnRoute Panorama - Hosting Hizmeti"/>
    <s v="Univera - JTI"/>
    <x v="2"/>
    <s v="Hosting"/>
    <m/>
    <n v="763.59500000000003"/>
    <m/>
    <n v="4"/>
    <m/>
    <n v="3054.3817119999999"/>
    <m/>
    <n v="1.712E-3"/>
    <m/>
    <n v="3054.38"/>
    <m/>
    <n v="0"/>
    <n v="0"/>
    <s v="UNI240000000550"/>
    <m/>
    <m/>
    <s v="JTI"/>
    <x v="0"/>
    <s v="Yenileme"/>
    <s v="Hizmet"/>
    <s v="Hosting"/>
    <s v="Key Account"/>
    <x v="0"/>
    <x v="0"/>
    <s v="Yurt İçi"/>
    <s v="Türkiye"/>
  </r>
  <r>
    <s v="Q2"/>
    <x v="0"/>
    <x v="3"/>
    <m/>
    <s v="ONGUN EMGIN GIDA DAG. PAZ. TUR.SAN. TIC. LTD. STI."/>
    <s v="EH.06.001"/>
    <s v="EnRoute Panorama - Hosting Hizmeti"/>
    <s v="Univera - JTI"/>
    <x v="2"/>
    <s v="Hosting"/>
    <m/>
    <n v="763.59500000000003"/>
    <m/>
    <n v="4"/>
    <m/>
    <n v="3054.3817119999999"/>
    <m/>
    <n v="1.712E-3"/>
    <m/>
    <n v="3054.38"/>
    <m/>
    <n v="0"/>
    <n v="0"/>
    <s v="UNI240000000551"/>
    <m/>
    <m/>
    <s v="JTI"/>
    <x v="0"/>
    <s v="Yenileme"/>
    <s v="Hizmet"/>
    <s v="Hosting"/>
    <s v="Key Account"/>
    <x v="0"/>
    <x v="0"/>
    <s v="Yurt İçi"/>
    <s v="Türkiye"/>
  </r>
  <r>
    <s v="Q2"/>
    <x v="0"/>
    <x v="3"/>
    <m/>
    <s v="ÖZCIHAN GIDA INSAAT TARIM NAKLIYE ENERJI TURIZM MAD. PAZ. VE SAN. LTD. STI."/>
    <s v="EH.06.001"/>
    <s v="EnRoute Panorama - Hosting Hizmeti"/>
    <s v="Univera - JTI"/>
    <x v="2"/>
    <s v="Hosting"/>
    <m/>
    <n v="763.59500000000003"/>
    <m/>
    <n v="8"/>
    <m/>
    <n v="6108.7634239999998"/>
    <m/>
    <n v="3.424E-3"/>
    <m/>
    <n v="6108.76"/>
    <m/>
    <n v="0"/>
    <n v="0"/>
    <s v="UNI240000000530"/>
    <m/>
    <m/>
    <s v="JTI"/>
    <x v="0"/>
    <s v="Yenileme"/>
    <s v="Hizmet"/>
    <s v="Hosting"/>
    <s v="Key Account"/>
    <x v="0"/>
    <x v="0"/>
    <s v="Yurt İçi"/>
    <s v="Türkiye"/>
  </r>
  <r>
    <s v="Q2"/>
    <x v="0"/>
    <x v="3"/>
    <m/>
    <s v="ÖZÇELIK MESRUBAT VE GIDA MAD.TIC.PAZ.A.S."/>
    <s v="EH.06.001"/>
    <s v="EnRoute Panorama - Hosting Hizmeti"/>
    <s v="Univera - JTI"/>
    <x v="2"/>
    <s v="Hosting"/>
    <m/>
    <n v="763.59550000000002"/>
    <m/>
    <n v="20"/>
    <m/>
    <n v="15271.90856"/>
    <m/>
    <n v="-1.4400000000000001E-3"/>
    <m/>
    <n v="15271.91"/>
    <m/>
    <n v="0"/>
    <n v="0"/>
    <s v="UNI240000000531"/>
    <m/>
    <m/>
    <s v="JTI"/>
    <x v="0"/>
    <s v="Yenileme"/>
    <s v="Hizmet"/>
    <s v="Hosting"/>
    <s v="Key Account"/>
    <x v="0"/>
    <x v="0"/>
    <s v="Yurt İçi"/>
    <s v="Türkiye"/>
  </r>
  <r>
    <s v="Q2"/>
    <x v="0"/>
    <x v="3"/>
    <m/>
    <s v="ÖZÇELIK MESRUBAT VE GIDA MAD.TIC.PAZ.A.S."/>
    <s v="EH.06.001"/>
    <s v="EnRoute Panorama - Hosting Hizmeti"/>
    <s v="Univera - JTI"/>
    <x v="2"/>
    <s v="Hosting"/>
    <m/>
    <n v="763.59500000000003"/>
    <m/>
    <n v="4"/>
    <m/>
    <n v="3054.3817119999999"/>
    <m/>
    <n v="1.712E-3"/>
    <m/>
    <n v="3054.38"/>
    <m/>
    <n v="0"/>
    <n v="0"/>
    <s v="UNI240000000532"/>
    <m/>
    <m/>
    <s v="JTI"/>
    <x v="0"/>
    <s v="Yenileme"/>
    <s v="Hizmet"/>
    <s v="Hosting"/>
    <s v="Key Account"/>
    <x v="0"/>
    <x v="0"/>
    <s v="Yurt İçi"/>
    <s v="Türkiye"/>
  </r>
  <r>
    <s v="Q2"/>
    <x v="0"/>
    <x v="3"/>
    <m/>
    <s v="ÖZERLER TICARET ILHAN ÖZER"/>
    <s v="EH.06.001"/>
    <s v="EnRoute Panorama - Hosting Hizmeti"/>
    <s v="Univera - JTI"/>
    <x v="2"/>
    <s v="Hosting"/>
    <m/>
    <n v="763.59562500000004"/>
    <m/>
    <n v="16"/>
    <m/>
    <n v="12217.526848"/>
    <m/>
    <n v="-3.1519999999999999E-3"/>
    <m/>
    <n v="12217.53"/>
    <m/>
    <n v="0"/>
    <n v="0"/>
    <s v="UNI240000000533"/>
    <m/>
    <m/>
    <s v="JTI"/>
    <x v="0"/>
    <s v="Yenileme"/>
    <s v="Hizmet"/>
    <s v="Hosting"/>
    <s v="Key Account"/>
    <x v="0"/>
    <x v="0"/>
    <s v="Yurt İçi"/>
    <s v="Türkiye"/>
  </r>
  <r>
    <s v="Q2"/>
    <x v="0"/>
    <x v="3"/>
    <m/>
    <s v="PIRAMIT GIDA LOJISTIK TICARET TIC. A.S."/>
    <s v="EH.06.001"/>
    <s v="EnRoute Panorama - Hosting Hizmeti"/>
    <s v="Univera - JTI"/>
    <x v="2"/>
    <s v="Hosting"/>
    <m/>
    <n v="763.59500000000003"/>
    <m/>
    <n v="8"/>
    <m/>
    <n v="6108.7634239999998"/>
    <m/>
    <n v="3.424E-3"/>
    <m/>
    <n v="6108.76"/>
    <m/>
    <n v="0"/>
    <n v="0"/>
    <s v="UNI240000000534"/>
    <m/>
    <m/>
    <s v="JTI"/>
    <x v="0"/>
    <s v="Yenileme"/>
    <s v="Hizmet"/>
    <s v="Hosting"/>
    <s v="Key Account"/>
    <x v="0"/>
    <x v="0"/>
    <s v="Yurt İçi"/>
    <s v="Türkiye"/>
  </r>
  <r>
    <s v="Q2"/>
    <x v="0"/>
    <x v="3"/>
    <m/>
    <s v="REYMAR TÜTÜN MAM. DAG. VE PAZ. LTD. STI."/>
    <s v="EH.06.001"/>
    <s v="EnRoute Panorama - Hosting Hizmeti"/>
    <s v="Univera - JTI"/>
    <x v="2"/>
    <s v="Hosting"/>
    <m/>
    <n v="763.59500000000003"/>
    <m/>
    <n v="4"/>
    <m/>
    <n v="3054.3817119999999"/>
    <m/>
    <n v="1.712E-3"/>
    <m/>
    <n v="3054.38"/>
    <m/>
    <n v="0"/>
    <n v="0"/>
    <s v="UNI240000000535"/>
    <m/>
    <m/>
    <s v="JTI"/>
    <x v="0"/>
    <s v="Yenileme"/>
    <s v="Hizmet"/>
    <s v="Hosting"/>
    <s v="Key Account"/>
    <x v="0"/>
    <x v="0"/>
    <s v="Yurt İçi"/>
    <s v="Türkiye"/>
  </r>
  <r>
    <s v="Q2"/>
    <x v="0"/>
    <x v="3"/>
    <m/>
    <s v="SAGIROGLU TÜTÜN ÜRÜN. INS.TAAH. SAN. VE TIC. LTD. STI."/>
    <s v="EH.06.001"/>
    <s v="EnRoute Panorama - Hosting Hizmeti"/>
    <s v="Univera - JTI"/>
    <x v="2"/>
    <s v="Hosting"/>
    <m/>
    <n v="763.59500000000003"/>
    <m/>
    <n v="4"/>
    <m/>
    <n v="3054.3817119999999"/>
    <m/>
    <n v="1.712E-3"/>
    <m/>
    <n v="3054.38"/>
    <m/>
    <n v="0"/>
    <n v="0"/>
    <s v="UNI240000000536"/>
    <m/>
    <m/>
    <s v="JTI"/>
    <x v="0"/>
    <s v="Yenileme"/>
    <s v="Hizmet"/>
    <s v="Hosting"/>
    <s v="Key Account"/>
    <x v="0"/>
    <x v="0"/>
    <s v="Yurt İçi"/>
    <s v="Türkiye"/>
  </r>
  <r>
    <s v="Q2"/>
    <x v="0"/>
    <x v="3"/>
    <m/>
    <s v="SAMI EMGIN DAG. PAZ. TUR. TEKS. INS. SAN. TIC. LTD. STI."/>
    <s v="EH.06.001"/>
    <s v="EnRoute Panorama - Hosting Hizmeti"/>
    <s v="Univera - JTI"/>
    <x v="2"/>
    <s v="Hosting"/>
    <m/>
    <n v="763.59500000000003"/>
    <m/>
    <n v="8"/>
    <m/>
    <n v="6108.7634239999998"/>
    <m/>
    <n v="3.424E-3"/>
    <m/>
    <n v="6108.76"/>
    <m/>
    <n v="0"/>
    <n v="0"/>
    <s v="UNI240000000537"/>
    <m/>
    <m/>
    <s v="JTI"/>
    <x v="0"/>
    <s v="Yenileme"/>
    <s v="Hizmet"/>
    <s v="Hosting"/>
    <s v="Key Account"/>
    <x v="0"/>
    <x v="0"/>
    <s v="Yurt İçi"/>
    <s v="Türkiye"/>
  </r>
  <r>
    <s v="Q2"/>
    <x v="0"/>
    <x v="3"/>
    <m/>
    <s v="SEKERCI GIDA TEMIZLIK ÜRÜN. PAZ. VE DAG. LTD. STI."/>
    <s v="EH.06.001"/>
    <s v="EnRoute Panorama - Hosting Hizmeti"/>
    <s v="Univera - JTI"/>
    <x v="2"/>
    <s v="Hosting"/>
    <m/>
    <n v="763.59550000000002"/>
    <m/>
    <n v="40"/>
    <m/>
    <n v="30543.81712"/>
    <m/>
    <n v="-2.8800000000000002E-3"/>
    <m/>
    <n v="30543.82"/>
    <m/>
    <n v="0"/>
    <n v="0"/>
    <s v="UNI240000000541"/>
    <m/>
    <m/>
    <s v="JTI"/>
    <x v="0"/>
    <s v="Yenileme"/>
    <s v="Hizmet"/>
    <s v="Hosting"/>
    <s v="Key Account"/>
    <x v="0"/>
    <x v="0"/>
    <s v="Yurt İçi"/>
    <s v="Türkiye"/>
  </r>
  <r>
    <s v="Q2"/>
    <x v="0"/>
    <x v="3"/>
    <m/>
    <s v="SEYDIM DAG.PAZ.A.S."/>
    <s v="EH.06.001"/>
    <s v="EnRoute Panorama - Hosting Hizmeti"/>
    <s v="Univera - JTI"/>
    <x v="2"/>
    <s v="Hosting"/>
    <m/>
    <n v="763.59500000000003"/>
    <m/>
    <n v="4"/>
    <m/>
    <n v="3054.3817119999999"/>
    <m/>
    <n v="1.712E-3"/>
    <m/>
    <n v="3054.38"/>
    <m/>
    <n v="0"/>
    <n v="0"/>
    <s v="UNI240000000538"/>
    <m/>
    <m/>
    <s v="JTI"/>
    <x v="0"/>
    <s v="Yenileme"/>
    <s v="Hizmet"/>
    <s v="Hosting"/>
    <s v="Key Account"/>
    <x v="0"/>
    <x v="0"/>
    <s v="Yurt İçi"/>
    <s v="Türkiye"/>
  </r>
  <r>
    <s v="Q2"/>
    <x v="0"/>
    <x v="3"/>
    <m/>
    <s v="SEYPA GIDA IHTIYAÇ MAD.ÜRETIM.DAG.VE TIC. A.S."/>
    <s v="EH.06.001"/>
    <s v="EnRoute Panorama - Hosting Hizmeti"/>
    <s v="Univera - JTI"/>
    <x v="2"/>
    <s v="Hosting"/>
    <m/>
    <n v="763.59500000000003"/>
    <m/>
    <n v="8"/>
    <m/>
    <n v="6108.7634239999998"/>
    <m/>
    <n v="3.424E-3"/>
    <m/>
    <n v="6108.76"/>
    <m/>
    <n v="0"/>
    <n v="0"/>
    <s v="UNI240000000539"/>
    <m/>
    <m/>
    <s v="JTI"/>
    <x v="0"/>
    <s v="Yenileme"/>
    <s v="Hizmet"/>
    <s v="Hosting"/>
    <s v="Key Account"/>
    <x v="0"/>
    <x v="0"/>
    <s v="Yurt İçi"/>
    <s v="Türkiye"/>
  </r>
  <r>
    <s v="Q2"/>
    <x v="0"/>
    <x v="3"/>
    <m/>
    <s v="SSG DAYANIKLI TÜKETIM MAD. GIDA ÜRÜNLERI PAZ. SAN. TIC. LTD. STI."/>
    <s v="EH.06.001"/>
    <s v="EnRoute Panorama - Hosting Hizmeti"/>
    <s v="Univera - JTI"/>
    <x v="2"/>
    <s v="Hosting"/>
    <m/>
    <n v="763.59500000000003"/>
    <m/>
    <n v="8"/>
    <m/>
    <n v="6108.7634239999998"/>
    <m/>
    <n v="3.424E-3"/>
    <m/>
    <n v="6108.76"/>
    <m/>
    <n v="0"/>
    <n v="0"/>
    <s v="UNI240000000540"/>
    <m/>
    <m/>
    <s v="JTI"/>
    <x v="0"/>
    <s v="Yenileme"/>
    <s v="Hizmet"/>
    <s v="Hosting"/>
    <s v="Key Account"/>
    <x v="0"/>
    <x v="0"/>
    <s v="Yurt İçi"/>
    <s v="Türkiye"/>
  </r>
  <r>
    <s v="Q2"/>
    <x v="0"/>
    <x v="3"/>
    <m/>
    <s v="YILDIRIMLAR GRUP IHTIYAÇ VE GIDA MAD. TURIZM A.S"/>
    <s v="EH.06.001"/>
    <s v="EnRoute Panorama - Hosting Hizmeti"/>
    <s v="Univera - JTI"/>
    <x v="2"/>
    <s v="Hosting"/>
    <m/>
    <n v="763.59500000000003"/>
    <m/>
    <n v="8"/>
    <m/>
    <n v="6108.7634239999998"/>
    <m/>
    <n v="3.424E-3"/>
    <m/>
    <n v="6108.76"/>
    <m/>
    <n v="0"/>
    <n v="0"/>
    <s v="UNI240000000542"/>
    <m/>
    <m/>
    <s v="JTI"/>
    <x v="0"/>
    <s v="Yenileme"/>
    <s v="Hizmet"/>
    <s v="Hosting"/>
    <s v="Key Account"/>
    <x v="0"/>
    <x v="0"/>
    <s v="Yurt İçi"/>
    <s v="Türkiye"/>
  </r>
  <r>
    <s v="Q2"/>
    <x v="0"/>
    <x v="3"/>
    <m/>
    <s v="YUSUF BEKTAS GIDA VE IHTIYAÇ MAD. ILETISIM NAKLIYE TIC.VE SAN.LTD.STI."/>
    <s v="EH.06.001"/>
    <s v="EnRoute Panorama - Hosting Hizmeti"/>
    <s v="Univera - JTI"/>
    <x v="2"/>
    <s v="Hosting"/>
    <m/>
    <n v="763.5953571428571"/>
    <m/>
    <n v="28"/>
    <m/>
    <n v="21380.671984000001"/>
    <m/>
    <n v="1.9840000000000001E-3"/>
    <m/>
    <n v="21380.67"/>
    <m/>
    <n v="0"/>
    <n v="0"/>
    <s v="UNI240000000543"/>
    <m/>
    <m/>
    <s v="JTI"/>
    <x v="0"/>
    <s v="Yenileme"/>
    <s v="Hizmet"/>
    <s v="Hosting"/>
    <s v="Key Account"/>
    <x v="0"/>
    <x v="0"/>
    <s v="Yurt İçi"/>
    <s v="Türkiye"/>
  </r>
  <r>
    <s v="Q2"/>
    <x v="0"/>
    <x v="3"/>
    <m/>
    <s v="ZÜMRÜT TEKEL ÜRÜNLERI GIDA PAZ.INS.TAAH.SAN.VE.TIC.LTD STI"/>
    <s v="EH.06.001"/>
    <s v="EnRoute Panorama - Hosting Hizmeti"/>
    <s v="Univera - JTI"/>
    <x v="2"/>
    <s v="Hosting"/>
    <m/>
    <n v="763.59500000000003"/>
    <m/>
    <n v="4"/>
    <m/>
    <n v="3054.3817119999999"/>
    <m/>
    <n v="1.712E-3"/>
    <m/>
    <n v="3054.38"/>
    <m/>
    <n v="0"/>
    <n v="0"/>
    <s v="UNI240000000544"/>
    <m/>
    <m/>
    <s v="JTI"/>
    <x v="0"/>
    <s v="Yenileme"/>
    <s v="Hizmet"/>
    <s v="Hosting"/>
    <s v="Key Account"/>
    <x v="0"/>
    <x v="0"/>
    <s v="Yurt İçi"/>
    <s v="Türkiye"/>
  </r>
  <r>
    <s v="Q2"/>
    <x v="0"/>
    <x v="5"/>
    <m/>
    <s v="SEMIH MESRUBAT LOJISTIK GIDA INS. TUR. SAN. VE TIC. LTD. STI."/>
    <s v="EH.02.016"/>
    <s v="EnRoute Panorama - E-Defter Saklama Hizmeti"/>
    <s v="Univera - Danone Waters"/>
    <x v="6"/>
    <s v="E-Dönüşüm"/>
    <s v="E-Dönüşüm"/>
    <n v="13715"/>
    <m/>
    <n v="1"/>
    <m/>
    <n v="13715"/>
    <m/>
    <n v="0"/>
    <m/>
    <n v="13715"/>
    <m/>
    <n v="0"/>
    <n v="0"/>
    <s v="UNI240000001071"/>
    <m/>
    <m/>
    <s v="Danone"/>
    <x v="0"/>
    <s v="Yeni Satış"/>
    <s v="Hizmet"/>
    <s v="E-Dönüşüm"/>
    <s v="Diğer"/>
    <x v="0"/>
    <x v="0"/>
    <s v="Yurt İçi"/>
    <s v="Türkiye"/>
  </r>
  <r>
    <s v="Q2"/>
    <x v="0"/>
    <x v="3"/>
    <m/>
    <s v="SIRIN GIDA VE MES. SAN. TIC. LTD. STI"/>
    <s v="UH.01.002"/>
    <s v="UNIDOX KONTÖR HIZMETI"/>
    <s v="Univera - Efes Türkiye"/>
    <x v="6"/>
    <s v="E-Dönüşüm"/>
    <s v="Unidox"/>
    <n v="5"/>
    <m/>
    <n v="500"/>
    <m/>
    <n v="2500"/>
    <m/>
    <n v="0"/>
    <m/>
    <n v="2500"/>
    <m/>
    <n v="0"/>
    <n v="0"/>
    <s v="UNI240000000552"/>
    <m/>
    <m/>
    <s v="Efes Türkiye"/>
    <x v="0"/>
    <s v="Yeni Satış"/>
    <s v="Kontor"/>
    <s v="Kontor Satışı"/>
    <s v="Diğer"/>
    <x v="0"/>
    <x v="0"/>
    <s v="Yurt İçi"/>
    <s v="Türkiye"/>
  </r>
  <r>
    <s v="Q2"/>
    <x v="0"/>
    <x v="3"/>
    <m/>
    <s v="ALDEMIR BILISIM HIZ. VE DANISMANLIK - ARZU ALDEMIR"/>
    <s v="UH.01.002"/>
    <s v="UNIDOX KONTÖR HIZMETI"/>
    <s v="Univera - Kanal"/>
    <x v="5"/>
    <s v="E-Dönüşüm"/>
    <s v="Unidox"/>
    <n v="1.4339999999999999"/>
    <m/>
    <n v="10000"/>
    <m/>
    <n v="14340"/>
    <m/>
    <n v="0"/>
    <m/>
    <n v="14340"/>
    <m/>
    <n v="0"/>
    <n v="0"/>
    <s v="UNI240000000559"/>
    <m/>
    <m/>
    <s v="Aldemir"/>
    <x v="0"/>
    <s v="Yeni Satış"/>
    <s v="Kontor"/>
    <s v="Kontor Satışı"/>
    <s v="Diğer"/>
    <x v="1"/>
    <x v="3"/>
    <s v="Yurt İçi"/>
    <s v="Türkiye"/>
  </r>
  <r>
    <s v="Q2"/>
    <x v="0"/>
    <x v="3"/>
    <m/>
    <s v="ALİ SERGEN KART"/>
    <s v="UH.01.002"/>
    <s v="UNIDOX KONTÖR HIZMETI"/>
    <s v="Univera - Kanal"/>
    <x v="5"/>
    <s v="E-Dönüşüm"/>
    <s v="Unidox"/>
    <n v="1.181"/>
    <m/>
    <n v="10000"/>
    <m/>
    <n v="11810"/>
    <m/>
    <n v="0"/>
    <m/>
    <n v="11810"/>
    <m/>
    <n v="0"/>
    <n v="0"/>
    <s v="ENV240000000055"/>
    <m/>
    <m/>
    <s v="Ali Sergen Kart"/>
    <x v="0"/>
    <s v="Yeni Satış"/>
    <s v="Kontor"/>
    <s v="Kontor Satışı"/>
    <s v="Diğer"/>
    <x v="1"/>
    <x v="7"/>
    <s v="Yurt İçi"/>
    <s v="Türkiye"/>
  </r>
  <r>
    <s v="Q2"/>
    <x v="0"/>
    <x v="3"/>
    <m/>
    <s v="KAYSERI MESRUBAT GIDA TÜKETIM PAZARLAMA INSAAT ITHALAT IHRACAT SANAYI TICARET LIMITED SIRKETI"/>
    <s v="UH.01.002"/>
    <s v="UNIDOX KONTÖR HIZMETI"/>
    <s v="Univera - Düzey Tüketim"/>
    <x v="6"/>
    <s v="E-Dönüşüm"/>
    <s v="Unidox"/>
    <n v="2.0844"/>
    <m/>
    <n v="5000"/>
    <m/>
    <n v="10422"/>
    <m/>
    <n v="0"/>
    <m/>
    <n v="10422"/>
    <m/>
    <n v="0"/>
    <n v="0"/>
    <s v="UNI240000000556"/>
    <m/>
    <m/>
    <s v="Düzey"/>
    <x v="0"/>
    <s v="Yeni Satış"/>
    <s v="Kontor"/>
    <s v="Kontor Satışı"/>
    <s v="Key Account"/>
    <x v="1"/>
    <x v="0"/>
    <s v="Yurt İçi"/>
    <s v="Türkiye"/>
  </r>
  <r>
    <s v="Q2"/>
    <x v="0"/>
    <x v="3"/>
    <m/>
    <s v="KOÇAK GIDA-ÖZLEM KOÇAK"/>
    <s v="UH.01.002"/>
    <s v="UNIDOX KONTÖR HIZMETI"/>
    <s v="Univera - Şen Piliç"/>
    <x v="6"/>
    <s v="E-Dönüşüm"/>
    <s v="Unidox"/>
    <n v="2.8"/>
    <m/>
    <n v="5000"/>
    <m/>
    <n v="14000"/>
    <m/>
    <n v="0"/>
    <m/>
    <n v="14000"/>
    <m/>
    <n v="0"/>
    <n v="0"/>
    <s v="UNI240000000557"/>
    <m/>
    <m/>
    <s v="Şen Piliç"/>
    <x v="0"/>
    <s v="Yeni Satış"/>
    <s v="Kontor"/>
    <s v="Kontor Satışı"/>
    <s v="Diğer"/>
    <x v="1"/>
    <x v="0"/>
    <s v="Yurt İçi"/>
    <s v="Türkiye"/>
  </r>
  <r>
    <s v="Q2"/>
    <x v="0"/>
    <x v="3"/>
    <m/>
    <s v="MATRIKS BİLGİSAYAR SİSTEMLERİ LTD.ŞTİ"/>
    <s v="UH.01.002"/>
    <s v="UNIDOX KONTÖR HIZMETI"/>
    <s v="Univera - Kanal"/>
    <x v="5"/>
    <s v="E-Dönüşüm"/>
    <s v="Unidox"/>
    <n v="2.9529999999999998"/>
    <m/>
    <n v="2000"/>
    <m/>
    <n v="5906"/>
    <m/>
    <n v="0"/>
    <m/>
    <n v="5906"/>
    <m/>
    <n v="0"/>
    <n v="0"/>
    <s v="UNI240000000555"/>
    <m/>
    <m/>
    <s v="Matriks"/>
    <x v="0"/>
    <s v="Yeni Satış"/>
    <s v="Kontor"/>
    <s v="Kontor Satışı"/>
    <s v="Diğer"/>
    <x v="1"/>
    <x v="2"/>
    <s v="Yurt İçi"/>
    <s v="Türkiye"/>
  </r>
  <r>
    <s v="Q2"/>
    <x v="0"/>
    <x v="3"/>
    <m/>
    <s v="MİYA OTOMASYON VE BARKOD BILISIM SISTEMLERI SAN TİC. VE L.T.D. STI."/>
    <s v="UH.01.002"/>
    <s v="UNIDOX KONTÖR HIZMETI"/>
    <s v="Univera - Kanal"/>
    <x v="5"/>
    <s v="E-Dönüşüm"/>
    <s v="Unidox"/>
    <n v="1.5189999999999999"/>
    <m/>
    <n v="25000"/>
    <m/>
    <n v="37975"/>
    <m/>
    <n v="0"/>
    <m/>
    <n v="37975"/>
    <m/>
    <n v="0"/>
    <n v="0"/>
    <s v="UNI240000000558"/>
    <m/>
    <m/>
    <s v="Miya"/>
    <x v="0"/>
    <s v="Yeni Satış"/>
    <s v="Kontor"/>
    <s v="Kontor Satışı"/>
    <s v="Diğer"/>
    <x v="1"/>
    <x v="1"/>
    <s v="Yurt İçi"/>
    <s v="Türkiye"/>
  </r>
  <r>
    <s v="Q2"/>
    <x v="0"/>
    <x v="3"/>
    <m/>
    <s v="SIRIN GIDA VE MES. SAN. TIC. LTD. STI"/>
    <s v="UH.01.002"/>
    <s v="UNIDOX KONTÖR HIZMETI"/>
    <s v="Univera - Efes Türkiye"/>
    <x v="6"/>
    <s v="E-Dönüşüm"/>
    <s v="Unidox"/>
    <n v="3.5332999999999997"/>
    <m/>
    <n v="1500"/>
    <m/>
    <n v="5299.95"/>
    <m/>
    <n v="0"/>
    <m/>
    <n v="5299.95"/>
    <m/>
    <n v="0"/>
    <n v="0"/>
    <s v="UNI240000000553"/>
    <m/>
    <m/>
    <s v="Efes Türkiye"/>
    <x v="0"/>
    <s v="Yeni Satış"/>
    <s v="Kontor"/>
    <s v="Kontor Satışı"/>
    <s v="Diğer"/>
    <x v="0"/>
    <x v="0"/>
    <s v="Yurt İçi"/>
    <s v="Türkiye"/>
  </r>
  <r>
    <s v="Q2"/>
    <x v="0"/>
    <x v="3"/>
    <m/>
    <s v="PANASONIC ELEKTRIC WORKS ELEKTRIK SAN.VE TIC. A.S."/>
    <s v="SH.03.002"/>
    <s v="StokBar Panorama - Uzman Destek Hizmeti"/>
    <s v="Univera - Panasonic"/>
    <x v="0"/>
    <s v="Stokbar"/>
    <s v="Stokbar"/>
    <n v="97500"/>
    <m/>
    <n v="1"/>
    <m/>
    <n v="97500"/>
    <m/>
    <n v="0"/>
    <m/>
    <n v="97500"/>
    <m/>
    <n v="0"/>
    <n v="0"/>
    <s v="UNI240000000560"/>
    <m/>
    <m/>
    <s v="Panasonic"/>
    <x v="0"/>
    <s v="Yenileme"/>
    <s v="Hizmet"/>
    <s v="Hosting"/>
    <s v="Diğer"/>
    <x v="0"/>
    <x v="0"/>
    <s v="Yurt İçi"/>
    <s v="Türkiye"/>
  </r>
  <r>
    <s v="Q2"/>
    <x v="0"/>
    <x v="3"/>
    <m/>
    <s v="ERBAK-ULUDAG PAZARLAMA SATIS VE DAGITIM A.S."/>
    <s v="QY.04.004"/>
    <s v="Quest Panorama - Q-Auditor Mobil Kullanici Lisansi (Enterprise)"/>
    <s v="Univera - Uludağ İçecek"/>
    <x v="1"/>
    <s v="Quest"/>
    <m/>
    <n v="9376.33"/>
    <m/>
    <n v="2"/>
    <m/>
    <n v="18752.66"/>
    <m/>
    <n v="0"/>
    <m/>
    <n v="18752.66"/>
    <m/>
    <n v="0"/>
    <n v="0"/>
    <s v="UNI240000000561"/>
    <m/>
    <m/>
    <s v="Uludağ İçecek"/>
    <x v="0"/>
    <s v="Yeni Satış"/>
    <s v="Lisans"/>
    <s v="Lisans Satışı"/>
    <s v="Diğer"/>
    <x v="0"/>
    <x v="0"/>
    <s v="Yurt İçi"/>
    <s v="Türkiye"/>
  </r>
  <r>
    <s v="Q3"/>
    <x v="0"/>
    <x v="6"/>
    <m/>
    <s v="IMPERIAL TOBACCO TÜTÜN ÜRÜNLERI SATIS VE PAZARLAMA A.S"/>
    <s v="EH.02.014"/>
    <s v="ENROUTE PANORAMA BUSINESS ANALYTICS  (QSENSE) KULLANICI LISANSI BAKIMI"/>
    <s v="Univera - Imperial Tobacco"/>
    <x v="11"/>
    <s v="Enroute"/>
    <m/>
    <n v="76889.78"/>
    <m/>
    <n v="1"/>
    <m/>
    <n v="76889.78"/>
    <m/>
    <n v="0"/>
    <m/>
    <n v="76889.78"/>
    <m/>
    <n v="0"/>
    <n v="0"/>
    <s v="UNI240000001105"/>
    <m/>
    <m/>
    <s v="Imperial Tobacco"/>
    <x v="0"/>
    <s v="Yenileme"/>
    <s v="Hizmet"/>
    <s v="Bakım ve Destek Hizmeti"/>
    <s v="Diğer"/>
    <x v="0"/>
    <x v="0"/>
    <s v="Yurt İçi"/>
    <s v="Türkiye"/>
  </r>
  <r>
    <s v="Q3"/>
    <x v="0"/>
    <x v="6"/>
    <m/>
    <s v="ECZACIBASI YAPI GEREÇLERI SAN. VE TIC. AS."/>
    <s v="EH.02.001"/>
    <s v="EnRoute Panorama - Yazilim Bakimi, Yasatma ve Merkezi Destek Hizmeti"/>
    <s v="Univera - Eczacıbaşı Intema"/>
    <x v="11"/>
    <s v="Enroute"/>
    <m/>
    <n v="44666.66"/>
    <m/>
    <n v="6"/>
    <m/>
    <n v="267999.96000000002"/>
    <m/>
    <n v="0"/>
    <m/>
    <n v="267999.96000000002"/>
    <m/>
    <n v="0"/>
    <n v="0"/>
    <s v="UNI240000001106"/>
    <m/>
    <m/>
    <s v="Eczacıbaşı"/>
    <x v="0"/>
    <s v="Yenileme"/>
    <s v="Hizmet"/>
    <s v="Bakım ve Destek Hizmeti"/>
    <s v="Diğer"/>
    <x v="0"/>
    <x v="0"/>
    <s v="Yurt İçi"/>
    <s v="Türkiye"/>
  </r>
  <r>
    <s v="Q3"/>
    <x v="0"/>
    <x v="6"/>
    <m/>
    <s v="IMPERIAL TOBACCO TÜTÜN ÜRÜNLERI SATIS VE PAZARLAMA A.S"/>
    <s v="EH.02.001"/>
    <s v="EnRoute Panorama - Yazilim Bakimi, Yasatma ve Merkezi Destek Hizmeti"/>
    <s v="Univera - Imperial Tobacco"/>
    <x v="11"/>
    <s v="Enroute"/>
    <m/>
    <n v="683308.41"/>
    <m/>
    <n v="1"/>
    <m/>
    <n v="683308.41"/>
    <m/>
    <n v="0"/>
    <m/>
    <n v="683308.41"/>
    <m/>
    <n v="0"/>
    <n v="0"/>
    <s v="UNI240000001104"/>
    <m/>
    <m/>
    <s v="Imperial Tobacco"/>
    <x v="0"/>
    <s v="Yenileme"/>
    <s v="Hizmet"/>
    <s v="Bakım ve Destek Hizmeti"/>
    <s v="Diğer"/>
    <x v="0"/>
    <x v="0"/>
    <s v="Yurt İçi"/>
    <s v="Türkiye"/>
  </r>
  <r>
    <s v="Q3"/>
    <x v="0"/>
    <x v="6"/>
    <m/>
    <s v="INTEMA INSAAT VE TESISAT MALZEME A.S"/>
    <s v="EH.02.001"/>
    <s v="EnRoute Panorama - Yazilim Bakimi, Yasatma ve Merkezi Destek Hizmeti"/>
    <s v="Univera - Eczacıbaşı Intema"/>
    <x v="12"/>
    <s v="Enroute"/>
    <m/>
    <n v="20230.75"/>
    <m/>
    <n v="1"/>
    <m/>
    <n v="20230.75"/>
    <m/>
    <n v="0"/>
    <m/>
    <n v="20230.75"/>
    <m/>
    <n v="0"/>
    <n v="0"/>
    <s v="UNI240000001088"/>
    <m/>
    <m/>
    <s v="Eczacıbaşı"/>
    <x v="0"/>
    <s v="Yenileme"/>
    <s v="Hizmet"/>
    <s v="Bakım ve Destek Hizmeti"/>
    <s v="Diğer"/>
    <x v="0"/>
    <x v="0"/>
    <s v="Yurt İçi"/>
    <s v="Türkiye"/>
  </r>
  <r>
    <s v="Q3"/>
    <x v="0"/>
    <x v="6"/>
    <m/>
    <s v="VITRA KARO SERAMIK SAN. VE TIC. AS."/>
    <s v="EH.02.018"/>
    <s v="EnRoute Panorama  WebConnector Bakim Hizmeti"/>
    <s v="Univera - Eczacıbaşı Intema"/>
    <x v="12"/>
    <s v="Enroute"/>
    <s v="Web Connector"/>
    <n v="24051.25"/>
    <m/>
    <n v="1"/>
    <m/>
    <n v="24051.25"/>
    <m/>
    <n v="0"/>
    <m/>
    <n v="24051.25"/>
    <m/>
    <n v="0"/>
    <n v="0"/>
    <s v="UNI240000001089"/>
    <m/>
    <m/>
    <s v="Eczacıbaşı"/>
    <x v="0"/>
    <s v="Yenileme"/>
    <s v="Hizmet"/>
    <s v="Bakım ve Destek Hizmeti"/>
    <s v="Diğer"/>
    <x v="0"/>
    <x v="0"/>
    <s v="Yurt İçi"/>
    <s v="Türkiye"/>
  </r>
  <r>
    <s v="Q3"/>
    <x v="0"/>
    <x v="6"/>
    <m/>
    <s v="IMPERIAL TOBACCO TÜTÜN ÜRÜNLERI SATIS VE PAZARLAMA A.S"/>
    <s v="EH.03.001"/>
    <s v="EnRoute Panorama - Çafri Merkezi Hizmeti  (MSD)"/>
    <s v="Univera - Imperial Tobacco"/>
    <x v="11"/>
    <s v="Enroute"/>
    <m/>
    <n v="10732.8"/>
    <m/>
    <n v="36"/>
    <m/>
    <n v="386380.79999999999"/>
    <m/>
    <n v="0"/>
    <m/>
    <n v="386380.79999999999"/>
    <m/>
    <n v="0"/>
    <n v="0"/>
    <s v="UNI240000001104"/>
    <m/>
    <m/>
    <s v="Imperial Tobacco"/>
    <x v="0"/>
    <s v="Yenileme"/>
    <s v="Hizmet"/>
    <s v="Çağrı Merkezi"/>
    <s v="Diğer"/>
    <x v="0"/>
    <x v="0"/>
    <s v="Yurt İçi"/>
    <s v="Türkiye"/>
  </r>
  <r>
    <s v="Q2"/>
    <x v="0"/>
    <x v="3"/>
    <m/>
    <s v="V.N.G. GIDA PAZARLAMA-NURAY YILDIRIM"/>
    <s v="UH.01.002"/>
    <s v="UNIDOX KONTÖR HIZMETI"/>
    <s v="Univera Doğuş Çay Projesi"/>
    <x v="6"/>
    <s v="E-Dönüşüm"/>
    <s v="Unidox"/>
    <n v="1.8"/>
    <m/>
    <n v="10000"/>
    <m/>
    <n v="18000"/>
    <m/>
    <n v="0"/>
    <m/>
    <n v="18000"/>
    <m/>
    <n v="0"/>
    <n v="0"/>
    <s v="ENV240000000058"/>
    <m/>
    <m/>
    <s v="Doğuş Çay"/>
    <x v="3"/>
    <s v="Yeni Satış"/>
    <s v="Kontor"/>
    <s v="Kontor Satışı"/>
    <s v="Key Account"/>
    <x v="1"/>
    <x v="0"/>
    <s v="Yurt İçi"/>
    <s v="Türkiye"/>
  </r>
  <r>
    <s v="Q2"/>
    <x v="0"/>
    <x v="3"/>
    <m/>
    <s v="JTI TÜTÜN ÜRÜNLERI SANAYI A.S"/>
    <s v="QH.02.001"/>
    <s v="Quest Panorama - Yazilim Bakimi, Yasatma ve Merkezi Destek Hizmeti"/>
    <s v="Univera - JTI"/>
    <x v="2"/>
    <s v="Quest"/>
    <m/>
    <n v="72286.44"/>
    <m/>
    <n v="-1"/>
    <m/>
    <n v="0"/>
    <m/>
    <n v="0"/>
    <m/>
    <n v="-72286.44"/>
    <m/>
    <n v="1"/>
    <n v="72286.44"/>
    <s v="TS0202400001083"/>
    <m/>
    <m/>
    <s v="JTI"/>
    <x v="0"/>
    <s v="Yenileme"/>
    <s v="Hizmet"/>
    <s v="Bakım ve Destek Hizmeti"/>
    <s v="Key Account"/>
    <x v="0"/>
    <x v="0"/>
    <s v="Yurt İçi"/>
    <s v="Türkiye"/>
  </r>
  <r>
    <s v="Q3"/>
    <x v="0"/>
    <x v="6"/>
    <m/>
    <s v="KOROPLAST TEMIZLIK AMBALAJ ÜRÜNLERI SAN. VE DIS TIC.A.S."/>
    <s v="EY.03.001"/>
    <s v="Enroute Panorama PaaS Lisansi (Kiralama Hizmeti )"/>
    <s v="Univera - Koroplast"/>
    <x v="13"/>
    <s v="Enroute"/>
    <m/>
    <n v="66202.429999999993"/>
    <m/>
    <n v="1"/>
    <m/>
    <n v="66202.429999999993"/>
    <m/>
    <n v="0"/>
    <m/>
    <n v="66202.429999999993"/>
    <m/>
    <n v="0"/>
    <n v="0"/>
    <s v="UNI240000001140"/>
    <m/>
    <m/>
    <s v="Koroplast"/>
    <x v="0"/>
    <s v="Yenileme"/>
    <s v="Lisans"/>
    <s v="Lisans Kiralama"/>
    <s v="Diğer"/>
    <x v="0"/>
    <x v="0"/>
    <s v="Yurt İçi"/>
    <s v="Türkiye"/>
  </r>
  <r>
    <s v="Q3"/>
    <x v="0"/>
    <x v="6"/>
    <m/>
    <s v="ECZACIBASI YAPI GEREÇLERI SAN. VE TIC. AS."/>
    <s v="EH.02.001"/>
    <s v="EnRoute Panorama - Yazilim Bakimi, Yasatma ve Merkezi Destek Hizmeti"/>
    <s v="Univera - Eczacıbaşı Intema"/>
    <x v="11"/>
    <s v="Enroute"/>
    <m/>
    <n v="44666.66"/>
    <m/>
    <n v="1"/>
    <m/>
    <n v="44666.66"/>
    <m/>
    <n v="0"/>
    <m/>
    <n v="44666.66"/>
    <m/>
    <n v="0"/>
    <n v="0"/>
    <s v="UNI240000001107"/>
    <m/>
    <m/>
    <s v="Eczacıbaşı"/>
    <x v="0"/>
    <s v="Yenileme"/>
    <s v="Hizmet"/>
    <s v="Bakım ve Destek Hizmeti"/>
    <s v="Diğer"/>
    <x v="0"/>
    <x v="0"/>
    <s v="Yurt İçi"/>
    <s v="Türkiye"/>
  </r>
  <r>
    <s v="Q3"/>
    <x v="0"/>
    <x v="6"/>
    <m/>
    <s v="SEBA ASC"/>
    <s v="EH.02.001"/>
    <s v="EnRoute Panorama - Yazilim Bakimi, Yasatma ve Merkezi Destek Hizmeti"/>
    <s v="Univera - Seba ASC"/>
    <x v="4"/>
    <s v="Enroute"/>
    <m/>
    <n v="82415.5"/>
    <m/>
    <n v="1"/>
    <m/>
    <n v="82415.5"/>
    <m/>
    <n v="0"/>
    <m/>
    <n v="82415.5"/>
    <m/>
    <n v="0"/>
    <n v="0"/>
    <s v="ENV240000000088"/>
    <m/>
    <m/>
    <s v="Seba ASC"/>
    <x v="0"/>
    <s v="Yenileme"/>
    <s v="Hizmet"/>
    <s v="Bakım ve Destek Hizmeti"/>
    <s v="Diğer"/>
    <x v="0"/>
    <x v="0"/>
    <s v="Yurt İçi"/>
    <s v="Türkiye"/>
  </r>
  <r>
    <s v="Q3"/>
    <x v="0"/>
    <x v="6"/>
    <m/>
    <s v="ERBAK-ULUDAG PAZARLAMA SATIS VE DAGITIM A.S."/>
    <s v="EH.02.001"/>
    <s v="EnRoute Panorama - Yazilim Bakimi, Yasatma ve Merkezi Destek Hizmeti"/>
    <s v="Univera - Uludağ İçecek"/>
    <x v="11"/>
    <s v="Enroute"/>
    <m/>
    <n v="23734"/>
    <m/>
    <n v="1"/>
    <m/>
    <n v="23734"/>
    <m/>
    <n v="0"/>
    <m/>
    <n v="23734"/>
    <m/>
    <n v="0"/>
    <n v="0"/>
    <s v="UNI240000001124"/>
    <m/>
    <m/>
    <s v="Uludağ İçecek"/>
    <x v="0"/>
    <s v="Yenileme"/>
    <s v="Hizmet"/>
    <s v="Bakım ve Destek Hizmeti"/>
    <s v="Diğer"/>
    <x v="0"/>
    <x v="0"/>
    <s v="Yurt İçi"/>
    <s v="Türkiye"/>
  </r>
  <r>
    <s v="Q3"/>
    <x v="0"/>
    <x v="6"/>
    <m/>
    <s v="EFES KAZAKHSTAN JSC FE"/>
    <s v="EY.01.014"/>
    <s v="EnRoute Panorama - Platform Back Office Kullanici Lisansi (Enterprise)"/>
    <s v="Univera - Efes Kazakistan"/>
    <x v="4"/>
    <s v="Enroute"/>
    <m/>
    <n v="3308.1800000000003"/>
    <m/>
    <n v="10"/>
    <m/>
    <n v="33081.800000000003"/>
    <m/>
    <n v="0"/>
    <m/>
    <n v="33081.800000000003"/>
    <m/>
    <n v="0"/>
    <n v="0"/>
    <s v="ENV240000000089"/>
    <m/>
    <m/>
    <s v="Efes International"/>
    <x v="0"/>
    <s v="Yeni Satış"/>
    <s v="Lisans"/>
    <s v="Lisans Satışı"/>
    <s v="Diğer"/>
    <x v="0"/>
    <x v="0"/>
    <s v="Yurt Dışı"/>
    <s v="Kazakistan"/>
  </r>
  <r>
    <s v="Q3"/>
    <x v="0"/>
    <x v="6"/>
    <m/>
    <s v="ERBAK-ULUDAG PAZARLAMA SATIS VE DAGITIM A.S."/>
    <s v="EYS.02.033"/>
    <s v="EnRoute Panorama - Mobil Kullanici Lisansi Standart"/>
    <s v="Univera - Uludağ İçecek"/>
    <x v="11"/>
    <s v="Enroute"/>
    <m/>
    <n v="2697"/>
    <m/>
    <n v="40"/>
    <m/>
    <n v="107880"/>
    <m/>
    <n v="0"/>
    <m/>
    <n v="107880"/>
    <m/>
    <n v="0"/>
    <n v="0"/>
    <s v="UNI240000001124"/>
    <m/>
    <m/>
    <s v="Uludağ İçecek"/>
    <x v="1"/>
    <s v="Yeni Satış"/>
    <s v="Lisans"/>
    <s v="Lisans Satışı"/>
    <s v="Diğer"/>
    <x v="0"/>
    <x v="0"/>
    <s v="Yurt İçi"/>
    <s v="Türkiye"/>
  </r>
  <r>
    <s v="Q2"/>
    <x v="0"/>
    <x v="3"/>
    <m/>
    <s v="TADIM GIDA MADDELERI SAN.VE TIC.AS."/>
    <s v="EH.06.001"/>
    <s v="EnRoute Panorama - Hosting Hizmeti"/>
    <s v="Univera - Tadım"/>
    <x v="7"/>
    <s v="Hosting"/>
    <m/>
    <n v="7443.52"/>
    <m/>
    <n v="1"/>
    <m/>
    <n v="7443.52"/>
    <m/>
    <n v="0"/>
    <m/>
    <n v="7443.52"/>
    <m/>
    <n v="0"/>
    <n v="0"/>
    <s v="UNI240000000563"/>
    <m/>
    <m/>
    <s v="Tadım"/>
    <x v="0"/>
    <s v="Yenileme"/>
    <s v="Hizmet"/>
    <s v="Hosting"/>
    <s v="Diğer"/>
    <x v="0"/>
    <x v="0"/>
    <s v="Yurt İçi"/>
    <s v="Türkiye"/>
  </r>
  <r>
    <s v="Q2"/>
    <x v="0"/>
    <x v="3"/>
    <m/>
    <s v="NUROL MAKINA VE SANAYI A.S."/>
    <s v="CDH.02.001"/>
    <s v="Calldesk Panorama Yazilim Bakimi Hizmeti "/>
    <s v="Univera - Nurol Makina"/>
    <x v="10"/>
    <s v="ServiceCore"/>
    <m/>
    <n v="1332.38"/>
    <m/>
    <n v="1"/>
    <m/>
    <n v="1332.38"/>
    <m/>
    <n v="0"/>
    <m/>
    <n v="1332.38"/>
    <m/>
    <n v="0"/>
    <n v="0"/>
    <s v="UNI240000000562"/>
    <m/>
    <m/>
    <s v="Nurol Makina"/>
    <x v="0"/>
    <s v="Yenileme"/>
    <s v="Hizmet"/>
    <s v="Bakım ve Destek Hizmeti"/>
    <s v="Diğer"/>
    <x v="0"/>
    <x v="0"/>
    <s v="Yurt İçi"/>
    <s v="Türkiye"/>
  </r>
  <r>
    <s v="Q2"/>
    <x v="0"/>
    <x v="3"/>
    <m/>
    <s v="NUROL MAKINA VE SANAYI A.S."/>
    <s v="CDH.05.002"/>
    <s v="Calldesk Panorama - Rapor Gelistirme Hizmeti"/>
    <s v="Univera - Nurol Makina"/>
    <x v="10"/>
    <s v="ServiceCore"/>
    <m/>
    <n v="3078"/>
    <m/>
    <n v="6"/>
    <m/>
    <n v="18468"/>
    <m/>
    <n v="0"/>
    <m/>
    <n v="18468"/>
    <m/>
    <n v="0"/>
    <n v="0"/>
    <s v="UNI240000000562"/>
    <m/>
    <m/>
    <s v="Nurol Makina"/>
    <x v="0"/>
    <s v="Yeni Satış"/>
    <s v="Hizmet"/>
    <s v="Rapor Geliştirme"/>
    <s v="Diğer"/>
    <x v="0"/>
    <x v="0"/>
    <s v="Yurt İçi"/>
    <s v="Türkiye"/>
  </r>
  <r>
    <s v="Q2"/>
    <x v="0"/>
    <x v="3"/>
    <m/>
    <s v="NUROL MAKINA VE SANAYI A.S."/>
    <s v="CDH.01.001"/>
    <s v="Calldesk Panorama - Proje Yönetim Hizmeti"/>
    <s v="Univera - Nurol Makina"/>
    <x v="10"/>
    <s v="ServiceCore"/>
    <m/>
    <n v="3876"/>
    <m/>
    <n v="22"/>
    <m/>
    <n v="85272"/>
    <m/>
    <n v="0"/>
    <m/>
    <n v="85272"/>
    <m/>
    <n v="0"/>
    <n v="0"/>
    <s v="UNI240000000562"/>
    <m/>
    <m/>
    <s v="Nurol Makina"/>
    <x v="0"/>
    <s v="Yeni Satış"/>
    <s v="Hizmet"/>
    <s v="Proje Yönetimi ve Danışmanlık"/>
    <s v="Diğer"/>
    <x v="0"/>
    <x v="0"/>
    <s v="Yurt İçi"/>
    <s v="Türkiye"/>
  </r>
  <r>
    <s v="Q2"/>
    <x v="0"/>
    <x v="3"/>
    <m/>
    <s v="POLARİS YAZILIM ÇÖZÜMLERİ VE DANIŞMANLIK HİZMETLERİ LTD.ŞTİ."/>
    <s v="UH.01.002"/>
    <s v="UNIDOX KONTÖR HIZMETI"/>
    <s v="Univera - Kanal"/>
    <x v="5"/>
    <s v="E-Dönüşüm"/>
    <s v="Unidox"/>
    <n v="2.9529999999999998"/>
    <m/>
    <n v="2000"/>
    <m/>
    <n v="5906"/>
    <m/>
    <n v="0"/>
    <m/>
    <n v="5906"/>
    <m/>
    <n v="0"/>
    <n v="0"/>
    <s v="UNI240000000566"/>
    <m/>
    <m/>
    <s v="Polaris"/>
    <x v="0"/>
    <s v="Yeni Satış"/>
    <s v="Kontor"/>
    <s v="Kontor Satışı"/>
    <s v="Diğer"/>
    <x v="1"/>
    <x v="5"/>
    <s v="Yurt İçi"/>
    <s v="Türkiye"/>
  </r>
  <r>
    <s v="Q2"/>
    <x v="0"/>
    <x v="3"/>
    <m/>
    <s v="JTI TÜTÜN ÜRÜNLERI PAZARLAMA A.S."/>
    <s v="QH.02.001"/>
    <s v="Quest Panorama - Yazilim Bakimi, Yasatma ve Merkezi Destek Hizmeti"/>
    <s v="Univera - JTI"/>
    <x v="2"/>
    <s v="Quest"/>
    <m/>
    <n v="6023.87"/>
    <m/>
    <n v="12"/>
    <m/>
    <n v="72286.44"/>
    <m/>
    <n v="0"/>
    <m/>
    <n v="72286.44"/>
    <m/>
    <n v="0"/>
    <n v="0"/>
    <s v="UNI240000000569"/>
    <m/>
    <m/>
    <s v="JTI"/>
    <x v="0"/>
    <s v="Yenileme"/>
    <s v="Hizmet"/>
    <s v="Bakım ve Destek Hizmeti"/>
    <s v="Key Account"/>
    <x v="0"/>
    <x v="0"/>
    <s v="Yurt İçi"/>
    <s v="Türkiye"/>
  </r>
  <r>
    <s v="Q2"/>
    <x v="0"/>
    <x v="3"/>
    <m/>
    <s v="JTI TÜTÜN ÜRÜNLERI PAZARLAMA A.S."/>
    <s v="QH.03.001"/>
    <s v="Quest Panorama  - Çafri Merkezi Hizmeti"/>
    <s v="Univera - JTI"/>
    <x v="2"/>
    <s v="Quest"/>
    <m/>
    <n v="78.960000000000008"/>
    <m/>
    <n v="3984"/>
    <m/>
    <n v="314576.64000000001"/>
    <m/>
    <n v="0"/>
    <m/>
    <n v="314576.64000000001"/>
    <m/>
    <n v="0"/>
    <n v="0"/>
    <s v="UNI240000000567"/>
    <m/>
    <m/>
    <s v="JTI"/>
    <x v="0"/>
    <s v="Yenileme"/>
    <s v="Hizmet"/>
    <s v="Hosting"/>
    <s v="Key Account"/>
    <x v="0"/>
    <x v="0"/>
    <s v="Yurt İçi"/>
    <s v="Türkiye"/>
  </r>
  <r>
    <s v="Q3"/>
    <x v="0"/>
    <x v="6"/>
    <m/>
    <s v="ALTIPARMAK GIDA SAN. VE TIC. AS."/>
    <s v="EY.03.001"/>
    <s v="Enroute Panorama PaaS Lisansi (Kiralama Hizmeti )"/>
    <s v="Univera - Altıparmak-Balparmak"/>
    <x v="7"/>
    <s v="Enroute"/>
    <m/>
    <n v="72576"/>
    <m/>
    <n v="1"/>
    <m/>
    <n v="72576"/>
    <m/>
    <n v="0"/>
    <m/>
    <n v="72576"/>
    <m/>
    <n v="0"/>
    <n v="0"/>
    <s v="UNI240000001166"/>
    <m/>
    <m/>
    <s v="Balparmak"/>
    <x v="0"/>
    <s v="Yenileme"/>
    <s v="Lisans"/>
    <s v="Lisans Kiralama"/>
    <s v="Diğer"/>
    <x v="0"/>
    <x v="0"/>
    <s v="Yurt İçi"/>
    <s v="Türkiye"/>
  </r>
  <r>
    <s v="Q3"/>
    <x v="0"/>
    <x v="6"/>
    <m/>
    <s v="ERBAK-ULUDAG PAZARLAMA SATIS VE DAGITIM A.S."/>
    <s v="EH.02.001"/>
    <s v="EnRoute Panorama - Yazilim Bakimi, Yasatma ve Merkezi Destek Hizmeti"/>
    <s v="Univera - Uludağ İçecek"/>
    <x v="11"/>
    <s v="Enroute"/>
    <m/>
    <n v="23734"/>
    <m/>
    <n v="1"/>
    <m/>
    <n v="23734"/>
    <m/>
    <n v="0"/>
    <m/>
    <n v="23734"/>
    <m/>
    <n v="0"/>
    <n v="0"/>
    <s v="UNI240000001161"/>
    <m/>
    <m/>
    <s v="Uludağ İçecek"/>
    <x v="0"/>
    <s v="Yenileme"/>
    <s v="Hizmet"/>
    <s v="Bakım ve Destek Hizmeti"/>
    <s v="Diğer"/>
    <x v="0"/>
    <x v="0"/>
    <s v="Yurt İçi"/>
    <s v="Türkiye"/>
  </r>
  <r>
    <s v="Q3"/>
    <x v="0"/>
    <x v="6"/>
    <m/>
    <s v="MARS GIDA ÜRÜNLERI TIC. LTD.STI."/>
    <s v="EH.05.002"/>
    <s v="EnRoute Panorama - Rapor Gelistirme Hizmeti"/>
    <s v="Univera - Mars Gıda"/>
    <x v="7"/>
    <s v="Enroute"/>
    <m/>
    <n v="9865"/>
    <m/>
    <n v="7"/>
    <m/>
    <n v="69055"/>
    <m/>
    <n v="0"/>
    <m/>
    <n v="69055"/>
    <m/>
    <n v="0"/>
    <n v="0"/>
    <s v="UNI240000001150"/>
    <m/>
    <m/>
    <s v="Mars Gıda"/>
    <x v="0"/>
    <s v="Yeni Satış"/>
    <s v="Hizmet"/>
    <s v="Rapor Geliştirme"/>
    <s v="Diğer"/>
    <x v="0"/>
    <x v="0"/>
    <s v="Yurt İçi"/>
    <s v="Türkiye"/>
  </r>
  <r>
    <s v="Q3"/>
    <x v="0"/>
    <x v="6"/>
    <m/>
    <s v="ERBAK-ULUDAG PAZARLAMA SATIS VE DAGITIM A.S."/>
    <s v="EYS.02.033"/>
    <s v="EnRoute Panorama - Mobil Kullanici Lisansi Standart"/>
    <s v="Univera - Uludağ İçecek"/>
    <x v="11"/>
    <s v="Enroute"/>
    <m/>
    <n v="2697"/>
    <m/>
    <n v="40"/>
    <m/>
    <n v="107880"/>
    <m/>
    <n v="0"/>
    <m/>
    <n v="107880"/>
    <m/>
    <n v="0"/>
    <n v="0"/>
    <s v="UNI240000001161"/>
    <m/>
    <m/>
    <s v="Uludağ İçecek"/>
    <x v="1"/>
    <s v="Yeni Satış"/>
    <s v="Lisans"/>
    <s v="Lisans Satışı"/>
    <s v="Diğer"/>
    <x v="0"/>
    <x v="0"/>
    <s v="Yurt İçi"/>
    <s v="Türkiye"/>
  </r>
  <r>
    <s v="Q3"/>
    <x v="0"/>
    <x v="6"/>
    <m/>
    <s v="ÇAYKUR ÇAY ISLETMELERI GENEL MÜDÜRLÜGÜ"/>
    <s v="EH.03.001"/>
    <s v="EnRoute Panorama - Çafri Merkezi Hizmeti  (MSD)"/>
    <s v="Univera - Çaykur"/>
    <x v="11"/>
    <s v="Enroute"/>
    <m/>
    <n v="1248.46"/>
    <m/>
    <n v="118"/>
    <m/>
    <n v="147318.28"/>
    <m/>
    <n v="0"/>
    <m/>
    <n v="147318.28"/>
    <m/>
    <n v="0"/>
    <n v="0"/>
    <s v="UNI240000001171"/>
    <m/>
    <m/>
    <s v="Çaykur"/>
    <x v="0"/>
    <s v="Yenileme"/>
    <s v="Hizmet"/>
    <s v="Çağrı Merkezi"/>
    <s v="Diğer"/>
    <x v="0"/>
    <x v="0"/>
    <s v="Yurt İçi"/>
    <s v="Türkiye"/>
  </r>
  <r>
    <s v="Q2"/>
    <x v="0"/>
    <x v="3"/>
    <m/>
    <s v="MATRIKS BİLGİSAYAR SİSTEMLERİ LTD.ŞTİ"/>
    <s v="WPY.02.001"/>
    <s v="WEBPLUS (Android) SATIS TEMSILCISI LISANSI"/>
    <s v="Univera - Kanal"/>
    <x v="5"/>
    <s v="Enroute"/>
    <s v="Webplus"/>
    <n v="2813"/>
    <m/>
    <n v="2"/>
    <m/>
    <n v="5626"/>
    <m/>
    <n v="0"/>
    <m/>
    <n v="5626"/>
    <m/>
    <n v="0"/>
    <n v="0"/>
    <s v="UNI240000000573"/>
    <m/>
    <m/>
    <s v="Matriks"/>
    <x v="0"/>
    <s v="Yeni Satış"/>
    <s v="Lisans"/>
    <s v="Lisans Satışı"/>
    <s v="Diğer"/>
    <x v="1"/>
    <x v="2"/>
    <s v="Yurt İçi"/>
    <s v="Türkiye"/>
  </r>
  <r>
    <s v="Q2"/>
    <x v="0"/>
    <x v="3"/>
    <m/>
    <s v="MİYA OTOMASYON VE BARKOD BILISIM SISTEMLERI SAN TİC. VE L.T.D. STI."/>
    <s v="WPY.02.001"/>
    <s v="WEBPLUS (Android) SATIS TEMSILCISI LISANSI"/>
    <s v="Univera - Kanal"/>
    <x v="5"/>
    <s v="Enroute"/>
    <s v="Webplus"/>
    <n v="1430"/>
    <m/>
    <n v="1"/>
    <m/>
    <n v="1430"/>
    <m/>
    <n v="0"/>
    <m/>
    <n v="1430"/>
    <m/>
    <n v="0"/>
    <n v="0"/>
    <s v="UNI240000000577"/>
    <m/>
    <m/>
    <s v="Miya"/>
    <x v="0"/>
    <s v="Yeni Satış"/>
    <s v="Lisans"/>
    <s v="Lisans Satışı"/>
    <s v="Diğer"/>
    <x v="1"/>
    <x v="1"/>
    <s v="Yurt İçi"/>
    <s v="Türkiye"/>
  </r>
  <r>
    <s v="Q2"/>
    <x v="0"/>
    <x v="3"/>
    <m/>
    <s v="KMK GIDA- MEHMET KODAL"/>
    <s v="UH.01.002"/>
    <s v="UNIDOX KONTÖR HIZMETI"/>
    <s v="Univera Doğuş Çay Projesi"/>
    <x v="6"/>
    <s v="E-Dönüşüm"/>
    <s v="Unidox"/>
    <n v="1.8"/>
    <m/>
    <n v="10000"/>
    <m/>
    <n v="18000"/>
    <m/>
    <n v="0"/>
    <m/>
    <n v="18000"/>
    <m/>
    <n v="0"/>
    <n v="0"/>
    <s v="ENV240000000060"/>
    <m/>
    <m/>
    <s v="Doğuş Çay"/>
    <x v="0"/>
    <s v="Yeni Satış"/>
    <s v="Kontor"/>
    <s v="Kontor Satışı"/>
    <s v="Key Account"/>
    <x v="1"/>
    <x v="0"/>
    <s v="Yurt İçi"/>
    <s v="Türkiye"/>
  </r>
  <r>
    <s v="Q2"/>
    <x v="0"/>
    <x v="3"/>
    <m/>
    <s v="ZYS GIDA GROUP SAN. VE TIC. STI."/>
    <s v="UH.01.002"/>
    <s v="UNIDOX KONTÖR HIZMETI"/>
    <s v="Univera - Kent Gıda"/>
    <x v="6"/>
    <s v="E-Dönüşüm"/>
    <s v="Unidox"/>
    <n v="0.75"/>
    <m/>
    <n v="100000"/>
    <m/>
    <n v="75000"/>
    <m/>
    <n v="0"/>
    <m/>
    <n v="75000"/>
    <m/>
    <n v="0"/>
    <n v="0"/>
    <s v="UNI240000000575"/>
    <m/>
    <m/>
    <s v="Mondelez"/>
    <x v="0"/>
    <s v="Yeni Satış"/>
    <s v="Kontor"/>
    <s v="Kontor Satışı"/>
    <s v="Diğer"/>
    <x v="1"/>
    <x v="0"/>
    <s v="Yurt İçi"/>
    <s v="Türkiye"/>
  </r>
  <r>
    <s v="Q3"/>
    <x v="0"/>
    <x v="6"/>
    <m/>
    <s v="ÇAYKUR ÇAY ISLETMELERI GENEL MÜDÜRLÜGÜ"/>
    <s v="EH.02.014"/>
    <s v="ENROUTE PANORAMA BUSINESS ANALYTICS  (QSENSE) KULLANICI LISANSI BAKIMI"/>
    <s v="Univera - Çaykur"/>
    <x v="11"/>
    <s v="Enroute"/>
    <m/>
    <n v="6166.91"/>
    <m/>
    <n v="1"/>
    <m/>
    <n v="6166.91"/>
    <m/>
    <n v="0"/>
    <m/>
    <n v="6166.91"/>
    <m/>
    <n v="0"/>
    <n v="0"/>
    <s v="UNI240000001171"/>
    <m/>
    <m/>
    <s v="Çaykur"/>
    <x v="0"/>
    <s v="Yenileme"/>
    <s v="Hizmet"/>
    <s v="Bakım ve Destek Hizmeti"/>
    <s v="Diğer"/>
    <x v="0"/>
    <x v="0"/>
    <s v="Yurt İçi"/>
    <s v="Türkiye"/>
  </r>
  <r>
    <s v="Q3"/>
    <x v="0"/>
    <x v="6"/>
    <m/>
    <s v="ÇAYKUR ÇAY ISLETMELERI GENEL MÜDÜRLÜGÜ"/>
    <s v="EH.02.001"/>
    <s v="EnRoute Panorama - Yazilim Bakimi, Yasatma ve Merkezi Destek Hizmeti"/>
    <s v="Univera - Çaykur"/>
    <x v="11"/>
    <s v="Enroute"/>
    <m/>
    <n v="67937.289999999994"/>
    <m/>
    <n v="1"/>
    <m/>
    <n v="67937.289999999994"/>
    <m/>
    <n v="0"/>
    <m/>
    <n v="67937.289999999994"/>
    <m/>
    <n v="0"/>
    <n v="0"/>
    <s v="UNI240000001171"/>
    <m/>
    <m/>
    <s v="Çaykur"/>
    <x v="0"/>
    <s v="Yenileme"/>
    <s v="Hizmet"/>
    <s v="Bakım ve Destek Hizmeti"/>
    <s v="Diğer"/>
    <x v="0"/>
    <x v="0"/>
    <s v="Yurt İçi"/>
    <s v="Türkiye"/>
  </r>
  <r>
    <s v="Q3"/>
    <x v="0"/>
    <x v="6"/>
    <m/>
    <s v="ÇAYKUR ÇAY ISLETMELERI GENEL MÜDÜRLÜGÜ"/>
    <s v="EH.03.003"/>
    <s v="EnRoute Panorama - Uzman Destek Hizmeti"/>
    <s v="Univera - Çaykur"/>
    <x v="11"/>
    <s v="Enroute"/>
    <m/>
    <n v="129823.84"/>
    <m/>
    <n v="1"/>
    <m/>
    <n v="129823.84"/>
    <m/>
    <n v="0"/>
    <m/>
    <n v="129823.84"/>
    <m/>
    <n v="0"/>
    <n v="0"/>
    <s v="UNI240000001171"/>
    <m/>
    <m/>
    <s v="Çaykur"/>
    <x v="0"/>
    <s v="Yenileme"/>
    <s v="Hizmet"/>
    <s v="Hosting"/>
    <s v="Diğer"/>
    <x v="0"/>
    <x v="0"/>
    <s v="Yurt İçi"/>
    <s v="Türkiye"/>
  </r>
  <r>
    <s v="Q3"/>
    <x v="0"/>
    <x v="6"/>
    <m/>
    <s v="ÇAYKUR ÇAY ISLETMELERI GENEL MÜDÜRLÜGÜ"/>
    <s v="EH.03.001"/>
    <s v="EnRoute Panorama - Çafri Merkezi Hizmeti  (MSD)"/>
    <s v="Univera - Çaykur"/>
    <x v="11"/>
    <s v="Enroute"/>
    <m/>
    <n v="14626.76"/>
    <m/>
    <n v="1"/>
    <m/>
    <n v="14626.76"/>
    <m/>
    <n v="0"/>
    <m/>
    <n v="14626.76"/>
    <m/>
    <n v="0"/>
    <n v="0"/>
    <s v="UNI240000001171"/>
    <m/>
    <m/>
    <s v="Çaykur"/>
    <x v="0"/>
    <s v="Yenileme"/>
    <s v="Hizmet"/>
    <s v="Çağrı Merkezi"/>
    <s v="Diğer"/>
    <x v="0"/>
    <x v="0"/>
    <s v="Yurt İçi"/>
    <s v="Türkiye"/>
  </r>
  <r>
    <s v="Q3"/>
    <x v="0"/>
    <x v="6"/>
    <m/>
    <s v="EDM BİLİŞİM SİSTEMLERİ VE DANIŞMANLIK HizmetLERİ A.Ş."/>
    <s v="EY.04.014"/>
    <s v="EnRoute - E-Dönüşüm Lisans Komisyonu"/>
    <s v="Univera - Kanal"/>
    <x v="6"/>
    <s v="E-Dönüşüm"/>
    <s v="E-Dönüşüm"/>
    <n v="101508.05"/>
    <m/>
    <n v="1"/>
    <m/>
    <n v="101508.05"/>
    <m/>
    <n v="0"/>
    <m/>
    <n v="101508.05"/>
    <m/>
    <n v="0"/>
    <n v="0"/>
    <s v="UNI240000001170"/>
    <m/>
    <m/>
    <s v="EDM Bilişim"/>
    <x v="0"/>
    <s v="Yeni Satış"/>
    <s v="Komisyon"/>
    <s v="E-Dönüşüm"/>
    <s v="Diğer"/>
    <x v="1"/>
    <x v="6"/>
    <s v="Yurt İçi"/>
    <s v="Türkiye"/>
  </r>
  <r>
    <s v="Q2"/>
    <x v="0"/>
    <x v="3"/>
    <m/>
    <s v="ANKA GIDA- ORHAN VELI ÇELIK"/>
    <s v="UH.01.002"/>
    <s v="UNIDOX KONTÖR HIZMETI"/>
    <s v="Univera - Dardanel"/>
    <x v="6"/>
    <s v="E-Dönüşüm"/>
    <s v="Unidox"/>
    <n v="1.8"/>
    <m/>
    <n v="10000"/>
    <m/>
    <n v="18000"/>
    <m/>
    <n v="0"/>
    <m/>
    <n v="18000"/>
    <m/>
    <n v="0"/>
    <n v="0"/>
    <s v="ENV240000000062"/>
    <m/>
    <m/>
    <s v="Dardanel"/>
    <x v="0"/>
    <s v="Yeni Satış"/>
    <s v="Kontor"/>
    <s v="Kontor Satışı"/>
    <s v="Diğer"/>
    <x v="1"/>
    <x v="0"/>
    <s v="Yurt İçi"/>
    <s v="Türkiye"/>
  </r>
  <r>
    <s v="Q2"/>
    <x v="0"/>
    <x v="3"/>
    <m/>
    <s v="ELMAS GIDA- UGUR ELMAS"/>
    <s v="UH.01.002"/>
    <s v="UNIDOX KONTÖR HIZMETI"/>
    <s v="Univera - Dardanel"/>
    <x v="6"/>
    <s v="E-Dönüşüm"/>
    <s v="Unidox"/>
    <n v="1.8"/>
    <m/>
    <n v="10000"/>
    <m/>
    <n v="18000"/>
    <m/>
    <n v="0"/>
    <m/>
    <n v="18000"/>
    <m/>
    <n v="0"/>
    <n v="0"/>
    <s v="ENV240000000064"/>
    <m/>
    <m/>
    <s v="Dardanel"/>
    <x v="0"/>
    <s v="Yeni Satış"/>
    <s v="Kontor"/>
    <s v="Kontor Satışı"/>
    <s v="Diğer"/>
    <x v="1"/>
    <x v="0"/>
    <s v="Yurt İçi"/>
    <s v="Türkiye"/>
  </r>
  <r>
    <s v="Q2"/>
    <x v="0"/>
    <x v="3"/>
    <m/>
    <s v="ÇAYKUR ÇAY ISLETMELERI GENEL MÜDÜRLÜGÜ"/>
    <s v="QH.02.001"/>
    <s v="Quest Panorama - Yazilim Bakimi, Yasatma ve Merkezi Destek Hizmeti"/>
    <s v="Univera - Çaykur"/>
    <x v="2"/>
    <s v="Quest"/>
    <m/>
    <n v="6376.42"/>
    <m/>
    <n v="1"/>
    <m/>
    <n v="6376.42"/>
    <m/>
    <n v="0"/>
    <m/>
    <n v="6376.42"/>
    <m/>
    <n v="0"/>
    <n v="0"/>
    <s v="UNI240000000579"/>
    <m/>
    <m/>
    <s v="Çaykur"/>
    <x v="0"/>
    <s v="Yenileme"/>
    <s v="Hizmet"/>
    <s v="Bakım ve Destek Hizmeti"/>
    <s v="Diğer"/>
    <x v="0"/>
    <x v="0"/>
    <s v="Yurt İçi"/>
    <s v="Türkiye"/>
  </r>
  <r>
    <s v="Q2"/>
    <x v="0"/>
    <x v="3"/>
    <m/>
    <s v="ÇAYKUR ÇAY ISLETMELERI GENEL MÜDÜRLÜGÜ"/>
    <s v="QH.03.001"/>
    <s v="Quest Panorama  - Çafri Merkezi Hizmeti"/>
    <s v="Univera - Çaykur"/>
    <x v="2"/>
    <s v="Quest"/>
    <m/>
    <n v="26918.91"/>
    <m/>
    <n v="1"/>
    <m/>
    <n v="26918.91"/>
    <m/>
    <n v="0"/>
    <m/>
    <n v="26918.91"/>
    <m/>
    <n v="0"/>
    <n v="0"/>
    <s v="UNI240000000579"/>
    <m/>
    <m/>
    <s v="Çaykur"/>
    <x v="0"/>
    <s v="Yenileme"/>
    <s v="Hizmet"/>
    <s v="Hosting"/>
    <s v="Diğer"/>
    <x v="0"/>
    <x v="0"/>
    <s v="Yurt İçi"/>
    <s v="Türkiye"/>
  </r>
  <r>
    <s v="Q3"/>
    <x v="0"/>
    <x v="7"/>
    <m/>
    <s v="ALTIPARMAK GIDA SAN. VE TIC. AS."/>
    <s v="EY.03.001"/>
    <s v="Enroute Panorama PaaS Lisansi (Kiralama Hizmeti )"/>
    <s v="Univera - Altıparmak-Balparmak"/>
    <x v="7"/>
    <s v="Enroute"/>
    <m/>
    <n v="72576"/>
    <m/>
    <n v="1"/>
    <m/>
    <n v="72576"/>
    <m/>
    <n v="0"/>
    <m/>
    <n v="72576"/>
    <m/>
    <n v="0"/>
    <n v="0"/>
    <s v="UNI240000001355"/>
    <m/>
    <m/>
    <s v="Balparmak"/>
    <x v="0"/>
    <s v="Yenileme"/>
    <s v="Lisans"/>
    <s v="Lisans Kiralama"/>
    <s v="Diğer"/>
    <x v="0"/>
    <x v="0"/>
    <s v="Yurt İçi"/>
    <s v="Türkiye"/>
  </r>
  <r>
    <s v="Q3"/>
    <x v="0"/>
    <x v="7"/>
    <m/>
    <s v="KOROPLAST TEMIZLIK AMBALAJ ÜRÜNLERI SAN. VE DIS TIC.A.S."/>
    <s v="EY.03.001"/>
    <s v="Enroute Panorama PaaS Lisansi (Kiralama Hizmeti )"/>
    <s v="Univera - Koroplast"/>
    <x v="13"/>
    <s v="Enroute"/>
    <m/>
    <n v="66202.429999999993"/>
    <m/>
    <n v="1"/>
    <m/>
    <n v="66202.429999999993"/>
    <m/>
    <n v="0"/>
    <m/>
    <n v="66202.429999999993"/>
    <m/>
    <n v="0"/>
    <n v="0"/>
    <s v="UNI240000001309"/>
    <m/>
    <m/>
    <s v="Koroplast"/>
    <x v="0"/>
    <s v="Yenileme"/>
    <s v="Lisans"/>
    <s v="Lisans Kiralama"/>
    <s v="Diğer"/>
    <x v="0"/>
    <x v="0"/>
    <s v="Yurt İçi"/>
    <s v="Türkiye"/>
  </r>
  <r>
    <s v="Q3"/>
    <x v="0"/>
    <x v="7"/>
    <m/>
    <s v="EFINANS ELEKTRONIK TIC.VE BILISIM HIZ. A.S."/>
    <s v="EY.04.014"/>
    <s v="EnRoute Panorama E-Dönüsüm Lisans Komisyonu"/>
    <s v="Univera - Kanal"/>
    <x v="6"/>
    <s v="E-Dönüşüm"/>
    <s v="E-Dönüşüm"/>
    <n v="82456.88"/>
    <m/>
    <n v="1"/>
    <m/>
    <n v="82456.88"/>
    <m/>
    <n v="0"/>
    <m/>
    <n v="82456.88"/>
    <m/>
    <n v="0"/>
    <n v="0"/>
    <s v="UNI240000001317"/>
    <m/>
    <m/>
    <s v="E Finans Elektronik"/>
    <x v="3"/>
    <s v="Yeni Satış"/>
    <s v="Komisyon"/>
    <s v="E-Dönüşüm"/>
    <s v="Diğer"/>
    <x v="1"/>
    <x v="0"/>
    <s v="Yurt İçi"/>
    <s v="Türkiye"/>
  </r>
  <r>
    <s v="Q3"/>
    <x v="0"/>
    <x v="6"/>
    <m/>
    <s v="YENER ELEKTRONIK ESYA LPG-AKARYAKIT GIDA INSAAT TAAHHÜT SANAYI TICARET LIMITED SIRKETI"/>
    <s v="EY.04.012"/>
    <s v="EnRoute Panorama E-Dönüsüm  Modül Lisansi (Enterprise)"/>
    <s v="Univera - Redbull"/>
    <x v="12"/>
    <s v="Enroute"/>
    <m/>
    <n v="27825"/>
    <m/>
    <n v="1"/>
    <m/>
    <n v="27825"/>
    <m/>
    <n v="0"/>
    <m/>
    <n v="27825"/>
    <m/>
    <n v="0"/>
    <n v="0"/>
    <s v="UNI240000001264"/>
    <m/>
    <m/>
    <s v="Redbull"/>
    <x v="0"/>
    <s v="Yeni Satış"/>
    <s v="Lisans"/>
    <s v="Lisans Satışı"/>
    <s v="Diğer"/>
    <x v="0"/>
    <x v="0"/>
    <s v="Yurt İçi"/>
    <s v="Türkiye"/>
  </r>
  <r>
    <s v="Q3"/>
    <x v="0"/>
    <x v="6"/>
    <m/>
    <s v="RECKITT BENCKISER EV ve HIJYEN ÜRÜNLERI A.S."/>
    <s v="EH.02.014"/>
    <s v="ENROUTE PANORAMA BUSINESS ANALYTICS  (QSENSE) KULLANICI LISANSI BAKIMI"/>
    <s v="Univera - Reckitt Benckiser"/>
    <x v="12"/>
    <s v="Enroute"/>
    <m/>
    <n v="70005"/>
    <m/>
    <n v="1"/>
    <m/>
    <n v="70005"/>
    <m/>
    <n v="0"/>
    <m/>
    <n v="70005"/>
    <m/>
    <n v="0"/>
    <n v="0"/>
    <s v="UNI240000001267"/>
    <m/>
    <m/>
    <s v="R. Benckiser"/>
    <x v="0"/>
    <s v="Yenileme"/>
    <s v="Hizmet"/>
    <s v="Bakım ve Destek Hizmeti"/>
    <s v="Diğer"/>
    <x v="0"/>
    <x v="0"/>
    <s v="Yurt İçi"/>
    <s v="Türkiye"/>
  </r>
  <r>
    <s v="Q3"/>
    <x v="0"/>
    <x v="7"/>
    <m/>
    <s v="ÇAYKUR ÇAY ISLETMELERI GENEL MÜDÜRLÜGÜ"/>
    <s v="EY.06.001"/>
    <s v="EnRoute Panorama - Yazilim Gelistirme Hizmeti"/>
    <s v="Univera - Çaykur"/>
    <x v="12"/>
    <s v="Enroute"/>
    <m/>
    <n v="5109.0000000000009"/>
    <m/>
    <n v="1.91"/>
    <m/>
    <n v="9758.19"/>
    <m/>
    <n v="0"/>
    <m/>
    <n v="9758.19"/>
    <m/>
    <n v="0"/>
    <n v="0"/>
    <s v="UNI240000001324"/>
    <m/>
    <m/>
    <s v="Çaykur"/>
    <x v="0"/>
    <s v="Yeni Satış"/>
    <s v="Hizmet"/>
    <s v="Yazılım Geliştirme"/>
    <s v="Diğer"/>
    <x v="0"/>
    <x v="0"/>
    <s v="Yurt İçi"/>
    <s v="Türkiye"/>
  </r>
  <r>
    <s v="Q3"/>
    <x v="0"/>
    <x v="7"/>
    <m/>
    <s v="HAYAT KIMYA SAN. A.S"/>
    <s v="EY.06.001"/>
    <s v="EnRoute Panorama - Yazilim Gelistirme Hizmeti"/>
    <s v="Univera - Hayat Kimya"/>
    <x v="11"/>
    <s v="Enroute"/>
    <m/>
    <n v="8438"/>
    <m/>
    <n v="2.56"/>
    <m/>
    <n v="21601.279999999999"/>
    <m/>
    <n v="0"/>
    <m/>
    <n v="21601.279999999999"/>
    <m/>
    <n v="0"/>
    <n v="0"/>
    <s v="UNI240000001344"/>
    <m/>
    <m/>
    <s v="Hayat Kimya"/>
    <x v="0"/>
    <s v="Yeni Satış"/>
    <s v="Hizmet"/>
    <s v="Yazılım Geliştirme"/>
    <s v="Diğer"/>
    <x v="0"/>
    <x v="0"/>
    <s v="Yurt İçi"/>
    <s v="Türkiye"/>
  </r>
  <r>
    <s v="Q3"/>
    <x v="0"/>
    <x v="6"/>
    <m/>
    <s v="DANONE TIKVESLI GIDA VE IÇECEK SAN.TIC.A.S."/>
    <s v="EH.02.001"/>
    <s v="EnRoute Panorama - Yazilim Bakimi, Yasatma ve Merkezi Destek Hizmeti"/>
    <s v="Univera - Danone Tikveşli"/>
    <x v="11"/>
    <s v="Enroute"/>
    <m/>
    <n v="20559"/>
    <m/>
    <n v="1"/>
    <m/>
    <n v="20559"/>
    <m/>
    <n v="0"/>
    <m/>
    <n v="20559"/>
    <m/>
    <n v="0"/>
    <n v="0"/>
    <s v="UNI240000001261"/>
    <m/>
    <m/>
    <s v="Danone"/>
    <x v="0"/>
    <s v="Yenileme"/>
    <s v="Hizmet"/>
    <s v="Bakım ve Destek Hizmeti"/>
    <s v="Diğer"/>
    <x v="0"/>
    <x v="0"/>
    <s v="Yurt İçi"/>
    <s v="Türkiye"/>
  </r>
  <r>
    <s v="Q3"/>
    <x v="0"/>
    <x v="7"/>
    <m/>
    <s v="ECZACIBASI YAPI GEREÇLERI SAN. VE TIC. AS."/>
    <s v="EH.02.001"/>
    <s v="EnRoute Panorama - Yazilim Bakimi, Yasatma ve Merkezi Destek Hizmeti"/>
    <s v="Univera - Eczacıbaşı Intema"/>
    <x v="11"/>
    <s v="Enroute"/>
    <m/>
    <n v="44666.66"/>
    <m/>
    <n v="1"/>
    <m/>
    <n v="44666.66"/>
    <m/>
    <n v="0"/>
    <m/>
    <n v="44666.66"/>
    <m/>
    <n v="0"/>
    <n v="0"/>
    <s v="UNI240000001281"/>
    <m/>
    <m/>
    <s v="Eczacıbaşı"/>
    <x v="0"/>
    <s v="Yenileme"/>
    <s v="Hizmet"/>
    <s v="Bakım ve Destek Hizmeti"/>
    <s v="Diğer"/>
    <x v="0"/>
    <x v="0"/>
    <s v="Yurt İçi"/>
    <s v="Türkiye"/>
  </r>
  <r>
    <s v="Q3"/>
    <x v="0"/>
    <x v="6"/>
    <m/>
    <s v="EFES VITANTA MOLDOVA BREWERY S.A"/>
    <s v="EH.02.001"/>
    <s v="EnRoute Panorama - Yazilim Bakimi, Yasatma ve Merkezi Destek Hizmeti"/>
    <s v="Univera - Efes Moldova"/>
    <x v="4"/>
    <s v="Enroute"/>
    <m/>
    <n v="23284.04"/>
    <m/>
    <n v="1"/>
    <m/>
    <n v="23284.039034000001"/>
    <m/>
    <n v="-9.6599999999999995E-4"/>
    <m/>
    <n v="23284.04"/>
    <m/>
    <n v="0"/>
    <n v="0"/>
    <s v="ENV240000000092"/>
    <m/>
    <m/>
    <s v="Efes International"/>
    <x v="0"/>
    <s v="Yenileme"/>
    <s v="Hizmet"/>
    <s v="Bakım ve Destek Hizmeti"/>
    <s v="Diğer"/>
    <x v="0"/>
    <x v="0"/>
    <s v="Yurt Dışı"/>
    <s v="Moldova"/>
  </r>
  <r>
    <s v="Q3"/>
    <x v="0"/>
    <x v="7"/>
    <m/>
    <s v="INTEMA INSAAT VE TESISAT MALZEME A.S"/>
    <s v="EH.02.001"/>
    <s v="EnRoute Panorama - Yazilim Bakimi, Yasatma ve Merkezi Destek Hizmeti"/>
    <s v="Univera - Eczacıbaşı Intema"/>
    <x v="12"/>
    <s v="Enroute"/>
    <m/>
    <n v="20230.75"/>
    <m/>
    <n v="1"/>
    <m/>
    <n v="20230.75"/>
    <m/>
    <n v="0"/>
    <m/>
    <n v="20230.75"/>
    <m/>
    <n v="0"/>
    <n v="0"/>
    <s v="UNI240000001282"/>
    <m/>
    <m/>
    <s v="Eczacıbaşı"/>
    <x v="0"/>
    <s v="Yenileme"/>
    <s v="Hizmet"/>
    <s v="Bakım ve Destek Hizmeti"/>
    <s v="Diğer"/>
    <x v="0"/>
    <x v="0"/>
    <s v="Yurt İçi"/>
    <s v="Türkiye"/>
  </r>
  <r>
    <s v="Q3"/>
    <x v="0"/>
    <x v="7"/>
    <m/>
    <s v="KÜRESEL TEDARIK VE TICARET ANONIM SIRKETI"/>
    <s v="EH.02.001"/>
    <s v="EnRoute Panorama - Yazilim Bakimi, Yasatma ve Merkezi Destek Hizmeti"/>
    <s v="Univera - Küresel Tedarik"/>
    <x v="12"/>
    <s v="Enroute"/>
    <m/>
    <n v="600000"/>
    <m/>
    <n v="1"/>
    <m/>
    <n v="600000"/>
    <m/>
    <n v="0"/>
    <m/>
    <n v="600000"/>
    <m/>
    <n v="0"/>
    <n v="0"/>
    <s v="UNI240000001366"/>
    <m/>
    <m/>
    <s v="Küresel Tedarik"/>
    <x v="0"/>
    <s v="Yenileme"/>
    <s v="Hizmet"/>
    <s v="Bakım ve Destek Hizmeti"/>
    <s v="Diğer"/>
    <x v="0"/>
    <x v="0"/>
    <s v="Yurt İçi"/>
    <s v="Türkiye"/>
  </r>
  <r>
    <s v="Q3"/>
    <x v="0"/>
    <x v="7"/>
    <m/>
    <s v="ROYAL CANIN TURKEY EVCIL HAYVAN ÜRÜNLERI TIC. LTD. STI."/>
    <s v="EH.02.001"/>
    <s v="EnRoute Panorama - Yazilim Bakimi, Yasatma ve Merkezi Destek Hizmeti"/>
    <s v="Univera - Royal Canin"/>
    <x v="7"/>
    <s v="Enroute"/>
    <m/>
    <n v="1173"/>
    <m/>
    <n v="1"/>
    <m/>
    <n v="1173"/>
    <m/>
    <n v="0"/>
    <m/>
    <n v="1173"/>
    <m/>
    <n v="0"/>
    <n v="0"/>
    <s v="UNI240000001299"/>
    <m/>
    <m/>
    <s v="Royal Canin"/>
    <x v="0"/>
    <s v="Yenileme"/>
    <s v="Hizmet"/>
    <s v="Bakım ve Destek Hizmeti"/>
    <s v="Diğer"/>
    <x v="0"/>
    <x v="0"/>
    <s v="Yurt İçi"/>
    <s v="Türkiye"/>
  </r>
  <r>
    <s v="Q3"/>
    <x v="0"/>
    <x v="6"/>
    <m/>
    <s v="YENER ELEKTRONIK ESYA LPG-AKARYAKIT GIDA INSAAT TAAHHÜT SANAYI TICARET LIMITED SIRKETI"/>
    <s v="EH.02.001"/>
    <s v="EnRoute Panorama - Yazilim Bakimi, Yasatma ve Merkezi Destek Hizmeti"/>
    <s v="Univera - Redbull"/>
    <x v="12"/>
    <s v="Enroute"/>
    <m/>
    <n v="6122"/>
    <m/>
    <n v="1"/>
    <m/>
    <n v="6122"/>
    <m/>
    <n v="0"/>
    <m/>
    <n v="6122"/>
    <m/>
    <n v="0"/>
    <n v="0"/>
    <s v="UNI240000001264"/>
    <m/>
    <m/>
    <s v="Redbull"/>
    <x v="0"/>
    <s v="Yenileme"/>
    <s v="Hizmet"/>
    <s v="Bakım ve Destek Hizmeti"/>
    <s v="Diğer"/>
    <x v="0"/>
    <x v="0"/>
    <s v="Yurt İçi"/>
    <s v="Türkiye"/>
  </r>
  <r>
    <s v="Q3"/>
    <x v="0"/>
    <x v="7"/>
    <m/>
    <s v="VITRA KARO SERAMIK SAN. VE TIC. AS."/>
    <s v="EH.02.018"/>
    <s v="EnRoute Panorama  WebConnector Bakim Hizmeti"/>
    <s v="Univera - Eczacıbaşı Intema"/>
    <x v="12"/>
    <s v="Enroute"/>
    <s v="Web Connector"/>
    <n v="24051.25"/>
    <m/>
    <n v="1"/>
    <m/>
    <n v="24051.25"/>
    <m/>
    <n v="0"/>
    <m/>
    <n v="24051.25"/>
    <m/>
    <n v="0"/>
    <n v="0"/>
    <s v="UNI240000001283"/>
    <m/>
    <m/>
    <s v="Eczacıbaşı"/>
    <x v="0"/>
    <s v="Yenileme"/>
    <s v="Hizmet"/>
    <s v="Bakım ve Destek Hizmeti"/>
    <s v="Diğer"/>
    <x v="0"/>
    <x v="0"/>
    <s v="Yurt İçi"/>
    <s v="Türkiye"/>
  </r>
  <r>
    <s v="Q3"/>
    <x v="0"/>
    <x v="7"/>
    <m/>
    <s v="AROMA BURSA MEYVE SULARI VE GIDA SAN. A.S."/>
    <s v="EH.03.006"/>
    <s v="EnRoute Panorama - Uzaktan Kurulum ve Efitim Hizmeti"/>
    <s v="Univera - Aroma"/>
    <x v="13"/>
    <s v="Enroute"/>
    <m/>
    <n v="5481"/>
    <m/>
    <n v="2"/>
    <m/>
    <n v="10962"/>
    <m/>
    <n v="0"/>
    <m/>
    <n v="10962"/>
    <m/>
    <n v="0"/>
    <n v="0"/>
    <s v="UNI240000001339"/>
    <m/>
    <m/>
    <s v="Aroma"/>
    <x v="0"/>
    <s v="Yeni Satış"/>
    <s v="Hizmet"/>
    <s v="Kurulum ve Eğitim"/>
    <s v="Diğer"/>
    <x v="0"/>
    <x v="0"/>
    <s v="Yurt İçi"/>
    <s v="Türkiye"/>
  </r>
  <r>
    <s v="Q3"/>
    <x v="0"/>
    <x v="7"/>
    <m/>
    <s v="EKSILIOGLU  GIDA VE TEM ÜRÜN DAG PAZ  SAN ve TIC LTD. STI"/>
    <s v="EH.03.006"/>
    <s v="EnRoute Panorama - Uzaktan Kurulum ve Efitim Hizmeti"/>
    <s v="Univera - Reckitt Benckiser"/>
    <x v="12"/>
    <s v="Enroute"/>
    <m/>
    <n v="5481"/>
    <m/>
    <n v="1"/>
    <m/>
    <n v="5481"/>
    <m/>
    <n v="0"/>
    <m/>
    <n v="5481"/>
    <m/>
    <n v="0"/>
    <n v="0"/>
    <s v="UNI240000001333"/>
    <m/>
    <m/>
    <s v="R. Benckiser"/>
    <x v="0"/>
    <s v="Yeni Satış"/>
    <s v="Hizmet"/>
    <s v="Kurulum ve Eğitim"/>
    <s v="Diğer"/>
    <x v="0"/>
    <x v="0"/>
    <s v="Yurt İçi"/>
    <s v="Türkiye"/>
  </r>
  <r>
    <s v="Q3"/>
    <x v="0"/>
    <x v="7"/>
    <m/>
    <s v="KOROPLAST TEMIZLIK AMBALAJ ÜRÜNLERI SAN. VE DIS TIC.A.S."/>
    <s v="EH.03.006"/>
    <s v="EnRoute Panorama - Uzaktan Kurulum ve Efitim Hizmeti"/>
    <s v="Univera - Koroplast"/>
    <x v="13"/>
    <s v="Enroute"/>
    <m/>
    <n v="4694"/>
    <m/>
    <n v="3"/>
    <m/>
    <n v="14082"/>
    <m/>
    <n v="0"/>
    <m/>
    <n v="14082"/>
    <m/>
    <n v="0"/>
    <n v="0"/>
    <s v="UNI240000001338"/>
    <m/>
    <m/>
    <s v="Koroplast"/>
    <x v="0"/>
    <s v="Yeni Satış"/>
    <s v="Hizmet"/>
    <s v="Kurulum ve Eğitim"/>
    <s v="Diğer"/>
    <x v="0"/>
    <x v="0"/>
    <s v="Yurt İçi"/>
    <s v="Türkiye"/>
  </r>
  <r>
    <s v="Q3"/>
    <x v="0"/>
    <x v="7"/>
    <m/>
    <s v="HAYAT KIMYA SAN. A.S"/>
    <s v="EH.01.001"/>
    <s v="EnRoute Panorama - Proje Yönetim Hizmeti"/>
    <s v="Univera - Hayat Kimya"/>
    <x v="11"/>
    <s v="Enroute"/>
    <m/>
    <n v="6750"/>
    <m/>
    <n v="0.59"/>
    <m/>
    <n v="3982.5"/>
    <m/>
    <n v="0"/>
    <m/>
    <n v="3982.5"/>
    <m/>
    <n v="0"/>
    <n v="0"/>
    <s v="UNI240000001344"/>
    <m/>
    <m/>
    <s v="Hayat Kimya"/>
    <x v="0"/>
    <s v="Yeni Satış"/>
    <s v="Hizmet"/>
    <s v="Proje Yönetimi ve Danışmanlık"/>
    <s v="Diğer"/>
    <x v="0"/>
    <x v="0"/>
    <s v="Yurt İçi"/>
    <s v="Türkiye"/>
  </r>
  <r>
    <s v="Q3"/>
    <x v="0"/>
    <x v="7"/>
    <m/>
    <s v="RED BULL GIDA DAGITIM VE PAZARLAMA TICARET LTD. STI"/>
    <s v="EYS.01.014"/>
    <s v="EnRoute Panorama - Platform Back Office Kullanici Lisansi (Standart)"/>
    <s v="Univera - Redbull"/>
    <x v="12"/>
    <s v="Enroute"/>
    <m/>
    <n v="13968"/>
    <m/>
    <n v="1"/>
    <m/>
    <n v="13968"/>
    <m/>
    <n v="0"/>
    <m/>
    <n v="13968"/>
    <m/>
    <n v="0"/>
    <n v="0"/>
    <s v="UNI240000001334"/>
    <m/>
    <m/>
    <s v="Redbull"/>
    <x v="0"/>
    <s v="Yeni Satış"/>
    <s v="Lisans"/>
    <s v="Lisans Satışı"/>
    <s v="Diğer"/>
    <x v="0"/>
    <x v="0"/>
    <s v="Yurt İçi"/>
    <s v="Türkiye"/>
  </r>
  <r>
    <s v="Q3"/>
    <x v="0"/>
    <x v="6"/>
    <m/>
    <s v="DANONE TIKVESLI GIDA VE IÇECEK SAN.TIC.A.S."/>
    <s v="EY.01.014"/>
    <s v="EnRoute Panorama - Platform Back Office Kullanici Lisansi (Enterprise)"/>
    <s v="Univera - Danone Tikveşli"/>
    <x v="11"/>
    <s v="Enroute"/>
    <m/>
    <n v="16821"/>
    <m/>
    <n v="5"/>
    <m/>
    <n v="93450"/>
    <m/>
    <n v="9345"/>
    <m/>
    <n v="84105"/>
    <m/>
    <n v="0"/>
    <n v="0"/>
    <s v="UNI240000001261"/>
    <m/>
    <m/>
    <s v="Danone"/>
    <x v="0"/>
    <s v="Yeni Satış"/>
    <s v="Lisans"/>
    <s v="Lisans Satışı"/>
    <s v="Diğer"/>
    <x v="0"/>
    <x v="0"/>
    <s v="Yurt İçi"/>
    <s v="Türkiye"/>
  </r>
  <r>
    <s v="Q3"/>
    <x v="0"/>
    <x v="7"/>
    <m/>
    <s v="AROMA BURSA MEYVE SULARI VE GIDA SAN. A.S."/>
    <s v="EYS.02.011"/>
    <s v="EnRoute Panorama - Panel - Çoklu Proje Birlestirme Mobil Uygulama Lisansi Standart"/>
    <s v="Univera - Aroma"/>
    <x v="13"/>
    <s v="Enroute"/>
    <m/>
    <n v="6152"/>
    <m/>
    <n v="2"/>
    <m/>
    <n v="12304"/>
    <m/>
    <n v="0"/>
    <m/>
    <n v="12304"/>
    <m/>
    <n v="0"/>
    <n v="0"/>
    <s v="UNI240000001323"/>
    <m/>
    <m/>
    <s v="Aroma"/>
    <x v="0"/>
    <s v="Yeni Satış"/>
    <s v="Lisans"/>
    <s v="Lisans Satışı"/>
    <s v="Diğer"/>
    <x v="0"/>
    <x v="0"/>
    <s v="Yurt İçi"/>
    <s v="Türkiye"/>
  </r>
  <r>
    <s v="Q3"/>
    <x v="0"/>
    <x v="7"/>
    <m/>
    <s v="ROYAL CANIN TURKEY EVCIL HAYVAN ÜRÜNLERI TIC. LTD. STI."/>
    <s v="EYS.02.033"/>
    <s v="EnRoute Panorama - Mobil Kullanici Lisansi Standart"/>
    <s v="Univera - Royal Canin"/>
    <x v="7"/>
    <s v="Enroute"/>
    <m/>
    <n v="8000"/>
    <m/>
    <n v="2"/>
    <m/>
    <n v="16000"/>
    <m/>
    <n v="0"/>
    <m/>
    <n v="16000"/>
    <m/>
    <n v="0"/>
    <n v="0"/>
    <s v="UNI240000001299"/>
    <m/>
    <m/>
    <s v="Royal Canin"/>
    <x v="0"/>
    <s v="Yeni Satış"/>
    <s v="Lisans"/>
    <s v="Lisans Satışı"/>
    <s v="Diğer"/>
    <x v="0"/>
    <x v="0"/>
    <s v="Yurt İçi"/>
    <s v="Türkiye"/>
  </r>
  <r>
    <s v="Q3"/>
    <x v="0"/>
    <x v="7"/>
    <m/>
    <s v="RED BULL GIDA DAGITIM VE PAZARLAMA TICARET LTD. STI"/>
    <s v="EY.02.033"/>
    <s v="EnRoute Panorama - Mobil Kullanici Lisansi (Enterprise)"/>
    <s v="Univera - Redbull"/>
    <x v="12"/>
    <s v="Enroute"/>
    <m/>
    <n v="5103"/>
    <m/>
    <n v="2"/>
    <m/>
    <n v="10206"/>
    <m/>
    <n v="0"/>
    <m/>
    <n v="10206"/>
    <m/>
    <n v="0"/>
    <n v="0"/>
    <s v="UNI240000001304"/>
    <m/>
    <m/>
    <s v="Redbull"/>
    <x v="0"/>
    <s v="Yeni Satış"/>
    <s v="Lisans"/>
    <s v="Lisans Satışı"/>
    <s v="Diğer"/>
    <x v="0"/>
    <x v="0"/>
    <s v="Yurt İçi"/>
    <s v="Türkiye"/>
  </r>
  <r>
    <s v="Q3"/>
    <x v="0"/>
    <x v="7"/>
    <m/>
    <s v="RED BULL GIDA DAGITIM VE PAZARLAMA TICARET LTD. STI"/>
    <s v="EY.02.033"/>
    <s v="EnRoute Panorama - Mobil Kullanici Lisansi (Enterprise)"/>
    <s v="Univera - Redbull"/>
    <x v="12"/>
    <s v="Enroute"/>
    <m/>
    <n v="5103"/>
    <m/>
    <n v="2"/>
    <m/>
    <n v="10206"/>
    <m/>
    <n v="0"/>
    <m/>
    <n v="10206"/>
    <m/>
    <n v="0"/>
    <n v="0"/>
    <s v="UNI240000001332"/>
    <m/>
    <m/>
    <s v="Redbull"/>
    <x v="0"/>
    <s v="Yeni Satış"/>
    <s v="Lisans"/>
    <s v="Lisans Satışı"/>
    <s v="Diğer"/>
    <x v="0"/>
    <x v="0"/>
    <s v="Yurt İçi"/>
    <s v="Türkiye"/>
  </r>
  <r>
    <s v="Q3"/>
    <x v="0"/>
    <x v="7"/>
    <m/>
    <s v="ERBAK-ULUDAG PAZARLAMA SATIS VE DAGITIM A.S."/>
    <s v="EY.02.033"/>
    <s v="EnRoute Panorama - Mobil Kullanici Lisansi (Enterprise)"/>
    <s v="Univera - Uludağ İçecek"/>
    <x v="11"/>
    <s v="Enroute"/>
    <m/>
    <n v="2697"/>
    <m/>
    <n v="25"/>
    <m/>
    <n v="67425"/>
    <m/>
    <n v="0"/>
    <m/>
    <n v="67425"/>
    <m/>
    <n v="0"/>
    <n v="0"/>
    <s v="UNI240000001361"/>
    <m/>
    <m/>
    <s v="Uludağ İçecek"/>
    <x v="1"/>
    <s v="Yeni Satış"/>
    <s v="Lisans"/>
    <s v="Lisans Satışı"/>
    <s v="Diğer"/>
    <x v="0"/>
    <x v="0"/>
    <s v="Yurt İçi"/>
    <s v="Türkiye"/>
  </r>
  <r>
    <s v="Q3"/>
    <x v="0"/>
    <x v="6"/>
    <m/>
    <s v="EFES VITANTA MOLDOVA BREWERY S.A"/>
    <s v="EH.03.001"/>
    <s v="EnRoute Panorama - Çafri Merkezi Hizmeti  (MSD)"/>
    <s v="Univera - Efes Moldova"/>
    <x v="4"/>
    <s v="Enroute"/>
    <m/>
    <n v="30442.71"/>
    <m/>
    <n v="1"/>
    <m/>
    <n v="30442.707999999999"/>
    <m/>
    <n v="-2E-3"/>
    <m/>
    <n v="30442.71"/>
    <m/>
    <n v="0"/>
    <n v="0"/>
    <s v="ENV240000000092"/>
    <m/>
    <m/>
    <s v="Efes International"/>
    <x v="0"/>
    <s v="Yenileme"/>
    <s v="Hizmet"/>
    <s v="Çağrı Merkezi"/>
    <s v="Diğer"/>
    <x v="0"/>
    <x v="0"/>
    <s v="Yurt Dışı"/>
    <s v="Moldova"/>
  </r>
  <r>
    <s v="Q3"/>
    <x v="0"/>
    <x v="6"/>
    <m/>
    <s v="ERUSLU SAGLIK ÜRÜNLERI SAN. VE TIC. A.S."/>
    <s v="EYS.04.001"/>
    <s v="EnRoute Panorama -  Modül Lisanslari Kiralama Hizmeti Standart"/>
    <s v="Univera - Eruslu Sağlık"/>
    <x v="13"/>
    <s v="Enroute"/>
    <m/>
    <n v="326668.52"/>
    <m/>
    <n v="1"/>
    <m/>
    <n v="326668.52"/>
    <m/>
    <n v="0"/>
    <m/>
    <n v="326668.52"/>
    <m/>
    <n v="0"/>
    <n v="0"/>
    <s v="UNI240000001259"/>
    <m/>
    <m/>
    <s v="Eruslu"/>
    <x v="0"/>
    <s v="Yenileme"/>
    <s v="Lisans"/>
    <s v="Lisans Kiralama"/>
    <s v="Diğer"/>
    <x v="0"/>
    <x v="0"/>
    <s v="Yurt İçi"/>
    <s v="Türkiye"/>
  </r>
  <r>
    <s v="Q2"/>
    <x v="0"/>
    <x v="3"/>
    <m/>
    <s v="ALDEMIR BILISIM HIZ. VE DANISMANLIK - ARZU ALDEMIR"/>
    <s v="WPH.02.001"/>
    <s v="WebPlus Yazilim Bakimi Hizmeti"/>
    <s v="Univera - Kanal"/>
    <x v="5"/>
    <s v="Enroute"/>
    <s v="Webplus"/>
    <n v="4732.8"/>
    <m/>
    <n v="1"/>
    <m/>
    <n v="5916"/>
    <m/>
    <n v="1183.2"/>
    <m/>
    <n v="4732.8"/>
    <m/>
    <n v="0"/>
    <n v="0"/>
    <s v="UNI240000000623"/>
    <m/>
    <m/>
    <s v="Aldemir Bilişim"/>
    <x v="0"/>
    <s v="Yenileme"/>
    <s v="Hizmet"/>
    <s v="Bakım ve Destek Hizmeti"/>
    <s v="Diğer"/>
    <x v="1"/>
    <x v="3"/>
    <s v="Yurt İçi"/>
    <s v="Türkiye"/>
  </r>
  <r>
    <s v="Q2"/>
    <x v="0"/>
    <x v="3"/>
    <m/>
    <s v="ALDEMIR BILISIM HIZ. VE DANISMANLIK - ARZU ALDEMIR"/>
    <s v="WPH.02.001"/>
    <s v="WebPlus Yazilim Bakimi Hizmeti"/>
    <s v="Univera - Kanal"/>
    <x v="5"/>
    <s v="Enroute"/>
    <s v="Webplus"/>
    <n v="2957.6"/>
    <m/>
    <n v="1"/>
    <m/>
    <n v="3697"/>
    <m/>
    <n v="739.4"/>
    <m/>
    <n v="2957.6"/>
    <m/>
    <n v="0"/>
    <n v="0"/>
    <s v="UNI240000000617"/>
    <m/>
    <m/>
    <s v="Aldemir Bilişim"/>
    <x v="0"/>
    <s v="Yenileme"/>
    <s v="Hizmet"/>
    <s v="Bakım ve Destek Hizmeti"/>
    <s v="Diğer"/>
    <x v="1"/>
    <x v="3"/>
    <s v="Yurt İçi"/>
    <s v="Türkiye"/>
  </r>
  <r>
    <s v="Q2"/>
    <x v="0"/>
    <x v="3"/>
    <m/>
    <s v="ALDEMIR BILISIM HIZ. VE DANISMANLIK - ARZU ALDEMIR"/>
    <s v="WPH.02.001"/>
    <s v="WebPlus Yazilim Bakimi Hizmeti"/>
    <s v="Univera - Kanal"/>
    <x v="5"/>
    <s v="Enroute"/>
    <s v="Webplus"/>
    <n v="2957.6"/>
    <m/>
    <n v="1"/>
    <m/>
    <n v="3697"/>
    <m/>
    <n v="739.4"/>
    <m/>
    <n v="2957.6"/>
    <m/>
    <n v="0"/>
    <n v="0"/>
    <s v="UNI240000000619"/>
    <m/>
    <m/>
    <s v="Aldemir Bilişim"/>
    <x v="0"/>
    <s v="Yenileme"/>
    <s v="Hizmet"/>
    <s v="Bakım ve Destek Hizmeti"/>
    <s v="Diğer"/>
    <x v="1"/>
    <x v="3"/>
    <s v="Yurt İçi"/>
    <s v="Türkiye"/>
  </r>
  <r>
    <s v="Q2"/>
    <x v="0"/>
    <x v="3"/>
    <m/>
    <s v="MİYA OTOMASYON VE BARKOD BILISIM SISTEMLERI SAN TİC. VE L.T.D. STI."/>
    <s v="WPH.02.001"/>
    <s v="WebPlus Yazilim Bakimi Hizmeti"/>
    <s v="Univera - Kanal"/>
    <x v="5"/>
    <s v="Enroute"/>
    <s v="Webplus"/>
    <n v="28212"/>
    <m/>
    <n v="1"/>
    <m/>
    <n v="28212"/>
    <m/>
    <n v="0"/>
    <m/>
    <n v="28212"/>
    <m/>
    <n v="0"/>
    <n v="0"/>
    <s v="UNI240000000614"/>
    <m/>
    <m/>
    <s v="Miya"/>
    <x v="0"/>
    <s v="Yenileme"/>
    <s v="Hizmet"/>
    <s v="Bakım ve Destek Hizmeti"/>
    <s v="Diğer"/>
    <x v="1"/>
    <x v="1"/>
    <s v="Yurt İçi"/>
    <s v="Türkiye"/>
  </r>
  <r>
    <s v="Q2"/>
    <x v="0"/>
    <x v="3"/>
    <m/>
    <s v="MİYA OTOMASYON VE BARKOD BILISIM SISTEMLERI SAN TİC. VE L.T.D. STI."/>
    <s v="WPY.01.004"/>
    <s v="WEBPLUS EK KULLANICI LISANSI +5"/>
    <s v="Univera - Kanal"/>
    <x v="5"/>
    <s v="Enroute"/>
    <s v="Webplus"/>
    <n v="13150.775"/>
    <m/>
    <n v="2"/>
    <m/>
    <n v="30943"/>
    <m/>
    <n v="4641.45"/>
    <m/>
    <n v="26301.55"/>
    <m/>
    <n v="0"/>
    <n v="0"/>
    <s v="UNI240000000614"/>
    <m/>
    <m/>
    <s v="Miya"/>
    <x v="0"/>
    <s v="Yeni Satış"/>
    <s v="Lisans"/>
    <s v="Lisans Satışı"/>
    <s v="Diğer"/>
    <x v="1"/>
    <x v="1"/>
    <s v="Yurt İçi"/>
    <s v="Türkiye"/>
  </r>
  <r>
    <s v="Q2"/>
    <x v="0"/>
    <x v="3"/>
    <m/>
    <s v="MİYA OTOMASYON VE BARKOD BILISIM SISTEMLERI SAN TİC. VE L.T.D. STI."/>
    <s v="WPY.01.001"/>
    <s v="WEBPLUS DISTRIBUTION SATIS-DAGITIM YAZILIMI (Enterprise)"/>
    <s v="Univera - Kanal"/>
    <x v="5"/>
    <s v="Enroute"/>
    <s v="Webplus"/>
    <n v="43397.09"/>
    <m/>
    <n v="1"/>
    <m/>
    <n v="51055.4"/>
    <m/>
    <n v="7658.31"/>
    <m/>
    <n v="43397.09"/>
    <m/>
    <n v="0"/>
    <n v="0"/>
    <s v="UNI240000000614"/>
    <m/>
    <m/>
    <s v="Miya"/>
    <x v="0"/>
    <s v="Yeni Satış"/>
    <s v="Lisans"/>
    <s v="Lisans Satışı"/>
    <s v="Diğer"/>
    <x v="1"/>
    <x v="1"/>
    <s v="Yurt İçi"/>
    <s v="Türkiye"/>
  </r>
  <r>
    <s v="Q2"/>
    <x v="0"/>
    <x v="3"/>
    <m/>
    <s v="MİYA OTOMASYON VE BARKOD BILISIM SISTEMLERI SAN TİC. VE L.T.D. STI."/>
    <s v="WPY.01.002"/>
    <s v="WebPlus Dagitim Kanali Lisansi"/>
    <s v="Univera - Kanal"/>
    <x v="5"/>
    <s v="Enroute"/>
    <s v="Webplus"/>
    <n v="8367.3150000000005"/>
    <m/>
    <n v="6"/>
    <m/>
    <n v="59063.4"/>
    <m/>
    <n v="8859.51"/>
    <m/>
    <n v="50203.89"/>
    <m/>
    <n v="0"/>
    <n v="0"/>
    <s v="UNI240000000614"/>
    <m/>
    <m/>
    <s v="Miya"/>
    <x v="0"/>
    <s v="Yeni Satış"/>
    <s v="Lisans"/>
    <s v="Lisans Satışı"/>
    <s v="Diğer"/>
    <x v="1"/>
    <x v="1"/>
    <s v="Yurt İçi"/>
    <s v="Türkiye"/>
  </r>
  <r>
    <s v="Q2"/>
    <x v="0"/>
    <x v="3"/>
    <m/>
    <s v="ALDEMIR BILISIM HIZ. VE DANISMANLIK - ARZU ALDEMIR"/>
    <s v="UH.01.002"/>
    <s v="Unidox Kontör"/>
    <s v="Univera - Şen Piliç"/>
    <x v="6"/>
    <s v="E-Dönüşüm"/>
    <s v="Unidox"/>
    <n v="0.57720000000000005"/>
    <m/>
    <n v="250000"/>
    <m/>
    <n v="144300"/>
    <m/>
    <n v="0"/>
    <m/>
    <n v="144300"/>
    <m/>
    <n v="0"/>
    <n v="0"/>
    <s v="UNI240000000606"/>
    <m/>
    <m/>
    <s v="Aldemir"/>
    <x v="0"/>
    <s v="Yeni Satış"/>
    <s v="Kontor"/>
    <s v="Kontor Satışı"/>
    <s v="Diğer"/>
    <x v="1"/>
    <x v="3"/>
    <s v="Yurt İçi"/>
    <s v="Türkiye"/>
  </r>
  <r>
    <s v="Q2"/>
    <x v="0"/>
    <x v="3"/>
    <m/>
    <s v="ALDEMIR BILISIM HIZ. VE DANISMANLIK - ARZU ALDEMIR"/>
    <s v="UH.01.002"/>
    <s v="Unidox Kontör"/>
    <s v="Univera - Şen Piliç"/>
    <x v="6"/>
    <s v="E-Dönüşüm"/>
    <s v="Unidox"/>
    <n v="0.01"/>
    <m/>
    <n v="50000"/>
    <m/>
    <n v="500"/>
    <m/>
    <n v="0"/>
    <m/>
    <n v="500"/>
    <m/>
    <n v="0"/>
    <n v="0"/>
    <s v="UNI240000000606"/>
    <m/>
    <m/>
    <s v="Aldemir"/>
    <x v="0"/>
    <s v="Yeni Satış"/>
    <s v="Kontor"/>
    <s v="Kontor Satışı"/>
    <s v="Diğer"/>
    <x v="1"/>
    <x v="3"/>
    <s v="Yurt İçi"/>
    <s v="Türkiye"/>
  </r>
  <r>
    <s v="Q2"/>
    <x v="0"/>
    <x v="3"/>
    <m/>
    <s v="AYDIN TOPTAN GIDA VE PAZARLAMA -FATMA AYDIN"/>
    <s v="UH.01.002"/>
    <s v="UNIDOX KONTÖR HIZMETI"/>
    <s v="Univera - Haribo"/>
    <x v="6"/>
    <s v="E-Dönüşüm"/>
    <s v="Unidox"/>
    <n v="1.8"/>
    <m/>
    <n v="10000"/>
    <m/>
    <n v="18000"/>
    <m/>
    <n v="0"/>
    <m/>
    <n v="18000"/>
    <m/>
    <n v="0"/>
    <n v="0"/>
    <s v="ENV240000000066"/>
    <m/>
    <m/>
    <s v="Haribo"/>
    <x v="0"/>
    <s v="Yeni Satış"/>
    <s v="Kontor"/>
    <s v="Kontor Satışı"/>
    <s v="Key Account"/>
    <x v="1"/>
    <x v="0"/>
    <s v="Yurt İçi"/>
    <s v="Türkiye"/>
  </r>
  <r>
    <s v="Q2"/>
    <x v="0"/>
    <x v="3"/>
    <m/>
    <s v="MATRIKS BİLGİSAYAR SİSTEMLERİ LTD.ŞTİ"/>
    <s v="UH.01.002"/>
    <s v="UNIDOX KONTÖR HIZMETI"/>
    <s v="Univera - Kanal"/>
    <x v="5"/>
    <s v="E-Dönüşüm"/>
    <s v="Unidox"/>
    <n v="0.54100000000000004"/>
    <m/>
    <n v="250000"/>
    <m/>
    <n v="135250"/>
    <m/>
    <n v="0"/>
    <m/>
    <n v="135250"/>
    <m/>
    <n v="0"/>
    <n v="0"/>
    <s v="UNI240000000620"/>
    <m/>
    <m/>
    <s v="Matriks"/>
    <x v="0"/>
    <s v="Yeni Satış"/>
    <s v="Kontor"/>
    <s v="Kontor Satışı"/>
    <s v="Diğer"/>
    <x v="1"/>
    <x v="2"/>
    <s v="Yurt İçi"/>
    <s v="Türkiye"/>
  </r>
  <r>
    <s v="Q2"/>
    <x v="0"/>
    <x v="3"/>
    <m/>
    <s v="POLARİS YAZILIM ÇÖZÜMLERİ VE DANIŞMANLIK HİZMETLERİ LTD.ŞTİ."/>
    <s v="sh.01.001"/>
    <s v="StokBar Panorama - Proje Yönetim Hizmeti"/>
    <s v="Univera - Panasonic"/>
    <x v="0"/>
    <s v="Stokbar"/>
    <s v="Stokbar"/>
    <n v="1"/>
    <m/>
    <n v="1"/>
    <m/>
    <n v="0"/>
    <m/>
    <n v="0"/>
    <m/>
    <n v="0"/>
    <m/>
    <n v="0"/>
    <n v="0"/>
    <s v="UNI240000000632"/>
    <m/>
    <m/>
    <s v="Polaris"/>
    <x v="0"/>
    <s v="Yeni Satış"/>
    <s v="Hizmet"/>
    <s v="Proje Yönetimi ve Danışmanlık"/>
    <s v="Diğer"/>
    <x v="0"/>
    <x v="0"/>
    <s v="Yurt İçi"/>
    <s v="Türkiye"/>
  </r>
  <r>
    <s v="Q2"/>
    <x v="0"/>
    <x v="3"/>
    <m/>
    <s v="UNIVIS BILISIM DESTEK HIZMETLERI SAN.TIC .A.S"/>
    <s v="SMH.02.001"/>
    <s v="StockMate Yazilim Bakimi Hizmeti"/>
    <s v="Univera - Kanal"/>
    <x v="5"/>
    <s v="Stokbar"/>
    <s v="Stockmate"/>
    <n v="31906"/>
    <m/>
    <n v="1"/>
    <m/>
    <n v="31906"/>
    <m/>
    <n v="0"/>
    <m/>
    <n v="31906"/>
    <m/>
    <n v="0"/>
    <n v="0"/>
    <s v="UNI240000000613"/>
    <m/>
    <m/>
    <s v="Univis"/>
    <x v="2"/>
    <s v="Yenileme"/>
    <s v="Hizmet"/>
    <s v="Bakım ve Destek Hizmeti"/>
    <s v="Param Grup"/>
    <x v="1"/>
    <x v="0"/>
    <s v="Yurt İçi"/>
    <s v="Türkiye"/>
  </r>
  <r>
    <s v="Q2"/>
    <x v="0"/>
    <x v="3"/>
    <m/>
    <s v="EFES VITANTA MOLDOVA BREWERY S.A"/>
    <s v="QH.02.001"/>
    <s v="Quest Panorama - Yazilim Bakimi, Yasatma ve Merkezi Destek Hizmeti"/>
    <s v="Univera - Efes Moldova"/>
    <x v="2"/>
    <s v="Quest"/>
    <m/>
    <n v="12182.61"/>
    <m/>
    <n v="1"/>
    <m/>
    <n v="12182.605484"/>
    <m/>
    <n v="-4.516E-3"/>
    <m/>
    <n v="12182.61"/>
    <m/>
    <n v="0"/>
    <n v="0"/>
    <s v="ENV240000000067"/>
    <m/>
    <m/>
    <s v="Efes International"/>
    <x v="0"/>
    <s v="Yenileme"/>
    <s v="Hizmet"/>
    <s v="Bakım ve Destek Hizmeti"/>
    <s v="Diğer"/>
    <x v="0"/>
    <x v="0"/>
    <s v="Yurt Dışı"/>
    <s v="Moldova"/>
  </r>
  <r>
    <s v="Q2"/>
    <x v="0"/>
    <x v="3"/>
    <m/>
    <s v="Mey İçki Sanayi ve Ticaret A.Ş."/>
    <s v="QH.07.001"/>
    <s v="Quest Panorama - Rapor Gelistirme Hizmeti"/>
    <s v="Univera - Mey İçki"/>
    <x v="0"/>
    <s v="Quest"/>
    <m/>
    <n v="4201"/>
    <m/>
    <n v="12"/>
    <m/>
    <n v="50412"/>
    <m/>
    <n v="0"/>
    <m/>
    <n v="50412"/>
    <m/>
    <n v="0"/>
    <n v="0"/>
    <s v="UNI240000000602"/>
    <m/>
    <m/>
    <s v="Mey İçki"/>
    <x v="0"/>
    <s v="Yeni Satış"/>
    <s v="Hizmet"/>
    <s v="Rapor Geliştirme"/>
    <s v="Key Account"/>
    <x v="0"/>
    <x v="0"/>
    <s v="Yurt İçi"/>
    <s v="Türkiye"/>
  </r>
  <r>
    <s v="Q2"/>
    <x v="0"/>
    <x v="3"/>
    <m/>
    <s v="SHELL &amp; TURCAS PETROL A.S"/>
    <s v="OH.05.001"/>
    <s v="OUTSOURCE YAZILIM GELISTIRME HIZMETI"/>
    <s v="Univera - Shell Bee"/>
    <x v="4"/>
    <s v="Enroute"/>
    <s v="Outsource - Hizmet"/>
    <n v="10755.839984382526"/>
    <m/>
    <n v="153.61000000000001"/>
    <m/>
    <n v="1652204.5824"/>
    <m/>
    <n v="2.3990000000000001E-3"/>
    <m/>
    <n v="1652204.5800010001"/>
    <m/>
    <n v="0"/>
    <n v="0"/>
    <s v="UNI240000000626"/>
    <m/>
    <m/>
    <s v="Shell"/>
    <x v="3"/>
    <s v="Yeni Satış"/>
    <s v="Hizmet"/>
    <s v="Yazılım Geliştirme"/>
    <s v="Diğer"/>
    <x v="0"/>
    <x v="0"/>
    <s v="Yurt İçi"/>
    <s v="Türkiye"/>
  </r>
  <r>
    <s v="Q3"/>
    <x v="0"/>
    <x v="7"/>
    <m/>
    <s v="EKSILIOGLU  GIDA VE TEM ÜRÜN DAG PAZ  SAN ve TIC LTD. STI"/>
    <s v="EY.04.012"/>
    <s v="EnRoute Panorama E-Dönüsüm  Modül Lisansi (Enterprise)"/>
    <s v="Univera - Redbull"/>
    <x v="12"/>
    <s v="Enroute"/>
    <m/>
    <n v="29000"/>
    <m/>
    <n v="1"/>
    <m/>
    <n v="29000"/>
    <m/>
    <n v="0"/>
    <m/>
    <n v="29000"/>
    <m/>
    <n v="0"/>
    <n v="0"/>
    <s v="UNI240000001367"/>
    <m/>
    <m/>
    <s v="Redbull"/>
    <x v="0"/>
    <s v="Yeni Satış"/>
    <s v="Lisans"/>
    <s v="Lisans Satışı"/>
    <s v="Diğer"/>
    <x v="0"/>
    <x v="0"/>
    <s v="Yurt İçi"/>
    <s v="Türkiye"/>
  </r>
  <r>
    <s v="Q3"/>
    <x v="0"/>
    <x v="7"/>
    <m/>
    <s v="MGO GRUP HIZLI TÜKETIM ÜRÜNLERI PAZARLAMA A.S.-ASYA"/>
    <s v="EY.04.012"/>
    <s v="EnRoute Panorama E-Dönüsüm  Modül Lisansi (Enterprise)"/>
    <s v="Univera - Redbull"/>
    <x v="12"/>
    <s v="Enroute"/>
    <m/>
    <n v="29000"/>
    <m/>
    <n v="1"/>
    <m/>
    <n v="29000"/>
    <m/>
    <n v="0"/>
    <m/>
    <n v="29000"/>
    <m/>
    <n v="0"/>
    <n v="0"/>
    <s v="UNI240000001369"/>
    <m/>
    <m/>
    <s v="Redbull"/>
    <x v="0"/>
    <s v="Yeni Satış"/>
    <s v="Lisans"/>
    <s v="Lisans Satışı"/>
    <s v="Diğer"/>
    <x v="0"/>
    <x v="0"/>
    <s v="Yurt İçi"/>
    <s v="Türkiye"/>
  </r>
  <r>
    <s v="Q3"/>
    <x v="0"/>
    <x v="7"/>
    <m/>
    <s v="EKSILIOGLU  GIDA VE TEM ÜRÜN DAG PAZ  SAN ve TIC LTD. STI"/>
    <s v="EH.02.001"/>
    <s v="EnRoute Panorama - Yazilim Bakimi, Yasatma ve Merkezi Destek Hizmeti"/>
    <s v="Univera - Redbull"/>
    <x v="12"/>
    <s v="Enroute"/>
    <m/>
    <n v="6380"/>
    <m/>
    <n v="1"/>
    <m/>
    <n v="6380"/>
    <m/>
    <n v="0"/>
    <m/>
    <n v="6380"/>
    <m/>
    <n v="0"/>
    <n v="0"/>
    <s v="UNI240000001367"/>
    <m/>
    <m/>
    <s v="Redbull"/>
    <x v="0"/>
    <s v="Yenileme"/>
    <s v="Hizmet"/>
    <s v="Bakım ve Destek Hizmeti"/>
    <s v="Diğer"/>
    <x v="0"/>
    <x v="0"/>
    <s v="Yurt İçi"/>
    <s v="Türkiye"/>
  </r>
  <r>
    <s v="Q3"/>
    <x v="0"/>
    <x v="7"/>
    <m/>
    <s v="MGO GRUP HIZLI TÜKETIM ÜRÜNLERI PAZARLAMA A.S.-ASYA"/>
    <s v="EH.02.001"/>
    <s v="EnRoute Panorama - Yazilim Bakimi, Yasatma ve Merkezi Destek Hizmeti"/>
    <s v="Univera - Redbull"/>
    <x v="12"/>
    <s v="Enroute"/>
    <m/>
    <n v="6380"/>
    <m/>
    <n v="1"/>
    <m/>
    <n v="6380"/>
    <m/>
    <n v="0"/>
    <m/>
    <n v="6380"/>
    <m/>
    <n v="0"/>
    <n v="0"/>
    <s v="UNI240000001369"/>
    <m/>
    <m/>
    <s v="Redbull"/>
    <x v="0"/>
    <s v="Yenileme"/>
    <s v="Hizmet"/>
    <s v="Bakım ve Destek Hizmeti"/>
    <s v="Diğer"/>
    <x v="0"/>
    <x v="0"/>
    <s v="Yurt İçi"/>
    <s v="Türkiye"/>
  </r>
  <r>
    <s v="Q3"/>
    <x v="0"/>
    <x v="7"/>
    <m/>
    <s v="TURKUAZ TRADE LLC"/>
    <s v="EH.02.001"/>
    <s v="EnRoute Panorama - Yazilim Bakimi, Yasatma ve Merkezi Destek Hizmeti"/>
    <s v="Univera - Turkuaz Kazakistan"/>
    <x v="11"/>
    <s v="Enroute"/>
    <m/>
    <n v="101734.8"/>
    <m/>
    <n v="1"/>
    <m/>
    <n v="101734.8"/>
    <m/>
    <n v="0"/>
    <m/>
    <n v="101734.8"/>
    <m/>
    <n v="0"/>
    <n v="0"/>
    <s v="ENV240000000097"/>
    <m/>
    <m/>
    <s v="Turkuaz Trade"/>
    <x v="0"/>
    <s v="Yenileme"/>
    <s v="Hizmet"/>
    <s v="Bakım ve Destek Hizmeti"/>
    <s v="Diğer"/>
    <x v="0"/>
    <x v="0"/>
    <s v="Yurt Dışı"/>
    <s v="Kırgızistan"/>
  </r>
  <r>
    <s v="Q3"/>
    <x v="0"/>
    <x v="7"/>
    <m/>
    <s v="ERBAK-ULUDAG PAZARLAMA SATIS VE DAGITIM A.S."/>
    <s v="EH.02.001"/>
    <s v="EnRoute Panorama - Yazilim Bakimi, Yasatma ve Merkezi Destek Hizmeti"/>
    <s v="Univera - Uludağ İçecek"/>
    <x v="11"/>
    <s v="Enroute"/>
    <m/>
    <n v="14833.5"/>
    <m/>
    <n v="1"/>
    <m/>
    <n v="14833.5"/>
    <m/>
    <n v="0"/>
    <m/>
    <n v="14833.5"/>
    <m/>
    <n v="0"/>
    <n v="0"/>
    <s v="UNI240000001361"/>
    <m/>
    <m/>
    <s v="Uludağ İçecek"/>
    <x v="0"/>
    <s v="Yenileme"/>
    <s v="Hizmet"/>
    <s v="Bakım ve Destek Hizmeti"/>
    <s v="Diğer"/>
    <x v="0"/>
    <x v="0"/>
    <s v="Yurt İçi"/>
    <s v="Türkiye"/>
  </r>
  <r>
    <s v="Q3"/>
    <x v="0"/>
    <x v="7"/>
    <m/>
    <s v="RED BULL GIDA DAGITIM VE PAZARLAMA TICARET LTD. STI"/>
    <s v="EH.03.006"/>
    <s v="EnRoute Panorama - Uzaktan Kurulum ve Efitim Hizmeti"/>
    <s v="Univera - Redbull"/>
    <x v="12"/>
    <s v="Enroute"/>
    <m/>
    <n v="7674"/>
    <m/>
    <n v="2"/>
    <m/>
    <n v="15348"/>
    <m/>
    <n v="0"/>
    <m/>
    <n v="15348"/>
    <m/>
    <n v="0"/>
    <n v="0"/>
    <s v="UNI240000001368"/>
    <m/>
    <m/>
    <s v="Redbull"/>
    <x v="0"/>
    <s v="Yeni Satış"/>
    <s v="Hizmet"/>
    <s v="Kurulum ve Eğitim"/>
    <s v="Diğer"/>
    <x v="0"/>
    <x v="0"/>
    <s v="Yurt İçi"/>
    <s v="Türkiye"/>
  </r>
  <r>
    <s v="Q3"/>
    <x v="0"/>
    <x v="7"/>
    <m/>
    <s v="RED BULL GIDA DAGITIM VE PAZARLAMA TICARET LTD. STI"/>
    <s v="EH.03.006"/>
    <s v="EnRoute Panorama - Uzaktan Kurulum ve Efitim Hizmeti"/>
    <s v="Univera - Redbull"/>
    <x v="12"/>
    <s v="Enroute"/>
    <m/>
    <n v="7674"/>
    <m/>
    <n v="1"/>
    <m/>
    <n v="7674"/>
    <m/>
    <n v="0"/>
    <m/>
    <n v="7674"/>
    <m/>
    <n v="0"/>
    <n v="0"/>
    <s v="UNI240000001370"/>
    <m/>
    <m/>
    <s v="Redbull"/>
    <x v="0"/>
    <s v="Yeni Satış"/>
    <s v="Hizmet"/>
    <s v="Kurulum ve Eğitim"/>
    <s v="Diğer"/>
    <x v="0"/>
    <x v="0"/>
    <s v="Yurt İçi"/>
    <s v="Türkiye"/>
  </r>
  <r>
    <s v="Q3"/>
    <x v="0"/>
    <x v="7"/>
    <m/>
    <s v="ZIRVE UNITRAK GID.TEM.ÜRÜN.DAG.PAZ.SAN.VE TIC.LTD.STI."/>
    <s v="EH.03.006"/>
    <s v="EnRoute Panorama - Uzaktan Kurulum ve Efitim Hizmeti"/>
    <s v="Univera - Kent Gıda"/>
    <x v="12"/>
    <s v="Enroute"/>
    <m/>
    <n v="5481"/>
    <m/>
    <n v="2"/>
    <m/>
    <n v="10962"/>
    <m/>
    <n v="0"/>
    <m/>
    <n v="10962"/>
    <m/>
    <n v="0"/>
    <n v="0"/>
    <s v="UNI240000001371"/>
    <m/>
    <m/>
    <s v="Mondelez"/>
    <x v="0"/>
    <s v="Yeni Satış"/>
    <s v="Hizmet"/>
    <s v="Kurulum ve Eğitim"/>
    <s v="Key Account"/>
    <x v="0"/>
    <x v="0"/>
    <s v="Yurt İçi"/>
    <s v="Türkiye"/>
  </r>
  <r>
    <s v="Q3"/>
    <x v="0"/>
    <x v="7"/>
    <m/>
    <s v="RED BULL GIDA DAGITIM VE PAZARLAMA TICARET LTD. STI"/>
    <s v="EYS.01.014"/>
    <s v="EnRoute Panorama - Platform Back Office Kullanici Lisansi (Standart)"/>
    <s v="Univera - Redbull"/>
    <x v="12"/>
    <s v="Enroute"/>
    <m/>
    <n v="13968"/>
    <m/>
    <n v="1"/>
    <m/>
    <n v="13968"/>
    <m/>
    <n v="0"/>
    <m/>
    <n v="13968"/>
    <m/>
    <n v="0"/>
    <n v="0"/>
    <s v="UNI240000001374"/>
    <m/>
    <m/>
    <s v="Redbull"/>
    <x v="0"/>
    <s v="Yeni Satış"/>
    <s v="Lisans"/>
    <s v="Lisans Satışı"/>
    <s v="Diğer"/>
    <x v="0"/>
    <x v="0"/>
    <s v="Yurt İçi"/>
    <s v="Türkiye"/>
  </r>
  <r>
    <s v="Q3"/>
    <x v="0"/>
    <x v="7"/>
    <m/>
    <s v="BEYLERBEYI IÇECEK PAZARLAMA A.S"/>
    <s v="EY.01.014"/>
    <s v="EnRoute Panorama - Platform Back Office Kullanici Lisansi (Enterprise)"/>
    <s v="Univera - Sarper İçecek"/>
    <x v="13"/>
    <s v="Enroute"/>
    <m/>
    <n v="5154.5"/>
    <m/>
    <n v="60"/>
    <m/>
    <n v="475800"/>
    <m/>
    <n v="166530"/>
    <m/>
    <n v="309270"/>
    <m/>
    <n v="0"/>
    <n v="0"/>
    <s v="UNI240000001377"/>
    <m/>
    <m/>
    <s v="Beylerbeyi"/>
    <x v="0"/>
    <s v="Yeni Satış"/>
    <s v="Lisans"/>
    <s v="Lisans Satışı"/>
    <s v="Diğer"/>
    <x v="0"/>
    <x v="0"/>
    <s v="Yurt İçi"/>
    <s v="Türkiye"/>
  </r>
  <r>
    <s v="Q2"/>
    <x v="0"/>
    <x v="3"/>
    <m/>
    <s v="MİYA OTOMASYON VE BARKOD BILISIM SISTEMLERI SAN TİC. VE L.T.D. STI."/>
    <s v="EH.06.001"/>
    <s v="EnRoute Panorama - Hosting Hizmeti"/>
    <s v="Univera - Kanal"/>
    <x v="5"/>
    <s v="Hosting"/>
    <m/>
    <n v="1850.49"/>
    <m/>
    <n v="4"/>
    <m/>
    <n v="7401.96"/>
    <m/>
    <n v="0"/>
    <m/>
    <n v="7401.96"/>
    <m/>
    <n v="0"/>
    <n v="0"/>
    <s v="UNI240000000603"/>
    <m/>
    <m/>
    <s v="Miya"/>
    <x v="0"/>
    <s v="Yenileme"/>
    <s v="Hizmet"/>
    <s v="Hosting"/>
    <s v="Diğer"/>
    <x v="1"/>
    <x v="1"/>
    <s v="Yurt İçi"/>
    <s v="Türkiye"/>
  </r>
  <r>
    <s v="Q2"/>
    <x v="0"/>
    <x v="3"/>
    <m/>
    <s v="MİYA OTOMASYON VE BARKOD BILISIM SISTEMLERI SAN TİC. VE L.T.D. STI."/>
    <s v="EH.06.001"/>
    <s v="EnRoute Panorama - Hosting Hizmeti"/>
    <s v="Univera - Kanal"/>
    <x v="5"/>
    <s v="Hosting"/>
    <m/>
    <n v="5890.61"/>
    <m/>
    <n v="1"/>
    <m/>
    <n v="5890.61"/>
    <m/>
    <n v="0"/>
    <m/>
    <n v="5890.61"/>
    <m/>
    <n v="0"/>
    <n v="0"/>
    <s v="UNI240000000603"/>
    <m/>
    <m/>
    <s v="Miya"/>
    <x v="0"/>
    <s v="Yenileme"/>
    <s v="Hizmet"/>
    <s v="Hosting"/>
    <s v="Diğer"/>
    <x v="1"/>
    <x v="1"/>
    <s v="Yurt İçi"/>
    <s v="Türkiye"/>
  </r>
  <r>
    <s v="Q2"/>
    <x v="0"/>
    <x v="3"/>
    <m/>
    <s v="MİYA OTOMASYON VE BARKOD BILISIM SISTEMLERI SAN TİC. VE L.T.D. STI."/>
    <s v="EH.06.001"/>
    <s v="EnRoute Panorama - Hosting Hizmeti"/>
    <s v="Univera - Kanal"/>
    <x v="5"/>
    <s v="Hosting"/>
    <m/>
    <n v="1850.49"/>
    <m/>
    <n v="3"/>
    <m/>
    <n v="5551.47"/>
    <m/>
    <n v="0"/>
    <m/>
    <n v="5551.47"/>
    <m/>
    <n v="0"/>
    <n v="0"/>
    <s v="UNI240000000603"/>
    <m/>
    <m/>
    <s v="Miya"/>
    <x v="0"/>
    <s v="Yenileme"/>
    <s v="Hizmet"/>
    <s v="Hosting"/>
    <s v="Diğer"/>
    <x v="1"/>
    <x v="1"/>
    <s v="Yurt İçi"/>
    <s v="Türkiye"/>
  </r>
  <r>
    <s v="Q2"/>
    <x v="0"/>
    <x v="3"/>
    <m/>
    <s v="MİYA OTOMASYON VE BARKOD BILISIM SISTEMLERI SAN TİC. VE L.T.D. STI."/>
    <s v="EH.06.001"/>
    <s v="EnRoute Panorama - Hosting Hizmeti"/>
    <s v="Univera - Kanal"/>
    <x v="5"/>
    <s v="Hosting"/>
    <m/>
    <n v="1850.49"/>
    <m/>
    <n v="3"/>
    <m/>
    <n v="5551.47"/>
    <m/>
    <n v="0"/>
    <m/>
    <n v="5551.47"/>
    <m/>
    <n v="0"/>
    <n v="0"/>
    <s v="UNI240000000603"/>
    <m/>
    <m/>
    <s v="Miya"/>
    <x v="0"/>
    <s v="Yenileme"/>
    <s v="Hizmet"/>
    <s v="Hosting"/>
    <s v="Diğer"/>
    <x v="1"/>
    <x v="1"/>
    <s v="Yurt İçi"/>
    <s v="Türkiye"/>
  </r>
  <r>
    <s v="Q2"/>
    <x v="0"/>
    <x v="3"/>
    <m/>
    <s v="MİYA OTOMASYON VE BARKOD BILISIM SISTEMLERI SAN TİC. VE L.T.D. STI."/>
    <s v="EH.06.001"/>
    <s v="EnRoute Panorama - Hosting Hizmeti"/>
    <s v="Univera - Kanal"/>
    <x v="5"/>
    <s v="Hosting"/>
    <m/>
    <n v="1850.49"/>
    <m/>
    <n v="3"/>
    <m/>
    <n v="5551.47"/>
    <m/>
    <n v="0"/>
    <m/>
    <n v="5551.47"/>
    <m/>
    <n v="0"/>
    <n v="0"/>
    <s v="UNI240000000603"/>
    <m/>
    <m/>
    <s v="Miya"/>
    <x v="0"/>
    <s v="Yenileme"/>
    <s v="Hizmet"/>
    <s v="Hosting"/>
    <s v="Diğer"/>
    <x v="1"/>
    <x v="1"/>
    <s v="Yurt İçi"/>
    <s v="Türkiye"/>
  </r>
  <r>
    <s v="Q2"/>
    <x v="0"/>
    <x v="3"/>
    <m/>
    <s v="MİYA OTOMASYON VE BARKOD BILISIM SISTEMLERI SAN TİC. VE L.T.D. STI."/>
    <s v="EH.06.001"/>
    <s v="EnRoute Panorama - Hosting Hizmeti"/>
    <s v="Univera - Kanal"/>
    <x v="5"/>
    <s v="Hosting"/>
    <m/>
    <n v="1850.49"/>
    <m/>
    <n v="1"/>
    <m/>
    <n v="1850.49"/>
    <m/>
    <n v="0"/>
    <m/>
    <n v="1850.49"/>
    <m/>
    <n v="0"/>
    <n v="0"/>
    <s v="UNI240000000603"/>
    <m/>
    <m/>
    <s v="Miya"/>
    <x v="0"/>
    <s v="Yenileme"/>
    <s v="Hizmet"/>
    <s v="Hosting"/>
    <s v="Diğer"/>
    <x v="1"/>
    <x v="1"/>
    <s v="Yurt İçi"/>
    <s v="Türkiye"/>
  </r>
  <r>
    <s v="Q2"/>
    <x v="0"/>
    <x v="3"/>
    <m/>
    <s v="MİYA OTOMASYON VE BARKOD BILISIM SISTEMLERI SAN TİC. VE L.T.D. STI."/>
    <s v="EH.06.001"/>
    <s v="EnRoute Panorama - Hosting Hizmeti"/>
    <s v="Univera - Kanal"/>
    <x v="5"/>
    <s v="Hosting"/>
    <m/>
    <n v="1850"/>
    <m/>
    <n v="1"/>
    <m/>
    <n v="1850"/>
    <m/>
    <n v="0"/>
    <m/>
    <n v="1850"/>
    <m/>
    <n v="0"/>
    <n v="0"/>
    <s v="UNI240000000603"/>
    <m/>
    <m/>
    <s v="Miya"/>
    <x v="0"/>
    <s v="Yenileme"/>
    <s v="Hizmet"/>
    <s v="Hosting"/>
    <s v="Diğer"/>
    <x v="1"/>
    <x v="1"/>
    <s v="Yurt İçi"/>
    <s v="Türkiye"/>
  </r>
  <r>
    <s v="Q2"/>
    <x v="0"/>
    <x v="3"/>
    <m/>
    <s v="MİYA OTOMASYON VE BARKOD BILISIM SISTEMLERI SAN TİC. VE L.T.D. STI."/>
    <s v="EH.06.001"/>
    <s v="EnRoute Panorama - Hosting Hizmeti"/>
    <s v="Univera - Kanal"/>
    <x v="5"/>
    <s v="Hosting"/>
    <m/>
    <n v="1849"/>
    <m/>
    <n v="1"/>
    <m/>
    <n v="1849"/>
    <m/>
    <n v="0"/>
    <m/>
    <n v="1849"/>
    <m/>
    <n v="0"/>
    <n v="0"/>
    <s v="UNI240000000603"/>
    <m/>
    <m/>
    <s v="Miya"/>
    <x v="0"/>
    <s v="Yenileme"/>
    <s v="Hizmet"/>
    <s v="Hosting"/>
    <s v="Diğer"/>
    <x v="1"/>
    <x v="1"/>
    <s v="Yurt İçi"/>
    <s v="Türkiye"/>
  </r>
  <r>
    <s v="Q2"/>
    <x v="0"/>
    <x v="3"/>
    <m/>
    <s v="HAYAT KIMYA SAN. A.S"/>
    <s v="EH.06.001"/>
    <s v="EnRoute Panorama - Hosting Hizmeti"/>
    <s v="Univera - Hayat Kimya"/>
    <x v="2"/>
    <s v="Hosting"/>
    <m/>
    <n v="2000"/>
    <m/>
    <n v="12"/>
    <m/>
    <n v="24000"/>
    <m/>
    <n v="0"/>
    <m/>
    <n v="24000"/>
    <m/>
    <n v="0"/>
    <n v="0"/>
    <s v="UNI240000000611"/>
    <m/>
    <m/>
    <s v="Hayat Kimya"/>
    <x v="0"/>
    <s v="Yenileme"/>
    <s v="Hizmet"/>
    <s v="Hosting"/>
    <s v="Diğer"/>
    <x v="0"/>
    <x v="0"/>
    <s v="Yurt İçi"/>
    <s v="Türkiye"/>
  </r>
  <r>
    <s v="Q2"/>
    <x v="0"/>
    <x v="3"/>
    <m/>
    <s v="RECKITT BENCKISER EV ve HIJYEN ÜRÜNLERI A.S."/>
    <s v="EH.06.001"/>
    <s v="EnRoute Panorama - Hosting Hizmeti"/>
    <s v="Univera - Reckitt Benckiser"/>
    <x v="2"/>
    <s v="Hosting"/>
    <m/>
    <n v="30714.15"/>
    <m/>
    <n v="1"/>
    <m/>
    <n v="30714.15"/>
    <m/>
    <n v="0"/>
    <m/>
    <n v="30714.15"/>
    <m/>
    <n v="0"/>
    <n v="0"/>
    <s v="UNI240000000604"/>
    <m/>
    <m/>
    <s v="R. Benckiser"/>
    <x v="0"/>
    <s v="Yenileme"/>
    <s v="Hizmet"/>
    <s v="Hosting"/>
    <s v="Diğer"/>
    <x v="0"/>
    <x v="0"/>
    <s v="Yurt İçi"/>
    <s v="Türkiye"/>
  </r>
  <r>
    <s v="Q2"/>
    <x v="0"/>
    <x v="3"/>
    <m/>
    <s v="RECKITT BENCKISER TEMIZLIK MALZEMESI SAN. VE TIC. A.S."/>
    <s v="EH.06.001"/>
    <s v="EnRoute Panorama - Hosting Hizmeti"/>
    <s v="Univera - Reckitt Benckiser"/>
    <x v="2"/>
    <s v="Hosting"/>
    <m/>
    <n v="18534.330000000002"/>
    <m/>
    <n v="1"/>
    <m/>
    <n v="18534.330000000002"/>
    <m/>
    <n v="0"/>
    <m/>
    <n v="18534.330000000002"/>
    <m/>
    <n v="0"/>
    <n v="0"/>
    <s v="UNI240000000605"/>
    <m/>
    <m/>
    <s v="R. Benckiser"/>
    <x v="0"/>
    <s v="Yenileme"/>
    <s v="Hizmet"/>
    <s v="Hosting"/>
    <s v="Diğer"/>
    <x v="0"/>
    <x v="0"/>
    <s v="Yurt İçi"/>
    <s v="Türkiye"/>
  </r>
  <r>
    <s v="Q3"/>
    <x v="0"/>
    <x v="7"/>
    <m/>
    <s v="YVZ GIDA DAGITIM PAZ.OTO.NAK.INS.TUR.SAN.VE TIC.LTD.STI"/>
    <s v="EYS.04.012"/>
    <s v="EnRoute Panorama - E-Dönüsüm Modül Lisansi Standart"/>
    <s v="Univera - Çaykur"/>
    <x v="12"/>
    <s v="Enroute"/>
    <m/>
    <n v="21000"/>
    <m/>
    <n v="2"/>
    <m/>
    <n v="42000"/>
    <m/>
    <n v="0"/>
    <m/>
    <n v="42000"/>
    <m/>
    <n v="0"/>
    <n v="0"/>
    <s v="UNI240000001358"/>
    <m/>
    <m/>
    <s v="Çaykur"/>
    <x v="0"/>
    <s v="Yeni Satış"/>
    <s v="Lisans"/>
    <s v="Lisans Satışı"/>
    <s v="Diğer"/>
    <x v="0"/>
    <x v="0"/>
    <s v="Yurt İçi"/>
    <s v="Türkiye"/>
  </r>
  <r>
    <s v="Q3"/>
    <x v="0"/>
    <x v="7"/>
    <m/>
    <s v="KÜRESEL TEDARIK VE TICARET ANONIM SIRKETI"/>
    <s v="EH.03.001"/>
    <s v="EnRoute Panorama - Çafri Merkezi Hizmeti  (MSD)"/>
    <s v="Univera - Küresel Tedarik"/>
    <x v="12"/>
    <s v="Enroute"/>
    <m/>
    <n v="16000"/>
    <m/>
    <n v="3"/>
    <m/>
    <n v="48000"/>
    <m/>
    <n v="0"/>
    <m/>
    <n v="48000"/>
    <m/>
    <n v="0"/>
    <n v="0"/>
    <s v="UNI240000001366"/>
    <m/>
    <m/>
    <s v="Küresel Tedarik"/>
    <x v="0"/>
    <s v="Yenileme"/>
    <s v="Hizmet"/>
    <s v="Çağrı Merkezi"/>
    <s v="Diğer"/>
    <x v="0"/>
    <x v="0"/>
    <s v="Yurt İçi"/>
    <s v="Türkiye"/>
  </r>
  <r>
    <s v="Q3"/>
    <x v="0"/>
    <x v="7"/>
    <m/>
    <s v="EDM BİLİŞİM SİSTEMLERİ VE DANIŞMANLIK HizmetLERİ A.Ş."/>
    <s v="EY.04.014"/>
    <s v="EnRoute - E-Dönüşüm Lisans Komisyonu"/>
    <s v="Univera - Kanal"/>
    <x v="6"/>
    <s v="E-Dönüşüm"/>
    <s v="E-Dönüşüm"/>
    <n v="15157.25"/>
    <m/>
    <n v="1"/>
    <m/>
    <n v="15157.25"/>
    <m/>
    <n v="0"/>
    <m/>
    <n v="15157.25"/>
    <m/>
    <n v="0"/>
    <n v="0"/>
    <s v="UNI240000001378"/>
    <m/>
    <m/>
    <s v="EDM Bilişim"/>
    <x v="0"/>
    <s v="Yeni Satış"/>
    <s v="Komisyon"/>
    <s v="E-Dönüşüm"/>
    <s v="Diğer"/>
    <x v="1"/>
    <x v="6"/>
    <s v="Yurt İçi"/>
    <s v="Türkiye"/>
  </r>
  <r>
    <s v="Q2"/>
    <x v="0"/>
    <x v="3"/>
    <m/>
    <s v="DOGAN TREND OTOMOTIV TICARET HIZMET VE TEKNOLOJI A.S."/>
    <s v="CDH.02.001"/>
    <s v="Calldesk Panorama Yazilim Bakimi Hizmeti "/>
    <s v="Univera - Suzuki"/>
    <x v="2"/>
    <s v="ServiceCore"/>
    <m/>
    <n v="452342.22"/>
    <m/>
    <n v="1"/>
    <m/>
    <n v="452342.22"/>
    <m/>
    <n v="0"/>
    <m/>
    <n v="452342.22"/>
    <m/>
    <n v="0"/>
    <n v="0"/>
    <s v="UNI240000000607"/>
    <m/>
    <m/>
    <s v="Doğan Trend"/>
    <x v="0"/>
    <s v="Yenileme"/>
    <s v="Hizmet"/>
    <s v="Bakım ve Destek Hizmeti"/>
    <s v="Key Account"/>
    <x v="0"/>
    <x v="0"/>
    <s v="Yurt İçi"/>
    <s v="Türkiye"/>
  </r>
  <r>
    <s v="Q2"/>
    <x v="0"/>
    <x v="3"/>
    <m/>
    <s v="DOGAN TREND OTOMOTIV TICARET HIZMET VE TEKNOLOJI A.S."/>
    <s v="CDH.02.001"/>
    <s v="Calldesk Panorama Yazilim Bakimi Hizmeti "/>
    <s v="Univera - Suzuki"/>
    <x v="2"/>
    <s v="ServiceCore"/>
    <m/>
    <n v="4000"/>
    <m/>
    <n v="22"/>
    <m/>
    <n v="88000"/>
    <m/>
    <n v="0"/>
    <m/>
    <n v="88000"/>
    <m/>
    <n v="0"/>
    <n v="0"/>
    <s v="UNI240000000607"/>
    <m/>
    <m/>
    <s v="Doğan Trend"/>
    <x v="0"/>
    <s v="Yenileme"/>
    <s v="Hizmet"/>
    <s v="Bakım ve Destek Hizmeti"/>
    <s v="Key Account"/>
    <x v="0"/>
    <x v="0"/>
    <s v="Yurt İçi"/>
    <s v="Türkiye"/>
  </r>
  <r>
    <s v="Q2"/>
    <x v="0"/>
    <x v="3"/>
    <m/>
    <s v="OTOMOBILITE MOTORLU ARACLAR TICARET VE HIZMETLERI ANONIM SIRKETI"/>
    <s v="CDH.02.001"/>
    <s v="Calldesk Panorama Yazilim Bakimi Hizmeti "/>
    <s v="Univera - Suzuki"/>
    <x v="2"/>
    <s v="ServiceCore"/>
    <m/>
    <n v="226171.11"/>
    <m/>
    <n v="1"/>
    <m/>
    <n v="226171.11"/>
    <m/>
    <n v="0"/>
    <m/>
    <n v="226171.11"/>
    <m/>
    <n v="0"/>
    <n v="0"/>
    <s v="UNI240000000609"/>
    <m/>
    <m/>
    <s v="Doğan Trend"/>
    <x v="0"/>
    <s v="Yenileme"/>
    <s v="Hizmet"/>
    <s v="Bakım ve Destek Hizmeti"/>
    <s v="Key Account"/>
    <x v="0"/>
    <x v="0"/>
    <s v="Yurt İçi"/>
    <s v="Türkiye"/>
  </r>
  <r>
    <s v="Q2"/>
    <x v="0"/>
    <x v="3"/>
    <m/>
    <s v="SUZUKI MOTORLU ARAÇLAR PAZARLAMA A.S."/>
    <s v="CDH.02.001"/>
    <s v="Calldesk Panorama Yazilim Bakimi Hizmeti "/>
    <s v="Univera - Suzuki"/>
    <x v="2"/>
    <s v="ServiceCore"/>
    <m/>
    <n v="452342.22"/>
    <m/>
    <n v="1"/>
    <m/>
    <n v="452342.22"/>
    <m/>
    <n v="0"/>
    <m/>
    <n v="452342.22"/>
    <m/>
    <n v="0"/>
    <n v="0"/>
    <s v="UNI240000000608"/>
    <m/>
    <m/>
    <s v="Doğan Trend"/>
    <x v="0"/>
    <s v="Yenileme"/>
    <s v="Hizmet"/>
    <s v="Bakım ve Destek Hizmeti"/>
    <s v="Key Account"/>
    <x v="0"/>
    <x v="0"/>
    <s v="Yurt İçi"/>
    <s v="Türkiye"/>
  </r>
  <r>
    <s v="Q2"/>
    <x v="0"/>
    <x v="3"/>
    <m/>
    <s v="SUZUKI MOTORLU ARAÇLAR PAZARLAMA A.S."/>
    <s v="CDH.03.001"/>
    <s v="Calldesk Panorama Destek Hizmeti (Çafri Merkezi) "/>
    <s v="Univera - Suzuki"/>
    <x v="2"/>
    <s v="ServiceCore"/>
    <m/>
    <n v="4000"/>
    <m/>
    <n v="22"/>
    <m/>
    <n v="88000"/>
    <m/>
    <n v="0"/>
    <m/>
    <n v="88000"/>
    <m/>
    <n v="0"/>
    <n v="0"/>
    <s v="UNI240000000608"/>
    <m/>
    <m/>
    <s v="Doğan Trend"/>
    <x v="0"/>
    <s v="Yenileme"/>
    <s v="Hizmet"/>
    <s v="Çağrı Merkezi"/>
    <s v="Key Account"/>
    <x v="0"/>
    <x v="0"/>
    <s v="Yurt İçi"/>
    <s v="Türkiye"/>
  </r>
  <r>
    <s v="Q2"/>
    <x v="0"/>
    <x v="3"/>
    <m/>
    <s v="BMC OTOMOTIV SAN. VE TIC. A.S."/>
    <s v="CDY.06.001"/>
    <s v="Calldesk Panorama - Yazilim Gelistirme Hizmeti"/>
    <s v="Univera - BMC"/>
    <x v="10"/>
    <s v="ServiceCore"/>
    <m/>
    <n v="6803.599913867356"/>
    <m/>
    <n v="46.44"/>
    <m/>
    <n v="394948.98"/>
    <m/>
    <n v="78989.8"/>
    <m/>
    <n v="315959.18"/>
    <m/>
    <n v="0"/>
    <n v="0"/>
    <s v="UNI240000000616"/>
    <m/>
    <m/>
    <s v="BMC"/>
    <x v="0"/>
    <s v="Yeni Satış"/>
    <s v="Hizmet"/>
    <s v="Yazılım Geliştirme"/>
    <s v="Key Account"/>
    <x v="0"/>
    <x v="0"/>
    <s v="Yurt İçi"/>
    <s v="Türkiye"/>
  </r>
  <r>
    <s v="Q2"/>
    <x v="0"/>
    <x v="3"/>
    <m/>
    <s v="BMC OTOMOTIV SAN. VE TIC. A.S."/>
    <s v="CDH.01.001"/>
    <s v="Calldesk Panorama - Proje Yönetim Hizmeti"/>
    <s v="Univera - BMC"/>
    <x v="10"/>
    <s v="ServiceCore"/>
    <m/>
    <n v="6350.0199999999995"/>
    <m/>
    <n v="10"/>
    <m/>
    <n v="63500.2"/>
    <m/>
    <n v="0"/>
    <m/>
    <n v="63500.2"/>
    <m/>
    <n v="0"/>
    <n v="0"/>
    <s v="UNI240000000616"/>
    <m/>
    <m/>
    <s v="BMC"/>
    <x v="0"/>
    <s v="Yeni Satış"/>
    <s v="Hizmet"/>
    <s v="Proje Yönetimi ve Danışmanlık"/>
    <s v="Key Account"/>
    <x v="0"/>
    <x v="0"/>
    <s v="Yurt İçi"/>
    <s v="Türkiye"/>
  </r>
  <r>
    <s v="Q3"/>
    <x v="0"/>
    <x v="7"/>
    <m/>
    <s v="MARS GIDA ÜRÜNLERI TIC. LTD.STI."/>
    <s v="EYS.04.012"/>
    <s v="EnRoute Panorama - E-Dönüsüm Modül Lisansi Standart"/>
    <s v="Univera - Mars Gıda"/>
    <x v="7"/>
    <s v="Enroute"/>
    <m/>
    <n v="24946.799999999999"/>
    <m/>
    <n v="2"/>
    <m/>
    <n v="49893.599999999999"/>
    <m/>
    <n v="0"/>
    <m/>
    <n v="49893.599999999999"/>
    <m/>
    <n v="0"/>
    <n v="0"/>
    <s v="UNI240000001386"/>
    <m/>
    <m/>
    <s v="Mars Gıda"/>
    <x v="0"/>
    <s v="Yeni Satış"/>
    <s v="Lisans"/>
    <s v="Lisans Satışı"/>
    <s v="Diğer"/>
    <x v="0"/>
    <x v="0"/>
    <s v="Yurt İçi"/>
    <s v="Türkiye"/>
  </r>
  <r>
    <s v="Q2"/>
    <x v="0"/>
    <x v="4"/>
    <m/>
    <s v="HIKMET URUN- NIL TICARET GIDA DAGITIM PAZARLAMA HIZMETLERI"/>
    <s v="UH.01.002"/>
    <s v="UNIDOX KONTÖR HIZMETI"/>
    <s v="Univera - Dardanel"/>
    <x v="6"/>
    <s v="E-Dönüşüm"/>
    <s v="Unidox"/>
    <n v="1.8"/>
    <m/>
    <n v="10000"/>
    <m/>
    <n v="18000"/>
    <m/>
    <n v="0"/>
    <m/>
    <n v="18000"/>
    <m/>
    <n v="0"/>
    <n v="0"/>
    <s v="ENV240000000069"/>
    <m/>
    <m/>
    <s v="Dardanel"/>
    <x v="0"/>
    <s v="Yeni Satış"/>
    <s v="Kontor"/>
    <s v="Kontor Satışı"/>
    <s v="Diğer"/>
    <x v="1"/>
    <x v="0"/>
    <s v="Yurt İçi"/>
    <s v="Türkiye"/>
  </r>
  <r>
    <s v="Q2"/>
    <x v="0"/>
    <x v="4"/>
    <m/>
    <s v="JTI TÜTÜN ÜRÜNLERI SANAYI A.S"/>
    <s v="SH.02.001"/>
    <s v="StokBar Panorama - Yazilim Bakimi Hizmeti"/>
    <s v="Univera - JTI"/>
    <x v="11"/>
    <s v="Stokbar"/>
    <s v="Stokbar"/>
    <n v="15588.25"/>
    <m/>
    <n v="1"/>
    <m/>
    <n v="15588.25"/>
    <m/>
    <n v="0"/>
    <m/>
    <n v="15588.25"/>
    <m/>
    <n v="0"/>
    <n v="0"/>
    <s v="UNI240000000655"/>
    <m/>
    <m/>
    <s v="JTI"/>
    <x v="0"/>
    <s v="Yenileme"/>
    <s v="Hizmet"/>
    <s v="Bakım ve Destek Hizmeti"/>
    <s v="Key Account"/>
    <x v="0"/>
    <x v="0"/>
    <s v="Yurt İçi"/>
    <s v="Türkiye"/>
  </r>
  <r>
    <s v="Q2"/>
    <x v="0"/>
    <x v="4"/>
    <m/>
    <s v="JTI TÜTÜN ÜRÜNLERI SANAYI A.S"/>
    <s v="SH.02.001"/>
    <s v="StokBar Panorama - Yazilim Bakimi Hizmeti"/>
    <s v="Univera - JTI"/>
    <x v="11"/>
    <s v="Stokbar"/>
    <s v="Stokbar"/>
    <n v="6138.02"/>
    <m/>
    <n v="1"/>
    <m/>
    <n v="6138.02"/>
    <m/>
    <n v="0"/>
    <m/>
    <n v="6138.02"/>
    <m/>
    <n v="0"/>
    <n v="0"/>
    <s v="UNI240000000655"/>
    <m/>
    <m/>
    <s v="JTI"/>
    <x v="0"/>
    <s v="Yenileme"/>
    <s v="Hizmet"/>
    <s v="Bakım ve Destek Hizmeti"/>
    <s v="Key Account"/>
    <x v="0"/>
    <x v="0"/>
    <s v="Yurt İçi"/>
    <s v="Türkiye"/>
  </r>
  <r>
    <s v="Q2"/>
    <x v="0"/>
    <x v="4"/>
    <m/>
    <s v="JTI TÜTÜN ÜRÜNLERI SANAYI A.S"/>
    <s v="SH.02.001"/>
    <s v="StokBar Panorama - Yazilim Bakimi Hizmeti"/>
    <s v="Univera - JTI"/>
    <x v="11"/>
    <s v="Stokbar"/>
    <s v="Stokbar"/>
    <n v="3235.31"/>
    <m/>
    <n v="1"/>
    <m/>
    <n v="3235.31"/>
    <m/>
    <n v="0"/>
    <m/>
    <n v="3235.31"/>
    <m/>
    <n v="0"/>
    <n v="0"/>
    <s v="UNI240000000655"/>
    <m/>
    <m/>
    <s v="JTI"/>
    <x v="0"/>
    <s v="Yenileme"/>
    <s v="Hizmet"/>
    <s v="Bakım ve Destek Hizmeti"/>
    <s v="Key Account"/>
    <x v="0"/>
    <x v="0"/>
    <s v="Yurt İçi"/>
    <s v="Türkiye"/>
  </r>
  <r>
    <s v="Q2"/>
    <x v="0"/>
    <x v="4"/>
    <m/>
    <s v="JTI TÜTÜN ÜRÜNLERI SANAYI A.S"/>
    <s v="SH.03.004"/>
    <s v="StokBar Panorama - Çafri Merkezi Hizmeti (Depo/Lokasyon)"/>
    <s v="Univera - JTI"/>
    <x v="11"/>
    <s v="Stokbar"/>
    <s v="Stokbar"/>
    <n v="33588.26"/>
    <m/>
    <n v="1"/>
    <m/>
    <n v="33588.26"/>
    <m/>
    <n v="0"/>
    <m/>
    <n v="33588.26"/>
    <m/>
    <n v="0"/>
    <n v="0"/>
    <s v="UNI240000000655"/>
    <m/>
    <m/>
    <s v="JTI"/>
    <x v="0"/>
    <s v="Yenileme"/>
    <s v="Hizmet"/>
    <s v="Hosting"/>
    <s v="Key Account"/>
    <x v="0"/>
    <x v="0"/>
    <s v="Yurt İçi"/>
    <s v="Türkiye"/>
  </r>
  <r>
    <s v="Q2"/>
    <x v="0"/>
    <x v="4"/>
    <m/>
    <s v="FHP EV IÇI KULLANIM ARAÇLARI SAN VE TIC . A.S"/>
    <s v="QH.08.001"/>
    <s v="Quest Panorama - Hosting Hizmeti"/>
    <s v="Univera - Vileda"/>
    <x v="11"/>
    <s v="Hosting"/>
    <m/>
    <n v="12760.81"/>
    <m/>
    <n v="1"/>
    <m/>
    <n v="12760.808025"/>
    <m/>
    <n v="-1.9750000000000002E-3"/>
    <m/>
    <n v="12760.81"/>
    <m/>
    <n v="0"/>
    <n v="0"/>
    <s v="UNI240000000642"/>
    <m/>
    <m/>
    <s v="Vileda"/>
    <x v="0"/>
    <s v="Yenileme"/>
    <s v="Hizmet"/>
    <s v="Hosting"/>
    <s v="Diğer"/>
    <x v="0"/>
    <x v="0"/>
    <s v="Yurt İçi"/>
    <s v="Türkiye"/>
  </r>
  <r>
    <s v="Q2"/>
    <x v="0"/>
    <x v="4"/>
    <m/>
    <s v="JTI TÜTÜN ÜRÜNLERI SANAYI A.S"/>
    <s v="QH.03.001"/>
    <s v="Quest Panorama  - Çafri Merkezi Hizmeti"/>
    <s v="Univera - JTI"/>
    <x v="11"/>
    <s v="Quest"/>
    <m/>
    <n v="6883.04"/>
    <m/>
    <n v="1"/>
    <m/>
    <n v="6883.04"/>
    <m/>
    <n v="0"/>
    <m/>
    <n v="6883.04"/>
    <m/>
    <n v="0"/>
    <n v="0"/>
    <s v="UNI240000000656"/>
    <m/>
    <m/>
    <s v="JTI"/>
    <x v="0"/>
    <s v="Yenileme"/>
    <s v="Hizmet"/>
    <s v="Hosting"/>
    <s v="Key Account"/>
    <x v="0"/>
    <x v="0"/>
    <s v="Yurt İçi"/>
    <s v="Türkiye"/>
  </r>
  <r>
    <s v="Q2"/>
    <x v="0"/>
    <x v="4"/>
    <m/>
    <s v="JTI TÜTÜN ÜRÜNLERI SANAYI A.S"/>
    <s v="QH.03.001"/>
    <s v="Quest Panorama  - Çafri Merkezi Hizmeti"/>
    <s v="Univera - JTI"/>
    <x v="11"/>
    <s v="Quest"/>
    <m/>
    <n v="6883.04"/>
    <m/>
    <n v="1"/>
    <m/>
    <n v="6883.04"/>
    <m/>
    <n v="0"/>
    <m/>
    <n v="6883.04"/>
    <m/>
    <n v="0"/>
    <n v="0"/>
    <s v="UNI240000000657"/>
    <m/>
    <m/>
    <s v="JTI"/>
    <x v="0"/>
    <s v="Yenileme"/>
    <s v="Hizmet"/>
    <s v="Hosting"/>
    <s v="Key Account"/>
    <x v="0"/>
    <x v="0"/>
    <s v="Yurt İçi"/>
    <s v="Türkiye"/>
  </r>
  <r>
    <s v="Q3"/>
    <x v="0"/>
    <x v="7"/>
    <m/>
    <s v="EFES VITANTA MOLDOVA BREWERY S.A"/>
    <s v="PP.01.002"/>
    <s v="PANORAMA PLATFORM 8 (P8) GEÇIS LISANSI"/>
    <s v="Univera - Efes Moldova"/>
    <x v="4"/>
    <s v="Enroute"/>
    <m/>
    <n v="141035.26"/>
    <m/>
    <n v="1"/>
    <m/>
    <n v="141035.26"/>
    <m/>
    <n v="0"/>
    <m/>
    <n v="141035.26"/>
    <m/>
    <n v="0"/>
    <n v="0"/>
    <s v="ENV240000000102"/>
    <m/>
    <m/>
    <s v="Efes International"/>
    <x v="0"/>
    <s v="Yeni Satış"/>
    <s v="Lisans"/>
    <s v="Lisans Satışı"/>
    <s v="Diğer"/>
    <x v="0"/>
    <x v="0"/>
    <s v="Yurt Dışı"/>
    <s v="Moldova"/>
  </r>
  <r>
    <s v="Q3"/>
    <x v="0"/>
    <x v="7"/>
    <m/>
    <s v="EFES VITANTA MOLDOVA BREWERY S.A"/>
    <s v="EH.02.001"/>
    <s v="EnRoute Panorama - Yazilim Bakimi, Yasatma ve Merkezi Destek Hizmeti"/>
    <s v="Univera - Efes Moldova"/>
    <x v="4"/>
    <s v="Enroute"/>
    <m/>
    <n v="23941.19"/>
    <m/>
    <n v="1"/>
    <m/>
    <n v="23941.187107999998"/>
    <m/>
    <n v="-2.892E-3"/>
    <m/>
    <n v="23941.19"/>
    <m/>
    <n v="0"/>
    <n v="0"/>
    <s v="ENV240000000101"/>
    <m/>
    <m/>
    <s v="Efes International"/>
    <x v="0"/>
    <s v="Yenileme"/>
    <s v="Hizmet"/>
    <s v="Bakım ve Destek Hizmeti"/>
    <s v="Diğer"/>
    <x v="0"/>
    <x v="0"/>
    <s v="Yurt Dışı"/>
    <s v="Moldova"/>
  </r>
  <r>
    <s v="Q3"/>
    <x v="0"/>
    <x v="7"/>
    <m/>
    <s v="MARS GIDA ÜRÜNLERI TIC. LTD.STI."/>
    <s v="EH.03.006"/>
    <s v="EnRoute Panorama - Uzaktan Kurulum ve Efitim Hizmeti"/>
    <s v="Univera - Mars Gıda"/>
    <x v="7"/>
    <s v="Enroute"/>
    <m/>
    <n v="7673.4"/>
    <m/>
    <n v="4"/>
    <m/>
    <n v="30693.599999999999"/>
    <m/>
    <n v="0"/>
    <m/>
    <n v="30693.599999999999"/>
    <m/>
    <n v="0"/>
    <n v="0"/>
    <s v="UNI240000001386"/>
    <m/>
    <m/>
    <s v="Mars Gıda"/>
    <x v="0"/>
    <s v="Yeni Satış"/>
    <s v="Hizmet"/>
    <s v="Kurulum ve Eğitim"/>
    <s v="Diğer"/>
    <x v="0"/>
    <x v="0"/>
    <s v="Yurt İçi"/>
    <s v="Türkiye"/>
  </r>
  <r>
    <s v="Q3"/>
    <x v="0"/>
    <x v="7"/>
    <m/>
    <s v="HAYAT KIMYA SAN. A.S"/>
    <s v="EH.05.002"/>
    <s v="EnRoute Panorama - Rapor Gelistirme Hizmeti"/>
    <s v="Univera - Hayat Kimya"/>
    <x v="11"/>
    <s v="Enroute"/>
    <m/>
    <n v="39106.239999999998"/>
    <m/>
    <n v="-1"/>
    <m/>
    <n v="0"/>
    <m/>
    <n v="0"/>
    <m/>
    <n v="-39106.239999999998"/>
    <m/>
    <n v="4.93"/>
    <n v="39106.239999999998"/>
    <s v="HA0202400198483"/>
    <m/>
    <m/>
    <s v="Hayat Kimya"/>
    <x v="0"/>
    <s v="Yeni Satış"/>
    <s v="Hizmet"/>
    <s v="Rapor Geliştirme"/>
    <s v="Diğer"/>
    <x v="0"/>
    <x v="0"/>
    <s v="Yurt İçi"/>
    <s v="Türkiye"/>
  </r>
  <r>
    <s v="Q3"/>
    <x v="0"/>
    <x v="7"/>
    <s v="İptal"/>
    <s v="HAYAT KIMYA SAN. A.S"/>
    <s v="EH.01.001"/>
    <s v="EnRoute Panorama - Proje Yönetim Hizmeti"/>
    <s v="Univera - Hayat Kimya"/>
    <x v="11"/>
    <s v="Enroute"/>
    <m/>
    <n v="7822.8499999999995"/>
    <s v="TRY"/>
    <n v="-2.2000000000000002"/>
    <m/>
    <n v="0"/>
    <m/>
    <n v="0"/>
    <m/>
    <n v="-17210.27"/>
    <m/>
    <n v="2.17"/>
    <n v="17210.27"/>
    <s v="HA0202400198483"/>
    <m/>
    <m/>
    <s v="Hayat Kimya"/>
    <x v="0"/>
    <s v="Yeni Satış"/>
    <s v="Hizmet"/>
    <s v="Proje Yönetimi ve Danışmanlık"/>
    <s v="Diğer"/>
    <x v="0"/>
    <x v="0"/>
    <s v="Yurt İçi"/>
    <s v="Türkiye"/>
  </r>
  <r>
    <s v="Q3"/>
    <x v="0"/>
    <x v="7"/>
    <m/>
    <s v="AROMA BURSA MEYVE SULARI VE GIDA SAN. A.S."/>
    <s v="EH.01.003"/>
    <s v="EnRoute Panorama - Kurulum ve Efitim Hizmeti"/>
    <s v="Univera - Aroma"/>
    <x v="13"/>
    <s v="Enroute"/>
    <m/>
    <n v="7399"/>
    <m/>
    <n v="2"/>
    <m/>
    <n v="14798"/>
    <m/>
    <n v="0"/>
    <m/>
    <n v="14798"/>
    <m/>
    <n v="0"/>
    <n v="0"/>
    <s v="UNI240000001395"/>
    <m/>
    <m/>
    <s v="Aroma"/>
    <x v="0"/>
    <s v="Yeni Satış"/>
    <s v="Hizmet"/>
    <s v="Kurulum ve Eğitim"/>
    <s v="Diğer"/>
    <x v="0"/>
    <x v="0"/>
    <s v="Yurt İçi"/>
    <s v="Türkiye"/>
  </r>
  <r>
    <s v="Q3"/>
    <x v="0"/>
    <x v="8"/>
    <m/>
    <s v="BEYLERBEYI IÇECEK PAZARLAMA A.S"/>
    <s v="EY.04.006"/>
    <s v="EnRoute Panorama - Kullanici Lisanslari Kiralama Hizmeti (Enterprise)"/>
    <s v="Univera - Sarper İçecek"/>
    <x v="13"/>
    <s v="Enroute"/>
    <m/>
    <n v="2914.69"/>
    <m/>
    <n v="270"/>
    <m/>
    <n v="786966.3"/>
    <m/>
    <n v="0"/>
    <m/>
    <n v="786966.3"/>
    <m/>
    <n v="0"/>
    <n v="0"/>
    <s v="UNI240000001492"/>
    <m/>
    <m/>
    <s v="Beylerbeyi"/>
    <x v="0"/>
    <s v="Yenileme"/>
    <s v="Lisans"/>
    <s v="Lisans Kiralama"/>
    <s v="Diğer"/>
    <x v="0"/>
    <x v="0"/>
    <s v="Yurt İçi"/>
    <s v="Türkiye"/>
  </r>
  <r>
    <s v="Q2"/>
    <x v="0"/>
    <x v="4"/>
    <m/>
    <s v="DARDANEL DAGITIM A.S."/>
    <s v="EH.06.001"/>
    <s v="EnRoute Panorama - Hosting Hizmeti"/>
    <s v="Univera - Dardanel"/>
    <x v="11"/>
    <s v="Hosting"/>
    <m/>
    <n v="44917.17"/>
    <m/>
    <n v="1"/>
    <m/>
    <n v="44917.17"/>
    <m/>
    <n v="0"/>
    <m/>
    <n v="44917.17"/>
    <m/>
    <n v="0"/>
    <n v="0"/>
    <s v="UNI240000000647"/>
    <m/>
    <m/>
    <s v="Dardanel"/>
    <x v="0"/>
    <s v="Yenileme"/>
    <s v="Hizmet"/>
    <s v="Hosting"/>
    <s v="Diğer"/>
    <x v="0"/>
    <x v="0"/>
    <s v="Yurt İçi"/>
    <s v="Türkiye"/>
  </r>
  <r>
    <s v="Q2"/>
    <x v="0"/>
    <x v="4"/>
    <m/>
    <s v="Haribo SEKERLEME SAN. TIC.LTD. STI."/>
    <s v="EH.06.001"/>
    <s v="EnRoute Panorama - Hosting Hizmeti"/>
    <s v="Univera - Haribo"/>
    <x v="11"/>
    <s v="Hosting"/>
    <m/>
    <n v="13099.37"/>
    <m/>
    <n v="1"/>
    <m/>
    <n v="13099.369983000001"/>
    <m/>
    <n v="-1.7E-5"/>
    <m/>
    <n v="13099.37"/>
    <m/>
    <n v="0"/>
    <n v="0"/>
    <s v="UNI240000000638"/>
    <m/>
    <m/>
    <s v="Haribo"/>
    <x v="0"/>
    <s v="Yenileme"/>
    <s v="Hizmet"/>
    <s v="Hosting"/>
    <s v="Key Account"/>
    <x v="0"/>
    <x v="0"/>
    <s v="Yurt İçi"/>
    <s v="Türkiye"/>
  </r>
  <r>
    <s v="Q2"/>
    <x v="0"/>
    <x v="4"/>
    <m/>
    <s v="Haribo SEKERLEME SAN. TIC.LTD. STI."/>
    <s v="EH.06.001"/>
    <s v="EnRoute Panorama - Hosting Hizmeti"/>
    <s v="Univera - Haribo"/>
    <x v="11"/>
    <s v="Hosting"/>
    <m/>
    <n v="6311.62"/>
    <m/>
    <n v="1"/>
    <m/>
    <n v="6311.6234999999997"/>
    <m/>
    <n v="3.5000000000000001E-3"/>
    <m/>
    <n v="6311.62"/>
    <m/>
    <n v="0"/>
    <n v="0"/>
    <s v="UNI240000000638"/>
    <m/>
    <m/>
    <s v="Haribo"/>
    <x v="0"/>
    <s v="Yenileme"/>
    <s v="Hizmet"/>
    <s v="Hosting"/>
    <s v="Key Account"/>
    <x v="0"/>
    <x v="0"/>
    <s v="Yurt İçi"/>
    <s v="Türkiye"/>
  </r>
  <r>
    <s v="Q2"/>
    <x v="0"/>
    <x v="4"/>
    <m/>
    <s v="IMPERIAL TOBACCO TÜTÜN ÜRÜNLERI SATIS VE PAZARLAMA A.S"/>
    <s v="EH.06.001"/>
    <s v="EnRoute Panorama - Hosting Hizmeti"/>
    <s v="Univera - Imperial Tobacco"/>
    <x v="11"/>
    <s v="Hosting"/>
    <m/>
    <n v="91000"/>
    <m/>
    <n v="1"/>
    <m/>
    <n v="91000"/>
    <m/>
    <n v="0"/>
    <m/>
    <n v="91000"/>
    <m/>
    <n v="0"/>
    <n v="0"/>
    <s v="UNI240000000650"/>
    <m/>
    <m/>
    <s v="Imperial Tobacco"/>
    <x v="0"/>
    <s v="Yenileme"/>
    <s v="Hizmet"/>
    <s v="Hosting"/>
    <s v="Diğer"/>
    <x v="0"/>
    <x v="0"/>
    <s v="Yurt İçi"/>
    <s v="Türkiye"/>
  </r>
  <r>
    <s v="Q2"/>
    <x v="0"/>
    <x v="4"/>
    <m/>
    <s v="JTI TÜTÜN ÜRÜNLERI PAZARLAMA A.S."/>
    <s v="EH.06.001"/>
    <s v="EnRoute Panorama - Hosting Hizmeti"/>
    <s v="Univera - JTI"/>
    <x v="11"/>
    <s v="Hosting"/>
    <m/>
    <n v="353806.96"/>
    <m/>
    <n v="1"/>
    <m/>
    <n v="353806.95630000002"/>
    <m/>
    <n v="-3.7000000000000002E-3"/>
    <m/>
    <n v="353806.96"/>
    <m/>
    <n v="0"/>
    <n v="0"/>
    <s v="UNI240000000633"/>
    <m/>
    <m/>
    <s v="JTI"/>
    <x v="0"/>
    <s v="Yenileme"/>
    <s v="Hizmet"/>
    <s v="Hosting"/>
    <s v="Key Account"/>
    <x v="0"/>
    <x v="0"/>
    <s v="Yurt İçi"/>
    <s v="Türkiye"/>
  </r>
  <r>
    <s v="Q2"/>
    <x v="0"/>
    <x v="4"/>
    <m/>
    <s v="KENT GIDA MADDELERI SAN VE TIC.AS."/>
    <s v="EH.06.001"/>
    <s v="EnRoute Panorama - Hosting Hizmeti"/>
    <s v="Univera - Kent Gıda"/>
    <x v="11"/>
    <s v="Hosting"/>
    <m/>
    <n v="366283.58"/>
    <m/>
    <n v="1"/>
    <m/>
    <n v="366283.57943099999"/>
    <m/>
    <n v="-5.6899999999999995E-4"/>
    <m/>
    <n v="366283.58"/>
    <m/>
    <n v="0"/>
    <n v="0"/>
    <s v="UNI240000000636"/>
    <m/>
    <m/>
    <s v="Mondelez"/>
    <x v="0"/>
    <s v="Yenileme"/>
    <s v="Hizmet"/>
    <s v="Hosting"/>
    <s v="Diğer"/>
    <x v="0"/>
    <x v="0"/>
    <s v="Yurt İçi"/>
    <s v="Türkiye"/>
  </r>
  <r>
    <s v="Q2"/>
    <x v="0"/>
    <x v="4"/>
    <m/>
    <s v="LA LORRAINE UNLU MAMÜLLER SAN. VE TIC. A.S."/>
    <s v="EH.06.001"/>
    <s v="EnRoute Panorama - Hosting Hizmeti"/>
    <s v="Univera - La Lorraine"/>
    <x v="11"/>
    <s v="Hosting"/>
    <m/>
    <n v="54791.040000000001"/>
    <m/>
    <n v="1"/>
    <m/>
    <n v="54791.041767000002"/>
    <m/>
    <n v="1.7669999999999999E-3"/>
    <m/>
    <n v="54791.040000000001"/>
    <m/>
    <n v="0"/>
    <n v="0"/>
    <s v="UNI240000000643"/>
    <m/>
    <m/>
    <s v="La Lorraine"/>
    <x v="0"/>
    <s v="Yenileme"/>
    <s v="Hizmet"/>
    <s v="Hosting"/>
    <s v="Diğer"/>
    <x v="0"/>
    <x v="0"/>
    <s v="Yurt İçi"/>
    <s v="Türkiye"/>
  </r>
  <r>
    <s v="Q2"/>
    <x v="0"/>
    <x v="4"/>
    <m/>
    <s v="Mey İçki Sanayi ve Ticaret A.Ş."/>
    <s v="EH.06.001"/>
    <s v="EnRoute Panorama - Hosting Hizmeti"/>
    <s v="Univera - Mey İçki"/>
    <x v="11"/>
    <s v="Hosting"/>
    <m/>
    <n v="162661"/>
    <m/>
    <n v="1"/>
    <m/>
    <n v="162661"/>
    <m/>
    <n v="0"/>
    <m/>
    <n v="162661"/>
    <m/>
    <n v="0"/>
    <n v="0"/>
    <s v="UNI240000000640"/>
    <m/>
    <m/>
    <s v="Mey İçki"/>
    <x v="0"/>
    <s v="Yenileme"/>
    <s v="Hizmet"/>
    <s v="Hosting"/>
    <s v="Key Account"/>
    <x v="0"/>
    <x v="0"/>
    <s v="Yurt İçi"/>
    <s v="Türkiye"/>
  </r>
  <r>
    <s v="Q2"/>
    <x v="0"/>
    <x v="4"/>
    <m/>
    <s v="PERNOD RICARD ISTANBUL IÇ VE DIS TIC. LTD. STI"/>
    <s v="EH.06.001"/>
    <s v="EnRoute Panorama - Hosting Hizmeti"/>
    <s v="Univera - Pernod Ricard"/>
    <x v="2"/>
    <s v="Hosting"/>
    <m/>
    <n v="158834.1"/>
    <m/>
    <n v="1"/>
    <m/>
    <n v="158834.1"/>
    <m/>
    <n v="0"/>
    <m/>
    <n v="158834.1"/>
    <m/>
    <n v="0"/>
    <n v="0"/>
    <s v="UNI240000000645"/>
    <m/>
    <m/>
    <s v="Pernod Ricard"/>
    <x v="0"/>
    <s v="Yenileme"/>
    <s v="Hizmet"/>
    <s v="Hosting"/>
    <s v="Key Account"/>
    <x v="0"/>
    <x v="0"/>
    <s v="Yurt İçi"/>
    <s v="Türkiye"/>
  </r>
  <r>
    <s v="Q2"/>
    <x v="0"/>
    <x v="4"/>
    <m/>
    <s v="PERNOD RICARD ISTANBUL IÇ VE DIS TIC. LTD. STI"/>
    <s v="EH.06.001"/>
    <s v="EnRoute Panorama - Hosting Hizmeti"/>
    <s v="Univera - Pernod Ricard"/>
    <x v="11"/>
    <s v="Hosting"/>
    <m/>
    <n v="158834.1"/>
    <m/>
    <n v="1"/>
    <m/>
    <n v="158834.1"/>
    <m/>
    <n v="0"/>
    <m/>
    <n v="158834.1"/>
    <m/>
    <n v="0"/>
    <n v="0"/>
    <s v="UNI240000000646"/>
    <m/>
    <m/>
    <s v="Pernod Ricard"/>
    <x v="0"/>
    <s v="Yenileme"/>
    <s v="Hizmet"/>
    <s v="Hosting"/>
    <s v="Key Account"/>
    <x v="0"/>
    <x v="0"/>
    <s v="Yurt İçi"/>
    <s v="Türkiye"/>
  </r>
  <r>
    <s v="Q2"/>
    <x v="0"/>
    <x v="4"/>
    <m/>
    <s v="PERRIGO KISISEL BAKIM ÜRÜNLERI SAN. VE TIC. LTD.STI"/>
    <s v="EH.06.001"/>
    <s v="EnRoute Panorama - Hosting Hizmeti"/>
    <s v="Univera - Omega Pharma"/>
    <x v="11"/>
    <s v="Hosting"/>
    <m/>
    <n v="29130.57"/>
    <m/>
    <n v="1"/>
    <m/>
    <n v="29130.57"/>
    <m/>
    <n v="0"/>
    <m/>
    <n v="29130.57"/>
    <m/>
    <n v="0"/>
    <n v="0"/>
    <s v="UNI240000000634"/>
    <m/>
    <m/>
    <s v="Perrigo"/>
    <x v="0"/>
    <s v="Yenileme"/>
    <s v="Hizmet"/>
    <s v="Hosting"/>
    <s v="Diğer"/>
    <x v="0"/>
    <x v="0"/>
    <s v="Yurt İçi"/>
    <s v="Türkiye"/>
  </r>
  <r>
    <s v="Q2"/>
    <x v="0"/>
    <x v="4"/>
    <m/>
    <s v="PERRIGO KISISEL BAKIM ÜRÜNLERI SAN. VE TIC. LTD.STI"/>
    <s v="EH.06.001"/>
    <s v="EnRoute Panorama - Hosting Hizmeti"/>
    <s v="Univera - Omega Pharma"/>
    <x v="11"/>
    <s v="Hosting"/>
    <m/>
    <n v="29130.57"/>
    <m/>
    <n v="1"/>
    <m/>
    <n v="29130.57"/>
    <m/>
    <n v="0"/>
    <m/>
    <n v="29130.57"/>
    <m/>
    <n v="0"/>
    <n v="0"/>
    <s v="UNI240000000635"/>
    <m/>
    <m/>
    <s v="Perrigo"/>
    <x v="0"/>
    <s v="Yenileme"/>
    <s v="Hizmet"/>
    <s v="Hosting"/>
    <s v="Diğer"/>
    <x v="0"/>
    <x v="0"/>
    <s v="Yurt İçi"/>
    <s v="Türkiye"/>
  </r>
  <r>
    <s v="Q2"/>
    <x v="0"/>
    <x v="4"/>
    <m/>
    <s v="TADIM GIDA MADDELERI SAN.VE TIC.AS."/>
    <s v="EH.06.001"/>
    <s v="EnRoute Panorama - Hosting Hizmeti"/>
    <s v="Univera - Tadım"/>
    <x v="11"/>
    <s v="Hosting"/>
    <m/>
    <n v="65000"/>
    <m/>
    <n v="1"/>
    <m/>
    <n v="65000"/>
    <m/>
    <n v="0"/>
    <m/>
    <n v="65000"/>
    <m/>
    <n v="0"/>
    <n v="0"/>
    <s v="UNI240000000641"/>
    <m/>
    <m/>
    <s v="Tadım"/>
    <x v="0"/>
    <s v="Yenileme"/>
    <s v="Hizmet"/>
    <s v="Hosting"/>
    <s v="Diğer"/>
    <x v="0"/>
    <x v="0"/>
    <s v="Yurt İçi"/>
    <s v="Türkiye"/>
  </r>
  <r>
    <s v="Q2"/>
    <x v="0"/>
    <x v="4"/>
    <m/>
    <s v="TÜRK HENKEL KIMYA SAN TIC. A.S."/>
    <s v="EH.06.001"/>
    <s v="EnRoute Panorama - Hosting Hizmeti"/>
    <s v="Univera - Schwarzkoph Henkel"/>
    <x v="11"/>
    <s v="Hosting"/>
    <m/>
    <n v="18934.87"/>
    <m/>
    <n v="1"/>
    <m/>
    <n v="18934.870500000001"/>
    <m/>
    <n v="5.0000000000000001E-4"/>
    <m/>
    <n v="18934.87"/>
    <m/>
    <n v="0"/>
    <n v="0"/>
    <s v="UNI240000000637"/>
    <m/>
    <m/>
    <s v="Henkel"/>
    <x v="0"/>
    <s v="Yenileme"/>
    <s v="Hizmet"/>
    <s v="Hosting"/>
    <s v="Diğer"/>
    <x v="0"/>
    <x v="0"/>
    <s v="Yurt İçi"/>
    <s v="Türkiye"/>
  </r>
  <r>
    <s v="Q3"/>
    <x v="0"/>
    <x v="8"/>
    <m/>
    <s v="BEYLERBEYI IÇECEK PAZARLAMA A.S"/>
    <s v="EY.04.005"/>
    <s v="EnRoute Panorama - Dafitici Lisanslari ve Hizmetleri Kiralama Hizmeti (Enterprise)"/>
    <s v="Univera - Sarper İçecek"/>
    <x v="13"/>
    <s v="Enroute"/>
    <m/>
    <n v="21460.59"/>
    <m/>
    <n v="30"/>
    <m/>
    <n v="643817.69999999995"/>
    <m/>
    <n v="0"/>
    <m/>
    <n v="643817.69999999995"/>
    <m/>
    <n v="0"/>
    <n v="0"/>
    <s v="UNI240000001492"/>
    <m/>
    <m/>
    <s v="Beylerbeyi"/>
    <x v="0"/>
    <s v="Yenileme"/>
    <s v="Lisans"/>
    <s v="Lisans Kiralama"/>
    <s v="Diğer"/>
    <x v="0"/>
    <x v="0"/>
    <s v="Yurt İçi"/>
    <s v="Türkiye"/>
  </r>
  <r>
    <s v="Q3"/>
    <x v="0"/>
    <x v="7"/>
    <m/>
    <s v="EFES VITANTA MOLDOVA BREWERY S.A"/>
    <s v="EH.03.001"/>
    <s v="EnRoute Panorama - Çafri Merkezi Hizmeti  (MSD)"/>
    <s v="Univera - Efes Moldova"/>
    <x v="4"/>
    <s v="Enroute"/>
    <m/>
    <n v="31301.9"/>
    <m/>
    <n v="1"/>
    <m/>
    <n v="31301.896000000001"/>
    <m/>
    <n v="-4.0000000000000001E-3"/>
    <m/>
    <n v="31301.9"/>
    <m/>
    <n v="0"/>
    <n v="0"/>
    <s v="ENV240000000101"/>
    <m/>
    <m/>
    <s v="Efes International"/>
    <x v="0"/>
    <s v="Yenileme"/>
    <s v="Hizmet"/>
    <s v="Çağrı Merkezi"/>
    <s v="Diğer"/>
    <x v="0"/>
    <x v="0"/>
    <s v="Yurt Dışı"/>
    <s v="Moldova"/>
  </r>
  <r>
    <s v="Q3"/>
    <x v="0"/>
    <x v="7"/>
    <m/>
    <s v="ERUSLU SAGLIK ÜRÜNLERI SAN. VE TIC. A.S."/>
    <s v="EYS.04.001"/>
    <s v="EnRoute Panorama -  Modül Lisanslari Kiralama Hizmeti Standart"/>
    <s v="Univera - Eruslu Sağlık"/>
    <x v="13"/>
    <s v="Enroute"/>
    <m/>
    <n v="326668.52"/>
    <m/>
    <n v="1"/>
    <m/>
    <n v="326668.52"/>
    <m/>
    <n v="0"/>
    <m/>
    <n v="326668.52"/>
    <m/>
    <n v="0"/>
    <n v="0"/>
    <s v="UNI240000001409"/>
    <m/>
    <m/>
    <s v="Eruslu"/>
    <x v="0"/>
    <s v="Yenileme"/>
    <s v="Lisans"/>
    <s v="Lisans Kiralama"/>
    <s v="Diğer"/>
    <x v="0"/>
    <x v="0"/>
    <s v="Yurt İçi"/>
    <s v="Türkiye"/>
  </r>
  <r>
    <s v="Q2"/>
    <x v="0"/>
    <x v="4"/>
    <m/>
    <s v="MİYA OTOMASYON VE BARKOD BILISIM SISTEMLERI SAN TİC. VE L.T.D. STI."/>
    <s v="UH.01.002"/>
    <s v="UNIDOX KONTÖR HIZMETI"/>
    <s v="Univera - Kanal"/>
    <x v="5"/>
    <s v="E-Dönüşüm"/>
    <s v="Unidox"/>
    <n v="1.6870000000000001"/>
    <m/>
    <n v="10000"/>
    <m/>
    <n v="16870"/>
    <m/>
    <n v="0"/>
    <m/>
    <n v="16870"/>
    <m/>
    <n v="0"/>
    <n v="0"/>
    <s v="UNI240000000659"/>
    <m/>
    <m/>
    <s v="Miya"/>
    <x v="0"/>
    <s v="Yeni Satış"/>
    <s v="Kontor"/>
    <s v="Kontor Satışı"/>
    <s v="Diğer"/>
    <x v="1"/>
    <x v="1"/>
    <s v="Yurt İçi"/>
    <s v="Türkiye"/>
  </r>
  <r>
    <s v="Q2"/>
    <x v="0"/>
    <x v="4"/>
    <m/>
    <s v="ENERJISA ENERJI ÜRETIM A.S."/>
    <s v="QH.08.001"/>
    <s v="Quest Panorama - Hosting Hizmeti"/>
    <s v="Univera - Enerjisa"/>
    <x v="11"/>
    <s v="Hosting"/>
    <m/>
    <n v="21811.51"/>
    <m/>
    <n v="1"/>
    <m/>
    <n v="21811.507065000002"/>
    <m/>
    <n v="-2.9350000000000001E-3"/>
    <m/>
    <n v="21811.51"/>
    <m/>
    <n v="0"/>
    <n v="0"/>
    <s v="UNI240000000661"/>
    <m/>
    <m/>
    <s v="Enerjisa"/>
    <x v="0"/>
    <s v="Yenileme"/>
    <s v="Hizmet"/>
    <s v="Hosting"/>
    <s v="Diğer"/>
    <x v="0"/>
    <x v="0"/>
    <s v="Yurt İçi"/>
    <s v="Türkiye"/>
  </r>
  <r>
    <s v="Q3"/>
    <x v="0"/>
    <x v="8"/>
    <m/>
    <s v="ERBAK-ULUDAG PAZARLAMA SATIS VE DAGITIM A.S."/>
    <s v="EY.06.001"/>
    <s v="EnRoute Panorama - Yazilim Gelistirme Hizmeti"/>
    <s v="Univera - Uludağ İçecek"/>
    <x v="11"/>
    <s v="Enroute"/>
    <m/>
    <n v="8500"/>
    <m/>
    <n v="12.66"/>
    <m/>
    <n v="107610"/>
    <m/>
    <n v="0"/>
    <m/>
    <n v="107610"/>
    <m/>
    <n v="0"/>
    <n v="0"/>
    <s v="UNI240000001493"/>
    <m/>
    <m/>
    <s v="Uludağ İçecek"/>
    <x v="1"/>
    <s v="Yeni Satış"/>
    <s v="Hizmet"/>
    <s v="Yazılım Geliştirme"/>
    <s v="Diğer"/>
    <x v="0"/>
    <x v="0"/>
    <s v="Yurt İçi"/>
    <s v="Türkiye"/>
  </r>
  <r>
    <s v="Q3"/>
    <x v="0"/>
    <x v="8"/>
    <m/>
    <s v="ECZACIBASI YAPI GEREÇLERI SAN. VE TIC. AS."/>
    <s v="EH.02.001"/>
    <s v="EnRoute Panorama - Yazilim Bakimi, Yasatma ve Merkezi Destek Hizmeti"/>
    <s v="Univera - Eczacıbaşı Intema"/>
    <x v="11"/>
    <s v="Enroute"/>
    <m/>
    <n v="44666.66"/>
    <m/>
    <n v="1"/>
    <m/>
    <n v="44666.66"/>
    <m/>
    <n v="0"/>
    <m/>
    <n v="44666.66"/>
    <m/>
    <n v="0"/>
    <n v="0"/>
    <s v="UNI240000001504"/>
    <m/>
    <m/>
    <s v="Eczacıbaşı"/>
    <x v="0"/>
    <s v="Yenileme"/>
    <s v="Hizmet"/>
    <s v="Bakım ve Destek Hizmeti"/>
    <s v="Diğer"/>
    <x v="0"/>
    <x v="0"/>
    <s v="Yurt İçi"/>
    <s v="Türkiye"/>
  </r>
  <r>
    <s v="Q3"/>
    <x v="0"/>
    <x v="8"/>
    <m/>
    <s v="DÜZEY TÜKETIM MAL. SAN. PAZ. VE TIC. A.S."/>
    <s v="EH.01.001"/>
    <s v="EnRoute Panorama - Proje Yönetim Hizmeti"/>
    <s v="Univera - Sütaş"/>
    <x v="11"/>
    <s v="Enroute"/>
    <m/>
    <n v="12750"/>
    <m/>
    <n v="7"/>
    <m/>
    <n v="89250"/>
    <m/>
    <n v="0"/>
    <m/>
    <n v="89250"/>
    <m/>
    <n v="0"/>
    <n v="0"/>
    <s v="UNI240000001500"/>
    <m/>
    <m/>
    <s v="Düzey"/>
    <x v="0"/>
    <s v="Yeni Satış"/>
    <s v="Hizmet"/>
    <s v="Proje Yönetimi ve Danışmanlık"/>
    <s v="Diğer"/>
    <x v="0"/>
    <x v="0"/>
    <s v="Yurt İçi"/>
    <s v="Türkiye"/>
  </r>
  <r>
    <s v="Q2"/>
    <x v="0"/>
    <x v="4"/>
    <m/>
    <s v="ADAGAZ SANAYI TICARET TURIZM INSAAT ITHALAT IHRACAT LIMITED SIRKETI"/>
    <s v="UH.01.002"/>
    <s v="Unidox Kontör"/>
    <s v="Univera - Suzuki"/>
    <x v="6"/>
    <s v="E-Dönüşüm"/>
    <s v="Unidox"/>
    <n v="2.8"/>
    <m/>
    <n v="5000"/>
    <m/>
    <n v="14000"/>
    <m/>
    <n v="0"/>
    <m/>
    <n v="14000"/>
    <m/>
    <n v="0"/>
    <n v="0"/>
    <s v="UNI240000000667"/>
    <m/>
    <m/>
    <s v="Doğan Trend"/>
    <x v="0"/>
    <s v="Yeni Satış"/>
    <s v="Kontor"/>
    <s v="Kontor Satışı"/>
    <s v="Key Account"/>
    <x v="1"/>
    <x v="0"/>
    <s v="Yurt İçi"/>
    <s v="Türkiye"/>
  </r>
  <r>
    <s v="Q2"/>
    <x v="0"/>
    <x v="4"/>
    <m/>
    <s v="BALIKESIR ELEKTROMEKANIK SANAYI TESISLERI AS."/>
    <s v="SH.01.001"/>
    <s v="StokBar Panorama - Proje Yönetim Hizmeti"/>
    <s v="Univera - Best Elektromekanik"/>
    <x v="0"/>
    <s v="Stokbar"/>
    <s v="Stokbar"/>
    <n v="3924.9"/>
    <m/>
    <n v="4"/>
    <m/>
    <n v="15699.6"/>
    <m/>
    <n v="0"/>
    <m/>
    <n v="15699.6"/>
    <m/>
    <n v="0"/>
    <n v="0"/>
    <s v="UNI240000000664"/>
    <m/>
    <m/>
    <s v="Balıkesir Elektromekanik"/>
    <x v="0"/>
    <s v="Yeni Satış"/>
    <s v="Hizmet"/>
    <s v="Proje Yönetimi ve Danışmanlık"/>
    <s v="Diğer"/>
    <x v="0"/>
    <x v="0"/>
    <s v="Yurt İçi"/>
    <s v="Türkiye"/>
  </r>
  <r>
    <s v="Q2"/>
    <x v="0"/>
    <x v="4"/>
    <m/>
    <s v="SHELL &amp; TURCAS PETROL A.S"/>
    <s v="OH.05.001"/>
    <s v="OUTSOURCE YAZILIM GELISTIRME HIZMETI"/>
    <s v="Univera - Shell Bee"/>
    <x v="4"/>
    <s v="Enroute"/>
    <s v="Outsource - Hizmet"/>
    <n v="10756.540234381511"/>
    <m/>
    <n v="-153.6"/>
    <m/>
    <n v="0"/>
    <m/>
    <n v="0"/>
    <m/>
    <n v="-1652204.5800010001"/>
    <m/>
    <n v="153.61000000000001"/>
    <n v="1652204.5800010001"/>
    <s v="ST0202400206476"/>
    <m/>
    <m/>
    <s v="Shell"/>
    <x v="3"/>
    <s v="Yeni Satış"/>
    <s v="Hizmet"/>
    <s v="Yazılım Geliştirme"/>
    <s v="Diğer"/>
    <x v="0"/>
    <x v="0"/>
    <s v="Yurt İçi"/>
    <s v="Türkiye"/>
  </r>
  <r>
    <s v="Q2"/>
    <x v="0"/>
    <x v="4"/>
    <m/>
    <s v="KONFRUT AG TARIM ANONIM SIRKETI"/>
    <s v="LH.05.001"/>
    <s v="LOJITEK PANORAMA YAZILIM GELISTIRME HIZMETI"/>
    <s v="Univera - Döhler"/>
    <x v="0"/>
    <s v="Stokbar"/>
    <s v="Lojitek"/>
    <n v="10500"/>
    <m/>
    <n v="4"/>
    <m/>
    <n v="42000"/>
    <m/>
    <n v="0"/>
    <m/>
    <n v="42000"/>
    <m/>
    <n v="0"/>
    <n v="0"/>
    <s v="UNI240000000666"/>
    <m/>
    <m/>
    <s v="Döhler"/>
    <x v="0"/>
    <s v="Yeni Satış"/>
    <s v="Hizmet"/>
    <s v="Yazılım Geliştirme"/>
    <s v="Diğer"/>
    <x v="0"/>
    <x v="0"/>
    <s v="Yurt İçi"/>
    <s v="Türkiye"/>
  </r>
  <r>
    <s v="Q3"/>
    <x v="0"/>
    <x v="8"/>
    <m/>
    <s v="VITRA KARO SERAMIK SAN. VE TIC. AS."/>
    <s v="EH.02.018"/>
    <s v="EnRoute Panorama  WebConnector Bakim Hizmeti"/>
    <s v="Univera - Eczacıbaşı Intema"/>
    <x v="12"/>
    <s v="Enroute"/>
    <s v="Web Connector"/>
    <n v="24051.25"/>
    <m/>
    <n v="1"/>
    <m/>
    <n v="24051.25"/>
    <m/>
    <n v="0"/>
    <m/>
    <n v="24051.25"/>
    <m/>
    <n v="0"/>
    <n v="0"/>
    <s v="UNI240000001502"/>
    <m/>
    <m/>
    <s v="Eczacıbaşı"/>
    <x v="0"/>
    <s v="Yenileme"/>
    <s v="Hizmet"/>
    <s v="Bakım ve Destek Hizmeti"/>
    <s v="Diğer"/>
    <x v="0"/>
    <x v="0"/>
    <s v="Yurt İçi"/>
    <s v="Türkiye"/>
  </r>
  <r>
    <s v="Q3"/>
    <x v="0"/>
    <x v="8"/>
    <m/>
    <s v="LEVENT KIMYA SAN. VE TIC. A.S."/>
    <s v="EH.03.006"/>
    <s v="EnRoute Panorama - Uzaktan Kurulum ve Efitim Hizmeti"/>
    <s v="Univera - Levent Kimya"/>
    <x v="7"/>
    <s v="Enroute"/>
    <m/>
    <n v="10710"/>
    <m/>
    <n v="3"/>
    <m/>
    <n v="37800"/>
    <m/>
    <n v="5670"/>
    <m/>
    <n v="32130"/>
    <m/>
    <n v="0"/>
    <n v="0"/>
    <s v="UNI240000001522"/>
    <m/>
    <m/>
    <s v="Levent Kimya"/>
    <x v="0"/>
    <s v="Yeni Satış"/>
    <s v="Hizmet"/>
    <s v="Kurulum ve Eğitim"/>
    <s v="Diğer"/>
    <x v="0"/>
    <x v="0"/>
    <s v="Yurt İçi"/>
    <s v="Türkiye"/>
  </r>
  <r>
    <s v="Q3"/>
    <x v="0"/>
    <x v="8"/>
    <m/>
    <s v="HAYAT KIMYA SAN. A.S"/>
    <s v="EH.05.002"/>
    <s v="EnRoute Panorama - Rapor Gelistirme Hizmeti"/>
    <s v="Univera - Hayat Kimya"/>
    <x v="11"/>
    <s v="Enroute"/>
    <m/>
    <n v="8438"/>
    <m/>
    <n v="4.99"/>
    <m/>
    <n v="42105.62"/>
    <m/>
    <n v="0"/>
    <m/>
    <n v="42105.62"/>
    <m/>
    <n v="0"/>
    <n v="0"/>
    <s v="UNI240000001498"/>
    <m/>
    <m/>
    <s v="Hayat Kimya"/>
    <x v="0"/>
    <s v="Yeni Satış"/>
    <s v="Hizmet"/>
    <s v="Rapor Geliştirme"/>
    <s v="Diğer"/>
    <x v="0"/>
    <x v="0"/>
    <s v="Yurt İçi"/>
    <s v="Türkiye"/>
  </r>
  <r>
    <s v="Q3"/>
    <x v="0"/>
    <x v="8"/>
    <m/>
    <s v="ERBAK-ULUDAG PAZARLAMA SATIS VE DAGITIM A.S."/>
    <s v="EH.01.001"/>
    <s v="EnRoute Panorama - Proje Yönetim Hizmeti"/>
    <s v="Univera - Uludağ İçecek"/>
    <x v="11"/>
    <s v="Enroute"/>
    <m/>
    <n v="7900"/>
    <m/>
    <n v="3"/>
    <m/>
    <n v="23700"/>
    <m/>
    <n v="0"/>
    <m/>
    <n v="23700"/>
    <m/>
    <n v="0"/>
    <n v="0"/>
    <s v="UNI240000001493"/>
    <m/>
    <m/>
    <s v="Uludağ İçecek"/>
    <x v="1"/>
    <s v="Yeni Satış"/>
    <s v="Hizmet"/>
    <s v="Proje Yönetimi ve Danışmanlık"/>
    <s v="Diğer"/>
    <x v="0"/>
    <x v="0"/>
    <s v="Yurt İçi"/>
    <s v="Türkiye"/>
  </r>
  <r>
    <s v="Q2"/>
    <x v="0"/>
    <x v="4"/>
    <m/>
    <s v="GÜLÜNCE GIDA SANAYI TICARET LIMITED SIRKETI"/>
    <s v="UH.01.002"/>
    <s v="UNIDOX KONTÖR HIZMETI"/>
    <s v="Univera - Dardanel"/>
    <x v="6"/>
    <s v="E-Dönüşüm"/>
    <s v="Unidox"/>
    <n v="1.9"/>
    <m/>
    <n v="10000"/>
    <m/>
    <n v="19000"/>
    <m/>
    <n v="0"/>
    <m/>
    <n v="19000"/>
    <m/>
    <n v="0"/>
    <n v="0"/>
    <s v="UNI240000000669"/>
    <m/>
    <m/>
    <s v="Dardanel"/>
    <x v="0"/>
    <s v="Yeni Satış"/>
    <s v="Kontor"/>
    <s v="Kontor Satışı"/>
    <s v="Diğer"/>
    <x v="1"/>
    <x v="0"/>
    <s v="Yurt İçi"/>
    <s v="Türkiye"/>
  </r>
  <r>
    <s v="Q3"/>
    <x v="0"/>
    <x v="8"/>
    <m/>
    <s v="INTEMA INSAAT VE TESISAT MALZEME A.S"/>
    <s v="EH.02.001"/>
    <s v="EnRoute Panorama - Yazilim Bakimi, Yasatma ve Merkezi Destek Hizmeti"/>
    <s v="Univera - Eczacıbaşı Intema"/>
    <x v="12"/>
    <s v="Enroute"/>
    <m/>
    <n v="20230.75"/>
    <m/>
    <n v="1"/>
    <m/>
    <n v="20230.75"/>
    <m/>
    <n v="0"/>
    <m/>
    <n v="20230.75"/>
    <m/>
    <n v="0"/>
    <n v="0"/>
    <s v="UNI240000001503"/>
    <m/>
    <m/>
    <s v="Eczacıbaşı"/>
    <x v="0"/>
    <s v="Yenileme"/>
    <s v="Hizmet"/>
    <s v="Bakım ve Destek Hizmeti"/>
    <s v="Diğer"/>
    <x v="0"/>
    <x v="0"/>
    <s v="Yurt İçi"/>
    <s v="Türkiye"/>
  </r>
  <r>
    <s v="Q3"/>
    <x v="0"/>
    <x v="8"/>
    <m/>
    <s v="KAAN GRUP TEMIZLIK ÜRÜNLERI GIDA PAZARLAMA SANAYI VE TICARET LTD. STI."/>
    <s v="EYS.04.012"/>
    <s v="EnRoute Panorama - E-Dönüsüm Modül Lisansi Standart"/>
    <s v="Univera - Dardanel"/>
    <x v="7"/>
    <s v="Enroute"/>
    <m/>
    <n v="22000"/>
    <m/>
    <n v="1"/>
    <m/>
    <n v="25000"/>
    <m/>
    <n v="3000"/>
    <m/>
    <n v="22000"/>
    <m/>
    <n v="0"/>
    <n v="0"/>
    <s v="UNI240000001524"/>
    <m/>
    <m/>
    <s v="Dardanel"/>
    <x v="0"/>
    <s v="Yeni Satış"/>
    <s v="Lisans"/>
    <s v="Lisans Satışı"/>
    <s v="Diğer"/>
    <x v="0"/>
    <x v="0"/>
    <s v="Yurt İçi"/>
    <s v="Türkiye"/>
  </r>
  <r>
    <s v="Q2"/>
    <x v="0"/>
    <x v="4"/>
    <m/>
    <s v="MİYA OTOMASYON VE BARKOD BILISIM SISTEMLERI SAN TİC. VE L.T.D. STI."/>
    <s v="WPY.01.003"/>
    <s v="WEBPLUS EK KULLANICI LISANSI +1"/>
    <s v="Univera - Kanal"/>
    <x v="5"/>
    <s v="Enroute"/>
    <s v="Webplus"/>
    <n v="3685"/>
    <m/>
    <n v="1"/>
    <m/>
    <n v="3685"/>
    <m/>
    <n v="0"/>
    <m/>
    <n v="3685"/>
    <m/>
    <n v="0"/>
    <n v="0"/>
    <s v="UNI240000000671"/>
    <m/>
    <m/>
    <s v="Miya"/>
    <x v="0"/>
    <s v="Yeni Satış"/>
    <s v="Lisans"/>
    <s v="Lisans Satışı"/>
    <s v="Diğer"/>
    <x v="1"/>
    <x v="1"/>
    <s v="Yurt İçi"/>
    <s v="Türkiye"/>
  </r>
  <r>
    <s v="Q2"/>
    <x v="0"/>
    <x v="4"/>
    <m/>
    <s v="MATRIKS BİLGİSAYAR SİSTEMLERİ LTD.ŞTİ"/>
    <s v="UH.01.002"/>
    <s v="UNIDOX KONTÖR HIZMETI"/>
    <s v="Univera - Kanal"/>
    <x v="5"/>
    <s v="E-Dönüşüm"/>
    <s v="Unidox"/>
    <n v="2.4049999999999998"/>
    <m/>
    <n v="5000"/>
    <m/>
    <n v="12025"/>
    <m/>
    <n v="0"/>
    <m/>
    <n v="12025"/>
    <m/>
    <n v="0"/>
    <n v="0"/>
    <s v="UNI240000000672"/>
    <m/>
    <m/>
    <s v="Matriks"/>
    <x v="0"/>
    <s v="Yeni Satış"/>
    <s v="Kontor"/>
    <s v="Kontor Satışı"/>
    <s v="Diğer"/>
    <x v="1"/>
    <x v="2"/>
    <s v="Yurt İçi"/>
    <s v="Türkiye"/>
  </r>
  <r>
    <s v="Q2"/>
    <x v="0"/>
    <x v="4"/>
    <m/>
    <s v="MİYA OTOMASYON VE BARKOD BILISIM SISTEMLERI SAN TİC. VE L.T.D. STI."/>
    <s v="UH.01.002"/>
    <s v="UNIDOX KONTÖR HIZMETI"/>
    <s v="Univera - Kanal"/>
    <x v="5"/>
    <s v="E-Dönüşüm"/>
    <s v="Unidox"/>
    <n v="2.9529999999999998"/>
    <m/>
    <n v="2000"/>
    <m/>
    <n v="5906"/>
    <m/>
    <n v="0"/>
    <m/>
    <n v="5906"/>
    <m/>
    <n v="0"/>
    <n v="0"/>
    <s v="UNI240000000670"/>
    <m/>
    <m/>
    <s v="Miya"/>
    <x v="0"/>
    <s v="Yeni Satış"/>
    <s v="Kontor"/>
    <s v="Kontor Satışı"/>
    <s v="Diğer"/>
    <x v="1"/>
    <x v="1"/>
    <s v="Yurt İçi"/>
    <s v="Türkiye"/>
  </r>
  <r>
    <s v="Q2"/>
    <x v="0"/>
    <x v="4"/>
    <m/>
    <s v="MURAT ÇAGIR"/>
    <s v="UH.01.002"/>
    <s v="UNIDOX KONTÖR HIZMETI"/>
    <s v="Univera - Dardanel"/>
    <x v="6"/>
    <s v="E-Dönüşüm"/>
    <s v="Unidox"/>
    <n v="1.9"/>
    <m/>
    <n v="10000"/>
    <m/>
    <n v="19000"/>
    <m/>
    <n v="0"/>
    <m/>
    <n v="19000"/>
    <m/>
    <n v="0"/>
    <n v="0"/>
    <s v="ENV240000000071"/>
    <m/>
    <m/>
    <s v="Dardanel"/>
    <x v="0"/>
    <s v="Yeni Satış"/>
    <s v="Kontor"/>
    <s v="Kontor Satışı"/>
    <s v="Diğer"/>
    <x v="1"/>
    <x v="0"/>
    <s v="Yurt İçi"/>
    <s v="Türkiye"/>
  </r>
  <r>
    <s v="Q2"/>
    <x v="0"/>
    <x v="4"/>
    <m/>
    <s v="SHELL &amp; TURCAS PETROL A.S"/>
    <s v="OH.05.001"/>
    <s v="OUTSOURCE YAZILIM GELISTIRME HIZMETI"/>
    <s v="Univera - Shell Bee"/>
    <x v="4"/>
    <s v="Enroute"/>
    <s v="Outsource - Hizmet"/>
    <n v="10755.839984382526"/>
    <m/>
    <n v="153.61000000000001"/>
    <m/>
    <n v="1652204.5824"/>
    <m/>
    <n v="2.3990000000000001E-3"/>
    <m/>
    <n v="1652204.5800010001"/>
    <m/>
    <n v="0"/>
    <n v="0"/>
    <s v="UNI240000000676"/>
    <m/>
    <m/>
    <s v="Shell"/>
    <x v="3"/>
    <s v="Yeni Satış"/>
    <s v="Hizmet"/>
    <s v="Yazılım Geliştirme"/>
    <s v="Diğer"/>
    <x v="0"/>
    <x v="0"/>
    <s v="Yurt İçi"/>
    <s v="Türkiye"/>
  </r>
  <r>
    <s v="Q3"/>
    <x v="0"/>
    <x v="8"/>
    <m/>
    <s v="BURDA BEBEK SAN. VE TIC.A.S"/>
    <s v="EH.02.001"/>
    <s v="EnRoute Panorama - Yazilim Bakimi, Yasatma ve Merkezi Destek Hizmeti"/>
    <s v="Univera - Burda Bebek"/>
    <x v="12"/>
    <s v="Enroute"/>
    <m/>
    <n v="211412.07"/>
    <m/>
    <n v="1"/>
    <m/>
    <n v="211412.07"/>
    <m/>
    <n v="0"/>
    <m/>
    <n v="211412.07"/>
    <m/>
    <n v="0"/>
    <n v="0"/>
    <s v="UNI240000001537"/>
    <m/>
    <m/>
    <s v="Burda Bebek"/>
    <x v="0"/>
    <s v="Yenileme"/>
    <s v="Hizmet"/>
    <s v="Bakım ve Destek Hizmeti"/>
    <s v="Diğer"/>
    <x v="0"/>
    <x v="0"/>
    <s v="Yurt İçi"/>
    <s v="Türkiye"/>
  </r>
  <r>
    <s v="Q3"/>
    <x v="0"/>
    <x v="8"/>
    <m/>
    <s v="DARDANEL DAGITIM A.S."/>
    <s v="EH.02.001"/>
    <s v="EnRoute Panorama - Yazilim Bakimi, Yasatma ve Merkezi Destek Hizmeti"/>
    <s v="Univera - Dardanel"/>
    <x v="7"/>
    <s v="Enroute"/>
    <m/>
    <n v="962.5"/>
    <m/>
    <n v="1"/>
    <m/>
    <n v="962.5"/>
    <m/>
    <n v="0"/>
    <m/>
    <n v="962.5"/>
    <m/>
    <n v="0"/>
    <n v="0"/>
    <s v="UNI240000001499"/>
    <m/>
    <m/>
    <s v="Dardanel"/>
    <x v="0"/>
    <s v="Yenileme"/>
    <s v="Hizmet"/>
    <s v="Bakım ve Destek Hizmeti"/>
    <s v="Diğer"/>
    <x v="0"/>
    <x v="0"/>
    <s v="Yurt İçi"/>
    <s v="Türkiye"/>
  </r>
  <r>
    <s v="Q3"/>
    <x v="0"/>
    <x v="8"/>
    <m/>
    <s v="HAYAT KIMYA SAN. A.S"/>
    <s v="EH.01.001"/>
    <s v="EnRoute Panorama - Proje Yönetim Hizmeti"/>
    <s v="Univera - Hayat Kimya"/>
    <x v="11"/>
    <s v="Enroute"/>
    <m/>
    <n v="6749.9999999999991"/>
    <m/>
    <n v="1.1000000000000001"/>
    <m/>
    <n v="7425"/>
    <m/>
    <n v="0"/>
    <m/>
    <n v="7425"/>
    <m/>
    <n v="0"/>
    <n v="0"/>
    <s v="UNI240000001498"/>
    <m/>
    <m/>
    <s v="Hayat Kimya"/>
    <x v="0"/>
    <s v="Yeni Satış"/>
    <s v="Hizmet"/>
    <s v="Proje Yönetimi ve Danışmanlık"/>
    <s v="Diğer"/>
    <x v="0"/>
    <x v="0"/>
    <s v="Yurt İçi"/>
    <s v="Türkiye"/>
  </r>
  <r>
    <s v="Q3"/>
    <x v="0"/>
    <x v="8"/>
    <m/>
    <s v="DARDANEL DAGITIM A.S."/>
    <s v="EYS.01.014"/>
    <s v="EnRoute Panorama - Platform Back Office Kullanici Lisansi (Standart)"/>
    <s v="Univera - Dardanel"/>
    <x v="7"/>
    <s v="Enroute"/>
    <m/>
    <n v="14000"/>
    <m/>
    <n v="1"/>
    <m/>
    <n v="17500"/>
    <m/>
    <n v="3500"/>
    <m/>
    <n v="14000"/>
    <m/>
    <n v="0"/>
    <n v="0"/>
    <s v="UNI240000001499"/>
    <m/>
    <m/>
    <s v="Dardanel"/>
    <x v="0"/>
    <s v="Yeni Satış"/>
    <s v="Lisans"/>
    <s v="Lisans Satışı"/>
    <s v="Diğer"/>
    <x v="0"/>
    <x v="0"/>
    <s v="Yurt İçi"/>
    <s v="Türkiye"/>
  </r>
  <r>
    <s v="Q3"/>
    <x v="0"/>
    <x v="8"/>
    <m/>
    <s v="BURDA BEBEK SAN. VE TIC.A.S"/>
    <s v="EH.03.008"/>
    <s v="EnRoute Panorama - Çafri Merkezi Hizmeti (DDI / OutSource)"/>
    <s v="Univera - Burda Bebek"/>
    <x v="12"/>
    <s v="Enroute"/>
    <m/>
    <n v="396.72"/>
    <m/>
    <n v="250"/>
    <m/>
    <n v="99180"/>
    <m/>
    <n v="0"/>
    <m/>
    <n v="99180"/>
    <m/>
    <n v="0"/>
    <n v="0"/>
    <s v="UNI240000001537"/>
    <m/>
    <m/>
    <s v="Burda Bebek"/>
    <x v="0"/>
    <s v="Yenileme"/>
    <s v="Hizmet"/>
    <s v="Çağrı Merkezi"/>
    <s v="Diğer"/>
    <x v="0"/>
    <x v="0"/>
    <s v="Yurt İçi"/>
    <s v="Türkiye"/>
  </r>
  <r>
    <s v="Q2"/>
    <x v="0"/>
    <x v="4"/>
    <m/>
    <s v="POLARİS YAZILIM ÇÖZÜMLERİ VE DANIŞMANLIK HİZMETLERİ LTD.ŞTİ."/>
    <s v="WPH.05.001"/>
    <s v="WebPlus Yazilim Gelistirme Hizmeti"/>
    <s v="Univera - Kanal"/>
    <x v="5"/>
    <s v="Enroute"/>
    <s v="Webplus"/>
    <n v="4827.0940000000001"/>
    <m/>
    <n v="5"/>
    <m/>
    <n v="37131.5"/>
    <m/>
    <n v="12996.03"/>
    <m/>
    <n v="24135.47"/>
    <m/>
    <n v="0"/>
    <n v="0"/>
    <s v="UNI240000000683"/>
    <m/>
    <m/>
    <s v="Polaris"/>
    <x v="0"/>
    <s v="Yeni Satış"/>
    <s v="Hizmet"/>
    <s v="Hosting"/>
    <s v="Diğer"/>
    <x v="1"/>
    <x v="5"/>
    <s v="Yurt İçi"/>
    <s v="Türkiye"/>
  </r>
  <r>
    <s v="Q2"/>
    <x v="0"/>
    <x v="4"/>
    <m/>
    <s v="MİYA OTOMASYON VE BARKOD BILISIM SISTEMLERI SAN TİC. VE L.T.D. STI."/>
    <s v="WPH.02.001"/>
    <s v="WebPlus Yazilim Bakimi Hizmeti"/>
    <s v="Univera - Kanal"/>
    <x v="5"/>
    <s v="Enroute"/>
    <s v="Webplus"/>
    <n v="5627.85"/>
    <m/>
    <n v="1"/>
    <m/>
    <n v="6621"/>
    <m/>
    <n v="993.15"/>
    <m/>
    <n v="5627.85"/>
    <m/>
    <n v="0"/>
    <n v="0"/>
    <s v="UNI240000000681"/>
    <m/>
    <m/>
    <s v="Miya"/>
    <x v="0"/>
    <s v="Yenileme"/>
    <s v="Hizmet"/>
    <s v="Bakım ve Destek Hizmeti"/>
    <s v="Diğer"/>
    <x v="1"/>
    <x v="1"/>
    <s v="Yurt İçi"/>
    <s v="Türkiye"/>
  </r>
  <r>
    <s v="Q2"/>
    <x v="0"/>
    <x v="4"/>
    <m/>
    <s v="MİYA OTOMASYON VE BARKOD BILISIM SISTEMLERI SAN TİC. VE L.T.D. STI."/>
    <s v="WPY.02.003"/>
    <s v="WebPlus WarehouseMan (Depo Per.) El Terminali Lisansi"/>
    <s v="Univera - Kanal"/>
    <x v="5"/>
    <s v="Enroute"/>
    <s v="Webplus"/>
    <n v="1052.3"/>
    <m/>
    <n v="1"/>
    <m/>
    <n v="1238"/>
    <m/>
    <n v="185.7"/>
    <m/>
    <n v="1052.3"/>
    <m/>
    <n v="0"/>
    <n v="0"/>
    <s v="UNI240000000681"/>
    <m/>
    <m/>
    <s v="Miya"/>
    <x v="0"/>
    <s v="Yeni Satış"/>
    <s v="Lisans"/>
    <s v="Lisans Satışı"/>
    <s v="Diğer"/>
    <x v="1"/>
    <x v="1"/>
    <s v="Yurt İçi"/>
    <s v="Türkiye"/>
  </r>
  <r>
    <s v="Q2"/>
    <x v="0"/>
    <x v="4"/>
    <m/>
    <s v="POLARİS YAZILIM ÇÖZÜMLERİ VE DANIŞMANLIK HİZMETLERİ LTD.ŞTİ."/>
    <s v="WPY.04.007"/>
    <s v="WebPlus Panorama - Dafitim Kanali &quot;Web Connector&quot;  3rd Party Entegrasyon Uygulama Lisansi"/>
    <s v="Univera - Kanal"/>
    <x v="5"/>
    <s v="Enroute"/>
    <s v="Webplus"/>
    <n v="5460"/>
    <m/>
    <n v="37"/>
    <m/>
    <n v="310800"/>
    <m/>
    <n v="108780"/>
    <m/>
    <n v="202020"/>
    <m/>
    <n v="0"/>
    <n v="0"/>
    <s v="UNI240000000683"/>
    <m/>
    <m/>
    <s v="Polaris"/>
    <x v="0"/>
    <s v="Yeni Satış"/>
    <s v="Lisans"/>
    <s v="Lisans Satışı"/>
    <s v="Diğer"/>
    <x v="1"/>
    <x v="5"/>
    <s v="Yurt İçi"/>
    <s v="Türkiye"/>
  </r>
  <r>
    <s v="Q2"/>
    <x v="0"/>
    <x v="4"/>
    <m/>
    <s v="POLARİS YAZILIM ÇÖZÜMLERİ VE DANIŞMANLIK HİZMETLERİ LTD.ŞTİ."/>
    <s v="WPY.01.004"/>
    <s v="WEBPLUS EK KULLANICI LISANSI +5"/>
    <s v="Univera - Kanal"/>
    <x v="5"/>
    <s v="Enroute"/>
    <s v="Webplus"/>
    <n v="18003.149090909094"/>
    <m/>
    <n v="11"/>
    <m/>
    <n v="309429.12"/>
    <m/>
    <n v="111394.48"/>
    <m/>
    <n v="198034.64"/>
    <m/>
    <n v="0"/>
    <n v="0"/>
    <s v="UNI240000000683"/>
    <m/>
    <m/>
    <s v="Polaris"/>
    <x v="0"/>
    <s v="Yeni Satış"/>
    <s v="Lisans"/>
    <s v="Lisans Satışı"/>
    <s v="Diğer"/>
    <x v="1"/>
    <x v="5"/>
    <s v="Yurt İçi"/>
    <s v="Türkiye"/>
  </r>
  <r>
    <s v="Q2"/>
    <x v="0"/>
    <x v="4"/>
    <m/>
    <s v="MİYA OTOMASYON VE BARKOD BILISIM SISTEMLERI SAN TİC. VE L.T.D. STI."/>
    <s v="WPY.01.003"/>
    <s v="WEBPLUS EK KULLANICI LISANSI +1"/>
    <s v="Univera - Kanal"/>
    <x v="5"/>
    <s v="Enroute"/>
    <s v="Webplus"/>
    <n v="1297.95"/>
    <m/>
    <n v="2"/>
    <m/>
    <n v="3054"/>
    <m/>
    <n v="458.1"/>
    <m/>
    <n v="2595.9"/>
    <m/>
    <n v="0"/>
    <n v="0"/>
    <s v="UNI240000000681"/>
    <m/>
    <m/>
    <s v="Miya"/>
    <x v="0"/>
    <s v="Yeni Satış"/>
    <s v="Lisans"/>
    <s v="Lisans Satışı"/>
    <s v="Diğer"/>
    <x v="1"/>
    <x v="1"/>
    <s v="Yurt İçi"/>
    <s v="Türkiye"/>
  </r>
  <r>
    <s v="Q2"/>
    <x v="0"/>
    <x v="4"/>
    <m/>
    <s v="MİYA OTOMASYON VE BARKOD BILISIM SISTEMLERI SAN TİC. VE L.T.D. STI."/>
    <s v="WPY.01.005"/>
    <s v="WEBPLUS DISTRIBUTION SATIS-DAGITIM YAZILIMI (Standart)"/>
    <s v="Univera - Kanal"/>
    <x v="5"/>
    <s v="Enroute"/>
    <s v="Webplus"/>
    <n v="16059.9"/>
    <m/>
    <n v="1"/>
    <m/>
    <n v="18894"/>
    <m/>
    <n v="2834.1"/>
    <m/>
    <n v="16059.9"/>
    <m/>
    <n v="0"/>
    <n v="0"/>
    <s v="UNI240000000681"/>
    <m/>
    <m/>
    <s v="Miya"/>
    <x v="0"/>
    <s v="Yeni Satış"/>
    <s v="Lisans"/>
    <s v="Lisans Satışı"/>
    <s v="Diğer"/>
    <x v="1"/>
    <x v="1"/>
    <s v="Yurt İçi"/>
    <s v="Türkiye"/>
  </r>
  <r>
    <s v="Q2"/>
    <x v="0"/>
    <x v="4"/>
    <m/>
    <s v="POLARİS YAZILIM ÇÖZÜMLERİ VE DANIŞMANLIK HİZMETLERİ LTD.ŞTİ."/>
    <s v="WPY.01.001"/>
    <s v="WEBPLUS DISTRIBUTION SATIS-DAGITIM YAZILIMI (Enterprise)"/>
    <s v="Univera - Kanal"/>
    <x v="5"/>
    <s v="Enroute"/>
    <s v="Webplus"/>
    <n v="59410.39"/>
    <m/>
    <n v="1"/>
    <m/>
    <n v="92828.74"/>
    <m/>
    <n v="33418.35"/>
    <m/>
    <n v="59410.39"/>
    <m/>
    <n v="0"/>
    <n v="0"/>
    <s v="UNI240000000683"/>
    <m/>
    <m/>
    <s v="Polaris"/>
    <x v="0"/>
    <s v="Yeni Satış"/>
    <s v="Lisans"/>
    <s v="Lisans Satışı"/>
    <s v="Diğer"/>
    <x v="1"/>
    <x v="5"/>
    <s v="Yurt İçi"/>
    <s v="Türkiye"/>
  </r>
  <r>
    <s v="Q2"/>
    <x v="0"/>
    <x v="4"/>
    <m/>
    <s v="POLARİS YAZILIM ÇÖZÜMLERİ VE DANIŞMANLIK HİZMETLERİ LTD.ŞTİ."/>
    <s v="WPY.01.002"/>
    <s v="WebPlus Dagitim Kanali Lisansi"/>
    <s v="Univera - Kanal"/>
    <x v="5"/>
    <s v="Enroute"/>
    <s v="Webplus"/>
    <n v="11454.502500000001"/>
    <m/>
    <n v="8"/>
    <m/>
    <n v="143181.28"/>
    <m/>
    <n v="51545.26"/>
    <m/>
    <n v="91636.02"/>
    <m/>
    <n v="0"/>
    <n v="0"/>
    <s v="UNI240000000683"/>
    <m/>
    <m/>
    <s v="Polaris"/>
    <x v="0"/>
    <s v="Yeni Satış"/>
    <s v="Lisans"/>
    <s v="Lisans Satışı"/>
    <s v="Diğer"/>
    <x v="1"/>
    <x v="5"/>
    <s v="Yurt İçi"/>
    <s v="Türkiye"/>
  </r>
  <r>
    <s v="Q2"/>
    <x v="0"/>
    <x v="4"/>
    <m/>
    <s v="MİYA OTOMASYON VE BARKOD BILISIM SISTEMLERI SAN TİC. VE L.T.D. STI."/>
    <s v="WPY.02.001"/>
    <s v="WEBPLUS (Android) SATIS TEMSILCISI LISANSI"/>
    <s v="Univera - Kanal"/>
    <x v="5"/>
    <s v="Enroute"/>
    <s v="Webplus"/>
    <n v="1175.55"/>
    <m/>
    <n v="5"/>
    <m/>
    <n v="6915"/>
    <m/>
    <n v="1037.25"/>
    <m/>
    <n v="5877.75"/>
    <m/>
    <n v="0"/>
    <n v="0"/>
    <s v="UNI240000000681"/>
    <m/>
    <m/>
    <s v="Miya"/>
    <x v="0"/>
    <s v="Yeni Satış"/>
    <s v="Lisans"/>
    <s v="Lisans Satışı"/>
    <s v="Diğer"/>
    <x v="1"/>
    <x v="1"/>
    <s v="Yurt İçi"/>
    <s v="Türkiye"/>
  </r>
  <r>
    <s v="Q2"/>
    <x v="0"/>
    <x v="4"/>
    <m/>
    <s v="POLARİS YAZILIM ÇÖZÜMLERİ VE DANIŞMANLIK HİZMETLERİ LTD.ŞTİ."/>
    <s v="WPY.02.001"/>
    <s v="WEBPLUS (Android) SATIS TEMSILCISI LISANSI"/>
    <s v="Univera - Kanal"/>
    <x v="5"/>
    <s v="Enroute"/>
    <s v="Webplus"/>
    <n v="3600.6271929824561"/>
    <m/>
    <n v="57"/>
    <m/>
    <n v="320680.86"/>
    <m/>
    <n v="115445.11"/>
    <m/>
    <n v="205235.75"/>
    <m/>
    <n v="0"/>
    <n v="0"/>
    <s v="UNI240000000683"/>
    <m/>
    <m/>
    <s v="Polaris"/>
    <x v="0"/>
    <s v="Yeni Satış"/>
    <s v="Lisans"/>
    <s v="Lisans Satışı"/>
    <s v="Diğer"/>
    <x v="1"/>
    <x v="5"/>
    <s v="Yurt İçi"/>
    <s v="Türkiye"/>
  </r>
  <r>
    <s v="Q2"/>
    <x v="0"/>
    <x v="4"/>
    <m/>
    <s v="POLARİS YAZILIM ÇÖZÜMLERİ VE DANIŞMANLIK HİZMETLERİ LTD.ŞTİ."/>
    <s v="OH.05.001"/>
    <s v="OUTSOURCE YAZILIM GELISTIRME HIZMETI"/>
    <s v="Univera - Kanal"/>
    <x v="5"/>
    <s v="Enroute"/>
    <s v="Outsource - Hizmet"/>
    <n v="4704"/>
    <m/>
    <n v="11"/>
    <m/>
    <n v="64680"/>
    <m/>
    <n v="12936"/>
    <m/>
    <n v="51744"/>
    <m/>
    <n v="0"/>
    <n v="0"/>
    <s v="UNI240000000683"/>
    <m/>
    <m/>
    <s v="Polaris"/>
    <x v="3"/>
    <s v="Yeni Satış"/>
    <s v="Hizmet"/>
    <s v="Yazılım Geliştirme"/>
    <s v="Diğer"/>
    <x v="1"/>
    <x v="5"/>
    <s v="Yurt İçi"/>
    <s v="Türkiye"/>
  </r>
  <r>
    <s v="Q2"/>
    <x v="0"/>
    <x v="4"/>
    <m/>
    <s v="POLARİS YAZILIM ÇÖZÜMLERİ VE DANIŞMANLIK HİZMETLERİ LTD.ŞTİ."/>
    <s v="OH.01.002"/>
    <s v="Outsource Proje Yönetim Hizmeti "/>
    <s v="Univera - Kanal"/>
    <x v="5"/>
    <s v="Enroute"/>
    <s v="Outsource - Hizmet"/>
    <n v="1568"/>
    <m/>
    <n v="16"/>
    <m/>
    <n v="31360"/>
    <m/>
    <n v="6272"/>
    <m/>
    <n v="25088"/>
    <m/>
    <n v="0"/>
    <n v="0"/>
    <s v="UNI240000000683"/>
    <m/>
    <m/>
    <s v="Polaris"/>
    <x v="3"/>
    <s v="Yeni Satış"/>
    <s v="Hizmet"/>
    <s v="Proje Yönetimi ve Danışmanlık"/>
    <s v="Diğer"/>
    <x v="1"/>
    <x v="5"/>
    <s v="Yurt İçi"/>
    <s v="Türkiye"/>
  </r>
  <r>
    <s v="Q2"/>
    <x v="0"/>
    <x v="4"/>
    <m/>
    <s v="POLARİS YAZILIM ÇÖZÜMLERİ VE DANIŞMANLIK HİZMETLERİ LTD.ŞTİ."/>
    <s v="OH.01.004"/>
    <s v="Outsource Kurulus ve Egitim Hizmeti "/>
    <s v="Univera - Kanal"/>
    <x v="5"/>
    <s v="Enroute"/>
    <s v="Outsource - Hizmet"/>
    <n v="2195.1999999999998"/>
    <m/>
    <n v="37"/>
    <m/>
    <n v="101528"/>
    <m/>
    <n v="20305.599999999999"/>
    <m/>
    <n v="81222.399999999994"/>
    <m/>
    <n v="0"/>
    <n v="0"/>
    <s v="UNI240000000683"/>
    <m/>
    <m/>
    <s v="Polaris"/>
    <x v="3"/>
    <s v="Yeni Satış"/>
    <s v="Hizmet"/>
    <s v="Hosting"/>
    <s v="Diğer"/>
    <x v="1"/>
    <x v="5"/>
    <s v="Yurt İçi"/>
    <s v="Türkiye"/>
  </r>
  <r>
    <s v="Q3"/>
    <x v="0"/>
    <x v="8"/>
    <m/>
    <s v="KOROPLAST TEMIZLIK AMBALAJ ÜRÜNLERI SAN. VE DIS TIC.A.S."/>
    <s v="EY.03.001"/>
    <s v="Enroute Panorama PaaS Lisansi (Kiralama Hizmeti )"/>
    <s v="Univera - Koroplast"/>
    <x v="13"/>
    <s v="Enroute"/>
    <m/>
    <n v="66202.429999999993"/>
    <m/>
    <n v="1"/>
    <m/>
    <n v="66202.429999999993"/>
    <m/>
    <n v="0"/>
    <m/>
    <n v="66202.429999999993"/>
    <m/>
    <n v="0"/>
    <n v="0"/>
    <s v="UNI240000001538"/>
    <m/>
    <m/>
    <s v="Koroplast"/>
    <x v="0"/>
    <s v="Yenileme"/>
    <s v="Lisans"/>
    <s v="Lisans Kiralama"/>
    <s v="Diğer"/>
    <x v="0"/>
    <x v="0"/>
    <s v="Yurt İçi"/>
    <s v="Türkiye"/>
  </r>
  <r>
    <s v="Q3"/>
    <x v="0"/>
    <x v="8"/>
    <m/>
    <s v="BURDA BEBEK SAN. VE TIC.A.S"/>
    <s v="EH.02.004"/>
    <s v="Enroute Panorama FundManager Module - Fon ve Bütçe Yönetimi Yazilim Bakimi Hizmeti "/>
    <s v="Univera - Burda Bebek"/>
    <x v="12"/>
    <s v="Enroute"/>
    <m/>
    <n v="37858.03"/>
    <m/>
    <n v="1"/>
    <m/>
    <n v="37858.03"/>
    <m/>
    <n v="0"/>
    <m/>
    <n v="37858.03"/>
    <m/>
    <n v="0"/>
    <n v="0"/>
    <s v="UNI240000001537"/>
    <m/>
    <m/>
    <s v="Burda Bebek"/>
    <x v="0"/>
    <s v="Yenileme"/>
    <s v="Hizmet"/>
    <s v="Bakım ve Destek Hizmeti"/>
    <s v="Diğer"/>
    <x v="0"/>
    <x v="0"/>
    <s v="Yurt İçi"/>
    <s v="Türkiye"/>
  </r>
  <r>
    <s v="Q3"/>
    <x v="0"/>
    <x v="8"/>
    <m/>
    <s v="KARADENİZ KARDEŞLER GIDA SAN.VE TİC. A.Ş."/>
    <s v="EH.02.001"/>
    <s v="EnRoute Panorama - Yazilim Bakimi, Yasatma ve Merkezi Destek Hizmeti"/>
    <s v="Univera - Kebir Süt"/>
    <x v="11"/>
    <s v="Enroute"/>
    <m/>
    <n v="695749.01"/>
    <m/>
    <n v="1"/>
    <m/>
    <n v="695749.01"/>
    <m/>
    <n v="0"/>
    <m/>
    <n v="695749.01"/>
    <m/>
    <n v="0"/>
    <n v="0"/>
    <s v="UNI240000001539"/>
    <m/>
    <m/>
    <s v="Kebir Süt"/>
    <x v="0"/>
    <s v="Yenileme"/>
    <s v="Hizmet"/>
    <s v="Bakım ve Destek Hizmeti"/>
    <s v="Diğer"/>
    <x v="0"/>
    <x v="0"/>
    <s v="Yurt İçi"/>
    <s v="Türkiye"/>
  </r>
  <r>
    <s v="Q3"/>
    <x v="0"/>
    <x v="8"/>
    <m/>
    <s v="KARADENİZ KARDEŞLER GIDA SAN.VE TİC. A.Ş."/>
    <s v="EH.03.001"/>
    <s v="EnRoute Panorama - Çafri Merkezi Hizmeti  (MSD)"/>
    <s v="Univera - Kebir Süt"/>
    <x v="11"/>
    <s v="Enroute"/>
    <m/>
    <n v="23318.46"/>
    <m/>
    <n v="11"/>
    <m/>
    <n v="256503.06"/>
    <m/>
    <n v="0"/>
    <m/>
    <n v="256503.06"/>
    <m/>
    <n v="0"/>
    <n v="0"/>
    <s v="UNI240000001539"/>
    <m/>
    <m/>
    <s v="Kebir Süt"/>
    <x v="0"/>
    <s v="Yenileme"/>
    <s v="Hizmet"/>
    <s v="Çağrı Merkezi"/>
    <s v="Diğer"/>
    <x v="0"/>
    <x v="0"/>
    <s v="Yurt İçi"/>
    <s v="Türkiye"/>
  </r>
  <r>
    <s v="Q2"/>
    <x v="0"/>
    <x v="4"/>
    <m/>
    <s v="ÖZBAK GIDA VE IHTIYAÇ MADDELERI SAN.VE TIC.A.S"/>
    <s v="UH.01.002"/>
    <s v="UNIDOX KONTÖR HIZMETI"/>
    <s v="Univera Doğuş Çay Projesi"/>
    <x v="6"/>
    <s v="E-Dönüşüm"/>
    <s v="Unidox"/>
    <n v="1.4177"/>
    <m/>
    <n v="25000"/>
    <m/>
    <n v="35442.5"/>
    <m/>
    <n v="0"/>
    <m/>
    <n v="35442.5"/>
    <m/>
    <n v="0"/>
    <n v="0"/>
    <s v="UNI240000000684"/>
    <m/>
    <m/>
    <s v="Doğuş Çay"/>
    <x v="0"/>
    <s v="Yeni Satış"/>
    <s v="Kontor"/>
    <s v="Kontor Satışı"/>
    <s v="Key Account"/>
    <x v="1"/>
    <x v="0"/>
    <s v="Yurt İçi"/>
    <s v="Türkiye"/>
  </r>
  <r>
    <s v="Q3"/>
    <x v="0"/>
    <x v="8"/>
    <m/>
    <s v="DOGANAY GIDA TARIM VE HAYVANCILIK SAN. VE TIC. A.S."/>
    <s v="EY.06.001"/>
    <s v="EnRoute Panorama - Yazilim Gelistirme Hizmeti"/>
    <s v="Univera - Doğanay"/>
    <x v="13"/>
    <s v="Enroute"/>
    <m/>
    <n v="17500"/>
    <m/>
    <n v="1"/>
    <m/>
    <n v="17500"/>
    <m/>
    <n v="0"/>
    <m/>
    <n v="17500"/>
    <m/>
    <n v="0"/>
    <n v="0"/>
    <s v="UNI240000001545"/>
    <m/>
    <m/>
    <s v="Doğanay"/>
    <x v="0"/>
    <s v="Yeni Satış"/>
    <s v="Hizmet"/>
    <s v="Yazılım Geliştirme"/>
    <s v="Diğer"/>
    <x v="0"/>
    <x v="0"/>
    <s v="Yurt İçi"/>
    <s v="Türkiye"/>
  </r>
  <r>
    <s v="Q3"/>
    <x v="0"/>
    <x v="8"/>
    <m/>
    <s v="DOGANAY GIDA TARIM VE HAYVANCILIK SAN. VE TIC. A.S."/>
    <s v="EH.03.006"/>
    <s v="EnRoute Panorama - Uzaktan Kurulum ve Efitim Hizmeti"/>
    <s v="Univera - Doğanay"/>
    <x v="13"/>
    <s v="Enroute"/>
    <m/>
    <n v="10000"/>
    <m/>
    <n v="1"/>
    <m/>
    <n v="10000"/>
    <m/>
    <n v="0"/>
    <m/>
    <n v="10000"/>
    <m/>
    <n v="0"/>
    <n v="0"/>
    <s v="UNI240000001546"/>
    <m/>
    <m/>
    <s v="Doğanay"/>
    <x v="0"/>
    <s v="Yeni Satış"/>
    <s v="Hizmet"/>
    <s v="Kurulum ve Eğitim"/>
    <s v="Diğer"/>
    <x v="0"/>
    <x v="0"/>
    <s v="Yurt İçi"/>
    <s v="Türkiye"/>
  </r>
  <r>
    <s v="Q3"/>
    <x v="0"/>
    <x v="8"/>
    <m/>
    <s v="AROMA BURSA MEYVE SULARI VE GIDA SAN. A.S."/>
    <s v="EH.02.001"/>
    <s v="EnRoute Panorama - Yazilim Bakimi, Yasatma ve Merkezi Destek Hizmeti"/>
    <s v="Univera - Aroma"/>
    <x v="13"/>
    <s v="Enroute"/>
    <m/>
    <n v="10635.63"/>
    <m/>
    <n v="1"/>
    <m/>
    <n v="10635.63"/>
    <m/>
    <n v="0"/>
    <m/>
    <n v="10635.63"/>
    <m/>
    <n v="0"/>
    <n v="0"/>
    <s v="UNI240000001559"/>
    <m/>
    <m/>
    <s v="Aroma"/>
    <x v="0"/>
    <s v="Yenileme"/>
    <s v="Hizmet"/>
    <s v="Bakım ve Destek Hizmeti"/>
    <s v="Diğer"/>
    <x v="0"/>
    <x v="0"/>
    <s v="Yurt İçi"/>
    <s v="Türkiye"/>
  </r>
  <r>
    <s v="Q3"/>
    <x v="0"/>
    <x v="8"/>
    <m/>
    <s v="NUMIL GIDA ÜRÜNLERI SAN. VE TIC. A.S."/>
    <s v="EH.02.001"/>
    <s v="EnRoute Panorama - Yazilim Bakimi, Yasatma ve Merkezi Destek Hizmeti"/>
    <s v="Univera - Danone Waters"/>
    <x v="11"/>
    <s v="Enroute"/>
    <m/>
    <n v="10250.5795"/>
    <m/>
    <n v="20"/>
    <m/>
    <n v="205011.59"/>
    <m/>
    <n v="0"/>
    <m/>
    <n v="205011.59"/>
    <m/>
    <n v="0"/>
    <n v="0"/>
    <s v="UNI240000001557"/>
    <m/>
    <m/>
    <s v="Danone"/>
    <x v="0"/>
    <s v="Yenileme"/>
    <s v="Hizmet"/>
    <s v="Bakım ve Destek Hizmeti"/>
    <s v="Diğer"/>
    <x v="0"/>
    <x v="0"/>
    <s v="Yurt İçi"/>
    <s v="Türkiye"/>
  </r>
  <r>
    <s v="Q3"/>
    <x v="0"/>
    <x v="8"/>
    <m/>
    <s v="TURKTAB GLOBAL TOBACCO SIGARA VE TÜTÜNCÜLÜK PAZARLAMA A.S."/>
    <s v="EH.02.001"/>
    <s v="EnRoute Panorama - Yazilim Bakimi, Yasatma ve Merkezi Destek Hizmeti"/>
    <s v="Univera - Turktab"/>
    <x v="11"/>
    <s v="Enroute"/>
    <m/>
    <n v="205808.4"/>
    <m/>
    <n v="1"/>
    <m/>
    <n v="205808.4"/>
    <m/>
    <n v="0"/>
    <m/>
    <n v="205808.4"/>
    <m/>
    <n v="0"/>
    <n v="0"/>
    <s v="ENV240000000103"/>
    <m/>
    <m/>
    <s v="Türktab"/>
    <x v="0"/>
    <s v="Yenileme"/>
    <s v="Hizmet"/>
    <s v="Bakım ve Destek Hizmeti"/>
    <s v="Diğer"/>
    <x v="0"/>
    <x v="0"/>
    <s v="Yurt İçi"/>
    <s v="Türkiye"/>
  </r>
  <r>
    <s v="Q3"/>
    <x v="0"/>
    <x v="8"/>
    <m/>
    <s v="TADIM GIDA MADDELERI SAN.VE TIC.AS."/>
    <s v="EH.03.006"/>
    <s v="EnRoute Panorama - Uzaktan Kurulum ve Efitim Hizmeti"/>
    <s v="Univera - Tadım"/>
    <x v="11"/>
    <s v="Enroute"/>
    <m/>
    <n v="5481"/>
    <m/>
    <n v="1"/>
    <m/>
    <n v="5481"/>
    <m/>
    <n v="0"/>
    <m/>
    <n v="5481"/>
    <m/>
    <n v="0"/>
    <n v="0"/>
    <s v="UNI240000001555"/>
    <m/>
    <m/>
    <s v="Tadım"/>
    <x v="0"/>
    <s v="Yeni Satış"/>
    <s v="Hizmet"/>
    <s v="Kurulum ve Eğitim"/>
    <s v="Diğer"/>
    <x v="0"/>
    <x v="0"/>
    <s v="Yurt İçi"/>
    <s v="Türkiye"/>
  </r>
  <r>
    <s v="Q3"/>
    <x v="0"/>
    <x v="8"/>
    <m/>
    <s v="NUMIL GIDA ÜRÜNLERI SAN. VE TIC. A.S."/>
    <s v="EH.01.001"/>
    <s v="EnRoute Panorama - Proje Yönetim Hizmeti"/>
    <s v="Univera - Danone Waters"/>
    <x v="11"/>
    <s v="Enroute"/>
    <m/>
    <n v="9591.18"/>
    <m/>
    <n v="6"/>
    <m/>
    <n v="57547.08"/>
    <m/>
    <n v="0"/>
    <m/>
    <n v="57547.08"/>
    <m/>
    <n v="0"/>
    <n v="0"/>
    <s v="UNI240000001557"/>
    <m/>
    <m/>
    <s v="Danone"/>
    <x v="0"/>
    <s v="Yeni Satış"/>
    <s v="Hizmet"/>
    <s v="Proje Yönetimi ve Danışmanlık"/>
    <s v="Diğer"/>
    <x v="0"/>
    <x v="0"/>
    <s v="Yurt İçi"/>
    <s v="Türkiye"/>
  </r>
  <r>
    <s v="Q3"/>
    <x v="0"/>
    <x v="8"/>
    <m/>
    <s v="AROMA BURSA MEYVE SULARI VE GIDA SAN. A.S."/>
    <s v="EY.01.014"/>
    <s v="EnRoute Panorama - Platform Back Office Kullanici Lisansi (Enterprise)"/>
    <s v="Univera - Aroma"/>
    <x v="13"/>
    <s v="Enroute"/>
    <m/>
    <n v="16575"/>
    <m/>
    <n v="10"/>
    <m/>
    <n v="195000"/>
    <m/>
    <n v="29250"/>
    <m/>
    <n v="165750"/>
    <m/>
    <n v="0"/>
    <n v="0"/>
    <s v="UNI240000001559"/>
    <m/>
    <m/>
    <s v="Aroma"/>
    <x v="0"/>
    <s v="Yeni Satış"/>
    <s v="Lisans"/>
    <s v="Lisans Satışı"/>
    <s v="Diğer"/>
    <x v="0"/>
    <x v="0"/>
    <s v="Yurt İçi"/>
    <s v="Türkiye"/>
  </r>
  <r>
    <s v="Q2"/>
    <x v="0"/>
    <x v="4"/>
    <m/>
    <s v="RED BULL GIDA DAGITIM VE PAZARLAMA TICARET LTD. STI"/>
    <s v="EH.06.001"/>
    <s v="EnRoute Panorama - Hosting Hizmeti"/>
    <s v="Univera - Redbull"/>
    <x v="11"/>
    <s v="Hosting"/>
    <m/>
    <n v="83493.440000000002"/>
    <m/>
    <n v="5"/>
    <m/>
    <n v="417467.2"/>
    <m/>
    <n v="0"/>
    <m/>
    <n v="417467.2"/>
    <m/>
    <n v="0"/>
    <n v="0"/>
    <s v="UNI240000000689"/>
    <m/>
    <m/>
    <s v="Redbull"/>
    <x v="0"/>
    <s v="Yenileme"/>
    <s v="Hizmet"/>
    <s v="Hosting"/>
    <s v="Diğer"/>
    <x v="0"/>
    <x v="0"/>
    <s v="Yurt İçi"/>
    <s v="Türkiye"/>
  </r>
  <r>
    <s v="Q3"/>
    <x v="0"/>
    <x v="8"/>
    <m/>
    <s v="TURKTAB GLOBAL TOBACCO SIGARA VE TÜTÜNCÜLÜK PAZARLAMA A.S."/>
    <s v="EH.03.001"/>
    <s v="EnRoute Panorama - Çafri Merkezi Hizmeti  (MSD)"/>
    <s v="Univera - Turktab"/>
    <x v="11"/>
    <s v="Enroute"/>
    <m/>
    <n v="11569.859999999999"/>
    <m/>
    <n v="60"/>
    <m/>
    <n v="694191.6"/>
    <m/>
    <n v="0"/>
    <m/>
    <n v="694191.6"/>
    <m/>
    <n v="0"/>
    <n v="0"/>
    <s v="ENV240000000103"/>
    <m/>
    <m/>
    <s v="Türktab"/>
    <x v="0"/>
    <s v="Yenileme"/>
    <s v="Hizmet"/>
    <s v="Çağrı Merkezi"/>
    <s v="Diğer"/>
    <x v="0"/>
    <x v="0"/>
    <s v="Yurt İçi"/>
    <s v="Türkiye"/>
  </r>
  <r>
    <s v="Q2"/>
    <x v="0"/>
    <x v="4"/>
    <m/>
    <s v="OTOMOBILITE MOTORLU ARACLAR TICARET VE HIZMETLERI ANONIM SIRKETI"/>
    <s v="CDH.02.001"/>
    <s v="Calldesk Panorama Yazilim Bakimi Hizmeti "/>
    <s v="Univera - Suzuki"/>
    <x v="2"/>
    <s v="ServiceCore"/>
    <m/>
    <n v="226171.11"/>
    <m/>
    <n v="-1"/>
    <m/>
    <n v="0"/>
    <m/>
    <n v="0"/>
    <m/>
    <n v="-226171.11"/>
    <m/>
    <n v="1"/>
    <n v="226171.11"/>
    <s v="OM0202400008944"/>
    <m/>
    <m/>
    <s v="Doğan Trend"/>
    <x v="0"/>
    <s v="Yenileme"/>
    <s v="Hizmet"/>
    <s v="Bakım ve Destek Hizmeti"/>
    <s v="Key Account"/>
    <x v="0"/>
    <x v="0"/>
    <s v="Yurt İçi"/>
    <s v="Türkiye"/>
  </r>
  <r>
    <s v="Q2"/>
    <x v="0"/>
    <x v="4"/>
    <m/>
    <s v="SUZUKI MOTORLU ARAÇLAR PAZARLAMA A.S."/>
    <s v="CDH.02.001"/>
    <s v="Calldesk Panorama Yazilim Bakimi Hizmeti "/>
    <s v="Univera - Suzuki"/>
    <x v="2"/>
    <s v="ServiceCore"/>
    <m/>
    <n v="452342.22"/>
    <m/>
    <n v="-1"/>
    <m/>
    <n v="0"/>
    <m/>
    <n v="0"/>
    <m/>
    <n v="-452342.22"/>
    <m/>
    <n v="1"/>
    <n v="452342.22"/>
    <s v="SZ0202400008287"/>
    <m/>
    <m/>
    <s v="Doğan Trend"/>
    <x v="0"/>
    <s v="Yenileme"/>
    <s v="Hizmet"/>
    <s v="Bakım ve Destek Hizmeti"/>
    <s v="Key Account"/>
    <x v="0"/>
    <x v="0"/>
    <s v="Yurt İçi"/>
    <s v="Türkiye"/>
  </r>
  <r>
    <s v="Q2"/>
    <x v="0"/>
    <x v="4"/>
    <m/>
    <s v="SUZUKI MOTORLU ARAÇLAR PAZARLAMA A.S."/>
    <s v="CDH.03.001"/>
    <s v="Calldesk Panorama Destek Hizmeti (Çafri Merkezi) "/>
    <s v="Univera - Suzuki"/>
    <x v="2"/>
    <s v="ServiceCore"/>
    <m/>
    <n v="4000"/>
    <m/>
    <n v="-22"/>
    <m/>
    <n v="0"/>
    <m/>
    <n v="0"/>
    <m/>
    <n v="-88000"/>
    <m/>
    <n v="22"/>
    <n v="88000"/>
    <s v="SZ0202400008287"/>
    <m/>
    <m/>
    <s v="Doğan Trend"/>
    <x v="0"/>
    <s v="Yenileme"/>
    <s v="Hizmet"/>
    <s v="Çağrı Merkezi"/>
    <s v="Key Account"/>
    <x v="0"/>
    <x v="0"/>
    <s v="Yurt İçi"/>
    <s v="Türkiye"/>
  </r>
  <r>
    <s v="Q2"/>
    <x v="0"/>
    <x v="4"/>
    <m/>
    <s v="HIT MAGAZACILIK IHT.VE TÜK.MAD.SAN.VE TIC.A.S."/>
    <s v="UH.01.002"/>
    <s v="UNIDOX KONTÖR HIZMETI"/>
    <s v="Univera - Şen Piliç"/>
    <x v="6"/>
    <s v="E-Dönüşüm"/>
    <s v="Unidox"/>
    <n v="0.63200000000000001"/>
    <m/>
    <n v="250000"/>
    <m/>
    <n v="158000"/>
    <m/>
    <n v="0"/>
    <m/>
    <n v="158000"/>
    <m/>
    <n v="0"/>
    <n v="0"/>
    <s v="UNI240000000693"/>
    <m/>
    <m/>
    <s v="Şen Piliç"/>
    <x v="0"/>
    <s v="Yeni Satış"/>
    <s v="Kontor"/>
    <s v="Kontor Satışı"/>
    <s v="Diğer"/>
    <x v="1"/>
    <x v="0"/>
    <s v="Yurt İçi"/>
    <s v="Türkiye"/>
  </r>
  <r>
    <s v="Q2"/>
    <x v="0"/>
    <x v="4"/>
    <m/>
    <s v="MİYA OTOMASYON VE BARKOD BILISIM SISTEMLERI SAN TİC. VE L.T.D. STI."/>
    <s v="UH.01.002"/>
    <s v="UNIDOX KONTÖR HIZMETI"/>
    <s v="Univera - Kanal"/>
    <x v="5"/>
    <s v="E-Dönüşüm"/>
    <s v="Unidox"/>
    <n v="1.5189999999999999"/>
    <m/>
    <n v="10000"/>
    <m/>
    <n v="15190"/>
    <m/>
    <n v="0"/>
    <m/>
    <n v="15190"/>
    <m/>
    <n v="0"/>
    <n v="0"/>
    <s v="UNI240000000695"/>
    <m/>
    <m/>
    <s v="Miya"/>
    <x v="0"/>
    <s v="Yeni Satış"/>
    <s v="Kontor"/>
    <s v="Kontor Satışı"/>
    <s v="Diğer"/>
    <x v="1"/>
    <x v="1"/>
    <s v="Yurt İçi"/>
    <s v="Türkiye"/>
  </r>
  <r>
    <s v="Q2"/>
    <x v="0"/>
    <x v="4"/>
    <m/>
    <s v="MİYA OTOMASYON VE BARKOD BILISIM SISTEMLERI SAN TİC. VE L.T.D. STI."/>
    <s v="UH.01.002"/>
    <s v="UNIDOX KONTÖR HIZMETI"/>
    <s v="Univera - Kanal"/>
    <x v="5"/>
    <s v="E-Dönüşüm"/>
    <s v="Unidox"/>
    <n v="2.9529999999999998"/>
    <m/>
    <n v="2000"/>
    <m/>
    <n v="5906"/>
    <m/>
    <n v="0"/>
    <m/>
    <n v="5906"/>
    <m/>
    <n v="0"/>
    <n v="0"/>
    <s v="UNI240000000696"/>
    <m/>
    <m/>
    <s v="Miya"/>
    <x v="0"/>
    <s v="Yeni Satış"/>
    <s v="Kontor"/>
    <s v="Kontor Satışı"/>
    <s v="Diğer"/>
    <x v="1"/>
    <x v="1"/>
    <s v="Yurt İçi"/>
    <s v="Türkiye"/>
  </r>
  <r>
    <s v="Q2"/>
    <x v="0"/>
    <x v="4"/>
    <m/>
    <s v="ÇELIKLER GIDA OTO. NAK. TICARET SAN. LTD. STI."/>
    <s v="UH.01.002"/>
    <s v="UNIDOX KONTÖR HIZMETI"/>
    <s v="Univera - Efes Türkiye"/>
    <x v="6"/>
    <s v="E-Dönüşüm"/>
    <s v="Unidox"/>
    <n v="3.9380000000000002"/>
    <m/>
    <n v="2000"/>
    <m/>
    <n v="7876"/>
    <m/>
    <n v="0"/>
    <m/>
    <n v="7876"/>
    <m/>
    <n v="0"/>
    <n v="0"/>
    <s v="UNI240000000694"/>
    <m/>
    <m/>
    <s v="Efes Türkiye"/>
    <x v="0"/>
    <s v="Yeni Satış"/>
    <s v="Kontor"/>
    <s v="Kontor Satışı"/>
    <s v="Diğer"/>
    <x v="0"/>
    <x v="0"/>
    <s v="Yurt İçi"/>
    <s v="Türkiye"/>
  </r>
  <r>
    <s v="Q2"/>
    <x v="0"/>
    <x v="4"/>
    <m/>
    <s v="JTI TÜTÜN ÜRÜNLERI SANAYI A.S"/>
    <s v="QH.03.001"/>
    <s v="Quest Panorama  - Çafri Merkezi Hizmeti"/>
    <s v="Univera - JTI"/>
    <x v="2"/>
    <s v="Quest"/>
    <m/>
    <n v="6883.04"/>
    <m/>
    <n v="-1"/>
    <m/>
    <n v="0"/>
    <m/>
    <n v="0"/>
    <m/>
    <n v="-6883.04"/>
    <m/>
    <n v="1"/>
    <n v="6883.04"/>
    <s v="TS1202400000139"/>
    <m/>
    <m/>
    <s v="JTI"/>
    <x v="0"/>
    <s v="Yenileme"/>
    <s v="Hizmet"/>
    <s v="Hosting"/>
    <s v="Key Account"/>
    <x v="0"/>
    <x v="0"/>
    <s v="Yurt İçi"/>
    <s v="Türkiye"/>
  </r>
  <r>
    <s v="Q2"/>
    <x v="0"/>
    <x v="4"/>
    <m/>
    <s v="JTI TÜTÜN ÜRÜNLERI SANAYI A.S"/>
    <s v="QH.03.001"/>
    <s v="Quest Panorama  - Çafri Merkezi Hizmeti"/>
    <s v="Univera - JTI"/>
    <x v="2"/>
    <s v="Quest"/>
    <m/>
    <n v="6883.04"/>
    <m/>
    <n v="-1"/>
    <m/>
    <n v="0"/>
    <m/>
    <n v="0"/>
    <m/>
    <n v="-6883.04"/>
    <m/>
    <n v="1"/>
    <n v="6883.04"/>
    <s v="TS1202400000140"/>
    <m/>
    <m/>
    <s v="JTI"/>
    <x v="0"/>
    <s v="Yenileme"/>
    <s v="Hizmet"/>
    <s v="Hosting"/>
    <s v="Key Account"/>
    <x v="0"/>
    <x v="0"/>
    <s v="Yurt İçi"/>
    <s v="Türkiye"/>
  </r>
  <r>
    <s v="Q2"/>
    <x v="0"/>
    <x v="4"/>
    <m/>
    <s v="JTI TÜTÜN ÜRÜNLERI SANAYI A.S"/>
    <s v="QH.03.001"/>
    <s v="Quest Panorama  - Çafri Merkezi Hizmeti"/>
    <s v="Univera - JTI"/>
    <x v="2"/>
    <s v="Quest"/>
    <m/>
    <n v="6883.04"/>
    <m/>
    <n v="-3"/>
    <m/>
    <n v="0"/>
    <m/>
    <n v="0"/>
    <m/>
    <n v="-20649.12"/>
    <m/>
    <n v="3"/>
    <n v="20649.12"/>
    <s v="TS1202400000138"/>
    <m/>
    <m/>
    <s v="JTI"/>
    <x v="0"/>
    <s v="Yenileme"/>
    <s v="Hizmet"/>
    <s v="Hosting"/>
    <s v="Key Account"/>
    <x v="0"/>
    <x v="0"/>
    <s v="Yurt İçi"/>
    <s v="Türkiye"/>
  </r>
  <r>
    <s v="Q2"/>
    <x v="0"/>
    <x v="4"/>
    <m/>
    <s v="NOVATEK YAZILIM VE BILISIM HIZMETLERI - SERAP KAYA"/>
    <s v="WPH.02.001"/>
    <s v="WebPlus Yazilim Bakimi Hizmeti"/>
    <s v="Univera - Kanal"/>
    <x v="5"/>
    <s v="Enroute"/>
    <s v="Webplus"/>
    <n v="2923"/>
    <m/>
    <n v="1"/>
    <m/>
    <n v="2923"/>
    <m/>
    <n v="0"/>
    <m/>
    <n v="2923"/>
    <m/>
    <n v="0"/>
    <n v="0"/>
    <s v="UNI240000000700"/>
    <m/>
    <m/>
    <s v="Novatek"/>
    <x v="0"/>
    <s v="Yenileme"/>
    <s v="Hizmet"/>
    <s v="Bakım ve Destek Hizmeti"/>
    <s v="Diğer"/>
    <x v="1"/>
    <x v="0"/>
    <s v="Yurt İçi"/>
    <s v="Türkiye"/>
  </r>
  <r>
    <s v="Q2"/>
    <x v="0"/>
    <x v="4"/>
    <m/>
    <s v="NOVATEK YAZILIM VE BILISIM HIZMETLERI - SERAP KAYA"/>
    <s v="WPH.02.001"/>
    <s v="WebPlus Yazilim Bakimi Hizmeti"/>
    <s v="Univera - Kanal"/>
    <x v="5"/>
    <s v="Enroute"/>
    <s v="Webplus"/>
    <n v="2923"/>
    <m/>
    <n v="-1"/>
    <m/>
    <n v="0"/>
    <m/>
    <n v="0"/>
    <m/>
    <n v="-2923"/>
    <m/>
    <n v="1"/>
    <n v="2923"/>
    <s v="NVT202400000057"/>
    <m/>
    <m/>
    <s v="Novatek"/>
    <x v="0"/>
    <s v="Yenileme"/>
    <s v="Hizmet"/>
    <s v="Bakım ve Destek Hizmeti"/>
    <s v="Diğer"/>
    <x v="1"/>
    <x v="0"/>
    <s v="Yurt İçi"/>
    <s v="Türkiye"/>
  </r>
  <r>
    <s v="Q2"/>
    <x v="0"/>
    <x v="4"/>
    <m/>
    <s v="NOVATEK YAZILIM VE BILISIM HIZMETLERI - SERAP KAYA"/>
    <s v="WPY.01.003"/>
    <s v="WEBPLUS EK KULLANICI LISANSI +1"/>
    <s v="Univera - Kanal"/>
    <x v="5"/>
    <s v="Enroute"/>
    <s v="Webplus"/>
    <n v="660.75"/>
    <m/>
    <n v="1"/>
    <m/>
    <n v="881"/>
    <m/>
    <n v="220.25"/>
    <m/>
    <n v="660.75"/>
    <m/>
    <n v="0"/>
    <n v="0"/>
    <s v="UNI240000000700"/>
    <m/>
    <m/>
    <s v="Novatek"/>
    <x v="0"/>
    <s v="Yeni Satış"/>
    <s v="Lisans"/>
    <s v="Lisans Satışı"/>
    <s v="Diğer"/>
    <x v="1"/>
    <x v="0"/>
    <s v="Yurt İçi"/>
    <s v="Türkiye"/>
  </r>
  <r>
    <s v="Q2"/>
    <x v="0"/>
    <x v="4"/>
    <m/>
    <s v="NOVATEK YAZILIM VE BILISIM HIZMETLERI - SERAP KAYA"/>
    <s v="WPY.01.003"/>
    <s v="WEBPLUS EK KULLANICI LISANSI +1"/>
    <s v="Univera - Kanal"/>
    <x v="5"/>
    <s v="Enroute"/>
    <s v="Webplus"/>
    <n v="660.75"/>
    <m/>
    <n v="-1"/>
    <m/>
    <n v="0"/>
    <m/>
    <n v="0"/>
    <m/>
    <n v="-660.75"/>
    <m/>
    <n v="1"/>
    <n v="660.75"/>
    <s v="NVT202400000057"/>
    <m/>
    <m/>
    <s v="Novatek"/>
    <x v="0"/>
    <s v="Yeni Satış"/>
    <s v="Lisans"/>
    <s v="Lisans Satışı"/>
    <s v="Diğer"/>
    <x v="1"/>
    <x v="0"/>
    <s v="Yurt İçi"/>
    <s v="Türkiye"/>
  </r>
  <r>
    <s v="Q2"/>
    <x v="0"/>
    <x v="4"/>
    <m/>
    <s v="NOVATEK YAZILIM VE BILISIM HIZMETLERI - SERAP KAYA"/>
    <s v="WPY.01.006"/>
    <s v="WEBPLUS DISTRIBUTION SATIS-DAGITIM YAZILIMI (Light)"/>
    <s v="Univera - Kanal"/>
    <x v="5"/>
    <s v="Enroute"/>
    <s v="Webplus"/>
    <n v="8232"/>
    <m/>
    <n v="1"/>
    <m/>
    <n v="10976"/>
    <m/>
    <n v="2744"/>
    <m/>
    <n v="8232"/>
    <m/>
    <n v="0"/>
    <n v="0"/>
    <s v="UNI240000000700"/>
    <m/>
    <m/>
    <s v="Novatek"/>
    <x v="0"/>
    <s v="Yeni Satış"/>
    <s v="Lisans"/>
    <s v="Lisans Satışı"/>
    <s v="Diğer"/>
    <x v="1"/>
    <x v="0"/>
    <s v="Yurt İçi"/>
    <s v="Türkiye"/>
  </r>
  <r>
    <s v="Q2"/>
    <x v="0"/>
    <x v="4"/>
    <m/>
    <s v="NOVATEK YAZILIM VE BILISIM HIZMETLERI - SERAP KAYA"/>
    <s v="WPY.01.006"/>
    <s v="WEBPLUS DISTRIBUTION SATIS-DAGITIM YAZILIMI (Light)"/>
    <s v="Univera - Kanal"/>
    <x v="5"/>
    <s v="Enroute"/>
    <s v="Webplus"/>
    <n v="8232"/>
    <m/>
    <n v="-1"/>
    <m/>
    <n v="0"/>
    <m/>
    <n v="0"/>
    <m/>
    <n v="-8232"/>
    <m/>
    <n v="1"/>
    <n v="8232"/>
    <s v="NVT202400000057"/>
    <m/>
    <m/>
    <s v="Novatek"/>
    <x v="0"/>
    <s v="Yeni Satış"/>
    <s v="Lisans"/>
    <s v="Lisans Satışı"/>
    <s v="Diğer"/>
    <x v="1"/>
    <x v="0"/>
    <s v="Yurt İçi"/>
    <s v="Türkiye"/>
  </r>
  <r>
    <s v="Q2"/>
    <x v="0"/>
    <x v="4"/>
    <m/>
    <s v="NOVATEK YAZILIM VE BILISIM HIZMETLERI - SERAP KAYA"/>
    <s v="WPY.02.001"/>
    <s v="WEBPLUS (Android) SATIS TEMSILCISI LISANSI"/>
    <s v="Univera - Kanal"/>
    <x v="5"/>
    <s v="Enroute"/>
    <s v="Webplus"/>
    <n v="1072.5"/>
    <m/>
    <n v="1"/>
    <m/>
    <n v="1430"/>
    <m/>
    <n v="357.5"/>
    <m/>
    <n v="1072.5"/>
    <m/>
    <n v="0"/>
    <n v="0"/>
    <s v="UNI240000000700"/>
    <m/>
    <m/>
    <s v="Novatek"/>
    <x v="0"/>
    <s v="Yeni Satış"/>
    <s v="Lisans"/>
    <s v="Lisans Satışı"/>
    <s v="Diğer"/>
    <x v="1"/>
    <x v="0"/>
    <s v="Yurt İçi"/>
    <s v="Türkiye"/>
  </r>
  <r>
    <s v="Q2"/>
    <x v="0"/>
    <x v="4"/>
    <m/>
    <s v="NOVATEK YAZILIM VE BILISIM HIZMETLERI - SERAP KAYA"/>
    <s v="WPY.02.001"/>
    <s v="WEBPLUS (Android) SATIS TEMSILCISI LISANSI"/>
    <s v="Univera - Kanal"/>
    <x v="5"/>
    <s v="Enroute"/>
    <s v="Webplus"/>
    <n v="1072.5"/>
    <m/>
    <n v="-1"/>
    <m/>
    <n v="0"/>
    <m/>
    <n v="0"/>
    <m/>
    <n v="-1072.5"/>
    <m/>
    <n v="1"/>
    <n v="1072.5"/>
    <s v="NVT202400000057"/>
    <m/>
    <m/>
    <s v="Novatek"/>
    <x v="0"/>
    <s v="Yeni Satış"/>
    <s v="Lisans"/>
    <s v="Lisans Satışı"/>
    <s v="Diğer"/>
    <x v="1"/>
    <x v="0"/>
    <s v="Yurt İçi"/>
    <s v="Türkiye"/>
  </r>
  <r>
    <s v="Q2"/>
    <x v="0"/>
    <x v="4"/>
    <m/>
    <s v="BİLGİNOĞLU ENDÜSTRİ MALZEMELERİ  SAN.TİC. A.Ş."/>
    <s v="SH.02.001"/>
    <s v="StokBar Panorama - Yazilim Bakimi Hizmeti"/>
    <s v="Univera - Bilginoğlu"/>
    <x v="13"/>
    <s v="Stokbar"/>
    <s v="Stokbar"/>
    <n v="113909.09"/>
    <m/>
    <n v="1"/>
    <m/>
    <n v="113909.09"/>
    <m/>
    <n v="0"/>
    <m/>
    <n v="113909.09"/>
    <m/>
    <n v="0"/>
    <n v="0"/>
    <s v="UNI240000000697"/>
    <m/>
    <m/>
    <s v="Bilginoğlu"/>
    <x v="0"/>
    <s v="Yenileme"/>
    <s v="Hizmet"/>
    <s v="Bakım ve Destek Hizmeti"/>
    <s v="Diğer"/>
    <x v="0"/>
    <x v="0"/>
    <s v="Yurt İçi"/>
    <s v="Türkiye"/>
  </r>
  <r>
    <s v="Q2"/>
    <x v="0"/>
    <x v="4"/>
    <m/>
    <s v="BİLGİNOĞLU ENDÜSTRİ MALZEMELERİ  SAN.TİC. A.Ş."/>
    <s v="SH.03.004"/>
    <s v="StokBar Panorama - Çafri Merkezi Hizmeti (Depo/Lokasyon)"/>
    <s v="Univera - Bilginoğlu"/>
    <x v="13"/>
    <s v="Stokbar"/>
    <s v="Stokbar"/>
    <n v="65090.91"/>
    <m/>
    <n v="1"/>
    <m/>
    <n v="65090.91"/>
    <m/>
    <n v="0"/>
    <m/>
    <n v="65090.91"/>
    <m/>
    <n v="0"/>
    <n v="0"/>
    <s v="UNI240000000697"/>
    <m/>
    <m/>
    <s v="Bilginoğlu"/>
    <x v="0"/>
    <s v="Yenileme"/>
    <s v="Hizmet"/>
    <s v="Hosting"/>
    <s v="Diğer"/>
    <x v="0"/>
    <x v="0"/>
    <s v="Yurt İçi"/>
    <s v="Türkiye"/>
  </r>
  <r>
    <s v="Q3"/>
    <x v="0"/>
    <x v="8"/>
    <m/>
    <s v="RED BULL GIDA DAGITIM VE PAZARLAMA TICARET LTD. STI"/>
    <s v="EH.05.002"/>
    <s v="EnRoute Panorama - Rapor Gelistirme Hizmeti"/>
    <s v="Univera - Redbull"/>
    <x v="12"/>
    <s v="Enroute"/>
    <m/>
    <n v="9865"/>
    <m/>
    <n v="2"/>
    <m/>
    <n v="19730"/>
    <m/>
    <n v="0"/>
    <m/>
    <n v="19730"/>
    <m/>
    <n v="0"/>
    <n v="0"/>
    <s v="UNI240000001576"/>
    <m/>
    <m/>
    <s v="Redbull"/>
    <x v="0"/>
    <s v="Yeni Satış"/>
    <s v="Hizmet"/>
    <s v="Rapor Geliştirme"/>
    <s v="Diğer"/>
    <x v="0"/>
    <x v="0"/>
    <s v="Yurt İçi"/>
    <s v="Türkiye"/>
  </r>
  <r>
    <s v="Q3"/>
    <x v="0"/>
    <x v="8"/>
    <m/>
    <s v="KÜRESEL TEDARIK VE TICARET ANONIM SIRKETI"/>
    <s v="EH.01.003"/>
    <s v="EnRoute Panorama - Kurulum ve Efitim Hizmeti"/>
    <s v="Univera - Küresel Tedarik"/>
    <x v="12"/>
    <s v="Enroute"/>
    <m/>
    <n v="7800"/>
    <m/>
    <n v="1"/>
    <m/>
    <n v="12000"/>
    <m/>
    <n v="4200"/>
    <m/>
    <n v="7800"/>
    <m/>
    <n v="0"/>
    <n v="0"/>
    <s v="UNI240000001568"/>
    <m/>
    <m/>
    <s v="Küresel Tedarik"/>
    <x v="0"/>
    <s v="Yeni Satış"/>
    <s v="Hizmet"/>
    <s v="Kurulum ve Eğitim"/>
    <s v="Diğer"/>
    <x v="0"/>
    <x v="0"/>
    <s v="Yurt İçi"/>
    <s v="Türkiye"/>
  </r>
  <r>
    <s v="Q3"/>
    <x v="0"/>
    <x v="8"/>
    <m/>
    <s v="KÜRESEL TEDARIK VE TICARET ANONIM SIRKETI"/>
    <s v="EH.03.011"/>
    <s v="Enroute Panorama - E-Dönüsüm Modülü Kurulum Hizmeti"/>
    <s v="Univera - Küresel Tedarik"/>
    <x v="12"/>
    <s v="Enroute"/>
    <m/>
    <n v="11509"/>
    <m/>
    <n v="1"/>
    <m/>
    <n v="11509"/>
    <m/>
    <n v="0"/>
    <m/>
    <n v="11509"/>
    <m/>
    <n v="0"/>
    <n v="0"/>
    <s v="UNI240000001569"/>
    <m/>
    <m/>
    <s v="Küresel Tedarik"/>
    <x v="0"/>
    <s v="Yeni Satış"/>
    <s v="Hizmet"/>
    <s v="Hosting"/>
    <s v="Diğer"/>
    <x v="0"/>
    <x v="0"/>
    <s v="Yurt İçi"/>
    <s v="Türkiye"/>
  </r>
  <r>
    <s v="Q2"/>
    <x v="0"/>
    <x v="4"/>
    <m/>
    <s v="DOGAN TREND OTOMOTIV TICARET HIZMET VE TEKNOLOJI A.S."/>
    <s v="CDH.02.001"/>
    <s v="Calldesk Panorama Yazilim Bakimi Hizmeti "/>
    <s v="Univera - Suzuki"/>
    <x v="2"/>
    <s v="ServiceCore"/>
    <m/>
    <n v="4000"/>
    <m/>
    <n v="-22"/>
    <m/>
    <n v="0"/>
    <m/>
    <n v="0"/>
    <m/>
    <n v="-88000"/>
    <m/>
    <n v="22"/>
    <n v="88000"/>
    <s v="TR0202400020454"/>
    <m/>
    <m/>
    <s v="Doğan Trend"/>
    <x v="0"/>
    <s v="Yenileme"/>
    <s v="Hizmet"/>
    <s v="Bakım ve Destek Hizmeti"/>
    <s v="Key Account"/>
    <x v="0"/>
    <x v="0"/>
    <s v="Yurt İçi"/>
    <s v="Türkiye"/>
  </r>
  <r>
    <s v="Q2"/>
    <x v="0"/>
    <x v="4"/>
    <m/>
    <s v="DOGAN TREND OTOMOTIV TICARET HIZMET VE TEKNOLOJI A.S."/>
    <s v="CDH.02.001"/>
    <s v="Calldesk Panorama Yazilim Bakimi Hizmeti "/>
    <s v="Univera - Suzuki"/>
    <x v="2"/>
    <s v="ServiceCore"/>
    <m/>
    <n v="452342.22"/>
    <m/>
    <n v="-1"/>
    <m/>
    <n v="0"/>
    <m/>
    <n v="0"/>
    <m/>
    <n v="-452342.22"/>
    <m/>
    <n v="1"/>
    <n v="452342.22"/>
    <s v="TR0202400020454"/>
    <m/>
    <m/>
    <s v="Doğan Trend"/>
    <x v="0"/>
    <s v="Yenileme"/>
    <s v="Hizmet"/>
    <s v="Bakım ve Destek Hizmeti"/>
    <s v="Key Account"/>
    <x v="0"/>
    <x v="0"/>
    <s v="Yurt İçi"/>
    <s v="Türkiye"/>
  </r>
  <r>
    <s v="Q2"/>
    <x v="0"/>
    <x v="4"/>
    <m/>
    <s v="MİYA OTOMASYON VE BARKOD BILISIM SISTEMLERI SAN TİC. VE L.T.D. STI."/>
    <s v="WPH.02.001"/>
    <s v="WebPlus Yazilim Bakimi Hizmeti"/>
    <s v="Univera - Kanal"/>
    <x v="5"/>
    <s v="Enroute"/>
    <s v="Webplus"/>
    <n v="22202"/>
    <m/>
    <n v="1"/>
    <m/>
    <n v="22202"/>
    <m/>
    <n v="0"/>
    <m/>
    <n v="22202"/>
    <m/>
    <n v="0"/>
    <n v="0"/>
    <s v="UNI240000000703"/>
    <m/>
    <m/>
    <s v="Miya"/>
    <x v="0"/>
    <s v="Yenileme"/>
    <s v="Hizmet"/>
    <s v="Bakım ve Destek Hizmeti"/>
    <s v="Diğer"/>
    <x v="1"/>
    <x v="1"/>
    <s v="Yurt İçi"/>
    <s v="Türkiye"/>
  </r>
  <r>
    <s v="Q2"/>
    <x v="0"/>
    <x v="4"/>
    <m/>
    <s v="MİYA OTOMASYON VE BARKOD BILISIM SISTEMLERI SAN TİC. VE L.T.D. STI."/>
    <s v="WPY.01.003"/>
    <s v="WEBPLUS EK KULLANICI LISANSI +1"/>
    <s v="Univera - Kanal"/>
    <x v="5"/>
    <s v="Enroute"/>
    <s v="Webplus"/>
    <n v="3316.5"/>
    <m/>
    <n v="1"/>
    <m/>
    <n v="3685"/>
    <m/>
    <n v="368.5"/>
    <m/>
    <n v="3316.5"/>
    <m/>
    <n v="0"/>
    <n v="0"/>
    <s v="UNI240000000703"/>
    <m/>
    <m/>
    <s v="Miya"/>
    <x v="0"/>
    <s v="Yeni Satış"/>
    <s v="Lisans"/>
    <s v="Lisans Satışı"/>
    <s v="Diğer"/>
    <x v="1"/>
    <x v="1"/>
    <s v="Yurt İçi"/>
    <s v="Türkiye"/>
  </r>
  <r>
    <s v="Q2"/>
    <x v="0"/>
    <x v="4"/>
    <m/>
    <s v="MİYA OTOMASYON VE BARKOD BILISIM SISTEMLERI SAN TİC. VE L.T.D. STI."/>
    <s v="WPY.01.003"/>
    <s v="WEBPLUS EK KULLANICI LISANSI +1"/>
    <s v="Univera - Kanal"/>
    <x v="5"/>
    <s v="Enroute"/>
    <s v="Webplus"/>
    <n v="2408"/>
    <m/>
    <n v="1"/>
    <m/>
    <n v="2408"/>
    <m/>
    <n v="0"/>
    <m/>
    <n v="2408"/>
    <m/>
    <n v="0"/>
    <n v="0"/>
    <s v="UNI240000000705"/>
    <m/>
    <m/>
    <s v="Miya"/>
    <x v="0"/>
    <s v="Yeni Satış"/>
    <s v="Lisans"/>
    <s v="Lisans Satışı"/>
    <s v="Diğer"/>
    <x v="1"/>
    <x v="1"/>
    <s v="Yurt İçi"/>
    <s v="Türkiye"/>
  </r>
  <r>
    <s v="Q2"/>
    <x v="0"/>
    <x v="4"/>
    <m/>
    <s v="MİYA OTOMASYON VE BARKOD BILISIM SISTEMLERI SAN TİC. VE L.T.D. STI."/>
    <s v="WPY.01.007"/>
    <s v="WEBPLUS E-DÖNÜSÜM MODÜL LISANSI"/>
    <s v="Univera - Kanal"/>
    <x v="5"/>
    <s v="Enroute"/>
    <s v="Webplus"/>
    <n v="7761.6"/>
    <m/>
    <n v="1"/>
    <m/>
    <n v="8624"/>
    <m/>
    <n v="862.4"/>
    <m/>
    <n v="7761.6"/>
    <m/>
    <n v="0"/>
    <n v="0"/>
    <s v="UNI240000000703"/>
    <m/>
    <m/>
    <s v="Miya"/>
    <x v="0"/>
    <s v="Yeni Satış"/>
    <s v="Lisans"/>
    <s v="Lisans Satışı"/>
    <s v="Diğer"/>
    <x v="1"/>
    <x v="1"/>
    <s v="Yurt İçi"/>
    <s v="Türkiye"/>
  </r>
  <r>
    <s v="Q2"/>
    <x v="0"/>
    <x v="4"/>
    <m/>
    <s v="MİYA OTOMASYON VE BARKOD BILISIM SISTEMLERI SAN TİC. VE L.T.D. STI."/>
    <s v="WPY.01.001"/>
    <s v="WEBPLUS DISTRIBUTION SATIS-DAGITIM YAZILIMI (Enterprise)"/>
    <s v="Univera - Kanal"/>
    <x v="5"/>
    <s v="Enroute"/>
    <s v="Webplus"/>
    <n v="41772.93"/>
    <m/>
    <n v="1"/>
    <m/>
    <n v="46414.37"/>
    <m/>
    <n v="4641.4399999999996"/>
    <m/>
    <n v="41772.93"/>
    <m/>
    <n v="0"/>
    <n v="0"/>
    <s v="UNI240000000703"/>
    <m/>
    <m/>
    <s v="Miya"/>
    <x v="0"/>
    <s v="Yeni Satış"/>
    <s v="Lisans"/>
    <s v="Lisans Satışı"/>
    <s v="Diğer"/>
    <x v="1"/>
    <x v="1"/>
    <s v="Yurt İçi"/>
    <s v="Türkiye"/>
  </r>
  <r>
    <s v="Q2"/>
    <x v="0"/>
    <x v="4"/>
    <m/>
    <s v="MİYA OTOMASYON VE BARKOD BILISIM SISTEMLERI SAN TİC. VE L.T.D. STI."/>
    <s v="WPY.02.001"/>
    <s v="WEBPLUS (Android) SATIS TEMSILCISI LISANSI"/>
    <s v="Univera - Kanal"/>
    <x v="5"/>
    <s v="Enroute"/>
    <s v="Webplus"/>
    <n v="2531.6999999999998"/>
    <m/>
    <n v="15"/>
    <m/>
    <n v="42195"/>
    <m/>
    <n v="4219.5"/>
    <m/>
    <n v="37975.5"/>
    <m/>
    <n v="0"/>
    <n v="0"/>
    <s v="UNI240000000703"/>
    <m/>
    <m/>
    <s v="Miya"/>
    <x v="0"/>
    <s v="Yeni Satış"/>
    <s v="Lisans"/>
    <s v="Lisans Satışı"/>
    <s v="Diğer"/>
    <x v="1"/>
    <x v="1"/>
    <s v="Yurt İçi"/>
    <s v="Türkiye"/>
  </r>
  <r>
    <s v="Q2"/>
    <x v="0"/>
    <x v="4"/>
    <m/>
    <s v="UNIVIS BILISIM DESTEK HIZMETLERI SAN.TIC .A.S"/>
    <s v="SH.06.001"/>
    <s v="StokBar Panorama - Hosting Hizmeti"/>
    <s v="Univera - Kanal"/>
    <x v="5"/>
    <s v="Hosting"/>
    <m/>
    <n v="193726.2"/>
    <m/>
    <n v="1"/>
    <m/>
    <n v="193726.2"/>
    <m/>
    <n v="0"/>
    <m/>
    <n v="193726.2"/>
    <m/>
    <n v="0"/>
    <n v="0"/>
    <s v="UNI240000000704"/>
    <m/>
    <m/>
    <s v="Univis"/>
    <x v="2"/>
    <s v="Yenileme"/>
    <s v="Hizmet"/>
    <s v="Hosting"/>
    <s v="Param Grup"/>
    <x v="1"/>
    <x v="0"/>
    <s v="Yurt İçi"/>
    <s v="Türkiye"/>
  </r>
  <r>
    <s v="Q3"/>
    <x v="0"/>
    <x v="8"/>
    <m/>
    <s v="Arma İlaç San. ve Tic. Ltd. Şti."/>
    <s v="EY.01.001"/>
    <s v="EnRoute Panorama - Mobil Satis &amp; Dafitim Çözüm Lisansi (Enterprise)"/>
    <s v="Univera - Arma İlaç"/>
    <x v="14"/>
    <s v="Enroute"/>
    <m/>
    <n v="525000"/>
    <m/>
    <n v="1"/>
    <m/>
    <n v="1050000"/>
    <m/>
    <n v="525000"/>
    <m/>
    <n v="525000"/>
    <m/>
    <n v="0"/>
    <n v="0"/>
    <s v="UNI240000001681"/>
    <m/>
    <m/>
    <s v="Arma İlaç"/>
    <x v="3"/>
    <s v="Yeni Satış"/>
    <s v="Lisans"/>
    <s v="Lisans Satışı"/>
    <s v="Diğer"/>
    <x v="0"/>
    <x v="0"/>
    <s v="Yurt İçi"/>
    <s v="Türkiye"/>
  </r>
  <r>
    <s v="Q3"/>
    <x v="0"/>
    <x v="8"/>
    <m/>
    <s v="RED BULL GIDA DAGITIM VE PAZARLAMA TICARET LTD. STI"/>
    <s v="EY.02.033"/>
    <s v="EnRoute Panorama - Mobil Kullanici Lisansi (Enterprise)"/>
    <s v="Univera - Redbull"/>
    <x v="12"/>
    <s v="Enroute"/>
    <m/>
    <n v="8879"/>
    <m/>
    <n v="2"/>
    <m/>
    <n v="17758"/>
    <m/>
    <n v="0"/>
    <m/>
    <n v="17758"/>
    <m/>
    <n v="0"/>
    <n v="0"/>
    <s v="UNI240000001586"/>
    <m/>
    <m/>
    <s v="Redbull"/>
    <x v="0"/>
    <s v="Yeni Satış"/>
    <s v="Lisans"/>
    <s v="Lisans Satışı"/>
    <s v="Diğer"/>
    <x v="0"/>
    <x v="0"/>
    <s v="Yurt İçi"/>
    <s v="Türkiye"/>
  </r>
  <r>
    <s v="Q3"/>
    <x v="0"/>
    <x v="8"/>
    <m/>
    <s v="RED BULL GIDA DAGITIM VE PAZARLAMA TICARET LTD. STI"/>
    <s v="EY.01.021"/>
    <s v="EnRoute Panorama - Dafitim Kanali (Bayi/Distribütör/Sube) Lisansi (Enterprise)"/>
    <s v="Univera - Redbull"/>
    <x v="12"/>
    <s v="Enroute"/>
    <m/>
    <n v="34331"/>
    <m/>
    <n v="1"/>
    <m/>
    <n v="34331"/>
    <m/>
    <n v="0"/>
    <m/>
    <n v="34331"/>
    <m/>
    <n v="0"/>
    <n v="0"/>
    <s v="UNI240000001586"/>
    <m/>
    <m/>
    <s v="Redbull"/>
    <x v="0"/>
    <s v="Yeni Satış"/>
    <s v="Lisans"/>
    <s v="Lisans Satışı"/>
    <s v="Diğer"/>
    <x v="0"/>
    <x v="0"/>
    <s v="Yurt İçi"/>
    <s v="Türkiye"/>
  </r>
  <r>
    <s v="Q3"/>
    <x v="0"/>
    <x v="8"/>
    <m/>
    <s v="Arma İlaç San. ve Tic. Ltd. Şti."/>
    <s v="EY.01.021"/>
    <s v="EnRoute Panorama - Dafitim Kanali (Bayi/Distribütör/Sube) Lisansi (Enterprise)"/>
    <s v="Univera - Arma İlaç"/>
    <x v="14"/>
    <s v="Enroute"/>
    <m/>
    <n v="22500"/>
    <m/>
    <n v="4"/>
    <m/>
    <n v="150000"/>
    <m/>
    <n v="60000"/>
    <m/>
    <n v="90000"/>
    <m/>
    <n v="0"/>
    <n v="0"/>
    <s v="UNI240000001681"/>
    <m/>
    <m/>
    <s v="Arma İlaç"/>
    <x v="3"/>
    <s v="Yeni Satış"/>
    <s v="Lisans"/>
    <s v="Lisans Satışı"/>
    <s v="Diğer"/>
    <x v="0"/>
    <x v="0"/>
    <s v="Yurt İçi"/>
    <s v="Türkiye"/>
  </r>
  <r>
    <s v="Q3"/>
    <x v="0"/>
    <x v="8"/>
    <m/>
    <s v="ERUSLU SAGLIK ÜRÜNLERI SAN. VE TIC. A.S."/>
    <s v="EYS.04.001"/>
    <s v="EnRoute Panorama -  Modül Lisanslari Kiralama Hizmeti Standart"/>
    <s v="Univera - Eruslu Sağlık"/>
    <x v="13"/>
    <s v="Enroute"/>
    <m/>
    <n v="326668.52"/>
    <m/>
    <n v="1"/>
    <m/>
    <n v="326668.52"/>
    <m/>
    <n v="0"/>
    <m/>
    <n v="326668.52"/>
    <m/>
    <n v="0"/>
    <n v="0"/>
    <s v="UNI240000001670"/>
    <m/>
    <m/>
    <s v="Eruslu"/>
    <x v="0"/>
    <s v="Yenileme"/>
    <s v="Lisans"/>
    <s v="Lisans Kiralama"/>
    <s v="Diğer"/>
    <x v="0"/>
    <x v="0"/>
    <s v="Yurt İçi"/>
    <s v="Türkiye"/>
  </r>
  <r>
    <s v="Q3"/>
    <x v="0"/>
    <x v="8"/>
    <m/>
    <s v="LOGO Yazılım SAN. VE TİC. A.Ş."/>
    <s v="EY.04.014"/>
    <s v="Enroute - E-Dönüşüm Yazılım Komisyonu"/>
    <s v="Univera - JTI"/>
    <x v="6"/>
    <s v="E-Dönüşüm"/>
    <s v="E-Dönüşüm"/>
    <n v="501363"/>
    <m/>
    <n v="1"/>
    <m/>
    <n v="501363"/>
    <m/>
    <n v="0"/>
    <m/>
    <n v="501363"/>
    <m/>
    <n v="0"/>
    <n v="0"/>
    <s v="UNI240000001585"/>
    <m/>
    <m/>
    <s v="Logo"/>
    <x v="0"/>
    <s v="Yeni Satış"/>
    <s v="Komisyon"/>
    <s v="E-Dönüşüm"/>
    <s v="Diğer"/>
    <x v="0"/>
    <x v="0"/>
    <s v="Yurt İçi"/>
    <s v="Türkiye"/>
  </r>
  <r>
    <s v="Q3"/>
    <x v="0"/>
    <x v="8"/>
    <m/>
    <s v="EDM BİLİŞİM SİSTEMLERİ VE DANIŞMANLIK HizmetLERİ A.Ş."/>
    <s v="EY.04.014"/>
    <s v="EnRoute - E-Dönüşüm Lisans Komisyonu"/>
    <s v="Univera - Kanal"/>
    <x v="6"/>
    <s v="E-Dönüşüm"/>
    <s v="E-Dönüşüm"/>
    <n v="26256.5"/>
    <m/>
    <n v="1"/>
    <m/>
    <n v="26256.5"/>
    <m/>
    <n v="0"/>
    <m/>
    <n v="26256.5"/>
    <m/>
    <n v="0"/>
    <n v="0"/>
    <s v="UNI240000001579"/>
    <m/>
    <m/>
    <s v="EDM Bilişim"/>
    <x v="0"/>
    <s v="Yeni Satış"/>
    <s v="Komisyon"/>
    <s v="E-Dönüşüm"/>
    <s v="Diğer"/>
    <x v="1"/>
    <x v="6"/>
    <s v="Yurt İçi"/>
    <s v="Türkiye"/>
  </r>
  <r>
    <s v="Q2"/>
    <x v="0"/>
    <x v="4"/>
    <m/>
    <s v="MİYA OTOMASYON VE BARKOD BILISIM SISTEMLERI SAN TİC. VE L.T.D. STI."/>
    <s v="UH.01.002"/>
    <s v="UNIDOX KONTÖR HIZMETI"/>
    <s v="Univera - Kanal"/>
    <x v="5"/>
    <s v="E-Dönüşüm"/>
    <s v="Unidox"/>
    <n v="1.2649999999999999"/>
    <m/>
    <n v="50000"/>
    <m/>
    <n v="63250"/>
    <m/>
    <n v="0"/>
    <m/>
    <n v="63250"/>
    <m/>
    <n v="0"/>
    <n v="0"/>
    <s v="UNI240000000709"/>
    <m/>
    <m/>
    <s v="Miya"/>
    <x v="0"/>
    <s v="Yeni Satış"/>
    <s v="Kontor"/>
    <s v="Kontor Satışı"/>
    <s v="Diğer"/>
    <x v="1"/>
    <x v="1"/>
    <s v="Yurt İçi"/>
    <s v="Türkiye"/>
  </r>
  <r>
    <s v="Q2"/>
    <x v="0"/>
    <x v="4"/>
    <m/>
    <s v="TÜLPA GIDA IÇECEK INSAAT SANAYI VE TICARET AS."/>
    <s v="UH.01.002"/>
    <s v="UNIDOX KONTÖR HIZMETI"/>
    <s v="Univera - Nestle Waters"/>
    <x v="6"/>
    <s v="E-Dönüşüm"/>
    <s v="Unidox"/>
    <n v="2.2000000000000002"/>
    <m/>
    <n v="10000"/>
    <m/>
    <n v="22000"/>
    <m/>
    <n v="0"/>
    <m/>
    <n v="22000"/>
    <m/>
    <n v="0"/>
    <n v="0"/>
    <s v="UNI240000000711"/>
    <m/>
    <m/>
    <s v="Nestle"/>
    <x v="0"/>
    <s v="Yeni Satış"/>
    <s v="Kontor"/>
    <s v="Kontor Satışı"/>
    <s v="Key Account"/>
    <x v="1"/>
    <x v="0"/>
    <s v="Yurt İçi"/>
    <s v="Türkiye"/>
  </r>
  <r>
    <s v="Q2"/>
    <x v="0"/>
    <x v="4"/>
    <m/>
    <s v="DOGADAN GIDA ÜRÜNLERI SANAYI VE PAZARLAMA A.S."/>
    <s v="SH.02.001"/>
    <s v="StokBar Panorama - Yazilim Bakimi Hizmeti"/>
    <s v="Univera - Doğadan"/>
    <x v="12"/>
    <s v="Stokbar"/>
    <s v="Stokbar"/>
    <n v="178205.18"/>
    <m/>
    <n v="1"/>
    <m/>
    <n v="178205.18"/>
    <m/>
    <n v="0"/>
    <m/>
    <n v="178205.18"/>
    <m/>
    <n v="0"/>
    <n v="0"/>
    <s v="UNI240000000710"/>
    <m/>
    <m/>
    <s v="Doğadan"/>
    <x v="0"/>
    <s v="Yenileme"/>
    <s v="Hizmet"/>
    <s v="Bakım ve Destek Hizmeti"/>
    <s v="Diğer"/>
    <x v="0"/>
    <x v="0"/>
    <s v="Yurt İçi"/>
    <s v="Türkiye"/>
  </r>
  <r>
    <s v="Q2"/>
    <x v="0"/>
    <x v="4"/>
    <m/>
    <s v="DOGADAN GIDA ÜRÜNLERI SANAYI VE PAZARLAMA A.S."/>
    <s v="SH.03.001"/>
    <s v="StokBar Panorama - Çafri Merkezi Hizmeti (Tesis)"/>
    <s v="Univera - Doğadan"/>
    <x v="12"/>
    <s v="Stokbar"/>
    <s v="Stokbar"/>
    <n v="45002.63"/>
    <m/>
    <n v="1"/>
    <m/>
    <n v="45002.63"/>
    <m/>
    <n v="0"/>
    <m/>
    <n v="45002.63"/>
    <m/>
    <n v="0"/>
    <n v="0"/>
    <s v="UNI240000000710"/>
    <m/>
    <m/>
    <s v="Doğadan"/>
    <x v="0"/>
    <s v="Yenileme"/>
    <s v="Hizmet"/>
    <s v="Hosting"/>
    <s v="Diğer"/>
    <x v="0"/>
    <x v="0"/>
    <s v="Yurt İçi"/>
    <s v="Türkiye"/>
  </r>
  <r>
    <s v="Q2"/>
    <x v="0"/>
    <x v="4"/>
    <m/>
    <s v="MİYA OTOMASYON VE BARKOD BILISIM SISTEMLERI SAN TİC. VE L.T.D. STI."/>
    <s v="WPY.02.001"/>
    <s v="WEBPLUS (Android) SATIS TEMSILCISI LISANSI"/>
    <s v="Univera - Kanal"/>
    <x v="5"/>
    <s v="Enroute"/>
    <s v="Webplus"/>
    <n v="2813"/>
    <m/>
    <n v="1"/>
    <m/>
    <n v="2813"/>
    <m/>
    <n v="0"/>
    <m/>
    <n v="2813"/>
    <m/>
    <n v="0"/>
    <n v="0"/>
    <s v="UNI240000000714"/>
    <m/>
    <m/>
    <s v="Miya"/>
    <x v="0"/>
    <s v="Yeni Satış"/>
    <s v="Lisans"/>
    <s v="Lisans Satışı"/>
    <s v="Diğer"/>
    <x v="1"/>
    <x v="1"/>
    <s v="Yurt İçi"/>
    <s v="Türkiye"/>
  </r>
  <r>
    <s v="Q3"/>
    <x v="0"/>
    <x v="8"/>
    <m/>
    <s v="ALTIPARMAK GIDA SAN. VE TIC. AS."/>
    <s v="EY.03.001"/>
    <s v="Enroute Panorama PaaS Lisansi (Kiralama Hizmeti )"/>
    <s v="Univera - Altıparmak-Balparmak"/>
    <x v="12"/>
    <s v="Enroute"/>
    <m/>
    <n v="72576"/>
    <m/>
    <n v="1"/>
    <m/>
    <n v="72576"/>
    <m/>
    <n v="0"/>
    <m/>
    <n v="72576"/>
    <m/>
    <n v="0"/>
    <n v="0"/>
    <s v="UNI240000001671"/>
    <m/>
    <m/>
    <s v="Balparmak"/>
    <x v="0"/>
    <s v="Yenileme"/>
    <s v="Lisans"/>
    <s v="Lisans Kiralama"/>
    <s v="Diğer"/>
    <x v="0"/>
    <x v="0"/>
    <s v="Yurt İçi"/>
    <s v="Türkiye"/>
  </r>
  <r>
    <s v="Q3"/>
    <x v="0"/>
    <x v="8"/>
    <m/>
    <s v="Arma İlaç San. ve Tic. Ltd. Şti."/>
    <s v="EY.04.012"/>
    <s v="EnRoute Panorama E-Dönüsüm  Modül Lisansi (Enterprise)"/>
    <s v="Univera - Arma İlaç"/>
    <x v="14"/>
    <s v="Enroute"/>
    <m/>
    <n v="17400"/>
    <m/>
    <n v="4"/>
    <m/>
    <n v="116000"/>
    <m/>
    <n v="46400"/>
    <m/>
    <n v="69600"/>
    <m/>
    <n v="0"/>
    <n v="0"/>
    <s v="UNI240000001681"/>
    <m/>
    <m/>
    <s v="Arma İlaç"/>
    <x v="3"/>
    <s v="Yeni Satış"/>
    <s v="Lisans"/>
    <s v="Lisans Satışı"/>
    <s v="Diğer"/>
    <x v="0"/>
    <x v="0"/>
    <s v="Yurt İçi"/>
    <s v="Türkiye"/>
  </r>
  <r>
    <s v="Q3"/>
    <x v="0"/>
    <x v="8"/>
    <m/>
    <s v="ERBAK-ULUDAG PAZARLAMA SATIS VE DAGITIM A.S."/>
    <s v="EH.02.001"/>
    <s v="EnRoute Panorama - Yazilim Bakimi, Yasatma ve Merkezi Destek Hizmeti"/>
    <s v="Univera - Uludağ İçecek"/>
    <x v="11"/>
    <s v="Enroute"/>
    <m/>
    <n v="4450"/>
    <m/>
    <n v="1"/>
    <m/>
    <n v="4450"/>
    <m/>
    <n v="0"/>
    <m/>
    <n v="4450"/>
    <m/>
    <n v="0"/>
    <n v="0"/>
    <s v="UNI240000001672"/>
    <m/>
    <m/>
    <s v="Uludağ İçecek"/>
    <x v="1"/>
    <s v="Yenileme"/>
    <s v="Hizmet"/>
    <s v="Bakım ve Destek Hizmeti"/>
    <s v="Diğer"/>
    <x v="0"/>
    <x v="0"/>
    <s v="Yurt İçi"/>
    <s v="Türkiye"/>
  </r>
  <r>
    <s v="Q3"/>
    <x v="0"/>
    <x v="8"/>
    <m/>
    <s v="Arma İlaç San. ve Tic. Ltd. Şti."/>
    <s v="EY.02.033"/>
    <s v="EnRoute Panorama - Mobil Kullanici Lisansi (Enterprise)"/>
    <s v="Univera - Arma İlaç"/>
    <x v="14"/>
    <s v="Enroute"/>
    <m/>
    <n v="5550"/>
    <m/>
    <n v="10"/>
    <m/>
    <n v="92500"/>
    <m/>
    <n v="37000"/>
    <m/>
    <n v="55500"/>
    <m/>
    <n v="0"/>
    <n v="0"/>
    <s v="UNI240000001681"/>
    <m/>
    <m/>
    <s v="Arma İlaç"/>
    <x v="3"/>
    <s v="Yeni Satış"/>
    <s v="Lisans"/>
    <s v="Lisans Satışı"/>
    <s v="Diğer"/>
    <x v="0"/>
    <x v="0"/>
    <s v="Yurt İçi"/>
    <s v="Türkiye"/>
  </r>
  <r>
    <s v="Q3"/>
    <x v="0"/>
    <x v="8"/>
    <m/>
    <s v="ERBAK-ULUDAG PAZARLAMA SATIS VE DAGITIM A.S."/>
    <s v="EY.02.033"/>
    <s v="EnRoute Panorama - Mobil Kullanici Lisansi (Enterprise)"/>
    <s v="Univera - Uludağ İçecek"/>
    <x v="11"/>
    <s v="Enroute"/>
    <m/>
    <n v="2697"/>
    <m/>
    <n v="15"/>
    <m/>
    <n v="40455"/>
    <m/>
    <n v="0"/>
    <m/>
    <n v="40455"/>
    <m/>
    <n v="0"/>
    <n v="0"/>
    <s v="UNI240000001672"/>
    <m/>
    <m/>
    <s v="Uludağ İçecek"/>
    <x v="1"/>
    <s v="Yeni Satış"/>
    <s v="Lisans"/>
    <s v="Lisans Satışı"/>
    <s v="Diğer"/>
    <x v="0"/>
    <x v="0"/>
    <s v="Yurt İçi"/>
    <s v="Türkiye"/>
  </r>
  <r>
    <s v="Q2"/>
    <x v="0"/>
    <x v="4"/>
    <m/>
    <s v="DOGAN TREND OTOMOTIV TICARET HIZMET VE TEKNOLOJI A.S."/>
    <s v="CDH.02.001"/>
    <s v="Calldesk Panorama Yazilim Bakimi Hizmeti "/>
    <s v="Univera - Suzuki"/>
    <x v="2"/>
    <s v="ServiceCore"/>
    <m/>
    <n v="437250.44"/>
    <m/>
    <n v="1"/>
    <m/>
    <n v="437250.44"/>
    <m/>
    <n v="0"/>
    <m/>
    <n v="437250.44"/>
    <m/>
    <n v="0"/>
    <n v="0"/>
    <s v="UNI240000000718"/>
    <m/>
    <m/>
    <s v="Doğan Trend"/>
    <x v="0"/>
    <s v="Yenileme"/>
    <s v="Hizmet"/>
    <s v="Bakım ve Destek Hizmeti"/>
    <s v="Key Account"/>
    <x v="0"/>
    <x v="0"/>
    <s v="Yurt İçi"/>
    <s v="Türkiye"/>
  </r>
  <r>
    <s v="Q2"/>
    <x v="0"/>
    <x v="4"/>
    <m/>
    <s v="OTOMOBILITE MOTORLU ARACLAR TICARET VE HIZMETLERI ANONIM SIRKETI"/>
    <s v="CDH.02.001"/>
    <s v="Calldesk Panorama Yazilim Bakimi Hizmeti "/>
    <s v="Univera - Suzuki"/>
    <x v="2"/>
    <s v="ServiceCore"/>
    <m/>
    <n v="218625.22"/>
    <m/>
    <n v="1"/>
    <m/>
    <n v="218625.22"/>
    <m/>
    <n v="0"/>
    <m/>
    <n v="218625.22"/>
    <m/>
    <n v="0"/>
    <n v="0"/>
    <s v="UNI240000000716"/>
    <m/>
    <m/>
    <s v="Doğan Trend"/>
    <x v="0"/>
    <s v="Yenileme"/>
    <s v="Hizmet"/>
    <s v="Bakım ve Destek Hizmeti"/>
    <s v="Key Account"/>
    <x v="0"/>
    <x v="0"/>
    <s v="Yurt İçi"/>
    <s v="Türkiye"/>
  </r>
  <r>
    <s v="Q2"/>
    <x v="0"/>
    <x v="4"/>
    <m/>
    <s v="SUZUKI MOTORLU ARAÇLAR PAZARLAMA A.S."/>
    <s v="CDH.02.001"/>
    <s v="Calldesk Panorama Yazilim Bakimi Hizmeti "/>
    <s v="Univera - Suzuki"/>
    <x v="2"/>
    <s v="ServiceCore"/>
    <m/>
    <n v="437250.44"/>
    <m/>
    <n v="1"/>
    <m/>
    <n v="437250.44"/>
    <m/>
    <n v="0"/>
    <m/>
    <n v="437250.44"/>
    <m/>
    <n v="0"/>
    <n v="0"/>
    <s v="UNI240000000717"/>
    <m/>
    <m/>
    <s v="Doğan Trend"/>
    <x v="0"/>
    <s v="Yenileme"/>
    <s v="Hizmet"/>
    <s v="Bakım ve Destek Hizmeti"/>
    <s v="Key Account"/>
    <x v="0"/>
    <x v="0"/>
    <s v="Yurt İçi"/>
    <s v="Türkiye"/>
  </r>
  <r>
    <s v="Q2"/>
    <x v="0"/>
    <x v="4"/>
    <m/>
    <s v="DOGAN TREND OTOMOTIV TICARET HIZMET VE TEKNOLOJI A.S."/>
    <s v="CDH.03.001"/>
    <s v="Calldesk Panorama Destek Hizmeti (Çafri Merkezi) "/>
    <s v="Univera - Suzuki"/>
    <x v="2"/>
    <s v="ServiceCore"/>
    <m/>
    <n v="4000"/>
    <m/>
    <n v="22"/>
    <m/>
    <n v="88000"/>
    <m/>
    <n v="0"/>
    <m/>
    <n v="88000"/>
    <m/>
    <n v="0"/>
    <n v="0"/>
    <s v="UNI240000000718"/>
    <m/>
    <m/>
    <s v="Doğan Trend"/>
    <x v="0"/>
    <s v="Yenileme"/>
    <s v="Hizmet"/>
    <s v="Çağrı Merkezi"/>
    <s v="Key Account"/>
    <x v="0"/>
    <x v="0"/>
    <s v="Yurt İçi"/>
    <s v="Türkiye"/>
  </r>
  <r>
    <s v="Q2"/>
    <x v="0"/>
    <x v="4"/>
    <m/>
    <s v="SUZUKI MOTORLU ARAÇLAR PAZARLAMA A.S."/>
    <s v="CDH.03.001"/>
    <s v="Calldesk Panorama Destek Hizmeti (Çafri Merkezi) "/>
    <s v="Univera - Suzuki"/>
    <x v="2"/>
    <s v="ServiceCore"/>
    <m/>
    <n v="4000"/>
    <m/>
    <n v="22"/>
    <m/>
    <n v="88000"/>
    <m/>
    <n v="0"/>
    <m/>
    <n v="88000"/>
    <m/>
    <n v="0"/>
    <n v="0"/>
    <s v="UNI240000000717"/>
    <m/>
    <m/>
    <s v="Doğan Trend"/>
    <x v="0"/>
    <s v="Yenileme"/>
    <s v="Hizmet"/>
    <s v="Çağrı Merkezi"/>
    <s v="Key Account"/>
    <x v="0"/>
    <x v="0"/>
    <s v="Yurt İçi"/>
    <s v="Türkiye"/>
  </r>
  <r>
    <s v="Q2"/>
    <x v="0"/>
    <x v="4"/>
    <m/>
    <s v="ENGIN DINÇER"/>
    <s v="UH.01.002"/>
    <s v="UNIDOX KONTÖR HIZMETI"/>
    <s v="Univera Doğuş Çay Projesi"/>
    <x v="6"/>
    <s v="E-Dönüşüm"/>
    <s v="Unidox"/>
    <n v="2.8"/>
    <m/>
    <n v="5000"/>
    <m/>
    <n v="14000"/>
    <m/>
    <n v="0"/>
    <m/>
    <n v="14000"/>
    <m/>
    <n v="0"/>
    <n v="0"/>
    <s v="ENV240000000074"/>
    <m/>
    <m/>
    <s v="Doğuş Çay"/>
    <x v="0"/>
    <s v="Yeni Satış"/>
    <s v="Kontor"/>
    <s v="Kontor Satışı"/>
    <s v="Key Account"/>
    <x v="1"/>
    <x v="0"/>
    <s v="Yurt İçi"/>
    <s v="Türkiye"/>
  </r>
  <r>
    <s v="Q2"/>
    <x v="0"/>
    <x v="4"/>
    <m/>
    <s v="ONUR TOPTAN GIDA  - AHMET DUMAN"/>
    <s v="UH.01.002"/>
    <s v="UNIDOX KONTÖR HIZMETI"/>
    <s v="Univera Doğuş Çay Projesi"/>
    <x v="6"/>
    <s v="E-Dönüşüm"/>
    <s v="Unidox"/>
    <n v="2.8"/>
    <m/>
    <n v="5000"/>
    <m/>
    <n v="14000"/>
    <m/>
    <n v="0"/>
    <m/>
    <n v="14000"/>
    <m/>
    <n v="0"/>
    <n v="0"/>
    <s v="ENV240000000073"/>
    <m/>
    <m/>
    <s v="Doğuş Çay"/>
    <x v="0"/>
    <s v="Yeni Satış"/>
    <s v="Kontor"/>
    <s v="Kontor Satışı"/>
    <s v="Key Account"/>
    <x v="1"/>
    <x v="0"/>
    <s v="Yurt İçi"/>
    <s v="Türkiye"/>
  </r>
  <r>
    <s v="Q2"/>
    <x v="0"/>
    <x v="4"/>
    <m/>
    <s v="RAMAZAN KARAGAÇ"/>
    <s v="UH.01.002"/>
    <s v="UNIDOX KONTÖR HIZMETI"/>
    <s v="Univera Doğuş Çay Projesi"/>
    <x v="6"/>
    <s v="E-Dönüşüm"/>
    <s v="Unidox"/>
    <n v="2.8"/>
    <m/>
    <n v="5000"/>
    <m/>
    <n v="14000"/>
    <m/>
    <n v="0"/>
    <m/>
    <n v="14000"/>
    <m/>
    <n v="0"/>
    <n v="0"/>
    <s v="ENV240000000076"/>
    <m/>
    <m/>
    <s v="Doğuş Çay"/>
    <x v="0"/>
    <s v="Yeni Satış"/>
    <s v="Kontor"/>
    <s v="Kontor Satışı"/>
    <s v="Key Account"/>
    <x v="1"/>
    <x v="0"/>
    <s v="Yurt İçi"/>
    <s v="Türkiye"/>
  </r>
  <r>
    <s v="Q2"/>
    <x v="0"/>
    <x v="4"/>
    <m/>
    <s v="SAMET CEYLAN"/>
    <s v="UH.01.002"/>
    <s v="UNIDOX KONTÖR HIZMETI"/>
    <s v="Univera Doğuş Çay Projesi"/>
    <x v="6"/>
    <s v="E-Dönüşüm"/>
    <s v="Unidox"/>
    <n v="2.8"/>
    <m/>
    <n v="5000"/>
    <m/>
    <n v="14000"/>
    <m/>
    <n v="0"/>
    <m/>
    <n v="14000"/>
    <m/>
    <n v="0"/>
    <n v="0"/>
    <s v="ENV240000000075"/>
    <m/>
    <m/>
    <s v="Doğuş Çay"/>
    <x v="0"/>
    <s v="Yeni Satış"/>
    <s v="Kontor"/>
    <s v="Kontor Satışı"/>
    <s v="Key Account"/>
    <x v="1"/>
    <x v="0"/>
    <s v="Yurt İçi"/>
    <s v="Türkiye"/>
  </r>
  <r>
    <s v="Q3"/>
    <x v="0"/>
    <x v="8"/>
    <m/>
    <s v="EFES VITANTA MOLDOVA BREWERY S.A"/>
    <s v="EH.02.001"/>
    <s v="EnRoute Panorama - Yazilim Bakimi, Yasatma ve Merkezi Destek Hizmeti"/>
    <s v="Univera - Efes Moldova"/>
    <x v="4"/>
    <s v="Enroute"/>
    <m/>
    <n v="25232.7"/>
    <m/>
    <n v="1"/>
    <m/>
    <n v="25232.703833"/>
    <m/>
    <n v="3.833E-3"/>
    <m/>
    <n v="25232.7"/>
    <m/>
    <n v="0"/>
    <n v="0"/>
    <s v="ENV240000000104"/>
    <m/>
    <m/>
    <s v="Efes International"/>
    <x v="0"/>
    <s v="Yenileme"/>
    <s v="Hizmet"/>
    <s v="Bakım ve Destek Hizmeti"/>
    <s v="Diğer"/>
    <x v="0"/>
    <x v="0"/>
    <s v="Yurt Dışı"/>
    <s v="Moldova"/>
  </r>
  <r>
    <s v="Q3"/>
    <x v="0"/>
    <x v="8"/>
    <m/>
    <s v="EFES VITANTA MOLDOVA BREWERY S.A"/>
    <s v="EH.03.001"/>
    <s v="EnRoute Panorama - Çafri Merkezi Hizmeti  (MSD)"/>
    <s v="Univera - Efes Moldova"/>
    <x v="4"/>
    <s v="Enroute"/>
    <m/>
    <n v="32990.25"/>
    <m/>
    <n v="1"/>
    <m/>
    <n v="32990.252399999998"/>
    <m/>
    <n v="2.3999999999999998E-3"/>
    <m/>
    <n v="32990.25"/>
    <m/>
    <n v="0"/>
    <n v="0"/>
    <s v="ENV240000000104"/>
    <m/>
    <m/>
    <s v="Efes International"/>
    <x v="0"/>
    <s v="Yenileme"/>
    <s v="Hizmet"/>
    <s v="Çağrı Merkezi"/>
    <s v="Diğer"/>
    <x v="0"/>
    <x v="0"/>
    <s v="Yurt Dışı"/>
    <s v="Moldova"/>
  </r>
  <r>
    <s v="Q2"/>
    <x v="0"/>
    <x v="4"/>
    <m/>
    <s v="MİYA OTOMASYON VE BARKOD BILISIM SISTEMLERI SAN TİC. VE L.T.D. STI."/>
    <s v="WPY.01.003"/>
    <s v="WEBPLUS EK KULLANICI LISANSI +1"/>
    <s v="Univera - Kanal"/>
    <x v="5"/>
    <s v="Enroute"/>
    <s v="Webplus"/>
    <n v="3685"/>
    <m/>
    <n v="1"/>
    <m/>
    <n v="3685"/>
    <m/>
    <n v="0"/>
    <m/>
    <n v="3685"/>
    <m/>
    <n v="0"/>
    <n v="0"/>
    <s v="UNI240000000721"/>
    <m/>
    <m/>
    <s v="Miya"/>
    <x v="0"/>
    <s v="Yeni Satış"/>
    <s v="Lisans"/>
    <s v="Lisans Satışı"/>
    <s v="Diğer"/>
    <x v="1"/>
    <x v="1"/>
    <s v="Yurt İçi"/>
    <s v="Türkiye"/>
  </r>
  <r>
    <s v="Q2"/>
    <x v="0"/>
    <x v="4"/>
    <m/>
    <s v="SEM GIDA- EJDER KITIR"/>
    <s v="UH.01.002"/>
    <s v="UNIDOX KONTÖR HIZMETI"/>
    <s v="Univera - Dardanel"/>
    <x v="6"/>
    <s v="E-Dönüşüm"/>
    <s v="Unidox"/>
    <n v="1.8"/>
    <m/>
    <n v="10000"/>
    <m/>
    <n v="18000"/>
    <m/>
    <n v="0"/>
    <m/>
    <n v="18000"/>
    <m/>
    <n v="0"/>
    <n v="0"/>
    <s v="UNI240000000722"/>
    <m/>
    <m/>
    <s v="Dardanel"/>
    <x v="0"/>
    <s v="Yeni Satış"/>
    <s v="Kontor"/>
    <s v="Kontor Satışı"/>
    <s v="Diğer"/>
    <x v="1"/>
    <x v="0"/>
    <s v="Yurt İçi"/>
    <s v="Türkiye"/>
  </r>
  <r>
    <s v="Q4"/>
    <x v="0"/>
    <x v="9"/>
    <m/>
    <s v="AKZO NOBEL DECO GMBH"/>
    <s v="EY.06.001"/>
    <s v="EnRoute Panorama - Yazilim Gelistirme Hizmeti"/>
    <s v="Univera - Marshall"/>
    <x v="12"/>
    <s v="Enroute"/>
    <m/>
    <n v="17499.982"/>
    <m/>
    <n v="5"/>
    <m/>
    <n v="87499.907600000006"/>
    <m/>
    <n v="-2.3999999999999998E-3"/>
    <m/>
    <n v="87499.91"/>
    <m/>
    <n v="0"/>
    <n v="0"/>
    <s v="ENV240000000105"/>
    <m/>
    <m/>
    <s v="Marshall"/>
    <x v="0"/>
    <s v="Yeni Satış"/>
    <s v="Hizmet"/>
    <s v="Yazılım Geliştirme"/>
    <s v="Diğer"/>
    <x v="0"/>
    <x v="0"/>
    <s v="Yurt İçi"/>
    <s v="Türkiye"/>
  </r>
  <r>
    <s v="Q4"/>
    <x v="0"/>
    <x v="9"/>
    <m/>
    <s v="ECZACIBASI YAPI GEREÇLERI SAN. VE TIC. AS."/>
    <s v="EH.02.001"/>
    <s v="EnRoute Panorama - Yazilim Bakimi, Yasatma ve Merkezi Destek Hizmeti"/>
    <s v="Univera - Eczacıbaşı Intema"/>
    <x v="11"/>
    <s v="Enroute"/>
    <m/>
    <n v="44666.66"/>
    <m/>
    <n v="1"/>
    <m/>
    <n v="44666.66"/>
    <m/>
    <n v="0"/>
    <m/>
    <n v="44666.66"/>
    <m/>
    <n v="0"/>
    <n v="0"/>
    <s v="UNI240000001710"/>
    <m/>
    <m/>
    <s v="Eczacıbaşı"/>
    <x v="0"/>
    <s v="Yenileme"/>
    <s v="Hizmet"/>
    <s v="Bakım ve Destek Hizmeti"/>
    <s v="Diğer"/>
    <x v="0"/>
    <x v="0"/>
    <s v="Yurt İçi"/>
    <s v="Türkiye"/>
  </r>
  <r>
    <s v="Q4"/>
    <x v="0"/>
    <x v="9"/>
    <m/>
    <s v="VITRA KARO SERAMIK SAN. VE TIC. AS."/>
    <s v="EH.02.018"/>
    <s v="EnRoute Panorama  WebConnector Bakim Hizmeti"/>
    <s v="Univera - Eczacıbaşı Intema"/>
    <x v="12"/>
    <s v="Enroute"/>
    <s v="Web Connector"/>
    <n v="24051.25"/>
    <m/>
    <n v="1"/>
    <m/>
    <n v="24051.25"/>
    <m/>
    <n v="0"/>
    <m/>
    <n v="24051.25"/>
    <m/>
    <n v="0"/>
    <n v="0"/>
    <s v="UNI240000001708"/>
    <m/>
    <m/>
    <s v="Eczacıbaşı"/>
    <x v="0"/>
    <s v="Yenileme"/>
    <s v="Hizmet"/>
    <s v="Bakım ve Destek Hizmeti"/>
    <s v="Diğer"/>
    <x v="0"/>
    <x v="0"/>
    <s v="Yurt İçi"/>
    <s v="Türkiye"/>
  </r>
  <r>
    <s v="Q4"/>
    <x v="0"/>
    <x v="9"/>
    <m/>
    <s v="ALTIPARMAK GIDA SAN. VE TIC. AS."/>
    <s v="EY.03.001"/>
    <s v="Enroute Panorama PaaS Lisansi (Kiralama Hizmeti )"/>
    <s v="Univera - Altıparmak-Balparmak"/>
    <x v="12"/>
    <s v="Enroute"/>
    <m/>
    <n v="72576"/>
    <m/>
    <n v="1"/>
    <m/>
    <n v="72576"/>
    <m/>
    <n v="0"/>
    <m/>
    <n v="72576"/>
    <m/>
    <n v="0"/>
    <n v="0"/>
    <s v="UNI240000001858"/>
    <m/>
    <m/>
    <s v="Balparmak"/>
    <x v="0"/>
    <s v="Yenileme"/>
    <s v="Lisans"/>
    <s v="Lisans Kiralama"/>
    <s v="Diğer"/>
    <x v="0"/>
    <x v="0"/>
    <s v="Yurt İçi"/>
    <s v="Türkiye"/>
  </r>
  <r>
    <s v="Q4"/>
    <x v="0"/>
    <x v="9"/>
    <m/>
    <s v="ALTIPARMAK GIDA SAN. VE TIC. AS."/>
    <s v="EY.03.001"/>
    <s v="Enroute Panorama PaaS Lisansi (Kiralama Hizmeti )"/>
    <s v="Univera - Altıparmak-Balparmak"/>
    <x v="12"/>
    <s v="Enroute"/>
    <m/>
    <n v="41921"/>
    <m/>
    <n v="1"/>
    <m/>
    <n v="41921"/>
    <m/>
    <n v="0"/>
    <m/>
    <n v="41921"/>
    <m/>
    <n v="0"/>
    <n v="0"/>
    <s v="UNI240000001859"/>
    <m/>
    <m/>
    <s v="Balparmak"/>
    <x v="0"/>
    <s v="Yenileme"/>
    <s v="Lisans"/>
    <s v="Lisans Kiralama"/>
    <s v="Diğer"/>
    <x v="0"/>
    <x v="0"/>
    <s v="Yurt İçi"/>
    <s v="Türkiye"/>
  </r>
  <r>
    <s v="Q4"/>
    <x v="0"/>
    <x v="9"/>
    <m/>
    <s v="TADIM GIDA MADDELERI SAN.VE TIC.AS."/>
    <s v="EY.02.010"/>
    <s v="Enroute Panorama Field Agent Satis Sefi El Terminali Uygulamasi"/>
    <s v="Univera - Tadım"/>
    <x v="11"/>
    <s v="Enroute"/>
    <m/>
    <n v="14500"/>
    <m/>
    <n v="7"/>
    <m/>
    <n v="101500"/>
    <m/>
    <n v="0"/>
    <m/>
    <n v="101500"/>
    <m/>
    <n v="0"/>
    <n v="0"/>
    <s v="UNI240000001878"/>
    <m/>
    <m/>
    <s v="Tadım"/>
    <x v="0"/>
    <s v="Yeni Satış"/>
    <s v="Lisans"/>
    <s v="Lisans Satışı"/>
    <s v="Diğer"/>
    <x v="0"/>
    <x v="0"/>
    <s v="Yurt İçi"/>
    <s v="Türkiye"/>
  </r>
  <r>
    <s v="Q4"/>
    <x v="0"/>
    <x v="9"/>
    <m/>
    <s v="ÇAYKUR ÇAY ISLETMELERI GENEL MÜDÜRLÜGÜ"/>
    <s v="EH.02.014"/>
    <s v="ENROUTE PANORAMA BUSINESS ANALYTICS  (QSENSE) KULLANICI LISANSI BAKIMI"/>
    <s v="Univera - Çaykur"/>
    <x v="12"/>
    <s v="Enroute"/>
    <m/>
    <n v="10582.42"/>
    <m/>
    <n v="1"/>
    <m/>
    <n v="10582.42"/>
    <m/>
    <n v="0"/>
    <m/>
    <n v="10582.42"/>
    <m/>
    <n v="0"/>
    <n v="0"/>
    <s v="UNI240000001873"/>
    <m/>
    <m/>
    <s v="Çaykur"/>
    <x v="0"/>
    <s v="Yenileme"/>
    <s v="Hizmet"/>
    <s v="Bakım ve Destek Hizmeti"/>
    <s v="Diğer"/>
    <x v="0"/>
    <x v="0"/>
    <s v="Yurt İçi"/>
    <s v="Türkiye"/>
  </r>
  <r>
    <s v="Q4"/>
    <x v="0"/>
    <x v="9"/>
    <m/>
    <s v="ÇAYKUR ÇAY ISLETMELERI GENEL MÜDÜRLÜGÜ"/>
    <s v="EY.06.001"/>
    <s v="EnRoute Panorama - Yazilim Gelistirme Hizmeti"/>
    <s v="Univera - Çaykur"/>
    <x v="12"/>
    <s v="Enroute"/>
    <m/>
    <n v="2124.2990654205605"/>
    <m/>
    <n v="8.56"/>
    <m/>
    <n v="72794.240000000005"/>
    <m/>
    <n v="54610.239999999998"/>
    <m/>
    <n v="18184"/>
    <m/>
    <n v="0"/>
    <n v="0"/>
    <s v="UNI240000001875"/>
    <m/>
    <m/>
    <s v="Çaykur"/>
    <x v="0"/>
    <s v="Yeni Satış"/>
    <s v="Hizmet"/>
    <s v="Yazılım Geliştirme"/>
    <s v="Diğer"/>
    <x v="0"/>
    <x v="0"/>
    <s v="Yurt İçi"/>
    <s v="Türkiye"/>
  </r>
  <r>
    <s v="Q4"/>
    <x v="0"/>
    <x v="9"/>
    <m/>
    <s v="ÇAYKUR ÇAY ISLETMELERI GENEL MÜDÜRLÜGÜ"/>
    <s v="EY.06.001"/>
    <s v="EnRoute Panorama - Yazilim Gelistirme Hizmeti"/>
    <s v="Univera - Çaykur"/>
    <x v="12"/>
    <s v="Enroute"/>
    <m/>
    <n v="15229.19"/>
    <m/>
    <n v="1"/>
    <m/>
    <n v="15229.19"/>
    <m/>
    <n v="0"/>
    <m/>
    <n v="15229.19"/>
    <m/>
    <n v="0"/>
    <n v="0"/>
    <s v="UNI240000001876"/>
    <m/>
    <m/>
    <s v="Çaykur"/>
    <x v="0"/>
    <s v="Yeni Satış"/>
    <s v="Hizmet"/>
    <s v="Yazılım Geliştirme"/>
    <s v="Diğer"/>
    <x v="0"/>
    <x v="0"/>
    <s v="Yurt İçi"/>
    <s v="Türkiye"/>
  </r>
  <r>
    <s v="Q4"/>
    <x v="0"/>
    <x v="9"/>
    <m/>
    <s v="DANONE TIKVESLI GIDA VE IÇECEK SAN.TIC.A.S."/>
    <s v="EY.06.001"/>
    <s v="EnRoute Panorama - Yazilim Gelistirme Hizmeti"/>
    <s v="Univera - Danone Tikveşli"/>
    <x v="11"/>
    <s v="Enroute"/>
    <m/>
    <n v="350000"/>
    <m/>
    <n v="1"/>
    <m/>
    <n v="350000"/>
    <m/>
    <n v="0"/>
    <m/>
    <n v="350000"/>
    <m/>
    <n v="0"/>
    <n v="0"/>
    <s v="UNI240000001750"/>
    <m/>
    <m/>
    <s v="Danone"/>
    <x v="0"/>
    <s v="Yeni Satış"/>
    <s v="Hizmet"/>
    <s v="Yazılım Geliştirme"/>
    <s v="Diğer"/>
    <x v="0"/>
    <x v="0"/>
    <s v="Yurt İçi"/>
    <s v="Türkiye"/>
  </r>
  <r>
    <s v="Q4"/>
    <x v="0"/>
    <x v="9"/>
    <m/>
    <s v="ALTIPARMAK GIDA SAN. VE TIC. AS."/>
    <s v="EH.02.001"/>
    <s v="EnRoute Panorama - Yazilim Bakimi, Yasatma ve Merkezi Destek Hizmeti"/>
    <s v="Univera - Altıparmak-Balparmak"/>
    <x v="12"/>
    <s v="Enroute"/>
    <m/>
    <n v="49852"/>
    <m/>
    <n v="1"/>
    <m/>
    <n v="49852"/>
    <m/>
    <n v="0"/>
    <m/>
    <n v="49852"/>
    <m/>
    <n v="0"/>
    <n v="0"/>
    <s v="UNI240000001859"/>
    <m/>
    <m/>
    <s v="Balparmak"/>
    <x v="0"/>
    <s v="Yenileme"/>
    <s v="Hizmet"/>
    <s v="Bakım ve Destek Hizmeti"/>
    <s v="Diğer"/>
    <x v="0"/>
    <x v="0"/>
    <s v="Yurt İçi"/>
    <s v="Türkiye"/>
  </r>
  <r>
    <s v="Q4"/>
    <x v="0"/>
    <x v="9"/>
    <m/>
    <s v="ÇAYKUR ÇAY ISLETMELERI GENEL MÜDÜRLÜGÜ"/>
    <s v="EH.02.001"/>
    <s v="EnRoute Panorama - Yazilim Bakimi, Yasatma ve Merkezi Destek Hizmeti"/>
    <s v="Univera - Çaykur"/>
    <x v="12"/>
    <s v="Enroute"/>
    <m/>
    <n v="116580.29"/>
    <m/>
    <n v="1"/>
    <m/>
    <n v="116580.29"/>
    <m/>
    <n v="0"/>
    <m/>
    <n v="116580.29"/>
    <m/>
    <n v="0"/>
    <n v="0"/>
    <s v="UNI240000001873"/>
    <m/>
    <m/>
    <s v="Çaykur"/>
    <x v="0"/>
    <s v="Yenileme"/>
    <s v="Hizmet"/>
    <s v="Bakım ve Destek Hizmeti"/>
    <s v="Diğer"/>
    <x v="0"/>
    <x v="0"/>
    <s v="Yurt İçi"/>
    <s v="Türkiye"/>
  </r>
  <r>
    <s v="Q4"/>
    <x v="0"/>
    <x v="10"/>
    <m/>
    <s v="ECZACIBASI YAPI GEREÇLERI SAN. VE TIC. AS."/>
    <s v="EH.02.001"/>
    <s v="EnRoute Panorama - Yazilim Bakimi, Yasatma ve Merkezi Destek Hizmeti"/>
    <s v="Univera - Eczacıbaşı Intema"/>
    <x v="11"/>
    <s v="Enroute"/>
    <m/>
    <n v="44666.66"/>
    <m/>
    <n v="1"/>
    <m/>
    <n v="44666.66"/>
    <m/>
    <n v="0"/>
    <m/>
    <n v="44666.66"/>
    <m/>
    <n v="0"/>
    <n v="0"/>
    <s v="UNI240000001897"/>
    <m/>
    <m/>
    <s v="Eczacıbaşı"/>
    <x v="0"/>
    <s v="Yenileme"/>
    <s v="Hizmet"/>
    <s v="Bakım ve Destek Hizmeti"/>
    <s v="Diğer"/>
    <x v="0"/>
    <x v="0"/>
    <s v="Yurt İçi"/>
    <s v="Türkiye"/>
  </r>
  <r>
    <s v="Q4"/>
    <x v="0"/>
    <x v="9"/>
    <m/>
    <s v="EFES VITANTA MOLDOVA BREWERY S.A"/>
    <s v="EH.02.001"/>
    <s v="EnRoute Panorama - Yazilim Bakimi, Yasatma ve Merkezi Destek Hizmeti"/>
    <s v="Univera - Efes Moldova"/>
    <x v="15"/>
    <s v="Enroute"/>
    <m/>
    <n v="25321.14"/>
    <m/>
    <n v="1"/>
    <m/>
    <n v="25321.143973999999"/>
    <m/>
    <n v="3.9740000000000001E-3"/>
    <m/>
    <n v="25321.14"/>
    <m/>
    <n v="0"/>
    <n v="0"/>
    <s v="ENV240000000112"/>
    <m/>
    <m/>
    <s v="Efes International"/>
    <x v="0"/>
    <s v="Yenileme"/>
    <s v="Hizmet"/>
    <s v="Bakım ve Destek Hizmeti"/>
    <s v="Diğer"/>
    <x v="0"/>
    <x v="0"/>
    <s v="Yurt Dışı"/>
    <s v="Moldova"/>
  </r>
  <r>
    <s v="Q4"/>
    <x v="0"/>
    <x v="9"/>
    <m/>
    <s v="INTEMA INSAAT VE TESISAT MALZEME A.S"/>
    <s v="EH.02.001"/>
    <s v="EnRoute Panorama - Yazilim Bakimi, Yasatma ve Merkezi Destek Hizmeti"/>
    <s v="Univera - Eczacıbaşı Intema"/>
    <x v="12"/>
    <s v="Enroute"/>
    <m/>
    <n v="20230.75"/>
    <m/>
    <n v="1"/>
    <m/>
    <n v="20230.75"/>
    <m/>
    <n v="0"/>
    <m/>
    <n v="20230.75"/>
    <m/>
    <n v="0"/>
    <n v="0"/>
    <s v="UNI240000001709"/>
    <m/>
    <m/>
    <s v="Eczacıbaşı"/>
    <x v="0"/>
    <s v="Yenileme"/>
    <s v="Hizmet"/>
    <s v="Bakım ve Destek Hizmeti"/>
    <s v="Diğer"/>
    <x v="0"/>
    <x v="0"/>
    <s v="Yurt İçi"/>
    <s v="Türkiye"/>
  </r>
  <r>
    <s v="Q4"/>
    <x v="0"/>
    <x v="10"/>
    <m/>
    <s v="INTEMA INSAAT VE TESISAT MALZEME A.S"/>
    <s v="EH.02.001"/>
    <s v="EnRoute Panorama - Yazilim Bakimi, Yasatma ve Merkezi Destek Hizmeti"/>
    <s v="Univera - Eczacıbaşı Intema"/>
    <x v="12"/>
    <s v="Enroute"/>
    <m/>
    <n v="20230.75"/>
    <m/>
    <n v="1"/>
    <m/>
    <n v="20230.75"/>
    <m/>
    <n v="0"/>
    <m/>
    <n v="20230.75"/>
    <m/>
    <n v="0"/>
    <n v="0"/>
    <s v="UNI240000001896"/>
    <m/>
    <m/>
    <s v="Eczacıbaşı"/>
    <x v="0"/>
    <s v="Yenileme"/>
    <s v="Hizmet"/>
    <s v="Bakım ve Destek Hizmeti"/>
    <s v="Diğer"/>
    <x v="0"/>
    <x v="0"/>
    <s v="Yurt İçi"/>
    <s v="Türkiye"/>
  </r>
  <r>
    <s v="Q4"/>
    <x v="0"/>
    <x v="10"/>
    <m/>
    <s v="PERRIGO KISISEL BAKIM ÜRÜNLERI SAN. VE TIC. LTD.STI"/>
    <s v="EH.02.001"/>
    <s v="EnRoute Panorama - Yazilim Bakimi, Yasatma ve Merkezi Destek Hizmeti"/>
    <s v="Univera - Omega Pharma"/>
    <x v="14"/>
    <s v="Enroute"/>
    <m/>
    <n v="248466.75"/>
    <m/>
    <n v="1"/>
    <m/>
    <n v="248466.75"/>
    <m/>
    <n v="0"/>
    <m/>
    <n v="248466.75"/>
    <m/>
    <n v="0"/>
    <n v="0"/>
    <s v="UNI240000001924"/>
    <m/>
    <m/>
    <s v="Perrigo"/>
    <x v="0"/>
    <s v="Yenileme"/>
    <s v="Hizmet"/>
    <s v="Bakım ve Destek Hizmeti"/>
    <s v="Diğer"/>
    <x v="0"/>
    <x v="0"/>
    <s v="Yurt İçi"/>
    <s v="Türkiye"/>
  </r>
  <r>
    <s v="Q4"/>
    <x v="0"/>
    <x v="9"/>
    <m/>
    <s v="SIRMAGRUP IÇECEK SAN. VE TIC. A.S."/>
    <s v="EH.02.001"/>
    <s v="EnRoute Panorama - Yazilim Bakimi, Yasatma ve Merkezi Destek Hizmeti"/>
    <s v="Univera - Danone Waters"/>
    <x v="11"/>
    <s v="Enroute"/>
    <m/>
    <n v="281080.14"/>
    <m/>
    <n v="1"/>
    <m/>
    <n v="281080.14"/>
    <m/>
    <n v="0"/>
    <m/>
    <n v="281080.14"/>
    <m/>
    <n v="0"/>
    <n v="0"/>
    <s v="UNI240000001741"/>
    <m/>
    <m/>
    <s v="Danone"/>
    <x v="0"/>
    <s v="Yenileme"/>
    <s v="Hizmet"/>
    <s v="Bakım ve Destek Hizmeti"/>
    <s v="Diğer"/>
    <x v="0"/>
    <x v="0"/>
    <s v="Yurt İçi"/>
    <s v="Türkiye"/>
  </r>
  <r>
    <s v="Q4"/>
    <x v="0"/>
    <x v="9"/>
    <m/>
    <s v="TURKTAB GLOBAL TOBACCO SIGARA VE TÜTÜNCÜLÜK PAZARLAMA A.S."/>
    <s v="EH.02.001"/>
    <s v="EnRoute Panorama - Yazilim Bakimi, Yasatma ve Merkezi Destek Hizmeti"/>
    <s v="Univera - Turktab"/>
    <x v="11"/>
    <s v="Enroute"/>
    <m/>
    <n v="205808.4"/>
    <m/>
    <n v="-1"/>
    <m/>
    <n v="0"/>
    <m/>
    <n v="0"/>
    <m/>
    <n v="-205808.4"/>
    <m/>
    <n v="1"/>
    <n v="205808.4"/>
    <s v="GIB202400004646"/>
    <m/>
    <m/>
    <s v="Türktab"/>
    <x v="0"/>
    <s v="Yenileme"/>
    <s v="Hizmet"/>
    <s v="Bakım ve Destek Hizmeti"/>
    <s v="Diğer"/>
    <x v="0"/>
    <x v="0"/>
    <s v="Yurt İçi"/>
    <s v="Türkiye"/>
  </r>
  <r>
    <s v="Q4"/>
    <x v="0"/>
    <x v="9"/>
    <m/>
    <s v="TURKTAB GLOBAL TOBACCO SIGARA VE TÜTÜNCÜLÜK PAZARLAMA A.S."/>
    <s v="EH.02.001"/>
    <s v="EnRoute Panorama - Yazilim Bakimi, Yasatma ve Merkezi Destek Hizmeti"/>
    <s v="Univera - Turktab"/>
    <x v="11"/>
    <s v="Enroute"/>
    <m/>
    <n v="205808.4"/>
    <m/>
    <n v="1"/>
    <m/>
    <n v="205808.4"/>
    <m/>
    <n v="0"/>
    <m/>
    <n v="205808.4"/>
    <m/>
    <n v="0"/>
    <n v="0"/>
    <s v="ENV240000000111"/>
    <m/>
    <m/>
    <s v="Türktab"/>
    <x v="0"/>
    <s v="Yenileme"/>
    <s v="Hizmet"/>
    <s v="Bakım ve Destek Hizmeti"/>
    <s v="Diğer"/>
    <x v="0"/>
    <x v="0"/>
    <s v="Yurt İçi"/>
    <s v="Türkiye"/>
  </r>
  <r>
    <s v="Q4"/>
    <x v="0"/>
    <x v="10"/>
    <m/>
    <s v="VITRA KARO SERAMIK SAN. VE TIC. AS."/>
    <s v="EH.02.018"/>
    <s v="EnRoute Panorama  WebConnector Bakim Hizmeti"/>
    <s v="Univera - Eczacıbaşı Intema"/>
    <x v="12"/>
    <s v="Enroute"/>
    <s v="Web Connector"/>
    <n v="24051.25"/>
    <m/>
    <n v="1"/>
    <m/>
    <n v="24051.25"/>
    <m/>
    <n v="0"/>
    <m/>
    <n v="24051.25"/>
    <m/>
    <n v="0"/>
    <n v="0"/>
    <s v="UNI240000001898"/>
    <m/>
    <m/>
    <s v="Eczacıbaşı"/>
    <x v="0"/>
    <s v="Yenileme"/>
    <s v="Hizmet"/>
    <s v="Bakım ve Destek Hizmeti"/>
    <s v="Diğer"/>
    <x v="0"/>
    <x v="0"/>
    <s v="Yurt İçi"/>
    <s v="Türkiye"/>
  </r>
  <r>
    <s v="Q4"/>
    <x v="0"/>
    <x v="9"/>
    <m/>
    <s v="ANADOLU MOTOR ÜRETIM VE PAZARLAMA A.S"/>
    <s v="EH.03.003"/>
    <s v="EnRoute Panorama - Uzman Destek Hizmeti"/>
    <s v="Univera - Anadolu Motor"/>
    <x v="13"/>
    <s v="Enroute"/>
    <m/>
    <n v="109200"/>
    <m/>
    <n v="4"/>
    <m/>
    <n v="436800"/>
    <m/>
    <n v="0"/>
    <m/>
    <n v="436800"/>
    <m/>
    <n v="0"/>
    <n v="0"/>
    <s v="UNI240000001728"/>
    <m/>
    <m/>
    <s v="Anadolu Motor"/>
    <x v="0"/>
    <s v="Yenileme"/>
    <s v="Hizmet"/>
    <s v="Hosting"/>
    <s v="Diğer"/>
    <x v="0"/>
    <x v="0"/>
    <s v="Yurt İçi"/>
    <s v="Türkiye"/>
  </r>
  <r>
    <s v="Q4"/>
    <x v="0"/>
    <x v="10"/>
    <m/>
    <s v="ANADOLU MOTOR ÜRETIM VE PAZARLAMA A.S"/>
    <s v="EH.03.003"/>
    <s v="EnRoute Panorama - Uzman Destek Hizmeti"/>
    <s v="Univera - Anadolu Motor"/>
    <x v="13"/>
    <s v="Enroute"/>
    <m/>
    <n v="109200"/>
    <m/>
    <n v="1"/>
    <m/>
    <n v="109200"/>
    <m/>
    <n v="0"/>
    <m/>
    <n v="109200"/>
    <m/>
    <n v="0"/>
    <n v="0"/>
    <s v="UNI240000001914"/>
    <m/>
    <m/>
    <s v="Anadolu Motor"/>
    <x v="0"/>
    <s v="Yenileme"/>
    <s v="Hizmet"/>
    <s v="Hosting"/>
    <s v="Diğer"/>
    <x v="0"/>
    <x v="0"/>
    <s v="Yurt İçi"/>
    <s v="Türkiye"/>
  </r>
  <r>
    <s v="Q4"/>
    <x v="0"/>
    <x v="9"/>
    <m/>
    <s v="ÇAYKUR ÇAY ISLETMELERI GENEL MÜDÜRLÜGÜ"/>
    <s v="EH.03.003"/>
    <s v="EnRoute Panorama - Uzman Destek Hizmeti"/>
    <s v="Univera - Çaykur"/>
    <x v="12"/>
    <s v="Enroute"/>
    <m/>
    <n v="222777.5"/>
    <m/>
    <n v="1"/>
    <m/>
    <n v="222777.5"/>
    <m/>
    <n v="0"/>
    <m/>
    <n v="222777.5"/>
    <m/>
    <n v="0"/>
    <n v="0"/>
    <s v="UNI240000001873"/>
    <m/>
    <m/>
    <s v="Çaykur"/>
    <x v="0"/>
    <s v="Yenileme"/>
    <s v="Hizmet"/>
    <s v="Hosting"/>
    <s v="Diğer"/>
    <x v="0"/>
    <x v="0"/>
    <s v="Yurt İçi"/>
    <s v="Türkiye"/>
  </r>
  <r>
    <s v="Q4"/>
    <x v="0"/>
    <x v="9"/>
    <m/>
    <s v="DARDANEL DAGITIM A.S."/>
    <s v="EH.03.006"/>
    <s v="EnRoute Panorama - Uzaktan Kurulum ve Efitim Hizmeti"/>
    <s v="Univera - Dardanel"/>
    <x v="12"/>
    <s v="Enroute"/>
    <m/>
    <n v="5481"/>
    <m/>
    <n v="8"/>
    <m/>
    <n v="43848"/>
    <m/>
    <n v="0"/>
    <m/>
    <n v="43848"/>
    <m/>
    <n v="0"/>
    <n v="0"/>
    <s v="UNI240000001760"/>
    <m/>
    <m/>
    <s v="Dardanel"/>
    <x v="0"/>
    <s v="Yeni Satış"/>
    <s v="Hizmet"/>
    <s v="Kurulum ve Eğitim"/>
    <s v="Diğer"/>
    <x v="0"/>
    <x v="0"/>
    <s v="Yurt İçi"/>
    <s v="Türkiye"/>
  </r>
  <r>
    <s v="Q4"/>
    <x v="0"/>
    <x v="9"/>
    <m/>
    <s v="ELIF IÇECEK GIDA ÜRT. SAN. VE TIC. LTD. STI."/>
    <s v="EH.03.006"/>
    <s v="EnRoute Panorama - Uzaktan Kurulum ve Efitim Hizmeti"/>
    <s v="Univera - Çaykur"/>
    <x v="12"/>
    <s v="Enroute"/>
    <m/>
    <n v="10000"/>
    <m/>
    <n v="1"/>
    <m/>
    <n v="10000"/>
    <m/>
    <n v="0"/>
    <m/>
    <n v="10000"/>
    <m/>
    <n v="0"/>
    <n v="0"/>
    <s v="UNI240000001765"/>
    <m/>
    <m/>
    <s v="Çaykur"/>
    <x v="0"/>
    <s v="Yeni Satış"/>
    <s v="Hizmet"/>
    <s v="Kurulum ve Eğitim"/>
    <s v="Diğer"/>
    <x v="0"/>
    <x v="0"/>
    <s v="Yurt İçi"/>
    <s v="Türkiye"/>
  </r>
  <r>
    <s v="Q4"/>
    <x v="0"/>
    <x v="9"/>
    <m/>
    <s v="GÜRBOGA GIDA-SERHAT GÜRBOGA"/>
    <s v="EH.03.006"/>
    <s v="EnRoute Panorama - Uzaktan Kurulum ve Efitim Hizmeti"/>
    <s v="Univera - Çaykur"/>
    <x v="12"/>
    <s v="Enroute"/>
    <m/>
    <n v="10000"/>
    <m/>
    <n v="2"/>
    <m/>
    <n v="20000"/>
    <m/>
    <n v="0"/>
    <m/>
    <n v="20000"/>
    <m/>
    <n v="0"/>
    <n v="0"/>
    <s v="UNI240000001740"/>
    <m/>
    <m/>
    <s v="Çaykur"/>
    <x v="0"/>
    <s v="Yeni Satış"/>
    <s v="Hizmet"/>
    <s v="Kurulum ve Eğitim"/>
    <s v="Diğer"/>
    <x v="0"/>
    <x v="0"/>
    <s v="Yurt İçi"/>
    <s v="Türkiye"/>
  </r>
  <r>
    <s v="Q4"/>
    <x v="0"/>
    <x v="9"/>
    <m/>
    <s v="KARADENİZ KARDEŞLER GIDA SAN.VE TİC. A.Ş."/>
    <s v="EH.03.006"/>
    <s v="EnRoute Panorama - Uzaktan Kurulum ve Efitim Hizmeti"/>
    <s v="Univera - Kebir Süt"/>
    <x v="11"/>
    <s v="Enroute"/>
    <m/>
    <n v="10000"/>
    <m/>
    <n v="1"/>
    <m/>
    <n v="10000"/>
    <m/>
    <n v="0"/>
    <m/>
    <n v="10000"/>
    <m/>
    <n v="0"/>
    <n v="0"/>
    <s v="UNI240000001860"/>
    <m/>
    <m/>
    <s v="Kebir Süt"/>
    <x v="0"/>
    <s v="Yeni Satış"/>
    <s v="Hizmet"/>
    <s v="Kurulum ve Eğitim"/>
    <s v="Diğer"/>
    <x v="0"/>
    <x v="0"/>
    <s v="Yurt İçi"/>
    <s v="Türkiye"/>
  </r>
  <r>
    <s v="Q4"/>
    <x v="0"/>
    <x v="9"/>
    <m/>
    <s v="YIGITOL GIDA TARIM VE NAK. SAN. TIC. LTD. STI."/>
    <s v="EH.03.006"/>
    <s v="EnRoute Panorama - Uzaktan Kurulum ve Efitim Hizmeti"/>
    <s v="Univera - Çaykur"/>
    <x v="12"/>
    <s v="Enroute"/>
    <m/>
    <n v="8500"/>
    <m/>
    <n v="1"/>
    <m/>
    <n v="10000"/>
    <m/>
    <n v="1500"/>
    <m/>
    <n v="8500"/>
    <m/>
    <n v="0"/>
    <n v="0"/>
    <s v="UNI240000001766"/>
    <m/>
    <m/>
    <s v="Çaykur"/>
    <x v="0"/>
    <s v="Yeni Satış"/>
    <s v="Hizmet"/>
    <s v="Kurulum ve Eğitim"/>
    <s v="Diğer"/>
    <x v="0"/>
    <x v="0"/>
    <s v="Yurt İçi"/>
    <s v="Türkiye"/>
  </r>
  <r>
    <s v="Q4"/>
    <x v="0"/>
    <x v="10"/>
    <m/>
    <s v="RED BULL GIDA DAGITIM VE PAZARLAMA TICARET LTD. STI"/>
    <s v="EH.05.002"/>
    <s v="EnRoute Panorama - Rapor Gelistirme Hizmeti"/>
    <s v="Univera - Redbull"/>
    <x v="12"/>
    <s v="Enroute"/>
    <m/>
    <n v="9865.2199999999993"/>
    <m/>
    <n v="5"/>
    <m/>
    <n v="49326.1"/>
    <m/>
    <n v="0"/>
    <m/>
    <n v="49326.1"/>
    <m/>
    <n v="0"/>
    <n v="0"/>
    <s v="UNI240000001916"/>
    <m/>
    <m/>
    <s v="Redbull"/>
    <x v="0"/>
    <s v="Yeni Satış"/>
    <s v="Hizmet"/>
    <s v="Rapor Geliştirme"/>
    <s v="Diğer"/>
    <x v="0"/>
    <x v="0"/>
    <s v="Yurt İçi"/>
    <s v="Türkiye"/>
  </r>
  <r>
    <s v="Q4"/>
    <x v="0"/>
    <x v="9"/>
    <m/>
    <s v="ALTIPARMAK GIDA SAN. VE TIC. AS."/>
    <s v="EH.01.001"/>
    <s v="EnRoute Panorama - Proje Yönetim Hizmeti"/>
    <s v="Univera - Altıparmak-Balparmak"/>
    <x v="12"/>
    <s v="Enroute"/>
    <m/>
    <n v="5472.9"/>
    <m/>
    <n v="5"/>
    <m/>
    <n v="30405"/>
    <m/>
    <n v="3040.5"/>
    <m/>
    <n v="27364.5"/>
    <m/>
    <n v="0"/>
    <n v="0"/>
    <s v="UNI240000001859"/>
    <m/>
    <m/>
    <s v="Balparmak"/>
    <x v="0"/>
    <s v="Yeni Satış"/>
    <s v="Hizmet"/>
    <s v="Proje Yönetimi ve Danışmanlık"/>
    <s v="Diğer"/>
    <x v="0"/>
    <x v="0"/>
    <s v="Yurt İçi"/>
    <s v="Türkiye"/>
  </r>
  <r>
    <s v="Q4"/>
    <x v="0"/>
    <x v="9"/>
    <m/>
    <s v="EFES KAZAKHSTAN JSC FE"/>
    <s v="EY.02.033"/>
    <s v="EnRoute Panorama - Mobil Kullanici Lisansi (Enterprise)"/>
    <s v="Univera - Efes Kazakistan"/>
    <x v="15"/>
    <s v="Enroute"/>
    <m/>
    <n v="4798.08"/>
    <m/>
    <n v="6"/>
    <m/>
    <n v="28788.48"/>
    <m/>
    <n v="0"/>
    <m/>
    <n v="28788.48"/>
    <m/>
    <n v="0"/>
    <n v="0"/>
    <s v="ENV240000000108"/>
    <m/>
    <m/>
    <s v="Efes International"/>
    <x v="0"/>
    <s v="Yeni Satış"/>
    <s v="Lisans"/>
    <s v="Lisans Satışı"/>
    <s v="Diğer"/>
    <x v="0"/>
    <x v="0"/>
    <s v="Yurt Dışı"/>
    <s v="Kazakistan"/>
  </r>
  <r>
    <s v="Q2"/>
    <x v="0"/>
    <x v="4"/>
    <m/>
    <s v="AGAÇLI OTOMOTIV GIDA TIC. VE SAN. A.S."/>
    <s v="EH.06.001"/>
    <s v="EnRoute Panorama - Hosting Hizmeti"/>
    <s v="Univera - JTI"/>
    <x v="11"/>
    <s v="Hosting"/>
    <m/>
    <n v="755.55800000000011"/>
    <m/>
    <n v="15"/>
    <m/>
    <n v="11333.37336"/>
    <m/>
    <n v="3.3600000000000001E-3"/>
    <m/>
    <n v="11333.37"/>
    <m/>
    <n v="0"/>
    <n v="0"/>
    <s v="UNI240000000771"/>
    <m/>
    <m/>
    <s v="JTI"/>
    <x v="0"/>
    <s v="Yenileme"/>
    <s v="Hizmet"/>
    <s v="Hosting"/>
    <s v="Key Account"/>
    <x v="0"/>
    <x v="0"/>
    <s v="Yurt İçi"/>
    <s v="Türkiye"/>
  </r>
  <r>
    <s v="Q2"/>
    <x v="0"/>
    <x v="4"/>
    <m/>
    <s v="ALTUN TEMIZLIK TÜTÜN ÜRÜNLERI PAZARLAMA A .S"/>
    <s v="EH.06.001"/>
    <s v="EnRoute Panorama - Hosting Hizmeti"/>
    <s v="Univera - JTI"/>
    <x v="11"/>
    <s v="Hosting"/>
    <m/>
    <n v="755.56"/>
    <m/>
    <n v="1"/>
    <m/>
    <n v="755.558224"/>
    <m/>
    <n v="-1.776E-3"/>
    <m/>
    <n v="755.56"/>
    <m/>
    <n v="0"/>
    <n v="0"/>
    <s v="UNI240000000775"/>
    <m/>
    <m/>
    <s v="JTI"/>
    <x v="0"/>
    <s v="Yenileme"/>
    <s v="Hizmet"/>
    <s v="Hosting"/>
    <s v="Key Account"/>
    <x v="0"/>
    <x v="0"/>
    <s v="Yurt İçi"/>
    <s v="Türkiye"/>
  </r>
  <r>
    <s v="Q2"/>
    <x v="0"/>
    <x v="4"/>
    <m/>
    <s v="ARME DAGITIM PAZARLAMA SANAYI VE TIC. A.S."/>
    <s v="EH.06.001"/>
    <s v="EnRoute Panorama - Hosting Hizmeti"/>
    <s v="Univera - JTI"/>
    <x v="11"/>
    <s v="Hosting"/>
    <m/>
    <n v="755.56"/>
    <m/>
    <n v="1"/>
    <m/>
    <n v="755.558224"/>
    <m/>
    <n v="-1.776E-3"/>
    <m/>
    <n v="755.56"/>
    <m/>
    <n v="0"/>
    <n v="0"/>
    <s v="UNI240000000767"/>
    <m/>
    <m/>
    <s v="JTI"/>
    <x v="0"/>
    <s v="Yenileme"/>
    <s v="Hizmet"/>
    <s v="Hosting"/>
    <s v="Key Account"/>
    <x v="0"/>
    <x v="0"/>
    <s v="Yurt İçi"/>
    <s v="Türkiye"/>
  </r>
  <r>
    <s v="Q2"/>
    <x v="0"/>
    <x v="4"/>
    <m/>
    <s v="AYDIN ÜNLÜER TUR.GIDA TIC. VE SAN. A.S."/>
    <s v="EH.06.001"/>
    <s v="EnRoute Panorama - Hosting Hizmeti"/>
    <s v="Univera - JTI"/>
    <x v="11"/>
    <s v="Hosting"/>
    <m/>
    <n v="755.55666666666673"/>
    <m/>
    <n v="3"/>
    <m/>
    <n v="2266.6746720000001"/>
    <m/>
    <n v="4.6719999999999999E-3"/>
    <m/>
    <n v="2266.67"/>
    <m/>
    <n v="0"/>
    <n v="0"/>
    <s v="UNI240000000768"/>
    <m/>
    <m/>
    <s v="JTI"/>
    <x v="0"/>
    <s v="Yenileme"/>
    <s v="Hizmet"/>
    <s v="Hosting"/>
    <s v="Key Account"/>
    <x v="0"/>
    <x v="0"/>
    <s v="Yurt İçi"/>
    <s v="Türkiye"/>
  </r>
  <r>
    <s v="Q2"/>
    <x v="0"/>
    <x v="4"/>
    <m/>
    <s v="BAMS GIDA ITRIYAT VE TEKSTIL TIC. VE SAN. LTD. STI."/>
    <s v="EH.06.001"/>
    <s v="EnRoute Panorama - Hosting Hizmeti"/>
    <s v="Univera - JTI"/>
    <x v="11"/>
    <s v="Hosting"/>
    <m/>
    <n v="755.56"/>
    <m/>
    <n v="2"/>
    <m/>
    <n v="1511.116448"/>
    <m/>
    <n v="-3.552E-3"/>
    <m/>
    <n v="1511.12"/>
    <m/>
    <n v="0"/>
    <n v="0"/>
    <s v="UNI240000000769"/>
    <m/>
    <m/>
    <s v="JTI"/>
    <x v="0"/>
    <s v="Yenileme"/>
    <s v="Hizmet"/>
    <s v="Hosting"/>
    <s v="Key Account"/>
    <x v="0"/>
    <x v="0"/>
    <s v="Yurt İçi"/>
    <s v="Türkiye"/>
  </r>
  <r>
    <s v="Q2"/>
    <x v="0"/>
    <x v="4"/>
    <m/>
    <s v="BAYRAKTAR SATIS VE DAGITIM ANONIM SIRKETI"/>
    <s v="EH.06.001"/>
    <s v="EnRoute Panorama - Hosting Hizmeti"/>
    <s v="Univera - JTI"/>
    <x v="11"/>
    <s v="Hosting"/>
    <m/>
    <n v="755.56"/>
    <m/>
    <n v="2"/>
    <m/>
    <n v="1511.116448"/>
    <m/>
    <n v="-3.552E-3"/>
    <m/>
    <n v="1511.12"/>
    <m/>
    <n v="0"/>
    <n v="0"/>
    <s v="UNI240000000770"/>
    <m/>
    <m/>
    <s v="JTI"/>
    <x v="0"/>
    <s v="Yenileme"/>
    <s v="Hizmet"/>
    <s v="Hosting"/>
    <s v="Key Account"/>
    <x v="0"/>
    <x v="0"/>
    <s v="Yurt İçi"/>
    <s v="Türkiye"/>
  </r>
  <r>
    <s v="Q2"/>
    <x v="0"/>
    <x v="4"/>
    <m/>
    <s v="BESLER GIDA PAZ. SAN. VE TIC. A.S."/>
    <s v="EH.06.001"/>
    <s v="EnRoute Panorama - Hosting Hizmeti"/>
    <s v="Univera - JTI"/>
    <x v="11"/>
    <s v="Hosting"/>
    <m/>
    <n v="755.56"/>
    <m/>
    <n v="1"/>
    <m/>
    <n v="755.558224"/>
    <m/>
    <n v="-1.776E-3"/>
    <m/>
    <n v="755.56"/>
    <m/>
    <n v="0"/>
    <n v="0"/>
    <s v="UNI240000000772"/>
    <m/>
    <m/>
    <s v="JTI"/>
    <x v="0"/>
    <s v="Yenileme"/>
    <s v="Hizmet"/>
    <s v="Hosting"/>
    <s v="Key Account"/>
    <x v="0"/>
    <x v="0"/>
    <s v="Yurt İçi"/>
    <s v="Türkiye"/>
  </r>
  <r>
    <s v="Q2"/>
    <x v="0"/>
    <x v="4"/>
    <m/>
    <s v="BUGRA MÜH. VE INS. MALZ. IML. ITH. IHR. TIC. SAN. LTD. STI."/>
    <s v="EH.06.001"/>
    <s v="EnRoute Panorama - Hosting Hizmeti"/>
    <s v="Univera - JTI"/>
    <x v="11"/>
    <s v="Hosting"/>
    <m/>
    <n v="755.56"/>
    <m/>
    <n v="1"/>
    <m/>
    <n v="755.558224"/>
    <m/>
    <n v="-1.776E-3"/>
    <m/>
    <n v="755.56"/>
    <m/>
    <n v="0"/>
    <n v="0"/>
    <s v="UNI240000000773"/>
    <m/>
    <m/>
    <s v="JTI"/>
    <x v="0"/>
    <s v="Yenileme"/>
    <s v="Hizmet"/>
    <s v="Hosting"/>
    <s v="Key Account"/>
    <x v="0"/>
    <x v="0"/>
    <s v="Yurt İçi"/>
    <s v="Türkiye"/>
  </r>
  <r>
    <s v="Q2"/>
    <x v="0"/>
    <x v="4"/>
    <m/>
    <s v="BURAY TÜTÜN MAMUL. MESR. PAZ. VE DAG. TIC. LTD. STI."/>
    <s v="EH.06.001"/>
    <s v="EnRoute Panorama - Hosting Hizmeti"/>
    <s v="Univera - JTI"/>
    <x v="11"/>
    <s v="Hosting"/>
    <m/>
    <n v="755.56"/>
    <m/>
    <n v="1"/>
    <m/>
    <n v="755.558224"/>
    <m/>
    <n v="-1.776E-3"/>
    <m/>
    <n v="755.56"/>
    <m/>
    <n v="0"/>
    <n v="0"/>
    <s v="UNI240000000774"/>
    <m/>
    <m/>
    <s v="JTI"/>
    <x v="0"/>
    <s v="Yenileme"/>
    <s v="Hizmet"/>
    <s v="Hosting"/>
    <s v="Key Account"/>
    <x v="0"/>
    <x v="0"/>
    <s v="Yurt İçi"/>
    <s v="Türkiye"/>
  </r>
  <r>
    <s v="Q2"/>
    <x v="0"/>
    <x v="4"/>
    <m/>
    <s v="CAN TÜTÜN MAMULLERI INSAAT VE SANAYI TICARET A.S."/>
    <s v="EH.06.001"/>
    <s v="EnRoute Panorama - Hosting Hizmeti"/>
    <s v="Univera - JTI"/>
    <x v="11"/>
    <s v="Hosting"/>
    <m/>
    <n v="755.56"/>
    <m/>
    <n v="1"/>
    <m/>
    <n v="755.558224"/>
    <m/>
    <n v="-1.776E-3"/>
    <m/>
    <n v="755.56"/>
    <m/>
    <n v="0"/>
    <n v="0"/>
    <s v="UNI240000000776"/>
    <m/>
    <m/>
    <s v="JTI"/>
    <x v="0"/>
    <s v="Yenileme"/>
    <s v="Hizmet"/>
    <s v="Hosting"/>
    <s v="Key Account"/>
    <x v="0"/>
    <x v="0"/>
    <s v="Yurt İçi"/>
    <s v="Türkiye"/>
  </r>
  <r>
    <s v="Q2"/>
    <x v="0"/>
    <x v="4"/>
    <m/>
    <s v="ÇELIKKOL TURIZM GIDA MAD.SAN VE TIC. LTD. STI."/>
    <s v="EH.06.001"/>
    <s v="EnRoute Panorama - Hosting Hizmeti"/>
    <s v="Univera - JTI"/>
    <x v="11"/>
    <s v="Hosting"/>
    <m/>
    <n v="755.56"/>
    <m/>
    <n v="1"/>
    <m/>
    <n v="755.558224"/>
    <m/>
    <n v="-1.776E-3"/>
    <m/>
    <n v="755.56"/>
    <m/>
    <n v="0"/>
    <n v="0"/>
    <s v="UNI240000000777"/>
    <m/>
    <m/>
    <s v="JTI"/>
    <x v="0"/>
    <s v="Yenileme"/>
    <s v="Hizmet"/>
    <s v="Hosting"/>
    <s v="Key Account"/>
    <x v="0"/>
    <x v="0"/>
    <s v="Yurt İçi"/>
    <s v="Türkiye"/>
  </r>
  <r>
    <s v="Q2"/>
    <x v="0"/>
    <x v="4"/>
    <m/>
    <s v="DOYURAN GIDA A.S."/>
    <s v="EH.06.001"/>
    <s v="EnRoute Panorama - Hosting Hizmeti"/>
    <s v="Univera - JTI"/>
    <x v="11"/>
    <s v="Hosting"/>
    <m/>
    <n v="755.56"/>
    <m/>
    <n v="1"/>
    <m/>
    <n v="755.558224"/>
    <m/>
    <n v="-1.776E-3"/>
    <m/>
    <n v="755.56"/>
    <m/>
    <n v="0"/>
    <n v="0"/>
    <s v="UNI240000000778"/>
    <m/>
    <m/>
    <s v="JTI"/>
    <x v="0"/>
    <s v="Yenileme"/>
    <s v="Hizmet"/>
    <s v="Hosting"/>
    <s v="Key Account"/>
    <x v="0"/>
    <x v="0"/>
    <s v="Yurt İçi"/>
    <s v="Türkiye"/>
  </r>
  <r>
    <s v="Q2"/>
    <x v="0"/>
    <x v="4"/>
    <m/>
    <s v="DÜNYA MESRUBAT GIDA INS.TURIZM PAZ. SAN. VE TIC. LTD. STI."/>
    <s v="EH.06.001"/>
    <s v="EnRoute Panorama - Hosting Hizmeti"/>
    <s v="Univera - JTI"/>
    <x v="11"/>
    <s v="Hosting"/>
    <m/>
    <n v="755.55799999999999"/>
    <m/>
    <n v="5"/>
    <m/>
    <n v="3777.7911199999999"/>
    <m/>
    <n v="1.1199999999999999E-3"/>
    <m/>
    <n v="3777.79"/>
    <m/>
    <n v="0"/>
    <n v="0"/>
    <s v="UNI240000000779"/>
    <m/>
    <m/>
    <s v="JTI"/>
    <x v="0"/>
    <s v="Yenileme"/>
    <s v="Hizmet"/>
    <s v="Hosting"/>
    <s v="Key Account"/>
    <x v="0"/>
    <x v="0"/>
    <s v="Yurt İçi"/>
    <s v="Türkiye"/>
  </r>
  <r>
    <s v="Q2"/>
    <x v="0"/>
    <x v="4"/>
    <m/>
    <s v="FLAS TURIZM INSAAT TAAHHÜT TIC. LTD. STI."/>
    <s v="EH.06.001"/>
    <s v="EnRoute Panorama - Hosting Hizmeti"/>
    <s v="Univera - JTI"/>
    <x v="11"/>
    <s v="Hosting"/>
    <m/>
    <n v="755.56"/>
    <m/>
    <n v="1"/>
    <m/>
    <n v="755.558224"/>
    <m/>
    <n v="-1.776E-3"/>
    <m/>
    <n v="755.56"/>
    <m/>
    <n v="0"/>
    <n v="0"/>
    <s v="UNI240000000780"/>
    <m/>
    <m/>
    <s v="JTI"/>
    <x v="0"/>
    <s v="Yenileme"/>
    <s v="Hizmet"/>
    <s v="Hosting"/>
    <s v="Key Account"/>
    <x v="0"/>
    <x v="0"/>
    <s v="Yurt İçi"/>
    <s v="Türkiye"/>
  </r>
  <r>
    <s v="Q2"/>
    <x v="0"/>
    <x v="4"/>
    <m/>
    <s v="FLAS TURIZM INSAAT TAAHHÜT TIC. LTD. STI."/>
    <s v="EH.06.001"/>
    <s v="EnRoute Panorama - Hosting Hizmeti"/>
    <s v="Univera - JTI"/>
    <x v="11"/>
    <s v="Hosting"/>
    <m/>
    <n v="755.56"/>
    <m/>
    <n v="1"/>
    <m/>
    <n v="755.558224"/>
    <m/>
    <n v="-1.776E-3"/>
    <m/>
    <n v="755.56"/>
    <m/>
    <n v="0"/>
    <n v="0"/>
    <s v="UNI240000000781"/>
    <m/>
    <m/>
    <s v="JTI"/>
    <x v="0"/>
    <s v="Yenileme"/>
    <s v="Hizmet"/>
    <s v="Hosting"/>
    <s v="Key Account"/>
    <x v="0"/>
    <x v="0"/>
    <s v="Yurt İçi"/>
    <s v="Türkiye"/>
  </r>
  <r>
    <s v="Q2"/>
    <x v="0"/>
    <x v="4"/>
    <m/>
    <s v="KALPAKÇIOGLU GIDA SAN. VE TIC. LTD. STI."/>
    <s v="EH.06.001"/>
    <s v="EnRoute Panorama - Hosting Hizmeti"/>
    <s v="Univera - JTI"/>
    <x v="11"/>
    <s v="Hosting"/>
    <m/>
    <n v="755.56"/>
    <m/>
    <n v="2"/>
    <m/>
    <n v="1511.116448"/>
    <m/>
    <n v="-3.552E-3"/>
    <m/>
    <n v="1511.12"/>
    <m/>
    <n v="0"/>
    <n v="0"/>
    <s v="UNI240000000782"/>
    <m/>
    <m/>
    <s v="JTI"/>
    <x v="0"/>
    <s v="Yenileme"/>
    <s v="Hizmet"/>
    <s v="Hosting"/>
    <s v="Key Account"/>
    <x v="0"/>
    <x v="0"/>
    <s v="Yurt İçi"/>
    <s v="Türkiye"/>
  </r>
  <r>
    <s v="Q2"/>
    <x v="0"/>
    <x v="4"/>
    <m/>
    <s v="KILKISLI MES. TEK. MAM. GIDA MAD. SAN. TIC. LTD. STI."/>
    <s v="EH.06.001"/>
    <s v="EnRoute Panorama - Hosting Hizmeti"/>
    <s v="Univera - JTI"/>
    <x v="11"/>
    <s v="Hosting"/>
    <m/>
    <n v="755.56"/>
    <m/>
    <n v="1"/>
    <m/>
    <n v="755.558224"/>
    <m/>
    <n v="-1.776E-3"/>
    <m/>
    <n v="755.56"/>
    <m/>
    <n v="0"/>
    <n v="0"/>
    <s v="UNI240000000783"/>
    <m/>
    <m/>
    <s v="JTI"/>
    <x v="0"/>
    <s v="Yenileme"/>
    <s v="Hizmet"/>
    <s v="Hosting"/>
    <s v="Key Account"/>
    <x v="0"/>
    <x v="0"/>
    <s v="Yurt İçi"/>
    <s v="Türkiye"/>
  </r>
  <r>
    <s v="Q2"/>
    <x v="0"/>
    <x v="4"/>
    <m/>
    <s v="KOPUZ GIDA TIC. A.S."/>
    <s v="EH.06.001"/>
    <s v="EnRoute Panorama - Hosting Hizmeti"/>
    <s v="Univera - JTI"/>
    <x v="11"/>
    <s v="Hosting"/>
    <m/>
    <n v="755.55818181818177"/>
    <m/>
    <n v="11"/>
    <m/>
    <n v="8311.1404640000001"/>
    <m/>
    <n v="4.64E-4"/>
    <m/>
    <n v="8311.14"/>
    <m/>
    <n v="0"/>
    <n v="0"/>
    <s v="UNI240000000784"/>
    <m/>
    <m/>
    <s v="JTI"/>
    <x v="0"/>
    <s v="Yenileme"/>
    <s v="Hizmet"/>
    <s v="Hosting"/>
    <s v="Key Account"/>
    <x v="0"/>
    <x v="0"/>
    <s v="Yurt İçi"/>
    <s v="Türkiye"/>
  </r>
  <r>
    <s v="Q2"/>
    <x v="0"/>
    <x v="4"/>
    <m/>
    <s v="ONGUN EMGIN GIDA DAG. PAZ. TUR.SAN. TIC. LTD. STI."/>
    <s v="EH.06.001"/>
    <s v="EnRoute Panorama - Hosting Hizmeti"/>
    <s v="Univera - JTI"/>
    <x v="11"/>
    <s v="Hosting"/>
    <m/>
    <n v="755.56"/>
    <m/>
    <n v="1"/>
    <m/>
    <n v="755.558224"/>
    <m/>
    <n v="-1.776E-3"/>
    <m/>
    <n v="755.56"/>
    <m/>
    <n v="0"/>
    <n v="0"/>
    <s v="UNI240000000799"/>
    <m/>
    <m/>
    <s v="JTI"/>
    <x v="0"/>
    <s v="Yenileme"/>
    <s v="Hizmet"/>
    <s v="Hosting"/>
    <s v="Key Account"/>
    <x v="0"/>
    <x v="0"/>
    <s v="Yurt İçi"/>
    <s v="Türkiye"/>
  </r>
  <r>
    <s v="Q2"/>
    <x v="0"/>
    <x v="4"/>
    <m/>
    <s v="ONGUN EMGIN GIDA DAG. PAZ. TUR.SAN. TIC. LTD. STI."/>
    <s v="EH.06.001"/>
    <s v="EnRoute Panorama - Hosting Hizmeti"/>
    <s v="Univera - JTI"/>
    <x v="11"/>
    <s v="Hosting"/>
    <m/>
    <n v="755.56"/>
    <m/>
    <n v="1"/>
    <m/>
    <n v="755.558224"/>
    <m/>
    <n v="-1.776E-3"/>
    <m/>
    <n v="755.56"/>
    <m/>
    <n v="0"/>
    <n v="0"/>
    <s v="UNI240000000800"/>
    <m/>
    <m/>
    <s v="JTI"/>
    <x v="0"/>
    <s v="Yenileme"/>
    <s v="Hizmet"/>
    <s v="Hosting"/>
    <s v="Key Account"/>
    <x v="0"/>
    <x v="0"/>
    <s v="Yurt İçi"/>
    <s v="Türkiye"/>
  </r>
  <r>
    <s v="Q2"/>
    <x v="0"/>
    <x v="4"/>
    <m/>
    <s v="ONGUN EMGIN GIDA DAG. PAZ. TUR.SAN. TIC. LTD. STI."/>
    <s v="EH.06.001"/>
    <s v="EnRoute Panorama - Hosting Hizmeti"/>
    <s v="Univera - JTI"/>
    <x v="11"/>
    <s v="Hosting"/>
    <m/>
    <n v="755.56"/>
    <m/>
    <n v="1"/>
    <m/>
    <n v="755.558224"/>
    <m/>
    <n v="-1.776E-3"/>
    <m/>
    <n v="755.56"/>
    <m/>
    <n v="0"/>
    <n v="0"/>
    <s v="UNI240000000801"/>
    <m/>
    <m/>
    <s v="JTI"/>
    <x v="0"/>
    <s v="Yenileme"/>
    <s v="Hizmet"/>
    <s v="Hosting"/>
    <s v="Key Account"/>
    <x v="0"/>
    <x v="0"/>
    <s v="Yurt İçi"/>
    <s v="Türkiye"/>
  </r>
  <r>
    <s v="Q2"/>
    <x v="0"/>
    <x v="4"/>
    <m/>
    <s v="ONGUN EMGIN GIDA DAG. PAZ. TUR.SAN. TIC. LTD. STI."/>
    <s v="EH.06.001"/>
    <s v="EnRoute Panorama - Hosting Hizmeti"/>
    <s v="Univera - JTI"/>
    <x v="11"/>
    <s v="Hosting"/>
    <m/>
    <n v="755.56"/>
    <m/>
    <n v="1"/>
    <m/>
    <n v="755.558224"/>
    <m/>
    <n v="-1.776E-3"/>
    <m/>
    <n v="755.56"/>
    <m/>
    <n v="0"/>
    <n v="0"/>
    <s v="UNI240000000802"/>
    <m/>
    <m/>
    <s v="JTI"/>
    <x v="0"/>
    <s v="Yenileme"/>
    <s v="Hizmet"/>
    <s v="Hosting"/>
    <s v="Key Account"/>
    <x v="0"/>
    <x v="0"/>
    <s v="Yurt İçi"/>
    <s v="Türkiye"/>
  </r>
  <r>
    <s v="Q2"/>
    <x v="0"/>
    <x v="4"/>
    <m/>
    <s v="ONGUN EMGIN GIDA DAG. PAZ. TUR.SAN. TIC. LTD. STI."/>
    <s v="EH.06.001"/>
    <s v="EnRoute Panorama - Hosting Hizmeti"/>
    <s v="Univera - JTI"/>
    <x v="11"/>
    <s v="Hosting"/>
    <m/>
    <n v="755.56"/>
    <m/>
    <n v="1"/>
    <m/>
    <n v="755.558224"/>
    <m/>
    <n v="-1.776E-3"/>
    <m/>
    <n v="755.56"/>
    <m/>
    <n v="0"/>
    <n v="0"/>
    <s v="UNI240000000803"/>
    <m/>
    <m/>
    <s v="JTI"/>
    <x v="0"/>
    <s v="Yenileme"/>
    <s v="Hizmet"/>
    <s v="Hosting"/>
    <s v="Key Account"/>
    <x v="0"/>
    <x v="0"/>
    <s v="Yurt İçi"/>
    <s v="Türkiye"/>
  </r>
  <r>
    <s v="Q2"/>
    <x v="0"/>
    <x v="4"/>
    <m/>
    <s v="ONGUN EMGIN GIDA DAG. PAZ. TUR.SAN. TIC. LTD. STI."/>
    <s v="EH.06.001"/>
    <s v="EnRoute Panorama - Hosting Hizmeti"/>
    <s v="Univera - JTI"/>
    <x v="11"/>
    <s v="Hosting"/>
    <m/>
    <n v="755.56"/>
    <m/>
    <n v="1"/>
    <m/>
    <n v="755.558224"/>
    <m/>
    <n v="-1.776E-3"/>
    <m/>
    <n v="755.56"/>
    <m/>
    <n v="0"/>
    <n v="0"/>
    <s v="UNI240000000804"/>
    <m/>
    <m/>
    <s v="JTI"/>
    <x v="0"/>
    <s v="Yenileme"/>
    <s v="Hizmet"/>
    <s v="Hosting"/>
    <s v="Key Account"/>
    <x v="0"/>
    <x v="0"/>
    <s v="Yurt İçi"/>
    <s v="Türkiye"/>
  </r>
  <r>
    <s v="Q2"/>
    <x v="0"/>
    <x v="4"/>
    <m/>
    <s v="ONGUN EMGIN GIDA DAG. PAZ. TUR.SAN. TIC. LTD. STI."/>
    <s v="EH.06.001"/>
    <s v="EnRoute Panorama - Hosting Hizmeti"/>
    <s v="Univera - JTI"/>
    <x v="11"/>
    <s v="Hosting"/>
    <m/>
    <n v="755.56"/>
    <m/>
    <n v="1"/>
    <m/>
    <n v="755.558224"/>
    <m/>
    <n v="-1.776E-3"/>
    <m/>
    <n v="755.56"/>
    <m/>
    <n v="0"/>
    <n v="0"/>
    <s v="UNI240000000805"/>
    <m/>
    <m/>
    <s v="JTI"/>
    <x v="0"/>
    <s v="Yenileme"/>
    <s v="Hizmet"/>
    <s v="Hosting"/>
    <s v="Key Account"/>
    <x v="0"/>
    <x v="0"/>
    <s v="Yurt İçi"/>
    <s v="Türkiye"/>
  </r>
  <r>
    <s v="Q2"/>
    <x v="0"/>
    <x v="4"/>
    <m/>
    <s v="ÖZCIHAN GIDA INSAAT TARIM NAKLIYE ENERJI TURIZM MAD. PAZ. VE SAN. LTD. STI."/>
    <s v="EH.06.001"/>
    <s v="EnRoute Panorama - Hosting Hizmeti"/>
    <s v="Univera - JTI"/>
    <x v="11"/>
    <s v="Hosting"/>
    <m/>
    <n v="755.56"/>
    <m/>
    <n v="2"/>
    <m/>
    <n v="1511.116448"/>
    <m/>
    <n v="-3.552E-3"/>
    <m/>
    <n v="1511.12"/>
    <m/>
    <n v="0"/>
    <n v="0"/>
    <s v="UNI240000000785"/>
    <m/>
    <m/>
    <s v="JTI"/>
    <x v="0"/>
    <s v="Yenileme"/>
    <s v="Hizmet"/>
    <s v="Hosting"/>
    <s v="Key Account"/>
    <x v="0"/>
    <x v="0"/>
    <s v="Yurt İçi"/>
    <s v="Türkiye"/>
  </r>
  <r>
    <s v="Q2"/>
    <x v="0"/>
    <x v="4"/>
    <m/>
    <s v="ÖZÇELIK MESRUBAT VE GIDA MAD.TIC.PAZ.A.S."/>
    <s v="EH.06.001"/>
    <s v="EnRoute Panorama - Hosting Hizmeti"/>
    <s v="Univera - JTI"/>
    <x v="11"/>
    <s v="Hosting"/>
    <m/>
    <n v="755.55799999999999"/>
    <m/>
    <n v="5"/>
    <m/>
    <n v="3777.7911199999999"/>
    <m/>
    <n v="1.1199999999999999E-3"/>
    <m/>
    <n v="3777.79"/>
    <m/>
    <n v="0"/>
    <n v="0"/>
    <s v="UNI240000000786"/>
    <m/>
    <m/>
    <s v="JTI"/>
    <x v="0"/>
    <s v="Yenileme"/>
    <s v="Hizmet"/>
    <s v="Hosting"/>
    <s v="Key Account"/>
    <x v="0"/>
    <x v="0"/>
    <s v="Yurt İçi"/>
    <s v="Türkiye"/>
  </r>
  <r>
    <s v="Q2"/>
    <x v="0"/>
    <x v="4"/>
    <m/>
    <s v="ÖZÇELIK MESRUBAT VE GIDA MAD.TIC.PAZ.A.S."/>
    <s v="EH.06.001"/>
    <s v="EnRoute Panorama - Hosting Hizmeti"/>
    <s v="Univera - JTI"/>
    <x v="11"/>
    <s v="Hosting"/>
    <m/>
    <n v="755.56"/>
    <m/>
    <n v="1"/>
    <m/>
    <n v="755.558224"/>
    <m/>
    <n v="-1.776E-3"/>
    <m/>
    <n v="755.56"/>
    <m/>
    <n v="0"/>
    <n v="0"/>
    <s v="UNI240000000787"/>
    <m/>
    <m/>
    <s v="JTI"/>
    <x v="0"/>
    <s v="Yenileme"/>
    <s v="Hizmet"/>
    <s v="Hosting"/>
    <s v="Key Account"/>
    <x v="0"/>
    <x v="0"/>
    <s v="Yurt İçi"/>
    <s v="Türkiye"/>
  </r>
  <r>
    <s v="Q2"/>
    <x v="0"/>
    <x v="4"/>
    <m/>
    <s v="ÖZERLER TICARET ILHAN ÖZER"/>
    <s v="EH.06.001"/>
    <s v="EnRoute Panorama - Hosting Hizmeti"/>
    <s v="Univera - JTI"/>
    <x v="11"/>
    <s v="Hosting"/>
    <m/>
    <n v="755.5575"/>
    <m/>
    <n v="4"/>
    <m/>
    <n v="3022.232896"/>
    <m/>
    <n v="2.8960000000000001E-3"/>
    <m/>
    <n v="3022.23"/>
    <m/>
    <n v="0"/>
    <n v="0"/>
    <s v="UNI240000000788"/>
    <m/>
    <m/>
    <s v="JTI"/>
    <x v="0"/>
    <s v="Yenileme"/>
    <s v="Hizmet"/>
    <s v="Hosting"/>
    <s v="Key Account"/>
    <x v="0"/>
    <x v="0"/>
    <s v="Yurt İçi"/>
    <s v="Türkiye"/>
  </r>
  <r>
    <s v="Q2"/>
    <x v="0"/>
    <x v="4"/>
    <m/>
    <s v="PIRAMIT GIDA LOJISTIK TICARET TIC. A.S."/>
    <s v="EH.06.001"/>
    <s v="EnRoute Panorama - Hosting Hizmeti"/>
    <s v="Univera - JTI"/>
    <x v="11"/>
    <s v="Hosting"/>
    <m/>
    <n v="755.56"/>
    <m/>
    <n v="2"/>
    <m/>
    <n v="1511.116448"/>
    <m/>
    <n v="-3.552E-3"/>
    <m/>
    <n v="1511.12"/>
    <m/>
    <n v="0"/>
    <n v="0"/>
    <s v="UNI240000000789"/>
    <m/>
    <m/>
    <s v="JTI"/>
    <x v="0"/>
    <s v="Yenileme"/>
    <s v="Hizmet"/>
    <s v="Hosting"/>
    <s v="Key Account"/>
    <x v="0"/>
    <x v="0"/>
    <s v="Yurt İçi"/>
    <s v="Türkiye"/>
  </r>
  <r>
    <s v="Q2"/>
    <x v="0"/>
    <x v="4"/>
    <m/>
    <s v="REYMAR TÜTÜN MAM. DAG. VE PAZ. LTD. STI."/>
    <s v="EH.06.001"/>
    <s v="EnRoute Panorama - Hosting Hizmeti"/>
    <s v="Univera - JTI"/>
    <x v="11"/>
    <s v="Hosting"/>
    <m/>
    <n v="755.56"/>
    <m/>
    <n v="1"/>
    <m/>
    <n v="755.558224"/>
    <m/>
    <n v="-1.776E-3"/>
    <m/>
    <n v="755.56"/>
    <m/>
    <n v="0"/>
    <n v="0"/>
    <s v="UNI240000000790"/>
    <m/>
    <m/>
    <s v="JTI"/>
    <x v="0"/>
    <s v="Yenileme"/>
    <s v="Hizmet"/>
    <s v="Hosting"/>
    <s v="Key Account"/>
    <x v="0"/>
    <x v="0"/>
    <s v="Yurt İçi"/>
    <s v="Türkiye"/>
  </r>
  <r>
    <s v="Q2"/>
    <x v="0"/>
    <x v="4"/>
    <m/>
    <s v="SAGIROGLU TÜTÜN ÜRÜN. INS.TAAH. SAN. VE TIC. LTD. STI."/>
    <s v="EH.06.001"/>
    <s v="EnRoute Panorama - Hosting Hizmeti"/>
    <s v="Univera - JTI"/>
    <x v="11"/>
    <s v="Hosting"/>
    <m/>
    <n v="755.56"/>
    <m/>
    <n v="1"/>
    <m/>
    <n v="755.558224"/>
    <m/>
    <n v="-1.776E-3"/>
    <m/>
    <n v="755.56"/>
    <m/>
    <n v="0"/>
    <n v="0"/>
    <s v="UNI240000000791"/>
    <m/>
    <m/>
    <s v="JTI"/>
    <x v="0"/>
    <s v="Yenileme"/>
    <s v="Hizmet"/>
    <s v="Hosting"/>
    <s v="Key Account"/>
    <x v="0"/>
    <x v="0"/>
    <s v="Yurt İçi"/>
    <s v="Türkiye"/>
  </r>
  <r>
    <s v="Q2"/>
    <x v="0"/>
    <x v="4"/>
    <m/>
    <s v="SAMI EMGIN DAG. PAZ. TUR. TEKS. INS. SAN. TIC. LTD. STI."/>
    <s v="EH.06.001"/>
    <s v="EnRoute Panorama - Hosting Hizmeti"/>
    <s v="Univera - JTI"/>
    <x v="11"/>
    <s v="Hosting"/>
    <m/>
    <n v="755.56"/>
    <m/>
    <n v="2"/>
    <m/>
    <n v="1511.116448"/>
    <m/>
    <n v="-3.552E-3"/>
    <m/>
    <n v="1511.12"/>
    <m/>
    <n v="0"/>
    <n v="0"/>
    <s v="UNI240000000765"/>
    <m/>
    <m/>
    <s v="JTI"/>
    <x v="0"/>
    <s v="Yenileme"/>
    <s v="Hizmet"/>
    <s v="Hosting"/>
    <s v="Key Account"/>
    <x v="0"/>
    <x v="0"/>
    <s v="Yurt İçi"/>
    <s v="Türkiye"/>
  </r>
  <r>
    <s v="Q2"/>
    <x v="0"/>
    <x v="4"/>
    <m/>
    <s v="SEKERCI GIDA TEMIZLIK ÜRÜN. PAZ. VE DAG. LTD. STI."/>
    <s v="EH.06.001"/>
    <s v="EnRoute Panorama - Hosting Hizmeti"/>
    <s v="Univera - JTI"/>
    <x v="11"/>
    <s v="Hosting"/>
    <m/>
    <n v="755.55799999999999"/>
    <m/>
    <n v="10"/>
    <m/>
    <n v="7555.5822399999997"/>
    <m/>
    <n v="2.2399999999999998E-3"/>
    <m/>
    <n v="7555.58"/>
    <m/>
    <n v="0"/>
    <n v="0"/>
    <s v="UNI240000000795"/>
    <m/>
    <m/>
    <s v="JTI"/>
    <x v="0"/>
    <s v="Yenileme"/>
    <s v="Hizmet"/>
    <s v="Hosting"/>
    <s v="Key Account"/>
    <x v="0"/>
    <x v="0"/>
    <s v="Yurt İçi"/>
    <s v="Türkiye"/>
  </r>
  <r>
    <s v="Q2"/>
    <x v="0"/>
    <x v="4"/>
    <m/>
    <s v="SEYDIM DAG.PAZ.A.S."/>
    <s v="EH.06.001"/>
    <s v="EnRoute Panorama - Hosting Hizmeti"/>
    <s v="Univera - JTI"/>
    <x v="11"/>
    <s v="Hosting"/>
    <m/>
    <n v="755.56"/>
    <m/>
    <n v="1"/>
    <m/>
    <n v="755.558224"/>
    <m/>
    <n v="-1.776E-3"/>
    <m/>
    <n v="755.56"/>
    <m/>
    <n v="0"/>
    <n v="0"/>
    <s v="UNI240000000792"/>
    <m/>
    <m/>
    <s v="JTI"/>
    <x v="0"/>
    <s v="Yenileme"/>
    <s v="Hizmet"/>
    <s v="Hosting"/>
    <s v="Key Account"/>
    <x v="0"/>
    <x v="0"/>
    <s v="Yurt İçi"/>
    <s v="Türkiye"/>
  </r>
  <r>
    <s v="Q2"/>
    <x v="0"/>
    <x v="4"/>
    <m/>
    <s v="SEYPA GIDA IHTIYAÇ MAD.ÜRETIM.DAG.VE TIC. A.S."/>
    <s v="EH.06.001"/>
    <s v="EnRoute Panorama - Hosting Hizmeti"/>
    <s v="Univera - JTI"/>
    <x v="11"/>
    <s v="Hosting"/>
    <m/>
    <n v="755.56"/>
    <m/>
    <n v="2"/>
    <m/>
    <n v="1511.116448"/>
    <m/>
    <n v="-3.552E-3"/>
    <m/>
    <n v="1511.12"/>
    <m/>
    <n v="0"/>
    <n v="0"/>
    <s v="UNI240000000793"/>
    <m/>
    <m/>
    <s v="JTI"/>
    <x v="0"/>
    <s v="Yenileme"/>
    <s v="Hizmet"/>
    <s v="Hosting"/>
    <s v="Key Account"/>
    <x v="0"/>
    <x v="0"/>
    <s v="Yurt İçi"/>
    <s v="Türkiye"/>
  </r>
  <r>
    <s v="Q2"/>
    <x v="0"/>
    <x v="4"/>
    <m/>
    <s v="SSG DAYANIKLI TÜKETIM MAD. GIDA ÜRÜNLERI PAZ. SAN. TIC. LTD. STI."/>
    <s v="EH.06.001"/>
    <s v="EnRoute Panorama - Hosting Hizmeti"/>
    <s v="Univera - JTI"/>
    <x v="11"/>
    <s v="Hosting"/>
    <m/>
    <n v="755.56"/>
    <m/>
    <n v="2"/>
    <m/>
    <n v="1511.116448"/>
    <m/>
    <n v="-3.552E-3"/>
    <m/>
    <n v="1511.12"/>
    <m/>
    <n v="0"/>
    <n v="0"/>
    <s v="UNI240000000794"/>
    <m/>
    <m/>
    <s v="JTI"/>
    <x v="0"/>
    <s v="Yenileme"/>
    <s v="Hizmet"/>
    <s v="Hosting"/>
    <s v="Key Account"/>
    <x v="0"/>
    <x v="0"/>
    <s v="Yurt İçi"/>
    <s v="Türkiye"/>
  </r>
  <r>
    <s v="Q2"/>
    <x v="0"/>
    <x v="4"/>
    <m/>
    <s v="YILDIRIMLAR GRUP IHTIYAÇ VE GIDA MAD. TURIZM A.S"/>
    <s v="EH.06.001"/>
    <s v="EnRoute Panorama - Hosting Hizmeti"/>
    <s v="Univera - JTI"/>
    <x v="11"/>
    <s v="Hosting"/>
    <m/>
    <n v="755.56"/>
    <m/>
    <n v="2"/>
    <m/>
    <n v="1511.116448"/>
    <m/>
    <n v="-3.552E-3"/>
    <m/>
    <n v="1511.12"/>
    <m/>
    <n v="0"/>
    <n v="0"/>
    <s v="UNI240000000796"/>
    <m/>
    <m/>
    <s v="JTI"/>
    <x v="0"/>
    <s v="Yenileme"/>
    <s v="Hizmet"/>
    <s v="Hosting"/>
    <s v="Key Account"/>
    <x v="0"/>
    <x v="0"/>
    <s v="Yurt İçi"/>
    <s v="Türkiye"/>
  </r>
  <r>
    <s v="Q2"/>
    <x v="0"/>
    <x v="4"/>
    <m/>
    <s v="YUSUF BEKTAS GIDA VE IHTIYAÇ MAD. ILETISIM NAKLIYE TIC.VE SAN.LTD.STI."/>
    <s v="EH.06.001"/>
    <s v="EnRoute Panorama - Hosting Hizmeti"/>
    <s v="Univera - JTI"/>
    <x v="11"/>
    <s v="Hosting"/>
    <m/>
    <n v="755.55857142857144"/>
    <m/>
    <n v="7"/>
    <m/>
    <n v="5288.9075679999996"/>
    <m/>
    <n v="-2.4320000000000001E-3"/>
    <m/>
    <n v="5288.91"/>
    <m/>
    <n v="0"/>
    <n v="0"/>
    <s v="UNI240000000797"/>
    <m/>
    <m/>
    <s v="JTI"/>
    <x v="0"/>
    <s v="Yenileme"/>
    <s v="Hizmet"/>
    <s v="Hosting"/>
    <s v="Key Account"/>
    <x v="0"/>
    <x v="0"/>
    <s v="Yurt İçi"/>
    <s v="Türkiye"/>
  </r>
  <r>
    <s v="Q2"/>
    <x v="0"/>
    <x v="4"/>
    <m/>
    <s v="ZÜMRÜT TEKEL ÜRÜNLERI GIDA PAZ.INS.TAAH.SAN.VE.TIC.LTD STI"/>
    <s v="EH.06.001"/>
    <s v="EnRoute Panorama - Hosting Hizmeti"/>
    <s v="Univera - JTI"/>
    <x v="11"/>
    <s v="Hosting"/>
    <m/>
    <n v="755.56"/>
    <m/>
    <n v="1"/>
    <m/>
    <n v="755.558224"/>
    <m/>
    <n v="-1.776E-3"/>
    <m/>
    <n v="755.56"/>
    <m/>
    <n v="0"/>
    <n v="0"/>
    <s v="UNI240000000798"/>
    <m/>
    <m/>
    <s v="JTI"/>
    <x v="0"/>
    <s v="Yenileme"/>
    <s v="Hizmet"/>
    <s v="Hosting"/>
    <s v="Key Account"/>
    <x v="0"/>
    <x v="0"/>
    <s v="Yurt İçi"/>
    <s v="Türkiye"/>
  </r>
  <r>
    <s v="Q4"/>
    <x v="0"/>
    <x v="9"/>
    <m/>
    <s v="KARADENİZ KARDEŞLER GIDA SAN.VE TİC. A.Ş."/>
    <s v="EYS.04.012"/>
    <s v="EnRoute Panorama - E-Dönüsüm Modül Lisansi Standart"/>
    <s v="Univera - Kebir Süt"/>
    <x v="11"/>
    <s v="Enroute"/>
    <m/>
    <n v="25000"/>
    <m/>
    <n v="1"/>
    <m/>
    <n v="25000"/>
    <m/>
    <n v="0"/>
    <m/>
    <n v="25000"/>
    <m/>
    <n v="0"/>
    <n v="0"/>
    <s v="UNI240000001860"/>
    <m/>
    <m/>
    <s v="Kebir Süt"/>
    <x v="0"/>
    <s v="Yeni Satış"/>
    <s v="Lisans"/>
    <s v="Lisans Satışı"/>
    <s v="Diğer"/>
    <x v="0"/>
    <x v="0"/>
    <s v="Yurt İçi"/>
    <s v="Türkiye"/>
  </r>
  <r>
    <s v="Q4"/>
    <x v="0"/>
    <x v="9"/>
    <m/>
    <s v="YIGITOL GIDA TARIM VE NAK. SAN. TIC. LTD. STI."/>
    <s v="EYS.04.012"/>
    <s v="EnRoute Panorama - E-Dönüsüm Modül Lisansi Standart"/>
    <s v="Univera - Çaykur"/>
    <x v="12"/>
    <s v="Enroute"/>
    <m/>
    <n v="17850"/>
    <m/>
    <n v="1"/>
    <m/>
    <n v="21000"/>
    <m/>
    <n v="3150"/>
    <m/>
    <n v="17850"/>
    <m/>
    <n v="0"/>
    <n v="0"/>
    <s v="UNI240000001766"/>
    <m/>
    <m/>
    <s v="Çaykur"/>
    <x v="0"/>
    <s v="Yeni Satış"/>
    <s v="Lisans"/>
    <s v="Lisans Satışı"/>
    <s v="Diğer"/>
    <x v="0"/>
    <x v="0"/>
    <s v="Yurt İçi"/>
    <s v="Türkiye"/>
  </r>
  <r>
    <s v="Q4"/>
    <x v="0"/>
    <x v="9"/>
    <m/>
    <s v="TURK FINANSMAN ANONIM SIRKETI"/>
    <s v="EH.02.016"/>
    <s v="EnRoute Panorama - E-Defter Saklama Hizmeti"/>
    <s v="Univera - Kanal"/>
    <x v="6"/>
    <s v="E-Dönüşüm"/>
    <s v="E-Dönüşüm"/>
    <n v="200000"/>
    <m/>
    <n v="1"/>
    <m/>
    <n v="200000"/>
    <m/>
    <n v="0"/>
    <m/>
    <n v="200000"/>
    <m/>
    <n v="0"/>
    <n v="0"/>
    <s v="UNI240000001761"/>
    <m/>
    <m/>
    <s v="Türk Finansman A.Ş."/>
    <x v="2"/>
    <s v="Yeni Satış"/>
    <s v="Hizmet"/>
    <s v="E-Dönüşüm"/>
    <s v="Diğer"/>
    <x v="1"/>
    <x v="0"/>
    <s v="Yurt İçi"/>
    <s v="Türkiye"/>
  </r>
  <r>
    <s v="Q4"/>
    <x v="0"/>
    <x v="9"/>
    <m/>
    <s v="ÇAYKUR ÇAY ISLETMELERI GENEL MÜDÜRLÜGÜ"/>
    <s v="EH.03.001"/>
    <s v="EnRoute Panorama - Çafri Merkezi Hizmeti  (MSD)"/>
    <s v="Univera - Çaykur"/>
    <x v="12"/>
    <s v="Enroute"/>
    <m/>
    <n v="252798.07"/>
    <m/>
    <n v="1"/>
    <m/>
    <n v="252798.07"/>
    <m/>
    <n v="0"/>
    <m/>
    <n v="252798.07"/>
    <m/>
    <n v="0"/>
    <n v="0"/>
    <s v="UNI240000001873"/>
    <m/>
    <m/>
    <s v="Çaykur"/>
    <x v="0"/>
    <s v="Yenileme"/>
    <s v="Hizmet"/>
    <s v="Çağrı Merkezi"/>
    <s v="Diğer"/>
    <x v="0"/>
    <x v="0"/>
    <s v="Yurt İçi"/>
    <s v="Türkiye"/>
  </r>
  <r>
    <s v="Q4"/>
    <x v="0"/>
    <x v="9"/>
    <m/>
    <s v="ÇAYKUR ÇAY ISLETMELERI GENEL MÜDÜRLÜGÜ"/>
    <s v="EH.03.001"/>
    <s v="EnRoute Panorama - Çafri Merkezi Hizmeti  (MSD)"/>
    <s v="Univera - Çaykur"/>
    <x v="12"/>
    <s v="Enroute"/>
    <m/>
    <n v="25099.49"/>
    <m/>
    <n v="1"/>
    <m/>
    <n v="25099.49"/>
    <m/>
    <n v="0"/>
    <m/>
    <n v="25099.49"/>
    <m/>
    <n v="0"/>
    <n v="0"/>
    <s v="UNI240000001873"/>
    <m/>
    <m/>
    <s v="Çaykur"/>
    <x v="0"/>
    <s v="Yenileme"/>
    <s v="Hizmet"/>
    <s v="Çağrı Merkezi"/>
    <s v="Diğer"/>
    <x v="0"/>
    <x v="0"/>
    <s v="Yurt İçi"/>
    <s v="Türkiye"/>
  </r>
  <r>
    <s v="Q4"/>
    <x v="0"/>
    <x v="9"/>
    <m/>
    <s v="EFES VITANTA MOLDOVA BREWERY S.A"/>
    <s v="EH.03.001"/>
    <s v="EnRoute Panorama - Çafri Merkezi Hizmeti  (MSD)"/>
    <s v="Univera - Efes Moldova"/>
    <x v="15"/>
    <s v="Enroute"/>
    <m/>
    <n v="33105.879999999997"/>
    <m/>
    <n v="1"/>
    <m/>
    <n v="33105.882599999997"/>
    <m/>
    <n v="2.5999999999999999E-3"/>
    <m/>
    <n v="33105.879999999997"/>
    <m/>
    <n v="0"/>
    <n v="0"/>
    <s v="ENV240000000112"/>
    <m/>
    <m/>
    <s v="Efes International"/>
    <x v="0"/>
    <s v="Yenileme"/>
    <s v="Hizmet"/>
    <s v="Çağrı Merkezi"/>
    <s v="Diğer"/>
    <x v="0"/>
    <x v="0"/>
    <s v="Yurt Dışı"/>
    <s v="Moldova"/>
  </r>
  <r>
    <s v="Q4"/>
    <x v="0"/>
    <x v="9"/>
    <m/>
    <s v="SIRMAGRUP IÇECEK SAN. VE TIC. A.S."/>
    <s v="EH.03.001"/>
    <s v="EnRoute Panorama - Çafri Merkezi Hizmeti  (MSD)"/>
    <s v="Univera - Danone Waters"/>
    <x v="11"/>
    <s v="Enroute"/>
    <m/>
    <n v="353744.75"/>
    <m/>
    <n v="1"/>
    <m/>
    <n v="353744.75"/>
    <m/>
    <n v="0"/>
    <m/>
    <n v="353744.75"/>
    <m/>
    <n v="0"/>
    <n v="0"/>
    <s v="UNI240000001741"/>
    <m/>
    <m/>
    <s v="Danone"/>
    <x v="0"/>
    <s v="Yenileme"/>
    <s v="Hizmet"/>
    <s v="Çağrı Merkezi"/>
    <s v="Diğer"/>
    <x v="0"/>
    <x v="0"/>
    <s v="Yurt İçi"/>
    <s v="Türkiye"/>
  </r>
  <r>
    <s v="Q4"/>
    <x v="0"/>
    <x v="9"/>
    <m/>
    <s v="TURKTAB GLOBAL TOBACCO SIGARA VE TÜTÜNCÜLÜK PAZARLAMA A.S."/>
    <s v="EH.03.001"/>
    <s v="EnRoute Panorama - Çafri Merkezi Hizmeti  (MSD)"/>
    <s v="Univera - Turktab"/>
    <x v="11"/>
    <s v="Enroute"/>
    <m/>
    <n v="11569.859999999999"/>
    <m/>
    <n v="-60"/>
    <m/>
    <n v="0"/>
    <m/>
    <n v="0"/>
    <m/>
    <n v="-694191.6"/>
    <m/>
    <n v="60"/>
    <n v="694191.6"/>
    <s v="GIB202400004646"/>
    <m/>
    <m/>
    <s v="Türktab"/>
    <x v="0"/>
    <s v="Yenileme"/>
    <s v="Hizmet"/>
    <s v="Çağrı Merkezi"/>
    <s v="Diğer"/>
    <x v="0"/>
    <x v="0"/>
    <s v="Yurt İçi"/>
    <s v="Türkiye"/>
  </r>
  <r>
    <s v="Q4"/>
    <x v="0"/>
    <x v="9"/>
    <m/>
    <s v="TURKTAB GLOBAL TOBACCO SIGARA VE TÜTÜNCÜLÜK PAZARLAMA A.S."/>
    <s v="EH.03.001"/>
    <s v="EnRoute Panorama - Çafri Merkezi Hizmeti  (MSD)"/>
    <s v="Univera - Turktab"/>
    <x v="11"/>
    <s v="Enroute"/>
    <m/>
    <n v="11569.859999999999"/>
    <m/>
    <n v="60"/>
    <m/>
    <n v="694191.6"/>
    <m/>
    <n v="0"/>
    <m/>
    <n v="694191.6"/>
    <m/>
    <n v="0"/>
    <n v="0"/>
    <s v="ENV240000000111"/>
    <m/>
    <m/>
    <s v="Türktab"/>
    <x v="0"/>
    <s v="Yenileme"/>
    <s v="Hizmet"/>
    <s v="Çağrı Merkezi"/>
    <s v="Diğer"/>
    <x v="0"/>
    <x v="0"/>
    <s v="Yurt İçi"/>
    <s v="Türkiye"/>
  </r>
  <r>
    <s v="Q4"/>
    <x v="0"/>
    <x v="9"/>
    <m/>
    <s v="ERUSLU SAGLIK ÜRÜNLERI SAN. VE TIC. A.S."/>
    <s v="EYS.04.001"/>
    <s v="EnRoute Panorama -  Modül Lisanslari Kiralama Hizmeti Standart"/>
    <s v="Univera - Eruslu Sağlık"/>
    <x v="13"/>
    <s v="Enroute"/>
    <m/>
    <n v="326668.52"/>
    <m/>
    <n v="1"/>
    <m/>
    <n v="326668.52"/>
    <m/>
    <n v="0"/>
    <m/>
    <n v="326668.52"/>
    <m/>
    <n v="0"/>
    <n v="0"/>
    <s v="UNI240000001894"/>
    <m/>
    <m/>
    <s v="Eruslu"/>
    <x v="0"/>
    <s v="Yenileme"/>
    <s v="Lisans"/>
    <s v="Lisans Kiralama"/>
    <s v="Diğer"/>
    <x v="0"/>
    <x v="0"/>
    <s v="Yurt İçi"/>
    <s v="Türkiye"/>
  </r>
  <r>
    <s v="Q4"/>
    <x v="0"/>
    <x v="9"/>
    <m/>
    <s v="EDM BİLİŞİM SİSTEMLERİ VE DANIŞMANLIK HizmetLERİ A.Ş."/>
    <s v="EY.04.014"/>
    <s v="EnRoute - E-Dönüşüm Lisans Komisyonu"/>
    <s v="Univera - Kanal"/>
    <x v="6"/>
    <s v="E-Dönüşüm"/>
    <s v="E-Dönüşüm"/>
    <n v="93307"/>
    <m/>
    <n v="1"/>
    <m/>
    <n v="93307"/>
    <m/>
    <n v="0"/>
    <m/>
    <n v="93307"/>
    <m/>
    <n v="0"/>
    <n v="0"/>
    <s v="UNI240000001866"/>
    <m/>
    <m/>
    <s v="EDM Bilişim"/>
    <x v="0"/>
    <s v="Yeni Satış"/>
    <s v="Komisyon"/>
    <s v="E-Dönüşüm"/>
    <s v="Diğer"/>
    <x v="1"/>
    <x v="6"/>
    <s v="Yurt İçi"/>
    <s v="Türkiye"/>
  </r>
  <r>
    <s v="Q2"/>
    <x v="0"/>
    <x v="4"/>
    <m/>
    <s v="MATRIKS BİLGİSAYAR SİSTEMLERİ LTD.ŞTİ"/>
    <s v="WPH.02.001"/>
    <s v="WebPlus Yazilim Bakimi Hizmeti"/>
    <s v="Univera - Kanal"/>
    <x v="5"/>
    <s v="Enroute"/>
    <s v="Webplus"/>
    <n v="12711"/>
    <m/>
    <n v="1"/>
    <m/>
    <n v="12711"/>
    <m/>
    <n v="0"/>
    <m/>
    <n v="12711"/>
    <m/>
    <n v="0"/>
    <n v="0"/>
    <s v="UNI240000000809"/>
    <m/>
    <m/>
    <s v="Matriks"/>
    <x v="0"/>
    <s v="Yenileme"/>
    <s v="Hizmet"/>
    <s v="Bakım ve Destek Hizmeti"/>
    <s v="Diğer"/>
    <x v="1"/>
    <x v="2"/>
    <s v="Yurt İçi"/>
    <s v="Türkiye"/>
  </r>
  <r>
    <s v="Q2"/>
    <x v="0"/>
    <x v="4"/>
    <m/>
    <s v="MATRIKS BİLGİSAYAR SİSTEMLERİ LTD.ŞTİ"/>
    <s v="WPY.01.003"/>
    <s v="WEBPLUS EK KULLANICI LISANSI +1"/>
    <s v="Univera - Kanal"/>
    <x v="5"/>
    <s v="Enroute"/>
    <s v="Webplus"/>
    <n v="1926.4"/>
    <m/>
    <n v="1"/>
    <m/>
    <n v="2408"/>
    <m/>
    <n v="481.6"/>
    <m/>
    <n v="1926.4"/>
    <m/>
    <n v="0"/>
    <n v="0"/>
    <s v="UNI240000000809"/>
    <m/>
    <m/>
    <s v="Matriks"/>
    <x v="0"/>
    <s v="Yeni Satış"/>
    <s v="Lisans"/>
    <s v="Lisans Satışı"/>
    <s v="Diğer"/>
    <x v="1"/>
    <x v="2"/>
    <s v="Yurt İçi"/>
    <s v="Türkiye"/>
  </r>
  <r>
    <s v="Q2"/>
    <x v="0"/>
    <x v="4"/>
    <m/>
    <s v="MİYA OTOMASYON VE BARKOD BILISIM SISTEMLERI SAN TİC. VE L.T.D. STI."/>
    <s v="WPY.01.003"/>
    <s v="WEBPLUS EK KULLANICI LISANSI +1"/>
    <s v="Univera - Kanal"/>
    <x v="5"/>
    <s v="Enroute"/>
    <s v="Webplus"/>
    <n v="2408"/>
    <m/>
    <n v="1"/>
    <m/>
    <n v="2408"/>
    <m/>
    <n v="0"/>
    <m/>
    <n v="2408"/>
    <m/>
    <n v="0"/>
    <n v="0"/>
    <s v="UNI240000000806"/>
    <m/>
    <m/>
    <s v="Miya"/>
    <x v="0"/>
    <s v="Yeni Satış"/>
    <s v="Lisans"/>
    <s v="Lisans Satışı"/>
    <s v="Diğer"/>
    <x v="1"/>
    <x v="1"/>
    <s v="Yurt İçi"/>
    <s v="Türkiye"/>
  </r>
  <r>
    <s v="Q2"/>
    <x v="0"/>
    <x v="4"/>
    <m/>
    <s v="MATRIKS BİLGİSAYAR SİSTEMLERİ LTD.ŞTİ"/>
    <s v="WPY.01.007"/>
    <s v="WEBPLUS E-DÖNÜSÜM MODÜL LISANSI"/>
    <s v="Univera - Kanal"/>
    <x v="5"/>
    <s v="Enroute"/>
    <s v="Webplus"/>
    <n v="6899.2"/>
    <m/>
    <n v="1"/>
    <m/>
    <n v="8624"/>
    <m/>
    <n v="1724.8"/>
    <m/>
    <n v="6899.2"/>
    <m/>
    <n v="0"/>
    <n v="0"/>
    <s v="UNI240000000809"/>
    <m/>
    <m/>
    <s v="Matriks"/>
    <x v="0"/>
    <s v="Yeni Satış"/>
    <s v="Lisans"/>
    <s v="Lisans Satışı"/>
    <s v="Diğer"/>
    <x v="1"/>
    <x v="2"/>
    <s v="Yurt İçi"/>
    <s v="Türkiye"/>
  </r>
  <r>
    <s v="Q2"/>
    <x v="0"/>
    <x v="4"/>
    <m/>
    <s v="MATRIKS BİLGİSAYAR SİSTEMLERİ LTD.ŞTİ"/>
    <s v="WPY.01.005"/>
    <s v="WEBPLUS DISTRIBUTION SATIS-DAGITIM YAZILIMI (Standart)"/>
    <s v="Univera - Kanal"/>
    <x v="5"/>
    <s v="Enroute"/>
    <s v="Webplus"/>
    <n v="23896"/>
    <m/>
    <n v="1"/>
    <m/>
    <n v="29870"/>
    <m/>
    <n v="5974"/>
    <m/>
    <n v="23896"/>
    <m/>
    <n v="0"/>
    <n v="0"/>
    <s v="UNI240000000809"/>
    <m/>
    <m/>
    <s v="Matriks"/>
    <x v="0"/>
    <s v="Yeni Satış"/>
    <s v="Lisans"/>
    <s v="Lisans Satışı"/>
    <s v="Diğer"/>
    <x v="1"/>
    <x v="2"/>
    <s v="Yurt İçi"/>
    <s v="Türkiye"/>
  </r>
  <r>
    <s v="Q2"/>
    <x v="0"/>
    <x v="4"/>
    <m/>
    <s v="MATRIKS BİLGİSAYAR SİSTEMLERİ LTD.ŞTİ"/>
    <s v="WPY.02.001"/>
    <s v="WEBPLUS (Android) SATIS TEMSILCISI LISANSI"/>
    <s v="Univera - Kanal"/>
    <x v="5"/>
    <s v="Enroute"/>
    <s v="Webplus"/>
    <n v="2250.4"/>
    <m/>
    <n v="6"/>
    <m/>
    <n v="16878"/>
    <m/>
    <n v="3375.6"/>
    <m/>
    <n v="13502.4"/>
    <m/>
    <n v="0"/>
    <n v="0"/>
    <s v="UNI240000000809"/>
    <m/>
    <m/>
    <s v="Matriks"/>
    <x v="0"/>
    <s v="Yeni Satış"/>
    <s v="Lisans"/>
    <s v="Lisans Satışı"/>
    <s v="Diğer"/>
    <x v="1"/>
    <x v="2"/>
    <s v="Yurt İçi"/>
    <s v="Türkiye"/>
  </r>
  <r>
    <s v="Q2"/>
    <x v="0"/>
    <x v="4"/>
    <m/>
    <s v="MİYA OTOMASYON VE BARKOD BILISIM SISTEMLERI SAN TİC. VE L.T.D. STI."/>
    <s v="WPY.02.001"/>
    <s v="WEBPLUS (Android) SATIS TEMSILCISI LISANSI"/>
    <s v="Univera - Kanal"/>
    <x v="5"/>
    <s v="Enroute"/>
    <s v="Webplus"/>
    <n v="2813"/>
    <m/>
    <n v="1"/>
    <m/>
    <n v="2813"/>
    <m/>
    <n v="0"/>
    <m/>
    <n v="2813"/>
    <m/>
    <n v="0"/>
    <n v="0"/>
    <s v="UNI240000000806"/>
    <m/>
    <m/>
    <s v="Miya"/>
    <x v="0"/>
    <s v="Yeni Satış"/>
    <s v="Lisans"/>
    <s v="Lisans Satışı"/>
    <s v="Diğer"/>
    <x v="1"/>
    <x v="1"/>
    <s v="Yurt İçi"/>
    <s v="Türkiye"/>
  </r>
  <r>
    <s v="Q2"/>
    <x v="0"/>
    <x v="4"/>
    <m/>
    <s v="ALDEMIR BILISIM HIZ. VE DANISMANLIK - ARZU ALDEMIR"/>
    <s v="UH.01.002"/>
    <s v="Unidox Kontör"/>
    <s v="Univera - Kanal"/>
    <x v="5"/>
    <s v="E-Dönüşüm"/>
    <s v="Unidox"/>
    <n v="1.4339999999999999"/>
    <m/>
    <n v="10000"/>
    <m/>
    <n v="14340"/>
    <m/>
    <n v="0"/>
    <m/>
    <n v="14340"/>
    <m/>
    <n v="0"/>
    <n v="0"/>
    <s v="UNI240000000808"/>
    <m/>
    <m/>
    <s v="Aldemir"/>
    <x v="0"/>
    <s v="Yeni Satış"/>
    <s v="Kontor"/>
    <s v="Kontor Satışı"/>
    <s v="Diğer"/>
    <x v="1"/>
    <x v="3"/>
    <s v="Yurt İçi"/>
    <s v="Türkiye"/>
  </r>
  <r>
    <s v="Q2"/>
    <x v="0"/>
    <x v="4"/>
    <m/>
    <s v="ZEYCAN DAGITIM VE PAZARLAMA FATMA ÇELIK"/>
    <s v="UH.01.002"/>
    <s v="UNIDOX KONTÖR HIZMETI"/>
    <s v="Univera - Danone Tikveşli"/>
    <x v="6"/>
    <s v="E-Dönüşüm"/>
    <s v="Unidox"/>
    <n v="2.8"/>
    <m/>
    <n v="5000"/>
    <m/>
    <n v="14000"/>
    <m/>
    <n v="0"/>
    <m/>
    <n v="14000"/>
    <m/>
    <n v="0"/>
    <n v="0"/>
    <s v="UNI240000000807"/>
    <m/>
    <m/>
    <s v="Danone"/>
    <x v="0"/>
    <s v="Yeni Satış"/>
    <s v="Kontor"/>
    <s v="Kontor Satışı"/>
    <s v="Diğer"/>
    <x v="1"/>
    <x v="0"/>
    <s v="Yurt İçi"/>
    <s v="Türkiye"/>
  </r>
  <r>
    <s v="Q2"/>
    <x v="0"/>
    <x v="4"/>
    <m/>
    <s v="ALDEMIR BILISIM HIZ. VE DANISMANLIK - ARZU ALDEMIR"/>
    <s v="UH.01.002"/>
    <s v="Unidox Kontör"/>
    <s v="Univera - Şen Piliç"/>
    <x v="6"/>
    <s v="E-Dönüşüm"/>
    <s v="Unidox"/>
    <n v="1.6878"/>
    <m/>
    <n v="10000"/>
    <m/>
    <n v="16878"/>
    <m/>
    <n v="0"/>
    <m/>
    <n v="16878"/>
    <m/>
    <n v="0"/>
    <n v="0"/>
    <s v="UNI240000000811"/>
    <m/>
    <m/>
    <s v="Aldemir"/>
    <x v="0"/>
    <s v="Yeni Satış"/>
    <s v="Kontor"/>
    <s v="Kontor Satışı"/>
    <s v="Diğer"/>
    <x v="1"/>
    <x v="3"/>
    <s v="Yurt İçi"/>
    <s v="Türkiye"/>
  </r>
  <r>
    <s v="Q2"/>
    <x v="0"/>
    <x v="4"/>
    <m/>
    <s v="MİYA OTOMASYON VE BARKOD BILISIM SISTEMLERI SAN TİC. VE L.T.D. STI."/>
    <s v="UH.01.002"/>
    <s v="UNIDOX KONTÖR HIZMETI"/>
    <s v="Univera - Küresel Tedarik"/>
    <x v="6"/>
    <s v="E-Dönüşüm"/>
    <s v="Unidox"/>
    <n v="0.75"/>
    <m/>
    <n v="100000"/>
    <m/>
    <n v="75000"/>
    <m/>
    <n v="0"/>
    <m/>
    <n v="75000"/>
    <m/>
    <n v="0"/>
    <n v="0"/>
    <s v="UNI240000000815"/>
    <m/>
    <m/>
    <s v="Miya"/>
    <x v="0"/>
    <s v="Yeni Satış"/>
    <s v="Kontor"/>
    <s v="Kontor Satışı"/>
    <s v="Diğer"/>
    <x v="1"/>
    <x v="1"/>
    <s v="Yurt İçi"/>
    <s v="Türkiye"/>
  </r>
  <r>
    <s v="Q4"/>
    <x v="0"/>
    <x v="10"/>
    <m/>
    <s v="PERRIGO KISISEL BAKIM ÜRÜNLERI SAN. VE TIC. LTD.STI"/>
    <s v="EH.02.018"/>
    <s v="EnRoute Panorama  WebConnector Bakim Hizmeti"/>
    <s v="Univera - Omega Pharma"/>
    <x v="14"/>
    <s v="Enroute"/>
    <s v="Web Connector"/>
    <n v="36750"/>
    <m/>
    <n v="1"/>
    <m/>
    <n v="36750"/>
    <m/>
    <n v="0"/>
    <m/>
    <n v="36750"/>
    <m/>
    <n v="0"/>
    <n v="0"/>
    <s v="UNI240000001924"/>
    <m/>
    <m/>
    <s v="Perrigo"/>
    <x v="0"/>
    <s v="Yenileme"/>
    <s v="Hizmet"/>
    <s v="Bakım ve Destek Hizmeti"/>
    <s v="Diğer"/>
    <x v="0"/>
    <x v="0"/>
    <s v="Yurt İçi"/>
    <s v="Türkiye"/>
  </r>
  <r>
    <s v="Q4"/>
    <x v="0"/>
    <x v="10"/>
    <m/>
    <s v="PERRIGO KISISEL BAKIM ÜRÜNLERI SAN. VE TIC. LTD.STI"/>
    <s v="EH.03.001"/>
    <s v="EnRoute Panorama - Çafri Merkezi Hizmeti  (MSD)"/>
    <s v="Univera - Omega Pharma"/>
    <x v="14"/>
    <s v="Enroute"/>
    <m/>
    <n v="20181.88"/>
    <m/>
    <n v="11"/>
    <m/>
    <n v="222000.68"/>
    <m/>
    <n v="0"/>
    <m/>
    <n v="222000.68"/>
    <m/>
    <n v="0"/>
    <n v="0"/>
    <s v="UNI240000001924"/>
    <m/>
    <m/>
    <s v="Perrigo"/>
    <x v="0"/>
    <s v="Yenileme"/>
    <s v="Hizmet"/>
    <s v="Çağrı Merkezi"/>
    <s v="Diğer"/>
    <x v="0"/>
    <x v="0"/>
    <s v="Yurt İçi"/>
    <s v="Türkiye"/>
  </r>
  <r>
    <s v="Q2"/>
    <x v="0"/>
    <x v="4"/>
    <m/>
    <s v="PAK-SEL TASIMACILIK YAKIT GIDA TEMIZLIK INSAAT SANAYI VE TICARET LIMITED SIRKETI"/>
    <s v="UH.01.002"/>
    <s v="UNIDOX KONTÖR HIZMETI"/>
    <s v="Univera Doğuş Çay Projesi"/>
    <x v="6"/>
    <s v="E-Dönüşüm"/>
    <s v="Unidox"/>
    <n v="1.72"/>
    <m/>
    <n v="25000"/>
    <m/>
    <n v="43000"/>
    <m/>
    <n v="0"/>
    <m/>
    <n v="43000"/>
    <m/>
    <n v="0"/>
    <n v="0"/>
    <s v="UNI240000000817"/>
    <m/>
    <m/>
    <s v="Doğuş Çay"/>
    <x v="0"/>
    <s v="Yeni Satış"/>
    <s v="Kontor"/>
    <s v="Kontor Satışı"/>
    <s v="Key Account"/>
    <x v="1"/>
    <x v="0"/>
    <s v="Yurt İçi"/>
    <s v="Türkiye"/>
  </r>
  <r>
    <s v="Q4"/>
    <x v="0"/>
    <x v="10"/>
    <m/>
    <s v="DOGANAY GIDA TARIM VE HAYVANCILIK SAN. VE TIC. A.S."/>
    <s v="EY.06.001"/>
    <s v="EnRoute Panorama - Yazilim Gelistirme Hizmeti"/>
    <s v="Univera - Doğanay"/>
    <x v="13"/>
    <s v="Enroute"/>
    <m/>
    <n v="17500"/>
    <m/>
    <n v="1"/>
    <m/>
    <n v="17500"/>
    <m/>
    <n v="0"/>
    <m/>
    <n v="17500"/>
    <m/>
    <n v="0"/>
    <n v="0"/>
    <s v="UNI240000001925"/>
    <m/>
    <m/>
    <s v="Doğanay"/>
    <x v="0"/>
    <s v="Yeni Satış"/>
    <s v="Hizmet"/>
    <s v="Yazılım Geliştirme"/>
    <s v="Diğer"/>
    <x v="0"/>
    <x v="0"/>
    <s v="Yurt İçi"/>
    <s v="Türkiye"/>
  </r>
  <r>
    <s v="Q4"/>
    <x v="0"/>
    <x v="10"/>
    <m/>
    <s v="PERRIGO KISISEL BAKIM ÜRÜNLERI SAN. VE TIC. LTD.STI"/>
    <s v="EH.02.001"/>
    <s v="EnRoute Panorama - Yazilim Bakimi, Yasatma ve Merkezi Destek Hizmeti"/>
    <s v="Univera - Omega Pharma"/>
    <x v="14"/>
    <s v="Enroute"/>
    <m/>
    <n v="4104.3599999999997"/>
    <m/>
    <n v="1"/>
    <m/>
    <n v="4104.3599999999997"/>
    <m/>
    <n v="0"/>
    <m/>
    <n v="4104.3599999999997"/>
    <m/>
    <n v="0"/>
    <n v="0"/>
    <s v="UNI240000001924"/>
    <m/>
    <m/>
    <s v="Perrigo"/>
    <x v="0"/>
    <s v="Yenileme"/>
    <s v="Hizmet"/>
    <s v="Bakım ve Destek Hizmeti"/>
    <s v="Diğer"/>
    <x v="0"/>
    <x v="0"/>
    <s v="Yurt İçi"/>
    <s v="Türkiye"/>
  </r>
  <r>
    <s v="Q2"/>
    <x v="0"/>
    <x v="4"/>
    <m/>
    <s v="ROYAL CANIN TURKEY EVCIL HAYVAN ÜRÜNLERI TIC. LTD. STI."/>
    <s v="EH.06.001"/>
    <s v="EnRoute Panorama - Hosting Hizmeti"/>
    <s v="Univera - Royal Canin"/>
    <x v="2"/>
    <s v="Hosting"/>
    <m/>
    <n v="373392.4"/>
    <m/>
    <n v="1"/>
    <m/>
    <n v="373392.4"/>
    <m/>
    <n v="0"/>
    <m/>
    <n v="373392.4"/>
    <m/>
    <n v="0"/>
    <n v="0"/>
    <s v="UNI240000000819"/>
    <m/>
    <m/>
    <s v="Royal Canin"/>
    <x v="0"/>
    <s v="Yenileme"/>
    <s v="Hizmet"/>
    <s v="Hosting"/>
    <s v="Diğer"/>
    <x v="0"/>
    <x v="0"/>
    <s v="Yurt İçi"/>
    <s v="Türkiye"/>
  </r>
  <r>
    <s v="Q4"/>
    <x v="0"/>
    <x v="10"/>
    <m/>
    <s v="Arma İlaç San. ve Tic. Ltd. Şti."/>
    <s v="EH.02.001"/>
    <s v="EnRoute Panorama - Yazilim Bakimi, Yasatma ve Merkezi Destek Hizmeti"/>
    <s v="Univera - Arma İlaç"/>
    <x v="14"/>
    <s v="Enroute"/>
    <m/>
    <n v="282216"/>
    <m/>
    <n v="1"/>
    <m/>
    <n v="352770"/>
    <m/>
    <n v="70554"/>
    <m/>
    <n v="282216"/>
    <m/>
    <n v="0"/>
    <n v="0"/>
    <s v="UNI240000001932"/>
    <m/>
    <m/>
    <s v="Arma İlaç"/>
    <x v="3"/>
    <s v="Yeni Satış"/>
    <s v="Hizmet"/>
    <s v="Bakım ve Destek Hizmeti"/>
    <s v="Diğer"/>
    <x v="0"/>
    <x v="0"/>
    <s v="Yurt İçi"/>
    <s v="Türkiye"/>
  </r>
  <r>
    <s v="Q4"/>
    <x v="0"/>
    <x v="10"/>
    <m/>
    <s v="Arma İlaç San. ve Tic. Ltd. Şti."/>
    <s v="EH.01.001"/>
    <s v="EnRoute Panorama - Proje Yönetim Hizmeti"/>
    <s v="Univera - Arma İlaç"/>
    <x v="14"/>
    <s v="Enroute"/>
    <m/>
    <n v="10500"/>
    <m/>
    <n v="17"/>
    <m/>
    <n v="297500"/>
    <m/>
    <n v="119000"/>
    <m/>
    <n v="178500"/>
    <m/>
    <n v="0"/>
    <n v="0"/>
    <s v="UNI240000001932"/>
    <m/>
    <m/>
    <s v="Arma İlaç"/>
    <x v="3"/>
    <s v="Yeni Satış"/>
    <s v="Hizmet"/>
    <s v="Proje Yönetimi ve Danışmanlık"/>
    <s v="Diğer"/>
    <x v="0"/>
    <x v="0"/>
    <s v="Yurt İçi"/>
    <s v="Türkiye"/>
  </r>
  <r>
    <s v="Q4"/>
    <x v="0"/>
    <x v="10"/>
    <m/>
    <s v="Arma İlaç San. ve Tic. Ltd. Şti."/>
    <s v="EY.01.014"/>
    <s v="EnRoute Panorama - Platform Back Office Kullanici Lisansi (Enterprise)"/>
    <s v="Univera - Arma İlaç"/>
    <x v="14"/>
    <s v="Enroute"/>
    <m/>
    <n v="11700"/>
    <m/>
    <n v="10"/>
    <m/>
    <n v="195000"/>
    <m/>
    <n v="78000"/>
    <m/>
    <n v="117000"/>
    <m/>
    <n v="0"/>
    <n v="0"/>
    <s v="UNI240000001932"/>
    <m/>
    <m/>
    <s v="Arma İlaç"/>
    <x v="3"/>
    <s v="Yeni Satış"/>
    <s v="Lisans"/>
    <s v="Lisans Satışı"/>
    <s v="Diğer"/>
    <x v="0"/>
    <x v="0"/>
    <s v="Yurt İçi"/>
    <s v="Türkiye"/>
  </r>
  <r>
    <s v="Q4"/>
    <x v="0"/>
    <x v="10"/>
    <m/>
    <s v="ERBAK-ULUDAG PAZARLAMA SATIS VE DAGITIM A.S."/>
    <s v="EY.02.033"/>
    <s v="EnRoute Panorama - Mobil Kullanici Lisansi (Enterprise)"/>
    <s v="Univera - Uludağ İçecek"/>
    <x v="11"/>
    <s v="Enroute"/>
    <m/>
    <n v="2697"/>
    <m/>
    <n v="26"/>
    <m/>
    <n v="70122"/>
    <m/>
    <n v="0"/>
    <m/>
    <n v="70122"/>
    <m/>
    <n v="0"/>
    <n v="0"/>
    <s v="UNI240000001936"/>
    <m/>
    <m/>
    <s v="Uludağ İçecek"/>
    <x v="1"/>
    <s v="Yeni Satış"/>
    <s v="Lisans"/>
    <s v="Lisans Satışı"/>
    <s v="Diğer"/>
    <x v="0"/>
    <x v="0"/>
    <s v="Yurt İçi"/>
    <s v="Türkiye"/>
  </r>
  <r>
    <s v="Q2"/>
    <x v="0"/>
    <x v="4"/>
    <m/>
    <s v="TADIM GIDA MADDELERI SAN.VE TIC.AS."/>
    <s v="EH.06.001"/>
    <s v="EnRoute Panorama - Hosting Hizmeti"/>
    <s v="Univera - Tadım"/>
    <x v="7"/>
    <s v="Hosting"/>
    <m/>
    <n v="7443.52"/>
    <m/>
    <n v="1"/>
    <m/>
    <n v="7443.52"/>
    <m/>
    <n v="0"/>
    <m/>
    <n v="7443.52"/>
    <m/>
    <n v="0"/>
    <n v="0"/>
    <s v="UNI240000000820"/>
    <m/>
    <m/>
    <s v="Tadım"/>
    <x v="0"/>
    <s v="Yenileme"/>
    <s v="Hizmet"/>
    <s v="Hosting"/>
    <s v="Diğer"/>
    <x v="0"/>
    <x v="0"/>
    <s v="Yurt İçi"/>
    <s v="Türkiye"/>
  </r>
  <r>
    <s v="Q4"/>
    <x v="0"/>
    <x v="10"/>
    <m/>
    <s v="Arma İlaç San. ve Tic. Ltd. Şti."/>
    <s v="EH.03.001"/>
    <s v="EnRoute Panorama - Çafri Merkezi Hizmeti  (MSD)"/>
    <s v="Univera - Arma İlaç"/>
    <x v="14"/>
    <s v="Enroute"/>
    <m/>
    <n v="28800"/>
    <m/>
    <n v="4"/>
    <m/>
    <n v="144000"/>
    <m/>
    <n v="28800"/>
    <m/>
    <n v="115200"/>
    <m/>
    <n v="0"/>
    <n v="0"/>
    <s v="UNI240000001932"/>
    <m/>
    <m/>
    <s v="Arma İlaç"/>
    <x v="3"/>
    <s v="Yenileme"/>
    <s v="Hizmet"/>
    <s v="Çağrı Merkezi"/>
    <s v="Diğer"/>
    <x v="0"/>
    <x v="0"/>
    <s v="Yurt İçi"/>
    <s v="Türkiye"/>
  </r>
  <r>
    <s v="Q2"/>
    <x v="0"/>
    <x v="4"/>
    <m/>
    <s v="EGE BES KARDESLER GIDA PAZARLAMA TIC.LTD.STI"/>
    <s v="UH.01.002"/>
    <s v="UNIDOX KONTÖR HIZMETI"/>
    <s v="Univera Doğuş Çay Projesi"/>
    <x v="6"/>
    <s v="E-Dönüşüm"/>
    <s v="Unidox"/>
    <n v="1.6"/>
    <m/>
    <n v="25000"/>
    <m/>
    <n v="40000"/>
    <m/>
    <n v="0"/>
    <m/>
    <n v="40000"/>
    <m/>
    <n v="0"/>
    <n v="0"/>
    <s v="UNI240000000831"/>
    <m/>
    <m/>
    <s v="Doğuş Çay"/>
    <x v="0"/>
    <s v="Yeni Satış"/>
    <s v="Kontor"/>
    <s v="Kontor Satışı"/>
    <s v="Key Account"/>
    <x v="1"/>
    <x v="0"/>
    <s v="Yurt İçi"/>
    <s v="Türkiye"/>
  </r>
  <r>
    <s v="Q2"/>
    <x v="0"/>
    <x v="4"/>
    <m/>
    <s v="EGE SAHIL GIDA ITH.IHR.TIC.SAN.LTD.STI"/>
    <s v="UH.01.002"/>
    <s v="UNIDOX KONTÖR HIZMETI"/>
    <s v="Univera - Tadım"/>
    <x v="6"/>
    <s v="E-Dönüşüm"/>
    <s v="Unidox"/>
    <n v="0.94510000000000005"/>
    <m/>
    <n v="100000"/>
    <m/>
    <n v="94510"/>
    <m/>
    <n v="0"/>
    <m/>
    <n v="94510"/>
    <m/>
    <n v="0"/>
    <n v="0"/>
    <s v="UNI240000000827"/>
    <m/>
    <m/>
    <s v="Tadım"/>
    <x v="0"/>
    <s v="Yeni Satış"/>
    <s v="Kontor"/>
    <s v="Kontor Satışı"/>
    <s v="Diğer"/>
    <x v="1"/>
    <x v="0"/>
    <s v="Yurt İçi"/>
    <s v="Türkiye"/>
  </r>
  <r>
    <s v="Q2"/>
    <x v="0"/>
    <x v="4"/>
    <m/>
    <s v="KÖKTEPE GIDA TEMIZLIK VE TEMIZLIK MALZ.PAZ.ITH.IHR.SAN.TIC.LTD.STI."/>
    <s v="UH.01.002"/>
    <s v="UNIDOX KONTÖR HIZMETI"/>
    <s v="Univera Doğuş Çay Projesi"/>
    <x v="6"/>
    <s v="E-Dönüşüm"/>
    <s v="Unidox"/>
    <n v="2"/>
    <m/>
    <n v="10000"/>
    <m/>
    <n v="20000"/>
    <m/>
    <n v="0"/>
    <m/>
    <n v="20000"/>
    <m/>
    <n v="0"/>
    <n v="0"/>
    <s v="UNI240000000825"/>
    <m/>
    <m/>
    <s v="Doğuş Çay"/>
    <x v="0"/>
    <s v="Yeni Satış"/>
    <s v="Kontor"/>
    <s v="Kontor Satışı"/>
    <s v="Key Account"/>
    <x v="1"/>
    <x v="0"/>
    <s v="Yurt İçi"/>
    <s v="Türkiye"/>
  </r>
  <r>
    <s v="Q2"/>
    <x v="0"/>
    <x v="4"/>
    <m/>
    <s v="KUZEYNAM MESRUBAT SATIS DAGITIM GIDA SAN. TIC. LTD. STI"/>
    <s v="UH.01.002"/>
    <s v="UNIDOX KONTÖR HIZMETI"/>
    <s v="Univera - Mey İçki"/>
    <x v="6"/>
    <s v="E-Dönüşüm"/>
    <s v="Unidox"/>
    <n v="1.72"/>
    <m/>
    <n v="25000"/>
    <m/>
    <n v="43000"/>
    <m/>
    <n v="0"/>
    <m/>
    <n v="43000"/>
    <m/>
    <n v="0"/>
    <n v="0"/>
    <s v="UNI240000000828"/>
    <m/>
    <m/>
    <s v="Mey İçki"/>
    <x v="0"/>
    <s v="Yeni Satış"/>
    <s v="Kontor"/>
    <s v="Kontor Satışı"/>
    <s v="Key Account"/>
    <x v="1"/>
    <x v="0"/>
    <s v="Yurt İçi"/>
    <s v="Türkiye"/>
  </r>
  <r>
    <s v="Q2"/>
    <x v="0"/>
    <x v="4"/>
    <m/>
    <s v="SAROGLU TURIZM TICARET VE SANAYI A.S."/>
    <s v="UH.01.002"/>
    <s v="UNIDOX KONTÖR HIZMETI"/>
    <s v="Univera - Efes Türkiye"/>
    <x v="6"/>
    <s v="E-Dönüşüm"/>
    <s v="Unidox"/>
    <n v="2.2000000000000002"/>
    <m/>
    <n v="10000"/>
    <m/>
    <n v="22000"/>
    <m/>
    <n v="0"/>
    <m/>
    <n v="22000"/>
    <m/>
    <n v="0"/>
    <n v="0"/>
    <s v="UNI240000000830"/>
    <m/>
    <m/>
    <s v="Efes Türkiye"/>
    <x v="0"/>
    <s v="Yeni Satış"/>
    <s v="Kontor"/>
    <s v="Kontor Satışı"/>
    <s v="Diğer"/>
    <x v="0"/>
    <x v="0"/>
    <s v="Yurt İçi"/>
    <s v="Türkiye"/>
  </r>
  <r>
    <s v="Q2"/>
    <x v="0"/>
    <x v="4"/>
    <m/>
    <s v="ROYAL CANIN TURKEY EVCIL HAYVAN ÜRÜNLERI TIC. LTD. STI."/>
    <s v="QH.02.001"/>
    <s v="Quest Panorama - Yazilim Bakimi, Yasatma ve Merkezi Destek Hizmeti"/>
    <s v="Univera - Royal Canin"/>
    <x v="2"/>
    <s v="Quest"/>
    <m/>
    <n v="167695.31"/>
    <m/>
    <n v="1"/>
    <m/>
    <n v="167695.31"/>
    <m/>
    <n v="0"/>
    <m/>
    <n v="167695.31"/>
    <m/>
    <n v="0"/>
    <n v="0"/>
    <s v="UNI240000000826"/>
    <m/>
    <m/>
    <s v="Royal Canin"/>
    <x v="0"/>
    <s v="Yenileme"/>
    <s v="Hizmet"/>
    <s v="Bakım ve Destek Hizmeti"/>
    <s v="Diğer"/>
    <x v="0"/>
    <x v="0"/>
    <s v="Yurt İçi"/>
    <s v="Türkiye"/>
  </r>
  <r>
    <s v="Q2"/>
    <x v="0"/>
    <x v="4"/>
    <m/>
    <s v="ROYAL CANIN TURKEY EVCIL HAYVAN ÜRÜNLERI TIC. LTD. STI."/>
    <s v="QH.03.001"/>
    <s v="Quest Panorama  - Çafri Merkezi Hizmeti"/>
    <s v="Univera - Royal Canin"/>
    <x v="2"/>
    <s v="Quest"/>
    <m/>
    <n v="1662.92"/>
    <m/>
    <n v="68"/>
    <m/>
    <n v="113078.56"/>
    <m/>
    <n v="0"/>
    <m/>
    <n v="113078.56"/>
    <m/>
    <n v="0"/>
    <n v="0"/>
    <s v="UNI240000000826"/>
    <m/>
    <m/>
    <s v="Royal Canin"/>
    <x v="0"/>
    <s v="Yenileme"/>
    <s v="Hizmet"/>
    <s v="Hosting"/>
    <s v="Diğer"/>
    <x v="0"/>
    <x v="0"/>
    <s v="Yurt İçi"/>
    <s v="Türkiye"/>
  </r>
  <r>
    <s v="Q4"/>
    <x v="0"/>
    <x v="10"/>
    <m/>
    <s v="Arma İlaç San. ve Tic. Ltd. Şti."/>
    <s v="EH.03.006"/>
    <s v="EnRoute Panorama - Uzaktan Kurulum ve Efitim Hizmeti"/>
    <s v="Univera - Arma İlaç"/>
    <x v="14"/>
    <s v="Enroute"/>
    <m/>
    <n v="6500"/>
    <m/>
    <n v="3"/>
    <m/>
    <n v="30000"/>
    <m/>
    <n v="10500"/>
    <m/>
    <n v="19500"/>
    <m/>
    <n v="0"/>
    <n v="0"/>
    <s v="UNI240000001932"/>
    <m/>
    <m/>
    <s v="Arma İlaç"/>
    <x v="3"/>
    <s v="Yeni Satış"/>
    <s v="Hizmet"/>
    <s v="Kurulum ve Eğitim"/>
    <s v="Diğer"/>
    <x v="0"/>
    <x v="0"/>
    <s v="Yurt İçi"/>
    <s v="Türkiye"/>
  </r>
  <r>
    <s v="Q4"/>
    <x v="0"/>
    <x v="10"/>
    <m/>
    <s v="Arma İlaç San. ve Tic. Ltd. Şti."/>
    <s v="EH.01.001"/>
    <s v="EnRoute Panorama - Proje Yönetim Hizmeti"/>
    <s v="Univera - Arma İlaç"/>
    <x v="14"/>
    <s v="Enroute"/>
    <m/>
    <n v="11375"/>
    <m/>
    <n v="5"/>
    <m/>
    <n v="87500"/>
    <m/>
    <n v="30625"/>
    <m/>
    <n v="56875"/>
    <m/>
    <n v="0"/>
    <n v="0"/>
    <s v="UNI240000001932"/>
    <m/>
    <m/>
    <s v="Arma İlaç"/>
    <x v="3"/>
    <s v="Yeni Satış"/>
    <s v="Hizmet"/>
    <s v="Proje Yönetimi ve Danışmanlık"/>
    <s v="Diğer"/>
    <x v="0"/>
    <x v="0"/>
    <s v="Yurt İçi"/>
    <s v="Türkiye"/>
  </r>
  <r>
    <s v="Q2"/>
    <x v="0"/>
    <x v="4"/>
    <m/>
    <s v="MİYA OTOMASYON VE BARKOD BILISIM SISTEMLERI SAN TİC. VE L.T.D. STI."/>
    <s v="EH.06.001"/>
    <s v="EnRoute Panorama - Hosting Hizmeti"/>
    <s v="Univera - Kanal"/>
    <x v="5"/>
    <s v="Hosting"/>
    <m/>
    <n v="5890.61"/>
    <m/>
    <n v="1"/>
    <m/>
    <n v="5890.61"/>
    <m/>
    <n v="0"/>
    <m/>
    <n v="5890.61"/>
    <m/>
    <n v="0"/>
    <n v="0"/>
    <s v="UNI240000000824"/>
    <m/>
    <m/>
    <s v="Miya"/>
    <x v="0"/>
    <s v="Yenileme"/>
    <s v="Hizmet"/>
    <s v="Hosting"/>
    <s v="Diğer"/>
    <x v="1"/>
    <x v="1"/>
    <s v="Yurt İçi"/>
    <s v="Türkiye"/>
  </r>
  <r>
    <s v="Q2"/>
    <x v="0"/>
    <x v="4"/>
    <m/>
    <s v="MİYA OTOMASYON VE BARKOD BILISIM SISTEMLERI SAN TİC. VE L.T.D. STI."/>
    <s v="EH.06.001"/>
    <s v="EnRoute Panorama - Hosting Hizmeti"/>
    <s v="Univera - Kanal"/>
    <x v="5"/>
    <s v="Hosting"/>
    <m/>
    <n v="1850.49"/>
    <m/>
    <n v="1"/>
    <m/>
    <n v="1850.49"/>
    <m/>
    <n v="0"/>
    <m/>
    <n v="1850.49"/>
    <m/>
    <n v="0"/>
    <n v="0"/>
    <s v="UNI240000000824"/>
    <m/>
    <m/>
    <s v="Miya"/>
    <x v="0"/>
    <s v="Yenileme"/>
    <s v="Hizmet"/>
    <s v="Hosting"/>
    <s v="Diğer"/>
    <x v="1"/>
    <x v="1"/>
    <s v="Yurt İçi"/>
    <s v="Türkiye"/>
  </r>
  <r>
    <s v="Q2"/>
    <x v="0"/>
    <x v="4"/>
    <m/>
    <s v="MİYA OTOMASYON VE BARKOD BILISIM SISTEMLERI SAN TİC. VE L.T.D. STI."/>
    <s v="EH.06.001"/>
    <s v="EnRoute Panorama - Hosting Hizmeti"/>
    <s v="Univera - Kanal"/>
    <x v="5"/>
    <s v="Hosting"/>
    <m/>
    <n v="1850"/>
    <m/>
    <n v="1"/>
    <m/>
    <n v="1850"/>
    <m/>
    <n v="0"/>
    <m/>
    <n v="1850"/>
    <m/>
    <n v="0"/>
    <n v="0"/>
    <s v="UNI240000000824"/>
    <m/>
    <m/>
    <s v="Miya"/>
    <x v="0"/>
    <s v="Yenileme"/>
    <s v="Hizmet"/>
    <s v="Hosting"/>
    <s v="Diğer"/>
    <x v="1"/>
    <x v="1"/>
    <s v="Yurt İçi"/>
    <s v="Türkiye"/>
  </r>
  <r>
    <s v="Q2"/>
    <x v="0"/>
    <x v="4"/>
    <m/>
    <s v="MİYA OTOMASYON VE BARKOD BILISIM SISTEMLERI SAN TİC. VE L.T.D. STI."/>
    <s v="EH.06.001"/>
    <s v="EnRoute Panorama - Hosting Hizmeti"/>
    <s v="Univera - Kanal"/>
    <x v="5"/>
    <s v="Hosting"/>
    <m/>
    <n v="1849"/>
    <m/>
    <n v="1"/>
    <m/>
    <n v="1849"/>
    <m/>
    <n v="0"/>
    <m/>
    <n v="1849"/>
    <m/>
    <n v="0"/>
    <n v="0"/>
    <s v="UNI240000000824"/>
    <m/>
    <m/>
    <s v="Miya"/>
    <x v="0"/>
    <s v="Yenileme"/>
    <s v="Hizmet"/>
    <s v="Hosting"/>
    <s v="Diğer"/>
    <x v="1"/>
    <x v="1"/>
    <s v="Yurt İçi"/>
    <s v="Türkiye"/>
  </r>
  <r>
    <s v="Q4"/>
    <x v="0"/>
    <x v="10"/>
    <m/>
    <s v="GÜRBOGA GIDA-SERHAT GÜRBOGA"/>
    <s v="EYS.04.012"/>
    <s v="EnRoute Panorama - E-Dönüsüm Modül Lisansi Standart"/>
    <s v="Univera - Çaykur"/>
    <x v="12"/>
    <s v="Enroute"/>
    <m/>
    <n v="25000"/>
    <m/>
    <n v="1"/>
    <m/>
    <n v="25000"/>
    <m/>
    <n v="0"/>
    <m/>
    <n v="25000"/>
    <m/>
    <n v="0"/>
    <n v="0"/>
    <s v="UNI240000001933"/>
    <m/>
    <m/>
    <s v="Çaykur"/>
    <x v="0"/>
    <s v="Yeni Satış"/>
    <s v="Lisans"/>
    <s v="Lisans Satışı"/>
    <s v="Diğer"/>
    <x v="0"/>
    <x v="0"/>
    <s v="Yurt İçi"/>
    <s v="Türkiye"/>
  </r>
  <r>
    <s v="Q2"/>
    <x v="0"/>
    <x v="4"/>
    <m/>
    <s v="MATRIKS BİLGİSAYAR SİSTEMLERİ LTD.ŞTİ"/>
    <s v="WPY.02.001"/>
    <s v="WEBPLUS (Android) SATIS TEMSILCISI LISANSI"/>
    <s v="Univera - Kanal"/>
    <x v="5"/>
    <s v="Enroute"/>
    <s v="Webplus"/>
    <n v="1430"/>
    <m/>
    <n v="1"/>
    <m/>
    <n v="1430"/>
    <m/>
    <n v="0"/>
    <m/>
    <n v="1430"/>
    <m/>
    <n v="0"/>
    <n v="0"/>
    <s v="UNI240000000835"/>
    <m/>
    <m/>
    <s v="Matriks"/>
    <x v="0"/>
    <s v="Yeni Satış"/>
    <s v="Lisans"/>
    <s v="Lisans Satışı"/>
    <s v="Diğer"/>
    <x v="1"/>
    <x v="2"/>
    <s v="Yurt İçi"/>
    <s v="Türkiye"/>
  </r>
  <r>
    <s v="Q2"/>
    <x v="0"/>
    <x v="4"/>
    <m/>
    <s v="MİYA OTOMASYON VE BARKOD BILISIM SISTEMLERI SAN TİC. VE L.T.D. STI."/>
    <s v="UH.01.002"/>
    <s v="UNIDOX KONTÖR HIZMETI"/>
    <s v="Univera - Kanal"/>
    <x v="5"/>
    <s v="E-Dönüşüm"/>
    <s v="Unidox"/>
    <n v="1.4339999999999999"/>
    <m/>
    <n v="10000"/>
    <m/>
    <n v="14340"/>
    <m/>
    <n v="0"/>
    <m/>
    <n v="14340"/>
    <m/>
    <n v="0"/>
    <n v="0"/>
    <s v="UNI240000000839"/>
    <m/>
    <m/>
    <s v="Miya"/>
    <x v="0"/>
    <s v="Yeni Satış"/>
    <s v="Kontor"/>
    <s v="Kontor Satışı"/>
    <s v="Diğer"/>
    <x v="1"/>
    <x v="1"/>
    <s v="Yurt İçi"/>
    <s v="Türkiye"/>
  </r>
  <r>
    <s v="Q2"/>
    <x v="0"/>
    <x v="4"/>
    <m/>
    <s v="BOLKAR ALKOLLÜ VE ALKOLSÜZ IÇECEKLER TÜTN. ÜR. GIDA VE TEM. MAD.PAZ.NAK.TIC.LTD.STI."/>
    <s v="UH.01.002"/>
    <s v="UNIDOX KONTÖR HIZMETI"/>
    <s v="Univera - Efes Türkiye"/>
    <x v="6"/>
    <s v="E-Dönüşüm"/>
    <s v="Unidox"/>
    <n v="2.8860000000000001"/>
    <m/>
    <n v="5000"/>
    <m/>
    <n v="14430"/>
    <m/>
    <n v="0"/>
    <m/>
    <n v="14430"/>
    <m/>
    <n v="0"/>
    <n v="0"/>
    <s v="UNI240000000840"/>
    <m/>
    <m/>
    <s v="Efes Türkiye"/>
    <x v="0"/>
    <s v="Yeni Satış"/>
    <s v="Kontor"/>
    <s v="Kontor Satışı"/>
    <s v="Diğer"/>
    <x v="0"/>
    <x v="0"/>
    <s v="Yurt İçi"/>
    <s v="Türkiye"/>
  </r>
  <r>
    <s v="Q2"/>
    <x v="0"/>
    <x v="4"/>
    <m/>
    <s v="EFES VITANTA MOLDOVA BREWERY S.A"/>
    <s v="QH.02.001"/>
    <s v="Quest Panorama - Yazilim Bakimi, Yasatma ve Merkezi Destek Hizmeti"/>
    <s v="Univera - Efes Moldova"/>
    <x v="2"/>
    <s v="Quest"/>
    <m/>
    <n v="12148.72"/>
    <m/>
    <n v="1"/>
    <m/>
    <n v="12148.72428"/>
    <m/>
    <n v="4.28E-3"/>
    <m/>
    <n v="12148.72"/>
    <m/>
    <n v="0"/>
    <n v="0"/>
    <s v="ENV240000000077"/>
    <m/>
    <m/>
    <s v="Efes International"/>
    <x v="0"/>
    <s v="Yenileme"/>
    <s v="Hizmet"/>
    <s v="Bakım ve Destek Hizmeti"/>
    <s v="Diğer"/>
    <x v="0"/>
    <x v="0"/>
    <s v="Yurt Dışı"/>
    <s v="Moldova"/>
  </r>
  <r>
    <s v="Q4"/>
    <x v="0"/>
    <x v="10"/>
    <m/>
    <s v="ERBAK-ULUDAG PAZARLAMA SATIS VE DAGITIM A.S."/>
    <s v="EH.02.001"/>
    <s v="EnRoute Panorama - Yazilim Bakimi, Yasatma ve Merkezi Destek Hizmeti"/>
    <s v="Univera - Uludağ İçecek"/>
    <x v="11"/>
    <s v="Enroute"/>
    <m/>
    <n v="7713.42"/>
    <m/>
    <n v="1"/>
    <m/>
    <n v="7713.42"/>
    <m/>
    <n v="0"/>
    <m/>
    <n v="7713.42"/>
    <m/>
    <n v="0"/>
    <n v="0"/>
    <s v="UNI240000001936"/>
    <m/>
    <m/>
    <s v="Uludağ İçecek"/>
    <x v="1"/>
    <s v="Yenileme"/>
    <s v="Hizmet"/>
    <s v="Bakım ve Destek Hizmeti"/>
    <s v="Diğer"/>
    <x v="0"/>
    <x v="0"/>
    <s v="Yurt İçi"/>
    <s v="Türkiye"/>
  </r>
  <r>
    <s v="Q4"/>
    <x v="0"/>
    <x v="10"/>
    <m/>
    <s v="MARS GIDA ÜRÜNLERI TIC. LTD.STI."/>
    <s v="EH.03.003"/>
    <s v="EnRoute Panorama - Uzman Destek Hizmeti"/>
    <s v="Univera - Mars Gıda"/>
    <x v="14"/>
    <s v="Enroute"/>
    <m/>
    <n v="118750"/>
    <m/>
    <n v="1"/>
    <m/>
    <n v="118750"/>
    <m/>
    <n v="0"/>
    <m/>
    <n v="118750"/>
    <m/>
    <n v="0"/>
    <n v="0"/>
    <s v="UNI240000001946"/>
    <m/>
    <m/>
    <s v="Mars Gıda"/>
    <x v="0"/>
    <s v="Yenileme"/>
    <s v="Hizmet"/>
    <s v="Hosting"/>
    <s v="Diğer"/>
    <x v="0"/>
    <x v="0"/>
    <s v="Yurt İçi"/>
    <s v="Türkiye"/>
  </r>
  <r>
    <s v="Q4"/>
    <x v="0"/>
    <x v="10"/>
    <m/>
    <s v="KARAMEHMETLER GIDA VE IHTIYAÇ MADDELERI SANAYI VE TICARET LIMITED SIRKETI"/>
    <s v="EH.03.006"/>
    <s v="EnRoute Panorama - Uzaktan Kurulum ve Efitim Hizmeti"/>
    <s v="Univera - Çaykur"/>
    <x v="12"/>
    <s v="Enroute"/>
    <m/>
    <n v="10000"/>
    <m/>
    <n v="1"/>
    <m/>
    <n v="10000"/>
    <m/>
    <n v="0"/>
    <m/>
    <n v="10000"/>
    <m/>
    <n v="0"/>
    <n v="0"/>
    <s v="UNI240000001950"/>
    <m/>
    <m/>
    <s v="Çaykur"/>
    <x v="0"/>
    <s v="Yeni Satış"/>
    <s v="Hizmet"/>
    <s v="Kurulum ve Eğitim"/>
    <s v="Diğer"/>
    <x v="0"/>
    <x v="0"/>
    <s v="Yurt İçi"/>
    <s v="Türkiye"/>
  </r>
  <r>
    <s v="Q4"/>
    <x v="0"/>
    <x v="10"/>
    <m/>
    <s v="KÜRESEL TEDARIK VE TICARET ANONIM SIRKETI"/>
    <s v="EH.03.006"/>
    <s v="EnRoute Panorama - Uzaktan Kurulum ve Efitim Hizmeti"/>
    <s v="Univera - Küresel Tedarik"/>
    <x v="12"/>
    <s v="Enroute"/>
    <m/>
    <n v="5481"/>
    <m/>
    <n v="4"/>
    <m/>
    <n v="21924"/>
    <m/>
    <n v="0"/>
    <m/>
    <n v="21924"/>
    <m/>
    <n v="0"/>
    <n v="0"/>
    <s v="UNI240000001947"/>
    <m/>
    <m/>
    <s v="Küresel Tedarik"/>
    <x v="0"/>
    <s v="Yeni Satış"/>
    <s v="Hizmet"/>
    <s v="Kurulum ve Eğitim"/>
    <s v="Diğer"/>
    <x v="0"/>
    <x v="0"/>
    <s v="Yurt İçi"/>
    <s v="Türkiye"/>
  </r>
  <r>
    <s v="Q4"/>
    <x v="0"/>
    <x v="10"/>
    <m/>
    <s v="NUMIL GIDA ÜRÜNLERI SAN. VE TIC. A.S."/>
    <s v="EH.01.006"/>
    <s v="EnRoute Panorama - Süreç Danismanlifi Hizmeti"/>
    <s v="Univera - Danone Waters"/>
    <x v="11"/>
    <s v="Enroute"/>
    <m/>
    <n v="10250.58"/>
    <m/>
    <n v="18"/>
    <m/>
    <n v="184510.44"/>
    <m/>
    <n v="0"/>
    <m/>
    <n v="184510.44"/>
    <m/>
    <n v="0"/>
    <n v="0"/>
    <s v="UNI240000001949"/>
    <m/>
    <m/>
    <s v="Danone"/>
    <x v="0"/>
    <s v="Yeni Satış"/>
    <s v="Hizmet"/>
    <s v="Proje Yönetimi ve Danışmanlık"/>
    <s v="Diğer"/>
    <x v="0"/>
    <x v="0"/>
    <s v="Yurt İçi"/>
    <s v="Türkiye"/>
  </r>
  <r>
    <s v="Q4"/>
    <x v="0"/>
    <x v="10"/>
    <m/>
    <s v="NUMIL GIDA ÜRÜNLERI SAN. VE TIC. A.S."/>
    <s v="EH.01.001"/>
    <s v="EnRoute Panorama - Proje Yönetim Hizmeti"/>
    <s v="Univera - Danone Waters"/>
    <x v="11"/>
    <s v="Enroute"/>
    <m/>
    <n v="9591.18"/>
    <m/>
    <n v="6"/>
    <m/>
    <n v="57547.08"/>
    <m/>
    <n v="0"/>
    <m/>
    <n v="57547.08"/>
    <m/>
    <n v="0"/>
    <n v="0"/>
    <s v="UNI240000001949"/>
    <m/>
    <m/>
    <s v="Danone"/>
    <x v="0"/>
    <s v="Yeni Satış"/>
    <s v="Hizmet"/>
    <s v="Proje Yönetimi ve Danışmanlık"/>
    <s v="Diğer"/>
    <x v="0"/>
    <x v="0"/>
    <s v="Yurt İçi"/>
    <s v="Türkiye"/>
  </r>
  <r>
    <s v="Q2"/>
    <x v="0"/>
    <x v="4"/>
    <m/>
    <s v="RECKITT BENCKISER EV ve HIJYEN ÜRÜNLERI A.S."/>
    <s v="EH.06.001"/>
    <s v="EnRoute Panorama - Hosting Hizmeti"/>
    <s v="Univera - Reckitt Benckiser"/>
    <x v="2"/>
    <s v="Hosting"/>
    <m/>
    <n v="30714.15"/>
    <m/>
    <n v="1"/>
    <m/>
    <n v="30714.15"/>
    <m/>
    <n v="0"/>
    <m/>
    <n v="30714.15"/>
    <m/>
    <n v="0"/>
    <n v="0"/>
    <s v="UNI240000000837"/>
    <m/>
    <m/>
    <s v="R. Benckiser"/>
    <x v="0"/>
    <s v="Yenileme"/>
    <s v="Hizmet"/>
    <s v="Hosting"/>
    <s v="Diğer"/>
    <x v="0"/>
    <x v="0"/>
    <s v="Yurt İçi"/>
    <s v="Türkiye"/>
  </r>
  <r>
    <s v="Q2"/>
    <x v="0"/>
    <x v="4"/>
    <m/>
    <s v="RECKITT BENCKISER TEMIZLIK MALZEMESI SAN. VE TIC. A.S."/>
    <s v="EH.06.001"/>
    <s v="EnRoute Panorama - Hosting Hizmeti"/>
    <s v="Univera - Reckitt Benckiser"/>
    <x v="2"/>
    <s v="Hosting"/>
    <m/>
    <n v="18534.330000000002"/>
    <m/>
    <n v="1"/>
    <m/>
    <n v="18534.330000000002"/>
    <m/>
    <n v="0"/>
    <m/>
    <n v="18534.330000000002"/>
    <m/>
    <n v="0"/>
    <n v="0"/>
    <s v="UNI240000000836"/>
    <m/>
    <m/>
    <s v="R. Benckiser"/>
    <x v="0"/>
    <s v="Yenileme"/>
    <s v="Hizmet"/>
    <s v="Hosting"/>
    <s v="Diğer"/>
    <x v="0"/>
    <x v="0"/>
    <s v="Yurt İçi"/>
    <s v="Türkiye"/>
  </r>
  <r>
    <s v="Q4"/>
    <x v="0"/>
    <x v="10"/>
    <m/>
    <s v="PAMUK GIDA TURIZM A.S."/>
    <s v="EYS.04.012"/>
    <s v="EnRoute Panorama - E-Dönüsüm Modül Lisansi Standart"/>
    <s v="Univera - Çaykur"/>
    <x v="12"/>
    <s v="Enroute"/>
    <m/>
    <n v="17850"/>
    <m/>
    <n v="1"/>
    <m/>
    <n v="21000"/>
    <m/>
    <n v="3150"/>
    <m/>
    <n v="17850"/>
    <m/>
    <n v="0"/>
    <n v="0"/>
    <s v="UNI240000001945"/>
    <m/>
    <m/>
    <s v="Çaykur"/>
    <x v="0"/>
    <s v="Yeni Satış"/>
    <s v="Lisans"/>
    <s v="Lisans Satışı"/>
    <s v="Diğer"/>
    <x v="0"/>
    <x v="0"/>
    <s v="Yurt İçi"/>
    <s v="Türkiye"/>
  </r>
  <r>
    <s v="Q2"/>
    <x v="0"/>
    <x v="5"/>
    <m/>
    <s v="NESTLE TÜRKIYE GIDA SANAYI A.S."/>
    <s v="EH.03.003"/>
    <s v="EnRoute Panorama - Uzman Destek Hizmeti"/>
    <s v="Univera - Nestle Retail"/>
    <x v="2"/>
    <s v="Enroute"/>
    <m/>
    <n v="27000"/>
    <m/>
    <n v="1"/>
    <m/>
    <n v="27000"/>
    <m/>
    <n v="0"/>
    <m/>
    <n v="27000"/>
    <m/>
    <n v="0"/>
    <n v="0"/>
    <s v="UNI240000000853"/>
    <m/>
    <m/>
    <s v="Nestle"/>
    <x v="0"/>
    <s v="Yenileme"/>
    <s v="Hizmet"/>
    <s v="Hosting"/>
    <s v="Key Account"/>
    <x v="0"/>
    <x v="0"/>
    <s v="Yurt İçi"/>
    <s v="Türkiye"/>
  </r>
  <r>
    <s v="Q2"/>
    <x v="0"/>
    <x v="5"/>
    <m/>
    <s v="ERGÜLAY GIDA SAN.TIC.LTD.STI."/>
    <s v="UH.01.002"/>
    <s v="UNIDOX KONTÖR HIZMETI"/>
    <s v="Univera - Dardanel"/>
    <x v="6"/>
    <s v="E-Dönüşüm"/>
    <s v="Unidox"/>
    <n v="1.7"/>
    <m/>
    <n v="10000"/>
    <m/>
    <n v="17000"/>
    <m/>
    <n v="0"/>
    <m/>
    <n v="17000"/>
    <m/>
    <n v="0"/>
    <n v="0"/>
    <s v="UNI240000000842"/>
    <m/>
    <m/>
    <s v="Dardanel"/>
    <x v="0"/>
    <s v="Yeni Satış"/>
    <s v="Kontor"/>
    <s v="Kontor Satışı"/>
    <s v="Diğer"/>
    <x v="1"/>
    <x v="0"/>
    <s v="Yurt İçi"/>
    <s v="Türkiye"/>
  </r>
  <r>
    <s v="Q2"/>
    <x v="0"/>
    <x v="5"/>
    <m/>
    <s v="THY DO&amp;CO IKRAM HIZMETLERI A.S."/>
    <s v="SH.02.001"/>
    <s v="StokBar Panorama - Yazilim Bakimi Hizmeti"/>
    <s v="Univera - Turkish Do&amp;Co"/>
    <x v="2"/>
    <s v="Stokbar"/>
    <s v="Stokbar"/>
    <n v="381298.32"/>
    <m/>
    <n v="1"/>
    <m/>
    <n v="381298.32"/>
    <m/>
    <n v="0"/>
    <m/>
    <n v="381298.32"/>
    <m/>
    <n v="0"/>
    <n v="0"/>
    <s v="UNI240000000843"/>
    <m/>
    <m/>
    <s v="THY Do&amp;Co"/>
    <x v="0"/>
    <s v="Yenileme"/>
    <s v="Hizmet"/>
    <s v="Bakım ve Destek Hizmeti"/>
    <s v="Diğer"/>
    <x v="0"/>
    <x v="0"/>
    <s v="Yurt İçi"/>
    <s v="Türkiye"/>
  </r>
  <r>
    <s v="Q2"/>
    <x v="0"/>
    <x v="5"/>
    <m/>
    <s v="THY DO&amp;CO IKRAM HIZMETLERI A.S."/>
    <s v="SH.03.004"/>
    <s v="StokBar Panorama - Çafri Merkezi Hizmeti (Depo/Lokasyon)"/>
    <s v="Univera - Turkish Do&amp;Co"/>
    <x v="2"/>
    <s v="Stokbar"/>
    <s v="Stokbar"/>
    <n v="14961.02"/>
    <m/>
    <n v="4"/>
    <m/>
    <n v="59844.08"/>
    <m/>
    <n v="0"/>
    <m/>
    <n v="59844.08"/>
    <m/>
    <n v="0"/>
    <n v="0"/>
    <s v="UNI240000000843"/>
    <m/>
    <m/>
    <s v="THY Do&amp;Co"/>
    <x v="0"/>
    <s v="Yenileme"/>
    <s v="Hizmet"/>
    <s v="Hosting"/>
    <s v="Diğer"/>
    <x v="0"/>
    <x v="0"/>
    <s v="Yurt İçi"/>
    <s v="Türkiye"/>
  </r>
  <r>
    <s v="Q2"/>
    <x v="0"/>
    <x v="5"/>
    <m/>
    <s v="RED BULL GIDA DAGITIM VE PAZARLAMA TICARET LTD. STI"/>
    <s v="QH.02.001"/>
    <s v="Quest Panorama - Yazilim Bakimi, Yasatma ve Merkezi Destek Hizmeti"/>
    <s v="Univera - Redbull"/>
    <x v="2"/>
    <s v="Quest"/>
    <m/>
    <n v="15721.4"/>
    <m/>
    <n v="1"/>
    <m/>
    <n v="15721.4"/>
    <m/>
    <n v="0"/>
    <m/>
    <n v="15721.4"/>
    <m/>
    <n v="0"/>
    <n v="0"/>
    <s v="UNI240000000861"/>
    <m/>
    <m/>
    <s v="Redbull"/>
    <x v="0"/>
    <s v="Yenileme"/>
    <s v="Hizmet"/>
    <s v="Bakım ve Destek Hizmeti"/>
    <s v="Diğer"/>
    <x v="0"/>
    <x v="0"/>
    <s v="Yurt İçi"/>
    <s v="Türkiye"/>
  </r>
  <r>
    <s v="Q2"/>
    <x v="0"/>
    <x v="5"/>
    <m/>
    <s v="ENERJISA ENERJI ÜRETIM A.S."/>
    <s v="QH.08.001"/>
    <s v="Quest Panorama - Hosting Hizmeti"/>
    <s v="Univera - Enerjisa"/>
    <x v="2"/>
    <s v="Hosting"/>
    <m/>
    <n v="21686.01"/>
    <m/>
    <n v="1"/>
    <m/>
    <n v="21686.006069999999"/>
    <m/>
    <n v="-3.9300000000000003E-3"/>
    <m/>
    <n v="21686.01"/>
    <m/>
    <n v="0"/>
    <n v="0"/>
    <s v="UNI240000000856"/>
    <m/>
    <m/>
    <s v="Enerjisa"/>
    <x v="0"/>
    <s v="Yenileme"/>
    <s v="Hizmet"/>
    <s v="Hosting"/>
    <s v="Diğer"/>
    <x v="0"/>
    <x v="0"/>
    <s v="Yurt İçi"/>
    <s v="Türkiye"/>
  </r>
  <r>
    <s v="Q2"/>
    <x v="0"/>
    <x v="5"/>
    <m/>
    <s v="FHP EV IÇI KULLANIM ARAÇLARI SAN VE TIC . A.S"/>
    <s v="QH.08.001"/>
    <s v="Quest Panorama - Hosting Hizmeti"/>
    <s v="Univera - Vileda"/>
    <x v="2"/>
    <s v="Hosting"/>
    <m/>
    <n v="12691.62"/>
    <m/>
    <n v="1"/>
    <m/>
    <n v="12691.61715"/>
    <m/>
    <n v="-2.8500000000000001E-3"/>
    <m/>
    <n v="12691.62"/>
    <m/>
    <n v="0"/>
    <n v="0"/>
    <s v="UNI240000000850"/>
    <m/>
    <m/>
    <s v="Vileda"/>
    <x v="0"/>
    <s v="Yenileme"/>
    <s v="Hizmet"/>
    <s v="Hosting"/>
    <s v="Diğer"/>
    <x v="0"/>
    <x v="0"/>
    <s v="Yurt İçi"/>
    <s v="Türkiye"/>
  </r>
  <r>
    <s v="Q4"/>
    <x v="0"/>
    <x v="10"/>
    <m/>
    <s v="RED BULL GIDA DAGITIM VE PAZARLAMA TICARET LTD. STI"/>
    <s v="EY.01.010"/>
    <s v="ENROUTE PANORAMA WEB CONNECTOR LISANSI"/>
    <s v="Univera - Redbull"/>
    <x v="12"/>
    <s v="Enroute"/>
    <m/>
    <n v="29808"/>
    <m/>
    <n v="1"/>
    <m/>
    <n v="33120"/>
    <m/>
    <n v="3312"/>
    <m/>
    <n v="29808"/>
    <m/>
    <n v="0"/>
    <n v="0"/>
    <s v="UNI240000001952"/>
    <m/>
    <m/>
    <s v="Redbull"/>
    <x v="0"/>
    <s v="Yeni Satış"/>
    <s v="Lisans"/>
    <s v="Lisans Satışı"/>
    <s v="Diğer"/>
    <x v="0"/>
    <x v="0"/>
    <s v="Yurt İçi"/>
    <s v="Türkiye"/>
  </r>
  <r>
    <s v="Q4"/>
    <x v="0"/>
    <x v="10"/>
    <m/>
    <s v="TADIM GIDA MADDELERI SAN.VE TIC.AS."/>
    <s v="EY.02.010"/>
    <s v="Enroute Panorama Field Agent Satis Sefi El Terminali Uygulamasi"/>
    <s v="Univera - Tadım"/>
    <x v="11"/>
    <s v="Enroute"/>
    <m/>
    <n v="14500"/>
    <m/>
    <n v="1"/>
    <m/>
    <n v="14500"/>
    <m/>
    <n v="0"/>
    <m/>
    <n v="14500"/>
    <m/>
    <n v="0"/>
    <n v="0"/>
    <s v="UNI240000001955"/>
    <m/>
    <m/>
    <s v="Tadım"/>
    <x v="0"/>
    <s v="Yeni Satış"/>
    <s v="Lisans"/>
    <s v="Lisans Satışı"/>
    <s v="Diğer"/>
    <x v="0"/>
    <x v="0"/>
    <s v="Yurt İçi"/>
    <s v="Türkiye"/>
  </r>
  <r>
    <s v="Q4"/>
    <x v="0"/>
    <x v="10"/>
    <m/>
    <s v="LA LORRAINE UNLU MAMÜLLER SAN. VE TIC. A.S."/>
    <s v="EY.06.001"/>
    <s v="EnRoute Panorama - Yazilim Gelistirme Hizmeti"/>
    <s v="Univera - La Lorraine"/>
    <x v="13"/>
    <s v="Enroute"/>
    <m/>
    <n v="12331.519305019305"/>
    <m/>
    <n v="5.18"/>
    <m/>
    <n v="63877.2736"/>
    <m/>
    <n v="3.5999999999999999E-3"/>
    <m/>
    <n v="63877.27"/>
    <m/>
    <n v="0"/>
    <n v="0"/>
    <s v="UNI240000001951"/>
    <m/>
    <m/>
    <s v="La Lorraine"/>
    <x v="0"/>
    <s v="Yeni Satış"/>
    <s v="Hizmet"/>
    <s v="Yazılım Geliştirme"/>
    <s v="Diğer"/>
    <x v="0"/>
    <x v="0"/>
    <s v="Yurt İçi"/>
    <s v="Türkiye"/>
  </r>
  <r>
    <s v="Q4"/>
    <x v="0"/>
    <x v="10"/>
    <m/>
    <s v="BELGIN MADENI YAGLAR TICARET VE SANAYI ANONIM SIRKETI"/>
    <s v="EH.02.001"/>
    <s v="EnRoute Panorama - Yazilim Bakimi, Yasatma ve Merkezi Destek Hizmeti"/>
    <s v="Univera - Belkim"/>
    <x v="12"/>
    <s v="Enroute"/>
    <m/>
    <n v="435435"/>
    <m/>
    <n v="1"/>
    <m/>
    <n v="558250"/>
    <m/>
    <n v="122815"/>
    <m/>
    <n v="435435"/>
    <m/>
    <n v="0"/>
    <n v="0"/>
    <s v="UNI240000001961"/>
    <m/>
    <m/>
    <s v="Belgin &amp; Belkim"/>
    <x v="0"/>
    <s v="Yenileme"/>
    <s v="Hizmet"/>
    <s v="Bakım ve Destek Hizmeti"/>
    <s v="Diğer"/>
    <x v="0"/>
    <x v="0"/>
    <s v="Yurt İçi"/>
    <s v="Türkiye"/>
  </r>
  <r>
    <s v="Q4"/>
    <x v="0"/>
    <x v="10"/>
    <m/>
    <s v="LA LORRAINE UNLU MAMÜLLER SAN. VE TIC. A.S."/>
    <s v="EH.02.001"/>
    <s v="EnRoute Panorama - Yazilim Bakimi, Yasatma ve Merkezi Destek Hizmeti"/>
    <s v="Univera - La Lorraine"/>
    <x v="13"/>
    <s v="Enroute"/>
    <m/>
    <n v="427340.89"/>
    <m/>
    <n v="1"/>
    <m/>
    <n v="427340.89"/>
    <m/>
    <n v="0"/>
    <m/>
    <n v="427340.89"/>
    <m/>
    <n v="0"/>
    <n v="0"/>
    <s v="UNI240000001958"/>
    <m/>
    <m/>
    <s v="La Lorraine"/>
    <x v="0"/>
    <s v="Yenileme"/>
    <s v="Hizmet"/>
    <s v="Bakım ve Destek Hizmeti"/>
    <s v="Diğer"/>
    <x v="0"/>
    <x v="0"/>
    <s v="Yurt İçi"/>
    <s v="Türkiye"/>
  </r>
  <r>
    <s v="Q4"/>
    <x v="0"/>
    <x v="10"/>
    <m/>
    <s v="RED BULL GIDA DAGITIM VE PAZARLAMA TICARET LTD. STI"/>
    <s v="EH.02.001"/>
    <s v="EnRoute Panorama - Yazilim Bakimi, Yasatma ve Merkezi Destek Hizmeti"/>
    <s v="Univera - Redbull"/>
    <x v="12"/>
    <s v="Enroute"/>
    <m/>
    <n v="3036"/>
    <m/>
    <n v="1"/>
    <m/>
    <n v="3036"/>
    <m/>
    <n v="0"/>
    <m/>
    <n v="3036"/>
    <m/>
    <n v="0"/>
    <n v="0"/>
    <s v="UNI240000001952"/>
    <m/>
    <m/>
    <s v="Redbull"/>
    <x v="0"/>
    <s v="Yeni Satış"/>
    <s v="Hizmet"/>
    <s v="Bakım ve Destek Hizmeti"/>
    <s v="Diğer"/>
    <x v="0"/>
    <x v="0"/>
    <s v="Yurt İçi"/>
    <s v="Türkiye"/>
  </r>
  <r>
    <s v="Q4"/>
    <x v="0"/>
    <x v="10"/>
    <m/>
    <s v="PAMUK GIDA TURIZM A.S."/>
    <s v="EH.03.006"/>
    <s v="EnRoute Panorama - Uzaktan Kurulum ve Efitim Hizmeti"/>
    <s v="Univera - Çaykur"/>
    <x v="12"/>
    <s v="Enroute"/>
    <m/>
    <n v="8500"/>
    <m/>
    <n v="1"/>
    <m/>
    <n v="10000"/>
    <m/>
    <n v="1500"/>
    <m/>
    <n v="8500"/>
    <m/>
    <n v="0"/>
    <n v="0"/>
    <s v="UNI240000001945"/>
    <m/>
    <m/>
    <s v="Çaykur"/>
    <x v="0"/>
    <s v="Yeni Satış"/>
    <s v="Hizmet"/>
    <s v="Kurulum ve Eğitim"/>
    <s v="Diğer"/>
    <x v="0"/>
    <x v="0"/>
    <s v="Yurt İçi"/>
    <s v="Türkiye"/>
  </r>
  <r>
    <s v="Q4"/>
    <x v="0"/>
    <x v="10"/>
    <m/>
    <s v="RED BULL GIDA DAGITIM VE PAZARLAMA TICARET LTD. STI"/>
    <s v="EH.03.006"/>
    <s v="EnRoute Panorama - Uzaktan Kurulum ve Efitim Hizmeti"/>
    <s v="Univera - Redbull"/>
    <x v="12"/>
    <s v="Enroute"/>
    <m/>
    <n v="7672.95"/>
    <m/>
    <n v="1"/>
    <m/>
    <n v="7672.95"/>
    <m/>
    <n v="0"/>
    <m/>
    <n v="7672.95"/>
    <m/>
    <n v="0"/>
    <n v="0"/>
    <s v="UNI240000001952"/>
    <m/>
    <m/>
    <s v="Redbull"/>
    <x v="0"/>
    <s v="Yeni Satış"/>
    <s v="Hizmet"/>
    <s v="Kurulum ve Eğitim"/>
    <s v="Diğer"/>
    <x v="0"/>
    <x v="0"/>
    <s v="Yurt İçi"/>
    <s v="Türkiye"/>
  </r>
  <r>
    <s v="Q4"/>
    <x v="0"/>
    <x v="10"/>
    <m/>
    <s v="BELGIN MADENI YAGLAR TICARET VE SANAYI ANONIM SIRKETI"/>
    <s v="EH.01.001"/>
    <s v="EnRoute Panorama - Proje Yönetim Hizmeti"/>
    <s v="Univera - Belkim"/>
    <x v="12"/>
    <s v="Enroute"/>
    <m/>
    <n v="12075"/>
    <m/>
    <n v="23"/>
    <m/>
    <n v="402500"/>
    <m/>
    <n v="124775"/>
    <m/>
    <n v="277725"/>
    <m/>
    <n v="0"/>
    <n v="0"/>
    <s v="UNI240000001961"/>
    <m/>
    <m/>
    <s v="Belgin &amp; Belkim"/>
    <x v="0"/>
    <s v="Yeni Satış"/>
    <s v="Hizmet"/>
    <s v="Proje Yönetimi ve Danışmanlık"/>
    <s v="Diğer"/>
    <x v="0"/>
    <x v="0"/>
    <s v="Yurt İçi"/>
    <s v="Türkiye"/>
  </r>
  <r>
    <s v="Q4"/>
    <x v="0"/>
    <x v="10"/>
    <m/>
    <s v="RED BULL GIDA DAGITIM VE PAZARLAMA TICARET LTD. STI"/>
    <s v="EH.01.001"/>
    <s v="EnRoute Panorama - Proje Yönetim Hizmeti"/>
    <s v="Univera - Redbull"/>
    <x v="12"/>
    <s v="Enroute"/>
    <m/>
    <n v="12890.54"/>
    <m/>
    <n v="1"/>
    <m/>
    <n v="16113.18"/>
    <m/>
    <n v="3222.64"/>
    <m/>
    <n v="12890.54"/>
    <m/>
    <n v="0"/>
    <n v="0"/>
    <s v="UNI240000001952"/>
    <m/>
    <m/>
    <s v="Redbull"/>
    <x v="0"/>
    <s v="Yeni Satış"/>
    <s v="Hizmet"/>
    <s v="Proje Yönetimi ve Danışmanlık"/>
    <s v="Diğer"/>
    <x v="0"/>
    <x v="0"/>
    <s v="Yurt İçi"/>
    <s v="Türkiye"/>
  </r>
  <r>
    <s v="Q4"/>
    <x v="0"/>
    <x v="10"/>
    <m/>
    <s v="BELGIN MADENI YAGLAR TICARET VE SANAYI ANONIM SIRKETI"/>
    <s v="EYS.01.014"/>
    <s v="EnRoute Panorama - Platform Back Office Kullanici Lisansi (Standart)"/>
    <s v="Univera - Belkim"/>
    <x v="12"/>
    <s v="Enroute"/>
    <m/>
    <n v="12075"/>
    <m/>
    <n v="17"/>
    <m/>
    <n v="297500"/>
    <m/>
    <n v="92225"/>
    <m/>
    <n v="205275"/>
    <m/>
    <n v="0"/>
    <n v="0"/>
    <s v="UNI240000001961"/>
    <m/>
    <m/>
    <s v="Belgin &amp; Belkim"/>
    <x v="0"/>
    <s v="Yeni Satış"/>
    <s v="Lisans"/>
    <s v="Lisans Satışı"/>
    <s v="Diğer"/>
    <x v="0"/>
    <x v="0"/>
    <s v="Yurt İçi"/>
    <s v="Türkiye"/>
  </r>
  <r>
    <s v="Q4"/>
    <x v="0"/>
    <x v="10"/>
    <m/>
    <s v="BELGIN MADENI YAGLAR TICARET VE SANAYI ANONIM SIRKETI"/>
    <s v="EYS.01.001"/>
    <s v="EnRoute Panorama - Mobil Satis &amp; Dafitim Çözüm Lisansi (Standart)"/>
    <s v="Univera - Belkim"/>
    <x v="12"/>
    <s v="Enroute"/>
    <m/>
    <n v="507500"/>
    <m/>
    <n v="1"/>
    <m/>
    <n v="1015000"/>
    <m/>
    <n v="507500"/>
    <m/>
    <n v="507500"/>
    <m/>
    <n v="0"/>
    <n v="0"/>
    <s v="UNI240000001961"/>
    <m/>
    <m/>
    <s v="Belgin &amp; Belkim"/>
    <x v="0"/>
    <s v="Yeni Satış"/>
    <s v="Lisans"/>
    <s v="Lisans Satışı"/>
    <s v="Diğer"/>
    <x v="0"/>
    <x v="0"/>
    <s v="Yurt İçi"/>
    <s v="Türkiye"/>
  </r>
  <r>
    <s v="Q2"/>
    <x v="0"/>
    <x v="5"/>
    <m/>
    <s v="DARDANEL DAGITIM A.S."/>
    <s v="EH.06.001"/>
    <s v="EnRoute Panorama - Hosting Hizmeti"/>
    <s v="Univera - Dardanel"/>
    <x v="2"/>
    <s v="Hosting"/>
    <m/>
    <n v="44917.17"/>
    <m/>
    <n v="1"/>
    <m/>
    <n v="44917.17"/>
    <m/>
    <n v="0"/>
    <m/>
    <n v="44917.17"/>
    <m/>
    <n v="0"/>
    <n v="0"/>
    <s v="UNI240000000862"/>
    <m/>
    <m/>
    <s v="Dardanel"/>
    <x v="0"/>
    <s v="Yenileme"/>
    <s v="Hizmet"/>
    <s v="Hosting"/>
    <s v="Diğer"/>
    <x v="0"/>
    <x v="0"/>
    <s v="Yurt İçi"/>
    <s v="Türkiye"/>
  </r>
  <r>
    <s v="Q2"/>
    <x v="0"/>
    <x v="5"/>
    <m/>
    <s v="Haribo SEKERLEME SAN. TIC.LTD. STI."/>
    <s v="EH.06.001"/>
    <s v="EnRoute Panorama - Hosting Hizmeti"/>
    <s v="Univera - Haribo"/>
    <x v="2"/>
    <s v="Hosting"/>
    <m/>
    <n v="13028.34"/>
    <m/>
    <n v="1"/>
    <m/>
    <n v="13028.343378"/>
    <m/>
    <n v="3.3779999999999999E-3"/>
    <m/>
    <n v="13028.34"/>
    <m/>
    <n v="0"/>
    <n v="0"/>
    <s v="UNI240000000846"/>
    <m/>
    <m/>
    <s v="Haribo"/>
    <x v="0"/>
    <s v="Yenileme"/>
    <s v="Hizmet"/>
    <s v="Hosting"/>
    <s v="Key Account"/>
    <x v="0"/>
    <x v="0"/>
    <s v="Yurt İçi"/>
    <s v="Türkiye"/>
  </r>
  <r>
    <s v="Q2"/>
    <x v="0"/>
    <x v="5"/>
    <m/>
    <s v="Haribo SEKERLEME SAN. TIC.LTD. STI."/>
    <s v="EH.06.001"/>
    <s v="EnRoute Panorama - Hosting Hizmeti"/>
    <s v="Univera - Haribo"/>
    <x v="2"/>
    <s v="Hosting"/>
    <m/>
    <n v="6277.4"/>
    <m/>
    <n v="1"/>
    <m/>
    <n v="6277.4009999999998"/>
    <m/>
    <n v="1E-3"/>
    <m/>
    <n v="6277.4"/>
    <m/>
    <n v="0"/>
    <n v="0"/>
    <s v="UNI240000000846"/>
    <m/>
    <m/>
    <s v="Haribo"/>
    <x v="0"/>
    <s v="Yenileme"/>
    <s v="Hizmet"/>
    <s v="Hosting"/>
    <s v="Key Account"/>
    <x v="0"/>
    <x v="0"/>
    <s v="Yurt İçi"/>
    <s v="Türkiye"/>
  </r>
  <r>
    <s v="Q2"/>
    <x v="0"/>
    <x v="5"/>
    <m/>
    <s v="IMPERIAL TOBACCO TÜTÜN ÜRÜNLERI SATIS VE PAZARLAMA A.S"/>
    <s v="EH.06.001"/>
    <s v="EnRoute Panorama - Hosting Hizmeti"/>
    <s v="Univera - Imperial Tobacco"/>
    <x v="2"/>
    <s v="Hosting"/>
    <m/>
    <n v="91000"/>
    <m/>
    <n v="1"/>
    <m/>
    <n v="91000"/>
    <m/>
    <n v="0"/>
    <m/>
    <n v="91000"/>
    <m/>
    <n v="0"/>
    <n v="0"/>
    <s v="UNI240000000863"/>
    <m/>
    <m/>
    <s v="Imperial Tobacco"/>
    <x v="0"/>
    <s v="Yenileme"/>
    <s v="Hizmet"/>
    <s v="Hosting"/>
    <s v="Diğer"/>
    <x v="0"/>
    <x v="0"/>
    <s v="Yurt İçi"/>
    <s v="Türkiye"/>
  </r>
  <r>
    <s v="Q2"/>
    <x v="0"/>
    <x v="5"/>
    <m/>
    <s v="KENT GIDA MADDELERI SAN VE TIC.AS."/>
    <s v="EH.06.001"/>
    <s v="EnRoute Panorama - Hosting Hizmeti"/>
    <s v="Univera - Kent Gıda"/>
    <x v="2"/>
    <s v="Hosting"/>
    <m/>
    <n v="364297.54"/>
    <m/>
    <n v="1"/>
    <m/>
    <n v="364297.53894599999"/>
    <m/>
    <n v="-1.054E-3"/>
    <m/>
    <n v="364297.54"/>
    <m/>
    <n v="0"/>
    <n v="0"/>
    <s v="UNI240000000855"/>
    <m/>
    <m/>
    <s v="Mondelez"/>
    <x v="0"/>
    <s v="Yenileme"/>
    <s v="Hizmet"/>
    <s v="Hosting"/>
    <s v="Diğer"/>
    <x v="0"/>
    <x v="0"/>
    <s v="Yurt İçi"/>
    <s v="Türkiye"/>
  </r>
  <r>
    <s v="Q2"/>
    <x v="0"/>
    <x v="5"/>
    <m/>
    <s v="LA LORRAINE UNLU MAMÜLLER SAN. VE TIC. A.S."/>
    <s v="EH.06.001"/>
    <s v="EnRoute Panorama - Hosting Hizmeti"/>
    <s v="Univera - La Lorraine"/>
    <x v="2"/>
    <s v="Hosting"/>
    <m/>
    <n v="54493.96"/>
    <m/>
    <n v="1"/>
    <m/>
    <n v="54493.957122"/>
    <m/>
    <n v="-2.8779999999999999E-3"/>
    <m/>
    <n v="54493.96"/>
    <m/>
    <n v="0"/>
    <n v="0"/>
    <s v="UNI240000000852"/>
    <m/>
    <m/>
    <s v="La Lorraine"/>
    <x v="0"/>
    <s v="Yenileme"/>
    <s v="Hizmet"/>
    <s v="Hosting"/>
    <s v="Diğer"/>
    <x v="0"/>
    <x v="0"/>
    <s v="Yurt İçi"/>
    <s v="Türkiye"/>
  </r>
  <r>
    <s v="Q2"/>
    <x v="0"/>
    <x v="5"/>
    <m/>
    <s v="Mey İçki Sanayi ve Ticaret A.Ş."/>
    <s v="EH.06.001"/>
    <s v="EnRoute Panorama - Hosting Hizmeti"/>
    <s v="Univera - Mey İçki"/>
    <x v="2"/>
    <s v="Hosting"/>
    <m/>
    <n v="162661"/>
    <m/>
    <n v="1"/>
    <m/>
    <n v="162661"/>
    <m/>
    <n v="0"/>
    <m/>
    <n v="162661"/>
    <m/>
    <n v="0"/>
    <n v="0"/>
    <s v="UNI240000000848"/>
    <m/>
    <m/>
    <s v="Mey İçki"/>
    <x v="0"/>
    <s v="Yenileme"/>
    <s v="Hizmet"/>
    <s v="Hosting"/>
    <s v="Key Account"/>
    <x v="0"/>
    <x v="0"/>
    <s v="Yurt İçi"/>
    <s v="Türkiye"/>
  </r>
  <r>
    <s v="Q2"/>
    <x v="0"/>
    <x v="5"/>
    <m/>
    <s v="PERNOD RICARD ISTANBUL IÇ VE DIS TIC. LTD. STI"/>
    <s v="EH.06.001"/>
    <s v="EnRoute Panorama - Hosting Hizmeti"/>
    <s v="Univera - Pernod Ricard"/>
    <x v="2"/>
    <s v="Hosting"/>
    <m/>
    <n v="158834.1"/>
    <m/>
    <n v="1"/>
    <m/>
    <n v="158834.1"/>
    <m/>
    <n v="0"/>
    <m/>
    <n v="158834.1"/>
    <m/>
    <n v="0"/>
    <n v="0"/>
    <s v="UNI240000000854"/>
    <m/>
    <m/>
    <s v="Pernod Ricard"/>
    <x v="0"/>
    <s v="Yenileme"/>
    <s v="Hizmet"/>
    <s v="Hosting"/>
    <s v="Key Account"/>
    <x v="0"/>
    <x v="0"/>
    <s v="Yurt İçi"/>
    <s v="Türkiye"/>
  </r>
  <r>
    <s v="Q2"/>
    <x v="0"/>
    <x v="5"/>
    <m/>
    <s v="RED BULL GIDA DAGITIM VE PAZARLAMA TICARET LTD. STI"/>
    <s v="EH.06.001"/>
    <s v="EnRoute Panorama - Hosting Hizmeti"/>
    <s v="Univera - Redbull"/>
    <x v="2"/>
    <s v="Hosting"/>
    <m/>
    <n v="83493.440000000002"/>
    <m/>
    <n v="1"/>
    <m/>
    <n v="83493.440000000002"/>
    <m/>
    <n v="0"/>
    <m/>
    <n v="83493.440000000002"/>
    <m/>
    <n v="0"/>
    <n v="0"/>
    <s v="UNI240000000860"/>
    <m/>
    <m/>
    <s v="Redbull"/>
    <x v="0"/>
    <s v="Yenileme"/>
    <s v="Hizmet"/>
    <s v="Hosting"/>
    <s v="Diğer"/>
    <x v="0"/>
    <x v="0"/>
    <s v="Yurt İçi"/>
    <s v="Türkiye"/>
  </r>
  <r>
    <s v="Q2"/>
    <x v="0"/>
    <x v="5"/>
    <m/>
    <s v="TADIM GIDA MADDELERI SAN.VE TIC.AS."/>
    <s v="EH.06.001"/>
    <s v="EnRoute Panorama - Hosting Hizmeti"/>
    <s v="Univera - Tadım"/>
    <x v="2"/>
    <s v="Hosting"/>
    <m/>
    <n v="65000"/>
    <m/>
    <n v="1"/>
    <m/>
    <n v="65000"/>
    <m/>
    <n v="0"/>
    <m/>
    <n v="65000"/>
    <m/>
    <n v="0"/>
    <n v="0"/>
    <s v="UNI240000000849"/>
    <m/>
    <m/>
    <s v="Tadım"/>
    <x v="0"/>
    <s v="Yenileme"/>
    <s v="Hizmet"/>
    <s v="Hosting"/>
    <s v="Diğer"/>
    <x v="0"/>
    <x v="0"/>
    <s v="Yurt İçi"/>
    <s v="Türkiye"/>
  </r>
  <r>
    <s v="Q2"/>
    <x v="0"/>
    <x v="5"/>
    <m/>
    <s v="TÜRK HENKEL KIMYA SAN TIC. A.S."/>
    <s v="EH.06.001"/>
    <s v="EnRoute Panorama - Hosting Hizmeti"/>
    <s v="Univera - Schwarzkoph Henkel"/>
    <x v="2"/>
    <s v="Hosting"/>
    <m/>
    <n v="18832.2"/>
    <m/>
    <n v="1"/>
    <m/>
    <n v="18832.203000000001"/>
    <m/>
    <n v="3.0000000000000001E-3"/>
    <m/>
    <n v="18832.2"/>
    <m/>
    <n v="0"/>
    <n v="0"/>
    <s v="UNI240000000857"/>
    <m/>
    <m/>
    <s v="Henkel"/>
    <x v="0"/>
    <s v="Yenileme"/>
    <s v="Hizmet"/>
    <s v="Hosting"/>
    <s v="Diğer"/>
    <x v="0"/>
    <x v="0"/>
    <s v="Yurt İçi"/>
    <s v="Türkiye"/>
  </r>
  <r>
    <s v="Q4"/>
    <x v="0"/>
    <x v="10"/>
    <m/>
    <s v="BELGIN MADENI YAGLAR TICARET VE SANAYI ANONIM SIRKETI"/>
    <s v="EH.03.001"/>
    <s v="EnRoute Panorama - Çafri Merkezi Hizmeti  (MSD)"/>
    <s v="Univera - Belkim"/>
    <x v="12"/>
    <s v="Enroute"/>
    <m/>
    <n v="28440"/>
    <m/>
    <n v="10"/>
    <m/>
    <n v="360000"/>
    <m/>
    <n v="75600"/>
    <m/>
    <n v="284400"/>
    <m/>
    <n v="0"/>
    <n v="0"/>
    <s v="UNI240000001961"/>
    <m/>
    <m/>
    <s v="Belgin &amp; Belkim"/>
    <x v="0"/>
    <s v="Yenileme"/>
    <s v="Hizmet"/>
    <s v="Çağrı Merkezi"/>
    <s v="Diğer"/>
    <x v="0"/>
    <x v="0"/>
    <s v="Yurt İçi"/>
    <s v="Türkiye"/>
  </r>
  <r>
    <s v="Q2"/>
    <x v="0"/>
    <x v="5"/>
    <m/>
    <s v="POLARİS YAZILIM ÇÖZÜMLERİ VE DANIŞMANLIK HİZMETLERİ LTD.ŞTİ."/>
    <s v="WPY.02.001"/>
    <s v="WEBPLUS (Android) SATIS TEMSILCISI LISANSI"/>
    <s v="Univera - Kanal"/>
    <x v="5"/>
    <s v="Enroute"/>
    <s v="Webplus"/>
    <n v="2250.4"/>
    <m/>
    <n v="1"/>
    <m/>
    <n v="2813"/>
    <m/>
    <n v="562.6"/>
    <m/>
    <n v="2250.4"/>
    <m/>
    <n v="0"/>
    <n v="0"/>
    <s v="UNI240000000865"/>
    <m/>
    <m/>
    <s v="Polaris"/>
    <x v="0"/>
    <s v="Yeni Satış"/>
    <s v="Lisans"/>
    <s v="Lisans Satışı"/>
    <s v="Diğer"/>
    <x v="1"/>
    <x v="5"/>
    <s v="Yurt İçi"/>
    <s v="Türkiye"/>
  </r>
  <r>
    <s v="Q2"/>
    <x v="0"/>
    <x v="5"/>
    <m/>
    <s v="MAHIROGULLARI GENEL INSAAT MÜTAHITLIK - MAHIR AVCI"/>
    <s v="UH.01.002"/>
    <s v="UNIDOX KONTÖR HIZMETI"/>
    <s v="Univera Doğuş Çay Projesi"/>
    <x v="6"/>
    <s v="E-Dönüşüm"/>
    <s v="Unidox"/>
    <n v="1.9"/>
    <m/>
    <n v="10000"/>
    <m/>
    <n v="19000"/>
    <m/>
    <n v="0"/>
    <m/>
    <n v="19000"/>
    <m/>
    <n v="0"/>
    <n v="0"/>
    <s v="UNI240000000866"/>
    <m/>
    <m/>
    <s v="Doğuş Çay"/>
    <x v="0"/>
    <s v="Yeni Satış"/>
    <s v="Kontor"/>
    <s v="Kontor Satışı"/>
    <s v="Key Account"/>
    <x v="1"/>
    <x v="0"/>
    <s v="Yurt İçi"/>
    <s v="Türkiye"/>
  </r>
  <r>
    <s v="Q2"/>
    <x v="0"/>
    <x v="5"/>
    <m/>
    <s v="MİYA OTOMASYON VE BARKOD BILISIM SISTEMLERI SAN TİC. VE L.T.D. STI."/>
    <s v="UH.01.002"/>
    <s v="UNIDOX KONTÖR HIZMETI"/>
    <s v="Univera - Kanal"/>
    <x v="5"/>
    <s v="E-Dönüşüm"/>
    <s v="Unidox"/>
    <n v="1.6870000000000001"/>
    <m/>
    <n v="10000"/>
    <m/>
    <n v="16870"/>
    <m/>
    <n v="0"/>
    <m/>
    <n v="16870"/>
    <m/>
    <n v="0"/>
    <n v="0"/>
    <s v="UNI240000000868"/>
    <m/>
    <m/>
    <s v="Miya"/>
    <x v="0"/>
    <s v="Yeni Satış"/>
    <s v="Kontor"/>
    <s v="Kontor Satışı"/>
    <s v="Diğer"/>
    <x v="1"/>
    <x v="1"/>
    <s v="Yurt İçi"/>
    <s v="Türkiye"/>
  </r>
  <r>
    <s v="Q2"/>
    <x v="0"/>
    <x v="5"/>
    <m/>
    <s v="TAVUK DÜNYASI GIDA SANAYI VE TICARET A.S."/>
    <s v="SH.01.001"/>
    <s v="StokBar Panorama - Proje Yönetim Hizmeti"/>
    <s v="Univera - Tavuk Dünyası"/>
    <x v="12"/>
    <s v="Stokbar"/>
    <s v="Stokbar"/>
    <n v="5233.6000000000004"/>
    <m/>
    <n v="1"/>
    <m/>
    <n v="5233.6000000000004"/>
    <m/>
    <n v="0"/>
    <m/>
    <n v="5233.6000000000004"/>
    <m/>
    <n v="0"/>
    <n v="0"/>
    <s v="UNI240000000864"/>
    <m/>
    <m/>
    <s v="Tavuk Dünyası"/>
    <x v="0"/>
    <s v="Yeni Satış"/>
    <s v="Hizmet"/>
    <s v="Proje Yönetimi ve Danışmanlık"/>
    <s v="Diğer"/>
    <x v="0"/>
    <x v="0"/>
    <s v="Yurt İçi"/>
    <s v="Türkiye"/>
  </r>
  <r>
    <s v="Q2"/>
    <x v="0"/>
    <x v="5"/>
    <m/>
    <s v="DANONE TIKVESLI GIDA VE IÇECEK SAN.TIC.A.S."/>
    <s v="EH.06.001"/>
    <s v="EnRoute Panorama - Hosting Hizmeti"/>
    <s v="Univera - Danone Tikveşli"/>
    <x v="11"/>
    <s v="Hosting"/>
    <m/>
    <n v="18000"/>
    <m/>
    <n v="1"/>
    <m/>
    <n v="18000"/>
    <m/>
    <n v="0"/>
    <m/>
    <n v="18000"/>
    <m/>
    <n v="0"/>
    <n v="0"/>
    <s v="UNI240000000867"/>
    <m/>
    <m/>
    <s v="Danone"/>
    <x v="0"/>
    <s v="Yenileme"/>
    <s v="Hizmet"/>
    <s v="Hosting"/>
    <s v="Diğer"/>
    <x v="0"/>
    <x v="0"/>
    <s v="Yurt İçi"/>
    <s v="Türkiye"/>
  </r>
  <r>
    <s v="Q2"/>
    <x v="0"/>
    <x v="5"/>
    <m/>
    <s v="KILIÇASLAN YEDEK PARÇA PAZARLAMA GIDA VE INS.TIC.LTD.STI."/>
    <s v="UH.01.002"/>
    <s v="UNIDOX KONTÖR HIZMETI"/>
    <s v="Univera Doğuş Çay Projesi"/>
    <x v="6"/>
    <s v="E-Dönüşüm"/>
    <s v="Unidox"/>
    <n v="1.7"/>
    <m/>
    <n v="10000"/>
    <m/>
    <n v="17000"/>
    <m/>
    <n v="0"/>
    <m/>
    <n v="17000"/>
    <m/>
    <n v="0"/>
    <n v="0"/>
    <s v="UNI240000000871"/>
    <m/>
    <m/>
    <s v="Doğuş Çay"/>
    <x v="0"/>
    <s v="Yeni Satış"/>
    <s v="Kontor"/>
    <s v="Kontor Satışı"/>
    <s v="Key Account"/>
    <x v="1"/>
    <x v="0"/>
    <s v="Yurt İçi"/>
    <s v="Türkiye"/>
  </r>
  <r>
    <s v="Q2"/>
    <x v="0"/>
    <x v="5"/>
    <m/>
    <s v="KILIÇASLAN YEDEK PARÇA PAZARLAMA GIDA VE INS.TIC.LTD.STI."/>
    <s v="UH.01.002"/>
    <s v="UNIDOX KONTÖR HIZMETI"/>
    <s v="Univera Doğuş Çay Projesi"/>
    <x v="6"/>
    <s v="E-Dönüşüm"/>
    <s v="Unidox"/>
    <n v="0.01"/>
    <m/>
    <n v="25000"/>
    <m/>
    <n v="250"/>
    <m/>
    <n v="0"/>
    <m/>
    <n v="250"/>
    <m/>
    <n v="0"/>
    <n v="0"/>
    <s v="UNI240000000871"/>
    <m/>
    <m/>
    <s v="Doğuş Çay"/>
    <x v="0"/>
    <s v="Yeni Satış"/>
    <s v="Kontor"/>
    <s v="Kontor Satışı"/>
    <s v="Key Account"/>
    <x v="1"/>
    <x v="0"/>
    <s v="Yurt İçi"/>
    <s v="Türkiye"/>
  </r>
  <r>
    <s v="Q4"/>
    <x v="0"/>
    <x v="10"/>
    <m/>
    <s v="BELGIN MADENI YAGLAR TICARET VE SANAYI ANONIM SIRKETI"/>
    <s v="EY.04.012"/>
    <s v="EnRoute Panorama E-Dönüsüm  Modül Lisansi (Enterprise)"/>
    <s v="Univera - Belkim"/>
    <x v="12"/>
    <s v="Enroute"/>
    <m/>
    <n v="20010"/>
    <m/>
    <n v="4"/>
    <m/>
    <n v="116000"/>
    <m/>
    <n v="35960"/>
    <m/>
    <n v="80040"/>
    <m/>
    <n v="0"/>
    <n v="0"/>
    <s v="UNI240000001961"/>
    <m/>
    <m/>
    <s v="Belgin &amp; Belkim"/>
    <x v="0"/>
    <s v="Yeni Satış"/>
    <s v="Lisans"/>
    <s v="Lisans Satışı"/>
    <s v="Diğer"/>
    <x v="0"/>
    <x v="0"/>
    <s v="Yurt İçi"/>
    <s v="Türkiye"/>
  </r>
  <r>
    <s v="Q4"/>
    <x v="0"/>
    <x v="10"/>
    <m/>
    <s v="BELGIN MADENI YAGLAR TICARET VE SANAYI ANONIM SIRKETI"/>
    <s v="EH.02.001"/>
    <s v="EnRoute Panorama - Yazilim Bakimi, Yasatma ve Merkezi Destek Hizmeti"/>
    <s v="Univera - Belkim"/>
    <x v="12"/>
    <s v="Enroute"/>
    <m/>
    <n v="101930.4"/>
    <m/>
    <n v="1"/>
    <m/>
    <n v="130680"/>
    <m/>
    <n v="28749.599999999999"/>
    <m/>
    <n v="101930.4"/>
    <m/>
    <n v="0"/>
    <n v="0"/>
    <s v="UNI240000001961"/>
    <m/>
    <m/>
    <s v="Belgin &amp; Belkim"/>
    <x v="0"/>
    <s v="Yenileme"/>
    <s v="Hizmet"/>
    <s v="Bakım ve Destek Hizmeti"/>
    <s v="Diğer"/>
    <x v="0"/>
    <x v="0"/>
    <s v="Yurt İçi"/>
    <s v="Türkiye"/>
  </r>
  <r>
    <s v="Q4"/>
    <x v="0"/>
    <x v="10"/>
    <m/>
    <s v="BELGIN MADENI YAGLAR TICARET VE SANAYI ANONIM SIRKETI"/>
    <s v="EH.03.006"/>
    <s v="EnRoute Panorama - Uzaktan Kurulum ve Efitim Hizmeti"/>
    <s v="Univera - Belkim"/>
    <x v="12"/>
    <s v="Enroute"/>
    <m/>
    <n v="6900"/>
    <m/>
    <n v="8"/>
    <m/>
    <n v="80000"/>
    <m/>
    <n v="24800"/>
    <m/>
    <n v="55200"/>
    <m/>
    <n v="0"/>
    <n v="0"/>
    <s v="UNI240000001961"/>
    <m/>
    <m/>
    <s v="Belgin &amp; Belkim"/>
    <x v="0"/>
    <s v="Yeni Satış"/>
    <s v="Hizmet"/>
    <s v="Kurulum ve Eğitim"/>
    <s v="Diğer"/>
    <x v="0"/>
    <x v="0"/>
    <s v="Yurt İçi"/>
    <s v="Türkiye"/>
  </r>
  <r>
    <s v="Q4"/>
    <x v="0"/>
    <x v="10"/>
    <m/>
    <s v="BELGIN MADENI YAGLAR TICARET VE SANAYI ANONIM SIRKETI"/>
    <s v="EH.03.006"/>
    <s v="EnRoute Panorama - Uzaktan Kurulum ve Efitim Hizmeti"/>
    <s v="Univera - Belkim"/>
    <x v="12"/>
    <s v="Enroute"/>
    <m/>
    <n v="6900"/>
    <m/>
    <n v="5"/>
    <m/>
    <n v="50000"/>
    <m/>
    <n v="15500"/>
    <m/>
    <n v="34500"/>
    <m/>
    <n v="0"/>
    <n v="0"/>
    <s v="UNI240000001961"/>
    <m/>
    <m/>
    <s v="Belgin &amp; Belkim"/>
    <x v="0"/>
    <s v="Yeni Satış"/>
    <s v="Hizmet"/>
    <s v="Kurulum ve Eğitim"/>
    <s v="Diğer"/>
    <x v="0"/>
    <x v="0"/>
    <s v="Yurt İçi"/>
    <s v="Türkiye"/>
  </r>
  <r>
    <s v="Q4"/>
    <x v="0"/>
    <x v="10"/>
    <m/>
    <s v="BELGIN MADENI YAGLAR TICARET VE SANAYI ANONIM SIRKETI"/>
    <s v="EH.05.002"/>
    <s v="EnRoute Panorama - Rapor Gelistirme Hizmeti"/>
    <s v="Univera - Belkim"/>
    <x v="12"/>
    <s v="Enroute"/>
    <m/>
    <n v="12075"/>
    <m/>
    <n v="5"/>
    <m/>
    <n v="87500"/>
    <m/>
    <n v="27125"/>
    <m/>
    <n v="60375"/>
    <m/>
    <n v="0"/>
    <n v="0"/>
    <s v="UNI240000001961"/>
    <m/>
    <m/>
    <s v="Belgin &amp; Belkim"/>
    <x v="0"/>
    <s v="Yeni Satış"/>
    <s v="Hizmet"/>
    <s v="Rapor Geliştirme"/>
    <s v="Diğer"/>
    <x v="0"/>
    <x v="0"/>
    <s v="Yurt İçi"/>
    <s v="Türkiye"/>
  </r>
  <r>
    <s v="Q4"/>
    <x v="0"/>
    <x v="10"/>
    <m/>
    <s v="BELGIN MADENI YAGLAR TICARET VE SANAYI ANONIM SIRKETI"/>
    <s v="EH.02.001"/>
    <s v="EnRoute Panorama - Proje Yönetim Hizmeti"/>
    <s v="Univera - Belkim"/>
    <x v="12"/>
    <s v="Enroute"/>
    <m/>
    <n v="145464"/>
    <m/>
    <n v="1"/>
    <m/>
    <n v="191400"/>
    <m/>
    <n v="45936"/>
    <m/>
    <n v="145464"/>
    <m/>
    <n v="0"/>
    <n v="0"/>
    <s v="UNI240000001961"/>
    <m/>
    <m/>
    <s v="Belgin &amp; Belkim"/>
    <x v="0"/>
    <s v="Yeni Satış"/>
    <s v="Hizmet"/>
    <s v="Proje Yönetimi ve Danışmanlık"/>
    <s v="Diğer"/>
    <x v="0"/>
    <x v="0"/>
    <s v="Yurt İçi"/>
    <s v="Türkiye"/>
  </r>
  <r>
    <s v="Q4"/>
    <x v="0"/>
    <x v="10"/>
    <m/>
    <s v="BELGIN MADENI YAGLAR TICARET VE SANAYI ANONIM SIRKETI"/>
    <s v="EH.01.001"/>
    <s v="EnRoute Panorama - Proje Yönetim Hizmeti"/>
    <s v="Univera - Belkim"/>
    <x v="12"/>
    <s v="Enroute"/>
    <m/>
    <n v="8280"/>
    <m/>
    <n v="13"/>
    <m/>
    <n v="156000"/>
    <m/>
    <n v="48360"/>
    <m/>
    <n v="107640"/>
    <m/>
    <n v="0"/>
    <n v="0"/>
    <s v="UNI240000001961"/>
    <m/>
    <m/>
    <s v="Belgin &amp; Belkim"/>
    <x v="0"/>
    <s v="Yeni Satış"/>
    <s v="Hizmet"/>
    <s v="Proje Yönetimi ve Danışmanlık"/>
    <s v="Diğer"/>
    <x v="0"/>
    <x v="0"/>
    <s v="Yurt İçi"/>
    <s v="Türkiye"/>
  </r>
  <r>
    <s v="Q4"/>
    <x v="0"/>
    <x v="10"/>
    <m/>
    <s v="BELGIN MADENI YAGLAR TICARET VE SANAYI ANONIM SIRKETI"/>
    <s v="EH.01.001"/>
    <s v="EnRoute Panorama - Proje Yönetim Hizmeti"/>
    <s v="Univera - Belkim"/>
    <x v="12"/>
    <s v="Enroute"/>
    <m/>
    <n v="12075"/>
    <m/>
    <n v="6"/>
    <m/>
    <n v="105000"/>
    <m/>
    <n v="32550"/>
    <m/>
    <n v="72450"/>
    <m/>
    <n v="0"/>
    <n v="0"/>
    <s v="UNI240000001961"/>
    <m/>
    <m/>
    <s v="Belgin &amp; Belkim"/>
    <x v="0"/>
    <s v="Yeni Satış"/>
    <s v="Hizmet"/>
    <s v="Proje Yönetimi ve Danışmanlık"/>
    <s v="Diğer"/>
    <x v="0"/>
    <x v="0"/>
    <s v="Yurt İçi"/>
    <s v="Türkiye"/>
  </r>
  <r>
    <s v="Q4"/>
    <x v="0"/>
    <x v="10"/>
    <m/>
    <s v="BELGIN MADENI YAGLAR TICARET VE SANAYI ANONIM SIRKETI"/>
    <s v="EH.01.001"/>
    <s v="EnRoute Panorama - Proje Yönetim Hizmeti"/>
    <s v="Univera - Belkim"/>
    <x v="12"/>
    <s v="Enroute"/>
    <m/>
    <n v="12075"/>
    <m/>
    <n v="5"/>
    <m/>
    <n v="87500"/>
    <m/>
    <n v="27125"/>
    <m/>
    <n v="60375"/>
    <m/>
    <n v="0"/>
    <n v="0"/>
    <s v="UNI240000001961"/>
    <m/>
    <m/>
    <s v="Belgin &amp; Belkim"/>
    <x v="0"/>
    <s v="Yeni Satış"/>
    <s v="Hizmet"/>
    <s v="Proje Yönetimi ve Danışmanlık"/>
    <s v="Diğer"/>
    <x v="0"/>
    <x v="0"/>
    <s v="Yurt İçi"/>
    <s v="Türkiye"/>
  </r>
  <r>
    <s v="Q4"/>
    <x v="0"/>
    <x v="10"/>
    <m/>
    <s v="BELGIN MADENI YAGLAR TICARET VE SANAYI ANONIM SIRKETI"/>
    <s v="EYS.01.014"/>
    <s v="EnRoute Panorama - Platform Back Office Kullanici Lisansi (Standart)"/>
    <s v="Univera - Belkim"/>
    <x v="12"/>
    <s v="Enroute"/>
    <m/>
    <n v="12075"/>
    <m/>
    <n v="4"/>
    <m/>
    <n v="70000"/>
    <m/>
    <n v="21700"/>
    <m/>
    <n v="48300"/>
    <m/>
    <n v="0"/>
    <n v="0"/>
    <s v="UNI240000001961"/>
    <m/>
    <m/>
    <s v="Belgin &amp; Belkim"/>
    <x v="0"/>
    <s v="Yeni Satış"/>
    <s v="Lisans"/>
    <s v="Lisans Satışı"/>
    <s v="Diğer"/>
    <x v="0"/>
    <x v="0"/>
    <s v="Yurt İçi"/>
    <s v="Türkiye"/>
  </r>
  <r>
    <s v="Q4"/>
    <x v="0"/>
    <x v="10"/>
    <m/>
    <s v="BELGIN MADENI YAGLAR TICARET VE SANAYI ANONIM SIRKETI"/>
    <s v="EYS.01.021"/>
    <s v="EnRoute Panorama - Dafitim Kanali (Bayi/Distribütör/Sube) Lisansi Standart"/>
    <s v="Univera - Belkim"/>
    <x v="12"/>
    <s v="Enroute"/>
    <m/>
    <n v="22425"/>
    <m/>
    <n v="4"/>
    <m/>
    <n v="130000"/>
    <m/>
    <n v="40300"/>
    <m/>
    <n v="89700"/>
    <m/>
    <n v="0"/>
    <n v="0"/>
    <s v="UNI240000001961"/>
    <m/>
    <m/>
    <s v="Belgin &amp; Belkim"/>
    <x v="0"/>
    <s v="Yeni Satış"/>
    <s v="Lisans"/>
    <s v="Lisans Satışı"/>
    <s v="Diğer"/>
    <x v="0"/>
    <x v="0"/>
    <s v="Yurt İçi"/>
    <s v="Türkiye"/>
  </r>
  <r>
    <s v="Q4"/>
    <x v="0"/>
    <x v="10"/>
    <m/>
    <s v="BELGIN MADENI YAGLAR TICARET VE SANAYI ANONIM SIRKETI"/>
    <s v="EH.03.008"/>
    <s v="EnRoute Panorama - Çafri Merkezi Hizmeti (DDI / OutSource)"/>
    <s v="Univera - Belkim"/>
    <x v="12"/>
    <s v="Enroute"/>
    <m/>
    <n v="9480"/>
    <m/>
    <n v="6"/>
    <m/>
    <n v="72000"/>
    <m/>
    <n v="15120"/>
    <m/>
    <n v="56880"/>
    <m/>
    <n v="0"/>
    <n v="0"/>
    <s v="UNI240000001961"/>
    <m/>
    <m/>
    <s v="Belgin &amp; Belkim"/>
    <x v="0"/>
    <s v="Yenileme"/>
    <s v="Hizmet"/>
    <s v="Çağrı Merkezi"/>
    <s v="Diğer"/>
    <x v="0"/>
    <x v="0"/>
    <s v="Yurt İçi"/>
    <s v="Türkiye"/>
  </r>
  <r>
    <s v="Q4"/>
    <x v="0"/>
    <x v="10"/>
    <m/>
    <s v="TURKUAZ TRADE LLC"/>
    <s v="EH.02.001"/>
    <s v="EnRoute Panorama - Yazilim Bakimi, Yasatma ve Merkezi Destek Hizmeti"/>
    <s v="Univera - Turkuaz Kazakistan"/>
    <x v="11"/>
    <s v="Enroute"/>
    <m/>
    <n v="141123.1"/>
    <m/>
    <n v="1"/>
    <m/>
    <n v="141123.095"/>
    <m/>
    <n v="-5.0000000000000001E-3"/>
    <m/>
    <n v="141123.1"/>
    <m/>
    <n v="0"/>
    <n v="0"/>
    <s v="ENV240000000122"/>
    <m/>
    <m/>
    <s v="Turkuaz Trade"/>
    <x v="0"/>
    <s v="Yenileme"/>
    <s v="Hizmet"/>
    <s v="Bakım ve Destek Hizmeti"/>
    <s v="Diğer"/>
    <x v="0"/>
    <x v="0"/>
    <s v="Yurt Dışı"/>
    <s v="Kırgızistan"/>
  </r>
  <r>
    <s v="Q4"/>
    <x v="0"/>
    <x v="10"/>
    <m/>
    <s v="BELGIN MADENI YAGLAR TICARET VE SANAYI ANONIM SIRKETI"/>
    <s v="EYS.01.014"/>
    <s v="EnRoute Panorama - Platform Back Office Kullanici Lisansi (Standart)"/>
    <s v="Univera - Belkim"/>
    <x v="12"/>
    <s v="Enroute"/>
    <m/>
    <n v="12075"/>
    <m/>
    <n v="1"/>
    <m/>
    <n v="17500"/>
    <m/>
    <n v="5425"/>
    <m/>
    <n v="12075"/>
    <m/>
    <n v="0"/>
    <n v="0"/>
    <s v="UNI240000001961"/>
    <m/>
    <m/>
    <s v="Belgin &amp; Belkim"/>
    <x v="0"/>
    <s v="Yeni Satış"/>
    <s v="Lisans"/>
    <s v="Lisans Satışı"/>
    <s v="Diğer"/>
    <x v="0"/>
    <x v="0"/>
    <s v="Yurt İçi"/>
    <s v="Türkiye"/>
  </r>
  <r>
    <s v="Q4"/>
    <x v="0"/>
    <x v="10"/>
    <m/>
    <s v="BELGIN MADENI YAGLAR TICARET VE SANAYI ANONIM SIRKETI"/>
    <s v="EYS.02.033"/>
    <s v="EnRoute Panorama - Mobil Kullanici Lisansi Standart"/>
    <s v="Univera - Belkim"/>
    <x v="12"/>
    <s v="Enroute"/>
    <m/>
    <n v="5520"/>
    <m/>
    <n v="4"/>
    <m/>
    <n v="32000"/>
    <m/>
    <n v="9920"/>
    <m/>
    <n v="22080"/>
    <m/>
    <n v="0"/>
    <n v="0"/>
    <s v="UNI240000001961"/>
    <m/>
    <m/>
    <s v="Belgin &amp; Belkim"/>
    <x v="0"/>
    <s v="Yeni Satış"/>
    <s v="Lisans"/>
    <s v="Lisans Satışı"/>
    <s v="Diğer"/>
    <x v="0"/>
    <x v="0"/>
    <s v="Yurt İçi"/>
    <s v="Türkiye"/>
  </r>
  <r>
    <s v="Q4"/>
    <x v="0"/>
    <x v="10"/>
    <m/>
    <s v="ZIRVEGÜL GRUP GIDA TEMIZLIK ÜRÜNLERI DAG. VE PAZ. TIC. LTD. STI."/>
    <s v="EH.01.003"/>
    <s v="EnRoute Panorama - Kurulum ve Efitim Hizmeti"/>
    <s v="Univera - Kent Gıda"/>
    <x v="12"/>
    <s v="Enroute"/>
    <m/>
    <n v="12000"/>
    <m/>
    <n v="2"/>
    <m/>
    <n v="24000"/>
    <m/>
    <n v="0"/>
    <m/>
    <n v="24000"/>
    <m/>
    <n v="0"/>
    <n v="0"/>
    <s v="UNI240000001963"/>
    <m/>
    <m/>
    <s v="Mondelez"/>
    <x v="0"/>
    <s v="Yeni Satış"/>
    <s v="Hizmet"/>
    <s v="Kurulum ve Eğitim"/>
    <s v="Key Account"/>
    <x v="0"/>
    <x v="0"/>
    <s v="Yurt İçi"/>
    <s v="Türkiye"/>
  </r>
  <r>
    <s v="Q4"/>
    <x v="0"/>
    <x v="10"/>
    <m/>
    <s v="BELGIN MADENI YAGLAR TICARET VE SANAYI ANONIM SIRKETI"/>
    <s v="EY.01.025"/>
    <s v="EnRoute Panorama - Dist. Web Connector  Web Service Lisansi (Enterprise)"/>
    <s v="Univera - Belkim"/>
    <x v="12"/>
    <s v="Enroute"/>
    <m/>
    <n v="33810"/>
    <m/>
    <n v="1"/>
    <m/>
    <n v="49000"/>
    <m/>
    <n v="15190"/>
    <m/>
    <n v="33810"/>
    <m/>
    <n v="0"/>
    <n v="0"/>
    <s v="UNI240000001961"/>
    <m/>
    <m/>
    <s v="Belgin &amp; Belkim"/>
    <x v="0"/>
    <s v="Yeni Satış"/>
    <s v="Lisans"/>
    <s v="Lisans Satışı"/>
    <s v="Diğer"/>
    <x v="0"/>
    <x v="0"/>
    <s v="Yurt İçi"/>
    <s v="Türkiye"/>
  </r>
  <r>
    <s v="Q4"/>
    <x v="0"/>
    <x v="10"/>
    <m/>
    <s v="BELGIN MADENI YAGLAR TICARET VE SANAYI ANONIM SIRKETI"/>
    <s v="EYS.01.021"/>
    <s v="EnRoute Panorama - Dafitim Kanali (Bayi/Distribütör/Sube) Lisansi Standart"/>
    <s v="Univera - Belkim"/>
    <x v="12"/>
    <s v="Enroute"/>
    <m/>
    <n v="22425"/>
    <m/>
    <n v="1"/>
    <m/>
    <n v="32500"/>
    <m/>
    <n v="10075"/>
    <m/>
    <n v="22425"/>
    <m/>
    <n v="0"/>
    <n v="0"/>
    <s v="UNI240000001961"/>
    <m/>
    <m/>
    <s v="Belgin &amp; Belkim"/>
    <x v="0"/>
    <s v="Yeni Satış"/>
    <s v="Lisans"/>
    <s v="Lisans Satışı"/>
    <s v="Diğer"/>
    <x v="0"/>
    <x v="0"/>
    <s v="Yurt İçi"/>
    <s v="Türkiye"/>
  </r>
  <r>
    <s v="Q2"/>
    <x v="0"/>
    <x v="5"/>
    <m/>
    <s v="MİYA OTOMASYON VE BARKOD BILISIM SISTEMLERI SAN TİC. VE L.T.D. STI."/>
    <s v="WPY.01.003"/>
    <s v="WEBPLUS EK KULLANICI LISANSI +1"/>
    <s v="Univera - Kanal"/>
    <x v="5"/>
    <s v="Enroute"/>
    <s v="Webplus"/>
    <n v="3316.5"/>
    <m/>
    <n v="2"/>
    <m/>
    <n v="7370"/>
    <m/>
    <n v="737"/>
    <m/>
    <n v="6633"/>
    <m/>
    <n v="0"/>
    <n v="0"/>
    <s v="UNI240000000883"/>
    <m/>
    <m/>
    <s v="Miya"/>
    <x v="0"/>
    <s v="Yeni Satış"/>
    <s v="Lisans"/>
    <s v="Lisans Satışı"/>
    <s v="Diğer"/>
    <x v="1"/>
    <x v="1"/>
    <s v="Yurt İçi"/>
    <s v="Türkiye"/>
  </r>
  <r>
    <s v="Q2"/>
    <x v="0"/>
    <x v="5"/>
    <m/>
    <s v="POLARİS YAZILIM ÇÖZÜMLERİ VE DANIŞMANLIK HİZMETLERİ LTD.ŞTİ."/>
    <s v="UH.01.002"/>
    <s v="UNIDOX KONTÖR HIZMETI"/>
    <s v="Univera - Kanal"/>
    <x v="5"/>
    <s v="E-Dönüşüm"/>
    <s v="Unidox"/>
    <n v="1.5189999999999999"/>
    <m/>
    <n v="10000"/>
    <m/>
    <n v="15190"/>
    <m/>
    <n v="0"/>
    <m/>
    <n v="15190"/>
    <m/>
    <n v="0"/>
    <n v="0"/>
    <s v="UNI240000000878"/>
    <m/>
    <m/>
    <s v="Polaris"/>
    <x v="0"/>
    <s v="Yeni Satış"/>
    <s v="Kontor"/>
    <s v="Kontor Satışı"/>
    <s v="Diğer"/>
    <x v="1"/>
    <x v="5"/>
    <s v="Yurt İçi"/>
    <s v="Türkiye"/>
  </r>
  <r>
    <s v="Q2"/>
    <x v="0"/>
    <x v="5"/>
    <m/>
    <s v="NESTLE TÜRKIYE GIDA SANAYI A.S."/>
    <s v="SH.02.001"/>
    <s v="StokBar Panorama - Yazilim Bakimi Hizmeti"/>
    <s v="Univera - Nestle Professional"/>
    <x v="2"/>
    <s v="Stokbar"/>
    <s v="Stokbar"/>
    <n v="273051"/>
    <m/>
    <n v="1"/>
    <m/>
    <n v="273051"/>
    <m/>
    <n v="0"/>
    <m/>
    <n v="273051"/>
    <m/>
    <n v="0"/>
    <n v="0"/>
    <s v="UNI240000000881"/>
    <m/>
    <m/>
    <s v="Nestle"/>
    <x v="0"/>
    <s v="Yenileme"/>
    <s v="Hizmet"/>
    <s v="Bakım ve Destek Hizmeti"/>
    <s v="Key Account"/>
    <x v="0"/>
    <x v="0"/>
    <s v="Yurt İçi"/>
    <s v="Türkiye"/>
  </r>
  <r>
    <s v="Q2"/>
    <x v="0"/>
    <x v="5"/>
    <m/>
    <s v="NESTLE TÜRKIYE GIDA SANAYI A.S."/>
    <s v="SH.03.004"/>
    <s v="StokBar Panorama - Çafri Merkezi Hizmeti (Depo/Lokasyon)"/>
    <s v="Univera - Nestle Professional"/>
    <x v="2"/>
    <s v="Stokbar"/>
    <s v="Stokbar"/>
    <n v="27622.603999999999"/>
    <m/>
    <n v="5"/>
    <m/>
    <n v="138113.01500000001"/>
    <m/>
    <n v="-5.0000000000000001E-3"/>
    <m/>
    <n v="138113.01999999999"/>
    <m/>
    <n v="0"/>
    <n v="0"/>
    <s v="UNI240000000881"/>
    <m/>
    <m/>
    <s v="Nestle"/>
    <x v="0"/>
    <s v="Yenileme"/>
    <s v="Hizmet"/>
    <s v="Hosting"/>
    <s v="Key Account"/>
    <x v="0"/>
    <x v="0"/>
    <s v="Yurt İçi"/>
    <s v="Türkiye"/>
  </r>
  <r>
    <s v="Q2"/>
    <x v="0"/>
    <x v="5"/>
    <m/>
    <s v="ROYAL CANIN TURKEY EVCIL HAYVAN ÜRÜNLERI TIC. LTD. STI."/>
    <s v="QH.07.001"/>
    <s v="Quest Panorama - Rapor Gelistirme Hizmeti"/>
    <s v="Univera - Royal Canin"/>
    <x v="7"/>
    <s v="Quest"/>
    <m/>
    <n v="8385.25"/>
    <m/>
    <n v="5"/>
    <m/>
    <n v="49325"/>
    <m/>
    <n v="7398.75"/>
    <m/>
    <n v="41926.25"/>
    <m/>
    <n v="0"/>
    <n v="0"/>
    <s v="UNI240000000879"/>
    <m/>
    <m/>
    <s v="Royal Canin"/>
    <x v="0"/>
    <s v="Yeni Satış"/>
    <s v="Hizmet"/>
    <s v="Rapor Geliştirme"/>
    <s v="Diğer"/>
    <x v="0"/>
    <x v="0"/>
    <s v="Yurt İçi"/>
    <s v="Türkiye"/>
  </r>
  <r>
    <s v="Q4"/>
    <x v="0"/>
    <x v="10"/>
    <m/>
    <s v="ALTIPARMAK GIDA SAN. VE TIC. AS."/>
    <s v="EY.03.001"/>
    <s v="Enroute Panorama PaaS Lisansi (Kiralama Hizmeti )"/>
    <s v="Univera - Altıparmak-Balparmak"/>
    <x v="12"/>
    <s v="Enroute"/>
    <m/>
    <n v="72576"/>
    <m/>
    <n v="1"/>
    <m/>
    <n v="72576"/>
    <m/>
    <n v="0"/>
    <m/>
    <n v="72576"/>
    <m/>
    <n v="0"/>
    <n v="0"/>
    <s v="UNI240000001979"/>
    <m/>
    <m/>
    <s v="Balparmak"/>
    <x v="0"/>
    <s v="Yenileme"/>
    <s v="Lisans"/>
    <s v="Lisans Kiralama"/>
    <s v="Diğer"/>
    <x v="0"/>
    <x v="0"/>
    <s v="Yurt İçi"/>
    <s v="Türkiye"/>
  </r>
  <r>
    <s v="Q4"/>
    <x v="0"/>
    <x v="10"/>
    <m/>
    <s v="ALTIPARMAK GIDA SAN. VE TIC. AS."/>
    <s v="EY.03.001"/>
    <s v="Enroute Panorama PaaS Lisansi (Kiralama Hizmeti )"/>
    <s v="Univera - Altıparmak-Balparmak"/>
    <x v="12"/>
    <s v="Enroute"/>
    <m/>
    <n v="41921"/>
    <m/>
    <n v="1"/>
    <m/>
    <n v="41921"/>
    <m/>
    <n v="0"/>
    <m/>
    <n v="41921"/>
    <m/>
    <n v="0"/>
    <n v="0"/>
    <s v="UNI240000001980"/>
    <m/>
    <m/>
    <s v="Balparmak"/>
    <x v="0"/>
    <s v="Yenileme"/>
    <s v="Lisans"/>
    <s v="Lisans Kiralama"/>
    <s v="Diğer"/>
    <x v="0"/>
    <x v="0"/>
    <s v="Yurt İçi"/>
    <s v="Türkiye"/>
  </r>
  <r>
    <s v="Q4"/>
    <x v="0"/>
    <x v="10"/>
    <m/>
    <s v="OF ÇAYSAN TARIM ÜRÜN. ENTEGRE TES. SAN VE TIC. AS."/>
    <s v="EY.06.001"/>
    <s v="EnRoute Panorama - Yazilim Gelistirme Hizmeti"/>
    <s v="Univera - Ofçaysan"/>
    <x v="14"/>
    <s v="Enroute"/>
    <m/>
    <n v="13125"/>
    <m/>
    <n v="3"/>
    <m/>
    <n v="52500"/>
    <m/>
    <n v="13125"/>
    <m/>
    <n v="39375"/>
    <m/>
    <n v="0"/>
    <n v="0"/>
    <s v="UNI240000001973"/>
    <m/>
    <m/>
    <s v="Ofçaysan"/>
    <x v="0"/>
    <s v="Yeni Satış"/>
    <s v="Hizmet"/>
    <s v="Yazılım Geliştirme"/>
    <s v="Diğer"/>
    <x v="0"/>
    <x v="0"/>
    <s v="Yurt İçi"/>
    <s v="Türkiye"/>
  </r>
  <r>
    <s v="Q2"/>
    <x v="0"/>
    <x v="5"/>
    <m/>
    <s v="MİYA OTOMASYON VE BARKOD BILISIM SISTEMLERI SAN TİC. VE L.T.D. STI."/>
    <s v="UH.01.002"/>
    <s v="UNIDOX KONTÖR HIZMETI"/>
    <s v="Univera - Kanal"/>
    <x v="6"/>
    <s v="E-Dönüşüm"/>
    <s v="Unidox"/>
    <n v="0.72750000000000004"/>
    <m/>
    <n v="100000"/>
    <m/>
    <n v="72750"/>
    <m/>
    <n v="0"/>
    <m/>
    <n v="72750"/>
    <m/>
    <n v="0"/>
    <n v="0"/>
    <s v="UNI240000000886"/>
    <m/>
    <m/>
    <s v="Miya"/>
    <x v="0"/>
    <s v="Yeni Satış"/>
    <s v="Kontor"/>
    <s v="Kontor Satışı"/>
    <s v="Diğer"/>
    <x v="1"/>
    <x v="1"/>
    <s v="Yurt İçi"/>
    <s v="Türkiye"/>
  </r>
  <r>
    <s v="Q2"/>
    <x v="0"/>
    <x v="5"/>
    <m/>
    <s v="ERBAK-ULUDAG PAZARLAMA SATIS VE DAGITIM A.S."/>
    <s v="QY.02.007"/>
    <s v="Quest Panorama - Mobil Kullanicisi Lisansi (Enterprise)"/>
    <s v="Univera - Uludağ İçecek"/>
    <x v="11"/>
    <s v="Quest"/>
    <m/>
    <n v="9500"/>
    <m/>
    <n v="4"/>
    <m/>
    <n v="38000"/>
    <m/>
    <n v="0"/>
    <m/>
    <n v="38000"/>
    <m/>
    <n v="0"/>
    <n v="0"/>
    <s v="UNI240000000884"/>
    <m/>
    <m/>
    <s v="Uludağ İçecek"/>
    <x v="0"/>
    <s v="Yeni Satış"/>
    <s v="Lisans"/>
    <s v="Lisans Satışı"/>
    <s v="Diğer"/>
    <x v="0"/>
    <x v="0"/>
    <s v="Yurt İçi"/>
    <s v="Türkiye"/>
  </r>
  <r>
    <s v="Q4"/>
    <x v="0"/>
    <x v="10"/>
    <m/>
    <s v="BELKIM KIMYEVI MADDELER TICARET VE SANAYI ANONIM SIRKETI"/>
    <s v="EYS.01.014"/>
    <s v="EnRoute Panorama - Platform Back Office Kullanici Lisansi (Standart)"/>
    <s v="Univera - Belkim"/>
    <x v="12"/>
    <s v="Enroute"/>
    <m/>
    <n v="12075"/>
    <m/>
    <n v="3"/>
    <m/>
    <n v="52500"/>
    <m/>
    <n v="16275"/>
    <m/>
    <n v="36225"/>
    <m/>
    <n v="0"/>
    <n v="0"/>
    <s v="UNI240000001988"/>
    <m/>
    <m/>
    <s v="Belgin &amp; Belkim"/>
    <x v="0"/>
    <s v="Yeni Satış"/>
    <s v="Lisans"/>
    <s v="Lisans Satışı"/>
    <s v="Diğer"/>
    <x v="0"/>
    <x v="0"/>
    <s v="Yurt İçi"/>
    <s v="Türkiye"/>
  </r>
  <r>
    <s v="Q4"/>
    <x v="0"/>
    <x v="10"/>
    <m/>
    <s v="BELKIM KIMYEVI MADDELER TICARET VE SANAYI ANONIM SIRKETI"/>
    <s v="EYS.01.001"/>
    <s v="EnRoute Panorama - Mobil Satis &amp; Dafitim Çözüm Lisansi (Standart)"/>
    <s v="Univera - Belkim"/>
    <x v="12"/>
    <s v="Enroute"/>
    <m/>
    <n v="507500"/>
    <m/>
    <n v="1"/>
    <m/>
    <n v="1015000"/>
    <m/>
    <n v="507500"/>
    <m/>
    <n v="507500"/>
    <m/>
    <n v="0"/>
    <n v="0"/>
    <s v="UNI240000001988"/>
    <m/>
    <m/>
    <s v="Belgin &amp; Belkim"/>
    <x v="0"/>
    <s v="Yeni Satış"/>
    <s v="Lisans"/>
    <s v="Lisans Satışı"/>
    <s v="Diğer"/>
    <x v="0"/>
    <x v="0"/>
    <s v="Yurt İçi"/>
    <s v="Türkiye"/>
  </r>
  <r>
    <s v="Q2"/>
    <x v="0"/>
    <x v="5"/>
    <m/>
    <s v="DOGUS ÇAY VE GIDA MADD.ÜRT.PAZ.ITH.IHR.A.S"/>
    <s v="SH.01.001"/>
    <s v="StokBar Panorama - Proje Yönetim Hizmeti"/>
    <s v="Univera Doğuş Çay Projesi"/>
    <x v="7"/>
    <s v="Stokbar"/>
    <s v="Stokbar"/>
    <n v="9782.65"/>
    <m/>
    <n v="2"/>
    <m/>
    <n v="23018"/>
    <m/>
    <n v="3452.7"/>
    <m/>
    <n v="19565.3"/>
    <m/>
    <n v="0"/>
    <n v="0"/>
    <s v="UNI240000000890"/>
    <m/>
    <m/>
    <s v="Doğuş Çay"/>
    <x v="0"/>
    <s v="Yeni Satış"/>
    <s v="Hizmet"/>
    <s v="Proje Yönetimi ve Danışmanlık"/>
    <s v="Key Account"/>
    <x v="0"/>
    <x v="0"/>
    <s v="Yurt İçi"/>
    <s v="Türkiye"/>
  </r>
  <r>
    <s v="Q2"/>
    <x v="0"/>
    <x v="5"/>
    <m/>
    <s v="DOGUS ÇAY VE GIDA MADD.ÜRT.PAZ.ITH.IHR.A.S"/>
    <s v="SH.01.001"/>
    <s v="StokBar Panorama - Proje Yönetim Hizmeti"/>
    <s v="Univera Doğuş Çay Projesi"/>
    <x v="7"/>
    <s v="Stokbar"/>
    <s v="Stokbar"/>
    <n v="9782.65"/>
    <m/>
    <n v="2"/>
    <m/>
    <n v="23018"/>
    <m/>
    <n v="3452.7"/>
    <m/>
    <n v="19565.3"/>
    <m/>
    <n v="0"/>
    <n v="0"/>
    <s v="UNI240000000891"/>
    <m/>
    <m/>
    <s v="Doğuş Çay"/>
    <x v="0"/>
    <s v="Yeni Satış"/>
    <s v="Hizmet"/>
    <s v="Proje Yönetimi ve Danışmanlık"/>
    <s v="Key Account"/>
    <x v="0"/>
    <x v="0"/>
    <s v="Yurt İçi"/>
    <s v="Türkiye"/>
  </r>
  <r>
    <s v="Q2"/>
    <x v="0"/>
    <x v="5"/>
    <m/>
    <s v="SHELL &amp; TURCAS PETROL A.S"/>
    <s v="OH.05.001"/>
    <s v="OUTSOURCE YAZILIM GELISTIRME HIZMETI"/>
    <s v="Univera - Shell Bee"/>
    <x v="4"/>
    <s v="Enroute"/>
    <s v="Outsource - Hizmet"/>
    <n v="10756.799990220874"/>
    <m/>
    <n v="408.83"/>
    <m/>
    <n v="4397702.5439999998"/>
    <m/>
    <n v="3.9979999999999998E-3"/>
    <m/>
    <n v="4397702.5400019996"/>
    <m/>
    <n v="0"/>
    <n v="0"/>
    <s v="UNI240000000889"/>
    <m/>
    <m/>
    <s v="Shell"/>
    <x v="3"/>
    <s v="Yeni Satış"/>
    <s v="Hizmet"/>
    <s v="Yazılım Geliştirme"/>
    <s v="Diğer"/>
    <x v="0"/>
    <x v="0"/>
    <s v="Yurt İçi"/>
    <s v="Türkiye"/>
  </r>
  <r>
    <s v="Q2"/>
    <x v="0"/>
    <x v="5"/>
    <m/>
    <s v="ALDEMIR BILISIM HIZ. VE DANISMANLIK - ARZU ALDEMIR"/>
    <s v="WPY.01.003"/>
    <s v="WEBPLUS EK KULLANICI LISANSI +1"/>
    <s v="Univera - Kanal"/>
    <x v="5"/>
    <s v="Enroute"/>
    <s v="Webplus"/>
    <n v="881"/>
    <m/>
    <n v="1"/>
    <m/>
    <n v="881"/>
    <m/>
    <n v="0"/>
    <m/>
    <n v="881"/>
    <m/>
    <n v="0"/>
    <n v="0"/>
    <s v="UNI240000000892"/>
    <m/>
    <m/>
    <s v="Aldemir"/>
    <x v="0"/>
    <s v="Yeni Satış"/>
    <s v="Lisans"/>
    <s v="Lisans Satışı"/>
    <s v="Diğer"/>
    <x v="1"/>
    <x v="3"/>
    <s v="Yurt İçi"/>
    <s v="Türkiye"/>
  </r>
  <r>
    <s v="Q2"/>
    <x v="0"/>
    <x v="5"/>
    <m/>
    <s v="MİYA OTOMASYON VE BARKOD BILISIM SISTEMLERI SAN TİC. VE L.T.D. STI."/>
    <s v="WPY.01.003"/>
    <s v="WEBPLUS EK KULLANICI LISANSI +1"/>
    <s v="Univera - Kanal"/>
    <x v="5"/>
    <s v="Enroute"/>
    <s v="Webplus"/>
    <n v="881"/>
    <m/>
    <n v="1"/>
    <m/>
    <n v="881"/>
    <m/>
    <n v="0"/>
    <m/>
    <n v="881"/>
    <m/>
    <n v="0"/>
    <n v="0"/>
    <s v="UNI240000000894"/>
    <m/>
    <m/>
    <s v="Miya"/>
    <x v="0"/>
    <s v="Yeni Satış"/>
    <s v="Lisans"/>
    <s v="Lisans Satışı"/>
    <s v="Diğer"/>
    <x v="1"/>
    <x v="1"/>
    <s v="Yurt İçi"/>
    <s v="Türkiye"/>
  </r>
  <r>
    <s v="Q2"/>
    <x v="0"/>
    <x v="5"/>
    <m/>
    <s v="MATRIKS BİLGİSAYAR SİSTEMLERİ LTD.ŞTİ"/>
    <s v="WPY.02.001"/>
    <s v="WEBPLUS (Android) SATIS TEMSILCISI LISANSI"/>
    <s v="Univera - Kanal"/>
    <x v="5"/>
    <s v="Enroute"/>
    <s v="Webplus"/>
    <n v="2813"/>
    <m/>
    <n v="1"/>
    <m/>
    <n v="2813"/>
    <m/>
    <n v="0"/>
    <m/>
    <n v="2813"/>
    <m/>
    <n v="0"/>
    <n v="0"/>
    <s v="UNI240000000895"/>
    <m/>
    <m/>
    <s v="Matriks"/>
    <x v="0"/>
    <s v="Yeni Satış"/>
    <s v="Lisans"/>
    <s v="Lisans Satışı"/>
    <s v="Diğer"/>
    <x v="1"/>
    <x v="2"/>
    <s v="Yurt İçi"/>
    <s v="Türkiye"/>
  </r>
  <r>
    <s v="Q2"/>
    <x v="0"/>
    <x v="5"/>
    <m/>
    <s v="TAYFUN BAKIR"/>
    <s v="UH.01.002"/>
    <s v="UNIDOX KONTÖR HIZMETI"/>
    <s v="Univera Doğuş Çay Projesi"/>
    <x v="6"/>
    <s v="E-Dönüşüm"/>
    <s v="Unidox"/>
    <n v="1.8"/>
    <m/>
    <n v="10000"/>
    <m/>
    <n v="18000"/>
    <m/>
    <n v="0"/>
    <m/>
    <n v="18000"/>
    <m/>
    <n v="0"/>
    <n v="0"/>
    <s v="ENV240000000079"/>
    <m/>
    <m/>
    <s v="Doğuş Çay"/>
    <x v="0"/>
    <s v="Yeni Satış"/>
    <s v="Kontor"/>
    <s v="Kontor Satışı"/>
    <s v="Key Account"/>
    <x v="1"/>
    <x v="0"/>
    <s v="Yurt İçi"/>
    <s v="Türkiye"/>
  </r>
  <r>
    <s v="Q2"/>
    <x v="0"/>
    <x v="5"/>
    <m/>
    <s v="NESTLE TÜRKIYE GIDA SANAYI A.S."/>
    <s v="QH.06.001"/>
    <s v="Quest Panorama - Yazilim Gelistirme Hizmeti"/>
    <s v="Univera - Nestle Retail"/>
    <x v="11"/>
    <s v="Quest"/>
    <m/>
    <n v="6633.51"/>
    <m/>
    <n v="16"/>
    <m/>
    <n v="106136.16"/>
    <m/>
    <n v="0"/>
    <m/>
    <n v="106136.16"/>
    <m/>
    <n v="0"/>
    <n v="0"/>
    <s v="UNI240000000893"/>
    <m/>
    <m/>
    <s v="Nestle"/>
    <x v="0"/>
    <s v="Yeni Satış"/>
    <s v="Hizmet"/>
    <s v="Hosting"/>
    <s v="Key Account"/>
    <x v="0"/>
    <x v="0"/>
    <s v="Yurt İçi"/>
    <s v="Türkiye"/>
  </r>
  <r>
    <s v="Q2"/>
    <x v="0"/>
    <x v="5"/>
    <m/>
    <s v="NESTLE TÜRKIYE GIDA SANAYI A.S."/>
    <s v="QH.07.002"/>
    <s v="Quest Panorama - PY Rapor Gelistirme Hizmeti"/>
    <s v="Univera - Nestle Retail"/>
    <x v="11"/>
    <s v="Quest"/>
    <m/>
    <n v="6633.5099999999993"/>
    <m/>
    <n v="3"/>
    <m/>
    <n v="19900.53"/>
    <m/>
    <n v="0"/>
    <m/>
    <n v="19900.53"/>
    <m/>
    <n v="0"/>
    <n v="0"/>
    <s v="UNI240000000893"/>
    <m/>
    <m/>
    <s v="Nestle"/>
    <x v="0"/>
    <s v="Yeni Satış"/>
    <s v="Hizmet"/>
    <s v="Rapor Geliştirme"/>
    <s v="Key Account"/>
    <x v="0"/>
    <x v="0"/>
    <s v="Yurt İçi"/>
    <s v="Türkiye"/>
  </r>
  <r>
    <s v="Q2"/>
    <x v="0"/>
    <x v="5"/>
    <m/>
    <s v="NESTLE TÜRKIYE GIDA SANAYI A.S."/>
    <s v="QH.01.001"/>
    <s v="Quest Panorama - Proje Yönetim Hizmeti"/>
    <s v="Univera - Nestle Retail"/>
    <x v="11"/>
    <s v="Quest"/>
    <m/>
    <n v="6191.27"/>
    <m/>
    <n v="1"/>
    <m/>
    <n v="6191.27"/>
    <m/>
    <n v="0"/>
    <m/>
    <n v="6191.27"/>
    <m/>
    <n v="0"/>
    <n v="0"/>
    <s v="UNI240000000893"/>
    <m/>
    <m/>
    <s v="Nestle"/>
    <x v="0"/>
    <s v="Yeni Satış"/>
    <s v="Hizmet"/>
    <s v="Proje Yönetimi ve Danışmanlık"/>
    <s v="Key Account"/>
    <x v="0"/>
    <x v="0"/>
    <s v="Yurt İçi"/>
    <s v="Türkiye"/>
  </r>
  <r>
    <s v="Q4"/>
    <x v="0"/>
    <x v="10"/>
    <m/>
    <s v="DANONE TIKVESLI GIDA VE IÇECEK SAN.TIC.A.S."/>
    <s v="EY.06.001"/>
    <s v="EnRoute Panorama - Yazilim Gelistirme Hizmeti"/>
    <s v="Univera - Danone Tikveşli"/>
    <x v="11"/>
    <s v="Enroute"/>
    <m/>
    <n v="10276.270140555363"/>
    <m/>
    <n v="29.17"/>
    <m/>
    <n v="299758.79590000003"/>
    <m/>
    <n v="-4.1000000000000003E-3"/>
    <m/>
    <n v="299758.8"/>
    <m/>
    <n v="0"/>
    <n v="0"/>
    <s v="UNI240000002076"/>
    <m/>
    <m/>
    <s v="Danone"/>
    <x v="0"/>
    <s v="Yeni Satış"/>
    <s v="Hizmet"/>
    <s v="Yazılım Geliştirme"/>
    <s v="Diğer"/>
    <x v="0"/>
    <x v="0"/>
    <s v="Yurt İçi"/>
    <s v="Türkiye"/>
  </r>
  <r>
    <s v="Q4"/>
    <x v="0"/>
    <x v="10"/>
    <m/>
    <s v="DANONE TIKVESLI GIDA VE IÇECEK SAN.TIC.A.S."/>
    <s v="EH.02.001"/>
    <s v="EnRoute Panorama - Yazilim Bakimi, Yasatma ve Merkezi Destek Hizmeti"/>
    <s v="Univera - Danone Tikveşli"/>
    <x v="11"/>
    <s v="Enroute"/>
    <m/>
    <n v="350000"/>
    <m/>
    <n v="1"/>
    <m/>
    <n v="350000"/>
    <m/>
    <n v="0"/>
    <m/>
    <n v="350000"/>
    <m/>
    <n v="0"/>
    <n v="0"/>
    <s v="UNI240000002085"/>
    <m/>
    <m/>
    <s v="Danone"/>
    <x v="0"/>
    <s v="Yenileme"/>
    <s v="Hizmet"/>
    <s v="Bakım ve Destek Hizmeti"/>
    <s v="Diğer"/>
    <x v="0"/>
    <x v="0"/>
    <s v="Yurt İçi"/>
    <s v="Türkiye"/>
  </r>
  <r>
    <s v="Q4"/>
    <x v="0"/>
    <x v="11"/>
    <m/>
    <s v="ECZACIBASI YAPI GEREÇLERI SAN. VE TIC. AS."/>
    <s v="EH.02.001"/>
    <s v="EnRoute Panorama - Yazilim Bakimi, Yasatma ve Merkezi Destek Hizmeti"/>
    <s v="Univera - Eczacıbaşı Intema"/>
    <x v="11"/>
    <s v="Enroute"/>
    <m/>
    <n v="44666.66"/>
    <m/>
    <n v="1"/>
    <m/>
    <n v="44666.66"/>
    <m/>
    <n v="0"/>
    <m/>
    <n v="44666.66"/>
    <m/>
    <n v="0"/>
    <n v="0"/>
    <s v="UNI240000002113"/>
    <m/>
    <m/>
    <s v="Eczacıbaşı"/>
    <x v="0"/>
    <s v="Yenileme"/>
    <s v="Hizmet"/>
    <s v="Bakım ve Destek Hizmeti"/>
    <s v="Diğer"/>
    <x v="0"/>
    <x v="0"/>
    <s v="Yurt İçi"/>
    <s v="Türkiye"/>
  </r>
  <r>
    <s v="Q4"/>
    <x v="0"/>
    <x v="10"/>
    <m/>
    <s v="EFES VITANTA MOLDOVA BREWERY S.A"/>
    <s v="EH.02.001"/>
    <s v="EnRoute Panorama - Yazilim Bakimi, Yasatma ve Merkezi Destek Hizmeti"/>
    <s v="Univera - Efes Moldova"/>
    <x v="12"/>
    <s v="Enroute"/>
    <m/>
    <n v="25587.79"/>
    <m/>
    <n v="1"/>
    <m/>
    <n v="25587.794325999999"/>
    <m/>
    <n v="4.326E-3"/>
    <m/>
    <n v="25587.79"/>
    <m/>
    <n v="0"/>
    <n v="0"/>
    <s v="ENV240000000125"/>
    <m/>
    <m/>
    <s v="Efes International"/>
    <x v="0"/>
    <s v="Yenileme"/>
    <s v="Hizmet"/>
    <s v="Bakım ve Destek Hizmeti"/>
    <s v="Diğer"/>
    <x v="0"/>
    <x v="0"/>
    <s v="Yurt Dışı"/>
    <s v="Moldova"/>
  </r>
  <r>
    <s v="Q4"/>
    <x v="0"/>
    <x v="11"/>
    <m/>
    <s v="VITRA KARO SERAMIK SAN. VE TIC. AS."/>
    <s v="EH.02.018"/>
    <s v="EnRoute Panorama  WebConnector Bakim Hizmeti"/>
    <s v="Univera - Eczacıbaşı Intema"/>
    <x v="12"/>
    <s v="Enroute"/>
    <s v="Web Connector"/>
    <n v="24051.25"/>
    <m/>
    <n v="1"/>
    <m/>
    <n v="24051.25"/>
    <m/>
    <n v="0"/>
    <m/>
    <n v="24051.25"/>
    <m/>
    <n v="0"/>
    <n v="0"/>
    <s v="UNI240000002112"/>
    <m/>
    <m/>
    <s v="Eczacıbaşı"/>
    <x v="0"/>
    <s v="Yenileme"/>
    <s v="Hizmet"/>
    <s v="Bakım ve Destek Hizmeti"/>
    <s v="Diğer"/>
    <x v="0"/>
    <x v="0"/>
    <s v="Yurt İçi"/>
    <s v="Türkiye"/>
  </r>
  <r>
    <s v="Q4"/>
    <x v="0"/>
    <x v="11"/>
    <m/>
    <s v="ANADOLU MOTOR ÜRETIM VE PAZARLAMA A.S"/>
    <s v="EH.03.003"/>
    <s v="EnRoute Panorama - Uzman Destek Hizmeti"/>
    <s v="Univera - Anadolu Motor"/>
    <x v="13"/>
    <s v="Enroute"/>
    <m/>
    <n v="109200"/>
    <m/>
    <n v="1"/>
    <m/>
    <n v="109200"/>
    <m/>
    <n v="0"/>
    <m/>
    <n v="109200"/>
    <m/>
    <n v="0"/>
    <n v="0"/>
    <s v="UNI240000002110"/>
    <m/>
    <m/>
    <s v="Anadolu Motor"/>
    <x v="0"/>
    <s v="Yenileme"/>
    <s v="Hizmet"/>
    <s v="Hosting"/>
    <s v="Diğer"/>
    <x v="0"/>
    <x v="0"/>
    <s v="Yurt İçi"/>
    <s v="Türkiye"/>
  </r>
  <r>
    <s v="Q4"/>
    <x v="0"/>
    <x v="10"/>
    <m/>
    <s v="ÖZEROGLU GIDA VE INS SAN TIC LTD STI"/>
    <s v="EH.03.006"/>
    <s v="EnRoute Panorama - Uzaktan Kurulum ve Efitim Hizmeti"/>
    <s v="Univera - Çaykur"/>
    <x v="12"/>
    <s v="Enroute"/>
    <m/>
    <n v="10000"/>
    <m/>
    <n v="2"/>
    <m/>
    <n v="20000"/>
    <m/>
    <n v="0"/>
    <m/>
    <n v="20000"/>
    <m/>
    <n v="0"/>
    <n v="0"/>
    <s v="UNI240000001985"/>
    <m/>
    <m/>
    <s v="Çaykur"/>
    <x v="0"/>
    <s v="Yeni Satış"/>
    <s v="Hizmet"/>
    <s v="Kurulum ve Eğitim"/>
    <s v="Diğer"/>
    <x v="0"/>
    <x v="0"/>
    <s v="Yurt İçi"/>
    <s v="Türkiye"/>
  </r>
  <r>
    <s v="Q4"/>
    <x v="0"/>
    <x v="10"/>
    <m/>
    <s v="ÖZGÖRKEY OTOMOTIV TURIZM GIDA SANAYI VE TICARET ANONIM SIRKETI"/>
    <s v="EH.03.006"/>
    <s v="EnRoute Panorama - Uzaktan Kurulum ve Efitim Hizmeti"/>
    <s v="Univera - Özgörkey"/>
    <x v="13"/>
    <s v="Enroute"/>
    <m/>
    <n v="10000"/>
    <m/>
    <n v="2"/>
    <m/>
    <n v="20000"/>
    <m/>
    <n v="0"/>
    <m/>
    <n v="20000"/>
    <m/>
    <n v="0"/>
    <n v="0"/>
    <s v="UNI240000002075"/>
    <m/>
    <m/>
    <s v="Özgörkey"/>
    <x v="0"/>
    <s v="Yeni Satış"/>
    <s v="Hizmet"/>
    <s v="Kurulum ve Eğitim"/>
    <s v="Diğer"/>
    <x v="0"/>
    <x v="0"/>
    <s v="Yurt İçi"/>
    <s v="Türkiye"/>
  </r>
  <r>
    <s v="Q4"/>
    <x v="0"/>
    <x v="10"/>
    <m/>
    <s v="DANONE TIKVESLI GIDA VE IÇECEK SAN.TIC.A.S."/>
    <s v="EH.01.001"/>
    <s v="EnRoute Panorama - Proje Yönetim Hizmeti"/>
    <s v="Univera - Danone Tikveşli"/>
    <x v="11"/>
    <s v="Enroute"/>
    <m/>
    <n v="9591.18"/>
    <m/>
    <n v="2"/>
    <m/>
    <n v="19182.36"/>
    <m/>
    <n v="0"/>
    <m/>
    <n v="19182.36"/>
    <m/>
    <n v="0"/>
    <n v="0"/>
    <s v="UNI240000002076"/>
    <m/>
    <m/>
    <s v="Danone"/>
    <x v="0"/>
    <s v="Yeni Satış"/>
    <s v="Hizmet"/>
    <s v="Proje Yönetimi ve Danışmanlık"/>
    <s v="Diğer"/>
    <x v="0"/>
    <x v="0"/>
    <s v="Yurt İçi"/>
    <s v="Türkiye"/>
  </r>
  <r>
    <s v="Q4"/>
    <x v="0"/>
    <x v="10"/>
    <m/>
    <s v="EFES VITANTA MOLDOVA BREWERY S.A"/>
    <s v="EH.03.001"/>
    <s v="EnRoute Panorama - Çafri Merkezi Hizmeti  (MSD)"/>
    <s v="Univera - Efes Moldova"/>
    <x v="12"/>
    <s v="Enroute"/>
    <m/>
    <n v="33454.51"/>
    <m/>
    <n v="1"/>
    <m/>
    <n v="33454.512000000002"/>
    <m/>
    <n v="2E-3"/>
    <m/>
    <n v="33454.51"/>
    <m/>
    <n v="0"/>
    <n v="0"/>
    <s v="ENV240000000125"/>
    <m/>
    <m/>
    <s v="Efes International"/>
    <x v="0"/>
    <s v="Yenileme"/>
    <s v="Hizmet"/>
    <s v="Çağrı Merkezi"/>
    <s v="Diğer"/>
    <x v="0"/>
    <x v="0"/>
    <s v="Yurt Dışı"/>
    <s v="Moldova"/>
  </r>
  <r>
    <s v="Q4"/>
    <x v="0"/>
    <x v="10"/>
    <m/>
    <s v="ERUSLU SAGLIK ÜRÜNLERI SAN. VE TIC. A.S."/>
    <s v="EYS.04.001"/>
    <s v="EnRoute Panorama -  Modül Lisanslari Kiralama Hizmeti Standart"/>
    <s v="Univera - Eruslu Sağlık"/>
    <x v="13"/>
    <s v="Enroute"/>
    <m/>
    <n v="326668.52"/>
    <m/>
    <n v="1"/>
    <m/>
    <n v="326668.52"/>
    <m/>
    <n v="0"/>
    <m/>
    <n v="326668.52"/>
    <m/>
    <n v="0"/>
    <n v="0"/>
    <s v="UNI240000002084"/>
    <m/>
    <m/>
    <s v="Eruslu"/>
    <x v="0"/>
    <s v="Yenileme"/>
    <s v="Lisans"/>
    <s v="Lisans Kiralama"/>
    <s v="Diğer"/>
    <x v="0"/>
    <x v="0"/>
    <s v="Yurt İçi"/>
    <s v="Türkiye"/>
  </r>
  <r>
    <s v="Q4"/>
    <x v="0"/>
    <x v="10"/>
    <m/>
    <s v="EDM BİLİŞİM SİSTEMLERİ VE DANIŞMANLIK HizmetLERİ A.Ş."/>
    <s v="EY.04.014"/>
    <s v="EnRoute - E-Dönüşüm Lisans Komisyonu"/>
    <s v="Univera - Kanal"/>
    <x v="6"/>
    <s v="E-Dönüşüm"/>
    <s v="E-Dönüşüm"/>
    <n v="16993"/>
    <m/>
    <n v="1"/>
    <m/>
    <n v="16993"/>
    <m/>
    <n v="0"/>
    <m/>
    <n v="16993"/>
    <m/>
    <n v="0"/>
    <n v="0"/>
    <s v="UNI240000001986"/>
    <m/>
    <m/>
    <s v="EDM Bilişim"/>
    <x v="0"/>
    <s v="Yeni Satış"/>
    <s v="Komisyon"/>
    <s v="E-Dönüşüm"/>
    <s v="Diğer"/>
    <x v="1"/>
    <x v="6"/>
    <s v="Yurt İçi"/>
    <s v="Türkiye"/>
  </r>
  <r>
    <s v="Q2"/>
    <x v="0"/>
    <x v="5"/>
    <m/>
    <s v="ALDEMIR BILISIM HIZ. VE DANISMANLIK - ARZU ALDEMIR"/>
    <s v="UH.01.002"/>
    <s v="Unidox Kontör"/>
    <s v="Univera - Şen Piliç"/>
    <x v="6"/>
    <s v="E-Dönüşüm"/>
    <s v="Unidox"/>
    <n v="0.57589999999999997"/>
    <m/>
    <n v="100000"/>
    <m/>
    <n v="57590"/>
    <m/>
    <n v="0"/>
    <m/>
    <n v="57590"/>
    <m/>
    <n v="0"/>
    <n v="0"/>
    <s v="UNI240000000899"/>
    <m/>
    <m/>
    <s v="Aldemir"/>
    <x v="0"/>
    <s v="Yeni Satış"/>
    <s v="Kontor"/>
    <s v="Kontor Satışı"/>
    <s v="Diğer"/>
    <x v="1"/>
    <x v="3"/>
    <s v="Yurt İçi"/>
    <s v="Türkiye"/>
  </r>
  <r>
    <s v="Q4"/>
    <x v="0"/>
    <x v="11"/>
    <m/>
    <s v="KENT GIDA MADDELERI SAN VE TIC.AS."/>
    <s v="EY.06.001"/>
    <s v="EnRoute Panorama - Yazilim Gelistirme Hizmeti"/>
    <s v="Univera - Kent Gıda"/>
    <x v="12"/>
    <s v="Enroute"/>
    <m/>
    <n v="4646.29"/>
    <m/>
    <n v="48"/>
    <m/>
    <n v="405494.4"/>
    <m/>
    <n v="182472.48"/>
    <m/>
    <n v="223021.92"/>
    <m/>
    <n v="0"/>
    <n v="0"/>
    <s v="UNI240000002164"/>
    <m/>
    <m/>
    <s v="Mondelez"/>
    <x v="0"/>
    <s v="Yeni Satış"/>
    <s v="Hizmet"/>
    <s v="Yazılım Geliştirme"/>
    <s v="Diğer"/>
    <x v="0"/>
    <x v="0"/>
    <s v="Yurt İçi"/>
    <s v="Türkiye"/>
  </r>
  <r>
    <s v="Q4"/>
    <x v="0"/>
    <x v="11"/>
    <m/>
    <s v="KENT GIDA MADDELERI SAN VE TIC.AS."/>
    <s v="EY.06.001"/>
    <s v="EnRoute Panorama - Yazilim Gelistirme Hizmeti"/>
    <s v="Univera - Kent Gıda"/>
    <x v="12"/>
    <s v="Enroute"/>
    <m/>
    <n v="4647.5384000000004"/>
    <m/>
    <n v="25"/>
    <m/>
    <n v="211251.75"/>
    <m/>
    <n v="95063.29"/>
    <m/>
    <n v="116188.46"/>
    <m/>
    <n v="0"/>
    <n v="0"/>
    <s v="UNI240000002161"/>
    <m/>
    <m/>
    <s v="Mondelez"/>
    <x v="0"/>
    <s v="Yeni Satış"/>
    <s v="Hizmet"/>
    <s v="Yazılım Geliştirme"/>
    <s v="Diğer"/>
    <x v="0"/>
    <x v="0"/>
    <s v="Yurt İçi"/>
    <s v="Türkiye"/>
  </r>
  <r>
    <s v="Q4"/>
    <x v="0"/>
    <x v="11"/>
    <m/>
    <s v="DARDANEL DAGITIM A.S."/>
    <s v="EH.02.001"/>
    <s v="EnRoute Panorama - Yazilim Bakimi, Yasatma ve Merkezi Destek Hizmeti"/>
    <s v="Univera - Dardanel"/>
    <x v="12"/>
    <s v="Enroute"/>
    <m/>
    <n v="715"/>
    <m/>
    <n v="1"/>
    <m/>
    <n v="715"/>
    <m/>
    <n v="0"/>
    <m/>
    <n v="715"/>
    <m/>
    <n v="0"/>
    <n v="0"/>
    <s v="UNI240000002152"/>
    <m/>
    <m/>
    <s v="Dardanel"/>
    <x v="0"/>
    <s v="Yenileme"/>
    <s v="Hizmet"/>
    <s v="Bakım ve Destek Hizmeti"/>
    <s v="Diğer"/>
    <x v="0"/>
    <x v="0"/>
    <s v="Yurt İçi"/>
    <s v="Türkiye"/>
  </r>
  <r>
    <s v="Q4"/>
    <x v="0"/>
    <x v="11"/>
    <m/>
    <s v="INTEMA INSAAT VE TESISAT MALZEME A.S"/>
    <s v="EH.02.001"/>
    <s v="EnRoute Panorama - Yazilim Bakimi, Yasatma ve Merkezi Destek Hizmeti"/>
    <s v="Univera - Eczacıbaşı Intema"/>
    <x v="12"/>
    <s v="Enroute"/>
    <m/>
    <n v="20230.75"/>
    <m/>
    <n v="1"/>
    <m/>
    <n v="20230.75"/>
    <m/>
    <n v="0"/>
    <m/>
    <n v="20230.75"/>
    <m/>
    <n v="0"/>
    <n v="0"/>
    <s v="UNI240000002114"/>
    <m/>
    <m/>
    <s v="Eczacıbaşı"/>
    <x v="0"/>
    <s v="Yenileme"/>
    <s v="Hizmet"/>
    <s v="Bakım ve Destek Hizmeti"/>
    <s v="Diğer"/>
    <x v="0"/>
    <x v="0"/>
    <s v="Yurt İçi"/>
    <s v="Türkiye"/>
  </r>
  <r>
    <s v="Q4"/>
    <x v="0"/>
    <x v="11"/>
    <m/>
    <s v="MYS GIDA KOZM. KIM. OTO.ÜRÜN.SAN. VE TIC. LTD. STI"/>
    <s v="EH.03.006"/>
    <s v="EnRoute Panorama - Uzaktan Kurulum ve Efitim Hizmeti"/>
    <s v="Univera - Kent Gıda"/>
    <x v="12"/>
    <s v="Enroute"/>
    <m/>
    <n v="9000"/>
    <m/>
    <n v="2"/>
    <m/>
    <n v="20000"/>
    <m/>
    <n v="2000"/>
    <m/>
    <n v="18000"/>
    <m/>
    <n v="0"/>
    <n v="0"/>
    <s v="UNI240000002131"/>
    <m/>
    <m/>
    <s v="Mondelez"/>
    <x v="0"/>
    <s v="Yeni Satış"/>
    <s v="Hizmet"/>
    <s v="Kurulum ve Eğitim"/>
    <s v="Diğer"/>
    <x v="0"/>
    <x v="0"/>
    <s v="Yurt İçi"/>
    <s v="Türkiye"/>
  </r>
  <r>
    <s v="Q4"/>
    <x v="0"/>
    <x v="11"/>
    <m/>
    <s v="EFES VITANTA MOLDOVA BREWERY S.A"/>
    <s v="EH.05.002"/>
    <s v="EnRoute Panorama - Rapor Gelistirme Hizmeti"/>
    <s v="Univera - Efes Moldova"/>
    <x v="12"/>
    <s v="Enroute"/>
    <m/>
    <n v="13905.32"/>
    <m/>
    <n v="3"/>
    <m/>
    <n v="41715.96"/>
    <m/>
    <n v="0"/>
    <m/>
    <n v="41715.96"/>
    <m/>
    <n v="0"/>
    <n v="0"/>
    <s v="ENV240000000128"/>
    <m/>
    <m/>
    <s v="Efes International"/>
    <x v="0"/>
    <s v="Yeni Satış"/>
    <s v="Hizmet"/>
    <s v="Rapor Geliştirme"/>
    <s v="Diğer"/>
    <x v="0"/>
    <x v="0"/>
    <s v="Yurt Dışı"/>
    <s v="Moldova"/>
  </r>
  <r>
    <s v="Q4"/>
    <x v="0"/>
    <x v="11"/>
    <m/>
    <s v="FLLC EFESTRADE BY"/>
    <s v="EH.05.002"/>
    <s v="EnRoute Panorama - Rapor Gelistirme Hizmeti"/>
    <s v="Univera - Efes Belarus"/>
    <x v="10"/>
    <s v="Enroute"/>
    <m/>
    <n v="14713.44"/>
    <m/>
    <n v="3"/>
    <m/>
    <n v="44140.32"/>
    <m/>
    <n v="0"/>
    <m/>
    <n v="44140.32"/>
    <m/>
    <n v="0"/>
    <n v="0"/>
    <s v="ENV240000000130"/>
    <m/>
    <m/>
    <s v="Efes International"/>
    <x v="0"/>
    <s v="Yeni Satış"/>
    <s v="Hizmet"/>
    <s v="Rapor Geliştirme"/>
    <s v="Diğer"/>
    <x v="0"/>
    <x v="0"/>
    <s v="Yurt Dışı"/>
    <s v="Belarus"/>
  </r>
  <r>
    <s v="Q4"/>
    <x v="0"/>
    <x v="11"/>
    <m/>
    <s v="HAYAT KIMYA SAN. A.S"/>
    <s v="EH.05.002"/>
    <s v="EnRoute Panorama - Rapor Gelistirme Hizmeti"/>
    <s v="Univera - Hayat Kimya"/>
    <x v="11"/>
    <s v="Enroute"/>
    <m/>
    <n v="6964.6496881496878"/>
    <m/>
    <n v="9.6199999999999992"/>
    <m/>
    <n v="66999.933000000005"/>
    <m/>
    <n v="3.0000000000000001E-3"/>
    <m/>
    <n v="66999.929999999993"/>
    <m/>
    <n v="0"/>
    <n v="0"/>
    <s v="UNI240000002147"/>
    <m/>
    <m/>
    <s v="Hayat Kimya"/>
    <x v="0"/>
    <s v="Yeni Satış"/>
    <s v="Hizmet"/>
    <s v="Rapor Geliştirme"/>
    <s v="Diğer"/>
    <x v="0"/>
    <x v="0"/>
    <s v="Yurt İçi"/>
    <s v="Türkiye"/>
  </r>
  <r>
    <s v="Q4"/>
    <x v="0"/>
    <x v="11"/>
    <m/>
    <s v="HAYAT KIMYA SAN. A.S"/>
    <s v="EH.01.001"/>
    <s v="EnRoute Panorama - Proje Yönetim Hizmeti"/>
    <s v="Univera - Hayat Kimya"/>
    <x v="11"/>
    <s v="Enroute"/>
    <m/>
    <n v="749.14"/>
    <m/>
    <n v="1"/>
    <m/>
    <n v="749.14290000000005"/>
    <m/>
    <n v="2.8999999999999998E-3"/>
    <m/>
    <n v="749.14"/>
    <m/>
    <n v="0"/>
    <n v="0"/>
    <s v="UNI240000002147"/>
    <m/>
    <m/>
    <s v="Hayat Kimya"/>
    <x v="0"/>
    <s v="Yeni Satış"/>
    <s v="Hizmet"/>
    <s v="Proje Yönetimi ve Danışmanlık"/>
    <s v="Diğer"/>
    <x v="0"/>
    <x v="0"/>
    <s v="Yurt İçi"/>
    <s v="Türkiye"/>
  </r>
  <r>
    <s v="Q4"/>
    <x v="0"/>
    <x v="11"/>
    <m/>
    <s v="DARDANEL DAGITIM A.S."/>
    <s v="EY.01.014"/>
    <s v="EnRoute Panorama - Platform Back Office Kullanici Lisansi (Enterprise)"/>
    <s v="Univera - Dardanel"/>
    <x v="12"/>
    <s v="Enroute"/>
    <m/>
    <n v="15600"/>
    <m/>
    <n v="2"/>
    <m/>
    <n v="39000"/>
    <m/>
    <n v="7800"/>
    <m/>
    <n v="31200"/>
    <m/>
    <n v="0"/>
    <n v="0"/>
    <s v="UNI240000002152"/>
    <m/>
    <m/>
    <s v="Dardanel"/>
    <x v="0"/>
    <s v="Yeni Satış"/>
    <s v="Lisans"/>
    <s v="Lisans Satışı"/>
    <s v="Diğer"/>
    <x v="0"/>
    <x v="0"/>
    <s v="Yurt İçi"/>
    <s v="Türkiye"/>
  </r>
  <r>
    <s v="Q4"/>
    <x v="0"/>
    <x v="11"/>
    <m/>
    <s v="HALIL ENDERER DAGITIM PAZARLAMA SANAYI VE TICARET LIMITED SIRKETI"/>
    <s v="EY.02.011"/>
    <s v="EnRoute Panorama - Panel - Çoklu Proje Birlestirme Mobil Uygulama Lisansi (Enterprise)"/>
    <s v="Univera - Sarper İçecek"/>
    <x v="13"/>
    <s v="Enroute"/>
    <m/>
    <n v="9250"/>
    <m/>
    <n v="3"/>
    <m/>
    <n v="27750"/>
    <m/>
    <n v="0"/>
    <m/>
    <n v="27750"/>
    <m/>
    <n v="0"/>
    <n v="0"/>
    <s v="UNI240000002135"/>
    <m/>
    <m/>
    <s v="Sarper İçecek"/>
    <x v="0"/>
    <s v="Yeni Satış"/>
    <s v="Lisans"/>
    <s v="Lisans Satışı"/>
    <s v="Diğer"/>
    <x v="0"/>
    <x v="0"/>
    <s v="Yurt İçi"/>
    <s v="Türkiye"/>
  </r>
  <r>
    <s v="Q2"/>
    <x v="0"/>
    <x v="5"/>
    <m/>
    <s v="BRISA BRIDGESTONE SABANCI LASTIK SANAYI VE TICARET A.S."/>
    <s v="EH.06.001"/>
    <s v="EnRoute Panorama - Hosting Hizmeti"/>
    <s v="Univera - Brisa Bridgestone"/>
    <x v="2"/>
    <s v="Hosting"/>
    <m/>
    <n v="458027.78"/>
    <m/>
    <n v="1"/>
    <m/>
    <n v="458027.78"/>
    <m/>
    <n v="0"/>
    <m/>
    <n v="458027.78"/>
    <m/>
    <n v="0"/>
    <n v="0"/>
    <s v="UNI240000000898"/>
    <m/>
    <m/>
    <s v="Brisa"/>
    <x v="0"/>
    <s v="Yenileme"/>
    <s v="Hizmet"/>
    <s v="Hosting"/>
    <s v="Key Account"/>
    <x v="0"/>
    <x v="0"/>
    <s v="Yurt İçi"/>
    <s v="Türkiye"/>
  </r>
  <r>
    <s v="Q4"/>
    <x v="0"/>
    <x v="11"/>
    <m/>
    <s v="BELKIM KIMYEVI MADDELER TICARET VE SANAYI ANONIM SIRKETI"/>
    <s v="EYS.01.021"/>
    <s v="EnRoute Panorama - Dafitim Kanali (Bayi/Distribütör/Sube) Lisansi Standart"/>
    <s v="Univera - Belkim"/>
    <x v="12"/>
    <s v="Enroute"/>
    <m/>
    <n v="22425"/>
    <m/>
    <n v="6"/>
    <m/>
    <n v="195000"/>
    <m/>
    <n v="60450"/>
    <m/>
    <n v="134550"/>
    <m/>
    <n v="0"/>
    <n v="0"/>
    <s v="UNI240000002160"/>
    <m/>
    <m/>
    <s v="Belgin &amp; Belkim"/>
    <x v="0"/>
    <s v="Yeni Satış"/>
    <s v="Lisans"/>
    <s v="Lisans Satışı"/>
    <s v="Diğer"/>
    <x v="0"/>
    <x v="0"/>
    <s v="Yurt İçi"/>
    <s v="Türkiye"/>
  </r>
  <r>
    <s v="Q2"/>
    <x v="0"/>
    <x v="5"/>
    <m/>
    <s v="MİYA OTOMASYON VE BARKOD BILISIM SISTEMLERI SAN TİC. VE L.T.D. STI."/>
    <s v="WPY.01.004"/>
    <s v="WEBPLUS EK KULLANICI LISANSI +5"/>
    <s v="Univera - Kanal"/>
    <x v="5"/>
    <s v="Enroute"/>
    <s v="Webplus"/>
    <n v="11251.97"/>
    <m/>
    <n v="1"/>
    <m/>
    <n v="14064.96"/>
    <m/>
    <n v="2812.99"/>
    <m/>
    <n v="11251.97"/>
    <m/>
    <n v="0"/>
    <n v="0"/>
    <s v="UNI240000000910"/>
    <m/>
    <m/>
    <s v="Miya"/>
    <x v="0"/>
    <s v="Yeni Satış"/>
    <s v="Lisans"/>
    <s v="Lisans Satışı"/>
    <s v="Diğer"/>
    <x v="1"/>
    <x v="1"/>
    <s v="Yurt İçi"/>
    <s v="Türkiye"/>
  </r>
  <r>
    <s v="Q2"/>
    <x v="0"/>
    <x v="5"/>
    <m/>
    <s v="MATRIKS BİLGİSAYAR SİSTEMLERİ LTD.ŞTİ"/>
    <s v="WPY.01.003"/>
    <s v="WEBPLUS EK KULLANICI LISANSI +1"/>
    <s v="Univera - Kanal"/>
    <x v="5"/>
    <s v="Enroute"/>
    <s v="Webplus"/>
    <n v="3685"/>
    <m/>
    <n v="1"/>
    <m/>
    <n v="3685"/>
    <m/>
    <n v="0"/>
    <m/>
    <n v="3685"/>
    <m/>
    <n v="0"/>
    <n v="0"/>
    <s v="UNI240000000918"/>
    <m/>
    <m/>
    <s v="Matriks"/>
    <x v="0"/>
    <s v="Yeni Satış"/>
    <s v="Lisans"/>
    <s v="Lisans Satışı"/>
    <s v="Diğer"/>
    <x v="1"/>
    <x v="2"/>
    <s v="Yurt İçi"/>
    <s v="Türkiye"/>
  </r>
  <r>
    <s v="Q2"/>
    <x v="0"/>
    <x v="5"/>
    <m/>
    <s v="MİYA OTOMASYON VE BARKOD BILISIM SISTEMLERI SAN TİC. VE L.T.D. STI."/>
    <s v="WPY.01.007"/>
    <s v="WEBPLUS E-DÖNÜSÜM MODÜL LISANSI"/>
    <s v="Univera - Kanal"/>
    <x v="5"/>
    <s v="Enroute"/>
    <s v="Webplus"/>
    <n v="6899.2"/>
    <m/>
    <n v="3"/>
    <m/>
    <n v="25872"/>
    <m/>
    <n v="5174.3999999999996"/>
    <m/>
    <n v="20697.599999999999"/>
    <m/>
    <n v="0"/>
    <n v="0"/>
    <s v="UNI240000000910"/>
    <m/>
    <m/>
    <s v="Miya"/>
    <x v="0"/>
    <s v="Yeni Satış"/>
    <s v="Lisans"/>
    <s v="Lisans Satışı"/>
    <s v="Diğer"/>
    <x v="1"/>
    <x v="1"/>
    <s v="Yurt İçi"/>
    <s v="Türkiye"/>
  </r>
  <r>
    <s v="Q2"/>
    <x v="0"/>
    <x v="5"/>
    <m/>
    <s v="MİYA OTOMASYON VE BARKOD BILISIM SISTEMLERI SAN TİC. VE L.T.D. STI."/>
    <s v="WPY.01.002"/>
    <s v="WebPlus Dagitim Kanali Lisansi"/>
    <s v="Univera - Kanal"/>
    <x v="5"/>
    <s v="Enroute"/>
    <s v="Webplus"/>
    <n v="7159.0633333333326"/>
    <m/>
    <n v="3"/>
    <m/>
    <n v="26846.49"/>
    <m/>
    <n v="5369.3"/>
    <m/>
    <n v="21477.19"/>
    <m/>
    <n v="0"/>
    <n v="0"/>
    <s v="UNI240000000910"/>
    <m/>
    <m/>
    <s v="Miya"/>
    <x v="0"/>
    <s v="Yeni Satış"/>
    <s v="Lisans"/>
    <s v="Lisans Satışı"/>
    <s v="Diğer"/>
    <x v="1"/>
    <x v="1"/>
    <s v="Yurt İçi"/>
    <s v="Türkiye"/>
  </r>
  <r>
    <s v="Q2"/>
    <x v="0"/>
    <x v="5"/>
    <m/>
    <s v="MİYA OTOMASYON VE BARKOD BILISIM SISTEMLERI SAN TİC. VE L.T.D. STI."/>
    <s v="WPY.01.002"/>
    <s v="WebPlus Dagitim Kanali Lisansi"/>
    <s v="Univera - Kanal"/>
    <x v="5"/>
    <s v="Enroute"/>
    <s v="Webplus"/>
    <n v="8948.83"/>
    <m/>
    <n v="1"/>
    <m/>
    <n v="8948.83"/>
    <m/>
    <n v="0"/>
    <m/>
    <n v="8948.83"/>
    <m/>
    <n v="0"/>
    <n v="0"/>
    <s v="UNI240000000911"/>
    <m/>
    <m/>
    <s v="Miya"/>
    <x v="0"/>
    <s v="Yeni Satış"/>
    <s v="Lisans"/>
    <s v="Lisans Satışı"/>
    <s v="Diğer"/>
    <x v="1"/>
    <x v="1"/>
    <s v="Yurt İçi"/>
    <s v="Türkiye"/>
  </r>
  <r>
    <s v="Q2"/>
    <x v="0"/>
    <x v="5"/>
    <m/>
    <s v="MİYA OTOMASYON VE BARKOD BILISIM SISTEMLERI SAN TİC. VE L.T.D. STI."/>
    <s v="WPY.02.001"/>
    <s v="WEBPLUS (Android) SATIS TEMSILCISI LISANSI"/>
    <s v="Univera - Kanal"/>
    <x v="5"/>
    <s v="Enroute"/>
    <s v="Webplus"/>
    <n v="2250.4"/>
    <m/>
    <n v="17"/>
    <m/>
    <n v="47821"/>
    <m/>
    <n v="9564.2000000000007"/>
    <m/>
    <n v="38256.800000000003"/>
    <m/>
    <n v="0"/>
    <n v="0"/>
    <s v="UNI240000000910"/>
    <m/>
    <m/>
    <s v="Miya"/>
    <x v="0"/>
    <s v="Yeni Satış"/>
    <s v="Lisans"/>
    <s v="Lisans Satışı"/>
    <s v="Diğer"/>
    <x v="1"/>
    <x v="1"/>
    <s v="Yurt İçi"/>
    <s v="Türkiye"/>
  </r>
  <r>
    <s v="Q2"/>
    <x v="0"/>
    <x v="5"/>
    <m/>
    <s v="ALDEMIR BILISIM HIZ. VE DANISMANLIK - ARZU ALDEMIR"/>
    <s v="UH.01.002"/>
    <s v="Unidox Kontör"/>
    <s v="Univera - Haribo"/>
    <x v="6"/>
    <s v="E-Dönüşüm"/>
    <s v="Unidox"/>
    <n v="1.1815"/>
    <m/>
    <n v="10000"/>
    <m/>
    <n v="11815"/>
    <m/>
    <n v="0"/>
    <m/>
    <n v="11815"/>
    <m/>
    <n v="0"/>
    <n v="0"/>
    <s v="UNI240000000913"/>
    <m/>
    <m/>
    <s v="Aldemir"/>
    <x v="0"/>
    <s v="Yeni Satış"/>
    <s v="Kontor"/>
    <s v="Kontor Satışı"/>
    <s v="Diğer"/>
    <x v="1"/>
    <x v="3"/>
    <s v="Yurt İçi"/>
    <s v="Türkiye"/>
  </r>
  <r>
    <s v="Q2"/>
    <x v="0"/>
    <x v="5"/>
    <m/>
    <s v="ALDEMIR BILISIM HIZ. VE DANISMANLIK - ARZU ALDEMIR"/>
    <s v="UH.01.002"/>
    <s v="Unidox Kontör"/>
    <s v="Univera - Haribo"/>
    <x v="6"/>
    <s v="E-Dönüşüm"/>
    <s v="Unidox"/>
    <n v="1.1815"/>
    <m/>
    <n v="10000"/>
    <m/>
    <n v="11815"/>
    <m/>
    <n v="0"/>
    <m/>
    <n v="11815"/>
    <m/>
    <n v="0"/>
    <n v="0"/>
    <s v="UNI240000000916"/>
    <m/>
    <m/>
    <s v="Aldemir"/>
    <x v="0"/>
    <s v="Yeni Satış"/>
    <s v="Kontor"/>
    <s v="Kontor Satışı"/>
    <s v="Diğer"/>
    <x v="1"/>
    <x v="3"/>
    <s v="Yurt İçi"/>
    <s v="Türkiye"/>
  </r>
  <r>
    <s v="Q2"/>
    <x v="0"/>
    <x v="5"/>
    <m/>
    <s v="ALDEMIR BILISIM HIZ. VE DANISMANLIK - ARZU ALDEMIR"/>
    <s v="UH.01.002"/>
    <s v="Unidox Kontör"/>
    <s v="Univera - Haribo"/>
    <x v="6"/>
    <s v="E-Dönüşüm"/>
    <s v="Unidox"/>
    <n v="0.01"/>
    <m/>
    <n v="5000"/>
    <m/>
    <n v="50"/>
    <m/>
    <n v="0"/>
    <m/>
    <n v="50"/>
    <m/>
    <n v="0"/>
    <n v="0"/>
    <s v="UNI240000000913"/>
    <m/>
    <m/>
    <s v="Aldemir"/>
    <x v="0"/>
    <s v="Yeni Satış"/>
    <s v="Kontor"/>
    <s v="Kontor Satışı"/>
    <s v="Diğer"/>
    <x v="1"/>
    <x v="3"/>
    <s v="Yurt İçi"/>
    <s v="Türkiye"/>
  </r>
  <r>
    <s v="Q2"/>
    <x v="0"/>
    <x v="5"/>
    <m/>
    <s v="ALDEMIR BILISIM HIZ. VE DANISMANLIK - ARZU ALDEMIR"/>
    <s v="UH.01.002"/>
    <s v="Unidox Kontör"/>
    <s v="Univera - Haribo"/>
    <x v="6"/>
    <s v="E-Dönüşüm"/>
    <s v="Unidox"/>
    <n v="0.01"/>
    <m/>
    <n v="5000"/>
    <m/>
    <n v="50"/>
    <m/>
    <n v="0"/>
    <m/>
    <n v="50"/>
    <m/>
    <n v="0"/>
    <n v="0"/>
    <s v="UNI240000000916"/>
    <m/>
    <m/>
    <s v="Aldemir"/>
    <x v="0"/>
    <s v="Yeni Satış"/>
    <s v="Kontor"/>
    <s v="Kontor Satışı"/>
    <s v="Diğer"/>
    <x v="1"/>
    <x v="3"/>
    <s v="Yurt İçi"/>
    <s v="Türkiye"/>
  </r>
  <r>
    <s v="Q2"/>
    <x v="0"/>
    <x v="5"/>
    <m/>
    <s v="OVAM PILIÇ PAZ. HAY. INS. TAR. NAKL. TEKS. TAH. TIC. SAN. LTD. STI."/>
    <s v="UH.01.002"/>
    <s v="UNIDOX KONTÖR HIZMETI"/>
    <s v="Univera - Şen Piliç"/>
    <x v="6"/>
    <s v="E-Dönüşüm"/>
    <s v="Unidox"/>
    <n v="1.34"/>
    <m/>
    <n v="50000"/>
    <m/>
    <n v="67000"/>
    <m/>
    <n v="0"/>
    <m/>
    <n v="67000"/>
    <m/>
    <n v="0"/>
    <n v="0"/>
    <s v="UNI240000000909"/>
    <m/>
    <m/>
    <s v="Şen Piliç"/>
    <x v="0"/>
    <s v="Yeni Satış"/>
    <s v="Kontor"/>
    <s v="Kontor Satışı"/>
    <s v="Diğer"/>
    <x v="1"/>
    <x v="0"/>
    <s v="Yurt İçi"/>
    <s v="Türkiye"/>
  </r>
  <r>
    <s v="Q2"/>
    <x v="0"/>
    <x v="5"/>
    <m/>
    <s v="BADEMLER GIDA SAN. TIC. LTD.STI."/>
    <s v="UH.01.002"/>
    <s v="UNIDOX KONTÖR HIZMETI"/>
    <s v="Univera - Redbull"/>
    <x v="6"/>
    <s v="E-Dönüşüm"/>
    <s v="Unidox"/>
    <n v="0.65710000000000002"/>
    <m/>
    <n v="105000"/>
    <m/>
    <n v="68995.5"/>
    <m/>
    <n v="0"/>
    <m/>
    <n v="68995.5"/>
    <m/>
    <n v="0"/>
    <n v="0"/>
    <s v="UNI240000000907"/>
    <m/>
    <m/>
    <s v="Redbull"/>
    <x v="0"/>
    <s v="Yeni Satış"/>
    <s v="Kontor"/>
    <s v="Kontor Satışı"/>
    <s v="Diğer"/>
    <x v="1"/>
    <x v="0"/>
    <s v="Yurt İçi"/>
    <s v="Türkiye"/>
  </r>
  <r>
    <s v="Q2"/>
    <x v="0"/>
    <x v="5"/>
    <m/>
    <s v="BBS GIDA ÜR. TEKEL MAD. TEKSTIL SAN VE TIC. LTD.STI."/>
    <s v="UH.01.002"/>
    <s v="UNIDOX KONTÖR HIZMETI"/>
    <s v="Univera - Brown Forman"/>
    <x v="6"/>
    <s v="E-Dönüşüm"/>
    <s v="Unidox"/>
    <n v="1.8"/>
    <m/>
    <n v="10000"/>
    <m/>
    <n v="18000"/>
    <m/>
    <n v="0"/>
    <m/>
    <n v="18000"/>
    <m/>
    <n v="0"/>
    <n v="0"/>
    <s v="UNI240000000912"/>
    <m/>
    <m/>
    <s v="Brown Forman"/>
    <x v="0"/>
    <s v="Yeni Satış"/>
    <s v="Kontor"/>
    <s v="Kontor Satışı"/>
    <s v="Key Account"/>
    <x v="0"/>
    <x v="0"/>
    <s v="Yurt İçi"/>
    <s v="Türkiye"/>
  </r>
  <r>
    <s v="Q2"/>
    <x v="0"/>
    <x v="5"/>
    <m/>
    <s v="ULUS GIDA 37 SANAYI VE TIC.LTD.STI."/>
    <s v="UH.01.002"/>
    <s v="UNIDOX KONTÖR HIZMETI"/>
    <s v="Univera - Şen Piliç"/>
    <x v="6"/>
    <s v="E-Dönüşüm"/>
    <s v="Unidox"/>
    <n v="1.7215"/>
    <m/>
    <n v="25000"/>
    <m/>
    <n v="43037.5"/>
    <m/>
    <n v="0"/>
    <m/>
    <n v="43037.5"/>
    <m/>
    <n v="0"/>
    <n v="0"/>
    <s v="UNI240000000908"/>
    <m/>
    <m/>
    <s v="Şen Piliç"/>
    <x v="0"/>
    <s v="Yeni Satış"/>
    <s v="Kontor"/>
    <s v="Kontor Satışı"/>
    <s v="Diğer"/>
    <x v="1"/>
    <x v="0"/>
    <s v="Yurt İçi"/>
    <s v="Türkiye"/>
  </r>
  <r>
    <s v="Q2"/>
    <x v="0"/>
    <x v="5"/>
    <m/>
    <s v="DERKO KOZMETIK TURIZM VE ILAÇ ITH. IHR. TIC. LTD. STI."/>
    <s v="SH.02.001"/>
    <s v="StokBar Panorama - Yazilim Bakimi Hizmeti"/>
    <s v="Univera - Derko Kozmetik"/>
    <x v="13"/>
    <s v="Stokbar"/>
    <s v="Stokbar"/>
    <n v="43198.06"/>
    <m/>
    <n v="1"/>
    <m/>
    <n v="43198.06"/>
    <m/>
    <n v="0"/>
    <m/>
    <n v="43198.06"/>
    <m/>
    <n v="0"/>
    <n v="0"/>
    <s v="UNI240000000921"/>
    <m/>
    <m/>
    <s v="Derko"/>
    <x v="0"/>
    <s v="Yenileme"/>
    <s v="Hizmet"/>
    <s v="Bakım ve Destek Hizmeti"/>
    <s v="Diğer"/>
    <x v="0"/>
    <x v="0"/>
    <s v="Yurt İçi"/>
    <s v="Türkiye"/>
  </r>
  <r>
    <s v="Q2"/>
    <x v="0"/>
    <x v="5"/>
    <m/>
    <s v="ÖZGÖRKEY OTOMOTIV TURIZM GIDA SANAYI VE TICARET ANONIM SIRKETI"/>
    <s v="SH.02.001"/>
    <s v="StokBar Panorama - Yazilim Bakimi Hizmeti"/>
    <s v="Univera - Özgörkey"/>
    <x v="2"/>
    <s v="Stokbar"/>
    <s v="Stokbar"/>
    <n v="107740.37"/>
    <m/>
    <n v="1"/>
    <m/>
    <n v="107740.37"/>
    <m/>
    <n v="0"/>
    <m/>
    <n v="107740.37"/>
    <m/>
    <n v="0"/>
    <n v="0"/>
    <s v="UNI240000000906"/>
    <m/>
    <m/>
    <s v="Özgörkey"/>
    <x v="0"/>
    <s v="Yenileme"/>
    <s v="Hizmet"/>
    <s v="Bakım ve Destek Hizmeti"/>
    <s v="Diğer"/>
    <x v="0"/>
    <x v="0"/>
    <s v="Yurt İçi"/>
    <s v="Türkiye"/>
  </r>
  <r>
    <s v="Q2"/>
    <x v="0"/>
    <x v="5"/>
    <m/>
    <s v="TAVUK DÜNYASI GIDA SANAYI VE TICARET A.S."/>
    <s v="SH.01.001"/>
    <s v="StokBar Panorama - Proje Yönetim Hizmeti"/>
    <s v="Univera - Tavuk Dünyası"/>
    <x v="12"/>
    <s v="Stokbar"/>
    <s v="Stokbar"/>
    <n v="5233.6000000000004"/>
    <m/>
    <n v="2"/>
    <m/>
    <n v="10467.200000000001"/>
    <m/>
    <n v="0"/>
    <m/>
    <n v="10467.200000000001"/>
    <m/>
    <n v="0"/>
    <n v="0"/>
    <s v="UNI240000000915"/>
    <m/>
    <m/>
    <s v="Tavuk Dünyası"/>
    <x v="0"/>
    <s v="Yeni Satış"/>
    <s v="Hizmet"/>
    <s v="Proje Yönetimi ve Danışmanlık"/>
    <s v="Diğer"/>
    <x v="0"/>
    <x v="0"/>
    <s v="Yurt İçi"/>
    <s v="Türkiye"/>
  </r>
  <r>
    <s v="Q2"/>
    <x v="0"/>
    <x v="5"/>
    <m/>
    <s v="DERKO KOZMETIK TURIZM VE ILAÇ ITH. IHR. TIC. LTD. STI."/>
    <s v="SH.03.001"/>
    <s v="StokBar Panorama - Çafri Merkezi Hizmeti (Tesis)"/>
    <s v="Univera - Derko Kozmetik"/>
    <x v="13"/>
    <s v="Stokbar"/>
    <s v="Stokbar"/>
    <n v="38917.410000000003"/>
    <m/>
    <n v="1"/>
    <m/>
    <n v="38917.410000000003"/>
    <m/>
    <n v="0"/>
    <m/>
    <n v="38917.410000000003"/>
    <m/>
    <n v="0"/>
    <n v="0"/>
    <s v="UNI240000000921"/>
    <m/>
    <m/>
    <s v="Derko"/>
    <x v="0"/>
    <s v="Yenileme"/>
    <s v="Hizmet"/>
    <s v="Hosting"/>
    <s v="Diğer"/>
    <x v="0"/>
    <x v="0"/>
    <s v="Yurt İçi"/>
    <s v="Türkiye"/>
  </r>
  <r>
    <s v="Q2"/>
    <x v="0"/>
    <x v="5"/>
    <m/>
    <s v="ÖZGÖRKEY OTOMOTIV TURIZM GIDA SANAYI VE TICARET ANONIM SIRKETI"/>
    <s v="SH.03.004"/>
    <s v="StokBar Panorama - Çafri Merkezi Hizmeti (Depo/Lokasyon)"/>
    <s v="Univera - Özgörkey"/>
    <x v="2"/>
    <s v="Stokbar"/>
    <s v="Stokbar"/>
    <n v="21421.35"/>
    <m/>
    <n v="1"/>
    <m/>
    <n v="21421.35"/>
    <m/>
    <n v="0"/>
    <m/>
    <n v="21421.35"/>
    <m/>
    <n v="0"/>
    <n v="0"/>
    <s v="UNI240000000906"/>
    <m/>
    <m/>
    <s v="Özgörkey"/>
    <x v="0"/>
    <s v="Yenileme"/>
    <s v="Hizmet"/>
    <s v="Hosting"/>
    <s v="Diğer"/>
    <x v="0"/>
    <x v="0"/>
    <s v="Yurt İçi"/>
    <s v="Türkiye"/>
  </r>
  <r>
    <s v="Q4"/>
    <x v="0"/>
    <x v="11"/>
    <m/>
    <s v="KENT GIDA MADDELERI SAN VE TIC.AS."/>
    <s v="EY.06.001"/>
    <s v="EnRoute Panorama - Yazilim Gelistirme Hizmeti"/>
    <s v="Univera - Kent Gıda"/>
    <x v="12"/>
    <s v="Enroute"/>
    <m/>
    <n v="8181.25"/>
    <m/>
    <n v="6"/>
    <m/>
    <n v="105000"/>
    <m/>
    <n v="55912.5"/>
    <m/>
    <n v="49087.5"/>
    <m/>
    <n v="0"/>
    <n v="0"/>
    <s v="UNI240000002162"/>
    <m/>
    <m/>
    <s v="Mondelez"/>
    <x v="0"/>
    <s v="Yeni Satış"/>
    <s v="Hizmet"/>
    <s v="Yazılım Geliştirme"/>
    <s v="Diğer"/>
    <x v="0"/>
    <x v="0"/>
    <s v="Yurt İçi"/>
    <s v="Türkiye"/>
  </r>
  <r>
    <s v="Q4"/>
    <x v="0"/>
    <x v="11"/>
    <m/>
    <s v="ERBAK-ULUDAG PAZARLAMA SATIS VE DAGITIM A.S."/>
    <s v="EH.02.001"/>
    <s v="EnRoute Panorama - Yazilim Bakimi, Yasatma ve Merkezi Destek Hizmeti"/>
    <s v="Univera - Uludağ İçecek"/>
    <x v="11"/>
    <s v="Enroute"/>
    <m/>
    <n v="2966.7"/>
    <m/>
    <n v="1"/>
    <m/>
    <n v="2966.7"/>
    <m/>
    <n v="0"/>
    <m/>
    <n v="2966.7"/>
    <m/>
    <n v="0"/>
    <n v="0"/>
    <s v="UNI240000002159"/>
    <m/>
    <m/>
    <s v="Uludağ İçecek"/>
    <x v="1"/>
    <s v="Yenileme"/>
    <s v="Hizmet"/>
    <s v="Bakım ve Destek Hizmeti"/>
    <s v="Diğer"/>
    <x v="0"/>
    <x v="0"/>
    <s v="Yurt İçi"/>
    <s v="Türkiye"/>
  </r>
  <r>
    <s v="Q4"/>
    <x v="0"/>
    <x v="11"/>
    <m/>
    <s v="HAYAT KIMYA SAN. A.S"/>
    <s v="EH.05.002"/>
    <s v="EnRoute Panorama - Rapor Gelistirme Hizmeti"/>
    <s v="Univera - Hayat Kimya"/>
    <x v="11"/>
    <s v="Enroute"/>
    <m/>
    <n v="7113.1165217391299"/>
    <m/>
    <n v="5.75"/>
    <m/>
    <n v="40900.418149999998"/>
    <m/>
    <n v="-1.8500000000000001E-3"/>
    <m/>
    <n v="40900.42"/>
    <m/>
    <n v="0"/>
    <n v="0"/>
    <s v="UNI240000002169"/>
    <m/>
    <m/>
    <s v="Hayat Kimya"/>
    <x v="0"/>
    <s v="Yeni Satış"/>
    <s v="Hizmet"/>
    <s v="Rapor Geliştirme"/>
    <s v="Diğer"/>
    <x v="0"/>
    <x v="0"/>
    <s v="Yurt İçi"/>
    <s v="Türkiye"/>
  </r>
  <r>
    <s v="Q4"/>
    <x v="0"/>
    <x v="11"/>
    <m/>
    <s v="KENT GIDA MADDELERI SAN VE TIC.AS."/>
    <s v="EH.05.002"/>
    <s v="EnRoute Panorama - Rapor Gelistirme Hizmeti"/>
    <s v="Univera - Kent Gıda"/>
    <x v="12"/>
    <s v="Enroute"/>
    <m/>
    <n v="7840"/>
    <m/>
    <n v="4"/>
    <m/>
    <n v="70000"/>
    <m/>
    <n v="38640"/>
    <m/>
    <n v="31360"/>
    <m/>
    <n v="0"/>
    <n v="0"/>
    <s v="UNI240000002163"/>
    <m/>
    <m/>
    <s v="Mondelez"/>
    <x v="0"/>
    <s v="Yeni Satış"/>
    <s v="Hizmet"/>
    <s v="Rapor Geliştirme"/>
    <s v="Diğer"/>
    <x v="0"/>
    <x v="0"/>
    <s v="Yurt İçi"/>
    <s v="Türkiye"/>
  </r>
  <r>
    <s v="Q4"/>
    <x v="0"/>
    <x v="11"/>
    <m/>
    <s v="EFES KAZAKHSTAN JSC FE"/>
    <s v="EH.01.001"/>
    <s v="EnRoute Panorama - Proje Yönetim Hizmeti"/>
    <s v="Univera - Efes Kazakistan"/>
    <x v="12"/>
    <s v="Enroute"/>
    <m/>
    <n v="13936.96"/>
    <m/>
    <n v="3"/>
    <m/>
    <n v="41810.879999999997"/>
    <m/>
    <n v="0"/>
    <m/>
    <n v="41810.879999999997"/>
    <m/>
    <n v="0"/>
    <n v="0"/>
    <s v="ENV240000000132"/>
    <m/>
    <m/>
    <s v="Efes International"/>
    <x v="0"/>
    <s v="Yeni Satış"/>
    <s v="Hizmet"/>
    <s v="Proje Yönetimi ve Danışmanlık"/>
    <s v="Diğer"/>
    <x v="0"/>
    <x v="0"/>
    <s v="Yurt Dışı"/>
    <s v="Kazakistan"/>
  </r>
  <r>
    <s v="Q4"/>
    <x v="0"/>
    <x v="11"/>
    <m/>
    <s v="HAYAT KIMYA SAN. A.S"/>
    <s v="EH.01.001"/>
    <s v="EnRoute Panorama - Proje Yönetim Hizmeti"/>
    <s v="Univera - Hayat Kimya"/>
    <x v="11"/>
    <s v="Enroute"/>
    <m/>
    <n v="7113.1153846153838"/>
    <m/>
    <n v="1.56"/>
    <m/>
    <n v="11096.461272"/>
    <m/>
    <n v="1.2719999999999999E-3"/>
    <m/>
    <n v="11096.46"/>
    <m/>
    <n v="0"/>
    <n v="0"/>
    <s v="UNI240000002169"/>
    <m/>
    <m/>
    <s v="Hayat Kimya"/>
    <x v="0"/>
    <s v="Yeni Satış"/>
    <s v="Hizmet"/>
    <s v="Proje Yönetimi ve Danışmanlık"/>
    <s v="Diğer"/>
    <x v="0"/>
    <x v="0"/>
    <s v="Yurt İçi"/>
    <s v="Türkiye"/>
  </r>
  <r>
    <s v="Q4"/>
    <x v="0"/>
    <x v="11"/>
    <m/>
    <s v="KENT GIDA MADDELERI SAN VE TIC.AS."/>
    <s v="EH.01.001"/>
    <s v="EnRoute Panorama - Proje Yönetim Hizmeti"/>
    <s v="Univera - Kent Gıda"/>
    <x v="12"/>
    <s v="Enroute"/>
    <m/>
    <n v="4365.63"/>
    <m/>
    <n v="4"/>
    <m/>
    <n v="31750.04"/>
    <m/>
    <n v="14287.52"/>
    <m/>
    <n v="17462.52"/>
    <m/>
    <n v="0"/>
    <n v="0"/>
    <s v="UNI240000002164"/>
    <m/>
    <m/>
    <s v="Mondelez"/>
    <x v="0"/>
    <s v="Yeni Satış"/>
    <s v="Hizmet"/>
    <s v="Proje Yönetimi ve Danışmanlık"/>
    <s v="Diğer"/>
    <x v="0"/>
    <x v="0"/>
    <s v="Yurt İçi"/>
    <s v="Türkiye"/>
  </r>
  <r>
    <s v="Q4"/>
    <x v="0"/>
    <x v="11"/>
    <m/>
    <s v="KENT GIDA MADDELERI SAN VE TIC.AS."/>
    <s v="EH.01.001"/>
    <s v="EnRoute Panorama - Proje Yönetim Hizmeti"/>
    <s v="Univera - Kent Gıda"/>
    <x v="12"/>
    <s v="Enroute"/>
    <m/>
    <n v="15864.36"/>
    <m/>
    <n v="1"/>
    <m/>
    <n v="15864.36"/>
    <m/>
    <n v="0"/>
    <m/>
    <n v="15864.36"/>
    <m/>
    <n v="0"/>
    <n v="0"/>
    <s v="UNI240000002163"/>
    <m/>
    <m/>
    <s v="Mondelez"/>
    <x v="0"/>
    <s v="Yeni Satış"/>
    <s v="Hizmet"/>
    <s v="Proje Yönetimi ve Danışmanlık"/>
    <s v="Diğer"/>
    <x v="0"/>
    <x v="0"/>
    <s v="Yurt İçi"/>
    <s v="Türkiye"/>
  </r>
  <r>
    <s v="Q4"/>
    <x v="0"/>
    <x v="11"/>
    <m/>
    <s v="Lomisi JSC Efes Gürcistan "/>
    <s v="EH.01.001"/>
    <s v="EnRoute Panorama - Proje Yönetim Hizmeti"/>
    <s v="Univera - Efes Gürcistan"/>
    <x v="12"/>
    <s v="Enroute"/>
    <m/>
    <n v="13936.96"/>
    <m/>
    <n v="3"/>
    <m/>
    <n v="41810.879999999997"/>
    <m/>
    <n v="0"/>
    <m/>
    <n v="41810.879999999997"/>
    <m/>
    <n v="0"/>
    <n v="0"/>
    <s v="ENV240000000131"/>
    <m/>
    <m/>
    <s v="Efes International"/>
    <x v="0"/>
    <s v="Yeni Satış"/>
    <s v="Hizmet"/>
    <s v="Proje Yönetimi ve Danışmanlık"/>
    <s v="Diğer"/>
    <x v="0"/>
    <x v="0"/>
    <s v="Yurt Dışı"/>
    <s v="Gürcistan"/>
  </r>
  <r>
    <s v="Q4"/>
    <x v="0"/>
    <x v="11"/>
    <m/>
    <s v="ERBAK-ULUDAG PAZARLAMA SATIS VE DAGITIM A.S."/>
    <s v="EY.02.033"/>
    <s v="EnRoute Panorama - Mobil Kullanici Lisansi (Enterprise)"/>
    <s v="Univera - Uludağ İçecek"/>
    <x v="11"/>
    <s v="Enroute"/>
    <m/>
    <n v="2697"/>
    <m/>
    <n v="15"/>
    <m/>
    <n v="40455"/>
    <m/>
    <n v="0"/>
    <m/>
    <n v="40455"/>
    <m/>
    <n v="0"/>
    <n v="0"/>
    <s v="UNI240000002159"/>
    <m/>
    <m/>
    <s v="Uludağ İçecek"/>
    <x v="1"/>
    <s v="Yeni Satış"/>
    <s v="Lisans"/>
    <s v="Lisans Satışı"/>
    <s v="Diğer"/>
    <x v="0"/>
    <x v="0"/>
    <s v="Yurt İçi"/>
    <s v="Türkiye"/>
  </r>
  <r>
    <s v="Q2"/>
    <x v="0"/>
    <x v="5"/>
    <m/>
    <s v="PANASONIC ELEKTRIC WORKS ELEKTRIK SAN.VE TIC. A.S."/>
    <s v="SH.03.002"/>
    <s v="StokBar Panorama - Uzman Destek Hizmeti"/>
    <s v="Univera - Panasonic"/>
    <x v="11"/>
    <s v="Stokbar"/>
    <s v="Stokbar"/>
    <n v="97500"/>
    <m/>
    <n v="1"/>
    <m/>
    <n v="97500"/>
    <m/>
    <n v="0"/>
    <m/>
    <n v="97500"/>
    <m/>
    <n v="0"/>
    <n v="0"/>
    <s v="UNI240000000926"/>
    <m/>
    <m/>
    <s v="Panasonic"/>
    <x v="0"/>
    <s v="Yenileme"/>
    <s v="Hizmet"/>
    <s v="Hosting"/>
    <s v="Diğer"/>
    <x v="0"/>
    <x v="0"/>
    <s v="Yurt İçi"/>
    <s v="Türkiye"/>
  </r>
  <r>
    <s v="Q4"/>
    <x v="0"/>
    <x v="11"/>
    <m/>
    <s v="Arma İlaç San. ve Tic. Ltd. Şti."/>
    <s v="EH.01.005"/>
    <s v="Enroute Panorama Online Egitim"/>
    <s v="Univera - Arma İlaç"/>
    <x v="14"/>
    <s v="Enroute"/>
    <m/>
    <n v="12000"/>
    <m/>
    <n v="1"/>
    <m/>
    <n v="12000"/>
    <m/>
    <n v="0"/>
    <m/>
    <n v="12000"/>
    <m/>
    <n v="0"/>
    <n v="0"/>
    <s v="UNI240000002263"/>
    <m/>
    <m/>
    <s v="Arma İlaç"/>
    <x v="3"/>
    <s v="Yeni Satış"/>
    <s v="Lisans"/>
    <s v="Lisans Satışı"/>
    <s v="Diğer"/>
    <x v="0"/>
    <x v="0"/>
    <s v="Yurt İçi"/>
    <s v="Türkiye"/>
  </r>
  <r>
    <s v="Q4"/>
    <x v="0"/>
    <x v="11"/>
    <m/>
    <s v="ALTIPARMAK GIDA SAN. VE TIC. AS."/>
    <s v="EH.05.002"/>
    <s v="EnRoute Panorama - Rapor Gelistirme Hizmeti"/>
    <s v="Univera - Altıparmak-Balparmak"/>
    <x v="12"/>
    <s v="Enroute"/>
    <m/>
    <n v="2188"/>
    <m/>
    <n v="4"/>
    <m/>
    <n v="8752"/>
    <m/>
    <n v="0"/>
    <m/>
    <n v="8752"/>
    <m/>
    <n v="0"/>
    <n v="0"/>
    <s v="UNI240000002259"/>
    <m/>
    <m/>
    <s v="Balparmak"/>
    <x v="0"/>
    <s v="Yeni Satış"/>
    <s v="Hizmet"/>
    <s v="Rapor Geliştirme"/>
    <s v="Diğer"/>
    <x v="0"/>
    <x v="0"/>
    <s v="Yurt İçi"/>
    <s v="Türkiye"/>
  </r>
  <r>
    <s v="Q2"/>
    <x v="0"/>
    <x v="5"/>
    <m/>
    <s v="TADIM GIDA MADDELERI SAN.VE TIC.AS."/>
    <s v="EH.06.001"/>
    <s v="EnRoute Panorama - Hosting Hizmeti"/>
    <s v="Univera - Tadım"/>
    <x v="7"/>
    <s v="Hosting"/>
    <m/>
    <n v="7443.52"/>
    <m/>
    <n v="1"/>
    <m/>
    <n v="7443.52"/>
    <m/>
    <n v="0"/>
    <m/>
    <n v="7443.52"/>
    <m/>
    <n v="0"/>
    <n v="0"/>
    <s v="UNI240000000923"/>
    <m/>
    <m/>
    <s v="Tadım"/>
    <x v="0"/>
    <s v="Yenileme"/>
    <s v="Hizmet"/>
    <s v="Hosting"/>
    <s v="Diğer"/>
    <x v="0"/>
    <x v="0"/>
    <s v="Yurt İçi"/>
    <s v="Türkiye"/>
  </r>
  <r>
    <s v="Q4"/>
    <x v="0"/>
    <x v="11"/>
    <m/>
    <s v="VITRA KARO SERAMIK SAN. VE TIC. AS."/>
    <s v="EH.03.001"/>
    <s v="EnRoute Panorama - Çafri Merkezi Hizmeti  (MSD)"/>
    <s v="Univera - Eczacıbaşı Intema"/>
    <x v="11"/>
    <s v="Enroute"/>
    <m/>
    <n v="10893.5"/>
    <m/>
    <n v="12"/>
    <m/>
    <n v="130722"/>
    <m/>
    <n v="0"/>
    <m/>
    <n v="130722"/>
    <m/>
    <n v="0"/>
    <n v="0"/>
    <s v="UNI240000002265"/>
    <m/>
    <m/>
    <s v="Eczacıbaşı"/>
    <x v="0"/>
    <s v="Yenileme"/>
    <s v="Hizmet"/>
    <s v="Çağrı Merkezi"/>
    <s v="Diğer"/>
    <x v="0"/>
    <x v="0"/>
    <s v="Yurt İçi"/>
    <s v="Türkiye"/>
  </r>
  <r>
    <s v="Q2"/>
    <x v="0"/>
    <x v="5"/>
    <m/>
    <s v="TOLON GLOBAL MAKINA SAN. VE TIC. A.S"/>
    <s v="VY.04.001"/>
    <s v="Varuna SSH (Enterprise) - Servis Yöneticisi Aylik Kiralama"/>
    <s v="Univera - Tolon"/>
    <x v="13"/>
    <s v="Varuna"/>
    <s v="Varuna"/>
    <n v="461.45120000000003"/>
    <m/>
    <n v="25"/>
    <m/>
    <n v="11536.28"/>
    <m/>
    <n v="0"/>
    <m/>
    <n v="11536.28"/>
    <m/>
    <n v="0"/>
    <n v="0"/>
    <s v="UNI240000000934"/>
    <m/>
    <m/>
    <s v="Tolon Makina"/>
    <x v="0"/>
    <s v="Yenileme"/>
    <s v="Lisans"/>
    <s v="Lisans Kiralama"/>
    <s v="Diğer"/>
    <x v="0"/>
    <x v="0"/>
    <s v="Yurt İçi"/>
    <s v="Türkiye"/>
  </r>
  <r>
    <s v="Q2"/>
    <x v="0"/>
    <x v="5"/>
    <m/>
    <s v="TOLON GLOBAL MAKINA SAN. VE TIC. A.S"/>
    <s v="VY.04.001"/>
    <s v="Varuna SSH (Enterprise) - Servis Yöneticisi Aylik Kiralama"/>
    <s v="Univera - Tolon"/>
    <x v="13"/>
    <s v="Varuna"/>
    <s v="Varuna"/>
    <n v="461.45120000000003"/>
    <m/>
    <n v="25"/>
    <m/>
    <n v="11536.28"/>
    <m/>
    <n v="0"/>
    <m/>
    <n v="11536.28"/>
    <m/>
    <n v="0"/>
    <n v="0"/>
    <s v="UNI240000000934"/>
    <m/>
    <m/>
    <s v="Tolon Makina"/>
    <x v="0"/>
    <s v="Yenileme"/>
    <s v="Lisans"/>
    <s v="Lisans Kiralama"/>
    <s v="Diğer"/>
    <x v="0"/>
    <x v="0"/>
    <s v="Yurt İçi"/>
    <s v="Türkiye"/>
  </r>
  <r>
    <s v="Q2"/>
    <x v="0"/>
    <x v="5"/>
    <m/>
    <s v="TOLON GLOBAL MAKINA SAN. VE TIC. A.S"/>
    <s v="VY.04.001"/>
    <s v="Varuna SSH (Enterprise) - Servis Yöneticisi Aylik Kiralama"/>
    <s v="Univera - Tolon"/>
    <x v="13"/>
    <s v="Varuna"/>
    <s v="Varuna"/>
    <n v="461.45120000000003"/>
    <m/>
    <n v="25"/>
    <m/>
    <n v="11536.28"/>
    <m/>
    <n v="0"/>
    <m/>
    <n v="11536.28"/>
    <m/>
    <n v="0"/>
    <n v="0"/>
    <s v="UNI240000000934"/>
    <m/>
    <m/>
    <s v="Tolon Makina"/>
    <x v="0"/>
    <s v="Yenileme"/>
    <s v="Lisans"/>
    <s v="Lisans Kiralama"/>
    <s v="Diğer"/>
    <x v="0"/>
    <x v="0"/>
    <s v="Yurt İçi"/>
    <s v="Türkiye"/>
  </r>
  <r>
    <s v="Q2"/>
    <x v="0"/>
    <x v="5"/>
    <m/>
    <s v="MİYA OTOMASYON VE BARKOD BILISIM SISTEMLERI SAN TİC. VE L.T.D. STI."/>
    <s v="UH.01.002"/>
    <s v="UNIDOX KONTÖR HIZMETI"/>
    <s v="Univera - Kanal"/>
    <x v="5"/>
    <s v="E-Dönüşüm"/>
    <s v="Unidox"/>
    <n v="1.6870000000000001"/>
    <m/>
    <n v="10000"/>
    <m/>
    <n v="16870"/>
    <m/>
    <n v="0"/>
    <m/>
    <n v="16870"/>
    <m/>
    <n v="0"/>
    <n v="0"/>
    <s v="UNI240000000929"/>
    <m/>
    <m/>
    <s v="Miya"/>
    <x v="0"/>
    <s v="Yeni Satış"/>
    <s v="Kontor"/>
    <s v="Kontor Satışı"/>
    <s v="Diğer"/>
    <x v="1"/>
    <x v="1"/>
    <s v="Yurt İçi"/>
    <s v="Türkiye"/>
  </r>
  <r>
    <s v="Q2"/>
    <x v="0"/>
    <x v="5"/>
    <m/>
    <s v="VOLKAN MESRUBAT &amp; GIDA -VOLKAN KARABOGA"/>
    <s v="UH.01.002"/>
    <s v="UNIDOX KONTÖR HIZMETI"/>
    <s v="Univera - Danone Waters"/>
    <x v="6"/>
    <s v="E-Dönüşüm"/>
    <s v="Unidox"/>
    <n v="1.9"/>
    <m/>
    <n v="10000"/>
    <m/>
    <n v="19000"/>
    <m/>
    <n v="0"/>
    <m/>
    <n v="19000"/>
    <m/>
    <n v="0"/>
    <n v="0"/>
    <s v="UNI240000000927"/>
    <m/>
    <m/>
    <s v="Danone"/>
    <x v="3"/>
    <s v="Yeni Satış"/>
    <s v="Kontor"/>
    <s v="Kontor Satışı"/>
    <s v="Diğer"/>
    <x v="1"/>
    <x v="0"/>
    <s v="Yurt İçi"/>
    <s v="Türkiye"/>
  </r>
  <r>
    <s v="Q2"/>
    <x v="0"/>
    <x v="5"/>
    <m/>
    <s v="JTI TÜTÜN ÜRÜNLERI PAZARLAMA A.S."/>
    <s v="QY.03.003"/>
    <s v="Quest Panorama SaaS Lisansi (Kiralama Hizmeti ) 50 + Kullanici"/>
    <s v="Univera - JTI"/>
    <x v="11"/>
    <s v="Quest"/>
    <m/>
    <n v="224.64000000000001"/>
    <m/>
    <n v="2634"/>
    <m/>
    <n v="591701.76000000001"/>
    <m/>
    <n v="0"/>
    <m/>
    <n v="591701.76000000001"/>
    <m/>
    <n v="0"/>
    <n v="0"/>
    <s v="UNI240000000932"/>
    <m/>
    <m/>
    <s v="JTI"/>
    <x v="0"/>
    <s v="Yenileme"/>
    <s v="Lisans"/>
    <s v="Lisans Kiralama"/>
    <s v="Key Account"/>
    <x v="0"/>
    <x v="0"/>
    <s v="Yurt İçi"/>
    <s v="Türkiye"/>
  </r>
  <r>
    <s v="Q2"/>
    <x v="0"/>
    <x v="5"/>
    <m/>
    <s v="JTI TÜTÜN ÜRÜNLERI PAZARLAMA A.S."/>
    <s v="QH.06.001"/>
    <s v="Quest Panorama - Yazilim Gelistirme Hizmeti"/>
    <s v="Univera - JTI"/>
    <x v="11"/>
    <s v="Quest"/>
    <m/>
    <n v="5950"/>
    <m/>
    <n v="67.989999999999995"/>
    <m/>
    <n v="404540.5"/>
    <m/>
    <n v="0"/>
    <m/>
    <n v="404540.5"/>
    <m/>
    <n v="0"/>
    <n v="0"/>
    <s v="UNI240000000933"/>
    <m/>
    <m/>
    <s v="JTI"/>
    <x v="0"/>
    <s v="Yeni Satış"/>
    <s v="Hizmet"/>
    <s v="Hosting"/>
    <s v="Key Account"/>
    <x v="0"/>
    <x v="0"/>
    <s v="Yurt İçi"/>
    <s v="Türkiye"/>
  </r>
  <r>
    <s v="Q2"/>
    <x v="0"/>
    <x v="5"/>
    <m/>
    <s v="JTI TÜTÜN ÜRÜNLERI PAZARLAMA A.S."/>
    <s v="QH.06.001"/>
    <s v="Quest Panorama - Yazilim Gelistirme Hizmeti"/>
    <s v="Univera - JTI"/>
    <x v="11"/>
    <s v="Quest"/>
    <m/>
    <n v="5950"/>
    <m/>
    <n v="8"/>
    <m/>
    <n v="47600"/>
    <m/>
    <n v="0"/>
    <m/>
    <n v="47600"/>
    <m/>
    <n v="0"/>
    <n v="0"/>
    <s v="UNI240000000933"/>
    <m/>
    <m/>
    <s v="JTI"/>
    <x v="0"/>
    <s v="Yeni Satış"/>
    <s v="Hizmet"/>
    <s v="Hosting"/>
    <s v="Key Account"/>
    <x v="0"/>
    <x v="0"/>
    <s v="Yurt İçi"/>
    <s v="Türkiye"/>
  </r>
  <r>
    <s v="Q2"/>
    <x v="0"/>
    <x v="5"/>
    <m/>
    <s v="JTI TÜTÜN ÜRÜNLERI PAZARLAMA A.S."/>
    <s v="QH.07.001"/>
    <s v="Quest Panorama - Rapor Gelistirme Hizmeti"/>
    <s v="Univera - JTI"/>
    <x v="11"/>
    <s v="Quest"/>
    <m/>
    <n v="5950"/>
    <m/>
    <n v="7"/>
    <m/>
    <n v="41650"/>
    <m/>
    <n v="0"/>
    <m/>
    <n v="41650"/>
    <m/>
    <n v="0"/>
    <n v="0"/>
    <s v="UNI240000000933"/>
    <m/>
    <m/>
    <s v="JTI"/>
    <x v="0"/>
    <s v="Yeni Satış"/>
    <s v="Hizmet"/>
    <s v="Rapor Geliştirme"/>
    <s v="Key Account"/>
    <x v="0"/>
    <x v="0"/>
    <s v="Yurt İçi"/>
    <s v="Türkiye"/>
  </r>
  <r>
    <s v="Q2"/>
    <x v="0"/>
    <x v="5"/>
    <m/>
    <s v="JTI TÜTÜN ÜRÜNLERI PAZARLAMA A.S."/>
    <s v="QH.01.001"/>
    <s v="Quest Panorama - Proje Yönetim Hizmeti"/>
    <s v="Univera - JTI"/>
    <x v="11"/>
    <s v="Quest"/>
    <m/>
    <n v="5550.46"/>
    <m/>
    <n v="73.5"/>
    <m/>
    <n v="407958.81"/>
    <m/>
    <n v="0"/>
    <m/>
    <n v="407958.81"/>
    <m/>
    <n v="0"/>
    <n v="0"/>
    <s v="UNI240000000933"/>
    <m/>
    <m/>
    <s v="JTI"/>
    <x v="0"/>
    <s v="Yeni Satış"/>
    <s v="Hizmet"/>
    <s v="Proje Yönetimi ve Danışmanlık"/>
    <s v="Key Account"/>
    <x v="0"/>
    <x v="0"/>
    <s v="Yurt İçi"/>
    <s v="Türkiye"/>
  </r>
  <r>
    <s v="Q4"/>
    <x v="0"/>
    <x v="11"/>
    <m/>
    <s v="ALTIPARMAK GIDA SAN. VE TIC. AS."/>
    <s v="EY.03.001"/>
    <s v="Enroute Panorama PaaS Lisansi (Kiralama Hizmeti )"/>
    <s v="Univera - Altıparmak-Balparmak"/>
    <x v="12"/>
    <s v="Enroute"/>
    <m/>
    <n v="72576"/>
    <m/>
    <n v="1"/>
    <m/>
    <n v="72576"/>
    <m/>
    <n v="0"/>
    <m/>
    <n v="72576"/>
    <m/>
    <n v="0"/>
    <n v="0"/>
    <s v="UNI240000002290"/>
    <m/>
    <m/>
    <s v="Balparmak"/>
    <x v="0"/>
    <s v="Yenileme"/>
    <s v="Lisans"/>
    <s v="Lisans Kiralama"/>
    <s v="Diğer"/>
    <x v="0"/>
    <x v="0"/>
    <s v="Yurt İçi"/>
    <s v="Türkiye"/>
  </r>
  <r>
    <s v="Q4"/>
    <x v="0"/>
    <x v="11"/>
    <m/>
    <s v="ALTIPARMAK GIDA SAN. VE TIC. AS."/>
    <s v="EY.03.001"/>
    <s v="Enroute Panorama PaaS Lisansi (Kiralama Hizmeti )"/>
    <s v="Univera - Altıparmak-Balparmak"/>
    <x v="12"/>
    <s v="Enroute"/>
    <m/>
    <n v="41921"/>
    <m/>
    <n v="1"/>
    <m/>
    <n v="41921"/>
    <m/>
    <n v="0"/>
    <m/>
    <n v="41921"/>
    <m/>
    <n v="0"/>
    <n v="0"/>
    <s v="UNI240000002291"/>
    <m/>
    <m/>
    <s v="Balparmak"/>
    <x v="0"/>
    <s v="Yenileme"/>
    <s v="Lisans"/>
    <s v="Lisans Kiralama"/>
    <s v="Diğer"/>
    <x v="0"/>
    <x v="0"/>
    <s v="Yurt İçi"/>
    <s v="Türkiye"/>
  </r>
  <r>
    <s v="Q4"/>
    <x v="0"/>
    <x v="11"/>
    <m/>
    <s v="ROYAL CANIN TURKEY EVCIL HAYVAN ÜRÜNLERI TIC. LTD. STI."/>
    <s v="EY.04.012"/>
    <s v="EnRoute Panorama E-Dönüsüm  Modül Lisansi (Enterprise)"/>
    <s v="Univera - Royal Canin"/>
    <x v="14"/>
    <s v="Enroute"/>
    <m/>
    <n v="29000"/>
    <m/>
    <n v="1"/>
    <m/>
    <n v="29000"/>
    <m/>
    <n v="0"/>
    <m/>
    <n v="29000"/>
    <m/>
    <n v="0"/>
    <n v="0"/>
    <s v="UNI240000002300"/>
    <m/>
    <m/>
    <s v="Royal Canin"/>
    <x v="0"/>
    <s v="Yeni Satış"/>
    <s v="Lisans"/>
    <s v="Lisans Satışı"/>
    <s v="Diğer"/>
    <x v="0"/>
    <x v="0"/>
    <s v="Yurt İçi"/>
    <s v="Türkiye"/>
  </r>
  <r>
    <s v="Q4"/>
    <x v="0"/>
    <x v="11"/>
    <m/>
    <s v="Şenpiliç Gıda Sanayi A.Ş."/>
    <s v="EY.06.001"/>
    <s v="EnRoute Panorama - Yazilim Gelistirme Hizmeti"/>
    <s v="Univera - Şen Piliç"/>
    <x v="11"/>
    <s v="Enroute"/>
    <m/>
    <n v="9525.0300751879713"/>
    <m/>
    <n v="39.9"/>
    <m/>
    <n v="380048.69699999999"/>
    <m/>
    <n v="-3.0000000000000001E-3"/>
    <m/>
    <n v="380048.7"/>
    <m/>
    <n v="0"/>
    <n v="0"/>
    <s v="UNI240000002314"/>
    <m/>
    <m/>
    <s v="Şen Piliç"/>
    <x v="0"/>
    <s v="Yeni Satış"/>
    <s v="Hizmet"/>
    <s v="Yazılım Geliştirme"/>
    <s v="Diğer"/>
    <x v="0"/>
    <x v="0"/>
    <s v="Yurt İçi"/>
    <s v="Türkiye"/>
  </r>
  <r>
    <s v="Q4"/>
    <x v="0"/>
    <x v="11"/>
    <m/>
    <s v="DANONE TIKVESLI GIDA VE IÇECEK SAN.TIC.A.S."/>
    <s v="EH.02.001"/>
    <s v="EnRoute Panorama - Yazilim Bakimi, Yasatma ve Merkezi Destek Hizmeti"/>
    <s v="Univera - Danone Tikveşli"/>
    <x v="11"/>
    <s v="Enroute"/>
    <m/>
    <n v="64350"/>
    <m/>
    <n v="1"/>
    <m/>
    <n v="64350"/>
    <m/>
    <n v="0"/>
    <m/>
    <n v="64350"/>
    <m/>
    <n v="0"/>
    <n v="0"/>
    <s v="UNI240000002299"/>
    <m/>
    <m/>
    <s v="Danone"/>
    <x v="0"/>
    <s v="Yenileme"/>
    <s v="Hizmet"/>
    <s v="Bakım ve Destek Hizmeti"/>
    <s v="Diğer"/>
    <x v="0"/>
    <x v="0"/>
    <s v="Yurt İçi"/>
    <s v="Türkiye"/>
  </r>
  <r>
    <s v="Q4"/>
    <x v="0"/>
    <x v="11"/>
    <m/>
    <s v="ROYAL CANIN TURKEY EVCIL HAYVAN ÜRÜNLERI TIC. LTD. STI."/>
    <s v="EH.02.001"/>
    <s v="EnRoute Panorama - Yazilim Bakimi, Yasatma ve Merkezi Destek Hizmeti"/>
    <s v="Univera - Royal Canin"/>
    <x v="14"/>
    <s v="Enroute"/>
    <m/>
    <n v="10500"/>
    <m/>
    <n v="1"/>
    <m/>
    <n v="13125"/>
    <m/>
    <n v="2625"/>
    <m/>
    <n v="10500"/>
    <m/>
    <n v="0"/>
    <n v="0"/>
    <s v="UNI240000002301"/>
    <m/>
    <m/>
    <s v="Royal Canin"/>
    <x v="0"/>
    <s v="Yenileme"/>
    <s v="Hizmet"/>
    <s v="Bakım ve Destek Hizmeti"/>
    <s v="Diğer"/>
    <x v="0"/>
    <x v="0"/>
    <s v="Yurt İçi"/>
    <s v="Türkiye"/>
  </r>
  <r>
    <s v="Q4"/>
    <x v="0"/>
    <x v="11"/>
    <m/>
    <s v="ROYAL CANIN TURKEY EVCIL HAYVAN ÜRÜNLERI TIC. LTD. STI."/>
    <s v="EH.02.001"/>
    <s v="EnRoute Panorama - Yazilim Bakimi, Yasatma ve Merkezi Destek Hizmeti"/>
    <s v="Univera - Royal Canin"/>
    <x v="14"/>
    <s v="Enroute"/>
    <m/>
    <n v="2658"/>
    <m/>
    <n v="1"/>
    <m/>
    <n v="2658"/>
    <m/>
    <n v="0"/>
    <m/>
    <n v="2658"/>
    <m/>
    <n v="0"/>
    <n v="0"/>
    <s v="UNI240000002300"/>
    <m/>
    <m/>
    <s v="Royal Canin"/>
    <x v="0"/>
    <s v="Yenileme"/>
    <s v="Hizmet"/>
    <s v="Bakım ve Destek Hizmeti"/>
    <s v="Diğer"/>
    <x v="0"/>
    <x v="0"/>
    <s v="Yurt İçi"/>
    <s v="Türkiye"/>
  </r>
  <r>
    <s v="Q4"/>
    <x v="0"/>
    <x v="11"/>
    <m/>
    <s v="SIRMAGRUP IÇECEK SAN. VE TIC. A.S."/>
    <s v="EH.02.001"/>
    <s v="EnRoute Panorama - Yazilim Bakimi, Yasatma ve Merkezi Destek Hizmeti"/>
    <s v="Univera - Danone Waters"/>
    <x v="11"/>
    <s v="Enroute"/>
    <m/>
    <n v="50055"/>
    <m/>
    <n v="1"/>
    <m/>
    <n v="50055"/>
    <m/>
    <n v="0"/>
    <m/>
    <n v="50055"/>
    <m/>
    <n v="0"/>
    <n v="0"/>
    <s v="UNI240000002302"/>
    <m/>
    <m/>
    <s v="Danone"/>
    <x v="0"/>
    <s v="Yenileme"/>
    <s v="Hizmet"/>
    <s v="Bakım ve Destek Hizmeti"/>
    <s v="Diğer"/>
    <x v="0"/>
    <x v="0"/>
    <s v="Yurt İçi"/>
    <s v="Türkiye"/>
  </r>
  <r>
    <s v="Q4"/>
    <x v="0"/>
    <x v="11"/>
    <m/>
    <s v="NEWAL AL EBDAA IMPORT-EXPORT AND GENERAL TRADING LTD COMPANY"/>
    <s v="EH.02.001"/>
    <s v="EnRoute Panorama - Yazilim Bakimi, Yasatma ve Merkezi Destek Hizmeti"/>
    <s v="Univera - Newal Irak"/>
    <x v="12"/>
    <s v="Enroute"/>
    <m/>
    <n v="559758.4"/>
    <m/>
    <n v="1"/>
    <m/>
    <n v="559758.4"/>
    <m/>
    <n v="0"/>
    <m/>
    <n v="559758.4"/>
    <m/>
    <n v="0"/>
    <n v="0"/>
    <s v="ENV240000000135"/>
    <m/>
    <m/>
    <s v="Newal"/>
    <x v="3"/>
    <s v="Yeni Satış"/>
    <s v="Hizmet"/>
    <s v="Bakım ve Destek Hizmeti"/>
    <s v="Diğer"/>
    <x v="0"/>
    <x v="0"/>
    <s v="Yurt İçi"/>
    <s v="Türkiye"/>
  </r>
  <r>
    <s v="Q4"/>
    <x v="0"/>
    <x v="11"/>
    <m/>
    <s v="KOROPLAST TEMIZLIK AMBALAJ ÜRÜNLERI SAN. VE DIS TIC.A.S."/>
    <s v="EH.03.006"/>
    <s v="EnRoute Panorama - Uzaktan Kurulum ve Efitim Hizmeti"/>
    <s v="Univera - Koroplast"/>
    <x v="13"/>
    <s v="Enroute"/>
    <m/>
    <n v="4694"/>
    <m/>
    <n v="4"/>
    <m/>
    <n v="18776"/>
    <m/>
    <n v="0"/>
    <m/>
    <n v="18776"/>
    <m/>
    <n v="0"/>
    <n v="0"/>
    <s v="UNI240000002275"/>
    <m/>
    <m/>
    <s v="Koroplast"/>
    <x v="0"/>
    <s v="Yeni Satış"/>
    <s v="Hizmet"/>
    <s v="Kurulum ve Eğitim"/>
    <s v="Diğer"/>
    <x v="0"/>
    <x v="0"/>
    <s v="Yurt İçi"/>
    <s v="Türkiye"/>
  </r>
  <r>
    <s v="Q4"/>
    <x v="0"/>
    <x v="11"/>
    <m/>
    <s v="NIVEA BEIERSDORF TÜRKIYE KOZMETIK SAN. ve TIC.  A.S."/>
    <s v="EH.03.006"/>
    <s v="EnRoute Panorama - Uzaktan Kurulum ve Efitim Hizmeti"/>
    <s v="Univera - Nivea Beiersdorf"/>
    <x v="14"/>
    <s v="Enroute"/>
    <m/>
    <n v="10000"/>
    <m/>
    <n v="0.5"/>
    <m/>
    <n v="5000"/>
    <m/>
    <n v="0"/>
    <m/>
    <n v="5000"/>
    <m/>
    <n v="0"/>
    <n v="0"/>
    <s v="UNI240000002287"/>
    <m/>
    <m/>
    <s v="Nivea"/>
    <x v="0"/>
    <s v="Yeni Satış"/>
    <s v="Hizmet"/>
    <s v="Kurulum ve Eğitim"/>
    <s v="Diğer"/>
    <x v="0"/>
    <x v="0"/>
    <s v="Yurt İçi"/>
    <s v="Türkiye"/>
  </r>
  <r>
    <s v="Q4"/>
    <x v="0"/>
    <x v="11"/>
    <m/>
    <s v="NIVEA BEIERSDORF TÜRKIYE KOZMETIK SAN. ve TIC.  A.S."/>
    <s v="EH.03.006"/>
    <s v="EnRoute Panorama - Uzaktan Kurulum ve Efitim Hizmeti"/>
    <s v="Univera - Nivea Beiersdorf"/>
    <x v="14"/>
    <s v="Enroute"/>
    <m/>
    <n v="5000"/>
    <m/>
    <n v="2"/>
    <m/>
    <n v="10000"/>
    <m/>
    <n v="0"/>
    <m/>
    <n v="10000"/>
    <m/>
    <n v="0"/>
    <n v="0"/>
    <s v="UNI240000002312"/>
    <m/>
    <m/>
    <s v="Nivea"/>
    <x v="0"/>
    <s v="Yeni Satış"/>
    <s v="Hizmet"/>
    <s v="Kurulum ve Eğitim"/>
    <s v="Diğer"/>
    <x v="0"/>
    <x v="0"/>
    <s v="Yurt İçi"/>
    <s v="Türkiye"/>
  </r>
  <r>
    <s v="Q4"/>
    <x v="0"/>
    <x v="11"/>
    <m/>
    <s v="RED BULL GIDA DAGITIM VE PAZARLAMA TICARET LTD. STI"/>
    <s v="EH.03.006"/>
    <s v="EnRoute Panorama - Uzaktan Kurulum ve Efitim Hizmeti"/>
    <s v="Univera - Redbull"/>
    <x v="12"/>
    <s v="Enroute"/>
    <m/>
    <n v="7674"/>
    <m/>
    <n v="2"/>
    <m/>
    <n v="15348"/>
    <m/>
    <n v="0"/>
    <m/>
    <n v="15348"/>
    <m/>
    <n v="0"/>
    <n v="0"/>
    <s v="UNI240000002273"/>
    <m/>
    <m/>
    <s v="Redbull"/>
    <x v="0"/>
    <s v="Yeni Satış"/>
    <s v="Hizmet"/>
    <s v="Kurulum ve Eğitim"/>
    <s v="Diğer"/>
    <x v="0"/>
    <x v="0"/>
    <s v="Yurt İçi"/>
    <s v="Türkiye"/>
  </r>
  <r>
    <s v="Q4"/>
    <x v="0"/>
    <x v="11"/>
    <m/>
    <s v="WEITNAUER DIS TICARET ANONIM SIRKETI"/>
    <s v="EH.03.006"/>
    <s v="EnRoute Panorama - Uzaktan Kurulum ve Efitim Hizmeti"/>
    <s v="Univera - Weitnauer"/>
    <x v="12"/>
    <s v="Enroute"/>
    <m/>
    <n v="6357.5"/>
    <m/>
    <n v="21"/>
    <m/>
    <n v="133507.5"/>
    <m/>
    <n v="0"/>
    <m/>
    <n v="133507.5"/>
    <m/>
    <n v="0"/>
    <n v="0"/>
    <s v="UNI240000002296"/>
    <m/>
    <m/>
    <s v="Weithnauer"/>
    <x v="0"/>
    <s v="Yeni Satış"/>
    <s v="Hizmet"/>
    <s v="Kurulum ve Eğitim"/>
    <s v="Diğer"/>
    <x v="0"/>
    <x v="0"/>
    <s v="Yurt İçi"/>
    <s v="Türkiye"/>
  </r>
  <r>
    <s v="Q4"/>
    <x v="0"/>
    <x v="11"/>
    <m/>
    <s v="KOROPLAST TEMIZLIK AMBALAJ ÜRÜNLERI SAN. VE DIS TIC.A.S."/>
    <s v="EH.05.002"/>
    <s v="EnRoute Panorama - Rapor Gelistirme Hizmeti"/>
    <s v="Univera - Koroplast"/>
    <x v="13"/>
    <s v="Enroute"/>
    <m/>
    <n v="6257"/>
    <m/>
    <n v="0.5"/>
    <m/>
    <n v="3128.5"/>
    <m/>
    <n v="0"/>
    <m/>
    <n v="3128.5"/>
    <m/>
    <n v="0"/>
    <n v="0"/>
    <s v="UNI240000002276"/>
    <m/>
    <m/>
    <s v="Koroplast"/>
    <x v="0"/>
    <s v="Yeni Satış"/>
    <s v="Hizmet"/>
    <s v="Rapor Geliştirme"/>
    <s v="Diğer"/>
    <x v="0"/>
    <x v="0"/>
    <s v="Yurt İçi"/>
    <s v="Türkiye"/>
  </r>
  <r>
    <s v="Q4"/>
    <x v="0"/>
    <x v="11"/>
    <m/>
    <s v="MARS GIDA ÜRÜNLERI TIC. LTD.STI."/>
    <s v="EH.05.002"/>
    <s v="EnRoute Panorama - Rapor Gelistirme Hizmeti"/>
    <s v="Univera - Mars Gıda"/>
    <x v="14"/>
    <s v="Enroute"/>
    <m/>
    <n v="12005"/>
    <m/>
    <n v="7"/>
    <m/>
    <n v="122500"/>
    <m/>
    <n v="38465"/>
    <m/>
    <n v="84035"/>
    <m/>
    <n v="0"/>
    <n v="0"/>
    <s v="UNI240000002267"/>
    <m/>
    <m/>
    <s v="Mars Gıda"/>
    <x v="0"/>
    <s v="Yeni Satış"/>
    <s v="Hizmet"/>
    <s v="Rapor Geliştirme"/>
    <s v="Diğer"/>
    <x v="0"/>
    <x v="0"/>
    <s v="Yurt İçi"/>
    <s v="Türkiye"/>
  </r>
  <r>
    <s v="Q4"/>
    <x v="0"/>
    <x v="11"/>
    <m/>
    <s v="MARS GIDA ÜRÜNLERI TIC. LTD.STI."/>
    <s v="EH.05.002"/>
    <s v="EnRoute Panorama - Rapor Gelistirme Hizmeti"/>
    <s v="Univera - Mars Gıda"/>
    <x v="14"/>
    <s v="Enroute"/>
    <m/>
    <n v="12005"/>
    <m/>
    <n v="3"/>
    <m/>
    <n v="52500"/>
    <m/>
    <n v="16485"/>
    <m/>
    <n v="36015"/>
    <m/>
    <n v="0"/>
    <n v="0"/>
    <s v="UNI240000002268"/>
    <m/>
    <m/>
    <s v="Mars Gıda"/>
    <x v="0"/>
    <s v="Yeni Satış"/>
    <s v="Hizmet"/>
    <s v="Rapor Geliştirme"/>
    <s v="Diğer"/>
    <x v="0"/>
    <x v="0"/>
    <s v="Yurt İçi"/>
    <s v="Türkiye"/>
  </r>
  <r>
    <s v="Q4"/>
    <x v="0"/>
    <x v="11"/>
    <m/>
    <s v="MARSHALL BOYA VE VERNIK SANAYI A.S."/>
    <s v="EH.05.002"/>
    <s v="EnRoute Panorama - Rapor Gelistirme Hizmeti"/>
    <s v="Univera - Marshall"/>
    <x v="12"/>
    <s v="Enroute"/>
    <m/>
    <n v="9865.2199999999993"/>
    <m/>
    <n v="2"/>
    <m/>
    <n v="19730.439999999999"/>
    <m/>
    <n v="0"/>
    <m/>
    <n v="19730.439999999999"/>
    <m/>
    <n v="0"/>
    <n v="0"/>
    <s v="UNI240000002271"/>
    <m/>
    <m/>
    <s v="Marshall"/>
    <x v="0"/>
    <s v="Yeni Satış"/>
    <s v="Hizmet"/>
    <s v="Rapor Geliştirme"/>
    <s v="Diğer"/>
    <x v="0"/>
    <x v="0"/>
    <s v="Yurt İçi"/>
    <s v="Türkiye"/>
  </r>
  <r>
    <s v="Q4"/>
    <x v="0"/>
    <x v="11"/>
    <m/>
    <s v="MARS GIDA ÜRÜNLERI TIC. LTD.STI."/>
    <s v="EH.01.001"/>
    <s v="EnRoute Panorama - Proje Yönetim Hizmeti"/>
    <s v="Univera - Mars Gıda"/>
    <x v="14"/>
    <s v="Enroute"/>
    <m/>
    <n v="13125"/>
    <m/>
    <n v="1"/>
    <m/>
    <n v="17500"/>
    <m/>
    <n v="4375"/>
    <m/>
    <n v="13125"/>
    <m/>
    <n v="0"/>
    <n v="0"/>
    <s v="UNI240000002267"/>
    <m/>
    <m/>
    <s v="Mars Gıda"/>
    <x v="0"/>
    <s v="Yeni Satış"/>
    <s v="Hizmet"/>
    <s v="Proje Yönetimi ve Danışmanlık"/>
    <s v="Diğer"/>
    <x v="0"/>
    <x v="0"/>
    <s v="Yurt İçi"/>
    <s v="Türkiye"/>
  </r>
  <r>
    <s v="Q4"/>
    <x v="0"/>
    <x v="11"/>
    <m/>
    <s v="MARS GIDA ÜRÜNLERI TIC. LTD.STI."/>
    <s v="EH.01.001"/>
    <s v="EnRoute Panorama - Proje Yönetim Hizmeti"/>
    <s v="Univera - Mars Gıda"/>
    <x v="14"/>
    <s v="Enroute"/>
    <m/>
    <n v="13125"/>
    <m/>
    <n v="0.5"/>
    <m/>
    <n v="8750"/>
    <m/>
    <n v="2187.5"/>
    <m/>
    <n v="6562.5"/>
    <m/>
    <n v="0"/>
    <n v="0"/>
    <s v="UNI240000002268"/>
    <m/>
    <m/>
    <s v="Mars Gıda"/>
    <x v="0"/>
    <s v="Yeni Satış"/>
    <s v="Hizmet"/>
    <s v="Proje Yönetimi ve Danışmanlık"/>
    <s v="Diğer"/>
    <x v="0"/>
    <x v="0"/>
    <s v="Yurt İçi"/>
    <s v="Türkiye"/>
  </r>
  <r>
    <s v="Q4"/>
    <x v="0"/>
    <x v="11"/>
    <m/>
    <s v="Şenpiliç Gıda Sanayi A.Ş."/>
    <s v="EH.01.001"/>
    <s v="EnRoute Panorama - Proje Yönetim Hizmeti"/>
    <s v="Univera - Şen Piliç"/>
    <x v="11"/>
    <s v="Enroute"/>
    <m/>
    <n v="8890.0311111111114"/>
    <m/>
    <n v="4.5"/>
    <m/>
    <n v="40005.135000000002"/>
    <m/>
    <n v="-5.0000000000000001E-3"/>
    <m/>
    <n v="40005.14"/>
    <m/>
    <n v="0"/>
    <n v="0"/>
    <s v="UNI240000002314"/>
    <m/>
    <m/>
    <s v="Şen Piliç"/>
    <x v="0"/>
    <s v="Yeni Satış"/>
    <s v="Hizmet"/>
    <s v="Proje Yönetimi ve Danışmanlık"/>
    <s v="Diğer"/>
    <x v="0"/>
    <x v="0"/>
    <s v="Yurt İçi"/>
    <s v="Türkiye"/>
  </r>
  <r>
    <s v="Q4"/>
    <x v="0"/>
    <x v="11"/>
    <m/>
    <s v="WEITNAUER DIS TICARET ANONIM SIRKETI"/>
    <s v="EH.01.001"/>
    <s v="EnRoute Panorama - Proje Yönetim Hizmeti"/>
    <s v="Univera - Weitnauer"/>
    <x v="12"/>
    <s v="Enroute"/>
    <m/>
    <n v="11126"/>
    <m/>
    <n v="45"/>
    <m/>
    <n v="500670"/>
    <m/>
    <n v="0"/>
    <m/>
    <n v="500670"/>
    <m/>
    <n v="0"/>
    <n v="0"/>
    <s v="UNI240000002296"/>
    <m/>
    <m/>
    <s v="Weithnauer"/>
    <x v="0"/>
    <s v="Yeni Satış"/>
    <s v="Hizmet"/>
    <s v="Proje Yönetimi ve Danışmanlık"/>
    <s v="Diğer"/>
    <x v="0"/>
    <x v="0"/>
    <s v="Yurt İçi"/>
    <s v="Türkiye"/>
  </r>
  <r>
    <s v="Q4"/>
    <x v="0"/>
    <x v="11"/>
    <m/>
    <s v="NEWAL AL EBDAA IMPORT-EXPORT AND GENERAL TRADING LTD COMPANY"/>
    <s v="EH.01.001"/>
    <s v="EnRoute Panorama - Proje Yönetim Hizmeti"/>
    <s v="Univera - Newal Irak"/>
    <x v="12"/>
    <s v="Enroute"/>
    <m/>
    <n v="13696.588333333333"/>
    <m/>
    <n v="90"/>
    <m/>
    <n v="1232692.9515"/>
    <m/>
    <n v="1.5E-3"/>
    <m/>
    <n v="1232692.95"/>
    <m/>
    <n v="0"/>
    <n v="0"/>
    <s v="ENV240000000135"/>
    <m/>
    <m/>
    <s v="Newal"/>
    <x v="3"/>
    <s v="Yeni Satış"/>
    <s v="Hizmet"/>
    <s v="Proje Yönetimi ve Danışmanlık"/>
    <s v="Diğer"/>
    <x v="0"/>
    <x v="0"/>
    <s v="Yurt İçi"/>
    <s v="Türkiye"/>
  </r>
  <r>
    <s v="Q4"/>
    <x v="0"/>
    <x v="11"/>
    <m/>
    <s v="DANONE TIKVESLI GIDA VE IÇECEK SAN.TIC.A.S."/>
    <s v="EYS.01.014"/>
    <s v="EnRoute Panorama - Platform Back Office Kullanici Lisansi (Standart)"/>
    <s v="Univera - Danone Tikveşli"/>
    <x v="11"/>
    <s v="Enroute"/>
    <m/>
    <n v="15600"/>
    <m/>
    <n v="15"/>
    <m/>
    <n v="292500"/>
    <m/>
    <n v="58500"/>
    <m/>
    <n v="234000"/>
    <m/>
    <n v="0"/>
    <n v="0"/>
    <s v="UNI240000002299"/>
    <m/>
    <m/>
    <s v="Danone"/>
    <x v="0"/>
    <s v="Yeni Satış"/>
    <s v="Lisans"/>
    <s v="Lisans Satışı"/>
    <s v="Diğer"/>
    <x v="0"/>
    <x v="0"/>
    <s v="Yurt İçi"/>
    <s v="Türkiye"/>
  </r>
  <r>
    <s v="Q4"/>
    <x v="0"/>
    <x v="11"/>
    <m/>
    <s v="SIRMAGRUP IÇECEK SAN. VE TIC. A.S."/>
    <s v="EY.01.014"/>
    <s v="EnRoute Panorama - Platform Back Office Kullanici Lisansi (Enterprise)"/>
    <s v="Univera - Danone Waters"/>
    <x v="11"/>
    <s v="Enroute"/>
    <m/>
    <n v="15600"/>
    <m/>
    <n v="8"/>
    <m/>
    <n v="156000"/>
    <m/>
    <n v="31200"/>
    <m/>
    <n v="124800"/>
    <m/>
    <n v="0"/>
    <n v="0"/>
    <s v="UNI240000002302"/>
    <m/>
    <m/>
    <s v="Danone"/>
    <x v="0"/>
    <s v="Yeni Satış"/>
    <s v="Lisans"/>
    <s v="Lisans Satışı"/>
    <s v="Diğer"/>
    <x v="0"/>
    <x v="0"/>
    <s v="Yurt İçi"/>
    <s v="Türkiye"/>
  </r>
  <r>
    <s v="Q4"/>
    <x v="0"/>
    <x v="11"/>
    <m/>
    <s v="NEWAL AL EBDAA IMPORT-EXPORT AND GENERAL TRADING LTD COMPANY"/>
    <s v="EY.01.014"/>
    <s v="EnRoute Panorama - Platform Back Office Kullanici Lisansi (Enterprise)"/>
    <s v="Univera - Newal Irak"/>
    <x v="12"/>
    <s v="Enroute"/>
    <m/>
    <n v="9703.7615000000005"/>
    <m/>
    <n v="20"/>
    <m/>
    <n v="194075.23426"/>
    <m/>
    <n v="4.2599999999999999E-3"/>
    <m/>
    <n v="194075.23"/>
    <m/>
    <n v="0"/>
    <n v="0"/>
    <s v="ENV240000000135"/>
    <m/>
    <m/>
    <s v="Newal"/>
    <x v="3"/>
    <s v="Yeni Satış"/>
    <s v="Lisans"/>
    <s v="Lisans Satışı"/>
    <s v="Diğer"/>
    <x v="0"/>
    <x v="0"/>
    <s v="Yurt İçi"/>
    <s v="Türkiye"/>
  </r>
  <r>
    <s v="Q4"/>
    <x v="0"/>
    <x v="11"/>
    <m/>
    <s v="NEWAL AL EBDAA IMPORT-EXPORT AND GENERAL TRADING LTD COMPANY"/>
    <s v="EY.01.001"/>
    <s v="EnRoute Panorama - Mobil Satis &amp; Dafitim Çözüm Lisansi (Enterprise)"/>
    <s v="Univera - Newal Irak"/>
    <x v="12"/>
    <s v="Enroute"/>
    <m/>
    <n v="681422.24"/>
    <m/>
    <n v="1"/>
    <m/>
    <n v="681422.23808899999"/>
    <m/>
    <n v="-1.9109999999999999E-3"/>
    <m/>
    <n v="681422.24"/>
    <m/>
    <n v="0"/>
    <n v="0"/>
    <s v="ENV240000000135"/>
    <m/>
    <m/>
    <s v="Newal"/>
    <x v="3"/>
    <s v="Yeni Satış"/>
    <s v="Lisans"/>
    <s v="Lisans Satışı"/>
    <s v="Diğer"/>
    <x v="0"/>
    <x v="0"/>
    <s v="Yurt İçi"/>
    <s v="Türkiye"/>
  </r>
  <r>
    <s v="Q4"/>
    <x v="0"/>
    <x v="11"/>
    <m/>
    <s v="Şenpiliç Gıda Sanayi A.Ş."/>
    <s v="EYS.02.033"/>
    <s v="EnRoute Panorama - Mobil Kullanici Lisansi Standart"/>
    <s v="Univera - Şen Piliç"/>
    <x v="11"/>
    <s v="Enroute"/>
    <m/>
    <n v="5919.13"/>
    <m/>
    <n v="7"/>
    <m/>
    <n v="41433.910000000003"/>
    <m/>
    <n v="0"/>
    <m/>
    <n v="41433.910000000003"/>
    <m/>
    <n v="0"/>
    <n v="0"/>
    <s v="UNI240000002313"/>
    <m/>
    <m/>
    <s v="Şen Piliç"/>
    <x v="0"/>
    <s v="Yeni Satış"/>
    <s v="Lisans"/>
    <s v="Lisans Satışı"/>
    <s v="Diğer"/>
    <x v="0"/>
    <x v="0"/>
    <s v="Yurt İçi"/>
    <s v="Türkiye"/>
  </r>
  <r>
    <s v="Q4"/>
    <x v="0"/>
    <x v="11"/>
    <m/>
    <s v="ROYAL CANIN TURKEY EVCIL HAYVAN ÜRÜNLERI TIC. LTD. STI."/>
    <s v="EY.02.033"/>
    <s v="EnRoute Panorama - Mobil Kullanici Lisansi (Enterprise)"/>
    <s v="Univera - Royal Canin"/>
    <x v="14"/>
    <s v="Enroute"/>
    <m/>
    <n v="7400"/>
    <m/>
    <n v="10"/>
    <m/>
    <n v="92500"/>
    <m/>
    <n v="18500"/>
    <m/>
    <n v="74000"/>
    <m/>
    <n v="0"/>
    <n v="0"/>
    <s v="UNI240000002301"/>
    <m/>
    <m/>
    <s v="Royal Canin"/>
    <x v="0"/>
    <s v="Yeni Satış"/>
    <s v="Lisans"/>
    <s v="Lisans Satışı"/>
    <s v="Diğer"/>
    <x v="0"/>
    <x v="0"/>
    <s v="Yurt İçi"/>
    <s v="Türkiye"/>
  </r>
  <r>
    <s v="Q4"/>
    <x v="0"/>
    <x v="11"/>
    <m/>
    <s v="NEWAL AL EBDAA IMPORT-EXPORT AND GENERAL TRADING LTD COMPANY"/>
    <s v="EY.02.033"/>
    <s v="EnRoute Panorama - Mobil Kullanici Lisansi (Enterprise)"/>
    <s v="Univera - Newal Irak"/>
    <x v="12"/>
    <s v="Enroute"/>
    <m/>
    <n v="4604.0128000000004"/>
    <m/>
    <n v="50"/>
    <m/>
    <n v="230200.64199999999"/>
    <m/>
    <n v="2E-3"/>
    <m/>
    <n v="230200.64"/>
    <m/>
    <n v="0"/>
    <n v="0"/>
    <s v="ENV240000000135"/>
    <m/>
    <m/>
    <s v="Newal"/>
    <x v="3"/>
    <s v="Yeni Satış"/>
    <s v="Lisans"/>
    <s v="Lisans Satışı"/>
    <s v="Diğer"/>
    <x v="0"/>
    <x v="0"/>
    <s v="Yurt İçi"/>
    <s v="Türkiye"/>
  </r>
  <r>
    <s v="Q4"/>
    <x v="0"/>
    <x v="11"/>
    <m/>
    <s v="ROYAL CANIN TURKEY EVCIL HAYVAN ÜRÜNLERI TIC. LTD. STI."/>
    <s v="EH.01.003"/>
    <s v="EnRoute Panorama - Kurulum ve Efitim Hizmeti"/>
    <s v="Univera - Royal Canin"/>
    <x v="14"/>
    <s v="Enroute"/>
    <m/>
    <n v="12000"/>
    <m/>
    <n v="3"/>
    <m/>
    <n v="36000"/>
    <m/>
    <n v="0"/>
    <m/>
    <n v="36000"/>
    <m/>
    <n v="0"/>
    <n v="0"/>
    <s v="UNI240000002300"/>
    <m/>
    <m/>
    <s v="Royal Canin"/>
    <x v="0"/>
    <s v="Yeni Satış"/>
    <s v="Hizmet"/>
    <s v="Kurulum ve Eğitim"/>
    <s v="Diğer"/>
    <x v="0"/>
    <x v="0"/>
    <s v="Yurt İçi"/>
    <s v="Türkiye"/>
  </r>
  <r>
    <s v="Q4"/>
    <x v="0"/>
    <x v="11"/>
    <m/>
    <s v="ZIRVEGÜL GRUP GIDA TEMIZLIK ÜRÜNLERI DAG. VE PAZ. TIC. LTD. STI."/>
    <s v="EH.01.003"/>
    <s v="EnRoute Panorama - Kurulum ve Efitim Hizmeti"/>
    <s v="Univera - Kent Gıda"/>
    <x v="12"/>
    <s v="Enroute"/>
    <m/>
    <n v="12000"/>
    <m/>
    <n v="-2"/>
    <m/>
    <n v="0"/>
    <m/>
    <n v="0"/>
    <m/>
    <n v="-24000"/>
    <m/>
    <n v="2"/>
    <n v="24000"/>
    <s v="NZT202400012529"/>
    <m/>
    <m/>
    <s v="Mondelez"/>
    <x v="0"/>
    <s v="Yeni Satış"/>
    <s v="Hizmet"/>
    <s v="Kurulum ve Eğitim"/>
    <s v="Key Account"/>
    <x v="0"/>
    <x v="0"/>
    <s v="Yurt İçi"/>
    <s v="Türkiye"/>
  </r>
  <r>
    <s v="Q4"/>
    <x v="0"/>
    <x v="11"/>
    <m/>
    <s v="NEWAL AL EBDAA IMPORT-EXPORT AND GENERAL TRADING LTD COMPANY"/>
    <s v="EH.01.003"/>
    <s v="EnRoute Panorama - Kurulum ve Efitim Hizmeti"/>
    <s v="Univera - Newal Irak"/>
    <x v="12"/>
    <s v="Enroute"/>
    <m/>
    <n v="9445.9225000000006"/>
    <m/>
    <n v="8"/>
    <m/>
    <n v="75567.384000000005"/>
    <m/>
    <n v="4.0000000000000001E-3"/>
    <m/>
    <n v="75567.38"/>
    <m/>
    <n v="0"/>
    <n v="0"/>
    <s v="ENV240000000135"/>
    <m/>
    <m/>
    <s v="Newal"/>
    <x v="3"/>
    <s v="Yeni Satış"/>
    <s v="Hizmet"/>
    <s v="Kurulum ve Eğitim"/>
    <s v="Diğer"/>
    <x v="0"/>
    <x v="0"/>
    <s v="Yurt İçi"/>
    <s v="Türkiye"/>
  </r>
  <r>
    <s v="Q4"/>
    <x v="0"/>
    <x v="11"/>
    <m/>
    <s v="EMNIYET GIDA NAKLIYAT TIC. LTD. STI."/>
    <s v="EYS.04.012"/>
    <s v="EnRoute Panorama - E-Dönüsüm Modül Lisansi Standart"/>
    <s v="Univera - Redbull"/>
    <x v="12"/>
    <s v="E-Dönüşüm"/>
    <m/>
    <n v="25000"/>
    <m/>
    <n v="1"/>
    <m/>
    <n v="25000"/>
    <m/>
    <n v="0"/>
    <m/>
    <n v="25000"/>
    <m/>
    <n v="0"/>
    <n v="0"/>
    <s v="UNI240000002272"/>
    <m/>
    <m/>
    <s v="Redbull"/>
    <x v="0"/>
    <s v="Yeni Satış"/>
    <s v="Lisans"/>
    <s v="Lisans Satışı"/>
    <s v="Diğer"/>
    <x v="0"/>
    <x v="0"/>
    <s v="Yurt İçi"/>
    <s v="Türkiye"/>
  </r>
  <r>
    <s v="Q4"/>
    <x v="0"/>
    <x v="11"/>
    <m/>
    <s v="ROYAL CANIN TURKEY EVCIL HAYVAN ÜRÜNLERI TIC. LTD. STI."/>
    <s v="EY.01.025"/>
    <s v="EnRoute Panorama - Dist. Web Connector  Web Service Lisansi (Enterprise)"/>
    <s v="Univera - Royal Canin"/>
    <x v="14"/>
    <s v="Enroute"/>
    <m/>
    <n v="39200"/>
    <m/>
    <n v="1"/>
    <m/>
    <n v="49000"/>
    <m/>
    <n v="9800"/>
    <m/>
    <n v="39200"/>
    <m/>
    <n v="0"/>
    <n v="0"/>
    <s v="UNI240000002301"/>
    <m/>
    <m/>
    <s v="Royal Canin"/>
    <x v="0"/>
    <s v="Yeni Satış"/>
    <s v="Lisans"/>
    <s v="Lisans Satışı"/>
    <s v="Diğer"/>
    <x v="0"/>
    <x v="0"/>
    <s v="Yurt İçi"/>
    <s v="Türkiye"/>
  </r>
  <r>
    <s v="Q4"/>
    <x v="0"/>
    <x v="11"/>
    <m/>
    <s v="ROYAL CANIN TURKEY EVCIL HAYVAN ÜRÜNLERI TIC. LTD. STI."/>
    <s v="EY.01.021"/>
    <s v="EnRoute Panorama - Dafitim Kanali (Bayi/Distribütör/Sube) Lisansi (Enterprise)"/>
    <s v="Univera - Royal Canin"/>
    <x v="14"/>
    <s v="Enroute"/>
    <m/>
    <n v="30000"/>
    <m/>
    <n v="1"/>
    <m/>
    <n v="37500"/>
    <m/>
    <n v="7500"/>
    <m/>
    <n v="30000"/>
    <m/>
    <n v="0"/>
    <n v="0"/>
    <s v="UNI240000002301"/>
    <m/>
    <m/>
    <s v="Royal Canin"/>
    <x v="0"/>
    <s v="Yeni Satış"/>
    <s v="Lisans"/>
    <s v="Lisans Satışı"/>
    <s v="Diğer"/>
    <x v="0"/>
    <x v="0"/>
    <s v="Yurt İçi"/>
    <s v="Türkiye"/>
  </r>
  <r>
    <s v="Q4"/>
    <x v="0"/>
    <x v="11"/>
    <m/>
    <s v="Şenpiliç Gıda Sanayi A.Ş."/>
    <s v="EY.01.021"/>
    <s v="EnRoute Panorama - Dafitim Kanali (Bayi/Distribütör/Sube) Lisansi (Enterprise)"/>
    <s v="Univera - Şen Piliç"/>
    <x v="11"/>
    <s v="Enroute"/>
    <m/>
    <n v="22887.3"/>
    <m/>
    <n v="7"/>
    <m/>
    <n v="160211.1"/>
    <m/>
    <n v="0"/>
    <m/>
    <n v="160211.1"/>
    <m/>
    <n v="0"/>
    <n v="0"/>
    <s v="UNI240000002313"/>
    <m/>
    <m/>
    <s v="Şen Piliç"/>
    <x v="0"/>
    <s v="Yeni Satış"/>
    <s v="Lisans"/>
    <s v="Lisans Satışı"/>
    <s v="Diğer"/>
    <x v="0"/>
    <x v="0"/>
    <s v="Yurt İçi"/>
    <s v="Türkiye"/>
  </r>
  <r>
    <s v="Q4"/>
    <x v="0"/>
    <x v="11"/>
    <m/>
    <s v="SIRMAGRUP IÇECEK SAN. VE TIC. A.S."/>
    <s v="EY.01.021"/>
    <s v="EnRoute Panorama - Dafitim Kanali (Bayi/Distribütör/Sube) Lisansi (Enterprise)"/>
    <s v="Univera - Danone Waters"/>
    <x v="11"/>
    <s v="Enroute"/>
    <m/>
    <n v="23840.940000000002"/>
    <m/>
    <n v="3"/>
    <m/>
    <n v="71522.820000000007"/>
    <m/>
    <n v="0"/>
    <m/>
    <n v="71522.820000000007"/>
    <m/>
    <n v="0"/>
    <n v="0"/>
    <s v="UNI240000002302"/>
    <m/>
    <m/>
    <s v="Danone"/>
    <x v="0"/>
    <s v="Yeni Satış"/>
    <s v="Lisans"/>
    <s v="Lisans Satışı"/>
    <s v="Diğer"/>
    <x v="0"/>
    <x v="0"/>
    <s v="Yurt İçi"/>
    <s v="Türkiye"/>
  </r>
  <r>
    <s v="Q4"/>
    <x v="0"/>
    <x v="11"/>
    <m/>
    <s v="NEWAL AL EBDAA IMPORT-EXPORT AND GENERAL TRADING LTD COMPANY"/>
    <s v="EY.01.021"/>
    <s v="EnRoute Panorama - Dafitim Kanali (Bayi/Distribütör/Sube) Lisansi (Enterprise)"/>
    <s v="Univera - Newal Irak"/>
    <x v="12"/>
    <s v="Enroute"/>
    <m/>
    <n v="19581.047500000001"/>
    <m/>
    <n v="4"/>
    <m/>
    <n v="78324.19412"/>
    <m/>
    <n v="4.1200000000000004E-3"/>
    <m/>
    <n v="78324.19"/>
    <m/>
    <n v="0"/>
    <n v="0"/>
    <s v="ENV240000000135"/>
    <m/>
    <m/>
    <s v="Newal"/>
    <x v="3"/>
    <s v="Yeni Satış"/>
    <s v="Lisans"/>
    <s v="Lisans Satışı"/>
    <s v="Diğer"/>
    <x v="0"/>
    <x v="0"/>
    <s v="Yurt İçi"/>
    <s v="Türkiye"/>
  </r>
  <r>
    <s v="Q4"/>
    <x v="0"/>
    <x v="11"/>
    <m/>
    <s v="WEITNAUER DIS TICARET ANONIM SIRKETI"/>
    <s v="EH.03.001"/>
    <s v="EnRoute Panorama - Çafri Merkezi Hizmeti  (MSD)"/>
    <s v="Univera - Weitnauer"/>
    <x v="12"/>
    <s v="Enroute"/>
    <m/>
    <n v="28800"/>
    <m/>
    <n v="5"/>
    <m/>
    <n v="144000"/>
    <m/>
    <n v="0"/>
    <m/>
    <n v="144000"/>
    <m/>
    <n v="0"/>
    <n v="0"/>
    <s v="UNI240000002296"/>
    <m/>
    <m/>
    <s v="Weithnauer"/>
    <x v="0"/>
    <s v="Yenileme"/>
    <s v="Hizmet"/>
    <s v="Çağrı Merkezi"/>
    <s v="Diğer"/>
    <x v="0"/>
    <x v="0"/>
    <s v="Yurt İçi"/>
    <s v="Türkiye"/>
  </r>
  <r>
    <s v="Q4"/>
    <x v="0"/>
    <x v="11"/>
    <m/>
    <s v="WEITNAUER DIS TICARET ANONIM SIRKETI"/>
    <s v="EH.03.001"/>
    <s v="EnRoute Panorama - Çafri Merkezi Hizmeti  (MSD)"/>
    <s v="Univera - Weitnauer"/>
    <x v="12"/>
    <s v="Enroute"/>
    <m/>
    <n v="28800"/>
    <m/>
    <n v="1"/>
    <m/>
    <n v="28800"/>
    <m/>
    <n v="0"/>
    <m/>
    <n v="28800"/>
    <m/>
    <n v="0"/>
    <n v="0"/>
    <s v="UNI240000002297"/>
    <m/>
    <m/>
    <s v="Weithnauer"/>
    <x v="0"/>
    <s v="Yenileme"/>
    <s v="Hizmet"/>
    <s v="Çağrı Merkezi"/>
    <s v="Diğer"/>
    <x v="0"/>
    <x v="0"/>
    <s v="Yurt İçi"/>
    <s v="Türkiye"/>
  </r>
  <r>
    <s v="Q4"/>
    <x v="0"/>
    <x v="11"/>
    <m/>
    <s v="NEWAL AL EBDAA IMPORT-EXPORT AND GENERAL TRADING LTD COMPANY"/>
    <s v="EY.05.006"/>
    <s v="EnRoute Panorama - Commerce Portal - B2B Standart - E-Ticaret Modül Lisansi (Enterprise)"/>
    <s v="Univera - Newal Irak"/>
    <x v="12"/>
    <s v="Enroute"/>
    <m/>
    <n v="268913.88"/>
    <m/>
    <n v="1"/>
    <m/>
    <n v="268913.88279300003"/>
    <m/>
    <n v="2.7929999999999999E-3"/>
    <m/>
    <n v="268913.88"/>
    <m/>
    <n v="0"/>
    <n v="0"/>
    <s v="ENV240000000135"/>
    <m/>
    <m/>
    <s v="Newal"/>
    <x v="3"/>
    <s v="Yenileme"/>
    <s v="Lisans"/>
    <s v="Lisans Satışı"/>
    <s v="Diğer"/>
    <x v="0"/>
    <x v="0"/>
    <s v="Yurt İçi"/>
    <s v="Türkiye"/>
  </r>
  <r>
    <s v="Q4"/>
    <x v="0"/>
    <x v="11"/>
    <m/>
    <s v="NEWAL AL EBDAA IMPORT-EXPORT AND GENERAL TRADING LTD COMPANY"/>
    <s v="EY.05.008"/>
    <s v="EnRoute Panorama - Commerce Portal - B2B - Dafitim Kanali Lisansi (Enterprise)"/>
    <s v="Univera - Newal Irak"/>
    <x v="12"/>
    <s v="Enroute"/>
    <m/>
    <n v="9406.0400000000009"/>
    <m/>
    <n v="4"/>
    <m/>
    <n v="37624.160856000002"/>
    <m/>
    <n v="8.5599999999999999E-4"/>
    <m/>
    <n v="37624.160000000003"/>
    <m/>
    <n v="0"/>
    <n v="0"/>
    <s v="ENV240000000135"/>
    <m/>
    <m/>
    <s v="Newal"/>
    <x v="3"/>
    <s v="Yenileme"/>
    <s v="Lisans"/>
    <s v="Lisans Satışı"/>
    <s v="Diğer"/>
    <x v="0"/>
    <x v="0"/>
    <s v="Yurt İçi"/>
    <s v="Türkiye"/>
  </r>
  <r>
    <s v="Q4"/>
    <x v="0"/>
    <x v="11"/>
    <m/>
    <s v="WEITNAUER DIS TICARET ANONIM SIRKETI"/>
    <s v="EY.04.001"/>
    <s v="EnRoute Panorama -  Modül Lisanslari Kiralama Hizmeti (Enterprise)"/>
    <s v="Univera - Weitnauer"/>
    <x v="12"/>
    <s v="Enroute"/>
    <m/>
    <n v="998857"/>
    <m/>
    <n v="1"/>
    <m/>
    <n v="998857"/>
    <m/>
    <n v="0"/>
    <m/>
    <n v="998857"/>
    <m/>
    <n v="0"/>
    <n v="0"/>
    <s v="UNI240000002297"/>
    <m/>
    <m/>
    <s v="Weithnauer"/>
    <x v="0"/>
    <s v="Yenileme"/>
    <s v="Lisans"/>
    <s v="Lisans Kiralama"/>
    <s v="Diğer"/>
    <x v="0"/>
    <x v="0"/>
    <s v="Yurt İçi"/>
    <s v="Türkiye"/>
  </r>
  <r>
    <s v="Q4"/>
    <x v="0"/>
    <x v="11"/>
    <m/>
    <s v="EDM BİLİŞİM SİSTEMLERİ VE DANIŞMANLIK HizmetLERİ A.Ş."/>
    <s v="EY.04.014"/>
    <s v="EnRoute - E-Dönüşüm Lisans Komisyonu"/>
    <s v="Univera - Kanal"/>
    <x v="6"/>
    <s v="E-Dönüşüm"/>
    <s v="E-Dönüşüm"/>
    <n v="34657.75"/>
    <m/>
    <n v="1"/>
    <m/>
    <n v="34657.75"/>
    <m/>
    <n v="0"/>
    <m/>
    <n v="34657.75"/>
    <m/>
    <n v="0"/>
    <n v="0"/>
    <s v="UNI240000002266"/>
    <m/>
    <m/>
    <s v="EDM Bilişim"/>
    <x v="0"/>
    <s v="Yeni Satış"/>
    <s v="Komisyon"/>
    <s v="E-Dönüşüm"/>
    <s v="Diğer"/>
    <x v="1"/>
    <x v="6"/>
    <s v="Yurt İçi"/>
    <s v="Türkiye"/>
  </r>
  <r>
    <s v="Q4"/>
    <x v="0"/>
    <x v="11"/>
    <m/>
    <s v="EDM BİLİŞİM SİSTEMLERİ VE DANIŞMANLIK HizmetLERİ A.Ş."/>
    <s v="EY.04.014"/>
    <s v="EnRoute - E-Dönüşüm Lisans Komisyonu"/>
    <s v="Univera - Kanal"/>
    <x v="6"/>
    <s v="E-Dönüşüm"/>
    <s v="E-Dönüşüm"/>
    <n v="4400"/>
    <m/>
    <n v="1"/>
    <m/>
    <n v="4400"/>
    <m/>
    <n v="0"/>
    <m/>
    <n v="4400"/>
    <m/>
    <n v="0"/>
    <n v="0"/>
    <s v="UNI240000002279"/>
    <m/>
    <m/>
    <s v="EDM Bilişim"/>
    <x v="0"/>
    <s v="Yeni Satış"/>
    <s v="Komisyon"/>
    <s v="E-Dönüşüm"/>
    <s v="Diğer"/>
    <x v="1"/>
    <x v="6"/>
    <s v="Yurt İçi"/>
    <s v="Türkiye"/>
  </r>
  <r>
    <s v="Q2"/>
    <x v="0"/>
    <x v="5"/>
    <m/>
    <s v="ASRINSAH GIDA TURIZM VE LOJISTIK LTD.STI"/>
    <s v="UH.01.002"/>
    <s v="UNIDOX KONTÖR HIZMETI"/>
    <s v="Univera Doğuş Çay Projesi"/>
    <x v="6"/>
    <s v="E-Dönüşüm"/>
    <s v="Unidox"/>
    <n v="1.72"/>
    <m/>
    <n v="25000"/>
    <m/>
    <n v="43000"/>
    <m/>
    <n v="0"/>
    <m/>
    <n v="43000"/>
    <m/>
    <n v="0"/>
    <n v="0"/>
    <s v="UNI240000000977"/>
    <m/>
    <m/>
    <s v="Doğuş Çay"/>
    <x v="0"/>
    <s v="Yeni Satış"/>
    <s v="Kontor"/>
    <s v="Kontor Satışı"/>
    <s v="Key Account"/>
    <x v="1"/>
    <x v="0"/>
    <s v="Yurt İçi"/>
    <s v="Türkiye"/>
  </r>
  <r>
    <s v="Q2"/>
    <x v="0"/>
    <x v="5"/>
    <m/>
    <s v="NURHAN BASOGLU BOLU MENGEN TAVUKÇULUK"/>
    <s v="UH.01.002"/>
    <s v="UNIDOX KONTÖR HIZMETI"/>
    <s v="Univera - Şen Piliç"/>
    <x v="6"/>
    <s v="E-Dönüşüm"/>
    <s v="Unidox"/>
    <n v="2.0253000000000001"/>
    <m/>
    <n v="10000"/>
    <m/>
    <n v="20253"/>
    <m/>
    <n v="0"/>
    <m/>
    <n v="20253"/>
    <m/>
    <n v="0"/>
    <n v="0"/>
    <s v="UNI240000000976"/>
    <m/>
    <m/>
    <s v="Şen Piliç"/>
    <x v="0"/>
    <s v="Yeni Satış"/>
    <s v="Kontor"/>
    <s v="Kontor Satışı"/>
    <s v="Diğer"/>
    <x v="1"/>
    <x v="0"/>
    <s v="Yurt İçi"/>
    <s v="Türkiye"/>
  </r>
  <r>
    <s v="Q2"/>
    <x v="0"/>
    <x v="5"/>
    <m/>
    <s v="SONER TOPTAN GIDA -SONER PALTAVURAN"/>
    <s v="UH.01.002"/>
    <s v="UNIDOX KONTÖR HIZMETI"/>
    <s v="Univera - Tadım"/>
    <x v="6"/>
    <s v="E-Dönüşüm"/>
    <s v="Unidox"/>
    <n v="2.8"/>
    <m/>
    <n v="5000"/>
    <m/>
    <n v="14000"/>
    <m/>
    <n v="0"/>
    <m/>
    <n v="14000"/>
    <m/>
    <n v="0"/>
    <n v="0"/>
    <s v="ENV240000000085"/>
    <m/>
    <m/>
    <s v="Tadım"/>
    <x v="0"/>
    <s v="Yeni Satış"/>
    <s v="Kontor"/>
    <s v="Kontor Satışı"/>
    <s v="Diğer"/>
    <x v="1"/>
    <x v="0"/>
    <s v="Yurt İçi"/>
    <s v="Türkiye"/>
  </r>
  <r>
    <s v="Q2"/>
    <x v="0"/>
    <x v="5"/>
    <m/>
    <s v="YÜCETÜRK TOPTAN GIDA PAZ. INS. TAAH. TIC. VE SAN. LTD.STI"/>
    <s v="UH.01.002"/>
    <s v="UNIDOX KONTÖR HIZMETI"/>
    <s v="Univera - Tadım"/>
    <x v="6"/>
    <s v="E-Dönüşüm"/>
    <s v="Unidox"/>
    <n v="2.8"/>
    <m/>
    <n v="5000"/>
    <m/>
    <n v="14000"/>
    <m/>
    <n v="0"/>
    <m/>
    <n v="14000"/>
    <m/>
    <n v="0"/>
    <n v="0"/>
    <s v="ENV240000000082"/>
    <m/>
    <m/>
    <s v="Tadım"/>
    <x v="0"/>
    <s v="Yeni Satış"/>
    <s v="Kontor"/>
    <s v="Kontor Satışı"/>
    <s v="Diğer"/>
    <x v="1"/>
    <x v="0"/>
    <s v="Yurt İçi"/>
    <s v="Türkiye"/>
  </r>
  <r>
    <s v="Q2"/>
    <x v="0"/>
    <x v="5"/>
    <m/>
    <s v="PANASONIC ELEKTRIC WORKS ELEKTRIK SAN.VE TIC. A.S."/>
    <s v="SH.03.002"/>
    <s v="StokBar Panorama - Uzman Destek Hizmeti"/>
    <s v="Univera - Panasonic"/>
    <x v="11"/>
    <s v="Stokbar"/>
    <s v="Stokbar"/>
    <n v="97500"/>
    <m/>
    <n v="1"/>
    <m/>
    <n v="97500"/>
    <m/>
    <n v="0"/>
    <m/>
    <n v="97500"/>
    <m/>
    <n v="0"/>
    <n v="0"/>
    <s v="UNI240000000975"/>
    <m/>
    <m/>
    <s v="Panasonic"/>
    <x v="0"/>
    <s v="Yenileme"/>
    <s v="Hizmet"/>
    <s v="Hosting"/>
    <s v="Diğer"/>
    <x v="0"/>
    <x v="0"/>
    <s v="Yurt İçi"/>
    <s v="Türkiye"/>
  </r>
  <r>
    <s v="Q2"/>
    <x v="0"/>
    <x v="5"/>
    <m/>
    <s v="NESTLE TÜRKIYE GIDA SANAYI A.S."/>
    <s v="QH.06.001"/>
    <s v="Quest Panorama - Yazilim Gelistirme Hizmeti"/>
    <s v="Univera - Nestle Professional"/>
    <x v="11"/>
    <s v="Quest"/>
    <m/>
    <n v="8015.8"/>
    <m/>
    <n v="20"/>
    <m/>
    <n v="246640"/>
    <m/>
    <n v="86324"/>
    <m/>
    <n v="160316"/>
    <m/>
    <n v="0"/>
    <n v="0"/>
    <s v="UNI240000000983"/>
    <m/>
    <m/>
    <s v="Nestle"/>
    <x v="0"/>
    <s v="Yeni Satış"/>
    <s v="Hizmet"/>
    <s v="Hosting"/>
    <s v="Key Account"/>
    <x v="0"/>
    <x v="0"/>
    <s v="Yurt İçi"/>
    <s v="Türkiye"/>
  </r>
  <r>
    <s v="Q2"/>
    <x v="0"/>
    <x v="5"/>
    <m/>
    <s v="NESTLE TÜRKIYE GIDA SANAYI A.S."/>
    <s v="QH.02.001"/>
    <s v="Quest Panorama - Yazilim Bakimi, Yasatma ve Merkezi Destek Hizmeti"/>
    <s v="Univera - Nestle Professional"/>
    <x v="11"/>
    <s v="Quest"/>
    <m/>
    <n v="162573.66"/>
    <m/>
    <n v="1"/>
    <m/>
    <n v="191263.13"/>
    <m/>
    <n v="28689.47"/>
    <m/>
    <n v="162573.66"/>
    <m/>
    <n v="0"/>
    <n v="0"/>
    <s v="UNI240000000983"/>
    <m/>
    <m/>
    <s v="Nestle"/>
    <x v="0"/>
    <s v="Yenileme"/>
    <s v="Hizmet"/>
    <s v="Bakım ve Destek Hizmeti"/>
    <s v="Key Account"/>
    <x v="0"/>
    <x v="0"/>
    <s v="Yurt İçi"/>
    <s v="Türkiye"/>
  </r>
  <r>
    <s v="Q2"/>
    <x v="0"/>
    <x v="5"/>
    <m/>
    <s v="NESTLE TÜRKIYE GIDA SANAYI A.S."/>
    <s v="QY.01.001"/>
    <s v="Quest Panorama - Veri Toplama &amp; Mobil Ekip Yönetimi Çözüm Lisansi (Enterprise)"/>
    <s v="Univera - Nestle Professional"/>
    <x v="11"/>
    <s v="Quest"/>
    <m/>
    <n v="223611.5"/>
    <m/>
    <n v="1"/>
    <m/>
    <n v="447223"/>
    <m/>
    <n v="223611.5"/>
    <m/>
    <n v="223611.5"/>
    <m/>
    <n v="0"/>
    <n v="0"/>
    <s v="UNI240000000983"/>
    <m/>
    <m/>
    <s v="Nestle"/>
    <x v="0"/>
    <s v="Yeni Satış"/>
    <s v="Lisans"/>
    <s v="Lisans Satışı"/>
    <s v="Key Account"/>
    <x v="0"/>
    <x v="0"/>
    <s v="Yurt İçi"/>
    <s v="Türkiye"/>
  </r>
  <r>
    <s v="Q2"/>
    <x v="0"/>
    <x v="5"/>
    <m/>
    <s v="Mey İçki Sanayi ve Ticaret A.Ş."/>
    <s v="QH.07.001"/>
    <s v="Quest Panorama - Rapor Gelistirme Hizmeti"/>
    <s v="Univera - Mey İçki"/>
    <x v="11"/>
    <s v="Quest"/>
    <m/>
    <n v="4201"/>
    <m/>
    <n v="10"/>
    <m/>
    <n v="42010"/>
    <m/>
    <n v="0"/>
    <m/>
    <n v="42010"/>
    <m/>
    <n v="0"/>
    <n v="0"/>
    <s v="UNI240000000984"/>
    <m/>
    <m/>
    <s v="Mey İçki"/>
    <x v="0"/>
    <s v="Yeni Satış"/>
    <s v="Hizmet"/>
    <s v="Rapor Geliştirme"/>
    <s v="Key Account"/>
    <x v="0"/>
    <x v="0"/>
    <s v="Yurt İçi"/>
    <s v="Türkiye"/>
  </r>
  <r>
    <s v="Q2"/>
    <x v="0"/>
    <x v="5"/>
    <m/>
    <s v="NESTLE TÜRKIYE GIDA SANAYI A.S."/>
    <s v="QH.07.001"/>
    <s v="Quest Panorama - Rapor Gelistirme Hizmeti"/>
    <s v="Univera - Nestle Professional"/>
    <x v="11"/>
    <s v="Quest"/>
    <m/>
    <n v="6412.25"/>
    <m/>
    <n v="20"/>
    <m/>
    <n v="197300"/>
    <m/>
    <n v="69055"/>
    <m/>
    <n v="128245"/>
    <m/>
    <n v="0"/>
    <n v="0"/>
    <s v="UNI240000000983"/>
    <m/>
    <m/>
    <s v="Nestle"/>
    <x v="0"/>
    <s v="Yeni Satış"/>
    <s v="Hizmet"/>
    <s v="Rapor Geliştirme"/>
    <s v="Key Account"/>
    <x v="0"/>
    <x v="0"/>
    <s v="Yurt İçi"/>
    <s v="Türkiye"/>
  </r>
  <r>
    <s v="Q2"/>
    <x v="0"/>
    <x v="5"/>
    <m/>
    <s v="NESTLE TÜRKIYE GIDA SANAYI A.S."/>
    <s v="QY.04.004"/>
    <s v="Quest Panorama - Q-Auditor Mobil Kullanici Lisansi (Enterprise)"/>
    <s v="Univera - Nestle Professional"/>
    <x v="11"/>
    <s v="Quest"/>
    <m/>
    <n v="7957.95"/>
    <m/>
    <n v="5"/>
    <m/>
    <n v="72345"/>
    <m/>
    <n v="32555.25"/>
    <m/>
    <n v="39789.75"/>
    <m/>
    <n v="0"/>
    <n v="0"/>
    <s v="UNI240000000983"/>
    <m/>
    <m/>
    <s v="Nestle"/>
    <x v="0"/>
    <s v="Yeni Satış"/>
    <s v="Lisans"/>
    <s v="Lisans Satışı"/>
    <s v="Key Account"/>
    <x v="0"/>
    <x v="0"/>
    <s v="Yurt İçi"/>
    <s v="Türkiye"/>
  </r>
  <r>
    <s v="Q2"/>
    <x v="0"/>
    <x v="5"/>
    <m/>
    <s v="NESTLE TÜRKIYE GIDA SANAYI A.S."/>
    <s v="QH.01.001"/>
    <s v="Quest Panorama - Proje Yönetim Hizmeti"/>
    <s v="Univera - Nestle Professional"/>
    <x v="11"/>
    <s v="Quest"/>
    <m/>
    <n v="7480.85"/>
    <m/>
    <n v="35"/>
    <m/>
    <n v="402815"/>
    <m/>
    <n v="140985.25"/>
    <m/>
    <n v="261829.75"/>
    <m/>
    <n v="0"/>
    <n v="0"/>
    <s v="UNI240000000983"/>
    <m/>
    <m/>
    <s v="Nestle"/>
    <x v="0"/>
    <s v="Yeni Satış"/>
    <s v="Hizmet"/>
    <s v="Proje Yönetimi ve Danışmanlık"/>
    <s v="Key Account"/>
    <x v="0"/>
    <x v="0"/>
    <s v="Yurt İçi"/>
    <s v="Türkiye"/>
  </r>
  <r>
    <s v="Q2"/>
    <x v="0"/>
    <x v="5"/>
    <m/>
    <s v="NESTLE TÜRKIYE GIDA SANAYI A.S."/>
    <s v="QY.01.006"/>
    <s v="Quest Panorama - Platform Back Office Kullanici Lisansi (Enterprise)"/>
    <s v="Univera - Nestle Professional"/>
    <x v="11"/>
    <s v="Quest"/>
    <m/>
    <n v="6778.75"/>
    <m/>
    <n v="10"/>
    <m/>
    <n v="123250"/>
    <m/>
    <n v="55462.5"/>
    <m/>
    <n v="67787.5"/>
    <m/>
    <n v="0"/>
    <n v="0"/>
    <s v="UNI240000000983"/>
    <m/>
    <m/>
    <s v="Nestle"/>
    <x v="0"/>
    <s v="Yeni Satış"/>
    <s v="Lisans"/>
    <s v="Lisans Satışı"/>
    <s v="Key Account"/>
    <x v="0"/>
    <x v="0"/>
    <s v="Yurt İçi"/>
    <s v="Türkiye"/>
  </r>
  <r>
    <s v="Q2"/>
    <x v="0"/>
    <x v="5"/>
    <m/>
    <s v="NESTLE TÜRKIYE GIDA SANAYI A.S."/>
    <s v="QY.02.007"/>
    <s v="Quest Panorama - Mobil Kullanicisi Lisansi (Enterprise)"/>
    <s v="Univera - Nestle Professional"/>
    <x v="11"/>
    <s v="Quest"/>
    <m/>
    <n v="3061.62"/>
    <m/>
    <n v="37"/>
    <m/>
    <n v="226559.88"/>
    <m/>
    <n v="113279.94"/>
    <m/>
    <n v="113279.94"/>
    <m/>
    <n v="0"/>
    <n v="0"/>
    <s v="UNI240000000983"/>
    <m/>
    <m/>
    <s v="Nestle"/>
    <x v="0"/>
    <s v="Yeni Satış"/>
    <s v="Lisans"/>
    <s v="Lisans Satışı"/>
    <s v="Key Account"/>
    <x v="0"/>
    <x v="0"/>
    <s v="Yurt İçi"/>
    <s v="Türkiye"/>
  </r>
  <r>
    <s v="Q2"/>
    <x v="0"/>
    <x v="5"/>
    <m/>
    <s v="NESTLE TÜRKIYE GIDA SANAYI A.S."/>
    <s v="QH.03.001"/>
    <s v="Quest Panorama - Çağrı Merkezi Hizmeti"/>
    <s v="Univera - Nestle Professional"/>
    <x v="11"/>
    <s v="Quest"/>
    <m/>
    <n v="1578.4"/>
    <m/>
    <n v="42"/>
    <m/>
    <n v="82866"/>
    <m/>
    <n v="16573.2"/>
    <m/>
    <n v="66292.800000000003"/>
    <m/>
    <n v="0"/>
    <n v="0"/>
    <s v="UNI240000000983"/>
    <m/>
    <m/>
    <s v="Nestle"/>
    <x v="0"/>
    <s v="Yenileme"/>
    <s v="Hizmet"/>
    <s v="Hosting"/>
    <s v="Key Account"/>
    <x v="0"/>
    <x v="0"/>
    <s v="Yurt İçi"/>
    <s v="Türkiye"/>
  </r>
  <r>
    <s v="Q2"/>
    <x v="0"/>
    <x v="5"/>
    <m/>
    <s v="EVYAP SABUN YAG GLISERIN SAN. VE TIC.A.S."/>
    <s v="OH.01.001"/>
    <s v="Outsource Proje Bedeli"/>
    <s v="Univera - Evyap"/>
    <x v="12"/>
    <s v="Enroute"/>
    <s v="Outsource - Hizmet"/>
    <n v="32900"/>
    <m/>
    <n v="1"/>
    <m/>
    <n v="32900"/>
    <m/>
    <n v="0"/>
    <m/>
    <n v="32900"/>
    <m/>
    <n v="0"/>
    <n v="0"/>
    <s v="UNI240000000982"/>
    <m/>
    <m/>
    <s v="Evyap"/>
    <x v="3"/>
    <s v="Yeni Satış"/>
    <s v="Lisans"/>
    <s v="Lisans Satışı"/>
    <s v="Diğer"/>
    <x v="0"/>
    <x v="0"/>
    <s v="Yurt İçi"/>
    <s v="Türkiye"/>
  </r>
  <r>
    <s v="Q4"/>
    <x v="0"/>
    <x v="11"/>
    <m/>
    <s v="ROYAL CANIN TURKEY EVCIL HAYVAN ÜRÜNLERI TIC. LTD. STI."/>
    <s v="EY.04.012"/>
    <s v="EnRoute Panorama E-Dönüsüm  Modül Lisansi (Enterprise)"/>
    <s v="Univera - Royal Canin"/>
    <x v="14"/>
    <s v="Enroute"/>
    <m/>
    <n v="29000"/>
    <m/>
    <n v="-1"/>
    <m/>
    <n v="0"/>
    <m/>
    <n v="0"/>
    <m/>
    <n v="-29000"/>
    <m/>
    <n v="1"/>
    <n v="29000"/>
    <s v="FT0202400002778"/>
    <m/>
    <m/>
    <s v="Royal Canin"/>
    <x v="0"/>
    <s v="Yeni Satış"/>
    <s v="Lisans"/>
    <s v="Lisans Satışı"/>
    <s v="Diğer"/>
    <x v="0"/>
    <x v="0"/>
    <s v="Yurt İçi"/>
    <s v="Türkiye"/>
  </r>
  <r>
    <s v="Q4"/>
    <x v="0"/>
    <x v="11"/>
    <m/>
    <s v="ROYAL CANIN TURKEY EVCIL HAYVAN ÜRÜNLERI TIC. LTD. STI."/>
    <s v="EH.02.001"/>
    <s v="EnRoute Panorama - Yazilim Bakimi, Yasatma ve Merkezi Destek Hizmeti"/>
    <s v="Univera - Royal Canin"/>
    <x v="14"/>
    <s v="Enroute"/>
    <m/>
    <n v="2658"/>
    <m/>
    <n v="-1"/>
    <m/>
    <n v="0"/>
    <m/>
    <n v="0"/>
    <m/>
    <n v="-2658"/>
    <m/>
    <n v="1"/>
    <n v="2658"/>
    <s v="FT0202400002778"/>
    <m/>
    <m/>
    <s v="Royal Canin"/>
    <x v="0"/>
    <s v="Yenileme"/>
    <s v="Hizmet"/>
    <s v="Bakım ve Destek Hizmeti"/>
    <s v="Diğer"/>
    <x v="0"/>
    <x v="0"/>
    <s v="Yurt İçi"/>
    <s v="Türkiye"/>
  </r>
  <r>
    <s v="Q4"/>
    <x v="0"/>
    <x v="11"/>
    <m/>
    <s v="LA LORRAINE UNLU MAMÜLLER SAN. VE TIC. A.S."/>
    <s v="EH.05.002"/>
    <s v="EnRoute Panorama - Rapor Gelistirme Hizmeti"/>
    <s v="Univera - La Lorraine"/>
    <x v="13"/>
    <s v="Enroute"/>
    <m/>
    <n v="9999.5"/>
    <m/>
    <n v="4"/>
    <m/>
    <n v="70000"/>
    <m/>
    <n v="30002"/>
    <m/>
    <n v="39998"/>
    <m/>
    <n v="0"/>
    <n v="0"/>
    <s v="UNI240000002323"/>
    <m/>
    <m/>
    <s v="La Lorraine"/>
    <x v="0"/>
    <s v="Yeni Satış"/>
    <s v="Hizmet"/>
    <s v="Rapor Geliştirme"/>
    <s v="Diğer"/>
    <x v="0"/>
    <x v="0"/>
    <s v="Yurt İçi"/>
    <s v="Türkiye"/>
  </r>
  <r>
    <s v="Q4"/>
    <x v="0"/>
    <x v="11"/>
    <m/>
    <s v="ROYAL CANIN TURKEY EVCIL HAYVAN ÜRÜNLERI TIC. LTD. STI."/>
    <s v="EH.01.003"/>
    <s v="EnRoute Panorama - Kurulum ve Efitim Hizmeti"/>
    <s v="Univera - Royal Canin"/>
    <x v="14"/>
    <s v="Enroute"/>
    <m/>
    <n v="12000"/>
    <m/>
    <n v="-3"/>
    <m/>
    <n v="0"/>
    <m/>
    <n v="0"/>
    <m/>
    <n v="-36000"/>
    <m/>
    <n v="3"/>
    <n v="36000"/>
    <s v="FT0202400002778"/>
    <m/>
    <m/>
    <s v="Royal Canin"/>
    <x v="0"/>
    <s v="Yeni Satış"/>
    <s v="Hizmet"/>
    <s v="Kurulum ve Eğitim"/>
    <s v="Diğer"/>
    <x v="0"/>
    <x v="0"/>
    <s v="Yurt İçi"/>
    <s v="Türkiye"/>
  </r>
  <r>
    <s v="Q4"/>
    <x v="0"/>
    <x v="11"/>
    <m/>
    <s v="ÇAYKUR ÇAY ISLETMELERI GENEL MÜDÜRLÜGÜ"/>
    <s v="EH.03.001"/>
    <s v="EnRoute Panorama - Çafri Merkezi Hizmeti  (MSD)"/>
    <s v="Univera - Çaykur"/>
    <x v="12"/>
    <s v="Enroute"/>
    <m/>
    <n v="168540.47"/>
    <m/>
    <n v="1"/>
    <m/>
    <n v="168540.47"/>
    <m/>
    <n v="0"/>
    <m/>
    <n v="168540.47"/>
    <m/>
    <n v="0"/>
    <n v="0"/>
    <s v="UNI240000002333"/>
    <m/>
    <m/>
    <s v="Çaykur"/>
    <x v="0"/>
    <s v="Yenileme"/>
    <s v="Hizmet"/>
    <s v="Çağrı Merkezi"/>
    <s v="Diğer"/>
    <x v="0"/>
    <x v="0"/>
    <s v="Yurt İçi"/>
    <s v="Türkiye"/>
  </r>
  <r>
    <s v="Q4"/>
    <x v="0"/>
    <x v="11"/>
    <m/>
    <s v="ERUSLU SAGLIK ÜRÜNLERI SAN. VE TIC. A.S."/>
    <s v="EYS.04.001"/>
    <s v="EnRoute Panorama -  Modül Lisanslari Kiralama Hizmeti Standart"/>
    <s v="Univera - Eruslu Sağlık"/>
    <x v="13"/>
    <s v="Enroute"/>
    <m/>
    <n v="326668.52"/>
    <m/>
    <n v="1"/>
    <m/>
    <n v="326668.52"/>
    <m/>
    <n v="0"/>
    <m/>
    <n v="326668.52"/>
    <m/>
    <n v="0"/>
    <n v="0"/>
    <s v="UNI240000002327"/>
    <m/>
    <m/>
    <s v="Eruslu"/>
    <x v="0"/>
    <s v="Yenileme"/>
    <s v="Lisans"/>
    <s v="Lisans Kiralama"/>
    <s v="Diğer"/>
    <x v="0"/>
    <x v="0"/>
    <s v="Yurt İçi"/>
    <s v="Türkiye"/>
  </r>
  <r>
    <s v="Q2"/>
    <x v="0"/>
    <x v="5"/>
    <m/>
    <s v="ALDEMIR BILISIM HIZ. VE DANISMANLIK - ARZU ALDEMIR"/>
    <s v="WPH.02.001"/>
    <s v="WebPlus Yazilim Bakimi Hizmeti"/>
    <s v="Univera - Kanal"/>
    <x v="5"/>
    <s v="Enroute"/>
    <s v="Webplus"/>
    <n v="39600"/>
    <m/>
    <n v="1"/>
    <m/>
    <n v="44000"/>
    <m/>
    <n v="4400"/>
    <m/>
    <n v="39600"/>
    <m/>
    <n v="0"/>
    <n v="0"/>
    <s v="UNI240000000990"/>
    <m/>
    <m/>
    <s v="Aldemir Bilişim"/>
    <x v="0"/>
    <s v="Yenileme"/>
    <s v="Hizmet"/>
    <s v="Bakım ve Destek Hizmeti"/>
    <s v="Diğer"/>
    <x v="1"/>
    <x v="3"/>
    <s v="Yurt İçi"/>
    <s v="Türkiye"/>
  </r>
  <r>
    <s v="Q2"/>
    <x v="0"/>
    <x v="5"/>
    <m/>
    <s v="ALDEMIR BILISIM HIZ. VE DANISMANLIK - ARZU ALDEMIR"/>
    <s v="WPH.02.001"/>
    <s v="WebPlus Yazilim Bakimi Hizmeti"/>
    <s v="Univera - Kanal"/>
    <x v="5"/>
    <s v="Enroute"/>
    <s v="Webplus"/>
    <n v="4732.8"/>
    <m/>
    <n v="1"/>
    <m/>
    <n v="5916"/>
    <m/>
    <n v="1183.2"/>
    <m/>
    <n v="4732.8"/>
    <m/>
    <n v="0"/>
    <n v="0"/>
    <s v="UNI240000000991"/>
    <m/>
    <m/>
    <s v="Aldemir Bilişim"/>
    <x v="0"/>
    <s v="Yenileme"/>
    <s v="Hizmet"/>
    <s v="Bakım ve Destek Hizmeti"/>
    <s v="Diğer"/>
    <x v="1"/>
    <x v="3"/>
    <s v="Yurt İçi"/>
    <s v="Türkiye"/>
  </r>
  <r>
    <s v="Q2"/>
    <x v="0"/>
    <x v="5"/>
    <m/>
    <s v="ALDEMIR BILISIM HIZ. VE DANISMANLIK - ARZU ALDEMIR"/>
    <s v="WPH.02.001"/>
    <s v="WebPlus Yazilim Bakimi Hizmeti"/>
    <s v="Univera - Kanal"/>
    <x v="5"/>
    <s v="Enroute"/>
    <s v="Webplus"/>
    <n v="1491.3"/>
    <m/>
    <n v="1"/>
    <m/>
    <n v="1657"/>
    <m/>
    <n v="165.7"/>
    <m/>
    <n v="1491.3"/>
    <m/>
    <n v="0"/>
    <n v="0"/>
    <s v="UNI240000000989"/>
    <m/>
    <m/>
    <s v="Aldemir Bilişim"/>
    <x v="0"/>
    <s v="Yenileme"/>
    <s v="Hizmet"/>
    <s v="Bakım ve Destek Hizmeti"/>
    <s v="Diğer"/>
    <x v="1"/>
    <x v="3"/>
    <s v="Yurt İçi"/>
    <s v="Türkiye"/>
  </r>
  <r>
    <s v="Q2"/>
    <x v="0"/>
    <x v="5"/>
    <m/>
    <s v="MİYA OTOMASYON VE BARKOD BILISIM SISTEMLERI SAN TİC. VE L.T.D. STI."/>
    <s v="WPH.02.001"/>
    <s v="WebPlus Yazilim Bakimi Hizmeti"/>
    <s v="Univera - Kanal"/>
    <x v="5"/>
    <s v="Enroute"/>
    <s v="Webplus"/>
    <n v="5916"/>
    <m/>
    <n v="3"/>
    <m/>
    <n v="17748"/>
    <m/>
    <n v="0"/>
    <m/>
    <n v="17748"/>
    <m/>
    <n v="0"/>
    <n v="0"/>
    <s v="UNI240000001001"/>
    <m/>
    <m/>
    <s v="Miya"/>
    <x v="0"/>
    <s v="Yenileme"/>
    <s v="Hizmet"/>
    <s v="Bakım ve Destek Hizmeti"/>
    <s v="Diğer"/>
    <x v="1"/>
    <x v="1"/>
    <s v="Yurt İçi"/>
    <s v="Türkiye"/>
  </r>
  <r>
    <s v="Q2"/>
    <x v="0"/>
    <x v="5"/>
    <m/>
    <s v="MİYA OTOMASYON VE BARKOD BILISIM SISTEMLERI SAN TİC. VE L.T.D. STI."/>
    <s v="WPH.02.001"/>
    <s v="WebPlus Yazilim Bakimi Hizmeti"/>
    <s v="Univera - Kanal"/>
    <x v="5"/>
    <s v="Enroute"/>
    <s v="Webplus"/>
    <n v="3697"/>
    <m/>
    <n v="1"/>
    <m/>
    <n v="3697"/>
    <m/>
    <n v="0"/>
    <m/>
    <n v="3697"/>
    <m/>
    <n v="0"/>
    <n v="0"/>
    <s v="UNI240000001002"/>
    <m/>
    <m/>
    <s v="Miya"/>
    <x v="0"/>
    <s v="Yenileme"/>
    <s v="Hizmet"/>
    <s v="Bakım ve Destek Hizmeti"/>
    <s v="Diğer"/>
    <x v="1"/>
    <x v="1"/>
    <s v="Yurt İçi"/>
    <s v="Türkiye"/>
  </r>
  <r>
    <s v="Q2"/>
    <x v="0"/>
    <x v="5"/>
    <m/>
    <s v="MİYA OTOMASYON VE BARKOD BILISIM SISTEMLERI SAN TİC. VE L.T.D. STI."/>
    <s v="WPH.02.001"/>
    <s v="WebPlus Yazilim Bakimi Hizmeti"/>
    <s v="Univera - Kanal"/>
    <x v="5"/>
    <s v="Enroute"/>
    <s v="Webplus"/>
    <n v="1657"/>
    <m/>
    <n v="1"/>
    <m/>
    <n v="1657"/>
    <m/>
    <n v="0"/>
    <m/>
    <n v="1657"/>
    <m/>
    <n v="0"/>
    <n v="0"/>
    <s v="UNI240000001003"/>
    <m/>
    <m/>
    <s v="Miya"/>
    <x v="0"/>
    <s v="Yenileme"/>
    <s v="Hizmet"/>
    <s v="Bakım ve Destek Hizmeti"/>
    <s v="Diğer"/>
    <x v="1"/>
    <x v="1"/>
    <s v="Yurt İçi"/>
    <s v="Türkiye"/>
  </r>
  <r>
    <s v="Q2"/>
    <x v="0"/>
    <x v="5"/>
    <m/>
    <s v="ALİ SERGEN KART"/>
    <s v="WPY.01.003"/>
    <s v="WEBPLUS EK KULLANICI LISANSI +1"/>
    <s v="Univera - Kanal"/>
    <x v="5"/>
    <s v="Enroute"/>
    <s v="Webplus"/>
    <n v="881"/>
    <m/>
    <n v="1"/>
    <m/>
    <n v="881"/>
    <m/>
    <n v="0"/>
    <m/>
    <n v="881"/>
    <m/>
    <n v="0"/>
    <n v="0"/>
    <s v="ENV240000000087"/>
    <m/>
    <m/>
    <s v="Ali Sergen Kart"/>
    <x v="0"/>
    <s v="Yeni Satış"/>
    <s v="Lisans"/>
    <s v="Lisans Satışı"/>
    <s v="Diğer"/>
    <x v="1"/>
    <x v="7"/>
    <s v="Yurt İçi"/>
    <s v="Türkiye"/>
  </r>
  <r>
    <s v="Q2"/>
    <x v="0"/>
    <x v="5"/>
    <m/>
    <s v="MİYA OTOMASYON VE BARKOD BILISIM SISTEMLERI SAN TİC. VE L.T.D. STI."/>
    <s v="WPY.01.003"/>
    <s v="WEBPLUS EK KULLANICI LISANSI +1"/>
    <s v="Univera - Kanal"/>
    <x v="5"/>
    <s v="Enroute"/>
    <s v="Webplus"/>
    <n v="3685"/>
    <m/>
    <n v="2"/>
    <m/>
    <n v="7370"/>
    <m/>
    <n v="0"/>
    <m/>
    <n v="7370"/>
    <m/>
    <n v="0"/>
    <n v="0"/>
    <s v="UNI240000001060"/>
    <m/>
    <m/>
    <s v="Miya"/>
    <x v="0"/>
    <s v="Yeni Satış"/>
    <s v="Lisans"/>
    <s v="Lisans Satışı"/>
    <s v="Diğer"/>
    <x v="1"/>
    <x v="1"/>
    <s v="Yurt İçi"/>
    <s v="Türkiye"/>
  </r>
  <r>
    <s v="Q2"/>
    <x v="0"/>
    <x v="5"/>
    <m/>
    <s v="ALDEMIR BILISIM HIZ. VE DANISMANLIK - ARZU ALDEMIR"/>
    <s v="WPY.01.007"/>
    <s v="WEBPLUS E-DÖNÜSÜM MODÜL LISANSI"/>
    <s v="Univera - Kanal"/>
    <x v="5"/>
    <s v="Enroute"/>
    <s v="Webplus"/>
    <n v="6036.8"/>
    <m/>
    <n v="6"/>
    <m/>
    <n v="51744"/>
    <m/>
    <n v="15523.2"/>
    <m/>
    <n v="36220.800000000003"/>
    <m/>
    <n v="0"/>
    <n v="0"/>
    <s v="UNI240000000988"/>
    <m/>
    <m/>
    <s v="Aldemir"/>
    <x v="0"/>
    <s v="Yeni Satış"/>
    <s v="Lisans"/>
    <s v="Lisans Satışı"/>
    <s v="Diğer"/>
    <x v="1"/>
    <x v="3"/>
    <s v="Yurt İçi"/>
    <s v="Türkiye"/>
  </r>
  <r>
    <s v="Q2"/>
    <x v="0"/>
    <x v="5"/>
    <m/>
    <s v="MİYA OTOMASYON VE BARKOD BILISIM SISTEMLERI SAN TİC. VE L.T.D. STI."/>
    <s v="WPY.01.007"/>
    <s v="WEBPLUS E-DÖNÜSÜM MODÜL LISANSI"/>
    <s v="Univera - Kanal"/>
    <x v="5"/>
    <s v="Enroute"/>
    <s v="Webplus"/>
    <n v="8008"/>
    <m/>
    <n v="1"/>
    <m/>
    <n v="8008"/>
    <m/>
    <n v="0"/>
    <m/>
    <n v="8008"/>
    <m/>
    <n v="0"/>
    <n v="0"/>
    <s v="UNI240000001070"/>
    <m/>
    <m/>
    <s v="Miya"/>
    <x v="0"/>
    <s v="Yeni Satış"/>
    <s v="Lisans"/>
    <s v="Lisans Satışı"/>
    <s v="Diğer"/>
    <x v="1"/>
    <x v="1"/>
    <s v="Yurt İçi"/>
    <s v="Türkiye"/>
  </r>
  <r>
    <s v="Q2"/>
    <x v="0"/>
    <x v="5"/>
    <m/>
    <s v="ALDEMIR BILISIM HIZ. VE DANISMANLIK - ARZU ALDEMIR"/>
    <s v="WPY.01.002"/>
    <s v="WebPlus Dagitim Kanali Lisansi"/>
    <s v="Univera - Kanal"/>
    <x v="5"/>
    <s v="Enroute"/>
    <s v="Webplus"/>
    <n v="6264.18"/>
    <m/>
    <n v="3"/>
    <m/>
    <n v="26846.49"/>
    <m/>
    <n v="8053.95"/>
    <m/>
    <n v="18792.54"/>
    <m/>
    <n v="0"/>
    <n v="0"/>
    <s v="UNI240000000988"/>
    <m/>
    <m/>
    <s v="Aldemir"/>
    <x v="0"/>
    <s v="Yeni Satış"/>
    <s v="Lisans"/>
    <s v="Lisans Satışı"/>
    <s v="Diğer"/>
    <x v="1"/>
    <x v="3"/>
    <s v="Yurt İçi"/>
    <s v="Türkiye"/>
  </r>
  <r>
    <s v="Q2"/>
    <x v="0"/>
    <x v="5"/>
    <m/>
    <s v="ALDEMIR BILISIM HIZ. VE DANISMANLIK - ARZU ALDEMIR"/>
    <s v="WPY.02.001"/>
    <s v="WEBPLUS (Android) SATIS TEMSILCISI LISANSI"/>
    <s v="Univera - Kanal"/>
    <x v="5"/>
    <s v="Enroute"/>
    <s v="Webplus"/>
    <n v="1969.1"/>
    <m/>
    <n v="35"/>
    <m/>
    <n v="98455"/>
    <m/>
    <n v="29536.5"/>
    <m/>
    <n v="68918.5"/>
    <m/>
    <n v="0"/>
    <n v="0"/>
    <s v="UNI240000000988"/>
    <m/>
    <m/>
    <s v="Aldemir"/>
    <x v="0"/>
    <s v="Yeni Satış"/>
    <s v="Lisans"/>
    <s v="Lisans Satışı"/>
    <s v="Diğer"/>
    <x v="1"/>
    <x v="3"/>
    <s v="Yurt İçi"/>
    <s v="Türkiye"/>
  </r>
  <r>
    <s v="Q2"/>
    <x v="0"/>
    <x v="5"/>
    <m/>
    <s v="ALDEMIR BILISIM HIZ. VE DANISMANLIK - ARZU ALDEMIR"/>
    <s v="UH.01.002"/>
    <s v="Unidox Kontör"/>
    <s v="Univera - Kanal"/>
    <x v="6"/>
    <s v="E-Dönüşüm"/>
    <s v="Unidox"/>
    <n v="0.70889999999999997"/>
    <m/>
    <n v="100000"/>
    <m/>
    <n v="70890"/>
    <m/>
    <n v="0"/>
    <m/>
    <n v="70890"/>
    <m/>
    <n v="0"/>
    <n v="0"/>
    <s v="UNI240000001051"/>
    <m/>
    <m/>
    <s v="Aldemir"/>
    <x v="0"/>
    <s v="Yeni Satış"/>
    <s v="Kontor"/>
    <s v="Kontor Satışı"/>
    <s v="Diğer"/>
    <x v="1"/>
    <x v="3"/>
    <s v="Yurt İçi"/>
    <s v="Türkiye"/>
  </r>
  <r>
    <s v="Q2"/>
    <x v="0"/>
    <x v="5"/>
    <m/>
    <s v="ALDEMIR BILISIM HIZ. VE DANISMANLIK - ARZU ALDEMIR"/>
    <s v="UH.01.002"/>
    <s v="Unidox Kontör"/>
    <s v="Univera - Kanal"/>
    <x v="6"/>
    <s v="E-Dönüşüm"/>
    <s v="Unidox"/>
    <n v="1.35"/>
    <m/>
    <n v="10000"/>
    <m/>
    <n v="13500"/>
    <m/>
    <n v="0"/>
    <m/>
    <n v="13500"/>
    <m/>
    <n v="0"/>
    <n v="0"/>
    <s v="UNI240000001051"/>
    <m/>
    <m/>
    <s v="Aldemir"/>
    <x v="0"/>
    <s v="Yeni Satış"/>
    <s v="Kontor"/>
    <s v="Kontor Satışı"/>
    <s v="Diğer"/>
    <x v="1"/>
    <x v="3"/>
    <s v="Yurt İçi"/>
    <s v="Türkiye"/>
  </r>
  <r>
    <s v="Q2"/>
    <x v="0"/>
    <x v="5"/>
    <m/>
    <s v="BELINAY GIDA PAZ. SAN. VE TIC.LTD.STI."/>
    <s v="UH.01.002"/>
    <s v="UNIDOX KONTÖR HIZMETI"/>
    <s v="Univera - Nestle Retail"/>
    <x v="6"/>
    <s v="E-Dönüşüm"/>
    <s v="Unidox"/>
    <n v="0.29849999999999999"/>
    <m/>
    <n v="1000000"/>
    <m/>
    <n v="298500"/>
    <m/>
    <n v="0"/>
    <m/>
    <n v="298500"/>
    <m/>
    <n v="0"/>
    <n v="0"/>
    <s v="UNI240000001006"/>
    <m/>
    <m/>
    <s v="Nestle"/>
    <x v="0"/>
    <s v="Yeni Satış"/>
    <s v="Kontor"/>
    <s v="Kontor Satışı"/>
    <s v="Key Account"/>
    <x v="1"/>
    <x v="0"/>
    <s v="Yurt İçi"/>
    <s v="Türkiye"/>
  </r>
  <r>
    <s v="Q2"/>
    <x v="0"/>
    <x v="5"/>
    <m/>
    <s v="MİYA OTOMASYON VE BARKOD BILISIM SISTEMLERI SAN TİC. VE L.T.D. STI."/>
    <s v="UH.01.002"/>
    <s v="UNIDOX KONTÖR HIZMETI"/>
    <s v="Univera - Kanal"/>
    <x v="6"/>
    <s v="E-Dönüşüm"/>
    <s v="Unidox"/>
    <n v="1.2658"/>
    <m/>
    <n v="50000"/>
    <m/>
    <n v="63290"/>
    <m/>
    <n v="0"/>
    <m/>
    <n v="63290"/>
    <m/>
    <n v="0"/>
    <n v="0"/>
    <s v="UNI240000001004"/>
    <m/>
    <m/>
    <s v="Miya"/>
    <x v="0"/>
    <s v="Yeni Satış"/>
    <s v="Kontor"/>
    <s v="Kontor Satışı"/>
    <s v="Diğer"/>
    <x v="1"/>
    <x v="1"/>
    <s v="Yurt İçi"/>
    <s v="Türkiye"/>
  </r>
  <r>
    <s v="Q2"/>
    <x v="0"/>
    <x v="5"/>
    <m/>
    <s v="MİYA OTOMASYON VE BARKOD BILISIM SISTEMLERI SAN TİC. VE L.T.D. STI."/>
    <s v="UH.01.002"/>
    <s v="UNIDOX KONTÖR HIZMETI"/>
    <s v="Univera - Kanal"/>
    <x v="6"/>
    <s v="E-Dönüşüm"/>
    <s v="Unidox"/>
    <n v="1.6878"/>
    <m/>
    <n v="20000"/>
    <m/>
    <n v="33756"/>
    <m/>
    <n v="0"/>
    <m/>
    <n v="33756"/>
    <m/>
    <n v="0"/>
    <n v="0"/>
    <s v="UNI240000001068"/>
    <m/>
    <m/>
    <s v="Miya"/>
    <x v="0"/>
    <s v="Yeni Satış"/>
    <s v="Kontor"/>
    <s v="Kontor Satışı"/>
    <s v="Diğer"/>
    <x v="1"/>
    <x v="1"/>
    <s v="Yurt İçi"/>
    <s v="Türkiye"/>
  </r>
  <r>
    <s v="Q2"/>
    <x v="0"/>
    <x v="5"/>
    <m/>
    <s v="ÖZOCAKLAR GIDA INSAAT PAZARLAMA IÇ VE DIS TICARET LIMITED SIRKETI"/>
    <s v="UH.01.002"/>
    <s v="UNIDOX KONTÖR HIZMETI"/>
    <s v="Univera Doğuş Çay Projesi"/>
    <x v="6"/>
    <s v="E-Dönüşüm"/>
    <s v="Unidox"/>
    <n v="1.8"/>
    <m/>
    <n v="10000"/>
    <m/>
    <n v="18000"/>
    <m/>
    <n v="0"/>
    <m/>
    <n v="18000"/>
    <m/>
    <n v="0"/>
    <n v="0"/>
    <s v="UNI240000001059"/>
    <m/>
    <m/>
    <s v="Doğuş Çay"/>
    <x v="0"/>
    <s v="Yeni Satış"/>
    <s v="Kontor"/>
    <s v="Kontor Satışı"/>
    <s v="Key Account"/>
    <x v="1"/>
    <x v="0"/>
    <s v="Yurt İçi"/>
    <s v="Türkiye"/>
  </r>
  <r>
    <s v="Q2"/>
    <x v="0"/>
    <x v="5"/>
    <m/>
    <s v="TOKAT ÖZEN GIDA TARIM SAN.TIC.LTD.STI."/>
    <s v="UH.01.002"/>
    <s v="UNIDOX KONTÖR HIZMETI"/>
    <s v="Univera - Tadım"/>
    <x v="6"/>
    <s v="E-Dönüşüm"/>
    <s v="Unidox"/>
    <n v="0.92149999999999999"/>
    <m/>
    <n v="100000"/>
    <m/>
    <n v="92150"/>
    <m/>
    <n v="0"/>
    <m/>
    <n v="92150"/>
    <m/>
    <n v="0"/>
    <n v="0"/>
    <s v="UNI240000001050"/>
    <m/>
    <m/>
    <s v="Tadım"/>
    <x v="0"/>
    <s v="Yeni Satış"/>
    <s v="Kontor"/>
    <s v="Kontor Satışı"/>
    <s v="Diğer"/>
    <x v="1"/>
    <x v="0"/>
    <s v="Yurt İçi"/>
    <s v="Türkiye"/>
  </r>
  <r>
    <s v="Q2"/>
    <x v="0"/>
    <x v="5"/>
    <m/>
    <s v="BABAYIGIT GIDA TEM.ÜRÜN. PAZ. TUR. INS. SAN. ve TIC. LTD. STI."/>
    <s v="UH.01.002"/>
    <s v="UNIDOX KONTÖR HIZMETI"/>
    <s v="Univera - Imperial Tobacco"/>
    <x v="6"/>
    <s v="E-Dönüşüm"/>
    <s v="Unidox"/>
    <n v="0.66469999999999996"/>
    <m/>
    <n v="105000"/>
    <m/>
    <n v="69793.5"/>
    <m/>
    <n v="0"/>
    <m/>
    <n v="69793.5"/>
    <m/>
    <n v="0"/>
    <n v="0"/>
    <s v="UNI240000000985"/>
    <m/>
    <m/>
    <s v="Imperial Tobacco"/>
    <x v="0"/>
    <s v="Yeni Satış"/>
    <s v="Kontor"/>
    <s v="Kontor Satışı"/>
    <s v="Diğer"/>
    <x v="0"/>
    <x v="0"/>
    <s v="Yurt İçi"/>
    <s v="Türkiye"/>
  </r>
  <r>
    <s v="Q2"/>
    <x v="0"/>
    <x v="5"/>
    <m/>
    <s v="JTI TÜTÜN ÜRÜNLERI SANAYI A.S"/>
    <s v="SH.02.001"/>
    <s v="StokBar Panorama - Yazilim Bakimi Hizmeti"/>
    <s v="Univera - JTI"/>
    <x v="11"/>
    <s v="Stokbar"/>
    <s v="Stokbar"/>
    <n v="15588.25"/>
    <m/>
    <n v="1"/>
    <m/>
    <n v="15588.25"/>
    <m/>
    <n v="0"/>
    <m/>
    <n v="15588.25"/>
    <m/>
    <n v="0"/>
    <n v="0"/>
    <s v="UNI240000001054"/>
    <m/>
    <m/>
    <s v="JTI"/>
    <x v="0"/>
    <s v="Yenileme"/>
    <s v="Hizmet"/>
    <s v="Bakım ve Destek Hizmeti"/>
    <s v="Key Account"/>
    <x v="0"/>
    <x v="0"/>
    <s v="Yurt İçi"/>
    <s v="Türkiye"/>
  </r>
  <r>
    <s v="Q2"/>
    <x v="0"/>
    <x v="5"/>
    <m/>
    <s v="JTI TÜTÜN ÜRÜNLERI SANAYI A.S"/>
    <s v="SH.02.001"/>
    <s v="StokBar Panorama - Yazilim Bakimi Hizmeti"/>
    <s v="Univera - JTI"/>
    <x v="11"/>
    <s v="Stokbar"/>
    <s v="Stokbar"/>
    <n v="6138.02"/>
    <m/>
    <n v="1"/>
    <m/>
    <n v="6138.02"/>
    <m/>
    <n v="0"/>
    <m/>
    <n v="6138.02"/>
    <m/>
    <n v="0"/>
    <n v="0"/>
    <s v="UNI240000001054"/>
    <m/>
    <m/>
    <s v="JTI"/>
    <x v="0"/>
    <s v="Yenileme"/>
    <s v="Hizmet"/>
    <s v="Bakım ve Destek Hizmeti"/>
    <s v="Key Account"/>
    <x v="0"/>
    <x v="0"/>
    <s v="Yurt İçi"/>
    <s v="Türkiye"/>
  </r>
  <r>
    <s v="Q2"/>
    <x v="0"/>
    <x v="5"/>
    <m/>
    <s v="JTI TÜTÜN ÜRÜNLERI SANAYI A.S"/>
    <s v="SH.02.001"/>
    <s v="StokBar Panorama - Yazilim Bakimi Hizmeti"/>
    <s v="Univera - JTI"/>
    <x v="11"/>
    <s v="Stokbar"/>
    <s v="Stokbar"/>
    <n v="3235.31"/>
    <m/>
    <n v="1"/>
    <m/>
    <n v="3235.31"/>
    <m/>
    <n v="0"/>
    <m/>
    <n v="3235.31"/>
    <m/>
    <n v="0"/>
    <n v="0"/>
    <s v="UNI240000001054"/>
    <m/>
    <m/>
    <s v="JTI"/>
    <x v="0"/>
    <s v="Yenileme"/>
    <s v="Hizmet"/>
    <s v="Bakım ve Destek Hizmeti"/>
    <s v="Key Account"/>
    <x v="0"/>
    <x v="0"/>
    <s v="Yurt İçi"/>
    <s v="Türkiye"/>
  </r>
  <r>
    <s v="Q2"/>
    <x v="0"/>
    <x v="5"/>
    <m/>
    <s v="TPI KOMPOZIT KANAT 2 ÜRETIM SAN. VE TIC. LTD. STI."/>
    <s v="SH.01.001"/>
    <s v="StokBar Panorama - Proje Yönetim Hizmeti"/>
    <s v="Univera - TPI Composite"/>
    <x v="7"/>
    <s v="Stokbar"/>
    <s v="Stokbar"/>
    <n v="7938"/>
    <m/>
    <n v="6"/>
    <m/>
    <n v="47628"/>
    <m/>
    <n v="0"/>
    <m/>
    <n v="47628"/>
    <m/>
    <n v="0"/>
    <n v="0"/>
    <s v="UNI240000001067"/>
    <m/>
    <m/>
    <s v="TPI Kompozit"/>
    <x v="0"/>
    <s v="Yeni Satış"/>
    <s v="Hizmet"/>
    <s v="Proje Yönetimi ve Danışmanlık"/>
    <s v="Diğer"/>
    <x v="0"/>
    <x v="0"/>
    <s v="Yurt İçi"/>
    <s v="Türkiye"/>
  </r>
  <r>
    <s v="Q2"/>
    <x v="0"/>
    <x v="5"/>
    <m/>
    <s v="JTI TÜTÜN ÜRÜNLERI SANAYI A.S"/>
    <s v="SH.03.004"/>
    <s v="StokBar Panorama - Çafri Merkezi Hizmeti (Depo/Lokasyon)"/>
    <s v="Univera - JTI"/>
    <x v="11"/>
    <s v="Stokbar"/>
    <s v="Stokbar"/>
    <n v="33588.26"/>
    <m/>
    <n v="1"/>
    <m/>
    <n v="33588.26"/>
    <m/>
    <n v="0"/>
    <m/>
    <n v="33588.26"/>
    <m/>
    <n v="0"/>
    <n v="0"/>
    <s v="UNI240000001054"/>
    <m/>
    <m/>
    <s v="JTI"/>
    <x v="0"/>
    <s v="Yenileme"/>
    <s v="Hizmet"/>
    <s v="Hosting"/>
    <s v="Key Account"/>
    <x v="0"/>
    <x v="0"/>
    <s v="Yurt İçi"/>
    <s v="Türkiye"/>
  </r>
  <r>
    <s v="Q2"/>
    <x v="0"/>
    <x v="5"/>
    <m/>
    <s v="AYDEM YENILENEBILIR ENERJI A.S."/>
    <s v="QH.02.001"/>
    <s v="Quest Panorama - Yazilim Bakimi, Yasatma ve Merkezi Destek Hizmeti"/>
    <s v="Univera - Aydem"/>
    <x v="13"/>
    <s v="Quest"/>
    <m/>
    <n v="71221"/>
    <m/>
    <n v="1"/>
    <m/>
    <n v="71221"/>
    <m/>
    <n v="0"/>
    <m/>
    <n v="71221"/>
    <m/>
    <n v="0"/>
    <n v="0"/>
    <s v="UNI240000000999"/>
    <m/>
    <m/>
    <s v="Aydem - Gediz"/>
    <x v="0"/>
    <s v="Yenileme"/>
    <s v="Hizmet"/>
    <s v="Bakım ve Destek Hizmeti"/>
    <s v="Diğer"/>
    <x v="0"/>
    <x v="0"/>
    <s v="Yurt İçi"/>
    <s v="Türkiye"/>
  </r>
  <r>
    <s v="Q2"/>
    <x v="0"/>
    <x v="5"/>
    <m/>
    <s v="EFES VITANTA MOLDOVA BREWERY S.A"/>
    <s v="QH.02.001"/>
    <s v="Quest Panorama - Yazilim Bakimi, Yasatma ve Merkezi Destek Hizmeti"/>
    <s v="Univera - Efes Moldova"/>
    <x v="2"/>
    <s v="Quest"/>
    <m/>
    <n v="12372.05"/>
    <m/>
    <n v="1"/>
    <m/>
    <n v="12372.054436"/>
    <m/>
    <n v="4.4359999999999998E-3"/>
    <m/>
    <n v="12372.05"/>
    <m/>
    <n v="0"/>
    <n v="0"/>
    <s v="ENV240000000086"/>
    <m/>
    <m/>
    <s v="Efes International"/>
    <x v="0"/>
    <s v="Yenileme"/>
    <s v="Hizmet"/>
    <s v="Bakım ve Destek Hizmeti"/>
    <s v="Diğer"/>
    <x v="0"/>
    <x v="0"/>
    <s v="Yurt Dışı"/>
    <s v="Moldova"/>
  </r>
  <r>
    <s v="Q2"/>
    <x v="0"/>
    <x v="5"/>
    <m/>
    <s v="GDZ ELEKTRIK DAGITIM A.S."/>
    <s v="QH.02.001"/>
    <s v="Quest Panorama - Yazilim Bakimi, Yasatma ve Merkezi Destek Hizmeti"/>
    <s v="Univera - Aydem"/>
    <x v="13"/>
    <s v="Quest"/>
    <m/>
    <n v="51439"/>
    <m/>
    <n v="1"/>
    <m/>
    <n v="51439"/>
    <m/>
    <n v="0"/>
    <m/>
    <n v="51439"/>
    <m/>
    <n v="0"/>
    <n v="0"/>
    <s v="UNI240000000998"/>
    <m/>
    <m/>
    <s v="Aydem - Gediz"/>
    <x v="0"/>
    <s v="Yenileme"/>
    <s v="Hizmet"/>
    <s v="Bakım ve Destek Hizmeti"/>
    <s v="Diğer"/>
    <x v="0"/>
    <x v="0"/>
    <s v="Yurt İçi"/>
    <s v="Türkiye"/>
  </r>
  <r>
    <s v="Q2"/>
    <x v="0"/>
    <x v="5"/>
    <m/>
    <s v="GDZ ENERJI YATIRIMLARI AS"/>
    <s v="QH.02.001"/>
    <s v="Quest Panorama - Yazilim Bakimi, Yasatma ve Merkezi Destek Hizmeti"/>
    <s v="Univera - Aydem"/>
    <x v="13"/>
    <s v="Quest"/>
    <m/>
    <n v="71221"/>
    <m/>
    <n v="1"/>
    <m/>
    <n v="71221"/>
    <m/>
    <n v="0"/>
    <m/>
    <n v="71221"/>
    <m/>
    <n v="0"/>
    <n v="0"/>
    <s v="UNI240000001053"/>
    <m/>
    <m/>
    <s v="Aydem - Gediz"/>
    <x v="0"/>
    <s v="Yenileme"/>
    <s v="Hizmet"/>
    <s v="Bakım ve Destek Hizmeti"/>
    <s v="Diğer"/>
    <x v="0"/>
    <x v="0"/>
    <s v="Yurt İçi"/>
    <s v="Türkiye"/>
  </r>
  <r>
    <s v="Q4"/>
    <x v="0"/>
    <x v="11"/>
    <m/>
    <s v="ÇAYKUR ÇAY ISLETMELERI GENEL MÜDÜRLÜGÜ"/>
    <s v="EH.02.014"/>
    <s v="ENROUTE PANORAMA BUSINESS ANALYTICS  (QSENSE) KULLANICI LISANSI BAKIMI"/>
    <s v="Univera - Çaykur"/>
    <x v="12"/>
    <s v="Enroute"/>
    <m/>
    <n v="7055.3"/>
    <m/>
    <n v="1"/>
    <m/>
    <n v="7055.3"/>
    <m/>
    <n v="0"/>
    <m/>
    <n v="7055.3"/>
    <m/>
    <n v="0"/>
    <n v="0"/>
    <s v="UNI240000002333"/>
    <m/>
    <m/>
    <s v="Çaykur"/>
    <x v="0"/>
    <s v="Yenileme"/>
    <s v="Hizmet"/>
    <s v="Bakım ve Destek Hizmeti"/>
    <s v="Diğer"/>
    <x v="0"/>
    <x v="0"/>
    <s v="Yurt İçi"/>
    <s v="Türkiye"/>
  </r>
  <r>
    <s v="Q4"/>
    <x v="0"/>
    <x v="11"/>
    <m/>
    <s v="ÇAYKUR ÇAY ISLETMELERI GENEL MÜDÜRLÜGÜ"/>
    <s v="EH.02.001"/>
    <s v="EnRoute Panorama - Yazilim Bakimi, Yasatma ve Merkezi Destek Hizmeti"/>
    <s v="Univera - Çaykur"/>
    <x v="12"/>
    <s v="Enroute"/>
    <m/>
    <n v="77724.08"/>
    <m/>
    <n v="1"/>
    <m/>
    <n v="77724.08"/>
    <m/>
    <n v="0"/>
    <m/>
    <n v="77724.08"/>
    <m/>
    <n v="0"/>
    <n v="0"/>
    <s v="UNI240000002333"/>
    <m/>
    <m/>
    <s v="Çaykur"/>
    <x v="0"/>
    <s v="Yenileme"/>
    <s v="Hizmet"/>
    <s v="Bakım ve Destek Hizmeti"/>
    <s v="Diğer"/>
    <x v="0"/>
    <x v="0"/>
    <s v="Yurt İçi"/>
    <s v="Türkiye"/>
  </r>
  <r>
    <s v="Q4"/>
    <x v="0"/>
    <x v="11"/>
    <m/>
    <s v="DARDANEL DAGITIM A.S."/>
    <s v="EH.02.001"/>
    <s v="EnRoute Panorama - Yazilim Bakimi, Yasatma ve Merkezi Destek Hizmeti"/>
    <s v="Univera - Dardanel"/>
    <x v="12"/>
    <s v="Enroute"/>
    <m/>
    <n v="458"/>
    <m/>
    <n v="1"/>
    <m/>
    <n v="458"/>
    <m/>
    <n v="0"/>
    <m/>
    <n v="458"/>
    <m/>
    <n v="0"/>
    <n v="0"/>
    <s v="UNI240000002337"/>
    <m/>
    <m/>
    <s v="Dardanel"/>
    <x v="0"/>
    <s v="Yenileme"/>
    <s v="Hizmet"/>
    <s v="Bakım ve Destek Hizmeti"/>
    <s v="Diğer"/>
    <x v="0"/>
    <x v="0"/>
    <s v="Yurt İçi"/>
    <s v="Türkiye"/>
  </r>
  <r>
    <s v="Q4"/>
    <x v="0"/>
    <x v="11"/>
    <m/>
    <s v="EFES VITANTA MOLDOVA BREWERY S.A"/>
    <s v="EH.02.001"/>
    <s v="EnRoute Panorama - Yazilim Bakimi, Yasatma ve Merkezi Destek Hizmeti"/>
    <s v="Univera - Efes Moldova"/>
    <x v="12"/>
    <s v="Enroute"/>
    <m/>
    <n v="26007.53"/>
    <m/>
    <n v="1"/>
    <m/>
    <n v="26007.534045"/>
    <m/>
    <n v="4.045E-3"/>
    <m/>
    <n v="26007.53"/>
    <m/>
    <n v="0"/>
    <n v="0"/>
    <s v="ENV240000000141"/>
    <m/>
    <m/>
    <s v="Efes International"/>
    <x v="0"/>
    <s v="Yenileme"/>
    <s v="Hizmet"/>
    <s v="Bakım ve Destek Hizmeti"/>
    <s v="Diğer"/>
    <x v="0"/>
    <x v="0"/>
    <s v="Yurt Dışı"/>
    <s v="Moldova"/>
  </r>
  <r>
    <s v="Q4"/>
    <x v="0"/>
    <x v="11"/>
    <m/>
    <s v="NEWAL AL EBDAA IMPORT-EXPORT AND GENERAL TRADING LTD COMPANY"/>
    <s v="EH.02.001"/>
    <s v="EnRoute Panorama - Yazilim Bakimi, Yasatma ve Merkezi Destek Hizmeti"/>
    <s v="Univera - Newal Irak"/>
    <x v="12"/>
    <s v="Enroute"/>
    <m/>
    <n v="32489.69"/>
    <m/>
    <n v="1"/>
    <m/>
    <n v="32489.692299999999"/>
    <m/>
    <n v="2.3E-3"/>
    <m/>
    <n v="32489.69"/>
    <m/>
    <n v="0"/>
    <n v="0"/>
    <s v="ENV240000000143"/>
    <m/>
    <m/>
    <s v="Newal"/>
    <x v="3"/>
    <s v="Yeni Satış"/>
    <s v="Hizmet"/>
    <s v="Bakım ve Destek Hizmeti"/>
    <s v="Diğer"/>
    <x v="0"/>
    <x v="0"/>
    <s v="Yurt İçi"/>
    <s v="Türkiye"/>
  </r>
  <r>
    <s v="Q4"/>
    <x v="0"/>
    <x v="11"/>
    <m/>
    <s v="ÇAYKUR ÇAY ISLETMELERI GENEL MÜDÜRLÜGÜ"/>
    <s v="EH.03.003"/>
    <s v="EnRoute Panorama - Uzman Destek Hizmeti"/>
    <s v="Univera - Çaykur"/>
    <x v="12"/>
    <s v="Enroute"/>
    <m/>
    <n v="148525.76000000001"/>
    <m/>
    <n v="1"/>
    <m/>
    <n v="148525.76000000001"/>
    <m/>
    <n v="0"/>
    <m/>
    <n v="148525.76000000001"/>
    <m/>
    <n v="0"/>
    <n v="0"/>
    <s v="UNI240000002333"/>
    <m/>
    <m/>
    <s v="Çaykur"/>
    <x v="0"/>
    <s v="Yenileme"/>
    <s v="Hizmet"/>
    <s v="Hosting"/>
    <s v="Diğer"/>
    <x v="0"/>
    <x v="0"/>
    <s v="Yurt İçi"/>
    <s v="Türkiye"/>
  </r>
  <r>
    <s v="Q4"/>
    <x v="0"/>
    <x v="11"/>
    <m/>
    <s v="DARDANEL DAGITIM A.S."/>
    <s v="EH.03.006"/>
    <s v="EnRoute Panorama - Uzaktan Kurulum ve Efitim Hizmeti"/>
    <s v="Univera - Dardanel"/>
    <x v="12"/>
    <s v="Enroute"/>
    <m/>
    <n v="8000"/>
    <m/>
    <n v="1"/>
    <m/>
    <n v="10000"/>
    <m/>
    <n v="2000"/>
    <m/>
    <n v="8000"/>
    <m/>
    <n v="0"/>
    <n v="0"/>
    <s v="UNI240000002337"/>
    <m/>
    <m/>
    <s v="Dardanel"/>
    <x v="0"/>
    <s v="Yeni Satış"/>
    <s v="Hizmet"/>
    <s v="Kurulum ve Eğitim"/>
    <s v="Diğer"/>
    <x v="0"/>
    <x v="0"/>
    <s v="Yurt İçi"/>
    <s v="Türkiye"/>
  </r>
  <r>
    <s v="Q4"/>
    <x v="0"/>
    <x v="11"/>
    <m/>
    <s v="KÜRESEL TEDARIK VE TICARET ANONIM SIRKETI"/>
    <s v="EH.03.006"/>
    <s v="EnRoute Panorama - Uzaktan Kurulum ve Efitim Hizmeti"/>
    <s v="Univera - Küresel Tedarik"/>
    <x v="12"/>
    <s v="Enroute"/>
    <m/>
    <n v="5481"/>
    <m/>
    <n v="1"/>
    <m/>
    <n v="5481"/>
    <m/>
    <n v="0"/>
    <m/>
    <n v="5481"/>
    <m/>
    <n v="0"/>
    <n v="0"/>
    <s v="UNI240000002339"/>
    <m/>
    <m/>
    <s v="Küresel Tedarik"/>
    <x v="0"/>
    <s v="Yeni Satış"/>
    <s v="Hizmet"/>
    <s v="Kurulum ve Eğitim"/>
    <s v="Diğer"/>
    <x v="0"/>
    <x v="0"/>
    <s v="Yurt İçi"/>
    <s v="Türkiye"/>
  </r>
  <r>
    <s v="Q4"/>
    <x v="0"/>
    <x v="11"/>
    <m/>
    <s v="RED BULL GIDA DAGITIM VE PAZARLAMA TICARET LTD. STI"/>
    <s v="EH.03.006"/>
    <s v="EnRoute Panorama - Uzaktan Kurulum ve Efitim Hizmeti"/>
    <s v="Univera - Redbull"/>
    <x v="12"/>
    <s v="Enroute"/>
    <m/>
    <n v="7674"/>
    <m/>
    <n v="1"/>
    <m/>
    <n v="7674"/>
    <m/>
    <n v="0"/>
    <m/>
    <n v="7674"/>
    <m/>
    <n v="0"/>
    <n v="0"/>
    <s v="UNI240000002338"/>
    <m/>
    <m/>
    <s v="Redbull"/>
    <x v="0"/>
    <s v="Yeni Satış"/>
    <s v="Hizmet"/>
    <s v="Kurulum ve Eğitim"/>
    <s v="Diğer"/>
    <x v="0"/>
    <x v="0"/>
    <s v="Yurt İçi"/>
    <s v="Türkiye"/>
  </r>
  <r>
    <s v="Q4"/>
    <x v="0"/>
    <x v="11"/>
    <m/>
    <s v="EFES KAZAKHSTAN JSC FE"/>
    <s v="EY.01.014"/>
    <s v="EnRoute Panorama - Platform Back Office Kullanici Lisansi (Enterprise)"/>
    <s v="Univera - Efes Kazakistan"/>
    <x v="12"/>
    <s v="Enroute"/>
    <m/>
    <n v="3520.01"/>
    <m/>
    <n v="15"/>
    <m/>
    <n v="52800.15"/>
    <m/>
    <n v="0"/>
    <m/>
    <n v="52800.15"/>
    <m/>
    <n v="0"/>
    <n v="0"/>
    <s v="ENV240000000142"/>
    <m/>
    <m/>
    <s v="Efes International"/>
    <x v="0"/>
    <s v="Yeni Satış"/>
    <s v="Lisans"/>
    <s v="Lisans Satışı"/>
    <s v="Diğer"/>
    <x v="0"/>
    <x v="0"/>
    <s v="Yurt Dışı"/>
    <s v="Kazakistan"/>
  </r>
  <r>
    <s v="Q4"/>
    <x v="0"/>
    <x v="11"/>
    <m/>
    <s v="NEWAL AL EBDAA IMPORT-EXPORT AND GENERAL TRADING LTD COMPANY"/>
    <s v="EY.01.014"/>
    <s v="EnRoute Panorama - Platform Back Office Kullanici Lisansi (Enterprise)"/>
    <s v="Univera - Newal Irak"/>
    <x v="12"/>
    <s v="Enroute"/>
    <m/>
    <n v="9835.0206666666672"/>
    <m/>
    <n v="15"/>
    <m/>
    <n v="307344.39313500002"/>
    <m/>
    <n v="159819.08313499999"/>
    <m/>
    <n v="147525.31"/>
    <m/>
    <n v="0"/>
    <n v="0"/>
    <s v="ENV240000000143"/>
    <m/>
    <m/>
    <s v="Newal"/>
    <x v="3"/>
    <s v="Yeni Satış"/>
    <s v="Lisans"/>
    <s v="Lisans Satışı"/>
    <s v="Diğer"/>
    <x v="0"/>
    <x v="0"/>
    <s v="Yurt İçi"/>
    <s v="Türkiye"/>
  </r>
  <r>
    <s v="Q2"/>
    <x v="0"/>
    <x v="5"/>
    <m/>
    <s v="MİYA OTOMASYON VE BARKOD BILISIM SISTEMLERI SAN TİC. VE L.T.D. STI."/>
    <s v="EH.06.001"/>
    <s v="EnRoute Panorama - Hosting Hizmeti"/>
    <s v="Univera - Kanal"/>
    <x v="5"/>
    <s v="Hosting"/>
    <m/>
    <n v="5890.61"/>
    <m/>
    <n v="1"/>
    <m/>
    <n v="5890.61"/>
    <m/>
    <n v="0"/>
    <m/>
    <n v="5890.61"/>
    <m/>
    <n v="0"/>
    <n v="0"/>
    <s v="UNI240000000992"/>
    <m/>
    <m/>
    <s v="Miya"/>
    <x v="0"/>
    <s v="Yenileme"/>
    <s v="Hizmet"/>
    <s v="Hosting"/>
    <s v="Diğer"/>
    <x v="1"/>
    <x v="1"/>
    <s v="Yurt İçi"/>
    <s v="Türkiye"/>
  </r>
  <r>
    <s v="Q2"/>
    <x v="0"/>
    <x v="5"/>
    <m/>
    <s v="MİYA OTOMASYON VE BARKOD BILISIM SISTEMLERI SAN TİC. VE L.T.D. STI."/>
    <s v="EH.06.001"/>
    <s v="EnRoute Panorama - Hosting Hizmeti"/>
    <s v="Univera - Kanal"/>
    <x v="5"/>
    <s v="Hosting"/>
    <m/>
    <n v="1850.49"/>
    <m/>
    <n v="1"/>
    <m/>
    <n v="1850.49"/>
    <m/>
    <n v="0"/>
    <m/>
    <n v="1850.49"/>
    <m/>
    <n v="0"/>
    <n v="0"/>
    <s v="UNI240000000992"/>
    <m/>
    <m/>
    <s v="Miya"/>
    <x v="0"/>
    <s v="Yenileme"/>
    <s v="Hizmet"/>
    <s v="Hosting"/>
    <s v="Diğer"/>
    <x v="1"/>
    <x v="1"/>
    <s v="Yurt İçi"/>
    <s v="Türkiye"/>
  </r>
  <r>
    <s v="Q2"/>
    <x v="0"/>
    <x v="5"/>
    <m/>
    <s v="MİYA OTOMASYON VE BARKOD BILISIM SISTEMLERI SAN TİC. VE L.T.D. STI."/>
    <s v="EH.06.001"/>
    <s v="EnRoute Panorama - Hosting Hizmeti"/>
    <s v="Univera - Kanal"/>
    <x v="5"/>
    <s v="Hosting"/>
    <m/>
    <n v="1850"/>
    <m/>
    <n v="1"/>
    <m/>
    <n v="1850"/>
    <m/>
    <n v="0"/>
    <m/>
    <n v="1850"/>
    <m/>
    <n v="0"/>
    <n v="0"/>
    <s v="UNI240000000992"/>
    <m/>
    <m/>
    <s v="Miya"/>
    <x v="0"/>
    <s v="Yenileme"/>
    <s v="Hizmet"/>
    <s v="Hosting"/>
    <s v="Diğer"/>
    <x v="1"/>
    <x v="1"/>
    <s v="Yurt İçi"/>
    <s v="Türkiye"/>
  </r>
  <r>
    <s v="Q2"/>
    <x v="0"/>
    <x v="5"/>
    <m/>
    <s v="MİYA OTOMASYON VE BARKOD BILISIM SISTEMLERI SAN TİC. VE L.T.D. STI."/>
    <s v="EH.06.001"/>
    <s v="EnRoute Panorama - Hosting Hizmeti"/>
    <s v="Univera - Kanal"/>
    <x v="5"/>
    <s v="Hosting"/>
    <m/>
    <n v="1849"/>
    <m/>
    <n v="1"/>
    <m/>
    <n v="1849"/>
    <m/>
    <n v="0"/>
    <m/>
    <n v="1849"/>
    <m/>
    <n v="0"/>
    <n v="0"/>
    <s v="UNI240000000992"/>
    <m/>
    <m/>
    <s v="Miya"/>
    <x v="0"/>
    <s v="Yenileme"/>
    <s v="Hizmet"/>
    <s v="Hosting"/>
    <s v="Diğer"/>
    <x v="1"/>
    <x v="1"/>
    <s v="Yurt İçi"/>
    <s v="Türkiye"/>
  </r>
  <r>
    <s v="Q2"/>
    <x v="0"/>
    <x v="5"/>
    <m/>
    <s v="AGAÇLI OTOMOTIV GIDA TIC. VE SAN. A.S."/>
    <s v="EH.06.001"/>
    <s v="EnRoute Panorama - Hosting Hizmeti"/>
    <s v="Univera - JTI"/>
    <x v="2"/>
    <s v="Hosting"/>
    <m/>
    <n v="772.51333333333343"/>
    <m/>
    <n v="15"/>
    <m/>
    <n v="11587.696980000001"/>
    <m/>
    <n v="-3.0200000000000001E-3"/>
    <m/>
    <n v="11587.7"/>
    <m/>
    <n v="0"/>
    <n v="0"/>
    <s v="UNI240000001007"/>
    <m/>
    <m/>
    <s v="JTI"/>
    <x v="0"/>
    <s v="Yenileme"/>
    <s v="Hizmet"/>
    <s v="Hosting"/>
    <s v="Key Account"/>
    <x v="0"/>
    <x v="0"/>
    <s v="Yurt İçi"/>
    <s v="Türkiye"/>
  </r>
  <r>
    <s v="Q2"/>
    <x v="0"/>
    <x v="5"/>
    <m/>
    <s v="ALTUN TEMIZLIK TÜTÜN ÜRÜNLERI PAZARLAMA A .S"/>
    <s v="EH.06.001"/>
    <s v="EnRoute Panorama - Hosting Hizmeti"/>
    <s v="Univera - JTI"/>
    <x v="2"/>
    <s v="Hosting"/>
    <m/>
    <n v="772.51"/>
    <m/>
    <n v="1"/>
    <m/>
    <n v="772.51313200000004"/>
    <m/>
    <n v="3.1319999999999998E-3"/>
    <m/>
    <n v="772.51"/>
    <m/>
    <n v="0"/>
    <n v="0"/>
    <s v="UNI240000001008"/>
    <m/>
    <m/>
    <s v="JTI"/>
    <x v="0"/>
    <s v="Yenileme"/>
    <s v="Hizmet"/>
    <s v="Hosting"/>
    <s v="Key Account"/>
    <x v="0"/>
    <x v="0"/>
    <s v="Yurt İçi"/>
    <s v="Türkiye"/>
  </r>
  <r>
    <s v="Q2"/>
    <x v="0"/>
    <x v="5"/>
    <m/>
    <s v="ARME DAGITIM PAZARLAMA SANAYI VE TIC. A.S."/>
    <s v="EH.06.001"/>
    <s v="EnRoute Panorama - Hosting Hizmeti"/>
    <s v="Univera - JTI"/>
    <x v="2"/>
    <s v="Hosting"/>
    <m/>
    <n v="772.51"/>
    <m/>
    <n v="1"/>
    <m/>
    <n v="772.51313200000004"/>
    <m/>
    <n v="3.1319999999999998E-3"/>
    <m/>
    <n v="772.51"/>
    <m/>
    <n v="0"/>
    <n v="0"/>
    <s v="UNI240000001009"/>
    <m/>
    <m/>
    <s v="JTI"/>
    <x v="0"/>
    <s v="Yenileme"/>
    <s v="Hizmet"/>
    <s v="Hosting"/>
    <s v="Key Account"/>
    <x v="0"/>
    <x v="0"/>
    <s v="Yurt İçi"/>
    <s v="Türkiye"/>
  </r>
  <r>
    <s v="Q2"/>
    <x v="0"/>
    <x v="5"/>
    <m/>
    <s v="AYDIN ÜNLÜER TUR.GIDA TIC. VE SAN. A.S."/>
    <s v="EH.06.001"/>
    <s v="EnRoute Panorama - Hosting Hizmeti"/>
    <s v="Univera - JTI"/>
    <x v="2"/>
    <s v="Hosting"/>
    <m/>
    <n v="772.51333333333332"/>
    <m/>
    <n v="3"/>
    <m/>
    <n v="2317.5393960000001"/>
    <m/>
    <n v="-6.0400000000000004E-4"/>
    <m/>
    <n v="2317.54"/>
    <m/>
    <n v="0"/>
    <n v="0"/>
    <s v="UNI240000001010"/>
    <m/>
    <m/>
    <s v="JTI"/>
    <x v="0"/>
    <s v="Yenileme"/>
    <s v="Hizmet"/>
    <s v="Hosting"/>
    <s v="Key Account"/>
    <x v="0"/>
    <x v="0"/>
    <s v="Yurt İçi"/>
    <s v="Türkiye"/>
  </r>
  <r>
    <s v="Q2"/>
    <x v="0"/>
    <x v="5"/>
    <m/>
    <s v="BAMS GIDA ITRIYAT VE TEKSTIL TIC. VE SAN. LTD. STI."/>
    <s v="EH.06.001"/>
    <s v="EnRoute Panorama - Hosting Hizmeti"/>
    <s v="Univera - JTI"/>
    <x v="2"/>
    <s v="Hosting"/>
    <m/>
    <n v="772.51499999999999"/>
    <m/>
    <n v="2"/>
    <m/>
    <n v="1545.0262640000001"/>
    <m/>
    <n v="-3.7360000000000002E-3"/>
    <m/>
    <n v="1545.03"/>
    <m/>
    <n v="0"/>
    <n v="0"/>
    <s v="UNI240000001011"/>
    <m/>
    <m/>
    <s v="JTI"/>
    <x v="0"/>
    <s v="Yenileme"/>
    <s v="Hizmet"/>
    <s v="Hosting"/>
    <s v="Key Account"/>
    <x v="0"/>
    <x v="0"/>
    <s v="Yurt İçi"/>
    <s v="Türkiye"/>
  </r>
  <r>
    <s v="Q2"/>
    <x v="0"/>
    <x v="5"/>
    <m/>
    <s v="BAYRAKTAR SATIS VE DAGITIM ANONIM SIRKETI"/>
    <s v="EH.06.001"/>
    <s v="EnRoute Panorama - Hosting Hizmeti"/>
    <s v="Univera - JTI"/>
    <x v="2"/>
    <s v="Hosting"/>
    <m/>
    <n v="772.51499999999999"/>
    <m/>
    <n v="2"/>
    <m/>
    <n v="1545.0262640000001"/>
    <m/>
    <n v="-3.7360000000000002E-3"/>
    <m/>
    <n v="1545.03"/>
    <m/>
    <n v="0"/>
    <n v="0"/>
    <s v="UNI240000001012"/>
    <m/>
    <m/>
    <s v="JTI"/>
    <x v="0"/>
    <s v="Yenileme"/>
    <s v="Hizmet"/>
    <s v="Hosting"/>
    <s v="Key Account"/>
    <x v="0"/>
    <x v="0"/>
    <s v="Yurt İçi"/>
    <s v="Türkiye"/>
  </r>
  <r>
    <s v="Q2"/>
    <x v="0"/>
    <x v="5"/>
    <m/>
    <s v="BESLER GIDA PAZ. SAN. VE TIC. A.S."/>
    <s v="EH.06.001"/>
    <s v="EnRoute Panorama - Hosting Hizmeti"/>
    <s v="Univera - JTI"/>
    <x v="2"/>
    <s v="Hosting"/>
    <m/>
    <n v="772.51"/>
    <m/>
    <n v="1"/>
    <m/>
    <n v="772.51313200000004"/>
    <m/>
    <n v="3.1319999999999998E-3"/>
    <m/>
    <n v="772.51"/>
    <m/>
    <n v="0"/>
    <n v="0"/>
    <s v="UNI240000001013"/>
    <m/>
    <m/>
    <s v="JTI"/>
    <x v="0"/>
    <s v="Yenileme"/>
    <s v="Hizmet"/>
    <s v="Hosting"/>
    <s v="Key Account"/>
    <x v="0"/>
    <x v="0"/>
    <s v="Yurt İçi"/>
    <s v="Türkiye"/>
  </r>
  <r>
    <s v="Q2"/>
    <x v="0"/>
    <x v="5"/>
    <m/>
    <s v="BUGRA MÜH. VE INS. MALZ. IML. ITH. IHR. TIC. SAN. LTD. STI."/>
    <s v="EH.06.001"/>
    <s v="EnRoute Panorama - Hosting Hizmeti"/>
    <s v="Univera - JTI"/>
    <x v="2"/>
    <s v="Hosting"/>
    <m/>
    <n v="772.51"/>
    <m/>
    <n v="1"/>
    <m/>
    <n v="772.51313200000004"/>
    <m/>
    <n v="3.1319999999999998E-3"/>
    <m/>
    <n v="772.51"/>
    <m/>
    <n v="0"/>
    <n v="0"/>
    <s v="UNI240000001014"/>
    <m/>
    <m/>
    <s v="JTI"/>
    <x v="0"/>
    <s v="Yenileme"/>
    <s v="Hizmet"/>
    <s v="Hosting"/>
    <s v="Key Account"/>
    <x v="0"/>
    <x v="0"/>
    <s v="Yurt İçi"/>
    <s v="Türkiye"/>
  </r>
  <r>
    <s v="Q2"/>
    <x v="0"/>
    <x v="5"/>
    <m/>
    <s v="BURAY TÜTÜN MAMUL. MESR. PAZ. VE DAG. TIC. LTD. STI."/>
    <s v="EH.06.001"/>
    <s v="EnRoute Panorama - Hosting Hizmeti"/>
    <s v="Univera - JTI"/>
    <x v="2"/>
    <s v="Hosting"/>
    <m/>
    <n v="772.51"/>
    <m/>
    <n v="1"/>
    <m/>
    <n v="772.51313200000004"/>
    <m/>
    <n v="3.1319999999999998E-3"/>
    <m/>
    <n v="772.51"/>
    <m/>
    <n v="0"/>
    <n v="0"/>
    <s v="UNI240000001015"/>
    <m/>
    <m/>
    <s v="JTI"/>
    <x v="0"/>
    <s v="Yenileme"/>
    <s v="Hizmet"/>
    <s v="Hosting"/>
    <s v="Key Account"/>
    <x v="0"/>
    <x v="0"/>
    <s v="Yurt İçi"/>
    <s v="Türkiye"/>
  </r>
  <r>
    <s v="Q2"/>
    <x v="0"/>
    <x v="5"/>
    <m/>
    <s v="CAN TÜTÜN MAMULLERI INSAAT VE SANAYI TICARET A.S."/>
    <s v="EH.06.001"/>
    <s v="EnRoute Panorama - Hosting Hizmeti"/>
    <s v="Univera - JTI"/>
    <x v="2"/>
    <s v="Hosting"/>
    <m/>
    <n v="772.51"/>
    <m/>
    <n v="1"/>
    <m/>
    <n v="772.51313200000004"/>
    <m/>
    <n v="3.1319999999999998E-3"/>
    <m/>
    <n v="772.51"/>
    <m/>
    <n v="0"/>
    <n v="0"/>
    <s v="UNI240000001016"/>
    <m/>
    <m/>
    <s v="JTI"/>
    <x v="0"/>
    <s v="Yenileme"/>
    <s v="Hizmet"/>
    <s v="Hosting"/>
    <s v="Key Account"/>
    <x v="0"/>
    <x v="0"/>
    <s v="Yurt İçi"/>
    <s v="Türkiye"/>
  </r>
  <r>
    <s v="Q2"/>
    <x v="0"/>
    <x v="5"/>
    <m/>
    <s v="ÇELIKKOL TURIZM GIDA MAD.SAN VE TIC. LTD. STI."/>
    <s v="EH.06.001"/>
    <s v="EnRoute Panorama - Hosting Hizmeti"/>
    <s v="Univera - JTI"/>
    <x v="2"/>
    <s v="Hosting"/>
    <m/>
    <n v="772.51"/>
    <m/>
    <n v="1"/>
    <m/>
    <n v="772.51313200000004"/>
    <m/>
    <n v="3.1319999999999998E-3"/>
    <m/>
    <n v="772.51"/>
    <m/>
    <n v="0"/>
    <n v="0"/>
    <s v="UNI240000001017"/>
    <m/>
    <m/>
    <s v="JTI"/>
    <x v="0"/>
    <s v="Yenileme"/>
    <s v="Hizmet"/>
    <s v="Hosting"/>
    <s v="Key Account"/>
    <x v="0"/>
    <x v="0"/>
    <s v="Yurt İçi"/>
    <s v="Türkiye"/>
  </r>
  <r>
    <s v="Q2"/>
    <x v="0"/>
    <x v="5"/>
    <m/>
    <s v="DOYURAN GIDA A.S."/>
    <s v="EH.06.001"/>
    <s v="EnRoute Panorama - Hosting Hizmeti"/>
    <s v="Univera - JTI"/>
    <x v="2"/>
    <s v="Hosting"/>
    <m/>
    <n v="772.51"/>
    <m/>
    <n v="1"/>
    <m/>
    <n v="772.51313200000004"/>
    <m/>
    <n v="3.1319999999999998E-3"/>
    <m/>
    <n v="772.51"/>
    <m/>
    <n v="0"/>
    <n v="0"/>
    <s v="UNI240000001018"/>
    <m/>
    <m/>
    <s v="JTI"/>
    <x v="0"/>
    <s v="Yenileme"/>
    <s v="Hizmet"/>
    <s v="Hosting"/>
    <s v="Key Account"/>
    <x v="0"/>
    <x v="0"/>
    <s v="Yurt İçi"/>
    <s v="Türkiye"/>
  </r>
  <r>
    <s v="Q2"/>
    <x v="0"/>
    <x v="5"/>
    <m/>
    <s v="DÜNYA MESRUBAT GIDA INS.TURIZM PAZ. SAN. VE TIC. LTD. STI."/>
    <s v="EH.06.001"/>
    <s v="EnRoute Panorama - Hosting Hizmeti"/>
    <s v="Univera - JTI"/>
    <x v="2"/>
    <s v="Hosting"/>
    <m/>
    <n v="772.51400000000001"/>
    <m/>
    <n v="5"/>
    <m/>
    <n v="3862.5656600000002"/>
    <m/>
    <n v="-4.3400000000000001E-3"/>
    <m/>
    <n v="3862.57"/>
    <m/>
    <n v="0"/>
    <n v="0"/>
    <s v="UNI240000001019"/>
    <m/>
    <m/>
    <s v="JTI"/>
    <x v="0"/>
    <s v="Yenileme"/>
    <s v="Hizmet"/>
    <s v="Hosting"/>
    <s v="Key Account"/>
    <x v="0"/>
    <x v="0"/>
    <s v="Yurt İçi"/>
    <s v="Türkiye"/>
  </r>
  <r>
    <s v="Q2"/>
    <x v="0"/>
    <x v="5"/>
    <m/>
    <s v="ERBAK-ULUDAG PAZARLAMA SATIS VE DAGITIM A.S."/>
    <s v="EH.06.001"/>
    <s v="EnRoute Panorama - Hosting Hizmeti"/>
    <s v="Univera - Uludağ İçecek"/>
    <x v="11"/>
    <s v="Hosting"/>
    <m/>
    <n v="75000"/>
    <m/>
    <n v="6"/>
    <m/>
    <n v="450000"/>
    <m/>
    <n v="0"/>
    <m/>
    <n v="450000"/>
    <m/>
    <n v="0"/>
    <n v="0"/>
    <s v="UNI240000000986"/>
    <m/>
    <m/>
    <s v="Uludağ İçecek"/>
    <x v="0"/>
    <s v="Yenileme"/>
    <s v="Hizmet"/>
    <s v="Hosting"/>
    <s v="Diğer"/>
    <x v="0"/>
    <x v="0"/>
    <s v="Yurt İçi"/>
    <s v="Türkiye"/>
  </r>
  <r>
    <s v="Q2"/>
    <x v="0"/>
    <x v="5"/>
    <m/>
    <s v="FLAS TURIZM INSAAT TAAHHÜT TIC. LTD. STI."/>
    <s v="EH.06.001"/>
    <s v="EnRoute Panorama - Hosting Hizmeti"/>
    <s v="Univera - JTI"/>
    <x v="2"/>
    <s v="Hosting"/>
    <m/>
    <n v="772.51"/>
    <m/>
    <n v="1"/>
    <m/>
    <n v="772.51313200000004"/>
    <m/>
    <n v="3.1319999999999998E-3"/>
    <m/>
    <n v="772.51"/>
    <m/>
    <n v="0"/>
    <n v="0"/>
    <s v="UNI240000001020"/>
    <m/>
    <m/>
    <s v="JTI"/>
    <x v="0"/>
    <s v="Yenileme"/>
    <s v="Hizmet"/>
    <s v="Hosting"/>
    <s v="Key Account"/>
    <x v="0"/>
    <x v="0"/>
    <s v="Yurt İçi"/>
    <s v="Türkiye"/>
  </r>
  <r>
    <s v="Q2"/>
    <x v="0"/>
    <x v="5"/>
    <m/>
    <s v="FLAS TURIZM INSAAT TAAHHÜT TIC. LTD. STI."/>
    <s v="EH.06.001"/>
    <s v="EnRoute Panorama - Hosting Hizmeti"/>
    <s v="Univera - JTI"/>
    <x v="2"/>
    <s v="Hosting"/>
    <m/>
    <n v="772.51"/>
    <m/>
    <n v="1"/>
    <m/>
    <n v="772.51313200000004"/>
    <m/>
    <n v="3.1319999999999998E-3"/>
    <m/>
    <n v="772.51"/>
    <m/>
    <n v="0"/>
    <n v="0"/>
    <s v="UNI240000001021"/>
    <m/>
    <m/>
    <s v="JTI"/>
    <x v="0"/>
    <s v="Yenileme"/>
    <s v="Hizmet"/>
    <s v="Hosting"/>
    <s v="Key Account"/>
    <x v="0"/>
    <x v="0"/>
    <s v="Yurt İçi"/>
    <s v="Türkiye"/>
  </r>
  <r>
    <s v="Q2"/>
    <x v="0"/>
    <x v="5"/>
    <m/>
    <s v="JTI TÜTÜN ÜRÜNLERI PAZARLAMA A.S."/>
    <s v="EH.06.001"/>
    <s v="EnRoute Panorama - Hosting Hizmeti"/>
    <s v="Univera - JTI"/>
    <x v="11"/>
    <s v="Hosting"/>
    <m/>
    <n v="359639.74"/>
    <m/>
    <n v="1"/>
    <m/>
    <n v="359639.73790000001"/>
    <m/>
    <n v="-2.0999999999999999E-3"/>
    <m/>
    <n v="359639.74"/>
    <m/>
    <n v="0"/>
    <n v="0"/>
    <s v="UNI240000001055"/>
    <m/>
    <m/>
    <s v="JTI"/>
    <x v="0"/>
    <s v="Yenileme"/>
    <s v="Hizmet"/>
    <s v="Hosting"/>
    <s v="Key Account"/>
    <x v="0"/>
    <x v="0"/>
    <s v="Yurt İçi"/>
    <s v="Türkiye"/>
  </r>
  <r>
    <s v="Q2"/>
    <x v="0"/>
    <x v="5"/>
    <m/>
    <s v="KALPAKÇIOGLU GIDA SAN. VE TIC. LTD. STI."/>
    <s v="EH.06.001"/>
    <s v="EnRoute Panorama - Hosting Hizmeti"/>
    <s v="Univera - JTI"/>
    <x v="2"/>
    <s v="Hosting"/>
    <m/>
    <n v="772.51499999999999"/>
    <m/>
    <n v="2"/>
    <m/>
    <n v="1545.0262640000001"/>
    <m/>
    <n v="-3.7360000000000002E-3"/>
    <m/>
    <n v="1545.03"/>
    <m/>
    <n v="0"/>
    <n v="0"/>
    <s v="UNI240000001022"/>
    <m/>
    <m/>
    <s v="JTI"/>
    <x v="0"/>
    <s v="Yenileme"/>
    <s v="Hizmet"/>
    <s v="Hosting"/>
    <s v="Key Account"/>
    <x v="0"/>
    <x v="0"/>
    <s v="Yurt İçi"/>
    <s v="Türkiye"/>
  </r>
  <r>
    <s v="Q2"/>
    <x v="0"/>
    <x v="5"/>
    <m/>
    <s v="KILKISLI MES. TEK. MAM. GIDA MAD. SAN. TIC. LTD. STI."/>
    <s v="EH.06.001"/>
    <s v="EnRoute Panorama - Hosting Hizmeti"/>
    <s v="Univera - JTI"/>
    <x v="2"/>
    <s v="Hosting"/>
    <m/>
    <n v="772.51"/>
    <m/>
    <n v="1"/>
    <m/>
    <n v="772.51313200000004"/>
    <m/>
    <n v="3.1319999999999998E-3"/>
    <m/>
    <n v="772.51"/>
    <m/>
    <n v="0"/>
    <n v="0"/>
    <s v="UNI240000001023"/>
    <m/>
    <m/>
    <s v="JTI"/>
    <x v="0"/>
    <s v="Yenileme"/>
    <s v="Hizmet"/>
    <s v="Hosting"/>
    <s v="Key Account"/>
    <x v="0"/>
    <x v="0"/>
    <s v="Yurt İçi"/>
    <s v="Türkiye"/>
  </r>
  <r>
    <s v="Q2"/>
    <x v="0"/>
    <x v="5"/>
    <m/>
    <s v="KOPUZ GIDA TIC. A.S."/>
    <s v="EH.06.001"/>
    <s v="EnRoute Panorama - Hosting Hizmeti"/>
    <s v="Univera - JTI"/>
    <x v="2"/>
    <s v="Hosting"/>
    <m/>
    <n v="772.51272727272726"/>
    <m/>
    <n v="11"/>
    <m/>
    <n v="8497.6444520000005"/>
    <m/>
    <n v="4.4520000000000002E-3"/>
    <m/>
    <n v="8497.64"/>
    <m/>
    <n v="0"/>
    <n v="0"/>
    <s v="UNI240000001024"/>
    <m/>
    <m/>
    <s v="JTI"/>
    <x v="0"/>
    <s v="Yenileme"/>
    <s v="Hizmet"/>
    <s v="Hosting"/>
    <s v="Key Account"/>
    <x v="0"/>
    <x v="0"/>
    <s v="Yurt İçi"/>
    <s v="Türkiye"/>
  </r>
  <r>
    <s v="Q2"/>
    <x v="0"/>
    <x v="5"/>
    <m/>
    <s v="ONGUN EMGIN GIDA DAG. PAZ. TUR.SAN. TIC. LTD. STI."/>
    <s v="EH.06.001"/>
    <s v="EnRoute Panorama - Hosting Hizmeti"/>
    <s v="Univera - JTI"/>
    <x v="2"/>
    <s v="Hosting"/>
    <m/>
    <n v="772.51"/>
    <m/>
    <n v="1"/>
    <m/>
    <n v="772.51313200000004"/>
    <m/>
    <n v="3.1319999999999998E-3"/>
    <m/>
    <n v="772.51"/>
    <m/>
    <n v="0"/>
    <n v="0"/>
    <s v="UNI240000001040"/>
    <m/>
    <m/>
    <s v="JTI"/>
    <x v="0"/>
    <s v="Yenileme"/>
    <s v="Hizmet"/>
    <s v="Hosting"/>
    <s v="Key Account"/>
    <x v="0"/>
    <x v="0"/>
    <s v="Yurt İçi"/>
    <s v="Türkiye"/>
  </r>
  <r>
    <s v="Q2"/>
    <x v="0"/>
    <x v="5"/>
    <m/>
    <s v="ONGUN EMGIN GIDA DAG. PAZ. TUR.SAN. TIC. LTD. STI."/>
    <s v="EH.06.001"/>
    <s v="EnRoute Panorama - Hosting Hizmeti"/>
    <s v="Univera - JTI"/>
    <x v="2"/>
    <s v="Hosting"/>
    <m/>
    <n v="772.51"/>
    <m/>
    <n v="1"/>
    <m/>
    <n v="772.51313200000004"/>
    <m/>
    <n v="3.1319999999999998E-3"/>
    <m/>
    <n v="772.51"/>
    <m/>
    <n v="0"/>
    <n v="0"/>
    <s v="UNI240000001041"/>
    <m/>
    <m/>
    <s v="JTI"/>
    <x v="0"/>
    <s v="Yenileme"/>
    <s v="Hizmet"/>
    <s v="Hosting"/>
    <s v="Key Account"/>
    <x v="0"/>
    <x v="0"/>
    <s v="Yurt İçi"/>
    <s v="Türkiye"/>
  </r>
  <r>
    <s v="Q2"/>
    <x v="0"/>
    <x v="5"/>
    <m/>
    <s v="ONGUN EMGIN GIDA DAG. PAZ. TUR.SAN. TIC. LTD. STI."/>
    <s v="EH.06.001"/>
    <s v="EnRoute Panorama - Hosting Hizmeti"/>
    <s v="Univera - JTI"/>
    <x v="2"/>
    <s v="Hosting"/>
    <m/>
    <n v="772.51"/>
    <m/>
    <n v="1"/>
    <m/>
    <n v="772.51313200000004"/>
    <m/>
    <n v="3.1319999999999998E-3"/>
    <m/>
    <n v="772.51"/>
    <m/>
    <n v="0"/>
    <n v="0"/>
    <s v="UNI240000001042"/>
    <m/>
    <m/>
    <s v="JTI"/>
    <x v="0"/>
    <s v="Yenileme"/>
    <s v="Hizmet"/>
    <s v="Hosting"/>
    <s v="Key Account"/>
    <x v="0"/>
    <x v="0"/>
    <s v="Yurt İçi"/>
    <s v="Türkiye"/>
  </r>
  <r>
    <s v="Q2"/>
    <x v="0"/>
    <x v="5"/>
    <m/>
    <s v="ONGUN EMGIN GIDA DAG. PAZ. TUR.SAN. TIC. LTD. STI."/>
    <s v="EH.06.001"/>
    <s v="EnRoute Panorama - Hosting Hizmeti"/>
    <s v="Univera - JTI"/>
    <x v="2"/>
    <s v="Hosting"/>
    <m/>
    <n v="772.51"/>
    <m/>
    <n v="1"/>
    <m/>
    <n v="772.51313200000004"/>
    <m/>
    <n v="3.1319999999999998E-3"/>
    <m/>
    <n v="772.51"/>
    <m/>
    <n v="0"/>
    <n v="0"/>
    <s v="UNI240000001043"/>
    <m/>
    <m/>
    <s v="JTI"/>
    <x v="0"/>
    <s v="Yenileme"/>
    <s v="Hizmet"/>
    <s v="Hosting"/>
    <s v="Key Account"/>
    <x v="0"/>
    <x v="0"/>
    <s v="Yurt İçi"/>
    <s v="Türkiye"/>
  </r>
  <r>
    <s v="Q2"/>
    <x v="0"/>
    <x v="5"/>
    <m/>
    <s v="ONGUN EMGIN GIDA DAG. PAZ. TUR.SAN. TIC. LTD. STI."/>
    <s v="EH.06.001"/>
    <s v="EnRoute Panorama - Hosting Hizmeti"/>
    <s v="Univera - JTI"/>
    <x v="2"/>
    <s v="Hosting"/>
    <m/>
    <n v="772.51"/>
    <m/>
    <n v="1"/>
    <m/>
    <n v="772.51313200000004"/>
    <m/>
    <n v="3.1319999999999998E-3"/>
    <m/>
    <n v="772.51"/>
    <m/>
    <n v="0"/>
    <n v="0"/>
    <s v="UNI240000001044"/>
    <m/>
    <m/>
    <s v="JTI"/>
    <x v="0"/>
    <s v="Yenileme"/>
    <s v="Hizmet"/>
    <s v="Hosting"/>
    <s v="Key Account"/>
    <x v="0"/>
    <x v="0"/>
    <s v="Yurt İçi"/>
    <s v="Türkiye"/>
  </r>
  <r>
    <s v="Q2"/>
    <x v="0"/>
    <x v="5"/>
    <m/>
    <s v="ONGUN EMGIN GIDA DAG. PAZ. TUR.SAN. TIC. LTD. STI."/>
    <s v="EH.06.001"/>
    <s v="EnRoute Panorama - Hosting Hizmeti"/>
    <s v="Univera - JTI"/>
    <x v="2"/>
    <s v="Hosting"/>
    <m/>
    <n v="772.51"/>
    <m/>
    <n v="1"/>
    <m/>
    <n v="772.51313200000004"/>
    <m/>
    <n v="3.1319999999999998E-3"/>
    <m/>
    <n v="772.51"/>
    <m/>
    <n v="0"/>
    <n v="0"/>
    <s v="UNI240000001045"/>
    <m/>
    <m/>
    <s v="JTI"/>
    <x v="0"/>
    <s v="Yenileme"/>
    <s v="Hizmet"/>
    <s v="Hosting"/>
    <s v="Key Account"/>
    <x v="0"/>
    <x v="0"/>
    <s v="Yurt İçi"/>
    <s v="Türkiye"/>
  </r>
  <r>
    <s v="Q2"/>
    <x v="0"/>
    <x v="5"/>
    <m/>
    <s v="ONGUN EMGIN GIDA DAG. PAZ. TUR.SAN. TIC. LTD. STI."/>
    <s v="EH.06.001"/>
    <s v="EnRoute Panorama - Hosting Hizmeti"/>
    <s v="Univera - JTI"/>
    <x v="2"/>
    <s v="Hosting"/>
    <m/>
    <n v="772.51"/>
    <m/>
    <n v="1"/>
    <m/>
    <n v="772.51313200000004"/>
    <m/>
    <n v="3.1319999999999998E-3"/>
    <m/>
    <n v="772.51"/>
    <m/>
    <n v="0"/>
    <n v="0"/>
    <s v="UNI240000001046"/>
    <m/>
    <m/>
    <s v="JTI"/>
    <x v="0"/>
    <s v="Yenileme"/>
    <s v="Hizmet"/>
    <s v="Hosting"/>
    <s v="Key Account"/>
    <x v="0"/>
    <x v="0"/>
    <s v="Yurt İçi"/>
    <s v="Türkiye"/>
  </r>
  <r>
    <s v="Q2"/>
    <x v="0"/>
    <x v="5"/>
    <m/>
    <s v="ÖZCIHAN GIDA INSAAT TARIM NAKLIYE ENERJI TURIZM MAD. PAZ. VE SAN. LTD. STI."/>
    <s v="EH.06.001"/>
    <s v="EnRoute Panorama - Hosting Hizmeti"/>
    <s v="Univera - JTI"/>
    <x v="2"/>
    <s v="Hosting"/>
    <m/>
    <n v="772.51499999999999"/>
    <m/>
    <n v="2"/>
    <m/>
    <n v="1545.0262640000001"/>
    <m/>
    <n v="-3.7360000000000002E-3"/>
    <m/>
    <n v="1545.03"/>
    <m/>
    <n v="0"/>
    <n v="0"/>
    <s v="UNI240000001025"/>
    <m/>
    <m/>
    <s v="JTI"/>
    <x v="0"/>
    <s v="Yenileme"/>
    <s v="Hizmet"/>
    <s v="Hosting"/>
    <s v="Key Account"/>
    <x v="0"/>
    <x v="0"/>
    <s v="Yurt İçi"/>
    <s v="Türkiye"/>
  </r>
  <r>
    <s v="Q2"/>
    <x v="0"/>
    <x v="5"/>
    <m/>
    <s v="ÖZÇELIK MESRUBAT VE GIDA MAD.TIC.PAZ.A.S."/>
    <s v="EH.06.001"/>
    <s v="EnRoute Panorama - Hosting Hizmeti"/>
    <s v="Univera - JTI"/>
    <x v="2"/>
    <s v="Hosting"/>
    <m/>
    <n v="772.51400000000001"/>
    <m/>
    <n v="5"/>
    <m/>
    <n v="3862.5656600000002"/>
    <m/>
    <n v="-4.3400000000000001E-3"/>
    <m/>
    <n v="3862.57"/>
    <m/>
    <n v="0"/>
    <n v="0"/>
    <s v="UNI240000001026"/>
    <m/>
    <m/>
    <s v="JTI"/>
    <x v="0"/>
    <s v="Yenileme"/>
    <s v="Hizmet"/>
    <s v="Hosting"/>
    <s v="Key Account"/>
    <x v="0"/>
    <x v="0"/>
    <s v="Yurt İçi"/>
    <s v="Türkiye"/>
  </r>
  <r>
    <s v="Q2"/>
    <x v="0"/>
    <x v="5"/>
    <m/>
    <s v="ÖZÇELIK MESRUBAT VE GIDA MAD.TIC.PAZ.A.S."/>
    <s v="EH.06.001"/>
    <s v="EnRoute Panorama - Hosting Hizmeti"/>
    <s v="Univera - JTI"/>
    <x v="2"/>
    <s v="Hosting"/>
    <m/>
    <n v="772.51"/>
    <m/>
    <n v="1"/>
    <m/>
    <n v="772.51313200000004"/>
    <m/>
    <n v="3.1319999999999998E-3"/>
    <m/>
    <n v="772.51"/>
    <m/>
    <n v="0"/>
    <n v="0"/>
    <s v="UNI240000001027"/>
    <m/>
    <m/>
    <s v="JTI"/>
    <x v="0"/>
    <s v="Yenileme"/>
    <s v="Hizmet"/>
    <s v="Hosting"/>
    <s v="Key Account"/>
    <x v="0"/>
    <x v="0"/>
    <s v="Yurt İçi"/>
    <s v="Türkiye"/>
  </r>
  <r>
    <s v="Q2"/>
    <x v="0"/>
    <x v="5"/>
    <m/>
    <s v="ÖZERLER TICARET ILHAN ÖZER"/>
    <s v="EH.06.001"/>
    <s v="EnRoute Panorama - Hosting Hizmeti"/>
    <s v="Univera - JTI"/>
    <x v="2"/>
    <s v="Hosting"/>
    <m/>
    <n v="772.51250000000005"/>
    <m/>
    <n v="4"/>
    <m/>
    <n v="3090.0525280000002"/>
    <m/>
    <n v="2.5279999999999999E-3"/>
    <m/>
    <n v="3090.05"/>
    <m/>
    <n v="0"/>
    <n v="0"/>
    <s v="UNI240000001028"/>
    <m/>
    <m/>
    <s v="JTI"/>
    <x v="0"/>
    <s v="Yenileme"/>
    <s v="Hizmet"/>
    <s v="Hosting"/>
    <s v="Key Account"/>
    <x v="0"/>
    <x v="0"/>
    <s v="Yurt İçi"/>
    <s v="Türkiye"/>
  </r>
  <r>
    <s v="Q2"/>
    <x v="0"/>
    <x v="5"/>
    <m/>
    <s v="PERRIGO KISISEL BAKIM ÜRÜNLERI SAN. VE TIC. LTD.STI"/>
    <s v="EH.06.001"/>
    <s v="EnRoute Panorama - Hosting Hizmeti"/>
    <s v="Univera - Omega Pharma"/>
    <x v="11"/>
    <s v="Hosting"/>
    <m/>
    <n v="29557.53"/>
    <m/>
    <n v="1"/>
    <m/>
    <n v="29557.53"/>
    <m/>
    <n v="0"/>
    <m/>
    <n v="29557.53"/>
    <m/>
    <n v="0"/>
    <n v="0"/>
    <s v="UNI240000001057"/>
    <m/>
    <m/>
    <s v="Perrigo"/>
    <x v="0"/>
    <s v="Yenileme"/>
    <s v="Hizmet"/>
    <s v="Hosting"/>
    <s v="Diğer"/>
    <x v="0"/>
    <x v="0"/>
    <s v="Yurt İçi"/>
    <s v="Türkiye"/>
  </r>
  <r>
    <s v="Q2"/>
    <x v="0"/>
    <x v="5"/>
    <m/>
    <s v="PIRAMIT GIDA LOJISTIK TICARET TIC. A.S."/>
    <s v="EH.06.001"/>
    <s v="EnRoute Panorama - Hosting Hizmeti"/>
    <s v="Univera - JTI"/>
    <x v="2"/>
    <s v="Hosting"/>
    <m/>
    <n v="772.51499999999999"/>
    <m/>
    <n v="2"/>
    <m/>
    <n v="1545.0262640000001"/>
    <m/>
    <n v="-3.7360000000000002E-3"/>
    <m/>
    <n v="1545.03"/>
    <m/>
    <n v="0"/>
    <n v="0"/>
    <s v="UNI240000001029"/>
    <m/>
    <m/>
    <s v="JTI"/>
    <x v="0"/>
    <s v="Yenileme"/>
    <s v="Hizmet"/>
    <s v="Hosting"/>
    <s v="Key Account"/>
    <x v="0"/>
    <x v="0"/>
    <s v="Yurt İçi"/>
    <s v="Türkiye"/>
  </r>
  <r>
    <s v="Q2"/>
    <x v="0"/>
    <x v="5"/>
    <m/>
    <s v="RECKITT BENCKISER EV ve HIJYEN ÜRÜNLERI A.S."/>
    <s v="EH.06.001"/>
    <s v="EnRoute Panorama - Hosting Hizmeti"/>
    <s v="Univera - Reckitt Benckiser"/>
    <x v="2"/>
    <s v="Hosting"/>
    <m/>
    <n v="30714.15"/>
    <m/>
    <n v="1"/>
    <m/>
    <n v="30714.15"/>
    <m/>
    <n v="0"/>
    <m/>
    <n v="30714.15"/>
    <m/>
    <n v="0"/>
    <n v="0"/>
    <s v="UNI240000000994"/>
    <m/>
    <m/>
    <s v="R. Benckiser"/>
    <x v="0"/>
    <s v="Yenileme"/>
    <s v="Hizmet"/>
    <s v="Hosting"/>
    <s v="Diğer"/>
    <x v="0"/>
    <x v="0"/>
    <s v="Yurt İçi"/>
    <s v="Türkiye"/>
  </r>
  <r>
    <s v="Q2"/>
    <x v="0"/>
    <x v="5"/>
    <m/>
    <s v="RECKITT BENCKISER TEMIZLIK MALZEMESI SAN. VE TIC. A.S."/>
    <s v="EH.06.001"/>
    <s v="EnRoute Panorama - Hosting Hizmeti"/>
    <s v="Univera - Reckitt Benckiser"/>
    <x v="2"/>
    <s v="Hosting"/>
    <m/>
    <n v="18534.330000000002"/>
    <m/>
    <n v="1"/>
    <m/>
    <n v="18534.330000000002"/>
    <m/>
    <n v="0"/>
    <m/>
    <n v="18534.330000000002"/>
    <m/>
    <n v="0"/>
    <n v="0"/>
    <s v="UNI240000000993"/>
    <m/>
    <m/>
    <s v="R. Benckiser"/>
    <x v="0"/>
    <s v="Yenileme"/>
    <s v="Hizmet"/>
    <s v="Hosting"/>
    <s v="Diğer"/>
    <x v="0"/>
    <x v="0"/>
    <s v="Yurt İçi"/>
    <s v="Türkiye"/>
  </r>
  <r>
    <s v="Q2"/>
    <x v="0"/>
    <x v="5"/>
    <m/>
    <s v="REYMAR TÜTÜN MAM. DAG. VE PAZ. LTD. STI."/>
    <s v="EH.06.001"/>
    <s v="EnRoute Panorama - Hosting Hizmeti"/>
    <s v="Univera - JTI"/>
    <x v="2"/>
    <s v="Hosting"/>
    <m/>
    <n v="772.51"/>
    <m/>
    <n v="1"/>
    <m/>
    <n v="772.51313200000004"/>
    <m/>
    <n v="3.1319999999999998E-3"/>
    <m/>
    <n v="772.51"/>
    <m/>
    <n v="0"/>
    <n v="0"/>
    <s v="UNI240000001030"/>
    <m/>
    <m/>
    <s v="JTI"/>
    <x v="0"/>
    <s v="Yenileme"/>
    <s v="Hizmet"/>
    <s v="Hosting"/>
    <s v="Key Account"/>
    <x v="0"/>
    <x v="0"/>
    <s v="Yurt İçi"/>
    <s v="Türkiye"/>
  </r>
  <r>
    <s v="Q2"/>
    <x v="0"/>
    <x v="5"/>
    <m/>
    <s v="SAGIROGLU TÜTÜN ÜRÜN. INS.TAAH. SAN. VE TIC. LTD. STI."/>
    <s v="EH.06.001"/>
    <s v="EnRoute Panorama - Hosting Hizmeti"/>
    <s v="Univera - JTI"/>
    <x v="2"/>
    <s v="Hosting"/>
    <m/>
    <n v="772.51"/>
    <m/>
    <n v="1"/>
    <m/>
    <n v="772.51313200000004"/>
    <m/>
    <n v="3.1319999999999998E-3"/>
    <m/>
    <n v="772.51"/>
    <m/>
    <n v="0"/>
    <n v="0"/>
    <s v="UNI240000001031"/>
    <m/>
    <m/>
    <s v="JTI"/>
    <x v="0"/>
    <s v="Yenileme"/>
    <s v="Hizmet"/>
    <s v="Hosting"/>
    <s v="Key Account"/>
    <x v="0"/>
    <x v="0"/>
    <s v="Yurt İçi"/>
    <s v="Türkiye"/>
  </r>
  <r>
    <s v="Q2"/>
    <x v="0"/>
    <x v="5"/>
    <m/>
    <s v="SAMI EMGIN DAG. PAZ. TUR. TEKS. INS. SAN. TIC. LTD. STI."/>
    <s v="EH.06.001"/>
    <s v="EnRoute Panorama - Hosting Hizmeti"/>
    <s v="Univera - JTI"/>
    <x v="2"/>
    <s v="Hosting"/>
    <m/>
    <n v="772.51499999999999"/>
    <m/>
    <n v="2"/>
    <m/>
    <n v="1545.0262640000001"/>
    <m/>
    <n v="-3.7360000000000002E-3"/>
    <m/>
    <n v="1545.03"/>
    <m/>
    <n v="0"/>
    <n v="0"/>
    <s v="UNI240000001032"/>
    <m/>
    <m/>
    <s v="JTI"/>
    <x v="0"/>
    <s v="Yenileme"/>
    <s v="Hizmet"/>
    <s v="Hosting"/>
    <s v="Key Account"/>
    <x v="0"/>
    <x v="0"/>
    <s v="Yurt İçi"/>
    <s v="Türkiye"/>
  </r>
  <r>
    <s v="Q2"/>
    <x v="0"/>
    <x v="5"/>
    <m/>
    <s v="SEKERCI GIDA TEMIZLIK ÜRÜN. PAZ. VE DAG. LTD. STI."/>
    <s v="EH.06.001"/>
    <s v="EnRoute Panorama - Hosting Hizmeti"/>
    <s v="Univera - JTI"/>
    <x v="2"/>
    <s v="Hosting"/>
    <m/>
    <n v="772.51300000000003"/>
    <m/>
    <n v="10"/>
    <m/>
    <n v="7725.1313200000004"/>
    <m/>
    <n v="1.32E-3"/>
    <m/>
    <n v="7725.13"/>
    <m/>
    <n v="0"/>
    <n v="0"/>
    <s v="UNI240000001036"/>
    <m/>
    <m/>
    <s v="JTI"/>
    <x v="0"/>
    <s v="Yenileme"/>
    <s v="Hizmet"/>
    <s v="Hosting"/>
    <s v="Key Account"/>
    <x v="0"/>
    <x v="0"/>
    <s v="Yurt İçi"/>
    <s v="Türkiye"/>
  </r>
  <r>
    <s v="Q2"/>
    <x v="0"/>
    <x v="5"/>
    <m/>
    <s v="SEYDIM DAG.PAZ.A.S."/>
    <s v="EH.06.001"/>
    <s v="EnRoute Panorama - Hosting Hizmeti"/>
    <s v="Univera - JTI"/>
    <x v="2"/>
    <s v="Hosting"/>
    <m/>
    <n v="772.51"/>
    <m/>
    <n v="1"/>
    <m/>
    <n v="772.51313200000004"/>
    <m/>
    <n v="3.1319999999999998E-3"/>
    <m/>
    <n v="772.51"/>
    <m/>
    <n v="0"/>
    <n v="0"/>
    <s v="UNI240000001033"/>
    <m/>
    <m/>
    <s v="JTI"/>
    <x v="0"/>
    <s v="Yenileme"/>
    <s v="Hizmet"/>
    <s v="Hosting"/>
    <s v="Key Account"/>
    <x v="0"/>
    <x v="0"/>
    <s v="Yurt İçi"/>
    <s v="Türkiye"/>
  </r>
  <r>
    <s v="Q2"/>
    <x v="0"/>
    <x v="5"/>
    <m/>
    <s v="SEYPA GIDA IHTIYAÇ MAD.ÜRETIM.DAG.VE TIC. A.S."/>
    <s v="EH.06.001"/>
    <s v="EnRoute Panorama - Hosting Hizmeti"/>
    <s v="Univera - JTI"/>
    <x v="2"/>
    <s v="Hosting"/>
    <m/>
    <n v="772.51499999999999"/>
    <m/>
    <n v="2"/>
    <m/>
    <n v="1545.0262640000001"/>
    <m/>
    <n v="-3.7360000000000002E-3"/>
    <m/>
    <n v="1545.03"/>
    <m/>
    <n v="0"/>
    <n v="0"/>
    <s v="UNI240000001034"/>
    <m/>
    <m/>
    <s v="JTI"/>
    <x v="0"/>
    <s v="Yenileme"/>
    <s v="Hizmet"/>
    <s v="Hosting"/>
    <s v="Key Account"/>
    <x v="0"/>
    <x v="0"/>
    <s v="Yurt İçi"/>
    <s v="Türkiye"/>
  </r>
  <r>
    <s v="Q2"/>
    <x v="0"/>
    <x v="5"/>
    <m/>
    <s v="SSG DAYANIKLI TÜKETIM MAD. GIDA ÜRÜNLERI PAZ. SAN. TIC. LTD. STI."/>
    <s v="EH.06.001"/>
    <s v="EnRoute Panorama - Hosting Hizmeti"/>
    <s v="Univera - JTI"/>
    <x v="2"/>
    <s v="Hosting"/>
    <m/>
    <n v="772.51499999999999"/>
    <m/>
    <n v="2"/>
    <m/>
    <n v="1545.0262640000001"/>
    <m/>
    <n v="-3.7360000000000002E-3"/>
    <m/>
    <n v="1545.03"/>
    <m/>
    <n v="0"/>
    <n v="0"/>
    <s v="UNI240000001035"/>
    <m/>
    <m/>
    <s v="JTI"/>
    <x v="0"/>
    <s v="Yenileme"/>
    <s v="Hizmet"/>
    <s v="Hosting"/>
    <s v="Key Account"/>
    <x v="0"/>
    <x v="0"/>
    <s v="Yurt İçi"/>
    <s v="Türkiye"/>
  </r>
  <r>
    <s v="Q2"/>
    <x v="0"/>
    <x v="5"/>
    <m/>
    <s v="YILDIRIMLAR GRUP IHTIYAÇ VE GIDA MAD. TURIZM A.S"/>
    <s v="EH.06.001"/>
    <s v="EnRoute Panorama - Hosting Hizmeti"/>
    <s v="Univera - JTI"/>
    <x v="2"/>
    <s v="Hosting"/>
    <m/>
    <n v="772.51499999999999"/>
    <m/>
    <n v="2"/>
    <m/>
    <n v="1545.0262640000001"/>
    <m/>
    <n v="-3.7360000000000002E-3"/>
    <m/>
    <n v="1545.03"/>
    <m/>
    <n v="0"/>
    <n v="0"/>
    <s v="UNI240000001037"/>
    <m/>
    <m/>
    <s v="JTI"/>
    <x v="0"/>
    <s v="Yenileme"/>
    <s v="Hizmet"/>
    <s v="Hosting"/>
    <s v="Key Account"/>
    <x v="0"/>
    <x v="0"/>
    <s v="Yurt İçi"/>
    <s v="Türkiye"/>
  </r>
  <r>
    <s v="Q2"/>
    <x v="0"/>
    <x v="5"/>
    <m/>
    <s v="YUSUF BEKTAS GIDA VE IHTIYAÇ MAD. ILETISIM NAKLIYE TIC.VE SAN.LTD.STI."/>
    <s v="EH.06.001"/>
    <s v="EnRoute Panorama - Hosting Hizmeti"/>
    <s v="Univera - JTI"/>
    <x v="2"/>
    <s v="Hosting"/>
    <m/>
    <n v="772.51285714285711"/>
    <m/>
    <n v="7"/>
    <m/>
    <n v="5407.5919240000003"/>
    <m/>
    <n v="1.9239999999999999E-3"/>
    <m/>
    <n v="5407.59"/>
    <m/>
    <n v="0"/>
    <n v="0"/>
    <s v="UNI240000001038"/>
    <m/>
    <m/>
    <s v="JTI"/>
    <x v="0"/>
    <s v="Yenileme"/>
    <s v="Hizmet"/>
    <s v="Hosting"/>
    <s v="Key Account"/>
    <x v="0"/>
    <x v="0"/>
    <s v="Yurt İçi"/>
    <s v="Türkiye"/>
  </r>
  <r>
    <s v="Q2"/>
    <x v="0"/>
    <x v="5"/>
    <m/>
    <s v="ZÜMRÜT TEKEL ÜRÜNLERI GIDA PAZ.INS.TAAH.SAN.VE.TIC.LTD STI"/>
    <s v="EH.06.001"/>
    <s v="EnRoute Panorama - Hosting Hizmeti"/>
    <s v="Univera - JTI"/>
    <x v="2"/>
    <s v="Hosting"/>
    <m/>
    <n v="772.51"/>
    <m/>
    <n v="1"/>
    <m/>
    <n v="772.51313200000004"/>
    <m/>
    <n v="3.1319999999999998E-3"/>
    <m/>
    <n v="772.51"/>
    <m/>
    <n v="0"/>
    <n v="0"/>
    <s v="UNI240000001039"/>
    <m/>
    <m/>
    <s v="JTI"/>
    <x v="0"/>
    <s v="Yenileme"/>
    <s v="Hizmet"/>
    <s v="Hosting"/>
    <s v="Key Account"/>
    <x v="0"/>
    <x v="0"/>
    <s v="Yurt İçi"/>
    <s v="Türkiye"/>
  </r>
  <r>
    <s v="Q4"/>
    <x v="0"/>
    <x v="11"/>
    <m/>
    <s v="DARDANEL DAGITIM A.S."/>
    <s v="EYS.04.012"/>
    <s v="EnRoute Panorama - E-Dönüsüm Modül Lisansi Standart"/>
    <s v="Univera - Dardanel"/>
    <x v="12"/>
    <s v="Enroute"/>
    <m/>
    <n v="20000"/>
    <m/>
    <n v="1"/>
    <m/>
    <n v="25000"/>
    <m/>
    <n v="5000"/>
    <m/>
    <n v="20000"/>
    <m/>
    <n v="0"/>
    <n v="0"/>
    <s v="UNI240000002337"/>
    <m/>
    <m/>
    <s v="Dardanel"/>
    <x v="0"/>
    <s v="Yeni Satış"/>
    <s v="Lisans"/>
    <s v="Lisans Satışı"/>
    <s v="Diğer"/>
    <x v="0"/>
    <x v="0"/>
    <s v="Yurt İçi"/>
    <s v="Türkiye"/>
  </r>
  <r>
    <s v="Q4"/>
    <x v="0"/>
    <x v="11"/>
    <m/>
    <s v="EFES KAZAKHSTAN JSC FE"/>
    <s v="EY.01.021"/>
    <s v="EnRoute Panorama - Dafitim Kanali (Bayi/Distribütör/Sube) Lisansi (Enterprise)"/>
    <s v="Univera - Efes Kazakistan"/>
    <x v="12"/>
    <s v="Enroute"/>
    <m/>
    <n v="31680.090000000004"/>
    <m/>
    <n v="5"/>
    <m/>
    <n v="158400.45000000001"/>
    <m/>
    <n v="0"/>
    <m/>
    <n v="158400.45000000001"/>
    <m/>
    <n v="0"/>
    <n v="0"/>
    <s v="ENV240000000142"/>
    <m/>
    <m/>
    <s v="Efes International"/>
    <x v="0"/>
    <s v="Yeni Satış"/>
    <s v="Lisans"/>
    <s v="Lisans Satışı"/>
    <s v="Diğer"/>
    <x v="0"/>
    <x v="0"/>
    <s v="Yurt Dışı"/>
    <s v="Kazakistan"/>
  </r>
  <r>
    <s v="Q4"/>
    <x v="0"/>
    <x v="11"/>
    <m/>
    <s v="ÇAYKUR ÇAY ISLETMELERI GENEL MÜDÜRLÜGÜ"/>
    <s v="EH.03.001"/>
    <s v="EnRoute Panorama - Çafri Merkezi Hizmeti  (MSD)"/>
    <s v="Univera - Çaykur"/>
    <x v="12"/>
    <s v="Enroute"/>
    <m/>
    <n v="16733.830000000002"/>
    <m/>
    <n v="1"/>
    <m/>
    <n v="16733.830000000002"/>
    <m/>
    <n v="0"/>
    <m/>
    <n v="16733.830000000002"/>
    <m/>
    <n v="0"/>
    <n v="0"/>
    <s v="UNI240000002333"/>
    <m/>
    <m/>
    <s v="Çaykur"/>
    <x v="0"/>
    <s v="Yenileme"/>
    <s v="Hizmet"/>
    <s v="Çağrı Merkezi"/>
    <s v="Diğer"/>
    <x v="0"/>
    <x v="0"/>
    <s v="Yurt İçi"/>
    <s v="Türkiye"/>
  </r>
  <r>
    <s v="Q4"/>
    <x v="0"/>
    <x v="11"/>
    <m/>
    <s v="EFES VITANTA MOLDOVA BREWERY S.A"/>
    <s v="EH.03.001"/>
    <s v="EnRoute Panorama - Çafri Merkezi Hizmeti  (MSD)"/>
    <s v="Univera - Efes Moldova"/>
    <x v="12"/>
    <s v="Enroute"/>
    <m/>
    <n v="34003.300000000003"/>
    <m/>
    <n v="1"/>
    <m/>
    <n v="34003.296600000001"/>
    <m/>
    <n v="-3.3999999999999998E-3"/>
    <m/>
    <n v="34003.300000000003"/>
    <m/>
    <n v="0"/>
    <n v="0"/>
    <s v="ENV240000000141"/>
    <m/>
    <m/>
    <s v="Efes International"/>
    <x v="0"/>
    <s v="Yenileme"/>
    <s v="Hizmet"/>
    <s v="Çağrı Merkezi"/>
    <s v="Diğer"/>
    <x v="0"/>
    <x v="0"/>
    <s v="Yurt Dışı"/>
    <s v="Moldova"/>
  </r>
  <r>
    <s v="Q2"/>
    <x v="0"/>
    <x v="5"/>
    <m/>
    <s v="UNIVIS BILISIM DESTEK HIZMETLERI SAN.TIC .A.S"/>
    <s v="99002"/>
    <s v="DONANIM KOMISYONU"/>
    <s v="Univera - Univis"/>
    <x v="11"/>
    <s v="Komisyon"/>
    <s v="Donanım"/>
    <n v="58516.57"/>
    <m/>
    <n v="1"/>
    <m/>
    <n v="58516.57"/>
    <m/>
    <n v="0"/>
    <m/>
    <n v="58516.57"/>
    <m/>
    <n v="0"/>
    <n v="0"/>
    <s v="UNI240000001076"/>
    <m/>
    <m/>
    <s v="Univis"/>
    <x v="2"/>
    <s v="Yeni Satış"/>
    <s v="Komisyon"/>
    <s v="Donanım Komisyonu"/>
    <s v="Param Grup"/>
    <x v="0"/>
    <x v="0"/>
    <s v="Yurt İçi"/>
    <s v="Türkiye"/>
  </r>
  <r>
    <s v="Q2"/>
    <x v="0"/>
    <x v="5"/>
    <m/>
    <s v="UNIVIS BILISIM DESTEK HIZMETLERI SAN.TIC .A.S"/>
    <s v="99002"/>
    <s v="DONANIM KOMISYONU"/>
    <s v="Univera - Univis"/>
    <x v="11"/>
    <s v="Komisyon"/>
    <s v="Donanım"/>
    <n v="5122.05"/>
    <m/>
    <n v="1"/>
    <m/>
    <n v="5122.05"/>
    <m/>
    <n v="0"/>
    <m/>
    <n v="5122.05"/>
    <m/>
    <n v="0"/>
    <n v="0"/>
    <s v="UNI240000001077"/>
    <m/>
    <m/>
    <s v="Univis"/>
    <x v="2"/>
    <s v="Yeni Satış"/>
    <s v="Komisyon"/>
    <s v="Donanım Komisyonu"/>
    <s v="Param Grup"/>
    <x v="0"/>
    <x v="0"/>
    <s v="Yurt İçi"/>
    <s v="Türkiye"/>
  </r>
  <r>
    <s v="Q2"/>
    <x v="0"/>
    <x v="5"/>
    <m/>
    <s v="UNIVIS BILISIM DESTEK HIZMETLERI SAN.TIC .A.S"/>
    <s v="99002"/>
    <s v="DONANIM KOMISYONU"/>
    <s v="Univera - Univis"/>
    <x v="5"/>
    <s v="Komisyon"/>
    <s v="Donanım"/>
    <n v="3751.52"/>
    <m/>
    <n v="1"/>
    <m/>
    <n v="3751.52"/>
    <m/>
    <n v="0"/>
    <m/>
    <n v="3751.52"/>
    <m/>
    <n v="0"/>
    <n v="0"/>
    <s v="UNI240000001082"/>
    <m/>
    <m/>
    <s v="Univis"/>
    <x v="2"/>
    <s v="Yeni Satış"/>
    <s v="Komisyon"/>
    <s v="Donanım Komisyonu"/>
    <s v="Param Grup"/>
    <x v="0"/>
    <x v="0"/>
    <s v="Yurt İçi"/>
    <s v="Türkiye"/>
  </r>
  <r>
    <s v="Q2"/>
    <x v="0"/>
    <x v="5"/>
    <m/>
    <s v="UNIVIS BILISIM DESTEK HIZMETLERI SAN.TIC .A.S"/>
    <s v="99002"/>
    <s v="DONANIM KOMISYONU"/>
    <s v="Univera - Univis"/>
    <x v="6"/>
    <s v="Komisyon"/>
    <s v="Donanım"/>
    <n v="3245.6"/>
    <m/>
    <n v="1"/>
    <m/>
    <n v="3245.6"/>
    <m/>
    <n v="0"/>
    <m/>
    <n v="3245.6"/>
    <m/>
    <n v="0"/>
    <n v="0"/>
    <s v="UNI240000001079"/>
    <m/>
    <m/>
    <s v="Univis"/>
    <x v="2"/>
    <s v="Yeni Satış"/>
    <s v="Komisyon"/>
    <s v="Donanım Komisyonu"/>
    <s v="Param Grup"/>
    <x v="0"/>
    <x v="0"/>
    <s v="Yurt İçi"/>
    <s v="Türkiye"/>
  </r>
  <r>
    <s v="Q2"/>
    <x v="0"/>
    <x v="5"/>
    <m/>
    <s v="UNIVIS BILISIM DESTEK HIZMETLERI SAN.TIC .A.S"/>
    <s v="99002"/>
    <s v="DONANIM KOMISYONU"/>
    <s v="Univera - Univis"/>
    <x v="6"/>
    <s v="Komisyon"/>
    <s v="Donanım"/>
    <n v="2090.7199999999998"/>
    <m/>
    <n v="1"/>
    <m/>
    <n v="2090.7199999999998"/>
    <m/>
    <n v="0"/>
    <m/>
    <n v="2090.7199999999998"/>
    <m/>
    <n v="0"/>
    <n v="0"/>
    <s v="UNI240000001078"/>
    <m/>
    <m/>
    <s v="Univis"/>
    <x v="2"/>
    <s v="Yeni Satış"/>
    <s v="Komisyon"/>
    <s v="Donanım Komisyonu"/>
    <s v="Param Grup"/>
    <x v="0"/>
    <x v="0"/>
    <s v="Yurt İçi"/>
    <s v="Türkiye"/>
  </r>
  <r>
    <s v="Q2"/>
    <x v="0"/>
    <x v="5"/>
    <m/>
    <s v="UNIVIS BILISIM DESTEK HIZMETLERI SAN.TIC .A.S"/>
    <s v="99002"/>
    <s v="DONANIM KOMISYONU"/>
    <s v="Univera - Univis"/>
    <x v="7"/>
    <s v="Komisyon"/>
    <s v="Donanım"/>
    <n v="784.69"/>
    <m/>
    <n v="1"/>
    <m/>
    <n v="784.69"/>
    <m/>
    <n v="0"/>
    <m/>
    <n v="784.69"/>
    <m/>
    <n v="0"/>
    <n v="0"/>
    <s v="UNI240000001073"/>
    <m/>
    <m/>
    <s v="Univis"/>
    <x v="2"/>
    <s v="Yeni Satış"/>
    <s v="Komisyon"/>
    <s v="Donanım Komisyonu"/>
    <s v="Param Grup"/>
    <x v="0"/>
    <x v="0"/>
    <s v="Yurt İçi"/>
    <s v="Türkiye"/>
  </r>
  <r>
    <s v="Q2"/>
    <x v="0"/>
    <x v="5"/>
    <m/>
    <s v="UNIVIS BILISIM DESTEK HIZMETLERI SAN.TIC .A.S"/>
    <s v="99002"/>
    <s v="DONANIM KOMISYONU"/>
    <s v="Univera - Univis"/>
    <x v="5"/>
    <s v="Komisyon"/>
    <s v="Donanım"/>
    <n v="732.01"/>
    <m/>
    <n v="1"/>
    <m/>
    <n v="732.01"/>
    <m/>
    <n v="0"/>
    <m/>
    <n v="732.01"/>
    <m/>
    <n v="0"/>
    <n v="0"/>
    <s v="UNI240000001081"/>
    <m/>
    <m/>
    <s v="Univis"/>
    <x v="2"/>
    <s v="Yeni Satış"/>
    <s v="Komisyon"/>
    <s v="Donanım Komisyonu"/>
    <s v="Param Grup"/>
    <x v="0"/>
    <x v="0"/>
    <s v="Yurt İçi"/>
    <s v="Türkiye"/>
  </r>
  <r>
    <s v="Q2"/>
    <x v="0"/>
    <x v="5"/>
    <m/>
    <s v="UNIVIS BILISIM DESTEK HIZMETLERI SAN.TIC .A.S"/>
    <s v="99002"/>
    <s v="DONANIM KOMISYONU"/>
    <s v="Univera - Univis"/>
    <x v="5"/>
    <s v="Komisyon"/>
    <s v="Donanım"/>
    <n v="691.89"/>
    <m/>
    <n v="1"/>
    <m/>
    <n v="691.89"/>
    <m/>
    <n v="0"/>
    <m/>
    <n v="691.89"/>
    <m/>
    <n v="0"/>
    <n v="0"/>
    <s v="UNI240000001080"/>
    <m/>
    <m/>
    <s v="Univis"/>
    <x v="2"/>
    <s v="Yeni Satış"/>
    <s v="Komisyon"/>
    <s v="Donanım Komisyonu"/>
    <s v="Param Grup"/>
    <x v="0"/>
    <x v="0"/>
    <s v="Yurt İçi"/>
    <s v="Türkiye"/>
  </r>
  <r>
    <s v="Q2"/>
    <x v="0"/>
    <x v="5"/>
    <m/>
    <s v="UNIVIS BILISIM DESTEK HIZMETLERI SAN.TIC .A.S"/>
    <s v="99002"/>
    <s v="DONANIM KOMISYONU"/>
    <s v="Univera - Univis"/>
    <x v="7"/>
    <s v="Komisyon"/>
    <s v="Donanım"/>
    <n v="455.45"/>
    <m/>
    <n v="1"/>
    <m/>
    <n v="455.45"/>
    <m/>
    <n v="0"/>
    <m/>
    <n v="455.45"/>
    <m/>
    <n v="0"/>
    <n v="0"/>
    <s v="UNI240000001074"/>
    <m/>
    <m/>
    <s v="Univis"/>
    <x v="2"/>
    <s v="Yeni Satış"/>
    <s v="Komisyon"/>
    <s v="Donanım Komisyonu"/>
    <s v="Param Grup"/>
    <x v="0"/>
    <x v="0"/>
    <s v="Yurt İçi"/>
    <s v="Türkiye"/>
  </r>
  <r>
    <s v="Q2"/>
    <x v="0"/>
    <x v="5"/>
    <m/>
    <s v="UNIVIS BILISIM DESTEK HIZMETLERI SAN.TIC .A.S"/>
    <s v="99002"/>
    <s v="DONANIM KOMISYONU"/>
    <s v="Univera - Univis"/>
    <x v="11"/>
    <s v="Komisyon"/>
    <s v="Donanım"/>
    <n v="397.49"/>
    <m/>
    <n v="1"/>
    <m/>
    <n v="397.49"/>
    <m/>
    <n v="0"/>
    <m/>
    <n v="397.49"/>
    <m/>
    <n v="0"/>
    <n v="0"/>
    <s v="UNI240000001075"/>
    <m/>
    <m/>
    <s v="Univis"/>
    <x v="2"/>
    <s v="Yeni Satış"/>
    <s v="Komisyon"/>
    <s v="Donanım Komisyonu"/>
    <s v="Param Grup"/>
    <x v="0"/>
    <x v="0"/>
    <s v="Yurt İçi"/>
    <s v="Türkiye"/>
  </r>
  <r>
    <s v="Q2"/>
    <x v="0"/>
    <x v="5"/>
    <m/>
    <s v="UNIVIS BILISIM DESTEK HIZMETLERI SAN.TIC .A.S"/>
    <s v="99002"/>
    <s v="DONANIM KOMISYONU"/>
    <s v="Univera - Univis"/>
    <x v="12"/>
    <s v="Komisyon"/>
    <s v="Donanım"/>
    <n v="381.86"/>
    <m/>
    <n v="1"/>
    <m/>
    <n v="381.86"/>
    <m/>
    <n v="0"/>
    <m/>
    <n v="381.86"/>
    <m/>
    <n v="0"/>
    <n v="0"/>
    <s v="UNI240000001072"/>
    <m/>
    <m/>
    <s v="Univis"/>
    <x v="2"/>
    <s v="Yeni Satış"/>
    <s v="Komisyon"/>
    <s v="Donanım Komisyonu"/>
    <s v="Param Grup"/>
    <x v="0"/>
    <x v="0"/>
    <s v="Yurt İçi"/>
    <s v="Türkiye"/>
  </r>
  <r>
    <s v="Q3"/>
    <x v="0"/>
    <x v="6"/>
    <m/>
    <s v="JTI TÜTÜN ÜRÜNLERI SANAYI A.S"/>
    <s v="SH.01.001"/>
    <s v="StokBar Panorama - Proje Yönetim Hizmeti"/>
    <s v="Univera - JTI"/>
    <x v="11"/>
    <s v="Stokbar"/>
    <s v="Stokbar"/>
    <n v="5950"/>
    <m/>
    <n v="7"/>
    <m/>
    <n v="41650"/>
    <m/>
    <n v="0"/>
    <m/>
    <n v="41650"/>
    <m/>
    <n v="0"/>
    <n v="0"/>
    <s v="UNI240000001083"/>
    <m/>
    <m/>
    <s v="JTI"/>
    <x v="0"/>
    <s v="Yeni Satış"/>
    <s v="Hizmet"/>
    <s v="Proje Yönetimi ve Danışmanlık"/>
    <s v="Key Account"/>
    <x v="0"/>
    <x v="0"/>
    <s v="Yurt İçi"/>
    <s v="Türkiye"/>
  </r>
  <r>
    <s v="Q3"/>
    <x v="0"/>
    <x v="6"/>
    <m/>
    <s v="ADM ELEKTRIK DAGITIM AS."/>
    <s v="QH.02.001"/>
    <s v="Quest Panorama - Yazilim Bakimi, Yasatma ve Merkezi Destek Hizmeti"/>
    <s v="Univera - Aydem"/>
    <x v="13"/>
    <s v="Quest"/>
    <m/>
    <n v="51439"/>
    <m/>
    <n v="1"/>
    <m/>
    <n v="51439"/>
    <m/>
    <n v="0"/>
    <m/>
    <n v="51439"/>
    <m/>
    <n v="0"/>
    <n v="0"/>
    <s v="UNI240000001085"/>
    <m/>
    <m/>
    <s v="Aydem - Gediz"/>
    <x v="0"/>
    <s v="Yenileme"/>
    <s v="Hizmet"/>
    <s v="Bakım ve Destek Hizmeti"/>
    <s v="Diğer"/>
    <x v="0"/>
    <x v="0"/>
    <s v="Yurt İçi"/>
    <s v="Türkiye"/>
  </r>
  <r>
    <s v="Q3"/>
    <x v="0"/>
    <x v="6"/>
    <m/>
    <s v="GDZ ENERJI YATIRIMLARI AS"/>
    <s v="QH.02.001"/>
    <s v="Quest Panorama - Yazilim Bakimi, Yasatma ve Merkezi Destek Hizmeti"/>
    <s v="Univera - Aydem"/>
    <x v="13"/>
    <s v="Quest"/>
    <m/>
    <n v="23707"/>
    <m/>
    <n v="1"/>
    <m/>
    <n v="23707"/>
    <m/>
    <n v="0"/>
    <m/>
    <n v="23707"/>
    <m/>
    <n v="0"/>
    <n v="0"/>
    <s v="UNI240000001084"/>
    <m/>
    <m/>
    <s v="Aydem - Gediz"/>
    <x v="0"/>
    <s v="Yenileme"/>
    <s v="Hizmet"/>
    <s v="Bakım ve Destek Hizmeti"/>
    <s v="Diğer"/>
    <x v="0"/>
    <x v="0"/>
    <s v="Yurt İçi"/>
    <s v="Türkiye"/>
  </r>
  <r>
    <s v="Q3"/>
    <x v="0"/>
    <x v="6"/>
    <m/>
    <s v="ENERJISA ENERJI ÜRETIM A.S."/>
    <s v="QH.08.001"/>
    <s v="Quest Panorama - Hosting Hizmeti"/>
    <s v="Univera - Enerjisa"/>
    <x v="12"/>
    <s v="Hosting"/>
    <m/>
    <n v="21928.25"/>
    <m/>
    <n v="1"/>
    <m/>
    <n v="21928.250609999999"/>
    <m/>
    <n v="6.0999999999999997E-4"/>
    <m/>
    <n v="21928.25"/>
    <m/>
    <n v="0"/>
    <n v="0"/>
    <s v="UNI240000001093"/>
    <m/>
    <m/>
    <s v="Enerjisa"/>
    <x v="0"/>
    <s v="Yenileme"/>
    <s v="Hizmet"/>
    <s v="Hosting"/>
    <s v="Diğer"/>
    <x v="0"/>
    <x v="0"/>
    <s v="Yurt İçi"/>
    <s v="Türkiye"/>
  </r>
  <r>
    <s v="Q3"/>
    <x v="0"/>
    <x v="6"/>
    <m/>
    <s v="FHP EV IÇI KULLANIM ARAÇLARI SAN VE TIC . A.S"/>
    <s v="QH.08.001"/>
    <s v="Quest Panorama - Hosting Hizmeti"/>
    <s v="Univera - Vileda"/>
    <x v="7"/>
    <s v="Hosting"/>
    <m/>
    <n v="12833.39"/>
    <m/>
    <n v="1"/>
    <m/>
    <n v="12833.389450000001"/>
    <m/>
    <n v="-5.5000000000000003E-4"/>
    <m/>
    <n v="12833.39"/>
    <m/>
    <n v="0"/>
    <n v="0"/>
    <s v="UNI240000001092"/>
    <m/>
    <m/>
    <s v="Vileda"/>
    <x v="0"/>
    <s v="Yenileme"/>
    <s v="Hizmet"/>
    <s v="Hosting"/>
    <s v="Diğer"/>
    <x v="0"/>
    <x v="0"/>
    <s v="Yurt İçi"/>
    <s v="Türkiye"/>
  </r>
  <r>
    <s v="Q4"/>
    <x v="0"/>
    <x v="11"/>
    <m/>
    <s v="KOROPLAST TEMIZLIK AMBALAJ ÜRÜNLERI SAN. VE DIS TIC.A.S."/>
    <s v="EY.03.001"/>
    <s v="Enroute Panorama PaaS Lisansi (Kiralama Hizmeti )"/>
    <s v="Univera - Koroplast"/>
    <x v="13"/>
    <s v="Enroute"/>
    <m/>
    <n v="94503.98"/>
    <m/>
    <n v="3"/>
    <m/>
    <n v="283511.94"/>
    <m/>
    <n v="0"/>
    <m/>
    <n v="283511.94"/>
    <m/>
    <n v="0"/>
    <n v="0"/>
    <s v="UNI240000002384"/>
    <m/>
    <m/>
    <s v="Koroplast"/>
    <x v="0"/>
    <s v="Yenileme"/>
    <s v="Lisans"/>
    <s v="Lisans Kiralama"/>
    <s v="Diğer"/>
    <x v="0"/>
    <x v="0"/>
    <s v="Yurt İçi"/>
    <s v="Türkiye"/>
  </r>
  <r>
    <s v="Q4"/>
    <x v="0"/>
    <x v="11"/>
    <m/>
    <s v="EFES PAZARLAMA VE DAGITIM TIC.A.S"/>
    <s v="EH.02.001"/>
    <s v="EnRoute Panorama - Yazilim Bakimi, Yasatma ve Merkezi Destek Hizmeti"/>
    <s v="Univera - Efes Türkiye"/>
    <x v="11"/>
    <s v="Enroute"/>
    <m/>
    <n v="666413.21"/>
    <m/>
    <n v="1"/>
    <m/>
    <n v="666413.21"/>
    <m/>
    <n v="0"/>
    <m/>
    <n v="666413.21"/>
    <m/>
    <n v="0"/>
    <n v="0"/>
    <s v="UNI240000002355"/>
    <m/>
    <m/>
    <s v="Efes Türkiye"/>
    <x v="0"/>
    <s v="Yenileme"/>
    <s v="Hizmet"/>
    <s v="Bakım ve Destek Hizmeti"/>
    <s v="Diğer"/>
    <x v="0"/>
    <x v="0"/>
    <s v="Yurt İçi"/>
    <s v="Türkiye"/>
  </r>
  <r>
    <s v="Q3"/>
    <x v="0"/>
    <x v="6"/>
    <m/>
    <s v="DARDANEL DAGITIM A.S."/>
    <s v="EH.06.001"/>
    <s v="EnRoute Panorama - Hosting Hizmeti"/>
    <s v="Univera - Dardanel"/>
    <x v="7"/>
    <s v="Hosting"/>
    <m/>
    <n v="44917.17"/>
    <m/>
    <n v="1"/>
    <m/>
    <n v="44917.17"/>
    <m/>
    <n v="0"/>
    <m/>
    <n v="44917.17"/>
    <m/>
    <n v="0"/>
    <n v="0"/>
    <s v="UNI240000001099"/>
    <m/>
    <m/>
    <s v="Dardanel"/>
    <x v="0"/>
    <s v="Yenileme"/>
    <s v="Hizmet"/>
    <s v="Hosting"/>
    <s v="Diğer"/>
    <x v="0"/>
    <x v="0"/>
    <s v="Yurt İçi"/>
    <s v="Türkiye"/>
  </r>
  <r>
    <s v="Q3"/>
    <x v="0"/>
    <x v="6"/>
    <m/>
    <s v="ERBAK-ULUDAG PAZARLAMA SATIS VE DAGITIM A.S."/>
    <s v="EH.06.001"/>
    <s v="EnRoute Panorama - Hosting Hizmeti"/>
    <s v="Univera - Uludağ İçecek"/>
    <x v="11"/>
    <s v="Hosting"/>
    <m/>
    <n v="75000"/>
    <m/>
    <n v="1"/>
    <m/>
    <n v="75000"/>
    <m/>
    <n v="0"/>
    <m/>
    <n v="75000"/>
    <m/>
    <n v="0"/>
    <n v="0"/>
    <s v="UNI240000001102"/>
    <m/>
    <m/>
    <s v="Uludağ İçecek"/>
    <x v="0"/>
    <s v="Yenileme"/>
    <s v="Hizmet"/>
    <s v="Hosting"/>
    <s v="Diğer"/>
    <x v="0"/>
    <x v="0"/>
    <s v="Yurt İçi"/>
    <s v="Türkiye"/>
  </r>
  <r>
    <s v="Q3"/>
    <x v="0"/>
    <x v="6"/>
    <m/>
    <s v="Haribo SEKERLEME SAN. TIC.LTD. STI."/>
    <s v="EH.06.001"/>
    <s v="EnRoute Panorama - Hosting Hizmeti"/>
    <s v="Univera - Haribo"/>
    <x v="7"/>
    <s v="Hosting"/>
    <m/>
    <n v="350814.9"/>
    <m/>
    <n v="1"/>
    <m/>
    <n v="350814.90116399998"/>
    <m/>
    <n v="1.1640000000000001E-3"/>
    <m/>
    <n v="350814.9"/>
    <m/>
    <n v="0"/>
    <n v="0"/>
    <s v="UNI240000001090"/>
    <m/>
    <m/>
    <s v="Haribo"/>
    <x v="0"/>
    <s v="Yenileme"/>
    <s v="Hizmet"/>
    <s v="Hosting"/>
    <s v="Key Account"/>
    <x v="0"/>
    <x v="0"/>
    <s v="Yurt İçi"/>
    <s v="Türkiye"/>
  </r>
  <r>
    <s v="Q3"/>
    <x v="0"/>
    <x v="6"/>
    <m/>
    <s v="Haribo SEKERLEME SAN. TIC.LTD. STI."/>
    <s v="EH.06.001"/>
    <s v="EnRoute Panorama - Hosting Hizmeti"/>
    <s v="Univera - Haribo"/>
    <x v="7"/>
    <s v="Hosting"/>
    <m/>
    <n v="13173.88"/>
    <m/>
    <n v="1"/>
    <m/>
    <n v="13173.877093999999"/>
    <m/>
    <n v="-2.9060000000000002E-3"/>
    <m/>
    <n v="13173.88"/>
    <m/>
    <n v="0"/>
    <n v="0"/>
    <s v="UNI240000001090"/>
    <m/>
    <m/>
    <s v="Haribo"/>
    <x v="0"/>
    <s v="Yenileme"/>
    <s v="Hizmet"/>
    <s v="Hosting"/>
    <s v="Key Account"/>
    <x v="0"/>
    <x v="0"/>
    <s v="Yurt İçi"/>
    <s v="Türkiye"/>
  </r>
  <r>
    <s v="Q3"/>
    <x v="0"/>
    <x v="6"/>
    <m/>
    <s v="Haribo SEKERLEME SAN. TIC.LTD. STI."/>
    <s v="EH.06.001"/>
    <s v="EnRoute Panorama - Hosting Hizmeti"/>
    <s v="Univera - Haribo"/>
    <x v="7"/>
    <s v="Hosting"/>
    <m/>
    <n v="6347.52"/>
    <m/>
    <n v="1"/>
    <m/>
    <n v="6347.5230000000001"/>
    <m/>
    <n v="3.0000000000000001E-3"/>
    <m/>
    <n v="6347.52"/>
    <m/>
    <n v="0"/>
    <n v="0"/>
    <s v="UNI240000001090"/>
    <m/>
    <m/>
    <s v="Haribo"/>
    <x v="0"/>
    <s v="Yenileme"/>
    <s v="Hizmet"/>
    <s v="Hosting"/>
    <s v="Key Account"/>
    <x v="0"/>
    <x v="0"/>
    <s v="Yurt İçi"/>
    <s v="Türkiye"/>
  </r>
  <r>
    <s v="Q3"/>
    <x v="0"/>
    <x v="6"/>
    <m/>
    <s v="IMPERIAL TOBACCO TÜTÜN ÜRÜNLERI SATIS VE PAZARLAMA A.S"/>
    <s v="EH.06.001"/>
    <s v="EnRoute Panorama - Hosting Hizmeti"/>
    <s v="Univera - Imperial Tobacco"/>
    <x v="13"/>
    <s v="Hosting"/>
    <m/>
    <n v="91000"/>
    <m/>
    <n v="1"/>
    <m/>
    <n v="91000"/>
    <m/>
    <n v="0"/>
    <m/>
    <n v="91000"/>
    <m/>
    <n v="0"/>
    <n v="0"/>
    <s v="UNI240000001101"/>
    <m/>
    <m/>
    <s v="Imperial Tobacco"/>
    <x v="0"/>
    <s v="Yenileme"/>
    <s v="Hizmet"/>
    <s v="Hosting"/>
    <s v="Diğer"/>
    <x v="0"/>
    <x v="0"/>
    <s v="Yurt İçi"/>
    <s v="Türkiye"/>
  </r>
  <r>
    <s v="Q3"/>
    <x v="0"/>
    <x v="6"/>
    <m/>
    <s v="KENT GIDA MADDELERI SAN VE TIC.AS."/>
    <s v="EH.06.001"/>
    <s v="EnRoute Panorama - Hosting Hizmeti"/>
    <s v="Univera - Kent Gıda"/>
    <x v="12"/>
    <s v="Hosting"/>
    <m/>
    <n v="368366.94"/>
    <m/>
    <n v="1"/>
    <m/>
    <n v="368366.94155799999"/>
    <m/>
    <n v="1.5579999999999999E-3"/>
    <m/>
    <n v="368366.94"/>
    <m/>
    <n v="0"/>
    <n v="0"/>
    <s v="UNI240000001098"/>
    <m/>
    <m/>
    <s v="Mondelez"/>
    <x v="0"/>
    <s v="Yenileme"/>
    <s v="Hizmet"/>
    <s v="Hosting"/>
    <s v="Diğer"/>
    <x v="0"/>
    <x v="0"/>
    <s v="Yurt İçi"/>
    <s v="Türkiye"/>
  </r>
  <r>
    <s v="Q3"/>
    <x v="0"/>
    <x v="6"/>
    <m/>
    <s v="LA LORRAINE UNLU MAMÜLLER SAN. VE TIC. A.S."/>
    <s v="EH.06.001"/>
    <s v="EnRoute Panorama - Hosting Hizmeti"/>
    <s v="Univera - La Lorraine"/>
    <x v="7"/>
    <s v="Hosting"/>
    <m/>
    <n v="55102.68"/>
    <m/>
    <n v="1"/>
    <m/>
    <n v="55102.684406"/>
    <m/>
    <n v="4.4060000000000002E-3"/>
    <m/>
    <n v="55102.68"/>
    <m/>
    <n v="0"/>
    <n v="0"/>
    <s v="UNI240000001094"/>
    <m/>
    <m/>
    <s v="La Lorraine"/>
    <x v="0"/>
    <s v="Yenileme"/>
    <s v="Hizmet"/>
    <s v="Hosting"/>
    <s v="Diğer"/>
    <x v="0"/>
    <x v="0"/>
    <s v="Yurt İçi"/>
    <s v="Türkiye"/>
  </r>
  <r>
    <s v="Q3"/>
    <x v="0"/>
    <x v="6"/>
    <m/>
    <s v="PERNOD RICARD ISTANBUL IÇ VE DIS TIC. LTD. STI"/>
    <s v="EH.06.001"/>
    <s v="EnRoute Panorama - Hosting Hizmeti"/>
    <s v="Univera - Pernod Ricard"/>
    <x v="12"/>
    <s v="Hosting"/>
    <m/>
    <n v="158834.1"/>
    <m/>
    <n v="1"/>
    <m/>
    <n v="158834.1"/>
    <m/>
    <n v="0"/>
    <m/>
    <n v="158834.1"/>
    <m/>
    <n v="0"/>
    <n v="0"/>
    <s v="UNI240000001097"/>
    <m/>
    <m/>
    <s v="Pernod Ricard"/>
    <x v="0"/>
    <s v="Yenileme"/>
    <s v="Hizmet"/>
    <s v="Hosting"/>
    <s v="Key Account"/>
    <x v="0"/>
    <x v="0"/>
    <s v="Yurt İçi"/>
    <s v="Türkiye"/>
  </r>
  <r>
    <s v="Q3"/>
    <x v="0"/>
    <x v="6"/>
    <m/>
    <s v="PERRIGO KISISEL BAKIM ÜRÜNLERI SAN. VE TIC. LTD.STI"/>
    <s v="EH.06.001"/>
    <s v="EnRoute Panorama - Hosting Hizmeti"/>
    <s v="Univera - Omega Pharma"/>
    <x v="7"/>
    <s v="Hosting"/>
    <m/>
    <n v="29243.61"/>
    <m/>
    <n v="1"/>
    <m/>
    <n v="29243.61"/>
    <m/>
    <n v="0"/>
    <m/>
    <n v="29243.61"/>
    <m/>
    <n v="0"/>
    <n v="0"/>
    <s v="UNI240000001087"/>
    <m/>
    <m/>
    <s v="Perrigo"/>
    <x v="0"/>
    <s v="Yenileme"/>
    <s v="Hizmet"/>
    <s v="Hosting"/>
    <s v="Diğer"/>
    <x v="0"/>
    <x v="0"/>
    <s v="Yurt İçi"/>
    <s v="Türkiye"/>
  </r>
  <r>
    <s v="Q3"/>
    <x v="0"/>
    <x v="6"/>
    <m/>
    <s v="RED BULL GIDA DAGITIM VE PAZARLAMA TICARET LTD. STI"/>
    <s v="EH.06.001"/>
    <s v="EnRoute Panorama - Hosting Hizmeti"/>
    <s v="Univera - Redbull"/>
    <x v="12"/>
    <s v="Hosting"/>
    <m/>
    <n v="83493.440000000002"/>
    <m/>
    <n v="1"/>
    <m/>
    <n v="83493.440000000002"/>
    <m/>
    <n v="0"/>
    <m/>
    <n v="83493.440000000002"/>
    <m/>
    <n v="0"/>
    <n v="0"/>
    <s v="UNI240000001100"/>
    <m/>
    <m/>
    <s v="Redbull"/>
    <x v="0"/>
    <s v="Yenileme"/>
    <s v="Hizmet"/>
    <s v="Hosting"/>
    <s v="Diğer"/>
    <x v="0"/>
    <x v="0"/>
    <s v="Yurt İçi"/>
    <s v="Türkiye"/>
  </r>
  <r>
    <s v="Q3"/>
    <x v="0"/>
    <x v="6"/>
    <m/>
    <s v="TADIM GIDA MADDELERI SAN.VE TIC.AS."/>
    <s v="EH.06.001"/>
    <s v="EnRoute Panorama - Hosting Hizmeti"/>
    <s v="Univera - Tadım"/>
    <x v="7"/>
    <s v="Hosting"/>
    <m/>
    <n v="65000"/>
    <m/>
    <n v="1"/>
    <m/>
    <n v="65000"/>
    <m/>
    <n v="0"/>
    <m/>
    <n v="65000"/>
    <m/>
    <n v="0"/>
    <n v="0"/>
    <s v="UNI240000001091"/>
    <m/>
    <m/>
    <s v="Tadım"/>
    <x v="0"/>
    <s v="Yenileme"/>
    <s v="Hizmet"/>
    <s v="Hosting"/>
    <s v="Diğer"/>
    <x v="0"/>
    <x v="0"/>
    <s v="Yurt İçi"/>
    <s v="Türkiye"/>
  </r>
  <r>
    <s v="Q3"/>
    <x v="0"/>
    <x v="6"/>
    <m/>
    <s v="TÜRK HENKEL KIMYA SAN TIC. A.S."/>
    <s v="EH.06.001"/>
    <s v="EnRoute Panorama - Hosting Hizmeti"/>
    <s v="Univera - Schwarzkoph Henkel"/>
    <x v="7"/>
    <s v="Hosting"/>
    <m/>
    <n v="19042.57"/>
    <m/>
    <n v="1"/>
    <m/>
    <n v="19042.569"/>
    <m/>
    <n v="-1E-3"/>
    <m/>
    <n v="19042.57"/>
    <m/>
    <n v="0"/>
    <n v="0"/>
    <s v="UNI240000001103"/>
    <m/>
    <m/>
    <s v="Henkel"/>
    <x v="0"/>
    <s v="Yenileme"/>
    <s v="Hizmet"/>
    <s v="Hosting"/>
    <s v="Diğer"/>
    <x v="0"/>
    <x v="0"/>
    <s v="Yurt İçi"/>
    <s v="Türkiye"/>
  </r>
  <r>
    <s v="Q4"/>
    <x v="0"/>
    <x v="11"/>
    <m/>
    <s v="Arma İlaç San. ve Tic. Ltd. Şti."/>
    <s v="EY.01.021"/>
    <s v="EnRoute Panorama - Dafitim Kanali (Bayi/Distribütör/Sube) Lisansi (Enterprise)"/>
    <s v="Univera - Arma İlaç"/>
    <x v="14"/>
    <s v="Enroute"/>
    <m/>
    <n v="20625"/>
    <m/>
    <n v="10"/>
    <m/>
    <n v="375000"/>
    <m/>
    <n v="168750"/>
    <m/>
    <n v="206250"/>
    <m/>
    <n v="0"/>
    <n v="0"/>
    <s v="UNI240000002386"/>
    <m/>
    <m/>
    <s v="Arma İlaç"/>
    <x v="3"/>
    <s v="Yeni Satış"/>
    <s v="Lisans"/>
    <s v="Lisans Satışı"/>
    <s v="Diğer"/>
    <x v="0"/>
    <x v="0"/>
    <s v="Yurt İçi"/>
    <s v="Türkiye"/>
  </r>
  <r>
    <s v="Q4"/>
    <x v="0"/>
    <x v="11"/>
    <m/>
    <s v="MARSHALL BOYA VE VERNIK SANAYI A.S."/>
    <s v="EH.03.001"/>
    <s v="EnRoute Panorama - Çafri Merkezi Hizmeti  (MSD)"/>
    <s v="Univera - Marshall"/>
    <x v="12"/>
    <s v="Enroute"/>
    <m/>
    <n v="13560.79"/>
    <m/>
    <n v="22"/>
    <m/>
    <n v="298337.38"/>
    <m/>
    <n v="0"/>
    <m/>
    <n v="298337.38"/>
    <m/>
    <n v="0"/>
    <n v="0"/>
    <s v="UNI240000002362"/>
    <m/>
    <m/>
    <s v="Marshall"/>
    <x v="0"/>
    <s v="Yenileme"/>
    <s v="Hizmet"/>
    <s v="Çağrı Merkezi"/>
    <s v="Diğer"/>
    <x v="0"/>
    <x v="0"/>
    <s v="Yurt İçi"/>
    <s v="Türkiye"/>
  </r>
  <r>
    <s v="Q4"/>
    <x v="0"/>
    <x v="11"/>
    <m/>
    <s v="LOGO Yazılım SAN. VE TİC. A.Ş."/>
    <s v="EY.04.014"/>
    <s v="Enroute - E-Dönüşüm Yazılım Komisyonu"/>
    <s v="Univera - JTI"/>
    <x v="6"/>
    <s v="E-Dönüşüm"/>
    <s v="E-Dönüşüm"/>
    <n v="1282970"/>
    <m/>
    <n v="1"/>
    <m/>
    <n v="1282970"/>
    <m/>
    <n v="0"/>
    <m/>
    <n v="1282970"/>
    <m/>
    <n v="0"/>
    <n v="0"/>
    <s v="UNI240000002358"/>
    <m/>
    <m/>
    <s v="Logo"/>
    <x v="0"/>
    <s v="Yeni Satış"/>
    <s v="Komisyon"/>
    <s v="E-Dönüşüm"/>
    <s v="Diğer"/>
    <x v="0"/>
    <x v="0"/>
    <s v="Yurt İçi"/>
    <s v="Türkiye"/>
  </r>
  <r>
    <s v="Q3"/>
    <x v="0"/>
    <x v="6"/>
    <m/>
    <s v="IMPERIAL TOBACCO TÜTÜN ÜRÜNLERI SATIS VE PAZARLAMA A.S"/>
    <s v="QH.02.001"/>
    <s v="Quest Panorama - Yazilim Bakimi, Yasatma ve Merkezi Destek Hizmeti"/>
    <s v="Univera - Imperial Tobacco"/>
    <x v="11"/>
    <s v="Quest"/>
    <m/>
    <n v="119322.79"/>
    <m/>
    <n v="1"/>
    <m/>
    <n v="119322.79"/>
    <m/>
    <n v="0"/>
    <m/>
    <n v="119322.79"/>
    <m/>
    <n v="0"/>
    <n v="0"/>
    <s v="UNI240000001104"/>
    <m/>
    <m/>
    <s v="Imperial Tobacco"/>
    <x v="0"/>
    <s v="Yenileme"/>
    <s v="Hizmet"/>
    <s v="Bakım ve Destek Hizmeti"/>
    <s v="Diğer"/>
    <x v="0"/>
    <x v="0"/>
    <s v="Yurt İçi"/>
    <s v="Türkiye"/>
  </r>
  <r>
    <s v="Q4"/>
    <x v="0"/>
    <x v="11"/>
    <m/>
    <s v="EFINANS ELEKTRONIK TIC.VE BILISIM HIZ. A.S."/>
    <s v="EY.04.014"/>
    <s v="EnRoute Panorama E-Dönüsüm Lisans Komisyonu"/>
    <s v="Univera - Kanal"/>
    <x v="6"/>
    <s v="E-Dönüşüm"/>
    <s v="E-Dönüşüm"/>
    <n v="121698.2"/>
    <m/>
    <n v="1"/>
    <m/>
    <n v="121698.2"/>
    <m/>
    <n v="0"/>
    <m/>
    <n v="121698.2"/>
    <m/>
    <n v="0"/>
    <n v="0"/>
    <s v="UNI240000002350"/>
    <m/>
    <m/>
    <s v="E Finans Elektronik"/>
    <x v="3"/>
    <s v="Yeni Satış"/>
    <s v="Komisyon"/>
    <s v="E-Dönüşüm"/>
    <s v="Diğer"/>
    <x v="1"/>
    <x v="0"/>
    <s v="Yurt İçi"/>
    <s v="Türkiye"/>
  </r>
  <r>
    <s v="Q4"/>
    <x v="0"/>
    <x v="11"/>
    <m/>
    <s v="Arma İlaç San. ve Tic. Ltd. Şti."/>
    <s v="EH.02.001"/>
    <s v="EnRoute Panorama - Yazilim Bakimi, Yasatma ve Merkezi Destek Hizmeti"/>
    <s v="Univera - Arma İlaç"/>
    <x v="14"/>
    <s v="Enroute"/>
    <m/>
    <n v="195327"/>
    <m/>
    <n v="1"/>
    <m/>
    <n v="217030"/>
    <m/>
    <n v="21703"/>
    <m/>
    <n v="195327"/>
    <m/>
    <n v="0"/>
    <n v="0"/>
    <s v="UNI240000002386"/>
    <m/>
    <m/>
    <s v="Arma İlaç"/>
    <x v="3"/>
    <s v="Yeni Satış"/>
    <s v="Hizmet"/>
    <s v="Bakım ve Destek Hizmeti"/>
    <s v="Diğer"/>
    <x v="0"/>
    <x v="0"/>
    <s v="Yurt İçi"/>
    <s v="Türkiye"/>
  </r>
  <r>
    <s v="Q4"/>
    <x v="0"/>
    <x v="11"/>
    <m/>
    <s v="Arma İlaç San. ve Tic. Ltd. Şti."/>
    <s v="EY.01.011"/>
    <s v="EnRoute Panorama - Web Connector  - Dist Okuma Uygulama Lisansi (Dis Kaynak) Enterprise"/>
    <s v="Univera - Arma İlaç"/>
    <x v="14"/>
    <s v="Enroute"/>
    <m/>
    <n v="16250"/>
    <m/>
    <n v="10"/>
    <m/>
    <n v="250000"/>
    <m/>
    <n v="87500"/>
    <m/>
    <n v="162500"/>
    <m/>
    <n v="0"/>
    <n v="0"/>
    <s v="UNI240000002386"/>
    <m/>
    <m/>
    <s v="Arma İlaç"/>
    <x v="3"/>
    <s v="Yeni Satış"/>
    <s v="Lisans"/>
    <s v="Lisans Satışı"/>
    <s v="Diğer"/>
    <x v="0"/>
    <x v="0"/>
    <s v="Yurt İçi"/>
    <s v="Türkiye"/>
  </r>
  <r>
    <s v="Q4"/>
    <x v="0"/>
    <x v="11"/>
    <m/>
    <s v="Arma İlaç San. ve Tic. Ltd. Şti."/>
    <s v="EH.01.001"/>
    <s v="EnRoute Panorama - Proje Yönetim Hizmeti"/>
    <s v="Univera - Arma İlaç"/>
    <x v="14"/>
    <s v="Enroute"/>
    <m/>
    <n v="11375"/>
    <m/>
    <n v="15"/>
    <m/>
    <n v="262500"/>
    <m/>
    <n v="91875"/>
    <m/>
    <n v="170625"/>
    <m/>
    <n v="0"/>
    <n v="0"/>
    <s v="UNI240000002386"/>
    <m/>
    <m/>
    <s v="Arma İlaç"/>
    <x v="3"/>
    <s v="Yeni Satış"/>
    <s v="Hizmet"/>
    <s v="Proje Yönetimi ve Danışmanlık"/>
    <s v="Diğer"/>
    <x v="0"/>
    <x v="0"/>
    <s v="Yurt İçi"/>
    <s v="Türkiye"/>
  </r>
  <r>
    <s v="Q4"/>
    <x v="0"/>
    <x v="11"/>
    <m/>
    <s v="Arma İlaç San. ve Tic. Ltd. Şti."/>
    <s v="EY.01.014"/>
    <s v="EnRoute Panorama - Platform Back Office Kullanici Lisansi (Enterprise)"/>
    <s v="Univera - Arma İlaç"/>
    <x v="14"/>
    <s v="Enroute"/>
    <m/>
    <n v="10725"/>
    <m/>
    <n v="10"/>
    <m/>
    <n v="195000"/>
    <m/>
    <n v="87750"/>
    <m/>
    <n v="107250"/>
    <m/>
    <n v="0"/>
    <n v="0"/>
    <s v="UNI240000002386"/>
    <m/>
    <m/>
    <s v="Arma İlaç"/>
    <x v="3"/>
    <s v="Yeni Satış"/>
    <s v="Lisans"/>
    <s v="Lisans Satışı"/>
    <s v="Diğer"/>
    <x v="0"/>
    <x v="0"/>
    <s v="Yurt İçi"/>
    <s v="Türkiye"/>
  </r>
  <r>
    <s v="Q3"/>
    <x v="0"/>
    <x v="6"/>
    <m/>
    <s v="DORUK GIDA -YUSUF SOYBILGIN"/>
    <s v="UH.01.002"/>
    <s v="UNIDOX KONTÖR HIZMETI"/>
    <s v="Univera - Düzey Tüketim"/>
    <x v="6"/>
    <s v="E-Dönüşüm"/>
    <s v="Unidox"/>
    <n v="3.5"/>
    <m/>
    <n v="2000"/>
    <m/>
    <n v="7000"/>
    <m/>
    <n v="0"/>
    <m/>
    <n v="7000"/>
    <m/>
    <n v="0"/>
    <n v="0"/>
    <s v="UNI240000001108"/>
    <m/>
    <m/>
    <s v="Düzey"/>
    <x v="0"/>
    <s v="Yeni Satış"/>
    <s v="Kontor"/>
    <s v="Kontor Satışı"/>
    <s v="Key Account"/>
    <x v="1"/>
    <x v="0"/>
    <s v="Yurt İçi"/>
    <s v="Türkiye"/>
  </r>
  <r>
    <s v="Q3"/>
    <x v="0"/>
    <x v="6"/>
    <m/>
    <s v="AYDEM ELEKTRIK PERAKENDE SATIS A.S"/>
    <s v="QH.02.001"/>
    <s v="Quest Panorama - Yazilim Bakimi, Yasatma ve Merkezi Destek Hizmeti"/>
    <s v="Univera - Aydem"/>
    <x v="13"/>
    <s v="Quest"/>
    <m/>
    <n v="23805"/>
    <m/>
    <n v="1"/>
    <m/>
    <n v="23805"/>
    <m/>
    <n v="0"/>
    <m/>
    <n v="23805"/>
    <m/>
    <n v="0"/>
    <n v="0"/>
    <s v="UNI240000001109"/>
    <m/>
    <m/>
    <s v="Aydem - Gediz"/>
    <x v="0"/>
    <s v="Yenileme"/>
    <s v="Hizmet"/>
    <s v="Bakım ve Destek Hizmeti"/>
    <s v="Diğer"/>
    <x v="0"/>
    <x v="0"/>
    <s v="Yurt İçi"/>
    <s v="Türkiye"/>
  </r>
  <r>
    <s v="Q3"/>
    <x v="0"/>
    <x v="6"/>
    <m/>
    <s v="MİYA OTOMASYON VE BARKOD BILISIM SISTEMLERI SAN TİC. VE L.T.D. STI."/>
    <s v="WPY.01.002"/>
    <s v="WebPlus Dagitim Kanali Lisansi"/>
    <s v="Univera - Kanal"/>
    <x v="5"/>
    <s v="Enroute"/>
    <s v="Webplus"/>
    <n v="7159.06"/>
    <m/>
    <n v="1"/>
    <m/>
    <n v="8948.83"/>
    <m/>
    <n v="1789.77"/>
    <m/>
    <n v="7159.06"/>
    <m/>
    <n v="0"/>
    <n v="0"/>
    <s v="UNI240000001115"/>
    <m/>
    <m/>
    <s v="Miya"/>
    <x v="0"/>
    <s v="Yeni Satış"/>
    <s v="Lisans"/>
    <s v="Lisans Satışı"/>
    <s v="Diğer"/>
    <x v="1"/>
    <x v="1"/>
    <s v="Yurt İçi"/>
    <s v="Türkiye"/>
  </r>
  <r>
    <s v="Q3"/>
    <x v="0"/>
    <x v="6"/>
    <m/>
    <s v="MARS GIDA ÜRÜNLERI TIC. LTD.STI."/>
    <s v="QY.02.008"/>
    <s v="QUEST PANORAMA ANDROID MOBILE LISANSI (50-150 Kullanici)"/>
    <s v="Univera - Mars Gıda"/>
    <x v="7"/>
    <s v="Quest"/>
    <m/>
    <n v="2178"/>
    <m/>
    <n v="51"/>
    <m/>
    <n v="111078"/>
    <m/>
    <n v="0"/>
    <m/>
    <n v="111078"/>
    <m/>
    <n v="0"/>
    <n v="0"/>
    <s v="UNI240000001113"/>
    <m/>
    <m/>
    <s v="Mars Gıda"/>
    <x v="0"/>
    <s v="Yeni Satış"/>
    <s v="Lisans"/>
    <s v="Lisans Satışı"/>
    <s v="Diğer"/>
    <x v="0"/>
    <x v="0"/>
    <s v="Yurt İçi"/>
    <s v="Türkiye"/>
  </r>
  <r>
    <s v="Q3"/>
    <x v="0"/>
    <x v="6"/>
    <m/>
    <s v="Mey İçki Sanayi ve Ticaret A.Ş."/>
    <s v="QH.06.001"/>
    <s v="Quest Panorama - Yazilim Gelistirme Hizmeti"/>
    <s v="Univera - Mey İçki"/>
    <x v="11"/>
    <s v="Quest"/>
    <m/>
    <n v="5072"/>
    <m/>
    <n v="51.3"/>
    <m/>
    <n v="260193.6"/>
    <m/>
    <n v="0"/>
    <m/>
    <n v="260193.6"/>
    <m/>
    <n v="0"/>
    <n v="0"/>
    <s v="UNI240000001118"/>
    <m/>
    <m/>
    <s v="Mey İçki"/>
    <x v="0"/>
    <s v="Yeni Satış"/>
    <s v="Hizmet"/>
    <s v="Hosting"/>
    <s v="Key Account"/>
    <x v="0"/>
    <x v="0"/>
    <s v="Yurt İçi"/>
    <s v="Türkiye"/>
  </r>
  <r>
    <s v="Q3"/>
    <x v="0"/>
    <x v="6"/>
    <m/>
    <s v="MARS GIDA ÜRÜNLERI TIC. LTD.STI."/>
    <s v="QH.02.001"/>
    <s v="Quest Panorama - Yazilim Bakimi, Yasatma ve Merkezi Destek Hizmeti"/>
    <s v="Univera - Mars Gıda"/>
    <x v="7"/>
    <s v="Quest"/>
    <m/>
    <n v="136212.75"/>
    <m/>
    <n v="1"/>
    <m/>
    <n v="136212.75"/>
    <m/>
    <n v="0"/>
    <m/>
    <n v="136212.75"/>
    <m/>
    <n v="0"/>
    <n v="0"/>
    <s v="UNI240000001113"/>
    <m/>
    <m/>
    <s v="Mars Gıda"/>
    <x v="0"/>
    <s v="Yenileme"/>
    <s v="Hizmet"/>
    <s v="Bakım ve Destek Hizmeti"/>
    <s v="Diğer"/>
    <x v="0"/>
    <x v="0"/>
    <s v="Yurt İçi"/>
    <s v="Türkiye"/>
  </r>
  <r>
    <s v="Q3"/>
    <x v="0"/>
    <x v="6"/>
    <m/>
    <s v="MARS GIDA ÜRÜNLERI TIC. LTD.STI."/>
    <s v="QY.01.001"/>
    <s v="Quest Panorama - Veri Toplama &amp; Mobil Ekip Yönetimi Çözüm Lisansi (Enterprise)"/>
    <s v="Univera - Mars Gıda"/>
    <x v="7"/>
    <s v="Quest"/>
    <m/>
    <n v="140805"/>
    <m/>
    <n v="1"/>
    <m/>
    <n v="140805"/>
    <m/>
    <n v="0"/>
    <m/>
    <n v="140805"/>
    <m/>
    <n v="0"/>
    <n v="0"/>
    <s v="UNI240000001113"/>
    <m/>
    <m/>
    <s v="Mars Gıda"/>
    <x v="0"/>
    <s v="Yeni Satış"/>
    <s v="Lisans"/>
    <s v="Lisans Satışı"/>
    <s v="Diğer"/>
    <x v="0"/>
    <x v="0"/>
    <s v="Yurt İçi"/>
    <s v="Türkiye"/>
  </r>
  <r>
    <s v="Q3"/>
    <x v="0"/>
    <x v="6"/>
    <m/>
    <s v="MARS GIDA ÜRÜNLERI TIC. LTD.STI."/>
    <s v="QH.07.001"/>
    <s v="Quest Panorama - Rapor Gelistirme Hizmeti"/>
    <s v="Univera - Mars Gıda"/>
    <x v="7"/>
    <s v="Quest"/>
    <m/>
    <n v="3401"/>
    <m/>
    <n v="5"/>
    <m/>
    <n v="17005"/>
    <m/>
    <n v="0"/>
    <m/>
    <n v="17005"/>
    <m/>
    <n v="0"/>
    <n v="0"/>
    <s v="UNI240000001113"/>
    <m/>
    <m/>
    <s v="Mars Gıda"/>
    <x v="0"/>
    <s v="Yeni Satış"/>
    <s v="Hizmet"/>
    <s v="Rapor Geliştirme"/>
    <s v="Diğer"/>
    <x v="0"/>
    <x v="0"/>
    <s v="Yurt İçi"/>
    <s v="Türkiye"/>
  </r>
  <r>
    <s v="Q3"/>
    <x v="0"/>
    <x v="6"/>
    <m/>
    <s v="Mey İçki Sanayi ve Ticaret A.Ş."/>
    <s v="QH.07.002"/>
    <s v="Quest Panorama - PY Rapor Gelistirme Hizmeti"/>
    <s v="Univera - Mey İçki"/>
    <x v="11"/>
    <s v="Quest"/>
    <m/>
    <n v="4723"/>
    <m/>
    <n v="7"/>
    <m/>
    <n v="33061"/>
    <m/>
    <n v="0"/>
    <m/>
    <n v="33061"/>
    <m/>
    <n v="0"/>
    <n v="0"/>
    <s v="UNI240000001116"/>
    <m/>
    <m/>
    <s v="Mey İçki"/>
    <x v="0"/>
    <s v="Yeni Satış"/>
    <s v="Hizmet"/>
    <s v="Rapor Geliştirme"/>
    <s v="Key Account"/>
    <x v="0"/>
    <x v="0"/>
    <s v="Yurt İçi"/>
    <s v="Türkiye"/>
  </r>
  <r>
    <s v="Q3"/>
    <x v="0"/>
    <x v="6"/>
    <m/>
    <s v="MARS GIDA ÜRÜNLERI TIC. LTD.STI."/>
    <s v="QH.01.001"/>
    <s v="Quest Panorama - Proje Yönetim Hizmeti"/>
    <s v="Univera - Mars Gıda"/>
    <x v="7"/>
    <s v="Quest"/>
    <m/>
    <n v="3968"/>
    <m/>
    <n v="18"/>
    <m/>
    <n v="71424"/>
    <m/>
    <n v="0"/>
    <m/>
    <n v="71424"/>
    <m/>
    <n v="0"/>
    <n v="0"/>
    <s v="UNI240000001113"/>
    <m/>
    <m/>
    <s v="Mars Gıda"/>
    <x v="0"/>
    <s v="Yeni Satış"/>
    <s v="Hizmet"/>
    <s v="Proje Yönetimi ve Danışmanlık"/>
    <s v="Diğer"/>
    <x v="0"/>
    <x v="0"/>
    <s v="Yurt İçi"/>
    <s v="Türkiye"/>
  </r>
  <r>
    <s v="Q3"/>
    <x v="0"/>
    <x v="6"/>
    <m/>
    <s v="Mey İçki Sanayi ve Ticaret A.Ş."/>
    <s v="QH.01.001"/>
    <s v="Quest Panorama - Proje Yönetim Hizmeti"/>
    <s v="Univera - Mey İçki"/>
    <x v="11"/>
    <s v="Quest"/>
    <m/>
    <n v="4723"/>
    <m/>
    <n v="11.5"/>
    <m/>
    <n v="54314.5"/>
    <m/>
    <n v="0"/>
    <m/>
    <n v="54314.5"/>
    <m/>
    <n v="0"/>
    <n v="0"/>
    <s v="UNI240000001117"/>
    <m/>
    <m/>
    <s v="Mey İçki"/>
    <x v="0"/>
    <s v="Yeni Satış"/>
    <s v="Hizmet"/>
    <s v="Proje Yönetimi ve Danışmanlık"/>
    <s v="Key Account"/>
    <x v="0"/>
    <x v="0"/>
    <s v="Yurt İçi"/>
    <s v="Türkiye"/>
  </r>
  <r>
    <s v="Q3"/>
    <x v="0"/>
    <x v="6"/>
    <m/>
    <s v="MARS GIDA ÜRÜNLERI TIC. LTD.STI."/>
    <s v="QY.01.006"/>
    <s v="Quest Panorama - Platform Back Office Kullanici Lisansi (Enterprise)"/>
    <s v="Univera - Mars Gıda"/>
    <x v="7"/>
    <s v="Quest"/>
    <m/>
    <n v="6349"/>
    <m/>
    <n v="5"/>
    <m/>
    <n v="31745"/>
    <m/>
    <n v="0"/>
    <m/>
    <n v="31745"/>
    <m/>
    <n v="0"/>
    <n v="0"/>
    <s v="UNI240000001113"/>
    <m/>
    <m/>
    <s v="Mars Gıda"/>
    <x v="0"/>
    <s v="Yeni Satış"/>
    <s v="Lisans"/>
    <s v="Lisans Satışı"/>
    <s v="Diğer"/>
    <x v="0"/>
    <x v="0"/>
    <s v="Yurt İçi"/>
    <s v="Türkiye"/>
  </r>
  <r>
    <s v="Q4"/>
    <x v="0"/>
    <x v="11"/>
    <m/>
    <s v="Arma İlaç San. ve Tic. Ltd. Şti."/>
    <s v="EY.02.033"/>
    <s v="EnRoute Panorama - Mobil Kullanici Lisansi (Enterprise)"/>
    <s v="Univera - Arma İlaç"/>
    <x v="14"/>
    <s v="Enroute"/>
    <m/>
    <n v="5087.5"/>
    <m/>
    <n v="18"/>
    <m/>
    <n v="166500"/>
    <m/>
    <n v="74925"/>
    <m/>
    <n v="91575"/>
    <m/>
    <n v="0"/>
    <n v="0"/>
    <s v="UNI240000002386"/>
    <m/>
    <m/>
    <s v="Arma İlaç"/>
    <x v="3"/>
    <s v="Yeni Satış"/>
    <s v="Lisans"/>
    <s v="Lisans Satışı"/>
    <s v="Diğer"/>
    <x v="0"/>
    <x v="0"/>
    <s v="Yurt İçi"/>
    <s v="Türkiye"/>
  </r>
  <r>
    <s v="Q4"/>
    <x v="0"/>
    <x v="11"/>
    <m/>
    <s v="Arma İlaç San. ve Tic. Ltd. Şti."/>
    <s v="EH.01.003"/>
    <s v="EnRoute Panorama - Kurulum ve Efitim Hizmeti"/>
    <s v="Univera - Arma İlaç"/>
    <x v="14"/>
    <s v="Enroute"/>
    <m/>
    <n v="9000"/>
    <m/>
    <n v="11"/>
    <m/>
    <n v="132000"/>
    <m/>
    <n v="33000"/>
    <m/>
    <n v="99000"/>
    <m/>
    <n v="0"/>
    <n v="0"/>
    <s v="UNI240000002386"/>
    <m/>
    <m/>
    <s v="Arma İlaç"/>
    <x v="3"/>
    <s v="Yeni Satış"/>
    <s v="Hizmet"/>
    <s v="Kurulum ve Eğitim"/>
    <s v="Diğer"/>
    <x v="0"/>
    <x v="0"/>
    <s v="Yurt İçi"/>
    <s v="Türkiye"/>
  </r>
  <r>
    <s v="Q3"/>
    <x v="0"/>
    <x v="6"/>
    <m/>
    <s v="TADIM GIDA MADDELERI SAN.VE TIC.AS."/>
    <s v="EH.06.001"/>
    <s v="EnRoute Panorama - Hosting Hizmeti"/>
    <s v="Univera - Tadım"/>
    <x v="7"/>
    <s v="Hosting"/>
    <m/>
    <n v="4950"/>
    <m/>
    <n v="1"/>
    <m/>
    <n v="4950"/>
    <m/>
    <n v="0"/>
    <m/>
    <n v="4950"/>
    <m/>
    <n v="0"/>
    <n v="0"/>
    <s v="UNI240000001114"/>
    <m/>
    <m/>
    <s v="Tadım"/>
    <x v="0"/>
    <s v="Yenileme"/>
    <s v="Hizmet"/>
    <s v="Hosting"/>
    <s v="Diğer"/>
    <x v="0"/>
    <x v="0"/>
    <s v="Yurt İçi"/>
    <s v="Türkiye"/>
  </r>
  <r>
    <s v="Q4"/>
    <x v="0"/>
    <x v="11"/>
    <m/>
    <s v="Arma İlaç San. ve Tic. Ltd. Şti."/>
    <s v="EH.03.008"/>
    <s v="EnRoute Panorama - Çafri Merkezi Hizmeti (DDI / OutSource)"/>
    <s v="Univera - Arma İlaç"/>
    <x v="14"/>
    <s v="Enroute"/>
    <m/>
    <n v="9600"/>
    <m/>
    <n v="10"/>
    <m/>
    <n v="120000"/>
    <m/>
    <n v="24000"/>
    <m/>
    <n v="96000"/>
    <m/>
    <n v="0"/>
    <n v="0"/>
    <s v="UNI240000002386"/>
    <m/>
    <m/>
    <s v="Arma İlaç"/>
    <x v="3"/>
    <s v="Yeni Satış"/>
    <s v="Hizmet"/>
    <s v="Çağrı Merkezi"/>
    <s v="Diğer"/>
    <x v="0"/>
    <x v="0"/>
    <s v="Yurt İçi"/>
    <s v="Türkiye"/>
  </r>
  <r>
    <s v="Q3"/>
    <x v="0"/>
    <x v="6"/>
    <m/>
    <s v="MATRIKS BİLGİSAYAR SİSTEMLERİ LTD.ŞTİ"/>
    <s v="WPY.01.003"/>
    <s v="WEBPLUS EK KULLANICI LISANSI +1"/>
    <s v="Univera - Kanal"/>
    <x v="5"/>
    <s v="Enroute"/>
    <s v="Webplus"/>
    <n v="881"/>
    <m/>
    <n v="1"/>
    <m/>
    <n v="881"/>
    <m/>
    <n v="0"/>
    <m/>
    <n v="881"/>
    <m/>
    <n v="0"/>
    <n v="0"/>
    <s v="UNI240000001127"/>
    <m/>
    <m/>
    <s v="Matriks"/>
    <x v="0"/>
    <s v="Yeni Satış"/>
    <s v="Lisans"/>
    <s v="Lisans Satışı"/>
    <s v="Diğer"/>
    <x v="1"/>
    <x v="2"/>
    <s v="Yurt İçi"/>
    <s v="Türkiye"/>
  </r>
  <r>
    <s v="Q3"/>
    <x v="0"/>
    <x v="6"/>
    <m/>
    <s v="MATRIKS BİLGİSAYAR SİSTEMLERİ LTD.ŞTİ"/>
    <s v="WPY.02.008"/>
    <s v="WEBPLUS (IOS) SATIS TEMSILCISI LISANSI"/>
    <s v="Univera - Kanal"/>
    <x v="5"/>
    <s v="Enroute"/>
    <s v="Webplus"/>
    <n v="1733"/>
    <m/>
    <n v="1"/>
    <m/>
    <n v="1733"/>
    <m/>
    <n v="0"/>
    <m/>
    <n v="1733"/>
    <m/>
    <n v="0"/>
    <n v="0"/>
    <s v="UNI240000001127"/>
    <m/>
    <m/>
    <s v="Matriks"/>
    <x v="0"/>
    <s v="Yeni Satış"/>
    <s v="Lisans"/>
    <s v="Lisans Satışı"/>
    <s v="Diğer"/>
    <x v="1"/>
    <x v="2"/>
    <s v="Yurt İçi"/>
    <s v="Türkiye"/>
  </r>
  <r>
    <s v="Q3"/>
    <x v="0"/>
    <x v="6"/>
    <m/>
    <s v="DÜZYOL MOTOR-EROL DÜZYOL"/>
    <s v="UH.01.002"/>
    <s v="UNIDOX KONTÖR HIZMETI"/>
    <s v="Univera - Suzuki"/>
    <x v="6"/>
    <s v="E-Dönüşüm"/>
    <s v="Unidox"/>
    <n v="3.5"/>
    <m/>
    <n v="2000"/>
    <m/>
    <n v="7000"/>
    <m/>
    <n v="0"/>
    <m/>
    <n v="7000"/>
    <m/>
    <n v="0"/>
    <n v="0"/>
    <s v="UNI240000001122"/>
    <m/>
    <m/>
    <s v="Doğan Trend"/>
    <x v="0"/>
    <s v="Yeni Satış"/>
    <s v="Kontor"/>
    <s v="Kontor Satışı"/>
    <s v="Key Account"/>
    <x v="1"/>
    <x v="0"/>
    <s v="Yurt İçi"/>
    <s v="Türkiye"/>
  </r>
  <r>
    <s v="Q3"/>
    <x v="0"/>
    <x v="6"/>
    <m/>
    <s v="SUSAN GIDA - TARKAN SUSAN"/>
    <s v="UH.01.002"/>
    <s v="UNIDOX KONTÖR HIZMETI"/>
    <s v="Univera - Danone Waters"/>
    <x v="6"/>
    <s v="E-Dönüşüm"/>
    <s v="Unidox"/>
    <n v="1.4"/>
    <m/>
    <n v="10000"/>
    <m/>
    <n v="14000"/>
    <m/>
    <n v="0"/>
    <m/>
    <n v="14000"/>
    <m/>
    <n v="0"/>
    <n v="0"/>
    <s v="UNI240000001125"/>
    <m/>
    <m/>
    <s v="Danone"/>
    <x v="0"/>
    <s v="Yeni Satış"/>
    <s v="Kontor"/>
    <s v="Kontor Satışı"/>
    <s v="Diğer"/>
    <x v="1"/>
    <x v="0"/>
    <s v="Yurt İçi"/>
    <s v="Türkiye"/>
  </r>
  <r>
    <s v="Q3"/>
    <x v="0"/>
    <x v="6"/>
    <m/>
    <s v="SAYGIVAR IÇECEK-CEM SAYGIVAR"/>
    <s v="UH.01.002"/>
    <s v="UNIDOX KONTÖR HIZMETI"/>
    <s v="Univera - Imperial Tobacco"/>
    <x v="6"/>
    <s v="E-Dönüşüm"/>
    <s v="Unidox"/>
    <n v="2.5"/>
    <m/>
    <n v="5000"/>
    <m/>
    <n v="12500"/>
    <m/>
    <n v="0"/>
    <m/>
    <n v="12500"/>
    <m/>
    <n v="0"/>
    <n v="0"/>
    <s v="UNI240000001123"/>
    <m/>
    <m/>
    <s v="Imperial Tobacco"/>
    <x v="0"/>
    <s v="Yeni Satış"/>
    <s v="Kontor"/>
    <s v="Kontor Satışı"/>
    <s v="Diğer"/>
    <x v="0"/>
    <x v="0"/>
    <s v="Yurt İçi"/>
    <s v="Türkiye"/>
  </r>
  <r>
    <s v="Q3"/>
    <x v="0"/>
    <x v="6"/>
    <m/>
    <s v="TUNA GIDA PAZARLAMA -ORHAN TUNA"/>
    <s v="UH.01.002"/>
    <s v="UNIDOX KONTÖR HIZMETI"/>
    <s v="Univera Doğuş Çay Projesi"/>
    <x v="6"/>
    <s v="E-Dönüşüm"/>
    <s v="Unidox"/>
    <n v="1.6666000000000001"/>
    <m/>
    <n v="10000"/>
    <m/>
    <n v="16666"/>
    <m/>
    <n v="0"/>
    <m/>
    <n v="16666"/>
    <m/>
    <n v="0"/>
    <n v="0"/>
    <s v="UNI240000001126"/>
    <m/>
    <m/>
    <s v="Doğuş Çay"/>
    <x v="0"/>
    <s v="Yeni Satış"/>
    <s v="Kontor"/>
    <s v="Kontor Satışı"/>
    <s v="Key Account"/>
    <x v="1"/>
    <x v="0"/>
    <s v="Yurt İçi"/>
    <s v="Türkiye"/>
  </r>
  <r>
    <s v="Q4"/>
    <x v="0"/>
    <x v="11"/>
    <m/>
    <s v="MARSHALL BOYA VE VERNIK SANAYI A.S."/>
    <s v="EH.02.001"/>
    <s v="EnRoute Panorama - Yazilim Bakimi, Yasatma ve Merkezi Destek Hizmeti"/>
    <s v="Univera - Marshall"/>
    <x v="12"/>
    <s v="Enroute"/>
    <m/>
    <n v="81864.33"/>
    <m/>
    <n v="1"/>
    <m/>
    <n v="81864.33"/>
    <m/>
    <n v="0"/>
    <m/>
    <n v="81864.33"/>
    <m/>
    <n v="0"/>
    <n v="0"/>
    <s v="UNI240000002362"/>
    <m/>
    <m/>
    <s v="Marshall"/>
    <x v="0"/>
    <s v="Yenileme"/>
    <s v="Hizmet"/>
    <s v="Bakım ve Destek Hizmeti"/>
    <s v="Diğer"/>
    <x v="0"/>
    <x v="0"/>
    <s v="Yurt İçi"/>
    <s v="Türkiye"/>
  </r>
  <r>
    <s v="Q4"/>
    <x v="0"/>
    <x v="11"/>
    <m/>
    <s v="Arma İlaç San. ve Tic. Ltd. Şti."/>
    <s v="EH.05.002"/>
    <s v="EnRoute Panorama - Rapor Gelistirme Hizmeti"/>
    <s v="Univera - Arma İlaç"/>
    <x v="14"/>
    <s v="Enroute"/>
    <m/>
    <n v="12250"/>
    <m/>
    <n v="5"/>
    <m/>
    <n v="87500"/>
    <m/>
    <n v="26250"/>
    <m/>
    <n v="61250"/>
    <m/>
    <n v="0"/>
    <n v="0"/>
    <s v="UNI240000002386"/>
    <m/>
    <m/>
    <s v="Arma İlaç"/>
    <x v="3"/>
    <s v="Yeni Satış"/>
    <s v="Hizmet"/>
    <s v="Rapor Geliştirme"/>
    <s v="Diğer"/>
    <x v="0"/>
    <x v="0"/>
    <s v="Yurt İçi"/>
    <s v="Türkiye"/>
  </r>
  <r>
    <s v="Q4"/>
    <x v="0"/>
    <x v="11"/>
    <m/>
    <s v="ZIRVEGÜL GRUP GIDA TEMIZLIK ÜRÜNLERI DAG. VE PAZ. TIC. LTD. STI."/>
    <s v="EH.01.003"/>
    <s v="EnRoute Panorama - Kurulum ve Efitim Hizmeti"/>
    <s v="Univera - Kent Gıda"/>
    <x v="12"/>
    <s v="Enroute"/>
    <m/>
    <n v="12000"/>
    <m/>
    <n v="2"/>
    <m/>
    <n v="24000"/>
    <m/>
    <n v="0"/>
    <m/>
    <n v="24000"/>
    <m/>
    <n v="0"/>
    <n v="0"/>
    <s v="UNI240000002374"/>
    <m/>
    <m/>
    <s v="Mondelez"/>
    <x v="0"/>
    <s v="Yeni Satış"/>
    <s v="Hizmet"/>
    <s v="Kurulum ve Eğitim"/>
    <s v="Key Account"/>
    <x v="0"/>
    <x v="0"/>
    <s v="Yurt İçi"/>
    <s v="Türkiye"/>
  </r>
  <r>
    <s v="Q4"/>
    <x v="0"/>
    <x v="11"/>
    <m/>
    <s v="MARSHALL BOYA VE VERNIK SANAYI A.S."/>
    <s v="EYS.01.021"/>
    <s v="EnRoute Panorama - Dafitim Kanali (Bayi/Distribütör/Sube) Lisansi Standart"/>
    <s v="Univera - Marshall"/>
    <x v="12"/>
    <s v="Enroute"/>
    <m/>
    <n v="4514.4399999999996"/>
    <m/>
    <n v="1"/>
    <m/>
    <n v="4514.4399999999996"/>
    <m/>
    <n v="0"/>
    <m/>
    <n v="4514.4399999999996"/>
    <m/>
    <n v="0"/>
    <n v="0"/>
    <s v="UNI240000002362"/>
    <m/>
    <m/>
    <s v="Marshall"/>
    <x v="0"/>
    <s v="Yeni Satış"/>
    <s v="Lisans"/>
    <s v="Lisans Satışı"/>
    <s v="Diğer"/>
    <x v="0"/>
    <x v="0"/>
    <s v="Yurt İçi"/>
    <s v="Türkiye"/>
  </r>
  <r>
    <s v="Q1"/>
    <x v="1"/>
    <x v="0"/>
    <m/>
    <s v="EFES VITANTA MOLDOVA BREWERY S.A"/>
    <s v="EH.05.002"/>
    <s v="Enroute Panorama - Rapor Gelistirme Hizmeti"/>
    <s v="Univera - Efes Moldova"/>
    <x v="16"/>
    <s v="Enroute"/>
    <s v="Enroute"/>
    <n v="13268.06"/>
    <m/>
    <n v="1"/>
    <m/>
    <n v="13268.0625"/>
    <m/>
    <n v="2.5000000000000001E-3"/>
    <m/>
    <n v="13268.06"/>
    <m/>
    <n v="0"/>
    <n v="0"/>
    <m/>
    <m/>
    <m/>
    <s v="Efes International"/>
    <x v="0"/>
    <s v="Yeni Satış"/>
    <s v="Hizmet"/>
    <s v="Rapor Geliştirme"/>
    <s v="Diğer"/>
    <x v="0"/>
    <x v="0"/>
    <s v="Yurt Dışı"/>
    <s v="Moldova"/>
  </r>
  <r>
    <s v="Q1"/>
    <x v="1"/>
    <x v="0"/>
    <m/>
    <s v="NEWAL AL EBDAA IMPORT-EXPORT AND GENERAL TRADING LTD COMPANY"/>
    <s v="EY.01.014"/>
    <s v="Enroute Panorama - Platform Back Office Kullanici Yazılımi (Enterprise)"/>
    <s v="Univera - Newal Irak"/>
    <x v="12"/>
    <s v="Enroute"/>
    <s v="Enroute"/>
    <n v="12460.1065"/>
    <m/>
    <n v="20"/>
    <m/>
    <n v="411904.34669999999"/>
    <m/>
    <n v="162702.21669999999"/>
    <m/>
    <n v="249202.13"/>
    <m/>
    <n v="0"/>
    <n v="0"/>
    <m/>
    <m/>
    <m/>
    <s v="Newal"/>
    <x v="3"/>
    <s v="Yeni Satış"/>
    <s v="Lisans"/>
    <s v="Lisans Satışı"/>
    <s v="Diğer"/>
    <x v="0"/>
    <x v="0"/>
    <s v="Yurt Dışı"/>
    <s v="Irak"/>
  </r>
  <r>
    <s v="Q3"/>
    <x v="0"/>
    <x v="6"/>
    <m/>
    <s v="POLARİS YAZILIM ÇÖZÜMLERİ VE DANIŞMANLIK HİZMETLERİ LTD.ŞTİ."/>
    <s v="WPH.02.001"/>
    <s v="WebPlus Yazilim Bakimi Hizmeti"/>
    <s v="Univera - Kanal"/>
    <x v="5"/>
    <s v="Enroute"/>
    <s v="Webplus"/>
    <n v="20110"/>
    <m/>
    <n v="1"/>
    <m/>
    <n v="20110"/>
    <m/>
    <n v="0"/>
    <m/>
    <n v="20110"/>
    <m/>
    <n v="0"/>
    <n v="0"/>
    <s v="UNI240000001131"/>
    <m/>
    <m/>
    <s v="Polaris"/>
    <x v="0"/>
    <s v="Yenileme"/>
    <s v="Hizmet"/>
    <s v="Bakım ve Destek Hizmeti"/>
    <s v="Diğer"/>
    <x v="1"/>
    <x v="5"/>
    <s v="Yurt İçi"/>
    <s v="Türkiye"/>
  </r>
  <r>
    <s v="Q3"/>
    <x v="0"/>
    <x v="6"/>
    <m/>
    <s v="MİYA OTOMASYON VE BARKOD BILISIM SISTEMLERI SAN TİC. VE L.T.D. STI."/>
    <s v="WPY.04.007"/>
    <s v="WebPlus Panorama - Dafitim Kanali &quot;Web Connector&quot;  3rd Party Entegrasyon Uygulama Lisansi"/>
    <s v="Univera - Kanal"/>
    <x v="5"/>
    <s v="Enroute"/>
    <s v="Webplus"/>
    <n v="7032.48"/>
    <m/>
    <n v="2"/>
    <m/>
    <n v="14064.96"/>
    <m/>
    <n v="0"/>
    <m/>
    <n v="14064.96"/>
    <m/>
    <n v="0"/>
    <n v="0"/>
    <s v="UNI240000001130"/>
    <m/>
    <m/>
    <s v="Miya"/>
    <x v="0"/>
    <s v="Yeni Satış"/>
    <s v="Lisans"/>
    <s v="Lisans Satışı"/>
    <s v="Diğer"/>
    <x v="1"/>
    <x v="1"/>
    <s v="Yurt İçi"/>
    <s v="Türkiye"/>
  </r>
  <r>
    <s v="Q3"/>
    <x v="0"/>
    <x v="6"/>
    <m/>
    <s v="POLARİS YAZILIM ÇÖZÜMLERİ VE DANIŞMANLIK HİZMETLERİ LTD.ŞTİ."/>
    <s v="WPY.01.003"/>
    <s v="WEBPLUS EK KULLANICI LISANSI +1"/>
    <s v="Univera - Kanal"/>
    <x v="5"/>
    <s v="Enroute"/>
    <s v="Webplus"/>
    <n v="2948"/>
    <m/>
    <n v="3"/>
    <m/>
    <n v="11055"/>
    <m/>
    <n v="2211"/>
    <m/>
    <n v="8844"/>
    <m/>
    <n v="0"/>
    <n v="0"/>
    <s v="UNI240000001131"/>
    <m/>
    <m/>
    <s v="Polaris"/>
    <x v="0"/>
    <s v="Yeni Satış"/>
    <s v="Lisans"/>
    <s v="Lisans Satışı"/>
    <s v="Diğer"/>
    <x v="1"/>
    <x v="5"/>
    <s v="Yurt İçi"/>
    <s v="Türkiye"/>
  </r>
  <r>
    <s v="Q3"/>
    <x v="0"/>
    <x v="6"/>
    <m/>
    <s v="POLARİS YAZILIM ÇÖZÜMLERİ VE DANIŞMANLIK HİZMETLERİ LTD.ŞTİ."/>
    <s v="WPY.01.007"/>
    <s v="WEBPLUS E-DÖNÜSÜM MODÜL LISANSI"/>
    <s v="Univera - Kanal"/>
    <x v="5"/>
    <s v="Enroute"/>
    <s v="Webplus"/>
    <n v="6899.2"/>
    <m/>
    <n v="1"/>
    <m/>
    <n v="8624"/>
    <m/>
    <n v="1724.8"/>
    <m/>
    <n v="6899.2"/>
    <m/>
    <n v="0"/>
    <n v="0"/>
    <s v="UNI240000001131"/>
    <m/>
    <m/>
    <s v="Polaris"/>
    <x v="0"/>
    <s v="Yeni Satış"/>
    <s v="Lisans"/>
    <s v="Lisans Satışı"/>
    <s v="Diğer"/>
    <x v="1"/>
    <x v="5"/>
    <s v="Yurt İçi"/>
    <s v="Türkiye"/>
  </r>
  <r>
    <s v="Q3"/>
    <x v="0"/>
    <x v="6"/>
    <m/>
    <s v="POLARİS YAZILIM ÇÖZÜMLERİ VE DANIŞMANLIK HİZMETLERİ LTD.ŞTİ."/>
    <s v="WPY.01.001"/>
    <s v="WEBPLUS DISTRIBUTION SATIS-DAGITIM YAZILIMI (Enterprise)"/>
    <s v="Univera - Kanal"/>
    <x v="5"/>
    <s v="Enroute"/>
    <s v="Webplus"/>
    <n v="37131.5"/>
    <m/>
    <n v="1"/>
    <m/>
    <n v="46414.37"/>
    <m/>
    <n v="9282.8700000000008"/>
    <m/>
    <n v="37131.5"/>
    <m/>
    <n v="0"/>
    <n v="0"/>
    <s v="UNI240000001131"/>
    <m/>
    <m/>
    <s v="Polaris"/>
    <x v="0"/>
    <s v="Yeni Satış"/>
    <s v="Lisans"/>
    <s v="Lisans Satışı"/>
    <s v="Diğer"/>
    <x v="1"/>
    <x v="5"/>
    <s v="Yurt İçi"/>
    <s v="Türkiye"/>
  </r>
  <r>
    <s v="Q3"/>
    <x v="0"/>
    <x v="6"/>
    <m/>
    <s v="POLARİS YAZILIM ÇÖZÜMLERİ VE DANIŞMANLIK HİZMETLERİ LTD.ŞTİ."/>
    <s v="WPY.02.001"/>
    <s v="WEBPLUS (Android) SATIS TEMSILCISI LISANSI"/>
    <s v="Univera - Kanal"/>
    <x v="5"/>
    <s v="Enroute"/>
    <s v="Webplus"/>
    <n v="2250.3999999999996"/>
    <m/>
    <n v="9"/>
    <m/>
    <n v="25317"/>
    <m/>
    <n v="5063.3999999999996"/>
    <m/>
    <n v="20253.599999999999"/>
    <m/>
    <n v="0"/>
    <n v="0"/>
    <s v="UNI240000001131"/>
    <m/>
    <m/>
    <s v="Polaris"/>
    <x v="0"/>
    <s v="Yeni Satış"/>
    <s v="Lisans"/>
    <s v="Lisans Satışı"/>
    <s v="Diğer"/>
    <x v="1"/>
    <x v="5"/>
    <s v="Yurt İçi"/>
    <s v="Türkiye"/>
  </r>
  <r>
    <s v="Q3"/>
    <x v="0"/>
    <x v="6"/>
    <m/>
    <s v="ÖRSE GLOBAL GIDA LOJISTIK ITHALAT IHRACAT SAN.TIC.LTD.STI."/>
    <s v="UH.01.002"/>
    <s v="UNIDOX KONTÖR HIZMETI"/>
    <s v="Univera - Dardanel"/>
    <x v="6"/>
    <s v="E-Dönüşüm"/>
    <s v="Unidox"/>
    <n v="1.6"/>
    <m/>
    <n v="10000"/>
    <m/>
    <n v="16000"/>
    <m/>
    <n v="0"/>
    <m/>
    <n v="16000"/>
    <m/>
    <n v="0"/>
    <n v="0"/>
    <s v="UNI240000001129"/>
    <m/>
    <m/>
    <s v="Dardanel"/>
    <x v="0"/>
    <s v="Yeni Satış"/>
    <s v="Kontor"/>
    <s v="Kontor Satışı"/>
    <s v="Diğer"/>
    <x v="1"/>
    <x v="0"/>
    <s v="Yurt İçi"/>
    <s v="Türkiye"/>
  </r>
  <r>
    <s v="Q3"/>
    <x v="0"/>
    <x v="6"/>
    <m/>
    <s v="FACAR GIDA - FURKAN ACAR"/>
    <s v="UH.01.002"/>
    <s v="UNIDOX KONTÖR HIZMETI"/>
    <s v="Univera - Haribo"/>
    <x v="6"/>
    <s v="E-Dönüşüm"/>
    <s v="Unidox"/>
    <n v="1.6877"/>
    <m/>
    <n v="10000"/>
    <m/>
    <n v="16877"/>
    <m/>
    <n v="0"/>
    <m/>
    <n v="16877"/>
    <m/>
    <n v="0"/>
    <n v="0"/>
    <s v="UNI240000001132"/>
    <m/>
    <m/>
    <s v="Haribo"/>
    <x v="0"/>
    <s v="Yeni Satış"/>
    <s v="Kontor"/>
    <s v="Kontor Satışı"/>
    <s v="Key Account"/>
    <x v="1"/>
    <x v="0"/>
    <s v="Yurt İçi"/>
    <s v="Türkiye"/>
  </r>
  <r>
    <s v="Q1"/>
    <x v="1"/>
    <x v="0"/>
    <m/>
    <s v="NUMET GIDA TEMIZLIK YEMEK IMALATI KIRTASIYE BILGISAYAR PLASTIK ITH.IHR.SAN ve TIC.LTD.STI"/>
    <s v="EYS.04.012"/>
    <s v="Enroute Panorama - E-Dönüsüm Modül Yazılımi Standart"/>
    <s v="Univera - Redbull"/>
    <x v="12"/>
    <s v="E-Dönüşüm"/>
    <s v="Enroute"/>
    <n v="25000"/>
    <m/>
    <n v="1"/>
    <m/>
    <n v="25000"/>
    <m/>
    <n v="0"/>
    <m/>
    <n v="25000"/>
    <m/>
    <n v="0"/>
    <n v="0"/>
    <m/>
    <m/>
    <m/>
    <s v="Redbull"/>
    <x v="0"/>
    <s v="Yeni Satış"/>
    <s v="Lisans"/>
    <s v="Lisans Satışı"/>
    <s v="Diğer"/>
    <x v="0"/>
    <x v="0"/>
    <s v="Yurt İçi"/>
    <s v="Türkiye"/>
  </r>
  <r>
    <s v="Q1"/>
    <x v="1"/>
    <x v="0"/>
    <m/>
    <s v="ALKAN IÇECEK INSAAT PAZARLAMA LIMITED SIRKETI"/>
    <s v="EYS.04.012"/>
    <s v="Enroute Panorama - E-Dönüsüm Modül Yazılımi Standart"/>
    <s v="Univera - Redbull"/>
    <x v="12"/>
    <s v="Enroute"/>
    <s v="Enroute"/>
    <n v="25000"/>
    <m/>
    <n v="1"/>
    <m/>
    <n v="25000"/>
    <m/>
    <n v="0"/>
    <m/>
    <n v="25000"/>
    <m/>
    <n v="0"/>
    <n v="0"/>
    <m/>
    <m/>
    <m/>
    <s v="Redbull"/>
    <x v="0"/>
    <s v="Yeni Satış"/>
    <s v="Lisans"/>
    <s v="Lisans Satışı"/>
    <s v="Diğer"/>
    <x v="0"/>
    <x v="0"/>
    <s v="Yurt İçi"/>
    <s v="Türkiye"/>
  </r>
  <r>
    <s v="Q3"/>
    <x v="0"/>
    <x v="6"/>
    <m/>
    <s v="MATRIKS BİLGİSAYAR SİSTEMLERİ LTD.ŞTİ"/>
    <s v="WPY.01.003"/>
    <s v="WEBPLUS EK KULLANICI LISANSI +1"/>
    <s v="Univera - Kanal"/>
    <x v="5"/>
    <s v="Enroute"/>
    <s v="Webplus"/>
    <n v="1470.0833333333333"/>
    <m/>
    <n v="6"/>
    <m/>
    <n v="14448"/>
    <m/>
    <n v="5627.5"/>
    <m/>
    <n v="8820.5"/>
    <m/>
    <n v="0"/>
    <n v="0"/>
    <s v="UNI240000001138"/>
    <m/>
    <m/>
    <s v="Matriks"/>
    <x v="0"/>
    <s v="Yeni Satış"/>
    <s v="Lisans"/>
    <s v="Lisans Satışı"/>
    <s v="Diğer"/>
    <x v="1"/>
    <x v="2"/>
    <s v="Yurt İçi"/>
    <s v="Türkiye"/>
  </r>
  <r>
    <s v="Q3"/>
    <x v="0"/>
    <x v="6"/>
    <m/>
    <s v="MATRIKS BİLGİSAYAR SİSTEMLERİ LTD.ŞTİ"/>
    <s v="WPY.01.003"/>
    <s v="WEBPLUS EK KULLANICI LISANSI +1"/>
    <s v="Univera - Kanal"/>
    <x v="5"/>
    <s v="Enroute"/>
    <s v="Webplus"/>
    <n v="2408"/>
    <m/>
    <n v="2"/>
    <m/>
    <n v="4816"/>
    <m/>
    <n v="0"/>
    <m/>
    <n v="4816"/>
    <m/>
    <n v="0"/>
    <n v="0"/>
    <s v="UNI240000001136"/>
    <m/>
    <m/>
    <s v="Matriks"/>
    <x v="0"/>
    <s v="Yeni Satış"/>
    <s v="Lisans"/>
    <s v="Lisans Satışı"/>
    <s v="Diğer"/>
    <x v="1"/>
    <x v="2"/>
    <s v="Yurt İçi"/>
    <s v="Türkiye"/>
  </r>
  <r>
    <s v="Q3"/>
    <x v="0"/>
    <x v="6"/>
    <m/>
    <s v="YASIN YAGCIOGLU"/>
    <s v="UH.01.002"/>
    <s v="UNIDOX KONTÖR HIZMETI"/>
    <s v="Univera - Tadım"/>
    <x v="6"/>
    <s v="E-Dönüşüm"/>
    <s v="Unidox"/>
    <n v="1.6667000000000001"/>
    <m/>
    <n v="10000"/>
    <m/>
    <n v="16667"/>
    <m/>
    <n v="0"/>
    <m/>
    <n v="16667"/>
    <m/>
    <n v="0"/>
    <n v="0"/>
    <s v="UNI240000001137"/>
    <m/>
    <m/>
    <s v="Tadım"/>
    <x v="0"/>
    <s v="Yeni Satış"/>
    <s v="Kontor"/>
    <s v="Kontor Satışı"/>
    <s v="Diğer"/>
    <x v="1"/>
    <x v="0"/>
    <s v="Yurt İçi"/>
    <s v="Türkiye"/>
  </r>
  <r>
    <s v="Q3"/>
    <x v="0"/>
    <x v="6"/>
    <m/>
    <s v="NESTLE TÜRKIYE GIDA SANAYI A.S."/>
    <s v="EH.03.003"/>
    <s v="EnRoute Panorama - Uzman Destek Hizmeti"/>
    <s v="Univera - Nestle Retail"/>
    <x v="11"/>
    <s v="Enroute"/>
    <m/>
    <n v="27000"/>
    <m/>
    <n v="1"/>
    <m/>
    <n v="27000"/>
    <m/>
    <n v="0"/>
    <m/>
    <n v="27000"/>
    <m/>
    <n v="0"/>
    <n v="0"/>
    <s v="UNI240000001096"/>
    <m/>
    <m/>
    <s v="Nestle"/>
    <x v="0"/>
    <s v="Yenileme"/>
    <s v="Hizmet"/>
    <s v="Hosting"/>
    <s v="Key Account"/>
    <x v="0"/>
    <x v="0"/>
    <s v="Yurt İçi"/>
    <s v="Türkiye"/>
  </r>
  <r>
    <s v="Q3"/>
    <x v="0"/>
    <x v="6"/>
    <m/>
    <s v="POLARİS YAZILIM ÇÖZÜMLERİ VE DANIŞMANLIK HİZMETLERİ LTD.ŞTİ."/>
    <s v="WPH.02.001"/>
    <s v="WebPlus Yazilim Bakimi Hizmeti"/>
    <s v="Univera - Kanal"/>
    <x v="5"/>
    <s v="Enroute"/>
    <s v="Webplus"/>
    <n v="1897"/>
    <m/>
    <n v="1"/>
    <m/>
    <n v="1897"/>
    <m/>
    <n v="0"/>
    <m/>
    <n v="1897"/>
    <m/>
    <n v="0"/>
    <n v="0"/>
    <s v="UNI240000001145"/>
    <m/>
    <m/>
    <s v="Polaris"/>
    <x v="0"/>
    <s v="Yenileme"/>
    <s v="Hizmet"/>
    <s v="Bakım ve Destek Hizmeti"/>
    <s v="Diğer"/>
    <x v="1"/>
    <x v="5"/>
    <s v="Yurt İçi"/>
    <s v="Türkiye"/>
  </r>
  <r>
    <s v="Q3"/>
    <x v="0"/>
    <x v="6"/>
    <m/>
    <s v="POLARİS YAZILIM ÇÖZÜMLERİ VE DANIŞMANLIK HİZMETLERİ LTD.ŞTİ."/>
    <s v="WPY.01.007"/>
    <s v="WEBPLUS E-DÖNÜSÜM MODÜL LISANSI"/>
    <s v="Univera - Kanal"/>
    <x v="5"/>
    <s v="Enroute"/>
    <s v="Webplus"/>
    <n v="8624"/>
    <m/>
    <n v="1"/>
    <m/>
    <n v="8624"/>
    <m/>
    <n v="0"/>
    <m/>
    <n v="8624"/>
    <m/>
    <n v="0"/>
    <n v="0"/>
    <s v="UNI240000001145"/>
    <m/>
    <m/>
    <s v="Polaris"/>
    <x v="0"/>
    <s v="Yeni Satış"/>
    <s v="Lisans"/>
    <s v="Lisans Satışı"/>
    <s v="Diğer"/>
    <x v="1"/>
    <x v="5"/>
    <s v="Yurt İçi"/>
    <s v="Türkiye"/>
  </r>
  <r>
    <s v="Q3"/>
    <x v="0"/>
    <x v="6"/>
    <m/>
    <s v="MİYA OTOMASYON VE BARKOD BILISIM SISTEMLERI SAN TİC. VE L.T.D. STI."/>
    <s v="WPY.02.002"/>
    <s v="WebPlus DeliveryMan (Dagitici) El Terminali Lisansi"/>
    <s v="Univera - Kanal"/>
    <x v="5"/>
    <s v="Enroute"/>
    <s v="Webplus"/>
    <n v="2408.62"/>
    <m/>
    <n v="2"/>
    <m/>
    <n v="4817.24"/>
    <m/>
    <n v="0"/>
    <m/>
    <n v="4817.24"/>
    <m/>
    <n v="0"/>
    <n v="0"/>
    <s v="UNI240000001141"/>
    <m/>
    <m/>
    <s v="Miya"/>
    <x v="0"/>
    <s v="Yeni Satış"/>
    <s v="Lisans"/>
    <s v="Lisans Satışı"/>
    <s v="Diğer"/>
    <x v="1"/>
    <x v="1"/>
    <s v="Yurt İçi"/>
    <s v="Türkiye"/>
  </r>
  <r>
    <s v="Q3"/>
    <x v="0"/>
    <x v="6"/>
    <m/>
    <s v="MİYA OTOMASYON VE BARKOD BILISIM SISTEMLERI SAN TİC. VE L.T.D. STI."/>
    <s v="WPY.02.002"/>
    <s v="WebPlus DeliveryMan (Dagitici) El Terminali Lisansi"/>
    <s v="Univera - Kanal"/>
    <x v="5"/>
    <s v="Enroute"/>
    <s v="Webplus"/>
    <n v="2408.62"/>
    <m/>
    <n v="1"/>
    <m/>
    <n v="2408.62"/>
    <m/>
    <n v="0"/>
    <m/>
    <n v="2408.62"/>
    <m/>
    <n v="0"/>
    <n v="0"/>
    <s v="UNI240000001142"/>
    <m/>
    <m/>
    <s v="Miya"/>
    <x v="0"/>
    <s v="Yeni Satış"/>
    <s v="Lisans"/>
    <s v="Lisans Satışı"/>
    <s v="Diğer"/>
    <x v="1"/>
    <x v="1"/>
    <s v="Yurt İçi"/>
    <s v="Türkiye"/>
  </r>
  <r>
    <s v="Q3"/>
    <x v="0"/>
    <x v="6"/>
    <m/>
    <s v="MİYA OTOMASYON VE BARKOD BILISIM SISTEMLERI SAN TİC. VE L.T.D. STI."/>
    <s v="WPY.02.001"/>
    <s v="WEBPLUS (Android) SATIS TEMSILCISI LISANSI"/>
    <s v="Univera - Kanal"/>
    <x v="5"/>
    <s v="Enroute"/>
    <s v="Webplus"/>
    <n v="2813"/>
    <m/>
    <n v="1"/>
    <m/>
    <n v="2813"/>
    <m/>
    <n v="0"/>
    <m/>
    <n v="2813"/>
    <m/>
    <n v="0"/>
    <n v="0"/>
    <s v="UNI240000001142"/>
    <m/>
    <m/>
    <s v="Miya"/>
    <x v="0"/>
    <s v="Yeni Satış"/>
    <s v="Lisans"/>
    <s v="Lisans Satışı"/>
    <s v="Diğer"/>
    <x v="1"/>
    <x v="1"/>
    <s v="Yurt İçi"/>
    <s v="Türkiye"/>
  </r>
  <r>
    <s v="Q3"/>
    <x v="0"/>
    <x v="6"/>
    <m/>
    <s v="ÇELIKOGLU GIDA SAN. TIC. PAZ. INS. TAAH. TAS. LTD. STI"/>
    <s v="UH.01.002"/>
    <s v="UNIDOX KONTÖR HIZMETI"/>
    <s v="Univera - Şen Piliç"/>
    <x v="6"/>
    <s v="E-Dönüşüm"/>
    <s v="Unidox"/>
    <n v="1.6877"/>
    <m/>
    <n v="10000"/>
    <m/>
    <n v="16877"/>
    <m/>
    <n v="0"/>
    <m/>
    <n v="16877"/>
    <m/>
    <n v="0"/>
    <n v="0"/>
    <s v="UNI240000001143"/>
    <m/>
    <m/>
    <s v="Şen Piliç"/>
    <x v="0"/>
    <s v="Yeni Satış"/>
    <s v="Kontor"/>
    <s v="Kontor Satışı"/>
    <s v="Diğer"/>
    <x v="1"/>
    <x v="0"/>
    <s v="Yurt İçi"/>
    <s v="Türkiye"/>
  </r>
  <r>
    <s v="Q3"/>
    <x v="0"/>
    <x v="6"/>
    <m/>
    <s v="BMC OTOMOTIV SAN. VE TIC. A.S."/>
    <s v="CDH.02.001"/>
    <s v="Calldesk Panorama Yazilim Bakimi Hizmeti "/>
    <s v="Univera - BMC"/>
    <x v="13"/>
    <s v="ServiceCore"/>
    <m/>
    <n v="884.27"/>
    <m/>
    <n v="1"/>
    <m/>
    <n v="982.52"/>
    <m/>
    <n v="98.25"/>
    <m/>
    <n v="884.27"/>
    <m/>
    <n v="0"/>
    <n v="0"/>
    <s v="UNI240000001144"/>
    <m/>
    <m/>
    <s v="BMC"/>
    <x v="0"/>
    <s v="Yenileme"/>
    <s v="Hizmet"/>
    <s v="Bakım ve Destek Hizmeti"/>
    <s v="Key Account"/>
    <x v="0"/>
    <x v="0"/>
    <s v="Yurt İçi"/>
    <s v="Türkiye"/>
  </r>
  <r>
    <s v="Q3"/>
    <x v="0"/>
    <x v="6"/>
    <m/>
    <s v="BMC OTOMOTIV SAN. VE TIC. A.S."/>
    <s v="CDY.01.016"/>
    <s v="CallDesk Panorama - Servis Noktasi Lisansi"/>
    <s v="Univera - BMC"/>
    <x v="13"/>
    <s v="ServiceCore"/>
    <m/>
    <n v="17866.099999999999"/>
    <m/>
    <n v="1"/>
    <m/>
    <n v="19851.216"/>
    <m/>
    <n v="1985.116"/>
    <m/>
    <n v="17866.099999999999"/>
    <m/>
    <n v="0"/>
    <n v="0"/>
    <s v="UNI240000001144"/>
    <m/>
    <m/>
    <s v="BMC"/>
    <x v="0"/>
    <s v="Yeni Satış"/>
    <s v="Lisans"/>
    <s v="Lisans Satışı"/>
    <s v="Key Account"/>
    <x v="0"/>
    <x v="0"/>
    <s v="Yurt İçi"/>
    <s v="Türkiye"/>
  </r>
  <r>
    <s v="Q3"/>
    <x v="0"/>
    <x v="6"/>
    <m/>
    <s v="POLARİS YAZILIM ÇÖZÜMLERİ VE DANIŞMANLIK HİZMETLERİ LTD.ŞTİ."/>
    <s v="WPH.02.001"/>
    <s v="WebPlus Yazilim Bakimi Hizmeti"/>
    <s v="Univera - Kanal"/>
    <x v="5"/>
    <s v="Enroute"/>
    <s v="Webplus"/>
    <n v="811"/>
    <m/>
    <n v="1"/>
    <m/>
    <n v="811"/>
    <m/>
    <n v="0"/>
    <m/>
    <n v="811"/>
    <m/>
    <n v="0"/>
    <n v="0"/>
    <s v="UNI240000001149"/>
    <m/>
    <m/>
    <s v="Polaris"/>
    <x v="0"/>
    <s v="Yenileme"/>
    <s v="Hizmet"/>
    <s v="Bakım ve Destek Hizmeti"/>
    <s v="Diğer"/>
    <x v="1"/>
    <x v="5"/>
    <s v="Yurt İçi"/>
    <s v="Türkiye"/>
  </r>
  <r>
    <s v="Q3"/>
    <x v="0"/>
    <x v="6"/>
    <m/>
    <s v="ALDEMIR BILISIM HIZ. VE DANISMANLIK - ARZU ALDEMIR"/>
    <s v="WPY.01.004"/>
    <s v="WEBPLUS EK KULLANICI LISANSI +5"/>
    <s v="Univera - Kanal"/>
    <x v="5"/>
    <s v="Enroute"/>
    <s v="Webplus"/>
    <n v="9845.4699999999993"/>
    <m/>
    <n v="1"/>
    <m/>
    <n v="14064.96"/>
    <m/>
    <n v="4219.49"/>
    <m/>
    <n v="9845.4699999999993"/>
    <m/>
    <n v="0"/>
    <n v="0"/>
    <s v="UNI240000001147"/>
    <m/>
    <m/>
    <s v="Aldemir"/>
    <x v="0"/>
    <s v="Yeni Satış"/>
    <s v="Lisans"/>
    <s v="Lisans Satışı"/>
    <s v="Diğer"/>
    <x v="1"/>
    <x v="3"/>
    <s v="Yurt İçi"/>
    <s v="Türkiye"/>
  </r>
  <r>
    <s v="Q3"/>
    <x v="0"/>
    <x v="6"/>
    <m/>
    <s v="ALDEMIR BILISIM HIZ. VE DANISMANLIK - ARZU ALDEMIR"/>
    <s v="WPY.01.003"/>
    <s v="WEBPLUS EK KULLANICI LISANSI +1"/>
    <s v="Univera - Kanal"/>
    <x v="5"/>
    <s v="Enroute"/>
    <s v="Webplus"/>
    <n v="2948"/>
    <m/>
    <n v="1"/>
    <m/>
    <n v="3685"/>
    <m/>
    <n v="737"/>
    <m/>
    <n v="2948"/>
    <m/>
    <n v="0"/>
    <n v="0"/>
    <s v="UNI240000001146"/>
    <m/>
    <m/>
    <s v="Aldemir"/>
    <x v="0"/>
    <s v="Yeni Satış"/>
    <s v="Lisans"/>
    <s v="Lisans Satışı"/>
    <s v="Diğer"/>
    <x v="1"/>
    <x v="3"/>
    <s v="Yurt İçi"/>
    <s v="Türkiye"/>
  </r>
  <r>
    <s v="Q3"/>
    <x v="0"/>
    <x v="6"/>
    <m/>
    <s v="POLARİS YAZILIM ÇÖZÜMLERİ VE DANIŞMANLIK HİZMETLERİ LTD.ŞTİ."/>
    <s v="WPY.01.003"/>
    <s v="WEBPLUS EK KULLANICI LISANSI +1"/>
    <s v="Univera - Kanal"/>
    <x v="5"/>
    <s v="Enroute"/>
    <s v="Webplus"/>
    <n v="3685"/>
    <m/>
    <n v="1"/>
    <m/>
    <n v="3685"/>
    <m/>
    <n v="0"/>
    <m/>
    <n v="3685"/>
    <m/>
    <n v="0"/>
    <n v="0"/>
    <s v="UNI240000001149"/>
    <m/>
    <m/>
    <s v="Polaris"/>
    <x v="0"/>
    <s v="Yeni Satış"/>
    <s v="Lisans"/>
    <s v="Lisans Satışı"/>
    <s v="Diğer"/>
    <x v="1"/>
    <x v="5"/>
    <s v="Yurt İçi"/>
    <s v="Türkiye"/>
  </r>
  <r>
    <s v="Q3"/>
    <x v="0"/>
    <x v="6"/>
    <m/>
    <s v="ALDEMIR BILISIM HIZ. VE DANISMANLIK - ARZU ALDEMIR"/>
    <s v="WPY.01.007"/>
    <s v="WEBPLUS E-DÖNÜSÜM MODÜL LISANSI"/>
    <s v="Univera - Kanal"/>
    <x v="5"/>
    <s v="Enroute"/>
    <s v="Webplus"/>
    <n v="6036.8"/>
    <m/>
    <n v="1"/>
    <m/>
    <n v="8624"/>
    <m/>
    <n v="2587.1999999999998"/>
    <m/>
    <n v="6036.8"/>
    <m/>
    <n v="0"/>
    <n v="0"/>
    <s v="UNI240000001147"/>
    <m/>
    <m/>
    <s v="Aldemir"/>
    <x v="0"/>
    <s v="Yeni Satış"/>
    <s v="Lisans"/>
    <s v="Lisans Satışı"/>
    <s v="Diğer"/>
    <x v="1"/>
    <x v="3"/>
    <s v="Yurt İçi"/>
    <s v="Türkiye"/>
  </r>
  <r>
    <s v="Q3"/>
    <x v="0"/>
    <x v="6"/>
    <m/>
    <s v="ALDEMIR BILISIM HIZ. VE DANISMANLIK - ARZU ALDEMIR"/>
    <s v="WPY.01.002"/>
    <s v="WebPlus Dagitim Kanali Lisansi"/>
    <s v="Univera - Kanal"/>
    <x v="5"/>
    <s v="Enroute"/>
    <s v="Webplus"/>
    <n v="6264.18"/>
    <m/>
    <n v="1"/>
    <m/>
    <n v="8948.83"/>
    <m/>
    <n v="2684.65"/>
    <m/>
    <n v="6264.18"/>
    <m/>
    <n v="0"/>
    <n v="0"/>
    <s v="UNI240000001147"/>
    <m/>
    <m/>
    <s v="Aldemir"/>
    <x v="0"/>
    <s v="Yeni Satış"/>
    <s v="Lisans"/>
    <s v="Lisans Satışı"/>
    <s v="Diğer"/>
    <x v="1"/>
    <x v="3"/>
    <s v="Yurt İçi"/>
    <s v="Türkiye"/>
  </r>
  <r>
    <s v="Q3"/>
    <x v="0"/>
    <x v="6"/>
    <m/>
    <s v="HANEDAR GIDA KIRT.SKR.TIC. PAZ. SAN. LTD. STI."/>
    <s v="UH.01.002"/>
    <s v="UNIDOX KONTÖR HIZMETI"/>
    <s v="Univera - Redbull"/>
    <x v="6"/>
    <s v="E-Dönüşüm"/>
    <s v="Unidox"/>
    <n v="0.75"/>
    <m/>
    <n v="100000"/>
    <m/>
    <n v="75000"/>
    <m/>
    <n v="0"/>
    <m/>
    <n v="75000"/>
    <m/>
    <n v="0"/>
    <n v="0"/>
    <s v="UNI240000001148"/>
    <m/>
    <m/>
    <s v="Redbull"/>
    <x v="0"/>
    <s v="Yeni Satış"/>
    <s v="Kontor"/>
    <s v="Kontor Satışı"/>
    <s v="Diğer"/>
    <x v="1"/>
    <x v="0"/>
    <s v="Yurt İçi"/>
    <s v="Türkiye"/>
  </r>
  <r>
    <s v="Q3"/>
    <x v="0"/>
    <x v="6"/>
    <m/>
    <s v="JT INTERNATIONAL SA"/>
    <s v="QH.02.001"/>
    <s v="Quest Panorama - Yazilim Bakimi, Yasatma ve Merkezi Destek Hizmeti"/>
    <s v="Univera - JTI İran"/>
    <x v="4"/>
    <s v="Quest"/>
    <m/>
    <n v="63363.281999999992"/>
    <m/>
    <n v="5"/>
    <m/>
    <n v="316816.40990999999"/>
    <m/>
    <n v="-9.0000000000000006E-5"/>
    <m/>
    <n v="316816.40999999997"/>
    <m/>
    <n v="0"/>
    <n v="0"/>
    <s v="ENV240000000090"/>
    <m/>
    <m/>
    <s v="JTI"/>
    <x v="0"/>
    <s v="Yenileme"/>
    <s v="Hizmet"/>
    <s v="Bakım ve Destek Hizmeti"/>
    <s v="Key Account"/>
    <x v="0"/>
    <x v="0"/>
    <s v="Yurt İçi"/>
    <s v="Türkiye"/>
  </r>
  <r>
    <s v="Q3"/>
    <x v="0"/>
    <x v="6"/>
    <m/>
    <s v="JT INTERNATIONAL SA"/>
    <s v="QH.08.001"/>
    <s v="Quest Panorama - Hosting Hizmeti"/>
    <s v="Univera - JTI İran"/>
    <x v="4"/>
    <s v="Hosting"/>
    <m/>
    <n v="175939.3775"/>
    <m/>
    <n v="4"/>
    <m/>
    <n v="703757.50552799995"/>
    <m/>
    <n v="-4.4720000000000003E-3"/>
    <m/>
    <n v="703757.51"/>
    <m/>
    <n v="0"/>
    <n v="0"/>
    <s v="ENV240000000090"/>
    <m/>
    <m/>
    <s v="JTI"/>
    <x v="0"/>
    <s v="Yenileme"/>
    <s v="Hizmet"/>
    <s v="Hosting"/>
    <s v="Key Account"/>
    <x v="0"/>
    <x v="0"/>
    <s v="Yurt İçi"/>
    <s v="Türkiye"/>
  </r>
  <r>
    <s v="Q3"/>
    <x v="0"/>
    <x v="6"/>
    <m/>
    <s v="JT INTERNATIONAL SA"/>
    <s v="EH.06.001"/>
    <s v="EnRoute Panorama - Hosting Hizmeti"/>
    <s v="Univera - JTI İran"/>
    <x v="4"/>
    <s v="Hosting"/>
    <m/>
    <n v="175939.3775"/>
    <m/>
    <n v="4"/>
    <m/>
    <n v="703757.50552799995"/>
    <m/>
    <n v="-4.4720000000000003E-3"/>
    <m/>
    <n v="703757.51"/>
    <m/>
    <n v="0"/>
    <n v="0"/>
    <s v="ENV240000000090"/>
    <m/>
    <m/>
    <s v="JTI"/>
    <x v="0"/>
    <s v="Yenileme"/>
    <s v="Hizmet"/>
    <s v="Hosting"/>
    <s v="Key Account"/>
    <x v="0"/>
    <x v="0"/>
    <s v="Yurt İçi"/>
    <s v="Türkiye"/>
  </r>
  <r>
    <s v="Q3"/>
    <x v="0"/>
    <x v="6"/>
    <m/>
    <s v="MATRIKS BİLGİSAYAR SİSTEMLERİ LTD.ŞTİ"/>
    <s v="WPY.02.001"/>
    <s v="WEBPLUS (Android) SATIS TEMSILCISI LISANSI"/>
    <s v="Univera - Kanal"/>
    <x v="5"/>
    <s v="Enroute"/>
    <s v="Webplus"/>
    <n v="1430"/>
    <m/>
    <n v="1"/>
    <m/>
    <n v="1430"/>
    <m/>
    <n v="0"/>
    <m/>
    <n v="1430"/>
    <m/>
    <n v="0"/>
    <n v="0"/>
    <s v="UNI240000001159"/>
    <m/>
    <m/>
    <s v="Matriks"/>
    <x v="0"/>
    <s v="Yeni Satış"/>
    <s v="Lisans"/>
    <s v="Lisans Satışı"/>
    <s v="Diğer"/>
    <x v="1"/>
    <x v="2"/>
    <s v="Yurt İçi"/>
    <s v="Türkiye"/>
  </r>
  <r>
    <s v="Q3"/>
    <x v="0"/>
    <x v="6"/>
    <m/>
    <s v="JTI TÜTÜN ÜRÜNLERI SANAYI A.S"/>
    <s v="SH.02.001"/>
    <s v="StokBar Panorama - Yazilim Bakimi Hizmeti"/>
    <s v="Univera - JTI"/>
    <x v="11"/>
    <s v="Stokbar"/>
    <s v="Stokbar"/>
    <n v="15588.25"/>
    <m/>
    <n v="1"/>
    <m/>
    <n v="15588.25"/>
    <m/>
    <n v="0"/>
    <m/>
    <n v="15588.25"/>
    <m/>
    <n v="0"/>
    <n v="0"/>
    <s v="UNI240000001151"/>
    <m/>
    <m/>
    <s v="JTI"/>
    <x v="0"/>
    <s v="Yenileme"/>
    <s v="Hizmet"/>
    <s v="Bakım ve Destek Hizmeti"/>
    <s v="Key Account"/>
    <x v="0"/>
    <x v="0"/>
    <s v="Yurt İçi"/>
    <s v="Türkiye"/>
  </r>
  <r>
    <s v="Q3"/>
    <x v="0"/>
    <x v="6"/>
    <m/>
    <s v="JTI TÜTÜN ÜRÜNLERI SANAYI A.S"/>
    <s v="SH.02.001"/>
    <s v="StokBar Panorama - Yazilim Bakimi Hizmeti"/>
    <s v="Univera - JTI"/>
    <x v="11"/>
    <s v="Stokbar"/>
    <s v="Stokbar"/>
    <n v="6138.02"/>
    <m/>
    <n v="1"/>
    <m/>
    <n v="6138.02"/>
    <m/>
    <n v="0"/>
    <m/>
    <n v="6138.02"/>
    <m/>
    <n v="0"/>
    <n v="0"/>
    <s v="UNI240000001151"/>
    <m/>
    <m/>
    <s v="JTI"/>
    <x v="0"/>
    <s v="Yenileme"/>
    <s v="Hizmet"/>
    <s v="Bakım ve Destek Hizmeti"/>
    <s v="Key Account"/>
    <x v="0"/>
    <x v="0"/>
    <s v="Yurt İçi"/>
    <s v="Türkiye"/>
  </r>
  <r>
    <s v="Q3"/>
    <x v="0"/>
    <x v="6"/>
    <m/>
    <s v="JTI TÜTÜN ÜRÜNLERI SANAYI A.S"/>
    <s v="SH.02.001"/>
    <s v="StokBar Panorama - Yazilim Bakimi Hizmeti"/>
    <s v="Univera - JTI"/>
    <x v="11"/>
    <s v="Stokbar"/>
    <s v="Stokbar"/>
    <n v="3235.31"/>
    <m/>
    <n v="1"/>
    <m/>
    <n v="3235.31"/>
    <m/>
    <n v="0"/>
    <m/>
    <n v="3235.31"/>
    <m/>
    <n v="0"/>
    <n v="0"/>
    <s v="UNI240000001151"/>
    <m/>
    <m/>
    <s v="JTI"/>
    <x v="0"/>
    <s v="Yenileme"/>
    <s v="Hizmet"/>
    <s v="Bakım ve Destek Hizmeti"/>
    <s v="Key Account"/>
    <x v="0"/>
    <x v="0"/>
    <s v="Yurt İçi"/>
    <s v="Türkiye"/>
  </r>
  <r>
    <s v="Q3"/>
    <x v="0"/>
    <x v="6"/>
    <m/>
    <s v="JTI TÜTÜN ÜRÜNLERI SANAYI A.S"/>
    <s v="SH.03.004"/>
    <s v="StokBar Panorama - Çafri Merkezi Hizmeti (Depo/Lokasyon)"/>
    <s v="Univera - JTI"/>
    <x v="11"/>
    <s v="Stokbar"/>
    <s v="Stokbar"/>
    <n v="33588.26"/>
    <m/>
    <n v="1"/>
    <m/>
    <n v="33588.26"/>
    <m/>
    <n v="0"/>
    <m/>
    <n v="33588.26"/>
    <m/>
    <n v="0"/>
    <n v="0"/>
    <s v="UNI240000001151"/>
    <m/>
    <m/>
    <s v="JTI"/>
    <x v="0"/>
    <s v="Yenileme"/>
    <s v="Hizmet"/>
    <s v="Hosting"/>
    <s v="Key Account"/>
    <x v="0"/>
    <x v="0"/>
    <s v="Yurt İçi"/>
    <s v="Türkiye"/>
  </r>
  <r>
    <s v="Q3"/>
    <x v="0"/>
    <x v="6"/>
    <m/>
    <s v="JTI TÜTÜN ÜRÜNLERI PAZARLAMA A.S."/>
    <s v="QY.03.003"/>
    <s v="Quest Panorama SaaS Lisansi (Kiralama Hizmeti ) 50 + Kullanici"/>
    <s v="Univera - JTI"/>
    <x v="11"/>
    <s v="Quest"/>
    <m/>
    <n v="224.64000000000001"/>
    <m/>
    <n v="439"/>
    <m/>
    <n v="98616.960000000006"/>
    <m/>
    <n v="0"/>
    <m/>
    <n v="98616.960000000006"/>
    <m/>
    <n v="0"/>
    <n v="0"/>
    <s v="UNI240000001154"/>
    <m/>
    <m/>
    <s v="JTI"/>
    <x v="0"/>
    <s v="Yenileme"/>
    <s v="Lisans"/>
    <s v="Lisans Kiralama"/>
    <s v="Key Account"/>
    <x v="0"/>
    <x v="0"/>
    <s v="Yurt İçi"/>
    <s v="Türkiye"/>
  </r>
  <r>
    <s v="Q3"/>
    <x v="0"/>
    <x v="6"/>
    <m/>
    <s v="JTI TÜTÜN ÜRÜNLERI PAZARLAMA A.S."/>
    <s v="QH.03.001"/>
    <s v="Quest Panorama  - Çafri Merkezi Hizmeti"/>
    <s v="Univera - JTI"/>
    <x v="11"/>
    <s v="Quest"/>
    <m/>
    <n v="51.370000000000005"/>
    <m/>
    <n v="804"/>
    <m/>
    <n v="41301.480000000003"/>
    <m/>
    <n v="0"/>
    <m/>
    <n v="41301.480000000003"/>
    <m/>
    <n v="0"/>
    <n v="0"/>
    <s v="UNI240000001152"/>
    <m/>
    <m/>
    <s v="JTI"/>
    <x v="0"/>
    <s v="Yenileme"/>
    <s v="Hizmet"/>
    <s v="Hosting"/>
    <s v="Key Account"/>
    <x v="0"/>
    <x v="0"/>
    <s v="Yurt İçi"/>
    <s v="Türkiye"/>
  </r>
  <r>
    <s v="Q3"/>
    <x v="0"/>
    <x v="6"/>
    <m/>
    <s v="JTI TÜTÜN ÜRÜNLERI PAZARLAMA A.S."/>
    <s v="QH.03.001"/>
    <s v="Quest Panorama  - Çafri Merkezi Hizmeti"/>
    <s v="Univera - JTI"/>
    <x v="11"/>
    <s v="Quest"/>
    <m/>
    <n v="51.37"/>
    <m/>
    <n v="134"/>
    <m/>
    <n v="6883.58"/>
    <m/>
    <n v="0"/>
    <m/>
    <n v="6883.58"/>
    <m/>
    <n v="0"/>
    <n v="0"/>
    <s v="UNI240000001153"/>
    <m/>
    <m/>
    <s v="JTI"/>
    <x v="0"/>
    <s v="Yenileme"/>
    <s v="Hizmet"/>
    <s v="Hosting"/>
    <s v="Key Account"/>
    <x v="0"/>
    <x v="0"/>
    <s v="Yurt İçi"/>
    <s v="Türkiye"/>
  </r>
  <r>
    <s v="Q3"/>
    <x v="0"/>
    <x v="6"/>
    <m/>
    <s v="PANASONIC ELEKTRIC WORKS ELEKTRIK SAN.VE TIC. A.S."/>
    <s v="SH.03.002"/>
    <s v="StokBar Panorama - Uzman Destek Hizmeti"/>
    <s v="Univera - Panasonic"/>
    <x v="11"/>
    <s v="Stokbar"/>
    <s v="Stokbar"/>
    <n v="97500"/>
    <m/>
    <n v="1"/>
    <m/>
    <n v="97500"/>
    <m/>
    <n v="0"/>
    <m/>
    <n v="97500"/>
    <m/>
    <n v="0"/>
    <n v="0"/>
    <s v="UNI240000001160"/>
    <m/>
    <m/>
    <s v="Panasonic"/>
    <x v="0"/>
    <s v="Yenileme"/>
    <s v="Hizmet"/>
    <s v="Hosting"/>
    <s v="Diğer"/>
    <x v="0"/>
    <x v="0"/>
    <s v="Yurt İçi"/>
    <s v="Türkiye"/>
  </r>
  <r>
    <s v="Q3"/>
    <x v="0"/>
    <x v="6"/>
    <m/>
    <s v="MATRIKS BİLGİSAYAR SİSTEMLERİ LTD.ŞTİ"/>
    <s v="WPH.02.001"/>
    <s v="WebPlus Yazilim Bakimi Hizmeti"/>
    <s v="Univera - Kanal"/>
    <x v="5"/>
    <s v="Enroute"/>
    <s v="Webplus"/>
    <n v="4620"/>
    <m/>
    <n v="1"/>
    <m/>
    <n v="4620"/>
    <m/>
    <n v="0"/>
    <m/>
    <n v="4620"/>
    <m/>
    <n v="0"/>
    <n v="0"/>
    <s v="UNI240000001162"/>
    <m/>
    <m/>
    <s v="Matriks"/>
    <x v="0"/>
    <s v="Yenileme"/>
    <s v="Hizmet"/>
    <s v="Bakım ve Destek Hizmeti"/>
    <s v="Diğer"/>
    <x v="1"/>
    <x v="2"/>
    <s v="Yurt İçi"/>
    <s v="Türkiye"/>
  </r>
  <r>
    <s v="Q3"/>
    <x v="0"/>
    <x v="6"/>
    <m/>
    <s v="MİYA OTOMASYON VE BARKOD BILISIM SISTEMLERI SAN TİC. VE L.T.D. STI."/>
    <s v="WPH.02.001"/>
    <s v="WebPlus Yazilim Bakimi Hizmeti"/>
    <s v="Univera - Kanal"/>
    <x v="5"/>
    <s v="Enroute"/>
    <s v="Webplus"/>
    <n v="14348"/>
    <m/>
    <n v="1"/>
    <m/>
    <n v="14348"/>
    <m/>
    <n v="0"/>
    <m/>
    <n v="14348"/>
    <m/>
    <n v="0"/>
    <n v="0"/>
    <s v="UNI240000001163"/>
    <m/>
    <m/>
    <s v="Miya"/>
    <x v="0"/>
    <s v="Yenileme"/>
    <s v="Hizmet"/>
    <s v="Bakım ve Destek Hizmeti"/>
    <s v="Diğer"/>
    <x v="1"/>
    <x v="1"/>
    <s v="Yurt İçi"/>
    <s v="Türkiye"/>
  </r>
  <r>
    <s v="Q3"/>
    <x v="0"/>
    <x v="6"/>
    <m/>
    <s v="MATRIKS BİLGİSAYAR SİSTEMLERİ LTD.ŞTİ"/>
    <s v="WPY.01.003"/>
    <s v="WEBPLUS EK KULLANICI LISANSI +1"/>
    <s v="Univera - Kanal"/>
    <x v="5"/>
    <s v="Enroute"/>
    <s v="Webplus"/>
    <n v="1050"/>
    <m/>
    <n v="1"/>
    <m/>
    <n v="1500"/>
    <m/>
    <n v="450"/>
    <m/>
    <n v="1050"/>
    <m/>
    <n v="0"/>
    <n v="0"/>
    <s v="UNI240000001162"/>
    <m/>
    <m/>
    <s v="Matriks"/>
    <x v="0"/>
    <s v="Yeni Satış"/>
    <s v="Lisans"/>
    <s v="Lisans Satışı"/>
    <s v="Diğer"/>
    <x v="1"/>
    <x v="2"/>
    <s v="Yurt İçi"/>
    <s v="Türkiye"/>
  </r>
  <r>
    <s v="Q3"/>
    <x v="0"/>
    <x v="6"/>
    <m/>
    <s v="MİYA OTOMASYON VE BARKOD BILISIM SISTEMLERI SAN TİC. VE L.T.D. STI."/>
    <s v="WPY.01.003"/>
    <s v="WEBPLUS EK KULLANICI LISANSI +1"/>
    <s v="Univera - Kanal"/>
    <x v="5"/>
    <s v="Enroute"/>
    <s v="Webplus"/>
    <n v="2408"/>
    <m/>
    <n v="3"/>
    <m/>
    <n v="7224"/>
    <m/>
    <n v="0"/>
    <m/>
    <n v="7224"/>
    <m/>
    <n v="0"/>
    <n v="0"/>
    <s v="UNI240000001163"/>
    <m/>
    <m/>
    <s v="Miya"/>
    <x v="0"/>
    <s v="Yeni Satış"/>
    <s v="Lisans"/>
    <s v="Lisans Satışı"/>
    <s v="Diğer"/>
    <x v="1"/>
    <x v="1"/>
    <s v="Yurt İçi"/>
    <s v="Türkiye"/>
  </r>
  <r>
    <s v="Q3"/>
    <x v="0"/>
    <x v="6"/>
    <m/>
    <s v="MATRIKS BİLGİSAYAR SİSTEMLERİ LTD.ŞTİ"/>
    <s v="WPY.01.006"/>
    <s v="WEBPLUS DISTRIBUTION SATIS-DAGITIM YAZILIMI (Light)"/>
    <s v="Univera - Kanal"/>
    <x v="5"/>
    <s v="Enroute"/>
    <s v="Webplus"/>
    <n v="10500"/>
    <m/>
    <n v="1"/>
    <m/>
    <n v="15000"/>
    <m/>
    <n v="4500"/>
    <m/>
    <n v="10500"/>
    <m/>
    <n v="0"/>
    <n v="0"/>
    <s v="UNI240000001162"/>
    <m/>
    <m/>
    <s v="Matriks"/>
    <x v="0"/>
    <s v="Yeni Satış"/>
    <s v="Lisans"/>
    <s v="Lisans Satışı"/>
    <s v="Diğer"/>
    <x v="1"/>
    <x v="2"/>
    <s v="Yurt İçi"/>
    <s v="Türkiye"/>
  </r>
  <r>
    <s v="Q3"/>
    <x v="0"/>
    <x v="6"/>
    <m/>
    <s v="MATRIKS BİLGİSAYAR SİSTEMLERİ LTD.ŞTİ"/>
    <s v="WPY.02.001"/>
    <s v="WEBPLUS (Android) SATIS TEMSILCISI LISANSI"/>
    <s v="Univera - Kanal"/>
    <x v="5"/>
    <s v="Enroute"/>
    <s v="Webplus"/>
    <n v="1575"/>
    <m/>
    <n v="2"/>
    <m/>
    <n v="4500"/>
    <m/>
    <n v="1350"/>
    <m/>
    <n v="3150"/>
    <m/>
    <n v="0"/>
    <n v="0"/>
    <s v="UNI240000001162"/>
    <m/>
    <m/>
    <s v="Matriks"/>
    <x v="0"/>
    <s v="Yeni Satış"/>
    <s v="Lisans"/>
    <s v="Lisans Satışı"/>
    <s v="Diğer"/>
    <x v="1"/>
    <x v="2"/>
    <s v="Yurt İçi"/>
    <s v="Türkiye"/>
  </r>
  <r>
    <s v="Q3"/>
    <x v="0"/>
    <x v="6"/>
    <m/>
    <s v="MİYA OTOMASYON VE BARKOD BILISIM SISTEMLERI SAN TİC. VE L.T.D. STI."/>
    <s v="WPY.02.001"/>
    <s v="WEBPLUS (Android) SATIS TEMSILCISI LISANSI"/>
    <s v="Univera - Kanal"/>
    <x v="5"/>
    <s v="Enroute"/>
    <s v="Webplus"/>
    <n v="2813"/>
    <m/>
    <n v="10"/>
    <m/>
    <n v="28130"/>
    <m/>
    <n v="0"/>
    <m/>
    <n v="28130"/>
    <m/>
    <n v="0"/>
    <n v="0"/>
    <s v="UNI240000001163"/>
    <m/>
    <m/>
    <s v="Miya"/>
    <x v="0"/>
    <s v="Yeni Satış"/>
    <s v="Lisans"/>
    <s v="Lisans Satışı"/>
    <s v="Diğer"/>
    <x v="1"/>
    <x v="1"/>
    <s v="Yurt İçi"/>
    <s v="Türkiye"/>
  </r>
  <r>
    <s v="Q3"/>
    <x v="0"/>
    <x v="6"/>
    <m/>
    <s v="AKSEHIR OPAK GIDA IHTIYAÇ ÜRÜNLERI SANAYI TICARET LIMITED SIRKETI"/>
    <s v="UH.01.002"/>
    <s v="Unidox Kontör"/>
    <s v="Univera - Haribo"/>
    <x v="6"/>
    <s v="E-Dönüşüm"/>
    <s v="Unidox"/>
    <n v="1.6"/>
    <m/>
    <n v="10000"/>
    <m/>
    <n v="16000"/>
    <m/>
    <n v="0"/>
    <m/>
    <n v="16000"/>
    <m/>
    <n v="0"/>
    <n v="0"/>
    <s v="ENV240000000091"/>
    <m/>
    <m/>
    <s v="Haribo"/>
    <x v="0"/>
    <s v="Yeni Satış"/>
    <s v="Kontor"/>
    <s v="Kontor Satışı"/>
    <s v="Key Account"/>
    <x v="1"/>
    <x v="0"/>
    <s v="Yurt İçi"/>
    <s v="Türkiye"/>
  </r>
  <r>
    <s v="Q3"/>
    <x v="0"/>
    <x v="6"/>
    <m/>
    <s v="TUTAR ELEKTRIK ELEKTRONIK GIDA SANAYI TICARET LIMITED SIRKETI"/>
    <s v="UH.01.002"/>
    <s v="UNIDOX KONTÖR HIZMETI"/>
    <s v="Univera Doğuş Çay Projesi"/>
    <x v="6"/>
    <s v="E-Dönüşüm"/>
    <s v="Unidox"/>
    <n v="2.0436999999999999"/>
    <m/>
    <n v="10000"/>
    <m/>
    <n v="20437"/>
    <m/>
    <n v="0"/>
    <m/>
    <n v="20437"/>
    <m/>
    <n v="0"/>
    <n v="0"/>
    <s v="UNI240000001164"/>
    <m/>
    <m/>
    <s v="Doğuş Çay"/>
    <x v="0"/>
    <s v="Yeni Satış"/>
    <s v="Kontor"/>
    <s v="Kontor Satışı"/>
    <s v="Key Account"/>
    <x v="1"/>
    <x v="0"/>
    <s v="Yurt İçi"/>
    <s v="Türkiye"/>
  </r>
  <r>
    <s v="Q3"/>
    <x v="0"/>
    <x v="6"/>
    <m/>
    <s v="SUNAOGLU GIDA TARIM HAYV. PAZ. SAN. INS. SAN. TIC. LTD. STI."/>
    <s v="UH.01.002"/>
    <s v="UNIDOX KONTÖR HIZMETI"/>
    <s v="Univera - Kebir Süt"/>
    <x v="6"/>
    <s v="E-Dönüşüm"/>
    <s v="Unidox"/>
    <n v="1.67"/>
    <m/>
    <n v="25000"/>
    <m/>
    <n v="41750"/>
    <m/>
    <n v="0"/>
    <m/>
    <n v="41750"/>
    <m/>
    <n v="0"/>
    <n v="0"/>
    <s v="UNI240000001167"/>
    <m/>
    <m/>
    <s v="Kebir Süt"/>
    <x v="0"/>
    <s v="Yeni Satış"/>
    <s v="Kontor"/>
    <s v="Kontor Satışı"/>
    <s v="Diğer"/>
    <x v="1"/>
    <x v="0"/>
    <s v="Yurt İçi"/>
    <s v="Türkiye"/>
  </r>
  <r>
    <s v="Q3"/>
    <x v="0"/>
    <x v="6"/>
    <m/>
    <s v="JTI TÜTÜN ÜRÜNLERI PAZARLAMA A.S."/>
    <s v="EH.06.001"/>
    <s v="EnRoute Panorama - Hosting Hizmeti"/>
    <s v="Univera - JTI"/>
    <x v="11"/>
    <s v="Hosting"/>
    <m/>
    <n v="360540.45"/>
    <m/>
    <n v="1"/>
    <m/>
    <n v="360540.4523"/>
    <m/>
    <n v="2.3E-3"/>
    <m/>
    <n v="360540.45"/>
    <m/>
    <n v="0"/>
    <n v="0"/>
    <s v="UNI240000001168"/>
    <m/>
    <m/>
    <s v="JTI"/>
    <x v="0"/>
    <s v="Yenileme"/>
    <s v="Hizmet"/>
    <s v="Hosting"/>
    <s v="Key Account"/>
    <x v="0"/>
    <x v="0"/>
    <s v="Yurt İçi"/>
    <s v="Türkiye"/>
  </r>
  <r>
    <s v="Q1"/>
    <x v="1"/>
    <x v="0"/>
    <m/>
    <s v="Tadım Gıda Maddeleri San. ve Tic. A.Ş."/>
    <s v="EH.05.002"/>
    <s v="Enroute Panorama - Rapor Gelistirme Hizmeti"/>
    <s v="Univera - Tadım"/>
    <x v="11"/>
    <s v="Enroute"/>
    <s v="Enroute"/>
    <n v="15750"/>
    <m/>
    <n v="25"/>
    <m/>
    <n v="437500"/>
    <m/>
    <n v="43750"/>
    <m/>
    <n v="393750"/>
    <m/>
    <n v="0"/>
    <n v="0"/>
    <m/>
    <m/>
    <m/>
    <s v="Tadım"/>
    <x v="0"/>
    <s v="Yeni Satış"/>
    <s v="Hizmet"/>
    <s v="Rapor Geliştirme"/>
    <s v="Diğer"/>
    <x v="0"/>
    <x v="0"/>
    <s v="Yurt İçi"/>
    <s v="Türkiye"/>
  </r>
  <r>
    <s v="Q1"/>
    <x v="1"/>
    <x v="0"/>
    <m/>
    <s v="Tadım Gıda Maddeleri San. ve Tic. A.Ş."/>
    <s v="EH.01.001"/>
    <s v="Enroute Panorama - Proje ve Ürün Yönetimi Danışmanlığı Hizmeti"/>
    <s v="Univera - Tadım"/>
    <x v="11"/>
    <s v="Enroute"/>
    <s v="Enroute"/>
    <n v="15750"/>
    <m/>
    <n v="10"/>
    <m/>
    <n v="175000"/>
    <m/>
    <n v="17500"/>
    <m/>
    <n v="157500"/>
    <m/>
    <n v="0"/>
    <n v="0"/>
    <m/>
    <m/>
    <m/>
    <s v="Tadım"/>
    <x v="0"/>
    <s v="Yeni Satış"/>
    <s v="Hizmet"/>
    <s v="Proje Yönetimi ve Danışmanlık"/>
    <s v="Diğer"/>
    <x v="0"/>
    <x v="0"/>
    <s v="Yurt İçi"/>
    <s v="Türkiye"/>
  </r>
  <r>
    <s v="Q3"/>
    <x v="0"/>
    <x v="6"/>
    <m/>
    <s v="AHMET NART DAGITIM PAZARLAMA-AHMET NART"/>
    <s v="UH.01.002"/>
    <s v="Unidox Kontör"/>
    <s v="Univera Doğuş Çay Projesi"/>
    <x v="6"/>
    <s v="E-Dönüşüm"/>
    <s v="Unidox"/>
    <n v="1.5189999999999999"/>
    <m/>
    <n v="25000"/>
    <m/>
    <n v="37975"/>
    <m/>
    <n v="0"/>
    <m/>
    <n v="37975"/>
    <m/>
    <n v="0"/>
    <n v="0"/>
    <s v="UNI240000001172"/>
    <m/>
    <m/>
    <s v="Doğuş Çay"/>
    <x v="0"/>
    <s v="Yeni Satış"/>
    <s v="Kontor"/>
    <s v="Kontor Satışı"/>
    <s v="Key Account"/>
    <x v="1"/>
    <x v="0"/>
    <s v="Yurt İçi"/>
    <s v="Türkiye"/>
  </r>
  <r>
    <s v="Q3"/>
    <x v="0"/>
    <x v="6"/>
    <m/>
    <s v="ALI KEMAL PEHLIVAN"/>
    <s v="UH.01.002"/>
    <s v="Unidox Kontör"/>
    <s v="Univera - Dardanel"/>
    <x v="6"/>
    <s v="E-Dönüşüm"/>
    <s v="Unidox"/>
    <n v="2.8875999999999999"/>
    <m/>
    <n v="5000"/>
    <m/>
    <n v="14438"/>
    <m/>
    <n v="0"/>
    <m/>
    <n v="14438"/>
    <m/>
    <n v="0"/>
    <n v="0"/>
    <s v="UNI240000001174"/>
    <m/>
    <m/>
    <s v="Dardanel"/>
    <x v="0"/>
    <s v="Yeni Satış"/>
    <s v="Kontor"/>
    <s v="Kontor Satışı"/>
    <s v="Diğer"/>
    <x v="1"/>
    <x v="0"/>
    <s v="Yurt İçi"/>
    <s v="Türkiye"/>
  </r>
  <r>
    <s v="Q3"/>
    <x v="0"/>
    <x v="6"/>
    <m/>
    <s v="KANATOGLU GIDA SANAYI VE TIC.LTD.STI."/>
    <s v="UH.01.002"/>
    <s v="UNIDOX KONTÖR HIZMETI"/>
    <s v="Univera - Şen Piliç"/>
    <x v="6"/>
    <s v="E-Dönüşüm"/>
    <s v="Unidox"/>
    <n v="1.875"/>
    <m/>
    <n v="25000"/>
    <m/>
    <n v="46875"/>
    <m/>
    <n v="0"/>
    <m/>
    <n v="46875"/>
    <m/>
    <n v="0"/>
    <n v="0"/>
    <s v="UNI240000001173"/>
    <m/>
    <m/>
    <s v="Şen Piliç"/>
    <x v="0"/>
    <s v="Yeni Satış"/>
    <s v="Kontor"/>
    <s v="Kontor Satışı"/>
    <s v="Diğer"/>
    <x v="1"/>
    <x v="0"/>
    <s v="Yurt İçi"/>
    <s v="Türkiye"/>
  </r>
  <r>
    <s v="Q3"/>
    <x v="0"/>
    <x v="6"/>
    <m/>
    <s v="ÇAYKUR ÇAY ISLETMELERI GENEL MÜDÜRLÜGÜ"/>
    <s v="QH.02.001"/>
    <s v="Quest Panorama - Yazilim Bakimi, Yasatma ve Merkezi Destek Hizmeti"/>
    <s v="Univera - Çaykur"/>
    <x v="11"/>
    <s v="Quest"/>
    <m/>
    <n v="6376.42"/>
    <m/>
    <n v="1"/>
    <m/>
    <n v="6376.42"/>
    <m/>
    <n v="0"/>
    <m/>
    <n v="6376.42"/>
    <m/>
    <n v="0"/>
    <n v="0"/>
    <s v="UNI240000001171"/>
    <m/>
    <m/>
    <s v="Çaykur"/>
    <x v="0"/>
    <s v="Yenileme"/>
    <s v="Hizmet"/>
    <s v="Bakım ve Destek Hizmeti"/>
    <s v="Diğer"/>
    <x v="0"/>
    <x v="0"/>
    <s v="Yurt İçi"/>
    <s v="Türkiye"/>
  </r>
  <r>
    <s v="Q3"/>
    <x v="0"/>
    <x v="6"/>
    <m/>
    <s v="ÇAYKUR ÇAY ISLETMELERI GENEL MÜDÜRLÜGÜ"/>
    <s v="QH.03.001"/>
    <s v="Quest Panorama  - Çafri Merkezi Hizmeti"/>
    <s v="Univera - Çaykur"/>
    <x v="11"/>
    <s v="Quest"/>
    <m/>
    <n v="26918.91"/>
    <m/>
    <n v="1"/>
    <m/>
    <n v="26918.91"/>
    <m/>
    <n v="0"/>
    <m/>
    <n v="26918.91"/>
    <m/>
    <n v="0"/>
    <n v="0"/>
    <s v="UNI240000001171"/>
    <m/>
    <m/>
    <s v="Çaykur"/>
    <x v="0"/>
    <s v="Yenileme"/>
    <s v="Hizmet"/>
    <s v="Hosting"/>
    <s v="Diğer"/>
    <x v="0"/>
    <x v="0"/>
    <s v="Yurt İçi"/>
    <s v="Türkiye"/>
  </r>
  <r>
    <s v="Q1"/>
    <x v="1"/>
    <x v="0"/>
    <m/>
    <s v="Tadım Gıda Maddeleri San. ve Tic. A.Ş."/>
    <s v="EH.03.006"/>
    <s v="Enroute Panorama - Uzaktan Kurulum ve Efitim Hizmeti"/>
    <s v="Univera - Tadım"/>
    <x v="11"/>
    <s v="Enroute"/>
    <s v="Enroute"/>
    <n v="10000"/>
    <m/>
    <n v="4"/>
    <m/>
    <n v="40000"/>
    <m/>
    <n v="0"/>
    <m/>
    <n v="40000"/>
    <m/>
    <n v="0"/>
    <n v="0"/>
    <m/>
    <m/>
    <m/>
    <s v="Tadım"/>
    <x v="0"/>
    <s v="Yeni Satış"/>
    <s v="Hizmet"/>
    <s v="Kurulum ve Eğitim"/>
    <s v="Diğer"/>
    <x v="0"/>
    <x v="0"/>
    <s v="Yurt İçi"/>
    <s v="Türkiye"/>
  </r>
  <r>
    <s v="Q1"/>
    <x v="1"/>
    <x v="0"/>
    <m/>
    <s v="EVYAP SABUN YAĞ GLISERIN SAN. VE TİC.A.Ş."/>
    <s v="EH.05.002"/>
    <s v="Enroute Panorama - Rapor Gelistirme Hizmeti"/>
    <s v="Univera - Evyap"/>
    <x v="12"/>
    <s v="Enroute"/>
    <s v="Enroute"/>
    <n v="17500"/>
    <m/>
    <n v="1"/>
    <m/>
    <n v="17500"/>
    <m/>
    <n v="0"/>
    <m/>
    <n v="17500"/>
    <m/>
    <n v="0"/>
    <n v="0"/>
    <m/>
    <m/>
    <m/>
    <s v="Evyap"/>
    <x v="0"/>
    <s v="Yeni Satış"/>
    <s v="Hizmet"/>
    <s v="Rapor Geliştirme"/>
    <s v="Diğer"/>
    <x v="0"/>
    <x v="0"/>
    <s v="Yurt İçi"/>
    <s v="Türkiye"/>
  </r>
  <r>
    <s v="Q1"/>
    <x v="1"/>
    <x v="0"/>
    <m/>
    <s v="RED BULL GIDA DAGITIM VE PAZARLAMA TICARET LTD. STI"/>
    <s v="EH.05.002"/>
    <s v="Enroute Panorama - Rapor Gelistirme Hizmeti"/>
    <s v="Univera - Redbull"/>
    <x v="12"/>
    <s v="Enroute"/>
    <s v="Enroute"/>
    <n v="17500"/>
    <m/>
    <n v="1"/>
    <m/>
    <n v="17500"/>
    <m/>
    <n v="0"/>
    <m/>
    <n v="17500"/>
    <m/>
    <n v="0"/>
    <n v="0"/>
    <m/>
    <m/>
    <m/>
    <s v="Redbull"/>
    <x v="0"/>
    <s v="Yeni Satış"/>
    <s v="Hizmet"/>
    <s v="Rapor Geliştirme"/>
    <s v="Diğer"/>
    <x v="0"/>
    <x v="0"/>
    <s v="Yurt İçi"/>
    <s v="Türkiye"/>
  </r>
  <r>
    <s v="Q1"/>
    <x v="1"/>
    <x v="0"/>
    <m/>
    <s v="EFES KAZAKHSTAN JSC FE"/>
    <s v="EH.01.001"/>
    <s v="Enroute Panorama - Proje ve Ürün Yönetimi Danışmanlığı Hizmeti"/>
    <s v="Univera - Efes Kazakistan"/>
    <x v="16"/>
    <s v="Enroute"/>
    <s v="Enroute"/>
    <n v="14262.24"/>
    <m/>
    <n v="4"/>
    <m/>
    <n v="57048.959999999999"/>
    <m/>
    <n v="0"/>
    <m/>
    <n v="57048.959999999999"/>
    <m/>
    <n v="0"/>
    <n v="0"/>
    <m/>
    <m/>
    <m/>
    <s v="Efes International"/>
    <x v="0"/>
    <s v="Yeni Satış"/>
    <s v="Hizmet"/>
    <s v="Proje Yönetimi ve Danışmanlık"/>
    <s v="Diğer"/>
    <x v="0"/>
    <x v="0"/>
    <s v="Yurt Dışı"/>
    <s v="Kazakistan"/>
  </r>
  <r>
    <s v="Q1"/>
    <x v="1"/>
    <x v="0"/>
    <m/>
    <s v="UNIVIS BILISIM DESTEK HIZMETLERI SAN.TIC .A.S"/>
    <s v="EH.01.001"/>
    <s v="Enroute Panorama - Proje ve Ürün Yönetimi Danışmanlığı Hizmeti"/>
    <s v="Univera - Şen Piliç"/>
    <x v="11"/>
    <s v="Enroute"/>
    <s v="Enroute"/>
    <n v="14000"/>
    <m/>
    <n v="0.5"/>
    <m/>
    <n v="7000"/>
    <m/>
    <n v="0"/>
    <m/>
    <n v="7000"/>
    <m/>
    <n v="0"/>
    <n v="0"/>
    <m/>
    <m/>
    <m/>
    <s v="Univis"/>
    <x v="2"/>
    <s v="Yeni Satış"/>
    <s v="Hizmet"/>
    <s v="Proje Yönetimi ve Danışmanlık"/>
    <s v="Param Grup"/>
    <x v="0"/>
    <x v="0"/>
    <s v="Yurt İçi"/>
    <s v="Türkiye"/>
  </r>
  <r>
    <s v="Q1"/>
    <x v="1"/>
    <x v="0"/>
    <m/>
    <s v="KARADENİZ KARDEŞLER GIDA SAN.VE TİC. A.Ş."/>
    <s v="EH.01.003"/>
    <s v="Enroute Panorama - Kurulum ve Efitim Hizmeti"/>
    <s v="Univera - Kebir Süt"/>
    <x v="11"/>
    <s v="Enroute"/>
    <s v="Enroute"/>
    <n v="12000"/>
    <m/>
    <n v="4"/>
    <m/>
    <n v="48000"/>
    <m/>
    <n v="0"/>
    <m/>
    <n v="48000"/>
    <m/>
    <n v="0"/>
    <n v="0"/>
    <m/>
    <m/>
    <m/>
    <s v="Kebir Süt"/>
    <x v="0"/>
    <s v="Yeni Satış"/>
    <s v="Hizmet"/>
    <s v="Kurulum ve Eğitim"/>
    <s v="Diğer"/>
    <x v="0"/>
    <x v="0"/>
    <s v="Yurt İçi"/>
    <s v="Türkiye"/>
  </r>
  <r>
    <s v="Q3"/>
    <x v="0"/>
    <x v="6"/>
    <m/>
    <s v="DOGUS ÇAY VE GIDA MADD.ÜRT.PAZ.ITH.IHR.A.S"/>
    <s v="SH.01.001"/>
    <s v="StokBar Panorama - Proje Yönetim Hizmeti"/>
    <s v="Univera Doğuş Çay Projesi"/>
    <x v="7"/>
    <s v="Stokbar"/>
    <s v="Stokbar"/>
    <n v="13695.2"/>
    <m/>
    <n v="2"/>
    <m/>
    <n v="32224"/>
    <m/>
    <n v="4833.6000000000004"/>
    <m/>
    <n v="27390.400000000001"/>
    <m/>
    <n v="0"/>
    <n v="0"/>
    <s v="UNI240000001258"/>
    <m/>
    <m/>
    <s v="Doğuş Çay"/>
    <x v="0"/>
    <s v="Yeni Satış"/>
    <s v="Hizmet"/>
    <s v="Proje Yönetimi ve Danışmanlık"/>
    <s v="Key Account"/>
    <x v="0"/>
    <x v="0"/>
    <s v="Yurt İçi"/>
    <s v="Türkiye"/>
  </r>
  <r>
    <s v="Q3"/>
    <x v="0"/>
    <x v="6"/>
    <m/>
    <s v="UNILEVER SAN VE TIC.TÜRK AS."/>
    <s v="SH.01.001"/>
    <s v="StokBar Panorama - Proje Yönetim Hizmeti"/>
    <s v="Univera - Unilever"/>
    <x v="12"/>
    <s v="Stokbar"/>
    <s v="Stokbar"/>
    <n v="9207.5366666666669"/>
    <m/>
    <n v="3"/>
    <m/>
    <n v="34528.26"/>
    <m/>
    <n v="6905.65"/>
    <m/>
    <n v="27622.61"/>
    <m/>
    <n v="0"/>
    <n v="0"/>
    <s v="UNI240000001175"/>
    <m/>
    <m/>
    <s v="Unilever"/>
    <x v="0"/>
    <s v="Yeni Satış"/>
    <s v="Hizmet"/>
    <s v="Proje Yönetimi ve Danışmanlık"/>
    <s v="Diğer"/>
    <x v="0"/>
    <x v="0"/>
    <s v="Yurt İçi"/>
    <s v="Türkiye"/>
  </r>
  <r>
    <s v="Q3"/>
    <x v="0"/>
    <x v="6"/>
    <m/>
    <s v="MARS GIDA ÜRÜNLERI TIC. LTD.STI."/>
    <s v="QH.01.001"/>
    <s v="Quest Panorama - Proje Yönetim Hizmeti"/>
    <s v="Univera - Mars Gıda"/>
    <x v="7"/>
    <s v="Quest"/>
    <m/>
    <n v="10076.129999999999"/>
    <m/>
    <n v="2"/>
    <m/>
    <n v="23018"/>
    <m/>
    <n v="2865.74"/>
    <m/>
    <n v="20152.259999999998"/>
    <m/>
    <n v="0"/>
    <n v="0"/>
    <s v="UNI240000001257"/>
    <m/>
    <m/>
    <s v="Mars Gıda"/>
    <x v="0"/>
    <s v="Yeni Satış"/>
    <s v="Hizmet"/>
    <s v="Proje Yönetimi ve Danışmanlık"/>
    <s v="Diğer"/>
    <x v="0"/>
    <x v="0"/>
    <s v="Yurt İçi"/>
    <s v="Türkiye"/>
  </r>
  <r>
    <s v="Q3"/>
    <x v="0"/>
    <x v="6"/>
    <m/>
    <s v="AGAÇLI OTOMOTIV GIDA TIC. VE SAN. A.S."/>
    <s v="EH.06.001"/>
    <s v="EnRoute Panorama - Hosting Hizmeti"/>
    <s v="Univera - JTI"/>
    <x v="11"/>
    <s v="Hosting"/>
    <m/>
    <n v="775.07933333333335"/>
    <m/>
    <n v="15"/>
    <m/>
    <n v="11626.192440000001"/>
    <m/>
    <n v="2.4399999999999999E-3"/>
    <m/>
    <n v="11626.19"/>
    <m/>
    <n v="0"/>
    <n v="0"/>
    <s v="UNI240000001216"/>
    <m/>
    <m/>
    <s v="JTI"/>
    <x v="0"/>
    <s v="Yenileme"/>
    <s v="Hizmet"/>
    <s v="Hosting"/>
    <s v="Key Account"/>
    <x v="0"/>
    <x v="0"/>
    <s v="Yurt İçi"/>
    <s v="Türkiye"/>
  </r>
  <r>
    <s v="Q3"/>
    <x v="0"/>
    <x v="6"/>
    <m/>
    <s v="ALTUN TEMIZLIK TÜTÜN ÜRÜNLERI PAZARLAMA A .S"/>
    <s v="EH.06.001"/>
    <s v="EnRoute Panorama - Hosting Hizmeti"/>
    <s v="Univera - JTI"/>
    <x v="11"/>
    <s v="Hosting"/>
    <m/>
    <n v="775.08"/>
    <m/>
    <n v="1"/>
    <m/>
    <n v="775.07949599999995"/>
    <m/>
    <n v="-5.04E-4"/>
    <m/>
    <n v="775.08"/>
    <m/>
    <n v="0"/>
    <n v="0"/>
    <s v="UNI240000001217"/>
    <m/>
    <m/>
    <s v="JTI"/>
    <x v="0"/>
    <s v="Yenileme"/>
    <s v="Hizmet"/>
    <s v="Hosting"/>
    <s v="Key Account"/>
    <x v="0"/>
    <x v="0"/>
    <s v="Yurt İçi"/>
    <s v="Türkiye"/>
  </r>
  <r>
    <s v="Q3"/>
    <x v="0"/>
    <x v="6"/>
    <m/>
    <s v="ARME DAGITIM PAZARLAMA SANAYI VE TIC. A.S."/>
    <s v="EH.06.001"/>
    <s v="EnRoute Panorama - Hosting Hizmeti"/>
    <s v="Univera - JTI"/>
    <x v="11"/>
    <s v="Hosting"/>
    <m/>
    <n v="775.08"/>
    <m/>
    <n v="1"/>
    <m/>
    <n v="775.07949599999995"/>
    <m/>
    <n v="-5.04E-4"/>
    <m/>
    <n v="775.08"/>
    <m/>
    <n v="0"/>
    <n v="0"/>
    <s v="UNI240000001218"/>
    <m/>
    <m/>
    <s v="JTI"/>
    <x v="0"/>
    <s v="Yenileme"/>
    <s v="Hizmet"/>
    <s v="Hosting"/>
    <s v="Key Account"/>
    <x v="0"/>
    <x v="0"/>
    <s v="Yurt İçi"/>
    <s v="Türkiye"/>
  </r>
  <r>
    <s v="Q3"/>
    <x v="0"/>
    <x v="6"/>
    <m/>
    <s v="AYDIN ÜNLÜER TUR.GIDA TIC. VE SAN. A.S."/>
    <s v="EH.06.001"/>
    <s v="EnRoute Panorama - Hosting Hizmeti"/>
    <s v="Univera - JTI"/>
    <x v="11"/>
    <s v="Hosting"/>
    <m/>
    <n v="775.07999999999993"/>
    <m/>
    <n v="3"/>
    <m/>
    <n v="2325.238488"/>
    <m/>
    <n v="-1.5120000000000001E-3"/>
    <m/>
    <n v="2325.2399999999998"/>
    <m/>
    <n v="0"/>
    <n v="0"/>
    <s v="UNI240000001219"/>
    <m/>
    <m/>
    <s v="JTI"/>
    <x v="0"/>
    <s v="Yenileme"/>
    <s v="Hizmet"/>
    <s v="Hosting"/>
    <s v="Key Account"/>
    <x v="0"/>
    <x v="0"/>
    <s v="Yurt İçi"/>
    <s v="Türkiye"/>
  </r>
  <r>
    <s v="Q3"/>
    <x v="0"/>
    <x v="6"/>
    <m/>
    <s v="BAMS GIDA ITRIYAT VE TEKSTIL TIC. VE SAN. LTD. STI."/>
    <s v="EH.06.001"/>
    <s v="EnRoute Panorama - Hosting Hizmeti"/>
    <s v="Univera - JTI"/>
    <x v="11"/>
    <s v="Hosting"/>
    <m/>
    <n v="775.08"/>
    <m/>
    <n v="2"/>
    <m/>
    <n v="1550.1589919999999"/>
    <m/>
    <n v="-1.008E-3"/>
    <m/>
    <n v="1550.16"/>
    <m/>
    <n v="0"/>
    <n v="0"/>
    <s v="UNI240000001220"/>
    <m/>
    <m/>
    <s v="JTI"/>
    <x v="0"/>
    <s v="Yenileme"/>
    <s v="Hizmet"/>
    <s v="Hosting"/>
    <s v="Key Account"/>
    <x v="0"/>
    <x v="0"/>
    <s v="Yurt İçi"/>
    <s v="Türkiye"/>
  </r>
  <r>
    <s v="Q3"/>
    <x v="0"/>
    <x v="6"/>
    <m/>
    <s v="BAYRAKTAR SATIS VE DAGITIM ANONIM SIRKETI"/>
    <s v="EH.06.001"/>
    <s v="EnRoute Panorama - Hosting Hizmeti"/>
    <s v="Univera - JTI"/>
    <x v="11"/>
    <s v="Hosting"/>
    <m/>
    <n v="775.08"/>
    <m/>
    <n v="2"/>
    <m/>
    <n v="1550.1589919999999"/>
    <m/>
    <n v="-1.008E-3"/>
    <m/>
    <n v="1550.16"/>
    <m/>
    <n v="0"/>
    <n v="0"/>
    <s v="UNI240000001221"/>
    <m/>
    <m/>
    <s v="JTI"/>
    <x v="0"/>
    <s v="Yenileme"/>
    <s v="Hizmet"/>
    <s v="Hosting"/>
    <s v="Key Account"/>
    <x v="0"/>
    <x v="0"/>
    <s v="Yurt İçi"/>
    <s v="Türkiye"/>
  </r>
  <r>
    <s v="Q3"/>
    <x v="0"/>
    <x v="6"/>
    <m/>
    <s v="BESLER GIDA PAZ. SAN. VE TIC. A.S."/>
    <s v="EH.06.001"/>
    <s v="EnRoute Panorama - Hosting Hizmeti"/>
    <s v="Univera - JTI"/>
    <x v="11"/>
    <s v="Hosting"/>
    <m/>
    <n v="775.08"/>
    <m/>
    <n v="1"/>
    <m/>
    <n v="775.07949599999995"/>
    <m/>
    <n v="-5.04E-4"/>
    <m/>
    <n v="775.08"/>
    <m/>
    <n v="0"/>
    <n v="0"/>
    <s v="UNI240000001222"/>
    <m/>
    <m/>
    <s v="JTI"/>
    <x v="0"/>
    <s v="Yenileme"/>
    <s v="Hizmet"/>
    <s v="Hosting"/>
    <s v="Key Account"/>
    <x v="0"/>
    <x v="0"/>
    <s v="Yurt İçi"/>
    <s v="Türkiye"/>
  </r>
  <r>
    <s v="Q3"/>
    <x v="0"/>
    <x v="6"/>
    <m/>
    <s v="BUGRA MÜH. VE INS. MALZ. IML. ITH. IHR. TIC. SAN. LTD. STI."/>
    <s v="EH.06.001"/>
    <s v="EnRoute Panorama - Hosting Hizmeti"/>
    <s v="Univera - JTI"/>
    <x v="11"/>
    <s v="Hosting"/>
    <m/>
    <n v="775.08"/>
    <m/>
    <n v="1"/>
    <m/>
    <n v="775.07949599999995"/>
    <m/>
    <n v="-5.04E-4"/>
    <m/>
    <n v="775.08"/>
    <m/>
    <n v="0"/>
    <n v="0"/>
    <s v="UNI240000001223"/>
    <m/>
    <m/>
    <s v="JTI"/>
    <x v="0"/>
    <s v="Yenileme"/>
    <s v="Hizmet"/>
    <s v="Hosting"/>
    <s v="Key Account"/>
    <x v="0"/>
    <x v="0"/>
    <s v="Yurt İçi"/>
    <s v="Türkiye"/>
  </r>
  <r>
    <s v="Q3"/>
    <x v="0"/>
    <x v="6"/>
    <m/>
    <s v="BURAY TÜTÜN MAMUL. MESR. PAZ. VE DAG. TIC. LTD. STI."/>
    <s v="EH.06.001"/>
    <s v="EnRoute Panorama - Hosting Hizmeti"/>
    <s v="Univera - JTI"/>
    <x v="11"/>
    <s v="Hosting"/>
    <m/>
    <n v="775.08"/>
    <m/>
    <n v="1"/>
    <m/>
    <n v="775.07949599999995"/>
    <m/>
    <n v="-5.04E-4"/>
    <m/>
    <n v="775.08"/>
    <m/>
    <n v="0"/>
    <n v="0"/>
    <s v="UNI240000001224"/>
    <m/>
    <m/>
    <s v="JTI"/>
    <x v="0"/>
    <s v="Yenileme"/>
    <s v="Hizmet"/>
    <s v="Hosting"/>
    <s v="Key Account"/>
    <x v="0"/>
    <x v="0"/>
    <s v="Yurt İçi"/>
    <s v="Türkiye"/>
  </r>
  <r>
    <s v="Q3"/>
    <x v="0"/>
    <x v="6"/>
    <m/>
    <s v="CAN TÜTÜN MAMULLERI INSAAT VE SANAYI TICARET A.S."/>
    <s v="EH.06.001"/>
    <s v="EnRoute Panorama - Hosting Hizmeti"/>
    <s v="Univera - JTI"/>
    <x v="11"/>
    <s v="Hosting"/>
    <m/>
    <n v="775.08"/>
    <m/>
    <n v="1"/>
    <m/>
    <n v="775.07949599999995"/>
    <m/>
    <n v="-5.04E-4"/>
    <m/>
    <n v="775.08"/>
    <m/>
    <n v="0"/>
    <n v="0"/>
    <s v="UNI240000001225"/>
    <m/>
    <m/>
    <s v="JTI"/>
    <x v="0"/>
    <s v="Yenileme"/>
    <s v="Hizmet"/>
    <s v="Hosting"/>
    <s v="Key Account"/>
    <x v="0"/>
    <x v="0"/>
    <s v="Yurt İçi"/>
    <s v="Türkiye"/>
  </r>
  <r>
    <s v="Q3"/>
    <x v="0"/>
    <x v="6"/>
    <m/>
    <s v="ÇELIKKOL TURIZM GIDA MAD.SAN VE TIC. LTD. STI."/>
    <s v="EH.06.001"/>
    <s v="EnRoute Panorama - Hosting Hizmeti"/>
    <s v="Univera - JTI"/>
    <x v="11"/>
    <s v="Hosting"/>
    <m/>
    <n v="775.08"/>
    <m/>
    <n v="1"/>
    <m/>
    <n v="775.07949599999995"/>
    <m/>
    <n v="-5.04E-4"/>
    <m/>
    <n v="775.08"/>
    <m/>
    <n v="0"/>
    <n v="0"/>
    <s v="UNI240000001226"/>
    <m/>
    <m/>
    <s v="JTI"/>
    <x v="0"/>
    <s v="Yenileme"/>
    <s v="Hizmet"/>
    <s v="Hosting"/>
    <s v="Key Account"/>
    <x v="0"/>
    <x v="0"/>
    <s v="Yurt İçi"/>
    <s v="Türkiye"/>
  </r>
  <r>
    <s v="Q3"/>
    <x v="0"/>
    <x v="6"/>
    <m/>
    <s v="DOYURAN GIDA A.S."/>
    <s v="EH.06.001"/>
    <s v="EnRoute Panorama - Hosting Hizmeti"/>
    <s v="Univera - JTI"/>
    <x v="11"/>
    <s v="Hosting"/>
    <m/>
    <n v="775.08"/>
    <m/>
    <n v="1"/>
    <m/>
    <n v="775.07949599999995"/>
    <m/>
    <n v="-5.04E-4"/>
    <m/>
    <n v="775.08"/>
    <m/>
    <n v="0"/>
    <n v="0"/>
    <s v="UNI240000001227"/>
    <m/>
    <m/>
    <s v="JTI"/>
    <x v="0"/>
    <s v="Yenileme"/>
    <s v="Hizmet"/>
    <s v="Hosting"/>
    <s v="Key Account"/>
    <x v="0"/>
    <x v="0"/>
    <s v="Yurt İçi"/>
    <s v="Türkiye"/>
  </r>
  <r>
    <s v="Q3"/>
    <x v="0"/>
    <x v="6"/>
    <m/>
    <s v="DÜNYA MESRUBAT GIDA INS.TURIZM PAZ. SAN. VE TIC. LTD. STI."/>
    <s v="EH.06.001"/>
    <s v="EnRoute Panorama - Hosting Hizmeti"/>
    <s v="Univera - JTI"/>
    <x v="11"/>
    <s v="Hosting"/>
    <m/>
    <n v="775.08"/>
    <m/>
    <n v="5"/>
    <m/>
    <n v="3875.3974800000001"/>
    <m/>
    <n v="-2.5200000000000001E-3"/>
    <m/>
    <n v="3875.4"/>
    <m/>
    <n v="0"/>
    <n v="0"/>
    <s v="UNI240000001228"/>
    <m/>
    <m/>
    <s v="JTI"/>
    <x v="0"/>
    <s v="Yenileme"/>
    <s v="Hizmet"/>
    <s v="Hosting"/>
    <s v="Key Account"/>
    <x v="0"/>
    <x v="0"/>
    <s v="Yurt İçi"/>
    <s v="Türkiye"/>
  </r>
  <r>
    <s v="Q3"/>
    <x v="0"/>
    <x v="6"/>
    <m/>
    <s v="FLAS TURIZM INSAAT TAAHHÜT TIC. LTD. STI."/>
    <s v="EH.06.001"/>
    <s v="EnRoute Panorama - Hosting Hizmeti"/>
    <s v="Univera - JTI"/>
    <x v="11"/>
    <s v="Hosting"/>
    <m/>
    <n v="775.08"/>
    <m/>
    <n v="1"/>
    <m/>
    <n v="775.07949599999995"/>
    <m/>
    <n v="-5.04E-4"/>
    <m/>
    <n v="775.08"/>
    <m/>
    <n v="0"/>
    <n v="0"/>
    <s v="UNI240000001229"/>
    <m/>
    <m/>
    <s v="JTI"/>
    <x v="0"/>
    <s v="Yenileme"/>
    <s v="Hizmet"/>
    <s v="Hosting"/>
    <s v="Key Account"/>
    <x v="0"/>
    <x v="0"/>
    <s v="Yurt İçi"/>
    <s v="Türkiye"/>
  </r>
  <r>
    <s v="Q3"/>
    <x v="0"/>
    <x v="6"/>
    <m/>
    <s v="FLAS TURIZM INSAAT TAAHHÜT TIC. LTD. STI."/>
    <s v="EH.06.001"/>
    <s v="EnRoute Panorama - Hosting Hizmeti"/>
    <s v="Univera - JTI"/>
    <x v="11"/>
    <s v="Hosting"/>
    <m/>
    <n v="775.08"/>
    <m/>
    <n v="1"/>
    <m/>
    <n v="775.07949599999995"/>
    <m/>
    <n v="-5.04E-4"/>
    <m/>
    <n v="775.08"/>
    <m/>
    <n v="0"/>
    <n v="0"/>
    <s v="UNI240000001230"/>
    <m/>
    <m/>
    <s v="JTI"/>
    <x v="0"/>
    <s v="Yenileme"/>
    <s v="Hizmet"/>
    <s v="Hosting"/>
    <s v="Key Account"/>
    <x v="0"/>
    <x v="0"/>
    <s v="Yurt İçi"/>
    <s v="Türkiye"/>
  </r>
  <r>
    <s v="Q3"/>
    <x v="0"/>
    <x v="6"/>
    <m/>
    <s v="KALPAKÇIOGLU GIDA SAN. VE TIC. LTD. STI."/>
    <s v="EH.06.001"/>
    <s v="EnRoute Panorama - Hosting Hizmeti"/>
    <s v="Univera - JTI"/>
    <x v="11"/>
    <s v="Hosting"/>
    <m/>
    <n v="775.08"/>
    <m/>
    <n v="2"/>
    <m/>
    <n v="1550.1589919999999"/>
    <m/>
    <n v="-1.008E-3"/>
    <m/>
    <n v="1550.16"/>
    <m/>
    <n v="0"/>
    <n v="0"/>
    <s v="UNI240000001231"/>
    <m/>
    <m/>
    <s v="JTI"/>
    <x v="0"/>
    <s v="Yenileme"/>
    <s v="Hizmet"/>
    <s v="Hosting"/>
    <s v="Key Account"/>
    <x v="0"/>
    <x v="0"/>
    <s v="Yurt İçi"/>
    <s v="Türkiye"/>
  </r>
  <r>
    <s v="Q3"/>
    <x v="0"/>
    <x v="6"/>
    <m/>
    <s v="KILKISLI MES. TEK. MAM. GIDA MAD. SAN. TIC. LTD. STI."/>
    <s v="EH.06.001"/>
    <s v="EnRoute Panorama - Hosting Hizmeti"/>
    <s v="Univera - JTI"/>
    <x v="11"/>
    <s v="Hosting"/>
    <m/>
    <n v="775.08"/>
    <m/>
    <n v="1"/>
    <m/>
    <n v="775.07949599999995"/>
    <m/>
    <n v="-5.04E-4"/>
    <m/>
    <n v="775.08"/>
    <m/>
    <n v="0"/>
    <n v="0"/>
    <s v="UNI240000001232"/>
    <m/>
    <m/>
    <s v="JTI"/>
    <x v="0"/>
    <s v="Yenileme"/>
    <s v="Hizmet"/>
    <s v="Hosting"/>
    <s v="Key Account"/>
    <x v="0"/>
    <x v="0"/>
    <s v="Yurt İçi"/>
    <s v="Türkiye"/>
  </r>
  <r>
    <s v="Q3"/>
    <x v="0"/>
    <x v="6"/>
    <m/>
    <s v="KOPUZ GIDA TIC. A.S."/>
    <s v="EH.06.001"/>
    <s v="EnRoute Panorama - Hosting Hizmeti"/>
    <s v="Univera - JTI"/>
    <x v="11"/>
    <s v="Hosting"/>
    <m/>
    <n v="775.07909090909095"/>
    <m/>
    <n v="11"/>
    <m/>
    <n v="8525.8744559999996"/>
    <m/>
    <n v="4.4559999999999999E-3"/>
    <m/>
    <n v="8525.8700000000008"/>
    <m/>
    <n v="0"/>
    <n v="0"/>
    <s v="UNI240000001233"/>
    <m/>
    <m/>
    <s v="JTI"/>
    <x v="0"/>
    <s v="Yenileme"/>
    <s v="Hizmet"/>
    <s v="Hosting"/>
    <s v="Key Account"/>
    <x v="0"/>
    <x v="0"/>
    <s v="Yurt İçi"/>
    <s v="Türkiye"/>
  </r>
  <r>
    <s v="Q3"/>
    <x v="0"/>
    <x v="6"/>
    <m/>
    <s v="ONGUN EMGIN GIDA DAG. PAZ. TUR.SAN. TIC. LTD. STI."/>
    <s v="EH.06.001"/>
    <s v="EnRoute Panorama - Hosting Hizmeti"/>
    <s v="Univera - JTI"/>
    <x v="11"/>
    <s v="Hosting"/>
    <m/>
    <n v="775.08"/>
    <m/>
    <n v="1"/>
    <m/>
    <n v="775.07949599999995"/>
    <m/>
    <n v="-5.04E-4"/>
    <m/>
    <n v="775.08"/>
    <m/>
    <n v="0"/>
    <n v="0"/>
    <s v="UNI240000001249"/>
    <m/>
    <m/>
    <s v="JTI"/>
    <x v="0"/>
    <s v="Yenileme"/>
    <s v="Hizmet"/>
    <s v="Hosting"/>
    <s v="Key Account"/>
    <x v="0"/>
    <x v="0"/>
    <s v="Yurt İçi"/>
    <s v="Türkiye"/>
  </r>
  <r>
    <s v="Q3"/>
    <x v="0"/>
    <x v="6"/>
    <m/>
    <s v="ONGUN EMGIN GIDA DAG. PAZ. TUR.SAN. TIC. LTD. STI."/>
    <s v="EH.06.001"/>
    <s v="EnRoute Panorama - Hosting Hizmeti"/>
    <s v="Univera - JTI"/>
    <x v="11"/>
    <s v="Hosting"/>
    <m/>
    <n v="775.08"/>
    <m/>
    <n v="1"/>
    <m/>
    <n v="775.07949599999995"/>
    <m/>
    <n v="-5.04E-4"/>
    <m/>
    <n v="775.08"/>
    <m/>
    <n v="0"/>
    <n v="0"/>
    <s v="UNI240000001250"/>
    <m/>
    <m/>
    <s v="JTI"/>
    <x v="0"/>
    <s v="Yenileme"/>
    <s v="Hizmet"/>
    <s v="Hosting"/>
    <s v="Key Account"/>
    <x v="0"/>
    <x v="0"/>
    <s v="Yurt İçi"/>
    <s v="Türkiye"/>
  </r>
  <r>
    <s v="Q3"/>
    <x v="0"/>
    <x v="6"/>
    <m/>
    <s v="ONGUN EMGIN GIDA DAG. PAZ. TUR.SAN. TIC. LTD. STI."/>
    <s v="EH.06.001"/>
    <s v="EnRoute Panorama - Hosting Hizmeti"/>
    <s v="Univera - JTI"/>
    <x v="11"/>
    <s v="Hosting"/>
    <m/>
    <n v="775.08"/>
    <m/>
    <n v="1"/>
    <m/>
    <n v="775.07949599999995"/>
    <m/>
    <n v="-5.04E-4"/>
    <m/>
    <n v="775.08"/>
    <m/>
    <n v="0"/>
    <n v="0"/>
    <s v="UNI240000001251"/>
    <m/>
    <m/>
    <s v="JTI"/>
    <x v="0"/>
    <s v="Yenileme"/>
    <s v="Hizmet"/>
    <s v="Hosting"/>
    <s v="Key Account"/>
    <x v="0"/>
    <x v="0"/>
    <s v="Yurt İçi"/>
    <s v="Türkiye"/>
  </r>
  <r>
    <s v="Q3"/>
    <x v="0"/>
    <x v="6"/>
    <m/>
    <s v="ONGUN EMGIN GIDA DAG. PAZ. TUR.SAN. TIC. LTD. STI."/>
    <s v="EH.06.001"/>
    <s v="EnRoute Panorama - Hosting Hizmeti"/>
    <s v="Univera - JTI"/>
    <x v="11"/>
    <s v="Hosting"/>
    <m/>
    <n v="775.08"/>
    <m/>
    <n v="1"/>
    <m/>
    <n v="775.07949599999995"/>
    <m/>
    <n v="-5.04E-4"/>
    <m/>
    <n v="775.08"/>
    <m/>
    <n v="0"/>
    <n v="0"/>
    <s v="UNI240000001252"/>
    <m/>
    <m/>
    <s v="JTI"/>
    <x v="0"/>
    <s v="Yenileme"/>
    <s v="Hizmet"/>
    <s v="Hosting"/>
    <s v="Key Account"/>
    <x v="0"/>
    <x v="0"/>
    <s v="Yurt İçi"/>
    <s v="Türkiye"/>
  </r>
  <r>
    <s v="Q3"/>
    <x v="0"/>
    <x v="6"/>
    <m/>
    <s v="ONGUN EMGIN GIDA DAG. PAZ. TUR.SAN. TIC. LTD. STI."/>
    <s v="EH.06.001"/>
    <s v="EnRoute Panorama - Hosting Hizmeti"/>
    <s v="Univera - JTI"/>
    <x v="11"/>
    <s v="Hosting"/>
    <m/>
    <n v="775.08"/>
    <m/>
    <n v="1"/>
    <m/>
    <n v="775.07949599999995"/>
    <m/>
    <n v="-5.04E-4"/>
    <m/>
    <n v="775.08"/>
    <m/>
    <n v="0"/>
    <n v="0"/>
    <s v="UNI240000001253"/>
    <m/>
    <m/>
    <s v="JTI"/>
    <x v="0"/>
    <s v="Yenileme"/>
    <s v="Hizmet"/>
    <s v="Hosting"/>
    <s v="Key Account"/>
    <x v="0"/>
    <x v="0"/>
    <s v="Yurt İçi"/>
    <s v="Türkiye"/>
  </r>
  <r>
    <s v="Q3"/>
    <x v="0"/>
    <x v="6"/>
    <m/>
    <s v="ONGUN EMGIN GIDA DAG. PAZ. TUR.SAN. TIC. LTD. STI."/>
    <s v="EH.06.001"/>
    <s v="EnRoute Panorama - Hosting Hizmeti"/>
    <s v="Univera - JTI"/>
    <x v="11"/>
    <s v="Hosting"/>
    <m/>
    <n v="775.08"/>
    <m/>
    <n v="1"/>
    <m/>
    <n v="775.07949599999995"/>
    <m/>
    <n v="-5.04E-4"/>
    <m/>
    <n v="775.08"/>
    <m/>
    <n v="0"/>
    <n v="0"/>
    <s v="UNI240000001254"/>
    <m/>
    <m/>
    <s v="JTI"/>
    <x v="0"/>
    <s v="Yenileme"/>
    <s v="Hizmet"/>
    <s v="Hosting"/>
    <s v="Key Account"/>
    <x v="0"/>
    <x v="0"/>
    <s v="Yurt İçi"/>
    <s v="Türkiye"/>
  </r>
  <r>
    <s v="Q3"/>
    <x v="0"/>
    <x v="6"/>
    <m/>
    <s v="ONGUN EMGIN GIDA DAG. PAZ. TUR.SAN. TIC. LTD. STI."/>
    <s v="EH.06.001"/>
    <s v="EnRoute Panorama - Hosting Hizmeti"/>
    <s v="Univera - JTI"/>
    <x v="11"/>
    <s v="Hosting"/>
    <m/>
    <n v="775.08"/>
    <m/>
    <n v="1"/>
    <m/>
    <n v="775.07949599999995"/>
    <m/>
    <n v="-5.04E-4"/>
    <m/>
    <n v="775.08"/>
    <m/>
    <n v="0"/>
    <n v="0"/>
    <s v="UNI240000001255"/>
    <m/>
    <m/>
    <s v="JTI"/>
    <x v="0"/>
    <s v="Yenileme"/>
    <s v="Hizmet"/>
    <s v="Hosting"/>
    <s v="Key Account"/>
    <x v="0"/>
    <x v="0"/>
    <s v="Yurt İçi"/>
    <s v="Türkiye"/>
  </r>
  <r>
    <s v="Q3"/>
    <x v="0"/>
    <x v="6"/>
    <m/>
    <s v="ÖZCIHAN GIDA INSAAT TARIM NAKLIYE ENERJI TURIZM MAD. PAZ. VE SAN. LTD. STI."/>
    <s v="EH.06.001"/>
    <s v="EnRoute Panorama - Hosting Hizmeti"/>
    <s v="Univera - JTI"/>
    <x v="11"/>
    <s v="Hosting"/>
    <m/>
    <n v="775.08"/>
    <m/>
    <n v="2"/>
    <m/>
    <n v="1550.1589919999999"/>
    <m/>
    <n v="-1.008E-3"/>
    <m/>
    <n v="1550.16"/>
    <m/>
    <n v="0"/>
    <n v="0"/>
    <s v="UNI240000001234"/>
    <m/>
    <m/>
    <s v="JTI"/>
    <x v="0"/>
    <s v="Yenileme"/>
    <s v="Hizmet"/>
    <s v="Hosting"/>
    <s v="Key Account"/>
    <x v="0"/>
    <x v="0"/>
    <s v="Yurt İçi"/>
    <s v="Türkiye"/>
  </r>
  <r>
    <s v="Q3"/>
    <x v="0"/>
    <x v="6"/>
    <m/>
    <s v="ÖZÇELIK MESRUBAT VE GIDA MAD.TIC.PAZ.A.S."/>
    <s v="EH.06.001"/>
    <s v="EnRoute Panorama - Hosting Hizmeti"/>
    <s v="Univera - JTI"/>
    <x v="11"/>
    <s v="Hosting"/>
    <m/>
    <n v="775.08"/>
    <m/>
    <n v="5"/>
    <m/>
    <n v="3875.3974800000001"/>
    <m/>
    <n v="-2.5200000000000001E-3"/>
    <m/>
    <n v="3875.4"/>
    <m/>
    <n v="0"/>
    <n v="0"/>
    <s v="UNI240000001235"/>
    <m/>
    <m/>
    <s v="JTI"/>
    <x v="0"/>
    <s v="Yenileme"/>
    <s v="Hizmet"/>
    <s v="Hosting"/>
    <s v="Key Account"/>
    <x v="0"/>
    <x v="0"/>
    <s v="Yurt İçi"/>
    <s v="Türkiye"/>
  </r>
  <r>
    <s v="Q3"/>
    <x v="0"/>
    <x v="6"/>
    <m/>
    <s v="ÖZÇELIK MESRUBAT VE GIDA MAD.TIC.PAZ.A.S."/>
    <s v="EH.06.001"/>
    <s v="EnRoute Panorama - Hosting Hizmeti"/>
    <s v="Univera - JTI"/>
    <x v="11"/>
    <s v="Hosting"/>
    <m/>
    <n v="775.08"/>
    <m/>
    <n v="1"/>
    <m/>
    <n v="775.07949599999995"/>
    <m/>
    <n v="-5.04E-4"/>
    <m/>
    <n v="775.08"/>
    <m/>
    <n v="0"/>
    <n v="0"/>
    <s v="UNI240000001236"/>
    <m/>
    <m/>
    <s v="JTI"/>
    <x v="0"/>
    <s v="Yenileme"/>
    <s v="Hizmet"/>
    <s v="Hosting"/>
    <s v="Key Account"/>
    <x v="0"/>
    <x v="0"/>
    <s v="Yurt İçi"/>
    <s v="Türkiye"/>
  </r>
  <r>
    <s v="Q3"/>
    <x v="0"/>
    <x v="6"/>
    <m/>
    <s v="ÖZERLER TICARET ILHAN ÖZER"/>
    <s v="EH.06.001"/>
    <s v="EnRoute Panorama - Hosting Hizmeti"/>
    <s v="Univera - JTI"/>
    <x v="11"/>
    <s v="Hosting"/>
    <m/>
    <n v="775.08"/>
    <m/>
    <n v="4"/>
    <m/>
    <n v="3100.3179839999998"/>
    <m/>
    <n v="-2.016E-3"/>
    <m/>
    <n v="3100.32"/>
    <m/>
    <n v="0"/>
    <n v="0"/>
    <s v="UNI240000001237"/>
    <m/>
    <m/>
    <s v="JTI"/>
    <x v="0"/>
    <s v="Yenileme"/>
    <s v="Hizmet"/>
    <s v="Hosting"/>
    <s v="Key Account"/>
    <x v="0"/>
    <x v="0"/>
    <s v="Yurt İçi"/>
    <s v="Türkiye"/>
  </r>
  <r>
    <s v="Q3"/>
    <x v="0"/>
    <x v="6"/>
    <m/>
    <s v="PIRAMIT GIDA LOJISTIK TICARET TIC. A.S."/>
    <s v="EH.06.001"/>
    <s v="EnRoute Panorama - Hosting Hizmeti"/>
    <s v="Univera - JTI"/>
    <x v="11"/>
    <s v="Hosting"/>
    <m/>
    <n v="775.08"/>
    <m/>
    <n v="2"/>
    <m/>
    <n v="1550.1589919999999"/>
    <m/>
    <n v="-1.008E-3"/>
    <m/>
    <n v="1550.16"/>
    <m/>
    <n v="0"/>
    <n v="0"/>
    <s v="UNI240000001238"/>
    <m/>
    <m/>
    <s v="JTI"/>
    <x v="0"/>
    <s v="Yenileme"/>
    <s v="Hizmet"/>
    <s v="Hosting"/>
    <s v="Key Account"/>
    <x v="0"/>
    <x v="0"/>
    <s v="Yurt İçi"/>
    <s v="Türkiye"/>
  </r>
  <r>
    <s v="Q3"/>
    <x v="0"/>
    <x v="6"/>
    <m/>
    <s v="REYMAR TÜTÜN MAM. DAG. VE PAZ. LTD. STI."/>
    <s v="EH.06.001"/>
    <s v="EnRoute Panorama - Hosting Hizmeti"/>
    <s v="Univera - JTI"/>
    <x v="11"/>
    <s v="Hosting"/>
    <m/>
    <n v="775.08"/>
    <m/>
    <n v="1"/>
    <m/>
    <n v="775.07949599999995"/>
    <m/>
    <n v="-5.04E-4"/>
    <m/>
    <n v="775.08"/>
    <m/>
    <n v="0"/>
    <n v="0"/>
    <s v="UNI240000001239"/>
    <m/>
    <m/>
    <s v="JTI"/>
    <x v="0"/>
    <s v="Yenileme"/>
    <s v="Hizmet"/>
    <s v="Hosting"/>
    <s v="Key Account"/>
    <x v="0"/>
    <x v="0"/>
    <s v="Yurt İçi"/>
    <s v="Türkiye"/>
  </r>
  <r>
    <s v="Q3"/>
    <x v="0"/>
    <x v="6"/>
    <m/>
    <s v="SAGIROGLU TÜTÜN ÜRÜN. INS.TAAH. SAN. VE TIC. LTD. STI."/>
    <s v="EH.06.001"/>
    <s v="EnRoute Panorama - Hosting Hizmeti"/>
    <s v="Univera - JTI"/>
    <x v="11"/>
    <s v="Hosting"/>
    <m/>
    <n v="775.08"/>
    <m/>
    <n v="1"/>
    <m/>
    <n v="775.07949599999995"/>
    <m/>
    <n v="-5.04E-4"/>
    <m/>
    <n v="775.08"/>
    <m/>
    <n v="0"/>
    <n v="0"/>
    <s v="UNI240000001240"/>
    <m/>
    <m/>
    <s v="JTI"/>
    <x v="0"/>
    <s v="Yenileme"/>
    <s v="Hizmet"/>
    <s v="Hosting"/>
    <s v="Key Account"/>
    <x v="0"/>
    <x v="0"/>
    <s v="Yurt İçi"/>
    <s v="Türkiye"/>
  </r>
  <r>
    <s v="Q3"/>
    <x v="0"/>
    <x v="6"/>
    <m/>
    <s v="SAMI EMGIN DAG. PAZ. TUR. TEKS. INS. SAN. TIC. LTD. STI."/>
    <s v="EH.06.001"/>
    <s v="EnRoute Panorama - Hosting Hizmeti"/>
    <s v="Univera - JTI"/>
    <x v="11"/>
    <s v="Hosting"/>
    <m/>
    <n v="775.08"/>
    <m/>
    <n v="2"/>
    <m/>
    <n v="1550.1589919999999"/>
    <m/>
    <n v="-1.008E-3"/>
    <m/>
    <n v="1550.16"/>
    <m/>
    <n v="0"/>
    <n v="0"/>
    <s v="UNI240000001241"/>
    <m/>
    <m/>
    <s v="JTI"/>
    <x v="0"/>
    <s v="Yenileme"/>
    <s v="Hizmet"/>
    <s v="Hosting"/>
    <s v="Key Account"/>
    <x v="0"/>
    <x v="0"/>
    <s v="Yurt İçi"/>
    <s v="Türkiye"/>
  </r>
  <r>
    <s v="Q3"/>
    <x v="0"/>
    <x v="6"/>
    <m/>
    <s v="SEKERCI GIDA TEMIZLIK ÜRÜN. PAZ. VE DAG. LTD. STI."/>
    <s v="EH.06.001"/>
    <s v="EnRoute Panorama - Hosting Hizmeti"/>
    <s v="Univera - JTI"/>
    <x v="11"/>
    <s v="Hosting"/>
    <m/>
    <n v="775.07899999999995"/>
    <m/>
    <n v="10"/>
    <m/>
    <n v="7750.7949600000002"/>
    <m/>
    <n v="4.96E-3"/>
    <m/>
    <n v="7750.79"/>
    <m/>
    <n v="0"/>
    <n v="0"/>
    <s v="UNI240000001245"/>
    <m/>
    <m/>
    <s v="JTI"/>
    <x v="0"/>
    <s v="Yenileme"/>
    <s v="Hizmet"/>
    <s v="Hosting"/>
    <s v="Key Account"/>
    <x v="0"/>
    <x v="0"/>
    <s v="Yurt İçi"/>
    <s v="Türkiye"/>
  </r>
  <r>
    <s v="Q3"/>
    <x v="0"/>
    <x v="6"/>
    <m/>
    <s v="SEYDIM DAG.PAZ.A.S."/>
    <s v="EH.06.001"/>
    <s v="EnRoute Panorama - Hosting Hizmeti"/>
    <s v="Univera - JTI"/>
    <x v="11"/>
    <s v="Hosting"/>
    <m/>
    <n v="775.08"/>
    <m/>
    <n v="1"/>
    <m/>
    <n v="775.07949599999995"/>
    <m/>
    <n v="-5.04E-4"/>
    <m/>
    <n v="775.08"/>
    <m/>
    <n v="0"/>
    <n v="0"/>
    <s v="UNI240000001242"/>
    <m/>
    <m/>
    <s v="JTI"/>
    <x v="0"/>
    <s v="Yenileme"/>
    <s v="Hizmet"/>
    <s v="Hosting"/>
    <s v="Key Account"/>
    <x v="0"/>
    <x v="0"/>
    <s v="Yurt İçi"/>
    <s v="Türkiye"/>
  </r>
  <r>
    <s v="Q3"/>
    <x v="0"/>
    <x v="6"/>
    <m/>
    <s v="SEYPA GIDA IHTIYAÇ MAD.ÜRETIM.DAG.VE TIC. A.S."/>
    <s v="EH.06.001"/>
    <s v="EnRoute Panorama - Hosting Hizmeti"/>
    <s v="Univera - JTI"/>
    <x v="11"/>
    <s v="Hosting"/>
    <m/>
    <n v="775.08"/>
    <m/>
    <n v="2"/>
    <m/>
    <n v="1550.1589919999999"/>
    <m/>
    <n v="-1.008E-3"/>
    <m/>
    <n v="1550.16"/>
    <m/>
    <n v="0"/>
    <n v="0"/>
    <s v="UNI240000001243"/>
    <m/>
    <m/>
    <s v="JTI"/>
    <x v="0"/>
    <s v="Yenileme"/>
    <s v="Hizmet"/>
    <s v="Hosting"/>
    <s v="Key Account"/>
    <x v="0"/>
    <x v="0"/>
    <s v="Yurt İçi"/>
    <s v="Türkiye"/>
  </r>
  <r>
    <s v="Q3"/>
    <x v="0"/>
    <x v="6"/>
    <m/>
    <s v="SSG DAYANIKLI TÜKETIM MAD. GIDA ÜRÜNLERI PAZ. SAN. TIC. LTD. STI."/>
    <s v="EH.06.001"/>
    <s v="EnRoute Panorama - Hosting Hizmeti"/>
    <s v="Univera - JTI"/>
    <x v="11"/>
    <s v="Hosting"/>
    <m/>
    <n v="775.08"/>
    <m/>
    <n v="2"/>
    <m/>
    <n v="1550.1589919999999"/>
    <m/>
    <n v="-1.008E-3"/>
    <m/>
    <n v="1550.16"/>
    <m/>
    <n v="0"/>
    <n v="0"/>
    <s v="UNI240000001244"/>
    <m/>
    <m/>
    <s v="JTI"/>
    <x v="0"/>
    <s v="Yenileme"/>
    <s v="Hizmet"/>
    <s v="Hosting"/>
    <s v="Key Account"/>
    <x v="0"/>
    <x v="0"/>
    <s v="Yurt İçi"/>
    <s v="Türkiye"/>
  </r>
  <r>
    <s v="Q3"/>
    <x v="0"/>
    <x v="6"/>
    <m/>
    <s v="TADIM GIDA MADDELERI SAN.VE TIC.AS."/>
    <s v="EH.06.001"/>
    <s v="EnRoute Panorama - Hosting Hizmeti"/>
    <s v="Univera - Tadım"/>
    <x v="7"/>
    <s v="Hosting"/>
    <m/>
    <n v="7443.52"/>
    <m/>
    <n v="1"/>
    <m/>
    <n v="7443.52"/>
    <m/>
    <n v="0"/>
    <m/>
    <n v="7443.52"/>
    <m/>
    <n v="0"/>
    <n v="0"/>
    <s v="UNI240000001256"/>
    <m/>
    <m/>
    <s v="Tadım"/>
    <x v="0"/>
    <s v="Yenileme"/>
    <s v="Hizmet"/>
    <s v="Hosting"/>
    <s v="Diğer"/>
    <x v="0"/>
    <x v="0"/>
    <s v="Yurt İçi"/>
    <s v="Türkiye"/>
  </r>
  <r>
    <s v="Q3"/>
    <x v="0"/>
    <x v="6"/>
    <m/>
    <s v="YILDIRIMLAR GRUP IHTIYAÇ VE GIDA MAD. TURIZM A.S"/>
    <s v="EH.06.001"/>
    <s v="EnRoute Panorama - Hosting Hizmeti"/>
    <s v="Univera - JTI"/>
    <x v="11"/>
    <s v="Hosting"/>
    <m/>
    <n v="775.08"/>
    <m/>
    <n v="2"/>
    <m/>
    <n v="1550.1589919999999"/>
    <m/>
    <n v="-1.008E-3"/>
    <m/>
    <n v="1550.16"/>
    <m/>
    <n v="0"/>
    <n v="0"/>
    <s v="UNI240000001246"/>
    <m/>
    <m/>
    <s v="JTI"/>
    <x v="0"/>
    <s v="Yenileme"/>
    <s v="Hizmet"/>
    <s v="Hosting"/>
    <s v="Key Account"/>
    <x v="0"/>
    <x v="0"/>
    <s v="Yurt İçi"/>
    <s v="Türkiye"/>
  </r>
  <r>
    <s v="Q3"/>
    <x v="0"/>
    <x v="6"/>
    <m/>
    <s v="YUSUF BEKTAS GIDA VE IHTIYAÇ MAD. ILETISIM NAKLIYE TIC.VE SAN.LTD.STI."/>
    <s v="EH.06.001"/>
    <s v="EnRoute Panorama - Hosting Hizmeti"/>
    <s v="Univera - JTI"/>
    <x v="11"/>
    <s v="Hosting"/>
    <m/>
    <n v="775.08"/>
    <m/>
    <n v="7"/>
    <m/>
    <n v="5425.5564720000002"/>
    <m/>
    <n v="-3.5279999999999999E-3"/>
    <m/>
    <n v="5425.56"/>
    <m/>
    <n v="0"/>
    <n v="0"/>
    <s v="UNI240000001247"/>
    <m/>
    <m/>
    <s v="JTI"/>
    <x v="0"/>
    <s v="Yenileme"/>
    <s v="Hizmet"/>
    <s v="Hosting"/>
    <s v="Key Account"/>
    <x v="0"/>
    <x v="0"/>
    <s v="Yurt İçi"/>
    <s v="Türkiye"/>
  </r>
  <r>
    <s v="Q3"/>
    <x v="0"/>
    <x v="6"/>
    <m/>
    <s v="ZÜMRÜT TEKEL ÜRÜNLERI GIDA PAZ.INS.TAAH.SAN.VE.TIC.LTD STI"/>
    <s v="EH.06.001"/>
    <s v="EnRoute Panorama - Hosting Hizmeti"/>
    <s v="Univera - JTI"/>
    <x v="11"/>
    <s v="Hosting"/>
    <m/>
    <n v="775.08"/>
    <m/>
    <n v="1"/>
    <m/>
    <n v="775.07949599999995"/>
    <m/>
    <n v="-5.04E-4"/>
    <m/>
    <n v="775.08"/>
    <m/>
    <n v="0"/>
    <n v="0"/>
    <s v="UNI240000001248"/>
    <m/>
    <m/>
    <s v="JTI"/>
    <x v="0"/>
    <s v="Yenileme"/>
    <s v="Hizmet"/>
    <s v="Hosting"/>
    <s v="Key Account"/>
    <x v="0"/>
    <x v="0"/>
    <s v="Yurt İçi"/>
    <s v="Türkiye"/>
  </r>
  <r>
    <s v="Q1"/>
    <x v="1"/>
    <x v="1"/>
    <m/>
    <s v="KOROPLAST TEMIZLIK AMBALAJ ÜRÜNLERI SAN. VE DIS TIC.A.S."/>
    <s v="EY.03.001"/>
    <s v="Enroute Panorama PaaS Yazılımi (Kiralama Hizmeti )"/>
    <s v="Univera - Koroplast"/>
    <x v="13"/>
    <s v="Enroute"/>
    <s v="Enroute"/>
    <n v="94503.98"/>
    <m/>
    <n v="1"/>
    <m/>
    <n v="94503.98"/>
    <m/>
    <n v="0"/>
    <m/>
    <n v="94503.98"/>
    <m/>
    <n v="0"/>
    <n v="0"/>
    <m/>
    <m/>
    <m/>
    <s v="Koroplast"/>
    <x v="0"/>
    <s v="Yenileme"/>
    <s v="Lisans"/>
    <s v="Lisans Kiralama"/>
    <s v="Diğer"/>
    <x v="0"/>
    <x v="0"/>
    <s v="Yurt İçi"/>
    <s v="Türkiye"/>
  </r>
  <r>
    <s v="Q1"/>
    <x v="1"/>
    <x v="1"/>
    <m/>
    <s v="KOROPLAST TEMIZLIK AMBALAJ ÜRÜNLERI SAN. VE DIS TIC.A.S."/>
    <s v="EY.03.001"/>
    <s v="Enroute Panorama PaaS Yazılımi (Kiralama Hizmeti )"/>
    <s v="Univera - Koroplast"/>
    <x v="13"/>
    <s v="Enroute"/>
    <s v="Enroute"/>
    <n v="94503.98"/>
    <m/>
    <n v="1"/>
    <m/>
    <n v="94503.98"/>
    <m/>
    <n v="0"/>
    <m/>
    <n v="94503.98"/>
    <m/>
    <n v="0"/>
    <n v="0"/>
    <m/>
    <m/>
    <m/>
    <s v="Koroplast"/>
    <x v="0"/>
    <s v="Yenileme"/>
    <s v="Lisans"/>
    <s v="Lisans Kiralama"/>
    <s v="Diğer"/>
    <x v="0"/>
    <x v="0"/>
    <s v="Yurt İçi"/>
    <s v="Türkiye"/>
  </r>
  <r>
    <s v="Q1"/>
    <x v="1"/>
    <x v="0"/>
    <m/>
    <s v="TADIM GIDA MADDELERI SAN.VE TIC.AS."/>
    <s v="EY.02.010"/>
    <s v="Enroute Panorama Field Agent Satis Sefi El Terminali Uygulamasi"/>
    <s v="Univera - Tadım"/>
    <x v="11"/>
    <s v="Enroute"/>
    <s v="Enroute"/>
    <n v="14500"/>
    <m/>
    <n v="4"/>
    <m/>
    <n v="58000"/>
    <m/>
    <n v="0"/>
    <m/>
    <n v="58000"/>
    <m/>
    <n v="0"/>
    <n v="0"/>
    <m/>
    <m/>
    <m/>
    <s v="Tadım"/>
    <x v="0"/>
    <s v="Yeni Satış"/>
    <s v="Lisans"/>
    <s v="Lisans Satışı"/>
    <s v="Diğer"/>
    <x v="0"/>
    <x v="0"/>
    <s v="Yurt İçi"/>
    <s v="Türkiye"/>
  </r>
  <r>
    <s v="Q1"/>
    <x v="1"/>
    <x v="1"/>
    <m/>
    <s v="ÇAYKUR ÇAY ISLETMELERI GENEL MÜDÜRLÜGÜ"/>
    <s v="EH.02.014"/>
    <s v="Enroute PANORAMA BUSINESS ANALYTICS  (QSENSE) KULLANICI LISANSI BakımI"/>
    <s v="Univera - Çaykur"/>
    <x v="12"/>
    <s v="Enroute"/>
    <s v="QLIK - Outsource"/>
    <n v="3527.12"/>
    <m/>
    <n v="1"/>
    <m/>
    <n v="3527.12"/>
    <m/>
    <n v="0"/>
    <m/>
    <n v="3527.12"/>
    <m/>
    <n v="0"/>
    <n v="0"/>
    <m/>
    <m/>
    <m/>
    <s v="Çaykur"/>
    <x v="0"/>
    <s v="Yenileme"/>
    <s v="Hizmet"/>
    <s v="Bakım ve Destek Hizmeti"/>
    <s v="Diğer"/>
    <x v="0"/>
    <x v="0"/>
    <s v="Yurt İçi"/>
    <s v="Türkiye"/>
  </r>
  <r>
    <s v="Q1"/>
    <x v="1"/>
    <x v="1"/>
    <m/>
    <s v="ÇAYKUR ÇAY ISLETMELERI GENEL MÜDÜRLÜGÜ"/>
    <s v="EH.02.001"/>
    <s v="Enroute Panorama - Yillik Yazilim Bakimi, Yasatma ve Merkezi Destek Hizmeti"/>
    <s v="Univera - Çaykur"/>
    <x v="12"/>
    <s v="Enroute"/>
    <s v="Enroute"/>
    <n v="38856.21"/>
    <m/>
    <n v="1"/>
    <m/>
    <n v="38856.21"/>
    <m/>
    <n v="0"/>
    <m/>
    <n v="38856.21"/>
    <m/>
    <n v="0"/>
    <n v="0"/>
    <m/>
    <m/>
    <m/>
    <s v="Çaykur"/>
    <x v="0"/>
    <s v="Yenileme"/>
    <s v="Hizmet"/>
    <s v="Bakım ve Destek Hizmeti"/>
    <s v="Diğer"/>
    <x v="0"/>
    <x v="0"/>
    <s v="Yurt İçi"/>
    <s v="Türkiye"/>
  </r>
  <r>
    <s v="Q1"/>
    <x v="1"/>
    <x v="0"/>
    <m/>
    <s v="EFES VITANTA MOLDOVA BREWERY S.A"/>
    <s v="EH.02.001"/>
    <s v="Enroute Panorama - Yillik Yazilim Bakimi, Yasatma ve Merkezi Destek Hizmeti"/>
    <s v="Univera - Efes Moldova"/>
    <x v="16"/>
    <s v="Enroute"/>
    <s v="Enroute"/>
    <n v="26439.98"/>
    <m/>
    <n v="1"/>
    <m/>
    <n v="26439.981954999999"/>
    <m/>
    <n v="1.9550000000000001E-3"/>
    <m/>
    <n v="26439.98"/>
    <m/>
    <n v="0"/>
    <n v="0"/>
    <m/>
    <m/>
    <m/>
    <s v="Efes International"/>
    <x v="0"/>
    <s v="Yenileme"/>
    <s v="Hizmet"/>
    <s v="Bakım ve Destek Hizmeti"/>
    <s v="Diğer"/>
    <x v="0"/>
    <x v="0"/>
    <s v="Yurt Dışı"/>
    <s v="Moldova"/>
  </r>
  <r>
    <s v="Q1"/>
    <x v="1"/>
    <x v="1"/>
    <m/>
    <s v="ÖZGÖRKEY OTOMOTIV TURIZM GIDA SANAYI VE TICARET ANONIM SIRKETI"/>
    <s v="EH.02.001"/>
    <s v="Enroute Panorama - Yillik Yazilim Bakimi, Yasatma ve Merkezi Destek Hizmeti"/>
    <s v="Univera - Özgörkey"/>
    <x v="13"/>
    <s v="Enroute"/>
    <s v="Enroute"/>
    <n v="81704.03"/>
    <m/>
    <n v="1"/>
    <m/>
    <n v="81704.03"/>
    <m/>
    <n v="0"/>
    <m/>
    <n v="81704.03"/>
    <m/>
    <n v="0"/>
    <n v="0"/>
    <m/>
    <m/>
    <m/>
    <s v="Özgörkey"/>
    <x v="0"/>
    <s v="Yenileme"/>
    <s v="Hizmet"/>
    <s v="Bakım ve Destek Hizmeti"/>
    <s v="Diğer"/>
    <x v="0"/>
    <x v="0"/>
    <s v="Yurt İçi"/>
    <s v="Türkiye"/>
  </r>
  <r>
    <s v="Q1"/>
    <x v="1"/>
    <x v="0"/>
    <m/>
    <s v="VITRA KARO SERAMIK SAN. VE TIC. AS."/>
    <s v="EH.02.001"/>
    <s v="Enroute Panorama - Yillik Yazilim Bakimi, Yasatma ve Merkezi Destek Hizmeti"/>
    <s v="Univera - Eczacıbaşı Intema"/>
    <x v="13"/>
    <s v="Enroute"/>
    <s v="Enroute"/>
    <n v="723000"/>
    <m/>
    <n v="1"/>
    <m/>
    <n v="723000"/>
    <m/>
    <n v="0"/>
    <m/>
    <n v="723000"/>
    <m/>
    <n v="0"/>
    <n v="0"/>
    <m/>
    <m/>
    <m/>
    <s v="Eczacıbaşı"/>
    <x v="0"/>
    <s v="Yenileme"/>
    <s v="Hizmet"/>
    <s v="Bakım ve Destek Hizmeti"/>
    <s v="Diğer"/>
    <x v="0"/>
    <x v="0"/>
    <s v="Yurt İçi"/>
    <s v="Türkiye"/>
  </r>
  <r>
    <s v="Q1"/>
    <x v="1"/>
    <x v="0"/>
    <m/>
    <s v="VITRA KARO SERAMIK SAN. VE TIC. AS."/>
    <s v="EH.02.001"/>
    <s v="Enroute Panorama - Yillik Yazilim Bakimi, Yasatma ve Merkezi Destek Hizmeti"/>
    <s v="Univera - Eczacıbaşı Intema"/>
    <x v="13"/>
    <s v="Enroute"/>
    <s v="Enroute"/>
    <n v="327000"/>
    <m/>
    <n v="1"/>
    <m/>
    <n v="327000"/>
    <m/>
    <n v="0"/>
    <m/>
    <n v="327000"/>
    <m/>
    <n v="0"/>
    <n v="0"/>
    <m/>
    <m/>
    <m/>
    <s v="Eczacıbaşı"/>
    <x v="0"/>
    <s v="Yenileme"/>
    <s v="Hizmet"/>
    <s v="Bakım ve Destek Hizmeti"/>
    <s v="Diğer"/>
    <x v="0"/>
    <x v="0"/>
    <s v="Yurt İçi"/>
    <s v="Türkiye"/>
  </r>
  <r>
    <s v="Q1"/>
    <x v="1"/>
    <x v="1"/>
    <m/>
    <s v="WEITNAUER DIS TICARET ANONIM SIRKETI"/>
    <s v="EH.02.001"/>
    <s v="Enroute Panorama - Yillik Yazilim Bakimi, Yasatma ve Merkezi Destek Hizmeti"/>
    <s v="Univera - Weitnauer"/>
    <x v="12"/>
    <s v="Enroute"/>
    <s v="Enroute"/>
    <n v="27910"/>
    <m/>
    <n v="1"/>
    <m/>
    <n v="27910"/>
    <m/>
    <n v="0"/>
    <m/>
    <n v="27910"/>
    <m/>
    <n v="0"/>
    <n v="0"/>
    <m/>
    <m/>
    <m/>
    <s v="Weithnauer"/>
    <x v="0"/>
    <s v="Yenileme"/>
    <s v="Hizmet"/>
    <s v="Bakım ve Destek Hizmeti"/>
    <s v="Diğer"/>
    <x v="0"/>
    <x v="0"/>
    <s v="Yurt İçi"/>
    <s v="Türkiye"/>
  </r>
  <r>
    <s v="Q1"/>
    <x v="1"/>
    <x v="0"/>
    <m/>
    <s v="ECZACIBASI YAPI GEREÇLERI SAN. VE TIC. AS."/>
    <s v="EH.02.018"/>
    <s v="Enroute Panorama  WebConnector Bakim Hizmeti"/>
    <s v="Univera - Eczacıbaşı Intema"/>
    <x v="13"/>
    <s v="Enroute"/>
    <s v="Web Connector"/>
    <n v="1072500"/>
    <m/>
    <n v="1"/>
    <m/>
    <n v="1072500"/>
    <m/>
    <n v="0"/>
    <m/>
    <n v="1072500"/>
    <m/>
    <n v="0"/>
    <n v="0"/>
    <m/>
    <m/>
    <m/>
    <s v="Eczacıbaşı"/>
    <x v="0"/>
    <s v="Yenileme"/>
    <s v="Hizmet"/>
    <s v="Bakım ve Destek Hizmeti"/>
    <s v="Diğer"/>
    <x v="0"/>
    <x v="0"/>
    <s v="Yurt İçi"/>
    <s v="Türkiye"/>
  </r>
  <r>
    <s v="Q1"/>
    <x v="1"/>
    <x v="1"/>
    <m/>
    <s v="ÇAYKUR ÇAY ISLETMELERI GENEL MÜDÜRLÜGÜ"/>
    <s v="EH.03.003"/>
    <s v="Enroute Panorama - Uzman Destek Hizmeti"/>
    <s v="Univera - Çaykur"/>
    <x v="12"/>
    <s v="Enroute"/>
    <s v="Enroute"/>
    <n v="74251.740000000005"/>
    <m/>
    <n v="1"/>
    <m/>
    <n v="74251.740000000005"/>
    <m/>
    <n v="0"/>
    <m/>
    <n v="74251.740000000005"/>
    <m/>
    <n v="0"/>
    <n v="0"/>
    <m/>
    <m/>
    <m/>
    <s v="Çaykur"/>
    <x v="0"/>
    <s v="Yenileme"/>
    <s v="Hizmet"/>
    <s v="Uzman Destek Hizmeti"/>
    <s v="Diğer"/>
    <x v="0"/>
    <x v="0"/>
    <s v="Yurt İçi"/>
    <s v="Türkiye"/>
  </r>
  <r>
    <s v="Q1"/>
    <x v="1"/>
    <x v="0"/>
    <m/>
    <s v="ATAK GIDA MOBILYA DAG.PAZ.SAN.VE TIC.LTD.STI."/>
    <s v="EH.03.006"/>
    <s v="Enroute Panorama - Uzaktan Kurulum ve Efitim Hizmeti"/>
    <s v="Univera - Henkel"/>
    <x v="13"/>
    <s v="Enroute"/>
    <s v="Enroute"/>
    <n v="14000"/>
    <m/>
    <n v="1"/>
    <m/>
    <n v="14000"/>
    <m/>
    <n v="0"/>
    <m/>
    <n v="14000"/>
    <m/>
    <n v="0"/>
    <n v="0"/>
    <m/>
    <m/>
    <m/>
    <s v="Henkel"/>
    <x v="0"/>
    <s v="Yeni Satış"/>
    <s v="Hizmet"/>
    <s v="Kurulum ve Eğitim"/>
    <s v="Diğer"/>
    <x v="0"/>
    <x v="0"/>
    <s v="Yurt İçi"/>
    <s v="Türkiye"/>
  </r>
  <r>
    <s v="Q1"/>
    <x v="1"/>
    <x v="0"/>
    <m/>
    <s v="EKS ECOMMERCE DIS TICARET ANONIM SIRKETI"/>
    <s v="EH.03.006"/>
    <s v="Enroute Panorama - Uzaktan Kurulum ve Efitim Hizmeti"/>
    <s v="Univera - Henkel"/>
    <x v="13"/>
    <s v="Enroute"/>
    <s v="Enroute"/>
    <n v="14000"/>
    <m/>
    <n v="1"/>
    <m/>
    <n v="14000"/>
    <m/>
    <n v="0"/>
    <m/>
    <n v="14000"/>
    <m/>
    <n v="0"/>
    <n v="0"/>
    <m/>
    <m/>
    <m/>
    <s v="Henkel"/>
    <x v="0"/>
    <s v="Yeni Satış"/>
    <s v="Hizmet"/>
    <s v="Kurulum ve Eğitim"/>
    <s v="Diğer"/>
    <x v="0"/>
    <x v="0"/>
    <s v="Yurt İçi"/>
    <s v="Türkiye"/>
  </r>
  <r>
    <s v="Q1"/>
    <x v="1"/>
    <x v="1"/>
    <m/>
    <s v="EKSILIOGLU  GIDA VE TEM ÜRÜN DAG PAZ  SAN ve TIC LTD. STI"/>
    <s v="EH.03.006"/>
    <s v="Enroute Panorama - Uzaktan Kurulum ve Efitim Hizmeti"/>
    <s v="Univera - Reckitt Benckiser"/>
    <x v="12"/>
    <s v="Enroute"/>
    <s v="Enroute"/>
    <n v="14000"/>
    <m/>
    <n v="1"/>
    <m/>
    <n v="14000"/>
    <m/>
    <n v="0"/>
    <m/>
    <n v="14000"/>
    <m/>
    <n v="0"/>
    <n v="0"/>
    <m/>
    <m/>
    <m/>
    <s v="R. Benckiser"/>
    <x v="0"/>
    <s v="Yeni Satış"/>
    <s v="Hizmet"/>
    <s v="Kurulum ve Eğitim"/>
    <s v="Diğer"/>
    <x v="0"/>
    <x v="0"/>
    <s v="Yurt İçi"/>
    <s v="Türkiye"/>
  </r>
  <r>
    <s v="Q1"/>
    <x v="1"/>
    <x v="1"/>
    <m/>
    <s v="Haribo Şekerleme Tic. Ltd. Şti."/>
    <s v="EH.03.006"/>
    <s v="Enroute Panorama - Uzaktan Kurulum ve Efitim Hizmeti"/>
    <s v="Univera - Haribo"/>
    <x v="13"/>
    <s v="Enroute"/>
    <s v="Enroute"/>
    <n v="10500"/>
    <m/>
    <n v="2"/>
    <m/>
    <n v="28000"/>
    <m/>
    <n v="7000"/>
    <m/>
    <n v="21000"/>
    <m/>
    <n v="0"/>
    <n v="0"/>
    <m/>
    <m/>
    <m/>
    <s v="Haribo"/>
    <x v="0"/>
    <s v="Yeni Satış"/>
    <s v="Hizmet"/>
    <s v="Kurulum ve Eğitim"/>
    <s v="Diğer"/>
    <x v="0"/>
    <x v="0"/>
    <s v="Yurt İçi"/>
    <s v="Türkiye"/>
  </r>
  <r>
    <s v="Q1"/>
    <x v="1"/>
    <x v="1"/>
    <m/>
    <s v="INSERVIS GRUP GIDA SAN. VE TIC. A.S."/>
    <s v="EH.03.006"/>
    <s v="Enroute Panorama - Uzaktan Kurulum ve Efitim Hizmeti"/>
    <s v="Univera - Çaykur"/>
    <x v="12"/>
    <s v="Enroute"/>
    <s v="Enroute"/>
    <n v="10000"/>
    <m/>
    <n v="1"/>
    <m/>
    <n v="10000"/>
    <m/>
    <n v="0"/>
    <m/>
    <n v="10000"/>
    <m/>
    <n v="0"/>
    <n v="0"/>
    <m/>
    <m/>
    <m/>
    <s v="Çaykur"/>
    <x v="0"/>
    <s v="Yeni Satış"/>
    <s v="Hizmet"/>
    <s v="Kurulum ve Eğitim"/>
    <s v="Diğer"/>
    <x v="0"/>
    <x v="0"/>
    <s v="Yurt İçi"/>
    <s v="Türkiye"/>
  </r>
  <r>
    <s v="Q1"/>
    <x v="1"/>
    <x v="0"/>
    <m/>
    <s v="LEVENT KIMYA SAN. VE TIC. A.S."/>
    <s v="EH.03.006"/>
    <s v="Enroute Panorama - Uzaktan Kurulum ve Efitim Hizmeti"/>
    <s v="Univera - Levent Kimya"/>
    <x v="14"/>
    <s v="Enroute"/>
    <s v="Enroute"/>
    <n v="10710"/>
    <m/>
    <n v="1"/>
    <m/>
    <n v="10710"/>
    <m/>
    <n v="0"/>
    <m/>
    <n v="10710"/>
    <m/>
    <n v="0"/>
    <n v="0"/>
    <m/>
    <m/>
    <m/>
    <s v="Levent Kimya"/>
    <x v="0"/>
    <s v="Yeni Satış"/>
    <s v="Hizmet"/>
    <s v="Kurulum ve Eğitim"/>
    <s v="Diğer"/>
    <x v="0"/>
    <x v="0"/>
    <s v="Yurt İçi"/>
    <s v="Türkiye"/>
  </r>
  <r>
    <s v="Q1"/>
    <x v="1"/>
    <x v="0"/>
    <m/>
    <s v="LEVENT KIMYA SAN. VE TIC. A.S."/>
    <s v="EH.03.006"/>
    <s v="Enroute Panorama - Uzaktan Kurulum ve Efitim Hizmeti"/>
    <s v="Univera - Levent Kimya"/>
    <x v="14"/>
    <s v="Enroute"/>
    <s v="Enroute"/>
    <n v="12600"/>
    <m/>
    <n v="1"/>
    <m/>
    <n v="14000"/>
    <m/>
    <n v="1400"/>
    <m/>
    <n v="12600"/>
    <m/>
    <n v="0"/>
    <n v="0"/>
    <m/>
    <m/>
    <m/>
    <s v="Levent Kimya"/>
    <x v="0"/>
    <s v="Yeni Satış"/>
    <s v="Hizmet"/>
    <s v="Kurulum ve Eğitim"/>
    <s v="Diğer"/>
    <x v="0"/>
    <x v="0"/>
    <s v="Yurt İçi"/>
    <s v="Türkiye"/>
  </r>
  <r>
    <s v="Q1"/>
    <x v="1"/>
    <x v="0"/>
    <m/>
    <s v="LEVENT KIMYA SAN. VE TIC. A.S."/>
    <s v="EH.03.006"/>
    <s v="Enroute Panorama - Uzaktan Kurulum ve Efitim Hizmeti"/>
    <s v="Univera - Levent Kimya"/>
    <x v="14"/>
    <s v="Enroute"/>
    <s v="Enroute"/>
    <n v="10710"/>
    <m/>
    <n v="1"/>
    <m/>
    <n v="10710"/>
    <m/>
    <n v="0"/>
    <m/>
    <n v="10710"/>
    <m/>
    <n v="0"/>
    <n v="0"/>
    <m/>
    <m/>
    <m/>
    <s v="Levent Kimya"/>
    <x v="0"/>
    <s v="Yeni Satış"/>
    <s v="Hizmet"/>
    <s v="Kurulum ve Eğitim"/>
    <s v="Diğer"/>
    <x v="0"/>
    <x v="0"/>
    <s v="Yurt İçi"/>
    <s v="Türkiye"/>
  </r>
  <r>
    <s v="Q1"/>
    <x v="1"/>
    <x v="1"/>
    <m/>
    <s v="LEVENT KIMYA SAN. VE TIC. A.S."/>
    <s v="EH.03.006"/>
    <s v="Enroute Panorama - Uzaktan Kurulum ve Efitim Hizmeti"/>
    <s v="Univera - Levent Kimya"/>
    <x v="14"/>
    <s v="Enroute"/>
    <s v="Enroute"/>
    <n v="10710"/>
    <m/>
    <n v="-1"/>
    <m/>
    <n v="0"/>
    <m/>
    <n v="0"/>
    <m/>
    <n v="-10710"/>
    <m/>
    <n v="1"/>
    <n v="10710"/>
    <m/>
    <m/>
    <m/>
    <s v="Levent Kimya"/>
    <x v="0"/>
    <s v="Yeni Satış"/>
    <s v="Hizmet"/>
    <s v="Kurulum ve Eğitim"/>
    <s v="Diğer"/>
    <x v="0"/>
    <x v="0"/>
    <s v="Yurt İçi"/>
    <s v="Türkiye"/>
  </r>
  <r>
    <s v="Q1"/>
    <x v="1"/>
    <x v="1"/>
    <m/>
    <s v="MERT MERVE GIDA LTD. STI"/>
    <s v="EH.03.006"/>
    <s v="Enroute Panorama - Uzaktan Kurulum ve Efitim Hizmeti"/>
    <s v="Univera - Reckitt Benckiser"/>
    <x v="12"/>
    <s v="Enroute"/>
    <s v="Enroute"/>
    <n v="14000"/>
    <m/>
    <n v="1"/>
    <m/>
    <n v="14000"/>
    <m/>
    <n v="0"/>
    <m/>
    <n v="14000"/>
    <m/>
    <n v="0"/>
    <n v="0"/>
    <m/>
    <m/>
    <m/>
    <s v="R. Benckiser"/>
    <x v="0"/>
    <s v="Yeni Satış"/>
    <s v="Hizmet"/>
    <s v="Kurulum ve Eğitim"/>
    <s v="Diğer"/>
    <x v="0"/>
    <x v="0"/>
    <s v="Yurt İçi"/>
    <s v="Türkiye"/>
  </r>
  <r>
    <s v="Q1"/>
    <x v="1"/>
    <x v="1"/>
    <m/>
    <s v="RED BULL GIDA DAGITIM VE PAZARLAMA TICARET LTD. STI"/>
    <s v="EH.03.006"/>
    <s v="Enroute Panorama - Uzaktan Kurulum ve Efitim Hizmeti"/>
    <s v="Univera - Redbull"/>
    <x v="12"/>
    <s v="Enroute"/>
    <s v="Enroute"/>
    <n v="7674"/>
    <m/>
    <n v="1"/>
    <m/>
    <n v="7674"/>
    <m/>
    <n v="0"/>
    <m/>
    <n v="7674"/>
    <m/>
    <n v="0"/>
    <n v="0"/>
    <m/>
    <m/>
    <m/>
    <s v="Redbull"/>
    <x v="0"/>
    <s v="Yeni Satış"/>
    <s v="Hizmet"/>
    <s v="Kurulum ve Eğitim"/>
    <s v="Diğer"/>
    <x v="0"/>
    <x v="0"/>
    <s v="Yurt İçi"/>
    <s v="Türkiye"/>
  </r>
  <r>
    <s v="Q1"/>
    <x v="1"/>
    <x v="1"/>
    <m/>
    <s v="RED BULL GIDA DAGITIM VE PAZARLAMA TICARET LTD. STI"/>
    <s v="EH.03.006"/>
    <s v="Enroute Panorama - Uzaktan Kurulum ve Efitim Hizmeti"/>
    <s v="Univera - Redbull"/>
    <x v="12"/>
    <s v="Enroute"/>
    <s v="Enroute"/>
    <n v="14000"/>
    <m/>
    <n v="1"/>
    <m/>
    <n v="14000"/>
    <m/>
    <n v="0"/>
    <m/>
    <n v="14000"/>
    <m/>
    <n v="0"/>
    <n v="0"/>
    <m/>
    <m/>
    <m/>
    <s v="Redbull"/>
    <x v="0"/>
    <s v="Yeni Satış"/>
    <s v="Hizmet"/>
    <s v="Kurulum ve Eğitim"/>
    <s v="Diğer"/>
    <x v="0"/>
    <x v="0"/>
    <s v="Yurt İçi"/>
    <s v="Türkiye"/>
  </r>
  <r>
    <s v="Q1"/>
    <x v="1"/>
    <x v="0"/>
    <m/>
    <s v="EFES VITANTA MOLDOVA BREWERY S.A"/>
    <s v="EH.01.001"/>
    <s v="Enroute Panorama - Proje ve Ürün Yönetimi Danışmanlığı Hizmeti"/>
    <s v="Univera - Efes Moldova"/>
    <x v="16"/>
    <s v="Enroute"/>
    <s v="Enroute"/>
    <n v="14265.4"/>
    <m/>
    <n v="3"/>
    <m/>
    <n v="42796.2"/>
    <m/>
    <n v="0"/>
    <m/>
    <n v="42796.2"/>
    <m/>
    <n v="0"/>
    <n v="0"/>
    <m/>
    <m/>
    <m/>
    <s v="Efes International"/>
    <x v="0"/>
    <s v="Yeni Satış"/>
    <s v="Hizmet"/>
    <s v="Proje Yönetimi ve Danışmanlık"/>
    <s v="Diğer"/>
    <x v="0"/>
    <x v="0"/>
    <s v="Yurt Dışı"/>
    <s v="Moldova"/>
  </r>
  <r>
    <s v="Q1"/>
    <x v="1"/>
    <x v="0"/>
    <m/>
    <s v="RECKITT BENCKISER EV ve HIJYEN ÜRÜNLERI A.S."/>
    <s v="EH.01.001"/>
    <s v="Enroute Panorama - Proje ve Ürün Yönetimi Danışmanlığı Hizmeti"/>
    <s v="Univera - Reckitt Benckiser"/>
    <x v="12"/>
    <s v="Enroute"/>
    <s v="Enroute"/>
    <n v="24500"/>
    <m/>
    <n v="5"/>
    <m/>
    <n v="122500"/>
    <m/>
    <n v="0"/>
    <m/>
    <n v="122500"/>
    <m/>
    <n v="0"/>
    <n v="0"/>
    <m/>
    <m/>
    <m/>
    <s v="R. Benckiser"/>
    <x v="0"/>
    <s v="Yeni Satış"/>
    <s v="Hizmet"/>
    <s v="Proje Yönetimi ve Danışmanlık"/>
    <s v="Diğer"/>
    <x v="0"/>
    <x v="0"/>
    <s v="Yurt İçi"/>
    <s v="Türkiye"/>
  </r>
  <r>
    <s v="Q1"/>
    <x v="1"/>
    <x v="0"/>
    <m/>
    <s v="UNIVIS BILISIM DESTEK HIZMETLERI SAN.TIC .A.S"/>
    <s v="EH.01.001"/>
    <s v="Enroute Panorama - Proje ve Ürün Yönetimi Danışmanlığı Hizmeti"/>
    <s v="Univera - Şen Piliç"/>
    <x v="11"/>
    <s v="Enroute"/>
    <s v="Enroute"/>
    <n v="17033"/>
    <m/>
    <n v="15"/>
    <m/>
    <n v="255495"/>
    <m/>
    <n v="0"/>
    <m/>
    <n v="255495"/>
    <m/>
    <n v="0"/>
    <n v="0"/>
    <m/>
    <m/>
    <m/>
    <s v="Univis"/>
    <x v="2"/>
    <s v="Yeni Satış"/>
    <s v="Hizmet"/>
    <s v="Proje Yönetimi ve Danışmanlık"/>
    <s v="Param Grup"/>
    <x v="0"/>
    <x v="0"/>
    <s v="Yurt İçi"/>
    <s v="Türkiye"/>
  </r>
  <r>
    <s v="Q1"/>
    <x v="1"/>
    <x v="1"/>
    <m/>
    <s v="HAS SAK GIDA IÇECEK TURIZM INS. SAN. VE TIC. LTD. STI."/>
    <s v="EY.02.011"/>
    <s v="Enroute Panorama - Panel - Çoklu Proje Birlestirme Mobil Uygulama Yazılımi (Enterprise)"/>
    <s v="Univera - Weitnauer"/>
    <x v="12"/>
    <s v="Enroute"/>
    <s v="Enroute"/>
    <n v="12025"/>
    <m/>
    <n v="2"/>
    <m/>
    <n v="24050"/>
    <m/>
    <n v="0"/>
    <m/>
    <n v="24050"/>
    <m/>
    <n v="0"/>
    <n v="0"/>
    <m/>
    <m/>
    <m/>
    <s v="Weithnauer"/>
    <x v="0"/>
    <s v="Yeni Satış"/>
    <s v="Lisans"/>
    <s v="Lisans Satışı"/>
    <s v="Diğer"/>
    <x v="0"/>
    <x v="0"/>
    <s v="Yurt İçi"/>
    <s v="Türkiye"/>
  </r>
  <r>
    <s v="Q1"/>
    <x v="1"/>
    <x v="0"/>
    <m/>
    <s v="VALORA PAZARLAMA ANONIM SIRKETI"/>
    <s v="EY.02.011"/>
    <s v="Enroute Panorama - Panel - Çoklu Proje Birlestirme Mobil Uygulama Yazılımi (Enterprise)"/>
    <s v="Univera - Sarper İçecek"/>
    <x v="13"/>
    <s v="Enroute"/>
    <s v="Enroute"/>
    <n v="10822.5"/>
    <m/>
    <n v="2"/>
    <m/>
    <n v="24050"/>
    <m/>
    <n v="2405"/>
    <m/>
    <n v="21645"/>
    <m/>
    <n v="0"/>
    <n v="0"/>
    <m/>
    <m/>
    <m/>
    <s v="Sarper İçecek"/>
    <x v="0"/>
    <s v="Yeni Satış"/>
    <s v="Lisans"/>
    <s v="Lisans Satışı"/>
    <s v="Diğer"/>
    <x v="0"/>
    <x v="0"/>
    <s v="Yurt İçi"/>
    <s v="Türkiye"/>
  </r>
  <r>
    <s v="Q1"/>
    <x v="1"/>
    <x v="1"/>
    <m/>
    <s v="WEITNAUER DIS TICARET ANONIM SIRKETI"/>
    <s v="EYS.02.033"/>
    <s v="Enroute Panorama - Mobil Kullanici Yazılımi Standart"/>
    <s v="Univera - Weitnauer"/>
    <x v="12"/>
    <s v="Enroute"/>
    <s v="Enroute"/>
    <n v="3806"/>
    <m/>
    <n v="40"/>
    <m/>
    <n v="152240"/>
    <m/>
    <n v="0"/>
    <m/>
    <n v="152240"/>
    <m/>
    <n v="0"/>
    <n v="0"/>
    <m/>
    <m/>
    <m/>
    <s v="Weithnauer"/>
    <x v="0"/>
    <s v="Yeni Satış"/>
    <s v="Lisans"/>
    <s v="Lisans Satışı"/>
    <s v="Diğer"/>
    <x v="0"/>
    <x v="0"/>
    <s v="Yurt İçi"/>
    <s v="Türkiye"/>
  </r>
  <r>
    <s v="Q1"/>
    <x v="1"/>
    <x v="1"/>
    <m/>
    <s v="SOYHAN GIDA VE IÇ.PAZ.TIC.LTD.STI."/>
    <s v="EH.03.011"/>
    <s v="Enroute Panorama - E-Dönüsüm Modülü Kurulum Hizmeti"/>
    <s v="Univera - Tadım"/>
    <x v="14"/>
    <s v="Enroute"/>
    <s v="Enroute"/>
    <n v="16250"/>
    <m/>
    <n v="1"/>
    <m/>
    <n v="16250"/>
    <m/>
    <n v="0"/>
    <m/>
    <n v="16250"/>
    <m/>
    <n v="0"/>
    <n v="0"/>
    <m/>
    <m/>
    <m/>
    <s v="Tadım"/>
    <x v="0"/>
    <s v="Yeni Satış"/>
    <s v="Hizmet"/>
    <s v="Kurulum ve Eğitim"/>
    <s v="Diğer"/>
    <x v="0"/>
    <x v="0"/>
    <s v="Yurt İçi"/>
    <s v="Türkiye"/>
  </r>
  <r>
    <s v="Q1"/>
    <x v="1"/>
    <x v="1"/>
    <m/>
    <s v="SOYHAN GIDA VE IÇ.PAZ.TIC.LTD.STI."/>
    <s v="EYS.04.012"/>
    <s v="Enroute Panorama - E-Dönüsüm Modül Yazılımi Standart"/>
    <s v="Univera - Tadım"/>
    <x v="14"/>
    <s v="E-Dönüşüm"/>
    <s v="Enroute"/>
    <n v="25000"/>
    <m/>
    <n v="1"/>
    <m/>
    <n v="25000"/>
    <m/>
    <n v="0"/>
    <m/>
    <n v="25000"/>
    <m/>
    <n v="0"/>
    <n v="0"/>
    <m/>
    <m/>
    <m/>
    <s v="Tadım"/>
    <x v="0"/>
    <s v="Yeni Satış"/>
    <s v="Lisans"/>
    <s v="Lisans Satışı"/>
    <s v="Diğer"/>
    <x v="0"/>
    <x v="0"/>
    <s v="Yurt İçi"/>
    <s v="Türkiye"/>
  </r>
  <r>
    <s v="Q1"/>
    <x v="1"/>
    <x v="1"/>
    <m/>
    <s v="BAYKA GIDA DANISMANLIK PETROL ÜRÜN. SAN. ve TIC. LTD. STI"/>
    <s v="EYS.04.012"/>
    <s v="Enroute Panorama - E-Dönüsüm Modül Yazılımi Standart"/>
    <s v="Univera - Redbull"/>
    <x v="12"/>
    <s v="Enroute"/>
    <s v="Enroute"/>
    <n v="32500"/>
    <m/>
    <n v="1"/>
    <m/>
    <n v="32500"/>
    <m/>
    <n v="0"/>
    <m/>
    <n v="32500"/>
    <m/>
    <n v="0"/>
    <n v="0"/>
    <m/>
    <m/>
    <m/>
    <s v="Redbull"/>
    <x v="0"/>
    <s v="Yeni Satış"/>
    <s v="Lisans"/>
    <s v="Lisans Satışı"/>
    <s v="Diğer"/>
    <x v="0"/>
    <x v="0"/>
    <s v="Yurt İçi"/>
    <s v="Türkiye"/>
  </r>
  <r>
    <s v="Q1"/>
    <x v="1"/>
    <x v="1"/>
    <m/>
    <s v="ÇAYKUR ÇAY ISLETMELERI GENEL MÜDÜRLÜGÜ"/>
    <s v="EH.03.001"/>
    <s v="Enroute Panorama - Çafri Merkezi Hizmeti  (MSD)"/>
    <s v="Univera - Çaykur"/>
    <x v="12"/>
    <s v="Enroute"/>
    <s v="Enroute"/>
    <n v="84257.600000000006"/>
    <m/>
    <n v="1"/>
    <m/>
    <n v="84257.600000000006"/>
    <m/>
    <n v="0"/>
    <m/>
    <n v="84257.600000000006"/>
    <m/>
    <n v="0"/>
    <n v="0"/>
    <m/>
    <m/>
    <m/>
    <s v="Çaykur"/>
    <x v="0"/>
    <s v="Yenileme"/>
    <s v="Hizmet"/>
    <s v="Çağrı Merkezi"/>
    <s v="Diğer"/>
    <x v="0"/>
    <x v="0"/>
    <s v="Yurt İçi"/>
    <s v="Türkiye"/>
  </r>
  <r>
    <s v="Q1"/>
    <x v="1"/>
    <x v="1"/>
    <m/>
    <s v="ÇAYKUR ÇAY ISLETMELERI GENEL MÜDÜRLÜGÜ"/>
    <s v="EH.03.001"/>
    <s v="Enroute Panorama - Çafri Merkezi Hizmeti  (MSD)"/>
    <s v="Univera - Çaykur"/>
    <x v="12"/>
    <s v="Enroute"/>
    <s v="Enroute"/>
    <n v="8365.66"/>
    <m/>
    <n v="1"/>
    <m/>
    <n v="8365.66"/>
    <m/>
    <n v="0"/>
    <m/>
    <n v="8365.66"/>
    <m/>
    <n v="0"/>
    <n v="0"/>
    <m/>
    <m/>
    <m/>
    <s v="Çaykur"/>
    <x v="0"/>
    <s v="Yenileme"/>
    <s v="Hizmet"/>
    <s v="Çağrı Merkezi"/>
    <s v="Diğer"/>
    <x v="0"/>
    <x v="0"/>
    <s v="Yurt İçi"/>
    <s v="Türkiye"/>
  </r>
  <r>
    <s v="Q1"/>
    <x v="1"/>
    <x v="0"/>
    <m/>
    <s v="EFES VITANTA MOLDOVA BREWERY S.A"/>
    <s v="EH.03.001"/>
    <s v="Enroute Panorama - Çafri Merkezi Hizmeti  (MSD)"/>
    <s v="Univera - Efes Moldova"/>
    <x v="16"/>
    <s v="Enroute"/>
    <s v="Enroute"/>
    <n v="34568.699999999997"/>
    <m/>
    <n v="1"/>
    <m/>
    <n v="34568.696400000001"/>
    <m/>
    <n v="-3.5999999999999999E-3"/>
    <m/>
    <n v="34568.699999999997"/>
    <m/>
    <n v="0"/>
    <n v="0"/>
    <m/>
    <m/>
    <m/>
    <s v="Efes International"/>
    <x v="0"/>
    <s v="Yenileme"/>
    <s v="Hizmet"/>
    <s v="Çağrı Merkezi"/>
    <s v="Diğer"/>
    <x v="0"/>
    <x v="0"/>
    <s v="Yurt Dışı"/>
    <s v="Moldova"/>
  </r>
  <r>
    <s v="Q1"/>
    <x v="1"/>
    <x v="0"/>
    <m/>
    <s v="INTEMA INSAAT VE TESISAT MALZEME A.S"/>
    <s v="EH.03.001"/>
    <s v="Enroute Panorama - Çafri Merkezi Hizmeti  (MSD)"/>
    <s v="Univera - Eczacıbaşı Intema"/>
    <x v="13"/>
    <s v="Enroute"/>
    <s v="Enroute"/>
    <n v="877500"/>
    <m/>
    <n v="1"/>
    <m/>
    <n v="877500"/>
    <m/>
    <n v="0"/>
    <m/>
    <n v="877500"/>
    <m/>
    <n v="0"/>
    <n v="0"/>
    <m/>
    <m/>
    <m/>
    <s v="Eczacıbaşı"/>
    <x v="0"/>
    <s v="Yenileme"/>
    <s v="Hizmet"/>
    <s v="Çağrı Merkezi"/>
    <s v="Diğer"/>
    <x v="0"/>
    <x v="0"/>
    <s v="Yurt İçi"/>
    <s v="Türkiye"/>
  </r>
  <r>
    <s v="Q1"/>
    <x v="1"/>
    <x v="1"/>
    <m/>
    <s v="ÖZGÖRKEY OTOMOTIV TURIZM GIDA SANAYI VE TICARET ANONIM SIRKETI"/>
    <s v="EH.03.001"/>
    <s v="Enroute Panorama - Çafri Merkezi Hizmeti  (MSD)"/>
    <s v="Univera - Özgörkey"/>
    <x v="13"/>
    <s v="Enroute"/>
    <s v="Enroute"/>
    <n v="10940.9"/>
    <m/>
    <n v="7"/>
    <m/>
    <n v="76586.3"/>
    <m/>
    <n v="0"/>
    <m/>
    <n v="76586.3"/>
    <m/>
    <n v="0"/>
    <n v="0"/>
    <m/>
    <m/>
    <m/>
    <s v="Özgörkey"/>
    <x v="0"/>
    <s v="Yenileme"/>
    <s v="Hizmet"/>
    <s v="Çağrı Merkezi"/>
    <s v="Diğer"/>
    <x v="0"/>
    <x v="0"/>
    <s v="Yurt İçi"/>
    <s v="Türkiye"/>
  </r>
  <r>
    <s v="Q1"/>
    <x v="1"/>
    <x v="1"/>
    <m/>
    <s v="ÖZGÖRKEY OTOMOTIV TURIZM GIDA SANAYI VE TICARET ANONIM SIRKETI"/>
    <s v="EH.03.001"/>
    <s v="Enroute Panorama - Çafri Merkezi Hizmeti  (MSD)"/>
    <s v="Univera - Özgörkey"/>
    <x v="13"/>
    <s v="Enroute"/>
    <s v="Enroute"/>
    <n v="12034.95"/>
    <m/>
    <n v="4"/>
    <m/>
    <n v="48139.8"/>
    <m/>
    <n v="0"/>
    <m/>
    <n v="48139.8"/>
    <m/>
    <n v="0"/>
    <n v="0"/>
    <m/>
    <m/>
    <m/>
    <s v="Özgörkey"/>
    <x v="0"/>
    <s v="Yenileme"/>
    <s v="Hizmet"/>
    <s v="Çağrı Merkezi"/>
    <s v="Diğer"/>
    <x v="0"/>
    <x v="0"/>
    <s v="Yurt İçi"/>
    <s v="Türkiye"/>
  </r>
  <r>
    <s v="Q1"/>
    <x v="1"/>
    <x v="0"/>
    <m/>
    <s v="EDM BİLİŞİM SİSTEMLERİ VE DANIŞMANLIK HizmetLERİ A.Ş."/>
    <s v="EY.04.014"/>
    <s v="EnRoute - E-Dönüşüm Lisans Komisyonu"/>
    <s v="Univera - Kanal"/>
    <x v="6"/>
    <s v="E-Dönüşüm"/>
    <s v="E-Dönüşüm"/>
    <n v="9351"/>
    <m/>
    <n v="1"/>
    <m/>
    <n v="9351"/>
    <m/>
    <n v="0"/>
    <m/>
    <n v="9351"/>
    <m/>
    <n v="0"/>
    <n v="0"/>
    <m/>
    <m/>
    <m/>
    <s v="EDM Bilişim"/>
    <x v="0"/>
    <s v="Yeni Satış"/>
    <s v="Komisyon"/>
    <s v="E-Dönüşüm"/>
    <s v="Diğer"/>
    <x v="1"/>
    <x v="6"/>
    <s v="Yurt İçi"/>
    <s v="Türkiye"/>
  </r>
  <r>
    <s v="Q1"/>
    <x v="1"/>
    <x v="1"/>
    <m/>
    <s v="EDM BİLİŞİM SİSTEMLERİ VE DANIŞMANLIK HizmetLERİ A.Ş."/>
    <s v="EY.04.014"/>
    <s v="EnRoute - E-Dönüşüm Lisans Komisyonu"/>
    <s v="Univera - Kanal"/>
    <x v="6"/>
    <s v="E-Dönüşüm"/>
    <s v="E-Dönüşüm"/>
    <n v="42962.71"/>
    <m/>
    <n v="1"/>
    <m/>
    <n v="42962.708299999998"/>
    <m/>
    <n v="-1.6999999999999999E-3"/>
    <m/>
    <n v="42962.71"/>
    <m/>
    <n v="0"/>
    <n v="0"/>
    <m/>
    <m/>
    <m/>
    <s v="EDM Bilişim"/>
    <x v="0"/>
    <s v="Yeni Satış"/>
    <s v="Komisyon"/>
    <s v="E-Dönüşüm"/>
    <s v="Diğer"/>
    <x v="1"/>
    <x v="6"/>
    <s v="Yurt İçi"/>
    <s v="Türkiye"/>
  </r>
  <r>
    <s v="Q3"/>
    <x v="0"/>
    <x v="6"/>
    <m/>
    <s v="ÖZKAN GIDA SAIT ÇIÇEK"/>
    <s v="UH.01.002"/>
    <s v="UNIDOX KONTÖR HIZMETI"/>
    <s v="Univera Doğuş Çay Projesi"/>
    <x v="6"/>
    <s v="E-Dönüşüm"/>
    <s v="Unidox"/>
    <n v="1"/>
    <m/>
    <n v="50000"/>
    <m/>
    <n v="50000"/>
    <m/>
    <n v="0"/>
    <m/>
    <n v="50000"/>
    <m/>
    <n v="0"/>
    <n v="0"/>
    <s v="UNI240000001266"/>
    <m/>
    <m/>
    <s v="Doğuş Çay"/>
    <x v="0"/>
    <s v="Yeni Satış"/>
    <s v="Kontor"/>
    <s v="Kontor Satışı"/>
    <s v="Key Account"/>
    <x v="1"/>
    <x v="0"/>
    <s v="Yurt İçi"/>
    <s v="Türkiye"/>
  </r>
  <r>
    <s v="Q3"/>
    <x v="0"/>
    <x v="6"/>
    <m/>
    <s v="EFES VITANTA MOLDOVA BREWERY S.A"/>
    <s v="QH.02.001"/>
    <s v="Quest Panorama - Yazilim Bakimi, Yasatma ve Merkezi Destek Hizmeti"/>
    <s v="Univera - Efes Moldova"/>
    <x v="4"/>
    <s v="Quest"/>
    <m/>
    <n v="12443.13"/>
    <m/>
    <n v="1"/>
    <m/>
    <n v="12443.125996000001"/>
    <m/>
    <n v="-4.0039999999999997E-3"/>
    <m/>
    <n v="12443.13"/>
    <m/>
    <n v="0"/>
    <n v="0"/>
    <s v="ENV240000000092"/>
    <m/>
    <m/>
    <s v="Efes International"/>
    <x v="0"/>
    <s v="Yenileme"/>
    <s v="Hizmet"/>
    <s v="Bakım ve Destek Hizmeti"/>
    <s v="Diğer"/>
    <x v="0"/>
    <x v="0"/>
    <s v="Yurt Dışı"/>
    <s v="Moldova"/>
  </r>
  <r>
    <s v="Q1"/>
    <x v="0"/>
    <x v="1"/>
    <m/>
    <s v="Altıparmak Gıda San. ve Tic. A.Ş. "/>
    <s v="EY.03.001"/>
    <s v="Enroute Panorama PaaS Yazılımi (Kiralama Hizmeti )"/>
    <s v="Univera - Altıparmak-Balparmak"/>
    <x v="17"/>
    <s v="Enroute"/>
    <s v="Enroute"/>
    <n v="41921"/>
    <m/>
    <n v="1"/>
    <m/>
    <n v="41921"/>
    <m/>
    <n v="0"/>
    <m/>
    <n v="41921"/>
    <m/>
    <n v="0"/>
    <n v="0"/>
    <m/>
    <m/>
    <m/>
    <s v="Balparmak"/>
    <x v="0"/>
    <s v="Yenileme"/>
    <s v="Lisans"/>
    <s v="Lisans Kiralama"/>
    <s v="Diğer"/>
    <x v="0"/>
    <x v="0"/>
    <s v="Yurt İçi"/>
    <s v="Türkiye"/>
  </r>
  <r>
    <s v="Q1"/>
    <x v="0"/>
    <x v="1"/>
    <m/>
    <s v="Altıparmak Gıda San. ve Tic. A.Ş. "/>
    <s v="EY.03.001"/>
    <s v="Enroute Panorama PaaS Yazılımi (Kiralama Hizmeti )"/>
    <s v="Univera - Altıparmak-Balparmak"/>
    <x v="17"/>
    <s v="Enroute"/>
    <s v="Enroute"/>
    <n v="41921"/>
    <m/>
    <n v="1"/>
    <m/>
    <n v="41921"/>
    <m/>
    <n v="0"/>
    <m/>
    <n v="41921"/>
    <m/>
    <n v="0"/>
    <n v="0"/>
    <m/>
    <m/>
    <m/>
    <s v="Balparmak"/>
    <x v="0"/>
    <s v="Yenileme"/>
    <s v="Lisans"/>
    <s v="Lisans Kiralama"/>
    <s v="Diğer"/>
    <x v="0"/>
    <x v="0"/>
    <s v="Yurt İçi"/>
    <s v="Türkiye"/>
  </r>
  <r>
    <s v="Q3"/>
    <x v="0"/>
    <x v="6"/>
    <m/>
    <s v="MİYA OTOMASYON VE BARKOD BILISIM SISTEMLERI SAN TİC. VE L.T.D. STI."/>
    <s v="EH.06.001"/>
    <s v="EnRoute Panorama - Hosting Hizmeti"/>
    <s v="Univera - Kanal"/>
    <x v="5"/>
    <s v="Hosting"/>
    <m/>
    <n v="7092"/>
    <m/>
    <n v="3"/>
    <m/>
    <n v="21276"/>
    <m/>
    <n v="0"/>
    <m/>
    <n v="21276"/>
    <m/>
    <n v="0"/>
    <n v="0"/>
    <s v="UNI240000001265"/>
    <m/>
    <m/>
    <s v="Miya"/>
    <x v="0"/>
    <s v="Yenileme"/>
    <s v="Hizmet"/>
    <s v="Hosting"/>
    <s v="Diğer"/>
    <x v="1"/>
    <x v="1"/>
    <s v="Yurt İçi"/>
    <s v="Türkiye"/>
  </r>
  <r>
    <s v="Q3"/>
    <x v="0"/>
    <x v="6"/>
    <m/>
    <s v="MİYA OTOMASYON VE BARKOD BILISIM SISTEMLERI SAN TİC. VE L.T.D. STI."/>
    <s v="EH.06.001"/>
    <s v="EnRoute Panorama - Hosting Hizmeti"/>
    <s v="Univera - Kanal"/>
    <x v="5"/>
    <s v="Hosting"/>
    <m/>
    <n v="2960.78"/>
    <m/>
    <n v="4"/>
    <m/>
    <n v="11843.12"/>
    <m/>
    <n v="0"/>
    <m/>
    <n v="11843.12"/>
    <m/>
    <n v="0"/>
    <n v="0"/>
    <s v="UNI240000001265"/>
    <m/>
    <m/>
    <s v="Miya"/>
    <x v="0"/>
    <s v="Yenileme"/>
    <s v="Hizmet"/>
    <s v="Hosting"/>
    <s v="Diğer"/>
    <x v="1"/>
    <x v="1"/>
    <s v="Yurt İçi"/>
    <s v="Türkiye"/>
  </r>
  <r>
    <s v="Q3"/>
    <x v="0"/>
    <x v="6"/>
    <m/>
    <s v="MİYA OTOMASYON VE BARKOD BILISIM SISTEMLERI SAN TİC. VE L.T.D. STI."/>
    <s v="EH.06.001"/>
    <s v="EnRoute Panorama - Hosting Hizmeti"/>
    <s v="Univera - Kanal"/>
    <x v="5"/>
    <s v="Hosting"/>
    <m/>
    <n v="5890.61"/>
    <m/>
    <n v="1"/>
    <m/>
    <n v="5890.61"/>
    <m/>
    <n v="0"/>
    <m/>
    <n v="5890.61"/>
    <m/>
    <n v="0"/>
    <n v="0"/>
    <s v="UNI240000001265"/>
    <m/>
    <m/>
    <s v="Miya"/>
    <x v="0"/>
    <s v="Yenileme"/>
    <s v="Hizmet"/>
    <s v="Hosting"/>
    <s v="Diğer"/>
    <x v="1"/>
    <x v="1"/>
    <s v="Yurt İçi"/>
    <s v="Türkiye"/>
  </r>
  <r>
    <s v="Q3"/>
    <x v="0"/>
    <x v="6"/>
    <m/>
    <s v="MİYA OTOMASYON VE BARKOD BILISIM SISTEMLERI SAN TİC. VE L.T.D. STI."/>
    <s v="EH.06.001"/>
    <s v="EnRoute Panorama - Hosting Hizmeti"/>
    <s v="Univera - Kanal"/>
    <x v="5"/>
    <s v="Hosting"/>
    <m/>
    <n v="1850.49"/>
    <m/>
    <n v="1"/>
    <m/>
    <n v="1850.49"/>
    <m/>
    <n v="0"/>
    <m/>
    <n v="1850.49"/>
    <m/>
    <n v="0"/>
    <n v="0"/>
    <s v="UNI240000001265"/>
    <m/>
    <m/>
    <s v="Miya"/>
    <x v="0"/>
    <s v="Yenileme"/>
    <s v="Hizmet"/>
    <s v="Hosting"/>
    <s v="Diğer"/>
    <x v="1"/>
    <x v="1"/>
    <s v="Yurt İçi"/>
    <s v="Türkiye"/>
  </r>
  <r>
    <s v="Q3"/>
    <x v="0"/>
    <x v="6"/>
    <m/>
    <s v="MİYA OTOMASYON VE BARKOD BILISIM SISTEMLERI SAN TİC. VE L.T.D. STI."/>
    <s v="EH.06.001"/>
    <s v="EnRoute Panorama - Hosting Hizmeti"/>
    <s v="Univera - Kanal"/>
    <x v="5"/>
    <s v="Hosting"/>
    <m/>
    <n v="1850.49"/>
    <m/>
    <n v="1"/>
    <m/>
    <n v="1850.49"/>
    <m/>
    <n v="0"/>
    <m/>
    <n v="1850.49"/>
    <m/>
    <n v="0"/>
    <n v="0"/>
    <s v="UNI240000001265"/>
    <m/>
    <m/>
    <s v="Miya"/>
    <x v="0"/>
    <s v="Yenileme"/>
    <s v="Hizmet"/>
    <s v="Hosting"/>
    <s v="Diğer"/>
    <x v="1"/>
    <x v="1"/>
    <s v="Yurt İçi"/>
    <s v="Türkiye"/>
  </r>
  <r>
    <s v="Q3"/>
    <x v="0"/>
    <x v="6"/>
    <m/>
    <s v="MİYA OTOMASYON VE BARKOD BILISIM SISTEMLERI SAN TİC. VE L.T.D. STI."/>
    <s v="EH.06.001"/>
    <s v="EnRoute Panorama - Hosting Hizmeti"/>
    <s v="Univera - Kanal"/>
    <x v="5"/>
    <s v="Hosting"/>
    <m/>
    <n v="1850.49"/>
    <m/>
    <n v="1"/>
    <m/>
    <n v="1850.49"/>
    <m/>
    <n v="0"/>
    <m/>
    <n v="1850.49"/>
    <m/>
    <n v="0"/>
    <n v="0"/>
    <s v="UNI240000001265"/>
    <m/>
    <m/>
    <s v="Miya"/>
    <x v="0"/>
    <s v="Yenileme"/>
    <s v="Hizmet"/>
    <s v="Hosting"/>
    <s v="Diğer"/>
    <x v="1"/>
    <x v="1"/>
    <s v="Yurt İçi"/>
    <s v="Türkiye"/>
  </r>
  <r>
    <s v="Q3"/>
    <x v="0"/>
    <x v="6"/>
    <m/>
    <s v="MİYA OTOMASYON VE BARKOD BILISIM SISTEMLERI SAN TİC. VE L.T.D. STI."/>
    <s v="EH.06.001"/>
    <s v="EnRoute Panorama - Hosting Hizmeti"/>
    <s v="Univera - Kanal"/>
    <x v="5"/>
    <s v="Hosting"/>
    <m/>
    <n v="1850.49"/>
    <m/>
    <n v="1"/>
    <m/>
    <n v="1850.49"/>
    <m/>
    <n v="0"/>
    <m/>
    <n v="1850.49"/>
    <m/>
    <n v="0"/>
    <n v="0"/>
    <s v="UNI240000001265"/>
    <m/>
    <m/>
    <s v="Miya"/>
    <x v="0"/>
    <s v="Yenileme"/>
    <s v="Hizmet"/>
    <s v="Hosting"/>
    <s v="Diğer"/>
    <x v="1"/>
    <x v="1"/>
    <s v="Yurt İçi"/>
    <s v="Türkiye"/>
  </r>
  <r>
    <s v="Q3"/>
    <x v="0"/>
    <x v="6"/>
    <m/>
    <s v="MİYA OTOMASYON VE BARKOD BILISIM SISTEMLERI SAN TİC. VE L.T.D. STI."/>
    <s v="EH.06.001"/>
    <s v="EnRoute Panorama - Hosting Hizmeti"/>
    <s v="Univera - Kanal"/>
    <x v="5"/>
    <s v="Hosting"/>
    <m/>
    <n v="1850.49"/>
    <m/>
    <n v="1"/>
    <m/>
    <n v="1850.49"/>
    <m/>
    <n v="0"/>
    <m/>
    <n v="1850.49"/>
    <m/>
    <n v="0"/>
    <n v="0"/>
    <s v="UNI240000001265"/>
    <m/>
    <m/>
    <s v="Miya"/>
    <x v="0"/>
    <s v="Yenileme"/>
    <s v="Hizmet"/>
    <s v="Hosting"/>
    <s v="Diğer"/>
    <x v="1"/>
    <x v="1"/>
    <s v="Yurt İçi"/>
    <s v="Türkiye"/>
  </r>
  <r>
    <s v="Q3"/>
    <x v="0"/>
    <x v="6"/>
    <m/>
    <s v="MİYA OTOMASYON VE BARKOD BILISIM SISTEMLERI SAN TİC. VE L.T.D. STI."/>
    <s v="EH.06.001"/>
    <s v="EnRoute Panorama - Hosting Hizmeti"/>
    <s v="Univera - Kanal"/>
    <x v="5"/>
    <s v="Hosting"/>
    <m/>
    <n v="1850"/>
    <m/>
    <n v="1"/>
    <m/>
    <n v="1850"/>
    <m/>
    <n v="0"/>
    <m/>
    <n v="1850"/>
    <m/>
    <n v="0"/>
    <n v="0"/>
    <s v="UNI240000001265"/>
    <m/>
    <m/>
    <s v="Miya"/>
    <x v="0"/>
    <s v="Yenileme"/>
    <s v="Hizmet"/>
    <s v="Hosting"/>
    <s v="Diğer"/>
    <x v="1"/>
    <x v="1"/>
    <s v="Yurt İçi"/>
    <s v="Türkiye"/>
  </r>
  <r>
    <s v="Q3"/>
    <x v="0"/>
    <x v="6"/>
    <m/>
    <s v="MİYA OTOMASYON VE BARKOD BILISIM SISTEMLERI SAN TİC. VE L.T.D. STI."/>
    <s v="EH.06.001"/>
    <s v="EnRoute Panorama - Hosting Hizmeti"/>
    <s v="Univera - Kanal"/>
    <x v="5"/>
    <s v="Hosting"/>
    <m/>
    <n v="1849"/>
    <m/>
    <n v="1"/>
    <m/>
    <n v="1849"/>
    <m/>
    <n v="0"/>
    <m/>
    <n v="1849"/>
    <m/>
    <n v="0"/>
    <n v="0"/>
    <s v="UNI240000001265"/>
    <m/>
    <m/>
    <s v="Miya"/>
    <x v="0"/>
    <s v="Yenileme"/>
    <s v="Hizmet"/>
    <s v="Hosting"/>
    <s v="Diğer"/>
    <x v="1"/>
    <x v="1"/>
    <s v="Yurt İçi"/>
    <s v="Türkiye"/>
  </r>
  <r>
    <s v="Q3"/>
    <x v="0"/>
    <x v="6"/>
    <m/>
    <s v="RECKITT BENCKISER EV ve HIJYEN ÜRÜNLERI A.S."/>
    <s v="EH.06.001"/>
    <s v="EnRoute Panorama - Hosting Hizmeti"/>
    <s v="Univera - Reckitt Benckiser"/>
    <x v="12"/>
    <s v="Hosting"/>
    <m/>
    <n v="30714.15"/>
    <m/>
    <n v="1"/>
    <m/>
    <n v="30714.15"/>
    <m/>
    <n v="0"/>
    <m/>
    <n v="30714.15"/>
    <m/>
    <n v="0"/>
    <n v="0"/>
    <s v="UNI240000001262"/>
    <m/>
    <m/>
    <s v="R. Benckiser"/>
    <x v="0"/>
    <s v="Yenileme"/>
    <s v="Hizmet"/>
    <s v="Hosting"/>
    <s v="Diğer"/>
    <x v="0"/>
    <x v="0"/>
    <s v="Yurt İçi"/>
    <s v="Türkiye"/>
  </r>
  <r>
    <s v="Q3"/>
    <x v="0"/>
    <x v="6"/>
    <m/>
    <s v="RECKITT BENCKISER TEMIZLIK MALZEMESI SAN. VE TIC. A.S."/>
    <s v="EH.06.001"/>
    <s v="EnRoute Panorama - Hosting Hizmeti"/>
    <s v="Univera - Reckitt Benckiser"/>
    <x v="12"/>
    <s v="Hosting"/>
    <m/>
    <n v="18534.330000000002"/>
    <m/>
    <n v="1"/>
    <m/>
    <n v="18534.330000000002"/>
    <m/>
    <n v="0"/>
    <m/>
    <n v="18534.330000000002"/>
    <m/>
    <n v="0"/>
    <n v="0"/>
    <s v="UNI240000001263"/>
    <m/>
    <m/>
    <s v="R. Benckiser"/>
    <x v="0"/>
    <s v="Yenileme"/>
    <s v="Hizmet"/>
    <s v="Hosting"/>
    <s v="Diğer"/>
    <x v="0"/>
    <x v="0"/>
    <s v="Yurt İçi"/>
    <s v="Türkiye"/>
  </r>
  <r>
    <s v="Q3"/>
    <x v="0"/>
    <x v="6"/>
    <m/>
    <s v="BMC OTOMOTIV SAN. VE TIC. A.S."/>
    <s v="CDH.02.001"/>
    <s v="Calldesk Panorama Yazilim Bakimi Hizmeti "/>
    <s v="Univera - BMC"/>
    <x v="13"/>
    <s v="ServiceCore"/>
    <m/>
    <n v="884.26793499999997"/>
    <m/>
    <n v="-1"/>
    <m/>
    <n v="0"/>
    <m/>
    <n v="0"/>
    <m/>
    <n v="-884.26793499999997"/>
    <m/>
    <n v="1"/>
    <n v="884.26793499999997"/>
    <s v="B02202400001914"/>
    <m/>
    <m/>
    <s v="BMC"/>
    <x v="0"/>
    <s v="Yenileme"/>
    <s v="Hizmet"/>
    <s v="Bakım ve Destek Hizmeti"/>
    <s v="Key Account"/>
    <x v="0"/>
    <x v="0"/>
    <s v="Yurt İçi"/>
    <s v="Türkiye"/>
  </r>
  <r>
    <s v="Q3"/>
    <x v="0"/>
    <x v="6"/>
    <m/>
    <s v="BMC OTOMOTIV SAN. VE TIC. A.S."/>
    <s v="CDY.01.016"/>
    <s v="CallDesk Panorama - Servis Noktasi Lisansi"/>
    <s v="Univera - BMC"/>
    <x v="13"/>
    <s v="ServiceCore"/>
    <m/>
    <n v="17866.096677000001"/>
    <m/>
    <n v="-1"/>
    <m/>
    <n v="0"/>
    <m/>
    <n v="0"/>
    <m/>
    <n v="-17866.096677000001"/>
    <m/>
    <n v="1"/>
    <n v="17866.096677000001"/>
    <s v="B02202400001914"/>
    <m/>
    <m/>
    <s v="BMC"/>
    <x v="0"/>
    <s v="Yeni Satış"/>
    <s v="Lisans"/>
    <s v="Lisans Satışı"/>
    <s v="Key Account"/>
    <x v="0"/>
    <x v="0"/>
    <s v="Yurt İçi"/>
    <s v="Türkiye"/>
  </r>
  <r>
    <s v="Q1"/>
    <x v="1"/>
    <x v="1"/>
    <m/>
    <s v="EFES KAZAKHSTAN JSC FE"/>
    <s v="EH.02.001"/>
    <s v="Enroute Panorama - Yillik Yazilim Bakimi, Yasatma ve Merkezi Destek Hizmeti"/>
    <s v="Univera - Efes Kazakistan"/>
    <x v="16"/>
    <s v="Enroute"/>
    <s v="Enroute"/>
    <n v="606613.02"/>
    <m/>
    <n v="1"/>
    <m/>
    <n v="606613.02187499998"/>
    <m/>
    <n v="1.8749999999999999E-3"/>
    <m/>
    <n v="606613.02"/>
    <m/>
    <n v="0"/>
    <n v="0"/>
    <m/>
    <m/>
    <m/>
    <s v="Efes International"/>
    <x v="0"/>
    <s v="Yenileme"/>
    <s v="Hizmet"/>
    <s v="Bakım ve Destek Hizmeti"/>
    <s v="Diğer"/>
    <x v="0"/>
    <x v="0"/>
    <s v="Yurt Dışı"/>
    <s v="Kazakistan"/>
  </r>
  <r>
    <s v="Q1"/>
    <x v="1"/>
    <x v="1"/>
    <m/>
    <s v="ÇAYKUR ÇAY ISLETMELERI GENEL MÜDÜRLÜGÜ"/>
    <s v="EY.06.001"/>
    <s v="Enroute Panorama - Yazilim Gelistirme Hizmeti"/>
    <s v="Univera - Çaykur"/>
    <x v="12"/>
    <s v="Enroute"/>
    <s v="Enroute"/>
    <n v="3287.6412500000001"/>
    <m/>
    <n v="8"/>
    <m/>
    <n v="70136.351999999999"/>
    <m/>
    <n v="43835.222000000002"/>
    <m/>
    <n v="26301.13"/>
    <m/>
    <n v="0"/>
    <n v="0"/>
    <m/>
    <m/>
    <m/>
    <s v="Çaykur"/>
    <x v="0"/>
    <s v="Yeni Satış"/>
    <s v="Hizmet"/>
    <s v="Yazılım Geliştirme"/>
    <s v="Diğer"/>
    <x v="0"/>
    <x v="0"/>
    <s v="Yurt İçi"/>
    <s v="Türkiye"/>
  </r>
  <r>
    <s v="Q1"/>
    <x v="1"/>
    <x v="1"/>
    <m/>
    <s v="ÇAYTAS GIDA PAZARLAMA VE REKLAM HIZMETLERI SAN. TIC. A.S"/>
    <s v="EY.06.001"/>
    <s v="Enroute Panorama - Yazilim Gelistirme Hizmeti"/>
    <s v="Univera - Çaykur"/>
    <x v="12"/>
    <s v="Enroute"/>
    <s v="Enroute"/>
    <n v="4383.5"/>
    <m/>
    <n v="10"/>
    <m/>
    <n v="87670"/>
    <m/>
    <n v="43835"/>
    <m/>
    <n v="43835"/>
    <m/>
    <n v="0"/>
    <n v="0"/>
    <m/>
    <m/>
    <m/>
    <s v="Çaykur"/>
    <x v="0"/>
    <s v="Yeni Satış"/>
    <s v="Hizmet"/>
    <s v="Yazılım Geliştirme"/>
    <s v="Diğer"/>
    <x v="0"/>
    <x v="0"/>
    <s v="Yurt İçi"/>
    <s v="Türkiye"/>
  </r>
  <r>
    <s v="Q1"/>
    <x v="1"/>
    <x v="1"/>
    <m/>
    <s v="EVYAP SABUN YAG GLISERIN SAN. VE TIC.A.S."/>
    <s v="EY.06.001"/>
    <s v="Enroute Panorama - Yazilim Gelistirme Hizmeti"/>
    <s v="Univera - Evyap"/>
    <x v="12"/>
    <s v="Enroute"/>
    <s v="Enroute"/>
    <n v="11375"/>
    <m/>
    <n v="6"/>
    <m/>
    <n v="105000"/>
    <m/>
    <n v="36750"/>
    <m/>
    <n v="68250"/>
    <m/>
    <n v="0"/>
    <n v="0"/>
    <m/>
    <m/>
    <m/>
    <s v="Evyap"/>
    <x v="0"/>
    <s v="Yeni Satış"/>
    <s v="Hizmet"/>
    <s v="Yazılım Geliştirme"/>
    <s v="Diğer"/>
    <x v="0"/>
    <x v="0"/>
    <s v="Yurt İçi"/>
    <s v="Türkiye"/>
  </r>
  <r>
    <s v="Q1"/>
    <x v="1"/>
    <x v="1"/>
    <m/>
    <s v="BULAN TICARET - TUNÇ BULAN"/>
    <s v="EYS.02.011"/>
    <s v="Enroute Panorama - Panel - Çoklu Proje Birlestirme Mobil Uygulama Yazılımi Standart"/>
    <s v="Univera - Weitnauer"/>
    <x v="12"/>
    <s v="Enroute"/>
    <s v="Enroute"/>
    <n v="12025"/>
    <m/>
    <n v="3"/>
    <m/>
    <n v="36075"/>
    <m/>
    <n v="0"/>
    <m/>
    <n v="36075"/>
    <m/>
    <n v="0"/>
    <n v="0"/>
    <m/>
    <m/>
    <m/>
    <s v="Weithnauer"/>
    <x v="0"/>
    <s v="Yeni Satış"/>
    <s v="Lisans"/>
    <s v="Lisans Satışı"/>
    <s v="Diğer"/>
    <x v="0"/>
    <x v="0"/>
    <s v="Yurt İçi"/>
    <s v="Türkiye"/>
  </r>
  <r>
    <s v="Q1"/>
    <x v="1"/>
    <x v="1"/>
    <m/>
    <s v="EFES KAZAKHSTAN JSC FE"/>
    <s v="EH.03.001"/>
    <s v="Enroute Panorama - Çafri Merkezi Hizmeti  (MSD)"/>
    <s v="Univera - Efes Kazakistan"/>
    <x v="16"/>
    <s v="Enroute"/>
    <s v="Enroute"/>
    <n v="34133.75"/>
    <m/>
    <n v="23"/>
    <m/>
    <n v="785076.25"/>
    <m/>
    <n v="0"/>
    <m/>
    <n v="785076.25"/>
    <m/>
    <n v="0"/>
    <n v="0"/>
    <m/>
    <m/>
    <m/>
    <s v="Efes International"/>
    <x v="0"/>
    <s v="Yenileme"/>
    <s v="Hizmet"/>
    <s v="Çağrı Merkezi"/>
    <s v="Diğer"/>
    <x v="0"/>
    <x v="0"/>
    <s v="Yurt Dışı"/>
    <s v="Kazakistan"/>
  </r>
  <r>
    <s v="Q1"/>
    <x v="1"/>
    <x v="1"/>
    <m/>
    <s v="EDM BİLİŞİM SİSTEMLERİ VE DANIŞMANLIK HizmetLERİ A.Ş."/>
    <s v="EY.04.014"/>
    <s v="EnRoute - E-Dönüşüm Lisans Komisyonu"/>
    <s v="Univera - Kanal"/>
    <x v="6"/>
    <s v="E-Dönüşüm"/>
    <s v="E-Dönüşüm"/>
    <n v="87042.5"/>
    <m/>
    <n v="1"/>
    <m/>
    <n v="87042.5"/>
    <m/>
    <n v="0"/>
    <m/>
    <n v="87042.5"/>
    <m/>
    <n v="0"/>
    <n v="0"/>
    <m/>
    <m/>
    <m/>
    <s v="EDM Bilişim"/>
    <x v="0"/>
    <s v="Yeni Satış"/>
    <s v="Komisyon"/>
    <s v="E-Dönüşüm"/>
    <s v="Diğer"/>
    <x v="1"/>
    <x v="6"/>
    <s v="Yurt İçi"/>
    <s v="Türkiye"/>
  </r>
  <r>
    <s v="Q3"/>
    <x v="0"/>
    <x v="7"/>
    <m/>
    <s v="SERVET KARAKOLCU"/>
    <s v="UH.01.002"/>
    <s v="UNIDOX KONTÖR HIZMETI"/>
    <s v="Univera Doğuş Çay Projesi"/>
    <x v="6"/>
    <s v="E-Dönüşüm"/>
    <s v="Unidox"/>
    <n v="2.6949999999999998"/>
    <m/>
    <n v="5000"/>
    <m/>
    <n v="13475"/>
    <m/>
    <n v="0"/>
    <m/>
    <n v="13475"/>
    <m/>
    <n v="0"/>
    <n v="0"/>
    <s v="UNI240000001279"/>
    <m/>
    <m/>
    <s v="Doğuş Çay"/>
    <x v="0"/>
    <s v="Yeni Satış"/>
    <s v="Kontor"/>
    <s v="Kontor Satışı"/>
    <s v="Key Account"/>
    <x v="1"/>
    <x v="0"/>
    <s v="Yurt İçi"/>
    <s v="Türkiye"/>
  </r>
  <r>
    <s v="Q3"/>
    <x v="0"/>
    <x v="7"/>
    <m/>
    <s v="JTI TÜTÜN ÜRÜNLERI SANAYI A.S"/>
    <s v="SH.02.001"/>
    <s v="StokBar Panorama - Yazilim Bakimi Hizmeti"/>
    <s v="Univera - JTI"/>
    <x v="11"/>
    <s v="Stokbar"/>
    <s v="Stokbar"/>
    <n v="15588.25"/>
    <m/>
    <n v="1"/>
    <m/>
    <n v="15588.25"/>
    <m/>
    <n v="0"/>
    <m/>
    <n v="15588.25"/>
    <m/>
    <n v="0"/>
    <n v="0"/>
    <s v="UNI240000001298"/>
    <m/>
    <m/>
    <s v="JTI"/>
    <x v="0"/>
    <s v="Yenileme"/>
    <s v="Hizmet"/>
    <s v="Bakım ve Destek Hizmeti"/>
    <s v="Key Account"/>
    <x v="0"/>
    <x v="0"/>
    <s v="Yurt İçi"/>
    <s v="Türkiye"/>
  </r>
  <r>
    <s v="Q3"/>
    <x v="0"/>
    <x v="7"/>
    <m/>
    <s v="JTI TÜTÜN ÜRÜNLERI SANAYI A.S"/>
    <s v="SH.02.001"/>
    <s v="StokBar Panorama - Yazilim Bakimi Hizmeti"/>
    <s v="Univera - JTI"/>
    <x v="11"/>
    <s v="Stokbar"/>
    <s v="Stokbar"/>
    <n v="6138.02"/>
    <m/>
    <n v="1"/>
    <m/>
    <n v="6138.02"/>
    <m/>
    <n v="0"/>
    <m/>
    <n v="6138.02"/>
    <m/>
    <n v="0"/>
    <n v="0"/>
    <s v="UNI240000001298"/>
    <m/>
    <m/>
    <s v="JTI"/>
    <x v="0"/>
    <s v="Yenileme"/>
    <s v="Hizmet"/>
    <s v="Bakım ve Destek Hizmeti"/>
    <s v="Key Account"/>
    <x v="0"/>
    <x v="0"/>
    <s v="Yurt İçi"/>
    <s v="Türkiye"/>
  </r>
  <r>
    <s v="Q3"/>
    <x v="0"/>
    <x v="7"/>
    <m/>
    <s v="JTI TÜTÜN ÜRÜNLERI SANAYI A.S"/>
    <s v="SH.02.001"/>
    <s v="StokBar Panorama - Yazilim Bakimi Hizmeti"/>
    <s v="Univera - JTI"/>
    <x v="11"/>
    <s v="Stokbar"/>
    <s v="Stokbar"/>
    <n v="3235.31"/>
    <m/>
    <n v="1"/>
    <m/>
    <n v="3235.31"/>
    <m/>
    <n v="0"/>
    <m/>
    <n v="3235.31"/>
    <m/>
    <n v="0"/>
    <n v="0"/>
    <s v="UNI240000001298"/>
    <m/>
    <m/>
    <s v="JTI"/>
    <x v="0"/>
    <s v="Yenileme"/>
    <s v="Hizmet"/>
    <s v="Bakım ve Destek Hizmeti"/>
    <s v="Key Account"/>
    <x v="0"/>
    <x v="0"/>
    <s v="Yurt İçi"/>
    <s v="Türkiye"/>
  </r>
  <r>
    <s v="Q3"/>
    <x v="0"/>
    <x v="7"/>
    <m/>
    <s v="JTI TÜTÜN ÜRÜNLERI SANAYI A.S"/>
    <s v="SH.03.004"/>
    <s v="StokBar Panorama - Çafri Merkezi Hizmeti (Depo/Lokasyon)"/>
    <s v="Univera - JTI"/>
    <x v="11"/>
    <s v="Stokbar"/>
    <s v="Stokbar"/>
    <n v="33588.26"/>
    <m/>
    <n v="1"/>
    <m/>
    <n v="33588.26"/>
    <m/>
    <n v="0"/>
    <m/>
    <n v="33588.26"/>
    <m/>
    <n v="0"/>
    <n v="0"/>
    <s v="UNI240000001298"/>
    <m/>
    <m/>
    <s v="JTI"/>
    <x v="0"/>
    <s v="Yenileme"/>
    <s v="Hizmet"/>
    <s v="Hosting"/>
    <s v="Key Account"/>
    <x v="0"/>
    <x v="0"/>
    <s v="Yurt İçi"/>
    <s v="Türkiye"/>
  </r>
  <r>
    <s v="Q3"/>
    <x v="0"/>
    <x v="7"/>
    <m/>
    <s v="ENERJISA ENERJI ÜRETIM A.S."/>
    <s v="QH.08.001"/>
    <s v="Quest Panorama - Hosting Hizmeti"/>
    <s v="Univera - Enerjisa"/>
    <x v="12"/>
    <s v="Hosting"/>
    <m/>
    <n v="22326.85"/>
    <m/>
    <n v="1"/>
    <m/>
    <n v="22326.849314999999"/>
    <m/>
    <n v="-6.8499999999999995E-4"/>
    <m/>
    <n v="22326.85"/>
    <m/>
    <n v="0"/>
    <n v="0"/>
    <s v="UNI240000001289"/>
    <m/>
    <m/>
    <s v="Enerjisa"/>
    <x v="0"/>
    <s v="Yenileme"/>
    <s v="Hizmet"/>
    <s v="Hosting"/>
    <s v="Diğer"/>
    <x v="0"/>
    <x v="0"/>
    <s v="Yurt İçi"/>
    <s v="Türkiye"/>
  </r>
  <r>
    <s v="Q3"/>
    <x v="0"/>
    <x v="7"/>
    <m/>
    <s v="FHP EV IÇI KULLANIM ARAÇLARI SAN VE TIC . A.S"/>
    <s v="QH.08.001"/>
    <s v="Quest Panorama - Hosting Hizmeti"/>
    <s v="Univera - Vileda"/>
    <x v="7"/>
    <s v="Hosting"/>
    <m/>
    <n v="13066.67"/>
    <m/>
    <n v="1"/>
    <m/>
    <n v="13066.667175"/>
    <m/>
    <n v="-2.8249999999999998E-3"/>
    <m/>
    <n v="13066.67"/>
    <m/>
    <n v="0"/>
    <n v="0"/>
    <s v="UNI240000001286"/>
    <m/>
    <m/>
    <s v="Vileda"/>
    <x v="0"/>
    <s v="Yenileme"/>
    <s v="Hizmet"/>
    <s v="Hosting"/>
    <s v="Diğer"/>
    <x v="0"/>
    <x v="0"/>
    <s v="Yurt İçi"/>
    <s v="Türkiye"/>
  </r>
  <r>
    <s v="Q3"/>
    <x v="0"/>
    <x v="7"/>
    <m/>
    <s v="NESTLE TÜRKIYE GIDA SANAYI A.S."/>
    <s v="EH.03.003"/>
    <s v="EnRoute Panorama - Uzman Destek Hizmeti"/>
    <s v="Univera - Nestle Retail"/>
    <x v="11"/>
    <s v="Enroute"/>
    <m/>
    <n v="27000"/>
    <m/>
    <n v="1"/>
    <m/>
    <n v="27000"/>
    <m/>
    <n v="0"/>
    <m/>
    <n v="27000"/>
    <m/>
    <n v="0"/>
    <n v="0"/>
    <s v="UNI240000001290"/>
    <m/>
    <m/>
    <s v="Nestle"/>
    <x v="0"/>
    <s v="Yenileme"/>
    <s v="Hizmet"/>
    <s v="Hosting"/>
    <s v="Key Account"/>
    <x v="0"/>
    <x v="0"/>
    <s v="Yurt İçi"/>
    <s v="Türkiye"/>
  </r>
  <r>
    <s v="Q3"/>
    <x v="0"/>
    <x v="7"/>
    <m/>
    <s v="DARDANEL DAGITIM A.S."/>
    <s v="EH.06.001"/>
    <s v="EnRoute Panorama - Hosting Hizmeti"/>
    <s v="Univera - Dardanel"/>
    <x v="7"/>
    <s v="Hosting"/>
    <m/>
    <n v="44917.17"/>
    <m/>
    <n v="1"/>
    <m/>
    <n v="44917.17"/>
    <m/>
    <n v="0"/>
    <m/>
    <n v="44917.17"/>
    <m/>
    <n v="0"/>
    <n v="0"/>
    <s v="UNI240000001293"/>
    <m/>
    <m/>
    <s v="Dardanel"/>
    <x v="0"/>
    <s v="Yenileme"/>
    <s v="Hizmet"/>
    <s v="Hosting"/>
    <s v="Diğer"/>
    <x v="0"/>
    <x v="0"/>
    <s v="Yurt İçi"/>
    <s v="Türkiye"/>
  </r>
  <r>
    <s v="Q3"/>
    <x v="0"/>
    <x v="7"/>
    <m/>
    <s v="ERBAK-ULUDAG PAZARLAMA SATIS VE DAGITIM A.S."/>
    <s v="EH.06.001"/>
    <s v="EnRoute Panorama - Hosting Hizmeti"/>
    <s v="Univera - Uludağ İçecek"/>
    <x v="11"/>
    <s v="Hosting"/>
    <m/>
    <n v="75000"/>
    <m/>
    <n v="1"/>
    <m/>
    <n v="75000"/>
    <m/>
    <n v="0"/>
    <m/>
    <n v="75000"/>
    <m/>
    <n v="0"/>
    <n v="0"/>
    <s v="UNI240000001296"/>
    <m/>
    <m/>
    <s v="Uludağ İçecek"/>
    <x v="0"/>
    <s v="Yenileme"/>
    <s v="Hizmet"/>
    <s v="Hosting"/>
    <s v="Diğer"/>
    <x v="0"/>
    <x v="0"/>
    <s v="Yurt İçi"/>
    <s v="Türkiye"/>
  </r>
  <r>
    <s v="Q3"/>
    <x v="0"/>
    <x v="7"/>
    <m/>
    <s v="Haribo SEKERLEME SAN. TIC.LTD. STI."/>
    <s v="EH.06.001"/>
    <s v="EnRoute Panorama - Hosting Hizmeti"/>
    <s v="Univera - Haribo"/>
    <x v="7"/>
    <s v="Hosting"/>
    <m/>
    <n v="13413.34"/>
    <m/>
    <n v="1"/>
    <m/>
    <n v="13413.344000999999"/>
    <m/>
    <n v="4.0010000000000002E-3"/>
    <m/>
    <n v="13413.34"/>
    <m/>
    <n v="0"/>
    <n v="0"/>
    <s v="UNI240000001284"/>
    <m/>
    <m/>
    <s v="Haribo"/>
    <x v="0"/>
    <s v="Yenileme"/>
    <s v="Hizmet"/>
    <s v="Hosting"/>
    <s v="Key Account"/>
    <x v="0"/>
    <x v="0"/>
    <s v="Yurt İçi"/>
    <s v="Türkiye"/>
  </r>
  <r>
    <s v="Q3"/>
    <x v="0"/>
    <x v="7"/>
    <m/>
    <s v="Haribo SEKERLEME SAN. TIC.LTD. STI."/>
    <s v="EH.06.001"/>
    <s v="EnRoute Panorama - Hosting Hizmeti"/>
    <s v="Univera - Haribo"/>
    <x v="7"/>
    <s v="Hosting"/>
    <m/>
    <n v="6462.9"/>
    <m/>
    <n v="1"/>
    <m/>
    <n v="6462.9044999999996"/>
    <m/>
    <n v="4.4999999999999997E-3"/>
    <m/>
    <n v="6462.9"/>
    <m/>
    <n v="0"/>
    <n v="0"/>
    <s v="UNI240000001284"/>
    <m/>
    <m/>
    <s v="Haribo"/>
    <x v="0"/>
    <s v="Yenileme"/>
    <s v="Hizmet"/>
    <s v="Hosting"/>
    <s v="Key Account"/>
    <x v="0"/>
    <x v="0"/>
    <s v="Yurt İçi"/>
    <s v="Türkiye"/>
  </r>
  <r>
    <s v="Q3"/>
    <x v="0"/>
    <x v="7"/>
    <m/>
    <s v="IMPERIAL TOBACCO TÜTÜN ÜRÜNLERI SATIS VE PAZARLAMA A.S"/>
    <s v="EH.06.001"/>
    <s v="EnRoute Panorama - Hosting Hizmeti"/>
    <s v="Univera - Imperial Tobacco"/>
    <x v="13"/>
    <s v="Hosting"/>
    <m/>
    <n v="91000"/>
    <m/>
    <n v="1"/>
    <m/>
    <n v="91000"/>
    <m/>
    <n v="0"/>
    <m/>
    <n v="91000"/>
    <m/>
    <n v="0"/>
    <n v="0"/>
    <s v="UNI240000001295"/>
    <m/>
    <m/>
    <s v="Imperial Tobacco"/>
    <x v="0"/>
    <s v="Yenileme"/>
    <s v="Hizmet"/>
    <s v="Hosting"/>
    <s v="Diğer"/>
    <x v="0"/>
    <x v="0"/>
    <s v="Yurt İçi"/>
    <s v="Türkiye"/>
  </r>
  <r>
    <s v="Q3"/>
    <x v="0"/>
    <x v="7"/>
    <m/>
    <s v="KENT GIDA MADDELERI SAN VE TIC.AS."/>
    <s v="EH.06.001"/>
    <s v="EnRoute Panorama - Hosting Hizmeti"/>
    <s v="Univera - Kent Gıda"/>
    <x v="12"/>
    <s v="Hosting"/>
    <m/>
    <n v="375062.9"/>
    <m/>
    <n v="1"/>
    <m/>
    <n v="375062.89685700001"/>
    <m/>
    <n v="-3.143E-3"/>
    <m/>
    <n v="375062.9"/>
    <m/>
    <n v="0"/>
    <n v="0"/>
    <s v="UNI240000001292"/>
    <m/>
    <m/>
    <s v="Mondelez"/>
    <x v="0"/>
    <s v="Yenileme"/>
    <s v="Hizmet"/>
    <s v="Hosting"/>
    <s v="Diğer"/>
    <x v="0"/>
    <x v="0"/>
    <s v="Yurt İçi"/>
    <s v="Türkiye"/>
  </r>
  <r>
    <s v="Q3"/>
    <x v="0"/>
    <x v="7"/>
    <m/>
    <s v="LA LORRAINE UNLU MAMÜLLER SAN. VE TIC. A.S."/>
    <s v="EH.06.001"/>
    <s v="EnRoute Panorama - Hosting Hizmeti"/>
    <s v="Univera - La Lorraine"/>
    <x v="7"/>
    <s v="Hosting"/>
    <m/>
    <n v="56104.31"/>
    <m/>
    <n v="1"/>
    <m/>
    <n v="56104.308249000002"/>
    <m/>
    <n v="-1.751E-3"/>
    <m/>
    <n v="56104.31"/>
    <m/>
    <n v="0"/>
    <n v="0"/>
    <s v="UNI240000001287"/>
    <m/>
    <m/>
    <s v="La Lorraine"/>
    <x v="0"/>
    <s v="Yenileme"/>
    <s v="Hizmet"/>
    <s v="Hosting"/>
    <s v="Diğer"/>
    <x v="0"/>
    <x v="0"/>
    <s v="Yurt İçi"/>
    <s v="Türkiye"/>
  </r>
  <r>
    <s v="Q3"/>
    <x v="0"/>
    <x v="7"/>
    <m/>
    <s v="PERNOD RICARD ISTANBUL IÇ VE DIS TIC. LTD. STI"/>
    <s v="EH.06.001"/>
    <s v="EnRoute Panorama - Hosting Hizmeti"/>
    <s v="Univera - Pernod Ricard"/>
    <x v="12"/>
    <s v="Hosting"/>
    <m/>
    <n v="158834.1"/>
    <m/>
    <n v="1"/>
    <m/>
    <n v="158834.1"/>
    <m/>
    <n v="0"/>
    <m/>
    <n v="158834.1"/>
    <m/>
    <n v="0"/>
    <n v="0"/>
    <s v="UNI240000001291"/>
    <m/>
    <m/>
    <s v="Pernod Ricard"/>
    <x v="0"/>
    <s v="Yenileme"/>
    <s v="Hizmet"/>
    <s v="Hosting"/>
    <s v="Key Account"/>
    <x v="0"/>
    <x v="0"/>
    <s v="Yurt İçi"/>
    <s v="Türkiye"/>
  </r>
  <r>
    <s v="Q3"/>
    <x v="0"/>
    <x v="7"/>
    <m/>
    <s v="PERRIGO KISISEL BAKIM ÜRÜNLERI SAN. VE TIC. LTD.STI"/>
    <s v="EH.06.001"/>
    <s v="EnRoute Panorama - Hosting Hizmeti"/>
    <s v="Univera - Omega Pharma"/>
    <x v="7"/>
    <s v="Hosting"/>
    <m/>
    <n v="29775.15"/>
    <m/>
    <n v="1"/>
    <m/>
    <n v="29775.15"/>
    <m/>
    <n v="0"/>
    <m/>
    <n v="29775.15"/>
    <m/>
    <n v="0"/>
    <n v="0"/>
    <s v="UNI240000001280"/>
    <m/>
    <m/>
    <s v="Perrigo"/>
    <x v="0"/>
    <s v="Yenileme"/>
    <s v="Hizmet"/>
    <s v="Hosting"/>
    <s v="Diğer"/>
    <x v="0"/>
    <x v="0"/>
    <s v="Yurt İçi"/>
    <s v="Türkiye"/>
  </r>
  <r>
    <s v="Q3"/>
    <x v="0"/>
    <x v="7"/>
    <m/>
    <s v="RED BULL GIDA DAGITIM VE PAZARLAMA TICARET LTD. STI"/>
    <s v="EH.06.001"/>
    <s v="EnRoute Panorama - Hosting Hizmeti"/>
    <s v="Univera - Redbull"/>
    <x v="12"/>
    <s v="Hosting"/>
    <m/>
    <n v="83493.440000000002"/>
    <m/>
    <n v="1"/>
    <m/>
    <n v="83493.440000000002"/>
    <m/>
    <n v="0"/>
    <m/>
    <n v="83493.440000000002"/>
    <m/>
    <n v="0"/>
    <n v="0"/>
    <s v="UNI240000001294"/>
    <m/>
    <m/>
    <s v="Redbull"/>
    <x v="0"/>
    <s v="Yenileme"/>
    <s v="Hizmet"/>
    <s v="Hosting"/>
    <s v="Diğer"/>
    <x v="0"/>
    <x v="0"/>
    <s v="Yurt İçi"/>
    <s v="Türkiye"/>
  </r>
  <r>
    <s v="Q3"/>
    <x v="0"/>
    <x v="7"/>
    <m/>
    <s v="TADIM GIDA MADDELERI SAN.VE TIC.AS."/>
    <s v="EH.06.001"/>
    <s v="EnRoute Panorama - Hosting Hizmeti"/>
    <s v="Univera - Tadım"/>
    <x v="7"/>
    <s v="Hosting"/>
    <m/>
    <n v="65000"/>
    <m/>
    <n v="1"/>
    <m/>
    <n v="65000"/>
    <m/>
    <n v="0"/>
    <m/>
    <n v="65000"/>
    <m/>
    <n v="0"/>
    <n v="0"/>
    <s v="UNI240000001285"/>
    <m/>
    <m/>
    <s v="Tadım"/>
    <x v="0"/>
    <s v="Yenileme"/>
    <s v="Hizmet"/>
    <s v="Hosting"/>
    <s v="Diğer"/>
    <x v="0"/>
    <x v="0"/>
    <s v="Yurt İçi"/>
    <s v="Türkiye"/>
  </r>
  <r>
    <s v="Q3"/>
    <x v="0"/>
    <x v="7"/>
    <m/>
    <s v="TÜRK HENKEL KIMYA SAN TIC. A.S."/>
    <s v="EH.06.001"/>
    <s v="EnRoute Panorama - Hosting Hizmeti"/>
    <s v="Univera - Schwarzkoph Henkel"/>
    <x v="7"/>
    <s v="Hosting"/>
    <m/>
    <n v="19388.71"/>
    <m/>
    <n v="1"/>
    <m/>
    <n v="19388.713500000002"/>
    <m/>
    <n v="3.5000000000000001E-3"/>
    <m/>
    <n v="19388.71"/>
    <m/>
    <n v="0"/>
    <n v="0"/>
    <s v="UNI240000001297"/>
    <m/>
    <m/>
    <s v="Henkel"/>
    <x v="0"/>
    <s v="Yenileme"/>
    <s v="Hizmet"/>
    <s v="Hosting"/>
    <s v="Diğer"/>
    <x v="0"/>
    <x v="0"/>
    <s v="Yurt İçi"/>
    <s v="Türkiye"/>
  </r>
  <r>
    <s v="Q1"/>
    <x v="1"/>
    <x v="1"/>
    <m/>
    <s v="EFES VITANTA MOLDOVA BREWERY S.A"/>
    <s v="EH.02.001"/>
    <s v="Enroute Panorama - Yillik Yazilim Bakimi, Yasatma ve Merkezi Destek Hizmeti"/>
    <s v="Univera - Efes Moldova"/>
    <x v="16"/>
    <s v="Enroute"/>
    <s v="Enroute"/>
    <n v="26916.76"/>
    <m/>
    <n v="1"/>
    <m/>
    <n v="26916.760762999998"/>
    <m/>
    <n v="7.6300000000000001E-4"/>
    <m/>
    <n v="26916.76"/>
    <m/>
    <n v="0"/>
    <n v="0"/>
    <m/>
    <m/>
    <m/>
    <s v="Efes International"/>
    <x v="0"/>
    <s v="Yenileme"/>
    <s v="Hizmet"/>
    <s v="Bakım ve Destek Hizmeti"/>
    <s v="Diğer"/>
    <x v="0"/>
    <x v="0"/>
    <s v="Yurt Dışı"/>
    <s v="Moldova"/>
  </r>
  <r>
    <s v="Q1"/>
    <x v="1"/>
    <x v="1"/>
    <m/>
    <s v="BEYLERBEYI IÇECEK PAZARLAMA A.S"/>
    <s v="EY.06.001"/>
    <s v="Enroute Panorama - Yazilim Gelistirme Hizmeti"/>
    <s v="Univera - Sarper İçecek"/>
    <x v="13"/>
    <s v="Enroute"/>
    <s v="Enroute"/>
    <n v="15608.25"/>
    <m/>
    <n v="21.52"/>
    <m/>
    <n v="376600"/>
    <m/>
    <n v="40710.46"/>
    <m/>
    <n v="335889.54"/>
    <m/>
    <n v="0"/>
    <n v="0"/>
    <m/>
    <m/>
    <m/>
    <s v="Beylerbeyi"/>
    <x v="0"/>
    <s v="Yeni Satış"/>
    <s v="Hizmet"/>
    <s v="Yazılım Geliştirme"/>
    <s v="Diğer"/>
    <x v="0"/>
    <x v="0"/>
    <s v="Yurt İçi"/>
    <s v="Türkiye"/>
  </r>
  <r>
    <s v="Q1"/>
    <x v="1"/>
    <x v="1"/>
    <m/>
    <s v="Tadım Gıda Maddeleri San. ve Tic. A.Ş."/>
    <s v="EH.03.006"/>
    <s v="Enroute Panorama - Uzaktan Kurulum ve Efitim Hizmeti"/>
    <s v="Univera - Tadım"/>
    <x v="14"/>
    <s v="Enroute"/>
    <s v="Enroute"/>
    <n v="14000"/>
    <m/>
    <n v="1"/>
    <m/>
    <n v="14000"/>
    <m/>
    <n v="0"/>
    <m/>
    <n v="14000"/>
    <m/>
    <n v="0"/>
    <n v="0"/>
    <m/>
    <m/>
    <m/>
    <s v="Tadım"/>
    <x v="0"/>
    <s v="Yeni Satış"/>
    <s v="Hizmet"/>
    <s v="Kurulum ve Eğitim"/>
    <s v="Diğer"/>
    <x v="0"/>
    <x v="0"/>
    <s v="Yurt İçi"/>
    <s v="Türkiye"/>
  </r>
  <r>
    <s v="Q1"/>
    <x v="1"/>
    <x v="1"/>
    <m/>
    <s v="Şenpiliç Gıda Sanayi A.Ş."/>
    <s v="EY.02.033"/>
    <s v="Enroute Panorama - Mobil Kullanici Yazılımi (Enterprise)"/>
    <s v="Univera - Şen Piliç"/>
    <x v="14"/>
    <s v="Enroute"/>
    <s v="Enroute"/>
    <n v="8000"/>
    <m/>
    <n v="50"/>
    <m/>
    <n v="400000"/>
    <m/>
    <n v="0"/>
    <m/>
    <n v="400000"/>
    <m/>
    <n v="0"/>
    <n v="0"/>
    <m/>
    <m/>
    <m/>
    <s v="Şen Piliç"/>
    <x v="0"/>
    <s v="Yeni Satış"/>
    <s v="Lisans"/>
    <s v="Lisans Satışı"/>
    <s v="Diğer"/>
    <x v="0"/>
    <x v="0"/>
    <s v="Yurt İçi"/>
    <s v="Türkiye"/>
  </r>
  <r>
    <s v="Q1"/>
    <x v="1"/>
    <x v="1"/>
    <m/>
    <s v="EFES VITANTA MOLDOVA BREWERY S.A"/>
    <s v="EH.03.001"/>
    <s v="Enroute Panorama - Çafri Merkezi Hizmeti  (MSD)"/>
    <s v="Univera - Efes Moldova"/>
    <x v="16"/>
    <s v="Enroute"/>
    <s v="Enroute"/>
    <n v="35192.06"/>
    <m/>
    <n v="1"/>
    <m/>
    <n v="35192.056199999999"/>
    <m/>
    <n v="-3.8E-3"/>
    <m/>
    <n v="35192.06"/>
    <m/>
    <n v="0"/>
    <n v="0"/>
    <m/>
    <m/>
    <m/>
    <s v="Efes International"/>
    <x v="0"/>
    <s v="Yenileme"/>
    <s v="Hizmet"/>
    <s v="Çağrı Merkezi"/>
    <s v="Diğer"/>
    <x v="0"/>
    <x v="0"/>
    <s v="Yurt Dışı"/>
    <s v="Moldova"/>
  </r>
  <r>
    <s v="Q3"/>
    <x v="0"/>
    <x v="7"/>
    <m/>
    <s v="MİYA OTOMASYON VE BARKOD BILISIM SISTEMLERI SAN TİC. VE L.T.D. STI."/>
    <s v="UH.01.002"/>
    <s v="UNIDOX KONTÖR HIZMETI"/>
    <s v="Univera - Kanal"/>
    <x v="5"/>
    <s v="E-Dönüşüm"/>
    <s v="Unidox"/>
    <n v="3.5625"/>
    <m/>
    <n v="2000"/>
    <m/>
    <n v="7125"/>
    <m/>
    <n v="0"/>
    <m/>
    <n v="7125"/>
    <m/>
    <n v="0"/>
    <n v="0"/>
    <s v="UNI240000001301"/>
    <m/>
    <m/>
    <s v="Miya"/>
    <x v="0"/>
    <s v="Yeni Satış"/>
    <s v="Kontor"/>
    <s v="Kontor Satışı"/>
    <s v="Diğer"/>
    <x v="1"/>
    <x v="1"/>
    <s v="Yurt İçi"/>
    <s v="Türkiye"/>
  </r>
  <r>
    <s v="Q3"/>
    <x v="0"/>
    <x v="7"/>
    <m/>
    <s v="SATEM GRUP GIDA DAGITIM VE PAZARLAMA A.S."/>
    <s v="SH.02.001"/>
    <s v="StokBar Panorama - Yazilim Bakimi Hizmeti"/>
    <s v="Univera - Oyak Grup"/>
    <x v="7"/>
    <s v="Stokbar"/>
    <s v="Stokbar"/>
    <n v="758124.77"/>
    <m/>
    <n v="1"/>
    <m/>
    <n v="758124.77"/>
    <m/>
    <n v="0"/>
    <m/>
    <n v="758124.77"/>
    <m/>
    <n v="0"/>
    <n v="0"/>
    <s v="UNI240000001302"/>
    <m/>
    <m/>
    <s v="Oyak Grup"/>
    <x v="0"/>
    <s v="Yenileme"/>
    <s v="Hizmet"/>
    <s v="Bakım ve Destek Hizmeti"/>
    <s v="Key Account"/>
    <x v="0"/>
    <x v="0"/>
    <s v="Yurt İçi"/>
    <s v="Türkiye"/>
  </r>
  <r>
    <s v="Q3"/>
    <x v="0"/>
    <x v="7"/>
    <m/>
    <s v="DERKO KOZMETIK TURIZM VE ILAÇ ITH. IHR. TIC. LTD. STI."/>
    <s v="SH.01.001"/>
    <s v="StokBar Panorama - Proje Yönetim Hizmeti"/>
    <s v="Univera - Derko Kozmetik"/>
    <x v="13"/>
    <s v="Stokbar"/>
    <s v="Stokbar"/>
    <n v="11509.42"/>
    <m/>
    <n v="4"/>
    <m/>
    <n v="46037.68"/>
    <m/>
    <n v="0"/>
    <m/>
    <n v="46037.68"/>
    <m/>
    <n v="0"/>
    <n v="0"/>
    <s v="UNI240000001300"/>
    <m/>
    <m/>
    <s v="Derko"/>
    <x v="0"/>
    <s v="Yeni Satış"/>
    <s v="Hizmet"/>
    <s v="Proje Yönetimi ve Danışmanlık"/>
    <s v="Diğer"/>
    <x v="0"/>
    <x v="0"/>
    <s v="Yurt İçi"/>
    <s v="Türkiye"/>
  </r>
  <r>
    <s v="Q3"/>
    <x v="0"/>
    <x v="7"/>
    <m/>
    <s v="SATEM GRUP GIDA DAGITIM VE PAZARLAMA A.S."/>
    <s v="SH.03.004"/>
    <s v="StokBar Panorama - Çafri Merkezi Hizmeti (Depo/Lokasyon)"/>
    <s v="Univera - Oyak Grup"/>
    <x v="7"/>
    <s v="Stokbar"/>
    <s v="Stokbar"/>
    <n v="38521.96"/>
    <m/>
    <n v="8"/>
    <m/>
    <n v="308175.68"/>
    <m/>
    <n v="0"/>
    <m/>
    <n v="308175.68"/>
    <m/>
    <n v="0"/>
    <n v="0"/>
    <s v="UNI240000001302"/>
    <m/>
    <m/>
    <s v="Oyak Grup"/>
    <x v="0"/>
    <s v="Yenileme"/>
    <s v="Hizmet"/>
    <s v="Hosting"/>
    <s v="Key Account"/>
    <x v="0"/>
    <x v="0"/>
    <s v="Yurt İçi"/>
    <s v="Türkiye"/>
  </r>
  <r>
    <s v="Q3"/>
    <x v="0"/>
    <x v="7"/>
    <m/>
    <s v="SATEM GRUP GIDA DAGITIM VE PAZARLAMA A.S."/>
    <s v="QH.02.001"/>
    <s v="Quest Panorama - Yazilim Bakimi, Yasatma ve Merkezi Destek Hizmeti"/>
    <s v="Univera - Oyak Grup"/>
    <x v="7"/>
    <s v="Quest"/>
    <m/>
    <n v="297000"/>
    <m/>
    <n v="1"/>
    <m/>
    <n v="297000"/>
    <m/>
    <n v="0"/>
    <m/>
    <n v="297000"/>
    <m/>
    <n v="0"/>
    <n v="0"/>
    <s v="UNI240000001302"/>
    <m/>
    <m/>
    <s v="Oyak Grup"/>
    <x v="0"/>
    <s v="Yenileme"/>
    <s v="Hizmet"/>
    <s v="Bakım ve Destek Hizmeti"/>
    <s v="Key Account"/>
    <x v="0"/>
    <x v="0"/>
    <s v="Yurt İçi"/>
    <s v="Türkiye"/>
  </r>
  <r>
    <s v="Q3"/>
    <x v="0"/>
    <x v="7"/>
    <m/>
    <s v="SATEM GRUP GIDA DAGITIM VE PAZARLAMA A.S."/>
    <s v="QH.02.001"/>
    <s v="Quest Panorama - Yazilim Bakimi, Yasatma ve Merkezi Destek Hizmeti"/>
    <s v="Univera - Oyak Grup"/>
    <x v="7"/>
    <s v="Quest"/>
    <m/>
    <n v="101296.65"/>
    <m/>
    <n v="1"/>
    <m/>
    <n v="101296.65"/>
    <m/>
    <n v="0"/>
    <m/>
    <n v="101296.65"/>
    <m/>
    <n v="0"/>
    <n v="0"/>
    <s v="UNI240000001302"/>
    <m/>
    <m/>
    <s v="Oyak Grup"/>
    <x v="0"/>
    <s v="Yenileme"/>
    <s v="Hizmet"/>
    <s v="Bakım ve Destek Hizmeti"/>
    <s v="Key Account"/>
    <x v="0"/>
    <x v="0"/>
    <s v="Yurt İçi"/>
    <s v="Türkiye"/>
  </r>
  <r>
    <s v="Q3"/>
    <x v="0"/>
    <x v="7"/>
    <m/>
    <s v="SATEM GRUP GIDA DAGITIM VE PAZARLAMA A.S."/>
    <s v="QY.02.007"/>
    <s v="Quest Panorama - Mobil Kullanicisi Lisansi (Enterprise)"/>
    <s v="Univera - Oyak Grup"/>
    <x v="7"/>
    <s v="Quest"/>
    <m/>
    <n v="8775"/>
    <m/>
    <n v="100"/>
    <m/>
    <n v="1350000"/>
    <m/>
    <n v="472500"/>
    <m/>
    <n v="877500"/>
    <m/>
    <n v="0"/>
    <n v="0"/>
    <s v="UNI240000001302"/>
    <m/>
    <m/>
    <s v="Oyak Grup"/>
    <x v="0"/>
    <s v="Yeni Satış"/>
    <s v="Lisans"/>
    <s v="Lisans Satışı"/>
    <s v="Key Account"/>
    <x v="0"/>
    <x v="0"/>
    <s v="Yurt İçi"/>
    <s v="Türkiye"/>
  </r>
  <r>
    <s v="Q3"/>
    <x v="0"/>
    <x v="7"/>
    <m/>
    <s v="SATEM GRUP GIDA DAGITIM VE PAZARLAMA A.S."/>
    <s v="QH.03.001"/>
    <s v="Quest Panorama  - Çafri Merkezi Hizmeti"/>
    <s v="Univera - Oyak Grup"/>
    <x v="7"/>
    <s v="Quest"/>
    <m/>
    <n v="677.04"/>
    <m/>
    <n v="100"/>
    <m/>
    <n v="67704"/>
    <m/>
    <n v="0"/>
    <m/>
    <n v="67704"/>
    <m/>
    <n v="0"/>
    <n v="0"/>
    <s v="UNI240000001302"/>
    <m/>
    <m/>
    <s v="Oyak Grup"/>
    <x v="0"/>
    <s v="Yenileme"/>
    <s v="Hizmet"/>
    <s v="Hosting"/>
    <s v="Key Account"/>
    <x v="0"/>
    <x v="0"/>
    <s v="Yurt İçi"/>
    <s v="Türkiye"/>
  </r>
  <r>
    <s v="Q3"/>
    <x v="0"/>
    <x v="7"/>
    <m/>
    <s v="BMC OTOMOTIV SAN. VE TIC. A.S."/>
    <s v="CDH.02.001"/>
    <s v="Calldesk Panorama Yazilim Bakimi Hizmeti "/>
    <s v="Univera - BMC"/>
    <x v="13"/>
    <s v="ServiceCore"/>
    <m/>
    <n v="884.38"/>
    <m/>
    <n v="1"/>
    <m/>
    <n v="884.38"/>
    <m/>
    <n v="0"/>
    <m/>
    <n v="884.38"/>
    <m/>
    <n v="0"/>
    <n v="0"/>
    <s v="UNI240000001303"/>
    <m/>
    <m/>
    <s v="BMC"/>
    <x v="0"/>
    <s v="Yenileme"/>
    <s v="Hizmet"/>
    <s v="Bakım ve Destek Hizmeti"/>
    <s v="Key Account"/>
    <x v="0"/>
    <x v="0"/>
    <s v="Yurt İçi"/>
    <s v="Türkiye"/>
  </r>
  <r>
    <s v="Q3"/>
    <x v="0"/>
    <x v="7"/>
    <m/>
    <s v="BMC OTOMOTIV SAN. VE TIC. A.S."/>
    <s v="CDY.01.016"/>
    <s v="CallDesk Panorama - Servis Noktasi Lisansi"/>
    <s v="Univera - BMC"/>
    <x v="13"/>
    <s v="ServiceCore"/>
    <m/>
    <n v="17466.21"/>
    <m/>
    <n v="1"/>
    <m/>
    <n v="17466.21"/>
    <m/>
    <n v="0"/>
    <m/>
    <n v="17466.21"/>
    <m/>
    <n v="0"/>
    <n v="0"/>
    <s v="UNI240000001303"/>
    <m/>
    <m/>
    <s v="BMC"/>
    <x v="0"/>
    <s v="Yeni Satış"/>
    <s v="Lisans"/>
    <s v="Lisans Satışı"/>
    <s v="Key Account"/>
    <x v="0"/>
    <x v="0"/>
    <s v="Yurt İçi"/>
    <s v="Türkiye"/>
  </r>
  <r>
    <s v="Q1"/>
    <x v="1"/>
    <x v="1"/>
    <m/>
    <s v="MİYA OTOMASYON VE BARKOD BILISIM SISTEMLERI SAN TİC. VE L.T.D. STI."/>
    <s v="EH.02.012"/>
    <s v="Enroute PANORAMA E-DÖNÜSÜM  MODÜLÜ Yazılım BakımI HIZMETI"/>
    <s v="Univera - Kanal"/>
    <x v="5"/>
    <s v="Enroute"/>
    <s v="Enroute"/>
    <n v="13260"/>
    <m/>
    <n v="1"/>
    <m/>
    <n v="15600"/>
    <m/>
    <n v="2340"/>
    <m/>
    <n v="13260"/>
    <m/>
    <n v="0"/>
    <n v="0"/>
    <m/>
    <m/>
    <m/>
    <s v="Miya"/>
    <x v="0"/>
    <s v="Yenileme"/>
    <s v="Hizmet"/>
    <s v="Bakım ve Destek Hizmeti"/>
    <s v="Diğer"/>
    <x v="1"/>
    <x v="1"/>
    <s v="Yurt İçi"/>
    <s v="Türkiye"/>
  </r>
  <r>
    <s v="Q1"/>
    <x v="1"/>
    <x v="1"/>
    <m/>
    <s v="MARS GIDA ÜRÜNLERI TIC. LTD.STI."/>
    <s v="EH.02.013"/>
    <s v="Enroute PANORAMA BUSINESS ANALYTICS (QSENSE) SITE LISANSI BakımI"/>
    <s v="Univera - Mars Gıda"/>
    <x v="14"/>
    <s v="Enroute"/>
    <s v="QLIK - Outsource"/>
    <n v="41989.97"/>
    <m/>
    <n v="1"/>
    <m/>
    <n v="41989.97"/>
    <m/>
    <n v="0"/>
    <m/>
    <n v="41989.97"/>
    <m/>
    <n v="0"/>
    <n v="0"/>
    <m/>
    <m/>
    <m/>
    <s v="Mars Gıda"/>
    <x v="0"/>
    <s v="Yenileme"/>
    <s v="Hizmet"/>
    <s v="Bakım ve Destek Hizmeti"/>
    <s v="Diğer"/>
    <x v="0"/>
    <x v="0"/>
    <s v="Yurt İçi"/>
    <s v="Türkiye"/>
  </r>
  <r>
    <s v="Q1"/>
    <x v="1"/>
    <x v="1"/>
    <m/>
    <s v="MARS GIDA ÜRÜNLERI TIC. LTD.STI."/>
    <s v="EH.02.001"/>
    <s v="Enroute Panorama - Yillik Yazilim Bakimi, Yasatma ve Merkezi Destek Hizmeti"/>
    <s v="Univera - Mars Gıda"/>
    <x v="14"/>
    <s v="Enroute"/>
    <s v="Enroute"/>
    <n v="288067.39"/>
    <m/>
    <n v="1"/>
    <m/>
    <n v="288067.39"/>
    <m/>
    <n v="0"/>
    <m/>
    <n v="288067.39"/>
    <m/>
    <n v="0"/>
    <n v="0"/>
    <m/>
    <m/>
    <m/>
    <s v="Mars Gıda"/>
    <x v="0"/>
    <s v="Yenileme"/>
    <s v="Hizmet"/>
    <s v="Bakım ve Destek Hizmeti"/>
    <s v="Diğer"/>
    <x v="0"/>
    <x v="0"/>
    <s v="Yurt İçi"/>
    <s v="Türkiye"/>
  </r>
  <r>
    <s v="Q1"/>
    <x v="1"/>
    <x v="2"/>
    <m/>
    <s v="IMPERIAL TOBACCO TÜTÜN ÜRÜNLERI SATIS VE PAZARLAMA A.S"/>
    <s v="EH.03.006"/>
    <s v="Enroute Panorama - Uzaktan Kurulum ve Efitim Hizmeti"/>
    <s v="Univera - Imperial Tobacco"/>
    <x v="16"/>
    <s v="Enroute"/>
    <s v="Enroute"/>
    <n v="14000"/>
    <m/>
    <n v="1"/>
    <m/>
    <n v="14000"/>
    <m/>
    <n v="0"/>
    <m/>
    <n v="14000"/>
    <m/>
    <n v="0"/>
    <n v="0"/>
    <m/>
    <m/>
    <m/>
    <s v="Imperial Tobacco"/>
    <x v="0"/>
    <s v="Yeni Satış"/>
    <s v="Hizmet"/>
    <s v="Kurulum ve Eğitim"/>
    <s v="Diğer"/>
    <x v="0"/>
    <x v="0"/>
    <s v="Yurt İçi"/>
    <s v="Türkiye"/>
  </r>
  <r>
    <s v="Q1"/>
    <x v="1"/>
    <x v="1"/>
    <m/>
    <s v="KÜRESEL TEDARIK VE TICARET ANONIM SIRKETI"/>
    <s v="EH.03.006"/>
    <s v="Enroute Panorama - Uzaktan Kurulum ve Efitim Hizmeti"/>
    <s v="Univera - Küresel Tedarik"/>
    <x v="12"/>
    <s v="Enroute"/>
    <s v="Enroute"/>
    <n v="5481"/>
    <m/>
    <n v="1"/>
    <m/>
    <n v="5481"/>
    <m/>
    <n v="0"/>
    <m/>
    <n v="5481"/>
    <m/>
    <n v="0"/>
    <n v="0"/>
    <m/>
    <m/>
    <m/>
    <s v="Küresel Tedarik"/>
    <x v="0"/>
    <s v="Yeni Satış"/>
    <s v="Hizmet"/>
    <s v="Kurulum ve Eğitim"/>
    <s v="Diğer"/>
    <x v="0"/>
    <x v="0"/>
    <s v="Yurt İçi"/>
    <s v="Türkiye"/>
  </r>
  <r>
    <s v="Q1"/>
    <x v="1"/>
    <x v="1"/>
    <m/>
    <s v="BEYLERBEYI IÇECEK PAZARLAMA A.S"/>
    <s v="EH.01.001"/>
    <s v="Enroute Panorama - Proje ve Ürün Yönetimi Danışmanlığı Hizmeti"/>
    <s v="Univera - Sarper İçecek"/>
    <x v="13"/>
    <s v="Enroute"/>
    <s v="Enroute"/>
    <n v="15750"/>
    <m/>
    <n v="0.5"/>
    <m/>
    <n v="8750"/>
    <m/>
    <n v="875"/>
    <m/>
    <n v="7875"/>
    <m/>
    <n v="0"/>
    <n v="0"/>
    <m/>
    <m/>
    <m/>
    <s v="Beylerbeyi"/>
    <x v="0"/>
    <s v="Yeni Satış"/>
    <s v="Hizmet"/>
    <s v="Proje Yönetimi ve Danışmanlık"/>
    <s v="Diğer"/>
    <x v="0"/>
    <x v="0"/>
    <s v="Yurt İçi"/>
    <s v="Türkiye"/>
  </r>
  <r>
    <s v="Q1"/>
    <x v="1"/>
    <x v="2"/>
    <m/>
    <s v="ATAS ERZEN GIDA OTOMOTIV SAN. VE TIC. LTD.STI"/>
    <s v="EYS.04.012"/>
    <s v="Enroute Panorama - E-Dönüsüm Modül Yazılımi Standart"/>
    <s v="Univera - Redbull"/>
    <x v="12"/>
    <s v="E-Dönüşüm"/>
    <s v="Enroute"/>
    <n v="32500"/>
    <m/>
    <n v="1"/>
    <m/>
    <n v="32500"/>
    <m/>
    <n v="0"/>
    <m/>
    <n v="32500"/>
    <m/>
    <n v="0"/>
    <n v="0"/>
    <m/>
    <m/>
    <m/>
    <s v="Redbull"/>
    <x v="0"/>
    <s v="Yeni Satış"/>
    <s v="Lisans"/>
    <s v="Lisans Satışı"/>
    <s v="Diğer"/>
    <x v="0"/>
    <x v="0"/>
    <s v="Yurt İçi"/>
    <s v="Türkiye"/>
  </r>
  <r>
    <s v="Q1"/>
    <x v="1"/>
    <x v="2"/>
    <m/>
    <s v="BASAK PAZARLAMA TEMIZLIK ve GIDA ÜRÜNLERI TIC. LTD. STI"/>
    <s v="EH.03.001"/>
    <s v="Enroute Panorama - Çafri Merkezi Hizmeti  (MSD)"/>
    <s v="Univera - La Lorraine"/>
    <x v="13"/>
    <s v="Enroute"/>
    <s v="Enroute"/>
    <n v="24154.559999999998"/>
    <m/>
    <n v="3"/>
    <m/>
    <n v="72463.679999999993"/>
    <m/>
    <n v="0"/>
    <m/>
    <n v="72463.679999999993"/>
    <m/>
    <n v="0"/>
    <n v="0"/>
    <m/>
    <m/>
    <m/>
    <s v="La Lorraine"/>
    <x v="0"/>
    <s v="Yenileme"/>
    <s v="Hizmet"/>
    <s v="Çağrı Merkezi"/>
    <s v="Diğer"/>
    <x v="0"/>
    <x v="0"/>
    <s v="Yurt İçi"/>
    <s v="Türkiye"/>
  </r>
  <r>
    <s v="Q1"/>
    <x v="1"/>
    <x v="2"/>
    <m/>
    <s v="BASAK PAZARLAMA TEMIZLIK ve GIDA ÜRÜNLERI TIC. LTD. STI"/>
    <s v="EH.03.001"/>
    <s v="Enroute Panorama - Çafri Merkezi Hizmeti  (MSD)"/>
    <s v="Univera - La Lorraine"/>
    <x v="13"/>
    <s v="Enroute"/>
    <s v="Enroute"/>
    <n v="24154.559999999998"/>
    <m/>
    <n v="3"/>
    <m/>
    <n v="72463.679999999993"/>
    <m/>
    <n v="0"/>
    <m/>
    <n v="72463.679999999993"/>
    <m/>
    <n v="0"/>
    <n v="0"/>
    <m/>
    <m/>
    <m/>
    <s v="La Lorraine"/>
    <x v="0"/>
    <s v="Yenileme"/>
    <s v="Hizmet"/>
    <s v="Çağrı Merkezi"/>
    <s v="Diğer"/>
    <x v="0"/>
    <x v="0"/>
    <s v="Yurt İçi"/>
    <s v="Türkiye"/>
  </r>
  <r>
    <s v="Q1"/>
    <x v="1"/>
    <x v="2"/>
    <m/>
    <s v="BASAK PAZARLAMA TEMIZLIK ve GIDA ÜRÜNLERI TIC. LTD. STI"/>
    <s v="EH.03.001"/>
    <s v="Enroute Panorama - Çafri Merkezi Hizmeti  (MSD)"/>
    <s v="Univera - La Lorraine"/>
    <x v="13"/>
    <s v="Enroute"/>
    <s v="Enroute"/>
    <n v="24154.560000000001"/>
    <m/>
    <n v="1"/>
    <m/>
    <n v="24154.560000000001"/>
    <m/>
    <n v="0"/>
    <m/>
    <n v="24154.560000000001"/>
    <m/>
    <n v="0"/>
    <n v="0"/>
    <m/>
    <m/>
    <m/>
    <s v="La Lorraine"/>
    <x v="0"/>
    <s v="Yenileme"/>
    <s v="Hizmet"/>
    <s v="Çağrı Merkezi"/>
    <s v="Diğer"/>
    <x v="0"/>
    <x v="0"/>
    <s v="Yurt İçi"/>
    <s v="Türkiye"/>
  </r>
  <r>
    <s v="Q1"/>
    <x v="1"/>
    <x v="2"/>
    <m/>
    <s v="ERLEY GIDA VE IHT.MAD PAZ SAN VE TIC LTD STI"/>
    <s v="EH.03.001"/>
    <s v="Enroute Panorama - Çafri Merkezi Hizmeti  (MSD)"/>
    <s v="Univera - La Lorraine"/>
    <x v="13"/>
    <s v="Enroute"/>
    <s v="Enroute"/>
    <n v="24154.559999999998"/>
    <m/>
    <n v="3"/>
    <m/>
    <n v="72463.679999999993"/>
    <m/>
    <n v="0"/>
    <m/>
    <n v="72463.679999999993"/>
    <m/>
    <n v="0"/>
    <n v="0"/>
    <m/>
    <m/>
    <m/>
    <s v="La Lorraine"/>
    <x v="0"/>
    <s v="Yenileme"/>
    <s v="Hizmet"/>
    <s v="Çağrı Merkezi"/>
    <s v="Diğer"/>
    <x v="0"/>
    <x v="0"/>
    <s v="Yurt İçi"/>
    <s v="Türkiye"/>
  </r>
  <r>
    <s v="Q1"/>
    <x v="1"/>
    <x v="1"/>
    <m/>
    <s v="MARS GIDA ÜRÜNLERI TIC. LTD.STI."/>
    <s v="EH.03.001"/>
    <s v="Enroute Panorama - Çafri Merkezi Hizmeti  (MSD)"/>
    <s v="Univera - Mars Gıda"/>
    <x v="14"/>
    <s v="Enroute"/>
    <s v="Enroute"/>
    <n v="22219.34"/>
    <m/>
    <n v="14"/>
    <m/>
    <n v="311070.76"/>
    <m/>
    <n v="0"/>
    <m/>
    <n v="311070.76"/>
    <m/>
    <n v="0"/>
    <n v="0"/>
    <m/>
    <m/>
    <m/>
    <s v="Mars Gıda"/>
    <x v="0"/>
    <s v="Yenileme"/>
    <s v="Hizmet"/>
    <s v="Çağrı Merkezi"/>
    <s v="Diğer"/>
    <x v="0"/>
    <x v="0"/>
    <s v="Yurt İçi"/>
    <s v="Türkiye"/>
  </r>
  <r>
    <s v="Q3"/>
    <x v="0"/>
    <x v="7"/>
    <m/>
    <s v="JT INTERNATIONAL SA"/>
    <s v="QH.02.001"/>
    <s v="Quest Panorama - Yazilim Bakimi, Yasatma ve Merkezi Destek Hizmeti"/>
    <s v="Univera - JTI İran"/>
    <x v="4"/>
    <s v="Quest"/>
    <s v="Quest"/>
    <n v="64200.62"/>
    <m/>
    <n v="1"/>
    <m/>
    <n v="64200.618585999997"/>
    <m/>
    <n v="-1.4139999999999999E-3"/>
    <m/>
    <n v="64200.62"/>
    <m/>
    <n v="0"/>
    <n v="0"/>
    <s v="ENV240000000094"/>
    <m/>
    <m/>
    <s v="JTI"/>
    <x v="0"/>
    <s v="Yenileme"/>
    <s v="Hizmet"/>
    <s v="Bakım ve Destek Hizmeti"/>
    <s v="Key Account"/>
    <x v="0"/>
    <x v="0"/>
    <s v="Yurt İçi"/>
    <s v="Türkiye"/>
  </r>
  <r>
    <s v="Q3"/>
    <x v="0"/>
    <x v="7"/>
    <m/>
    <s v="JT INTERNATIONAL SA"/>
    <s v="QH.08.001"/>
    <s v="Quest Panorama - Hosting Hizmeti"/>
    <s v="Univera - JTI İran"/>
    <x v="4"/>
    <s v="Hosting"/>
    <s v="Quest"/>
    <n v="178264.39"/>
    <m/>
    <n v="1"/>
    <m/>
    <n v="178264.38978600001"/>
    <m/>
    <n v="-2.14E-4"/>
    <m/>
    <n v="178264.39"/>
    <m/>
    <n v="0"/>
    <n v="0"/>
    <s v="ENV240000000094"/>
    <m/>
    <m/>
    <s v="JTI"/>
    <x v="0"/>
    <s v="Yenileme"/>
    <s v="Hizmet"/>
    <s v="Hosting"/>
    <s v="Key Account"/>
    <x v="0"/>
    <x v="0"/>
    <s v="Yurt İçi"/>
    <s v="Türkiye"/>
  </r>
  <r>
    <s v="Q3"/>
    <x v="0"/>
    <x v="7"/>
    <m/>
    <s v="JT INTERNATIONAL SA"/>
    <s v="EH.06.001"/>
    <s v="EnRoute Panorama - Hosting Hizmeti"/>
    <s v="Univera - JTI İran"/>
    <x v="4"/>
    <s v="Hosting"/>
    <s v="Enroute"/>
    <n v="178264.39"/>
    <m/>
    <n v="1"/>
    <m/>
    <n v="178264.38978600001"/>
    <m/>
    <n v="-2.14E-4"/>
    <m/>
    <n v="178264.39"/>
    <m/>
    <n v="0"/>
    <n v="0"/>
    <s v="ENV240000000094"/>
    <m/>
    <m/>
    <s v="JTI"/>
    <x v="0"/>
    <s v="Yenileme"/>
    <s v="Hizmet"/>
    <s v="Hosting"/>
    <s v="Key Account"/>
    <x v="0"/>
    <x v="0"/>
    <s v="Yurt İçi"/>
    <s v="Türkiye"/>
  </r>
  <r>
    <s v="Q1"/>
    <x v="1"/>
    <x v="2"/>
    <m/>
    <s v="ETKIN UNLU MAMULLER LTD. STI."/>
    <s v="EH.03.001"/>
    <s v="Enroute Panorama - Çafri Merkezi Hizmeti  (MSD)"/>
    <s v="Univera - La Lorraine"/>
    <x v="13"/>
    <s v="Enroute"/>
    <s v="Enroute"/>
    <n v="24154.560000000001"/>
    <m/>
    <n v="1"/>
    <m/>
    <n v="24154.560000000001"/>
    <m/>
    <n v="0"/>
    <m/>
    <n v="24154.560000000001"/>
    <m/>
    <n v="0"/>
    <n v="0"/>
    <m/>
    <m/>
    <m/>
    <s v="La Lorraine"/>
    <x v="0"/>
    <s v="Yenileme"/>
    <s v="Hizmet"/>
    <s v="Çağrı Merkezi"/>
    <s v="Diğer"/>
    <x v="0"/>
    <x v="0"/>
    <s v="Yurt İçi"/>
    <s v="Türkiye"/>
  </r>
  <r>
    <s v="Q1"/>
    <x v="1"/>
    <x v="2"/>
    <m/>
    <s v="ISPAS ISPARTA GIDA PAZARLAMA DAGITIM TICARET LIMITED SIRKETI"/>
    <s v="EH.03.001"/>
    <s v="Enroute Panorama - Çafri Merkezi Hizmeti  (MSD)"/>
    <s v="Univera - La Lorraine"/>
    <x v="13"/>
    <s v="Enroute"/>
    <s v="Enroute"/>
    <n v="24154.560000000001"/>
    <m/>
    <n v="1"/>
    <m/>
    <n v="24154.560000000001"/>
    <m/>
    <n v="0"/>
    <m/>
    <n v="24154.560000000001"/>
    <m/>
    <n v="0"/>
    <n v="0"/>
    <m/>
    <m/>
    <m/>
    <s v="La Lorraine"/>
    <x v="0"/>
    <s v="Yenileme"/>
    <s v="Hizmet"/>
    <s v="Çağrı Merkezi"/>
    <s v="Diğer"/>
    <x v="0"/>
    <x v="0"/>
    <s v="Yurt İçi"/>
    <s v="Türkiye"/>
  </r>
  <r>
    <s v="Q1"/>
    <x v="1"/>
    <x v="2"/>
    <m/>
    <s v="ISPAS ISPARTA GIDA PAZARLAMA DAGITIM TICARET LIMITED SIRKETI"/>
    <s v="EH.03.001"/>
    <s v="Enroute Panorama - Çafri Merkezi Hizmeti  (MSD)"/>
    <s v="Univera - La Lorraine"/>
    <x v="13"/>
    <s v="Enroute"/>
    <s v="Enroute"/>
    <n v="24154.560000000001"/>
    <m/>
    <n v="1"/>
    <m/>
    <n v="24154.560000000001"/>
    <m/>
    <n v="0"/>
    <m/>
    <n v="24154.560000000001"/>
    <m/>
    <n v="0"/>
    <n v="0"/>
    <m/>
    <m/>
    <m/>
    <s v="La Lorraine"/>
    <x v="0"/>
    <s v="Yenileme"/>
    <s v="Hizmet"/>
    <s v="Çağrı Merkezi"/>
    <s v="Diğer"/>
    <x v="0"/>
    <x v="0"/>
    <s v="Yurt İçi"/>
    <s v="Türkiye"/>
  </r>
  <r>
    <s v="Q3"/>
    <x v="0"/>
    <x v="7"/>
    <m/>
    <s v="MİYA OTOMASYON VE BARKOD BILISIM SISTEMLERI SAN TİC. VE L.T.D. STI."/>
    <s v="WPY.02.001"/>
    <s v="WEBPLUS (Android) SATIS TEMSILCISI LISANSI"/>
    <s v="Univera - Kanal"/>
    <x v="5"/>
    <s v="Enroute"/>
    <s v="Webplus"/>
    <n v="3500"/>
    <m/>
    <n v="2"/>
    <m/>
    <n v="7000"/>
    <m/>
    <n v="0"/>
    <m/>
    <n v="7000"/>
    <m/>
    <n v="0"/>
    <n v="0"/>
    <s v="UNI240000001308"/>
    <m/>
    <m/>
    <s v="Miya"/>
    <x v="0"/>
    <s v="Yeni Satış"/>
    <s v="Lisans"/>
    <s v="Lisans Satışı"/>
    <s v="Diğer"/>
    <x v="1"/>
    <x v="1"/>
    <s v="Yurt İçi"/>
    <s v="Türkiye"/>
  </r>
  <r>
    <s v="Q3"/>
    <x v="0"/>
    <x v="7"/>
    <m/>
    <s v="MİYA OTOMASYON VE BARKOD BILISIM SISTEMLERI SAN TİC. VE L.T.D. STI."/>
    <s v="UH.01.002"/>
    <s v="UNIDOX KONTÖR HIZMETI"/>
    <s v="Univera - Kanal"/>
    <x v="5"/>
    <s v="E-Dönüşüm"/>
    <s v="Unidox"/>
    <n v="1.875"/>
    <m/>
    <n v="25000"/>
    <m/>
    <n v="46875"/>
    <m/>
    <n v="0"/>
    <m/>
    <n v="46875"/>
    <m/>
    <n v="0"/>
    <n v="0"/>
    <s v="UNI240000001310"/>
    <m/>
    <m/>
    <s v="Miya"/>
    <x v="0"/>
    <s v="Yeni Satış"/>
    <s v="Kontor"/>
    <s v="Kontor Satışı"/>
    <s v="Diğer"/>
    <x v="1"/>
    <x v="1"/>
    <s v="Yurt İçi"/>
    <s v="Türkiye"/>
  </r>
  <r>
    <s v="Q3"/>
    <x v="0"/>
    <x v="7"/>
    <m/>
    <s v="MUSTAFA MEVLANA AZIZ MUHAMMET KARALI-KARALI TICARET"/>
    <s v="UH.01.002"/>
    <s v="UNIDOX KONTÖR HIZMETI"/>
    <s v="Univera - Kebir Süt"/>
    <x v="6"/>
    <s v="E-Dönüşüm"/>
    <s v="Unidox"/>
    <n v="0.9"/>
    <m/>
    <n v="150000"/>
    <m/>
    <n v="135000"/>
    <m/>
    <n v="0"/>
    <m/>
    <n v="135000"/>
    <m/>
    <n v="0"/>
    <n v="0"/>
    <s v="UNI240000001307"/>
    <m/>
    <m/>
    <s v="Kebir Süt"/>
    <x v="0"/>
    <s v="Yeni Satış"/>
    <s v="Kontor"/>
    <s v="Kontor Satışı"/>
    <s v="Diğer"/>
    <x v="1"/>
    <x v="0"/>
    <s v="Yurt İçi"/>
    <s v="Türkiye"/>
  </r>
  <r>
    <s v="Q1"/>
    <x v="1"/>
    <x v="2"/>
    <m/>
    <s v="ILKADIM GG PAZ. GIDA TIC. LTD. STI."/>
    <s v="EH.03.001"/>
    <s v="Enroute Panorama - Çafri Merkezi Hizmeti  (MSD)"/>
    <s v="Univera - La Lorraine"/>
    <x v="13"/>
    <s v="Enroute"/>
    <s v="Enroute"/>
    <n v="24154.560000000001"/>
    <m/>
    <n v="2"/>
    <m/>
    <n v="48309.120000000003"/>
    <m/>
    <n v="0"/>
    <m/>
    <n v="48309.120000000003"/>
    <m/>
    <n v="0"/>
    <n v="0"/>
    <m/>
    <m/>
    <m/>
    <s v="La Lorraine"/>
    <x v="0"/>
    <s v="Yenileme"/>
    <s v="Hizmet"/>
    <s v="Çağrı Merkezi"/>
    <s v="Diğer"/>
    <x v="0"/>
    <x v="0"/>
    <s v="Yurt İçi"/>
    <s v="Türkiye"/>
  </r>
  <r>
    <s v="Q1"/>
    <x v="1"/>
    <x v="2"/>
    <m/>
    <s v="KÖMÜRCÜLER GIDA SAN. VE TIC. A.S"/>
    <s v="EH.03.001"/>
    <s v="Enroute Panorama - Çafri Merkezi Hizmeti  (MSD)"/>
    <s v="Univera - La Lorraine"/>
    <x v="13"/>
    <s v="Enroute"/>
    <s v="Enroute"/>
    <n v="24154.560000000001"/>
    <m/>
    <n v="1"/>
    <m/>
    <n v="24154.560000000001"/>
    <m/>
    <n v="0"/>
    <m/>
    <n v="24154.560000000001"/>
    <m/>
    <n v="0"/>
    <n v="0"/>
    <m/>
    <m/>
    <m/>
    <s v="La Lorraine"/>
    <x v="0"/>
    <s v="Yenileme"/>
    <s v="Hizmet"/>
    <s v="Çağrı Merkezi"/>
    <s v="Diğer"/>
    <x v="0"/>
    <x v="0"/>
    <s v="Yurt İçi"/>
    <s v="Türkiye"/>
  </r>
  <r>
    <s v="Q3"/>
    <x v="0"/>
    <x v="7"/>
    <m/>
    <s v="MİYA OTOMASYON VE BARKOD BILISIM SISTEMLERI SAN TİC. VE L.T.D. STI."/>
    <s v="WPH.02.001"/>
    <s v="WebPlus Yazilim Bakimi Hizmeti"/>
    <s v="Univera - Kanal"/>
    <x v="5"/>
    <s v="Enroute"/>
    <s v="Webplus"/>
    <n v="40800"/>
    <m/>
    <n v="1"/>
    <m/>
    <n v="40800"/>
    <m/>
    <n v="0"/>
    <m/>
    <n v="40800"/>
    <m/>
    <n v="0"/>
    <n v="0"/>
    <s v="UNI240000001312"/>
    <m/>
    <m/>
    <s v="Miya"/>
    <x v="0"/>
    <s v="Yenileme"/>
    <s v="Hizmet"/>
    <s v="Bakım ve Destek Hizmeti"/>
    <s v="Diğer"/>
    <x v="1"/>
    <x v="1"/>
    <s v="Yurt İçi"/>
    <s v="Türkiye"/>
  </r>
  <r>
    <s v="Q3"/>
    <x v="0"/>
    <x v="7"/>
    <m/>
    <s v="MİYA OTOMASYON VE BARKOD BILISIM SISTEMLERI SAN TİC. VE L.T.D. STI."/>
    <s v="WPY.01.004"/>
    <s v="WEBPLUS EK KULLANICI LISANSI +5"/>
    <s v="Univera - Kanal"/>
    <x v="5"/>
    <s v="Enroute"/>
    <s v="Webplus"/>
    <n v="13361.71"/>
    <m/>
    <n v="2"/>
    <m/>
    <n v="28129.919999999998"/>
    <m/>
    <n v="1406.5"/>
    <m/>
    <n v="26723.42"/>
    <m/>
    <n v="0"/>
    <n v="0"/>
    <s v="UNI240000001312"/>
    <m/>
    <m/>
    <s v="Miya"/>
    <x v="0"/>
    <s v="Yeni Satış"/>
    <s v="Lisans"/>
    <s v="Lisans Satışı"/>
    <s v="Diğer"/>
    <x v="1"/>
    <x v="1"/>
    <s v="Yurt İçi"/>
    <s v="Türkiye"/>
  </r>
  <r>
    <s v="Q3"/>
    <x v="0"/>
    <x v="7"/>
    <m/>
    <s v="MİYA OTOMASYON VE BARKOD BILISIM SISTEMLERI SAN TİC. VE L.T.D. STI."/>
    <s v="WPY.01.007"/>
    <s v="WEBPLUS E-DÖNÜSÜM MODÜL LISANSI"/>
    <s v="Univera - Kanal"/>
    <x v="5"/>
    <s v="Enroute"/>
    <s v="Webplus"/>
    <n v="8192.7999999999993"/>
    <m/>
    <n v="1"/>
    <m/>
    <n v="8624"/>
    <m/>
    <n v="431.2"/>
    <m/>
    <n v="8192.7999999999993"/>
    <m/>
    <n v="0"/>
    <n v="0"/>
    <s v="UNI240000001312"/>
    <m/>
    <m/>
    <s v="Miya"/>
    <x v="0"/>
    <s v="Yeni Satış"/>
    <s v="Lisans"/>
    <s v="Lisans Satışı"/>
    <s v="Diğer"/>
    <x v="1"/>
    <x v="1"/>
    <s v="Yurt İçi"/>
    <s v="Türkiye"/>
  </r>
  <r>
    <s v="Q3"/>
    <x v="0"/>
    <x v="7"/>
    <m/>
    <s v="MİYA OTOMASYON VE BARKOD BILISIM SISTEMLERI SAN TİC. VE L.T.D. STI."/>
    <s v="WPY.01.001"/>
    <s v="WEBPLUS DISTRIBUTION SATIS-DAGITIM YAZILIMI (Enterprise)"/>
    <s v="Univera - Kanal"/>
    <x v="5"/>
    <s v="Enroute"/>
    <s v="Webplus"/>
    <n v="44093.65"/>
    <m/>
    <n v="1"/>
    <m/>
    <n v="46414.37"/>
    <m/>
    <n v="2320.7199999999998"/>
    <m/>
    <n v="44093.65"/>
    <m/>
    <n v="0"/>
    <n v="0"/>
    <s v="UNI240000001312"/>
    <m/>
    <m/>
    <s v="Miya"/>
    <x v="0"/>
    <s v="Yeni Satış"/>
    <s v="Lisans"/>
    <s v="Lisans Satışı"/>
    <s v="Diğer"/>
    <x v="1"/>
    <x v="1"/>
    <s v="Yurt İçi"/>
    <s v="Türkiye"/>
  </r>
  <r>
    <s v="Q3"/>
    <x v="0"/>
    <x v="7"/>
    <m/>
    <s v="MİYA OTOMASYON VE BARKOD BILISIM SISTEMLERI SAN TİC. VE L.T.D. STI."/>
    <s v="WPY.01.002"/>
    <s v="WebPlus Dagitim Kanali Lisansi"/>
    <s v="Univera - Kanal"/>
    <x v="5"/>
    <s v="Enroute"/>
    <s v="Webplus"/>
    <n v="8501.39"/>
    <m/>
    <n v="2"/>
    <m/>
    <n v="17897.66"/>
    <m/>
    <n v="894.88"/>
    <m/>
    <n v="17002.78"/>
    <m/>
    <n v="0"/>
    <n v="0"/>
    <s v="UNI240000001312"/>
    <m/>
    <m/>
    <s v="Miya"/>
    <x v="0"/>
    <s v="Yeni Satış"/>
    <s v="Lisans"/>
    <s v="Lisans Satışı"/>
    <s v="Diğer"/>
    <x v="1"/>
    <x v="1"/>
    <s v="Yurt İçi"/>
    <s v="Türkiye"/>
  </r>
  <r>
    <s v="Q3"/>
    <x v="0"/>
    <x v="7"/>
    <m/>
    <s v="MİYA OTOMASYON VE BARKOD BILISIM SISTEMLERI SAN TİC. VE L.T.D. STI."/>
    <s v="WPY.02.001"/>
    <s v="WEBPLUS (Android) SATIS TEMSILCISI LISANSI"/>
    <s v="Univera - Kanal"/>
    <x v="5"/>
    <s v="Enroute"/>
    <s v="Webplus"/>
    <n v="2672.35"/>
    <m/>
    <n v="30"/>
    <m/>
    <n v="84390"/>
    <m/>
    <n v="4219.5"/>
    <m/>
    <n v="80170.5"/>
    <m/>
    <n v="0"/>
    <n v="0"/>
    <s v="UNI240000001312"/>
    <m/>
    <m/>
    <s v="Miya"/>
    <x v="0"/>
    <s v="Yeni Satış"/>
    <s v="Lisans"/>
    <s v="Lisans Satışı"/>
    <s v="Diğer"/>
    <x v="1"/>
    <x v="1"/>
    <s v="Yurt İçi"/>
    <s v="Türkiye"/>
  </r>
  <r>
    <s v="Q3"/>
    <x v="0"/>
    <x v="7"/>
    <m/>
    <s v="DOLUCA SARAPÇILIK VE PAZARLAMA AS."/>
    <s v="UH.01.002"/>
    <s v="UNIDOX KONTÖR HIZMETI"/>
    <s v="Univera - Brown Forman"/>
    <x v="6"/>
    <s v="E-Dönüşüm"/>
    <s v="Unidox"/>
    <n v="1.875"/>
    <m/>
    <n v="25000"/>
    <m/>
    <n v="46875"/>
    <m/>
    <n v="0"/>
    <m/>
    <n v="46875"/>
    <m/>
    <n v="0"/>
    <n v="0"/>
    <s v="UNI240000001316"/>
    <m/>
    <m/>
    <s v="Brown Forman"/>
    <x v="0"/>
    <s v="Yeni Satış"/>
    <s v="Kontor"/>
    <s v="Kontor Satışı"/>
    <s v="Diğer"/>
    <x v="1"/>
    <x v="0"/>
    <s v="Yurt İçi"/>
    <s v="Türkiye"/>
  </r>
  <r>
    <s v="Q3"/>
    <x v="0"/>
    <x v="7"/>
    <m/>
    <s v="ZIRVE UNITRAK GID.TEM.ÜRÜN.DAG.PAZ.SAN.VE TIC.LTD.STI."/>
    <s v="UH.01.002"/>
    <s v="UNIDOX KONTÖR HIZMETI"/>
    <s v="Univera - Kent Gıda"/>
    <x v="6"/>
    <s v="E-Dönüşüm"/>
    <s v="Unidox"/>
    <n v="0.40200000000000002"/>
    <m/>
    <n v="150000"/>
    <m/>
    <n v="60300"/>
    <m/>
    <n v="0"/>
    <m/>
    <n v="60300"/>
    <m/>
    <n v="0"/>
    <n v="0"/>
    <s v="UNI240000001314"/>
    <m/>
    <m/>
    <s v="Mondelez"/>
    <x v="0"/>
    <s v="Yeni Satış"/>
    <s v="Kontor"/>
    <s v="Kontor Satışı"/>
    <s v="Key Account"/>
    <x v="1"/>
    <x v="0"/>
    <s v="Yurt İçi"/>
    <s v="Türkiye"/>
  </r>
  <r>
    <s v="Q3"/>
    <x v="0"/>
    <x v="7"/>
    <m/>
    <s v="ZIRVEGÜL GIDA SANAYI TIC. LTD. STI."/>
    <s v="UH.01.002"/>
    <s v="UNIDOX KONTÖR HIZMETI"/>
    <s v="Univera - Kent Gıda"/>
    <x v="6"/>
    <s v="E-Dönüşüm"/>
    <s v="Unidox"/>
    <n v="0.40200000000000002"/>
    <m/>
    <n v="450000"/>
    <m/>
    <n v="180900"/>
    <m/>
    <n v="0"/>
    <m/>
    <n v="180900"/>
    <m/>
    <n v="0"/>
    <n v="0"/>
    <s v="UNI240000001313"/>
    <m/>
    <m/>
    <s v="Mondelez"/>
    <x v="0"/>
    <s v="Yeni Satış"/>
    <s v="Kontor"/>
    <s v="Kontor Satışı"/>
    <s v="Key Account"/>
    <x v="1"/>
    <x v="0"/>
    <s v="Yurt İçi"/>
    <s v="Türkiye"/>
  </r>
  <r>
    <s v="Q3"/>
    <x v="0"/>
    <x v="7"/>
    <m/>
    <s v="ZIRVEGÜL GRUP GIDA TEMIZLIK ÜRÜNLERI DAG. VE PAZ. TIC. LTD. STI."/>
    <s v="UH.01.002"/>
    <s v="UNIDOX KONTÖR HIZMETI"/>
    <s v="Univera - Kent Gıda"/>
    <x v="6"/>
    <s v="E-Dönüşüm"/>
    <s v="Unidox"/>
    <n v="0.40200000000000002"/>
    <m/>
    <n v="400000"/>
    <m/>
    <n v="160800"/>
    <m/>
    <n v="0"/>
    <m/>
    <n v="160800"/>
    <m/>
    <n v="0"/>
    <n v="0"/>
    <s v="UNI240000001315"/>
    <m/>
    <m/>
    <s v="Mondelez"/>
    <x v="0"/>
    <s v="Yeni Satış"/>
    <s v="Kontor"/>
    <s v="Kontor Satışı"/>
    <s v="Key Account"/>
    <x v="1"/>
    <x v="0"/>
    <s v="Yurt İçi"/>
    <s v="Türkiye"/>
  </r>
  <r>
    <s v="Q3"/>
    <x v="0"/>
    <x v="7"/>
    <m/>
    <s v="TAVUK DÜNYASI GIDA SANAYI VE TICARET A.S."/>
    <s v="SH.01.001"/>
    <s v="StokBar Panorama - Proje Yönetim Hizmeti"/>
    <s v="Univera - Tavuk Dünyası"/>
    <x v="12"/>
    <s v="Stokbar"/>
    <s v="Stokbar"/>
    <n v="5233.6000000000004"/>
    <m/>
    <n v="5"/>
    <m/>
    <n v="26168"/>
    <m/>
    <n v="0"/>
    <m/>
    <n v="26168"/>
    <m/>
    <n v="0"/>
    <n v="0"/>
    <s v="UNI240000001319"/>
    <m/>
    <m/>
    <s v="Tavuk Dünyası"/>
    <x v="0"/>
    <s v="Yeni Satış"/>
    <s v="Hizmet"/>
    <s v="Proje Yönetimi ve Danışmanlık"/>
    <s v="Diğer"/>
    <x v="0"/>
    <x v="0"/>
    <s v="Yurt İçi"/>
    <s v="Türkiye"/>
  </r>
  <r>
    <s v="Q3"/>
    <x v="0"/>
    <x v="7"/>
    <m/>
    <s v="TAVUK DÜNYASI GIDA SANAYI VE TICARET A.S."/>
    <s v="SH.01.001"/>
    <s v="StokBar Panorama - Proje Yönetim Hizmeti"/>
    <s v="Univera - Tavuk Dünyası"/>
    <x v="12"/>
    <s v="Stokbar"/>
    <s v="Stokbar"/>
    <n v="5233.6000000000004"/>
    <m/>
    <n v="2"/>
    <m/>
    <n v="10467.200000000001"/>
    <m/>
    <n v="0"/>
    <m/>
    <n v="10467.200000000001"/>
    <m/>
    <n v="0"/>
    <n v="0"/>
    <s v="UNI240000001320"/>
    <m/>
    <m/>
    <s v="Tavuk Dünyası"/>
    <x v="0"/>
    <s v="Yeni Satış"/>
    <s v="Hizmet"/>
    <s v="Proje Yönetimi ve Danışmanlık"/>
    <s v="Diğer"/>
    <x v="0"/>
    <x v="0"/>
    <s v="Yurt İçi"/>
    <s v="Türkiye"/>
  </r>
  <r>
    <s v="Q1"/>
    <x v="1"/>
    <x v="2"/>
    <m/>
    <s v="KÖMÜRCÜLER GIDA SAN. VE TIC. A.S"/>
    <s v="EH.03.001"/>
    <s v="Enroute Panorama - Çafri Merkezi Hizmeti  (MSD)"/>
    <s v="Univera - La Lorraine"/>
    <x v="13"/>
    <s v="Enroute"/>
    <s v="Enroute"/>
    <n v="24154.560000000001"/>
    <m/>
    <n v="1"/>
    <m/>
    <n v="24154.560000000001"/>
    <m/>
    <n v="0"/>
    <m/>
    <n v="24154.560000000001"/>
    <m/>
    <n v="0"/>
    <n v="0"/>
    <m/>
    <m/>
    <m/>
    <s v="La Lorraine"/>
    <x v="0"/>
    <s v="Yenileme"/>
    <s v="Hizmet"/>
    <s v="Çağrı Merkezi"/>
    <s v="Diğer"/>
    <x v="0"/>
    <x v="0"/>
    <s v="Yurt İçi"/>
    <s v="Türkiye"/>
  </r>
  <r>
    <s v="Q1"/>
    <x v="1"/>
    <x v="2"/>
    <m/>
    <s v="SMB ELEN TÜKETIM MALLARI DAGITIM PAZARLAMA SANAYI VE TICARET LIMITED SIRKETI"/>
    <s v="EH.03.001"/>
    <s v="Enroute Panorama - Çafri Merkezi Hizmeti  (MSD)"/>
    <s v="Univera - La Lorraine"/>
    <x v="13"/>
    <s v="Enroute"/>
    <s v="Enroute"/>
    <n v="24154.560000000001"/>
    <m/>
    <n v="2"/>
    <m/>
    <n v="48309.120000000003"/>
    <m/>
    <n v="0"/>
    <m/>
    <n v="48309.120000000003"/>
    <m/>
    <n v="0"/>
    <n v="0"/>
    <m/>
    <m/>
    <m/>
    <s v="La Lorraine"/>
    <x v="0"/>
    <s v="Yenileme"/>
    <s v="Hizmet"/>
    <s v="Çağrı Merkezi"/>
    <s v="Diğer"/>
    <x v="0"/>
    <x v="0"/>
    <s v="Yurt İçi"/>
    <s v="Türkiye"/>
  </r>
  <r>
    <s v="Q3"/>
    <x v="0"/>
    <x v="7"/>
    <m/>
    <s v="AC GLOBAL SU VE HIZLI TÜKETİM ÜRÜNLERİ DAĞITIM PAZARLAMA SAN VE TİC.LTD.ŞTİ"/>
    <s v="UH.01.002"/>
    <s v="Unidox Kontör"/>
    <s v="Univera Kontör Satışı"/>
    <x v="6"/>
    <s v="E-Dönüşüm"/>
    <s v="Unidox"/>
    <n v="0.92630000000000001"/>
    <m/>
    <n v="100000"/>
    <m/>
    <n v="92630"/>
    <m/>
    <n v="0"/>
    <m/>
    <n v="92630"/>
    <m/>
    <n v="0"/>
    <n v="0"/>
    <s v="UNI240000001321"/>
    <m/>
    <m/>
    <s v="AC Global"/>
    <x v="0"/>
    <s v="Yeni Satış"/>
    <s v="Kontor"/>
    <s v="Kontor Satışı"/>
    <s v="Diğer"/>
    <x v="1"/>
    <x v="0"/>
    <s v="Yurt İçi"/>
    <s v="Türkiye"/>
  </r>
  <r>
    <s v="Q3"/>
    <x v="0"/>
    <x v="7"/>
    <m/>
    <s v="MİYA OTOMASYON VE BARKOD BILISIM SISTEMLERI SAN TİC. VE L.T.D. STI."/>
    <s v="UH.01.002"/>
    <s v="UNIDOX KONTÖR HIZMETI"/>
    <s v="Univera - Kanal"/>
    <x v="5"/>
    <s v="E-Dönüşüm"/>
    <s v="Unidox"/>
    <n v="1.635"/>
    <m/>
    <n v="10000"/>
    <m/>
    <n v="16350"/>
    <m/>
    <n v="0"/>
    <m/>
    <n v="16350"/>
    <m/>
    <n v="0"/>
    <n v="0"/>
    <s v="UNI240000001330"/>
    <m/>
    <m/>
    <s v="Miya"/>
    <x v="0"/>
    <s v="Yeni Satış"/>
    <s v="Kontor"/>
    <s v="Kontor Satışı"/>
    <s v="Diğer"/>
    <x v="1"/>
    <x v="1"/>
    <s v="Yurt İçi"/>
    <s v="Türkiye"/>
  </r>
  <r>
    <s v="Q3"/>
    <x v="0"/>
    <x v="7"/>
    <m/>
    <s v="ÖZKAN TICARET ERHAN ÖZKAN"/>
    <s v="UH.01.002"/>
    <s v="UNIDOX KONTÖR HIZMETI"/>
    <s v="Univera Doğuş Çay Projesi"/>
    <x v="6"/>
    <s v="E-Dönüşüm"/>
    <s v="Unidox"/>
    <n v="1.23"/>
    <m/>
    <n v="50000"/>
    <m/>
    <n v="61500"/>
    <m/>
    <n v="0"/>
    <m/>
    <n v="61500"/>
    <m/>
    <n v="0"/>
    <n v="0"/>
    <s v="UNI240000001322"/>
    <m/>
    <m/>
    <s v="Doğuş Çay"/>
    <x v="0"/>
    <s v="Yeni Satış"/>
    <s v="Kontor"/>
    <s v="Kontor Satışı"/>
    <s v="Key Account"/>
    <x v="1"/>
    <x v="0"/>
    <s v="Yurt İçi"/>
    <s v="Türkiye"/>
  </r>
  <r>
    <s v="Q3"/>
    <x v="0"/>
    <x v="7"/>
    <m/>
    <s v="JTI TÜTÜN ÜRÜNLERI PAZARLAMA A.S."/>
    <s v="QY.03.003"/>
    <s v="Quest Panorama SaaS Lisansi (Kiralama Hizmeti ) 50 + Kullanici"/>
    <s v="Univera - JTI"/>
    <x v="11"/>
    <s v="Quest"/>
    <m/>
    <n v="224.64000000000001"/>
    <m/>
    <n v="439"/>
    <m/>
    <n v="98616.960000000006"/>
    <m/>
    <n v="0"/>
    <m/>
    <n v="98616.960000000006"/>
    <m/>
    <n v="0"/>
    <n v="0"/>
    <s v="UNI240000001329"/>
    <m/>
    <m/>
    <s v="JTI"/>
    <x v="0"/>
    <s v="Yenileme"/>
    <s v="Lisans"/>
    <s v="Lisans Kiralama"/>
    <s v="Key Account"/>
    <x v="0"/>
    <x v="0"/>
    <s v="Yurt İçi"/>
    <s v="Türkiye"/>
  </r>
  <r>
    <s v="Q3"/>
    <x v="0"/>
    <x v="7"/>
    <m/>
    <s v="JTI TÜTÜN ÜRÜNLERI PAZARLAMA A.S."/>
    <s v="QH.03.001"/>
    <s v="Quest Panorama  - Çafri Merkezi Hizmeti"/>
    <s v="Univera - JTI"/>
    <x v="11"/>
    <s v="Quest"/>
    <m/>
    <n v="51.37"/>
    <m/>
    <n v="134"/>
    <m/>
    <n v="6883.58"/>
    <m/>
    <n v="0"/>
    <m/>
    <n v="6883.58"/>
    <m/>
    <n v="0"/>
    <n v="0"/>
    <s v="UNI240000001328"/>
    <m/>
    <m/>
    <s v="JTI"/>
    <x v="0"/>
    <s v="Yenileme"/>
    <s v="Hizmet"/>
    <s v="Hosting"/>
    <s v="Key Account"/>
    <x v="0"/>
    <x v="0"/>
    <s v="Yurt İçi"/>
    <s v="Türkiye"/>
  </r>
  <r>
    <s v="Q3"/>
    <x v="0"/>
    <x v="7"/>
    <m/>
    <s v="OF ÇAYSAN TARIM ÜRÜN. ENTEGRE TES. SAN VE TIC. AS."/>
    <s v="OH.01.002"/>
    <s v="Outsource Proje Yönetim Hizmeti "/>
    <s v="Univera - Ofçaysan"/>
    <x v="7"/>
    <s v="Enroute"/>
    <s v="Outsource - Hizmet"/>
    <n v="5000"/>
    <m/>
    <n v="27"/>
    <m/>
    <n v="135000"/>
    <m/>
    <n v="0"/>
    <m/>
    <n v="135000"/>
    <m/>
    <n v="0"/>
    <n v="0"/>
    <s v="UNI240000001326"/>
    <m/>
    <m/>
    <s v="Ofçaysan"/>
    <x v="0"/>
    <s v="Yeni Satış"/>
    <s v="Hizmet"/>
    <s v="Proje Yönetimi ve Danışmanlık"/>
    <s v="Diğer"/>
    <x v="0"/>
    <x v="0"/>
    <s v="Yurt İçi"/>
    <s v="Türkiye"/>
  </r>
  <r>
    <s v="Q3"/>
    <x v="0"/>
    <x v="7"/>
    <m/>
    <s v="JTI TÜTÜN ÜRÜNLERI PAZARLAMA A.S."/>
    <s v="EH.06.001"/>
    <s v="EnRoute Panorama - Hosting Hizmeti"/>
    <s v="Univera - JTI"/>
    <x v="11"/>
    <s v="Hosting"/>
    <m/>
    <n v="366268.3"/>
    <m/>
    <n v="1"/>
    <m/>
    <n v="366268.29629999999"/>
    <m/>
    <n v="-3.7000000000000002E-3"/>
    <m/>
    <n v="366268.3"/>
    <m/>
    <n v="0"/>
    <n v="0"/>
    <s v="UNI240000001327"/>
    <m/>
    <m/>
    <s v="JTI"/>
    <x v="0"/>
    <s v="Yenileme"/>
    <s v="Hizmet"/>
    <s v="Hosting"/>
    <s v="Key Account"/>
    <x v="0"/>
    <x v="0"/>
    <s v="Yurt İçi"/>
    <s v="Türkiye"/>
  </r>
  <r>
    <s v="Q3"/>
    <x v="0"/>
    <x v="7"/>
    <m/>
    <s v="DOGAN TREND OTOMOTIV TICARET HIZMET VE TEKNOLOJI A.S."/>
    <s v="CDY.06.001"/>
    <s v="Calldesk Panorama - Yazilim Gelistirme Hizmeti"/>
    <s v="Univera - Suzuki"/>
    <x v="13"/>
    <s v="ServiceCore"/>
    <m/>
    <n v="7950.7995283018863"/>
    <m/>
    <n v="4.24"/>
    <m/>
    <n v="51863.68"/>
    <m/>
    <n v="18152.29"/>
    <m/>
    <n v="33711.39"/>
    <m/>
    <n v="0"/>
    <n v="0"/>
    <s v="UNI240000001325"/>
    <m/>
    <m/>
    <s v="Doğan Trend"/>
    <x v="0"/>
    <s v="Yeni Satış"/>
    <s v="Hizmet"/>
    <s v="Yazılım Geliştirme"/>
    <s v="Key Account"/>
    <x v="0"/>
    <x v="0"/>
    <s v="Yurt İçi"/>
    <s v="Türkiye"/>
  </r>
  <r>
    <s v="Q3"/>
    <x v="0"/>
    <x v="7"/>
    <m/>
    <s v="DOGAN TREND OTOMOTIV TICARET HIZMET VE TEKNOLOJI A.S."/>
    <s v="CDY.06.001"/>
    <s v="Calldesk Panorama - Yazilim Gelistirme Hizmeti"/>
    <s v="Univera - Suzuki"/>
    <x v="13"/>
    <s v="ServiceCore"/>
    <m/>
    <n v="8015.8006042296065"/>
    <m/>
    <n v="3.31"/>
    <m/>
    <n v="40818.92"/>
    <m/>
    <n v="14286.62"/>
    <m/>
    <n v="26532.3"/>
    <m/>
    <n v="0"/>
    <n v="0"/>
    <s v="UNI240000001325"/>
    <m/>
    <m/>
    <s v="Doğan Trend"/>
    <x v="0"/>
    <s v="Yeni Satış"/>
    <s v="Hizmet"/>
    <s v="Yazılım Geliştirme"/>
    <s v="Key Account"/>
    <x v="0"/>
    <x v="0"/>
    <s v="Yurt İçi"/>
    <s v="Türkiye"/>
  </r>
  <r>
    <s v="Q3"/>
    <x v="0"/>
    <x v="7"/>
    <m/>
    <s v="PILOTCAR OTOMOTIV SAN. ve TIC. A.S."/>
    <s v="CDY.01.001"/>
    <s v="CALLDESK PANORAMA - SERVIS OTOMASYONU ÇÖZÜM LISANSI"/>
    <s v="Univera - Pilotcar"/>
    <x v="13"/>
    <s v="ServiceCore"/>
    <m/>
    <n v="546204.09"/>
    <m/>
    <n v="1"/>
    <m/>
    <n v="993098.35"/>
    <m/>
    <n v="446894.26"/>
    <m/>
    <n v="546204.09"/>
    <m/>
    <n v="0"/>
    <n v="0"/>
    <s v="UNI240000001331"/>
    <m/>
    <m/>
    <s v="Pilotcar"/>
    <x v="3"/>
    <s v="Yeni Satış"/>
    <s v="Lisans"/>
    <s v="Lisans Satışı"/>
    <s v="Diğer"/>
    <x v="0"/>
    <x v="0"/>
    <s v="Yurt İçi"/>
    <s v="Türkiye"/>
  </r>
  <r>
    <s v="Q3"/>
    <x v="0"/>
    <x v="7"/>
    <m/>
    <s v="DOGAN TREND OTOMOTIV TICARET HIZMET VE TEKNOLOJI A.S."/>
    <s v="CDH.05.002"/>
    <s v="Calldesk Panorama - Rapor Gelistirme Hizmeti"/>
    <s v="Univera - Suzuki"/>
    <x v="13"/>
    <s v="ServiceCore"/>
    <m/>
    <n v="8385.25"/>
    <m/>
    <n v="6"/>
    <m/>
    <n v="59190"/>
    <m/>
    <n v="8878.5"/>
    <m/>
    <n v="50311.5"/>
    <m/>
    <n v="0"/>
    <n v="0"/>
    <s v="UNI240000001325"/>
    <m/>
    <m/>
    <s v="Doğan Trend"/>
    <x v="0"/>
    <s v="Yeni Satış"/>
    <s v="Hizmet"/>
    <s v="Rapor Geliştirme"/>
    <s v="Key Account"/>
    <x v="0"/>
    <x v="0"/>
    <s v="Yurt İçi"/>
    <s v="Türkiye"/>
  </r>
  <r>
    <s v="Q3"/>
    <x v="0"/>
    <x v="7"/>
    <m/>
    <s v="DOGAN TREND OTOMOTIV TICARET HIZMET VE TEKNOLOJI A.S."/>
    <s v="CDH.01.001"/>
    <s v="Calldesk Panorama - Proje Yönetim Hizmeti"/>
    <s v="Univera - Suzuki"/>
    <x v="13"/>
    <s v="ServiceCore"/>
    <m/>
    <n v="10358.1"/>
    <m/>
    <n v="5"/>
    <m/>
    <n v="57545"/>
    <m/>
    <n v="5754.5"/>
    <m/>
    <n v="51790.5"/>
    <m/>
    <n v="0"/>
    <n v="0"/>
    <s v="UNI240000001325"/>
    <m/>
    <m/>
    <s v="Doğan Trend"/>
    <x v="0"/>
    <s v="Yeni Satış"/>
    <s v="Hizmet"/>
    <s v="Proje Yönetimi ve Danışmanlık"/>
    <s v="Key Account"/>
    <x v="0"/>
    <x v="0"/>
    <s v="Yurt İçi"/>
    <s v="Türkiye"/>
  </r>
  <r>
    <s v="Q3"/>
    <x v="0"/>
    <x v="7"/>
    <m/>
    <s v="DOGAN TREND OTOMOTIV TICARET HIZMET VE TEKNOLOJI A.S."/>
    <s v="CDH.01.001"/>
    <s v="Calldesk Panorama - Proje Yönetim Hizmeti"/>
    <s v="Univera - Suzuki"/>
    <x v="13"/>
    <s v="ServiceCore"/>
    <m/>
    <n v="6905.4"/>
    <m/>
    <n v="2"/>
    <m/>
    <n v="23018"/>
    <m/>
    <n v="9207.2000000000007"/>
    <m/>
    <n v="13810.8"/>
    <m/>
    <n v="0"/>
    <n v="0"/>
    <s v="UNI240000001325"/>
    <m/>
    <m/>
    <s v="Doğan Trend"/>
    <x v="0"/>
    <s v="Yeni Satış"/>
    <s v="Hizmet"/>
    <s v="Proje Yönetimi ve Danışmanlık"/>
    <s v="Key Account"/>
    <x v="0"/>
    <x v="0"/>
    <s v="Yurt İçi"/>
    <s v="Türkiye"/>
  </r>
  <r>
    <s v="Q3"/>
    <x v="0"/>
    <x v="7"/>
    <m/>
    <s v="DOGAN TREND OTOMOTIV TICARET HIZMET VE TEKNOLOJI A.S."/>
    <s v="CDH.01.001"/>
    <s v="Calldesk Panorama - Proje Yönetim Hizmeti"/>
    <s v="Univera - Suzuki"/>
    <x v="13"/>
    <s v="ServiceCore"/>
    <m/>
    <n v="9782.65"/>
    <m/>
    <n v="1"/>
    <m/>
    <n v="11509"/>
    <m/>
    <n v="1726.35"/>
    <m/>
    <n v="9782.65"/>
    <m/>
    <n v="0"/>
    <n v="0"/>
    <s v="UNI240000001325"/>
    <m/>
    <m/>
    <s v="Doğan Trend"/>
    <x v="0"/>
    <s v="Yeni Satış"/>
    <s v="Hizmet"/>
    <s v="Proje Yönetimi ve Danışmanlık"/>
    <s v="Key Account"/>
    <x v="0"/>
    <x v="0"/>
    <s v="Yurt İçi"/>
    <s v="Türkiye"/>
  </r>
  <r>
    <s v="Q3"/>
    <x v="0"/>
    <x v="7"/>
    <m/>
    <s v="DOGAN TREND OTOMOTIV TICARET HIZMET VE TEKNOLOJI A.S."/>
    <s v="CDH.01.001"/>
    <s v="Calldesk Panorama - Proje Yönetim Hizmeti"/>
    <s v="Univera - Suzuki"/>
    <x v="13"/>
    <s v="ServiceCore"/>
    <m/>
    <n v="6905.4"/>
    <m/>
    <n v="1"/>
    <m/>
    <n v="11509"/>
    <m/>
    <n v="4603.6000000000004"/>
    <m/>
    <n v="6905.4"/>
    <m/>
    <n v="0"/>
    <n v="0"/>
    <s v="UNI240000001325"/>
    <m/>
    <m/>
    <s v="Doğan Trend"/>
    <x v="0"/>
    <s v="Yeni Satış"/>
    <s v="Hizmet"/>
    <s v="Proje Yönetimi ve Danışmanlık"/>
    <s v="Key Account"/>
    <x v="0"/>
    <x v="0"/>
    <s v="Yurt İçi"/>
    <s v="Türkiye"/>
  </r>
  <r>
    <s v="Q1"/>
    <x v="1"/>
    <x v="2"/>
    <m/>
    <s v="YADO GIDA ÜRÜNLERI SAN. TIC. A.S"/>
    <s v="EH.03.001"/>
    <s v="Enroute Panorama - Çafri Merkezi Hizmeti  (MSD)"/>
    <s v="Univera - La Lorraine"/>
    <x v="13"/>
    <s v="Enroute"/>
    <s v="Enroute"/>
    <n v="24154.560000000001"/>
    <m/>
    <n v="1"/>
    <m/>
    <n v="24154.560000000001"/>
    <m/>
    <n v="0"/>
    <m/>
    <n v="24154.560000000001"/>
    <m/>
    <n v="0"/>
    <n v="0"/>
    <m/>
    <m/>
    <m/>
    <s v="La Lorraine"/>
    <x v="0"/>
    <s v="Yenileme"/>
    <s v="Hizmet"/>
    <s v="Çağrı Merkezi"/>
    <s v="Diğer"/>
    <x v="0"/>
    <x v="0"/>
    <s v="Yurt İçi"/>
    <s v="Türkiye"/>
  </r>
  <r>
    <s v="Q1"/>
    <x v="1"/>
    <x v="2"/>
    <m/>
    <s v="ZIRVE DONDURMA ÜRÜNLERI GIDA VE TEMIZLIK ITH. IHR. SAN. VE TIC. LTD. STI."/>
    <s v="EH.03.001"/>
    <s v="Enroute Panorama - Çafri Merkezi Hizmeti  (MSD)"/>
    <s v="Univera - La Lorraine"/>
    <x v="13"/>
    <s v="Enroute"/>
    <s v="Enroute"/>
    <n v="24154.560000000001"/>
    <m/>
    <n v="2"/>
    <m/>
    <n v="48309.120000000003"/>
    <m/>
    <n v="0"/>
    <m/>
    <n v="48309.120000000003"/>
    <m/>
    <n v="0"/>
    <n v="0"/>
    <m/>
    <m/>
    <m/>
    <s v="La Lorraine"/>
    <x v="0"/>
    <s v="Yenileme"/>
    <s v="Hizmet"/>
    <s v="Çağrı Merkezi"/>
    <s v="Diğer"/>
    <x v="0"/>
    <x v="0"/>
    <s v="Yurt İçi"/>
    <s v="Türkiye"/>
  </r>
  <r>
    <s v="Q1"/>
    <x v="1"/>
    <x v="2"/>
    <m/>
    <s v="TCHIBO KAHVE MAMÜLLERI DAG. VE PAZ. TIC. LTD. STI."/>
    <s v="EYS.01.011"/>
    <s v="Enroute Panorama - Web Connector  - Dist Okuma Uygulama Yazılımi (Dis Kaynak) Standart"/>
    <s v="Univera - Tchibo"/>
    <x v="12"/>
    <s v="Enroute"/>
    <s v="Enroute"/>
    <n v="17500"/>
    <m/>
    <n v="7"/>
    <m/>
    <n v="175000"/>
    <m/>
    <n v="52500"/>
    <m/>
    <n v="122500"/>
    <m/>
    <n v="0"/>
    <n v="0"/>
    <m/>
    <m/>
    <m/>
    <s v="Tchibo"/>
    <x v="3"/>
    <s v="Yeni Satış"/>
    <s v="Lisans"/>
    <s v="Lisans Satışı"/>
    <s v="Diğer"/>
    <x v="0"/>
    <x v="0"/>
    <s v="Yurt İçi"/>
    <s v="Türkiye"/>
  </r>
  <r>
    <s v="Q1"/>
    <x v="1"/>
    <x v="2"/>
    <m/>
    <s v="ÖZ ORUÇOGLU GIDA SANAYI VE TIC LTD STI"/>
    <s v="EH.03.001"/>
    <s v="Enroute Panorama - Çafri Merkezi Hizmeti  (MSD)"/>
    <s v="Univera - La Lorraine"/>
    <x v="13"/>
    <s v="Enroute"/>
    <s v="Enroute"/>
    <n v="24154.560000000001"/>
    <m/>
    <n v="1"/>
    <m/>
    <n v="24154.560000000001"/>
    <m/>
    <n v="0"/>
    <m/>
    <n v="24154.560000000001"/>
    <m/>
    <n v="0"/>
    <n v="0"/>
    <m/>
    <m/>
    <m/>
    <s v="La Lorraine"/>
    <x v="0"/>
    <s v="Yenileme"/>
    <s v="Hizmet"/>
    <s v="Çağrı Merkezi"/>
    <s v="Diğer"/>
    <x v="0"/>
    <x v="0"/>
    <s v="Yurt İçi"/>
    <s v="Türkiye"/>
  </r>
  <r>
    <s v="Q3"/>
    <x v="0"/>
    <x v="7"/>
    <m/>
    <s v="POLARİS YAZILIM ÇÖZÜMLERİ VE DANIŞMANLIK HİZMETLERİ LTD.ŞTİ."/>
    <s v="WPH.02.001"/>
    <s v="WebPlus Yazilim Bakimi Hizmeti"/>
    <s v="Univera - Kanal"/>
    <x v="5"/>
    <s v="Enroute"/>
    <s v="Webplus"/>
    <n v="1078"/>
    <m/>
    <n v="1"/>
    <m/>
    <n v="1078"/>
    <m/>
    <n v="0"/>
    <m/>
    <n v="1078"/>
    <m/>
    <n v="0"/>
    <n v="0"/>
    <s v="UNI240000001336"/>
    <m/>
    <m/>
    <s v="Polaris"/>
    <x v="0"/>
    <s v="Yenileme"/>
    <s v="Hizmet"/>
    <s v="Bakım ve Destek Hizmeti"/>
    <s v="Diğer"/>
    <x v="1"/>
    <x v="5"/>
    <s v="Yurt İçi"/>
    <s v="Türkiye"/>
  </r>
  <r>
    <s v="Q3"/>
    <x v="0"/>
    <x v="7"/>
    <m/>
    <s v="MİYA OTOMASYON VE BARKOD BILISIM SISTEMLERI SAN TİC. VE L.T.D. STI."/>
    <s v="WPY.01.003"/>
    <s v="WEBPLUS EK KULLANICI LISANSI +1"/>
    <s v="Univera - Kanal"/>
    <x v="5"/>
    <s v="Enroute"/>
    <s v="Webplus"/>
    <n v="3250"/>
    <m/>
    <n v="1"/>
    <m/>
    <n v="3250"/>
    <m/>
    <n v="0"/>
    <m/>
    <n v="3250"/>
    <m/>
    <n v="0"/>
    <n v="0"/>
    <s v="UNI240000001337"/>
    <m/>
    <m/>
    <s v="Miya"/>
    <x v="0"/>
    <s v="Yeni Satış"/>
    <s v="Lisans"/>
    <s v="Lisans Satışı"/>
    <s v="Diğer"/>
    <x v="1"/>
    <x v="1"/>
    <s v="Yurt İçi"/>
    <s v="Türkiye"/>
  </r>
  <r>
    <s v="Q3"/>
    <x v="0"/>
    <x v="7"/>
    <m/>
    <s v="POLARİS YAZILIM ÇÖZÜMLERİ VE DANIŞMANLIK HİZMETLERİ LTD.ŞTİ."/>
    <s v="WPY.01.003"/>
    <s v="WEBPLUS EK KULLANICI LISANSI +1"/>
    <s v="Univera - Kanal"/>
    <x v="5"/>
    <s v="Enroute"/>
    <s v="Webplus"/>
    <n v="4900"/>
    <m/>
    <n v="1"/>
    <m/>
    <n v="4900"/>
    <m/>
    <n v="0"/>
    <m/>
    <n v="4900"/>
    <m/>
    <n v="0"/>
    <n v="0"/>
    <s v="UNI240000001336"/>
    <m/>
    <m/>
    <s v="Polaris"/>
    <x v="0"/>
    <s v="Yeni Satış"/>
    <s v="Lisans"/>
    <s v="Lisans Satışı"/>
    <s v="Diğer"/>
    <x v="1"/>
    <x v="5"/>
    <s v="Yurt İçi"/>
    <s v="Türkiye"/>
  </r>
  <r>
    <s v="Q3"/>
    <x v="0"/>
    <x v="7"/>
    <m/>
    <s v="MATRIKS BİLGİSAYAR SİSTEMLERİ LTD.ŞTİ"/>
    <s v="WPY.02.001"/>
    <s v="WEBPLUS (Android) SATIS TEMSILCISI LISANSI"/>
    <s v="Univera - Kanal"/>
    <x v="5"/>
    <s v="Enroute"/>
    <s v="Webplus"/>
    <n v="2250"/>
    <m/>
    <n v="1"/>
    <m/>
    <n v="2250"/>
    <m/>
    <n v="0"/>
    <m/>
    <n v="2250"/>
    <m/>
    <n v="0"/>
    <n v="0"/>
    <s v="UNI240000001335"/>
    <m/>
    <m/>
    <s v="Matriks"/>
    <x v="0"/>
    <s v="Yeni Satış"/>
    <s v="Lisans"/>
    <s v="Lisans Satışı"/>
    <s v="Diğer"/>
    <x v="1"/>
    <x v="2"/>
    <s v="Yurt İçi"/>
    <s v="Türkiye"/>
  </r>
  <r>
    <s v="Q3"/>
    <x v="0"/>
    <x v="7"/>
    <m/>
    <s v="HC ATILIM GIDA SANAYI VE TICARET LTD.STI"/>
    <s v="UH.01.002"/>
    <s v="UNIDOX KONTÖR HIZMETI"/>
    <s v="Univera Doğuş Çay Projesi"/>
    <x v="6"/>
    <s v="E-Dönüşüm"/>
    <s v="Unidox"/>
    <n v="1.7"/>
    <m/>
    <n v="10000"/>
    <m/>
    <n v="17000"/>
    <m/>
    <n v="0"/>
    <m/>
    <n v="17000"/>
    <m/>
    <n v="0"/>
    <n v="0"/>
    <s v="ENV240000000095"/>
    <m/>
    <m/>
    <s v="Doğuş Çay"/>
    <x v="0"/>
    <s v="Yeni Satış"/>
    <s v="Kontor"/>
    <s v="Kontor Satışı"/>
    <s v="Key Account"/>
    <x v="1"/>
    <x v="0"/>
    <s v="Yurt İçi"/>
    <s v="Türkiye"/>
  </r>
  <r>
    <s v="Q3"/>
    <x v="0"/>
    <x v="7"/>
    <m/>
    <s v="LEANK BUSİNESS SOLUTİONS LTD."/>
    <s v="QMH.02.001"/>
    <s v="QUESTMATE YAZILIM BAKIMI HIZMETI"/>
    <s v="Univera - Kanal"/>
    <x v="5"/>
    <s v="Quest"/>
    <m/>
    <n v="16853"/>
    <m/>
    <n v="1"/>
    <m/>
    <n v="16853"/>
    <m/>
    <n v="0"/>
    <m/>
    <n v="16853"/>
    <m/>
    <n v="0"/>
    <n v="0"/>
    <s v="ENV240000000096"/>
    <m/>
    <m/>
    <s v="Leank"/>
    <x v="0"/>
    <s v="Yeni Satış"/>
    <s v="Hizmet"/>
    <s v="Bakım ve Destek Hizmeti"/>
    <s v="Diğer"/>
    <x v="1"/>
    <x v="4"/>
    <s v="Yurt İçi"/>
    <s v="Türkiye"/>
  </r>
  <r>
    <s v="Q1"/>
    <x v="1"/>
    <x v="2"/>
    <m/>
    <s v="TCHIBO KAHVE MAMÜLLERI DAG. VE PAZ. TIC. LTD. STI."/>
    <s v="EYS.01.002"/>
    <s v="Enroute Panorama Mobile Sales &amp; Distribution Module (DDI) (Standart)"/>
    <s v="Univera - Tchibo"/>
    <x v="12"/>
    <s v="Enroute"/>
    <s v="Enroute"/>
    <n v="630000"/>
    <m/>
    <n v="1"/>
    <m/>
    <n v="900000"/>
    <m/>
    <n v="270000"/>
    <m/>
    <n v="630000"/>
    <m/>
    <n v="0"/>
    <n v="0"/>
    <m/>
    <m/>
    <m/>
    <s v="Tchibo"/>
    <x v="3"/>
    <s v="Yeni Satış"/>
    <s v="Lisans"/>
    <s v="Lisans Satışı"/>
    <s v="Diğer"/>
    <x v="0"/>
    <x v="0"/>
    <s v="Yurt İçi"/>
    <s v="Türkiye"/>
  </r>
  <r>
    <s v="Q1"/>
    <x v="1"/>
    <x v="2"/>
    <m/>
    <s v="TCHIBO KAHVE MAMÜLLERI DAG. VE PAZ. TIC. LTD. STI."/>
    <s v="EH.05.002"/>
    <s v="Enroute Panorama - Rapor Gelistirme Hizmeti"/>
    <s v="Univera - Tchibo"/>
    <x v="12"/>
    <s v="Enroute"/>
    <s v="Enroute"/>
    <n v="11375"/>
    <m/>
    <n v="8"/>
    <m/>
    <n v="140000"/>
    <m/>
    <n v="49000"/>
    <m/>
    <n v="91000"/>
    <m/>
    <n v="0"/>
    <n v="0"/>
    <m/>
    <m/>
    <m/>
    <s v="Tchibo"/>
    <x v="3"/>
    <s v="Yeni Satış"/>
    <s v="Hizmet"/>
    <s v="Rapor Geliştirme"/>
    <s v="Diğer"/>
    <x v="0"/>
    <x v="0"/>
    <s v="Yurt İçi"/>
    <s v="Türkiye"/>
  </r>
  <r>
    <s v="Q3"/>
    <x v="0"/>
    <x v="7"/>
    <m/>
    <s v="MATRIKS BİLGİSAYAR SİSTEMLERİ LTD.ŞTİ"/>
    <s v="WPH.02.001"/>
    <s v="WebPlus Yazilim Bakimi Hizmeti"/>
    <s v="Univera - Kanal"/>
    <x v="5"/>
    <s v="Enroute"/>
    <s v="Webplus"/>
    <n v="8140"/>
    <m/>
    <n v="1"/>
    <m/>
    <n v="8140"/>
    <m/>
    <n v="0"/>
    <m/>
    <n v="8140"/>
    <m/>
    <n v="0"/>
    <n v="0"/>
    <s v="UNI240000001341"/>
    <m/>
    <m/>
    <s v="Matriks"/>
    <x v="0"/>
    <s v="Yenileme"/>
    <s v="Hizmet"/>
    <s v="Bakım ve Destek Hizmeti"/>
    <s v="Diğer"/>
    <x v="1"/>
    <x v="2"/>
    <s v="Yurt İçi"/>
    <s v="Türkiye"/>
  </r>
  <r>
    <s v="Q3"/>
    <x v="0"/>
    <x v="7"/>
    <m/>
    <s v="MATRIKS BİLGİSAYAR SİSTEMLERİ LTD.ŞTİ"/>
    <s v="WPY.01.003"/>
    <s v="WEBPLUS EK KULLANICI LISANSI +1"/>
    <s v="Univera - Kanal"/>
    <x v="5"/>
    <s v="Enroute"/>
    <s v="Webplus"/>
    <n v="1125"/>
    <m/>
    <n v="2"/>
    <m/>
    <n v="3000"/>
    <m/>
    <n v="750"/>
    <m/>
    <n v="2250"/>
    <m/>
    <n v="0"/>
    <n v="0"/>
    <s v="UNI240000001341"/>
    <m/>
    <m/>
    <s v="Matriks"/>
    <x v="0"/>
    <s v="Yeni Satış"/>
    <s v="Lisans"/>
    <s v="Lisans Satışı"/>
    <s v="Diğer"/>
    <x v="1"/>
    <x v="2"/>
    <s v="Yurt İçi"/>
    <s v="Türkiye"/>
  </r>
  <r>
    <s v="Q3"/>
    <x v="0"/>
    <x v="7"/>
    <m/>
    <s v="MATRIKS BİLGİSAYAR SİSTEMLERİ LTD.ŞTİ"/>
    <s v="WPY.01.007"/>
    <s v="WEBPLUS E-DÖNÜSÜM MODÜL LISANSI"/>
    <s v="Univera - Kanal"/>
    <x v="5"/>
    <s v="Enroute"/>
    <s v="Webplus"/>
    <n v="7500"/>
    <m/>
    <n v="1"/>
    <m/>
    <n v="10000"/>
    <m/>
    <n v="2500"/>
    <m/>
    <n v="7500"/>
    <m/>
    <n v="0"/>
    <n v="0"/>
    <s v="UNI240000001341"/>
    <m/>
    <m/>
    <s v="Matriks"/>
    <x v="0"/>
    <s v="Yeni Satış"/>
    <s v="Lisans"/>
    <s v="Lisans Satışı"/>
    <s v="Diğer"/>
    <x v="1"/>
    <x v="2"/>
    <s v="Yurt İçi"/>
    <s v="Türkiye"/>
  </r>
  <r>
    <s v="Q3"/>
    <x v="0"/>
    <x v="7"/>
    <m/>
    <s v="MATRIKS BİLGİSAYAR SİSTEMLERİ LTD.ŞTİ"/>
    <s v="WPY.01.006"/>
    <s v="WEBPLUS DISTRIBUTION SATIS-DAGITIM YAZILIMI (Light)"/>
    <s v="Univera - Kanal"/>
    <x v="5"/>
    <s v="Enroute"/>
    <s v="Webplus"/>
    <n v="11250"/>
    <m/>
    <n v="1"/>
    <m/>
    <n v="15000"/>
    <m/>
    <n v="3750"/>
    <m/>
    <n v="11250"/>
    <m/>
    <n v="0"/>
    <n v="0"/>
    <s v="UNI240000001341"/>
    <m/>
    <m/>
    <s v="Matriks"/>
    <x v="0"/>
    <s v="Yeni Satış"/>
    <s v="Lisans"/>
    <s v="Lisans Satışı"/>
    <s v="Diğer"/>
    <x v="1"/>
    <x v="2"/>
    <s v="Yurt İçi"/>
    <s v="Türkiye"/>
  </r>
  <r>
    <s v="Q3"/>
    <x v="0"/>
    <x v="7"/>
    <m/>
    <s v="MATRIKS BİLGİSAYAR SİSTEMLERİ LTD.ŞTİ"/>
    <s v="WPY.02.001"/>
    <s v="WEBPLUS (Android) SATIS TEMSILCISI LISANSI"/>
    <s v="Univera - Kanal"/>
    <x v="5"/>
    <s v="Enroute"/>
    <s v="Webplus"/>
    <n v="1687.5"/>
    <m/>
    <n v="4"/>
    <m/>
    <n v="9000"/>
    <m/>
    <n v="2250"/>
    <m/>
    <n v="6750"/>
    <m/>
    <n v="0"/>
    <n v="0"/>
    <s v="UNI240000001341"/>
    <m/>
    <m/>
    <s v="Matriks"/>
    <x v="0"/>
    <s v="Yeni Satış"/>
    <s v="Lisans"/>
    <s v="Lisans Satışı"/>
    <s v="Diğer"/>
    <x v="1"/>
    <x v="2"/>
    <s v="Yurt İçi"/>
    <s v="Türkiye"/>
  </r>
  <r>
    <s v="Q1"/>
    <x v="1"/>
    <x v="2"/>
    <m/>
    <s v="RED BULL GIDA DAGITIM VE PAZARLAMA TICARET LTD. STI"/>
    <s v="EH.05.002"/>
    <s v="Enroute Panorama - Rapor Gelistirme Hizmeti"/>
    <s v="Univera - Redbull"/>
    <x v="12"/>
    <s v="Enroute"/>
    <s v="Enroute"/>
    <n v="17500"/>
    <m/>
    <n v="1"/>
    <m/>
    <n v="17500"/>
    <m/>
    <n v="0"/>
    <m/>
    <n v="17500"/>
    <m/>
    <n v="0"/>
    <n v="0"/>
    <m/>
    <m/>
    <m/>
    <s v="Redbull"/>
    <x v="0"/>
    <s v="Yeni Satış"/>
    <s v="Hizmet"/>
    <s v="Rapor Geliştirme"/>
    <s v="Diğer"/>
    <x v="0"/>
    <x v="0"/>
    <s v="Yurt İçi"/>
    <s v="Türkiye"/>
  </r>
  <r>
    <s v="Q1"/>
    <x v="1"/>
    <x v="2"/>
    <m/>
    <s v="TCHIBO KAHVE MAMÜLLERI DAG. VE PAZ. TIC. LTD. STI."/>
    <s v="EH.01.001"/>
    <s v="Enroute Panorama - Proje ve Ürün Yönetimi Danışmanlığı Hizmeti"/>
    <s v="Univera - Tchibo"/>
    <x v="12"/>
    <s v="Enroute"/>
    <s v="Enroute"/>
    <n v="11375"/>
    <m/>
    <n v="14"/>
    <m/>
    <n v="245000"/>
    <m/>
    <n v="85750"/>
    <m/>
    <n v="159250"/>
    <m/>
    <n v="0"/>
    <n v="0"/>
    <m/>
    <m/>
    <m/>
    <s v="Tchibo"/>
    <x v="3"/>
    <s v="Yeni Satış"/>
    <s v="Hizmet"/>
    <s v="Proje Yönetimi ve Danışmanlık"/>
    <s v="Diğer"/>
    <x v="0"/>
    <x v="0"/>
    <s v="Yurt İçi"/>
    <s v="Türkiye"/>
  </r>
  <r>
    <s v="Q1"/>
    <x v="1"/>
    <x v="2"/>
    <m/>
    <s v="BEYLERBEYI IÇECEK PAZARLAMA A.S"/>
    <s v="EY.02.033"/>
    <s v="Enroute Panorama - Mobil Kullanici Yazılımi (Enterprise)"/>
    <s v="Univera - Sarper İçecek"/>
    <x v="13"/>
    <s v="Enroute"/>
    <s v="Enroute"/>
    <n v="2749.0640000000003"/>
    <m/>
    <n v="50"/>
    <m/>
    <n v="171816.5"/>
    <m/>
    <n v="34363.300000000003"/>
    <m/>
    <n v="137453.20000000001"/>
    <m/>
    <n v="0"/>
    <n v="0"/>
    <m/>
    <m/>
    <m/>
    <s v="Beylerbeyi"/>
    <x v="0"/>
    <s v="Yeni Satış"/>
    <s v="Lisans"/>
    <s v="Lisans Satışı"/>
    <s v="Diğer"/>
    <x v="0"/>
    <x v="0"/>
    <s v="Yurt İçi"/>
    <s v="Türkiye"/>
  </r>
  <r>
    <s v="Q3"/>
    <x v="0"/>
    <x v="7"/>
    <m/>
    <s v="MİYA OTOMASYON VE BARKOD BILISIM SISTEMLERI SAN TİC. VE L.T.D. STI."/>
    <s v="UH.01.002"/>
    <s v="UNIDOX KONTÖR HIZMETI"/>
    <s v="Univera - Kanal"/>
    <x v="5"/>
    <s v="E-Dönüşüm"/>
    <s v="Unidox"/>
    <n v="2.0430000000000001"/>
    <m/>
    <n v="10000"/>
    <m/>
    <n v="20430"/>
    <m/>
    <n v="0"/>
    <m/>
    <n v="20430"/>
    <m/>
    <n v="0"/>
    <n v="0"/>
    <s v="UNI240000001345"/>
    <m/>
    <m/>
    <s v="Miya"/>
    <x v="0"/>
    <s v="Yeni Satış"/>
    <s v="Kontor"/>
    <s v="Kontor Satışı"/>
    <s v="Diğer"/>
    <x v="1"/>
    <x v="1"/>
    <s v="Yurt İçi"/>
    <s v="Türkiye"/>
  </r>
  <r>
    <s v="Q3"/>
    <x v="0"/>
    <x v="7"/>
    <m/>
    <s v="TD TASIMACILIK LOJISTIK HIZ.SAN.VE TIC LTD.STI."/>
    <s v="UH.01.002"/>
    <s v="UNIDOX KONTÖR HIZMETI"/>
    <s v="Univera - Suzuki"/>
    <x v="6"/>
    <s v="E-Dönüşüm"/>
    <s v="Unidox"/>
    <n v="3.5625"/>
    <m/>
    <n v="2000"/>
    <m/>
    <n v="7125"/>
    <m/>
    <n v="0"/>
    <m/>
    <n v="7125"/>
    <m/>
    <n v="0"/>
    <n v="0"/>
    <s v="UNI240000001350"/>
    <m/>
    <m/>
    <s v="Doğan Trend"/>
    <x v="0"/>
    <s v="Yeni Satış"/>
    <s v="Kontor"/>
    <s v="Kontor Satışı"/>
    <s v="Key Account"/>
    <x v="1"/>
    <x v="0"/>
    <s v="Yurt İçi"/>
    <s v="Türkiye"/>
  </r>
  <r>
    <s v="Q1"/>
    <x v="1"/>
    <x v="2"/>
    <m/>
    <s v="ÖZGÖRKEY OTOMOTIV TURIZM GIDA SANAYI VE TICARET ANONIM SIRKETI"/>
    <s v="EY.04.012"/>
    <s v="Enroute Panorama E-Dönüsüm  Modül Yazılımi (Enterprise)"/>
    <s v="Univera - Özgörkey"/>
    <x v="13"/>
    <s v="Enroute"/>
    <s v="Enroute"/>
    <n v="33930"/>
    <m/>
    <n v="1"/>
    <m/>
    <n v="37700"/>
    <m/>
    <n v="3770"/>
    <m/>
    <n v="33930"/>
    <m/>
    <n v="0"/>
    <n v="0"/>
    <m/>
    <m/>
    <m/>
    <s v="Özgörkey"/>
    <x v="0"/>
    <s v="Yeni Satış"/>
    <s v="Lisans"/>
    <s v="Lisans Satışı"/>
    <s v="Diğer"/>
    <x v="0"/>
    <x v="0"/>
    <s v="Yurt İçi"/>
    <s v="Türkiye"/>
  </r>
  <r>
    <s v="Q1"/>
    <x v="1"/>
    <x v="2"/>
    <m/>
    <s v="Lomisi JSC Efes Gürcistan "/>
    <s v="EH.02.001"/>
    <s v="Enroute Panorama - Yillik Yazilim Bakimi, Yasatma ve Merkezi Destek Hizmeti"/>
    <s v="Univera - Efes Gürcistan"/>
    <x v="16"/>
    <s v="Enroute"/>
    <s v="Enroute"/>
    <n v="206090.82"/>
    <m/>
    <n v="1"/>
    <m/>
    <n v="206090.82449999999"/>
    <m/>
    <n v="4.4999999999999997E-3"/>
    <m/>
    <n v="206090.82"/>
    <m/>
    <n v="0"/>
    <n v="0"/>
    <m/>
    <m/>
    <m/>
    <s v="Efes International"/>
    <x v="0"/>
    <s v="Yenileme"/>
    <s v="Hizmet"/>
    <s v="Bakım ve Destek Hizmeti"/>
    <s v="Diğer"/>
    <x v="0"/>
    <x v="0"/>
    <s v="Yurt Dışı"/>
    <s v="Gürcistan"/>
  </r>
  <r>
    <s v="Q1"/>
    <x v="1"/>
    <x v="2"/>
    <m/>
    <s v="ÖZGÖRKEY OTOMOTIV TURIZM GIDA SANAYI VE TICARET ANONIM SIRKETI"/>
    <s v="EH.02.001"/>
    <s v="Enroute Panorama - Yillik Yazilim Bakimi, Yasatma ve Merkezi Destek Hizmeti"/>
    <s v="Univera - Özgörkey"/>
    <x v="13"/>
    <s v="Enroute"/>
    <s v="Enroute"/>
    <n v="6911"/>
    <m/>
    <n v="1"/>
    <m/>
    <n v="6911"/>
    <m/>
    <n v="0"/>
    <m/>
    <n v="6911"/>
    <m/>
    <n v="0"/>
    <n v="0"/>
    <m/>
    <m/>
    <m/>
    <s v="Özgörkey"/>
    <x v="0"/>
    <s v="Yeni Satış"/>
    <s v="Hizmet"/>
    <s v="Bakım ve Destek Hizmeti"/>
    <s v="Diğer"/>
    <x v="0"/>
    <x v="0"/>
    <s v="Yurt İçi"/>
    <s v="Türkiye"/>
  </r>
  <r>
    <s v="Q1"/>
    <x v="1"/>
    <x v="2"/>
    <m/>
    <s v="ÖZGÖRKEY OTOMOTIV TURIZM GIDA SANAYI VE TICARET ANONIM SIRKETI"/>
    <s v="EH.03.006"/>
    <s v="Enroute Panorama - Uzaktan Kurulum ve Efitim Hizmeti"/>
    <s v="Univera - Özgörkey"/>
    <x v="13"/>
    <s v="Enroute"/>
    <s v="Enroute"/>
    <n v="14000"/>
    <m/>
    <n v="2"/>
    <m/>
    <n v="28000"/>
    <m/>
    <n v="0"/>
    <m/>
    <n v="28000"/>
    <m/>
    <n v="0"/>
    <n v="0"/>
    <m/>
    <m/>
    <m/>
    <s v="Özgörkey"/>
    <x v="0"/>
    <s v="Yeni Satış"/>
    <s v="Hizmet"/>
    <s v="Kurulum ve Eğitim"/>
    <s v="Diğer"/>
    <x v="0"/>
    <x v="0"/>
    <s v="Yurt İçi"/>
    <s v="Türkiye"/>
  </r>
  <r>
    <s v="Q1"/>
    <x v="1"/>
    <x v="2"/>
    <m/>
    <s v="LND GIDA PERAKENDE VE LOJISTIK LIMITED SIRKETI"/>
    <s v="EY.01.025"/>
    <s v="Enroute Panorama - Dist. Web Connector  Web Service Yazılımi (Enterprise)"/>
    <s v="Univera - Tadım"/>
    <x v="14"/>
    <s v="Enroute"/>
    <s v="Enroute"/>
    <n v="38220"/>
    <m/>
    <n v="1"/>
    <m/>
    <n v="63700"/>
    <m/>
    <n v="25480"/>
    <m/>
    <n v="38220"/>
    <m/>
    <n v="0"/>
    <n v="0"/>
    <m/>
    <m/>
    <m/>
    <s v="Tadım"/>
    <x v="0"/>
    <s v="Yeni Satış"/>
    <s v="Lisans"/>
    <s v="Lisans Satışı"/>
    <s v="Diğer"/>
    <x v="0"/>
    <x v="0"/>
    <s v="Yurt İçi"/>
    <s v="Türkiye"/>
  </r>
  <r>
    <s v="Q1"/>
    <x v="1"/>
    <x v="2"/>
    <m/>
    <s v="Lomisi JSC Efes Gürcistan "/>
    <s v="EH.03.001"/>
    <s v="Enroute Panorama - Çafri Merkezi Hizmeti  (MSD)"/>
    <s v="Univera - Efes Gürcistan"/>
    <x v="16"/>
    <s v="Enroute"/>
    <s v="Enroute"/>
    <n v="12052.095000000001"/>
    <m/>
    <n v="12"/>
    <m/>
    <n v="144625.14000000001"/>
    <m/>
    <n v="0"/>
    <m/>
    <n v="144625.14000000001"/>
    <m/>
    <n v="0"/>
    <n v="0"/>
    <m/>
    <m/>
    <m/>
    <s v="Efes International"/>
    <x v="0"/>
    <s v="Yenileme"/>
    <s v="Hizmet"/>
    <s v="Çağrı Merkezi"/>
    <s v="Diğer"/>
    <x v="0"/>
    <x v="0"/>
    <s v="Yurt Dışı"/>
    <s v="Gürcistan"/>
  </r>
  <r>
    <s v="Q1"/>
    <x v="1"/>
    <x v="2"/>
    <m/>
    <s v="WEITNAUER DIS TICARET ANONIM SIRKETI"/>
    <s v="EH.03.001"/>
    <s v="Enroute Panorama - Çafri Merkezi Hizmeti  (MSD)"/>
    <s v="Univera - Weitnauer"/>
    <x v="12"/>
    <s v="Enroute"/>
    <s v="Enroute"/>
    <n v="28797.119999999999"/>
    <m/>
    <n v="16"/>
    <m/>
    <n v="460800"/>
    <m/>
    <n v="46.08"/>
    <m/>
    <n v="460753.91999999998"/>
    <m/>
    <n v="0"/>
    <n v="0"/>
    <m/>
    <m/>
    <m/>
    <s v="Weithnauer"/>
    <x v="3"/>
    <s v="Yeni Satış"/>
    <s v="Hizmet"/>
    <s v="Çağrı Merkezi"/>
    <s v="Diğer"/>
    <x v="0"/>
    <x v="0"/>
    <s v="Yurt İçi"/>
    <s v="Türkiye"/>
  </r>
  <r>
    <s v="Q3"/>
    <x v="0"/>
    <x v="7"/>
    <m/>
    <s v="TADIM GIDA MADDELERI SAN.VE TIC.AS."/>
    <s v="EH.06.001"/>
    <s v="EnRoute Panorama - Hosting Hizmeti"/>
    <s v="Univera - Tadım"/>
    <x v="7"/>
    <s v="Hosting"/>
    <m/>
    <n v="7443.52"/>
    <m/>
    <n v="1"/>
    <m/>
    <n v="7443.52"/>
    <m/>
    <n v="0"/>
    <m/>
    <n v="7443.52"/>
    <m/>
    <n v="0"/>
    <n v="0"/>
    <s v="UNI240000001356"/>
    <m/>
    <m/>
    <s v="Tadım"/>
    <x v="0"/>
    <s v="Yenileme"/>
    <s v="Hizmet"/>
    <s v="Hosting"/>
    <s v="Diğer"/>
    <x v="0"/>
    <x v="0"/>
    <s v="Yurt İçi"/>
    <s v="Türkiye"/>
  </r>
  <r>
    <s v="Q1"/>
    <x v="1"/>
    <x v="2"/>
    <m/>
    <s v="BULAN TICARET - TUNÇ BULAN"/>
    <s v="EYS.01.025"/>
    <s v="Enroute Panorama - Dist. Web Connector  Web Service Yazılımi Standart"/>
    <s v="Univera - Weitnauer"/>
    <x v="12"/>
    <s v="Enroute"/>
    <s v="Enroute"/>
    <n v="44000"/>
    <m/>
    <n v="1"/>
    <m/>
    <n v="44000"/>
    <m/>
    <n v="0"/>
    <m/>
    <n v="44000"/>
    <m/>
    <n v="0"/>
    <n v="0"/>
    <m/>
    <m/>
    <m/>
    <s v="Weithnauer"/>
    <x v="0"/>
    <s v="Yeni Satış"/>
    <s v="Lisans"/>
    <s v="Lisans Satışı"/>
    <s v="Diğer"/>
    <x v="0"/>
    <x v="0"/>
    <s v="Yurt İçi"/>
    <s v="Türkiye"/>
  </r>
  <r>
    <s v="Q3"/>
    <x v="0"/>
    <x v="7"/>
    <m/>
    <s v="MİYA OTOMASYON VE BARKOD BILISIM SISTEMLERI SAN TİC. VE L.T.D. STI."/>
    <s v="WPY.01.007"/>
    <s v="WEBPLUS E-DÖNÜSÜM MODÜL LISANSI"/>
    <s v="Univera - Kanal"/>
    <x v="5"/>
    <s v="Enroute"/>
    <s v="Webplus"/>
    <n v="10450"/>
    <m/>
    <n v="1"/>
    <m/>
    <n v="11000"/>
    <m/>
    <n v="550"/>
    <m/>
    <n v="10450"/>
    <m/>
    <n v="0"/>
    <n v="0"/>
    <s v="UNI240000001357"/>
    <m/>
    <m/>
    <s v="Miya"/>
    <x v="0"/>
    <s v="Yeni Satış"/>
    <s v="Lisans"/>
    <s v="Lisans Satışı"/>
    <s v="Diğer"/>
    <x v="1"/>
    <x v="1"/>
    <s v="Yurt İçi"/>
    <s v="Türkiye"/>
  </r>
  <r>
    <s v="Q3"/>
    <x v="0"/>
    <x v="7"/>
    <m/>
    <s v="MATRIKS BİLGİSAYAR SİSTEMLERİ LTD.ŞTİ"/>
    <s v="UH.01.002"/>
    <s v="UNIDOX KONTÖR HIZMETI"/>
    <s v="Univera - Kanal"/>
    <x v="5"/>
    <s v="E-Dönüşüm"/>
    <s v="Unidox"/>
    <n v="2.6720000000000002"/>
    <m/>
    <n v="2000"/>
    <m/>
    <n v="5344"/>
    <m/>
    <n v="0"/>
    <m/>
    <n v="5344"/>
    <m/>
    <n v="0"/>
    <n v="0"/>
    <s v="UNI240000001364"/>
    <m/>
    <m/>
    <s v="Matriks"/>
    <x v="0"/>
    <s v="Yeni Satış"/>
    <s v="Kontor"/>
    <s v="Kontor Satışı"/>
    <s v="Diğer"/>
    <x v="1"/>
    <x v="2"/>
    <s v="Yurt İçi"/>
    <s v="Türkiye"/>
  </r>
  <r>
    <s v="Q3"/>
    <x v="0"/>
    <x v="7"/>
    <m/>
    <s v="MİYA OTOMASYON VE BARKOD BILISIM SISTEMLERI SAN TİC. VE L.T.D. STI."/>
    <s v="UH.01.002"/>
    <s v="UNIDOX KONTÖR HIZMETI"/>
    <s v="Univera - Kanal"/>
    <x v="5"/>
    <s v="E-Dönüşüm"/>
    <s v="Unidox"/>
    <n v="1.875"/>
    <m/>
    <n v="25000"/>
    <m/>
    <n v="46875"/>
    <m/>
    <n v="0"/>
    <m/>
    <n v="46875"/>
    <m/>
    <n v="0"/>
    <n v="0"/>
    <s v="UNI240000001362"/>
    <m/>
    <m/>
    <s v="Miya"/>
    <x v="0"/>
    <s v="Yeni Satış"/>
    <s v="Kontor"/>
    <s v="Kontor Satışı"/>
    <s v="Diğer"/>
    <x v="1"/>
    <x v="1"/>
    <s v="Yurt İçi"/>
    <s v="Türkiye"/>
  </r>
  <r>
    <s v="Q3"/>
    <x v="0"/>
    <x v="7"/>
    <m/>
    <s v="MEHMET LEVENT ARIKAN GIDA TURZ TIC LTD STI"/>
    <s v="UH.01.002"/>
    <s v="UNIDOX KONTÖR HIZMETI"/>
    <s v="Univera - Efes Türkiye"/>
    <x v="6"/>
    <s v="E-Dönüşüm"/>
    <s v="Unidox"/>
    <n v="2"/>
    <m/>
    <n v="10000"/>
    <m/>
    <n v="20000"/>
    <m/>
    <n v="0"/>
    <m/>
    <n v="20000"/>
    <m/>
    <n v="0"/>
    <n v="0"/>
    <s v="UNI240000001363"/>
    <m/>
    <m/>
    <s v="Efes Türkiye"/>
    <x v="0"/>
    <s v="Yeni Satış"/>
    <s v="Kontor"/>
    <s v="Kontor Satışı"/>
    <s v="Diğer"/>
    <x v="0"/>
    <x v="0"/>
    <s v="Yurt İçi"/>
    <s v="Türkiye"/>
  </r>
  <r>
    <s v="Q3"/>
    <x v="0"/>
    <x v="7"/>
    <m/>
    <s v="YVZ GIDA DAGITIM PAZ.OTO.NAK.INS.TUR.SAN.VE TIC.LTD.STI"/>
    <s v="UH.01.002"/>
    <s v="UNIDOX KONTÖR HIZMETI"/>
    <s v="Univera - Çaykur"/>
    <x v="6"/>
    <s v="E-Dönüşüm"/>
    <s v="Unidox"/>
    <n v="0.97"/>
    <m/>
    <n v="100000"/>
    <m/>
    <n v="97000"/>
    <m/>
    <n v="0"/>
    <m/>
    <n v="97000"/>
    <m/>
    <n v="0"/>
    <n v="0"/>
    <s v="UNI240000001359"/>
    <m/>
    <m/>
    <s v="Çaykur"/>
    <x v="0"/>
    <s v="Yeni Satış"/>
    <s v="Kontor"/>
    <s v="Kontor Satışı"/>
    <s v="Diğer"/>
    <x v="1"/>
    <x v="0"/>
    <s v="Yurt İçi"/>
    <s v="Türkiye"/>
  </r>
  <r>
    <s v="Q3"/>
    <x v="0"/>
    <x v="7"/>
    <m/>
    <s v="PANASONIC ELEKTRIC WORKS ELEKTRIK SAN.VE TIC. A.S."/>
    <s v="SH.03.002"/>
    <s v="StokBar Panorama - Uzman Destek Hizmeti"/>
    <s v="Univera - Panasonic"/>
    <x v="11"/>
    <s v="Stokbar"/>
    <s v="Stokbar"/>
    <n v="126750"/>
    <m/>
    <n v="1"/>
    <m/>
    <n v="126750"/>
    <m/>
    <n v="0"/>
    <m/>
    <n v="126750"/>
    <m/>
    <n v="0"/>
    <n v="0"/>
    <s v="UNI240000001360"/>
    <m/>
    <m/>
    <s v="Panasonic"/>
    <x v="0"/>
    <s v="Yenileme"/>
    <s v="Hizmet"/>
    <s v="Hosting"/>
    <s v="Diğer"/>
    <x v="0"/>
    <x v="0"/>
    <s v="Yurt İçi"/>
    <s v="Türkiye"/>
  </r>
  <r>
    <s v="Q3"/>
    <x v="0"/>
    <x v="7"/>
    <m/>
    <s v="KONFRUT AG TARIM ANONIM SIRKETI"/>
    <s v="LH.02.001"/>
    <s v="LOJITEK PANORAMA BAKIM VE DESTEK HIZMETI"/>
    <s v="Univera - Döhler"/>
    <x v="12"/>
    <s v="Stokbar"/>
    <s v="Lojitek"/>
    <n v="167691.15"/>
    <m/>
    <n v="1"/>
    <m/>
    <n v="167691.15"/>
    <m/>
    <n v="0"/>
    <m/>
    <n v="167691.15"/>
    <m/>
    <n v="0"/>
    <n v="0"/>
    <s v="UNI240000001365"/>
    <m/>
    <m/>
    <s v="Döhler"/>
    <x v="0"/>
    <s v="Yenileme"/>
    <s v="Hizmet"/>
    <s v="Bakım ve Destek Hizmeti"/>
    <s v="Diğer"/>
    <x v="0"/>
    <x v="0"/>
    <s v="Yurt İçi"/>
    <s v="Türkiye"/>
  </r>
  <r>
    <s v="Q3"/>
    <x v="0"/>
    <x v="7"/>
    <m/>
    <s v="KONFRUT AG TARIM ANONIM SIRKETI"/>
    <s v="LH.02.001"/>
    <s v="LOJITEK PANORAMA BAKIM VE DESTEK HIZMETI"/>
    <s v="Univera - Döhler"/>
    <x v="12"/>
    <s v="Stokbar"/>
    <s v="Lojitek"/>
    <n v="47660.92"/>
    <m/>
    <n v="1"/>
    <m/>
    <n v="47660.92"/>
    <m/>
    <n v="0"/>
    <m/>
    <n v="47660.92"/>
    <m/>
    <n v="0"/>
    <n v="0"/>
    <s v="UNI240000001365"/>
    <m/>
    <m/>
    <s v="Döhler"/>
    <x v="0"/>
    <s v="Yenileme"/>
    <s v="Hizmet"/>
    <s v="Bakım ve Destek Hizmeti"/>
    <s v="Diğer"/>
    <x v="0"/>
    <x v="0"/>
    <s v="Yurt İçi"/>
    <s v="Türkiye"/>
  </r>
  <r>
    <s v="Q1"/>
    <x v="1"/>
    <x v="2"/>
    <m/>
    <s v="RECKITT BENCKISER TEMIZLIK MALZEMESI SAN. VE TIC. A.S."/>
    <s v="EH.02.001"/>
    <s v="Enroute Panorama - Yillik Yazilim Bakimi, Yasatma ve Merkezi Destek Hizmeti"/>
    <s v="Univera - Reckitt Benckiser"/>
    <x v="14"/>
    <s v="Enroute"/>
    <s v="Enroute"/>
    <n v="240940.98"/>
    <m/>
    <n v="1"/>
    <m/>
    <n v="240940.98"/>
    <m/>
    <n v="0"/>
    <m/>
    <n v="240940.98"/>
    <m/>
    <n v="0"/>
    <n v="0"/>
    <m/>
    <m/>
    <m/>
    <s v="R. Benckiser"/>
    <x v="0"/>
    <s v="Yenileme"/>
    <s v="Hizmet"/>
    <s v="Bakım ve Destek Hizmeti"/>
    <s v="Diğer"/>
    <x v="0"/>
    <x v="0"/>
    <s v="Yurt İçi"/>
    <s v="Türkiye"/>
  </r>
  <r>
    <s v="Q1"/>
    <x v="1"/>
    <x v="2"/>
    <m/>
    <s v="Şenpiliç Gıda Sanayi A.Ş."/>
    <s v="EH.02.001"/>
    <s v="Enroute Panorama - Yillik Yazilim Bakimi, Yasatma ve Merkezi Destek Hizmeti"/>
    <s v="Univera - Şen Piliç"/>
    <x v="14"/>
    <s v="Enroute"/>
    <s v="Enroute"/>
    <n v="2115669.54"/>
    <m/>
    <n v="1"/>
    <m/>
    <n v="2115669.54"/>
    <m/>
    <n v="0"/>
    <m/>
    <n v="2115669.54"/>
    <m/>
    <n v="0"/>
    <n v="0"/>
    <m/>
    <m/>
    <m/>
    <s v="Şen Piliç"/>
    <x v="0"/>
    <s v="Yenileme"/>
    <s v="Hizmet"/>
    <s v="Bakım ve Destek Hizmeti"/>
    <s v="Diğer"/>
    <x v="0"/>
    <x v="0"/>
    <s v="Yurt İçi"/>
    <s v="Türkiye"/>
  </r>
  <r>
    <s v="Q1"/>
    <x v="1"/>
    <x v="2"/>
    <m/>
    <s v="RECKITT BENCKISER EV ve HIJYEN ÜRÜNLERI A.S."/>
    <s v="EH.02.018"/>
    <s v="Enroute Panorama  WebConnector Bakim Hizmeti"/>
    <s v="Univera - Reckitt Benckiser"/>
    <x v="14"/>
    <s v="Enroute"/>
    <s v="Web Connector"/>
    <n v="76330.84"/>
    <m/>
    <n v="1"/>
    <m/>
    <n v="76330.84"/>
    <m/>
    <n v="0"/>
    <m/>
    <n v="76330.84"/>
    <m/>
    <n v="0"/>
    <n v="0"/>
    <m/>
    <m/>
    <m/>
    <s v="R. Benckiser"/>
    <x v="0"/>
    <s v="Yenileme"/>
    <s v="Hizmet"/>
    <s v="Bakım ve Destek Hizmeti"/>
    <s v="Diğer"/>
    <x v="0"/>
    <x v="0"/>
    <s v="Yurt İçi"/>
    <s v="Türkiye"/>
  </r>
  <r>
    <s v="Q1"/>
    <x v="1"/>
    <x v="2"/>
    <m/>
    <s v="RECKITT BENCKISER TEMIZLIK MALZEMESI SAN. VE TIC. A.S."/>
    <s v="EH.02.018"/>
    <s v="Enroute Panorama  WebConnector Bakim Hizmeti"/>
    <s v="Univera - Reckitt Benckiser"/>
    <x v="14"/>
    <s v="Enroute"/>
    <s v="Web Connector"/>
    <n v="33390.300000000003"/>
    <m/>
    <n v="1"/>
    <m/>
    <n v="33390.300000000003"/>
    <m/>
    <n v="0"/>
    <m/>
    <n v="33390.300000000003"/>
    <m/>
    <n v="0"/>
    <n v="0"/>
    <m/>
    <m/>
    <m/>
    <s v="R. Benckiser"/>
    <x v="0"/>
    <s v="Yenileme"/>
    <s v="Hizmet"/>
    <s v="Bakım ve Destek Hizmeti"/>
    <s v="Diğer"/>
    <x v="0"/>
    <x v="0"/>
    <s v="Yurt İçi"/>
    <s v="Türkiye"/>
  </r>
  <r>
    <s v="Q1"/>
    <x v="1"/>
    <x v="2"/>
    <m/>
    <s v="Haribo Şekerleme Tic. Ltd. Şti."/>
    <s v="EH.03.006"/>
    <s v="Enroute Panorama - Uzaktan Kurulum ve Efitim Hizmeti"/>
    <s v="Univera - Haribo"/>
    <x v="13"/>
    <s v="Enroute"/>
    <s v="Enroute"/>
    <n v="10500"/>
    <m/>
    <n v="1"/>
    <m/>
    <n v="14000"/>
    <m/>
    <n v="3500"/>
    <m/>
    <n v="10500"/>
    <m/>
    <n v="0"/>
    <n v="0"/>
    <m/>
    <m/>
    <m/>
    <s v="Haribo"/>
    <x v="0"/>
    <s v="Yeni Satış"/>
    <s v="Hizmet"/>
    <s v="Kurulum ve Eğitim"/>
    <s v="Diğer"/>
    <x v="0"/>
    <x v="0"/>
    <s v="Yurt İçi"/>
    <s v="Türkiye"/>
  </r>
  <r>
    <s v="Q1"/>
    <x v="1"/>
    <x v="2"/>
    <m/>
    <s v="RED BULL GIDA DAGITIM VE PAZARLAMA TICARET LTD. STI"/>
    <s v="EH.05.002"/>
    <s v="Enroute Panorama - Rapor Gelistirme Hizmeti"/>
    <s v="Univera - Redbull"/>
    <x v="12"/>
    <s v="Enroute"/>
    <s v="Enroute"/>
    <n v="17500"/>
    <m/>
    <n v="3"/>
    <m/>
    <n v="52500"/>
    <m/>
    <n v="0"/>
    <m/>
    <n v="52500"/>
    <m/>
    <n v="0"/>
    <n v="0"/>
    <m/>
    <m/>
    <m/>
    <s v="Redbull"/>
    <x v="0"/>
    <s v="Yeni Satış"/>
    <s v="Hizmet"/>
    <s v="Rapor Geliştirme"/>
    <s v="Diğer"/>
    <x v="0"/>
    <x v="0"/>
    <s v="Yurt İçi"/>
    <s v="Türkiye"/>
  </r>
  <r>
    <s v="Q1"/>
    <x v="1"/>
    <x v="2"/>
    <m/>
    <s v="BULAN TICARET - TUNÇ BULAN"/>
    <s v="EH.01.001"/>
    <s v="Enroute Panorama - Proje ve Ürün Yönetimi Danışmanlığı Hizmeti"/>
    <s v="Univera - Weitnauer"/>
    <x v="12"/>
    <s v="Enroute"/>
    <s v="Enroute"/>
    <n v="17500"/>
    <m/>
    <n v="1"/>
    <m/>
    <n v="17500"/>
    <m/>
    <n v="0"/>
    <m/>
    <n v="17500"/>
    <m/>
    <n v="0"/>
    <n v="0"/>
    <m/>
    <m/>
    <m/>
    <s v="Weithnauer"/>
    <x v="0"/>
    <s v="Yeni Satış"/>
    <s v="Hizmet"/>
    <s v="Proje Yönetimi ve Danışmanlık"/>
    <s v="Diğer"/>
    <x v="0"/>
    <x v="0"/>
    <s v="Yurt İçi"/>
    <s v="Türkiye"/>
  </r>
  <r>
    <s v="Q1"/>
    <x v="1"/>
    <x v="2"/>
    <m/>
    <s v="RECKITT BENCKISER EV ve HIJYEN ÜRÜNLERI A.S."/>
    <s v="EH.03.001"/>
    <s v="EnRoute Panorama - Çağrı Merkezi Hizmeti (MSD)"/>
    <s v="Univera - Reckitt Benckiser"/>
    <x v="14"/>
    <s v="Enroute"/>
    <s v="Enroute"/>
    <n v="21832.45"/>
    <m/>
    <n v="19"/>
    <m/>
    <n v="414816.55"/>
    <m/>
    <n v="0"/>
    <m/>
    <n v="414816.55"/>
    <m/>
    <n v="0"/>
    <n v="0"/>
    <m/>
    <m/>
    <m/>
    <s v="R. Benckiser"/>
    <x v="0"/>
    <s v="Yenileme"/>
    <s v="Hizmet"/>
    <s v="Çağrı Merkezi"/>
    <s v="Diğer"/>
    <x v="0"/>
    <x v="0"/>
    <s v="Yurt İçi"/>
    <s v="Türkiye"/>
  </r>
  <r>
    <s v="Q1"/>
    <x v="1"/>
    <x v="2"/>
    <m/>
    <s v="RECKITT BENCKISER TEMIZLIK MALZEMESI SAN. VE TIC. A.S."/>
    <s v="EH.03.001"/>
    <s v="EnRoute Panorama - Çağrı Merkezi Hizmeti (MSD)"/>
    <s v="Univera - Reckitt Benckiser"/>
    <x v="14"/>
    <s v="Enroute"/>
    <s v="Enroute"/>
    <n v="21832.44"/>
    <m/>
    <n v="18"/>
    <m/>
    <n v="392983.92"/>
    <m/>
    <n v="0"/>
    <m/>
    <n v="392983.92"/>
    <m/>
    <n v="0"/>
    <n v="0"/>
    <m/>
    <m/>
    <m/>
    <s v="R. Benckiser"/>
    <x v="0"/>
    <s v="Yenileme"/>
    <s v="Hizmet"/>
    <s v="Çağrı Merkezi"/>
    <s v="Diğer"/>
    <x v="0"/>
    <x v="0"/>
    <s v="Yurt İçi"/>
    <s v="Türkiye"/>
  </r>
  <r>
    <s v="Q1"/>
    <x v="1"/>
    <x v="2"/>
    <m/>
    <s v="Şenpiliç Gıda Sanayi A.Ş."/>
    <s v="EH.03.001"/>
    <s v="Enroute Panorama - Çafri Merkezi Hizmeti  (MSD)"/>
    <s v="Univera - Şen Piliç"/>
    <x v="14"/>
    <s v="Enroute"/>
    <s v="Enroute"/>
    <n v="12478"/>
    <m/>
    <n v="119"/>
    <m/>
    <n v="1484882"/>
    <m/>
    <n v="0"/>
    <m/>
    <n v="1484882"/>
    <m/>
    <n v="0"/>
    <n v="0"/>
    <m/>
    <m/>
    <m/>
    <s v="Şen Piliç"/>
    <x v="0"/>
    <s v="Yenileme"/>
    <s v="Hizmet"/>
    <s v="Çağrı Merkezi"/>
    <s v="Diğer"/>
    <x v="0"/>
    <x v="0"/>
    <s v="Yurt İçi"/>
    <s v="Türkiye"/>
  </r>
  <r>
    <s v="Q3"/>
    <x v="0"/>
    <x v="7"/>
    <m/>
    <s v="MİYA OTOMASYON VE BARKOD BILISIM SISTEMLERI SAN TİC. VE L.T.D. STI."/>
    <s v="WPH.02.001"/>
    <s v="WebPlus Yazilim Bakimi Hizmeti"/>
    <s v="Univera - Kanal"/>
    <x v="5"/>
    <s v="Enroute"/>
    <s v="Webplus"/>
    <n v="26620"/>
    <m/>
    <n v="1"/>
    <m/>
    <n v="26620"/>
    <m/>
    <n v="0"/>
    <m/>
    <n v="26620"/>
    <m/>
    <n v="0"/>
    <n v="0"/>
    <s v="UNI240000001372"/>
    <m/>
    <m/>
    <s v="Miya"/>
    <x v="0"/>
    <s v="Yenileme"/>
    <s v="Hizmet"/>
    <s v="Bakım ve Destek Hizmeti"/>
    <s v="Diğer"/>
    <x v="1"/>
    <x v="1"/>
    <s v="Yurt İçi"/>
    <s v="Türkiye"/>
  </r>
  <r>
    <s v="Q3"/>
    <x v="0"/>
    <x v="7"/>
    <m/>
    <s v="MİYA OTOMASYON VE BARKOD BILISIM SISTEMLERI SAN TİC. VE L.T.D. STI."/>
    <s v="WPY.01.004"/>
    <s v="WEBPLUS EK KULLANICI LISANSI +5"/>
    <s v="Univera - Kanal"/>
    <x v="5"/>
    <s v="Enroute"/>
    <s v="Webplus"/>
    <n v="15725"/>
    <m/>
    <n v="1"/>
    <m/>
    <n v="18500"/>
    <m/>
    <n v="2775"/>
    <m/>
    <n v="15725"/>
    <m/>
    <n v="0"/>
    <n v="0"/>
    <s v="UNI240000001372"/>
    <m/>
    <m/>
    <s v="Miya"/>
    <x v="0"/>
    <s v="Yeni Satış"/>
    <s v="Lisans"/>
    <s v="Lisans Satışı"/>
    <s v="Diğer"/>
    <x v="1"/>
    <x v="1"/>
    <s v="Yurt İçi"/>
    <s v="Türkiye"/>
  </r>
  <r>
    <s v="Q3"/>
    <x v="0"/>
    <x v="7"/>
    <m/>
    <s v="MİYA OTOMASYON VE BARKOD BILISIM SISTEMLERI SAN TİC. VE L.T.D. STI."/>
    <s v="WPY.01.007"/>
    <s v="WEBPLUS E-DÖNÜSÜM MODÜL LISANSI"/>
    <s v="Univera - Kanal"/>
    <x v="5"/>
    <s v="Enroute"/>
    <s v="Webplus"/>
    <n v="10200"/>
    <m/>
    <n v="1"/>
    <m/>
    <n v="12000"/>
    <m/>
    <n v="1800"/>
    <m/>
    <n v="10200"/>
    <m/>
    <n v="0"/>
    <n v="0"/>
    <s v="UNI240000001372"/>
    <m/>
    <m/>
    <s v="Miya"/>
    <x v="0"/>
    <s v="Yeni Satış"/>
    <s v="Lisans"/>
    <s v="Lisans Satışı"/>
    <s v="Diğer"/>
    <x v="1"/>
    <x v="1"/>
    <s v="Yurt İçi"/>
    <s v="Türkiye"/>
  </r>
  <r>
    <s v="Q3"/>
    <x v="0"/>
    <x v="7"/>
    <m/>
    <s v="MİYA OTOMASYON VE BARKOD BILISIM SISTEMLERI SAN TİC. VE L.T.D. STI."/>
    <s v="WPY.01.001"/>
    <s v="WEBPLUS DISTRIBUTION SATIS-DAGITIM YAZILIMI (Enterprise)"/>
    <s v="Univera - Kanal"/>
    <x v="5"/>
    <s v="Enroute"/>
    <s v="Webplus"/>
    <n v="53125"/>
    <m/>
    <n v="1"/>
    <m/>
    <n v="62500"/>
    <m/>
    <n v="9375"/>
    <m/>
    <n v="53125"/>
    <m/>
    <n v="0"/>
    <n v="0"/>
    <s v="UNI240000001372"/>
    <m/>
    <m/>
    <s v="Miya"/>
    <x v="0"/>
    <s v="Yeni Satış"/>
    <s v="Lisans"/>
    <s v="Lisans Satışı"/>
    <s v="Diğer"/>
    <x v="1"/>
    <x v="1"/>
    <s v="Yurt İçi"/>
    <s v="Türkiye"/>
  </r>
  <r>
    <s v="Q3"/>
    <x v="0"/>
    <x v="7"/>
    <m/>
    <s v="MİYA OTOMASYON VE BARKOD BILISIM SISTEMLERI SAN TİC. VE L.T.D. STI."/>
    <s v="WPY.02.001"/>
    <s v="WEBPLUS (Android) SATIS TEMSILCISI LISANSI"/>
    <s v="Univera - Kanal"/>
    <x v="5"/>
    <s v="Enroute"/>
    <s v="Webplus"/>
    <n v="2975"/>
    <m/>
    <n v="8"/>
    <m/>
    <n v="28000"/>
    <m/>
    <n v="4200"/>
    <m/>
    <n v="23800"/>
    <m/>
    <n v="0"/>
    <n v="0"/>
    <s v="UNI240000001372"/>
    <m/>
    <m/>
    <s v="Miya"/>
    <x v="0"/>
    <s v="Yeni Satış"/>
    <s v="Lisans"/>
    <s v="Lisans Satışı"/>
    <s v="Diğer"/>
    <x v="1"/>
    <x v="1"/>
    <s v="Yurt İçi"/>
    <s v="Türkiye"/>
  </r>
  <r>
    <s v="Q3"/>
    <x v="0"/>
    <x v="7"/>
    <m/>
    <s v="MİYA OTOMASYON VE BARKOD BILISIM SISTEMLERI SAN TİC. VE L.T.D. STI."/>
    <s v="UH.01.002"/>
    <s v="UNIDOX KONTÖR HIZMETI"/>
    <s v="Univera - Kanal"/>
    <x v="5"/>
    <s v="E-Dönüşüm"/>
    <s v="Unidox"/>
    <n v="0.80100000000000005"/>
    <m/>
    <n v="100000"/>
    <m/>
    <n v="80100"/>
    <m/>
    <n v="0"/>
    <m/>
    <n v="80100"/>
    <m/>
    <n v="0"/>
    <n v="0"/>
    <s v="UNI240000001373"/>
    <m/>
    <m/>
    <s v="Miya"/>
    <x v="0"/>
    <s v="Yeni Satış"/>
    <s v="Kontor"/>
    <s v="Kontor Satışı"/>
    <s v="Diğer"/>
    <x v="1"/>
    <x v="1"/>
    <s v="Yurt İçi"/>
    <s v="Türkiye"/>
  </r>
  <r>
    <s v="Q1"/>
    <x v="1"/>
    <x v="2"/>
    <m/>
    <s v="RECKITT BENCKISER EV ve HIJYEN ÜRÜNLERI A.S."/>
    <s v="EH.02.001"/>
    <s v="Enroute Panorama - Yillik Yazilim Bakimi, Yasatma ve Merkezi Destek Hizmeti"/>
    <s v="Univera - Reckitt Benckiser"/>
    <x v="14"/>
    <s v="Enroute"/>
    <s v="Enroute"/>
    <n v="212421.88"/>
    <m/>
    <n v="1"/>
    <m/>
    <n v="212421.88"/>
    <m/>
    <n v="0"/>
    <m/>
    <n v="212421.88"/>
    <m/>
    <n v="0"/>
    <n v="0"/>
    <m/>
    <m/>
    <m/>
    <s v="R. Benckiser"/>
    <x v="0"/>
    <s v="Yenileme"/>
    <s v="Hizmet"/>
    <s v="Bakım ve Destek Hizmeti"/>
    <s v="Diğer"/>
    <x v="0"/>
    <x v="0"/>
    <s v="Yurt İçi"/>
    <s v="Türkiye"/>
  </r>
  <r>
    <s v="Q1"/>
    <x v="1"/>
    <x v="2"/>
    <m/>
    <s v="Eczacibasi Tüketim Ürünleri San. Tic. A.S."/>
    <s v="EH.03.006"/>
    <s v="Enroute Panorama - Uzaktan Kurulum ve Efitim Hizmeti"/>
    <s v="Univera - Eczacıbaşı Profesyonel"/>
    <x v="11"/>
    <s v="Enroute"/>
    <s v="Enroute"/>
    <n v="10000"/>
    <m/>
    <n v="6"/>
    <m/>
    <n v="60000"/>
    <m/>
    <n v="0"/>
    <m/>
    <n v="60000"/>
    <m/>
    <n v="0"/>
    <n v="0"/>
    <m/>
    <m/>
    <m/>
    <s v="Eczacıbaşı"/>
    <x v="0"/>
    <s v="Yeni Satış"/>
    <s v="Hizmet"/>
    <s v="Kurulum ve Eğitim"/>
    <s v="Diğer"/>
    <x v="0"/>
    <x v="0"/>
    <s v="Yurt İçi"/>
    <s v="Türkiye"/>
  </r>
  <r>
    <s v="Q3"/>
    <x v="0"/>
    <x v="7"/>
    <m/>
    <s v="DOGUS ÇAY VE GIDA MADD.ÜRT.PAZ.ITH.IHR.A.S"/>
    <s v="SH.01.001"/>
    <s v="StokBar Panorama - Proje Yönetim Hizmeti"/>
    <s v="Univera Doğuş Çay Projesi"/>
    <x v="7"/>
    <s v="Stokbar"/>
    <s v="Stokbar"/>
    <n v="11509"/>
    <m/>
    <n v="1"/>
    <m/>
    <n v="11509"/>
    <m/>
    <n v="0"/>
    <m/>
    <n v="11509"/>
    <m/>
    <n v="0"/>
    <n v="0"/>
    <s v="UNI240000001376"/>
    <m/>
    <m/>
    <s v="Doğuş Çay"/>
    <x v="0"/>
    <s v="Yeni Satış"/>
    <s v="Hizmet"/>
    <s v="Proje Yönetimi ve Danışmanlık"/>
    <s v="Key Account"/>
    <x v="0"/>
    <x v="0"/>
    <s v="Yurt İçi"/>
    <s v="Türkiye"/>
  </r>
  <r>
    <s v="Q3"/>
    <x v="0"/>
    <x v="7"/>
    <m/>
    <s v="TURKUAZ TRADE LLC"/>
    <s v="QH.02.001"/>
    <s v="Quest Panorama - Yazilim Bakimi, Yasatma ve Merkezi Destek Hizmeti"/>
    <s v="Univera - Turkuaz Kazakistan"/>
    <x v="11"/>
    <s v="Quest"/>
    <m/>
    <n v="67823.199999999997"/>
    <m/>
    <n v="1"/>
    <m/>
    <n v="67823.199999999997"/>
    <m/>
    <n v="0"/>
    <m/>
    <n v="67823.199999999997"/>
    <m/>
    <n v="0"/>
    <n v="0"/>
    <s v="ENV240000000097"/>
    <m/>
    <m/>
    <s v="Turkuaz Trade"/>
    <x v="0"/>
    <s v="Yenileme"/>
    <s v="Hizmet"/>
    <s v="Bakım ve Destek Hizmeti"/>
    <s v="Diğer"/>
    <x v="0"/>
    <x v="0"/>
    <s v="Yurt Dışı"/>
    <s v="Kırgızistan"/>
  </r>
  <r>
    <s v="Q1"/>
    <x v="1"/>
    <x v="2"/>
    <m/>
    <s v="Tadım Gıda Maddeleri San. ve Tic. A.Ş."/>
    <s v="EY.06.001"/>
    <s v="Enroute Panorama - Yazilim Gelistirme Hizmeti"/>
    <s v="Univera - Tadım"/>
    <x v="14"/>
    <s v="Enroute"/>
    <s v="Enroute"/>
    <n v="17500"/>
    <m/>
    <n v="2.81"/>
    <m/>
    <n v="49175"/>
    <m/>
    <n v="0"/>
    <m/>
    <n v="49175"/>
    <m/>
    <n v="0"/>
    <n v="0"/>
    <m/>
    <m/>
    <m/>
    <s v="Tadım"/>
    <x v="0"/>
    <s v="Yeni Satış"/>
    <s v="Hizmet"/>
    <s v="Yazılım Geliştirme"/>
    <s v="Diğer"/>
    <x v="0"/>
    <x v="0"/>
    <s v="Yurt İçi"/>
    <s v="Türkiye"/>
  </r>
  <r>
    <s v="Q1"/>
    <x v="1"/>
    <x v="2"/>
    <m/>
    <s v="DARDANEL DAĞITIM A.Ş."/>
    <s v="EH.03.006"/>
    <s v="Enroute Panorama - Uzaktan Kurulum ve Efitim Hizmeti"/>
    <s v="Univera - Dardanel"/>
    <x v="12"/>
    <s v="Enroute"/>
    <s v="Enroute"/>
    <n v="5481"/>
    <m/>
    <n v="2"/>
    <m/>
    <n v="10962"/>
    <m/>
    <n v="0"/>
    <m/>
    <n v="10962"/>
    <m/>
    <n v="0"/>
    <n v="0"/>
    <m/>
    <m/>
    <m/>
    <s v="Dardanel"/>
    <x v="0"/>
    <s v="Yeni Satış"/>
    <s v="Hizmet"/>
    <s v="Kurulum ve Eğitim"/>
    <s v="Diğer"/>
    <x v="0"/>
    <x v="0"/>
    <s v="Yurt İçi"/>
    <s v="Türkiye"/>
  </r>
  <r>
    <s v="Q1"/>
    <x v="1"/>
    <x v="2"/>
    <m/>
    <s v="WEITNAUER DIS TICARET ANONIM SIRKETI"/>
    <s v="EYS.01.014"/>
    <s v="Enroute Panorama - Platform Back Office Kullanici Yazılımi (Standart)"/>
    <s v="Univera - Weitnauer"/>
    <x v="12"/>
    <s v="Enroute"/>
    <s v="Enroute"/>
    <n v="5438"/>
    <m/>
    <n v="5"/>
    <m/>
    <n v="27190"/>
    <m/>
    <n v="0"/>
    <m/>
    <n v="27190"/>
    <m/>
    <n v="0"/>
    <n v="0"/>
    <m/>
    <m/>
    <m/>
    <s v="Weithnauer"/>
    <x v="0"/>
    <s v="Yeni Satış"/>
    <s v="Lisans"/>
    <s v="Lisans Satışı"/>
    <s v="Diğer"/>
    <x v="0"/>
    <x v="0"/>
    <s v="Yurt İçi"/>
    <s v="Türkiye"/>
  </r>
  <r>
    <s v="Q1"/>
    <x v="1"/>
    <x v="2"/>
    <m/>
    <s v="WEITNAUER DIS TICARET ANONIM SIRKETI"/>
    <s v="EYS.02.033"/>
    <s v="Enroute Panorama - Mobil Kullanici Yazılımi Standart"/>
    <s v="Univera - Weitnauer"/>
    <x v="12"/>
    <s v="Enroute"/>
    <s v="Enroute"/>
    <n v="3806"/>
    <m/>
    <n v="12"/>
    <m/>
    <n v="45672"/>
    <m/>
    <n v="0"/>
    <m/>
    <n v="45672"/>
    <m/>
    <n v="0"/>
    <n v="0"/>
    <m/>
    <m/>
    <m/>
    <s v="Weithnauer"/>
    <x v="0"/>
    <s v="Yeni Satış"/>
    <s v="Lisans"/>
    <s v="Lisans Satışı"/>
    <s v="Diğer"/>
    <x v="0"/>
    <x v="0"/>
    <s v="Yurt İçi"/>
    <s v="Türkiye"/>
  </r>
  <r>
    <s v="Q1"/>
    <x v="1"/>
    <x v="2"/>
    <m/>
    <s v="WEITNAUER DIS TICARET ANONIM SIRKETI"/>
    <s v="EH.02.019"/>
    <s v="Enroute Panorama - Ek Yazılım Yazilim Bakimi, Yasatma ve Merkezi Destek Hizmeti"/>
    <s v="Univera - Weitnauer"/>
    <x v="12"/>
    <s v="Enroute"/>
    <s v="Enroute"/>
    <n v="12022"/>
    <m/>
    <n v="1"/>
    <m/>
    <n v="12022"/>
    <m/>
    <n v="0"/>
    <m/>
    <n v="12022"/>
    <m/>
    <n v="0"/>
    <n v="0"/>
    <m/>
    <m/>
    <m/>
    <s v="Weithnauer"/>
    <x v="0"/>
    <s v="Yeni Satış"/>
    <s v="Hizmet"/>
    <s v="Bakım ve Destek Hizmeti"/>
    <s v="Diğer"/>
    <x v="0"/>
    <x v="0"/>
    <s v="Yurt İçi"/>
    <s v="Türkiye"/>
  </r>
  <r>
    <s v="Q3"/>
    <x v="0"/>
    <x v="7"/>
    <m/>
    <s v="MİYA OTOMASYON VE BARKOD BILISIM SISTEMLERI SAN TİC. VE L.T.D. STI."/>
    <s v="WPY.01.007"/>
    <s v="WEBPLUS E-DÖNÜSÜM MODÜL LISANSI"/>
    <s v="Univera - Kanal"/>
    <x v="5"/>
    <s v="Enroute"/>
    <s v="Webplus"/>
    <n v="10450"/>
    <m/>
    <n v="-1"/>
    <m/>
    <n v="0"/>
    <m/>
    <n v="0"/>
    <m/>
    <n v="-10450"/>
    <m/>
    <n v="1"/>
    <n v="10450"/>
    <s v="MYA202400000295"/>
    <m/>
    <m/>
    <s v="Miya"/>
    <x v="0"/>
    <s v="Yeni Satış"/>
    <s v="Lisans"/>
    <s v="Lisans Satışı"/>
    <s v="Diğer"/>
    <x v="1"/>
    <x v="1"/>
    <s v="Yurt İçi"/>
    <s v="Türkiye"/>
  </r>
  <r>
    <s v="Q3"/>
    <x v="0"/>
    <x v="7"/>
    <m/>
    <s v="BSM BATI ANADOLU MOTOR VE AKSESUARLARI SAN.TIC.AS."/>
    <s v="UH.01.002"/>
    <s v="UNIDOX KONTÖR HIZMETI"/>
    <s v="Univera - Suzuki"/>
    <x v="6"/>
    <s v="E-Dönüşüm"/>
    <s v="Unidox"/>
    <n v="3"/>
    <m/>
    <n v="5000"/>
    <m/>
    <n v="15000"/>
    <m/>
    <n v="0"/>
    <m/>
    <n v="15000"/>
    <m/>
    <n v="0"/>
    <n v="0"/>
    <s v="ENV240000000098"/>
    <m/>
    <m/>
    <s v="BSM Batı Anadolu"/>
    <x v="0"/>
    <s v="Yeni Satış"/>
    <s v="Kontor"/>
    <s v="Kontor Satışı"/>
    <s v="Key Account"/>
    <x v="1"/>
    <x v="0"/>
    <s v="Yurt İçi"/>
    <s v="Türkiye"/>
  </r>
  <r>
    <s v="Q3"/>
    <x v="0"/>
    <x v="7"/>
    <m/>
    <s v="RAFIK DOGAN- NEVSEL DOGAN ADI ORT."/>
    <s v="UH.01.002"/>
    <s v="UNIDOX KONTÖR HIZMETI"/>
    <s v="Univera - Suzuki"/>
    <x v="6"/>
    <s v="E-Dönüşüm"/>
    <s v="Unidox"/>
    <n v="1.9"/>
    <m/>
    <n v="10000"/>
    <m/>
    <n v="19000"/>
    <m/>
    <n v="0"/>
    <m/>
    <n v="19000"/>
    <m/>
    <n v="0"/>
    <n v="0"/>
    <s v="UNI240000001381"/>
    <m/>
    <m/>
    <s v="Doğan Trend"/>
    <x v="0"/>
    <s v="Yeni Satış"/>
    <s v="Kontor"/>
    <s v="Kontor Satışı"/>
    <s v="Key Account"/>
    <x v="1"/>
    <x v="0"/>
    <s v="Yurt İçi"/>
    <s v="Türkiye"/>
  </r>
  <r>
    <s v="Q3"/>
    <x v="0"/>
    <x v="7"/>
    <m/>
    <s v="THY DO&amp;CO IKRAM HIZMETLERI A.S."/>
    <s v="SH.01.001"/>
    <s v="StokBar Panorama - Proje Yönetim Hizmeti"/>
    <s v="Univera - Turkish Do&amp;Co"/>
    <x v="12"/>
    <s v="Stokbar"/>
    <s v="Stokbar"/>
    <n v="11509.42"/>
    <m/>
    <n v="2"/>
    <m/>
    <n v="23018.84"/>
    <m/>
    <n v="0"/>
    <m/>
    <n v="23018.84"/>
    <m/>
    <n v="0"/>
    <n v="0"/>
    <s v="UNI240000001380"/>
    <m/>
    <m/>
    <s v="THY Do&amp;Co"/>
    <x v="0"/>
    <s v="Yeni Satış"/>
    <s v="Hizmet"/>
    <s v="Proje Yönetimi ve Danışmanlık"/>
    <s v="Diğer"/>
    <x v="0"/>
    <x v="0"/>
    <s v="Yurt İçi"/>
    <s v="Türkiye"/>
  </r>
  <r>
    <s v="Q3"/>
    <x v="0"/>
    <x v="7"/>
    <m/>
    <s v="NUROL MAKINA VE SANAYI A.S."/>
    <s v="CDY.06.001"/>
    <s v="Calldesk Panorama - Yazilim Gelistirme Hizmeti"/>
    <s v="Univera - Nurol Makina"/>
    <x v="13"/>
    <s v="ServiceCore"/>
    <m/>
    <n v="6378"/>
    <m/>
    <n v="20.52"/>
    <m/>
    <n v="130876.56"/>
    <m/>
    <n v="0"/>
    <m/>
    <n v="130876.56"/>
    <m/>
    <n v="0"/>
    <n v="0"/>
    <s v="UNI240000001379"/>
    <m/>
    <m/>
    <s v="Nurol Makina"/>
    <x v="0"/>
    <s v="Yeni Satış"/>
    <s v="Hizmet"/>
    <s v="Yazılım Geliştirme"/>
    <s v="Diğer"/>
    <x v="0"/>
    <x v="0"/>
    <s v="Yurt İçi"/>
    <s v="Türkiye"/>
  </r>
  <r>
    <s v="Q3"/>
    <x v="0"/>
    <x v="7"/>
    <m/>
    <s v="NUROL MAKINA VE SANAYI A.S."/>
    <s v="CDH.01.001"/>
    <s v="Calldesk Panorama - Proje Yönetim Hizmeti"/>
    <s v="Univera - Nurol Makina"/>
    <x v="13"/>
    <s v="ServiceCore"/>
    <m/>
    <n v="5953.5"/>
    <m/>
    <n v="2"/>
    <m/>
    <n v="11907"/>
    <m/>
    <n v="0"/>
    <m/>
    <n v="11907"/>
    <m/>
    <n v="0"/>
    <n v="0"/>
    <s v="UNI240000001379"/>
    <m/>
    <m/>
    <s v="Nurol Makina"/>
    <x v="0"/>
    <s v="Yeni Satış"/>
    <s v="Hizmet"/>
    <s v="Proje Yönetimi ve Danışmanlık"/>
    <s v="Diğer"/>
    <x v="0"/>
    <x v="0"/>
    <s v="Yurt İçi"/>
    <s v="Türkiye"/>
  </r>
  <r>
    <s v="Q1"/>
    <x v="1"/>
    <x v="2"/>
    <m/>
    <s v="HAS SAK GIDA IÇECEK TURIZM INS. SAN. VE TIC. LTD. STI."/>
    <s v="EY.02.011"/>
    <s v="Enroute Panorama - Panel - Çoklu Proje Birlestirme Mobil Uygulama Yazılımi (Enterprise)"/>
    <s v="Univera - Weitnauer"/>
    <x v="12"/>
    <s v="Enroute"/>
    <s v="Enroute"/>
    <n v="12025"/>
    <m/>
    <n v="2"/>
    <m/>
    <n v="24050"/>
    <m/>
    <n v="0"/>
    <m/>
    <n v="24050"/>
    <m/>
    <n v="0"/>
    <n v="0"/>
    <m/>
    <m/>
    <m/>
    <s v="Weithnauer"/>
    <x v="0"/>
    <s v="Yeni Satış"/>
    <s v="Lisans"/>
    <s v="Lisans Satışı"/>
    <s v="Diğer"/>
    <x v="0"/>
    <x v="0"/>
    <s v="Yurt İçi"/>
    <s v="Türkiye"/>
  </r>
  <r>
    <s v="Q3"/>
    <x v="0"/>
    <x v="7"/>
    <m/>
    <s v="MİYA OTOMASYON VE BARKOD BILISIM SISTEMLERI SAN TİC. VE L.T.D. STI."/>
    <s v="WPY.01.003"/>
    <s v="WEBPLUS EK KULLANICI LISANSI +1"/>
    <s v="Univera - Kanal"/>
    <x v="5"/>
    <s v="Enroute"/>
    <s v="Webplus"/>
    <n v="4900"/>
    <m/>
    <n v="1"/>
    <m/>
    <n v="4900"/>
    <m/>
    <n v="0"/>
    <m/>
    <n v="4900"/>
    <m/>
    <n v="0"/>
    <n v="0"/>
    <s v="UNI240000001387"/>
    <m/>
    <m/>
    <s v="Miya"/>
    <x v="0"/>
    <s v="Yeni Satış"/>
    <s v="Lisans"/>
    <s v="Lisans Satışı"/>
    <s v="Diğer"/>
    <x v="1"/>
    <x v="1"/>
    <s v="Yurt İçi"/>
    <s v="Türkiye"/>
  </r>
  <r>
    <s v="Q3"/>
    <x v="0"/>
    <x v="7"/>
    <m/>
    <s v="ALDEMIR BILISIM HIZ. VE DANISMANLIK - ARZU ALDEMIR"/>
    <s v="UH.01.002"/>
    <s v="Unidox Kontör"/>
    <s v="Univera - Kanal"/>
    <x v="5"/>
    <s v="E-Dönüşüm"/>
    <s v="Unidox"/>
    <n v="1.5329999999999999"/>
    <m/>
    <n v="10000"/>
    <m/>
    <n v="15330"/>
    <m/>
    <n v="0"/>
    <m/>
    <n v="15330"/>
    <m/>
    <n v="0"/>
    <n v="0"/>
    <s v="UNI240000001385"/>
    <m/>
    <m/>
    <s v="Aldemir"/>
    <x v="0"/>
    <s v="Yeni Satış"/>
    <s v="Kontor"/>
    <s v="Kontor Satışı"/>
    <s v="Diğer"/>
    <x v="1"/>
    <x v="3"/>
    <s v="Yurt İçi"/>
    <s v="Türkiye"/>
  </r>
  <r>
    <s v="Q3"/>
    <x v="0"/>
    <x v="7"/>
    <m/>
    <s v="MİYA OTOMASYON VE BARKOD BILISIM SISTEMLERI SAN TİC. VE L.T.D. STI."/>
    <s v="UH.01.002"/>
    <s v="UNIDOX KONTÖR HIZMETI"/>
    <s v="Univera - Kanal"/>
    <x v="5"/>
    <s v="E-Dönüşüm"/>
    <s v="Unidox"/>
    <n v="3.1869999999999998"/>
    <m/>
    <n v="2000"/>
    <m/>
    <n v="6374"/>
    <m/>
    <n v="0"/>
    <m/>
    <n v="6374"/>
    <m/>
    <n v="0"/>
    <n v="0"/>
    <s v="UNI240000001388"/>
    <m/>
    <m/>
    <s v="Miya"/>
    <x v="0"/>
    <s v="Yeni Satış"/>
    <s v="Kontor"/>
    <s v="Kontor Satışı"/>
    <s v="Diğer"/>
    <x v="1"/>
    <x v="1"/>
    <s v="Yurt İçi"/>
    <s v="Türkiye"/>
  </r>
  <r>
    <s v="Q3"/>
    <x v="0"/>
    <x v="7"/>
    <m/>
    <s v="BMC OTOMOTIV SAN. VE TIC. A.S."/>
    <s v="CDY.06.001"/>
    <s v="Calldesk Panorama - Yazilim Gelistirme Hizmeti"/>
    <s v="Univera - BMC"/>
    <x v="13"/>
    <s v="ServiceCore"/>
    <m/>
    <n v="6803"/>
    <m/>
    <n v="7.55"/>
    <m/>
    <n v="51362.65"/>
    <m/>
    <n v="0"/>
    <m/>
    <n v="51362.65"/>
    <m/>
    <n v="0"/>
    <n v="0"/>
    <s v="UNI240000001382"/>
    <m/>
    <m/>
    <s v="BMC"/>
    <x v="0"/>
    <s v="Yeni Satış"/>
    <s v="Hizmet"/>
    <s v="Yazılım Geliştirme"/>
    <s v="Key Account"/>
    <x v="0"/>
    <x v="0"/>
    <s v="Yurt İçi"/>
    <s v="Türkiye"/>
  </r>
  <r>
    <s v="Q1"/>
    <x v="1"/>
    <x v="2"/>
    <m/>
    <s v="LA LORRAINE UNLU MAMÜLLER SAN. VE TIC. A.S."/>
    <s v="EH.01.001"/>
    <s v="Enroute Panorama - Proje ve Ürün Yönetimi Danışmanlığı Hizmeti"/>
    <s v="Univera - La Lorraine"/>
    <x v="13"/>
    <s v="Enroute"/>
    <s v="Enroute"/>
    <n v="24500"/>
    <m/>
    <n v="1"/>
    <m/>
    <n v="24500"/>
    <m/>
    <n v="0"/>
    <m/>
    <n v="24500"/>
    <m/>
    <n v="0"/>
    <n v="0"/>
    <m/>
    <m/>
    <m/>
    <s v="La Lorraine"/>
    <x v="0"/>
    <s v="Yeni Satış"/>
    <s v="Hizmet"/>
    <s v="Proje Yönetimi ve Danışmanlık"/>
    <s v="Diğer"/>
    <x v="0"/>
    <x v="0"/>
    <s v="Yurt İçi"/>
    <s v="Türkiye"/>
  </r>
  <r>
    <s v="Q1"/>
    <x v="1"/>
    <x v="2"/>
    <m/>
    <s v="BELKIM KIMYEVI MADDELER TICARET VE SANAYI ANONIM SIRKETI"/>
    <s v="EY.01.025"/>
    <s v="Enroute Panorama - Dist. Web Connector  Web Service Yazılımi (Enterprise)"/>
    <s v="Univera - Belkim"/>
    <x v="12"/>
    <s v="Enroute"/>
    <s v="Enroute"/>
    <n v="33810"/>
    <m/>
    <n v="5"/>
    <m/>
    <n v="245000"/>
    <m/>
    <n v="75950"/>
    <m/>
    <n v="169050"/>
    <m/>
    <n v="0"/>
    <n v="0"/>
    <m/>
    <m/>
    <m/>
    <s v="Belgin &amp; Belkim"/>
    <x v="3"/>
    <s v="Yeni Satış"/>
    <s v="Lisans"/>
    <s v="Lisans Satışı"/>
    <s v="Diğer"/>
    <x v="0"/>
    <x v="0"/>
    <s v="Yurt İçi"/>
    <s v="Türkiye"/>
  </r>
  <r>
    <s v="Q3"/>
    <x v="0"/>
    <x v="7"/>
    <m/>
    <s v="MATRIKS BİLGİSAYAR SİSTEMLERİ LTD.ŞTİ"/>
    <s v="WPY.02.001"/>
    <s v="WEBPLUS (Android) SATIS TEMSILCISI LISANSI"/>
    <s v="Univera - Kanal"/>
    <x v="5"/>
    <s v="Enroute"/>
    <s v="Webplus"/>
    <n v="2250"/>
    <m/>
    <n v="1"/>
    <m/>
    <n v="2250"/>
    <m/>
    <n v="0"/>
    <m/>
    <n v="2250"/>
    <m/>
    <n v="0"/>
    <n v="0"/>
    <s v="UNI240000001398"/>
    <m/>
    <m/>
    <s v="Matriks"/>
    <x v="0"/>
    <s v="Yeni Satış"/>
    <s v="Lisans"/>
    <s v="Lisans Satışı"/>
    <s v="Diğer"/>
    <x v="1"/>
    <x v="2"/>
    <s v="Yurt İçi"/>
    <s v="Türkiye"/>
  </r>
  <r>
    <s v="Q3"/>
    <x v="0"/>
    <x v="7"/>
    <m/>
    <s v="MİYA OTOMASYON VE BARKOD BILISIM SISTEMLERI SAN TİC. VE L.T.D. STI."/>
    <s v="WPY.02.001"/>
    <s v="WEBPLUS (Android) SATIS TEMSILCISI LISANSI"/>
    <s v="Univera - Kanal"/>
    <x v="5"/>
    <s v="Enroute"/>
    <s v="Webplus"/>
    <n v="2975"/>
    <m/>
    <n v="1"/>
    <m/>
    <n v="3500"/>
    <m/>
    <n v="525"/>
    <m/>
    <n v="2975"/>
    <m/>
    <n v="0"/>
    <n v="0"/>
    <s v="UNI240000001396"/>
    <m/>
    <m/>
    <s v="Miya"/>
    <x v="0"/>
    <s v="Yeni Satış"/>
    <s v="Lisans"/>
    <s v="Lisans Satışı"/>
    <s v="Diğer"/>
    <x v="1"/>
    <x v="1"/>
    <s v="Yurt İçi"/>
    <s v="Türkiye"/>
  </r>
  <r>
    <s v="Q3"/>
    <x v="0"/>
    <x v="7"/>
    <m/>
    <s v="HEN GIDA PAZARLAMA VE DAGITIM TICARET ANONIM SIRKETI"/>
    <s v="UH.01.002"/>
    <s v="UNIDOX KONTÖR HIZMETI"/>
    <s v="Univera - Imperial Tobacco"/>
    <x v="6"/>
    <s v="E-Dönüşüm"/>
    <s v="Unidox"/>
    <n v="1.9075"/>
    <m/>
    <n v="10000"/>
    <m/>
    <n v="19075"/>
    <m/>
    <n v="0"/>
    <m/>
    <n v="19075"/>
    <m/>
    <n v="0"/>
    <n v="0"/>
    <s v="UNI240000001397"/>
    <m/>
    <m/>
    <s v="Imperial Tobacco"/>
    <x v="0"/>
    <s v="Yeni Satış"/>
    <s v="Kontor"/>
    <s v="Kontor Satışı"/>
    <s v="Diğer"/>
    <x v="0"/>
    <x v="0"/>
    <s v="Yurt İçi"/>
    <s v="Türkiye"/>
  </r>
  <r>
    <s v="Q1"/>
    <x v="1"/>
    <x v="2"/>
    <m/>
    <s v="BELKIM KIMYEVI MADDELER TICARET VE SANAYI ANONIM SIRKETI"/>
    <s v="EYS.01.014"/>
    <s v="Enroute Panorama - Platform Back Office Kullanici Yazılımi (Standart)"/>
    <s v="Univera - Belkim"/>
    <x v="12"/>
    <s v="Enroute"/>
    <s v="Enroute"/>
    <n v="12075"/>
    <m/>
    <n v="5"/>
    <m/>
    <n v="87500"/>
    <m/>
    <n v="27125"/>
    <m/>
    <n v="60375"/>
    <m/>
    <n v="0"/>
    <n v="0"/>
    <m/>
    <m/>
    <m/>
    <s v="Belgin &amp; Belkim"/>
    <x v="3"/>
    <s v="Yeni Satış"/>
    <s v="Lisans"/>
    <s v="Lisans Satışı"/>
    <s v="Diğer"/>
    <x v="0"/>
    <x v="0"/>
    <s v="Yurt İçi"/>
    <s v="Türkiye"/>
  </r>
  <r>
    <s v="Q1"/>
    <x v="1"/>
    <x v="2"/>
    <m/>
    <s v="BELKIM KIMYEVI MADDELER TICARET VE SANAYI ANONIM SIRKETI"/>
    <s v="EYS.01.021"/>
    <s v="Enroute Panorama - Dafitim Kanali (Bayi/Distribütör/Sube) Yazılımi Standart"/>
    <s v="Univera - Belkim"/>
    <x v="12"/>
    <s v="Enroute"/>
    <s v="Enroute"/>
    <n v="22425"/>
    <m/>
    <n v="5"/>
    <m/>
    <n v="162500"/>
    <m/>
    <n v="50375"/>
    <m/>
    <n v="112125"/>
    <m/>
    <n v="0"/>
    <n v="0"/>
    <m/>
    <m/>
    <m/>
    <s v="Belgin &amp; Belkim"/>
    <x v="3"/>
    <s v="Yeni Satış"/>
    <s v="Lisans"/>
    <s v="Lisans Satışı"/>
    <s v="Diğer"/>
    <x v="0"/>
    <x v="0"/>
    <s v="Yurt İçi"/>
    <s v="Türkiye"/>
  </r>
  <r>
    <s v="Q1"/>
    <x v="1"/>
    <x v="2"/>
    <m/>
    <s v="EDM BİLİŞİM SİSTEMLERİ VE DANIŞMANLIK HizmetLERİ A.Ş."/>
    <s v="EY.04.014"/>
    <s v="EnRoute - E-Dönüşüm Lisans Komisyonu"/>
    <s v="Univera - Kanal"/>
    <x v="6"/>
    <s v="E-Dönüşüm"/>
    <s v="E-Dönüşüm"/>
    <n v="43205"/>
    <m/>
    <n v="1"/>
    <m/>
    <n v="43205"/>
    <m/>
    <n v="0"/>
    <m/>
    <n v="43205"/>
    <m/>
    <n v="0"/>
    <n v="0"/>
    <m/>
    <m/>
    <m/>
    <s v="EDM Bilişim"/>
    <x v="0"/>
    <s v="Yeni Satış"/>
    <s v="Komisyon"/>
    <s v="E-Dönüşüm"/>
    <s v="Diğer"/>
    <x v="1"/>
    <x v="6"/>
    <s v="Yurt İçi"/>
    <s v="Türkiye"/>
  </r>
  <r>
    <s v="Q3"/>
    <x v="0"/>
    <x v="7"/>
    <m/>
    <s v="ALİ SERGEN KART"/>
    <s v="WPH.02.001"/>
    <s v="WebPlus Yazilim Bakimi Hizmeti"/>
    <s v="Univera - Kanal"/>
    <x v="5"/>
    <s v="Enroute"/>
    <s v="Webplus"/>
    <n v="6105"/>
    <m/>
    <n v="1"/>
    <m/>
    <n v="6105"/>
    <m/>
    <n v="0"/>
    <m/>
    <n v="6105"/>
    <m/>
    <n v="0"/>
    <n v="0"/>
    <s v="ENV240000000100"/>
    <m/>
    <m/>
    <s v="Ali Sergen Kart"/>
    <x v="0"/>
    <s v="Yenileme"/>
    <s v="Hizmet"/>
    <s v="Bakım ve Destek Hizmeti"/>
    <s v="Diğer"/>
    <x v="1"/>
    <x v="7"/>
    <s v="Yurt İçi"/>
    <s v="Türkiye"/>
  </r>
  <r>
    <s v="Q3"/>
    <x v="0"/>
    <x v="7"/>
    <m/>
    <s v="MATRIKS BİLGİSAYAR SİSTEMLERİ LTD.ŞTİ"/>
    <s v="WPH.02.001"/>
    <s v="WebPlus Yazilim Bakimi Hizmeti"/>
    <s v="Univera - Kanal"/>
    <x v="5"/>
    <s v="Enroute"/>
    <s v="Webplus"/>
    <n v="6490"/>
    <m/>
    <n v="1"/>
    <m/>
    <n v="6490"/>
    <m/>
    <n v="0"/>
    <m/>
    <n v="6490"/>
    <m/>
    <n v="0"/>
    <n v="0"/>
    <s v="UNI240000001399"/>
    <m/>
    <m/>
    <s v="Matriks"/>
    <x v="0"/>
    <s v="Yenileme"/>
    <s v="Hizmet"/>
    <s v="Bakım ve Destek Hizmeti"/>
    <s v="Diğer"/>
    <x v="1"/>
    <x v="2"/>
    <s v="Yurt İçi"/>
    <s v="Türkiye"/>
  </r>
  <r>
    <s v="Q3"/>
    <x v="0"/>
    <x v="7"/>
    <m/>
    <s v="MİYA OTOMASYON VE BARKOD BILISIM SISTEMLERI SAN TİC. VE L.T.D. STI."/>
    <s v="WPH.02.001"/>
    <s v="WebPlus Yazilim Bakimi Hizmeti"/>
    <s v="Univera - Kanal"/>
    <x v="5"/>
    <s v="Enroute"/>
    <s v="Webplus"/>
    <n v="5916"/>
    <m/>
    <n v="18"/>
    <m/>
    <n v="106488"/>
    <m/>
    <n v="0"/>
    <m/>
    <n v="106488"/>
    <m/>
    <n v="0"/>
    <n v="0"/>
    <s v="UNI240000001401"/>
    <m/>
    <m/>
    <s v="Miya"/>
    <x v="0"/>
    <s v="Yenileme"/>
    <s v="Hizmet"/>
    <s v="Bakım ve Destek Hizmeti"/>
    <s v="Diğer"/>
    <x v="1"/>
    <x v="1"/>
    <s v="Yurt İçi"/>
    <s v="Türkiye"/>
  </r>
  <r>
    <s v="Q3"/>
    <x v="0"/>
    <x v="7"/>
    <m/>
    <s v="MİYA OTOMASYON VE BARKOD BILISIM SISTEMLERI SAN TİC. VE L.T.D. STI."/>
    <s v="WPH.02.001"/>
    <s v="WebPlus Yazilim Bakimi Hizmeti"/>
    <s v="Univera - Kanal"/>
    <x v="5"/>
    <s v="Enroute"/>
    <s v="Webplus"/>
    <n v="3697"/>
    <m/>
    <n v="2"/>
    <m/>
    <n v="7394"/>
    <m/>
    <n v="0"/>
    <m/>
    <n v="7394"/>
    <m/>
    <n v="0"/>
    <n v="0"/>
    <s v="UNI240000001400"/>
    <m/>
    <m/>
    <s v="Miya"/>
    <x v="0"/>
    <s v="Yenileme"/>
    <s v="Hizmet"/>
    <s v="Bakım ve Destek Hizmeti"/>
    <s v="Diğer"/>
    <x v="1"/>
    <x v="1"/>
    <s v="Yurt İçi"/>
    <s v="Türkiye"/>
  </r>
  <r>
    <s v="Q3"/>
    <x v="0"/>
    <x v="7"/>
    <m/>
    <s v="MİYA OTOMASYON VE BARKOD BILISIM SISTEMLERI SAN TİC. VE L.T.D. STI."/>
    <s v="WPH.02.001"/>
    <s v="WebPlus Yazilim Bakimi Hizmeti"/>
    <s v="Univera - Kanal"/>
    <x v="5"/>
    <s v="Enroute"/>
    <s v="Webplus"/>
    <n v="1657"/>
    <m/>
    <n v="4"/>
    <m/>
    <n v="6628"/>
    <m/>
    <n v="0"/>
    <m/>
    <n v="6628"/>
    <m/>
    <n v="0"/>
    <n v="0"/>
    <s v="UNI240000001402"/>
    <m/>
    <m/>
    <s v="Miya"/>
    <x v="0"/>
    <s v="Yenileme"/>
    <s v="Hizmet"/>
    <s v="Bakım ve Destek Hizmeti"/>
    <s v="Diğer"/>
    <x v="1"/>
    <x v="1"/>
    <s v="Yurt İçi"/>
    <s v="Türkiye"/>
  </r>
  <r>
    <s v="Q3"/>
    <x v="0"/>
    <x v="7"/>
    <m/>
    <s v="ALİ SERGEN KART"/>
    <s v="WPY.01.003"/>
    <s v="WEBPLUS EK KULLANICI LISANSI +1"/>
    <s v="Univera - Kanal"/>
    <x v="5"/>
    <s v="Enroute"/>
    <s v="Webplus"/>
    <n v="1485"/>
    <m/>
    <n v="1"/>
    <m/>
    <n v="1650"/>
    <m/>
    <n v="165"/>
    <m/>
    <n v="1485"/>
    <m/>
    <n v="0"/>
    <n v="0"/>
    <s v="ENV240000000100"/>
    <m/>
    <m/>
    <s v="Ali Sergen Kart"/>
    <x v="0"/>
    <s v="Yeni Satış"/>
    <s v="Lisans"/>
    <s v="Lisans Satışı"/>
    <s v="Diğer"/>
    <x v="1"/>
    <x v="7"/>
    <s v="Yurt İçi"/>
    <s v="Türkiye"/>
  </r>
  <r>
    <s v="Q3"/>
    <x v="0"/>
    <x v="7"/>
    <m/>
    <s v="MİYA OTOMASYON VE BARKOD BILISIM SISTEMLERI SAN TİC. VE L.T.D. STI."/>
    <s v="WPY.01.003"/>
    <s v="WEBPLUS EK KULLANICI LISANSI +1"/>
    <s v="Univera - Kanal"/>
    <x v="5"/>
    <s v="Enroute"/>
    <s v="Webplus"/>
    <n v="4165"/>
    <m/>
    <n v="2"/>
    <m/>
    <n v="9800"/>
    <m/>
    <n v="1470"/>
    <m/>
    <n v="8330"/>
    <m/>
    <n v="0"/>
    <n v="0"/>
    <s v="UNI240000001406"/>
    <m/>
    <m/>
    <s v="Miya"/>
    <x v="0"/>
    <s v="Yeni Satış"/>
    <s v="Lisans"/>
    <s v="Lisans Satışı"/>
    <s v="Diğer"/>
    <x v="1"/>
    <x v="1"/>
    <s v="Yurt İçi"/>
    <s v="Türkiye"/>
  </r>
  <r>
    <s v="Q3"/>
    <x v="0"/>
    <x v="7"/>
    <m/>
    <s v="MATRIKS BİLGİSAYAR SİSTEMLERİ LTD.ŞTİ"/>
    <s v="WPY.01.007"/>
    <s v="WEBPLUS E-DÖNÜSÜM MODÜL LISANSI"/>
    <s v="Univera - Kanal"/>
    <x v="5"/>
    <s v="Enroute"/>
    <s v="Webplus"/>
    <n v="11000"/>
    <m/>
    <n v="1"/>
    <m/>
    <n v="11000"/>
    <m/>
    <n v="0"/>
    <m/>
    <n v="11000"/>
    <m/>
    <n v="0"/>
    <n v="0"/>
    <s v="UNI240000001399"/>
    <m/>
    <m/>
    <s v="Matriks"/>
    <x v="0"/>
    <s v="Yeni Satış"/>
    <s v="Lisans"/>
    <s v="Lisans Satışı"/>
    <s v="Diğer"/>
    <x v="1"/>
    <x v="2"/>
    <s v="Yurt İçi"/>
    <s v="Türkiye"/>
  </r>
  <r>
    <s v="Q3"/>
    <x v="0"/>
    <x v="7"/>
    <m/>
    <s v="MİYA OTOMASYON VE BARKOD BILISIM SISTEMLERI SAN TİC. VE L.T.D. STI."/>
    <s v="WPY.01.007"/>
    <s v="WEBPLUS E-DÖNÜSÜM MODÜL LISANSI"/>
    <s v="Univera - Kanal"/>
    <x v="5"/>
    <s v="Enroute"/>
    <s v="Webplus"/>
    <n v="10200"/>
    <m/>
    <n v="1"/>
    <m/>
    <n v="12000"/>
    <m/>
    <n v="1800"/>
    <m/>
    <n v="10200"/>
    <m/>
    <n v="0"/>
    <n v="0"/>
    <s v="UNI240000001406"/>
    <m/>
    <m/>
    <s v="Miya"/>
    <x v="0"/>
    <s v="Yeni Satış"/>
    <s v="Lisans"/>
    <s v="Lisans Satışı"/>
    <s v="Diğer"/>
    <x v="1"/>
    <x v="1"/>
    <s v="Yurt İçi"/>
    <s v="Türkiye"/>
  </r>
  <r>
    <s v="Q3"/>
    <x v="0"/>
    <x v="7"/>
    <m/>
    <s v="ALİ SERGEN KART"/>
    <s v="WPY.01.006"/>
    <s v="WEBPLUS DISTRIBUTION SATIS-DAGITIM YAZILIMI (Light)"/>
    <s v="Univera - Kanal"/>
    <x v="5"/>
    <s v="Enroute"/>
    <s v="Webplus"/>
    <n v="14850"/>
    <m/>
    <n v="1"/>
    <m/>
    <n v="16500"/>
    <m/>
    <n v="1650"/>
    <m/>
    <n v="14850"/>
    <m/>
    <n v="0"/>
    <n v="0"/>
    <s v="ENV240000000100"/>
    <m/>
    <m/>
    <s v="Ali Sergen Kart"/>
    <x v="0"/>
    <s v="Yeni Satış"/>
    <s v="Lisans"/>
    <s v="Lisans Satışı"/>
    <s v="Diğer"/>
    <x v="1"/>
    <x v="7"/>
    <s v="Yurt İçi"/>
    <s v="Türkiye"/>
  </r>
  <r>
    <s v="Q3"/>
    <x v="0"/>
    <x v="7"/>
    <m/>
    <s v="MATRIKS BİLGİSAYAR SİSTEMLERİ LTD.ŞTİ"/>
    <s v="WPY.01.006"/>
    <s v="WEBPLUS DISTRIBUTION SATIS-DAGITIM YAZILIMI (Light)"/>
    <s v="Univera - Kanal"/>
    <x v="5"/>
    <s v="Enroute"/>
    <s v="Webplus"/>
    <n v="16500"/>
    <m/>
    <n v="1"/>
    <m/>
    <n v="16500"/>
    <m/>
    <n v="0"/>
    <m/>
    <n v="16500"/>
    <m/>
    <n v="0"/>
    <n v="0"/>
    <s v="UNI240000001399"/>
    <m/>
    <m/>
    <s v="Matriks"/>
    <x v="0"/>
    <s v="Yeni Satış"/>
    <s v="Lisans"/>
    <s v="Lisans Satışı"/>
    <s v="Diğer"/>
    <x v="1"/>
    <x v="2"/>
    <s v="Yurt İçi"/>
    <s v="Türkiye"/>
  </r>
  <r>
    <s v="Q3"/>
    <x v="0"/>
    <x v="7"/>
    <m/>
    <s v="ALİ SERGEN KART"/>
    <s v="WPY.02.001"/>
    <s v="WEBPLUS (Android) SATIS TEMSILCISI LISANSI"/>
    <s v="Univera - Kanal"/>
    <x v="5"/>
    <s v="Enroute"/>
    <s v="Webplus"/>
    <n v="2227.5"/>
    <m/>
    <n v="5"/>
    <m/>
    <n v="12375"/>
    <m/>
    <n v="1237.5"/>
    <m/>
    <n v="11137.5"/>
    <m/>
    <n v="0"/>
    <n v="0"/>
    <s v="ENV240000000100"/>
    <m/>
    <m/>
    <s v="Ali Sergen Kart"/>
    <x v="0"/>
    <s v="Yeni Satış"/>
    <s v="Lisans"/>
    <s v="Lisans Satışı"/>
    <s v="Diğer"/>
    <x v="1"/>
    <x v="7"/>
    <s v="Yurt İçi"/>
    <s v="Türkiye"/>
  </r>
  <r>
    <s v="Q3"/>
    <x v="0"/>
    <x v="7"/>
    <m/>
    <s v="MATRIKS BİLGİSAYAR SİSTEMLERİ LTD.ŞTİ"/>
    <s v="WPY.02.001"/>
    <s v="WEBPLUS (Android) SATIS TEMSILCISI LISANSI"/>
    <s v="Univera - Kanal"/>
    <x v="5"/>
    <s v="Enroute"/>
    <s v="Webplus"/>
    <n v="2475"/>
    <m/>
    <n v="2"/>
    <m/>
    <n v="4950"/>
    <m/>
    <n v="0"/>
    <m/>
    <n v="4950"/>
    <m/>
    <n v="0"/>
    <n v="0"/>
    <s v="UNI240000001399"/>
    <m/>
    <m/>
    <s v="Matriks"/>
    <x v="0"/>
    <s v="Yeni Satış"/>
    <s v="Lisans"/>
    <s v="Lisans Satışı"/>
    <s v="Diğer"/>
    <x v="1"/>
    <x v="2"/>
    <s v="Yurt İçi"/>
    <s v="Türkiye"/>
  </r>
  <r>
    <s v="Q3"/>
    <x v="0"/>
    <x v="7"/>
    <m/>
    <s v="MİYA OTOMASYON VE BARKOD BILISIM SISTEMLERI SAN TİC. VE L.T.D. STI."/>
    <s v="WPY.02.001"/>
    <s v="WEBPLUS (Android) SATIS TEMSILCISI LISANSI"/>
    <s v="Univera - Kanal"/>
    <x v="5"/>
    <s v="Enroute"/>
    <s v="Webplus"/>
    <n v="2975"/>
    <m/>
    <n v="6"/>
    <m/>
    <n v="21000"/>
    <m/>
    <n v="3150"/>
    <m/>
    <n v="17850"/>
    <m/>
    <n v="0"/>
    <n v="0"/>
    <s v="UNI240000001406"/>
    <m/>
    <m/>
    <s v="Miya"/>
    <x v="0"/>
    <s v="Yeni Satış"/>
    <s v="Lisans"/>
    <s v="Lisans Satışı"/>
    <s v="Diğer"/>
    <x v="1"/>
    <x v="1"/>
    <s v="Yurt İçi"/>
    <s v="Türkiye"/>
  </r>
  <r>
    <s v="Q3"/>
    <x v="0"/>
    <x v="7"/>
    <m/>
    <s v="MİYA OTOMASYON VE BARKOD BILISIM SISTEMLERI SAN TİC. VE L.T.D. STI."/>
    <s v="UH.01.002"/>
    <s v="UNIDOX KONTÖR HIZMETI"/>
    <s v="Univera - Kanal"/>
    <x v="5"/>
    <s v="E-Dönüşüm"/>
    <s v="Unidox"/>
    <n v="2.0438000000000001"/>
    <m/>
    <n v="10000"/>
    <m/>
    <n v="20438"/>
    <m/>
    <n v="0"/>
    <m/>
    <n v="20438"/>
    <m/>
    <n v="0"/>
    <n v="0"/>
    <s v="UNI240000001406"/>
    <m/>
    <m/>
    <s v="Miya"/>
    <x v="0"/>
    <s v="Yeni Satış"/>
    <s v="Kontor"/>
    <s v="Kontor Satışı"/>
    <s v="Diğer"/>
    <x v="1"/>
    <x v="1"/>
    <s v="Yurt İçi"/>
    <s v="Türkiye"/>
  </r>
  <r>
    <s v="Q3"/>
    <x v="0"/>
    <x v="7"/>
    <m/>
    <s v="JT INTERNATIONAL SA"/>
    <s v="QH.06.001"/>
    <s v="Quest Panorama - Yazilim Gelistirme Hizmeti"/>
    <s v="Univera - JTI İran"/>
    <x v="4"/>
    <s v="Quest"/>
    <m/>
    <n v="13452.476862745098"/>
    <m/>
    <n v="12.75"/>
    <m/>
    <n v="171519.07537499999"/>
    <m/>
    <n v="-4.6249999999999998E-3"/>
    <m/>
    <n v="171519.08"/>
    <m/>
    <n v="0"/>
    <n v="0"/>
    <s v="ENV240000000099"/>
    <m/>
    <m/>
    <s v="JTI"/>
    <x v="0"/>
    <s v="Yeni Satış"/>
    <s v="Hizmet"/>
    <s v="Hosting"/>
    <s v="Key Account"/>
    <x v="0"/>
    <x v="0"/>
    <s v="Yurt İçi"/>
    <s v="Türkiye"/>
  </r>
  <r>
    <s v="Q3"/>
    <x v="0"/>
    <x v="7"/>
    <m/>
    <s v="Mey İçki Sanayi ve Ticaret A.Ş."/>
    <s v="QH.06.001"/>
    <s v="Quest Panorama - Yazilim Gelistirme Hizmeti"/>
    <s v="Univera - Mey İçki"/>
    <x v="11"/>
    <s v="Quest"/>
    <m/>
    <n v="5072"/>
    <m/>
    <n v="79.22"/>
    <m/>
    <n v="401803.84"/>
    <m/>
    <n v="0"/>
    <m/>
    <n v="401803.84"/>
    <m/>
    <n v="0"/>
    <n v="0"/>
    <s v="UNI240000001411"/>
    <m/>
    <m/>
    <s v="Mey İçki"/>
    <x v="0"/>
    <s v="Yeni Satış"/>
    <s v="Hizmet"/>
    <s v="Hosting"/>
    <s v="Key Account"/>
    <x v="0"/>
    <x v="0"/>
    <s v="Yurt İçi"/>
    <s v="Türkiye"/>
  </r>
  <r>
    <s v="Q3"/>
    <x v="0"/>
    <x v="7"/>
    <m/>
    <s v="EFES VITANTA MOLDOVA BREWERY S.A"/>
    <s v="QH.02.001"/>
    <s v="Quest Panorama - Yazilim Bakimi, Yasatma ve Merkezi Destek Hizmeti"/>
    <s v="Univera - Efes Moldova"/>
    <x v="4"/>
    <s v="Quest"/>
    <m/>
    <n v="12794.31"/>
    <m/>
    <n v="1"/>
    <m/>
    <n v="12794.309751999999"/>
    <m/>
    <n v="-2.4800000000000001E-4"/>
    <m/>
    <n v="12794.31"/>
    <m/>
    <n v="0"/>
    <n v="0"/>
    <s v="ENV240000000101"/>
    <m/>
    <m/>
    <s v="Efes International"/>
    <x v="0"/>
    <s v="Yenileme"/>
    <s v="Hizmet"/>
    <s v="Bakım ve Destek Hizmeti"/>
    <s v="Diğer"/>
    <x v="0"/>
    <x v="0"/>
    <s v="Yurt Dışı"/>
    <s v="Moldova"/>
  </r>
  <r>
    <s v="Q3"/>
    <x v="0"/>
    <x v="7"/>
    <m/>
    <s v="Mey İçki Sanayi ve Ticaret A.Ş."/>
    <s v="QH.07.001"/>
    <s v="Quest Panorama - Rapor Gelistirme Hizmeti"/>
    <s v="Univera - Mey İçki"/>
    <x v="11"/>
    <s v="Quest"/>
    <m/>
    <n v="4723"/>
    <m/>
    <n v="9"/>
    <m/>
    <n v="42507"/>
    <m/>
    <n v="0"/>
    <m/>
    <n v="42507"/>
    <m/>
    <n v="0"/>
    <n v="0"/>
    <s v="UNI240000001411"/>
    <m/>
    <m/>
    <s v="Mey İçki"/>
    <x v="0"/>
    <s v="Yeni Satış"/>
    <s v="Hizmet"/>
    <s v="Rapor Geliştirme"/>
    <s v="Key Account"/>
    <x v="0"/>
    <x v="0"/>
    <s v="Yurt İçi"/>
    <s v="Türkiye"/>
  </r>
  <r>
    <s v="Q3"/>
    <x v="0"/>
    <x v="7"/>
    <m/>
    <s v="JT INTERNATIONAL SA"/>
    <s v="QH.01.001"/>
    <s v="Quest Panorama - Proje Yönetim Hizmeti"/>
    <s v="Univera - JTI İran"/>
    <x v="4"/>
    <s v="Quest"/>
    <m/>
    <n v="13452.476000000001"/>
    <m/>
    <n v="5"/>
    <m/>
    <n v="67262.382500000007"/>
    <m/>
    <n v="2.5000000000000001E-3"/>
    <m/>
    <n v="67262.38"/>
    <m/>
    <n v="0"/>
    <n v="0"/>
    <s v="ENV240000000099"/>
    <m/>
    <m/>
    <s v="JTI"/>
    <x v="0"/>
    <s v="Yeni Satış"/>
    <s v="Hizmet"/>
    <s v="Proje Yönetimi ve Danışmanlık"/>
    <s v="Key Account"/>
    <x v="0"/>
    <x v="0"/>
    <s v="Yurt İçi"/>
    <s v="Türkiye"/>
  </r>
  <r>
    <s v="Q3"/>
    <x v="0"/>
    <x v="7"/>
    <m/>
    <s v="Mey İçki Sanayi ve Ticaret A.Ş."/>
    <s v="QH.01.001"/>
    <s v="Quest Panorama - Proje Yönetim Hizmeti"/>
    <s v="Univera - Mey İçki"/>
    <x v="11"/>
    <s v="Quest"/>
    <m/>
    <n v="4723"/>
    <m/>
    <n v="17.11"/>
    <m/>
    <n v="80810.53"/>
    <m/>
    <n v="0"/>
    <m/>
    <n v="80810.53"/>
    <m/>
    <n v="0"/>
    <n v="0"/>
    <s v="UNI240000001411"/>
    <m/>
    <m/>
    <s v="Mey İçki"/>
    <x v="0"/>
    <s v="Yeni Satış"/>
    <s v="Hizmet"/>
    <s v="Proje Yönetimi ve Danışmanlık"/>
    <s v="Key Account"/>
    <x v="0"/>
    <x v="0"/>
    <s v="Yurt İçi"/>
    <s v="Türkiye"/>
  </r>
  <r>
    <s v="Q1"/>
    <x v="0"/>
    <x v="2"/>
    <m/>
    <s v="Altıparmak Gıda San. ve Tic. A.Ş. "/>
    <s v="EY.03.001"/>
    <s v="Enroute Panorama PaaS Yazılımi (Kiralama Hizmeti )"/>
    <s v="Univera - Altıparmak-Balparmak"/>
    <x v="12"/>
    <s v="Enroute"/>
    <s v="Enroute"/>
    <n v="41921"/>
    <m/>
    <n v="1"/>
    <m/>
    <n v="41921"/>
    <m/>
    <n v="0"/>
    <m/>
    <n v="41921"/>
    <m/>
    <n v="0"/>
    <n v="0"/>
    <m/>
    <m/>
    <m/>
    <s v="Balparmak"/>
    <x v="0"/>
    <s v="Yenileme"/>
    <s v="Lisans"/>
    <s v="Lisans Kiralama"/>
    <s v="Diğer"/>
    <x v="0"/>
    <x v="0"/>
    <s v="Yurt İçi"/>
    <s v="Türkiye"/>
  </r>
  <r>
    <s v="Q3"/>
    <x v="0"/>
    <x v="7"/>
    <m/>
    <s v="AGAÇLI OTOMOTIV GIDA TIC. VE SAN. A.S."/>
    <s v="EH.06.001"/>
    <s v="EnRoute Panorama - Hosting Hizmeti"/>
    <s v="Univera - JTI"/>
    <x v="11"/>
    <s v="Hosting"/>
    <m/>
    <n v="798.87866666666673"/>
    <m/>
    <n v="15"/>
    <m/>
    <n v="11983.182360000001"/>
    <m/>
    <n v="2.3600000000000001E-3"/>
    <m/>
    <n v="11983.18"/>
    <m/>
    <n v="0"/>
    <n v="0"/>
    <s v="UNI240000001452"/>
    <m/>
    <m/>
    <s v="JTI"/>
    <x v="0"/>
    <s v="Yenileme"/>
    <s v="Hizmet"/>
    <s v="Hosting"/>
    <s v="Key Account"/>
    <x v="0"/>
    <x v="0"/>
    <s v="Yurt İçi"/>
    <s v="Türkiye"/>
  </r>
  <r>
    <s v="Q3"/>
    <x v="0"/>
    <x v="7"/>
    <m/>
    <s v="ALTUN TEMIZLIK TÜTÜN ÜRÜNLERI PAZARLAMA A .S"/>
    <s v="EH.06.001"/>
    <s v="EnRoute Panorama - Hosting Hizmeti"/>
    <s v="Univera - JTI"/>
    <x v="11"/>
    <s v="Hosting"/>
    <m/>
    <n v="798.88"/>
    <m/>
    <n v="1"/>
    <m/>
    <n v="798.87882400000001"/>
    <m/>
    <n v="-1.176E-3"/>
    <m/>
    <n v="798.88"/>
    <m/>
    <n v="0"/>
    <n v="0"/>
    <s v="UNI240000001453"/>
    <m/>
    <m/>
    <s v="JTI"/>
    <x v="0"/>
    <s v="Yenileme"/>
    <s v="Hizmet"/>
    <s v="Hosting"/>
    <s v="Key Account"/>
    <x v="0"/>
    <x v="0"/>
    <s v="Yurt İçi"/>
    <s v="Türkiye"/>
  </r>
  <r>
    <s v="Q3"/>
    <x v="0"/>
    <x v="7"/>
    <m/>
    <s v="ARME DAGITIM PAZARLAMA SANAYI VE TIC. A.S."/>
    <s v="EH.06.001"/>
    <s v="EnRoute Panorama - Hosting Hizmeti"/>
    <s v="Univera - JTI"/>
    <x v="11"/>
    <s v="Hosting"/>
    <m/>
    <n v="798.88"/>
    <m/>
    <n v="1"/>
    <m/>
    <n v="798.87882400000001"/>
    <m/>
    <n v="-1.176E-3"/>
    <m/>
    <n v="798.88"/>
    <m/>
    <n v="0"/>
    <n v="0"/>
    <s v="UNI240000001454"/>
    <m/>
    <m/>
    <s v="JTI"/>
    <x v="0"/>
    <s v="Yenileme"/>
    <s v="Hizmet"/>
    <s v="Hosting"/>
    <s v="Key Account"/>
    <x v="0"/>
    <x v="0"/>
    <s v="Yurt İçi"/>
    <s v="Türkiye"/>
  </r>
  <r>
    <s v="Q3"/>
    <x v="0"/>
    <x v="7"/>
    <m/>
    <s v="AYDIN ÜNLÜER TUR.GIDA TIC. VE SAN. A.S."/>
    <s v="EH.06.001"/>
    <s v="EnRoute Panorama - Hosting Hizmeti"/>
    <s v="Univera - JTI"/>
    <x v="11"/>
    <s v="Hosting"/>
    <m/>
    <n v="798.88"/>
    <m/>
    <n v="3"/>
    <m/>
    <n v="2396.6364720000001"/>
    <m/>
    <n v="-3.5279999999999999E-3"/>
    <m/>
    <n v="2396.64"/>
    <m/>
    <n v="0"/>
    <n v="0"/>
    <s v="UNI240000001455"/>
    <m/>
    <m/>
    <s v="JTI"/>
    <x v="0"/>
    <s v="Yenileme"/>
    <s v="Hizmet"/>
    <s v="Hosting"/>
    <s v="Key Account"/>
    <x v="0"/>
    <x v="0"/>
    <s v="Yurt İçi"/>
    <s v="Türkiye"/>
  </r>
  <r>
    <s v="Q3"/>
    <x v="0"/>
    <x v="7"/>
    <m/>
    <s v="BAMS GIDA ITRIYAT VE TEKSTIL TIC. VE SAN. LTD. STI."/>
    <s v="EH.06.001"/>
    <s v="EnRoute Panorama - Hosting Hizmeti"/>
    <s v="Univera - JTI"/>
    <x v="11"/>
    <s v="Hosting"/>
    <m/>
    <n v="798.88"/>
    <m/>
    <n v="2"/>
    <m/>
    <n v="1597.757648"/>
    <m/>
    <n v="-2.3519999999999999E-3"/>
    <m/>
    <n v="1597.76"/>
    <m/>
    <n v="0"/>
    <n v="0"/>
    <s v="UNI240000001456"/>
    <m/>
    <m/>
    <s v="JTI"/>
    <x v="0"/>
    <s v="Yenileme"/>
    <s v="Hizmet"/>
    <s v="Hosting"/>
    <s v="Key Account"/>
    <x v="0"/>
    <x v="0"/>
    <s v="Yurt İçi"/>
    <s v="Türkiye"/>
  </r>
  <r>
    <s v="Q3"/>
    <x v="0"/>
    <x v="7"/>
    <m/>
    <s v="BAYRAKTAR SATIS VE DAGITIM ANONIM SIRKETI"/>
    <s v="EH.06.001"/>
    <s v="EnRoute Panorama - Hosting Hizmeti"/>
    <s v="Univera - JTI"/>
    <x v="11"/>
    <s v="Hosting"/>
    <m/>
    <n v="798.88"/>
    <m/>
    <n v="2"/>
    <m/>
    <n v="1597.757648"/>
    <m/>
    <n v="-2.3519999999999999E-3"/>
    <m/>
    <n v="1597.76"/>
    <m/>
    <n v="0"/>
    <n v="0"/>
    <s v="UNI240000001457"/>
    <m/>
    <m/>
    <s v="JTI"/>
    <x v="0"/>
    <s v="Yenileme"/>
    <s v="Hizmet"/>
    <s v="Hosting"/>
    <s v="Key Account"/>
    <x v="0"/>
    <x v="0"/>
    <s v="Yurt İçi"/>
    <s v="Türkiye"/>
  </r>
  <r>
    <s v="Q3"/>
    <x v="0"/>
    <x v="7"/>
    <m/>
    <s v="BESLER GIDA PAZ. SAN. VE TIC. A.S."/>
    <s v="EH.06.001"/>
    <s v="EnRoute Panorama - Hosting Hizmeti"/>
    <s v="Univera - JTI"/>
    <x v="11"/>
    <s v="Hosting"/>
    <m/>
    <n v="798.88"/>
    <m/>
    <n v="1"/>
    <m/>
    <n v="798.87882400000001"/>
    <m/>
    <n v="-1.176E-3"/>
    <m/>
    <n v="798.88"/>
    <m/>
    <n v="0"/>
    <n v="0"/>
    <s v="UNI240000001458"/>
    <m/>
    <m/>
    <s v="JTI"/>
    <x v="0"/>
    <s v="Yenileme"/>
    <s v="Hizmet"/>
    <s v="Hosting"/>
    <s v="Key Account"/>
    <x v="0"/>
    <x v="0"/>
    <s v="Yurt İçi"/>
    <s v="Türkiye"/>
  </r>
  <r>
    <s v="Q3"/>
    <x v="0"/>
    <x v="7"/>
    <m/>
    <s v="BUGRA MÜH. VE INS. MALZ. IML. ITH. IHR. TIC. SAN. LTD. STI."/>
    <s v="EH.06.001"/>
    <s v="EnRoute Panorama - Hosting Hizmeti"/>
    <s v="Univera - JTI"/>
    <x v="11"/>
    <s v="Hosting"/>
    <m/>
    <n v="798.88"/>
    <m/>
    <n v="1"/>
    <m/>
    <n v="798.87882400000001"/>
    <m/>
    <n v="-1.176E-3"/>
    <m/>
    <n v="798.88"/>
    <m/>
    <n v="0"/>
    <n v="0"/>
    <s v="UNI240000001459"/>
    <m/>
    <m/>
    <s v="JTI"/>
    <x v="0"/>
    <s v="Yenileme"/>
    <s v="Hizmet"/>
    <s v="Hosting"/>
    <s v="Key Account"/>
    <x v="0"/>
    <x v="0"/>
    <s v="Yurt İçi"/>
    <s v="Türkiye"/>
  </r>
  <r>
    <s v="Q3"/>
    <x v="0"/>
    <x v="7"/>
    <m/>
    <s v="BURAY TÜTÜN MAMUL. MESR. PAZ. VE DAG. TIC. LTD. STI."/>
    <s v="EH.06.001"/>
    <s v="EnRoute Panorama - Hosting Hizmeti"/>
    <s v="Univera - JTI"/>
    <x v="11"/>
    <s v="Hosting"/>
    <m/>
    <n v="798.88"/>
    <m/>
    <n v="1"/>
    <m/>
    <n v="798.87882400000001"/>
    <m/>
    <n v="-1.176E-3"/>
    <m/>
    <n v="798.88"/>
    <m/>
    <n v="0"/>
    <n v="0"/>
    <s v="UNI240000001460"/>
    <m/>
    <m/>
    <s v="JTI"/>
    <x v="0"/>
    <s v="Yenileme"/>
    <s v="Hizmet"/>
    <s v="Hosting"/>
    <s v="Key Account"/>
    <x v="0"/>
    <x v="0"/>
    <s v="Yurt İçi"/>
    <s v="Türkiye"/>
  </r>
  <r>
    <s v="Q3"/>
    <x v="0"/>
    <x v="7"/>
    <m/>
    <s v="CAN TÜTÜN MAMULLERI INSAAT VE SANAYI TICARET A.S."/>
    <s v="EH.06.001"/>
    <s v="EnRoute Panorama - Hosting Hizmeti"/>
    <s v="Univera - JTI"/>
    <x v="11"/>
    <s v="Hosting"/>
    <m/>
    <n v="798.88"/>
    <m/>
    <n v="1"/>
    <m/>
    <n v="798.87882400000001"/>
    <m/>
    <n v="-1.176E-3"/>
    <m/>
    <n v="798.88"/>
    <m/>
    <n v="0"/>
    <n v="0"/>
    <s v="UNI240000001461"/>
    <m/>
    <m/>
    <s v="JTI"/>
    <x v="0"/>
    <s v="Yenileme"/>
    <s v="Hizmet"/>
    <s v="Hosting"/>
    <s v="Key Account"/>
    <x v="0"/>
    <x v="0"/>
    <s v="Yurt İçi"/>
    <s v="Türkiye"/>
  </r>
  <r>
    <s v="Q3"/>
    <x v="0"/>
    <x v="7"/>
    <m/>
    <s v="ÇELIKKOL TURIZM GIDA MAD.SAN VE TIC. LTD. STI."/>
    <s v="EH.06.001"/>
    <s v="EnRoute Panorama - Hosting Hizmeti"/>
    <s v="Univera - JTI"/>
    <x v="11"/>
    <s v="Hosting"/>
    <m/>
    <n v="798.88"/>
    <m/>
    <n v="1"/>
    <m/>
    <n v="798.87882400000001"/>
    <m/>
    <n v="-1.176E-3"/>
    <m/>
    <n v="798.88"/>
    <m/>
    <n v="0"/>
    <n v="0"/>
    <s v="UNI240000001462"/>
    <m/>
    <m/>
    <s v="JTI"/>
    <x v="0"/>
    <s v="Yenileme"/>
    <s v="Hizmet"/>
    <s v="Hosting"/>
    <s v="Key Account"/>
    <x v="0"/>
    <x v="0"/>
    <s v="Yurt İçi"/>
    <s v="Türkiye"/>
  </r>
  <r>
    <s v="Q3"/>
    <x v="0"/>
    <x v="7"/>
    <m/>
    <s v="DOYURAN GIDA A.S."/>
    <s v="EH.06.001"/>
    <s v="EnRoute Panorama - Hosting Hizmeti"/>
    <s v="Univera - JTI"/>
    <x v="11"/>
    <s v="Hosting"/>
    <m/>
    <n v="798.88"/>
    <m/>
    <n v="1"/>
    <m/>
    <n v="798.87882400000001"/>
    <m/>
    <n v="-1.176E-3"/>
    <m/>
    <n v="798.88"/>
    <m/>
    <n v="0"/>
    <n v="0"/>
    <s v="UNI240000001463"/>
    <m/>
    <m/>
    <s v="JTI"/>
    <x v="0"/>
    <s v="Yenileme"/>
    <s v="Hizmet"/>
    <s v="Hosting"/>
    <s v="Key Account"/>
    <x v="0"/>
    <x v="0"/>
    <s v="Yurt İçi"/>
    <s v="Türkiye"/>
  </r>
  <r>
    <s v="Q3"/>
    <x v="0"/>
    <x v="7"/>
    <m/>
    <s v="DÜNYA MESRUBAT GIDA INS.TURIZM PAZ. SAN. VE TIC. LTD. STI."/>
    <s v="EH.06.001"/>
    <s v="EnRoute Panorama - Hosting Hizmeti"/>
    <s v="Univera - JTI"/>
    <x v="11"/>
    <s v="Hosting"/>
    <m/>
    <n v="798.87799999999993"/>
    <m/>
    <n v="5"/>
    <m/>
    <n v="3994.3941199999999"/>
    <m/>
    <n v="4.1200000000000004E-3"/>
    <m/>
    <n v="3994.39"/>
    <m/>
    <n v="0"/>
    <n v="0"/>
    <s v="UNI240000001464"/>
    <m/>
    <m/>
    <s v="JTI"/>
    <x v="0"/>
    <s v="Yenileme"/>
    <s v="Hizmet"/>
    <s v="Hosting"/>
    <s v="Key Account"/>
    <x v="0"/>
    <x v="0"/>
    <s v="Yurt İçi"/>
    <s v="Türkiye"/>
  </r>
  <r>
    <s v="Q3"/>
    <x v="0"/>
    <x v="7"/>
    <m/>
    <s v="FLAS TURIZM INSAAT TAAHHÜT TIC. LTD. STI."/>
    <s v="EH.06.001"/>
    <s v="EnRoute Panorama - Hosting Hizmeti"/>
    <s v="Univera - JTI"/>
    <x v="11"/>
    <s v="Hosting"/>
    <m/>
    <n v="798.88"/>
    <m/>
    <n v="1"/>
    <m/>
    <n v="798.87882400000001"/>
    <m/>
    <n v="-1.176E-3"/>
    <m/>
    <n v="798.88"/>
    <m/>
    <n v="0"/>
    <n v="0"/>
    <s v="UNI240000001465"/>
    <m/>
    <m/>
    <s v="JTI"/>
    <x v="0"/>
    <s v="Yenileme"/>
    <s v="Hizmet"/>
    <s v="Hosting"/>
    <s v="Key Account"/>
    <x v="0"/>
    <x v="0"/>
    <s v="Yurt İçi"/>
    <s v="Türkiye"/>
  </r>
  <r>
    <s v="Q3"/>
    <x v="0"/>
    <x v="7"/>
    <m/>
    <s v="FLAS TURIZM INSAAT TAAHHÜT TIC. LTD. STI."/>
    <s v="EH.06.001"/>
    <s v="EnRoute Panorama - Hosting Hizmeti"/>
    <s v="Univera - JTI"/>
    <x v="11"/>
    <s v="Hosting"/>
    <m/>
    <n v="798.88"/>
    <m/>
    <n v="1"/>
    <m/>
    <n v="798.87882400000001"/>
    <m/>
    <n v="-1.176E-3"/>
    <m/>
    <n v="798.88"/>
    <m/>
    <n v="0"/>
    <n v="0"/>
    <s v="UNI240000001466"/>
    <m/>
    <m/>
    <s v="JTI"/>
    <x v="0"/>
    <s v="Yenileme"/>
    <s v="Hizmet"/>
    <s v="Hosting"/>
    <s v="Key Account"/>
    <x v="0"/>
    <x v="0"/>
    <s v="Yurt İçi"/>
    <s v="Türkiye"/>
  </r>
  <r>
    <s v="Q3"/>
    <x v="0"/>
    <x v="7"/>
    <m/>
    <s v="KALPAKÇIOGLU GIDA SAN. VE TIC. LTD. STI."/>
    <s v="EH.06.001"/>
    <s v="EnRoute Panorama - Hosting Hizmeti"/>
    <s v="Univera - JTI"/>
    <x v="11"/>
    <s v="Hosting"/>
    <m/>
    <n v="798.88"/>
    <m/>
    <n v="2"/>
    <m/>
    <n v="1597.757648"/>
    <m/>
    <n v="-2.3519999999999999E-3"/>
    <m/>
    <n v="1597.76"/>
    <m/>
    <n v="0"/>
    <n v="0"/>
    <s v="UNI240000001467"/>
    <m/>
    <m/>
    <s v="JTI"/>
    <x v="0"/>
    <s v="Yenileme"/>
    <s v="Hizmet"/>
    <s v="Hosting"/>
    <s v="Key Account"/>
    <x v="0"/>
    <x v="0"/>
    <s v="Yurt İçi"/>
    <s v="Türkiye"/>
  </r>
  <r>
    <s v="Q3"/>
    <x v="0"/>
    <x v="7"/>
    <m/>
    <s v="KILKISLI MES. TEK. MAM. GIDA MAD. SAN. TIC. LTD. STI."/>
    <s v="EH.06.001"/>
    <s v="EnRoute Panorama - Hosting Hizmeti"/>
    <s v="Univera - JTI"/>
    <x v="11"/>
    <s v="Hosting"/>
    <m/>
    <n v="798.88"/>
    <m/>
    <n v="1"/>
    <m/>
    <n v="798.87882400000001"/>
    <m/>
    <n v="-1.176E-3"/>
    <m/>
    <n v="798.88"/>
    <m/>
    <n v="0"/>
    <n v="0"/>
    <s v="UNI240000001468"/>
    <m/>
    <m/>
    <s v="JTI"/>
    <x v="0"/>
    <s v="Yenileme"/>
    <s v="Hizmet"/>
    <s v="Hosting"/>
    <s v="Key Account"/>
    <x v="0"/>
    <x v="0"/>
    <s v="Yurt İçi"/>
    <s v="Türkiye"/>
  </r>
  <r>
    <s v="Q3"/>
    <x v="0"/>
    <x v="7"/>
    <m/>
    <s v="KOPUZ GIDA TIC. A.S."/>
    <s v="EH.06.001"/>
    <s v="EnRoute Panorama - Hosting Hizmeti"/>
    <s v="Univera - JTI"/>
    <x v="11"/>
    <s v="Hosting"/>
    <m/>
    <n v="798.87909090909091"/>
    <m/>
    <n v="11"/>
    <m/>
    <n v="8787.6670639999993"/>
    <m/>
    <n v="-2.9359999999999998E-3"/>
    <m/>
    <n v="8787.67"/>
    <m/>
    <n v="0"/>
    <n v="0"/>
    <s v="UNI240000001469"/>
    <m/>
    <m/>
    <s v="JTI"/>
    <x v="0"/>
    <s v="Yenileme"/>
    <s v="Hizmet"/>
    <s v="Hosting"/>
    <s v="Key Account"/>
    <x v="0"/>
    <x v="0"/>
    <s v="Yurt İçi"/>
    <s v="Türkiye"/>
  </r>
  <r>
    <s v="Q3"/>
    <x v="0"/>
    <x v="7"/>
    <m/>
    <s v="ONGUN EMGIN GIDA DAG. PAZ. TUR.SAN. TIC. LTD. STI."/>
    <s v="EH.06.001"/>
    <s v="EnRoute Panorama - Hosting Hizmeti"/>
    <s v="Univera - JTI"/>
    <x v="11"/>
    <s v="Hosting"/>
    <m/>
    <n v="798.88"/>
    <m/>
    <n v="1"/>
    <m/>
    <n v="798.87882400000001"/>
    <m/>
    <n v="-1.176E-3"/>
    <m/>
    <n v="798.88"/>
    <m/>
    <n v="0"/>
    <n v="0"/>
    <s v="UNI240000001485"/>
    <m/>
    <m/>
    <s v="JTI"/>
    <x v="0"/>
    <s v="Yenileme"/>
    <s v="Hizmet"/>
    <s v="Hosting"/>
    <s v="Key Account"/>
    <x v="0"/>
    <x v="0"/>
    <s v="Yurt İçi"/>
    <s v="Türkiye"/>
  </r>
  <r>
    <s v="Q3"/>
    <x v="0"/>
    <x v="7"/>
    <m/>
    <s v="ONGUN EMGIN GIDA DAG. PAZ. TUR.SAN. TIC. LTD. STI."/>
    <s v="EH.06.001"/>
    <s v="EnRoute Panorama - Hosting Hizmeti"/>
    <s v="Univera - JTI"/>
    <x v="11"/>
    <s v="Hosting"/>
    <m/>
    <n v="798.88"/>
    <m/>
    <n v="1"/>
    <m/>
    <n v="798.87882400000001"/>
    <m/>
    <n v="-1.176E-3"/>
    <m/>
    <n v="798.88"/>
    <m/>
    <n v="0"/>
    <n v="0"/>
    <s v="UNI240000001486"/>
    <m/>
    <m/>
    <s v="JTI"/>
    <x v="0"/>
    <s v="Yenileme"/>
    <s v="Hizmet"/>
    <s v="Hosting"/>
    <s v="Key Account"/>
    <x v="0"/>
    <x v="0"/>
    <s v="Yurt İçi"/>
    <s v="Türkiye"/>
  </r>
  <r>
    <s v="Q3"/>
    <x v="0"/>
    <x v="7"/>
    <m/>
    <s v="ONGUN EMGIN GIDA DAG. PAZ. TUR.SAN. TIC. LTD. STI."/>
    <s v="EH.06.001"/>
    <s v="EnRoute Panorama - Hosting Hizmeti"/>
    <s v="Univera - JTI"/>
    <x v="11"/>
    <s v="Hosting"/>
    <m/>
    <n v="798.88"/>
    <m/>
    <n v="1"/>
    <m/>
    <n v="798.87882400000001"/>
    <m/>
    <n v="-1.176E-3"/>
    <m/>
    <n v="798.88"/>
    <m/>
    <n v="0"/>
    <n v="0"/>
    <s v="UNI240000001487"/>
    <m/>
    <m/>
    <s v="JTI"/>
    <x v="0"/>
    <s v="Yenileme"/>
    <s v="Hizmet"/>
    <s v="Hosting"/>
    <s v="Key Account"/>
    <x v="0"/>
    <x v="0"/>
    <s v="Yurt İçi"/>
    <s v="Türkiye"/>
  </r>
  <r>
    <s v="Q3"/>
    <x v="0"/>
    <x v="7"/>
    <m/>
    <s v="ONGUN EMGIN GIDA DAG. PAZ. TUR.SAN. TIC. LTD. STI."/>
    <s v="EH.06.001"/>
    <s v="EnRoute Panorama - Hosting Hizmeti"/>
    <s v="Univera - JTI"/>
    <x v="11"/>
    <s v="Hosting"/>
    <m/>
    <n v="798.88"/>
    <m/>
    <n v="1"/>
    <m/>
    <n v="798.87882400000001"/>
    <m/>
    <n v="-1.176E-3"/>
    <m/>
    <n v="798.88"/>
    <m/>
    <n v="0"/>
    <n v="0"/>
    <s v="UNI240000001488"/>
    <m/>
    <m/>
    <s v="JTI"/>
    <x v="0"/>
    <s v="Yenileme"/>
    <s v="Hizmet"/>
    <s v="Hosting"/>
    <s v="Key Account"/>
    <x v="0"/>
    <x v="0"/>
    <s v="Yurt İçi"/>
    <s v="Türkiye"/>
  </r>
  <r>
    <s v="Q3"/>
    <x v="0"/>
    <x v="7"/>
    <m/>
    <s v="ONGUN EMGIN GIDA DAG. PAZ. TUR.SAN. TIC. LTD. STI."/>
    <s v="EH.06.001"/>
    <s v="EnRoute Panorama - Hosting Hizmeti"/>
    <s v="Univera - JTI"/>
    <x v="11"/>
    <s v="Hosting"/>
    <m/>
    <n v="798.88"/>
    <m/>
    <n v="1"/>
    <m/>
    <n v="798.87882400000001"/>
    <m/>
    <n v="-1.176E-3"/>
    <m/>
    <n v="798.88"/>
    <m/>
    <n v="0"/>
    <n v="0"/>
    <s v="UNI240000001489"/>
    <m/>
    <m/>
    <s v="JTI"/>
    <x v="0"/>
    <s v="Yenileme"/>
    <s v="Hizmet"/>
    <s v="Hosting"/>
    <s v="Key Account"/>
    <x v="0"/>
    <x v="0"/>
    <s v="Yurt İçi"/>
    <s v="Türkiye"/>
  </r>
  <r>
    <s v="Q3"/>
    <x v="0"/>
    <x v="7"/>
    <m/>
    <s v="ONGUN EMGIN GIDA DAG. PAZ. TUR.SAN. TIC. LTD. STI."/>
    <s v="EH.06.001"/>
    <s v="EnRoute Panorama - Hosting Hizmeti"/>
    <s v="Univera - JTI"/>
    <x v="11"/>
    <s v="Hosting"/>
    <m/>
    <n v="798.88"/>
    <m/>
    <n v="1"/>
    <m/>
    <n v="798.87882400000001"/>
    <m/>
    <n v="-1.176E-3"/>
    <m/>
    <n v="798.88"/>
    <m/>
    <n v="0"/>
    <n v="0"/>
    <s v="UNI240000001490"/>
    <m/>
    <m/>
    <s v="JTI"/>
    <x v="0"/>
    <s v="Yenileme"/>
    <s v="Hizmet"/>
    <s v="Hosting"/>
    <s v="Key Account"/>
    <x v="0"/>
    <x v="0"/>
    <s v="Yurt İçi"/>
    <s v="Türkiye"/>
  </r>
  <r>
    <s v="Q3"/>
    <x v="0"/>
    <x v="7"/>
    <m/>
    <s v="ONGUN EMGIN GIDA DAG. PAZ. TUR.SAN. TIC. LTD. STI."/>
    <s v="EH.06.001"/>
    <s v="EnRoute Panorama - Hosting Hizmeti"/>
    <s v="Univera - JTI"/>
    <x v="11"/>
    <s v="Hosting"/>
    <m/>
    <n v="798.88"/>
    <m/>
    <n v="1"/>
    <m/>
    <n v="798.87882400000001"/>
    <m/>
    <n v="-1.176E-3"/>
    <m/>
    <n v="798.88"/>
    <m/>
    <n v="0"/>
    <n v="0"/>
    <s v="UNI240000001491"/>
    <m/>
    <m/>
    <s v="JTI"/>
    <x v="0"/>
    <s v="Yenileme"/>
    <s v="Hizmet"/>
    <s v="Hosting"/>
    <s v="Key Account"/>
    <x v="0"/>
    <x v="0"/>
    <s v="Yurt İçi"/>
    <s v="Türkiye"/>
  </r>
  <r>
    <s v="Q3"/>
    <x v="0"/>
    <x v="7"/>
    <m/>
    <s v="ÖZCIHAN GIDA INSAAT TARIM NAKLIYE ENERJI TURIZM MAD. PAZ. VE SAN. LTD. STI."/>
    <s v="EH.06.001"/>
    <s v="EnRoute Panorama - Hosting Hizmeti"/>
    <s v="Univera - JTI"/>
    <x v="11"/>
    <s v="Hosting"/>
    <m/>
    <n v="798.88"/>
    <m/>
    <n v="2"/>
    <m/>
    <n v="1597.757648"/>
    <m/>
    <n v="-2.3519999999999999E-3"/>
    <m/>
    <n v="1597.76"/>
    <m/>
    <n v="0"/>
    <n v="0"/>
    <s v="UNI240000001470"/>
    <m/>
    <m/>
    <s v="JTI"/>
    <x v="0"/>
    <s v="Yenileme"/>
    <s v="Hizmet"/>
    <s v="Hosting"/>
    <s v="Key Account"/>
    <x v="0"/>
    <x v="0"/>
    <s v="Yurt İçi"/>
    <s v="Türkiye"/>
  </r>
  <r>
    <s v="Q3"/>
    <x v="0"/>
    <x v="7"/>
    <m/>
    <s v="ÖZÇELIK MESRUBAT VE GIDA MAD.TIC.PAZ.A.S."/>
    <s v="EH.06.001"/>
    <s v="EnRoute Panorama - Hosting Hizmeti"/>
    <s v="Univera - JTI"/>
    <x v="11"/>
    <s v="Hosting"/>
    <m/>
    <n v="798.87799999999993"/>
    <m/>
    <n v="5"/>
    <m/>
    <n v="3994.3941199999999"/>
    <m/>
    <n v="4.1200000000000004E-3"/>
    <m/>
    <n v="3994.39"/>
    <m/>
    <n v="0"/>
    <n v="0"/>
    <s v="UNI240000001471"/>
    <m/>
    <m/>
    <s v="JTI"/>
    <x v="0"/>
    <s v="Yenileme"/>
    <s v="Hizmet"/>
    <s v="Hosting"/>
    <s v="Key Account"/>
    <x v="0"/>
    <x v="0"/>
    <s v="Yurt İçi"/>
    <s v="Türkiye"/>
  </r>
  <r>
    <s v="Q3"/>
    <x v="0"/>
    <x v="7"/>
    <m/>
    <s v="ÖZÇELIK MESRUBAT VE GIDA MAD.TIC.PAZ.A.S."/>
    <s v="EH.06.001"/>
    <s v="EnRoute Panorama - Hosting Hizmeti"/>
    <s v="Univera - JTI"/>
    <x v="11"/>
    <s v="Hosting"/>
    <m/>
    <n v="798.88"/>
    <m/>
    <n v="1"/>
    <m/>
    <n v="798.87882400000001"/>
    <m/>
    <n v="-1.176E-3"/>
    <m/>
    <n v="798.88"/>
    <m/>
    <n v="0"/>
    <n v="0"/>
    <s v="UNI240000001472"/>
    <m/>
    <m/>
    <s v="JTI"/>
    <x v="0"/>
    <s v="Yenileme"/>
    <s v="Hizmet"/>
    <s v="Hosting"/>
    <s v="Key Account"/>
    <x v="0"/>
    <x v="0"/>
    <s v="Yurt İçi"/>
    <s v="Türkiye"/>
  </r>
  <r>
    <s v="Q3"/>
    <x v="0"/>
    <x v="7"/>
    <m/>
    <s v="ÖZERLER TICARET ILHAN ÖZER"/>
    <s v="EH.06.001"/>
    <s v="EnRoute Panorama - Hosting Hizmeti"/>
    <s v="Univera - JTI"/>
    <x v="11"/>
    <s v="Hosting"/>
    <m/>
    <n v="798.88"/>
    <m/>
    <n v="4"/>
    <m/>
    <n v="3195.515296"/>
    <m/>
    <n v="-4.7039999999999998E-3"/>
    <m/>
    <n v="3195.52"/>
    <m/>
    <n v="0"/>
    <n v="0"/>
    <s v="UNI240000001473"/>
    <m/>
    <m/>
    <s v="JTI"/>
    <x v="0"/>
    <s v="Yenileme"/>
    <s v="Hizmet"/>
    <s v="Hosting"/>
    <s v="Key Account"/>
    <x v="0"/>
    <x v="0"/>
    <s v="Yurt İçi"/>
    <s v="Türkiye"/>
  </r>
  <r>
    <s v="Q3"/>
    <x v="0"/>
    <x v="7"/>
    <m/>
    <s v="PIRAMIT GIDA LOJISTIK TICARET TIC. A.S."/>
    <s v="EH.06.001"/>
    <s v="EnRoute Panorama - Hosting Hizmeti"/>
    <s v="Univera - JTI"/>
    <x v="11"/>
    <s v="Hosting"/>
    <m/>
    <n v="798.88"/>
    <m/>
    <n v="2"/>
    <m/>
    <n v="1597.757648"/>
    <m/>
    <n v="-2.3519999999999999E-3"/>
    <m/>
    <n v="1597.76"/>
    <m/>
    <n v="0"/>
    <n v="0"/>
    <s v="UNI240000001474"/>
    <m/>
    <m/>
    <s v="JTI"/>
    <x v="0"/>
    <s v="Yenileme"/>
    <s v="Hizmet"/>
    <s v="Hosting"/>
    <s v="Key Account"/>
    <x v="0"/>
    <x v="0"/>
    <s v="Yurt İçi"/>
    <s v="Türkiye"/>
  </r>
  <r>
    <s v="Q3"/>
    <x v="0"/>
    <x v="7"/>
    <m/>
    <s v="RECKITT BENCKISER EV ve HIJYEN ÜRÜNLERI A.S."/>
    <s v="EH.06.001"/>
    <s v="EnRoute Panorama - Hosting Hizmeti"/>
    <s v="Univera - Reckitt Benckiser"/>
    <x v="12"/>
    <s v="Hosting"/>
    <m/>
    <n v="30714.15"/>
    <m/>
    <n v="1"/>
    <m/>
    <n v="30714.15"/>
    <m/>
    <n v="0"/>
    <m/>
    <n v="30714.15"/>
    <m/>
    <n v="0"/>
    <n v="0"/>
    <s v="UNI240000001407"/>
    <m/>
    <m/>
    <s v="R. Benckiser"/>
    <x v="0"/>
    <s v="Yenileme"/>
    <s v="Hizmet"/>
    <s v="Hosting"/>
    <s v="Diğer"/>
    <x v="0"/>
    <x v="0"/>
    <s v="Yurt İçi"/>
    <s v="Türkiye"/>
  </r>
  <r>
    <s v="Q3"/>
    <x v="0"/>
    <x v="7"/>
    <m/>
    <s v="RECKITT BENCKISER TEMIZLIK MALZEMESI SAN. VE TIC. A.S."/>
    <s v="EH.06.001"/>
    <s v="EnRoute Panorama - Hosting Hizmeti"/>
    <s v="Univera - Reckitt Benckiser"/>
    <x v="12"/>
    <s v="Hosting"/>
    <m/>
    <n v="18534.330000000002"/>
    <m/>
    <n v="1"/>
    <m/>
    <n v="18534.330000000002"/>
    <m/>
    <n v="0"/>
    <m/>
    <n v="18534.330000000002"/>
    <m/>
    <n v="0"/>
    <n v="0"/>
    <s v="UNI240000001408"/>
    <m/>
    <m/>
    <s v="R. Benckiser"/>
    <x v="0"/>
    <s v="Yenileme"/>
    <s v="Hizmet"/>
    <s v="Hosting"/>
    <s v="Diğer"/>
    <x v="0"/>
    <x v="0"/>
    <s v="Yurt İçi"/>
    <s v="Türkiye"/>
  </r>
  <r>
    <s v="Q3"/>
    <x v="0"/>
    <x v="7"/>
    <m/>
    <s v="REYMAR TÜTÜN MAM. DAG. VE PAZ. LTD. STI."/>
    <s v="EH.06.001"/>
    <s v="EnRoute Panorama - Hosting Hizmeti"/>
    <s v="Univera - JTI"/>
    <x v="11"/>
    <s v="Hosting"/>
    <m/>
    <n v="798.88"/>
    <m/>
    <n v="1"/>
    <m/>
    <n v="798.87882400000001"/>
    <m/>
    <n v="-1.176E-3"/>
    <m/>
    <n v="798.88"/>
    <m/>
    <n v="0"/>
    <n v="0"/>
    <s v="UNI240000001475"/>
    <m/>
    <m/>
    <s v="JTI"/>
    <x v="0"/>
    <s v="Yenileme"/>
    <s v="Hizmet"/>
    <s v="Hosting"/>
    <s v="Key Account"/>
    <x v="0"/>
    <x v="0"/>
    <s v="Yurt İçi"/>
    <s v="Türkiye"/>
  </r>
  <r>
    <s v="Q3"/>
    <x v="0"/>
    <x v="7"/>
    <m/>
    <s v="SAGIROGLU TÜTÜN ÜRÜN. INS.TAAH. SAN. VE TIC. LTD. STI."/>
    <s v="EH.06.001"/>
    <s v="EnRoute Panorama - Hosting Hizmeti"/>
    <s v="Univera - JTI"/>
    <x v="11"/>
    <s v="Hosting"/>
    <m/>
    <n v="798.88"/>
    <m/>
    <n v="1"/>
    <m/>
    <n v="798.87882400000001"/>
    <m/>
    <n v="-1.176E-3"/>
    <m/>
    <n v="798.88"/>
    <m/>
    <n v="0"/>
    <n v="0"/>
    <s v="UNI240000001476"/>
    <m/>
    <m/>
    <s v="JTI"/>
    <x v="0"/>
    <s v="Yenileme"/>
    <s v="Hizmet"/>
    <s v="Hosting"/>
    <s v="Key Account"/>
    <x v="0"/>
    <x v="0"/>
    <s v="Yurt İçi"/>
    <s v="Türkiye"/>
  </r>
  <r>
    <s v="Q3"/>
    <x v="0"/>
    <x v="7"/>
    <m/>
    <s v="SAMI EMGIN DAG. PAZ. TUR. TEKS. INS. SAN. TIC. LTD. STI."/>
    <s v="EH.06.001"/>
    <s v="EnRoute Panorama - Hosting Hizmeti"/>
    <s v="Univera - JTI"/>
    <x v="11"/>
    <s v="Hosting"/>
    <m/>
    <n v="798.88"/>
    <m/>
    <n v="2"/>
    <m/>
    <n v="1597.757648"/>
    <m/>
    <n v="-2.3519999999999999E-3"/>
    <m/>
    <n v="1597.76"/>
    <m/>
    <n v="0"/>
    <n v="0"/>
    <s v="UNI240000001477"/>
    <m/>
    <m/>
    <s v="JTI"/>
    <x v="0"/>
    <s v="Yenileme"/>
    <s v="Hizmet"/>
    <s v="Hosting"/>
    <s v="Key Account"/>
    <x v="0"/>
    <x v="0"/>
    <s v="Yurt İçi"/>
    <s v="Türkiye"/>
  </r>
  <r>
    <s v="Q3"/>
    <x v="0"/>
    <x v="7"/>
    <m/>
    <s v="SEKERCI GIDA TEMIZLIK ÜRÜN. PAZ. VE DAG. LTD. STI."/>
    <s v="EH.06.001"/>
    <s v="EnRoute Panorama - Hosting Hizmeti"/>
    <s v="Univera - JTI"/>
    <x v="11"/>
    <s v="Hosting"/>
    <m/>
    <n v="798.87900000000002"/>
    <m/>
    <n v="10"/>
    <m/>
    <n v="7988.7882399999999"/>
    <m/>
    <n v="-1.7600000000000001E-3"/>
    <m/>
    <n v="7988.79"/>
    <m/>
    <n v="0"/>
    <n v="0"/>
    <s v="UNI240000001481"/>
    <m/>
    <m/>
    <s v="JTI"/>
    <x v="0"/>
    <s v="Yenileme"/>
    <s v="Hizmet"/>
    <s v="Hosting"/>
    <s v="Key Account"/>
    <x v="0"/>
    <x v="0"/>
    <s v="Yurt İçi"/>
    <s v="Türkiye"/>
  </r>
  <r>
    <s v="Q3"/>
    <x v="0"/>
    <x v="7"/>
    <m/>
    <s v="SEYDIM DAG.PAZ.A.S."/>
    <s v="EH.06.001"/>
    <s v="EnRoute Panorama - Hosting Hizmeti"/>
    <s v="Univera - JTI"/>
    <x v="11"/>
    <s v="Hosting"/>
    <m/>
    <n v="798.88"/>
    <m/>
    <n v="1"/>
    <m/>
    <n v="798.87882400000001"/>
    <m/>
    <n v="-1.176E-3"/>
    <m/>
    <n v="798.88"/>
    <m/>
    <n v="0"/>
    <n v="0"/>
    <s v="UNI240000001478"/>
    <m/>
    <m/>
    <s v="JTI"/>
    <x v="0"/>
    <s v="Yenileme"/>
    <s v="Hizmet"/>
    <s v="Hosting"/>
    <s v="Key Account"/>
    <x v="0"/>
    <x v="0"/>
    <s v="Yurt İçi"/>
    <s v="Türkiye"/>
  </r>
  <r>
    <s v="Q3"/>
    <x v="0"/>
    <x v="7"/>
    <m/>
    <s v="SEYPA GIDA IHTIYAÇ MAD.ÜRETIM.DAG.VE TIC. A.S."/>
    <s v="EH.06.001"/>
    <s v="EnRoute Panorama - Hosting Hizmeti"/>
    <s v="Univera - JTI"/>
    <x v="11"/>
    <s v="Hosting"/>
    <m/>
    <n v="798.88"/>
    <m/>
    <n v="2"/>
    <m/>
    <n v="1597.757648"/>
    <m/>
    <n v="-2.3519999999999999E-3"/>
    <m/>
    <n v="1597.76"/>
    <m/>
    <n v="0"/>
    <n v="0"/>
    <s v="UNI240000001479"/>
    <m/>
    <m/>
    <s v="JTI"/>
    <x v="0"/>
    <s v="Yenileme"/>
    <s v="Hizmet"/>
    <s v="Hosting"/>
    <s v="Key Account"/>
    <x v="0"/>
    <x v="0"/>
    <s v="Yurt İçi"/>
    <s v="Türkiye"/>
  </r>
  <r>
    <s v="Q3"/>
    <x v="0"/>
    <x v="7"/>
    <m/>
    <s v="SSG DAYANIKLI TÜKETIM MAD. GIDA ÜRÜNLERI PAZ. SAN. TIC. LTD. STI."/>
    <s v="EH.06.001"/>
    <s v="EnRoute Panorama - Hosting Hizmeti"/>
    <s v="Univera - JTI"/>
    <x v="11"/>
    <s v="Hosting"/>
    <m/>
    <n v="798.88"/>
    <m/>
    <n v="2"/>
    <m/>
    <n v="1597.757648"/>
    <m/>
    <n v="-2.3519999999999999E-3"/>
    <m/>
    <n v="1597.76"/>
    <m/>
    <n v="0"/>
    <n v="0"/>
    <s v="UNI240000001480"/>
    <m/>
    <m/>
    <s v="JTI"/>
    <x v="0"/>
    <s v="Yenileme"/>
    <s v="Hizmet"/>
    <s v="Hosting"/>
    <s v="Key Account"/>
    <x v="0"/>
    <x v="0"/>
    <s v="Yurt İçi"/>
    <s v="Türkiye"/>
  </r>
  <r>
    <s v="Q3"/>
    <x v="0"/>
    <x v="7"/>
    <m/>
    <s v="YILDIRIMLAR GRUP IHTIYAÇ VE GIDA MAD. TURIZM A.S"/>
    <s v="EH.06.001"/>
    <s v="EnRoute Panorama - Hosting Hizmeti"/>
    <s v="Univera - JTI"/>
    <x v="11"/>
    <s v="Hosting"/>
    <m/>
    <n v="798.88"/>
    <m/>
    <n v="2"/>
    <m/>
    <n v="1597.757648"/>
    <m/>
    <n v="-2.3519999999999999E-3"/>
    <m/>
    <n v="1597.76"/>
    <m/>
    <n v="0"/>
    <n v="0"/>
    <s v="UNI240000001482"/>
    <m/>
    <m/>
    <s v="JTI"/>
    <x v="0"/>
    <s v="Yenileme"/>
    <s v="Hizmet"/>
    <s v="Hosting"/>
    <s v="Key Account"/>
    <x v="0"/>
    <x v="0"/>
    <s v="Yurt İçi"/>
    <s v="Türkiye"/>
  </r>
  <r>
    <s v="Q3"/>
    <x v="0"/>
    <x v="7"/>
    <m/>
    <s v="YUSUF BEKTAS GIDA VE IHTIYAÇ MAD. ILETISIM NAKLIYE TIC.VE SAN.LTD.STI."/>
    <s v="EH.06.001"/>
    <s v="EnRoute Panorama - Hosting Hizmeti"/>
    <s v="Univera - JTI"/>
    <x v="11"/>
    <s v="Hosting"/>
    <m/>
    <n v="798.87857142857138"/>
    <m/>
    <n v="7"/>
    <m/>
    <n v="5592.1517679999997"/>
    <m/>
    <n v="1.768E-3"/>
    <m/>
    <n v="5592.15"/>
    <m/>
    <n v="0"/>
    <n v="0"/>
    <s v="UNI240000001483"/>
    <m/>
    <m/>
    <s v="JTI"/>
    <x v="0"/>
    <s v="Yenileme"/>
    <s v="Hizmet"/>
    <s v="Hosting"/>
    <s v="Key Account"/>
    <x v="0"/>
    <x v="0"/>
    <s v="Yurt İçi"/>
    <s v="Türkiye"/>
  </r>
  <r>
    <s v="Q3"/>
    <x v="0"/>
    <x v="7"/>
    <m/>
    <s v="ZÜMRÜT TEKEL ÜRÜNLERI GIDA PAZ.INS.TAAH.SAN.VE.TIC.LTD STI"/>
    <s v="EH.06.001"/>
    <s v="EnRoute Panorama - Hosting Hizmeti"/>
    <s v="Univera - JTI"/>
    <x v="11"/>
    <s v="Hosting"/>
    <m/>
    <n v="798.88"/>
    <m/>
    <n v="1"/>
    <m/>
    <n v="798.87882400000001"/>
    <m/>
    <n v="-1.176E-3"/>
    <m/>
    <n v="798.88"/>
    <m/>
    <n v="0"/>
    <n v="0"/>
    <s v="UNI240000001484"/>
    <m/>
    <m/>
    <s v="JTI"/>
    <x v="0"/>
    <s v="Yenileme"/>
    <s v="Hizmet"/>
    <s v="Hosting"/>
    <s v="Key Account"/>
    <x v="0"/>
    <x v="0"/>
    <s v="Yurt İçi"/>
    <s v="Türkiye"/>
  </r>
  <r>
    <s v="Q2"/>
    <x v="1"/>
    <x v="3"/>
    <m/>
    <s v="Altıparmak Gıda San. ve Tic. A.Ş. "/>
    <s v="EY.03.001"/>
    <s v="Enroute Panorama PaaS Yazılımi (Kiralama Hizmeti )"/>
    <s v="Univera - Altıparmak-Balparmak"/>
    <x v="18"/>
    <s v="Enroute"/>
    <s v="Enroute"/>
    <n v="112492.8"/>
    <m/>
    <n v="3"/>
    <m/>
    <n v="337478.40000000002"/>
    <m/>
    <n v="0"/>
    <m/>
    <n v="337478.40000000002"/>
    <m/>
    <n v="0"/>
    <n v="0"/>
    <m/>
    <m/>
    <m/>
    <s v="Balparmak"/>
    <x v="0"/>
    <s v="Yenileme"/>
    <s v="Lisans"/>
    <s v="Lisans Kiralama"/>
    <s v="Diğer"/>
    <x v="0"/>
    <x v="0"/>
    <s v="Yurt İçi"/>
    <s v="Türkiye"/>
  </r>
  <r>
    <s v="Q2"/>
    <x v="1"/>
    <x v="3"/>
    <m/>
    <s v="Altıparmak Gıda San. ve Tic. A.Ş. "/>
    <s v="EY.03.001"/>
    <s v="Enroute Panorama PaaS Yazılımi (Kiralama Hizmeti )"/>
    <s v="Univera - Altıparmak-Balparmak"/>
    <x v="18"/>
    <s v="Enroute"/>
    <s v="Enroute"/>
    <n v="41921"/>
    <m/>
    <n v="1"/>
    <m/>
    <n v="41921"/>
    <m/>
    <n v="0"/>
    <m/>
    <n v="41921"/>
    <m/>
    <n v="0"/>
    <n v="0"/>
    <m/>
    <m/>
    <m/>
    <s v="Balparmak"/>
    <x v="0"/>
    <s v="Yenileme"/>
    <s v="Lisans"/>
    <s v="Lisans Kiralama"/>
    <s v="Diğer"/>
    <x v="0"/>
    <x v="0"/>
    <s v="Yurt İçi"/>
    <s v="Türkiye"/>
  </r>
  <r>
    <s v="Q2"/>
    <x v="1"/>
    <x v="3"/>
    <m/>
    <s v="Altıparmak Gıda San. ve Tic. A.Ş. "/>
    <s v="EY.03.001"/>
    <s v="Enroute Panorama PaaS Yazılımi (Kiralama Hizmeti )"/>
    <s v="Univera - Altıparmak-Balparmak"/>
    <x v="18"/>
    <s v="Enroute"/>
    <s v="Enroute"/>
    <n v="112492.8"/>
    <m/>
    <n v="1"/>
    <m/>
    <n v="112492.8"/>
    <m/>
    <n v="0"/>
    <m/>
    <n v="112492.8"/>
    <m/>
    <n v="0"/>
    <n v="0"/>
    <m/>
    <m/>
    <m/>
    <s v="Balparmak"/>
    <x v="0"/>
    <s v="Yenileme"/>
    <s v="Lisans"/>
    <s v="Lisans Kiralama"/>
    <s v="Diğer"/>
    <x v="0"/>
    <x v="0"/>
    <s v="Yurt İçi"/>
    <s v="Türkiye"/>
  </r>
  <r>
    <s v="Q1"/>
    <x v="1"/>
    <x v="2"/>
    <m/>
    <s v="KOROPLAST TEMIZLIK AMBALAJ ÜRÜNLERI SAN. VE DIS TIC.A.S."/>
    <s v="EY.03.001"/>
    <s v="Enroute Panorama PaaS Yazılımi (Kiralama Hizmeti )"/>
    <s v="Univera - Koroplast"/>
    <x v="14"/>
    <s v="Enroute"/>
    <s v="Enroute"/>
    <n v="94503.98"/>
    <m/>
    <n v="1"/>
    <m/>
    <n v="94503.98"/>
    <m/>
    <n v="0"/>
    <m/>
    <n v="94503.98"/>
    <m/>
    <n v="0"/>
    <n v="0"/>
    <m/>
    <m/>
    <m/>
    <s v="Koroplast"/>
    <x v="0"/>
    <s v="Yenileme"/>
    <s v="Lisans"/>
    <s v="Lisans Kiralama"/>
    <s v="Diğer"/>
    <x v="0"/>
    <x v="0"/>
    <s v="Yurt İçi"/>
    <s v="Türkiye"/>
  </r>
  <r>
    <s v="Q1"/>
    <x v="1"/>
    <x v="2"/>
    <m/>
    <s v="EKSILIOGLU  GIDA VE TEM ÜRÜN DAG PAZ  SAN ve TIC LTD. STI"/>
    <s v="EY.04.012"/>
    <s v="Enroute Panorama E-Dönüsüm  Modül Yazılımi (Enterprise)"/>
    <s v="Univera - Reckitt Benckiser"/>
    <x v="14"/>
    <s v="Enroute"/>
    <s v="Enroute"/>
    <n v="37700"/>
    <m/>
    <n v="1"/>
    <m/>
    <n v="37700"/>
    <m/>
    <n v="0"/>
    <m/>
    <n v="37700"/>
    <m/>
    <n v="0"/>
    <n v="0"/>
    <m/>
    <m/>
    <m/>
    <s v="R. Benckiser"/>
    <x v="0"/>
    <s v="Yeni Satış"/>
    <s v="Lisans"/>
    <s v="Lisans Satışı"/>
    <s v="Diğer"/>
    <x v="0"/>
    <x v="0"/>
    <s v="Yurt İçi"/>
    <s v="Türkiye"/>
  </r>
  <r>
    <s v="Q1"/>
    <x v="1"/>
    <x v="2"/>
    <m/>
    <s v="LOREAL TÜRKIYE SAN VE TIC. A.S."/>
    <s v="EH.02.014"/>
    <s v="Enroute PANORAMA BUSINESS ANALYTICS  (QSENSE) KULLANICI LISANSI BakımI"/>
    <s v="Univera - Loreal Eczane"/>
    <x v="13"/>
    <s v="Enroute"/>
    <s v="QLIK - Outsource"/>
    <n v="238130.8"/>
    <m/>
    <n v="1"/>
    <m/>
    <n v="238130.8"/>
    <m/>
    <n v="0"/>
    <m/>
    <n v="238130.8"/>
    <m/>
    <n v="0"/>
    <n v="0"/>
    <m/>
    <m/>
    <m/>
    <s v="Loreal"/>
    <x v="0"/>
    <s v="Yenileme"/>
    <s v="Hizmet"/>
    <s v="Bakım ve Destek Hizmeti"/>
    <s v="Diğer"/>
    <x v="0"/>
    <x v="0"/>
    <s v="Yurt İçi"/>
    <s v="Türkiye"/>
  </r>
  <r>
    <s v="Q2"/>
    <x v="1"/>
    <x v="3"/>
    <m/>
    <s v="Arma İlaç San. ve Tic. Ltd. Şti."/>
    <s v="EH.02.001"/>
    <s v="Enroute Panorama - Yillik Yazilim Bakimi, Yasatma ve Merkezi Destek Hizmeti"/>
    <s v="Univera - Arma İlaç"/>
    <x v="12"/>
    <s v="Enroute"/>
    <s v="Enterprise"/>
    <n v="121192.5"/>
    <m/>
    <n v="1"/>
    <m/>
    <n v="121192.5"/>
    <m/>
    <n v="0"/>
    <m/>
    <n v="121192.5"/>
    <m/>
    <n v="0"/>
    <n v="0"/>
    <m/>
    <m/>
    <m/>
    <s v="Arma İlaç"/>
    <x v="0"/>
    <s v="Yeni Satış"/>
    <s v="Hizmet"/>
    <s v="Bakım ve Destek Hizmeti"/>
    <s v="Diğer"/>
    <x v="0"/>
    <x v="0"/>
    <s v="Yurt İçi"/>
    <s v="Türkiye"/>
  </r>
  <r>
    <s v="Q1"/>
    <x v="1"/>
    <x v="2"/>
    <m/>
    <s v="LEVENT KIMYA SAN. VE TIC. A.S."/>
    <s v="EH.02.001"/>
    <s v="Enroute Panorama - Yillik Yazilim Bakimi, Yasatma ve Merkezi Destek Hizmeti"/>
    <s v="Univera - Levent Kimya"/>
    <x v="14"/>
    <s v="Enroute"/>
    <s v="Enroute"/>
    <n v="800000"/>
    <m/>
    <n v="1"/>
    <m/>
    <n v="800000"/>
    <m/>
    <n v="0"/>
    <m/>
    <n v="800000"/>
    <m/>
    <n v="0"/>
    <n v="0"/>
    <m/>
    <m/>
    <m/>
    <s v="Levent Kimya"/>
    <x v="0"/>
    <s v="Yenileme"/>
    <s v="Hizmet"/>
    <s v="Bakım ve Destek Hizmeti"/>
    <s v="Diğer"/>
    <x v="0"/>
    <x v="0"/>
    <s v="Yurt İçi"/>
    <s v="Türkiye"/>
  </r>
  <r>
    <s v="Q1"/>
    <x v="1"/>
    <x v="2"/>
    <m/>
    <s v="LOREAL TÜRKIYE SAN VE TIC. A.S."/>
    <s v="EH.02.001"/>
    <s v="Enroute Panorama - Yillik Yazilim Bakimi, Yasatma ve Merkezi Destek Hizmeti"/>
    <s v="Univera - Loreal Eczane"/>
    <x v="13"/>
    <s v="Enroute"/>
    <s v="Enroute"/>
    <n v="1200000"/>
    <m/>
    <n v="1"/>
    <m/>
    <n v="1200000"/>
    <m/>
    <n v="0"/>
    <m/>
    <n v="1200000"/>
    <m/>
    <n v="0"/>
    <n v="0"/>
    <m/>
    <m/>
    <m/>
    <s v="Loreal"/>
    <x v="0"/>
    <s v="Yenileme"/>
    <s v="Hizmet"/>
    <s v="Bakım ve Destek Hizmeti"/>
    <s v="Diğer"/>
    <x v="0"/>
    <x v="0"/>
    <s v="Yurt İçi"/>
    <s v="Türkiye"/>
  </r>
  <r>
    <s v="Q1"/>
    <x v="1"/>
    <x v="2"/>
    <m/>
    <s v="TÜRK HENKEL KIMYA SAN TIC. A.S."/>
    <s v="EH.02.001"/>
    <s v="Enroute Panorama - Yillik Yazilim Bakimi, Yasatma ve Merkezi Destek Hizmeti"/>
    <s v="Univera - Henkel"/>
    <x v="13"/>
    <s v="Enroute"/>
    <s v="Enroute"/>
    <n v="87098.27"/>
    <m/>
    <n v="1"/>
    <m/>
    <n v="87098.27"/>
    <m/>
    <n v="0"/>
    <m/>
    <n v="87098.27"/>
    <m/>
    <n v="0"/>
    <n v="0"/>
    <m/>
    <m/>
    <m/>
    <s v="Henkel"/>
    <x v="0"/>
    <s v="Yenileme"/>
    <s v="Hizmet"/>
    <s v="Bakım ve Destek Hizmeti"/>
    <s v="Diğer"/>
    <x v="0"/>
    <x v="0"/>
    <s v="Yurt İçi"/>
    <s v="Türkiye"/>
  </r>
  <r>
    <s v="Q1"/>
    <x v="1"/>
    <x v="2"/>
    <m/>
    <s v="NEWAL AL EBDAA IMPORT-EXPORT AND GENERAL TRADING LTD COMPANY"/>
    <s v="EH.02.001"/>
    <s v="Enroute Panorama - Yillik Yazilim Bakimi, Yasatma ve Merkezi Destek Hizmeti"/>
    <s v="Univera - Newal Irak"/>
    <x v="16"/>
    <s v="Enroute"/>
    <s v="Enroute"/>
    <n v="58409.58"/>
    <m/>
    <n v="1"/>
    <m/>
    <n v="58409.582000000002"/>
    <m/>
    <n v="2E-3"/>
    <m/>
    <n v="58409.58"/>
    <m/>
    <n v="0"/>
    <n v="0"/>
    <m/>
    <m/>
    <m/>
    <s v="Newal"/>
    <x v="3"/>
    <s v="Yeni Satış"/>
    <s v="Hizmet"/>
    <s v="Bakım ve Destek Hizmeti"/>
    <s v="Diğer"/>
    <x v="0"/>
    <x v="0"/>
    <s v="Yurt Dışı"/>
    <s v="Irak"/>
  </r>
  <r>
    <s v="Q2"/>
    <x v="1"/>
    <x v="3"/>
    <m/>
    <s v="Eczacibasi Tüketim Ürünleri San. Tic. A.S."/>
    <s v="EH.02.018"/>
    <s v="Enroute Panorama  WebConnector Bakim Hizmeti"/>
    <s v="Univera - Eczacıbaşı Profesyonel"/>
    <x v="11"/>
    <s v="Enroute"/>
    <s v="Web Connector"/>
    <n v="107617.43"/>
    <m/>
    <n v="4"/>
    <m/>
    <n v="430469.72"/>
    <m/>
    <n v="0"/>
    <m/>
    <n v="430469.72"/>
    <m/>
    <n v="0"/>
    <n v="0"/>
    <m/>
    <m/>
    <m/>
    <s v="Eczacıbaşı"/>
    <x v="0"/>
    <s v="Yenileme"/>
    <s v="Hizmet"/>
    <s v="Bakım ve Destek Hizmeti"/>
    <s v="Diğer"/>
    <x v="0"/>
    <x v="0"/>
    <s v="Yurt İçi"/>
    <s v="Türkiye"/>
  </r>
  <r>
    <s v="Q1"/>
    <x v="1"/>
    <x v="2"/>
    <m/>
    <s v="MARS GIDA ÜRÜNLERI TIC. LTD.STI."/>
    <s v="EH.03.003"/>
    <s v="Enroute Panorama - Uzman Destek Hizmeti"/>
    <s v="Univera - Mars Gıda"/>
    <x v="14"/>
    <s v="Enroute"/>
    <s v="Enroute"/>
    <n v="152500"/>
    <m/>
    <n v="3"/>
    <m/>
    <n v="457500"/>
    <m/>
    <n v="0"/>
    <m/>
    <n v="457500"/>
    <m/>
    <n v="0"/>
    <n v="0"/>
    <m/>
    <m/>
    <m/>
    <s v="Mars Gıda"/>
    <x v="0"/>
    <s v="Yenileme"/>
    <s v="Hizmet"/>
    <s v="Uzman Destek Hizmeti"/>
    <s v="Diğer"/>
    <x v="0"/>
    <x v="0"/>
    <s v="Yurt İçi"/>
    <s v="Türkiye"/>
  </r>
  <r>
    <s v="Q2"/>
    <x v="1"/>
    <x v="3"/>
    <m/>
    <s v="DARDANEL DAĞITIM A.Ş."/>
    <s v="EH.03.006"/>
    <s v="Enroute Panorama - Uzaktan Kurulum ve Efitim Hizmeti"/>
    <s v="Univera - Dardanel"/>
    <x v="12"/>
    <s v="Enroute"/>
    <s v="Enroute"/>
    <n v="5481"/>
    <m/>
    <n v="2"/>
    <m/>
    <n v="10962"/>
    <m/>
    <n v="0"/>
    <m/>
    <n v="10962"/>
    <m/>
    <n v="0"/>
    <n v="0"/>
    <m/>
    <m/>
    <m/>
    <s v="Dardanel"/>
    <x v="0"/>
    <s v="Yeni Satış"/>
    <s v="Hizmet"/>
    <s v="Kurulum ve Eğitim"/>
    <s v="Diğer"/>
    <x v="0"/>
    <x v="0"/>
    <s v="Yurt İçi"/>
    <s v="Türkiye"/>
  </r>
  <r>
    <s v="Q2"/>
    <x v="1"/>
    <x v="3"/>
    <m/>
    <s v="INTEMA INSAAT VE TESISAT MALZEME A.S"/>
    <s v="EH.03.006"/>
    <s v="Enroute Panorama - Uzaktan Kurulum ve Efitim Hizmeti"/>
    <s v="Univera - Eczacıbaşı Intema"/>
    <x v="13"/>
    <s v="Enroute"/>
    <s v="Enroute"/>
    <n v="14000"/>
    <m/>
    <n v="1"/>
    <m/>
    <n v="14000"/>
    <m/>
    <n v="0"/>
    <m/>
    <n v="14000"/>
    <m/>
    <n v="0"/>
    <n v="0"/>
    <m/>
    <m/>
    <m/>
    <s v="Eczacıbaşı"/>
    <x v="0"/>
    <s v="Yeni Satış"/>
    <s v="Hizmet"/>
    <s v="Kurulum ve Eğitim"/>
    <s v="Diğer"/>
    <x v="0"/>
    <x v="0"/>
    <s v="Yurt İçi"/>
    <s v="Türkiye"/>
  </r>
  <r>
    <s v="Q2"/>
    <x v="1"/>
    <x v="3"/>
    <m/>
    <s v="INTEMA INSAAT VE TESISAT MALZEME A.S"/>
    <s v="EH.03.006"/>
    <s v="Enroute Panorama - Uzaktan Kurulum ve Efitim Hizmeti"/>
    <s v="Univera - Eczacıbaşı Intema"/>
    <x v="13"/>
    <s v="Enroute"/>
    <s v="Enroute"/>
    <n v="14000"/>
    <m/>
    <n v="1"/>
    <m/>
    <n v="14000"/>
    <m/>
    <n v="0"/>
    <m/>
    <n v="14000"/>
    <m/>
    <n v="0"/>
    <n v="0"/>
    <m/>
    <m/>
    <m/>
    <s v="Eczacıbaşı"/>
    <x v="0"/>
    <s v="Yeni Satış"/>
    <s v="Hizmet"/>
    <s v="Kurulum ve Eğitim"/>
    <s v="Diğer"/>
    <x v="0"/>
    <x v="0"/>
    <s v="Yurt İçi"/>
    <s v="Türkiye"/>
  </r>
  <r>
    <s v="Q1"/>
    <x v="1"/>
    <x v="2"/>
    <m/>
    <s v="RED BULL GIDA DAGITIM VE PAZARLAMA TICARET LTD. STI"/>
    <s v="EH.03.006"/>
    <s v="Enroute Panorama - Uzaktan Kurulum ve Efitim Hizmeti"/>
    <s v="Univera - Redbull"/>
    <x v="12"/>
    <s v="Enroute"/>
    <s v="Enroute"/>
    <n v="14000"/>
    <m/>
    <n v="2"/>
    <m/>
    <n v="28000"/>
    <m/>
    <n v="0"/>
    <m/>
    <n v="28000"/>
    <m/>
    <n v="0"/>
    <n v="0"/>
    <m/>
    <m/>
    <m/>
    <s v="Redbull"/>
    <x v="0"/>
    <s v="Yeni Satış"/>
    <s v="Hizmet"/>
    <s v="Kurulum ve Eğitim"/>
    <s v="Diğer"/>
    <x v="0"/>
    <x v="0"/>
    <s v="Yurt İçi"/>
    <s v="Türkiye"/>
  </r>
  <r>
    <s v="Q1"/>
    <x v="1"/>
    <x v="2"/>
    <m/>
    <s v="Deva İçecek San. Tic. A.Ş."/>
    <s v="EH.05.002"/>
    <s v="Enroute Panorama - Rapor Gelistirme Hizmeti"/>
    <s v="Univera - Deva İçecek"/>
    <x v="13"/>
    <s v="Enroute"/>
    <s v="Enroute"/>
    <n v="13125"/>
    <m/>
    <n v="5"/>
    <m/>
    <n v="87500"/>
    <m/>
    <n v="21875"/>
    <m/>
    <n v="65625"/>
    <m/>
    <n v="0"/>
    <n v="0"/>
    <m/>
    <m/>
    <m/>
    <s v="Deva"/>
    <x v="3"/>
    <s v="Yeni Satış"/>
    <s v="Hizmet"/>
    <s v="Rapor Geliştirme"/>
    <s v="Diğer"/>
    <x v="0"/>
    <x v="0"/>
    <s v="Yurt İçi"/>
    <s v="Türkiye"/>
  </r>
  <r>
    <s v="Q2"/>
    <x v="1"/>
    <x v="3"/>
    <m/>
    <s v="EVYAP SABUN YAG GLISERIN SAN. VE TIC.A.S."/>
    <s v="EH.01.001"/>
    <s v="Enroute Panorama - Proje ve Ürün Yönetimi Danışmanlığı Hizmeti"/>
    <s v="Univera - Evyap"/>
    <x v="16"/>
    <s v="Enroute"/>
    <s v="Enroute"/>
    <n v="24500"/>
    <m/>
    <n v="1"/>
    <m/>
    <n v="24500"/>
    <m/>
    <n v="0"/>
    <m/>
    <n v="24500"/>
    <m/>
    <n v="0"/>
    <n v="0"/>
    <m/>
    <m/>
    <m/>
    <s v="Evyap"/>
    <x v="0"/>
    <s v="Yeni Satış"/>
    <s v="Hizmet"/>
    <s v="Proje Yönetimi ve Danışmanlık"/>
    <s v="Diğer"/>
    <x v="0"/>
    <x v="0"/>
    <s v="Yurt İçi"/>
    <s v="Türkiye"/>
  </r>
  <r>
    <s v="Q1"/>
    <x v="1"/>
    <x v="2"/>
    <m/>
    <s v="Deva İçecek San. Tic. A.Ş."/>
    <s v="EH.01.001"/>
    <s v="Enroute Panorama - Proje ve Ürün Yönetimi Danışmanlığı Hizmeti"/>
    <s v="Univera - Deva İçecek"/>
    <x v="13"/>
    <s v="Enroute"/>
    <s v="Enroute"/>
    <n v="13125"/>
    <m/>
    <n v="16"/>
    <m/>
    <n v="280000"/>
    <m/>
    <n v="70000"/>
    <m/>
    <n v="210000"/>
    <m/>
    <n v="0"/>
    <n v="0"/>
    <m/>
    <m/>
    <m/>
    <s v="Deva"/>
    <x v="3"/>
    <s v="Yeni Satış"/>
    <s v="Hizmet"/>
    <s v="Proje Yönetimi ve Danışmanlık"/>
    <s v="Diğer"/>
    <x v="0"/>
    <x v="0"/>
    <s v="Yurt İçi"/>
    <s v="Türkiye"/>
  </r>
  <r>
    <s v="Q2"/>
    <x v="1"/>
    <x v="3"/>
    <m/>
    <s v="WEITNAUER DIS TICARET ANONIM SIRKETI"/>
    <s v="EYS.01.014"/>
    <s v="Enroute Panorama - Platform Back Office Kullanici Yazılımi (Standart)"/>
    <s v="Univera - Weitnauer"/>
    <x v="12"/>
    <s v="Enroute"/>
    <s v="Enroute"/>
    <n v="5438"/>
    <m/>
    <n v="2"/>
    <m/>
    <n v="10876"/>
    <m/>
    <n v="0"/>
    <m/>
    <n v="10876"/>
    <m/>
    <n v="0"/>
    <n v="0"/>
    <n v="5438"/>
    <m/>
    <m/>
    <s v="Weithnauer"/>
    <x v="0"/>
    <s v="Yeni Satış"/>
    <s v="Lisans"/>
    <s v="Lisans Satışı"/>
    <s v="Diğer"/>
    <x v="0"/>
    <x v="0"/>
    <s v="Yurt İçi"/>
    <s v="Türkiye"/>
  </r>
  <r>
    <s v="Q2"/>
    <x v="1"/>
    <x v="3"/>
    <m/>
    <s v="Arma İlaç San. ve Tic. Ltd. Şti."/>
    <s v="EY.01.014"/>
    <s v="Enroute Panorama - Platform Back Office Kullanici Yazılımi (Enterprise)"/>
    <s v="Univera - Arma İlaç"/>
    <x v="12"/>
    <s v="Enroute"/>
    <s v="Enterprise"/>
    <n v="16477.5"/>
    <m/>
    <n v="10"/>
    <m/>
    <n v="253500"/>
    <m/>
    <n v="88725"/>
    <m/>
    <n v="164775"/>
    <m/>
    <n v="0"/>
    <n v="0"/>
    <m/>
    <m/>
    <m/>
    <s v="Arma İlaç"/>
    <x v="0"/>
    <s v="Yeni Satış"/>
    <s v="Lisans"/>
    <s v="Lisans Satışı"/>
    <s v="Diğer"/>
    <x v="0"/>
    <x v="0"/>
    <s v="Yurt İçi"/>
    <s v="Türkiye"/>
  </r>
  <r>
    <s v="Q1"/>
    <x v="1"/>
    <x v="2"/>
    <m/>
    <s v="NEWAL AL EBDAA IMPORT-EXPORT AND GENERAL TRADING LTD COMPANY"/>
    <s v="EY.01.014"/>
    <s v="Enroute Panorama - Platform Back Office Kullanici Yazılımi (Enterprise)"/>
    <s v="Univera - Newal Irak"/>
    <x v="16"/>
    <s v="Enroute"/>
    <s v="Enroute"/>
    <n v="14602.395"/>
    <m/>
    <n v="10"/>
    <m/>
    <n v="265498.09999999998"/>
    <m/>
    <n v="119474.15"/>
    <m/>
    <n v="146023.95000000001"/>
    <m/>
    <n v="0"/>
    <n v="0"/>
    <m/>
    <m/>
    <m/>
    <s v="Newal"/>
    <x v="3"/>
    <s v="Yeni Satış"/>
    <s v="Lisans"/>
    <s v="Lisans Satışı"/>
    <s v="Diğer"/>
    <x v="0"/>
    <x v="0"/>
    <s v="Yurt Dışı"/>
    <s v="Irak"/>
  </r>
  <r>
    <s v="Q2"/>
    <x v="1"/>
    <x v="3"/>
    <m/>
    <s v="ANZERLI ALKOLLÜ IÇECEK INSAAT GIDA BILISIM TEKNO TURIZM SAN VE DIS TIC. LTD.STI."/>
    <s v="EY.02.011"/>
    <s v="Enroute Panorama - Panel - Çoklu Proje Birlestirme Mobil Uygulama Yazılımi (Enterprise)"/>
    <s v="Univera - Weitnauer"/>
    <x v="12"/>
    <s v="Enroute"/>
    <s v="Enroute"/>
    <n v="12025"/>
    <m/>
    <n v="2"/>
    <m/>
    <n v="24050"/>
    <m/>
    <n v="0"/>
    <m/>
    <n v="24050"/>
    <m/>
    <n v="0"/>
    <n v="0"/>
    <m/>
    <m/>
    <m/>
    <s v="Weithnauer"/>
    <x v="0"/>
    <s v="Yeni Satış"/>
    <s v="Lisans"/>
    <s v="Lisans Satışı"/>
    <s v="Diğer"/>
    <x v="0"/>
    <x v="0"/>
    <s v="Yurt İçi"/>
    <s v="Türkiye"/>
  </r>
  <r>
    <s v="Q2"/>
    <x v="1"/>
    <x v="3"/>
    <m/>
    <s v="MGO GRUP HIZLI TÜKETIM ÜRÜNLERI PAZARLAMA A.S"/>
    <s v="EY.02.011"/>
    <s v="Enroute Panorama - Panel - Çoklu Proje Birlestirme Mobil Uygulama Yazılımi (Enterprise)"/>
    <s v="Univera - Weitnauer"/>
    <x v="12"/>
    <s v="Enroute"/>
    <s v="Enroute"/>
    <n v="12025"/>
    <m/>
    <n v="1"/>
    <m/>
    <n v="12025"/>
    <m/>
    <n v="0"/>
    <m/>
    <n v="12025"/>
    <m/>
    <n v="0"/>
    <n v="0"/>
    <m/>
    <m/>
    <m/>
    <s v="Weithnauer"/>
    <x v="0"/>
    <s v="Yeni Satış"/>
    <s v="Lisans"/>
    <s v="Lisans Satışı"/>
    <s v="Diğer"/>
    <x v="0"/>
    <x v="0"/>
    <s v="Yurt İçi"/>
    <s v="Türkiye"/>
  </r>
  <r>
    <s v="Q2"/>
    <x v="1"/>
    <x v="3"/>
    <m/>
    <s v="WEITNAUER DIS TICARET ANONIM SIRKETI"/>
    <s v="EYS.02.033"/>
    <s v="Enroute Panorama - Mobil Kullanici Yazılımi Standart"/>
    <s v="Univera - Weitnauer"/>
    <x v="12"/>
    <s v="Enroute"/>
    <s v="Enroute"/>
    <n v="3806"/>
    <m/>
    <n v="5"/>
    <m/>
    <n v="19030"/>
    <m/>
    <n v="0"/>
    <m/>
    <n v="19030"/>
    <m/>
    <n v="0"/>
    <n v="0"/>
    <n v="3806"/>
    <m/>
    <m/>
    <s v="Weithnauer"/>
    <x v="0"/>
    <s v="Yeni Satış"/>
    <s v="Lisans"/>
    <s v="Lisans Satışı"/>
    <s v="Diğer"/>
    <x v="0"/>
    <x v="0"/>
    <s v="Yurt İçi"/>
    <s v="Türkiye"/>
  </r>
  <r>
    <s v="Q2"/>
    <x v="1"/>
    <x v="3"/>
    <m/>
    <s v="Arma İlaç San. ve Tic. Ltd. Şti."/>
    <s v="EY.02.033"/>
    <s v="Enroute Panorama - Mobil Kullanici Yazılımi (Enterprise)"/>
    <s v="Univera - Arma İlaç"/>
    <x v="12"/>
    <s v="Enroute"/>
    <s v="Enterprise"/>
    <n v="7816.25"/>
    <m/>
    <n v="30"/>
    <m/>
    <n v="360750"/>
    <m/>
    <n v="126262.5"/>
    <m/>
    <n v="234487.5"/>
    <m/>
    <n v="0"/>
    <n v="0"/>
    <m/>
    <m/>
    <m/>
    <s v="Arma İlaç"/>
    <x v="0"/>
    <s v="Yeni Satış"/>
    <s v="Lisans"/>
    <s v="Lisans Satışı"/>
    <s v="Diğer"/>
    <x v="0"/>
    <x v="0"/>
    <s v="Yurt İçi"/>
    <s v="Türkiye"/>
  </r>
  <r>
    <s v="Q1"/>
    <x v="1"/>
    <x v="2"/>
    <m/>
    <s v="Deva İçecek San. Tic. A.Ş."/>
    <s v="EH.01.003"/>
    <s v="Enroute Panorama - Kurulum ve Efitim Hizmeti"/>
    <s v="Univera - Deva İçecek"/>
    <x v="13"/>
    <s v="Enroute"/>
    <s v="Enroute"/>
    <n v="8400"/>
    <m/>
    <n v="23"/>
    <m/>
    <n v="276000"/>
    <m/>
    <n v="82800"/>
    <m/>
    <n v="193200"/>
    <m/>
    <n v="0"/>
    <n v="0"/>
    <m/>
    <m/>
    <m/>
    <s v="Deva"/>
    <x v="3"/>
    <s v="Yeni Satış"/>
    <s v="Hizmet"/>
    <s v="Kurulum ve Eğitim"/>
    <s v="Diğer"/>
    <x v="0"/>
    <x v="0"/>
    <s v="Yurt İçi"/>
    <s v="Türkiye"/>
  </r>
  <r>
    <s v="Q1"/>
    <x v="1"/>
    <x v="2"/>
    <m/>
    <s v="NEWAL AL EBDAA IMPORT-EXPORT AND GENERAL TRADING LTD COMPANY"/>
    <s v="EH.01.003"/>
    <s v="Enroute Panorama - Kurulum ve Efitim Hizmeti"/>
    <s v="Univera - Newal Irak"/>
    <x v="16"/>
    <s v="Enroute"/>
    <s v="Enroute"/>
    <n v="18736.580000000002"/>
    <m/>
    <n v="1"/>
    <m/>
    <n v="19722.716"/>
    <m/>
    <n v="986.13599999999997"/>
    <m/>
    <n v="18736.580000000002"/>
    <m/>
    <n v="0"/>
    <n v="0"/>
    <m/>
    <m/>
    <m/>
    <s v="Newal"/>
    <x v="3"/>
    <s v="Yeni Satış"/>
    <s v="Hizmet"/>
    <s v="Kurulum ve Eğitim"/>
    <s v="Diğer"/>
    <x v="0"/>
    <x v="0"/>
    <s v="Yurt Dışı"/>
    <s v="Irak"/>
  </r>
  <r>
    <s v="Q1"/>
    <x v="1"/>
    <x v="2"/>
    <m/>
    <s v="Deva İçecek San. Tic. A.Ş."/>
    <s v="EYS.04.003"/>
    <s v="Enroute Panorama - Kullanici Yazılımlari Kiralama Hizmeti Standart"/>
    <s v="Univera - Deva İçecek"/>
    <x v="13"/>
    <s v="Enroute"/>
    <s v="Enroute"/>
    <n v="43956.06"/>
    <m/>
    <n v="6"/>
    <m/>
    <n v="263736.36"/>
    <m/>
    <n v="0"/>
    <m/>
    <n v="263736.36"/>
    <m/>
    <n v="0"/>
    <n v="0"/>
    <m/>
    <m/>
    <m/>
    <s v="Deva"/>
    <x v="3"/>
    <s v="Yeni Satış"/>
    <s v="Lisans"/>
    <s v="Lisans Kiralama"/>
    <s v="Diğer"/>
    <x v="0"/>
    <x v="0"/>
    <s v="Yurt İçi"/>
    <s v="Türkiye"/>
  </r>
  <r>
    <s v="Q2"/>
    <x v="1"/>
    <x v="3"/>
    <m/>
    <s v="WEITNAUER DIS TICARET ANONIM SIRKETI"/>
    <s v="EH.02.019"/>
    <s v="Enroute Panorama - Ek Yazılım Yazilim Bakimi, Yasatma ve Merkezi Destek Hizmeti"/>
    <s v="Univera - Weitnauer"/>
    <x v="12"/>
    <s v="Enroute"/>
    <s v="Enroute"/>
    <n v="4934.4799999999996"/>
    <m/>
    <n v="1"/>
    <m/>
    <n v="4934.4799999999996"/>
    <m/>
    <n v="0"/>
    <m/>
    <n v="4934.4799999999996"/>
    <m/>
    <n v="0"/>
    <n v="0"/>
    <n v="4934.4799999999996"/>
    <m/>
    <m/>
    <s v="Weithnauer"/>
    <x v="0"/>
    <s v="Yeni Satış"/>
    <s v="Hizmet"/>
    <s v="Bakım ve Destek Hizmeti"/>
    <s v="Diğer"/>
    <x v="0"/>
    <x v="0"/>
    <s v="Yurt İçi"/>
    <s v="Türkiye"/>
  </r>
  <r>
    <s v="Q1"/>
    <x v="1"/>
    <x v="2"/>
    <m/>
    <s v="TEKE IÇECEK ANONIM SIRKETI"/>
    <s v="EYS.04.012"/>
    <s v="Enroute Panorama - E-Dönüsüm Modül Yazılımi Standart"/>
    <s v="Univera - Redbull"/>
    <x v="12"/>
    <s v="E-Dönüşüm"/>
    <s v="Enroute"/>
    <n v="32500"/>
    <m/>
    <n v="1"/>
    <m/>
    <n v="32500"/>
    <m/>
    <n v="0"/>
    <m/>
    <n v="32500"/>
    <m/>
    <n v="0"/>
    <n v="0"/>
    <m/>
    <m/>
    <m/>
    <s v="Redbull"/>
    <x v="0"/>
    <s v="Yeni Satış"/>
    <s v="Lisans"/>
    <s v="Lisans Satışı"/>
    <s v="Diğer"/>
    <x v="0"/>
    <x v="0"/>
    <s v="Yurt İçi"/>
    <s v="Türkiye"/>
  </r>
  <r>
    <s v="Q2"/>
    <x v="1"/>
    <x v="3"/>
    <m/>
    <s v="MENEKSEOGLU TICARET ZEKERIYA MENEKSE"/>
    <s v="EYS.04.012"/>
    <s v="Enroute Panorama - E-Dönüsüm Modül Yazılımi Standart"/>
    <s v="Univera - Dardanel"/>
    <x v="12"/>
    <s v="Enroute"/>
    <s v="Enroute"/>
    <n v="20000"/>
    <m/>
    <n v="1"/>
    <m/>
    <n v="25000"/>
    <m/>
    <n v="5000"/>
    <m/>
    <n v="20000"/>
    <m/>
    <n v="0"/>
    <n v="0"/>
    <m/>
    <m/>
    <m/>
    <s v="Dardanel"/>
    <x v="0"/>
    <s v="Yeni Satış"/>
    <s v="Lisans"/>
    <s v="Lisans Satışı"/>
    <s v="Diğer"/>
    <x v="0"/>
    <x v="0"/>
    <s v="Yurt İçi"/>
    <s v="Türkiye"/>
  </r>
  <r>
    <s v="Q2"/>
    <x v="1"/>
    <x v="3"/>
    <m/>
    <s v="Arma İlaç San. ve Tic. Ltd. Şti."/>
    <s v="EY.01.021"/>
    <s v="Enroute Panorama - Dafitim Kanali (Bayi/Distribütör/Sube) Yazılımi (Enterprise)"/>
    <s v="Univera - Arma İlaç"/>
    <x v="12"/>
    <s v="Enroute"/>
    <s v="Enterprise"/>
    <n v="31687.5"/>
    <m/>
    <n v="10"/>
    <m/>
    <n v="487500"/>
    <m/>
    <n v="170625"/>
    <m/>
    <n v="316875"/>
    <m/>
    <n v="0"/>
    <n v="0"/>
    <m/>
    <m/>
    <m/>
    <s v="Arma İlaç"/>
    <x v="0"/>
    <s v="Yeni Satış"/>
    <s v="Lisans"/>
    <s v="Lisans Satışı"/>
    <s v="Diğer"/>
    <x v="0"/>
    <x v="0"/>
    <s v="Yurt İçi"/>
    <s v="Türkiye"/>
  </r>
  <r>
    <s v="Q2"/>
    <x v="1"/>
    <x v="3"/>
    <m/>
    <s v="Arma İlaç San. ve Tic. Ltd. Şti."/>
    <s v="EH.03.001"/>
    <s v="Enroute Panorama - Çafri Merkezi Hizmeti  (MSD)"/>
    <s v="Univera - Arma İlaç"/>
    <x v="12"/>
    <s v="Enroute"/>
    <s v="Enterprise"/>
    <n v="32760"/>
    <m/>
    <n v="2"/>
    <m/>
    <n v="100800"/>
    <m/>
    <n v="35280"/>
    <m/>
    <n v="65520"/>
    <m/>
    <n v="0"/>
    <n v="0"/>
    <m/>
    <m/>
    <m/>
    <s v="Arma İlaç"/>
    <x v="0"/>
    <s v="Yeni Satış"/>
    <s v="Hizmet"/>
    <s v="Çağrı Merkezi"/>
    <s v="Diğer"/>
    <x v="0"/>
    <x v="0"/>
    <s v="Yurt İçi"/>
    <s v="Türkiye"/>
  </r>
  <r>
    <s v="Q1"/>
    <x v="1"/>
    <x v="2"/>
    <m/>
    <s v="LEVENT KIMYA SAN. VE TIC. A.S."/>
    <s v="EH.03.001"/>
    <s v="Enroute Panorama - Çafri Merkezi Hizmeti  (MSD)"/>
    <s v="Univera - Levent Kimya"/>
    <x v="14"/>
    <s v="Enroute"/>
    <s v="Enroute"/>
    <n v="11650"/>
    <m/>
    <n v="30"/>
    <m/>
    <n v="349500"/>
    <m/>
    <n v="0"/>
    <m/>
    <n v="349500"/>
    <m/>
    <n v="0"/>
    <n v="0"/>
    <m/>
    <m/>
    <m/>
    <s v="Levent Kimya"/>
    <x v="0"/>
    <s v="Yenileme"/>
    <s v="Hizmet"/>
    <s v="Çağrı Merkezi"/>
    <s v="Diğer"/>
    <x v="0"/>
    <x v="0"/>
    <s v="Yurt İçi"/>
    <s v="Türkiye"/>
  </r>
  <r>
    <s v="Q1"/>
    <x v="1"/>
    <x v="2"/>
    <m/>
    <s v="LOREAL TÜRKIYE SAN VE TIC. A.S."/>
    <s v="EH.03.001"/>
    <s v="Enroute Panorama - Çafri Merkezi Hizmeti  (MSD)"/>
    <s v="Univera - Loreal Eczane"/>
    <x v="13"/>
    <s v="Enroute"/>
    <s v="Enroute"/>
    <n v="900000"/>
    <m/>
    <n v="1"/>
    <m/>
    <n v="900000"/>
    <m/>
    <n v="0"/>
    <m/>
    <n v="900000"/>
    <m/>
    <n v="0"/>
    <n v="0"/>
    <m/>
    <m/>
    <m/>
    <s v="Loreal"/>
    <x v="0"/>
    <s v="Yenileme"/>
    <s v="Hizmet"/>
    <s v="Çağrı Merkezi"/>
    <s v="Diğer"/>
    <x v="0"/>
    <x v="0"/>
    <s v="Yurt İçi"/>
    <s v="Türkiye"/>
  </r>
  <r>
    <s v="Q1"/>
    <x v="1"/>
    <x v="2"/>
    <m/>
    <s v="Tadım Gıda Maddeleri San. ve Tic. A.Ş."/>
    <s v="EH.03.001"/>
    <s v="Enroute Panorama - Çafri Merkezi Hizmeti  (MSD)"/>
    <s v="Univera - Tadım"/>
    <x v="14"/>
    <s v="Enroute"/>
    <s v="Enroute"/>
    <n v="16250"/>
    <m/>
    <n v="90"/>
    <m/>
    <n v="1462500"/>
    <m/>
    <n v="0"/>
    <m/>
    <n v="1462500"/>
    <m/>
    <n v="0"/>
    <n v="0"/>
    <m/>
    <m/>
    <m/>
    <s v="Tadım"/>
    <x v="0"/>
    <s v="Yenileme"/>
    <s v="Hizmet"/>
    <s v="Çağrı Merkezi"/>
    <s v="Diğer"/>
    <x v="0"/>
    <x v="0"/>
    <s v="Yurt İçi"/>
    <s v="Türkiye"/>
  </r>
  <r>
    <s v="Q1"/>
    <x v="1"/>
    <x v="2"/>
    <m/>
    <s v="TÜRK HENKEL KIMYA SAN TIC. A.S."/>
    <s v="EH.03.001"/>
    <s v="Enroute Panorama - Çafri Merkezi Hizmeti  (MSD)"/>
    <s v="Univera - Henkel"/>
    <x v="13"/>
    <s v="Enroute"/>
    <s v="Enroute"/>
    <n v="6351.45"/>
    <m/>
    <n v="3"/>
    <m/>
    <n v="19054.349999999999"/>
    <m/>
    <n v="0"/>
    <m/>
    <n v="19054.349999999999"/>
    <m/>
    <n v="0"/>
    <n v="0"/>
    <m/>
    <m/>
    <m/>
    <s v="Henkel"/>
    <x v="0"/>
    <s v="Yenileme"/>
    <s v="Hizmet"/>
    <s v="Çağrı Merkezi"/>
    <s v="Diğer"/>
    <x v="0"/>
    <x v="0"/>
    <s v="Yurt İçi"/>
    <s v="Türkiye"/>
  </r>
  <r>
    <s v="Q1"/>
    <x v="1"/>
    <x v="2"/>
    <m/>
    <s v="Deva İçecek San. Tic. A.Ş."/>
    <s v="EH.03.001"/>
    <s v="Enroute Panorama - Çafri Merkezi Hizmeti  (MSD)"/>
    <s v="Univera - Deva İçecek"/>
    <x v="13"/>
    <s v="Enroute"/>
    <s v="Enroute"/>
    <n v="25032.98"/>
    <m/>
    <n v="12"/>
    <m/>
    <n v="300395.76"/>
    <m/>
    <n v="0"/>
    <m/>
    <n v="300395.76"/>
    <m/>
    <n v="0"/>
    <n v="0"/>
    <m/>
    <m/>
    <m/>
    <s v="Deva"/>
    <x v="3"/>
    <s v="Yeni Satış"/>
    <s v="Hizmet"/>
    <s v="Çağrı Merkezi"/>
    <s v="Diğer"/>
    <x v="0"/>
    <x v="0"/>
    <s v="Yurt İçi"/>
    <s v="Türkiye"/>
  </r>
  <r>
    <s v="Q1"/>
    <x v="1"/>
    <x v="2"/>
    <m/>
    <s v="LOGO Yazılım SAN. VE TİC. A.Ş."/>
    <s v="EY.04.014"/>
    <s v="Enroute - E-Dönüşüm Yazılım Komisyonu"/>
    <s v="Univera - JTI"/>
    <x v="6"/>
    <s v="E-Dönüşüm"/>
    <s v="E-Dönüşüm"/>
    <n v="266022"/>
    <m/>
    <n v="1"/>
    <m/>
    <n v="266022"/>
    <m/>
    <n v="0"/>
    <m/>
    <n v="266022"/>
    <m/>
    <n v="0"/>
    <n v="0"/>
    <m/>
    <m/>
    <m/>
    <s v="Logo"/>
    <x v="0"/>
    <s v="Yeni Satış"/>
    <s v="Komisyon"/>
    <s v="E-Dönüşüm"/>
    <s v="Diğer"/>
    <x v="0"/>
    <x v="0"/>
    <s v="Yurt İçi"/>
    <s v="Türkiye"/>
  </r>
  <r>
    <s v="Q2"/>
    <x v="1"/>
    <x v="3"/>
    <m/>
    <s v="Eczacibasi Tüketim Ürünleri San. Tic. A.S."/>
    <s v="EH.03.008"/>
    <s v="Enroute Panorama - Çağrı Merkezi Hizmeti (DDI / OutSource)"/>
    <s v="Univera - Eczacıbaşı Profesyonel"/>
    <x v="11"/>
    <s v="Enroute"/>
    <s v="Enroute"/>
    <n v="12053.01"/>
    <m/>
    <n v="10"/>
    <m/>
    <n v="120530.1"/>
    <m/>
    <n v="0"/>
    <m/>
    <n v="120530.1"/>
    <m/>
    <n v="0"/>
    <n v="0"/>
    <m/>
    <m/>
    <m/>
    <s v="Eczacıbaşı"/>
    <x v="0"/>
    <s v="Yenileme"/>
    <s v="Hizmet"/>
    <s v="Çağrı Merkezi"/>
    <s v="Diğer"/>
    <x v="0"/>
    <x v="0"/>
    <s v="Yurt İçi"/>
    <s v="Türkiye"/>
  </r>
  <r>
    <s v="Q3"/>
    <x v="0"/>
    <x v="8"/>
    <m/>
    <s v="NESTLE TÜRKIYE GIDA SANAYI A.S."/>
    <s v="EH.03.003"/>
    <s v="EnRoute Panorama - Uzman Destek Hizmeti"/>
    <s v="Univera - Nestle Retail"/>
    <x v="11"/>
    <s v="Enroute"/>
    <m/>
    <n v="27000"/>
    <m/>
    <n v="1"/>
    <m/>
    <n v="27000"/>
    <m/>
    <n v="0"/>
    <m/>
    <n v="27000"/>
    <m/>
    <n v="0"/>
    <n v="0"/>
    <s v="UNI240000001507"/>
    <m/>
    <m/>
    <s v="Nestle"/>
    <x v="0"/>
    <s v="Yenileme"/>
    <s v="Hizmet"/>
    <s v="Hosting"/>
    <s v="Key Account"/>
    <x v="0"/>
    <x v="0"/>
    <s v="Yurt İçi"/>
    <s v="Türkiye"/>
  </r>
  <r>
    <s v="Q3"/>
    <x v="0"/>
    <x v="8"/>
    <m/>
    <s v="FATIH BALCI TOPTAN VE PERAKENDE GIDA-SARKÜTERI"/>
    <s v="UH.01.002"/>
    <s v="UNIDOX KONTÖR HIZMETI"/>
    <s v="Univera - Kebir Süt"/>
    <x v="6"/>
    <s v="E-Dönüşüm"/>
    <s v="Unidox"/>
    <n v="2.0436999999999999"/>
    <m/>
    <n v="10000"/>
    <m/>
    <n v="20437"/>
    <m/>
    <n v="0"/>
    <m/>
    <n v="20437"/>
    <m/>
    <n v="0"/>
    <n v="0"/>
    <s v="UNI240000001495"/>
    <m/>
    <m/>
    <s v="Kebir Süt"/>
    <x v="0"/>
    <s v="Yeni Satış"/>
    <s v="Kontor"/>
    <s v="Kontor Satışı"/>
    <s v="Diğer"/>
    <x v="1"/>
    <x v="0"/>
    <s v="Yurt İçi"/>
    <s v="Türkiye"/>
  </r>
  <r>
    <s v="Q3"/>
    <x v="0"/>
    <x v="8"/>
    <m/>
    <s v="KAAN GRUP TEMIZLIK ÜRÜNLERI GIDA PAZARLAMA SANAYI VE TICARET LTD. STI."/>
    <s v="UH.01.002"/>
    <s v="UNIDOX KONTÖR HIZMETI"/>
    <s v="Univera - Dardanel"/>
    <x v="6"/>
    <s v="E-Dönüşüm"/>
    <s v="Unidox"/>
    <n v="2.0436999999999999"/>
    <m/>
    <n v="10000"/>
    <m/>
    <n v="20437"/>
    <m/>
    <n v="0"/>
    <m/>
    <n v="20437"/>
    <m/>
    <n v="0"/>
    <n v="0"/>
    <s v="UNI240000001523"/>
    <m/>
    <m/>
    <s v="Dardanel"/>
    <x v="0"/>
    <s v="Yeni Satış"/>
    <s v="Kontor"/>
    <s v="Kontor Satışı"/>
    <s v="Diğer"/>
    <x v="1"/>
    <x v="0"/>
    <s v="Yurt İçi"/>
    <s v="Türkiye"/>
  </r>
  <r>
    <s v="Q3"/>
    <x v="0"/>
    <x v="8"/>
    <m/>
    <s v="Toros 2010 Gida Ins. Tur. San. ve Tic. Ltd.Sti."/>
    <s v="UH.01.002"/>
    <s v="UNIDOX KONTÖR HIZMETI"/>
    <s v="Univera - Imperial Tobacco"/>
    <x v="6"/>
    <s v="E-Dönüşüm"/>
    <s v="Unidox"/>
    <n v="2.9166999999999996"/>
    <m/>
    <n v="2000"/>
    <m/>
    <n v="5833.4"/>
    <m/>
    <n v="0"/>
    <m/>
    <n v="5833.4"/>
    <m/>
    <n v="0"/>
    <n v="0"/>
    <s v="UNI240000001501"/>
    <m/>
    <m/>
    <s v="Imperial Tobacco"/>
    <x v="0"/>
    <s v="Yeni Satış"/>
    <s v="Kontor"/>
    <s v="Kontor Satışı"/>
    <s v="Diğer"/>
    <x v="0"/>
    <x v="0"/>
    <s v="Yurt İçi"/>
    <s v="Türkiye"/>
  </r>
  <r>
    <s v="Q3"/>
    <x v="0"/>
    <x v="8"/>
    <m/>
    <s v="TPI KOMPOZIT KANAT 2 ÜRETIM SAN. VE TIC. LTD. STI."/>
    <s v="SH.05.001"/>
    <s v="StokBar Panorama - Yazilim Gelistirme Hizmeti"/>
    <s v="Univera - TPI Composite"/>
    <x v="7"/>
    <s v="Stokbar"/>
    <s v="Stokbar"/>
    <n v="8504"/>
    <m/>
    <n v="2"/>
    <m/>
    <n v="17008"/>
    <m/>
    <n v="0"/>
    <m/>
    <n v="17008"/>
    <m/>
    <n v="0"/>
    <n v="0"/>
    <s v="UNI240000001496"/>
    <m/>
    <m/>
    <s v="TPI Kompozit"/>
    <x v="0"/>
    <s v="Yeni Satış"/>
    <s v="Hizmet"/>
    <s v="Hosting"/>
    <s v="Diğer"/>
    <x v="0"/>
    <x v="0"/>
    <s v="Yurt İçi"/>
    <s v="Türkiye"/>
  </r>
  <r>
    <s v="Q3"/>
    <x v="0"/>
    <x v="8"/>
    <m/>
    <s v="TPI KOMPOZIT KANAT 2 ÜRETIM SAN. VE TIC. LTD. STI."/>
    <s v="SH.01.001"/>
    <s v="StokBar Panorama - Proje Yönetim Hizmeti"/>
    <s v="Univera - TPI Composite"/>
    <x v="7"/>
    <s v="Stokbar"/>
    <s v="Stokbar"/>
    <n v="7938"/>
    <m/>
    <n v="1"/>
    <m/>
    <n v="7938"/>
    <m/>
    <n v="0"/>
    <m/>
    <n v="7938"/>
    <m/>
    <n v="0"/>
    <n v="0"/>
    <s v="UNI240000001496"/>
    <m/>
    <m/>
    <s v="TPI Kompozit"/>
    <x v="0"/>
    <s v="Yeni Satış"/>
    <s v="Hizmet"/>
    <s v="Proje Yönetimi ve Danışmanlık"/>
    <s v="Diğer"/>
    <x v="0"/>
    <x v="0"/>
    <s v="Yurt İçi"/>
    <s v="Türkiye"/>
  </r>
  <r>
    <s v="Q3"/>
    <x v="0"/>
    <x v="8"/>
    <m/>
    <s v="UNILEVER SAN VE TIC.TÜRK AS."/>
    <s v="SH.01.001"/>
    <s v="StokBar Panorama - Proje Yönetim Hizmeti"/>
    <s v="Univera - Unilever"/>
    <x v="13"/>
    <s v="Stokbar"/>
    <s v="Stokbar"/>
    <n v="11375"/>
    <m/>
    <n v="1"/>
    <m/>
    <n v="17500"/>
    <m/>
    <n v="6125"/>
    <m/>
    <n v="11375"/>
    <m/>
    <n v="0"/>
    <n v="0"/>
    <s v="UNI240000001494"/>
    <m/>
    <m/>
    <s v="Unilever"/>
    <x v="0"/>
    <s v="Yeni Satış"/>
    <s v="Hizmet"/>
    <s v="Proje Yönetimi ve Danışmanlık"/>
    <s v="Diğer"/>
    <x v="0"/>
    <x v="0"/>
    <s v="Yurt İçi"/>
    <s v="Türkiye"/>
  </r>
  <r>
    <s v="Q3"/>
    <x v="0"/>
    <x v="8"/>
    <m/>
    <s v="JTI TÜTÜN ÜRÜNLERI PAZARLAMA A.S."/>
    <s v="QY.03.003"/>
    <s v="Quest Panorama SaaS Lisansi (Kiralama Hizmeti ) 50 + Kullanici"/>
    <s v="Univera - JTI"/>
    <x v="11"/>
    <s v="Quest"/>
    <m/>
    <n v="224.64000000000001"/>
    <m/>
    <n v="439"/>
    <m/>
    <n v="98616.960000000006"/>
    <m/>
    <n v="0"/>
    <m/>
    <n v="98616.960000000006"/>
    <m/>
    <n v="0"/>
    <n v="0"/>
    <s v="UNI240000001516"/>
    <m/>
    <m/>
    <s v="JTI"/>
    <x v="0"/>
    <s v="Yenileme"/>
    <s v="Lisans"/>
    <s v="Lisans Kiralama"/>
    <s v="Key Account"/>
    <x v="0"/>
    <x v="0"/>
    <s v="Yurt İçi"/>
    <s v="Türkiye"/>
  </r>
  <r>
    <s v="Q3"/>
    <x v="0"/>
    <x v="8"/>
    <m/>
    <s v="ENERJISA ENERJI ÜRETIM A.S."/>
    <s v="QH.08.001"/>
    <s v="Quest Panorama - Hosting Hizmeti"/>
    <s v="Univera - Enerjisa"/>
    <x v="12"/>
    <s v="Hosting"/>
    <m/>
    <n v="22891.1"/>
    <m/>
    <n v="1"/>
    <m/>
    <n v="22891.098555"/>
    <m/>
    <n v="-1.4450000000000001E-3"/>
    <m/>
    <n v="22891.1"/>
    <m/>
    <n v="0"/>
    <n v="0"/>
    <s v="UNI240000001520"/>
    <m/>
    <m/>
    <s v="Enerjisa"/>
    <x v="0"/>
    <s v="Yenileme"/>
    <s v="Hizmet"/>
    <s v="Hosting"/>
    <s v="Diğer"/>
    <x v="0"/>
    <x v="0"/>
    <s v="Yurt İçi"/>
    <s v="Türkiye"/>
  </r>
  <r>
    <s v="Q3"/>
    <x v="0"/>
    <x v="8"/>
    <m/>
    <s v="FHP EV IÇI KULLANIM ARAÇLARI SAN VE TIC . A.S"/>
    <s v="QH.08.001"/>
    <s v="Quest Panorama - Hosting Hizmeti"/>
    <s v="Univera - Vileda"/>
    <x v="7"/>
    <s v="Hosting"/>
    <m/>
    <n v="13396.89"/>
    <m/>
    <n v="1"/>
    <m/>
    <n v="13396.890975"/>
    <m/>
    <n v="9.7499999999999996E-4"/>
    <m/>
    <n v="13396.89"/>
    <m/>
    <n v="0"/>
    <n v="0"/>
    <s v="UNI240000001505"/>
    <m/>
    <m/>
    <s v="Vileda"/>
    <x v="0"/>
    <s v="Yenileme"/>
    <s v="Hizmet"/>
    <s v="Hosting"/>
    <s v="Diğer"/>
    <x v="0"/>
    <x v="0"/>
    <s v="Yurt İçi"/>
    <s v="Türkiye"/>
  </r>
  <r>
    <s v="Q3"/>
    <x v="0"/>
    <x v="8"/>
    <m/>
    <s v="JTI TÜTÜN ÜRÜNLERI PAZARLAMA A.S."/>
    <s v="QH.03.001"/>
    <s v="Quest Panorama  - Çafri Merkezi Hizmeti"/>
    <s v="Univera - JTI"/>
    <x v="11"/>
    <s v="Quest"/>
    <m/>
    <n v="51.37"/>
    <m/>
    <n v="134"/>
    <m/>
    <n v="6883.58"/>
    <m/>
    <n v="0"/>
    <m/>
    <n v="6883.58"/>
    <m/>
    <n v="0"/>
    <n v="0"/>
    <s v="UNI240000001513"/>
    <m/>
    <m/>
    <s v="JTI"/>
    <x v="0"/>
    <s v="Yenileme"/>
    <s v="Hizmet"/>
    <s v="Hosting"/>
    <s v="Key Account"/>
    <x v="0"/>
    <x v="0"/>
    <s v="Yurt İçi"/>
    <s v="Türkiye"/>
  </r>
  <r>
    <s v="Q3"/>
    <x v="0"/>
    <x v="8"/>
    <m/>
    <s v="MİYA OTOMASYON VE BARKOD BILISIM SISTEMLERI SAN TİC. VE L.T.D. STI."/>
    <s v="EH.06.001"/>
    <s v="EnRoute Panorama - Hosting Hizmeti"/>
    <s v="Univera - Kanal"/>
    <x v="5"/>
    <s v="Hosting"/>
    <m/>
    <n v="7092"/>
    <m/>
    <n v="1"/>
    <m/>
    <n v="7092"/>
    <m/>
    <n v="0"/>
    <m/>
    <n v="7092"/>
    <m/>
    <n v="0"/>
    <n v="0"/>
    <s v="UNI240000001497"/>
    <m/>
    <m/>
    <s v="Miya"/>
    <x v="0"/>
    <s v="Yenileme"/>
    <s v="Hizmet"/>
    <s v="Hosting"/>
    <s v="Diğer"/>
    <x v="1"/>
    <x v="1"/>
    <s v="Yurt İçi"/>
    <s v="Türkiye"/>
  </r>
  <r>
    <s v="Q3"/>
    <x v="0"/>
    <x v="8"/>
    <m/>
    <s v="MİYA OTOMASYON VE BARKOD BILISIM SISTEMLERI SAN TİC. VE L.T.D. STI."/>
    <s v="EH.06.001"/>
    <s v="EnRoute Panorama - Hosting Hizmeti"/>
    <s v="Univera - Kanal"/>
    <x v="5"/>
    <s v="Hosting"/>
    <m/>
    <n v="5890.61"/>
    <m/>
    <n v="1"/>
    <m/>
    <n v="5890.61"/>
    <m/>
    <n v="0"/>
    <m/>
    <n v="5890.61"/>
    <m/>
    <n v="0"/>
    <n v="0"/>
    <s v="UNI240000001497"/>
    <m/>
    <m/>
    <s v="Miya"/>
    <x v="0"/>
    <s v="Yenileme"/>
    <s v="Hizmet"/>
    <s v="Hosting"/>
    <s v="Diğer"/>
    <x v="1"/>
    <x v="1"/>
    <s v="Yurt İçi"/>
    <s v="Türkiye"/>
  </r>
  <r>
    <s v="Q3"/>
    <x v="0"/>
    <x v="8"/>
    <m/>
    <s v="MİYA OTOMASYON VE BARKOD BILISIM SISTEMLERI SAN TİC. VE L.T.D. STI."/>
    <s v="EH.06.001"/>
    <s v="EnRoute Panorama - Hosting Hizmeti"/>
    <s v="Univera - Kanal"/>
    <x v="5"/>
    <s v="Hosting"/>
    <m/>
    <n v="3138"/>
    <m/>
    <n v="1"/>
    <m/>
    <n v="3138"/>
    <m/>
    <n v="0"/>
    <m/>
    <n v="3138"/>
    <m/>
    <n v="0"/>
    <n v="0"/>
    <s v="UNI240000001497"/>
    <m/>
    <m/>
    <s v="Miya"/>
    <x v="0"/>
    <s v="Yenileme"/>
    <s v="Hizmet"/>
    <s v="Hosting"/>
    <s v="Diğer"/>
    <x v="1"/>
    <x v="1"/>
    <s v="Yurt İçi"/>
    <s v="Türkiye"/>
  </r>
  <r>
    <s v="Q3"/>
    <x v="0"/>
    <x v="8"/>
    <m/>
    <s v="MİYA OTOMASYON VE BARKOD BILISIM SISTEMLERI SAN TİC. VE L.T.D. STI."/>
    <s v="EH.06.001"/>
    <s v="EnRoute Panorama - Hosting Hizmeti"/>
    <s v="Univera - Kanal"/>
    <x v="5"/>
    <s v="Hosting"/>
    <m/>
    <n v="2960.78"/>
    <m/>
    <n v="1"/>
    <m/>
    <n v="2960.78"/>
    <m/>
    <n v="0"/>
    <m/>
    <n v="2960.78"/>
    <m/>
    <n v="0"/>
    <n v="0"/>
    <s v="UNI240000001497"/>
    <m/>
    <m/>
    <s v="Miya"/>
    <x v="0"/>
    <s v="Yenileme"/>
    <s v="Hizmet"/>
    <s v="Hosting"/>
    <s v="Diğer"/>
    <x v="1"/>
    <x v="1"/>
    <s v="Yurt İçi"/>
    <s v="Türkiye"/>
  </r>
  <r>
    <s v="Q3"/>
    <x v="0"/>
    <x v="8"/>
    <m/>
    <s v="MİYA OTOMASYON VE BARKOD BILISIM SISTEMLERI SAN TİC. VE L.T.D. STI."/>
    <s v="EH.06.001"/>
    <s v="EnRoute Panorama - Hosting Hizmeti"/>
    <s v="Univera - Kanal"/>
    <x v="5"/>
    <s v="Hosting"/>
    <m/>
    <n v="1850.49"/>
    <m/>
    <n v="1"/>
    <m/>
    <n v="1850.49"/>
    <m/>
    <n v="0"/>
    <m/>
    <n v="1850.49"/>
    <m/>
    <n v="0"/>
    <n v="0"/>
    <s v="UNI240000001497"/>
    <m/>
    <m/>
    <s v="Miya"/>
    <x v="0"/>
    <s v="Yenileme"/>
    <s v="Hizmet"/>
    <s v="Hosting"/>
    <s v="Diğer"/>
    <x v="1"/>
    <x v="1"/>
    <s v="Yurt İçi"/>
    <s v="Türkiye"/>
  </r>
  <r>
    <s v="Q3"/>
    <x v="0"/>
    <x v="8"/>
    <m/>
    <s v="MİYA OTOMASYON VE BARKOD BILISIM SISTEMLERI SAN TİC. VE L.T.D. STI."/>
    <s v="EH.06.001"/>
    <s v="EnRoute Panorama - Hosting Hizmeti"/>
    <s v="Univera - Kanal"/>
    <x v="5"/>
    <s v="Hosting"/>
    <m/>
    <n v="1850.49"/>
    <m/>
    <n v="1"/>
    <m/>
    <n v="1850.49"/>
    <m/>
    <n v="0"/>
    <m/>
    <n v="1850.49"/>
    <m/>
    <n v="0"/>
    <n v="0"/>
    <s v="UNI240000001497"/>
    <m/>
    <m/>
    <s v="Miya"/>
    <x v="0"/>
    <s v="Yenileme"/>
    <s v="Hizmet"/>
    <s v="Hosting"/>
    <s v="Diğer"/>
    <x v="1"/>
    <x v="1"/>
    <s v="Yurt İçi"/>
    <s v="Türkiye"/>
  </r>
  <r>
    <s v="Q3"/>
    <x v="0"/>
    <x v="8"/>
    <m/>
    <s v="MİYA OTOMASYON VE BARKOD BILISIM SISTEMLERI SAN TİC. VE L.T.D. STI."/>
    <s v="EH.06.001"/>
    <s v="EnRoute Panorama - Hosting Hizmeti"/>
    <s v="Univera - Kanal"/>
    <x v="5"/>
    <s v="Hosting"/>
    <m/>
    <n v="1850.49"/>
    <m/>
    <n v="1"/>
    <m/>
    <n v="1850.49"/>
    <m/>
    <n v="0"/>
    <m/>
    <n v="1850.49"/>
    <m/>
    <n v="0"/>
    <n v="0"/>
    <s v="UNI240000001497"/>
    <m/>
    <m/>
    <s v="Miya"/>
    <x v="0"/>
    <s v="Yenileme"/>
    <s v="Hizmet"/>
    <s v="Hosting"/>
    <s v="Diğer"/>
    <x v="1"/>
    <x v="1"/>
    <s v="Yurt İçi"/>
    <s v="Türkiye"/>
  </r>
  <r>
    <s v="Q3"/>
    <x v="0"/>
    <x v="8"/>
    <m/>
    <s v="MİYA OTOMASYON VE BARKOD BILISIM SISTEMLERI SAN TİC. VE L.T.D. STI."/>
    <s v="EH.06.001"/>
    <s v="EnRoute Panorama - Hosting Hizmeti"/>
    <s v="Univera - Kanal"/>
    <x v="5"/>
    <s v="Hosting"/>
    <m/>
    <n v="1850.49"/>
    <m/>
    <n v="1"/>
    <m/>
    <n v="1850.49"/>
    <m/>
    <n v="0"/>
    <m/>
    <n v="1850.49"/>
    <m/>
    <n v="0"/>
    <n v="0"/>
    <s v="UNI240000001497"/>
    <m/>
    <m/>
    <s v="Miya"/>
    <x v="0"/>
    <s v="Yenileme"/>
    <s v="Hizmet"/>
    <s v="Hosting"/>
    <s v="Diğer"/>
    <x v="1"/>
    <x v="1"/>
    <s v="Yurt İçi"/>
    <s v="Türkiye"/>
  </r>
  <r>
    <s v="Q3"/>
    <x v="0"/>
    <x v="8"/>
    <m/>
    <s v="MİYA OTOMASYON VE BARKOD BILISIM SISTEMLERI SAN TİC. VE L.T.D. STI."/>
    <s v="EH.06.001"/>
    <s v="EnRoute Panorama - Hosting Hizmeti"/>
    <s v="Univera - Kanal"/>
    <x v="5"/>
    <s v="Hosting"/>
    <m/>
    <n v="1850.49"/>
    <m/>
    <n v="1"/>
    <m/>
    <n v="1850.49"/>
    <m/>
    <n v="0"/>
    <m/>
    <n v="1850.49"/>
    <m/>
    <n v="0"/>
    <n v="0"/>
    <s v="UNI240000001497"/>
    <m/>
    <m/>
    <s v="Miya"/>
    <x v="0"/>
    <s v="Yenileme"/>
    <s v="Hizmet"/>
    <s v="Hosting"/>
    <s v="Diğer"/>
    <x v="1"/>
    <x v="1"/>
    <s v="Yurt İçi"/>
    <s v="Türkiye"/>
  </r>
  <r>
    <s v="Q3"/>
    <x v="0"/>
    <x v="8"/>
    <m/>
    <s v="MİYA OTOMASYON VE BARKOD BILISIM SISTEMLERI SAN TİC. VE L.T.D. STI."/>
    <s v="EH.06.001"/>
    <s v="EnRoute Panorama - Hosting Hizmeti"/>
    <s v="Univera - Kanal"/>
    <x v="5"/>
    <s v="Hosting"/>
    <m/>
    <n v="1850"/>
    <m/>
    <n v="1"/>
    <m/>
    <n v="1850"/>
    <m/>
    <n v="0"/>
    <m/>
    <n v="1850"/>
    <m/>
    <n v="0"/>
    <n v="0"/>
    <s v="UNI240000001497"/>
    <m/>
    <m/>
    <s v="Miya"/>
    <x v="0"/>
    <s v="Yenileme"/>
    <s v="Hizmet"/>
    <s v="Hosting"/>
    <s v="Diğer"/>
    <x v="1"/>
    <x v="1"/>
    <s v="Yurt İçi"/>
    <s v="Türkiye"/>
  </r>
  <r>
    <s v="Q3"/>
    <x v="0"/>
    <x v="8"/>
    <m/>
    <s v="DARDANEL DAGITIM A.S."/>
    <s v="EH.06.001"/>
    <s v="EnRoute Panorama - Hosting Hizmeti"/>
    <s v="Univera - Dardanel"/>
    <x v="7"/>
    <s v="Hosting"/>
    <m/>
    <n v="44917.17"/>
    <m/>
    <n v="1"/>
    <m/>
    <n v="44917.17"/>
    <m/>
    <n v="0"/>
    <m/>
    <n v="44917.17"/>
    <m/>
    <n v="0"/>
    <n v="0"/>
    <s v="UNI240000001509"/>
    <m/>
    <m/>
    <s v="Dardanel"/>
    <x v="0"/>
    <s v="Yenileme"/>
    <s v="Hizmet"/>
    <s v="Hosting"/>
    <s v="Diğer"/>
    <x v="0"/>
    <x v="0"/>
    <s v="Yurt İçi"/>
    <s v="Türkiye"/>
  </r>
  <r>
    <s v="Q3"/>
    <x v="0"/>
    <x v="8"/>
    <m/>
    <s v="ERBAK-ULUDAG PAZARLAMA SATIS VE DAGITIM A.S."/>
    <s v="EH.06.001"/>
    <s v="EnRoute Panorama - Hosting Hizmeti"/>
    <s v="Univera - Uludağ İçecek"/>
    <x v="11"/>
    <s v="Hosting"/>
    <m/>
    <n v="75000"/>
    <m/>
    <n v="1"/>
    <m/>
    <n v="75000"/>
    <m/>
    <n v="0"/>
    <m/>
    <n v="75000"/>
    <m/>
    <n v="0"/>
    <n v="0"/>
    <s v="UNI240000001512"/>
    <m/>
    <m/>
    <s v="Uludağ İçecek"/>
    <x v="0"/>
    <s v="Yenileme"/>
    <s v="Hizmet"/>
    <s v="Hosting"/>
    <s v="Diğer"/>
    <x v="0"/>
    <x v="0"/>
    <s v="Yurt İçi"/>
    <s v="Türkiye"/>
  </r>
  <r>
    <s v="Q3"/>
    <x v="0"/>
    <x v="8"/>
    <m/>
    <s v="IMPERIAL TOBACCO TÜTÜN ÜRÜNLERI SATIS VE PAZARLAMA A.S"/>
    <s v="EH.06.001"/>
    <s v="EnRoute Panorama - Hosting Hizmeti"/>
    <s v="Univera - Imperial Tobacco"/>
    <x v="13"/>
    <s v="Hosting"/>
    <m/>
    <n v="91000"/>
    <m/>
    <n v="1"/>
    <m/>
    <n v="91000"/>
    <m/>
    <n v="0"/>
    <m/>
    <n v="91000"/>
    <m/>
    <n v="0"/>
    <n v="0"/>
    <s v="UNI240000001511"/>
    <m/>
    <m/>
    <s v="Imperial Tobacco"/>
    <x v="0"/>
    <s v="Yenileme"/>
    <s v="Hizmet"/>
    <s v="Hosting"/>
    <s v="Diğer"/>
    <x v="0"/>
    <x v="0"/>
    <s v="Yurt İçi"/>
    <s v="Türkiye"/>
  </r>
  <r>
    <s v="Q3"/>
    <x v="0"/>
    <x v="8"/>
    <m/>
    <s v="JTI TÜTÜN ÜRÜNLERI PAZARLAMA A.S."/>
    <s v="EH.06.001"/>
    <s v="EnRoute Panorama - Hosting Hizmeti"/>
    <s v="Univera - JTI"/>
    <x v="11"/>
    <s v="Hosting"/>
    <m/>
    <n v="371443.03"/>
    <m/>
    <n v="1"/>
    <m/>
    <n v="371443.03169999999"/>
    <m/>
    <n v="1.6999999999999999E-3"/>
    <m/>
    <n v="371443.03"/>
    <m/>
    <n v="0"/>
    <n v="0"/>
    <s v="UNI240000001515"/>
    <m/>
    <m/>
    <s v="JTI"/>
    <x v="0"/>
    <s v="Yenileme"/>
    <s v="Hizmet"/>
    <s v="Hosting"/>
    <s v="Key Account"/>
    <x v="0"/>
    <x v="0"/>
    <s v="Yurt İçi"/>
    <s v="Türkiye"/>
  </r>
  <r>
    <s v="Q3"/>
    <x v="0"/>
    <x v="8"/>
    <m/>
    <s v="KENT GIDA MADDELERI SAN VE TIC.AS."/>
    <s v="EH.06.001"/>
    <s v="EnRoute Panorama - Hosting Hizmeti"/>
    <s v="Univera - Kent Gıda"/>
    <x v="12"/>
    <s v="Hosting"/>
    <m/>
    <n v="384541.57"/>
    <m/>
    <n v="1"/>
    <m/>
    <n v="384541.57212899998"/>
    <m/>
    <n v="2.1289999999999998E-3"/>
    <m/>
    <n v="384541.57"/>
    <m/>
    <n v="0"/>
    <n v="0"/>
    <s v="UNI240000001518"/>
    <m/>
    <m/>
    <s v="Mondelez"/>
    <x v="0"/>
    <s v="Yenileme"/>
    <s v="Hizmet"/>
    <s v="Hosting"/>
    <s v="Diğer"/>
    <x v="0"/>
    <x v="0"/>
    <s v="Yurt İçi"/>
    <s v="Türkiye"/>
  </r>
  <r>
    <s v="Q3"/>
    <x v="0"/>
    <x v="8"/>
    <m/>
    <s v="PERNOD RICARD ISTANBUL IÇ VE DIS TIC. LTD. STI"/>
    <s v="EH.06.001"/>
    <s v="EnRoute Panorama - Hosting Hizmeti"/>
    <s v="Univera - Pernod Ricard"/>
    <x v="13"/>
    <s v="Hosting"/>
    <m/>
    <n v="158834.1"/>
    <m/>
    <n v="1"/>
    <m/>
    <n v="158834.1"/>
    <m/>
    <n v="0"/>
    <m/>
    <n v="158834.1"/>
    <m/>
    <n v="0"/>
    <n v="0"/>
    <s v="UNI240000001508"/>
    <m/>
    <m/>
    <s v="Pernod Ricard"/>
    <x v="0"/>
    <s v="Yenileme"/>
    <s v="Hizmet"/>
    <s v="Hosting"/>
    <s v="Key Account"/>
    <x v="0"/>
    <x v="0"/>
    <s v="Yurt İçi"/>
    <s v="Türkiye"/>
  </r>
  <r>
    <s v="Q3"/>
    <x v="0"/>
    <x v="8"/>
    <m/>
    <s v="PERRIGO KISISEL BAKIM ÜRÜNLERI SAN. VE TIC. LTD.STI"/>
    <s v="EH.06.001"/>
    <s v="EnRoute Panorama - Hosting Hizmeti"/>
    <s v="Univera - Omega Pharma"/>
    <x v="7"/>
    <s v="Hosting"/>
    <m/>
    <n v="30527.64"/>
    <m/>
    <n v="1"/>
    <m/>
    <n v="30527.64"/>
    <m/>
    <n v="0"/>
    <m/>
    <n v="30527.64"/>
    <m/>
    <n v="0"/>
    <n v="0"/>
    <s v="UNI240000001519"/>
    <m/>
    <m/>
    <s v="Perrigo"/>
    <x v="0"/>
    <s v="Yenileme"/>
    <s v="Hizmet"/>
    <s v="Hosting"/>
    <s v="Diğer"/>
    <x v="0"/>
    <x v="0"/>
    <s v="Yurt İçi"/>
    <s v="Türkiye"/>
  </r>
  <r>
    <s v="Q3"/>
    <x v="0"/>
    <x v="8"/>
    <m/>
    <s v="RED BULL GIDA DAGITIM VE PAZARLAMA TICARET LTD. STI"/>
    <s v="EH.06.001"/>
    <s v="EnRoute Panorama - Hosting Hizmeti"/>
    <s v="Univera - Redbull"/>
    <x v="12"/>
    <s v="Hosting"/>
    <m/>
    <n v="83493.440000000002"/>
    <m/>
    <n v="1"/>
    <m/>
    <n v="83493.440000000002"/>
    <m/>
    <n v="0"/>
    <m/>
    <n v="83493.440000000002"/>
    <m/>
    <n v="0"/>
    <n v="0"/>
    <s v="UNI240000001510"/>
    <m/>
    <m/>
    <s v="Redbull"/>
    <x v="0"/>
    <s v="Yenileme"/>
    <s v="Hizmet"/>
    <s v="Hosting"/>
    <s v="Diğer"/>
    <x v="0"/>
    <x v="0"/>
    <s v="Yurt İçi"/>
    <s v="Türkiye"/>
  </r>
  <r>
    <s v="Q3"/>
    <x v="0"/>
    <x v="8"/>
    <m/>
    <s v="TÜRK HENKEL KIMYA SAN TIC. A.S."/>
    <s v="EH.06.001"/>
    <s v="EnRoute Panorama - Hosting Hizmeti"/>
    <s v="Univera - Schwarzkoph Henkel"/>
    <x v="7"/>
    <s v="Hosting"/>
    <m/>
    <n v="19878.71"/>
    <m/>
    <n v="1"/>
    <m/>
    <n v="19878.709500000001"/>
    <m/>
    <n v="-5.0000000000000001E-4"/>
    <m/>
    <n v="19878.71"/>
    <m/>
    <n v="0"/>
    <n v="0"/>
    <s v="UNI240000001521"/>
    <m/>
    <m/>
    <s v="Henkel"/>
    <x v="0"/>
    <s v="Yenileme"/>
    <s v="Hizmet"/>
    <s v="Hosting"/>
    <s v="Diğer"/>
    <x v="0"/>
    <x v="0"/>
    <s v="Yurt İçi"/>
    <s v="Türkiye"/>
  </r>
  <r>
    <s v="Q2"/>
    <x v="1"/>
    <x v="3"/>
    <m/>
    <s v="ÇAYKUR ÇAY ISLETMELERI GENEL MÜDÜRLÜGÜ"/>
    <s v="EH.02.014"/>
    <s v="Enroute PANORAMA BUSINESS ANALYTICS  (QSENSE) KULLANICI LISANSI BakımI"/>
    <s v="Univera - Çaykur"/>
    <x v="12"/>
    <s v="Enroute"/>
    <s v="QLIK - Outsource"/>
    <n v="10582.42"/>
    <m/>
    <n v="1"/>
    <m/>
    <n v="10582.42"/>
    <m/>
    <n v="0"/>
    <m/>
    <n v="10582.42"/>
    <m/>
    <n v="0"/>
    <n v="0"/>
    <m/>
    <m/>
    <m/>
    <s v="Çaykur"/>
    <x v="0"/>
    <s v="Yenileme"/>
    <s v="Hizmet"/>
    <s v="Bakım ve Destek Hizmeti"/>
    <s v="Diğer"/>
    <x v="0"/>
    <x v="0"/>
    <s v="Yurt İçi"/>
    <s v="Türkiye"/>
  </r>
  <r>
    <s v="Q2"/>
    <x v="1"/>
    <x v="3"/>
    <m/>
    <s v="Eczacibasi Tüketim Ürünleri San. Tic. A.S."/>
    <s v="EH.02.001"/>
    <s v="Enroute Panorama - Yillik Yazilim Bakimi, Yasatma ve Merkezi Destek Hizmeti"/>
    <s v="Univera - Eczacıbaşı Girişim"/>
    <x v="11"/>
    <s v="Enroute"/>
    <s v="Enroute"/>
    <n v="545792.47"/>
    <m/>
    <n v="1"/>
    <m/>
    <n v="545792.47"/>
    <m/>
    <n v="0"/>
    <m/>
    <n v="545792.47"/>
    <m/>
    <n v="0"/>
    <n v="0"/>
    <m/>
    <m/>
    <m/>
    <s v="Eczacıbaşı"/>
    <x v="0"/>
    <s v="Yenileme"/>
    <s v="Hizmet"/>
    <s v="Bakım ve Destek Hizmeti"/>
    <s v="Diğer"/>
    <x v="0"/>
    <x v="0"/>
    <s v="Yurt İçi"/>
    <s v="Türkiye"/>
  </r>
  <r>
    <s v="Q2"/>
    <x v="1"/>
    <x v="3"/>
    <m/>
    <s v="Eczacibasi Tüketim Ürünleri San. Tic. A.S."/>
    <s v="EH.02.001"/>
    <s v="Enroute Panorama - Yillik Yazilim Bakimi, Yasatma ve Merkezi Destek Hizmeti"/>
    <s v="Univera - Eczacıbaşı Profesyonel"/>
    <x v="11"/>
    <s v="Enroute"/>
    <s v="Enroute"/>
    <n v="263906.52"/>
    <m/>
    <n v="1"/>
    <m/>
    <n v="263906.52"/>
    <m/>
    <n v="0"/>
    <m/>
    <n v="263906.52"/>
    <m/>
    <n v="0"/>
    <n v="0"/>
    <m/>
    <m/>
    <m/>
    <s v="Eczacıbaşı"/>
    <x v="0"/>
    <s v="Yenileme"/>
    <s v="Hizmet"/>
    <s v="Bakım ve Destek Hizmeti"/>
    <s v="Diğer"/>
    <x v="0"/>
    <x v="0"/>
    <s v="Yurt İçi"/>
    <s v="Türkiye"/>
  </r>
  <r>
    <s v="Q2"/>
    <x v="1"/>
    <x v="3"/>
    <m/>
    <s v="Eczacibasi Tüketim Ürünleri San. Tic. A.S."/>
    <s v="EH.02.018"/>
    <s v="Enroute Panorama  WebConnector Bakim Hizmeti"/>
    <s v="Univera - Eczacıbaşı Girişim"/>
    <x v="11"/>
    <s v="Enroute"/>
    <s v="Web Connector"/>
    <n v="64810.609999999993"/>
    <m/>
    <n v="3"/>
    <m/>
    <n v="194431.83"/>
    <m/>
    <n v="0"/>
    <m/>
    <n v="194431.83"/>
    <m/>
    <n v="0"/>
    <n v="0"/>
    <m/>
    <m/>
    <m/>
    <s v="Eczacıbaşı"/>
    <x v="0"/>
    <s v="Yenileme"/>
    <s v="Hizmet"/>
    <s v="Bakım ve Destek Hizmeti"/>
    <s v="Diğer"/>
    <x v="0"/>
    <x v="0"/>
    <s v="Yurt İçi"/>
    <s v="Türkiye"/>
  </r>
  <r>
    <s v="Q2"/>
    <x v="1"/>
    <x v="3"/>
    <m/>
    <s v="ÇAYKUR ÇAY ISLETMELERI GENEL MÜDÜRLÜGÜ"/>
    <s v="EH.03.003"/>
    <s v="Enroute Panorama - Uzman Destek Hizmeti"/>
    <s v="Univera - Çaykur"/>
    <x v="12"/>
    <s v="Enroute"/>
    <s v="Enroute"/>
    <n v="222777.5"/>
    <m/>
    <n v="1"/>
    <m/>
    <n v="222777.5"/>
    <m/>
    <n v="0"/>
    <m/>
    <n v="222777.5"/>
    <m/>
    <n v="0"/>
    <n v="0"/>
    <m/>
    <m/>
    <m/>
    <s v="Çaykur"/>
    <x v="0"/>
    <s v="Yenileme"/>
    <s v="Hizmet"/>
    <s v="Uzman Destek Hizmeti"/>
    <s v="Diğer"/>
    <x v="0"/>
    <x v="0"/>
    <s v="Yurt İçi"/>
    <s v="Türkiye"/>
  </r>
  <r>
    <s v="Q2"/>
    <x v="1"/>
    <x v="3"/>
    <m/>
    <s v="Tadım Gıda Maddeleri San. ve Tic. A.Ş."/>
    <s v="EH.03.006"/>
    <s v="Enroute Panorama - Uzaktan Kurulum ve Efitim Hizmeti"/>
    <s v="Univera - Tadım"/>
    <x v="14"/>
    <s v="Enroute"/>
    <s v="Enroute"/>
    <n v="14000"/>
    <m/>
    <n v="3"/>
    <m/>
    <n v="42000"/>
    <m/>
    <n v="0"/>
    <m/>
    <n v="42000"/>
    <m/>
    <n v="0"/>
    <n v="0"/>
    <m/>
    <m/>
    <m/>
    <s v="Tadım"/>
    <x v="0"/>
    <s v="Yeni Satış"/>
    <s v="Hizmet"/>
    <s v="Kurulum ve Eğitim"/>
    <s v="Diğer"/>
    <x v="0"/>
    <x v="0"/>
    <s v="Yurt İçi"/>
    <s v="Türkiye"/>
  </r>
  <r>
    <s v="Q2"/>
    <x v="1"/>
    <x v="3"/>
    <m/>
    <s v="BEYLERBEYI IÇECEK PAZARLAMA A.S"/>
    <s v="EH.05.002"/>
    <s v="Enroute Panorama - Rapor Gelistirme Hizmeti"/>
    <s v="Univera - Sarper İçecek"/>
    <x v="13"/>
    <s v="Enroute"/>
    <s v="Enroute"/>
    <n v="16500.75"/>
    <m/>
    <n v="5"/>
    <m/>
    <n v="122500"/>
    <m/>
    <n v="39996.25"/>
    <m/>
    <n v="82503.75"/>
    <m/>
    <n v="0"/>
    <n v="0"/>
    <m/>
    <m/>
    <m/>
    <s v="Beylerbeyi"/>
    <x v="0"/>
    <s v="Yeni Satış"/>
    <s v="Hizmet"/>
    <s v="Rapor Geliştirme"/>
    <s v="Diğer"/>
    <x v="0"/>
    <x v="0"/>
    <s v="Yurt İçi"/>
    <s v="Türkiye"/>
  </r>
  <r>
    <s v="Q2"/>
    <x v="1"/>
    <x v="3"/>
    <m/>
    <s v="BEYLERBEYI IÇECEK PAZARLAMA A.S"/>
    <s v="EH.01.001"/>
    <s v="Enroute Panorama - Proje ve Ürün Yönetimi Danışmanlığı Hizmeti"/>
    <s v="Univera - Sarper İçecek"/>
    <x v="13"/>
    <s v="Enroute"/>
    <s v="Enroute"/>
    <n v="16500.75"/>
    <m/>
    <n v="2"/>
    <m/>
    <n v="49000"/>
    <m/>
    <n v="15998.5"/>
    <m/>
    <n v="33001.5"/>
    <m/>
    <n v="0"/>
    <n v="0"/>
    <m/>
    <m/>
    <m/>
    <s v="Beylerbeyi"/>
    <x v="0"/>
    <s v="Yeni Satış"/>
    <s v="Hizmet"/>
    <s v="Proje Yönetimi ve Danışmanlık"/>
    <s v="Diğer"/>
    <x v="0"/>
    <x v="0"/>
    <s v="Yurt İçi"/>
    <s v="Türkiye"/>
  </r>
  <r>
    <s v="Q2"/>
    <x v="1"/>
    <x v="3"/>
    <m/>
    <s v="TCHIBO KAHVE MAMÜLLERI DAG. VE PAZ. TIC. LTD. STI."/>
    <s v="EH.01.001"/>
    <s v="Enroute Panorama - Proje ve Ürün Yönetimi Danışmanlığı Hizmeti"/>
    <s v="Univera - Tchibo"/>
    <x v="12"/>
    <s v="Enroute"/>
    <s v="Enroute"/>
    <n v="11375"/>
    <m/>
    <n v="13"/>
    <m/>
    <n v="227500"/>
    <m/>
    <n v="79625"/>
    <m/>
    <n v="147875"/>
    <m/>
    <n v="0"/>
    <n v="0"/>
    <m/>
    <m/>
    <m/>
    <s v="Tchibo"/>
    <x v="3"/>
    <s v="Yeni Satış"/>
    <s v="Hizmet"/>
    <s v="Proje Yönetimi ve Danışmanlık"/>
    <s v="Diğer"/>
    <x v="0"/>
    <x v="0"/>
    <s v="Yurt İçi"/>
    <s v="Türkiye"/>
  </r>
  <r>
    <s v="Q2"/>
    <x v="1"/>
    <x v="3"/>
    <m/>
    <s v="TCHIBO KAHVE MAMÜLLERI DAG. VE PAZ. TIC. LTD. STI."/>
    <s v="EYS.01.014"/>
    <s v="Enroute Panorama - Platform Back Office Kullanici Yazılımi (Standart)"/>
    <s v="Univera - Tchibo"/>
    <x v="12"/>
    <s v="Enroute"/>
    <s v="Enroute"/>
    <n v="13650"/>
    <m/>
    <n v="15"/>
    <m/>
    <n v="292500"/>
    <m/>
    <n v="87750"/>
    <m/>
    <n v="204750"/>
    <m/>
    <n v="0"/>
    <n v="0"/>
    <m/>
    <m/>
    <m/>
    <s v="Tchibo"/>
    <x v="3"/>
    <s v="Yeni Satış"/>
    <s v="Lisans"/>
    <s v="Lisans Satışı"/>
    <s v="Diğer"/>
    <x v="0"/>
    <x v="0"/>
    <s v="Yurt İçi"/>
    <s v="Türkiye"/>
  </r>
  <r>
    <s v="Q2"/>
    <x v="1"/>
    <x v="3"/>
    <m/>
    <s v="Şenpiliç Gıda Sanayi A.Ş."/>
    <s v="EY.02.033"/>
    <s v="Enroute Panorama - Mobil Kullanici Yazılımi (Enterprise)"/>
    <s v="Univera - Şen Piliç"/>
    <x v="19"/>
    <s v="Enroute"/>
    <s v="Enroute"/>
    <n v="8000"/>
    <m/>
    <n v="50"/>
    <m/>
    <n v="400000"/>
    <m/>
    <n v="0"/>
    <m/>
    <n v="400000"/>
    <m/>
    <n v="0"/>
    <n v="0"/>
    <m/>
    <m/>
    <m/>
    <s v="Şen Piliç"/>
    <x v="0"/>
    <s v="Yeni Satış"/>
    <s v="Lisans"/>
    <s v="Lisans Satışı"/>
    <s v="Diğer"/>
    <x v="0"/>
    <x v="0"/>
    <s v="Yurt İçi"/>
    <s v="Türkiye"/>
  </r>
  <r>
    <s v="Q2"/>
    <x v="1"/>
    <x v="3"/>
    <m/>
    <s v="TCHIBO KAHVE MAMÜLLERI DAG. VE PAZ. TIC. LTD. STI."/>
    <s v="EYS.01.021"/>
    <s v="Enroute Panorama - Dafitim Kanali (Bayi/Distribütör/Sube) Yazılımi Standart"/>
    <s v="Univera - Tchibo"/>
    <x v="12"/>
    <s v="Enroute"/>
    <s v="Enroute"/>
    <n v="22750"/>
    <m/>
    <n v="7"/>
    <m/>
    <n v="227500"/>
    <m/>
    <n v="68250"/>
    <m/>
    <n v="159250"/>
    <m/>
    <n v="0"/>
    <n v="0"/>
    <m/>
    <m/>
    <m/>
    <s v="Tchibo"/>
    <x v="3"/>
    <s v="Yeni Satış"/>
    <s v="Lisans"/>
    <s v="Lisans Satışı"/>
    <s v="Diğer"/>
    <x v="0"/>
    <x v="0"/>
    <s v="Yurt İçi"/>
    <s v="Türkiye"/>
  </r>
  <r>
    <s v="Q2"/>
    <x v="1"/>
    <x v="3"/>
    <m/>
    <s v="Eczacibasi Tüketim Ürünleri San. Tic. A.S."/>
    <s v="EH.03.008"/>
    <s v="Enroute Panorama - Çağrı Merkezi Hizmeti (DDI / OutSource)"/>
    <s v="Univera - Eczacıbaşı Girişim"/>
    <x v="11"/>
    <s v="Enroute"/>
    <s v="Enroute"/>
    <n v="40736.68"/>
    <m/>
    <n v="4"/>
    <m/>
    <n v="162946.72"/>
    <m/>
    <n v="0"/>
    <m/>
    <n v="162946.72"/>
    <m/>
    <n v="0"/>
    <n v="0"/>
    <m/>
    <m/>
    <m/>
    <s v="Eczacıbaşı"/>
    <x v="0"/>
    <s v="Yenileme"/>
    <s v="Hizmet"/>
    <s v="Çağrı Merkezi"/>
    <s v="Diğer"/>
    <x v="0"/>
    <x v="0"/>
    <s v="Yurt İçi"/>
    <s v="Türkiye"/>
  </r>
  <r>
    <s v="Q2"/>
    <x v="1"/>
    <x v="3"/>
    <m/>
    <s v="ÇAYKUR ÇAY ISLETMELERI GENEL MÜDÜRLÜGÜ"/>
    <s v="EH.03.001"/>
    <s v="Enroute Panorama - Çafri Merkezi Hizmeti  (MSD)"/>
    <s v="Univera - Çaykur"/>
    <x v="12"/>
    <s v="Enroute"/>
    <s v="Enroute"/>
    <n v="252798.07"/>
    <m/>
    <n v="1"/>
    <m/>
    <n v="252798.07"/>
    <m/>
    <n v="0"/>
    <m/>
    <n v="252798.07"/>
    <m/>
    <n v="0"/>
    <n v="0"/>
    <m/>
    <m/>
    <m/>
    <s v="Çaykur"/>
    <x v="0"/>
    <s v="Yenileme"/>
    <s v="Hizmet"/>
    <s v="Çağrı Merkezi"/>
    <s v="Diğer"/>
    <x v="0"/>
    <x v="0"/>
    <s v="Yurt İçi"/>
    <s v="Türkiye"/>
  </r>
  <r>
    <s v="Q2"/>
    <x v="1"/>
    <x v="3"/>
    <m/>
    <s v="Eczacibasi Tüketim Ürünleri San. Tic. A.S."/>
    <s v="EH.03.001"/>
    <s v="Enroute Panorama - Çafri Merkezi Hizmeti  (MSD)"/>
    <s v="Univera - Eczacıbaşı Girişim"/>
    <x v="11"/>
    <s v="Enroute"/>
    <s v="Enroute"/>
    <n v="14831.15"/>
    <m/>
    <n v="16"/>
    <m/>
    <n v="237298.4"/>
    <m/>
    <n v="0"/>
    <m/>
    <n v="237298.4"/>
    <m/>
    <n v="0"/>
    <n v="0"/>
    <m/>
    <m/>
    <m/>
    <s v="Eczacıbaşı"/>
    <x v="0"/>
    <s v="Yenileme"/>
    <s v="Hizmet"/>
    <s v="Çağrı Merkezi"/>
    <s v="Diğer"/>
    <x v="0"/>
    <x v="0"/>
    <s v="Yurt İçi"/>
    <s v="Türkiye"/>
  </r>
  <r>
    <s v="Q2"/>
    <x v="1"/>
    <x v="3"/>
    <m/>
    <s v="Eczacibasi Tüketim Ürünleri San. Tic. A.S."/>
    <s v="EH.03.001"/>
    <s v="Enroute Panorama - Çafri Merkezi Hizmeti  (MSD)"/>
    <s v="Univera - Eczacıbaşı Profesyonel"/>
    <x v="11"/>
    <s v="Enroute"/>
    <s v="Enroute"/>
    <n v="25075.32"/>
    <m/>
    <n v="7"/>
    <m/>
    <n v="175527.24"/>
    <m/>
    <n v="0"/>
    <m/>
    <n v="175527.24"/>
    <m/>
    <n v="0"/>
    <n v="0"/>
    <m/>
    <m/>
    <m/>
    <s v="Eczacıbaşı"/>
    <x v="0"/>
    <s v="Yenileme"/>
    <s v="Hizmet"/>
    <s v="Çağrı Merkezi"/>
    <s v="Diğer"/>
    <x v="0"/>
    <x v="0"/>
    <s v="Yurt İçi"/>
    <s v="Türkiye"/>
  </r>
  <r>
    <s v="Q2"/>
    <x v="1"/>
    <x v="3"/>
    <m/>
    <s v="EDM BİLİŞİM SİSTEMLERİ VE DANIŞMANLIK HizmetLERİ A.Ş."/>
    <s v="EY.04.014"/>
    <s v="EnRoute - E-Dönüşüm Lisans Komisyonu"/>
    <s v="Univera - Kanal"/>
    <x v="6"/>
    <s v="E-Dönüşüm"/>
    <s v="E-Dönüşüm"/>
    <n v="134890"/>
    <m/>
    <n v="1"/>
    <m/>
    <n v="134890"/>
    <m/>
    <n v="0"/>
    <m/>
    <n v="134890"/>
    <m/>
    <n v="0"/>
    <n v="0"/>
    <m/>
    <m/>
    <m/>
    <s v="EDM Bilişim"/>
    <x v="0"/>
    <s v="Yeni Satış"/>
    <s v="Komisyon"/>
    <s v="E-Dönüşüm"/>
    <s v="Diğer"/>
    <x v="1"/>
    <x v="6"/>
    <s v="Yurt İçi"/>
    <s v="Türkiye"/>
  </r>
  <r>
    <s v="Q3"/>
    <x v="0"/>
    <x v="8"/>
    <m/>
    <s v="MİYA OTOMASYON VE BARKOD BILISIM SISTEMLERI SAN TİC. VE L.T.D. STI."/>
    <s v="WPY.02.001"/>
    <s v="WEBPLUS (Android) SATIS TEMSILCISI LISANSI"/>
    <s v="Univera - Kanal"/>
    <x v="5"/>
    <s v="Enroute"/>
    <s v="Webplus"/>
    <n v="3500"/>
    <m/>
    <n v="2"/>
    <m/>
    <n v="7000"/>
    <m/>
    <n v="0"/>
    <m/>
    <n v="7000"/>
    <m/>
    <n v="0"/>
    <n v="0"/>
    <s v="UNI240000001528"/>
    <m/>
    <m/>
    <s v="Miya"/>
    <x v="0"/>
    <s v="Yeni Satış"/>
    <s v="Lisans"/>
    <s v="Lisans Satışı"/>
    <s v="Diğer"/>
    <x v="1"/>
    <x v="1"/>
    <s v="Yurt İçi"/>
    <s v="Türkiye"/>
  </r>
  <r>
    <s v="Q3"/>
    <x v="0"/>
    <x v="8"/>
    <m/>
    <s v="MİYA OTOMASYON VE BARKOD BILISIM SISTEMLERI SAN TİC. VE L.T.D. STI."/>
    <s v="WPY.02.001"/>
    <s v="WEBPLUS (Android) SATIS TEMSILCISI LISANSI"/>
    <s v="Univera - Kanal"/>
    <x v="5"/>
    <s v="Enroute"/>
    <s v="Webplus"/>
    <n v="3500"/>
    <m/>
    <n v="1"/>
    <m/>
    <n v="3500"/>
    <m/>
    <n v="0"/>
    <m/>
    <n v="3500"/>
    <m/>
    <n v="0"/>
    <n v="0"/>
    <s v="UNI240000001527"/>
    <m/>
    <m/>
    <s v="Miya"/>
    <x v="0"/>
    <s v="Yeni Satış"/>
    <s v="Lisans"/>
    <s v="Lisans Satışı"/>
    <s v="Diğer"/>
    <x v="1"/>
    <x v="1"/>
    <s v="Yurt İçi"/>
    <s v="Türkiye"/>
  </r>
  <r>
    <s v="Q2"/>
    <x v="1"/>
    <x v="3"/>
    <m/>
    <s v="ÇAYKUR ÇAY ISLETMELERI GENEL MÜDÜRLÜGÜ"/>
    <s v="EH.02.001"/>
    <s v="Enroute Panorama - Yillik Yazilim Bakimi, Yasatma ve Merkezi Destek Hizmeti"/>
    <s v="Univera - Çaykur"/>
    <x v="12"/>
    <s v="Enroute"/>
    <s v="Enroute"/>
    <n v="116580.29"/>
    <m/>
    <n v="1"/>
    <m/>
    <n v="116580.29"/>
    <m/>
    <n v="0"/>
    <m/>
    <n v="116580.29"/>
    <m/>
    <n v="0"/>
    <n v="0"/>
    <m/>
    <m/>
    <m/>
    <s v="Çaykur"/>
    <x v="0"/>
    <s v="Yenileme"/>
    <s v="Hizmet"/>
    <s v="Bakım ve Destek Hizmeti"/>
    <s v="Diğer"/>
    <x v="0"/>
    <x v="0"/>
    <s v="Yurt İçi"/>
    <s v="Türkiye"/>
  </r>
  <r>
    <s v="Q2"/>
    <x v="1"/>
    <x v="3"/>
    <m/>
    <s v="ÇAYKUR ÇAY ISLETMELERI GENEL MÜDÜRLÜGÜ"/>
    <s v="EH.03.001"/>
    <s v="Enroute Panorama - Çafri Merkezi Hizmeti  (MSD)"/>
    <s v="Univera - Çaykur"/>
    <x v="12"/>
    <s v="Enroute"/>
    <s v="Enroute"/>
    <n v="25099.49"/>
    <m/>
    <n v="1"/>
    <m/>
    <n v="25099.49"/>
    <m/>
    <n v="0"/>
    <m/>
    <n v="25099.49"/>
    <m/>
    <n v="0"/>
    <n v="0"/>
    <m/>
    <m/>
    <m/>
    <s v="Çaykur"/>
    <x v="0"/>
    <s v="Yenileme"/>
    <s v="Hizmet"/>
    <s v="Çağrı Merkezi"/>
    <s v="Diğer"/>
    <x v="0"/>
    <x v="0"/>
    <s v="Yurt İçi"/>
    <s v="Türkiye"/>
  </r>
  <r>
    <s v="Q3"/>
    <x v="0"/>
    <x v="8"/>
    <m/>
    <s v="ALDEMIR BILISIM HIZ. VE DANISMANLIK - ARZU ALDEMIR"/>
    <s v="WPH.02.001"/>
    <s v="WebPlus Yazilim Bakimi Hizmeti"/>
    <s v="Univera - Kanal"/>
    <x v="5"/>
    <s v="Enroute"/>
    <s v="Webplus"/>
    <n v="9350"/>
    <m/>
    <n v="1"/>
    <m/>
    <n v="9350"/>
    <m/>
    <n v="0"/>
    <m/>
    <n v="9350"/>
    <m/>
    <n v="0"/>
    <n v="0"/>
    <s v="UNI240000001531"/>
    <m/>
    <m/>
    <s v="Aldemir Bilişim"/>
    <x v="0"/>
    <s v="Yenileme"/>
    <s v="Hizmet"/>
    <s v="Bakım ve Destek Hizmeti"/>
    <s v="Diğer"/>
    <x v="1"/>
    <x v="3"/>
    <s v="Yurt İçi"/>
    <s v="Türkiye"/>
  </r>
  <r>
    <s v="Q3"/>
    <x v="0"/>
    <x v="8"/>
    <m/>
    <s v="ALDEMIR BILISIM HIZ. VE DANISMANLIK - ARZU ALDEMIR"/>
    <s v="WPY.01.004"/>
    <s v="WEBPLUS EK KULLANICI LISANSI +5"/>
    <s v="Univera - Kanal"/>
    <x v="5"/>
    <s v="Enroute"/>
    <s v="Webplus"/>
    <n v="13875"/>
    <m/>
    <n v="1"/>
    <m/>
    <n v="18500"/>
    <m/>
    <n v="4625"/>
    <m/>
    <n v="13875"/>
    <m/>
    <n v="0"/>
    <n v="0"/>
    <s v="UNI240000001531"/>
    <m/>
    <m/>
    <s v="Aldemir"/>
    <x v="0"/>
    <s v="Yeni Satış"/>
    <s v="Lisans"/>
    <s v="Lisans Satışı"/>
    <s v="Diğer"/>
    <x v="1"/>
    <x v="3"/>
    <s v="Yurt İçi"/>
    <s v="Türkiye"/>
  </r>
  <r>
    <s v="Q3"/>
    <x v="0"/>
    <x v="8"/>
    <m/>
    <s v="ALDEMIR BILISIM HIZ. VE DANISMANLIK - ARZU ALDEMIR"/>
    <s v="WPY.01.007"/>
    <s v="WEBPLUS E-DÖNÜSÜM MODÜL LISANSI"/>
    <s v="Univera - Kanal"/>
    <x v="5"/>
    <s v="Enroute"/>
    <s v="Webplus"/>
    <n v="9000"/>
    <m/>
    <n v="1"/>
    <m/>
    <n v="12000"/>
    <m/>
    <n v="3000"/>
    <m/>
    <n v="9000"/>
    <m/>
    <n v="0"/>
    <n v="0"/>
    <s v="UNI240000001531"/>
    <m/>
    <m/>
    <s v="Aldemir"/>
    <x v="0"/>
    <s v="Yeni Satış"/>
    <s v="Lisans"/>
    <s v="Lisans Satışı"/>
    <s v="Diğer"/>
    <x v="1"/>
    <x v="3"/>
    <s v="Yurt İçi"/>
    <s v="Türkiye"/>
  </r>
  <r>
    <s v="Q3"/>
    <x v="0"/>
    <x v="8"/>
    <m/>
    <s v="ALDEMIR BILISIM HIZ. VE DANISMANLIK - ARZU ALDEMIR"/>
    <s v="WPY.01.002"/>
    <s v="WebPlus Dagitim Kanali Lisansi"/>
    <s v="Univera - Kanal"/>
    <x v="5"/>
    <s v="Enroute"/>
    <s v="Webplus"/>
    <n v="9000"/>
    <m/>
    <n v="1"/>
    <m/>
    <n v="12000"/>
    <m/>
    <n v="3000"/>
    <m/>
    <n v="9000"/>
    <m/>
    <n v="0"/>
    <n v="0"/>
    <s v="UNI240000001531"/>
    <m/>
    <m/>
    <s v="Aldemir"/>
    <x v="0"/>
    <s v="Yeni Satış"/>
    <s v="Lisans"/>
    <s v="Lisans Satışı"/>
    <s v="Diğer"/>
    <x v="1"/>
    <x v="3"/>
    <s v="Yurt İçi"/>
    <s v="Türkiye"/>
  </r>
  <r>
    <s v="Q3"/>
    <x v="0"/>
    <x v="8"/>
    <m/>
    <s v="ALDEMIR BILISIM HIZ. VE DANISMANLIK - ARZU ALDEMIR"/>
    <s v="WPY.02.001"/>
    <s v="WEBPLUS (Android) SATIS TEMSILCISI LISANSI"/>
    <s v="Univera - Kanal"/>
    <x v="5"/>
    <s v="Enroute"/>
    <s v="Webplus"/>
    <n v="2250"/>
    <m/>
    <n v="1"/>
    <m/>
    <n v="2250"/>
    <m/>
    <n v="0"/>
    <m/>
    <n v="2250"/>
    <m/>
    <n v="0"/>
    <n v="0"/>
    <s v="UNI240000001530"/>
    <m/>
    <m/>
    <s v="Aldemir"/>
    <x v="0"/>
    <s v="Yeni Satış"/>
    <s v="Lisans"/>
    <s v="Lisans Satışı"/>
    <s v="Diğer"/>
    <x v="1"/>
    <x v="3"/>
    <s v="Yurt İçi"/>
    <s v="Türkiye"/>
  </r>
  <r>
    <s v="Q3"/>
    <x v="0"/>
    <x v="8"/>
    <m/>
    <s v="OPET FUCHS MADENI YAG SAN VE TIC A.S"/>
    <s v="SH.02.001"/>
    <s v="StokBar Panorama - Yazilim Bakimi Hizmeti"/>
    <s v="Univera - Opet"/>
    <x v="12"/>
    <s v="Stokbar"/>
    <s v="Stokbar"/>
    <n v="204161.12"/>
    <m/>
    <n v="1"/>
    <m/>
    <n v="204161.12"/>
    <m/>
    <n v="0"/>
    <m/>
    <n v="204161.12"/>
    <m/>
    <n v="0"/>
    <n v="0"/>
    <s v="UNI240000001535"/>
    <m/>
    <m/>
    <s v="Opet"/>
    <x v="0"/>
    <s v="Yenileme"/>
    <s v="Hizmet"/>
    <s v="Bakım ve Destek Hizmeti"/>
    <s v="Diğer"/>
    <x v="0"/>
    <x v="0"/>
    <s v="Yurt İçi"/>
    <s v="Türkiye"/>
  </r>
  <r>
    <s v="Q3"/>
    <x v="0"/>
    <x v="8"/>
    <m/>
    <s v="OPET FUCHS MADENI YAG SAN VE TIC A.S"/>
    <s v="SH.02.001"/>
    <s v="StokBar Panorama - Yazilim Bakimi Hizmeti"/>
    <s v="Univera - Opet"/>
    <x v="12"/>
    <s v="Stokbar"/>
    <s v="Stokbar"/>
    <n v="22267.63"/>
    <m/>
    <n v="1"/>
    <m/>
    <n v="22267.63"/>
    <m/>
    <n v="0"/>
    <m/>
    <n v="22267.63"/>
    <m/>
    <n v="0"/>
    <n v="0"/>
    <s v="UNI240000001535"/>
    <m/>
    <m/>
    <s v="Opet"/>
    <x v="0"/>
    <s v="Yenileme"/>
    <s v="Hizmet"/>
    <s v="Bakım ve Destek Hizmeti"/>
    <s v="Diğer"/>
    <x v="0"/>
    <x v="0"/>
    <s v="Yurt İçi"/>
    <s v="Türkiye"/>
  </r>
  <r>
    <s v="Q3"/>
    <x v="0"/>
    <x v="8"/>
    <m/>
    <s v="UNILEVER SAN VE TIC.TÜRK AS."/>
    <s v="SH.01.001"/>
    <s v="StokBar Panorama - Proje Yönetim Hizmeti"/>
    <s v="Univera - Unilever"/>
    <x v="13"/>
    <s v="Stokbar"/>
    <s v="Stokbar"/>
    <n v="11375"/>
    <m/>
    <n v="1"/>
    <m/>
    <n v="17500"/>
    <m/>
    <n v="6125"/>
    <m/>
    <n v="11375"/>
    <m/>
    <n v="0"/>
    <n v="0"/>
    <s v="UNI240000001534"/>
    <m/>
    <m/>
    <s v="Unilever"/>
    <x v="0"/>
    <s v="Yeni Satış"/>
    <s v="Hizmet"/>
    <s v="Proje Yönetimi ve Danışmanlık"/>
    <s v="Diğer"/>
    <x v="0"/>
    <x v="0"/>
    <s v="Yurt İçi"/>
    <s v="Türkiye"/>
  </r>
  <r>
    <s v="Q3"/>
    <x v="0"/>
    <x v="8"/>
    <m/>
    <s v="Mey İçki Sanayi ve Ticaret A.Ş."/>
    <s v="QH.07.001"/>
    <s v="Quest Panorama - Rapor Gelistirme Hizmeti"/>
    <s v="Univera - Mey İçki"/>
    <x v="11"/>
    <s v="Quest"/>
    <m/>
    <n v="4723"/>
    <m/>
    <n v="8"/>
    <m/>
    <n v="37784"/>
    <m/>
    <n v="0"/>
    <m/>
    <n v="37784"/>
    <m/>
    <n v="0"/>
    <n v="0"/>
    <s v="UNI240000001532"/>
    <m/>
    <m/>
    <s v="Mey İçki"/>
    <x v="0"/>
    <s v="Yeni Satış"/>
    <s v="Hizmet"/>
    <s v="Rapor Geliştirme"/>
    <s v="Key Account"/>
    <x v="0"/>
    <x v="0"/>
    <s v="Yurt İçi"/>
    <s v="Türkiye"/>
  </r>
  <r>
    <s v="Q3"/>
    <x v="0"/>
    <x v="8"/>
    <m/>
    <s v="TADIM GIDA MADDELERI SAN.VE TIC.AS."/>
    <s v="EH.06.001"/>
    <s v="EnRoute Panorama - Hosting Hizmeti"/>
    <s v="Univera - Tadım"/>
    <x v="7"/>
    <s v="Hosting"/>
    <m/>
    <n v="6600"/>
    <m/>
    <n v="1"/>
    <m/>
    <n v="6600"/>
    <m/>
    <n v="0"/>
    <m/>
    <n v="6600"/>
    <m/>
    <n v="0"/>
    <n v="0"/>
    <s v="UNI240000001533"/>
    <m/>
    <m/>
    <s v="Tadım"/>
    <x v="0"/>
    <s v="Yenileme"/>
    <s v="Hizmet"/>
    <s v="Hosting"/>
    <s v="Diğer"/>
    <x v="0"/>
    <x v="0"/>
    <s v="Yurt İçi"/>
    <s v="Türkiye"/>
  </r>
  <r>
    <s v="Q3"/>
    <x v="0"/>
    <x v="8"/>
    <m/>
    <s v="NG GRUP MESRUBAT - GÜLAY ISIK"/>
    <s v="UH.01.002"/>
    <s v="UNIDOX KONTÖR HIZMETI"/>
    <s v="Univera - Sırma Su"/>
    <x v="6"/>
    <s v="E-Dönüşüm"/>
    <s v="Unidox"/>
    <n v="3.3250000000000002"/>
    <m/>
    <n v="2000"/>
    <m/>
    <n v="6650"/>
    <m/>
    <n v="0"/>
    <m/>
    <n v="6650"/>
    <m/>
    <n v="0"/>
    <n v="0"/>
    <s v="UNI240000001536"/>
    <m/>
    <m/>
    <s v="Danone"/>
    <x v="0"/>
    <s v="Yeni Satış"/>
    <s v="Kontor"/>
    <s v="Kontor Satışı"/>
    <s v="Diğer"/>
    <x v="1"/>
    <x v="0"/>
    <s v="Yurt İçi"/>
    <s v="Türkiye"/>
  </r>
  <r>
    <s v="Q3"/>
    <x v="0"/>
    <x v="8"/>
    <m/>
    <s v="BURDA BEBEK SAN. VE TIC.A.S"/>
    <s v="QH.02.001"/>
    <s v="Quest Panorama - Yazilim Bakimi, Yasatma ve Merkezi Destek Hizmeti"/>
    <s v="Univera - Burda Bebek"/>
    <x v="12"/>
    <s v="Quest"/>
    <m/>
    <n v="140128.88"/>
    <m/>
    <n v="1"/>
    <m/>
    <n v="140128.88"/>
    <m/>
    <n v="0"/>
    <m/>
    <n v="140128.88"/>
    <m/>
    <n v="0"/>
    <n v="0"/>
    <s v="UNI240000001537"/>
    <m/>
    <m/>
    <s v="Burda Bebek"/>
    <x v="0"/>
    <s v="Yenileme"/>
    <s v="Hizmet"/>
    <s v="Bakım ve Destek Hizmeti"/>
    <s v="Diğer"/>
    <x v="0"/>
    <x v="0"/>
    <s v="Yurt İçi"/>
    <s v="Türkiye"/>
  </r>
  <r>
    <s v="Q2"/>
    <x v="1"/>
    <x v="4"/>
    <m/>
    <s v="DARDANEL DAĞITIM A.Ş."/>
    <s v="EH.03.006"/>
    <s v="Enroute Panorama - Uzaktan Kurulum ve Efitim Hizmeti"/>
    <s v="Univera - Dardanel"/>
    <x v="12"/>
    <s v="Enroute"/>
    <s v="Enroute"/>
    <n v="5481"/>
    <m/>
    <n v="2"/>
    <m/>
    <n v="10962"/>
    <m/>
    <n v="0"/>
    <m/>
    <n v="10962"/>
    <m/>
    <n v="0"/>
    <n v="0"/>
    <m/>
    <m/>
    <m/>
    <s v="Dardanel"/>
    <x v="0"/>
    <s v="Yeni Satış"/>
    <s v="Hizmet"/>
    <s v="Kurulum ve Eğitim"/>
    <s v="Diğer"/>
    <x v="0"/>
    <x v="0"/>
    <s v="Yurt İçi"/>
    <s v="Türkiye"/>
  </r>
  <r>
    <s v="Q2"/>
    <x v="1"/>
    <x v="4"/>
    <m/>
    <s v="Haribo Şekerleme Tic. Ltd. Şti."/>
    <s v="EH.03.006"/>
    <s v="Enroute Panorama - Uzaktan Kurulum ve Efitim Hizmeti"/>
    <s v="Univera - Haribo"/>
    <x v="13"/>
    <s v="Enroute"/>
    <s v="Enroute"/>
    <n v="10500"/>
    <m/>
    <n v="1"/>
    <m/>
    <n v="14000"/>
    <m/>
    <n v="3500"/>
    <m/>
    <n v="10500"/>
    <m/>
    <n v="0"/>
    <n v="0"/>
    <m/>
    <m/>
    <m/>
    <s v="Haribo"/>
    <x v="0"/>
    <s v="Yeni Satış"/>
    <s v="Hizmet"/>
    <s v="Kurulum ve Eğitim"/>
    <s v="Diğer"/>
    <x v="0"/>
    <x v="0"/>
    <s v="Yurt İçi"/>
    <s v="Türkiye"/>
  </r>
  <r>
    <s v="Q2"/>
    <x v="1"/>
    <x v="4"/>
    <m/>
    <s v="KOROPLAST TEMIZLIK AMBALAJ ÜRÜNLERI SAN. VE DIS TIC.A.S."/>
    <s v="EH.03.006"/>
    <s v="Enroute Panorama - Uzaktan Kurulum ve Efitim Hizmeti"/>
    <s v="Univera - Koroplast"/>
    <x v="13"/>
    <s v="Enroute"/>
    <s v="Enroute"/>
    <n v="5565"/>
    <m/>
    <n v="2"/>
    <m/>
    <n v="11130"/>
    <m/>
    <n v="0"/>
    <m/>
    <n v="11130"/>
    <m/>
    <n v="0"/>
    <n v="0"/>
    <m/>
    <m/>
    <m/>
    <s v="Koroplast"/>
    <x v="0"/>
    <s v="Yeni Satış"/>
    <s v="Hizmet"/>
    <s v="Kurulum ve Eğitim"/>
    <s v="Diğer"/>
    <x v="0"/>
    <x v="0"/>
    <s v="Yurt İçi"/>
    <s v="Türkiye"/>
  </r>
  <r>
    <s v="Q2"/>
    <x v="1"/>
    <x v="4"/>
    <m/>
    <s v="ASLI UÇUR"/>
    <s v="EYS.04.012"/>
    <s v="Enroute Panorama - E-Dönüsüm Modül Yazılımi Standart"/>
    <s v="Univera - Dardanel"/>
    <x v="12"/>
    <s v="Enroute"/>
    <s v="Enroute"/>
    <n v="20000"/>
    <m/>
    <n v="1"/>
    <m/>
    <n v="25000"/>
    <m/>
    <n v="5000"/>
    <m/>
    <n v="20000"/>
    <m/>
    <n v="0"/>
    <n v="0"/>
    <m/>
    <m/>
    <m/>
    <s v="Dardanel"/>
    <x v="0"/>
    <s v="Yeni Satış"/>
    <s v="Lisans"/>
    <s v="Lisans Satışı"/>
    <s v="Diğer"/>
    <x v="0"/>
    <x v="0"/>
    <s v="Yurt İçi"/>
    <s v="Türkiye"/>
  </r>
  <r>
    <s v="Q3"/>
    <x v="0"/>
    <x v="8"/>
    <m/>
    <s v="MATRIKS BİLGİSAYAR SİSTEMLERİ LTD.ŞTİ"/>
    <s v="WPY.01.003"/>
    <s v="WEBPLUS EK KULLANICI LISANSI +1"/>
    <s v="Univera - Kanal"/>
    <x v="5"/>
    <s v="Enroute"/>
    <s v="Webplus"/>
    <n v="3250"/>
    <m/>
    <n v="1"/>
    <m/>
    <n v="3250"/>
    <m/>
    <n v="0"/>
    <m/>
    <n v="3250"/>
    <m/>
    <n v="0"/>
    <n v="0"/>
    <s v="UNI240000001542"/>
    <m/>
    <m/>
    <s v="Matriks"/>
    <x v="0"/>
    <s v="Yeni Satış"/>
    <s v="Lisans"/>
    <s v="Lisans Satışı"/>
    <s v="Diğer"/>
    <x v="1"/>
    <x v="2"/>
    <s v="Yurt İçi"/>
    <s v="Türkiye"/>
  </r>
  <r>
    <s v="Q3"/>
    <x v="0"/>
    <x v="8"/>
    <m/>
    <s v="ALDEMIR BILISIM HIZ. VE DANISMANLIK - ARZU ALDEMIR"/>
    <s v="UH.01.002"/>
    <s v="Unidox Kontör"/>
    <s v="Univera - Kanal"/>
    <x v="5"/>
    <s v="E-Dönüşüm"/>
    <s v="Unidox"/>
    <n v="1.532"/>
    <m/>
    <n v="10000"/>
    <m/>
    <n v="15320"/>
    <m/>
    <n v="0"/>
    <m/>
    <n v="15320"/>
    <m/>
    <n v="0"/>
    <n v="0"/>
    <s v="UNI240000001540"/>
    <m/>
    <m/>
    <s v="Aldemir"/>
    <x v="0"/>
    <s v="Yeni Satış"/>
    <s v="Kontor"/>
    <s v="Kontor Satışı"/>
    <s v="Diğer"/>
    <x v="1"/>
    <x v="3"/>
    <s v="Yurt İçi"/>
    <s v="Türkiye"/>
  </r>
  <r>
    <s v="Q3"/>
    <x v="0"/>
    <x v="8"/>
    <m/>
    <s v="EMEK IÇECEK GIDA TEDARIK PAZARLAMA LIMITED SIRKETI"/>
    <s v="UH.01.002"/>
    <s v="UNIDOX KONTÖR HIZMETI"/>
    <s v="Univera - Küresel Tedarik"/>
    <x v="6"/>
    <s v="E-Dönüşüm"/>
    <s v="Unidox"/>
    <n v="2.5024000000000002"/>
    <m/>
    <n v="5000"/>
    <m/>
    <n v="12512"/>
    <m/>
    <n v="0"/>
    <m/>
    <n v="12512"/>
    <m/>
    <n v="0"/>
    <n v="0"/>
    <s v="UNI240000001543"/>
    <m/>
    <m/>
    <s v="Küresel Tedarik"/>
    <x v="0"/>
    <s v="Yeni Satış"/>
    <s v="Kontor"/>
    <s v="Kontor Satışı"/>
    <s v="Diğer"/>
    <x v="1"/>
    <x v="0"/>
    <s v="Yurt İçi"/>
    <s v="Türkiye"/>
  </r>
  <r>
    <s v="Q3"/>
    <x v="0"/>
    <x v="8"/>
    <m/>
    <s v="JTI TÜTÜN ÜRÜNLERI SANAYI A.S"/>
    <s v="SH.01.001"/>
    <s v="StokBar Panorama - Proje Yönetim Hizmeti"/>
    <s v="Univera - JTI"/>
    <x v="11"/>
    <s v="Stokbar"/>
    <s v="Stokbar"/>
    <n v="5950"/>
    <m/>
    <n v="4"/>
    <m/>
    <n v="23800"/>
    <m/>
    <n v="0"/>
    <m/>
    <n v="23800"/>
    <m/>
    <n v="0"/>
    <n v="0"/>
    <s v="UNI240000001541"/>
    <m/>
    <m/>
    <s v="JTI"/>
    <x v="0"/>
    <s v="Yeni Satış"/>
    <s v="Hizmet"/>
    <s v="Proje Yönetimi ve Danışmanlık"/>
    <s v="Key Account"/>
    <x v="0"/>
    <x v="0"/>
    <s v="Yurt İçi"/>
    <s v="Türkiye"/>
  </r>
  <r>
    <s v="Q2"/>
    <x v="1"/>
    <x v="4"/>
    <m/>
    <s v="EMIR GIDA - ERHAN ÇADIROGLU"/>
    <s v="EY.04.012"/>
    <s v="Enroute Panorama E-Dönüsüm  Modül Yazılımi (Enterprise)"/>
    <s v="Univera - Tadım"/>
    <x v="19"/>
    <s v="Enroute"/>
    <s v="Enroute"/>
    <n v="30160"/>
    <m/>
    <n v="1"/>
    <m/>
    <n v="37700"/>
    <m/>
    <n v="7540"/>
    <m/>
    <n v="30160"/>
    <m/>
    <n v="0"/>
    <n v="0"/>
    <m/>
    <m/>
    <m/>
    <s v="Tadım"/>
    <x v="0"/>
    <s v="Yeni Satış"/>
    <s v="Lisans"/>
    <s v="Lisans Satışı"/>
    <s v="Diğer"/>
    <x v="0"/>
    <x v="0"/>
    <s v="Yurt İçi"/>
    <s v="Türkiye"/>
  </r>
  <r>
    <s v="Q2"/>
    <x v="1"/>
    <x v="4"/>
    <m/>
    <s v="RED BULL GIDA DAGITIM VE PAZARLAMA TICARET LTD. STI"/>
    <s v="EH.01.001"/>
    <s v="Enroute Panorama - Proje ve Ürün Yönetimi Danışmanlığı Hizmeti"/>
    <s v="Univera - Redbull"/>
    <x v="12"/>
    <s v="Enroute"/>
    <s v="Enroute"/>
    <n v="17500"/>
    <m/>
    <n v="2"/>
    <m/>
    <n v="35000"/>
    <m/>
    <n v="0"/>
    <m/>
    <n v="35000"/>
    <m/>
    <n v="0"/>
    <n v="0"/>
    <m/>
    <m/>
    <m/>
    <s v="Redbull"/>
    <x v="0"/>
    <s v="Yeni Satış"/>
    <s v="Hizmet"/>
    <s v="Proje Yönetimi ve Danışmanlık"/>
    <s v="Diğer"/>
    <x v="0"/>
    <x v="0"/>
    <s v="Yurt İçi"/>
    <s v="Türkiye"/>
  </r>
  <r>
    <s v="Q3"/>
    <x v="0"/>
    <x v="8"/>
    <m/>
    <s v="ÖZGÖRKEY OTOMOTIV TURIZM GIDA SANAYI VE TICARET ANONIM SIRKETI"/>
    <s v="SH.05.001"/>
    <s v="StokBar Panorama - Yazilim Gelistirme Hizmeti"/>
    <s v="Univera - Özgörkey"/>
    <x v="13"/>
    <s v="Stokbar"/>
    <s v="Stokbar"/>
    <n v="11112.5"/>
    <m/>
    <n v="4.5"/>
    <m/>
    <n v="78750"/>
    <m/>
    <n v="28743.75"/>
    <m/>
    <n v="50006.25"/>
    <m/>
    <n v="0"/>
    <n v="0"/>
    <s v="UNI240000001544"/>
    <m/>
    <m/>
    <s v="Özgörkey"/>
    <x v="0"/>
    <s v="Yeni Satış"/>
    <s v="Hizmet"/>
    <s v="Hosting"/>
    <s v="Diğer"/>
    <x v="0"/>
    <x v="0"/>
    <s v="Yurt İçi"/>
    <s v="Türkiye"/>
  </r>
  <r>
    <s v="Q2"/>
    <x v="1"/>
    <x v="4"/>
    <m/>
    <s v="KOROPLAST TEMIZLIK AMBALAJ ÜRÜNLERI SAN. VE DIS TIC.A.S."/>
    <s v="EY.03.001"/>
    <s v="Enroute Panorama PaaS Yazılımi (Kiralama Hizmeti )"/>
    <s v="Univera - Koroplast"/>
    <x v="19"/>
    <s v="Enroute"/>
    <s v="Enroute"/>
    <n v="94503.98"/>
    <m/>
    <n v="1"/>
    <m/>
    <n v="94503.98"/>
    <m/>
    <n v="0"/>
    <m/>
    <n v="94503.98"/>
    <m/>
    <n v="0"/>
    <n v="0"/>
    <m/>
    <m/>
    <m/>
    <s v="Koroplast"/>
    <x v="0"/>
    <s v="Yenileme"/>
    <s v="Lisans"/>
    <s v="Lisans Kiralama"/>
    <s v="Diğer"/>
    <x v="0"/>
    <x v="0"/>
    <s v="Yurt İçi"/>
    <s v="Türkiye"/>
  </r>
  <r>
    <s v="Q2"/>
    <x v="1"/>
    <x v="4"/>
    <m/>
    <s v="GIDASAN IHT. MAD. IML. VE PAZ.A.S."/>
    <s v="EH.03.006"/>
    <s v="Enroute Panorama - Uzaktan Kurulum ve Efitim Hizmeti"/>
    <s v="Univera - Çaykur"/>
    <x v="12"/>
    <s v="Enroute"/>
    <s v="Enroute"/>
    <n v="12600"/>
    <m/>
    <n v="2"/>
    <m/>
    <n v="28000"/>
    <m/>
    <n v="2800"/>
    <m/>
    <n v="25200"/>
    <m/>
    <n v="0"/>
    <n v="0"/>
    <m/>
    <m/>
    <m/>
    <s v="Çaykur"/>
    <x v="0"/>
    <s v="Yeni Satış"/>
    <s v="Hizmet"/>
    <s v="Kurulum ve Eğitim"/>
    <s v="Diğer"/>
    <x v="0"/>
    <x v="0"/>
    <s v="Yurt İçi"/>
    <s v="Türkiye"/>
  </r>
  <r>
    <s v="Q3"/>
    <x v="0"/>
    <x v="8"/>
    <m/>
    <s v="ALDEMIR BILISIM HIZ. VE DANISMANLIK - ARZU ALDEMIR"/>
    <s v="WPH.02.001"/>
    <s v="WebPlus Yazilim Bakimi Hizmeti"/>
    <s v="Univera - Kanal"/>
    <x v="5"/>
    <s v="Enroute"/>
    <s v="Webplus"/>
    <n v="55660"/>
    <m/>
    <n v="1"/>
    <m/>
    <n v="55660"/>
    <m/>
    <n v="0"/>
    <m/>
    <n v="55660"/>
    <m/>
    <n v="0"/>
    <n v="0"/>
    <s v="UNI240000001548"/>
    <m/>
    <m/>
    <s v="Aldemir Bilişim"/>
    <x v="0"/>
    <s v="Yenileme"/>
    <s v="Hizmet"/>
    <s v="Bakım ve Destek Hizmeti"/>
    <s v="Diğer"/>
    <x v="1"/>
    <x v="3"/>
    <s v="Yurt İçi"/>
    <s v="Türkiye"/>
  </r>
  <r>
    <s v="Q3"/>
    <x v="0"/>
    <x v="8"/>
    <m/>
    <s v="ALDEMIR BILISIM HIZ. VE DANISMANLIK - ARZU ALDEMIR"/>
    <s v="WPY.01.004"/>
    <s v="WEBPLUS EK KULLANICI LISANSI +5"/>
    <s v="Univera - Kanal"/>
    <x v="5"/>
    <s v="Enroute"/>
    <s v="Webplus"/>
    <n v="12025"/>
    <m/>
    <n v="2"/>
    <m/>
    <n v="37000"/>
    <m/>
    <n v="12950"/>
    <m/>
    <n v="24050"/>
    <m/>
    <n v="0"/>
    <n v="0"/>
    <s v="UNI240000001548"/>
    <m/>
    <m/>
    <s v="Aldemir"/>
    <x v="0"/>
    <s v="Yeni Satış"/>
    <s v="Lisans"/>
    <s v="Lisans Satışı"/>
    <s v="Diğer"/>
    <x v="1"/>
    <x v="3"/>
    <s v="Yurt İçi"/>
    <s v="Türkiye"/>
  </r>
  <r>
    <s v="Q3"/>
    <x v="0"/>
    <x v="8"/>
    <m/>
    <s v="ALDEMIR BILISIM HIZ. VE DANISMANLIK - ARZU ALDEMIR"/>
    <s v="WPY.01.007"/>
    <s v="WEBPLUS E-DÖNÜSÜM MODÜL LISANSI"/>
    <s v="Univera - Kanal"/>
    <x v="5"/>
    <s v="Enroute"/>
    <s v="Webplus"/>
    <n v="7800"/>
    <m/>
    <n v="9"/>
    <m/>
    <n v="108000"/>
    <m/>
    <n v="37800"/>
    <m/>
    <n v="70200"/>
    <m/>
    <n v="0"/>
    <n v="0"/>
    <s v="UNI240000001548"/>
    <m/>
    <m/>
    <s v="Aldemir"/>
    <x v="0"/>
    <s v="Yeni Satış"/>
    <s v="Lisans"/>
    <s v="Lisans Satışı"/>
    <s v="Diğer"/>
    <x v="1"/>
    <x v="3"/>
    <s v="Yurt İçi"/>
    <s v="Türkiye"/>
  </r>
  <r>
    <s v="Q3"/>
    <x v="0"/>
    <x v="8"/>
    <m/>
    <s v="ALDEMIR BILISIM HIZ. VE DANISMANLIK - ARZU ALDEMIR"/>
    <s v="WPY.01.002"/>
    <s v="WebPlus Dagitim Kanali Lisansi"/>
    <s v="Univera - Kanal"/>
    <x v="5"/>
    <s v="Enroute"/>
    <s v="Webplus"/>
    <n v="7800"/>
    <m/>
    <n v="9"/>
    <m/>
    <n v="108000"/>
    <m/>
    <n v="37800"/>
    <m/>
    <n v="70200"/>
    <m/>
    <n v="0"/>
    <n v="0"/>
    <s v="UNI240000001548"/>
    <m/>
    <m/>
    <s v="Aldemir"/>
    <x v="0"/>
    <s v="Yeni Satış"/>
    <s v="Lisans"/>
    <s v="Lisans Satışı"/>
    <s v="Diğer"/>
    <x v="1"/>
    <x v="3"/>
    <s v="Yurt İçi"/>
    <s v="Türkiye"/>
  </r>
  <r>
    <s v="Q3"/>
    <x v="0"/>
    <x v="8"/>
    <m/>
    <s v="DOGAN TREND OTOMOTIV TICARET HIZMET VE TEKNOLOJI A.S."/>
    <s v="CDY.06.001"/>
    <s v="Calldesk Panorama - Yazilim Gelistirme Hizmeti"/>
    <s v="Univera - Suzuki"/>
    <x v="13"/>
    <s v="ServiceCore"/>
    <m/>
    <n v="8040.090909090909"/>
    <m/>
    <n v="-3.3"/>
    <m/>
    <n v="0"/>
    <m/>
    <n v="0"/>
    <m/>
    <n v="-26532.3"/>
    <m/>
    <n v="3.31"/>
    <n v="26532.3"/>
    <s v="TR7202400001207"/>
    <m/>
    <m/>
    <s v="Doğan Trend"/>
    <x v="0"/>
    <s v="Yeni Satış"/>
    <s v="Hizmet"/>
    <s v="Yazılım Geliştirme"/>
    <s v="Key Account"/>
    <x v="0"/>
    <x v="0"/>
    <s v="Yurt İçi"/>
    <s v="Türkiye"/>
  </r>
  <r>
    <s v="Q3"/>
    <x v="0"/>
    <x v="8"/>
    <m/>
    <s v="DOGAN TREND OTOMOTIV TICARET HIZMET VE TEKNOLOJI A.S."/>
    <s v="CDY.06.001"/>
    <s v="Calldesk Panorama - Yazilim Gelistirme Hizmeti"/>
    <s v="Univera - Suzuki"/>
    <x v="13"/>
    <s v="ServiceCore"/>
    <m/>
    <n v="8026.5214285714283"/>
    <m/>
    <n v="-4.2"/>
    <m/>
    <n v="0"/>
    <m/>
    <n v="0"/>
    <m/>
    <n v="-33711.39"/>
    <m/>
    <n v="4.24"/>
    <n v="33711.39"/>
    <s v="TR7202400001207"/>
    <m/>
    <m/>
    <s v="Doğan Trend"/>
    <x v="0"/>
    <s v="Yeni Satış"/>
    <s v="Hizmet"/>
    <s v="Yazılım Geliştirme"/>
    <s v="Key Account"/>
    <x v="0"/>
    <x v="0"/>
    <s v="Yurt İçi"/>
    <s v="Türkiye"/>
  </r>
  <r>
    <s v="Q3"/>
    <x v="0"/>
    <x v="8"/>
    <m/>
    <s v="DOGAN TREND OTOMOTIV TICARET HIZMET VE TEKNOLOJI A.S."/>
    <s v="CDH.05.002"/>
    <s v="Calldesk Panorama - Rapor Gelistirme Hizmeti"/>
    <s v="Univera - Suzuki"/>
    <x v="13"/>
    <s v="ServiceCore"/>
    <m/>
    <n v="8385.25"/>
    <m/>
    <n v="-6"/>
    <m/>
    <n v="0"/>
    <m/>
    <n v="0"/>
    <m/>
    <n v="-50311.5"/>
    <m/>
    <n v="6"/>
    <n v="50311.5"/>
    <s v="TR7202400001207"/>
    <m/>
    <m/>
    <s v="Doğan Trend"/>
    <x v="0"/>
    <s v="Yeni Satış"/>
    <s v="Hizmet"/>
    <s v="Rapor Geliştirme"/>
    <s v="Key Account"/>
    <x v="0"/>
    <x v="0"/>
    <s v="Yurt İçi"/>
    <s v="Türkiye"/>
  </r>
  <r>
    <s v="Q3"/>
    <x v="0"/>
    <x v="8"/>
    <s v="İptal"/>
    <s v="DOGAN TREND OTOMOTIV TICARET HIZMET VE TEKNOLOJI A.S."/>
    <s v="CDH.01.001"/>
    <s v="Calldesk Panorama - Proje Yönetim Hizmeti"/>
    <s v="Univera - Suzuki"/>
    <x v="13"/>
    <s v="ServiceCore"/>
    <m/>
    <n v="6905.4"/>
    <s v="TRY"/>
    <n v="-1"/>
    <m/>
    <n v="0"/>
    <m/>
    <n v="0"/>
    <m/>
    <n v="-6905.4"/>
    <m/>
    <n v="1"/>
    <n v="6905.4"/>
    <s v="TR7202400001207"/>
    <m/>
    <m/>
    <s v="Doğan Trend"/>
    <x v="0"/>
    <s v="Yeni Satış"/>
    <s v="Hizmet"/>
    <s v="Proje Yönetimi ve Danışmanlık"/>
    <s v="Key Account"/>
    <x v="0"/>
    <x v="0"/>
    <s v="Yurt İçi"/>
    <s v="Türkiye"/>
  </r>
  <r>
    <s v="Q3"/>
    <x v="0"/>
    <x v="8"/>
    <s v="İptal"/>
    <s v="DOGAN TREND OTOMOTIV TICARET HIZMET VE TEKNOLOJI A.S."/>
    <s v="CDH.01.001"/>
    <s v="Calldesk Panorama - Proje Yönetim Hizmeti"/>
    <s v="Univera - Suzuki"/>
    <x v="13"/>
    <s v="ServiceCore"/>
    <m/>
    <n v="9782.65"/>
    <s v="TRY"/>
    <n v="-1"/>
    <m/>
    <n v="0"/>
    <m/>
    <n v="0"/>
    <m/>
    <n v="-9782.65"/>
    <m/>
    <n v="1"/>
    <n v="9782.65"/>
    <s v="TR7202400001207"/>
    <m/>
    <m/>
    <s v="Doğan Trend"/>
    <x v="0"/>
    <s v="Yeni Satış"/>
    <s v="Hizmet"/>
    <s v="Proje Yönetimi ve Danışmanlık"/>
    <s v="Key Account"/>
    <x v="0"/>
    <x v="0"/>
    <s v="Yurt İçi"/>
    <s v="Türkiye"/>
  </r>
  <r>
    <s v="Q3"/>
    <x v="0"/>
    <x v="8"/>
    <s v="İptal"/>
    <s v="DOGAN TREND OTOMOTIV TICARET HIZMET VE TEKNOLOJI A.S."/>
    <s v="CDH.01.001"/>
    <s v="Calldesk Panorama - Proje Yönetim Hizmeti"/>
    <s v="Univera - Suzuki"/>
    <x v="13"/>
    <s v="ServiceCore"/>
    <m/>
    <n v="6905.4"/>
    <s v="TRY"/>
    <n v="-2"/>
    <m/>
    <n v="0"/>
    <m/>
    <n v="0"/>
    <m/>
    <n v="-13810.8"/>
    <m/>
    <n v="2"/>
    <n v="13810.8"/>
    <s v="TR7202400001207"/>
    <m/>
    <m/>
    <s v="Doğan Trend"/>
    <x v="0"/>
    <s v="Yeni Satış"/>
    <s v="Hizmet"/>
    <s v="Proje Yönetimi ve Danışmanlık"/>
    <s v="Key Account"/>
    <x v="0"/>
    <x v="0"/>
    <s v="Yurt İçi"/>
    <s v="Türkiye"/>
  </r>
  <r>
    <s v="Q3"/>
    <x v="0"/>
    <x v="8"/>
    <s v="İptal"/>
    <s v="DOGAN TREND OTOMOTIV TICARET HIZMET VE TEKNOLOJI A.S."/>
    <s v="CDH.01.001"/>
    <s v="Calldesk Panorama - Proje Yönetim Hizmeti"/>
    <s v="Univera - Suzuki"/>
    <x v="13"/>
    <s v="ServiceCore"/>
    <m/>
    <n v="10358.1"/>
    <s v="TRY"/>
    <n v="-5"/>
    <m/>
    <n v="0"/>
    <m/>
    <n v="0"/>
    <m/>
    <n v="-51790.5"/>
    <m/>
    <n v="5"/>
    <n v="51790.5"/>
    <s v="TR7202400001207"/>
    <m/>
    <m/>
    <s v="Doğan Trend"/>
    <x v="0"/>
    <s v="Yeni Satış"/>
    <s v="Hizmet"/>
    <s v="Proje Yönetimi ve Danışmanlık"/>
    <s v="Key Account"/>
    <x v="0"/>
    <x v="0"/>
    <s v="Yurt İçi"/>
    <s v="Türkiye"/>
  </r>
  <r>
    <s v="Q3"/>
    <x v="0"/>
    <x v="8"/>
    <m/>
    <s v="Edab Gida Sanayi ve Ticaret Limited Sirketi"/>
    <s v="UH.01.002"/>
    <s v="UNIDOX KONTÖR HIZMETI"/>
    <s v="Univera - Nestle Waters"/>
    <x v="6"/>
    <s v="E-Dönüşüm"/>
    <s v="Unidox"/>
    <n v="3.5625"/>
    <m/>
    <n v="2000"/>
    <m/>
    <n v="7125"/>
    <m/>
    <n v="0"/>
    <m/>
    <n v="7125"/>
    <m/>
    <n v="0"/>
    <n v="0"/>
    <s v="UNI240000001551"/>
    <m/>
    <m/>
    <s v="Edab Gıda"/>
    <x v="0"/>
    <s v="Yeni Satış"/>
    <s v="Kontor"/>
    <s v="Kontor Satışı"/>
    <s v="Key Account"/>
    <x v="1"/>
    <x v="0"/>
    <s v="Yurt İçi"/>
    <s v="Türkiye"/>
  </r>
  <r>
    <s v="Q2"/>
    <x v="1"/>
    <x v="4"/>
    <m/>
    <s v="TATLISUMAKLAR TARIM PETROL INSAAT GIDA SANAYI VE TICARET ANONIM SIRKETI"/>
    <s v="EY.02.011"/>
    <s v="Enroute Panorama - Panel - Çoklu Proje Birlestirme Mobil Uygulama Yazılımi (Enterprise)"/>
    <s v="Univera - Eruslu Sağlık"/>
    <x v="13"/>
    <s v="Enroute"/>
    <s v="Enroute"/>
    <n v="9620"/>
    <m/>
    <n v="7"/>
    <m/>
    <n v="84175"/>
    <m/>
    <n v="16835"/>
    <m/>
    <n v="67340"/>
    <m/>
    <n v="0"/>
    <n v="0"/>
    <m/>
    <m/>
    <m/>
    <s v="Eruslu"/>
    <x v="0"/>
    <s v="Yeni Satış"/>
    <s v="Lisans"/>
    <s v="Lisans Satışı"/>
    <s v="Diğer"/>
    <x v="0"/>
    <x v="0"/>
    <s v="Yurt İçi"/>
    <s v="Türkiye"/>
  </r>
  <r>
    <s v="Q3"/>
    <x v="0"/>
    <x v="8"/>
    <m/>
    <s v="NESTLE TÜRKIYE GIDA SANAYI A.S."/>
    <s v="SH.05.001"/>
    <s v="StokBar Panorama - Yazilim Gelistirme Hizmeti"/>
    <s v="Univera - Nestle Starbucks"/>
    <x v="11"/>
    <s v="Stokbar"/>
    <s v="Stokbar"/>
    <n v="6633.51"/>
    <m/>
    <n v="5"/>
    <m/>
    <n v="33167.550000000003"/>
    <m/>
    <n v="0"/>
    <m/>
    <n v="33167.550000000003"/>
    <m/>
    <n v="0"/>
    <n v="0"/>
    <s v="UNI240000001553"/>
    <m/>
    <m/>
    <s v="Nestle"/>
    <x v="0"/>
    <s v="Yeni Satış"/>
    <s v="Hizmet"/>
    <s v="Hosting"/>
    <s v="Key Account"/>
    <x v="0"/>
    <x v="0"/>
    <s v="Yurt İçi"/>
    <s v="Türkiye"/>
  </r>
  <r>
    <s v="Q3"/>
    <x v="0"/>
    <x v="8"/>
    <m/>
    <s v="YIL SAK PAZARLAMA GIDA IÇECEK SANAYI VE TICARET LIMITED SIRKETI"/>
    <s v="UH.01.002"/>
    <s v="UNIDOX KONTÖR HIZMETI"/>
    <s v="Univera - Oyak Grup"/>
    <x v="6"/>
    <s v="E-Dönüşüm"/>
    <s v="Unidox"/>
    <n v="2.0436999999999999"/>
    <m/>
    <n v="10000"/>
    <m/>
    <n v="20437"/>
    <m/>
    <n v="0"/>
    <m/>
    <n v="20437"/>
    <m/>
    <n v="0"/>
    <n v="0"/>
    <s v="UNI240000001556"/>
    <m/>
    <m/>
    <s v="Oyak Grup"/>
    <x v="0"/>
    <s v="Yeni Satış"/>
    <s v="Kontor"/>
    <s v="Kontor Satışı"/>
    <s v="Key Account"/>
    <x v="1"/>
    <x v="0"/>
    <s v="Yurt İçi"/>
    <s v="Türkiye"/>
  </r>
  <r>
    <s v="Q3"/>
    <x v="0"/>
    <x v="8"/>
    <m/>
    <s v="SHELL &amp; TURCAS PETROL A.S"/>
    <s v="OH.05.001"/>
    <s v="OUTSOURCE YAZILIM GELISTIRME HIZMETI"/>
    <s v="Univera - Shell Bee"/>
    <x v="4"/>
    <s v="Enroute"/>
    <s v="Outsource - Hizmet"/>
    <n v="10756.800007341502"/>
    <m/>
    <n v="272.56"/>
    <m/>
    <n v="2931873.4079999998"/>
    <m/>
    <n v="-2.0010000000000002E-3"/>
    <m/>
    <n v="2931873.4100009999"/>
    <m/>
    <n v="0"/>
    <n v="0"/>
    <s v="UNI240000001554"/>
    <m/>
    <m/>
    <s v="Shell"/>
    <x v="3"/>
    <s v="Yeni Satış"/>
    <s v="Hizmet"/>
    <s v="Yazılım Geliştirme"/>
    <s v="Diğer"/>
    <x v="0"/>
    <x v="0"/>
    <s v="Yurt İçi"/>
    <s v="Türkiye"/>
  </r>
  <r>
    <s v="Q2"/>
    <x v="1"/>
    <x v="4"/>
    <m/>
    <s v="MARS GIDA ÜRÜNLERI TIC. LTD.STI."/>
    <s v="EH.03.003"/>
    <s v="Enroute Panorama - Uzman Destek Hizmeti"/>
    <s v="Univera - Mars Gıda"/>
    <x v="12"/>
    <s v="Enroute"/>
    <s v="Enroute"/>
    <n v="118750"/>
    <m/>
    <n v="1"/>
    <m/>
    <n v="118750"/>
    <m/>
    <n v="0"/>
    <m/>
    <n v="118750"/>
    <m/>
    <n v="0"/>
    <n v="0"/>
    <m/>
    <m/>
    <m/>
    <s v="Mars Gıda"/>
    <x v="0"/>
    <s v="Yenileme"/>
    <s v="Hizmet"/>
    <s v="Uzman Destek Hizmeti"/>
    <s v="Diğer"/>
    <x v="0"/>
    <x v="0"/>
    <s v="Yurt İçi"/>
    <s v="Türkiye"/>
  </r>
  <r>
    <s v="Q2"/>
    <x v="1"/>
    <x v="4"/>
    <m/>
    <s v="GIDASAN IHT. MAD. IML. VE PAZ.A.S."/>
    <s v="EY.04.012"/>
    <s v="Enroute Panorama E-Dönüsüm  Modül Yazılımi (Enterprise)"/>
    <s v="Univera - Çaykur"/>
    <x v="12"/>
    <s v="Enroute"/>
    <s v="Enroute"/>
    <n v="33930"/>
    <m/>
    <n v="1"/>
    <m/>
    <n v="37700"/>
    <m/>
    <n v="3770"/>
    <m/>
    <n v="33930"/>
    <m/>
    <n v="0"/>
    <n v="0"/>
    <m/>
    <m/>
    <m/>
    <s v="Çaykur"/>
    <x v="0"/>
    <s v="Yeni Satış"/>
    <s v="Lisans"/>
    <s v="Lisans Satışı"/>
    <s v="Diğer"/>
    <x v="0"/>
    <x v="0"/>
    <s v="Yurt İçi"/>
    <s v="Türkiye"/>
  </r>
  <r>
    <s v="Q2"/>
    <x v="1"/>
    <x v="4"/>
    <m/>
    <s v="EFES VITANTA MOLDOVA BREWERY S.A"/>
    <s v="EH.02.001"/>
    <s v="Enroute Panorama - Yillik Yazilim Bakimi, Yasatma ve Merkezi Destek Hizmeti"/>
    <s v="Univera - Efes Moldova"/>
    <x v="16"/>
    <s v="Enroute"/>
    <s v="Enroute"/>
    <n v="28077.33"/>
    <m/>
    <n v="1"/>
    <m/>
    <n v="28077.33439"/>
    <m/>
    <n v="4.3899999999999998E-3"/>
    <m/>
    <n v="28077.33"/>
    <m/>
    <n v="0"/>
    <n v="0"/>
    <m/>
    <m/>
    <m/>
    <s v="Efes International"/>
    <x v="0"/>
    <s v="Yenileme"/>
    <s v="Hizmet"/>
    <s v="Bakım ve Destek Hizmeti"/>
    <s v="Diğer"/>
    <x v="0"/>
    <x v="0"/>
    <s v="Yurt Dışı"/>
    <s v="Moldova"/>
  </r>
  <r>
    <s v="Q2"/>
    <x v="1"/>
    <x v="4"/>
    <m/>
    <s v="EFES VITANTA MOLDOVA BREWERY S.A"/>
    <s v="EH.03.001"/>
    <s v="Enroute Panorama - Çafri Merkezi Hizmeti  (MSD)"/>
    <s v="Univera - Efes Moldova"/>
    <x v="16"/>
    <s v="Enroute"/>
    <s v="Enroute"/>
    <n v="36709.35"/>
    <m/>
    <n v="1"/>
    <m/>
    <n v="36709.352400000003"/>
    <m/>
    <n v="2.3999999999999998E-3"/>
    <m/>
    <n v="36709.35"/>
    <m/>
    <n v="0"/>
    <n v="0"/>
    <m/>
    <m/>
    <m/>
    <s v="Efes International"/>
    <x v="0"/>
    <s v="Yenileme"/>
    <s v="Hizmet"/>
    <s v="Çağrı Merkezi"/>
    <s v="Diğer"/>
    <x v="0"/>
    <x v="0"/>
    <s v="Yurt Dışı"/>
    <s v="Moldova"/>
  </r>
  <r>
    <s v="Q3"/>
    <x v="0"/>
    <x v="8"/>
    <m/>
    <s v="S MOTOR TICARET VE SANAYI LIMITED SIRKETI"/>
    <s v="UH.01.002"/>
    <s v="UNIDOX KONTÖR HIZMETI"/>
    <s v="Univera - Suzuki"/>
    <x v="6"/>
    <s v="E-Dönüşüm"/>
    <s v="Unidox"/>
    <n v="2.6665999999999999"/>
    <m/>
    <n v="5000"/>
    <m/>
    <n v="13333"/>
    <m/>
    <n v="0"/>
    <m/>
    <n v="13333"/>
    <m/>
    <n v="0"/>
    <n v="0"/>
    <s v="UNI240000001560"/>
    <m/>
    <m/>
    <s v="Doğan Trend"/>
    <x v="0"/>
    <s v="Yeni Satış"/>
    <s v="Kontor"/>
    <s v="Kontor Satışı"/>
    <s v="Key Account"/>
    <x v="0"/>
    <x v="0"/>
    <s v="Yurt İçi"/>
    <s v="Türkiye"/>
  </r>
  <r>
    <s v="Q2"/>
    <x v="1"/>
    <x v="4"/>
    <m/>
    <s v="EFES KAZAKHSTAN JSC FE"/>
    <s v="EY.06.001"/>
    <s v="Enroute Panorama - Yazilim Gelistirme Hizmeti"/>
    <s v="Univera - Efes Kazakistan"/>
    <x v="16"/>
    <s v="Enroute"/>
    <s v="Enroute"/>
    <n v="15230"/>
    <m/>
    <n v="9"/>
    <m/>
    <n v="137070"/>
    <m/>
    <n v="0"/>
    <m/>
    <n v="137070"/>
    <m/>
    <n v="0"/>
    <n v="0"/>
    <m/>
    <m/>
    <m/>
    <s v="Efes International"/>
    <x v="0"/>
    <s v="Yeni Satış"/>
    <s v="Hizmet"/>
    <s v="Yazılım Geliştirme"/>
    <s v="Diğer"/>
    <x v="0"/>
    <x v="0"/>
    <s v="Yurt Dışı"/>
    <s v="Kazakistan"/>
  </r>
  <r>
    <s v="Q2"/>
    <x v="1"/>
    <x v="4"/>
    <m/>
    <s v="EFES KAZAKHSTAN JSC FE"/>
    <s v="EH.01.001"/>
    <s v="Enroute Panorama - Proje ve Ürün Yönetimi Danışmanlığı Hizmeti"/>
    <s v="Univera - Efes Kazakistan"/>
    <x v="16"/>
    <s v="Enroute"/>
    <s v="Enroute"/>
    <n v="15230"/>
    <m/>
    <n v="1"/>
    <m/>
    <n v="15230"/>
    <m/>
    <n v="0"/>
    <m/>
    <n v="15230"/>
    <m/>
    <n v="0"/>
    <n v="0"/>
    <m/>
    <m/>
    <m/>
    <s v="Efes International"/>
    <x v="0"/>
    <s v="Yeni Satış"/>
    <s v="Hizmet"/>
    <s v="Proje Yönetimi ve Danışmanlık"/>
    <s v="Diğer"/>
    <x v="0"/>
    <x v="0"/>
    <s v="Yurt Dışı"/>
    <s v="Kazakistan"/>
  </r>
  <r>
    <s v="Q3"/>
    <x v="0"/>
    <x v="8"/>
    <m/>
    <s v="HIZMET MARKET -SÜKRÜ CAN BAKIR"/>
    <s v="UH.01.002"/>
    <s v="UNIDOX KONTÖR HIZMETI"/>
    <s v="Univera Doğuş Çay Projesi"/>
    <x v="6"/>
    <s v="E-Dönüşüm"/>
    <s v="Unidox"/>
    <n v="2"/>
    <m/>
    <n v="10000"/>
    <m/>
    <n v="20000"/>
    <m/>
    <n v="0"/>
    <m/>
    <n v="20000"/>
    <m/>
    <n v="0"/>
    <n v="0"/>
    <s v="UNI240000001564"/>
    <m/>
    <m/>
    <s v="Doğuş Çay"/>
    <x v="0"/>
    <s v="Yeni Satış"/>
    <s v="Kontor"/>
    <s v="Kontor Satışı"/>
    <s v="Key Account"/>
    <x v="1"/>
    <x v="0"/>
    <s v="Yurt İçi"/>
    <s v="Türkiye"/>
  </r>
  <r>
    <s v="Q2"/>
    <x v="1"/>
    <x v="4"/>
    <m/>
    <s v="EFES KAZAKHSTAN JSC FE"/>
    <s v="EH.01.001"/>
    <s v="Enroute Panorama - Proje ve Ürün Yönetimi Danışmanlığı Hizmeti"/>
    <s v="Univera - Efes Kazakistan"/>
    <x v="16"/>
    <s v="Enroute"/>
    <s v="Enroute"/>
    <n v="15230"/>
    <m/>
    <n v="2"/>
    <m/>
    <n v="30460"/>
    <m/>
    <n v="0"/>
    <m/>
    <n v="30460"/>
    <m/>
    <n v="0"/>
    <n v="0"/>
    <m/>
    <m/>
    <m/>
    <s v="Efes International"/>
    <x v="0"/>
    <s v="Yeni Satış"/>
    <s v="Hizmet"/>
    <s v="Proje Yönetimi ve Danışmanlık"/>
    <s v="Diğer"/>
    <x v="0"/>
    <x v="0"/>
    <s v="Yurt Dışı"/>
    <s v="Kazakistan"/>
  </r>
  <r>
    <s v="Q2"/>
    <x v="1"/>
    <x v="4"/>
    <m/>
    <s v="EFES KAZAKHSTAN JSC FE"/>
    <s v="EH.01.001"/>
    <s v="Enroute Panorama - Proje ve Ürün Yönetimi Danışmanlığı Hizmeti"/>
    <s v="Univera - Efes Kazakistan"/>
    <x v="16"/>
    <s v="Enroute"/>
    <s v="Enroute"/>
    <n v="15230"/>
    <m/>
    <n v="6"/>
    <m/>
    <n v="91380"/>
    <m/>
    <n v="0"/>
    <m/>
    <n v="91380"/>
    <m/>
    <n v="0"/>
    <n v="0"/>
    <m/>
    <m/>
    <m/>
    <s v="Efes International"/>
    <x v="0"/>
    <s v="Yeni Satış"/>
    <s v="Hizmet"/>
    <s v="Proje Yönetimi ve Danışmanlık"/>
    <s v="Diğer"/>
    <x v="0"/>
    <x v="0"/>
    <s v="Yurt Dışı"/>
    <s v="Kazakistan"/>
  </r>
  <r>
    <s v="Q3"/>
    <x v="0"/>
    <x v="8"/>
    <m/>
    <s v="MATRIKS BİLGİSAYAR SİSTEMLERİ LTD.ŞTİ"/>
    <s v="UH.01.002"/>
    <s v="UNIDOX KONTÖR HIZMETI"/>
    <s v="Univera - Kanal"/>
    <x v="5"/>
    <s v="E-Dönüşüm"/>
    <s v="Unidox"/>
    <n v="1.532"/>
    <m/>
    <n v="10000"/>
    <m/>
    <n v="15320"/>
    <m/>
    <n v="0"/>
    <m/>
    <n v="15320"/>
    <m/>
    <n v="0"/>
    <n v="0"/>
    <s v="UNI240000001567"/>
    <m/>
    <m/>
    <s v="Matriks"/>
    <x v="0"/>
    <s v="Yeni Satış"/>
    <s v="Kontor"/>
    <s v="Kontor Satışı"/>
    <s v="Diğer"/>
    <x v="1"/>
    <x v="2"/>
    <s v="Yurt İçi"/>
    <s v="Türkiye"/>
  </r>
  <r>
    <s v="Q3"/>
    <x v="0"/>
    <x v="8"/>
    <m/>
    <s v="PANASONIC ELEKTRIC WORKS ELEKTRIK SAN.VE TIC. A.S."/>
    <s v="SH.03.002"/>
    <s v="StokBar Panorama - Uzman Destek Hizmeti"/>
    <s v="Univera - Panasonic"/>
    <x v="11"/>
    <s v="Stokbar"/>
    <s v="Stokbar"/>
    <n v="126750"/>
    <m/>
    <n v="1"/>
    <m/>
    <n v="126750"/>
    <m/>
    <n v="0"/>
    <m/>
    <n v="126750"/>
    <m/>
    <n v="0"/>
    <n v="0"/>
    <s v="UNI240000001566"/>
    <m/>
    <m/>
    <s v="Panasonic"/>
    <x v="0"/>
    <s v="Yenileme"/>
    <s v="Hizmet"/>
    <s v="Hosting"/>
    <s v="Diğer"/>
    <x v="0"/>
    <x v="0"/>
    <s v="Yurt İçi"/>
    <s v="Türkiye"/>
  </r>
  <r>
    <s v="Q3"/>
    <x v="0"/>
    <x v="8"/>
    <m/>
    <s v="HORIZON HIZLI TÜKETIM ÜRÜNLERI ÜRETIM PAZ. SATIS VE TIC. A.S."/>
    <s v="QH.02.001"/>
    <s v="Quest Panorama - Yazilim Bakimi, Yasatma ve Merkezi Destek Hizmeti"/>
    <s v="Univera - Ülker"/>
    <x v="12"/>
    <s v="Quest"/>
    <m/>
    <n v="56806.31"/>
    <m/>
    <n v="6"/>
    <m/>
    <n v="340837.86"/>
    <m/>
    <n v="0"/>
    <m/>
    <n v="340837.86"/>
    <m/>
    <n v="0"/>
    <n v="0"/>
    <s v="UNI240000001570"/>
    <m/>
    <m/>
    <s v="Ülker"/>
    <x v="0"/>
    <s v="Yenileme"/>
    <s v="Hizmet"/>
    <s v="Bakım ve Destek Hizmeti"/>
    <s v="Diğer"/>
    <x v="0"/>
    <x v="0"/>
    <s v="Yurt İçi"/>
    <s v="Türkiye"/>
  </r>
  <r>
    <s v="Q2"/>
    <x v="1"/>
    <x v="4"/>
    <m/>
    <s v="Lomisi JSC Efes Gürcistan "/>
    <s v="EH.02.001"/>
    <s v="Enroute Panorama - Yillik Yazilim Bakimi, Yasatma ve Merkezi Destek Hizmeti"/>
    <s v="Univera - Efes Gürcistan"/>
    <x v="16"/>
    <s v="Enroute"/>
    <s v="Enroute"/>
    <n v="25799.62"/>
    <m/>
    <n v="1"/>
    <m/>
    <n v="25799.62"/>
    <m/>
    <n v="0"/>
    <m/>
    <n v="25799.62"/>
    <m/>
    <n v="0"/>
    <n v="0"/>
    <m/>
    <m/>
    <m/>
    <s v="Efes International"/>
    <x v="0"/>
    <s v="Yenileme"/>
    <s v="Hizmet"/>
    <s v="Bakım ve Destek Hizmeti"/>
    <s v="Diğer"/>
    <x v="0"/>
    <x v="0"/>
    <s v="Yurt Dışı"/>
    <s v="Gürcistan"/>
  </r>
  <r>
    <s v="Q2"/>
    <x v="1"/>
    <x v="4"/>
    <m/>
    <s v="Lomisi JSC Efes Gürcistan "/>
    <s v="EY.02.033"/>
    <s v="Enroute Panorama - Mobil Kullanici Yazılımi (Enterprise)"/>
    <s v="Univera - Efes Gürcistan"/>
    <x v="16"/>
    <s v="Enroute"/>
    <s v="Enroute"/>
    <n v="5330.5"/>
    <m/>
    <n v="22"/>
    <m/>
    <n v="117271"/>
    <m/>
    <n v="0"/>
    <m/>
    <n v="117271"/>
    <m/>
    <n v="0"/>
    <n v="0"/>
    <m/>
    <m/>
    <m/>
    <s v="Efes International"/>
    <x v="0"/>
    <s v="Yeni Satış"/>
    <s v="Lisans"/>
    <s v="Lisans Satışı"/>
    <s v="Diğer"/>
    <x v="0"/>
    <x v="0"/>
    <s v="Yurt Dışı"/>
    <s v="Gürcistan"/>
  </r>
  <r>
    <s v="Q3"/>
    <x v="0"/>
    <x v="8"/>
    <m/>
    <s v="MATRIKS BİLGİSAYAR SİSTEMLERİ LTD.ŞTİ"/>
    <s v="WPY.02.008"/>
    <s v="WEBPLUS (IOS) SATIS TEMSILCISI LISANSI"/>
    <s v="Univera - Kanal"/>
    <x v="5"/>
    <s v="Enroute"/>
    <s v="Webplus"/>
    <n v="500"/>
    <m/>
    <n v="1"/>
    <m/>
    <n v="500"/>
    <m/>
    <n v="0"/>
    <m/>
    <n v="500"/>
    <m/>
    <n v="0"/>
    <n v="0"/>
    <s v="UNI240000001575"/>
    <m/>
    <m/>
    <s v="Matriks"/>
    <x v="0"/>
    <s v="Yeni Satış"/>
    <s v="Lisans"/>
    <s v="Lisans Satışı"/>
    <s v="Diğer"/>
    <x v="1"/>
    <x v="2"/>
    <s v="Yurt İçi"/>
    <s v="Türkiye"/>
  </r>
  <r>
    <s v="Q3"/>
    <x v="0"/>
    <x v="8"/>
    <m/>
    <s v="MİYA OTOMASYON VE BARKOD BILISIM SISTEMLERI SAN TİC. VE L.T.D. STI."/>
    <s v="UH.01.002"/>
    <s v="UNIDOX KONTÖR HIZMETI"/>
    <s v="Univera - Kanal"/>
    <x v="5"/>
    <s v="E-Dönüşüm"/>
    <s v="Unidox"/>
    <n v="2.0430000000000001"/>
    <m/>
    <n v="10000"/>
    <m/>
    <n v="20430"/>
    <m/>
    <n v="0"/>
    <m/>
    <n v="20430"/>
    <m/>
    <n v="0"/>
    <n v="0"/>
    <s v="UNI240000001573"/>
    <m/>
    <m/>
    <s v="Miya"/>
    <x v="0"/>
    <s v="Yeni Satış"/>
    <s v="Kontor"/>
    <s v="Kontor Satışı"/>
    <s v="Diğer"/>
    <x v="1"/>
    <x v="1"/>
    <s v="Yurt İçi"/>
    <s v="Türkiye"/>
  </r>
  <r>
    <s v="Q3"/>
    <x v="0"/>
    <x v="8"/>
    <m/>
    <s v="MİYA OTOMASYON VE BARKOD BILISIM SISTEMLERI SAN TİC. VE L.T.D. STI."/>
    <s v="UH.01.002"/>
    <s v="UNIDOX KONTÖR HIZMETI"/>
    <s v="Univera - Kanal"/>
    <x v="5"/>
    <s v="E-Dönüşüm"/>
    <s v="Unidox"/>
    <n v="2.4540000000000002"/>
    <m/>
    <n v="5000"/>
    <m/>
    <n v="12270"/>
    <m/>
    <n v="0"/>
    <m/>
    <n v="12270"/>
    <m/>
    <n v="0"/>
    <n v="0"/>
    <s v="UNI240000001572"/>
    <m/>
    <m/>
    <s v="Miya"/>
    <x v="0"/>
    <s v="Yeni Satış"/>
    <s v="Kontor"/>
    <s v="Kontor Satışı"/>
    <s v="Diğer"/>
    <x v="1"/>
    <x v="1"/>
    <s v="Yurt İçi"/>
    <s v="Türkiye"/>
  </r>
  <r>
    <s v="Q2"/>
    <x v="1"/>
    <x v="4"/>
    <m/>
    <s v="Lomisi JSC Efes Gürcistan "/>
    <s v="EH.05.002"/>
    <s v="Enroute Panorama - Rapor Gelistirme Hizmeti"/>
    <s v="Univera - Efes Gürcistan"/>
    <x v="16"/>
    <s v="Enroute"/>
    <s v="Enroute"/>
    <n v="14276.85"/>
    <m/>
    <n v="4"/>
    <m/>
    <n v="57107.4"/>
    <m/>
    <n v="0"/>
    <m/>
    <n v="57107.4"/>
    <m/>
    <n v="0"/>
    <n v="0"/>
    <m/>
    <m/>
    <m/>
    <s v="Efes International"/>
    <x v="0"/>
    <s v="Yeni Satış"/>
    <s v="Hizmet"/>
    <s v="Rapor Geliştirme"/>
    <s v="Diğer"/>
    <x v="0"/>
    <x v="0"/>
    <s v="Yurt Dışı"/>
    <s v="Gürcistan"/>
  </r>
  <r>
    <s v="Q2"/>
    <x v="1"/>
    <x v="4"/>
    <m/>
    <s v="Lomisi JSC Efes Gürcistan "/>
    <s v="EH.01.001"/>
    <s v="Enroute Panorama - Proje ve Ürün Yönetimi Danışmanlığı Hizmeti"/>
    <s v="Univera - Efes Gürcistan"/>
    <x v="16"/>
    <s v="Enroute"/>
    <s v="Enroute"/>
    <n v="15228.64"/>
    <m/>
    <n v="2"/>
    <m/>
    <n v="30457.279999999999"/>
    <m/>
    <n v="0"/>
    <m/>
    <n v="30457.279999999999"/>
    <m/>
    <n v="0"/>
    <n v="0"/>
    <m/>
    <m/>
    <m/>
    <s v="Efes International"/>
    <x v="0"/>
    <s v="Yeni Satış"/>
    <s v="Hizmet"/>
    <s v="Proje Yönetimi ve Danışmanlık"/>
    <s v="Diğer"/>
    <x v="0"/>
    <x v="0"/>
    <s v="Yurt Dışı"/>
    <s v="Gürcistan"/>
  </r>
  <r>
    <s v="Q2"/>
    <x v="1"/>
    <x v="4"/>
    <m/>
    <s v="Lomisi JSC Efes Gürcistan "/>
    <s v="EH.01.001"/>
    <s v="Enroute Panorama - Proje ve Ürün Yönetimi Danışmanlığı Hizmeti"/>
    <s v="Univera - Efes Gürcistan"/>
    <x v="16"/>
    <s v="Enroute"/>
    <s v="Enroute"/>
    <n v="15228.64"/>
    <m/>
    <n v="1"/>
    <m/>
    <n v="15228.64"/>
    <m/>
    <n v="0"/>
    <m/>
    <n v="15228.64"/>
    <m/>
    <n v="0"/>
    <n v="0"/>
    <m/>
    <m/>
    <m/>
    <s v="Efes International"/>
    <x v="0"/>
    <s v="Yeni Satış"/>
    <s v="Hizmet"/>
    <s v="Proje Yönetimi ve Danışmanlık"/>
    <s v="Diğer"/>
    <x v="0"/>
    <x v="0"/>
    <s v="Yurt Dışı"/>
    <s v="Gürcistan"/>
  </r>
  <r>
    <s v="Q3"/>
    <x v="0"/>
    <x v="8"/>
    <m/>
    <s v="ALDEMIR BILISIM HIZ. VE DANISMANLIK - ARZU ALDEMIR"/>
    <s v="UH.01.002"/>
    <s v="Unidox Kontör"/>
    <s v="Univera - Şen Piliç"/>
    <x v="6"/>
    <s v="E-Dönüşüm"/>
    <s v="Unidox"/>
    <n v="0.80159999999999998"/>
    <m/>
    <n v="100000"/>
    <m/>
    <n v="80160"/>
    <m/>
    <n v="0"/>
    <m/>
    <n v="80160"/>
    <m/>
    <n v="0"/>
    <n v="0"/>
    <s v="UNI240000001584"/>
    <m/>
    <m/>
    <s v="Aldemir"/>
    <x v="0"/>
    <s v="Yeni Satış"/>
    <s v="Kontor"/>
    <s v="Kontor Satışı"/>
    <s v="Diğer"/>
    <x v="1"/>
    <x v="3"/>
    <s v="Yurt İçi"/>
    <s v="Türkiye"/>
  </r>
  <r>
    <s v="Q3"/>
    <x v="0"/>
    <x v="8"/>
    <m/>
    <s v="ALDEMIR BILISIM HIZ. VE DANISMANLIK - ARZU ALDEMIR"/>
    <s v="UH.01.002"/>
    <s v="Unidox Kontör"/>
    <s v="Univera - Şen Piliç"/>
    <x v="6"/>
    <s v="E-Dönüşüm"/>
    <s v="Unidox"/>
    <n v="0.1"/>
    <m/>
    <n v="10000"/>
    <m/>
    <n v="1000"/>
    <m/>
    <n v="0"/>
    <m/>
    <n v="1000"/>
    <m/>
    <n v="0"/>
    <n v="0"/>
    <s v="UNI240000001584"/>
    <m/>
    <m/>
    <s v="Aldemir"/>
    <x v="0"/>
    <s v="Yeni Satış"/>
    <s v="Kontor"/>
    <s v="Kontor Satışı"/>
    <s v="Diğer"/>
    <x v="1"/>
    <x v="3"/>
    <s v="Yurt İçi"/>
    <s v="Türkiye"/>
  </r>
  <r>
    <s v="Q3"/>
    <x v="0"/>
    <x v="8"/>
    <m/>
    <s v="AGAÇLI OTOMOTIV GIDA TIC. VE SAN. A.S."/>
    <s v="EH.06.001"/>
    <s v="EnRoute Panorama - Hosting Hizmeti"/>
    <s v="Univera - JTI"/>
    <x v="11"/>
    <s v="Hosting"/>
    <m/>
    <n v="801.8606666666667"/>
    <m/>
    <n v="15"/>
    <m/>
    <n v="12027.911760000001"/>
    <m/>
    <n v="1.7600000000000001E-3"/>
    <m/>
    <n v="12027.91"/>
    <m/>
    <n v="0"/>
    <n v="0"/>
    <s v="UNI240000001627"/>
    <m/>
    <m/>
    <s v="JTI"/>
    <x v="0"/>
    <s v="Yenileme"/>
    <s v="Hizmet"/>
    <s v="Hosting"/>
    <s v="Key Account"/>
    <x v="0"/>
    <x v="0"/>
    <s v="Yurt İçi"/>
    <s v="Türkiye"/>
  </r>
  <r>
    <s v="Q3"/>
    <x v="0"/>
    <x v="8"/>
    <m/>
    <s v="ALTUN TEMIZLIK TÜTÜN ÜRÜNLERI PAZARLAMA A .S"/>
    <s v="EH.06.001"/>
    <s v="EnRoute Panorama - Hosting Hizmeti"/>
    <s v="Univera - JTI"/>
    <x v="11"/>
    <s v="Hosting"/>
    <m/>
    <n v="801.86"/>
    <m/>
    <n v="1"/>
    <m/>
    <n v="801.86078399999997"/>
    <m/>
    <n v="7.8399999999999997E-4"/>
    <m/>
    <n v="801.86"/>
    <m/>
    <n v="0"/>
    <n v="0"/>
    <s v="UNI240000001628"/>
    <m/>
    <m/>
    <s v="JTI"/>
    <x v="0"/>
    <s v="Yenileme"/>
    <s v="Hizmet"/>
    <s v="Hosting"/>
    <s v="Key Account"/>
    <x v="0"/>
    <x v="0"/>
    <s v="Yurt İçi"/>
    <s v="Türkiye"/>
  </r>
  <r>
    <s v="Q3"/>
    <x v="0"/>
    <x v="8"/>
    <m/>
    <s v="ARME DAGITIM PAZARLAMA SANAYI VE TIC. A.S."/>
    <s v="EH.06.001"/>
    <s v="EnRoute Panorama - Hosting Hizmeti"/>
    <s v="Univera - JTI"/>
    <x v="11"/>
    <s v="Hosting"/>
    <m/>
    <n v="801.86"/>
    <m/>
    <n v="1"/>
    <m/>
    <n v="801.86078399999997"/>
    <m/>
    <n v="7.8399999999999997E-4"/>
    <m/>
    <n v="801.86"/>
    <m/>
    <n v="0"/>
    <n v="0"/>
    <s v="UNI240000001629"/>
    <m/>
    <m/>
    <s v="JTI"/>
    <x v="0"/>
    <s v="Yenileme"/>
    <s v="Hizmet"/>
    <s v="Hosting"/>
    <s v="Key Account"/>
    <x v="0"/>
    <x v="0"/>
    <s v="Yurt İçi"/>
    <s v="Türkiye"/>
  </r>
  <r>
    <s v="Q3"/>
    <x v="0"/>
    <x v="8"/>
    <m/>
    <s v="AYDIN ÜNLÜER TUR.GIDA TIC. VE SAN. A.S."/>
    <s v="EH.06.001"/>
    <s v="EnRoute Panorama - Hosting Hizmeti"/>
    <s v="Univera - JTI"/>
    <x v="11"/>
    <s v="Hosting"/>
    <m/>
    <n v="801.86"/>
    <m/>
    <n v="3"/>
    <m/>
    <n v="2405.5823519999999"/>
    <m/>
    <n v="2.3519999999999999E-3"/>
    <m/>
    <n v="2405.58"/>
    <m/>
    <n v="0"/>
    <n v="0"/>
    <s v="UNI240000001630"/>
    <m/>
    <m/>
    <s v="JTI"/>
    <x v="0"/>
    <s v="Yenileme"/>
    <s v="Hizmet"/>
    <s v="Hosting"/>
    <s v="Key Account"/>
    <x v="0"/>
    <x v="0"/>
    <s v="Yurt İçi"/>
    <s v="Türkiye"/>
  </r>
  <r>
    <s v="Q3"/>
    <x v="0"/>
    <x v="8"/>
    <m/>
    <s v="BAMS GIDA ITRIYAT VE TEKSTIL TIC. VE SAN. LTD. STI."/>
    <s v="EH.06.001"/>
    <s v="EnRoute Panorama - Hosting Hizmeti"/>
    <s v="Univera - JTI"/>
    <x v="11"/>
    <s v="Hosting"/>
    <m/>
    <n v="801.86"/>
    <m/>
    <n v="2"/>
    <m/>
    <n v="1603.7215679999999"/>
    <m/>
    <n v="1.5679999999999999E-3"/>
    <m/>
    <n v="1603.72"/>
    <m/>
    <n v="0"/>
    <n v="0"/>
    <s v="UNI240000001631"/>
    <m/>
    <m/>
    <s v="JTI"/>
    <x v="0"/>
    <s v="Yenileme"/>
    <s v="Hizmet"/>
    <s v="Hosting"/>
    <s v="Key Account"/>
    <x v="0"/>
    <x v="0"/>
    <s v="Yurt İçi"/>
    <s v="Türkiye"/>
  </r>
  <r>
    <s v="Q3"/>
    <x v="0"/>
    <x v="8"/>
    <m/>
    <s v="BAYRAKTAR SATIS VE DAGITIM ANONIM SIRKETI"/>
    <s v="EH.06.001"/>
    <s v="EnRoute Panorama - Hosting Hizmeti"/>
    <s v="Univera - JTI"/>
    <x v="11"/>
    <s v="Hosting"/>
    <m/>
    <n v="801.86"/>
    <m/>
    <n v="2"/>
    <m/>
    <n v="1603.7215679999999"/>
    <m/>
    <n v="1.5679999999999999E-3"/>
    <m/>
    <n v="1603.72"/>
    <m/>
    <n v="0"/>
    <n v="0"/>
    <s v="UNI240000001632"/>
    <m/>
    <m/>
    <s v="JTI"/>
    <x v="0"/>
    <s v="Yenileme"/>
    <s v="Hizmet"/>
    <s v="Hosting"/>
    <s v="Key Account"/>
    <x v="0"/>
    <x v="0"/>
    <s v="Yurt İçi"/>
    <s v="Türkiye"/>
  </r>
  <r>
    <s v="Q3"/>
    <x v="0"/>
    <x v="8"/>
    <m/>
    <s v="BESLER GIDA PAZ. SAN. VE TIC. A.S."/>
    <s v="EH.06.001"/>
    <s v="EnRoute Panorama - Hosting Hizmeti"/>
    <s v="Univera - JTI"/>
    <x v="11"/>
    <s v="Hosting"/>
    <m/>
    <n v="801.86"/>
    <m/>
    <n v="1"/>
    <m/>
    <n v="801.86078399999997"/>
    <m/>
    <n v="7.8399999999999997E-4"/>
    <m/>
    <n v="801.86"/>
    <m/>
    <n v="0"/>
    <n v="0"/>
    <s v="UNI240000001633"/>
    <m/>
    <m/>
    <s v="JTI"/>
    <x v="0"/>
    <s v="Yenileme"/>
    <s v="Hizmet"/>
    <s v="Hosting"/>
    <s v="Key Account"/>
    <x v="0"/>
    <x v="0"/>
    <s v="Yurt İçi"/>
    <s v="Türkiye"/>
  </r>
  <r>
    <s v="Q3"/>
    <x v="0"/>
    <x v="8"/>
    <m/>
    <s v="BUGRA MÜH. VE INS. MALZ. IML. ITH. IHR. TIC. SAN. LTD. STI."/>
    <s v="EH.06.001"/>
    <s v="EnRoute Panorama - Hosting Hizmeti"/>
    <s v="Univera - JTI"/>
    <x v="11"/>
    <s v="Hosting"/>
    <m/>
    <n v="801.86"/>
    <m/>
    <n v="1"/>
    <m/>
    <n v="801.86078399999997"/>
    <m/>
    <n v="7.8399999999999997E-4"/>
    <m/>
    <n v="801.86"/>
    <m/>
    <n v="0"/>
    <n v="0"/>
    <s v="UNI240000001634"/>
    <m/>
    <m/>
    <s v="JTI"/>
    <x v="0"/>
    <s v="Yenileme"/>
    <s v="Hizmet"/>
    <s v="Hosting"/>
    <s v="Key Account"/>
    <x v="0"/>
    <x v="0"/>
    <s v="Yurt İçi"/>
    <s v="Türkiye"/>
  </r>
  <r>
    <s v="Q3"/>
    <x v="0"/>
    <x v="8"/>
    <m/>
    <s v="BURAY TÜTÜN MAMUL. MESR. PAZ. VE DAG. TIC. LTD. STI."/>
    <s v="EH.06.001"/>
    <s v="EnRoute Panorama - Hosting Hizmeti"/>
    <s v="Univera - JTI"/>
    <x v="11"/>
    <s v="Hosting"/>
    <m/>
    <n v="801.86"/>
    <m/>
    <n v="1"/>
    <m/>
    <n v="801.86078399999997"/>
    <m/>
    <n v="7.8399999999999997E-4"/>
    <m/>
    <n v="801.86"/>
    <m/>
    <n v="0"/>
    <n v="0"/>
    <s v="UNI240000001635"/>
    <m/>
    <m/>
    <s v="JTI"/>
    <x v="0"/>
    <s v="Yenileme"/>
    <s v="Hizmet"/>
    <s v="Hosting"/>
    <s v="Key Account"/>
    <x v="0"/>
    <x v="0"/>
    <s v="Yurt İçi"/>
    <s v="Türkiye"/>
  </r>
  <r>
    <s v="Q3"/>
    <x v="0"/>
    <x v="8"/>
    <m/>
    <s v="CAN TÜTÜN MAMULLERI INSAAT VE SANAYI TICARET A.S."/>
    <s v="EH.06.001"/>
    <s v="EnRoute Panorama - Hosting Hizmeti"/>
    <s v="Univera - JTI"/>
    <x v="11"/>
    <s v="Hosting"/>
    <m/>
    <n v="801.86"/>
    <m/>
    <n v="1"/>
    <m/>
    <n v="801.86078399999997"/>
    <m/>
    <n v="7.8399999999999997E-4"/>
    <m/>
    <n v="801.86"/>
    <m/>
    <n v="0"/>
    <n v="0"/>
    <s v="UNI240000001636"/>
    <m/>
    <m/>
    <s v="JTI"/>
    <x v="0"/>
    <s v="Yenileme"/>
    <s v="Hizmet"/>
    <s v="Hosting"/>
    <s v="Key Account"/>
    <x v="0"/>
    <x v="0"/>
    <s v="Yurt İçi"/>
    <s v="Türkiye"/>
  </r>
  <r>
    <s v="Q3"/>
    <x v="0"/>
    <x v="8"/>
    <m/>
    <s v="ÇELIKKOL TURIZM GIDA MAD.SAN VE TIC. LTD. STI."/>
    <s v="EH.06.001"/>
    <s v="EnRoute Panorama - Hosting Hizmeti"/>
    <s v="Univera - JTI"/>
    <x v="11"/>
    <s v="Hosting"/>
    <m/>
    <n v="801.86"/>
    <m/>
    <n v="1"/>
    <m/>
    <n v="801.86078399999997"/>
    <m/>
    <n v="7.8399999999999997E-4"/>
    <m/>
    <n v="801.86"/>
    <m/>
    <n v="0"/>
    <n v="0"/>
    <s v="UNI240000001637"/>
    <m/>
    <m/>
    <s v="JTI"/>
    <x v="0"/>
    <s v="Yenileme"/>
    <s v="Hizmet"/>
    <s v="Hosting"/>
    <s v="Key Account"/>
    <x v="0"/>
    <x v="0"/>
    <s v="Yurt İçi"/>
    <s v="Türkiye"/>
  </r>
  <r>
    <s v="Q3"/>
    <x v="0"/>
    <x v="8"/>
    <m/>
    <s v="DOYURAN GIDA A.S."/>
    <s v="EH.06.001"/>
    <s v="EnRoute Panorama - Hosting Hizmeti"/>
    <s v="Univera - JTI"/>
    <x v="11"/>
    <s v="Hosting"/>
    <m/>
    <n v="801.86"/>
    <m/>
    <n v="1"/>
    <m/>
    <n v="801.86078399999997"/>
    <m/>
    <n v="7.8399999999999997E-4"/>
    <m/>
    <n v="801.86"/>
    <m/>
    <n v="0"/>
    <n v="0"/>
    <s v="UNI240000001638"/>
    <m/>
    <m/>
    <s v="JTI"/>
    <x v="0"/>
    <s v="Yenileme"/>
    <s v="Hizmet"/>
    <s v="Hosting"/>
    <s v="Key Account"/>
    <x v="0"/>
    <x v="0"/>
    <s v="Yurt İçi"/>
    <s v="Türkiye"/>
  </r>
  <r>
    <s v="Q3"/>
    <x v="0"/>
    <x v="8"/>
    <m/>
    <s v="DÜNYA MESRUBAT GIDA INS.TURIZM PAZ. SAN. VE TIC. LTD. STI."/>
    <s v="EH.06.001"/>
    <s v="EnRoute Panorama - Hosting Hizmeti"/>
    <s v="Univera - JTI"/>
    <x v="11"/>
    <s v="Hosting"/>
    <m/>
    <n v="801.86"/>
    <m/>
    <n v="5"/>
    <m/>
    <n v="4009.3039199999998"/>
    <m/>
    <n v="3.9199999999999999E-3"/>
    <m/>
    <n v="4009.3"/>
    <m/>
    <n v="0"/>
    <n v="0"/>
    <s v="UNI240000001639"/>
    <m/>
    <m/>
    <s v="JTI"/>
    <x v="0"/>
    <s v="Yenileme"/>
    <s v="Hizmet"/>
    <s v="Hosting"/>
    <s v="Key Account"/>
    <x v="0"/>
    <x v="0"/>
    <s v="Yurt İçi"/>
    <s v="Türkiye"/>
  </r>
  <r>
    <s v="Q3"/>
    <x v="0"/>
    <x v="8"/>
    <m/>
    <s v="FLAS TURIZM INSAAT TAAHHÜT TIC. LTD. STI."/>
    <s v="EH.06.001"/>
    <s v="EnRoute Panorama - Hosting Hizmeti"/>
    <s v="Univera - JTI"/>
    <x v="11"/>
    <s v="Hosting"/>
    <m/>
    <n v="801.86"/>
    <m/>
    <n v="1"/>
    <m/>
    <n v="801.86078399999997"/>
    <m/>
    <n v="7.8399999999999997E-4"/>
    <m/>
    <n v="801.86"/>
    <m/>
    <n v="0"/>
    <n v="0"/>
    <s v="UNI240000001640"/>
    <m/>
    <m/>
    <s v="JTI"/>
    <x v="0"/>
    <s v="Yenileme"/>
    <s v="Hizmet"/>
    <s v="Hosting"/>
    <s v="Key Account"/>
    <x v="0"/>
    <x v="0"/>
    <s v="Yurt İçi"/>
    <s v="Türkiye"/>
  </r>
  <r>
    <s v="Q3"/>
    <x v="0"/>
    <x v="8"/>
    <m/>
    <s v="FLAS TURIZM INSAAT TAAHHÜT TIC. LTD. STI."/>
    <s v="EH.06.001"/>
    <s v="EnRoute Panorama - Hosting Hizmeti"/>
    <s v="Univera - JTI"/>
    <x v="11"/>
    <s v="Hosting"/>
    <m/>
    <n v="801.86"/>
    <m/>
    <n v="1"/>
    <m/>
    <n v="801.86078399999997"/>
    <m/>
    <n v="7.8399999999999997E-4"/>
    <m/>
    <n v="801.86"/>
    <m/>
    <n v="0"/>
    <n v="0"/>
    <s v="UNI240000001641"/>
    <m/>
    <m/>
    <s v="JTI"/>
    <x v="0"/>
    <s v="Yenileme"/>
    <s v="Hizmet"/>
    <s v="Hosting"/>
    <s v="Key Account"/>
    <x v="0"/>
    <x v="0"/>
    <s v="Yurt İçi"/>
    <s v="Türkiye"/>
  </r>
  <r>
    <s v="Q3"/>
    <x v="0"/>
    <x v="8"/>
    <m/>
    <s v="KALPAKÇIOGLU GIDA SAN. VE TIC. LTD. STI."/>
    <s v="EH.06.001"/>
    <s v="EnRoute Panorama - Hosting Hizmeti"/>
    <s v="Univera - JTI"/>
    <x v="11"/>
    <s v="Hosting"/>
    <m/>
    <n v="801.86"/>
    <m/>
    <n v="2"/>
    <m/>
    <n v="1603.7215679999999"/>
    <m/>
    <n v="1.5679999999999999E-3"/>
    <m/>
    <n v="1603.72"/>
    <m/>
    <n v="0"/>
    <n v="0"/>
    <s v="UNI240000001642"/>
    <m/>
    <m/>
    <s v="JTI"/>
    <x v="0"/>
    <s v="Yenileme"/>
    <s v="Hizmet"/>
    <s v="Hosting"/>
    <s v="Key Account"/>
    <x v="0"/>
    <x v="0"/>
    <s v="Yurt İçi"/>
    <s v="Türkiye"/>
  </r>
  <r>
    <s v="Q3"/>
    <x v="0"/>
    <x v="8"/>
    <m/>
    <s v="KILKISLI MES. TEK. MAM. GIDA MAD. SAN. TIC. LTD. STI."/>
    <s v="EH.06.001"/>
    <s v="EnRoute Panorama - Hosting Hizmeti"/>
    <s v="Univera - JTI"/>
    <x v="11"/>
    <s v="Hosting"/>
    <m/>
    <n v="801.86"/>
    <m/>
    <n v="1"/>
    <m/>
    <n v="801.86078399999997"/>
    <m/>
    <n v="7.8399999999999997E-4"/>
    <m/>
    <n v="801.86"/>
    <m/>
    <n v="0"/>
    <n v="0"/>
    <s v="UNI240000001643"/>
    <m/>
    <m/>
    <s v="JTI"/>
    <x v="0"/>
    <s v="Yenileme"/>
    <s v="Hizmet"/>
    <s v="Hosting"/>
    <s v="Key Account"/>
    <x v="0"/>
    <x v="0"/>
    <s v="Yurt İçi"/>
    <s v="Türkiye"/>
  </r>
  <r>
    <s v="Q3"/>
    <x v="0"/>
    <x v="8"/>
    <m/>
    <s v="KOPUZ GIDA TIC. A.S."/>
    <s v="EH.06.001"/>
    <s v="EnRoute Panorama - Hosting Hizmeti"/>
    <s v="Univera - JTI"/>
    <x v="11"/>
    <s v="Hosting"/>
    <m/>
    <n v="801.86090909090899"/>
    <m/>
    <n v="11"/>
    <m/>
    <n v="8820.4686239999992"/>
    <m/>
    <n v="-1.3760000000000001E-3"/>
    <m/>
    <n v="8820.4699999999993"/>
    <m/>
    <n v="0"/>
    <n v="0"/>
    <s v="UNI240000001644"/>
    <m/>
    <m/>
    <s v="JTI"/>
    <x v="0"/>
    <s v="Yenileme"/>
    <s v="Hizmet"/>
    <s v="Hosting"/>
    <s v="Key Account"/>
    <x v="0"/>
    <x v="0"/>
    <s v="Yurt İçi"/>
    <s v="Türkiye"/>
  </r>
  <r>
    <s v="Q3"/>
    <x v="0"/>
    <x v="8"/>
    <m/>
    <s v="ONGUN EMGIN GIDA DAG. PAZ. TUR.SAN. TIC. LTD. STI."/>
    <s v="EH.06.001"/>
    <s v="EnRoute Panorama - Hosting Hizmeti"/>
    <s v="Univera - JTI"/>
    <x v="11"/>
    <s v="Hosting"/>
    <m/>
    <n v="801.86"/>
    <m/>
    <n v="1"/>
    <m/>
    <n v="801.86078399999997"/>
    <m/>
    <n v="7.8399999999999997E-4"/>
    <m/>
    <n v="801.86"/>
    <m/>
    <n v="0"/>
    <n v="0"/>
    <s v="UNI240000001660"/>
    <m/>
    <m/>
    <s v="JTI"/>
    <x v="0"/>
    <s v="Yenileme"/>
    <s v="Hizmet"/>
    <s v="Hosting"/>
    <s v="Key Account"/>
    <x v="0"/>
    <x v="0"/>
    <s v="Yurt İçi"/>
    <s v="Türkiye"/>
  </r>
  <r>
    <s v="Q3"/>
    <x v="0"/>
    <x v="8"/>
    <m/>
    <s v="ONGUN EMGIN GIDA DAG. PAZ. TUR.SAN. TIC. LTD. STI."/>
    <s v="EH.06.001"/>
    <s v="EnRoute Panorama - Hosting Hizmeti"/>
    <s v="Univera - JTI"/>
    <x v="11"/>
    <s v="Hosting"/>
    <m/>
    <n v="801.86"/>
    <m/>
    <n v="1"/>
    <m/>
    <n v="801.86078399999997"/>
    <m/>
    <n v="7.8399999999999997E-4"/>
    <m/>
    <n v="801.86"/>
    <m/>
    <n v="0"/>
    <n v="0"/>
    <s v="UNI240000001661"/>
    <m/>
    <m/>
    <s v="JTI"/>
    <x v="0"/>
    <s v="Yenileme"/>
    <s v="Hizmet"/>
    <s v="Hosting"/>
    <s v="Key Account"/>
    <x v="0"/>
    <x v="0"/>
    <s v="Yurt İçi"/>
    <s v="Türkiye"/>
  </r>
  <r>
    <s v="Q3"/>
    <x v="0"/>
    <x v="8"/>
    <m/>
    <s v="ONGUN EMGIN GIDA DAG. PAZ. TUR.SAN. TIC. LTD. STI."/>
    <s v="EH.06.001"/>
    <s v="EnRoute Panorama - Hosting Hizmeti"/>
    <s v="Univera - JTI"/>
    <x v="11"/>
    <s v="Hosting"/>
    <m/>
    <n v="801.86"/>
    <m/>
    <n v="1"/>
    <m/>
    <n v="801.86078399999997"/>
    <m/>
    <n v="7.8399999999999997E-4"/>
    <m/>
    <n v="801.86"/>
    <m/>
    <n v="0"/>
    <n v="0"/>
    <s v="UNI240000001662"/>
    <m/>
    <m/>
    <s v="JTI"/>
    <x v="0"/>
    <s v="Yenileme"/>
    <s v="Hizmet"/>
    <s v="Hosting"/>
    <s v="Key Account"/>
    <x v="0"/>
    <x v="0"/>
    <s v="Yurt İçi"/>
    <s v="Türkiye"/>
  </r>
  <r>
    <s v="Q3"/>
    <x v="0"/>
    <x v="8"/>
    <m/>
    <s v="ONGUN EMGIN GIDA DAG. PAZ. TUR.SAN. TIC. LTD. STI."/>
    <s v="EH.06.001"/>
    <s v="EnRoute Panorama - Hosting Hizmeti"/>
    <s v="Univera - JTI"/>
    <x v="11"/>
    <s v="Hosting"/>
    <m/>
    <n v="801.86"/>
    <m/>
    <n v="1"/>
    <m/>
    <n v="801.86078399999997"/>
    <m/>
    <n v="7.8399999999999997E-4"/>
    <m/>
    <n v="801.86"/>
    <m/>
    <n v="0"/>
    <n v="0"/>
    <s v="UNI240000001663"/>
    <m/>
    <m/>
    <s v="JTI"/>
    <x v="0"/>
    <s v="Yenileme"/>
    <s v="Hizmet"/>
    <s v="Hosting"/>
    <s v="Key Account"/>
    <x v="0"/>
    <x v="0"/>
    <s v="Yurt İçi"/>
    <s v="Türkiye"/>
  </r>
  <r>
    <s v="Q3"/>
    <x v="0"/>
    <x v="8"/>
    <m/>
    <s v="ONGUN EMGIN GIDA DAG. PAZ. TUR.SAN. TIC. LTD. STI."/>
    <s v="EH.06.001"/>
    <s v="EnRoute Panorama - Hosting Hizmeti"/>
    <s v="Univera - JTI"/>
    <x v="11"/>
    <s v="Hosting"/>
    <m/>
    <n v="801.86"/>
    <m/>
    <n v="1"/>
    <m/>
    <n v="801.86078399999997"/>
    <m/>
    <n v="7.8399999999999997E-4"/>
    <m/>
    <n v="801.86"/>
    <m/>
    <n v="0"/>
    <n v="0"/>
    <s v="UNI240000001664"/>
    <m/>
    <m/>
    <s v="JTI"/>
    <x v="0"/>
    <s v="Yenileme"/>
    <s v="Hizmet"/>
    <s v="Hosting"/>
    <s v="Key Account"/>
    <x v="0"/>
    <x v="0"/>
    <s v="Yurt İçi"/>
    <s v="Türkiye"/>
  </r>
  <r>
    <s v="Q3"/>
    <x v="0"/>
    <x v="8"/>
    <m/>
    <s v="ONGUN EMGIN GIDA DAG. PAZ. TUR.SAN. TIC. LTD. STI."/>
    <s v="EH.06.001"/>
    <s v="EnRoute Panorama - Hosting Hizmeti"/>
    <s v="Univera - JTI"/>
    <x v="11"/>
    <s v="Hosting"/>
    <m/>
    <n v="801.86"/>
    <m/>
    <n v="1"/>
    <m/>
    <n v="801.86078399999997"/>
    <m/>
    <n v="7.8399999999999997E-4"/>
    <m/>
    <n v="801.86"/>
    <m/>
    <n v="0"/>
    <n v="0"/>
    <s v="UNI240000001665"/>
    <m/>
    <m/>
    <s v="JTI"/>
    <x v="0"/>
    <s v="Yenileme"/>
    <s v="Hizmet"/>
    <s v="Hosting"/>
    <s v="Key Account"/>
    <x v="0"/>
    <x v="0"/>
    <s v="Yurt İçi"/>
    <s v="Türkiye"/>
  </r>
  <r>
    <s v="Q3"/>
    <x v="0"/>
    <x v="8"/>
    <m/>
    <s v="ONGUN EMGIN GIDA DAG. PAZ. TUR.SAN. TIC. LTD. STI."/>
    <s v="EH.06.001"/>
    <s v="EnRoute Panorama - Hosting Hizmeti"/>
    <s v="Univera - JTI"/>
    <x v="11"/>
    <s v="Hosting"/>
    <m/>
    <n v="801.86"/>
    <m/>
    <n v="1"/>
    <m/>
    <n v="801.86078399999997"/>
    <m/>
    <n v="7.8399999999999997E-4"/>
    <m/>
    <n v="801.86"/>
    <m/>
    <n v="0"/>
    <n v="0"/>
    <s v="UNI240000001666"/>
    <m/>
    <m/>
    <s v="JTI"/>
    <x v="0"/>
    <s v="Yenileme"/>
    <s v="Hizmet"/>
    <s v="Hosting"/>
    <s v="Key Account"/>
    <x v="0"/>
    <x v="0"/>
    <s v="Yurt İçi"/>
    <s v="Türkiye"/>
  </r>
  <r>
    <s v="Q3"/>
    <x v="0"/>
    <x v="8"/>
    <m/>
    <s v="ÖZCIHAN GIDA INSAAT TARIM NAKLIYE ENERJI TURIZM MAD. PAZ. VE SAN. LTD. STI."/>
    <s v="EH.06.001"/>
    <s v="EnRoute Panorama - Hosting Hizmeti"/>
    <s v="Univera - JTI"/>
    <x v="11"/>
    <s v="Hosting"/>
    <m/>
    <n v="801.86"/>
    <m/>
    <n v="2"/>
    <m/>
    <n v="1603.7215679999999"/>
    <m/>
    <n v="1.5679999999999999E-3"/>
    <m/>
    <n v="1603.72"/>
    <m/>
    <n v="0"/>
    <n v="0"/>
    <s v="UNI240000001645"/>
    <m/>
    <m/>
    <s v="JTI"/>
    <x v="0"/>
    <s v="Yenileme"/>
    <s v="Hizmet"/>
    <s v="Hosting"/>
    <s v="Key Account"/>
    <x v="0"/>
    <x v="0"/>
    <s v="Yurt İçi"/>
    <s v="Türkiye"/>
  </r>
  <r>
    <s v="Q3"/>
    <x v="0"/>
    <x v="8"/>
    <m/>
    <s v="ÖZÇELIK MESRUBAT VE GIDA MAD.TIC.PAZ.A.S."/>
    <s v="EH.06.001"/>
    <s v="EnRoute Panorama - Hosting Hizmeti"/>
    <s v="Univera - JTI"/>
    <x v="11"/>
    <s v="Hosting"/>
    <m/>
    <n v="801.86"/>
    <m/>
    <n v="5"/>
    <m/>
    <n v="4009.3039199999998"/>
    <m/>
    <n v="3.9199999999999999E-3"/>
    <m/>
    <n v="4009.3"/>
    <m/>
    <n v="0"/>
    <n v="0"/>
    <s v="UNI240000001646"/>
    <m/>
    <m/>
    <s v="JTI"/>
    <x v="0"/>
    <s v="Yenileme"/>
    <s v="Hizmet"/>
    <s v="Hosting"/>
    <s v="Key Account"/>
    <x v="0"/>
    <x v="0"/>
    <s v="Yurt İçi"/>
    <s v="Türkiye"/>
  </r>
  <r>
    <s v="Q3"/>
    <x v="0"/>
    <x v="8"/>
    <m/>
    <s v="ÖZÇELIK MESRUBAT VE GIDA MAD.TIC.PAZ.A.S."/>
    <s v="EH.06.001"/>
    <s v="EnRoute Panorama - Hosting Hizmeti"/>
    <s v="Univera - JTI"/>
    <x v="11"/>
    <s v="Hosting"/>
    <m/>
    <n v="801.86"/>
    <m/>
    <n v="1"/>
    <m/>
    <n v="801.86078399999997"/>
    <m/>
    <n v="7.8399999999999997E-4"/>
    <m/>
    <n v="801.86"/>
    <m/>
    <n v="0"/>
    <n v="0"/>
    <s v="UNI240000001647"/>
    <m/>
    <m/>
    <s v="JTI"/>
    <x v="0"/>
    <s v="Yenileme"/>
    <s v="Hizmet"/>
    <s v="Hosting"/>
    <s v="Key Account"/>
    <x v="0"/>
    <x v="0"/>
    <s v="Yurt İçi"/>
    <s v="Türkiye"/>
  </r>
  <r>
    <s v="Q3"/>
    <x v="0"/>
    <x v="8"/>
    <m/>
    <s v="ÖZERLER TICARET ILHAN ÖZER"/>
    <s v="EH.06.001"/>
    <s v="EnRoute Panorama - Hosting Hizmeti"/>
    <s v="Univera - JTI"/>
    <x v="11"/>
    <s v="Hosting"/>
    <m/>
    <n v="801.86"/>
    <m/>
    <n v="4"/>
    <m/>
    <n v="3207.4431359999999"/>
    <m/>
    <n v="3.1359999999999999E-3"/>
    <m/>
    <n v="3207.44"/>
    <m/>
    <n v="0"/>
    <n v="0"/>
    <s v="UNI240000001648"/>
    <m/>
    <m/>
    <s v="JTI"/>
    <x v="0"/>
    <s v="Yenileme"/>
    <s v="Hizmet"/>
    <s v="Hosting"/>
    <s v="Key Account"/>
    <x v="0"/>
    <x v="0"/>
    <s v="Yurt İçi"/>
    <s v="Türkiye"/>
  </r>
  <r>
    <s v="Q3"/>
    <x v="0"/>
    <x v="8"/>
    <m/>
    <s v="PIRAMIT GIDA LOJISTIK TICARET TIC. A.S."/>
    <s v="EH.06.001"/>
    <s v="EnRoute Panorama - Hosting Hizmeti"/>
    <s v="Univera - JTI"/>
    <x v="11"/>
    <s v="Hosting"/>
    <m/>
    <n v="801.86"/>
    <m/>
    <n v="2"/>
    <m/>
    <n v="1603.7215679999999"/>
    <m/>
    <n v="1.5679999999999999E-3"/>
    <m/>
    <n v="1603.72"/>
    <m/>
    <n v="0"/>
    <n v="0"/>
    <s v="UNI240000001649"/>
    <m/>
    <m/>
    <s v="JTI"/>
    <x v="0"/>
    <s v="Yenileme"/>
    <s v="Hizmet"/>
    <s v="Hosting"/>
    <s v="Key Account"/>
    <x v="0"/>
    <x v="0"/>
    <s v="Yurt İçi"/>
    <s v="Türkiye"/>
  </r>
  <r>
    <s v="Q3"/>
    <x v="0"/>
    <x v="8"/>
    <m/>
    <s v="REYMAR TÜTÜN MAM. DAG. VE PAZ. LTD. STI."/>
    <s v="EH.06.001"/>
    <s v="EnRoute Panorama - Hosting Hizmeti"/>
    <s v="Univera - JTI"/>
    <x v="11"/>
    <s v="Hosting"/>
    <m/>
    <n v="801.86"/>
    <m/>
    <n v="1"/>
    <m/>
    <n v="801.86078399999997"/>
    <m/>
    <n v="7.8399999999999997E-4"/>
    <m/>
    <n v="801.86"/>
    <m/>
    <n v="0"/>
    <n v="0"/>
    <s v="UNI240000001650"/>
    <m/>
    <m/>
    <s v="JTI"/>
    <x v="0"/>
    <s v="Yenileme"/>
    <s v="Hizmet"/>
    <s v="Hosting"/>
    <s v="Key Account"/>
    <x v="0"/>
    <x v="0"/>
    <s v="Yurt İçi"/>
    <s v="Türkiye"/>
  </r>
  <r>
    <s v="Q3"/>
    <x v="0"/>
    <x v="8"/>
    <m/>
    <s v="SAGIROGLU TÜTÜN ÜRÜN. INS.TAAH. SAN. VE TIC. LTD. STI."/>
    <s v="EH.06.001"/>
    <s v="EnRoute Panorama - Hosting Hizmeti"/>
    <s v="Univera - JTI"/>
    <x v="11"/>
    <s v="Hosting"/>
    <m/>
    <n v="801.86"/>
    <m/>
    <n v="1"/>
    <m/>
    <n v="801.86078399999997"/>
    <m/>
    <n v="7.8399999999999997E-4"/>
    <m/>
    <n v="801.86"/>
    <m/>
    <n v="0"/>
    <n v="0"/>
    <s v="UNI240000001651"/>
    <m/>
    <m/>
    <s v="JTI"/>
    <x v="0"/>
    <s v="Yenileme"/>
    <s v="Hizmet"/>
    <s v="Hosting"/>
    <s v="Key Account"/>
    <x v="0"/>
    <x v="0"/>
    <s v="Yurt İçi"/>
    <s v="Türkiye"/>
  </r>
  <r>
    <s v="Q3"/>
    <x v="0"/>
    <x v="8"/>
    <m/>
    <s v="SAMI EMGIN DAG. PAZ. TUR. TEKS. INS. SAN. TIC. LTD. STI."/>
    <s v="EH.06.001"/>
    <s v="EnRoute Panorama - Hosting Hizmeti"/>
    <s v="Univera - JTI"/>
    <x v="11"/>
    <s v="Hosting"/>
    <m/>
    <n v="801.86"/>
    <m/>
    <n v="2"/>
    <m/>
    <n v="1603.7215679999999"/>
    <m/>
    <n v="1.5679999999999999E-3"/>
    <m/>
    <n v="1603.72"/>
    <m/>
    <n v="0"/>
    <n v="0"/>
    <s v="UNI240000001652"/>
    <m/>
    <m/>
    <s v="JTI"/>
    <x v="0"/>
    <s v="Yenileme"/>
    <s v="Hizmet"/>
    <s v="Hosting"/>
    <s v="Key Account"/>
    <x v="0"/>
    <x v="0"/>
    <s v="Yurt İçi"/>
    <s v="Türkiye"/>
  </r>
  <r>
    <s v="Q3"/>
    <x v="0"/>
    <x v="8"/>
    <m/>
    <s v="SEKERCI GIDA TEMIZLIK ÜRÜN. PAZ. VE DAG. LTD. STI."/>
    <s v="EH.06.001"/>
    <s v="EnRoute Panorama - Hosting Hizmeti"/>
    <s v="Univera - JTI"/>
    <x v="11"/>
    <s v="Hosting"/>
    <m/>
    <n v="801.86099999999999"/>
    <m/>
    <n v="10"/>
    <m/>
    <n v="8018.6078399999997"/>
    <m/>
    <n v="-2.16E-3"/>
    <m/>
    <n v="8018.61"/>
    <m/>
    <n v="0"/>
    <n v="0"/>
    <s v="UNI240000001656"/>
    <m/>
    <m/>
    <s v="JTI"/>
    <x v="0"/>
    <s v="Yenileme"/>
    <s v="Hizmet"/>
    <s v="Hosting"/>
    <s v="Key Account"/>
    <x v="0"/>
    <x v="0"/>
    <s v="Yurt İçi"/>
    <s v="Türkiye"/>
  </r>
  <r>
    <s v="Q3"/>
    <x v="0"/>
    <x v="8"/>
    <m/>
    <s v="SEYDIM DAG.PAZ.A.S."/>
    <s v="EH.06.001"/>
    <s v="EnRoute Panorama - Hosting Hizmeti"/>
    <s v="Univera - JTI"/>
    <x v="11"/>
    <s v="Hosting"/>
    <m/>
    <n v="801.86"/>
    <m/>
    <n v="1"/>
    <m/>
    <n v="801.86078399999997"/>
    <m/>
    <n v="7.8399999999999997E-4"/>
    <m/>
    <n v="801.86"/>
    <m/>
    <n v="0"/>
    <n v="0"/>
    <s v="UNI240000001653"/>
    <m/>
    <m/>
    <s v="JTI"/>
    <x v="0"/>
    <s v="Yenileme"/>
    <s v="Hizmet"/>
    <s v="Hosting"/>
    <s v="Key Account"/>
    <x v="0"/>
    <x v="0"/>
    <s v="Yurt İçi"/>
    <s v="Türkiye"/>
  </r>
  <r>
    <s v="Q3"/>
    <x v="0"/>
    <x v="8"/>
    <m/>
    <s v="SEYPA GIDA IHTIYAÇ MAD.ÜRETIM.DAG.VE TIC. A.S."/>
    <s v="EH.06.001"/>
    <s v="EnRoute Panorama - Hosting Hizmeti"/>
    <s v="Univera - JTI"/>
    <x v="11"/>
    <s v="Hosting"/>
    <m/>
    <n v="801.86"/>
    <m/>
    <n v="2"/>
    <m/>
    <n v="1603.7215679999999"/>
    <m/>
    <n v="1.5679999999999999E-3"/>
    <m/>
    <n v="1603.72"/>
    <m/>
    <n v="0"/>
    <n v="0"/>
    <s v="UNI240000001654"/>
    <m/>
    <m/>
    <s v="JTI"/>
    <x v="0"/>
    <s v="Yenileme"/>
    <s v="Hizmet"/>
    <s v="Hosting"/>
    <s v="Key Account"/>
    <x v="0"/>
    <x v="0"/>
    <s v="Yurt İçi"/>
    <s v="Türkiye"/>
  </r>
  <r>
    <s v="Q3"/>
    <x v="0"/>
    <x v="8"/>
    <m/>
    <s v="SSG DAYANIKLI TÜKETIM MAD. GIDA ÜRÜNLERI PAZ. SAN. TIC. LTD. STI."/>
    <s v="EH.06.001"/>
    <s v="EnRoute Panorama - Hosting Hizmeti"/>
    <s v="Univera - JTI"/>
    <x v="11"/>
    <s v="Hosting"/>
    <m/>
    <n v="801.86"/>
    <m/>
    <n v="2"/>
    <m/>
    <n v="1603.7215679999999"/>
    <m/>
    <n v="1.5679999999999999E-3"/>
    <m/>
    <n v="1603.72"/>
    <m/>
    <n v="0"/>
    <n v="0"/>
    <s v="UNI240000001655"/>
    <m/>
    <m/>
    <s v="JTI"/>
    <x v="0"/>
    <s v="Yenileme"/>
    <s v="Hizmet"/>
    <s v="Hosting"/>
    <s v="Key Account"/>
    <x v="0"/>
    <x v="0"/>
    <s v="Yurt İçi"/>
    <s v="Türkiye"/>
  </r>
  <r>
    <s v="Q3"/>
    <x v="0"/>
    <x v="8"/>
    <m/>
    <s v="YILDIRIMLAR GRUP IHTIYAÇ VE GIDA MAD. TURIZM A.S"/>
    <s v="EH.06.001"/>
    <s v="EnRoute Panorama - Hosting Hizmeti"/>
    <s v="Univera - JTI"/>
    <x v="11"/>
    <s v="Hosting"/>
    <m/>
    <n v="801.86"/>
    <m/>
    <n v="2"/>
    <m/>
    <n v="1603.7215679999999"/>
    <m/>
    <n v="1.5679999999999999E-3"/>
    <m/>
    <n v="1603.72"/>
    <m/>
    <n v="0"/>
    <n v="0"/>
    <s v="UNI240000001657"/>
    <m/>
    <m/>
    <s v="JTI"/>
    <x v="0"/>
    <s v="Yenileme"/>
    <s v="Hizmet"/>
    <s v="Hosting"/>
    <s v="Key Account"/>
    <x v="0"/>
    <x v="0"/>
    <s v="Yurt İçi"/>
    <s v="Türkiye"/>
  </r>
  <r>
    <s v="Q3"/>
    <x v="0"/>
    <x v="8"/>
    <m/>
    <s v="YUSUF BEKTAS GIDA VE IHTIYAÇ MAD. ILETISIM NAKLIYE TIC.VE SAN.LTD.STI."/>
    <s v="EH.06.001"/>
    <s v="EnRoute Panorama - Hosting Hizmeti"/>
    <s v="Univera - JTI"/>
    <x v="11"/>
    <s v="Hosting"/>
    <m/>
    <n v="801.86142857142852"/>
    <m/>
    <n v="7"/>
    <m/>
    <n v="5613.0254880000002"/>
    <m/>
    <n v="-4.5120000000000004E-3"/>
    <m/>
    <n v="5613.03"/>
    <m/>
    <n v="0"/>
    <n v="0"/>
    <s v="UNI240000001658"/>
    <m/>
    <m/>
    <s v="JTI"/>
    <x v="0"/>
    <s v="Yenileme"/>
    <s v="Hizmet"/>
    <s v="Hosting"/>
    <s v="Key Account"/>
    <x v="0"/>
    <x v="0"/>
    <s v="Yurt İçi"/>
    <s v="Türkiye"/>
  </r>
  <r>
    <s v="Q3"/>
    <x v="0"/>
    <x v="8"/>
    <m/>
    <s v="ZÜMRÜT TEKEL ÜRÜNLERI GIDA PAZ.INS.TAAH.SAN.VE.TIC.LTD STI"/>
    <s v="EH.06.001"/>
    <s v="EnRoute Panorama - Hosting Hizmeti"/>
    <s v="Univera - JTI"/>
    <x v="11"/>
    <s v="Hosting"/>
    <m/>
    <n v="801.86"/>
    <m/>
    <n v="1"/>
    <m/>
    <n v="801.86078399999997"/>
    <m/>
    <n v="7.8399999999999997E-4"/>
    <m/>
    <n v="801.86"/>
    <m/>
    <n v="0"/>
    <n v="0"/>
    <s v="UNI240000001659"/>
    <m/>
    <m/>
    <s v="JTI"/>
    <x v="0"/>
    <s v="Yenileme"/>
    <s v="Hizmet"/>
    <s v="Hosting"/>
    <s v="Key Account"/>
    <x v="0"/>
    <x v="0"/>
    <s v="Yurt İçi"/>
    <s v="Türkiye"/>
  </r>
  <r>
    <s v="Q2"/>
    <x v="1"/>
    <x v="4"/>
    <m/>
    <s v="Altıparmak Gıda San. ve Tic. A.Ş. "/>
    <s v="EY.03.001"/>
    <s v="Enroute Panorama PaaS Yazılımi (Kiralama Hizmeti )"/>
    <s v="Univera - Altıparmak-Balparmak"/>
    <x v="18"/>
    <s v="Enroute"/>
    <s v="Enroute"/>
    <n v="41921"/>
    <m/>
    <n v="1"/>
    <m/>
    <n v="41921"/>
    <m/>
    <n v="0"/>
    <m/>
    <n v="41921"/>
    <m/>
    <n v="0"/>
    <n v="0"/>
    <m/>
    <m/>
    <m/>
    <s v="Balparmak"/>
    <x v="0"/>
    <s v="Yenileme"/>
    <s v="Lisans"/>
    <s v="Lisans Kiralama"/>
    <s v="Diğer"/>
    <x v="0"/>
    <x v="0"/>
    <s v="Yurt İçi"/>
    <s v="Türkiye"/>
  </r>
  <r>
    <s v="Q2"/>
    <x v="1"/>
    <x v="4"/>
    <m/>
    <s v="Altıparmak Gıda San. ve Tic. A.Ş. "/>
    <s v="EY.03.001"/>
    <s v="Enroute Panorama PaaS Yazılımi (Kiralama Hizmeti )"/>
    <s v="Univera - Altıparmak-Balparmak"/>
    <x v="18"/>
    <s v="Enroute"/>
    <s v="Enroute"/>
    <n v="112492.8"/>
    <m/>
    <n v="1"/>
    <m/>
    <n v="112492.8"/>
    <m/>
    <n v="0"/>
    <m/>
    <n v="112492.8"/>
    <m/>
    <n v="0"/>
    <n v="0"/>
    <m/>
    <m/>
    <m/>
    <s v="Balparmak"/>
    <x v="0"/>
    <s v="Yenileme"/>
    <s v="Lisans"/>
    <s v="Lisans Kiralama"/>
    <s v="Diğer"/>
    <x v="0"/>
    <x v="0"/>
    <s v="Yurt İçi"/>
    <s v="Türkiye"/>
  </r>
  <r>
    <s v="Q2"/>
    <x v="1"/>
    <x v="4"/>
    <m/>
    <s v="KOROPLAST TEMIZLIK AMBALAJ ÜRÜNLERI SAN. VE DIS TIC.A.S."/>
    <s v="EY.03.001"/>
    <s v="Enroute Panorama PaaS Yazılımi (Kiralama Hizmeti )"/>
    <s v="Univera - Koroplast"/>
    <x v="19"/>
    <s v="Enroute"/>
    <s v="Enroute"/>
    <n v="94503.98"/>
    <m/>
    <n v="1"/>
    <m/>
    <n v="94503.98"/>
    <m/>
    <n v="0"/>
    <m/>
    <n v="94503.98"/>
    <m/>
    <n v="0"/>
    <n v="0"/>
    <m/>
    <m/>
    <m/>
    <s v="Koroplast"/>
    <x v="0"/>
    <s v="Yenileme"/>
    <s v="Lisans"/>
    <s v="Lisans Kiralama"/>
    <s v="Diğer"/>
    <x v="0"/>
    <x v="0"/>
    <s v="Yurt İçi"/>
    <s v="Türkiye"/>
  </r>
  <r>
    <s v="Q2"/>
    <x v="1"/>
    <x v="4"/>
    <m/>
    <s v="KOROPLAST TEMIZLIK AMBALAJ ÜRÜNLERI SAN. VE DIS TIC.A.S."/>
    <s v="EY.03.001"/>
    <s v="Enroute Panorama PaaS Yazılımi (Kiralama Hizmeti )"/>
    <s v="Univera - Koroplast"/>
    <x v="19"/>
    <s v="Enroute"/>
    <s v="Enroute"/>
    <n v="94503.98"/>
    <m/>
    <n v="-1"/>
    <m/>
    <n v="0"/>
    <m/>
    <n v="0"/>
    <m/>
    <n v="-94503.98"/>
    <m/>
    <n v="1"/>
    <n v="94503.98"/>
    <m/>
    <m/>
    <m/>
    <s v="Koroplast"/>
    <x v="0"/>
    <s v="Yenileme"/>
    <s v="Lisans"/>
    <s v="Lisans Kiralama"/>
    <s v="Diğer"/>
    <x v="0"/>
    <x v="0"/>
    <s v="Yurt İçi"/>
    <s v="Türkiye"/>
  </r>
  <r>
    <s v="Q2"/>
    <x v="1"/>
    <x v="4"/>
    <m/>
    <s v="KOROPLAST TEMIZLIK AMBALAJ ÜRÜNLERI SAN. VE DIS TIC.A.S."/>
    <s v="EY.03.001"/>
    <s v="Enroute Panorama PaaS Yazılımi (Kiralama Hizmeti )"/>
    <s v="Univera - Koroplast"/>
    <x v="19"/>
    <s v="Enroute"/>
    <s v="Enroute"/>
    <n v="94503.98"/>
    <m/>
    <n v="1"/>
    <m/>
    <n v="94503.98"/>
    <m/>
    <n v="0"/>
    <m/>
    <n v="94503.98"/>
    <m/>
    <n v="0"/>
    <n v="0"/>
    <m/>
    <m/>
    <m/>
    <s v="Koroplast"/>
    <x v="0"/>
    <s v="Yenileme"/>
    <s v="Lisans"/>
    <s v="Lisans Kiralama"/>
    <s v="Diğer"/>
    <x v="0"/>
    <x v="0"/>
    <s v="Yurt İçi"/>
    <s v="Türkiye"/>
  </r>
  <r>
    <s v="Q2"/>
    <x v="1"/>
    <x v="4"/>
    <m/>
    <s v="Eczacibasi Tüketim Ürünleri San. Tic. A.S."/>
    <s v="EY.04.012"/>
    <s v="Enroute Panorama E-Dönüsüm  Modül Yazılımi (Enterprise)"/>
    <s v="Univera - Eczacıbaşı Profesyonel"/>
    <x v="11"/>
    <s v="Enroute"/>
    <s v="Enroute"/>
    <n v="37700"/>
    <m/>
    <n v="1"/>
    <m/>
    <n v="37700"/>
    <m/>
    <n v="0"/>
    <m/>
    <n v="37700"/>
    <m/>
    <n v="0"/>
    <n v="0"/>
    <m/>
    <m/>
    <m/>
    <s v="Eczacıbaşı"/>
    <x v="0"/>
    <s v="Yeni Satış"/>
    <s v="Lisans"/>
    <s v="Lisans Satışı"/>
    <s v="Diğer"/>
    <x v="0"/>
    <x v="0"/>
    <s v="Yurt İçi"/>
    <s v="Türkiye"/>
  </r>
  <r>
    <s v="Q2"/>
    <x v="1"/>
    <x v="4"/>
    <m/>
    <s v="LA LORRAINE UNLU MAMÜLLER SAN. VE TIC. A.S."/>
    <s v="EH.02.014"/>
    <s v="Enroute PANORAMA BUSINESS ANALYTICS  (QSENSE) KULLANICI LISANSI BakımI"/>
    <s v="Univera - La Lorraine"/>
    <x v="13"/>
    <s v="Enroute"/>
    <s v="QLIK - Outsource"/>
    <n v="45676.43"/>
    <m/>
    <n v="1"/>
    <m/>
    <n v="45676.428339999999"/>
    <m/>
    <n v="-1.6639999999999999E-3"/>
    <m/>
    <n v="45676.43"/>
    <m/>
    <n v="0"/>
    <n v="0"/>
    <m/>
    <m/>
    <m/>
    <s v="La Lorraine"/>
    <x v="0"/>
    <s v="Yeni Satış"/>
    <s v="Hizmet"/>
    <s v="Bakım ve Destek Hizmeti"/>
    <s v="Diğer"/>
    <x v="0"/>
    <x v="0"/>
    <s v="Yurt İçi"/>
    <s v="Türkiye"/>
  </r>
  <r>
    <s v="Q2"/>
    <x v="1"/>
    <x v="4"/>
    <m/>
    <s v="DARDANEL DAĞITIM A.Ş."/>
    <s v="EH.02.001"/>
    <s v="Enroute Panorama - Yillik Yazilim Bakimi, Yasatma ve Merkezi Destek Hizmeti"/>
    <s v="Univera - Dardanel"/>
    <x v="12"/>
    <s v="Enroute"/>
    <s v="Enroute"/>
    <n v="700000"/>
    <m/>
    <n v="1"/>
    <m/>
    <n v="700000"/>
    <m/>
    <n v="0"/>
    <m/>
    <n v="700000"/>
    <m/>
    <n v="0"/>
    <n v="0"/>
    <m/>
    <m/>
    <m/>
    <s v="Dardanel"/>
    <x v="0"/>
    <s v="Yenileme"/>
    <s v="Hizmet"/>
    <s v="Bakım ve Destek Hizmeti"/>
    <s v="Diğer"/>
    <x v="0"/>
    <x v="0"/>
    <s v="Yurt İçi"/>
    <s v="Türkiye"/>
  </r>
  <r>
    <s v="Q2"/>
    <x v="1"/>
    <x v="4"/>
    <m/>
    <s v="EFES VITANTA MOLDOVA BREWERY S.A"/>
    <s v="EH.02.001"/>
    <s v="Enroute Panorama - Yillik Yazilim Bakimi, Yasatma ve Merkezi Destek Hizmeti"/>
    <s v="Univera - Efes Moldova"/>
    <x v="16"/>
    <s v="Enroute"/>
    <s v="Enroute"/>
    <n v="28398.66"/>
    <m/>
    <n v="1"/>
    <m/>
    <n v="28398.660260000001"/>
    <m/>
    <n v="2.5500000000000002E-4"/>
    <m/>
    <n v="28398.66"/>
    <m/>
    <n v="0"/>
    <n v="0"/>
    <m/>
    <m/>
    <m/>
    <s v="Efes International"/>
    <x v="0"/>
    <s v="Yenileme"/>
    <s v="Hizmet"/>
    <s v="Bakım ve Destek Hizmeti"/>
    <s v="Diğer"/>
    <x v="0"/>
    <x v="0"/>
    <s v="Yurt Dışı"/>
    <s v="Moldova"/>
  </r>
  <r>
    <s v="Q2"/>
    <x v="1"/>
    <x v="4"/>
    <m/>
    <s v="ROYAL CANIN TURKEY EVCIL HAYVAN ÜRÜNLERI TIC. LTD. STI."/>
    <s v="EH.02.001"/>
    <s v="Enroute Panorama - Yillik Yazilim Bakimi, Yasatma ve Merkezi Destek Hizmeti"/>
    <s v="Univera - Royal Canin"/>
    <x v="12"/>
    <s v="Enroute"/>
    <s v="Enroute"/>
    <n v="1013028.5"/>
    <m/>
    <n v="1"/>
    <m/>
    <n v="1013028.5"/>
    <m/>
    <n v="0"/>
    <m/>
    <n v="1013028.5"/>
    <m/>
    <n v="0"/>
    <n v="0"/>
    <m/>
    <m/>
    <m/>
    <s v="Royal Canin"/>
    <x v="0"/>
    <s v="Yenileme"/>
    <s v="Hizmet"/>
    <s v="Bakım ve Destek Hizmeti"/>
    <s v="Diğer"/>
    <x v="0"/>
    <x v="0"/>
    <s v="Yurt İçi"/>
    <s v="Türkiye"/>
  </r>
  <r>
    <s v="Q2"/>
    <x v="1"/>
    <x v="4"/>
    <m/>
    <s v="TURKTAB MARKETING SIGARA VE TÜTÜNCÜLÜK ANONIM SIRKETI"/>
    <s v="EH.02.001"/>
    <s v="Enroute Panorama - Yillik Yazilim Bakimi, Yasatma ve Merkezi Destek Hizmeti"/>
    <s v="Univera - Türktab"/>
    <x v="18"/>
    <s v="Enroute"/>
    <s v="Enroute"/>
    <n v="1221022.95"/>
    <m/>
    <n v="1"/>
    <m/>
    <n v="1221022.95"/>
    <m/>
    <n v="0"/>
    <m/>
    <n v="1221022.95"/>
    <m/>
    <n v="0"/>
    <n v="0"/>
    <m/>
    <m/>
    <m/>
    <s v="Türktab"/>
    <x v="0"/>
    <s v="Yenileme"/>
    <s v="Hizmet"/>
    <s v="Bakım ve Destek Hizmeti"/>
    <s v="Diğer"/>
    <x v="0"/>
    <x v="0"/>
    <s v="Yurt İçi"/>
    <s v="Türkiye"/>
  </r>
  <r>
    <s v="Q2"/>
    <x v="1"/>
    <x v="4"/>
    <m/>
    <s v="Lomisi JSC Efes Gürcistan "/>
    <s v="EY.06.001"/>
    <s v="Enroute Panorama - Yazilim Gelistirme Hizmeti"/>
    <s v="Univera - Efes Gürcistan"/>
    <x v="16"/>
    <s v="Enroute"/>
    <s v="Enroute"/>
    <n v="15228.64"/>
    <m/>
    <n v="2"/>
    <m/>
    <n v="30457.279999999999"/>
    <m/>
    <n v="0"/>
    <m/>
    <n v="30457.279999999999"/>
    <m/>
    <n v="0"/>
    <n v="0"/>
    <m/>
    <m/>
    <m/>
    <s v="Efes International"/>
    <x v="0"/>
    <s v="Yeni Satış"/>
    <s v="Hizmet"/>
    <s v="Yazılım Geliştirme"/>
    <s v="Diğer"/>
    <x v="0"/>
    <x v="0"/>
    <s v="Yurt Dışı"/>
    <s v="Gürcistan"/>
  </r>
  <r>
    <s v="Q2"/>
    <x v="1"/>
    <x v="4"/>
    <m/>
    <s v="DURU ITR.DEPOSU SAN VE TIC. A.S."/>
    <s v="EH.02.018"/>
    <s v="Enroute Panorama  WebConnector Bakim Hizmeti"/>
    <s v="Univera - Evyap"/>
    <x v="13"/>
    <s v="Enroute"/>
    <s v="Web Connector"/>
    <n v="50960"/>
    <m/>
    <n v="2"/>
    <m/>
    <n v="127400"/>
    <m/>
    <n v="25480"/>
    <m/>
    <n v="101920"/>
    <m/>
    <n v="0"/>
    <n v="0"/>
    <m/>
    <m/>
    <m/>
    <s v="Evyap"/>
    <x v="0"/>
    <s v="Yenileme"/>
    <s v="Hizmet"/>
    <s v="Bakım ve Destek Hizmeti"/>
    <s v="Diğer"/>
    <x v="0"/>
    <x v="0"/>
    <s v="Yurt İçi"/>
    <s v="Türkiye"/>
  </r>
  <r>
    <s v="Q2"/>
    <x v="1"/>
    <x v="4"/>
    <m/>
    <s v="Eczacibasi Tüketim Ürünleri San. Tic. A.S."/>
    <s v="EH.03.006"/>
    <s v="Enroute Panorama - Uzaktan Kurulum ve Efitim Hizmeti"/>
    <s v="Univera - Eczacıbaşı Profesyonel"/>
    <x v="11"/>
    <s v="Enroute"/>
    <s v="Enroute"/>
    <n v="14000"/>
    <m/>
    <n v="2"/>
    <m/>
    <n v="28000"/>
    <m/>
    <n v="0"/>
    <m/>
    <n v="28000"/>
    <m/>
    <n v="0"/>
    <n v="0"/>
    <m/>
    <m/>
    <m/>
    <s v="Eczacıbaşı"/>
    <x v="0"/>
    <s v="Yeni Satış"/>
    <s v="Hizmet"/>
    <s v="Kurulum ve Eğitim"/>
    <s v="Diğer"/>
    <x v="0"/>
    <x v="0"/>
    <s v="Yurt İçi"/>
    <s v="Türkiye"/>
  </r>
  <r>
    <s v="Q2"/>
    <x v="1"/>
    <x v="4"/>
    <m/>
    <s v="ERVIN MESRUBAT SAN. VE TIC. LTD. STI."/>
    <s v="EH.05.002"/>
    <s v="Enroute Panorama - Rapor Gelistirme Hizmeti"/>
    <s v="Univera - Haribo"/>
    <x v="13"/>
    <s v="Enroute"/>
    <s v="Enroute"/>
    <n v="20825"/>
    <m/>
    <n v="1"/>
    <m/>
    <n v="24500"/>
    <m/>
    <n v="3675"/>
    <m/>
    <n v="20825"/>
    <m/>
    <n v="0"/>
    <n v="0"/>
    <m/>
    <m/>
    <m/>
    <s v="Haribo"/>
    <x v="0"/>
    <s v="Yeni Satış"/>
    <s v="Hizmet"/>
    <s v="Rapor Geliştirme"/>
    <s v="Diğer"/>
    <x v="0"/>
    <x v="0"/>
    <s v="Yurt İçi"/>
    <s v="Türkiye"/>
  </r>
  <r>
    <s v="Q2"/>
    <x v="1"/>
    <x v="4"/>
    <m/>
    <s v="Eczacibasi Tüketim Ürünleri San. Tic. A.S."/>
    <s v="EH.01.001"/>
    <s v="Enroute Panorama - Proje ve Ürün Yönetimi Danışmanlığı Hizmeti"/>
    <s v="Univera - Eczacıbaşı Girişim"/>
    <x v="11"/>
    <s v="Enroute"/>
    <s v="Enroute"/>
    <n v="17500"/>
    <m/>
    <n v="3"/>
    <m/>
    <n v="52500"/>
    <m/>
    <n v="0"/>
    <m/>
    <n v="52500"/>
    <m/>
    <n v="0"/>
    <n v="0"/>
    <m/>
    <m/>
    <m/>
    <s v="Eczacıbaşı"/>
    <x v="0"/>
    <s v="Yeni Satış"/>
    <s v="Hizmet"/>
    <s v="Proje Yönetimi ve Danışmanlık"/>
    <s v="Diğer"/>
    <x v="0"/>
    <x v="0"/>
    <s v="Yurt İçi"/>
    <s v="Türkiye"/>
  </r>
  <r>
    <s v="Q2"/>
    <x v="1"/>
    <x v="4"/>
    <m/>
    <s v="Eczacibasi Tüketim Ürünleri San. Tic. A.S."/>
    <s v="EH.01.001"/>
    <s v="Enroute Panorama - Proje ve Ürün Yönetimi Danışmanlığı Hizmeti"/>
    <s v="Univera - Eczacıbaşı Girişim"/>
    <x v="11"/>
    <s v="Enroute"/>
    <s v="Enroute"/>
    <n v="24500"/>
    <m/>
    <n v="1"/>
    <m/>
    <n v="24500"/>
    <m/>
    <n v="0"/>
    <m/>
    <n v="24500"/>
    <m/>
    <n v="0"/>
    <n v="0"/>
    <m/>
    <m/>
    <m/>
    <s v="Eczacıbaşı"/>
    <x v="0"/>
    <s v="Yeni Satış"/>
    <s v="Hizmet"/>
    <s v="Proje Yönetimi ve Danışmanlık"/>
    <s v="Diğer"/>
    <x v="0"/>
    <x v="0"/>
    <s v="Yurt İçi"/>
    <s v="Türkiye"/>
  </r>
  <r>
    <s v="Q2"/>
    <x v="1"/>
    <x v="4"/>
    <m/>
    <s v="Eczacibasi Tüketim Ürünleri San. Tic. A.S."/>
    <s v="EH.01.001"/>
    <s v="Enroute Panorama - Proje ve Ürün Yönetimi Danışmanlığı Hizmeti"/>
    <s v="Univera - Eczacıbaşı Profesyonel"/>
    <x v="11"/>
    <s v="Enroute"/>
    <s v="Enroute"/>
    <n v="24500"/>
    <m/>
    <n v="3"/>
    <m/>
    <n v="73500"/>
    <m/>
    <n v="0"/>
    <m/>
    <n v="73500"/>
    <m/>
    <n v="0"/>
    <n v="0"/>
    <m/>
    <m/>
    <m/>
    <s v="Eczacıbaşı"/>
    <x v="0"/>
    <s v="Yeni Satış"/>
    <s v="Hizmet"/>
    <s v="Proje Yönetimi ve Danışmanlık"/>
    <s v="Diğer"/>
    <x v="0"/>
    <x v="0"/>
    <s v="Yurt İçi"/>
    <s v="Türkiye"/>
  </r>
  <r>
    <s v="Q2"/>
    <x v="1"/>
    <x v="4"/>
    <m/>
    <s v="ERVIN MESRUBAT SAN. VE TIC. LTD. STI."/>
    <s v="EH.01.001"/>
    <s v="Enroute Panorama - Proje ve Ürün Yönetimi Danışmanlığı Hizmeti"/>
    <s v="Univera - Haribo"/>
    <x v="13"/>
    <s v="Enroute"/>
    <s v="Enroute"/>
    <n v="20825"/>
    <m/>
    <n v="1"/>
    <m/>
    <n v="24500"/>
    <m/>
    <n v="3675"/>
    <m/>
    <n v="20825"/>
    <m/>
    <n v="0"/>
    <n v="0"/>
    <m/>
    <m/>
    <m/>
    <s v="Haribo"/>
    <x v="0"/>
    <s v="Yeni Satış"/>
    <s v="Hizmet"/>
    <s v="Proje Yönetimi ve Danışmanlık"/>
    <s v="Diğer"/>
    <x v="0"/>
    <x v="0"/>
    <s v="Yurt İçi"/>
    <s v="Türkiye"/>
  </r>
  <r>
    <s v="Q2"/>
    <x v="1"/>
    <x v="4"/>
    <m/>
    <s v="Lomisi JSC Efes Gürcistan "/>
    <s v="EH.01.001"/>
    <s v="Enroute Panorama - Proje ve Ürün Yönetimi Danışmanlığı Hizmeti"/>
    <s v="Univera - Efes Gürcistan"/>
    <x v="16"/>
    <s v="Enroute"/>
    <s v="Enroute"/>
    <n v="15512.8"/>
    <m/>
    <n v="1"/>
    <m/>
    <n v="15512.8"/>
    <m/>
    <n v="0"/>
    <m/>
    <n v="15512.8"/>
    <m/>
    <n v="0"/>
    <n v="0"/>
    <m/>
    <m/>
    <m/>
    <s v="Efes International"/>
    <x v="0"/>
    <s v="Yeni Satış"/>
    <s v="Hizmet"/>
    <s v="Proje Yönetimi ve Danışmanlık"/>
    <s v="Diğer"/>
    <x v="0"/>
    <x v="0"/>
    <s v="Yurt Dışı"/>
    <s v="Gürcistan"/>
  </r>
  <r>
    <s v="Q2"/>
    <x v="1"/>
    <x v="4"/>
    <m/>
    <s v="RED BULL GIDA DAGITIM VE PAZARLAMA TICARET LTD. STI"/>
    <s v="EY.01.014"/>
    <s v="Enroute Panorama - Platform Back Office Kullanici Yazılımi (Enterprise)"/>
    <s v="Univera - Redbull"/>
    <x v="12"/>
    <s v="Enroute"/>
    <s v="Enroute"/>
    <n v="25350"/>
    <m/>
    <n v="1"/>
    <m/>
    <n v="25350"/>
    <m/>
    <n v="0"/>
    <m/>
    <n v="25350"/>
    <m/>
    <n v="0"/>
    <n v="0"/>
    <m/>
    <m/>
    <m/>
    <s v="Redbull"/>
    <x v="0"/>
    <s v="Yeni Satış"/>
    <s v="Lisans"/>
    <s v="Lisans Satışı"/>
    <s v="Diğer"/>
    <x v="0"/>
    <x v="0"/>
    <s v="Yurt İçi"/>
    <s v="Türkiye"/>
  </r>
  <r>
    <s v="Q2"/>
    <x v="1"/>
    <x v="4"/>
    <m/>
    <s v="BIZIMYAKI TEMIZLIK VE GIDA SAN. VE TIC. LTD STI"/>
    <s v="EY.02.011"/>
    <s v="Enroute Panorama - Panel - Çoklu Proje Birlestirme Mobil Uygulama Yazılımi (Enterprise)"/>
    <s v="Univera - Çaykur"/>
    <x v="12"/>
    <s v="Enroute"/>
    <s v="Enroute"/>
    <n v="12025"/>
    <m/>
    <n v="2"/>
    <m/>
    <n v="24050"/>
    <m/>
    <n v="0"/>
    <m/>
    <n v="24050"/>
    <m/>
    <n v="0"/>
    <n v="0"/>
    <m/>
    <m/>
    <m/>
    <s v="Çaykur"/>
    <x v="0"/>
    <s v="Yeni Satış"/>
    <s v="Lisans"/>
    <s v="Lisans Satışı"/>
    <s v="Diğer"/>
    <x v="0"/>
    <x v="0"/>
    <s v="Yurt İçi"/>
    <s v="Türkiye"/>
  </r>
  <r>
    <s v="Q2"/>
    <x v="1"/>
    <x v="4"/>
    <m/>
    <s v="WEITNAUER DIS TICARET ANONIM SIRKETI"/>
    <s v="EYS.02.033"/>
    <s v="Enroute Panorama - Mobil Kullanici Yazılımi Standart"/>
    <s v="Univera - Weitnauer"/>
    <x v="12"/>
    <s v="Enroute"/>
    <s v="Enroute"/>
    <n v="3806"/>
    <m/>
    <n v="3"/>
    <m/>
    <n v="11418"/>
    <m/>
    <n v="0"/>
    <m/>
    <n v="11418"/>
    <m/>
    <n v="0"/>
    <n v="0"/>
    <m/>
    <m/>
    <m/>
    <s v="Weithnauer"/>
    <x v="0"/>
    <s v="Yeni Satış"/>
    <s v="Lisans"/>
    <s v="Lisans Satışı"/>
    <s v="Diğer"/>
    <x v="0"/>
    <x v="0"/>
    <s v="Yurt İçi"/>
    <s v="Türkiye"/>
  </r>
  <r>
    <s v="Q2"/>
    <x v="1"/>
    <x v="4"/>
    <m/>
    <s v="Eczacibasi Tüketim Ürünleri San. Tic. A.S."/>
    <s v="EY.02.033"/>
    <s v="Enroute Panorama - Mobil Kullanici Yazılımi (Enterprise)"/>
    <s v="Univera - Eczacıbaşı Profesyonel"/>
    <x v="11"/>
    <s v="Enroute"/>
    <s v="Enroute"/>
    <n v="12025"/>
    <m/>
    <n v="3"/>
    <m/>
    <n v="36075"/>
    <m/>
    <n v="0"/>
    <m/>
    <n v="36075"/>
    <m/>
    <n v="0"/>
    <n v="0"/>
    <m/>
    <m/>
    <m/>
    <s v="Eczacıbaşı"/>
    <x v="0"/>
    <s v="Yeni Satış"/>
    <s v="Lisans"/>
    <s v="Lisans Satışı"/>
    <s v="Diğer"/>
    <x v="0"/>
    <x v="0"/>
    <s v="Yurt İçi"/>
    <s v="Türkiye"/>
  </r>
  <r>
    <s v="Q2"/>
    <x v="1"/>
    <x v="4"/>
    <m/>
    <s v="Eczacibasi Tüketim Ürünleri San. Tic. A.S."/>
    <s v="EH.01.003"/>
    <s v="Enroute Panorama - Kurulum ve Efitim Hizmeti"/>
    <s v="Univera - Eczacıbaşı Profesyonel"/>
    <x v="11"/>
    <s v="Enroute"/>
    <s v="Enroute"/>
    <n v="16800"/>
    <m/>
    <n v="4"/>
    <m/>
    <n v="67200"/>
    <m/>
    <n v="0"/>
    <m/>
    <n v="67200"/>
    <m/>
    <n v="0"/>
    <n v="0"/>
    <m/>
    <m/>
    <m/>
    <s v="Eczacıbaşı"/>
    <x v="0"/>
    <s v="Yeni Satış"/>
    <s v="Hizmet"/>
    <s v="Kurulum ve Eğitim"/>
    <s v="Diğer"/>
    <x v="0"/>
    <x v="0"/>
    <s v="Yurt İçi"/>
    <s v="Türkiye"/>
  </r>
  <r>
    <s v="Q2"/>
    <x v="1"/>
    <x v="4"/>
    <m/>
    <s v="Eczacibasi Tüketim Ürünleri San. Tic. A.S."/>
    <s v="EH.02.019"/>
    <s v="Enroute Panorama - Ek Yazılım Yazilim Bakimi, Yasatma ve Merkezi Destek Hizmeti"/>
    <s v="Univera - Eczacıbaşı Girişim"/>
    <x v="11"/>
    <s v="Enroute"/>
    <s v="Enroute"/>
    <n v="10500"/>
    <m/>
    <n v="1"/>
    <m/>
    <n v="10500"/>
    <m/>
    <n v="0"/>
    <m/>
    <n v="10500"/>
    <m/>
    <n v="0"/>
    <n v="0"/>
    <m/>
    <m/>
    <m/>
    <s v="Eczacıbaşı"/>
    <x v="0"/>
    <s v="Yeni Satış"/>
    <s v="Hizmet"/>
    <s v="Bakım ve Destek Hizmeti"/>
    <s v="Diğer"/>
    <x v="0"/>
    <x v="0"/>
    <s v="Yurt İçi"/>
    <s v="Türkiye"/>
  </r>
  <r>
    <s v="Q2"/>
    <x v="1"/>
    <x v="4"/>
    <m/>
    <s v="Eczacibasi Tüketim Ürünleri San. Tic. A.S."/>
    <s v="EH.02.019"/>
    <s v="Enroute Panorama - Ek Yazılım Yazilim Bakimi, Yasatma ve Merkezi Destek Hizmeti"/>
    <s v="Univera - Eczacıbaşı Profesyonel"/>
    <x v="11"/>
    <s v="Enroute"/>
    <s v="Enroute"/>
    <n v="9342.67"/>
    <m/>
    <n v="1"/>
    <m/>
    <n v="9342.6659999999993"/>
    <m/>
    <n v="-4.0000000000000001E-3"/>
    <m/>
    <n v="9342.67"/>
    <m/>
    <n v="0"/>
    <n v="0"/>
    <m/>
    <m/>
    <m/>
    <s v="Eczacıbaşı"/>
    <x v="0"/>
    <s v="Yeni Satış"/>
    <s v="Hizmet"/>
    <s v="Bakım ve Destek Hizmeti"/>
    <s v="Diğer"/>
    <x v="0"/>
    <x v="0"/>
    <s v="Yurt İçi"/>
    <s v="Türkiye"/>
  </r>
  <r>
    <s v="Q2"/>
    <x v="1"/>
    <x v="4"/>
    <m/>
    <s v="Eczacibasi Tüketim Ürünleri San. Tic. A.S."/>
    <s v="EH.02.019"/>
    <s v="Enroute Panorama - Ek Yazılım Yazilim Bakimi, Yasatma ve Merkezi Destek Hizmeti"/>
    <s v="Univera - Eczacıbaşı Profesyonel"/>
    <x v="11"/>
    <s v="Enroute"/>
    <s v="Enroute"/>
    <n v="5530"/>
    <m/>
    <n v="1"/>
    <m/>
    <n v="5530"/>
    <m/>
    <n v="0"/>
    <m/>
    <n v="5530"/>
    <m/>
    <n v="0"/>
    <n v="0"/>
    <m/>
    <m/>
    <m/>
    <s v="Eczacıbaşı"/>
    <x v="0"/>
    <s v="Yeni Satış"/>
    <s v="Hizmet"/>
    <s v="Bakım ve Destek Hizmeti"/>
    <s v="Diğer"/>
    <x v="0"/>
    <x v="0"/>
    <s v="Yurt İçi"/>
    <s v="Türkiye"/>
  </r>
  <r>
    <s v="Q2"/>
    <x v="1"/>
    <x v="4"/>
    <m/>
    <s v="Eczacibasi Tüketim Ürünleri San. Tic. A.S."/>
    <s v="EH.02.019"/>
    <s v="Enroute Panorama - Ek Yazılım Yazilim Bakimi, Yasatma ve Merkezi Destek Hizmeti"/>
    <s v="Univera - Eczacıbaşı Profesyonel"/>
    <x v="11"/>
    <s v="Enroute"/>
    <s v="Enroute"/>
    <n v="4629"/>
    <m/>
    <n v="1"/>
    <m/>
    <n v="4629"/>
    <m/>
    <n v="0"/>
    <m/>
    <n v="4629"/>
    <m/>
    <n v="0"/>
    <n v="0"/>
    <m/>
    <m/>
    <m/>
    <s v="Eczacıbaşı"/>
    <x v="0"/>
    <s v="Yeni Satış"/>
    <s v="Hizmet"/>
    <s v="Bakım ve Destek Hizmeti"/>
    <s v="Diğer"/>
    <x v="0"/>
    <x v="0"/>
    <s v="Yurt İçi"/>
    <s v="Türkiye"/>
  </r>
  <r>
    <s v="Q2"/>
    <x v="1"/>
    <x v="4"/>
    <m/>
    <s v="RED BULL GIDA DAGITIM VE PAZARLAMA TICARET LTD. STI"/>
    <s v="EH.02.019"/>
    <s v="Enroute Panorama - Ek Yazılım Yazilim Bakimi, Yasatma ve Merkezi Destek Hizmeti"/>
    <s v="Univera - Redbull"/>
    <x v="12"/>
    <s v="Enroute"/>
    <s v="Enroute"/>
    <n v="2788.5"/>
    <m/>
    <n v="1"/>
    <m/>
    <n v="2788.5"/>
    <m/>
    <n v="0"/>
    <m/>
    <n v="2788.5"/>
    <m/>
    <n v="0"/>
    <n v="0"/>
    <m/>
    <m/>
    <m/>
    <s v="Redbull"/>
    <x v="0"/>
    <s v="Yeni Satış"/>
    <s v="Hizmet"/>
    <s v="Bakım ve Destek Hizmeti"/>
    <s v="Diğer"/>
    <x v="0"/>
    <x v="0"/>
    <s v="Yurt İçi"/>
    <s v="Türkiye"/>
  </r>
  <r>
    <s v="Q2"/>
    <x v="1"/>
    <x v="4"/>
    <m/>
    <s v="WEITNAUER DIS TICARET ANONIM SIRKETI"/>
    <s v="EH.02.019"/>
    <s v="Enroute Panorama - Ek Yazılım Yazilim Bakimi, Yasatma ve Merkezi Destek Hizmeti"/>
    <s v="Univera - Weitnauer"/>
    <x v="12"/>
    <s v="Enroute"/>
    <s v="Enroute"/>
    <n v="1465.31"/>
    <m/>
    <n v="1"/>
    <m/>
    <n v="1465.31"/>
    <m/>
    <n v="0"/>
    <m/>
    <n v="1465.31"/>
    <m/>
    <n v="0"/>
    <n v="0"/>
    <m/>
    <m/>
    <m/>
    <s v="Weithnauer"/>
    <x v="0"/>
    <s v="Yeni Satış"/>
    <s v="Hizmet"/>
    <s v="Bakım ve Destek Hizmeti"/>
    <s v="Diğer"/>
    <x v="0"/>
    <x v="0"/>
    <s v="Yurt İçi"/>
    <s v="Türkiye"/>
  </r>
  <r>
    <s v="Q2"/>
    <x v="1"/>
    <x v="4"/>
    <m/>
    <s v="ESRA MUHTAROGLU"/>
    <s v="EYS.04.012"/>
    <s v="Enroute Panorama - E-Dönüsüm Modül Yazılımi Standart"/>
    <s v="Univera - Dardanel"/>
    <x v="12"/>
    <s v="Enroute"/>
    <s v="Enroute"/>
    <n v="20000"/>
    <m/>
    <n v="1"/>
    <m/>
    <n v="25000"/>
    <m/>
    <n v="5000"/>
    <m/>
    <n v="20000"/>
    <m/>
    <n v="0"/>
    <n v="0"/>
    <m/>
    <m/>
    <m/>
    <s v="Dardanel"/>
    <x v="0"/>
    <s v="Yeni Satış"/>
    <s v="Lisans"/>
    <s v="Lisans Satışı"/>
    <s v="Diğer"/>
    <x v="0"/>
    <x v="0"/>
    <s v="Yurt İçi"/>
    <s v="Türkiye"/>
  </r>
  <r>
    <s v="Q2"/>
    <x v="1"/>
    <x v="4"/>
    <m/>
    <s v="Eczacibasi Tüketim Ürünleri San. Tic. A.S."/>
    <s v="EY.01.025"/>
    <s v="Enroute Panorama - Dist. Web Connector  Web Service Yazılımi (Enterprise)"/>
    <s v="Univera - Eczacıbaşı Girişim"/>
    <x v="11"/>
    <s v="Enroute"/>
    <s v="Enroute"/>
    <n v="49000"/>
    <m/>
    <n v="1"/>
    <m/>
    <n v="49000"/>
    <m/>
    <n v="0"/>
    <m/>
    <n v="49000"/>
    <m/>
    <n v="0"/>
    <n v="0"/>
    <m/>
    <m/>
    <m/>
    <s v="Eczacıbaşı"/>
    <x v="0"/>
    <s v="Yeni Satış"/>
    <s v="Lisans"/>
    <s v="Lisans Satışı"/>
    <s v="Diğer"/>
    <x v="0"/>
    <x v="0"/>
    <s v="Yurt İçi"/>
    <s v="Türkiye"/>
  </r>
  <r>
    <s v="Q2"/>
    <x v="1"/>
    <x v="4"/>
    <m/>
    <s v="Eczacibasi Tüketim Ürünleri San. Tic. A.S."/>
    <s v="EY.01.025"/>
    <s v="Enroute Panorama - Dist. Web Connector  Web Service Yazılımi (Enterprise)"/>
    <s v="Univera - Eczacıbaşı Girişim"/>
    <x v="11"/>
    <s v="Enroute"/>
    <s v="Enroute"/>
    <n v="63700"/>
    <m/>
    <n v="1"/>
    <m/>
    <n v="63700"/>
    <m/>
    <n v="0"/>
    <m/>
    <n v="63700"/>
    <m/>
    <n v="0"/>
    <n v="0"/>
    <m/>
    <m/>
    <m/>
    <s v="Eczacıbaşı"/>
    <x v="0"/>
    <s v="Yeni Satış"/>
    <s v="Lisans"/>
    <s v="Lisans Satışı"/>
    <s v="Diğer"/>
    <x v="0"/>
    <x v="0"/>
    <s v="Yurt İçi"/>
    <s v="Türkiye"/>
  </r>
  <r>
    <s v="Q2"/>
    <x v="1"/>
    <x v="4"/>
    <m/>
    <s v="Eczacibasi Tüketim Ürünleri San. Tic. A.S."/>
    <s v="EY.01.025"/>
    <s v="Enroute Panorama - Dist. Web Connector  Web Service Yazılımi (Enterprise)"/>
    <s v="Univera - Eczacıbaşı Profesyonel"/>
    <x v="11"/>
    <s v="Enroute"/>
    <s v="Enroute"/>
    <n v="63700"/>
    <m/>
    <n v="1"/>
    <m/>
    <n v="63700"/>
    <m/>
    <n v="0"/>
    <m/>
    <n v="63700"/>
    <m/>
    <n v="0"/>
    <n v="0"/>
    <m/>
    <m/>
    <m/>
    <s v="Eczacıbaşı"/>
    <x v="0"/>
    <s v="Yeni Satış"/>
    <s v="Lisans"/>
    <s v="Lisans Satışı"/>
    <s v="Diğer"/>
    <x v="0"/>
    <x v="0"/>
    <s v="Yurt İçi"/>
    <s v="Türkiye"/>
  </r>
  <r>
    <s v="Q2"/>
    <x v="1"/>
    <x v="4"/>
    <m/>
    <s v="Eczacibasi Tüketim Ürünleri San. Tic. A.S."/>
    <s v="EH.03.008"/>
    <s v="Enroute Panorama - Çağrı Merkezi Hizmeti (DDI / OutSource)"/>
    <s v="Univera - Eczacıbaşı Girişim"/>
    <x v="11"/>
    <s v="Enroute"/>
    <s v="Enroute"/>
    <n v="12000"/>
    <m/>
    <n v="1"/>
    <m/>
    <n v="12000"/>
    <m/>
    <n v="0"/>
    <m/>
    <n v="12000"/>
    <m/>
    <n v="0"/>
    <n v="0"/>
    <m/>
    <m/>
    <m/>
    <s v="Eczacıbaşı"/>
    <x v="0"/>
    <s v="Yenileme"/>
    <s v="Hizmet"/>
    <s v="Çağrı Merkezi"/>
    <s v="Diğer"/>
    <x v="0"/>
    <x v="0"/>
    <s v="Yurt İçi"/>
    <s v="Türkiye"/>
  </r>
  <r>
    <s v="Q2"/>
    <x v="1"/>
    <x v="4"/>
    <m/>
    <s v="DARDANEL DAĞITIM A.Ş."/>
    <s v="EH.03.001"/>
    <s v="Enroute Panorama - Çafri Merkezi Hizmeti  (MSD)"/>
    <s v="Univera - Dardanel"/>
    <x v="12"/>
    <s v="Enroute"/>
    <s v="Enroute"/>
    <n v="17564.399999999998"/>
    <m/>
    <n v="54"/>
    <m/>
    <n v="948477.6"/>
    <m/>
    <n v="0"/>
    <m/>
    <n v="948477.6"/>
    <m/>
    <n v="0"/>
    <n v="0"/>
    <m/>
    <m/>
    <m/>
    <s v="Dardanel"/>
    <x v="0"/>
    <s v="Yenileme"/>
    <s v="Hizmet"/>
    <s v="Çağrı Merkezi"/>
    <s v="Diğer"/>
    <x v="0"/>
    <x v="0"/>
    <s v="Yurt İçi"/>
    <s v="Türkiye"/>
  </r>
  <r>
    <s v="Q2"/>
    <x v="1"/>
    <x v="4"/>
    <m/>
    <s v="EFES VITANTA MOLDOVA BREWERY S.A"/>
    <s v="EH.03.001"/>
    <s v="Enroute Panorama - Çafri Merkezi Hizmeti  (MSD)"/>
    <s v="Univera - Efes Moldova"/>
    <x v="16"/>
    <s v="Enroute"/>
    <s v="Enroute"/>
    <n v="37129.47"/>
    <m/>
    <n v="1"/>
    <m/>
    <n v="37129.465799999998"/>
    <m/>
    <n v="-4.1999999999999997E-3"/>
    <m/>
    <n v="37129.47"/>
    <m/>
    <n v="0"/>
    <n v="0"/>
    <m/>
    <m/>
    <m/>
    <s v="Efes International"/>
    <x v="0"/>
    <s v="Yenileme"/>
    <s v="Hizmet"/>
    <s v="Çağrı Merkezi"/>
    <s v="Diğer"/>
    <x v="0"/>
    <x v="0"/>
    <s v="Yurt Dışı"/>
    <s v="Moldova"/>
  </r>
  <r>
    <s v="Q2"/>
    <x v="1"/>
    <x v="4"/>
    <m/>
    <s v="EFES VITANTA MOLDOVA BREWERY S.A"/>
    <s v="EH.03.001"/>
    <s v="Enroute Panorama - Çafri Merkezi Hizmeti  (MSD)"/>
    <s v="Univera - Efes Moldova"/>
    <x v="16"/>
    <s v="Enroute"/>
    <s v="Enroute"/>
    <n v="37723.269999999997"/>
    <m/>
    <n v="1"/>
    <m/>
    <n v="37723.266000000003"/>
    <m/>
    <n v="-4.0000000000000001E-3"/>
    <m/>
    <n v="37723.269999999997"/>
    <m/>
    <n v="0"/>
    <n v="0"/>
    <m/>
    <m/>
    <m/>
    <s v="Efes International"/>
    <x v="0"/>
    <s v="Yenileme"/>
    <s v="Hizmet"/>
    <s v="Çağrı Merkezi"/>
    <s v="Diğer"/>
    <x v="0"/>
    <x v="0"/>
    <s v="Yurt Dışı"/>
    <s v="Moldova"/>
  </r>
  <r>
    <s v="Q2"/>
    <x v="1"/>
    <x v="4"/>
    <m/>
    <s v="ROYAL CANIN TURKEY EVCIL HAYVAN ÜRÜNLERI TIC. LTD. STI."/>
    <s v="EH.03.001"/>
    <s v="Enroute Panorama - Çafri Merkezi Hizmeti  (MSD)"/>
    <s v="Univera - Royal Canin"/>
    <x v="12"/>
    <s v="Enroute"/>
    <s v="Enroute"/>
    <n v="28934.809999999998"/>
    <m/>
    <n v="3"/>
    <m/>
    <n v="86804.43"/>
    <m/>
    <n v="0"/>
    <m/>
    <n v="86804.43"/>
    <m/>
    <n v="0"/>
    <n v="0"/>
    <m/>
    <m/>
    <m/>
    <s v="Royal Canin"/>
    <x v="0"/>
    <s v="Yenileme"/>
    <s v="Hizmet"/>
    <s v="Çağrı Merkezi"/>
    <s v="Diğer"/>
    <x v="0"/>
    <x v="0"/>
    <s v="Yurt İçi"/>
    <s v="Türkiye"/>
  </r>
  <r>
    <s v="Q2"/>
    <x v="1"/>
    <x v="4"/>
    <m/>
    <s v="TURKTAB MARKETING SIGARA VE TÜTÜNCÜLÜK ANONIM SIRKETI"/>
    <s v="EH.03.001"/>
    <s v="Enroute Panorama - Çafri Merkezi Hizmeti  (MSD)"/>
    <s v="Univera - Türktab"/>
    <x v="18"/>
    <s v="Enroute"/>
    <s v="Enroute"/>
    <n v="16599.650000000001"/>
    <m/>
    <n v="65"/>
    <m/>
    <n v="1078977.25"/>
    <m/>
    <n v="0"/>
    <m/>
    <n v="1078977.25"/>
    <m/>
    <n v="0"/>
    <n v="0"/>
    <m/>
    <m/>
    <m/>
    <s v="Türktab"/>
    <x v="0"/>
    <s v="Yenileme"/>
    <s v="Hizmet"/>
    <s v="Çağrı Merkezi"/>
    <s v="Diğer"/>
    <x v="0"/>
    <x v="0"/>
    <s v="Yurt İçi"/>
    <s v="Türkiye"/>
  </r>
  <r>
    <s v="Q2"/>
    <x v="1"/>
    <x v="4"/>
    <m/>
    <s v="EDM BİLİŞİM SİSTEMLERİ VE DANIŞMANLIK HizmetLERİ A.Ş."/>
    <s v="EY.04.014"/>
    <s v="EnRoute - E-Dönüşüm Lisans Komisyonu"/>
    <s v="Univera - Kanal"/>
    <x v="6"/>
    <s v="E-Dönüşüm"/>
    <s v="E-Dönüşüm"/>
    <n v="135313.25"/>
    <m/>
    <n v="1"/>
    <m/>
    <n v="135313.25"/>
    <m/>
    <n v="0"/>
    <m/>
    <n v="135313.25"/>
    <m/>
    <n v="0"/>
    <n v="0"/>
    <m/>
    <m/>
    <m/>
    <s v="EDM Bilişim"/>
    <x v="0"/>
    <s v="Yeni Satış"/>
    <s v="Komisyon"/>
    <s v="E-Dönüşüm"/>
    <s v="Diğer"/>
    <x v="1"/>
    <x v="6"/>
    <s v="Yurt İçi"/>
    <s v="Türkiye"/>
  </r>
  <r>
    <s v="Q3"/>
    <x v="0"/>
    <x v="8"/>
    <m/>
    <s v="MATRIKS BİLGİSAYAR SİSTEMLERİ LTD.ŞTİ"/>
    <s v="WPY.01.003"/>
    <s v="WEBPLUS EK KULLANICI LISANSI +1"/>
    <s v="Univera - Kanal"/>
    <x v="5"/>
    <s v="Enroute"/>
    <s v="Webplus"/>
    <n v="4900"/>
    <m/>
    <n v="1"/>
    <m/>
    <n v="4900"/>
    <m/>
    <n v="0"/>
    <m/>
    <n v="4900"/>
    <m/>
    <n v="0"/>
    <n v="0"/>
    <s v="UNI240000001667"/>
    <m/>
    <m/>
    <s v="Matriks"/>
    <x v="0"/>
    <s v="Yeni Satış"/>
    <s v="Lisans"/>
    <s v="Lisans Satışı"/>
    <s v="Diğer"/>
    <x v="1"/>
    <x v="2"/>
    <s v="Yurt İçi"/>
    <s v="Türkiye"/>
  </r>
  <r>
    <s v="Q3"/>
    <x v="0"/>
    <x v="8"/>
    <m/>
    <s v="ÖZBILGIÇLER GIDA IHT.MAD.MESR.SAN.VE TIC.LTD.STI."/>
    <s v="UH.01.002"/>
    <s v="UNIDOX KONTÖR HIZMETI"/>
    <s v="Univera - Nestle Waters"/>
    <x v="6"/>
    <s v="E-Dönüşüm"/>
    <s v="Unidox"/>
    <n v="2"/>
    <m/>
    <n v="10000"/>
    <m/>
    <n v="20000"/>
    <m/>
    <n v="0"/>
    <m/>
    <n v="20000"/>
    <m/>
    <n v="0"/>
    <n v="0"/>
    <s v="UNI240000001678"/>
    <m/>
    <m/>
    <s v="Nestle"/>
    <x v="0"/>
    <s v="Yeni Satış"/>
    <s v="Kontor"/>
    <s v="Kontor Satışı"/>
    <s v="Key Account"/>
    <x v="1"/>
    <x v="0"/>
    <s v="Yurt İçi"/>
    <s v="Türkiye"/>
  </r>
  <r>
    <s v="Q3"/>
    <x v="0"/>
    <x v="8"/>
    <m/>
    <s v="SIMYA DAGITIM LOJISTIK GIDA YATIRIM VE TIC.A.S."/>
    <s v="UH.01.002"/>
    <s v="UNIDOX KONTÖR HIZMETI"/>
    <s v="Univera - Oyak Grup"/>
    <x v="6"/>
    <s v="E-Dönüşüm"/>
    <s v="Unidox"/>
    <n v="1.0688"/>
    <m/>
    <n v="100000"/>
    <m/>
    <n v="106880"/>
    <m/>
    <n v="0"/>
    <m/>
    <n v="106880"/>
    <m/>
    <n v="0"/>
    <n v="0"/>
    <s v="UNI240000001679"/>
    <m/>
    <m/>
    <s v="Oyak Grup"/>
    <x v="0"/>
    <s v="Yeni Satış"/>
    <s v="Kontor"/>
    <s v="Kontor Satışı"/>
    <s v="Key Account"/>
    <x v="1"/>
    <x v="0"/>
    <s v="Yurt İçi"/>
    <s v="Türkiye"/>
  </r>
  <r>
    <s v="Q3"/>
    <x v="0"/>
    <x v="8"/>
    <m/>
    <s v="SUSEHRI KUTLU AKMAR GIDA VE IHTIYAÇ MADDELERI TICARET SANAYI LIMITED SIRKETI"/>
    <s v="UH.01.002"/>
    <s v="UNIDOX KONTÖR HIZMETI"/>
    <s v="Univera Doğuş Çay Projesi"/>
    <x v="6"/>
    <s v="E-Dönüşüm"/>
    <s v="Unidox"/>
    <n v="2.887"/>
    <m/>
    <n v="5000"/>
    <m/>
    <n v="14435"/>
    <m/>
    <n v="0"/>
    <m/>
    <n v="14435"/>
    <m/>
    <n v="0"/>
    <n v="0"/>
    <s v="UNI240000001673"/>
    <m/>
    <m/>
    <s v="Doğuş Çay"/>
    <x v="0"/>
    <s v="Yeni Satış"/>
    <s v="Kontor"/>
    <s v="Kontor Satışı"/>
    <s v="Key Account"/>
    <x v="1"/>
    <x v="0"/>
    <s v="Yurt İçi"/>
    <s v="Türkiye"/>
  </r>
  <r>
    <s v="Q3"/>
    <x v="0"/>
    <x v="8"/>
    <m/>
    <s v="LOREAL TÜRKIYE SAN VE TIC. A.S."/>
    <s v="QY.01.008"/>
    <s v="QUEST PANORAMA PLATFORM EK KULLANICI LISANSI (10-25 Kullanici)"/>
    <s v="Univera - Loreal Lux"/>
    <x v="13"/>
    <s v="Quest"/>
    <m/>
    <n v="7937.5280000000002"/>
    <m/>
    <n v="10"/>
    <m/>
    <n v="99219.1"/>
    <m/>
    <n v="19843.82"/>
    <m/>
    <n v="79375.28"/>
    <m/>
    <n v="0"/>
    <n v="0"/>
    <s v="UNI240000001680"/>
    <m/>
    <m/>
    <s v="Loreal"/>
    <x v="0"/>
    <s v="Yeni Satış"/>
    <s v="Lisans"/>
    <s v="Lisans Satışı"/>
    <s v="Diğer"/>
    <x v="0"/>
    <x v="0"/>
    <s v="Yurt İçi"/>
    <s v="Türkiye"/>
  </r>
  <r>
    <s v="Q3"/>
    <x v="0"/>
    <x v="8"/>
    <m/>
    <s v="LOREAL TÜRKIYE SAN VE TIC. A.S."/>
    <s v="QY.02.013"/>
    <s v="QUEST PANORAMA IOS MOBILE LISANSI (50-150 Kullanici)"/>
    <s v="Univera - Loreal Lux"/>
    <x v="13"/>
    <s v="Quest"/>
    <m/>
    <n v="4761.3865306122452"/>
    <m/>
    <n v="98"/>
    <m/>
    <n v="717870.58"/>
    <m/>
    <n v="251254.7"/>
    <m/>
    <n v="466615.88"/>
    <m/>
    <n v="0"/>
    <n v="0"/>
    <s v="UNI240000001680"/>
    <m/>
    <m/>
    <s v="Loreal"/>
    <x v="0"/>
    <s v="Yeni Satış"/>
    <s v="Lisans"/>
    <s v="Lisans Satışı"/>
    <s v="Diğer"/>
    <x v="0"/>
    <x v="0"/>
    <s v="Yurt İçi"/>
    <s v="Türkiye"/>
  </r>
  <r>
    <s v="Q3"/>
    <x v="0"/>
    <x v="8"/>
    <m/>
    <s v="LOREAL TÜRKIYE SAN VE TIC. A.S."/>
    <s v="QH.06.001"/>
    <s v="Quest Panorama - Yazilim Gelistirme Hizmeti"/>
    <s v="Univera - Loreal Lux"/>
    <x v="13"/>
    <s v="Quest"/>
    <m/>
    <n v="7654.0499999999993"/>
    <m/>
    <n v="18"/>
    <m/>
    <n v="137772.9"/>
    <m/>
    <n v="0"/>
    <m/>
    <n v="137772.9"/>
    <m/>
    <n v="0"/>
    <n v="0"/>
    <s v="UNI240000001680"/>
    <m/>
    <m/>
    <s v="Loreal"/>
    <x v="0"/>
    <s v="Yeni Satış"/>
    <s v="Hizmet"/>
    <s v="Hosting"/>
    <s v="Diğer"/>
    <x v="0"/>
    <x v="0"/>
    <s v="Yurt İçi"/>
    <s v="Türkiye"/>
  </r>
  <r>
    <s v="Q3"/>
    <x v="0"/>
    <x v="8"/>
    <m/>
    <s v="LOREAL TÜRKIYE SAN VE TIC. A.S."/>
    <s v="QH.06.001"/>
    <s v="Quest Panorama - Yazilim Gelistirme Hizmeti"/>
    <s v="Univera - Loreal Lux"/>
    <x v="13"/>
    <s v="Quest"/>
    <m/>
    <n v="6803.6"/>
    <m/>
    <n v="20"/>
    <m/>
    <n v="170090"/>
    <m/>
    <n v="34018"/>
    <m/>
    <n v="136072"/>
    <m/>
    <n v="0"/>
    <n v="0"/>
    <s v="UNI240000001680"/>
    <m/>
    <m/>
    <s v="Loreal"/>
    <x v="0"/>
    <s v="Yeni Satış"/>
    <s v="Hizmet"/>
    <s v="Hosting"/>
    <s v="Diğer"/>
    <x v="0"/>
    <x v="0"/>
    <s v="Yurt İçi"/>
    <s v="Türkiye"/>
  </r>
  <r>
    <s v="Q3"/>
    <x v="0"/>
    <x v="8"/>
    <m/>
    <s v="LOREAL TÜRKIYE SAN VE TIC. A.S."/>
    <s v="QH.02.001"/>
    <s v="Quest Panorama - Yazilim Bakimi, Yasatma ve Merkezi Destek Hizmeti"/>
    <s v="Univera - Loreal Lux"/>
    <x v="13"/>
    <s v="Quest"/>
    <m/>
    <n v="220709.36"/>
    <m/>
    <n v="1"/>
    <m/>
    <n v="315299.09000000003"/>
    <m/>
    <n v="94589.73"/>
    <m/>
    <n v="220709.36"/>
    <m/>
    <n v="0"/>
    <n v="0"/>
    <s v="UNI240000001680"/>
    <m/>
    <m/>
    <s v="Loreal"/>
    <x v="0"/>
    <s v="Yenileme"/>
    <s v="Hizmet"/>
    <s v="Bakım ve Destek Hizmeti"/>
    <s v="Diğer"/>
    <x v="0"/>
    <x v="0"/>
    <s v="Yurt İçi"/>
    <s v="Türkiye"/>
  </r>
  <r>
    <s v="Q3"/>
    <x v="0"/>
    <x v="8"/>
    <m/>
    <s v="Mey İçki Sanayi ve Ticaret A.Ş."/>
    <s v="QH.02.001"/>
    <s v="Quest Panorama - Yazilim Bakimi, Yasatma ve Merkezi Destek Hizmeti"/>
    <s v="Univera - Mey İçki"/>
    <x v="11"/>
    <s v="Quest"/>
    <m/>
    <n v="76279.899999999994"/>
    <m/>
    <n v="1"/>
    <m/>
    <n v="76279.899999999994"/>
    <m/>
    <n v="0"/>
    <m/>
    <n v="76279.899999999994"/>
    <m/>
    <n v="0"/>
    <n v="0"/>
    <s v="UNI240000001677"/>
    <m/>
    <m/>
    <s v="Mey İçki"/>
    <x v="0"/>
    <s v="Yenileme"/>
    <s v="Hizmet"/>
    <s v="Bakım ve Destek Hizmeti"/>
    <s v="Key Account"/>
    <x v="0"/>
    <x v="0"/>
    <s v="Yurt İçi"/>
    <s v="Türkiye"/>
  </r>
  <r>
    <s v="Q3"/>
    <x v="0"/>
    <x v="8"/>
    <m/>
    <s v="LOREAL TÜRKIYE SAN VE TIC. A.S."/>
    <s v="QH.07.001"/>
    <s v="Quest Panorama - Rapor Gelistirme Hizmeti"/>
    <s v="Univera - Loreal Lux"/>
    <x v="13"/>
    <s v="Quest"/>
    <m/>
    <n v="5442.88"/>
    <m/>
    <n v="13"/>
    <m/>
    <n v="88446.8"/>
    <m/>
    <n v="17689.36"/>
    <m/>
    <n v="70757.440000000002"/>
    <m/>
    <n v="0"/>
    <n v="0"/>
    <s v="UNI240000001680"/>
    <m/>
    <m/>
    <s v="Loreal"/>
    <x v="0"/>
    <s v="Yeni Satış"/>
    <s v="Hizmet"/>
    <s v="Rapor Geliştirme"/>
    <s v="Diğer"/>
    <x v="0"/>
    <x v="0"/>
    <s v="Yurt İçi"/>
    <s v="Türkiye"/>
  </r>
  <r>
    <s v="Q3"/>
    <x v="0"/>
    <x v="8"/>
    <m/>
    <s v="LOREAL TÜRKIYE SAN VE TIC. A.S."/>
    <s v="QH.01.001"/>
    <s v="Quest Panorama - Proje Yönetim Hizmeti"/>
    <s v="Univera - Loreal Lux"/>
    <x v="13"/>
    <s v="Quest"/>
    <m/>
    <n v="6350.0239999999994"/>
    <m/>
    <n v="20"/>
    <m/>
    <n v="158750.6"/>
    <m/>
    <n v="31750.12"/>
    <m/>
    <n v="127000.48"/>
    <m/>
    <n v="0"/>
    <n v="0"/>
    <s v="UNI240000001680"/>
    <m/>
    <m/>
    <s v="Loreal"/>
    <x v="0"/>
    <s v="Yeni Satış"/>
    <s v="Hizmet"/>
    <s v="Proje Yönetimi ve Danışmanlık"/>
    <s v="Diğer"/>
    <x v="0"/>
    <x v="0"/>
    <s v="Yurt İçi"/>
    <s v="Türkiye"/>
  </r>
  <r>
    <s v="Q3"/>
    <x v="0"/>
    <x v="8"/>
    <m/>
    <s v="LOREAL TÜRKIYE SAN VE TIC. A.S."/>
    <s v="QH.01.001"/>
    <s v="Quest Panorama - Proje Yönetim Hizmeti"/>
    <s v="Univera - Loreal Lux"/>
    <x v="13"/>
    <s v="Quest"/>
    <m/>
    <n v="6705.152"/>
    <m/>
    <n v="5"/>
    <m/>
    <n v="35718.9"/>
    <m/>
    <n v="2193.14"/>
    <m/>
    <n v="33525.760000000002"/>
    <m/>
    <n v="0"/>
    <n v="0"/>
    <s v="UNI240000001680"/>
    <m/>
    <m/>
    <s v="Loreal"/>
    <x v="0"/>
    <s v="Yeni Satış"/>
    <s v="Hizmet"/>
    <s v="Proje Yönetimi ve Danışmanlık"/>
    <s v="Diğer"/>
    <x v="0"/>
    <x v="0"/>
    <s v="Yurt İçi"/>
    <s v="Türkiye"/>
  </r>
  <r>
    <s v="Q3"/>
    <x v="0"/>
    <x v="8"/>
    <m/>
    <s v="Mey İçki Sanayi ve Ticaret A.Ş."/>
    <s v="QH.03.001"/>
    <s v="Quest Panorama  - Çafri Merkezi Hizmeti"/>
    <s v="Univera - Mey İçki"/>
    <x v="11"/>
    <s v="Quest"/>
    <m/>
    <n v="99918.41"/>
    <m/>
    <n v="1"/>
    <m/>
    <n v="99918.41"/>
    <m/>
    <n v="0"/>
    <m/>
    <n v="99918.41"/>
    <m/>
    <n v="0"/>
    <n v="0"/>
    <s v="UNI240000001677"/>
    <m/>
    <m/>
    <s v="Mey İçki"/>
    <x v="0"/>
    <s v="Yenileme"/>
    <s v="Hizmet"/>
    <s v="Hosting"/>
    <s v="Key Account"/>
    <x v="0"/>
    <x v="0"/>
    <s v="Yurt İçi"/>
    <s v="Türkiye"/>
  </r>
  <r>
    <s v="Q3"/>
    <x v="0"/>
    <x v="8"/>
    <m/>
    <s v="Mey İçki Sanayi ve Ticaret A.Ş."/>
    <s v="EH.06.001"/>
    <s v="EnRoute Panorama - Hosting Hizmeti"/>
    <s v="Univera - Mey İçki"/>
    <x v="11"/>
    <s v="Hosting"/>
    <m/>
    <n v="261640.19999999998"/>
    <m/>
    <n v="3"/>
    <m/>
    <n v="784920.6"/>
    <m/>
    <n v="0"/>
    <m/>
    <n v="784920.6"/>
    <m/>
    <n v="0"/>
    <n v="0"/>
    <s v="UNI240000001676"/>
    <m/>
    <m/>
    <s v="Mey İçki"/>
    <x v="0"/>
    <s v="Yenileme"/>
    <s v="Hizmet"/>
    <s v="Hosting"/>
    <s v="Key Account"/>
    <x v="0"/>
    <x v="0"/>
    <s v="Yurt İçi"/>
    <s v="Türkiye"/>
  </r>
  <r>
    <s v="Q3"/>
    <x v="0"/>
    <x v="8"/>
    <m/>
    <s v="TADIM GIDA MADDELERI SAN.VE TIC.AS."/>
    <s v="EH.06.001"/>
    <s v="EnRoute Panorama - Hosting Hizmeti"/>
    <s v="Univera - Tadım"/>
    <x v="11"/>
    <s v="Hosting"/>
    <m/>
    <n v="7443.52"/>
    <m/>
    <n v="1"/>
    <m/>
    <n v="7443.52"/>
    <m/>
    <n v="0"/>
    <m/>
    <n v="7443.52"/>
    <m/>
    <n v="0"/>
    <n v="0"/>
    <s v="UNI240000001668"/>
    <m/>
    <m/>
    <s v="Tadım"/>
    <x v="0"/>
    <s v="Yenileme"/>
    <s v="Hizmet"/>
    <s v="Hosting"/>
    <s v="Diğer"/>
    <x v="0"/>
    <x v="0"/>
    <s v="Yurt İçi"/>
    <s v="Türkiye"/>
  </r>
  <r>
    <s v="Q3"/>
    <x v="0"/>
    <x v="8"/>
    <m/>
    <s v="TADIM GIDA MADDELERI SAN.VE TIC.AS."/>
    <s v="EH.06.001"/>
    <s v="EnRoute Panorama - Hosting Hizmeti"/>
    <s v="Univera - Tadım"/>
    <x v="11"/>
    <s v="Hosting"/>
    <m/>
    <n v="6600"/>
    <m/>
    <n v="1"/>
    <m/>
    <n v="6600"/>
    <m/>
    <n v="0"/>
    <m/>
    <n v="6600"/>
    <m/>
    <n v="0"/>
    <n v="0"/>
    <s v="UNI240000001669"/>
    <m/>
    <m/>
    <s v="Tadım"/>
    <x v="0"/>
    <s v="Yenileme"/>
    <s v="Hizmet"/>
    <s v="Hosting"/>
    <s v="Diğer"/>
    <x v="0"/>
    <x v="0"/>
    <s v="Yurt İçi"/>
    <s v="Türkiye"/>
  </r>
  <r>
    <s v="Q2"/>
    <x v="1"/>
    <x v="5"/>
    <m/>
    <s v="Altıparmak Gıda San. ve Tic. A.Ş. "/>
    <s v="EY.03.001"/>
    <s v="Enroute Panorama PaaS Yazılımi (Kiralama Hizmeti )"/>
    <s v="Univera - Altıparmak-Balparmak"/>
    <x v="18"/>
    <s v="Enroute"/>
    <s v="Enroute"/>
    <n v="41921"/>
    <m/>
    <n v="1"/>
    <m/>
    <n v="41921"/>
    <m/>
    <n v="0"/>
    <m/>
    <n v="41921"/>
    <m/>
    <n v="0"/>
    <n v="0"/>
    <m/>
    <m/>
    <m/>
    <s v="Balparmak"/>
    <x v="0"/>
    <s v="Yenileme"/>
    <s v="Lisans"/>
    <s v="Lisans Kiralama"/>
    <s v="Diğer"/>
    <x v="0"/>
    <x v="0"/>
    <s v="Yurt İçi"/>
    <s v="Türkiye"/>
  </r>
  <r>
    <s v="Q2"/>
    <x v="1"/>
    <x v="5"/>
    <m/>
    <s v="Altıparmak Gıda San. ve Tic. A.Ş. "/>
    <s v="EY.03.001"/>
    <s v="Enroute Panorama PaaS Yazılımi (Kiralama Hizmeti )"/>
    <s v="Univera - Altıparmak-Balparmak"/>
    <x v="18"/>
    <s v="Enroute"/>
    <s v="Enroute"/>
    <n v="112492.8"/>
    <m/>
    <n v="1"/>
    <m/>
    <n v="112492.8"/>
    <m/>
    <n v="0"/>
    <m/>
    <n v="112492.8"/>
    <m/>
    <n v="0"/>
    <n v="0"/>
    <m/>
    <m/>
    <m/>
    <s v="Balparmak"/>
    <x v="0"/>
    <s v="Yenileme"/>
    <s v="Lisans"/>
    <s v="Lisans Kiralama"/>
    <s v="Diğer"/>
    <x v="0"/>
    <x v="0"/>
    <s v="Yurt İçi"/>
    <s v="Türkiye"/>
  </r>
  <r>
    <s v="Q2"/>
    <x v="1"/>
    <x v="5"/>
    <m/>
    <s v="KOROPLAST TEMIZLIK AMBALAJ ÜRÜNLERI SAN. VE DIS TIC.A.S."/>
    <s v="EY.03.001"/>
    <s v="Enroute Panorama PaaS Yazılımi (Kiralama Hizmeti )"/>
    <s v="Univera - Koroplast"/>
    <x v="19"/>
    <s v="Enroute"/>
    <s v="Enroute"/>
    <n v="94503.98"/>
    <m/>
    <n v="1"/>
    <m/>
    <n v="94503.98"/>
    <m/>
    <n v="0"/>
    <m/>
    <n v="94503.98"/>
    <m/>
    <n v="0"/>
    <n v="0"/>
    <m/>
    <m/>
    <m/>
    <s v="Koroplast"/>
    <x v="0"/>
    <s v="Yenileme"/>
    <s v="Lisans"/>
    <s v="Lisans Kiralama"/>
    <s v="Diğer"/>
    <x v="0"/>
    <x v="0"/>
    <s v="Yurt İçi"/>
    <s v="Türkiye"/>
  </r>
  <r>
    <s v="Q2"/>
    <x v="1"/>
    <x v="5"/>
    <m/>
    <s v="ERLEY GIDA VE IHT.MAD PAZ SAN VE TIC LTD STI"/>
    <s v="EY.04.012"/>
    <s v="Enroute Panorama E-Dönüsüm  Modül Yazılımi (Enterprise)"/>
    <s v="Univera - Evyap"/>
    <x v="16"/>
    <s v="Enroute"/>
    <s v="Enroute"/>
    <n v="37700"/>
    <m/>
    <n v="1"/>
    <m/>
    <n v="37700"/>
    <m/>
    <n v="0"/>
    <m/>
    <n v="37700"/>
    <m/>
    <n v="0"/>
    <n v="0"/>
    <m/>
    <m/>
    <m/>
    <s v="Evyap"/>
    <x v="0"/>
    <s v="Yeni Satış"/>
    <s v="Lisans"/>
    <s v="Lisans Satışı"/>
    <s v="Diğer"/>
    <x v="0"/>
    <x v="0"/>
    <s v="Yurt İçi"/>
    <s v="Türkiye"/>
  </r>
  <r>
    <s v="Q2"/>
    <x v="1"/>
    <x v="4"/>
    <m/>
    <s v="IMPERIAL TOBACCO TÜTÜN ÜRÜNLERI SATIS VE PAZARLAMA A.S"/>
    <s v="EH.02.013"/>
    <s v="Enroute PANORAMA BUSINESS ANALYTICS (QSENSE) SITE LISANSI BakımI"/>
    <s v="Univera - Imperial Tobacco"/>
    <x v="16"/>
    <s v="Enroute"/>
    <s v="QLIK - Outsource"/>
    <n v="97282.68"/>
    <m/>
    <n v="1"/>
    <m/>
    <n v="97282.68"/>
    <m/>
    <n v="0"/>
    <m/>
    <n v="97282.68"/>
    <m/>
    <n v="0"/>
    <n v="0"/>
    <m/>
    <m/>
    <m/>
    <s v="Imperial Tobacco"/>
    <x v="0"/>
    <s v="Yeni Satış"/>
    <s v="Hizmet"/>
    <s v="Bakım ve Destek Hizmeti"/>
    <s v="Diğer"/>
    <x v="0"/>
    <x v="0"/>
    <s v="Yurt İçi"/>
    <s v="Türkiye"/>
  </r>
  <r>
    <s v="Q2"/>
    <x v="1"/>
    <x v="4"/>
    <m/>
    <s v="RED BULL GIDA DAGITIM VE PAZARLAMA TICARET LTD. STI"/>
    <s v="EH.02.009"/>
    <s v="Enroute Panorama Asset Tracker - Demirbas Modülü Yazilim Bakimi Hizmeti"/>
    <s v="Univera - Redbull"/>
    <x v="12"/>
    <s v="Enroute"/>
    <s v="Enroute"/>
    <n v="137938.19"/>
    <m/>
    <n v="1"/>
    <m/>
    <n v="137938.19"/>
    <m/>
    <n v="0"/>
    <m/>
    <n v="137938.19"/>
    <m/>
    <n v="0"/>
    <n v="0"/>
    <m/>
    <m/>
    <m/>
    <s v="Redbull"/>
    <x v="0"/>
    <s v="Yenileme"/>
    <s v="Hizmet"/>
    <s v="Bakım ve Destek Hizmeti"/>
    <s v="Diğer"/>
    <x v="0"/>
    <x v="0"/>
    <s v="Yurt İçi"/>
    <s v="Türkiye"/>
  </r>
  <r>
    <s v="Q2"/>
    <x v="1"/>
    <x v="4"/>
    <m/>
    <s v="DOGANAY GIDA TARIM VE HAYVANCILIK SAN. VE TIC. A.S."/>
    <s v="EH.02.001"/>
    <s v="Enroute Panorama - Yillik Yazilim Bakimi, Yasatma ve Merkezi Destek Hizmeti"/>
    <s v="Univera - Doğanay"/>
    <x v="11"/>
    <s v="Enroute"/>
    <s v="Enroute"/>
    <n v="670654.9"/>
    <m/>
    <n v="1"/>
    <m/>
    <n v="670654.9"/>
    <m/>
    <n v="0"/>
    <m/>
    <n v="670654.9"/>
    <m/>
    <n v="0"/>
    <n v="0"/>
    <m/>
    <m/>
    <m/>
    <s v="Doğanay"/>
    <x v="0"/>
    <s v="Yenileme"/>
    <s v="Hizmet"/>
    <s v="Bakım ve Destek Hizmeti"/>
    <s v="Diğer"/>
    <x v="0"/>
    <x v="0"/>
    <s v="Yurt İçi"/>
    <s v="Türkiye"/>
  </r>
  <r>
    <s v="Q2"/>
    <x v="1"/>
    <x v="5"/>
    <m/>
    <s v="DOGANAY GIDA TARIM VE HAYVANCILIK SAN. VE TIC. A.S."/>
    <s v="EH.02.001"/>
    <s v="Enroute Panorama - Yillik Yazilim Bakimi, Yasatma ve Merkezi Destek Hizmeti"/>
    <s v="Univera - Doğanay"/>
    <x v="11"/>
    <s v="Enroute"/>
    <s v="Enroute"/>
    <n v="670654.9"/>
    <m/>
    <n v="1"/>
    <m/>
    <n v="670654.9"/>
    <m/>
    <n v="0"/>
    <m/>
    <n v="670654.9"/>
    <m/>
    <n v="0"/>
    <n v="0"/>
    <m/>
    <m/>
    <m/>
    <s v="Doğanay"/>
    <x v="0"/>
    <s v="Yenileme"/>
    <s v="Hizmet"/>
    <s v="Bakım ve Destek Hizmeti"/>
    <s v="Diğer"/>
    <x v="0"/>
    <x v="0"/>
    <s v="Yurt İçi"/>
    <s v="Türkiye"/>
  </r>
  <r>
    <s v="Q2"/>
    <x v="1"/>
    <x v="4"/>
    <m/>
    <s v="EFES VITANTA MOLDOVA BREWERY S.A"/>
    <s v="EH.02.001"/>
    <s v="Enroute Panorama - Yillik Yazilim Bakimi, Yasatma ve Merkezi Destek Hizmeti"/>
    <s v="Univera - Efes Moldova"/>
    <x v="16"/>
    <s v="Enroute"/>
    <s v="Enroute"/>
    <n v="28852.76"/>
    <m/>
    <n v="1"/>
    <m/>
    <n v="28852.76496"/>
    <m/>
    <n v="4.9630000000000004E-3"/>
    <m/>
    <n v="28852.76"/>
    <m/>
    <n v="0"/>
    <n v="0"/>
    <m/>
    <m/>
    <m/>
    <s v="Efes International"/>
    <x v="0"/>
    <s v="Yenileme"/>
    <s v="Hizmet"/>
    <s v="Bakım ve Destek Hizmeti"/>
    <s v="Diğer"/>
    <x v="0"/>
    <x v="0"/>
    <s v="Yurt Dışı"/>
    <s v="Moldova"/>
  </r>
  <r>
    <s v="Q2"/>
    <x v="1"/>
    <x v="4"/>
    <m/>
    <s v="IMPERIAL TOBACCO TÜTÜN ÜRÜNLERI SATIS VE PAZARLAMA A.S"/>
    <s v="EH.02.001"/>
    <s v="Enroute Panorama - Yillik Yazilim Bakimi, Yasatma ve Merkezi Destek Hizmeti"/>
    <s v="Univera - Imperial Tobacco"/>
    <x v="16"/>
    <s v="Enroute"/>
    <s v="Enroute"/>
    <n v="1500000"/>
    <m/>
    <n v="1"/>
    <m/>
    <n v="1500000"/>
    <m/>
    <n v="0"/>
    <m/>
    <n v="1500000"/>
    <m/>
    <n v="0"/>
    <n v="0"/>
    <m/>
    <m/>
    <m/>
    <s v="Imperial Tobacco"/>
    <x v="0"/>
    <s v="Yenileme"/>
    <s v="Hizmet"/>
    <s v="Bakım ve Destek Hizmeti"/>
    <s v="Diğer"/>
    <x v="0"/>
    <x v="0"/>
    <s v="Yurt İçi"/>
    <s v="Türkiye"/>
  </r>
  <r>
    <s v="Q2"/>
    <x v="1"/>
    <x v="5"/>
    <m/>
    <s v="KÜRESEL TEDARIK VE TICARET ANONIM SIRKETI"/>
    <s v="EH.02.001"/>
    <s v="Enroute Panorama - Yillik Yazilim Bakimi, Yasatma ve Merkezi Destek Hizmeti"/>
    <s v="Univera - Küresel Tedarik"/>
    <x v="5"/>
    <s v="Enroute"/>
    <s v="Enroute"/>
    <n v="436776.12"/>
    <m/>
    <n v="1"/>
    <m/>
    <n v="436776.12"/>
    <m/>
    <n v="0"/>
    <m/>
    <n v="436776.12"/>
    <m/>
    <n v="0"/>
    <n v="0"/>
    <m/>
    <m/>
    <m/>
    <s v="Küresel Tedarik"/>
    <x v="0"/>
    <s v="Yenileme"/>
    <s v="Hizmet"/>
    <s v="Bakım ve Destek Hizmeti"/>
    <s v="Diğer"/>
    <x v="0"/>
    <x v="0"/>
    <s v="Yurt İçi"/>
    <s v="Türkiye"/>
  </r>
  <r>
    <s v="Q2"/>
    <x v="1"/>
    <x v="4"/>
    <m/>
    <s v="RED BULL GIDA DAGITIM VE PAZARLAMA TICARET LTD. STI"/>
    <s v="EH.02.001"/>
    <s v="Enroute Panorama - Yillik Yazilim Bakimi, Yasatma ve Merkezi Destek Hizmeti"/>
    <s v="Univera - Redbull"/>
    <x v="12"/>
    <s v="Enroute"/>
    <s v="Enroute"/>
    <n v="1005155.81"/>
    <m/>
    <n v="1"/>
    <m/>
    <n v="1005155.81"/>
    <m/>
    <n v="0"/>
    <m/>
    <n v="1005155.81"/>
    <m/>
    <n v="0"/>
    <n v="0"/>
    <m/>
    <m/>
    <m/>
    <s v="Redbull"/>
    <x v="0"/>
    <s v="Yenileme"/>
    <s v="Hizmet"/>
    <s v="Bakım ve Destek Hizmeti"/>
    <s v="Diğer"/>
    <x v="0"/>
    <x v="0"/>
    <s v="Yurt İçi"/>
    <s v="Türkiye"/>
  </r>
  <r>
    <s v="Q2"/>
    <x v="1"/>
    <x v="5"/>
    <m/>
    <s v="OGER IÇECEK SANAYI VE TICARET LTD.STI."/>
    <s v="EYS.01.014"/>
    <s v="Enroute Panorama - Platform Back Office Kullanici Yazılımi (Standart)"/>
    <s v="Univera - Weitnauer"/>
    <x v="12"/>
    <s v="Enroute"/>
    <s v="Enroute"/>
    <n v="5438"/>
    <m/>
    <n v="1"/>
    <m/>
    <n v="5438"/>
    <m/>
    <n v="0"/>
    <m/>
    <n v="5438"/>
    <m/>
    <n v="0"/>
    <n v="0"/>
    <m/>
    <m/>
    <m/>
    <s v="Weithnauer"/>
    <x v="0"/>
    <s v="Yeni Satış"/>
    <s v="Lisans"/>
    <s v="Lisans Satışı"/>
    <s v="Diğer"/>
    <x v="0"/>
    <x v="0"/>
    <s v="Yurt İçi"/>
    <s v="Türkiye"/>
  </r>
  <r>
    <s v="Q2"/>
    <x v="1"/>
    <x v="5"/>
    <m/>
    <s v="Şenpiliç Gıda Sanayi A.Ş."/>
    <s v="EY.02.033"/>
    <s v="Enroute Panorama - Mobil Kullanici Yazılımi (Enterprise)"/>
    <s v="Univera - Şen Piliç"/>
    <x v="19"/>
    <s v="Enroute"/>
    <s v="Enroute"/>
    <n v="8000"/>
    <m/>
    <n v="25"/>
    <m/>
    <n v="200000"/>
    <m/>
    <n v="0"/>
    <m/>
    <n v="200000"/>
    <m/>
    <n v="0"/>
    <n v="0"/>
    <m/>
    <m/>
    <m/>
    <s v="Şen Piliç"/>
    <x v="0"/>
    <s v="Yeni Satış"/>
    <s v="Lisans"/>
    <s v="Lisans Satışı"/>
    <s v="Diğer"/>
    <x v="0"/>
    <x v="0"/>
    <s v="Yurt İçi"/>
    <s v="Türkiye"/>
  </r>
  <r>
    <s v="Q2"/>
    <x v="1"/>
    <x v="5"/>
    <m/>
    <s v="ERLEY GIDA VE IHT.MAD PAZ SAN VE TIC LTD STI"/>
    <s v="EH.03.011"/>
    <s v="Enroute Panorama - E-Dönüsüm Modülü Kurulum Hizmeti"/>
    <s v="Univera - Evyap"/>
    <x v="16"/>
    <s v="Enroute"/>
    <s v="Enroute"/>
    <n v="22750"/>
    <m/>
    <n v="1"/>
    <m/>
    <n v="22750"/>
    <m/>
    <n v="0"/>
    <m/>
    <n v="22750"/>
    <m/>
    <n v="0"/>
    <n v="0"/>
    <m/>
    <m/>
    <m/>
    <s v="Evyap"/>
    <x v="0"/>
    <s v="Yeni Satış"/>
    <s v="Hizmet"/>
    <s v="Kurulum ve Eğitim"/>
    <s v="Diğer"/>
    <x v="0"/>
    <x v="0"/>
    <s v="Yurt İçi"/>
    <s v="Türkiye"/>
  </r>
  <r>
    <s v="Q2"/>
    <x v="1"/>
    <x v="4"/>
    <m/>
    <s v="DOGANAY GIDA TARIM VE HAYVANCILIK SAN. VE TIC. A.S."/>
    <s v="EH.03.001"/>
    <s v="Enroute Panorama - Çafri Merkezi Hizmeti  (MSD)"/>
    <s v="Univera - Doğanay"/>
    <x v="11"/>
    <s v="Enroute"/>
    <s v="Enroute"/>
    <n v="254466.95"/>
    <m/>
    <n v="1"/>
    <m/>
    <n v="254466.95"/>
    <m/>
    <n v="0"/>
    <m/>
    <n v="254466.95"/>
    <m/>
    <n v="0"/>
    <n v="0"/>
    <m/>
    <m/>
    <m/>
    <s v="Doğanay"/>
    <x v="0"/>
    <s v="Yenileme"/>
    <s v="Hizmet"/>
    <s v="Çağrı Merkezi"/>
    <s v="Diğer"/>
    <x v="0"/>
    <x v="0"/>
    <s v="Yurt İçi"/>
    <s v="Türkiye"/>
  </r>
  <r>
    <s v="Q2"/>
    <x v="1"/>
    <x v="5"/>
    <m/>
    <s v="DOGANAY GIDA TARIM VE HAYVANCILIK SAN. VE TIC. A.S."/>
    <s v="EH.03.001"/>
    <s v="Enroute Panorama - Çafri Merkezi Hizmeti  (MSD)"/>
    <s v="Univera - Doğanay"/>
    <x v="11"/>
    <s v="Enroute"/>
    <s v="Enroute"/>
    <n v="254466.95"/>
    <m/>
    <n v="1"/>
    <m/>
    <n v="254466.95"/>
    <m/>
    <n v="0"/>
    <m/>
    <n v="254466.95"/>
    <m/>
    <n v="0"/>
    <n v="0"/>
    <m/>
    <m/>
    <m/>
    <s v="Doğanay"/>
    <x v="0"/>
    <s v="Yenileme"/>
    <s v="Hizmet"/>
    <s v="Çağrı Merkezi"/>
    <s v="Diğer"/>
    <x v="0"/>
    <x v="0"/>
    <s v="Yurt İçi"/>
    <s v="Türkiye"/>
  </r>
  <r>
    <s v="Q2"/>
    <x v="1"/>
    <x v="4"/>
    <m/>
    <s v="IMPERIAL TOBACCO TÜTÜN ÜRÜNLERI SATIS VE PAZARLAMA A.S"/>
    <s v="EH.03.001"/>
    <s v="Enroute Panorama - Çafri Merkezi Hizmeti  (MSD)"/>
    <s v="Univera - Imperial Tobacco"/>
    <x v="16"/>
    <s v="Enroute"/>
    <s v="Enroute"/>
    <n v="18055.560000000001"/>
    <m/>
    <n v="36"/>
    <m/>
    <n v="650000.16"/>
    <m/>
    <n v="0"/>
    <m/>
    <n v="650000.16"/>
    <m/>
    <n v="0"/>
    <n v="0"/>
    <m/>
    <m/>
    <m/>
    <s v="Imperial Tobacco"/>
    <x v="0"/>
    <s v="Yenileme"/>
    <s v="Hizmet"/>
    <s v="Çağrı Merkezi"/>
    <s v="Diğer"/>
    <x v="0"/>
    <x v="0"/>
    <s v="Yurt İçi"/>
    <s v="Türkiye"/>
  </r>
  <r>
    <s v="Q2"/>
    <x v="1"/>
    <x v="5"/>
    <m/>
    <s v="KÜRESEL TEDARIK VE TICARET ANONIM SIRKETI"/>
    <s v="EH.03.001"/>
    <s v="Enroute Panorama - Çafri Merkezi Hizmeti  (MSD)"/>
    <s v="Univera - Küresel Tedarik"/>
    <x v="5"/>
    <s v="Enroute"/>
    <s v="Enroute"/>
    <n v="21000"/>
    <m/>
    <n v="1"/>
    <m/>
    <n v="21000"/>
    <m/>
    <n v="0"/>
    <m/>
    <n v="21000"/>
    <m/>
    <n v="0"/>
    <n v="0"/>
    <m/>
    <m/>
    <m/>
    <s v="Küresel Tedarik"/>
    <x v="0"/>
    <s v="Yenileme"/>
    <s v="Hizmet"/>
    <s v="Çağrı Merkezi"/>
    <s v="Diğer"/>
    <x v="0"/>
    <x v="0"/>
    <s v="Yurt İçi"/>
    <s v="Türkiye"/>
  </r>
  <r>
    <s v="Q2"/>
    <x v="1"/>
    <x v="4"/>
    <m/>
    <s v="RED BULL GIDA DAGITIM VE PAZARLAMA TICARET LTD. STI"/>
    <s v="EH.03.001"/>
    <s v="Enroute Panorama - Çafri Merkezi Hizmeti  (MSD)"/>
    <s v="Univera - Redbull"/>
    <x v="12"/>
    <s v="Enroute"/>
    <s v="Enroute"/>
    <n v="15056.84"/>
    <m/>
    <n v="78"/>
    <m/>
    <n v="1174433.52"/>
    <m/>
    <n v="0"/>
    <m/>
    <n v="1174433.52"/>
    <m/>
    <n v="0"/>
    <n v="0"/>
    <m/>
    <m/>
    <m/>
    <s v="Redbull"/>
    <x v="0"/>
    <s v="Yenileme"/>
    <s v="Hizmet"/>
    <s v="Çağrı Merkezi"/>
    <s v="Diğer"/>
    <x v="0"/>
    <x v="0"/>
    <s v="Yurt İçi"/>
    <s v="Türkiye"/>
  </r>
  <r>
    <s v="Q3"/>
    <x v="0"/>
    <x v="8"/>
    <m/>
    <s v="MİYA OTOMASYON VE BARKOD BILISIM SISTEMLERI SAN TİC. VE L.T.D. STI."/>
    <s v="WPH.02.001"/>
    <s v="WebPlus Yazilim Bakimi Hizmeti"/>
    <s v="Univera - Kanal"/>
    <x v="5"/>
    <s v="Enroute"/>
    <s v="Webplus"/>
    <n v="5916"/>
    <m/>
    <n v="3"/>
    <m/>
    <n v="17748"/>
    <m/>
    <n v="0"/>
    <m/>
    <n v="17748"/>
    <m/>
    <n v="0"/>
    <n v="0"/>
    <s v="UNI240000001694"/>
    <m/>
    <m/>
    <s v="Miya"/>
    <x v="0"/>
    <s v="Yenileme"/>
    <s v="Hizmet"/>
    <s v="Bakım ve Destek Hizmeti"/>
    <s v="Diğer"/>
    <x v="1"/>
    <x v="1"/>
    <s v="Yurt İçi"/>
    <s v="Türkiye"/>
  </r>
  <r>
    <s v="Q3"/>
    <x v="0"/>
    <x v="8"/>
    <m/>
    <s v="MİYA OTOMASYON VE BARKOD BILISIM SISTEMLERI SAN TİC. VE L.T.D. STI."/>
    <s v="WPH.02.001"/>
    <s v="WebPlus Yazilim Bakimi Hizmeti"/>
    <s v="Univera - Kanal"/>
    <x v="5"/>
    <s v="Enroute"/>
    <s v="Webplus"/>
    <n v="1657"/>
    <m/>
    <n v="2"/>
    <m/>
    <n v="3314"/>
    <m/>
    <n v="0"/>
    <m/>
    <n v="3314"/>
    <m/>
    <n v="0"/>
    <n v="0"/>
    <s v="UNI240000001695"/>
    <m/>
    <m/>
    <s v="Miya"/>
    <x v="0"/>
    <s v="Yenileme"/>
    <s v="Hizmet"/>
    <s v="Bakım ve Destek Hizmeti"/>
    <s v="Diğer"/>
    <x v="1"/>
    <x v="1"/>
    <s v="Yurt İçi"/>
    <s v="Türkiye"/>
  </r>
  <r>
    <s v="Q3"/>
    <x v="0"/>
    <x v="8"/>
    <m/>
    <s v="TOLON GLOBAL MAKINA SAN. VE TIC. A.S"/>
    <s v="VY.04.001"/>
    <s v="Varuna SSH (Enterprise) - Servis Yöneticisi Aylik Kiralama"/>
    <s v="Univera - Tolon"/>
    <x v="13"/>
    <s v="Varuna"/>
    <s v="Varuna"/>
    <n v="478.11959999999999"/>
    <m/>
    <n v="25"/>
    <m/>
    <n v="11952.99"/>
    <m/>
    <n v="0"/>
    <m/>
    <n v="11952.99"/>
    <m/>
    <n v="0"/>
    <n v="0"/>
    <s v="UNI240000001688"/>
    <m/>
    <m/>
    <s v="Tolon Makina"/>
    <x v="0"/>
    <s v="Yenileme"/>
    <s v="Lisans"/>
    <s v="Lisans Kiralama"/>
    <s v="Diğer"/>
    <x v="0"/>
    <x v="0"/>
    <s v="Yurt İçi"/>
    <s v="Türkiye"/>
  </r>
  <r>
    <s v="Q3"/>
    <x v="0"/>
    <x v="8"/>
    <m/>
    <s v="TOLON GLOBAL MAKINA SAN. VE TIC. A.S"/>
    <s v="VY.04.001"/>
    <s v="Varuna SSH (Enterprise) - Servis Yöneticisi Aylik Kiralama"/>
    <s v="Univera - Tolon"/>
    <x v="13"/>
    <s v="Varuna"/>
    <s v="Varuna"/>
    <n v="478.11959999999999"/>
    <m/>
    <n v="25"/>
    <m/>
    <n v="11952.99"/>
    <m/>
    <n v="0"/>
    <m/>
    <n v="11952.99"/>
    <m/>
    <n v="0"/>
    <n v="0"/>
    <s v="UNI240000001688"/>
    <m/>
    <m/>
    <s v="Tolon Makina"/>
    <x v="0"/>
    <s v="Yenileme"/>
    <s v="Lisans"/>
    <s v="Lisans Kiralama"/>
    <s v="Diğer"/>
    <x v="0"/>
    <x v="0"/>
    <s v="Yurt İçi"/>
    <s v="Türkiye"/>
  </r>
  <r>
    <s v="Q3"/>
    <x v="0"/>
    <x v="8"/>
    <m/>
    <s v="TOLON GLOBAL MAKINA SAN. VE TIC. A.S"/>
    <s v="VY.04.001"/>
    <s v="Varuna SSH (Enterprise) - Servis Yöneticisi Aylik Kiralama"/>
    <s v="Univera - Tolon"/>
    <x v="13"/>
    <s v="Varuna"/>
    <s v="Varuna"/>
    <n v="478.11959999999999"/>
    <m/>
    <n v="25"/>
    <m/>
    <n v="11952.99"/>
    <m/>
    <n v="0"/>
    <m/>
    <n v="11952.99"/>
    <m/>
    <n v="0"/>
    <n v="0"/>
    <s v="UNI240000001688"/>
    <m/>
    <m/>
    <s v="Tolon Makina"/>
    <x v="0"/>
    <s v="Yenileme"/>
    <s v="Lisans"/>
    <s v="Lisans Kiralama"/>
    <s v="Diğer"/>
    <x v="0"/>
    <x v="0"/>
    <s v="Yurt İçi"/>
    <s v="Türkiye"/>
  </r>
  <r>
    <s v="Q3"/>
    <x v="0"/>
    <x v="8"/>
    <m/>
    <s v="BAYRAKTAR SATIS VE DAGITIM ANONIM SIRKETI"/>
    <s v="UH.01.002"/>
    <s v="UNIDOX KONTÖR HIZMETI"/>
    <s v="Univera - JTI"/>
    <x v="6"/>
    <s v="E-Dönüşüm"/>
    <s v="Unidox"/>
    <n v="0.61099999999999999"/>
    <m/>
    <n v="500000"/>
    <m/>
    <n v="305500"/>
    <m/>
    <n v="0"/>
    <m/>
    <n v="305500"/>
    <m/>
    <n v="0"/>
    <n v="0"/>
    <s v="UNI240000001692"/>
    <m/>
    <m/>
    <s v="JTI"/>
    <x v="0"/>
    <s v="Yeni Satış"/>
    <s v="Kontor"/>
    <s v="Kontor Satışı"/>
    <s v="Key Account"/>
    <x v="1"/>
    <x v="0"/>
    <s v="Yurt İçi"/>
    <s v="Türkiye"/>
  </r>
  <r>
    <s v="Q3"/>
    <x v="0"/>
    <x v="8"/>
    <m/>
    <s v="ER-FA BILGI ISL.TEK.VE EMN.SIS.IML.ITH.IHR.TIC.LT.ST"/>
    <s v="UH.01.002"/>
    <s v="UNIDOX KONTÖR HIZMETI"/>
    <s v="Univera - Kanal"/>
    <x v="5"/>
    <s v="E-Dönüşüm"/>
    <s v="Unidox"/>
    <n v="0.74809999999999999"/>
    <m/>
    <n v="100000"/>
    <m/>
    <n v="74810"/>
    <m/>
    <n v="0"/>
    <m/>
    <n v="74810"/>
    <m/>
    <n v="0"/>
    <n v="0"/>
    <s v="UNI240000001687"/>
    <m/>
    <m/>
    <s v="Er-Fa Bilgi İşlem"/>
    <x v="0"/>
    <s v="Yeni Satış"/>
    <s v="Kontor"/>
    <s v="Kontor Satışı"/>
    <s v="Diğer"/>
    <x v="1"/>
    <x v="0"/>
    <s v="Yurt İçi"/>
    <s v="Türkiye"/>
  </r>
  <r>
    <s v="Q3"/>
    <x v="0"/>
    <x v="8"/>
    <m/>
    <s v="KOTILOGULLARI DAGITIM PAZ. TIC. SAN . A.S."/>
    <s v="UH.01.002"/>
    <s v="UNIDOX KONTÖR HIZMETI"/>
    <s v="Univera - Tadım"/>
    <x v="6"/>
    <s v="E-Dönüşüm"/>
    <s v="Unidox"/>
    <n v="1.0667"/>
    <m/>
    <n v="100000"/>
    <m/>
    <n v="106670"/>
    <m/>
    <n v="0"/>
    <m/>
    <n v="106670"/>
    <m/>
    <n v="0"/>
    <n v="0"/>
    <s v="UNI240000001693"/>
    <m/>
    <m/>
    <s v="Tadım"/>
    <x v="0"/>
    <s v="Yeni Satış"/>
    <s v="Kontor"/>
    <s v="Kontor Satışı"/>
    <s v="Diğer"/>
    <x v="1"/>
    <x v="0"/>
    <s v="Yurt İçi"/>
    <s v="Türkiye"/>
  </r>
  <r>
    <s v="Q3"/>
    <x v="0"/>
    <x v="8"/>
    <m/>
    <s v="MİYA OTOMASYON VE BARKOD BILISIM SISTEMLERI SAN TİC. VE L.T.D. STI."/>
    <s v="UH.01.002"/>
    <s v="UNIDOX KONTÖR HIZMETI"/>
    <s v="Univera - Kanal"/>
    <x v="5"/>
    <s v="E-Dönüşüm"/>
    <s v="Unidox"/>
    <n v="1.532"/>
    <m/>
    <n v="10000"/>
    <m/>
    <n v="15320"/>
    <m/>
    <n v="0"/>
    <m/>
    <n v="15320"/>
    <m/>
    <n v="0"/>
    <n v="0"/>
    <s v="UNI240000001689"/>
    <m/>
    <m/>
    <s v="Miya"/>
    <x v="0"/>
    <s v="Yeni Satış"/>
    <s v="Kontor"/>
    <s v="Kontor Satışı"/>
    <s v="Diğer"/>
    <x v="1"/>
    <x v="1"/>
    <s v="Yurt İçi"/>
    <s v="Türkiye"/>
  </r>
  <r>
    <s v="Q3"/>
    <x v="0"/>
    <x v="8"/>
    <m/>
    <s v="MİYA OTOMASYON VE BARKOD BILISIM SISTEMLERI SAN TİC. VE L.T.D. STI."/>
    <s v="UH.01.002"/>
    <s v="UNIDOX KONTÖR HIZMETI"/>
    <s v="Univera - Kanal"/>
    <x v="5"/>
    <s v="E-Dönüşüm"/>
    <s v="Unidox"/>
    <n v="2.887"/>
    <m/>
    <n v="5000"/>
    <m/>
    <n v="14435"/>
    <m/>
    <n v="0"/>
    <m/>
    <n v="14435"/>
    <m/>
    <n v="0"/>
    <n v="0"/>
    <s v="UNI240000001699"/>
    <m/>
    <m/>
    <s v="Miya"/>
    <x v="0"/>
    <s v="Yeni Satış"/>
    <s v="Kontor"/>
    <s v="Kontor Satışı"/>
    <s v="Diğer"/>
    <x v="1"/>
    <x v="1"/>
    <s v="Yurt İçi"/>
    <s v="Türkiye"/>
  </r>
  <r>
    <s v="Q3"/>
    <x v="0"/>
    <x v="8"/>
    <m/>
    <s v="BEFA PAZARLAMA TICARET LTD STI"/>
    <s v="UH.01.002"/>
    <s v="UNIDOX KONTÖR HIZMETI"/>
    <s v="Univera - Tadım"/>
    <x v="6"/>
    <s v="E-Dönüşüm"/>
    <s v="Unidox"/>
    <n v="1.6666000000000001"/>
    <m/>
    <n v="10000"/>
    <m/>
    <n v="16666"/>
    <m/>
    <n v="0"/>
    <m/>
    <n v="16666"/>
    <m/>
    <n v="0"/>
    <n v="0"/>
    <s v="UNI240000001691"/>
    <m/>
    <m/>
    <s v="Tadım"/>
    <x v="0"/>
    <s v="Yeni Satış"/>
    <s v="Kontor"/>
    <s v="Kontor Satışı"/>
    <s v="Diğer"/>
    <x v="0"/>
    <x v="0"/>
    <s v="Yurt İçi"/>
    <s v="Türkiye"/>
  </r>
  <r>
    <s v="Q3"/>
    <x v="0"/>
    <x v="8"/>
    <m/>
    <s v="EFES VITANTA MOLDOVA BREWERY S.A"/>
    <s v="QH.02.001"/>
    <s v="Quest Panorama - Yazilim Bakimi, Yasatma ve Merkezi Destek Hizmeti"/>
    <s v="Univera - Efes Moldova"/>
    <x v="4"/>
    <s v="Quest"/>
    <m/>
    <n v="13484.45"/>
    <m/>
    <n v="1"/>
    <m/>
    <n v="13484.451476"/>
    <m/>
    <n v="1.4760000000000001E-3"/>
    <m/>
    <n v="13484.45"/>
    <m/>
    <n v="0"/>
    <n v="0"/>
    <s v="ENV240000000104"/>
    <m/>
    <m/>
    <s v="Efes International"/>
    <x v="0"/>
    <s v="Yenileme"/>
    <s v="Hizmet"/>
    <s v="Bakım ve Destek Hizmeti"/>
    <s v="Diğer"/>
    <x v="0"/>
    <x v="0"/>
    <s v="Yurt Dışı"/>
    <s v="Moldova"/>
  </r>
  <r>
    <s v="Q3"/>
    <x v="0"/>
    <x v="8"/>
    <m/>
    <s v="MİYA OTOMASYON VE BARKOD BILISIM SISTEMLERI SAN TİC. VE L.T.D. STI."/>
    <s v="EH.06.001"/>
    <s v="EnRoute Panorama - Hosting Hizmeti"/>
    <s v="Univera - Kanal"/>
    <x v="5"/>
    <s v="Hosting"/>
    <m/>
    <n v="7092"/>
    <m/>
    <n v="1"/>
    <m/>
    <n v="7092"/>
    <m/>
    <n v="0"/>
    <m/>
    <n v="7092"/>
    <m/>
    <n v="0"/>
    <n v="0"/>
    <s v="UNI240000001684"/>
    <m/>
    <m/>
    <s v="Miya"/>
    <x v="0"/>
    <s v="Yenileme"/>
    <s v="Hizmet"/>
    <s v="Hosting"/>
    <s v="Diğer"/>
    <x v="1"/>
    <x v="1"/>
    <s v="Yurt İçi"/>
    <s v="Türkiye"/>
  </r>
  <r>
    <s v="Q3"/>
    <x v="0"/>
    <x v="8"/>
    <m/>
    <s v="MİYA OTOMASYON VE BARKOD BILISIM SISTEMLERI SAN TİC. VE L.T.D. STI."/>
    <s v="EH.06.001"/>
    <s v="EnRoute Panorama - Hosting Hizmeti"/>
    <s v="Univera - Kanal"/>
    <x v="5"/>
    <s v="Hosting"/>
    <m/>
    <n v="5890.61"/>
    <m/>
    <n v="1"/>
    <m/>
    <n v="5890.61"/>
    <m/>
    <n v="0"/>
    <m/>
    <n v="5890.61"/>
    <m/>
    <n v="0"/>
    <n v="0"/>
    <s v="UNI240000001684"/>
    <m/>
    <m/>
    <s v="Miya"/>
    <x v="0"/>
    <s v="Yenileme"/>
    <s v="Hizmet"/>
    <s v="Hosting"/>
    <s v="Diğer"/>
    <x v="1"/>
    <x v="1"/>
    <s v="Yurt İçi"/>
    <s v="Türkiye"/>
  </r>
  <r>
    <s v="Q3"/>
    <x v="0"/>
    <x v="8"/>
    <m/>
    <s v="MİYA OTOMASYON VE BARKOD BILISIM SISTEMLERI SAN TİC. VE L.T.D. STI."/>
    <s v="EH.06.001"/>
    <s v="EnRoute Panorama - Hosting Hizmeti"/>
    <s v="Univera - Kanal"/>
    <x v="5"/>
    <s v="Hosting"/>
    <m/>
    <n v="3138"/>
    <m/>
    <n v="1"/>
    <m/>
    <n v="3138"/>
    <m/>
    <n v="0"/>
    <m/>
    <n v="3138"/>
    <m/>
    <n v="0"/>
    <n v="0"/>
    <s v="UNI240000001684"/>
    <m/>
    <m/>
    <s v="Miya"/>
    <x v="0"/>
    <s v="Yenileme"/>
    <s v="Hizmet"/>
    <s v="Hosting"/>
    <s v="Diğer"/>
    <x v="1"/>
    <x v="1"/>
    <s v="Yurt İçi"/>
    <s v="Türkiye"/>
  </r>
  <r>
    <s v="Q3"/>
    <x v="0"/>
    <x v="8"/>
    <m/>
    <s v="MİYA OTOMASYON VE BARKOD BILISIM SISTEMLERI SAN TİC. VE L.T.D. STI."/>
    <s v="EH.06.001"/>
    <s v="EnRoute Panorama - Hosting Hizmeti"/>
    <s v="Univera - Kanal"/>
    <x v="5"/>
    <s v="Hosting"/>
    <m/>
    <n v="2960.78"/>
    <m/>
    <n v="1"/>
    <m/>
    <n v="2960.78"/>
    <m/>
    <n v="0"/>
    <m/>
    <n v="2960.78"/>
    <m/>
    <n v="0"/>
    <n v="0"/>
    <s v="UNI240000001684"/>
    <m/>
    <m/>
    <s v="Miya"/>
    <x v="0"/>
    <s v="Yenileme"/>
    <s v="Hizmet"/>
    <s v="Hosting"/>
    <s v="Diğer"/>
    <x v="1"/>
    <x v="1"/>
    <s v="Yurt İçi"/>
    <s v="Türkiye"/>
  </r>
  <r>
    <s v="Q3"/>
    <x v="0"/>
    <x v="8"/>
    <m/>
    <s v="MİYA OTOMASYON VE BARKOD BILISIM SISTEMLERI SAN TİC. VE L.T.D. STI."/>
    <s v="EH.06.001"/>
    <s v="EnRoute Panorama - Hosting Hizmeti"/>
    <s v="Univera - Kanal"/>
    <x v="5"/>
    <s v="Hosting"/>
    <m/>
    <n v="1850.49"/>
    <m/>
    <n v="1"/>
    <m/>
    <n v="1850.49"/>
    <m/>
    <n v="0"/>
    <m/>
    <n v="1850.49"/>
    <m/>
    <n v="0"/>
    <n v="0"/>
    <s v="UNI240000001684"/>
    <m/>
    <m/>
    <s v="Miya"/>
    <x v="0"/>
    <s v="Yenileme"/>
    <s v="Hizmet"/>
    <s v="Hosting"/>
    <s v="Diğer"/>
    <x v="1"/>
    <x v="1"/>
    <s v="Yurt İçi"/>
    <s v="Türkiye"/>
  </r>
  <r>
    <s v="Q3"/>
    <x v="0"/>
    <x v="8"/>
    <m/>
    <s v="MİYA OTOMASYON VE BARKOD BILISIM SISTEMLERI SAN TİC. VE L.T.D. STI."/>
    <s v="EH.06.001"/>
    <s v="EnRoute Panorama - Hosting Hizmeti"/>
    <s v="Univera - Kanal"/>
    <x v="5"/>
    <s v="Hosting"/>
    <m/>
    <n v="1850.49"/>
    <m/>
    <n v="1"/>
    <m/>
    <n v="1850.49"/>
    <m/>
    <n v="0"/>
    <m/>
    <n v="1850.49"/>
    <m/>
    <n v="0"/>
    <n v="0"/>
    <s v="UNI240000001684"/>
    <m/>
    <m/>
    <s v="Miya"/>
    <x v="0"/>
    <s v="Yenileme"/>
    <s v="Hizmet"/>
    <s v="Hosting"/>
    <s v="Diğer"/>
    <x v="1"/>
    <x v="1"/>
    <s v="Yurt İçi"/>
    <s v="Türkiye"/>
  </r>
  <r>
    <s v="Q3"/>
    <x v="0"/>
    <x v="8"/>
    <m/>
    <s v="MİYA OTOMASYON VE BARKOD BILISIM SISTEMLERI SAN TİC. VE L.T.D. STI."/>
    <s v="EH.06.001"/>
    <s v="EnRoute Panorama - Hosting Hizmeti"/>
    <s v="Univera - Kanal"/>
    <x v="5"/>
    <s v="Hosting"/>
    <m/>
    <n v="1850.49"/>
    <m/>
    <n v="1"/>
    <m/>
    <n v="1850.49"/>
    <m/>
    <n v="0"/>
    <m/>
    <n v="1850.49"/>
    <m/>
    <n v="0"/>
    <n v="0"/>
    <s v="UNI240000001684"/>
    <m/>
    <m/>
    <s v="Miya"/>
    <x v="0"/>
    <s v="Yenileme"/>
    <s v="Hizmet"/>
    <s v="Hosting"/>
    <s v="Diğer"/>
    <x v="1"/>
    <x v="1"/>
    <s v="Yurt İçi"/>
    <s v="Türkiye"/>
  </r>
  <r>
    <s v="Q3"/>
    <x v="0"/>
    <x v="8"/>
    <m/>
    <s v="MİYA OTOMASYON VE BARKOD BILISIM SISTEMLERI SAN TİC. VE L.T.D. STI."/>
    <s v="EH.06.001"/>
    <s v="EnRoute Panorama - Hosting Hizmeti"/>
    <s v="Univera - Kanal"/>
    <x v="5"/>
    <s v="Hosting"/>
    <m/>
    <n v="1850.49"/>
    <m/>
    <n v="1"/>
    <m/>
    <n v="1850.49"/>
    <m/>
    <n v="0"/>
    <m/>
    <n v="1850.49"/>
    <m/>
    <n v="0"/>
    <n v="0"/>
    <s v="UNI240000001684"/>
    <m/>
    <m/>
    <s v="Miya"/>
    <x v="0"/>
    <s v="Yenileme"/>
    <s v="Hizmet"/>
    <s v="Hosting"/>
    <s v="Diğer"/>
    <x v="1"/>
    <x v="1"/>
    <s v="Yurt İçi"/>
    <s v="Türkiye"/>
  </r>
  <r>
    <s v="Q3"/>
    <x v="0"/>
    <x v="8"/>
    <m/>
    <s v="MİYA OTOMASYON VE BARKOD BILISIM SISTEMLERI SAN TİC. VE L.T.D. STI."/>
    <s v="EH.06.001"/>
    <s v="EnRoute Panorama - Hosting Hizmeti"/>
    <s v="Univera - Kanal"/>
    <x v="5"/>
    <s v="Hosting"/>
    <m/>
    <n v="1850.49"/>
    <m/>
    <n v="1"/>
    <m/>
    <n v="1850.49"/>
    <m/>
    <n v="0"/>
    <m/>
    <n v="1850.49"/>
    <m/>
    <n v="0"/>
    <n v="0"/>
    <s v="UNI240000001684"/>
    <m/>
    <m/>
    <s v="Miya"/>
    <x v="0"/>
    <s v="Yenileme"/>
    <s v="Hizmet"/>
    <s v="Hosting"/>
    <s v="Diğer"/>
    <x v="1"/>
    <x v="1"/>
    <s v="Yurt İçi"/>
    <s v="Türkiye"/>
  </r>
  <r>
    <s v="Q3"/>
    <x v="0"/>
    <x v="8"/>
    <m/>
    <s v="MİYA OTOMASYON VE BARKOD BILISIM SISTEMLERI SAN TİC. VE L.T.D. STI."/>
    <s v="EH.06.001"/>
    <s v="EnRoute Panorama - Hosting Hizmeti"/>
    <s v="Univera - Kanal"/>
    <x v="5"/>
    <s v="Hosting"/>
    <m/>
    <n v="1850"/>
    <m/>
    <n v="1"/>
    <m/>
    <n v="1850"/>
    <m/>
    <n v="0"/>
    <m/>
    <n v="1850"/>
    <m/>
    <n v="0"/>
    <n v="0"/>
    <s v="UNI240000001684"/>
    <m/>
    <m/>
    <s v="Miya"/>
    <x v="0"/>
    <s v="Yenileme"/>
    <s v="Hizmet"/>
    <s v="Hosting"/>
    <s v="Diğer"/>
    <x v="1"/>
    <x v="1"/>
    <s v="Yurt İçi"/>
    <s v="Türkiye"/>
  </r>
  <r>
    <s v="Q3"/>
    <x v="0"/>
    <x v="8"/>
    <m/>
    <s v="RECKITT BENCKISER EV ve HIJYEN ÜRÜNLERI A.S."/>
    <s v="EH.06.001"/>
    <s v="EnRoute Panorama - Hosting Hizmeti"/>
    <s v="Univera - Reckitt Benckiser"/>
    <x v="12"/>
    <s v="Hosting"/>
    <m/>
    <n v="30714.15"/>
    <m/>
    <n v="1"/>
    <m/>
    <n v="30714.15"/>
    <m/>
    <n v="0"/>
    <m/>
    <n v="30714.15"/>
    <m/>
    <n v="0"/>
    <n v="0"/>
    <s v="UNI240000001686"/>
    <m/>
    <m/>
    <s v="R. Benckiser"/>
    <x v="0"/>
    <s v="Yenileme"/>
    <s v="Hizmet"/>
    <s v="Hosting"/>
    <s v="Diğer"/>
    <x v="0"/>
    <x v="0"/>
    <s v="Yurt İçi"/>
    <s v="Türkiye"/>
  </r>
  <r>
    <s v="Q3"/>
    <x v="0"/>
    <x v="8"/>
    <m/>
    <s v="RECKITT BENCKISER TEMIZLIK MALZEMESI SAN. VE TIC. A.S."/>
    <s v="EH.06.001"/>
    <s v="EnRoute Panorama - Hosting Hizmeti"/>
    <s v="Univera - Reckitt Benckiser"/>
    <x v="12"/>
    <s v="Hosting"/>
    <m/>
    <n v="18534.330000000002"/>
    <m/>
    <n v="1"/>
    <m/>
    <n v="18534.330000000002"/>
    <m/>
    <n v="0"/>
    <m/>
    <n v="18534.330000000002"/>
    <m/>
    <n v="0"/>
    <n v="0"/>
    <s v="UNI240000001685"/>
    <m/>
    <m/>
    <s v="R. Benckiser"/>
    <x v="0"/>
    <s v="Yenileme"/>
    <s v="Hizmet"/>
    <s v="Hosting"/>
    <s v="Diğer"/>
    <x v="0"/>
    <x v="0"/>
    <s v="Yurt İçi"/>
    <s v="Türkiye"/>
  </r>
  <r>
    <s v="Q3"/>
    <x v="0"/>
    <x v="8"/>
    <m/>
    <s v="UNIVIS BILISIM DESTEK HIZMETLERI SAN.TIC .A.S"/>
    <s v="99002"/>
    <s v="DONANIM KOMISYONU"/>
    <s v="Univera - Univis"/>
    <x v="12"/>
    <s v="Komisyon"/>
    <s v="Donanım"/>
    <n v="4981.99"/>
    <m/>
    <n v="1"/>
    <m/>
    <n v="4981.99"/>
    <m/>
    <n v="0"/>
    <m/>
    <n v="4981.99"/>
    <m/>
    <n v="0"/>
    <n v="0"/>
    <s v="UNI240000001702"/>
    <m/>
    <m/>
    <s v="Univis"/>
    <x v="2"/>
    <s v="Yeni Satış"/>
    <s v="Komisyon"/>
    <s v="Donanım Komisyonu"/>
    <s v="Param Grup"/>
    <x v="0"/>
    <x v="0"/>
    <s v="Yurt İçi"/>
    <s v="Türkiye"/>
  </r>
  <r>
    <s v="Q3"/>
    <x v="0"/>
    <x v="8"/>
    <m/>
    <s v="UNIVIS BILISIM DESTEK HIZMETLERI SAN.TIC .A.S"/>
    <s v="99002"/>
    <s v="DONANIM KOMISYONU"/>
    <s v="Univera - Univis"/>
    <x v="12"/>
    <s v="Komisyon"/>
    <s v="Donanım"/>
    <n v="3381.41"/>
    <m/>
    <n v="1"/>
    <m/>
    <n v="3381.41"/>
    <m/>
    <n v="0"/>
    <m/>
    <n v="3381.41"/>
    <m/>
    <n v="0"/>
    <n v="0"/>
    <s v="UNI240000001704"/>
    <m/>
    <m/>
    <s v="Univis"/>
    <x v="2"/>
    <s v="Yeni Satış"/>
    <s v="Komisyon"/>
    <s v="Donanım Komisyonu"/>
    <s v="Param Grup"/>
    <x v="0"/>
    <x v="0"/>
    <s v="Yurt İçi"/>
    <s v="Türkiye"/>
  </r>
  <r>
    <s v="Q3"/>
    <x v="0"/>
    <x v="8"/>
    <m/>
    <s v="UNIVIS BILISIM DESTEK HIZMETLERI SAN.TIC .A.S"/>
    <s v="99002"/>
    <s v="DONANIM KOMISYONU"/>
    <s v="Univera - Univis"/>
    <x v="11"/>
    <s v="Komisyon"/>
    <s v="Donanım"/>
    <n v="2408.2600000000002"/>
    <m/>
    <n v="1"/>
    <m/>
    <n v="2408.2600000000002"/>
    <m/>
    <n v="0"/>
    <m/>
    <n v="2408.2600000000002"/>
    <m/>
    <n v="0"/>
    <n v="0"/>
    <s v="UNI240000001700"/>
    <m/>
    <m/>
    <s v="Univis"/>
    <x v="2"/>
    <s v="Yeni Satış"/>
    <s v="Komisyon"/>
    <s v="Donanım Komisyonu"/>
    <s v="Param Grup"/>
    <x v="0"/>
    <x v="0"/>
    <s v="Yurt İçi"/>
    <s v="Türkiye"/>
  </r>
  <r>
    <s v="Q3"/>
    <x v="0"/>
    <x v="8"/>
    <m/>
    <s v="UNIVIS BILISIM DESTEK HIZMETLERI SAN.TIC .A.S"/>
    <s v="99002"/>
    <s v="DONANIM KOMISYONU"/>
    <s v="Univera - Univis"/>
    <x v="5"/>
    <s v="Komisyon"/>
    <s v="Donanım"/>
    <n v="1514.62"/>
    <m/>
    <n v="1"/>
    <m/>
    <n v="1514.62"/>
    <m/>
    <n v="0"/>
    <m/>
    <n v="1514.62"/>
    <m/>
    <n v="0"/>
    <n v="0"/>
    <s v="UNI240000001703"/>
    <m/>
    <m/>
    <s v="Univis"/>
    <x v="2"/>
    <s v="Yeni Satış"/>
    <s v="Komisyon"/>
    <s v="Donanım Komisyonu"/>
    <s v="Param Grup"/>
    <x v="0"/>
    <x v="0"/>
    <s v="Yurt İçi"/>
    <s v="Türkiye"/>
  </r>
  <r>
    <s v="Q3"/>
    <x v="0"/>
    <x v="8"/>
    <m/>
    <s v="UNIVIS BILISIM DESTEK HIZMETLERI SAN.TIC .A.S"/>
    <s v="99002"/>
    <s v="DONANIM KOMISYONU"/>
    <s v="Univera - Univis"/>
    <x v="11"/>
    <s v="Komisyon"/>
    <s v="Donanım"/>
    <n v="476.15"/>
    <m/>
    <n v="1"/>
    <m/>
    <n v="476.15"/>
    <m/>
    <n v="0"/>
    <m/>
    <n v="476.15"/>
    <m/>
    <n v="0"/>
    <n v="0"/>
    <s v="UNI240000001701"/>
    <m/>
    <m/>
    <s v="Univis"/>
    <x v="2"/>
    <s v="Yeni Satış"/>
    <s v="Komisyon"/>
    <s v="Donanım Komisyonu"/>
    <s v="Param Grup"/>
    <x v="0"/>
    <x v="0"/>
    <s v="Yurt İçi"/>
    <s v="Türkiye"/>
  </r>
  <r>
    <s v="Q3"/>
    <x v="0"/>
    <x v="8"/>
    <m/>
    <s v="DOGAN TREND OTOMOTIV TICARET HIZMET VE TEKNOLOJI A.S."/>
    <s v="CDY.06.001"/>
    <s v="Calldesk Panorama - Yazilim Gelistirme Hizmeti"/>
    <s v="Univera - Suzuki"/>
    <x v="13"/>
    <s v="ServiceCore"/>
    <m/>
    <n v="7950.7995283018863"/>
    <m/>
    <n v="4.24"/>
    <m/>
    <n v="33711.392"/>
    <m/>
    <n v="2E-3"/>
    <m/>
    <n v="33711.39"/>
    <m/>
    <n v="0"/>
    <n v="0"/>
    <s v="UNI240000001690"/>
    <m/>
    <m/>
    <s v="Doğan Trend"/>
    <x v="0"/>
    <s v="Yeni Satış"/>
    <s v="Hizmet"/>
    <s v="Yazılım Geliştirme"/>
    <s v="Key Account"/>
    <x v="0"/>
    <x v="0"/>
    <s v="Yurt İçi"/>
    <s v="Türkiye"/>
  </r>
  <r>
    <s v="Q3"/>
    <x v="0"/>
    <x v="8"/>
    <m/>
    <s v="DOGAN TREND OTOMOTIV TICARET HIZMET VE TEKNOLOJI A.S."/>
    <s v="CDY.06.001"/>
    <s v="Calldesk Panorama - Yazilim Gelistirme Hizmeti"/>
    <s v="Univera - Suzuki"/>
    <x v="13"/>
    <s v="ServiceCore"/>
    <m/>
    <n v="8015.8006042296065"/>
    <m/>
    <n v="3.31"/>
    <m/>
    <n v="26532.297999999999"/>
    <m/>
    <n v="-2E-3"/>
    <m/>
    <n v="26532.3"/>
    <m/>
    <n v="0"/>
    <n v="0"/>
    <s v="UNI240000001690"/>
    <m/>
    <m/>
    <s v="Doğan Trend"/>
    <x v="0"/>
    <s v="Yeni Satış"/>
    <s v="Hizmet"/>
    <s v="Yazılım Geliştirme"/>
    <s v="Key Account"/>
    <x v="0"/>
    <x v="0"/>
    <s v="Yurt İçi"/>
    <s v="Türkiye"/>
  </r>
  <r>
    <s v="Q3"/>
    <x v="0"/>
    <x v="8"/>
    <m/>
    <s v="DOGAN TREND OTOMOTIV TICARET HIZMET VE TEKNOLOJI A.S."/>
    <s v="CDH.05.002"/>
    <s v="Calldesk Panorama - Rapor Gelistirme Hizmeti"/>
    <s v="Univera - Suzuki"/>
    <x v="13"/>
    <s v="ServiceCore"/>
    <m/>
    <n v="8385.25"/>
    <m/>
    <n v="6"/>
    <m/>
    <n v="50311.5"/>
    <m/>
    <n v="0"/>
    <m/>
    <n v="50311.5"/>
    <m/>
    <n v="0"/>
    <n v="0"/>
    <s v="UNI240000001690"/>
    <m/>
    <m/>
    <s v="Doğan Trend"/>
    <x v="0"/>
    <s v="Yeni Satış"/>
    <s v="Hizmet"/>
    <s v="Rapor Geliştirme"/>
    <s v="Key Account"/>
    <x v="0"/>
    <x v="0"/>
    <s v="Yurt İçi"/>
    <s v="Türkiye"/>
  </r>
  <r>
    <s v="Q3"/>
    <x v="0"/>
    <x v="8"/>
    <m/>
    <s v="DOGAN TREND OTOMOTIV TICARET HIZMET VE TEKNOLOJI A.S."/>
    <s v="CDH.01.001"/>
    <s v="Calldesk Panorama - Proje Yönetim Hizmeti"/>
    <s v="Univera - Suzuki"/>
    <x v="13"/>
    <s v="ServiceCore"/>
    <m/>
    <n v="10358.1"/>
    <m/>
    <n v="5"/>
    <m/>
    <n v="51790.5"/>
    <m/>
    <n v="0"/>
    <m/>
    <n v="51790.5"/>
    <m/>
    <n v="0"/>
    <n v="0"/>
    <s v="UNI240000001690"/>
    <m/>
    <m/>
    <s v="Doğan Trend"/>
    <x v="0"/>
    <s v="Yeni Satış"/>
    <s v="Hizmet"/>
    <s v="Proje Yönetimi ve Danışmanlık"/>
    <s v="Key Account"/>
    <x v="0"/>
    <x v="0"/>
    <s v="Yurt İçi"/>
    <s v="Türkiye"/>
  </r>
  <r>
    <s v="Q3"/>
    <x v="0"/>
    <x v="8"/>
    <m/>
    <s v="DOGAN TREND OTOMOTIV TICARET HIZMET VE TEKNOLOJI A.S."/>
    <s v="CDH.01.001"/>
    <s v="Calldesk Panorama - Proje Yönetim Hizmeti"/>
    <s v="Univera - Suzuki"/>
    <x v="13"/>
    <s v="ServiceCore"/>
    <m/>
    <n v="6905.4"/>
    <m/>
    <n v="2"/>
    <m/>
    <n v="13810.8"/>
    <m/>
    <n v="0"/>
    <m/>
    <n v="13810.8"/>
    <m/>
    <n v="0"/>
    <n v="0"/>
    <s v="UNI240000001690"/>
    <m/>
    <m/>
    <s v="Doğan Trend"/>
    <x v="0"/>
    <s v="Yeni Satış"/>
    <s v="Hizmet"/>
    <s v="Proje Yönetimi ve Danışmanlık"/>
    <s v="Key Account"/>
    <x v="0"/>
    <x v="0"/>
    <s v="Yurt İçi"/>
    <s v="Türkiye"/>
  </r>
  <r>
    <s v="Q3"/>
    <x v="0"/>
    <x v="8"/>
    <m/>
    <s v="DOGAN TREND OTOMOTIV TICARET HIZMET VE TEKNOLOJI A.S."/>
    <s v="CDH.01.001"/>
    <s v="Calldesk Panorama - Proje Yönetim Hizmeti"/>
    <s v="Univera - Suzuki"/>
    <x v="13"/>
    <s v="ServiceCore"/>
    <m/>
    <n v="9782.65"/>
    <m/>
    <n v="1"/>
    <m/>
    <n v="9782.65"/>
    <m/>
    <n v="0"/>
    <m/>
    <n v="9782.65"/>
    <m/>
    <n v="0"/>
    <n v="0"/>
    <s v="UNI240000001690"/>
    <m/>
    <m/>
    <s v="Doğan Trend"/>
    <x v="0"/>
    <s v="Yeni Satış"/>
    <s v="Hizmet"/>
    <s v="Proje Yönetimi ve Danışmanlık"/>
    <s v="Key Account"/>
    <x v="0"/>
    <x v="0"/>
    <s v="Yurt İçi"/>
    <s v="Türkiye"/>
  </r>
  <r>
    <s v="Q3"/>
    <x v="0"/>
    <x v="8"/>
    <m/>
    <s v="DOGAN TREND OTOMOTIV TICARET HIZMET VE TEKNOLOJI A.S."/>
    <s v="CDH.01.001"/>
    <s v="Calldesk Panorama - Proje Yönetim Hizmeti"/>
    <s v="Univera - Suzuki"/>
    <x v="13"/>
    <s v="ServiceCore"/>
    <m/>
    <n v="6905.4"/>
    <m/>
    <n v="1"/>
    <m/>
    <n v="6905.4"/>
    <m/>
    <n v="0"/>
    <m/>
    <n v="6905.4"/>
    <m/>
    <n v="0"/>
    <n v="0"/>
    <s v="UNI240000001690"/>
    <m/>
    <m/>
    <s v="Doğan Trend"/>
    <x v="0"/>
    <s v="Yeni Satış"/>
    <s v="Hizmet"/>
    <s v="Proje Yönetimi ve Danışmanlık"/>
    <s v="Key Account"/>
    <x v="0"/>
    <x v="0"/>
    <s v="Yurt İçi"/>
    <s v="Türkiye"/>
  </r>
  <r>
    <s v="Q2"/>
    <x v="1"/>
    <x v="5"/>
    <m/>
    <s v="WEITNAUER DIS TICARET ANONIM SIRKETI"/>
    <s v="EH.05.002"/>
    <s v="Enroute Panorama - Rapor Gelistirme Hizmeti"/>
    <s v="Univera - Weitnauer"/>
    <x v="12"/>
    <s v="Enroute"/>
    <s v="Enroute"/>
    <n v="19600"/>
    <m/>
    <n v="3"/>
    <m/>
    <n v="73500"/>
    <m/>
    <n v="14700"/>
    <m/>
    <n v="58800"/>
    <m/>
    <n v="0"/>
    <n v="0"/>
    <m/>
    <m/>
    <m/>
    <s v="Weithnauer"/>
    <x v="0"/>
    <s v="Yeni Satış"/>
    <s v="Hizmet"/>
    <s v="Rapor Geliştirme"/>
    <s v="Diğer"/>
    <x v="0"/>
    <x v="0"/>
    <s v="Yurt İçi"/>
    <s v="Türkiye"/>
  </r>
  <r>
    <s v="Q2"/>
    <x v="1"/>
    <x v="5"/>
    <m/>
    <s v="ROYAL CANIN TURKEY EVCIL HAYVAN ÜRÜNLERI TIC. LTD. STI."/>
    <s v="EH.01.001"/>
    <s v="Enroute Panorama - Proje ve Ürün Yönetimi Danışmanlığı Hizmeti"/>
    <s v="Univera - Royal Canin"/>
    <x v="12"/>
    <s v="Enroute"/>
    <s v="Enroute"/>
    <n v="24500"/>
    <m/>
    <n v="2"/>
    <m/>
    <n v="49000"/>
    <m/>
    <n v="0"/>
    <m/>
    <n v="49000"/>
    <m/>
    <n v="0"/>
    <n v="0"/>
    <m/>
    <m/>
    <m/>
    <s v="Royal Canin"/>
    <x v="0"/>
    <s v="Yeni Satış"/>
    <s v="Hizmet"/>
    <s v="Proje Yönetimi ve Danışmanlık"/>
    <s v="Diğer"/>
    <x v="0"/>
    <x v="0"/>
    <s v="Yurt İçi"/>
    <s v="Türkiye"/>
  </r>
  <r>
    <s v="Q2"/>
    <x v="1"/>
    <x v="5"/>
    <m/>
    <s v="TADIM GIDA MADDELERI SAN.VE TIC.AS."/>
    <s v="EY.05.009"/>
    <s v="Enroute Panorama - Business Analytics  - Qlik Sense Analyzer User Yazılımi (Enterprise)"/>
    <s v="Univera - Tadım"/>
    <x v="19"/>
    <s v="Enroute"/>
    <s v="QLIK - Outsource"/>
    <n v="8167.5899999999992"/>
    <m/>
    <n v="5"/>
    <m/>
    <n v="45375.5"/>
    <m/>
    <n v="4537.55"/>
    <m/>
    <n v="40837.949999999997"/>
    <m/>
    <n v="0"/>
    <n v="0"/>
    <m/>
    <m/>
    <m/>
    <s v="Tadım"/>
    <x v="0"/>
    <s v="Yenileme"/>
    <s v="Lisans"/>
    <s v="Lisans Satışı"/>
    <s v="Diğer"/>
    <x v="0"/>
    <x v="0"/>
    <s v="Yurt İçi"/>
    <s v="Türkiye"/>
  </r>
  <r>
    <s v="Q4"/>
    <x v="0"/>
    <x v="9"/>
    <m/>
    <s v="ENERJISA ENERJI ÜRETIM A.S."/>
    <s v="QH.08.001"/>
    <s v="Quest Panorama - Hosting Hizmeti"/>
    <s v="Univera - Enerjisa"/>
    <x v="12"/>
    <s v="Hosting"/>
    <m/>
    <n v="23027.040000000001"/>
    <m/>
    <n v="1"/>
    <m/>
    <n v="23027.041125"/>
    <m/>
    <n v="1.1249999999999999E-3"/>
    <m/>
    <n v="23027.040000000001"/>
    <m/>
    <n v="0"/>
    <n v="0"/>
    <s v="UNI240000001711"/>
    <m/>
    <m/>
    <s v="Enerjisa"/>
    <x v="0"/>
    <s v="Yenileme"/>
    <s v="Hizmet"/>
    <s v="Hosting"/>
    <s v="Diğer"/>
    <x v="0"/>
    <x v="0"/>
    <s v="Yurt İçi"/>
    <s v="Türkiye"/>
  </r>
  <r>
    <s v="Q4"/>
    <x v="0"/>
    <x v="9"/>
    <m/>
    <s v="FHP EV IÇI KULLANIM ARAÇLARI SAN VE TIC . A.S"/>
    <s v="QH.08.001"/>
    <s v="Quest Panorama - Hosting Hizmeti"/>
    <s v="Univera - Vileda"/>
    <x v="14"/>
    <s v="Hosting"/>
    <m/>
    <n v="13476.45"/>
    <m/>
    <n v="1"/>
    <m/>
    <n v="13476.450624999999"/>
    <m/>
    <n v="6.2500000000000001E-4"/>
    <m/>
    <n v="13476.45"/>
    <m/>
    <n v="0"/>
    <n v="0"/>
    <s v="UNI240000001707"/>
    <m/>
    <m/>
    <s v="Vileda"/>
    <x v="0"/>
    <s v="Yenileme"/>
    <s v="Hizmet"/>
    <s v="Hosting"/>
    <s v="Diğer"/>
    <x v="0"/>
    <x v="0"/>
    <s v="Yurt İçi"/>
    <s v="Türkiye"/>
  </r>
  <r>
    <s v="Q4"/>
    <x v="0"/>
    <x v="9"/>
    <m/>
    <s v="NESTLE TÜRKIYE GIDA SANAYI A.S."/>
    <s v="EH.03.003"/>
    <s v="EnRoute Panorama - Uzman Destek Hizmeti"/>
    <s v="Univera - Nestle Retail"/>
    <x v="11"/>
    <s v="Enroute"/>
    <m/>
    <n v="27000"/>
    <m/>
    <n v="1"/>
    <m/>
    <n v="27000"/>
    <m/>
    <n v="0"/>
    <m/>
    <n v="27000"/>
    <m/>
    <n v="0"/>
    <n v="0"/>
    <s v="UNI240000001712"/>
    <m/>
    <m/>
    <s v="Nestle"/>
    <x v="0"/>
    <s v="Yenileme"/>
    <s v="Hizmet"/>
    <s v="Hosting"/>
    <s v="Key Account"/>
    <x v="0"/>
    <x v="0"/>
    <s v="Yurt İçi"/>
    <s v="Türkiye"/>
  </r>
  <r>
    <s v="Q4"/>
    <x v="0"/>
    <x v="9"/>
    <m/>
    <s v="DARDANEL DAGITIM A.S."/>
    <s v="EH.06.001"/>
    <s v="EnRoute Panorama - Hosting Hizmeti"/>
    <s v="Univera - Dardanel"/>
    <x v="12"/>
    <s v="Hosting"/>
    <m/>
    <n v="44917.17"/>
    <m/>
    <n v="1"/>
    <m/>
    <n v="44917.17"/>
    <m/>
    <n v="0"/>
    <m/>
    <n v="44917.17"/>
    <m/>
    <n v="0"/>
    <n v="0"/>
    <s v="UNI240000001718"/>
    <m/>
    <m/>
    <s v="Dardanel"/>
    <x v="0"/>
    <s v="Yenileme"/>
    <s v="Hizmet"/>
    <s v="Hosting"/>
    <s v="Diğer"/>
    <x v="0"/>
    <x v="0"/>
    <s v="Yurt İçi"/>
    <s v="Türkiye"/>
  </r>
  <r>
    <s v="Q4"/>
    <x v="0"/>
    <x v="9"/>
    <m/>
    <s v="ERBAK-ULUDAG PAZARLAMA SATIS VE DAGITIM A.S."/>
    <s v="EH.06.001"/>
    <s v="EnRoute Panorama - Hosting Hizmeti"/>
    <s v="Univera - Uludağ İçecek"/>
    <x v="11"/>
    <s v="Hosting"/>
    <m/>
    <n v="75000"/>
    <m/>
    <n v="1"/>
    <m/>
    <n v="75000"/>
    <m/>
    <n v="0"/>
    <m/>
    <n v="75000"/>
    <m/>
    <n v="0"/>
    <n v="0"/>
    <s v="UNI240000001720"/>
    <m/>
    <m/>
    <s v="Uludağ İçecek"/>
    <x v="0"/>
    <s v="Yenileme"/>
    <s v="Hizmet"/>
    <s v="Hosting"/>
    <s v="Diğer"/>
    <x v="0"/>
    <x v="0"/>
    <s v="Yurt İçi"/>
    <s v="Türkiye"/>
  </r>
  <r>
    <s v="Q4"/>
    <x v="0"/>
    <x v="9"/>
    <m/>
    <s v="IMPERIAL TOBACCO TÜTÜN ÜRÜNLERI SATIS VE PAZARLAMA A.S"/>
    <s v="EH.06.001"/>
    <s v="EnRoute Panorama - Hosting Hizmeti"/>
    <s v="Univera - Imperial Tobacco"/>
    <x v="13"/>
    <s v="Hosting"/>
    <m/>
    <n v="91000"/>
    <m/>
    <n v="1"/>
    <m/>
    <n v="91000"/>
    <m/>
    <n v="0"/>
    <m/>
    <n v="91000"/>
    <m/>
    <n v="0"/>
    <n v="0"/>
    <s v="UNI240000001719"/>
    <m/>
    <m/>
    <s v="Imperial Tobacco"/>
    <x v="0"/>
    <s v="Yenileme"/>
    <s v="Hizmet"/>
    <s v="Hosting"/>
    <s v="Diğer"/>
    <x v="0"/>
    <x v="0"/>
    <s v="Yurt İçi"/>
    <s v="Türkiye"/>
  </r>
  <r>
    <s v="Q4"/>
    <x v="0"/>
    <x v="9"/>
    <m/>
    <s v="KENT GIDA MADDELERI SAN VE TIC.AS."/>
    <s v="EH.06.001"/>
    <s v="EnRoute Panorama - Hosting Hizmeti"/>
    <s v="Univera - Kent Gıda"/>
    <x v="12"/>
    <s v="Hosting"/>
    <m/>
    <n v="386825.24"/>
    <m/>
    <n v="1"/>
    <m/>
    <n v="386825.23577500001"/>
    <m/>
    <n v="-4.2249999999999996E-3"/>
    <m/>
    <n v="386825.24"/>
    <m/>
    <n v="0"/>
    <n v="0"/>
    <s v="UNI240000001717"/>
    <m/>
    <m/>
    <s v="Mondelez"/>
    <x v="0"/>
    <s v="Yenileme"/>
    <s v="Hizmet"/>
    <s v="Hosting"/>
    <s v="Diğer"/>
    <x v="0"/>
    <x v="0"/>
    <s v="Yurt İçi"/>
    <s v="Türkiye"/>
  </r>
  <r>
    <s v="Q4"/>
    <x v="0"/>
    <x v="9"/>
    <m/>
    <s v="Mey İçki Sanayi ve Ticaret A.Ş."/>
    <s v="EH.06.001"/>
    <s v="EnRoute Panorama - Hosting Hizmeti"/>
    <s v="Univera - Mey İçki"/>
    <x v="11"/>
    <s v="Hosting"/>
    <m/>
    <n v="261640.2"/>
    <m/>
    <n v="1"/>
    <m/>
    <n v="261640.2"/>
    <m/>
    <n v="0"/>
    <m/>
    <n v="261640.2"/>
    <m/>
    <n v="0"/>
    <n v="0"/>
    <s v="UNI240000001714"/>
    <m/>
    <m/>
    <s v="Mey İçki"/>
    <x v="0"/>
    <s v="Yenileme"/>
    <s v="Hizmet"/>
    <s v="Hosting"/>
    <s v="Key Account"/>
    <x v="0"/>
    <x v="0"/>
    <s v="Yurt İçi"/>
    <s v="Türkiye"/>
  </r>
  <r>
    <s v="Q4"/>
    <x v="0"/>
    <x v="9"/>
    <m/>
    <s v="PERNOD RICARD ISTANBUL IÇ VE DIS TIC. LTD. STI"/>
    <s v="EH.06.001"/>
    <s v="EnRoute Panorama - Hosting Hizmeti"/>
    <s v="Univera - Pernod Ricard"/>
    <x v="13"/>
    <s v="Hosting"/>
    <m/>
    <n v="158834.1"/>
    <m/>
    <n v="1"/>
    <m/>
    <n v="158834.1"/>
    <m/>
    <n v="0"/>
    <m/>
    <n v="158834.1"/>
    <m/>
    <n v="0"/>
    <n v="0"/>
    <s v="UNI240000001716"/>
    <m/>
    <m/>
    <s v="Pernod Ricard"/>
    <x v="0"/>
    <s v="Yenileme"/>
    <s v="Hizmet"/>
    <s v="Hosting"/>
    <s v="Key Account"/>
    <x v="0"/>
    <x v="0"/>
    <s v="Yurt İçi"/>
    <s v="Türkiye"/>
  </r>
  <r>
    <s v="Q4"/>
    <x v="0"/>
    <x v="9"/>
    <m/>
    <s v="TÜRK HENKEL KIMYA SAN TIC. A.S."/>
    <s v="EH.06.001"/>
    <s v="EnRoute Panorama - Hosting Hizmeti"/>
    <s v="Univera - Schwarzkoph Henkel"/>
    <x v="13"/>
    <s v="Hosting"/>
    <m/>
    <n v="19996.759999999998"/>
    <m/>
    <n v="1"/>
    <m/>
    <n v="19996.762500000001"/>
    <m/>
    <n v="2.5000000000000001E-3"/>
    <m/>
    <n v="19996.759999999998"/>
    <m/>
    <n v="0"/>
    <n v="0"/>
    <s v="UNI240000001721"/>
    <m/>
    <m/>
    <s v="Henkel"/>
    <x v="0"/>
    <s v="Yenileme"/>
    <s v="Hizmet"/>
    <s v="Hosting"/>
    <s v="Diğer"/>
    <x v="0"/>
    <x v="0"/>
    <s v="Yurt İçi"/>
    <s v="Türkiye"/>
  </r>
  <r>
    <s v="Q2"/>
    <x v="1"/>
    <x v="5"/>
    <m/>
    <s v="NIVEA BEIERSDORF TÜRKIYE KOZMETIK SAN. ve TIC.  A.S."/>
    <s v="EH.02.001"/>
    <s v="Enroute Panorama - Yillik Yazilim Bakimi, Yasatma ve Merkezi Destek Hizmeti"/>
    <s v="Univera - Nivea Beiersdorf"/>
    <x v="16"/>
    <s v="Enroute"/>
    <s v="Enroute"/>
    <n v="250000"/>
    <m/>
    <n v="1"/>
    <m/>
    <n v="250000"/>
    <m/>
    <n v="0"/>
    <m/>
    <n v="250000"/>
    <m/>
    <n v="0"/>
    <n v="0"/>
    <m/>
    <m/>
    <m/>
    <s v="Nivea"/>
    <x v="0"/>
    <s v="Yenileme"/>
    <s v="Hizmet"/>
    <s v="Bakım ve Destek Hizmeti"/>
    <s v="Diğer"/>
    <x v="0"/>
    <x v="0"/>
    <s v="Yurt İçi"/>
    <s v="Türkiye"/>
  </r>
  <r>
    <s v="Q2"/>
    <x v="1"/>
    <x v="5"/>
    <m/>
    <s v="VODAFONE MOBILE OPERATION LTD."/>
    <s v="EH.02.001"/>
    <s v="Enroute Panorama - Yillik Yazilim Bakimi, Yasatma ve Merkezi Destek Hizmeti"/>
    <s v="Univera - Vodafone"/>
    <x v="5"/>
    <s v="Enroute"/>
    <s v="Enroute"/>
    <n v="439423"/>
    <m/>
    <n v="1"/>
    <m/>
    <n v="439423"/>
    <m/>
    <m/>
    <m/>
    <n v="439423"/>
    <m/>
    <m/>
    <n v="0"/>
    <m/>
    <m/>
    <m/>
    <s v="Vodafone Mobile"/>
    <x v="0"/>
    <s v="Yenileme"/>
    <s v="Hizmet"/>
    <s v="Bakım ve Destek Hizmeti"/>
    <s v="Diğer"/>
    <x v="0"/>
    <x v="0"/>
    <s v="Yurt Dışı"/>
    <s v="KKTC"/>
  </r>
  <r>
    <s v="Q2"/>
    <x v="1"/>
    <x v="5"/>
    <m/>
    <s v="WEITNAUER DIS TICARET ANONIM SIRKETI"/>
    <s v="EH.05.002"/>
    <s v="Enroute Panorama - Rapor Gelistirme Hizmeti"/>
    <s v="Univera - Weitnauer"/>
    <x v="12"/>
    <s v="Enroute"/>
    <s v="Enroute"/>
    <n v="24500"/>
    <m/>
    <n v="1"/>
    <m/>
    <n v="24500"/>
    <m/>
    <n v="0"/>
    <m/>
    <n v="24500"/>
    <m/>
    <n v="0"/>
    <n v="0"/>
    <m/>
    <m/>
    <m/>
    <s v="Weithnauer"/>
    <x v="0"/>
    <s v="Yeni Satış"/>
    <s v="Hizmet"/>
    <s v="Rapor Geliştirme"/>
    <s v="Diğer"/>
    <x v="0"/>
    <x v="0"/>
    <s v="Yurt İçi"/>
    <s v="Türkiye"/>
  </r>
  <r>
    <s v="Q2"/>
    <x v="1"/>
    <x v="5"/>
    <m/>
    <s v="WEITNAUER DIS TICARET ANONIM SIRKETI"/>
    <s v="EH.01.001"/>
    <s v="Enroute Panorama - Proje ve Ürün Yönetimi Danışmanlığı Hizmeti"/>
    <s v="Univera - Weitnauer"/>
    <x v="12"/>
    <s v="Enroute"/>
    <s v="Enroute"/>
    <n v="19600"/>
    <m/>
    <n v="1"/>
    <m/>
    <n v="24500"/>
    <m/>
    <n v="4900"/>
    <m/>
    <n v="19600"/>
    <m/>
    <n v="0"/>
    <n v="0"/>
    <m/>
    <m/>
    <m/>
    <s v="Weithnauer"/>
    <x v="0"/>
    <s v="Yeni Satış"/>
    <s v="Hizmet"/>
    <s v="Proje Yönetimi ve Danışmanlık"/>
    <s v="Diğer"/>
    <x v="0"/>
    <x v="0"/>
    <s v="Yurt İçi"/>
    <s v="Türkiye"/>
  </r>
  <r>
    <s v="Q2"/>
    <x v="1"/>
    <x v="5"/>
    <m/>
    <s v="WEITNAUER DIS TICARET ANONIM SIRKETI"/>
    <s v="EH.01.001"/>
    <s v="Enroute Panorama - Proje ve Ürün Yönetimi Danışmanlığı Hizmeti"/>
    <s v="Univera - Weitnauer"/>
    <x v="12"/>
    <s v="Enroute"/>
    <s v="Enroute"/>
    <n v="12250"/>
    <m/>
    <n v="1"/>
    <m/>
    <n v="24500"/>
    <m/>
    <n v="12250"/>
    <m/>
    <n v="12250"/>
    <m/>
    <n v="0"/>
    <n v="0"/>
    <m/>
    <m/>
    <m/>
    <s v="Weithnauer"/>
    <x v="0"/>
    <s v="Yeni Satış"/>
    <s v="Hizmet"/>
    <s v="Proje Yönetimi ve Danışmanlık"/>
    <s v="Diğer"/>
    <x v="0"/>
    <x v="0"/>
    <s v="Yurt İçi"/>
    <s v="Türkiye"/>
  </r>
  <r>
    <s v="Q2"/>
    <x v="1"/>
    <x v="5"/>
    <m/>
    <s v="NIVEA BEIERSDORF TÜRKIYE KOZMETIK SAN. ve TIC.  A.S."/>
    <s v="EH.03.001"/>
    <s v="Enroute Panorama - Çafri Merkezi Hizmeti  (MSD)"/>
    <s v="Univera - Nivea Beiersdorf"/>
    <x v="16"/>
    <s v="Enroute"/>
    <s v="Enroute"/>
    <n v="142500"/>
    <m/>
    <n v="1"/>
    <m/>
    <n v="142500"/>
    <m/>
    <n v="0"/>
    <m/>
    <n v="142500"/>
    <m/>
    <n v="0"/>
    <n v="0"/>
    <m/>
    <m/>
    <m/>
    <s v="Nivea"/>
    <x v="0"/>
    <s v="Yenileme"/>
    <s v="Hizmet"/>
    <s v="Çağrı Merkezi"/>
    <s v="Diğer"/>
    <x v="0"/>
    <x v="0"/>
    <s v="Yurt İçi"/>
    <s v="Türkiye"/>
  </r>
  <r>
    <s v="Q2"/>
    <x v="1"/>
    <x v="5"/>
    <m/>
    <s v="EDM BİLİŞİM SİSTEMLERİ VE DANIŞMANLIK HizmetLERİ A.Ş."/>
    <s v="EY.04.014"/>
    <s v="EnRoute - E-Dönüşüm Lisans Komisyonu"/>
    <s v="Univera - Kanal"/>
    <x v="6"/>
    <s v="E-Dönüşüm"/>
    <s v="E-Dönüşüm"/>
    <n v="48900"/>
    <m/>
    <n v="1"/>
    <m/>
    <n v="48900"/>
    <m/>
    <n v="0"/>
    <m/>
    <n v="48900"/>
    <m/>
    <n v="0"/>
    <n v="0"/>
    <m/>
    <m/>
    <m/>
    <s v="EDM Bilişim"/>
    <x v="0"/>
    <s v="Yeni Satış"/>
    <s v="Komisyon"/>
    <s v="E-Dönüşüm"/>
    <s v="Diğer"/>
    <x v="1"/>
    <x v="6"/>
    <s v="Yurt İçi"/>
    <s v="Türkiye"/>
  </r>
  <r>
    <s v="Q4"/>
    <x v="0"/>
    <x v="9"/>
    <m/>
    <s v="JTI TÜTÜN ÜRÜNLERI PAZARLAMA A.S."/>
    <s v="QY.03.003"/>
    <s v="Quest Panorama SaaS Lisansi (Kiralama Hizmeti ) 50 + Kullanici"/>
    <s v="Univera - JTI"/>
    <x v="11"/>
    <s v="Quest"/>
    <m/>
    <n v="224.64000000000001"/>
    <m/>
    <n v="439"/>
    <m/>
    <n v="98616.960000000006"/>
    <m/>
    <n v="0"/>
    <m/>
    <n v="98616.960000000006"/>
    <m/>
    <n v="0"/>
    <n v="0"/>
    <s v="UNI240000001725"/>
    <m/>
    <m/>
    <s v="JTI"/>
    <x v="0"/>
    <s v="Yenileme"/>
    <s v="Lisans"/>
    <s v="Lisans Kiralama"/>
    <s v="Key Account"/>
    <x v="0"/>
    <x v="0"/>
    <s v="Yurt İçi"/>
    <s v="Türkiye"/>
  </r>
  <r>
    <s v="Q4"/>
    <x v="0"/>
    <x v="9"/>
    <m/>
    <s v="JT INTERNATIONAL SA"/>
    <s v="QH.02.001"/>
    <s v="Quest Panorama - Yazilim Bakimi, Yasatma ve Merkezi Destek Hizmeti"/>
    <s v="Univera - JTI İran"/>
    <x v="4"/>
    <s v="Quest"/>
    <m/>
    <n v="66827.240000000005"/>
    <m/>
    <n v="1"/>
    <m/>
    <n v="66827.242807000002"/>
    <m/>
    <n v="2.807E-3"/>
    <m/>
    <n v="66827.240000000005"/>
    <m/>
    <n v="0"/>
    <n v="0"/>
    <s v="ENV240000000106"/>
    <m/>
    <m/>
    <s v="JTI"/>
    <x v="0"/>
    <s v="Yenileme"/>
    <s v="Hizmet"/>
    <s v="Bakım ve Destek Hizmeti"/>
    <s v="Key Account"/>
    <x v="0"/>
    <x v="0"/>
    <s v="Yurt İçi"/>
    <s v="Türkiye"/>
  </r>
  <r>
    <s v="Q4"/>
    <x v="0"/>
    <x v="9"/>
    <m/>
    <s v="JT INTERNATIONAL SA"/>
    <s v="QH.08.001"/>
    <s v="Quest Panorama - Hosting Hizmeti"/>
    <s v="Univera - JTI İran"/>
    <x v="4"/>
    <s v="Hosting"/>
    <m/>
    <n v="185557.68"/>
    <m/>
    <n v="1"/>
    <m/>
    <n v="185557.677207"/>
    <m/>
    <n v="-2.7929999999999999E-3"/>
    <m/>
    <n v="185557.68"/>
    <m/>
    <n v="0"/>
    <n v="0"/>
    <s v="ENV240000000107"/>
    <m/>
    <m/>
    <s v="JTI"/>
    <x v="0"/>
    <s v="Yenileme"/>
    <s v="Hizmet"/>
    <s v="Hosting"/>
    <s v="Key Account"/>
    <x v="0"/>
    <x v="0"/>
    <s v="Yurt İçi"/>
    <s v="Türkiye"/>
  </r>
  <r>
    <s v="Q4"/>
    <x v="0"/>
    <x v="9"/>
    <m/>
    <s v="JTI TÜTÜN ÜRÜNLERI PAZARLAMA A.S."/>
    <s v="QH.03.001"/>
    <s v="Quest Panorama  - Çafri Merkezi Hizmeti"/>
    <s v="Univera - JTI"/>
    <x v="11"/>
    <s v="Quest"/>
    <m/>
    <n v="51.37"/>
    <m/>
    <n v="134"/>
    <m/>
    <n v="6883.58"/>
    <m/>
    <n v="0"/>
    <m/>
    <n v="6883.58"/>
    <m/>
    <n v="0"/>
    <n v="0"/>
    <s v="UNI240000001724"/>
    <m/>
    <m/>
    <s v="JTI"/>
    <x v="0"/>
    <s v="Yenileme"/>
    <s v="Hizmet"/>
    <s v="Hosting"/>
    <s v="Key Account"/>
    <x v="0"/>
    <x v="0"/>
    <s v="Yurt İçi"/>
    <s v="Türkiye"/>
  </r>
  <r>
    <s v="Q4"/>
    <x v="0"/>
    <x v="9"/>
    <m/>
    <s v="JT INTERNATIONAL SA"/>
    <s v="EH.06.001"/>
    <s v="EnRoute Panorama - Hosting Hizmeti"/>
    <s v="Univera - JTI İran"/>
    <x v="4"/>
    <s v="Hosting"/>
    <m/>
    <n v="185557.68"/>
    <m/>
    <n v="1"/>
    <m/>
    <n v="185557.677207"/>
    <m/>
    <n v="-2.7929999999999999E-3"/>
    <m/>
    <n v="185557.68"/>
    <m/>
    <n v="0"/>
    <n v="0"/>
    <s v="ENV240000000107"/>
    <m/>
    <m/>
    <s v="JTI"/>
    <x v="0"/>
    <s v="Yenileme"/>
    <s v="Hizmet"/>
    <s v="Hosting"/>
    <s v="Key Account"/>
    <x v="0"/>
    <x v="0"/>
    <s v="Yurt İçi"/>
    <s v="Türkiye"/>
  </r>
  <r>
    <s v="Q4"/>
    <x v="0"/>
    <x v="9"/>
    <m/>
    <s v="JTI TÜTÜN ÜRÜNLERI PAZARLAMA A.S."/>
    <s v="EH.06.001"/>
    <s v="EnRoute Panorama - Hosting Hizmeti"/>
    <s v="Univera - JTI"/>
    <x v="11"/>
    <s v="Hosting"/>
    <m/>
    <n v="373689.35"/>
    <m/>
    <n v="1"/>
    <m/>
    <n v="373689.35220000002"/>
    <m/>
    <n v="2.2000000000000001E-3"/>
    <m/>
    <n v="373689.35"/>
    <m/>
    <n v="0"/>
    <n v="0"/>
    <s v="UNI240000001722"/>
    <m/>
    <m/>
    <s v="JTI"/>
    <x v="0"/>
    <s v="Yenileme"/>
    <s v="Hizmet"/>
    <s v="Hosting"/>
    <s v="Key Account"/>
    <x v="0"/>
    <x v="0"/>
    <s v="Yurt İçi"/>
    <s v="Türkiye"/>
  </r>
  <r>
    <s v="Q2"/>
    <x v="1"/>
    <x v="5"/>
    <m/>
    <s v="TADIM GIDA MADDELERI SAN.VE TIC.AS."/>
    <s v="EY.02.010"/>
    <s v="Enroute Panorama Field Agent Satis Sefi El Terminali Uygulamasi"/>
    <s v="Univera - Tadım"/>
    <x v="19"/>
    <s v="Enroute"/>
    <s v="Enroute"/>
    <n v="18318.669999999998"/>
    <m/>
    <n v="1"/>
    <m/>
    <n v="18318.669999999998"/>
    <m/>
    <n v="0"/>
    <m/>
    <n v="18318.669999999998"/>
    <m/>
    <n v="0"/>
    <n v="0"/>
    <m/>
    <m/>
    <m/>
    <s v="Tadım"/>
    <x v="0"/>
    <s v="Yeni Satış"/>
    <s v="Lisans"/>
    <s v="Lisans Satışı"/>
    <s v="Diğer"/>
    <x v="0"/>
    <x v="0"/>
    <s v="Yurt İçi"/>
    <s v="Türkiye"/>
  </r>
  <r>
    <s v="Q2"/>
    <x v="1"/>
    <x v="5"/>
    <m/>
    <s v="VODAFONE MOBILE OPERATION LTD."/>
    <s v="EH.03.001"/>
    <s v="EnRoute Panorama - Çağrı Merkezi Hizmeti  (MSD)"/>
    <s v="Univera - Vodafone"/>
    <x v="5"/>
    <s v="Enroute"/>
    <s v="Enroute"/>
    <n v="21490.37"/>
    <m/>
    <n v="1"/>
    <m/>
    <n v="21490.37"/>
    <m/>
    <n v="0"/>
    <m/>
    <n v="21490.37"/>
    <m/>
    <n v="0"/>
    <n v="0"/>
    <m/>
    <m/>
    <m/>
    <s v="Vodafone Mobile"/>
    <x v="0"/>
    <s v="Yenileme"/>
    <s v="Hizmet"/>
    <s v="Çağrı Merkezi"/>
    <s v="Diğer"/>
    <x v="0"/>
    <x v="0"/>
    <s v="Yurt Dışı"/>
    <s v="KKTC"/>
  </r>
  <r>
    <s v="Q4"/>
    <x v="0"/>
    <x v="9"/>
    <m/>
    <s v="UNILEVER SAN VE TIC.TÜRK AS."/>
    <s v="SH.02.001"/>
    <s v="StokBar Panorama - Yazilim Bakimi Hizmeti"/>
    <s v="Univera - Unilever"/>
    <x v="13"/>
    <s v="Stokbar"/>
    <s v="Stokbar"/>
    <n v="65989"/>
    <m/>
    <n v="1"/>
    <m/>
    <n v="94270"/>
    <m/>
    <n v="28281"/>
    <m/>
    <n v="65989"/>
    <m/>
    <n v="0"/>
    <n v="0"/>
    <s v="UNI240000001727"/>
    <m/>
    <m/>
    <s v="Unilever"/>
    <x v="0"/>
    <s v="Yenileme"/>
    <s v="Hizmet"/>
    <s v="Bakım ve Destek Hizmeti"/>
    <s v="Diğer"/>
    <x v="0"/>
    <x v="0"/>
    <s v="Yurt İçi"/>
    <s v="Türkiye"/>
  </r>
  <r>
    <s v="Q4"/>
    <x v="0"/>
    <x v="9"/>
    <m/>
    <s v="UNILEVER SAN VE TIC.TÜRK AS."/>
    <s v="SH.01.001"/>
    <s v="StokBar Panorama - Proje Yönetim Hizmeti"/>
    <s v="Univera - Unilever"/>
    <x v="13"/>
    <s v="Stokbar"/>
    <s v="Stokbar"/>
    <n v="11375"/>
    <m/>
    <n v="15"/>
    <m/>
    <n v="262500"/>
    <m/>
    <n v="91875"/>
    <m/>
    <n v="170625"/>
    <m/>
    <n v="0"/>
    <n v="0"/>
    <s v="UNI240000001727"/>
    <m/>
    <m/>
    <s v="Unilever"/>
    <x v="0"/>
    <s v="Yeni Satış"/>
    <s v="Hizmet"/>
    <s v="Proje Yönetimi ve Danışmanlık"/>
    <s v="Diğer"/>
    <x v="0"/>
    <x v="0"/>
    <s v="Yurt İçi"/>
    <s v="Türkiye"/>
  </r>
  <r>
    <s v="Q4"/>
    <x v="0"/>
    <x v="9"/>
    <m/>
    <s v="UNILEVER SAN VE TIC.TÜRK AS."/>
    <s v="SY.01.009"/>
    <s v="Stokbar Panorama - Platform Back Office Kullanici Lisansi (Enterprise)"/>
    <s v="Univera - Unilever"/>
    <x v="13"/>
    <s v="Stokbar"/>
    <s v="Stokbar"/>
    <n v="11700"/>
    <m/>
    <n v="1"/>
    <m/>
    <n v="19500"/>
    <m/>
    <n v="7800"/>
    <m/>
    <n v="11700"/>
    <m/>
    <n v="0"/>
    <n v="0"/>
    <s v="UNI240000001727"/>
    <m/>
    <m/>
    <s v="Unilever"/>
    <x v="0"/>
    <s v="Yeni Satış"/>
    <s v="Lisans"/>
    <s v="Lisans Satışı"/>
    <s v="Diğer"/>
    <x v="0"/>
    <x v="0"/>
    <s v="Yurt İçi"/>
    <s v="Türkiye"/>
  </r>
  <r>
    <s v="Q4"/>
    <x v="0"/>
    <x v="9"/>
    <m/>
    <s v="UNILEVER SAN VE TIC.TÜRK AS."/>
    <s v="SY.02.002"/>
    <s v="StokBar Panorama - Mobil (Android) Kullanici Lisansi (Enterprise)"/>
    <s v="Univera - Unilever"/>
    <x v="13"/>
    <s v="Stokbar"/>
    <s v="Stokbar"/>
    <n v="9900"/>
    <m/>
    <n v="15"/>
    <m/>
    <n v="270000"/>
    <m/>
    <n v="121500"/>
    <m/>
    <n v="148500"/>
    <m/>
    <n v="0"/>
    <n v="0"/>
    <s v="UNI240000001727"/>
    <m/>
    <m/>
    <s v="Unilever"/>
    <x v="0"/>
    <s v="Yeni Satış"/>
    <s v="Lisans"/>
    <s v="Lisans Satışı"/>
    <s v="Diğer"/>
    <x v="0"/>
    <x v="0"/>
    <s v="Yurt İçi"/>
    <s v="Türkiye"/>
  </r>
  <r>
    <s v="Q4"/>
    <x v="0"/>
    <x v="9"/>
    <m/>
    <s v="UNILEVER SAN VE TIC.TÜRK AS."/>
    <s v="SY.01.008"/>
    <s v="StokBar Panorama - Depo / Lokasyon Lisansi (Enterprise)"/>
    <s v="Univera - Unilever"/>
    <x v="13"/>
    <s v="Stokbar"/>
    <s v="Stokbar"/>
    <n v="83400"/>
    <m/>
    <n v="1"/>
    <m/>
    <n v="139000"/>
    <m/>
    <n v="55600"/>
    <m/>
    <n v="83400"/>
    <m/>
    <n v="0"/>
    <n v="0"/>
    <s v="UNI240000001727"/>
    <m/>
    <m/>
    <s v="Unilever"/>
    <x v="0"/>
    <s v="Yeni Satış"/>
    <s v="Lisans"/>
    <s v="Lisans Satışı"/>
    <s v="Diğer"/>
    <x v="0"/>
    <x v="0"/>
    <s v="Yurt İçi"/>
    <s v="Türkiye"/>
  </r>
  <r>
    <s v="Q4"/>
    <x v="0"/>
    <x v="9"/>
    <m/>
    <s v="UNILEVER SAN VE TIC.TÜRK AS."/>
    <s v="SH.03.001"/>
    <s v="StokBar Panorama - Çafri Merkezi Hizmeti (Tesis)"/>
    <s v="Univera - Unilever"/>
    <x v="13"/>
    <s v="Stokbar"/>
    <s v="Stokbar"/>
    <n v="42000"/>
    <m/>
    <n v="1"/>
    <m/>
    <n v="60000"/>
    <m/>
    <n v="18000"/>
    <m/>
    <n v="42000"/>
    <m/>
    <n v="0"/>
    <n v="0"/>
    <s v="UNI240000001727"/>
    <m/>
    <m/>
    <s v="Unilever"/>
    <x v="0"/>
    <s v="Yenileme"/>
    <s v="Hizmet"/>
    <s v="Hosting"/>
    <s v="Diğer"/>
    <x v="0"/>
    <x v="0"/>
    <s v="Yurt İçi"/>
    <s v="Türkiye"/>
  </r>
  <r>
    <s v="Q2"/>
    <x v="1"/>
    <x v="5"/>
    <m/>
    <s v="Tadım Gıda Maddeleri San. ve Tic. A.Ş."/>
    <s v="EH.02.009"/>
    <s v="Enroute Panorama Asset Tracker - Demirbas Modülü Yazilim Bakimi Hizmeti"/>
    <s v="Univera - Tadım"/>
    <x v="19"/>
    <s v="Enroute"/>
    <s v="Enroute"/>
    <n v="37923.980000000003"/>
    <m/>
    <n v="1"/>
    <m/>
    <n v="37923.980000000003"/>
    <m/>
    <n v="0"/>
    <m/>
    <n v="37923.980000000003"/>
    <m/>
    <n v="0"/>
    <n v="0"/>
    <m/>
    <m/>
    <m/>
    <s v="Tadım"/>
    <x v="0"/>
    <s v="Yenileme"/>
    <s v="Hizmet"/>
    <s v="Bakım ve Destek Hizmeti"/>
    <s v="Diğer"/>
    <x v="0"/>
    <x v="0"/>
    <s v="Yurt İçi"/>
    <s v="Türkiye"/>
  </r>
  <r>
    <s v="Q4"/>
    <x v="0"/>
    <x v="9"/>
    <m/>
    <s v="POLARİS YAZILIM ÇÖZÜMLERİ VE DANIŞMANLIK HİZMETLERİ LTD.ŞTİ."/>
    <s v="WPH.02.001"/>
    <s v="WebPlus Yazilim Bakimi Hizmeti"/>
    <s v="Univera - Kanal"/>
    <x v="5"/>
    <s v="Enroute"/>
    <s v="Webplus"/>
    <n v="5500"/>
    <m/>
    <n v="1"/>
    <m/>
    <n v="5500"/>
    <m/>
    <n v="0"/>
    <m/>
    <n v="5500"/>
    <m/>
    <n v="0"/>
    <n v="0"/>
    <s v="UNI240000001732"/>
    <m/>
    <m/>
    <s v="Polaris"/>
    <x v="0"/>
    <s v="Yenileme"/>
    <s v="Hizmet"/>
    <s v="Bakım ve Destek Hizmeti"/>
    <s v="Diğer"/>
    <x v="1"/>
    <x v="5"/>
    <s v="Yurt İçi"/>
    <s v="Türkiye"/>
  </r>
  <r>
    <s v="Q4"/>
    <x v="0"/>
    <x v="9"/>
    <m/>
    <s v="POLARİS YAZILIM ÇÖZÜMLERİ VE DANIŞMANLIK HİZMETLERİ LTD.ŞTİ."/>
    <s v="WPY.04.007"/>
    <s v="WebPlus Panorama - Dafitim Kanali &quot;Web Connector&quot;  3rd Party Entegrasyon Uygulama Lisansi"/>
    <s v="Univera - Kanal"/>
    <x v="5"/>
    <s v="Enroute"/>
    <s v="Webplus"/>
    <n v="25000"/>
    <m/>
    <n v="1"/>
    <m/>
    <n v="25000"/>
    <m/>
    <n v="0"/>
    <m/>
    <n v="25000"/>
    <m/>
    <n v="0"/>
    <n v="0"/>
    <s v="UNI240000001732"/>
    <m/>
    <m/>
    <s v="Polaris"/>
    <x v="0"/>
    <s v="Yeni Satış"/>
    <s v="Lisans"/>
    <s v="Lisans Satışı"/>
    <s v="Diğer"/>
    <x v="1"/>
    <x v="5"/>
    <s v="Yurt İçi"/>
    <s v="Türkiye"/>
  </r>
  <r>
    <s v="Q4"/>
    <x v="0"/>
    <x v="9"/>
    <m/>
    <s v="MİYA OTOMASYON VE BARKOD BILISIM SISTEMLERI SAN TİC. VE L.T.D. STI."/>
    <s v="WPY.02.001"/>
    <s v="WEBPLUS (Android) SATIS TEMSILCISI LISANSI"/>
    <s v="Univera - Kanal"/>
    <x v="5"/>
    <s v="Enroute"/>
    <s v="Webplus"/>
    <n v="2250"/>
    <m/>
    <n v="1"/>
    <m/>
    <n v="2250"/>
    <m/>
    <n v="0"/>
    <m/>
    <n v="2250"/>
    <m/>
    <n v="0"/>
    <n v="0"/>
    <s v="UNI240000001731"/>
    <m/>
    <m/>
    <s v="Miya"/>
    <x v="0"/>
    <s v="Yeni Satış"/>
    <s v="Lisans"/>
    <s v="Lisans Satışı"/>
    <s v="Diğer"/>
    <x v="1"/>
    <x v="1"/>
    <s v="Yurt İçi"/>
    <s v="Türkiye"/>
  </r>
  <r>
    <s v="Q4"/>
    <x v="0"/>
    <x v="9"/>
    <m/>
    <s v="BILGE PAZARLAMA INSAAT MAD.NAK.TAAH.GIDA TURIZM SAN. VE TIC.LTD.STI"/>
    <s v="UH.01.002"/>
    <s v="UNIDOX KONTÖR HIZMETI"/>
    <s v="Univera - Pernod Ricard"/>
    <x v="6"/>
    <s v="E-Dönüşüm"/>
    <s v="Unidox"/>
    <n v="2.2999999999999998"/>
    <m/>
    <n v="10000"/>
    <m/>
    <n v="23000"/>
    <m/>
    <n v="0"/>
    <m/>
    <n v="23000"/>
    <m/>
    <n v="0"/>
    <n v="0"/>
    <s v="UNI240000001729"/>
    <m/>
    <m/>
    <s v="Pernod Ricard"/>
    <x v="0"/>
    <s v="Yeni Satış"/>
    <s v="Kontor"/>
    <s v="Kontor Satışı"/>
    <s v="Key Account"/>
    <x v="1"/>
    <x v="0"/>
    <s v="Yurt İçi"/>
    <s v="Türkiye"/>
  </r>
  <r>
    <s v="Q4"/>
    <x v="0"/>
    <x v="9"/>
    <m/>
    <s v="ÇNR GRUP OTOM.MIM.INS.SAN.VE TIC.LTD.STI."/>
    <s v="UH.01.002"/>
    <s v="UNIDOX KONTÖR HIZMETI"/>
    <s v="Univera Doğuş Çay Projesi"/>
    <x v="6"/>
    <s v="E-Dönüşüm"/>
    <s v="Unidox"/>
    <n v="2.4525000000000001"/>
    <m/>
    <n v="10000"/>
    <m/>
    <n v="24525"/>
    <m/>
    <n v="0"/>
    <m/>
    <n v="24525"/>
    <m/>
    <n v="0"/>
    <n v="0"/>
    <s v="UNI240000001730"/>
    <m/>
    <m/>
    <s v="Doğuş Çay"/>
    <x v="0"/>
    <s v="Yeni Satış"/>
    <s v="Kontor"/>
    <s v="Kontor Satışı"/>
    <s v="Key Account"/>
    <x v="1"/>
    <x v="0"/>
    <s v="Yurt İçi"/>
    <s v="Türkiye"/>
  </r>
  <r>
    <s v="Q4"/>
    <x v="0"/>
    <x v="9"/>
    <m/>
    <s v="NUROL MAKINA VE SANAYI A.S."/>
    <s v="CDH.01.001"/>
    <s v="Calldesk Panorama - Proje Yönetim Hizmeti"/>
    <s v="Univera - Nurol Makina"/>
    <x v="13"/>
    <s v="ServiceCore"/>
    <m/>
    <n v="5953.5"/>
    <m/>
    <n v="5"/>
    <m/>
    <n v="29767.5"/>
    <m/>
    <n v="0"/>
    <m/>
    <n v="29767.5"/>
    <m/>
    <n v="0"/>
    <n v="0"/>
    <s v="UNI240000001733"/>
    <m/>
    <m/>
    <s v="Nurol Makina"/>
    <x v="0"/>
    <s v="Yeni Satış"/>
    <s v="Hizmet"/>
    <s v="Proje Yönetimi ve Danışmanlık"/>
    <s v="Diğer"/>
    <x v="0"/>
    <x v="0"/>
    <s v="Yurt İçi"/>
    <s v="Türkiye"/>
  </r>
  <r>
    <s v="Q4"/>
    <x v="0"/>
    <x v="9"/>
    <m/>
    <s v="POLARİS YAZILIM ÇÖZÜMLERİ VE DANIŞMANLIK HİZMETLERİ LTD.ŞTİ."/>
    <s v="WPH.02.001"/>
    <s v="WebPlus Yazilim Bakimi Hizmeti"/>
    <s v="Univera - Kanal"/>
    <x v="5"/>
    <s v="Enroute"/>
    <s v="Webplus"/>
    <n v="59400"/>
    <m/>
    <n v="1"/>
    <m/>
    <n v="59400"/>
    <m/>
    <n v="0"/>
    <m/>
    <n v="59400"/>
    <m/>
    <n v="0"/>
    <n v="0"/>
    <s v="UNI240000001736"/>
    <m/>
    <m/>
    <s v="Polaris"/>
    <x v="0"/>
    <s v="Yenileme"/>
    <s v="Hizmet"/>
    <s v="Bakım ve Destek Hizmeti"/>
    <s v="Diğer"/>
    <x v="1"/>
    <x v="5"/>
    <s v="Yurt İçi"/>
    <s v="Türkiye"/>
  </r>
  <r>
    <s v="Q4"/>
    <x v="0"/>
    <x v="9"/>
    <m/>
    <s v="POLARİS YAZILIM ÇÖZÜMLERİ VE DANIŞMANLIK HİZMETLERİ LTD.ŞTİ."/>
    <s v="WPH.02.001"/>
    <s v="WebPlus Yazilim Bakimi Hizmeti"/>
    <s v="Univera - Kanal"/>
    <x v="5"/>
    <s v="Enroute"/>
    <s v="Webplus"/>
    <n v="17191.48"/>
    <m/>
    <n v="1"/>
    <m/>
    <n v="17191.48"/>
    <m/>
    <n v="0"/>
    <m/>
    <n v="17191.48"/>
    <m/>
    <n v="0"/>
    <n v="0"/>
    <s v="UNI240000001736"/>
    <m/>
    <m/>
    <s v="Polaris"/>
    <x v="0"/>
    <s v="Yenileme"/>
    <s v="Hizmet"/>
    <s v="Bakım ve Destek Hizmeti"/>
    <s v="Diğer"/>
    <x v="1"/>
    <x v="5"/>
    <s v="Yurt İçi"/>
    <s v="Türkiye"/>
  </r>
  <r>
    <s v="Q4"/>
    <x v="0"/>
    <x v="9"/>
    <m/>
    <s v="POLARİS YAZILIM ÇÖZÜMLERİ VE DANIŞMANLIK HİZMETLERİ LTD.ŞTİ."/>
    <s v="WPH.02.001"/>
    <s v="WebPlus Yazilim Bakimi Hizmeti"/>
    <s v="Univera - Kanal"/>
    <x v="5"/>
    <s v="Enroute"/>
    <s v="Webplus"/>
    <n v="15000"/>
    <m/>
    <n v="1"/>
    <m/>
    <n v="15000"/>
    <m/>
    <n v="0"/>
    <m/>
    <n v="15000"/>
    <m/>
    <n v="0"/>
    <n v="0"/>
    <s v="UNI240000001737"/>
    <m/>
    <m/>
    <s v="Polaris"/>
    <x v="0"/>
    <s v="Yenileme"/>
    <s v="Hizmet"/>
    <s v="Bakım ve Destek Hizmeti"/>
    <s v="Diğer"/>
    <x v="1"/>
    <x v="5"/>
    <s v="Yurt İçi"/>
    <s v="Türkiye"/>
  </r>
  <r>
    <s v="Q4"/>
    <x v="0"/>
    <x v="9"/>
    <m/>
    <s v="POLARİS YAZILIM ÇÖZÜMLERİ VE DANIŞMANLIK HİZMETLERİ LTD.ŞTİ."/>
    <s v="WPH.02.001"/>
    <s v="WebPlus Yazilim Bakimi Hizmeti"/>
    <s v="Univera - Kanal"/>
    <x v="5"/>
    <s v="Enroute"/>
    <s v="Webplus"/>
    <n v="3373.58"/>
    <m/>
    <n v="1"/>
    <m/>
    <n v="3373.58"/>
    <m/>
    <n v="0"/>
    <m/>
    <n v="3373.58"/>
    <m/>
    <n v="0"/>
    <n v="0"/>
    <s v="UNI240000001737"/>
    <m/>
    <m/>
    <s v="Polaris"/>
    <x v="0"/>
    <s v="Yenileme"/>
    <s v="Hizmet"/>
    <s v="Bakım ve Destek Hizmeti"/>
    <s v="Diğer"/>
    <x v="1"/>
    <x v="5"/>
    <s v="Yurt İçi"/>
    <s v="Türkiye"/>
  </r>
  <r>
    <s v="Q4"/>
    <x v="0"/>
    <x v="9"/>
    <m/>
    <s v="MATRIKS BİLGİSAYAR SİSTEMLERİ LTD.ŞTİ"/>
    <s v="WPY.02.001"/>
    <s v="WEBPLUS (Android) SATIS TEMSILCISI LISANSI"/>
    <s v="Univera - Kanal"/>
    <x v="5"/>
    <s v="Enroute"/>
    <s v="Webplus"/>
    <n v="3500"/>
    <m/>
    <n v="2"/>
    <m/>
    <n v="7000"/>
    <m/>
    <n v="0"/>
    <m/>
    <n v="7000"/>
    <m/>
    <n v="0"/>
    <n v="0"/>
    <s v="UNI240000001739"/>
    <m/>
    <m/>
    <s v="Matriks"/>
    <x v="0"/>
    <s v="Yeni Satış"/>
    <s v="Lisans"/>
    <s v="Lisans Satışı"/>
    <s v="Diğer"/>
    <x v="1"/>
    <x v="2"/>
    <s v="Yurt İçi"/>
    <s v="Türkiye"/>
  </r>
  <r>
    <s v="Q4"/>
    <x v="0"/>
    <x v="9"/>
    <m/>
    <s v="SÜTKAR TICARET -UGUR AYDIN"/>
    <s v="UH.01.002"/>
    <s v="UNIDOX KONTÖR HIZMETI"/>
    <s v="Univera - Düzey Tüketim"/>
    <x v="6"/>
    <s v="E-Dönüşüm"/>
    <s v="Unidox"/>
    <n v="2.2000000000000002"/>
    <m/>
    <n v="10000"/>
    <m/>
    <n v="22000"/>
    <m/>
    <n v="0"/>
    <m/>
    <n v="22000"/>
    <m/>
    <n v="0"/>
    <n v="0"/>
    <s v="UNI240000001738"/>
    <m/>
    <m/>
    <s v="Düzey"/>
    <x v="0"/>
    <s v="Yeni Satış"/>
    <s v="Kontor"/>
    <s v="Kontor Satışı"/>
    <s v="Key Account"/>
    <x v="1"/>
    <x v="0"/>
    <s v="Yurt İçi"/>
    <s v="Türkiye"/>
  </r>
  <r>
    <s v="Q2"/>
    <x v="1"/>
    <x v="5"/>
    <m/>
    <s v="EFES VITANTA MOLDOVA BREWERY S.A"/>
    <s v="EH.02.001"/>
    <s v="Enroute Panorama - Yillik Yazilim Bakimi, Yasatma ve Merkezi Destek Hizmeti"/>
    <s v="Univera - Efes Moldova"/>
    <x v="16"/>
    <s v="Enroute"/>
    <s v="Enroute"/>
    <n v="29384.37"/>
    <m/>
    <n v="1"/>
    <m/>
    <n v="29384.366320000001"/>
    <m/>
    <n v="-3.6849999999999999E-3"/>
    <m/>
    <n v="29384.37"/>
    <m/>
    <n v="0"/>
    <n v="0"/>
    <m/>
    <m/>
    <m/>
    <s v="Efes International"/>
    <x v="0"/>
    <s v="Yenileme"/>
    <s v="Hizmet"/>
    <s v="Bakım ve Destek Hizmeti"/>
    <s v="Diğer"/>
    <x v="0"/>
    <x v="0"/>
    <s v="Yurt Dışı"/>
    <s v="Moldova"/>
  </r>
  <r>
    <s v="Q2"/>
    <x v="1"/>
    <x v="5"/>
    <m/>
    <s v="Tadım Gıda Maddeleri San. ve Tic. A.Ş."/>
    <s v="EH.02.001"/>
    <s v="Enroute Panorama - Yillik Yazilim Bakimi, Yasatma ve Merkezi Destek Hizmeti"/>
    <s v="Univera - Tadım"/>
    <x v="19"/>
    <s v="Enroute"/>
    <s v="Enroute"/>
    <n v="1094868.8899999999"/>
    <m/>
    <n v="1"/>
    <m/>
    <n v="1094868.8899999999"/>
    <m/>
    <n v="0"/>
    <m/>
    <n v="1094868.8899999999"/>
    <m/>
    <n v="0"/>
    <n v="0"/>
    <m/>
    <m/>
    <m/>
    <s v="Tadım"/>
    <x v="0"/>
    <s v="Yenileme"/>
    <s v="Hizmet"/>
    <s v="Bakım ve Destek Hizmeti"/>
    <s v="Diğer"/>
    <x v="0"/>
    <x v="0"/>
    <s v="Yurt İçi"/>
    <s v="Türkiye"/>
  </r>
  <r>
    <s v="Q2"/>
    <x v="1"/>
    <x v="5"/>
    <m/>
    <s v="LOGO Yazılım SAN. VE TİC. A.Ş."/>
    <s v="EY.04.014"/>
    <s v="Enroute - E-Dönüşüm Yazılım Komisyonu"/>
    <s v="Univera - JTI"/>
    <x v="6"/>
    <s v="E-Dönüşüm"/>
    <s v="E-Dönüşüm"/>
    <n v="383870"/>
    <m/>
    <n v="1"/>
    <m/>
    <n v="383870"/>
    <m/>
    <n v="0"/>
    <m/>
    <n v="383870"/>
    <m/>
    <n v="0"/>
    <n v="0"/>
    <m/>
    <m/>
    <m/>
    <s v="Logo"/>
    <x v="0"/>
    <s v="Yeni Satış"/>
    <s v="Komisyon"/>
    <s v="E-Dönüşüm"/>
    <s v="Diğer"/>
    <x v="0"/>
    <x v="0"/>
    <s v="Yurt İçi"/>
    <s v="Türkiye"/>
  </r>
  <r>
    <s v="Q2"/>
    <x v="1"/>
    <x v="5"/>
    <m/>
    <s v="EKSILIOGLU  GIDA VE TEM ÜRÜN DAG PAZ  SAN ve TIC LTD. STI"/>
    <s v="EH.05.002"/>
    <s v="Enroute Panorama - Rapor Gelistirme Hizmeti"/>
    <s v="Univera - Reckitt Benckiser"/>
    <x v="19"/>
    <s v="Enroute"/>
    <s v="Enroute"/>
    <n v="24500"/>
    <m/>
    <n v="4"/>
    <m/>
    <n v="98000"/>
    <m/>
    <n v="0"/>
    <m/>
    <n v="98000"/>
    <m/>
    <n v="0"/>
    <n v="0"/>
    <m/>
    <m/>
    <m/>
    <s v="R. Benckiser"/>
    <x v="0"/>
    <s v="Yeni Satış"/>
    <s v="Hizmet"/>
    <s v="Rapor Geliştirme"/>
    <s v="Diğer"/>
    <x v="0"/>
    <x v="0"/>
    <s v="Yurt İçi"/>
    <s v="Türkiye"/>
  </r>
  <r>
    <s v="Q2"/>
    <x v="1"/>
    <x v="5"/>
    <m/>
    <s v="EFES VITANTA MOLDOVA BREWERY S.A"/>
    <s v="EH.03.001"/>
    <s v="Enroute Panorama - Çafri Merkezi Hizmeti  (MSD)"/>
    <s v="Univera - Efes Moldova"/>
    <x v="16"/>
    <s v="Enroute"/>
    <s v="Enroute"/>
    <n v="38418.300000000003"/>
    <m/>
    <n v="1"/>
    <m/>
    <n v="38418.303"/>
    <m/>
    <n v="3.0000000000000001E-3"/>
    <m/>
    <n v="38418.300000000003"/>
    <m/>
    <n v="0"/>
    <n v="0"/>
    <m/>
    <m/>
    <m/>
    <s v="Efes International"/>
    <x v="0"/>
    <s v="Yenileme"/>
    <s v="Hizmet"/>
    <s v="Çağrı Merkezi"/>
    <s v="Diğer"/>
    <x v="0"/>
    <x v="0"/>
    <s v="Yurt Dışı"/>
    <s v="Moldova"/>
  </r>
  <r>
    <s v="Q4"/>
    <x v="0"/>
    <x v="9"/>
    <m/>
    <s v="POLARİS YAZILIM ÇÖZÜMLERİ VE DANIŞMANLIK HİZMETLERİ LTD.ŞTİ."/>
    <s v="UH.01.002"/>
    <s v="UNIDOX KONTÖR HIZMETI"/>
    <s v="Univera - Kanal"/>
    <x v="5"/>
    <s v="E-Dönüşüm"/>
    <s v="Unidox"/>
    <n v="1.839"/>
    <m/>
    <n v="10000"/>
    <m/>
    <n v="18390"/>
    <m/>
    <n v="0"/>
    <m/>
    <n v="18390"/>
    <m/>
    <n v="0"/>
    <n v="0"/>
    <s v="UNI240000001743"/>
    <m/>
    <m/>
    <s v="Polaris"/>
    <x v="0"/>
    <s v="Yeni Satış"/>
    <s v="Kontor"/>
    <s v="Kontor Satışı"/>
    <s v="Diğer"/>
    <x v="1"/>
    <x v="5"/>
    <s v="Yurt İçi"/>
    <s v="Türkiye"/>
  </r>
  <r>
    <s v="Q4"/>
    <x v="0"/>
    <x v="9"/>
    <m/>
    <s v="POLARİS YAZILIM ÇÖZÜMLERİ VE DANIŞMANLIK HİZMETLERİ LTD.ŞTİ."/>
    <s v="UH.01.002"/>
    <s v="UNIDOX KONTÖR HIZMETI"/>
    <s v="Univera - Kanal"/>
    <x v="5"/>
    <s v="E-Dönüşüm"/>
    <s v="Unidox"/>
    <n v="1.839"/>
    <m/>
    <n v="10000"/>
    <m/>
    <n v="18390"/>
    <m/>
    <n v="0"/>
    <m/>
    <n v="18390"/>
    <m/>
    <n v="0"/>
    <n v="0"/>
    <s v="UNI240000001744"/>
    <m/>
    <m/>
    <s v="Polaris"/>
    <x v="0"/>
    <s v="Yeni Satış"/>
    <s v="Kontor"/>
    <s v="Kontor Satışı"/>
    <s v="Diğer"/>
    <x v="1"/>
    <x v="5"/>
    <s v="Yurt İçi"/>
    <s v="Türkiye"/>
  </r>
  <r>
    <s v="Q2"/>
    <x v="1"/>
    <x v="5"/>
    <m/>
    <s v="EKSILIOGLU  GIDA VE TEM ÜRÜN DAG PAZ  SAN ve TIC LTD. STI"/>
    <s v="EH.01.001"/>
    <s v="Enroute Panorama - Proje ve Ürün Yönetimi Danışmanlığı Hizmeti"/>
    <s v="Univera - Reckitt Benckiser"/>
    <x v="19"/>
    <s v="Enroute"/>
    <s v="Enroute"/>
    <n v="24500"/>
    <m/>
    <n v="1"/>
    <m/>
    <n v="24500"/>
    <m/>
    <n v="0"/>
    <m/>
    <n v="24500"/>
    <m/>
    <n v="0"/>
    <n v="0"/>
    <m/>
    <m/>
    <m/>
    <s v="R. Benckiser"/>
    <x v="0"/>
    <s v="Yeni Satış"/>
    <s v="Hizmet"/>
    <s v="Proje Yönetimi ve Danışmanlık"/>
    <s v="Diğer"/>
    <x v="0"/>
    <x v="0"/>
    <s v="Yurt İçi"/>
    <s v="Türkiye"/>
  </r>
  <r>
    <s v="Q4"/>
    <x v="0"/>
    <x v="9"/>
    <m/>
    <s v="OGER IÇECEK SANAYI VE TICARET LTD.STI."/>
    <s v="UH.01.002"/>
    <s v="UNIDOX KONTÖR HIZMETI"/>
    <s v="Univera - Sarper İçecek"/>
    <x v="6"/>
    <s v="E-Dönüşüm"/>
    <s v="Unidox"/>
    <n v="1.875"/>
    <m/>
    <n v="25000"/>
    <m/>
    <n v="46875"/>
    <m/>
    <n v="0"/>
    <m/>
    <n v="46875"/>
    <m/>
    <n v="0"/>
    <n v="0"/>
    <s v="UNI240000001748"/>
    <m/>
    <m/>
    <s v="Sarper İçecek"/>
    <x v="0"/>
    <s v="Yeni Satış"/>
    <s v="Kontor"/>
    <s v="Kontor Satışı"/>
    <s v="Diğer"/>
    <x v="0"/>
    <x v="0"/>
    <s v="Yurt İçi"/>
    <s v="Türkiye"/>
  </r>
  <r>
    <s v="Q4"/>
    <x v="0"/>
    <x v="9"/>
    <m/>
    <s v="Websis Yazılım ve Bilgisayar"/>
    <s v="UH.01.002"/>
    <s v="UNIDOX KONTÖR HIZMETI"/>
    <s v="Univera - Kanal"/>
    <x v="6"/>
    <s v="E-Dönüşüm"/>
    <s v="Unidox"/>
    <n v="0.92630000000000001"/>
    <m/>
    <n v="100000"/>
    <m/>
    <n v="92630"/>
    <m/>
    <n v="0"/>
    <m/>
    <n v="92630"/>
    <m/>
    <n v="0"/>
    <n v="0"/>
    <s v="UNI240000001747"/>
    <m/>
    <m/>
    <s v="Websis"/>
    <x v="0"/>
    <s v="Yeni Satış"/>
    <s v="Kontor"/>
    <s v="Kontor Satışı"/>
    <s v="Diğer"/>
    <x v="1"/>
    <x v="10"/>
    <s v="Yurt İçi"/>
    <s v="Türkiye"/>
  </r>
  <r>
    <s v="Q4"/>
    <x v="0"/>
    <x v="9"/>
    <m/>
    <s v="Websis Yazılım ve Bilgisayar"/>
    <s v="UH.01.012"/>
    <s v="UNIDOX CONNECTOR LISANSI"/>
    <s v="Univera - Kanal"/>
    <x v="6"/>
    <s v="E-Dönüşüm"/>
    <s v="Unidox"/>
    <n v="10000"/>
    <m/>
    <n v="3"/>
    <m/>
    <n v="30000"/>
    <m/>
    <n v="0"/>
    <m/>
    <n v="30000"/>
    <m/>
    <n v="0"/>
    <n v="0"/>
    <s v="UNI240000001747"/>
    <m/>
    <m/>
    <s v="Websis"/>
    <x v="0"/>
    <s v="Yeni Satış"/>
    <s v="Lisans"/>
    <s v="Lisans Satışı"/>
    <s v="Diğer"/>
    <x v="1"/>
    <x v="10"/>
    <s v="Yurt İçi"/>
    <s v="Türkiye"/>
  </r>
  <r>
    <s v="Q2"/>
    <x v="1"/>
    <x v="5"/>
    <m/>
    <s v="WEITNAUER DIS TICARET ANONIM SIRKETI"/>
    <s v="EH.03.006"/>
    <s v="Enroute Panorama - Uzaktan Kurulum ve Efitim Hizmeti"/>
    <s v="Univera - Weitnauer"/>
    <x v="12"/>
    <s v="Enroute"/>
    <s v="Enroute"/>
    <n v="10000"/>
    <m/>
    <n v="1"/>
    <m/>
    <n v="10000"/>
    <m/>
    <n v="0"/>
    <m/>
    <n v="10000"/>
    <m/>
    <n v="0"/>
    <n v="0"/>
    <m/>
    <m/>
    <m/>
    <s v="Weithnauer"/>
    <x v="0"/>
    <s v="Yeni Satış"/>
    <s v="Hizmet"/>
    <s v="Kurulum ve Eğitim"/>
    <s v="Diğer"/>
    <x v="0"/>
    <x v="0"/>
    <s v="Yurt İçi"/>
    <s v="Türkiye"/>
  </r>
  <r>
    <s v="Q2"/>
    <x v="1"/>
    <x v="5"/>
    <m/>
    <s v="BEYLERBEYI IÇECEK PAZARLAMA A.S"/>
    <s v="EY.04.006"/>
    <s v="Enroute Panorama - Kullanici Yazılımlari Kiralama Hizmeti (Enterprise)"/>
    <s v="Univera - Sarper İçecek"/>
    <x v="13"/>
    <s v="Enroute"/>
    <s v="Enroute"/>
    <n v="6060"/>
    <m/>
    <n v="170"/>
    <m/>
    <n v="1030200"/>
    <m/>
    <n v="0"/>
    <m/>
    <n v="1030200"/>
    <m/>
    <n v="0"/>
    <n v="0"/>
    <m/>
    <m/>
    <m/>
    <s v="Beylerbeyi"/>
    <x v="0"/>
    <s v="Yenileme"/>
    <s v="Lisans"/>
    <s v="Lisans Kiralama"/>
    <s v="Diğer"/>
    <x v="0"/>
    <x v="0"/>
    <s v="Yurt İçi"/>
    <s v="Türkiye"/>
  </r>
  <r>
    <s v="Q2"/>
    <x v="1"/>
    <x v="5"/>
    <m/>
    <s v="PAMUK GIDA TURIZM A.S."/>
    <s v="EYS.04.012"/>
    <s v="Enroute Panorama - E-Dönüsüm Modül Yazılımi Standart"/>
    <s v="Univera - Redbull"/>
    <x v="12"/>
    <s v="E-Dönüşüm"/>
    <s v="Enroute"/>
    <n v="32500"/>
    <m/>
    <n v="1"/>
    <m/>
    <n v="32500"/>
    <m/>
    <n v="0"/>
    <m/>
    <n v="32500"/>
    <m/>
    <n v="0"/>
    <n v="0"/>
    <m/>
    <m/>
    <m/>
    <s v="Redbull"/>
    <x v="0"/>
    <s v="Yeni Satış"/>
    <s v="Lisans"/>
    <s v="Lisans Satışı"/>
    <s v="Diğer"/>
    <x v="0"/>
    <x v="0"/>
    <s v="Yurt İçi"/>
    <s v="Türkiye"/>
  </r>
  <r>
    <s v="Q2"/>
    <x v="1"/>
    <x v="5"/>
    <m/>
    <s v="BEYLERBEYI IÇECEK PAZARLAMA A.S"/>
    <s v="EY.04.005"/>
    <s v="Enroute Panorama - Dafitici Yazılımlari ve Hizmetleri Kiralama Hizmeti (Enterprise)"/>
    <s v="Univera - Sarper İçecek"/>
    <x v="13"/>
    <s v="Enroute"/>
    <s v="Enroute"/>
    <n v="30044.78"/>
    <m/>
    <n v="16"/>
    <m/>
    <n v="480716.48"/>
    <m/>
    <n v="0"/>
    <m/>
    <n v="480716.48"/>
    <m/>
    <n v="0"/>
    <n v="0"/>
    <m/>
    <m/>
    <m/>
    <s v="Beylerbeyi"/>
    <x v="0"/>
    <s v="Yenileme"/>
    <s v="Lisans"/>
    <s v="Lisans Kiralama"/>
    <s v="Diğer"/>
    <x v="0"/>
    <x v="0"/>
    <s v="Yurt İçi"/>
    <s v="Türkiye"/>
  </r>
  <r>
    <s v="Q4"/>
    <x v="0"/>
    <x v="9"/>
    <m/>
    <s v="MİYA OTOMASYON VE BARKOD BILISIM SISTEMLERI SAN TİC. VE L.T.D. STI."/>
    <s v="WPH.02.001"/>
    <s v="WebPlus Yazilim Bakimi Hizmeti"/>
    <s v="Univera - Kanal"/>
    <x v="5"/>
    <s v="Enroute"/>
    <s v="Webplus"/>
    <n v="2530"/>
    <m/>
    <n v="1"/>
    <m/>
    <n v="2530"/>
    <m/>
    <n v="0"/>
    <m/>
    <n v="2530"/>
    <m/>
    <n v="0"/>
    <n v="0"/>
    <s v="UNI240000001753"/>
    <m/>
    <m/>
    <s v="Miya"/>
    <x v="0"/>
    <s v="Yenileme"/>
    <s v="Hizmet"/>
    <s v="Bakım ve Destek Hizmeti"/>
    <s v="Diğer"/>
    <x v="1"/>
    <x v="1"/>
    <s v="Yurt İçi"/>
    <s v="Türkiye"/>
  </r>
  <r>
    <s v="Q4"/>
    <x v="0"/>
    <x v="9"/>
    <m/>
    <s v="MİYA OTOMASYON VE BARKOD BILISIM SISTEMLERI SAN TİC. VE L.T.D. STI."/>
    <s v="WPY.01.003"/>
    <s v="WEBPLUS EK KULLANICI LISANSI +1"/>
    <s v="Univera - Kanal"/>
    <x v="5"/>
    <s v="Enroute"/>
    <s v="Webplus"/>
    <n v="1500"/>
    <m/>
    <n v="1"/>
    <m/>
    <n v="1500"/>
    <m/>
    <n v="0"/>
    <m/>
    <n v="1500"/>
    <m/>
    <n v="0"/>
    <n v="0"/>
    <s v="UNI240000001753"/>
    <m/>
    <m/>
    <s v="Miya"/>
    <x v="0"/>
    <s v="Yeni Satış"/>
    <s v="Lisans"/>
    <s v="Lisans Satışı"/>
    <s v="Diğer"/>
    <x v="1"/>
    <x v="1"/>
    <s v="Yurt İçi"/>
    <s v="Türkiye"/>
  </r>
  <r>
    <s v="Q4"/>
    <x v="0"/>
    <x v="9"/>
    <m/>
    <s v="MİYA OTOMASYON VE BARKOD BILISIM SISTEMLERI SAN TİC. VE L.T.D. STI."/>
    <s v="WPY.01.007"/>
    <s v="WEBPLUS E-DÖNÜSÜM MODÜL LISANSI"/>
    <s v="Univera - Kanal"/>
    <x v="5"/>
    <s v="Enroute"/>
    <s v="Webplus"/>
    <n v="10000"/>
    <m/>
    <n v="1"/>
    <m/>
    <n v="10000"/>
    <m/>
    <n v="0"/>
    <m/>
    <n v="10000"/>
    <m/>
    <n v="0"/>
    <n v="0"/>
    <s v="UNI240000001753"/>
    <m/>
    <m/>
    <s v="Miya"/>
    <x v="0"/>
    <s v="Yeni Satış"/>
    <s v="Lisans"/>
    <s v="Lisans Satışı"/>
    <s v="Diğer"/>
    <x v="1"/>
    <x v="1"/>
    <s v="Yurt İçi"/>
    <s v="Türkiye"/>
  </r>
  <r>
    <s v="Q4"/>
    <x v="0"/>
    <x v="9"/>
    <m/>
    <s v="YIGITOL GIDA TARIM VE NAK. SAN. TIC. LTD. STI."/>
    <s v="UH.01.002"/>
    <s v="UNIDOX KONTÖR HIZMETI"/>
    <s v="Univera - Çaykur"/>
    <x v="6"/>
    <s v="E-Dönüşüm"/>
    <s v="Unidox"/>
    <n v="1.1399999999999999"/>
    <m/>
    <n v="100000"/>
    <m/>
    <n v="114000"/>
    <m/>
    <n v="0"/>
    <m/>
    <n v="114000"/>
    <m/>
    <n v="0"/>
    <n v="0"/>
    <s v="UNI240000001755"/>
    <m/>
    <m/>
    <s v="Çaykur"/>
    <x v="0"/>
    <s v="Yeni Satış"/>
    <s v="Kontor"/>
    <s v="Kontor Satışı"/>
    <s v="Diğer"/>
    <x v="1"/>
    <x v="0"/>
    <s v="Yurt İçi"/>
    <s v="Türkiye"/>
  </r>
  <r>
    <s v="Q4"/>
    <x v="0"/>
    <x v="9"/>
    <m/>
    <s v="DOGAN TREND OTOMOTIV TICARET HIZMET VE TEKNOLOJI A.S."/>
    <s v="CDH.02.001"/>
    <s v="Calldesk Panorama Yazilim Bakimi Hizmeti "/>
    <s v="Univera - Suzuki"/>
    <x v="13"/>
    <s v="ServiceCore"/>
    <m/>
    <n v="21656.25"/>
    <m/>
    <n v="1"/>
    <m/>
    <n v="21656.25"/>
    <m/>
    <n v="0"/>
    <m/>
    <n v="21656.25"/>
    <m/>
    <n v="0"/>
    <n v="0"/>
    <s v="UNI240000001754"/>
    <m/>
    <m/>
    <s v="Doğan Trend"/>
    <x v="0"/>
    <s v="Yenileme"/>
    <s v="Hizmet"/>
    <s v="Bakım ve Destek Hizmeti"/>
    <s v="Key Account"/>
    <x v="0"/>
    <x v="0"/>
    <s v="Yurt İçi"/>
    <s v="Türkiye"/>
  </r>
  <r>
    <s v="Q4"/>
    <x v="0"/>
    <x v="9"/>
    <m/>
    <s v="DOGAN TREND OTOMOTIV TICARET HIZMET VE TEKNOLOJI A.S."/>
    <s v="CDY.01.011"/>
    <s v="CALLDESK PANORAMA PLATFORM EK KULLANICI LISANSI"/>
    <s v="Univera - Suzuki"/>
    <x v="13"/>
    <s v="ServiceCore"/>
    <m/>
    <n v="13125"/>
    <m/>
    <n v="30"/>
    <m/>
    <n v="525000"/>
    <m/>
    <n v="131250"/>
    <m/>
    <n v="393750"/>
    <m/>
    <n v="0"/>
    <n v="0"/>
    <s v="UNI240000001754"/>
    <m/>
    <m/>
    <s v="Doğan Trend"/>
    <x v="0"/>
    <s v="Yeni Satış"/>
    <s v="Lisans"/>
    <s v="Lisans Satışı"/>
    <s v="Key Account"/>
    <x v="0"/>
    <x v="0"/>
    <s v="Yurt İçi"/>
    <s v="Türkiye"/>
  </r>
  <r>
    <s v="Q2"/>
    <x v="1"/>
    <x v="5"/>
    <m/>
    <s v="Sütaş Süt Ürünleri A.Ş."/>
    <s v="EH.02.001"/>
    <s v="Enroute Panorama - Yillik Yazilim Bakimi, Yasatma ve Merkezi Destek Hizmeti"/>
    <s v="Univera - Sütaş"/>
    <x v="13"/>
    <s v="Enroute"/>
    <s v="Enroute"/>
    <n v="937027.37"/>
    <m/>
    <n v="1"/>
    <m/>
    <n v="937027.37"/>
    <m/>
    <n v="0"/>
    <m/>
    <n v="937027.37"/>
    <m/>
    <n v="0"/>
    <n v="0"/>
    <m/>
    <m/>
    <m/>
    <s v="Sütaş"/>
    <x v="0"/>
    <s v="Yenileme"/>
    <s v="Hizmet"/>
    <s v="Bakım ve Destek Hizmeti"/>
    <s v="Diğer"/>
    <x v="0"/>
    <x v="0"/>
    <s v="Yurt İçi"/>
    <s v="Türkiye"/>
  </r>
  <r>
    <s v="Q3"/>
    <x v="1"/>
    <x v="6"/>
    <m/>
    <s v="Turkuaz Trade LLC"/>
    <s v="EH.02.001"/>
    <s v="Enroute Panorama - Yazılım Bakımı, Yaşatma ve Merkezi Destek Hizmeti"/>
    <s v="Univera - Turkuaz - Kazakistan"/>
    <x v="16"/>
    <s v="Enroute"/>
    <s v="Enroute"/>
    <n v="605751"/>
    <m/>
    <n v="1"/>
    <m/>
    <m/>
    <m/>
    <m/>
    <m/>
    <n v="605751"/>
    <m/>
    <m/>
    <m/>
    <m/>
    <m/>
    <m/>
    <s v="Turkuaz Trade"/>
    <x v="0"/>
    <s v="Yenileme"/>
    <s v="Hizmet"/>
    <s v="Bakım ve Destek Hizmeti"/>
    <s v="Diğer"/>
    <x v="0"/>
    <x v="0"/>
    <s v="Yurt Dışı"/>
    <s v="Kırgızistan"/>
  </r>
  <r>
    <s v="Q2"/>
    <x v="1"/>
    <x v="5"/>
    <m/>
    <s v="BEYLERBEYI IÇECEK PAZARLAMA A.S"/>
    <s v="EH.01.001"/>
    <s v="Enroute Panorama - Proje ve Ürün Yönetimi Danışmanlığı Hizmeti"/>
    <s v="Univera - Sarper İçecek"/>
    <x v="13"/>
    <s v="Enroute"/>
    <s v="Enroute"/>
    <n v="16500"/>
    <m/>
    <n v="6"/>
    <m/>
    <n v="99000"/>
    <m/>
    <n v="0"/>
    <m/>
    <n v="99000"/>
    <m/>
    <n v="0"/>
    <n v="0"/>
    <m/>
    <m/>
    <m/>
    <s v="Beylerbeyi"/>
    <x v="0"/>
    <s v="Yeni Satış"/>
    <s v="Hizmet"/>
    <s v="Proje Yönetimi ve Danışmanlık"/>
    <s v="Diğer"/>
    <x v="0"/>
    <x v="0"/>
    <s v="Yurt İçi"/>
    <s v="Türkiye"/>
  </r>
  <r>
    <s v="Q3"/>
    <x v="1"/>
    <x v="6"/>
    <m/>
    <s v="RED BULL GIDA DAĞITIM VE PAZARLAMA TİCARET LTD. ŞTİ"/>
    <s v="EH.01.001"/>
    <s v="Enroute Panorama - Proje ve Ürün Yönetimi Danışmanlığı Hizmeti"/>
    <s v="Univera - Redbull"/>
    <x v="12"/>
    <s v="Enroute"/>
    <s v="Enroute"/>
    <n v="24500"/>
    <m/>
    <n v="0.5"/>
    <m/>
    <m/>
    <m/>
    <m/>
    <m/>
    <n v="12250"/>
    <m/>
    <m/>
    <m/>
    <m/>
    <m/>
    <m/>
    <s v="Redbull"/>
    <x v="0"/>
    <s v="Yeni Satış"/>
    <s v="Hizmet"/>
    <s v="Proje Yönetimi ve Danışmanlık"/>
    <s v="Diğer"/>
    <x v="0"/>
    <x v="0"/>
    <s v="Yurt İçi"/>
    <s v="Türkiye"/>
  </r>
  <r>
    <s v="Q2"/>
    <x v="1"/>
    <x v="5"/>
    <m/>
    <s v="WEITNAUER DIS TICARET ANONIM SIRKETI"/>
    <s v="EH.01.001"/>
    <s v="Enroute Panorama - Proje ve Ürün Yönetimi Danışmanlığı Hizmeti"/>
    <s v="Univera - Weitnauer"/>
    <x v="12"/>
    <s v="Enroute"/>
    <s v="Enroute"/>
    <n v="24500"/>
    <m/>
    <n v="1"/>
    <m/>
    <n v="24500"/>
    <m/>
    <n v="0"/>
    <m/>
    <n v="24500"/>
    <m/>
    <n v="0"/>
    <n v="0"/>
    <m/>
    <m/>
    <m/>
    <s v="Weithnauer"/>
    <x v="0"/>
    <s v="Yeni Satış"/>
    <s v="Hizmet"/>
    <s v="Proje Yönetimi ve Danışmanlık"/>
    <s v="Diğer"/>
    <x v="0"/>
    <x v="0"/>
    <s v="Yurt İçi"/>
    <s v="Türkiye"/>
  </r>
  <r>
    <s v="Q3"/>
    <x v="1"/>
    <x v="6"/>
    <m/>
    <s v="BELKİM KİMYEVİ MADDELER TİCARET VE SANAYİ ANONİM ŞİRKETİ"/>
    <s v="EYS.01.014"/>
    <s v="Enroute Panorama - Platform Back Office Kullanıcı Yazılımı"/>
    <s v="Univera - Belkim"/>
    <x v="12"/>
    <s v="Enroute"/>
    <s v="Enroute"/>
    <n v="12075"/>
    <m/>
    <n v="15"/>
    <m/>
    <m/>
    <m/>
    <m/>
    <m/>
    <n v="181125"/>
    <m/>
    <m/>
    <m/>
    <m/>
    <m/>
    <m/>
    <s v="Belgin &amp; Belkim"/>
    <x v="0"/>
    <s v="Yeni Satış"/>
    <s v="Lisans"/>
    <s v="Lisans Satışı"/>
    <s v="Diğer"/>
    <x v="0"/>
    <x v="0"/>
    <s v="Yurt İçi"/>
    <s v="Türkiye"/>
  </r>
  <r>
    <s v="Q3"/>
    <x v="1"/>
    <x v="6"/>
    <m/>
    <s v="BELKİM KİMYEVİ MADDELER TİCARET VE SANAYİ ANONİM ŞİRKETİ"/>
    <s v="EYS.02.033"/>
    <s v="Enroute Panorama - Mobil Kullanıcı Yazılımı"/>
    <s v="Univera - Belkim"/>
    <x v="12"/>
    <s v="Enroute"/>
    <s v="Enroute"/>
    <n v="5520"/>
    <m/>
    <n v="6"/>
    <m/>
    <m/>
    <m/>
    <m/>
    <m/>
    <n v="33120"/>
    <m/>
    <m/>
    <m/>
    <m/>
    <m/>
    <m/>
    <s v="Belgin &amp; Belkim"/>
    <x v="0"/>
    <s v="Yeni Satış"/>
    <s v="Lisans"/>
    <s v="Lisans Satışı"/>
    <s v="Diğer"/>
    <x v="0"/>
    <x v="0"/>
    <s v="Yurt İçi"/>
    <s v="Türkiye"/>
  </r>
  <r>
    <s v="Q3"/>
    <x v="1"/>
    <x v="6"/>
    <m/>
    <s v="BELKİM KİMYEVİ MADDELER TİCARET VE SANAYİ ANONİM ŞİRKETİ"/>
    <s v="EY.04.012"/>
    <s v="Enroute Panorama - E-Dönüşüm Modül Yazılımı"/>
    <s v="Univera - Belkim"/>
    <x v="12"/>
    <s v="Enroute"/>
    <s v="Enroute"/>
    <n v="20010"/>
    <m/>
    <n v="6"/>
    <m/>
    <m/>
    <m/>
    <m/>
    <m/>
    <n v="120060"/>
    <m/>
    <m/>
    <m/>
    <m/>
    <m/>
    <m/>
    <s v="Belgin &amp; Belkim"/>
    <x v="3"/>
    <s v="Yeni Satış"/>
    <s v="Lisans"/>
    <s v="Lisans Satışı"/>
    <s v="Diğer"/>
    <x v="0"/>
    <x v="0"/>
    <s v="Yurt İçi"/>
    <s v="Türkiye"/>
  </r>
  <r>
    <s v="Q2"/>
    <x v="1"/>
    <x v="5"/>
    <m/>
    <s v="ERCAN MESRUBAT GIDA SAN. TIC. LTD.STI"/>
    <s v="EY.01.025"/>
    <s v="Enroute Panorama - Dist. Web Connector  Web Service Yazılımi (Enterprise)"/>
    <s v="Univera - Weitnauer"/>
    <x v="12"/>
    <s v="Enroute"/>
    <s v="Enroute"/>
    <n v="63700"/>
    <m/>
    <n v="1"/>
    <m/>
    <n v="63700"/>
    <m/>
    <n v="0"/>
    <m/>
    <n v="63700"/>
    <m/>
    <n v="0"/>
    <n v="0"/>
    <m/>
    <m/>
    <m/>
    <s v="Weithnauer"/>
    <x v="0"/>
    <s v="Yeni Satış"/>
    <s v="Lisans"/>
    <s v="Lisans Satışı"/>
    <s v="Diğer"/>
    <x v="0"/>
    <x v="0"/>
    <s v="Yurt İçi"/>
    <s v="Türkiye"/>
  </r>
  <r>
    <s v="Q2"/>
    <x v="1"/>
    <x v="5"/>
    <m/>
    <s v="Sütaş Süt Ürünleri A.Ş."/>
    <s v="EH.03.001"/>
    <s v="Enroute Panorama - Çafri Merkezi Hizmeti  (MSD)"/>
    <s v="Univera - Sütaş"/>
    <x v="13"/>
    <s v="Enroute"/>
    <s v="Enroute"/>
    <n v="17108.95"/>
    <m/>
    <n v="1"/>
    <m/>
    <n v="17108.95"/>
    <m/>
    <n v="0"/>
    <m/>
    <n v="17108.95"/>
    <m/>
    <n v="0"/>
    <n v="0"/>
    <m/>
    <m/>
    <m/>
    <s v="Sütaş"/>
    <x v="0"/>
    <s v="Yenileme"/>
    <s v="Hizmet"/>
    <s v="Çağrı Merkezi"/>
    <s v="Diğer"/>
    <x v="0"/>
    <x v="0"/>
    <s v="Yurt İçi"/>
    <s v="Türkiye"/>
  </r>
  <r>
    <s v="Q4"/>
    <x v="0"/>
    <x v="9"/>
    <m/>
    <s v="JTI TÜTÜN ÜRÜNLERI SANAYI A.S"/>
    <s v="SH.02.001"/>
    <s v="StokBar Panorama - Yazilim Bakimi Hizmeti"/>
    <s v="Univera - JTI"/>
    <x v="11"/>
    <s v="Stokbar"/>
    <s v="Stokbar"/>
    <n v="15588.25"/>
    <m/>
    <n v="2"/>
    <m/>
    <n v="31176.5"/>
    <m/>
    <n v="0"/>
    <m/>
    <n v="31176.5"/>
    <m/>
    <n v="0"/>
    <n v="0"/>
    <s v="UNI240000001757"/>
    <m/>
    <m/>
    <s v="JTI"/>
    <x v="0"/>
    <s v="Yenileme"/>
    <s v="Hizmet"/>
    <s v="Bakım ve Destek Hizmeti"/>
    <s v="Key Account"/>
    <x v="0"/>
    <x v="0"/>
    <s v="Yurt İçi"/>
    <s v="Türkiye"/>
  </r>
  <r>
    <s v="Q4"/>
    <x v="0"/>
    <x v="9"/>
    <m/>
    <s v="JTI TÜTÜN ÜRÜNLERI SANAYI A.S"/>
    <s v="SH.02.001"/>
    <s v="StokBar Panorama - Yazilim Bakimi Hizmeti"/>
    <s v="Univera - JTI"/>
    <x v="11"/>
    <s v="Stokbar"/>
    <s v="Stokbar"/>
    <n v="6138.02"/>
    <m/>
    <n v="2"/>
    <m/>
    <n v="12276.04"/>
    <m/>
    <n v="0"/>
    <m/>
    <n v="12276.04"/>
    <m/>
    <n v="0"/>
    <n v="0"/>
    <s v="UNI240000001757"/>
    <m/>
    <m/>
    <s v="JTI"/>
    <x v="0"/>
    <s v="Yenileme"/>
    <s v="Hizmet"/>
    <s v="Bakım ve Destek Hizmeti"/>
    <s v="Key Account"/>
    <x v="0"/>
    <x v="0"/>
    <s v="Yurt İçi"/>
    <s v="Türkiye"/>
  </r>
  <r>
    <s v="Q4"/>
    <x v="0"/>
    <x v="9"/>
    <m/>
    <s v="JTI TÜTÜN ÜRÜNLERI SANAYI A.S"/>
    <s v="SH.02.001"/>
    <s v="StokBar Panorama - Yazilim Bakimi Hizmeti"/>
    <s v="Univera - JTI"/>
    <x v="11"/>
    <s v="Stokbar"/>
    <s v="Stokbar"/>
    <n v="3235.31"/>
    <m/>
    <n v="2"/>
    <m/>
    <n v="6470.62"/>
    <m/>
    <n v="0"/>
    <m/>
    <n v="6470.62"/>
    <m/>
    <n v="0"/>
    <n v="0"/>
    <s v="UNI240000001757"/>
    <m/>
    <m/>
    <s v="JTI"/>
    <x v="0"/>
    <s v="Yenileme"/>
    <s v="Hizmet"/>
    <s v="Bakım ve Destek Hizmeti"/>
    <s v="Key Account"/>
    <x v="0"/>
    <x v="0"/>
    <s v="Yurt İçi"/>
    <s v="Türkiye"/>
  </r>
  <r>
    <s v="Q4"/>
    <x v="0"/>
    <x v="9"/>
    <m/>
    <s v="MEDITERA TIBBI MALZ.SAN.VE TIC.A.S."/>
    <s v="SH.02.001"/>
    <s v="StokBar Panorama - Yazilim Bakimi Hizmeti"/>
    <s v="Univera - Altera"/>
    <x v="13"/>
    <s v="Stokbar"/>
    <s v="Stokbar"/>
    <n v="65331"/>
    <m/>
    <n v="1"/>
    <m/>
    <n v="65331"/>
    <m/>
    <n v="0"/>
    <m/>
    <n v="65331"/>
    <m/>
    <n v="0"/>
    <n v="0"/>
    <s v="UNI240000001756"/>
    <m/>
    <m/>
    <s v="Meditera"/>
    <x v="0"/>
    <s v="Yenileme"/>
    <s v="Hizmet"/>
    <s v="Bakım ve Destek Hizmeti"/>
    <s v="Diğer"/>
    <x v="0"/>
    <x v="0"/>
    <s v="Yurt İçi"/>
    <s v="Türkiye"/>
  </r>
  <r>
    <s v="Q4"/>
    <x v="0"/>
    <x v="9"/>
    <m/>
    <s v="JTI TÜTÜN ÜRÜNLERI SANAYI A.S"/>
    <s v="SH.03.004"/>
    <s v="StokBar Panorama - Çafri Merkezi Hizmeti (Depo/Lokasyon)"/>
    <s v="Univera - JTI"/>
    <x v="11"/>
    <s v="Stokbar"/>
    <s v="Stokbar"/>
    <n v="33588.26"/>
    <m/>
    <n v="2"/>
    <m/>
    <n v="67176.52"/>
    <m/>
    <n v="0"/>
    <m/>
    <n v="67176.52"/>
    <m/>
    <n v="0"/>
    <n v="0"/>
    <s v="UNI240000001757"/>
    <m/>
    <m/>
    <s v="JTI"/>
    <x v="0"/>
    <s v="Yenileme"/>
    <s v="Hizmet"/>
    <s v="Hosting"/>
    <s v="Key Account"/>
    <x v="0"/>
    <x v="0"/>
    <s v="Yurt İçi"/>
    <s v="Türkiye"/>
  </r>
  <r>
    <s v="Q4"/>
    <x v="0"/>
    <x v="9"/>
    <m/>
    <s v="JT INTERNATIONAL SA"/>
    <s v="QH.02.001"/>
    <s v="Quest Panorama - Yazilim Bakimi, Yasatma ve Merkezi Destek Hizmeti"/>
    <s v="Univera - JTI İran"/>
    <x v="15"/>
    <s v="Quest"/>
    <m/>
    <n v="65600.990000000005"/>
    <m/>
    <n v="1"/>
    <m/>
    <n v="65600.991871999999"/>
    <m/>
    <n v="1.872E-3"/>
    <m/>
    <n v="65600.990000000005"/>
    <m/>
    <n v="0"/>
    <n v="0"/>
    <s v="ENV240000000109"/>
    <m/>
    <m/>
    <s v="JTI"/>
    <x v="0"/>
    <s v="Yenileme"/>
    <s v="Hizmet"/>
    <s v="Bakım ve Destek Hizmeti"/>
    <s v="Key Account"/>
    <x v="0"/>
    <x v="0"/>
    <s v="Yurt İçi"/>
    <s v="Türkiye"/>
  </r>
  <r>
    <s v="Q4"/>
    <x v="0"/>
    <x v="9"/>
    <m/>
    <s v="JT INTERNATIONAL SA"/>
    <s v="QH.08.001"/>
    <s v="Quest Panorama - Hosting Hizmeti"/>
    <s v="Univera - JTI İran"/>
    <x v="15"/>
    <s v="Hosting"/>
    <m/>
    <n v="182152.77"/>
    <m/>
    <n v="1"/>
    <m/>
    <n v="182152.77427200001"/>
    <m/>
    <n v="4.2719999999999998E-3"/>
    <m/>
    <n v="182152.77"/>
    <m/>
    <n v="0"/>
    <n v="0"/>
    <s v="ENV240000000109"/>
    <m/>
    <m/>
    <s v="JTI"/>
    <x v="0"/>
    <s v="Yenileme"/>
    <s v="Hizmet"/>
    <s v="Hosting"/>
    <s v="Key Account"/>
    <x v="0"/>
    <x v="0"/>
    <s v="Yurt İçi"/>
    <s v="Türkiye"/>
  </r>
  <r>
    <s v="Q4"/>
    <x v="0"/>
    <x v="9"/>
    <m/>
    <s v="JT INTERNATIONAL SA"/>
    <s v="EH.06.001"/>
    <s v="EnRoute Panorama - Hosting Hizmeti"/>
    <s v="Univera - JTI İran"/>
    <x v="15"/>
    <s v="Hosting"/>
    <m/>
    <n v="182152.77"/>
    <m/>
    <n v="1"/>
    <m/>
    <n v="182152.77427200001"/>
    <m/>
    <n v="4.2719999999999998E-3"/>
    <m/>
    <n v="182152.77"/>
    <m/>
    <n v="0"/>
    <n v="0"/>
    <s v="ENV240000000109"/>
    <m/>
    <m/>
    <s v="JTI"/>
    <x v="0"/>
    <s v="Yenileme"/>
    <s v="Hizmet"/>
    <s v="Hosting"/>
    <s v="Key Account"/>
    <x v="0"/>
    <x v="0"/>
    <s v="Yurt İçi"/>
    <s v="Türkiye"/>
  </r>
  <r>
    <s v="Q3"/>
    <x v="1"/>
    <x v="6"/>
    <m/>
    <s v="KOROPLAST TEMİZLİK AMBALAJ ÜRÜNLERİ SAN. VE DIŞ TİC.A.Ş."/>
    <s v="EY.03.001"/>
    <s v="Enroute PANORAMA PAAS YazılımI (Kiralama Hizmetİ)"/>
    <s v="Univera - Koroplast"/>
    <x v="19"/>
    <s v="Enroute"/>
    <s v="Enroute"/>
    <n v="94503.98"/>
    <m/>
    <n v="1"/>
    <m/>
    <m/>
    <m/>
    <m/>
    <m/>
    <n v="94503.98"/>
    <m/>
    <m/>
    <m/>
    <m/>
    <m/>
    <m/>
    <s v="Koroplast"/>
    <x v="0"/>
    <s v="Yenileme"/>
    <s v="Lisans"/>
    <s v="Lisans Kiralama"/>
    <s v="Diğer"/>
    <x v="0"/>
    <x v="0"/>
    <s v="Yurt İçi"/>
    <s v="Türkiye"/>
  </r>
  <r>
    <s v="Q4"/>
    <x v="0"/>
    <x v="9"/>
    <m/>
    <s v="POLARİS YAZILIM ÇÖZÜMLERİ VE DANIŞMANLIK HİZMETLERİ LTD.ŞTİ."/>
    <s v="WPH.02.001"/>
    <s v="WebPlus Yazilim Bakimi Hizmeti"/>
    <s v="Univera - Kanal"/>
    <x v="5"/>
    <s v="Enroute"/>
    <s v="Webplus"/>
    <n v="15675"/>
    <m/>
    <n v="1"/>
    <m/>
    <n v="15675"/>
    <m/>
    <n v="0"/>
    <m/>
    <n v="15675"/>
    <m/>
    <n v="0"/>
    <n v="0"/>
    <s v="UNI240000001758"/>
    <m/>
    <m/>
    <s v="Polaris"/>
    <x v="0"/>
    <s v="Yenileme"/>
    <s v="Hizmet"/>
    <s v="Bakım ve Destek Hizmeti"/>
    <s v="Diğer"/>
    <x v="1"/>
    <x v="5"/>
    <s v="Yurt İçi"/>
    <s v="Türkiye"/>
  </r>
  <r>
    <s v="Q4"/>
    <x v="0"/>
    <x v="9"/>
    <m/>
    <s v="POLARİS YAZILIM ÇÖZÜMLERİ VE DANIŞMANLIK HİZMETLERİ LTD.ŞTİ."/>
    <s v="WPY.01.003"/>
    <s v="WEBPLUS EK KULLANICI LISANSI +1"/>
    <s v="Univera - Kanal"/>
    <x v="5"/>
    <s v="Enroute"/>
    <s v="Webplus"/>
    <n v="2681.25"/>
    <m/>
    <n v="4"/>
    <m/>
    <n v="14300"/>
    <m/>
    <n v="3575"/>
    <m/>
    <n v="10725"/>
    <m/>
    <n v="0"/>
    <n v="0"/>
    <s v="UNI240000001758"/>
    <m/>
    <m/>
    <s v="Polaris"/>
    <x v="0"/>
    <s v="Yeni Satış"/>
    <s v="Lisans"/>
    <s v="Lisans Satışı"/>
    <s v="Diğer"/>
    <x v="1"/>
    <x v="5"/>
    <s v="Yurt İçi"/>
    <s v="Türkiye"/>
  </r>
  <r>
    <s v="Q4"/>
    <x v="0"/>
    <x v="9"/>
    <m/>
    <s v="POLARİS YAZILIM ÇÖZÜMLERİ VE DANIŞMANLIK HİZMETLERİ LTD.ŞTİ."/>
    <s v="WPY.01.007"/>
    <s v="WEBPLUS E-DÖNÜSÜM MODÜL LISANSI"/>
    <s v="Univera - Kanal"/>
    <x v="5"/>
    <s v="Enroute"/>
    <s v="Webplus"/>
    <n v="12100"/>
    <m/>
    <n v="1"/>
    <m/>
    <n v="12100"/>
    <m/>
    <n v="0"/>
    <m/>
    <n v="12100"/>
    <m/>
    <n v="0"/>
    <n v="0"/>
    <s v="UNI240000001758"/>
    <m/>
    <m/>
    <s v="Polaris"/>
    <x v="0"/>
    <s v="Yeni Satış"/>
    <s v="Lisans"/>
    <s v="Lisans Satışı"/>
    <s v="Diğer"/>
    <x v="1"/>
    <x v="5"/>
    <s v="Yurt İçi"/>
    <s v="Türkiye"/>
  </r>
  <r>
    <s v="Q4"/>
    <x v="0"/>
    <x v="9"/>
    <m/>
    <s v="POLARİS YAZILIM ÇÖZÜMLERİ VE DANIŞMANLIK HİZMETLERİ LTD.ŞTİ."/>
    <s v="WPY.01.005"/>
    <s v="WEBPLUS DISTRIBUTION SATIS-DAGITIM YAZILIMI (Standart)"/>
    <s v="Univera - Kanal"/>
    <x v="5"/>
    <s v="Enroute"/>
    <s v="Webplus"/>
    <n v="44000"/>
    <m/>
    <n v="1"/>
    <m/>
    <n v="44000"/>
    <m/>
    <n v="0"/>
    <m/>
    <n v="44000"/>
    <m/>
    <n v="0"/>
    <n v="0"/>
    <s v="UNI240000001758"/>
    <m/>
    <m/>
    <s v="Polaris"/>
    <x v="0"/>
    <s v="Yeni Satış"/>
    <s v="Lisans"/>
    <s v="Lisans Satışı"/>
    <s v="Diğer"/>
    <x v="1"/>
    <x v="5"/>
    <s v="Yurt İçi"/>
    <s v="Türkiye"/>
  </r>
  <r>
    <s v="Q4"/>
    <x v="0"/>
    <x v="9"/>
    <m/>
    <s v="POLARİS YAZILIM ÇÖZÜMLERİ VE DANIŞMANLIK HİZMETLERİ LTD.ŞTİ."/>
    <s v="WPY.02.001"/>
    <s v="WEBPLUS (Android) SATIS TEMSILCISI LISANSI"/>
    <s v="Univera - Kanal"/>
    <x v="5"/>
    <s v="Enroute"/>
    <s v="Webplus"/>
    <n v="3850"/>
    <m/>
    <n v="3"/>
    <m/>
    <n v="11550"/>
    <m/>
    <n v="0"/>
    <m/>
    <n v="11550"/>
    <m/>
    <n v="0"/>
    <n v="0"/>
    <s v="UNI240000001758"/>
    <m/>
    <m/>
    <s v="Polaris"/>
    <x v="0"/>
    <s v="Yeni Satış"/>
    <s v="Lisans"/>
    <s v="Lisans Satışı"/>
    <s v="Diğer"/>
    <x v="1"/>
    <x v="5"/>
    <s v="Yurt İçi"/>
    <s v="Türkiye"/>
  </r>
  <r>
    <s v="Q4"/>
    <x v="0"/>
    <x v="9"/>
    <m/>
    <s v="MİYA OTOMASYON VE BARKOD BILISIM SISTEMLERI SAN TİC. VE L.T.D. STI."/>
    <s v="UH.01.002"/>
    <s v="UNIDOX KONTÖR HIZMETI"/>
    <s v="Univera - Kanal"/>
    <x v="5"/>
    <s v="E-Dönüşüm"/>
    <s v="Unidox"/>
    <n v="3.0030000000000001"/>
    <m/>
    <n v="5000"/>
    <m/>
    <n v="15015"/>
    <m/>
    <n v="0"/>
    <m/>
    <n v="15015"/>
    <m/>
    <n v="0"/>
    <n v="0"/>
    <s v="UNI240000001759"/>
    <m/>
    <m/>
    <s v="Miya"/>
    <x v="0"/>
    <s v="Yeni Satış"/>
    <s v="Kontor"/>
    <s v="Kontor Satışı"/>
    <s v="Diğer"/>
    <x v="1"/>
    <x v="1"/>
    <s v="Yurt İçi"/>
    <s v="Türkiye"/>
  </r>
  <r>
    <s v="Q3"/>
    <x v="1"/>
    <x v="6"/>
    <m/>
    <s v="BİZİMYAKI TEMİZLİK VE GIDA SANAYİ VE TİCARET LİMİTED ŞİRKETİ"/>
    <s v="EH.02.001"/>
    <s v="Enroute Panorama - Yazılım Bakımı, Yaşatma ve Merkezi Destek Hizmeti"/>
    <s v="Univera - Çaykur"/>
    <x v="12"/>
    <s v="Enroute"/>
    <s v="Enroute"/>
    <n v="5291"/>
    <m/>
    <n v="1"/>
    <m/>
    <m/>
    <m/>
    <m/>
    <m/>
    <n v="5291"/>
    <m/>
    <m/>
    <m/>
    <m/>
    <m/>
    <m/>
    <s v="Çaykur"/>
    <x v="0"/>
    <s v="Yenileme"/>
    <s v="Hizmet"/>
    <s v="Bakım ve Destek Hizmeti"/>
    <s v="Diğer"/>
    <x v="0"/>
    <x v="0"/>
    <s v="Yurt İçi"/>
    <s v="Türkiye"/>
  </r>
  <r>
    <s v="Q3"/>
    <x v="1"/>
    <x v="6"/>
    <m/>
    <s v="BİZİMYAKI TEMİZLİK VE GIDA SANAYİ VE TİCARET LİMİTED ŞİRKETİ"/>
    <s v="EY.02.011"/>
    <s v="Enroute Panorama - Panel - Çoklu Proje Birleştirme Mobil Uygulama Yazılımı"/>
    <s v="Univera - Çaykur"/>
    <x v="12"/>
    <s v="Enroute"/>
    <s v="Enroute"/>
    <n v="12025"/>
    <m/>
    <n v="2"/>
    <m/>
    <m/>
    <m/>
    <m/>
    <m/>
    <n v="24050"/>
    <m/>
    <m/>
    <m/>
    <m/>
    <m/>
    <m/>
    <s v="Çaykur"/>
    <x v="0"/>
    <s v="Yeni Satış"/>
    <s v="Lisans"/>
    <s v="Lisans Satışı"/>
    <s v="Diğer"/>
    <x v="0"/>
    <x v="0"/>
    <s v="Yurt İçi"/>
    <s v="Türkiye"/>
  </r>
  <r>
    <s v="Q4"/>
    <x v="0"/>
    <x v="9"/>
    <m/>
    <s v="KULE GIDA INSAAT TURIZM SAN VE TIC.LTD.STI."/>
    <s v="UH.01.002"/>
    <s v="UNIDOX KONTÖR HIZMETI"/>
    <s v="Univera - Danone Waters"/>
    <x v="6"/>
    <s v="E-Dönüşüm"/>
    <s v="Unidox"/>
    <n v="2.125"/>
    <m/>
    <n v="25000"/>
    <m/>
    <n v="53125"/>
    <m/>
    <n v="0"/>
    <m/>
    <n v="53125"/>
    <m/>
    <n v="0"/>
    <n v="0"/>
    <s v="UNI240000001764"/>
    <m/>
    <m/>
    <s v="Danone"/>
    <x v="0"/>
    <s v="Yeni Satış"/>
    <s v="Kontor"/>
    <s v="Kontor Satışı"/>
    <s v="Diğer"/>
    <x v="1"/>
    <x v="0"/>
    <s v="Yurt İçi"/>
    <s v="Türkiye"/>
  </r>
  <r>
    <s v="Q4"/>
    <x v="0"/>
    <x v="9"/>
    <m/>
    <s v="MATRIKS BİLGİSAYAR SİSTEMLERİ LTD.ŞTİ"/>
    <s v="UH.01.002"/>
    <s v="UNIDOX KONTÖR HIZMETI"/>
    <s v="Univera - Kanal"/>
    <x v="5"/>
    <s v="E-Dönüşüm"/>
    <s v="Unidox"/>
    <n v="1.532"/>
    <m/>
    <n v="10000"/>
    <m/>
    <n v="15320"/>
    <m/>
    <n v="0"/>
    <m/>
    <n v="15320"/>
    <m/>
    <n v="0"/>
    <n v="0"/>
    <s v="UNI240000001762"/>
    <m/>
    <m/>
    <s v="Matriks"/>
    <x v="0"/>
    <s v="Yeni Satış"/>
    <s v="Kontor"/>
    <s v="Kontor Satışı"/>
    <s v="Diğer"/>
    <x v="1"/>
    <x v="2"/>
    <s v="Yurt İçi"/>
    <s v="Türkiye"/>
  </r>
  <r>
    <s v="Q4"/>
    <x v="0"/>
    <x v="9"/>
    <m/>
    <s v="TASLICALI SATIS DAGITIM PAZARLAMA TIC SAN LTD STI"/>
    <s v="UH.01.002"/>
    <s v="UNIDOX KONTÖR HIZMETI"/>
    <s v="Univera - Pernod Ricard"/>
    <x v="6"/>
    <s v="E-Dönüşüm"/>
    <s v="Unidox"/>
    <n v="2.125"/>
    <m/>
    <n v="25000"/>
    <m/>
    <n v="53125"/>
    <m/>
    <n v="0"/>
    <m/>
    <n v="53125"/>
    <m/>
    <n v="0"/>
    <n v="0"/>
    <s v="UNI240000001763"/>
    <m/>
    <m/>
    <s v="Pernod Ricard"/>
    <x v="0"/>
    <s v="Yeni Satış"/>
    <s v="Kontor"/>
    <s v="Kontor Satışı"/>
    <s v="Key Account"/>
    <x v="1"/>
    <x v="0"/>
    <s v="Yurt İçi"/>
    <s v="Türkiye"/>
  </r>
  <r>
    <s v="Q3"/>
    <x v="1"/>
    <x v="6"/>
    <m/>
    <s v="BİZİMYAKI TEMİZLİK VE GIDA SANAYİ VE TİCARET LİMİTED ŞİRKETİ"/>
    <s v="EH.02.001"/>
    <s v="Enroute Panorama - Yazılım Bakımı, Yaşatma ve Merkezi Destek Hizmeti"/>
    <s v="Univera - Çaykur"/>
    <x v="12"/>
    <s v="Enroute"/>
    <s v="Enroute"/>
    <n v="5291"/>
    <m/>
    <n v="1"/>
    <m/>
    <m/>
    <m/>
    <m/>
    <m/>
    <n v="5291"/>
    <m/>
    <m/>
    <m/>
    <m/>
    <m/>
    <m/>
    <s v="Çaykur"/>
    <x v="0"/>
    <s v="Yenileme"/>
    <s v="Hizmet"/>
    <s v="Bakım ve Destek Hizmeti"/>
    <s v="Diğer"/>
    <x v="0"/>
    <x v="0"/>
    <s v="Yurt İçi"/>
    <s v="Türkiye"/>
  </r>
  <r>
    <s v="Q3"/>
    <x v="1"/>
    <x v="6"/>
    <m/>
    <s v="BİZİMYAKI TEMİZLİK VE GIDA SANAYİ VE TİCARET LİMİTED ŞİRKETİ"/>
    <s v="EY.02.011"/>
    <s v="Enroute Panorama - Panel - Çoklu Proje Birleştirme Mobil Uygulama Yazılımı"/>
    <s v="Univera - Çaykur"/>
    <x v="12"/>
    <s v="Enroute"/>
    <s v="Enroute"/>
    <n v="12025"/>
    <m/>
    <n v="2"/>
    <m/>
    <m/>
    <m/>
    <m/>
    <m/>
    <n v="24050"/>
    <m/>
    <m/>
    <m/>
    <m/>
    <m/>
    <m/>
    <s v="Çaykur"/>
    <x v="0"/>
    <s v="Yeni Satış"/>
    <s v="Lisans"/>
    <s v="Lisans Satışı"/>
    <s v="Diğer"/>
    <x v="0"/>
    <x v="0"/>
    <s v="Yurt İçi"/>
    <s v="Türkiye"/>
  </r>
  <r>
    <s v="Q3"/>
    <x v="1"/>
    <x v="6"/>
    <m/>
    <s v="EFES KAZAKHSTAN JSC FE "/>
    <s v="EYS.02.033"/>
    <s v="Enroute Panorama - Mobil Kullanıcı Yazılımı"/>
    <s v="Univera - Efes Kazakistan"/>
    <x v="16"/>
    <s v="Enroute"/>
    <s v="Enroute"/>
    <n v="5662.16"/>
    <m/>
    <n v="10"/>
    <m/>
    <m/>
    <m/>
    <m/>
    <m/>
    <n v="56621.599999999999"/>
    <m/>
    <m/>
    <m/>
    <m/>
    <m/>
    <m/>
    <s v="Efes International"/>
    <x v="0"/>
    <s v="Yeni Satış"/>
    <s v="Lisans"/>
    <s v="Lisans Satışı"/>
    <s v="Diğer"/>
    <x v="0"/>
    <x v="0"/>
    <s v="Yurt Dışı"/>
    <s v="Kazakistan"/>
  </r>
  <r>
    <s v="Q4"/>
    <x v="0"/>
    <x v="9"/>
    <m/>
    <s v="HALIT ULUS IÇECEK ANONIM SIRKETI"/>
    <s v="UH.01.002"/>
    <s v="UNIDOX KONTÖR HIZMETI"/>
    <s v="Univera - Pernod Ricard"/>
    <x v="6"/>
    <s v="E-Dönüşüm"/>
    <s v="Unidox"/>
    <n v="1.1399999999999999"/>
    <m/>
    <n v="100000"/>
    <m/>
    <n v="114000"/>
    <m/>
    <n v="0"/>
    <m/>
    <n v="114000"/>
    <m/>
    <n v="0"/>
    <n v="0"/>
    <s v="UNI240000001770"/>
    <m/>
    <m/>
    <s v="Pernod Ricard"/>
    <x v="0"/>
    <s v="Yeni Satış"/>
    <s v="Kontor"/>
    <s v="Kontor Satışı"/>
    <s v="Key Account"/>
    <x v="1"/>
    <x v="0"/>
    <s v="Yurt İçi"/>
    <s v="Türkiye"/>
  </r>
  <r>
    <s v="Q3"/>
    <x v="1"/>
    <x v="6"/>
    <m/>
    <s v="EFES VITANTA MOLDOVA BREWERY S.A"/>
    <s v="EH.02.001"/>
    <s v="Enroute Panorama - Yazılım Bakımı, Yaşatma ve Merkezi Destek Hizmeti"/>
    <s v="Univera - Efes Moldova"/>
    <x v="16"/>
    <s v="Enroute"/>
    <s v="Enroute"/>
    <n v="29780.968000000001"/>
    <m/>
    <n v="1"/>
    <m/>
    <m/>
    <m/>
    <m/>
    <m/>
    <n v="29780.968000000001"/>
    <m/>
    <m/>
    <m/>
    <m/>
    <m/>
    <m/>
    <s v="Efes International"/>
    <x v="0"/>
    <s v="Yenileme"/>
    <s v="Hizmet"/>
    <s v="Bakım ve Destek Hizmeti"/>
    <s v="Diğer"/>
    <x v="0"/>
    <x v="0"/>
    <s v="Yurt Dışı"/>
    <s v="Moldova"/>
  </r>
  <r>
    <s v="Q4"/>
    <x v="0"/>
    <x v="9"/>
    <m/>
    <s v="ALİ SERGEN KART"/>
    <s v="WPH.02.001"/>
    <s v="WebPlus Yazilim Bakimi Hizmeti"/>
    <s v="Univera - Kanal"/>
    <x v="5"/>
    <s v="Enroute"/>
    <s v="Webplus"/>
    <n v="39160"/>
    <m/>
    <n v="1"/>
    <m/>
    <n v="39160"/>
    <m/>
    <n v="0"/>
    <m/>
    <n v="39160"/>
    <m/>
    <n v="0"/>
    <n v="0"/>
    <s v="ENV240000000110"/>
    <m/>
    <m/>
    <s v="Ali Sergen Kart"/>
    <x v="0"/>
    <s v="Yenileme"/>
    <s v="Hizmet"/>
    <s v="Bakım ve Destek Hizmeti"/>
    <s v="Diğer"/>
    <x v="1"/>
    <x v="7"/>
    <s v="Yurt İçi"/>
    <s v="Türkiye"/>
  </r>
  <r>
    <s v="Q4"/>
    <x v="0"/>
    <x v="9"/>
    <m/>
    <s v="ALİ SERGEN KART"/>
    <s v="WPH.02.001"/>
    <s v="WebPlus Yazilim Bakimi Hizmeti"/>
    <s v="Univera - Kanal"/>
    <x v="5"/>
    <s v="Enroute"/>
    <s v="Webplus"/>
    <n v="7018.86"/>
    <m/>
    <n v="1"/>
    <m/>
    <n v="7018.86"/>
    <m/>
    <n v="0"/>
    <m/>
    <n v="7018.86"/>
    <m/>
    <n v="0"/>
    <n v="0"/>
    <s v="ENV240000000110"/>
    <m/>
    <m/>
    <s v="Ali Sergen Kart"/>
    <x v="0"/>
    <s v="Yenileme"/>
    <s v="Hizmet"/>
    <s v="Bakım ve Destek Hizmeti"/>
    <s v="Diğer"/>
    <x v="1"/>
    <x v="7"/>
    <s v="Yurt İçi"/>
    <s v="Türkiye"/>
  </r>
  <r>
    <s v="Q4"/>
    <x v="0"/>
    <x v="9"/>
    <m/>
    <s v="MİYA OTOMASYON VE BARKOD BILISIM SISTEMLERI SAN TİC. VE L.T.D. STI."/>
    <s v="WPY.01.007"/>
    <s v="WEBPLUS E-DÖNÜSÜM MODÜL LISANSI"/>
    <s v="Univera - Kanal"/>
    <x v="5"/>
    <s v="Enroute"/>
    <s v="Webplus"/>
    <n v="10200"/>
    <m/>
    <n v="1"/>
    <m/>
    <n v="12000"/>
    <m/>
    <n v="1800"/>
    <m/>
    <n v="10200"/>
    <m/>
    <n v="0"/>
    <n v="0"/>
    <s v="UNI240000001773"/>
    <m/>
    <m/>
    <s v="Miya"/>
    <x v="0"/>
    <s v="Yeni Satış"/>
    <s v="Lisans"/>
    <s v="Lisans Satışı"/>
    <s v="Diğer"/>
    <x v="1"/>
    <x v="1"/>
    <s v="Yurt İçi"/>
    <s v="Türkiye"/>
  </r>
  <r>
    <s v="Q4"/>
    <x v="0"/>
    <x v="9"/>
    <m/>
    <s v="MİYA OTOMASYON VE BARKOD BILISIM SISTEMLERI SAN TİC. VE L.T.D. STI."/>
    <s v="WPY.01.002"/>
    <s v="WebPlus Dagitim Kanali Lisansi"/>
    <s v="Univera - Kanal"/>
    <x v="5"/>
    <s v="Enroute"/>
    <s v="Webplus"/>
    <n v="10200"/>
    <m/>
    <n v="1"/>
    <m/>
    <n v="12000"/>
    <m/>
    <n v="1800"/>
    <m/>
    <n v="10200"/>
    <m/>
    <n v="0"/>
    <n v="0"/>
    <s v="UNI240000001773"/>
    <m/>
    <m/>
    <s v="Miya"/>
    <x v="0"/>
    <s v="Yeni Satış"/>
    <s v="Lisans"/>
    <s v="Lisans Satışı"/>
    <s v="Diğer"/>
    <x v="1"/>
    <x v="1"/>
    <s v="Yurt İçi"/>
    <s v="Türkiye"/>
  </r>
  <r>
    <s v="Q4"/>
    <x v="0"/>
    <x v="9"/>
    <m/>
    <s v="ALDEMIR BILISIM HIZ. VE DANISMANLIK - ARZU ALDEMIR"/>
    <s v="UH.01.002"/>
    <s v="Unidox Kontör"/>
    <s v="Univera - Kanal"/>
    <x v="5"/>
    <s v="E-Dönüşüm"/>
    <s v="Unidox"/>
    <n v="1.0545"/>
    <m/>
    <n v="25000"/>
    <m/>
    <n v="35150"/>
    <m/>
    <n v="8787.5"/>
    <m/>
    <n v="26362.5"/>
    <m/>
    <n v="0"/>
    <n v="0"/>
    <s v="UNI240000001774"/>
    <m/>
    <m/>
    <s v="Aldemir"/>
    <x v="0"/>
    <s v="Yeni Satış"/>
    <s v="Kontor"/>
    <s v="Kontor Satışı"/>
    <s v="Diğer"/>
    <x v="1"/>
    <x v="3"/>
    <s v="Yurt İçi"/>
    <s v="Türkiye"/>
  </r>
  <r>
    <s v="Q3"/>
    <x v="1"/>
    <x v="6"/>
    <m/>
    <s v="ÇAYKUR ÇAY İŞLETMELERİ GENEL MÜDÜRLÜĞÜ"/>
    <s v="EH.02.001"/>
    <s v="Enroute Panorama - Yazılım Bakımı, Yaşatma ve Merkezi Destek Hizmeti"/>
    <s v="Univera - Çaykur"/>
    <x v="12"/>
    <s v="Enroute"/>
    <s v="Enroute"/>
    <n v="116580.29"/>
    <m/>
    <n v="1"/>
    <m/>
    <m/>
    <m/>
    <m/>
    <m/>
    <n v="116580.29"/>
    <m/>
    <m/>
    <m/>
    <m/>
    <m/>
    <m/>
    <s v="Çaykur"/>
    <x v="0"/>
    <s v="Yenileme"/>
    <s v="Hizmet"/>
    <s v="Bakım ve Destek Hizmeti"/>
    <s v="Diğer"/>
    <x v="0"/>
    <x v="0"/>
    <s v="Yurt İçi"/>
    <s v="Türkiye"/>
  </r>
  <r>
    <s v="Q3"/>
    <x v="1"/>
    <x v="6"/>
    <m/>
    <s v="ÇAYKUR ÇAY İŞLETMELERİ GENEL MÜDÜRLÜĞÜ"/>
    <s v="EH.03.001"/>
    <s v="Enroute Panorama - Çağrı Merkezi Hizmeti (MSD)"/>
    <s v="Univera - Çaykur"/>
    <x v="12"/>
    <s v="Enroute"/>
    <s v="Enroute"/>
    <n v="25099.49"/>
    <m/>
    <n v="1"/>
    <m/>
    <m/>
    <m/>
    <m/>
    <m/>
    <n v="25099.49"/>
    <m/>
    <m/>
    <m/>
    <m/>
    <m/>
    <m/>
    <s v="Çaykur"/>
    <x v="0"/>
    <s v="Yenileme"/>
    <s v="Hizmet"/>
    <s v="Çağrı Merkezi"/>
    <s v="Diğer"/>
    <x v="0"/>
    <x v="0"/>
    <s v="Yurt İçi"/>
    <s v="Türkiye"/>
  </r>
  <r>
    <s v="Q3"/>
    <x v="1"/>
    <x v="6"/>
    <m/>
    <s v="EFES VITANTA MOLDOVA BREWERY S.A"/>
    <s v="EH.03.001"/>
    <s v="Enroute Panorama - Çağrı Merkezi Hizmeti (MSD)"/>
    <s v="Univera - Efes Moldova"/>
    <x v="16"/>
    <s v="Enroute"/>
    <s v="Enroute"/>
    <n v="38936.851799999997"/>
    <m/>
    <n v="1"/>
    <m/>
    <m/>
    <m/>
    <m/>
    <m/>
    <n v="38936.851799999997"/>
    <m/>
    <m/>
    <m/>
    <m/>
    <m/>
    <m/>
    <s v="Efes International"/>
    <x v="0"/>
    <s v="Yenileme"/>
    <s v="Hizmet"/>
    <s v="Çağrı Merkezi"/>
    <s v="Diğer"/>
    <x v="0"/>
    <x v="0"/>
    <s v="Yurt Dışı"/>
    <s v="Moldova"/>
  </r>
  <r>
    <s v="Q1"/>
    <x v="0"/>
    <x v="2"/>
    <m/>
    <s v="BMC OTOMOTIV SAN. VE TIC. A.S."/>
    <s v="EH.02.001"/>
    <s v="EnRoute Panorama - Yazilim Bakimi, Yasatma ve Merkezi Destek Hizmeti"/>
    <s v="Univera - BMC"/>
    <x v="10"/>
    <s v="Enroute"/>
    <m/>
    <n v="1776.36"/>
    <m/>
    <n v="1"/>
    <m/>
    <n v="1776.36"/>
    <m/>
    <n v="0"/>
    <m/>
    <n v="1776.36"/>
    <m/>
    <n v="0"/>
    <n v="0"/>
    <s v="UNI240000000287"/>
    <m/>
    <m/>
    <s v="BMC"/>
    <x v="0"/>
    <s v="Yenileme"/>
    <s v="Hizmet"/>
    <s v="Bakım ve Destek Hizmeti"/>
    <s v="Key Account"/>
    <x v="0"/>
    <x v="0"/>
    <s v="Yurt İçi"/>
    <s v="Türkiye"/>
  </r>
  <r>
    <s v="Q3"/>
    <x v="0"/>
    <x v="6"/>
    <m/>
    <s v="BMC OTOMOTIV SAN. VE TIC. A.S."/>
    <s v="EH.02.001"/>
    <s v="EnRoute Panorama - Yazilim Bakimi, Yasatma ve Merkezi Destek Hizmeti"/>
    <s v="Univera - BMC"/>
    <x v="13"/>
    <s v="Enroute"/>
    <m/>
    <n v="1025.92"/>
    <m/>
    <n v="1"/>
    <m/>
    <n v="1139.9079999999999"/>
    <m/>
    <n v="113.988"/>
    <m/>
    <n v="1025.92"/>
    <m/>
    <n v="0"/>
    <n v="0"/>
    <s v="UNI240000001144"/>
    <m/>
    <m/>
    <s v="BMC"/>
    <x v="0"/>
    <s v="Yenileme"/>
    <s v="Hizmet"/>
    <s v="Bakım ve Destek Hizmeti"/>
    <s v="Key Account"/>
    <x v="0"/>
    <x v="0"/>
    <s v="Yurt İçi"/>
    <s v="Türkiye"/>
  </r>
  <r>
    <s v="Q3"/>
    <x v="0"/>
    <x v="6"/>
    <m/>
    <s v="BMC OTOMOTIV SAN. VE TIC. A.S."/>
    <s v="EH.02.001"/>
    <s v="EnRoute Panorama - Yazilim Bakimi, Yasatma ve Merkezi Destek Hizmeti"/>
    <s v="Univera - BMC"/>
    <x v="13"/>
    <s v="Enroute"/>
    <m/>
    <n v="1025.9189240000001"/>
    <m/>
    <n v="-1"/>
    <m/>
    <n v="0"/>
    <m/>
    <n v="0"/>
    <m/>
    <n v="-1025.9189240000001"/>
    <m/>
    <n v="1"/>
    <n v="1025.9189240000001"/>
    <s v="B02202400001914"/>
    <m/>
    <m/>
    <s v="BMC"/>
    <x v="0"/>
    <s v="Yenileme"/>
    <s v="Hizmet"/>
    <s v="Bakım ve Destek Hizmeti"/>
    <s v="Key Account"/>
    <x v="0"/>
    <x v="0"/>
    <s v="Yurt İçi"/>
    <s v="Türkiye"/>
  </r>
  <r>
    <s v="Q3"/>
    <x v="0"/>
    <x v="7"/>
    <m/>
    <s v="BMC OTOMOTIV SAN. VE TIC. A.S."/>
    <s v="EH.02.001"/>
    <s v="EnRoute Panorama - Yazilim Bakimi, Yasatma ve Merkezi Destek Hizmeti"/>
    <s v="Univera - BMC"/>
    <x v="13"/>
    <s v="Enroute"/>
    <m/>
    <n v="1025.8800000000001"/>
    <m/>
    <n v="1"/>
    <m/>
    <n v="1025.8800000000001"/>
    <m/>
    <n v="0"/>
    <m/>
    <n v="1025.8800000000001"/>
    <m/>
    <n v="0"/>
    <n v="0"/>
    <s v="UNI240000001303"/>
    <m/>
    <m/>
    <s v="BMC"/>
    <x v="0"/>
    <s v="Yenileme"/>
    <s v="Hizmet"/>
    <s v="Bakım ve Destek Hizmeti"/>
    <s v="Key Account"/>
    <x v="0"/>
    <x v="0"/>
    <s v="Yurt İçi"/>
    <s v="Türkiye"/>
  </r>
  <r>
    <s v="Q4"/>
    <x v="0"/>
    <x v="10"/>
    <m/>
    <s v="BMC OTOMOTIV SAN. VE TIC. A.S."/>
    <s v="EH.02.001"/>
    <s v="EnRoute Panorama - Yazilim Bakimi, Yasatma ve Merkezi Destek Hizmeti"/>
    <s v="Univera - BMC"/>
    <x v="13"/>
    <s v="Enroute"/>
    <m/>
    <n v="593087.74"/>
    <m/>
    <n v="1"/>
    <m/>
    <n v="593087.74"/>
    <m/>
    <n v="0"/>
    <m/>
    <n v="593087.74"/>
    <m/>
    <n v="0"/>
    <n v="0"/>
    <s v="UNI240000002070"/>
    <m/>
    <m/>
    <s v="BMC"/>
    <x v="0"/>
    <s v="Yenileme"/>
    <s v="Hizmet"/>
    <s v="Bakım ve Destek Hizmeti"/>
    <s v="Key Account"/>
    <x v="0"/>
    <x v="0"/>
    <s v="Yurt İçi"/>
    <s v="Türkiye"/>
  </r>
  <r>
    <s v="Q1"/>
    <x v="0"/>
    <x v="0"/>
    <m/>
    <s v="BMC OTOMOTIV SAN. VE TIC. A.S."/>
    <s v="EH.05.002"/>
    <s v="EnRoute Panorama - Rapor Gelistirme Hizmeti"/>
    <s v="Univera - BMC"/>
    <x v="2"/>
    <s v="Enroute"/>
    <m/>
    <n v="32777.24"/>
    <m/>
    <n v="1"/>
    <m/>
    <n v="32777.24"/>
    <m/>
    <n v="0"/>
    <m/>
    <n v="32777.24"/>
    <m/>
    <n v="0"/>
    <n v="0"/>
    <s v="UNI240000000041"/>
    <m/>
    <m/>
    <s v="BMC"/>
    <x v="0"/>
    <s v="Yeni Satış"/>
    <s v="Hizmet"/>
    <s v="Rapor Geliştirme"/>
    <s v="Key Account"/>
    <x v="0"/>
    <x v="0"/>
    <s v="Yurt İçi"/>
    <s v="Türkiye"/>
  </r>
  <r>
    <s v="Q4"/>
    <x v="0"/>
    <x v="9"/>
    <m/>
    <s v="AGAÇLI OTOMOTIV GIDA TIC. VE SAN. A.S."/>
    <s v="EH.06.001"/>
    <s v="EnRoute Panorama - Hosting Hizmeti"/>
    <s v="Univera - JTI"/>
    <x v="11"/>
    <s v="Hosting"/>
    <m/>
    <n v="804.48799999999994"/>
    <m/>
    <n v="15"/>
    <m/>
    <n v="12067.32294"/>
    <m/>
    <n v="2.9399999999999999E-3"/>
    <m/>
    <n v="12067.32"/>
    <m/>
    <n v="0"/>
    <n v="0"/>
    <s v="UNI240000001815"/>
    <m/>
    <m/>
    <s v="JTI"/>
    <x v="0"/>
    <s v="Yenileme"/>
    <s v="Hizmet"/>
    <s v="Hosting"/>
    <s v="Key Account"/>
    <x v="0"/>
    <x v="0"/>
    <s v="Yurt İçi"/>
    <s v="Türkiye"/>
  </r>
  <r>
    <s v="Q4"/>
    <x v="0"/>
    <x v="9"/>
    <m/>
    <s v="ALTUN TEMIZLIK TÜTÜN ÜRÜNLERI PAZARLAMA A .S"/>
    <s v="EH.06.001"/>
    <s v="EnRoute Panorama - Hosting Hizmeti"/>
    <s v="Univera - JTI"/>
    <x v="11"/>
    <s v="Hosting"/>
    <m/>
    <n v="804.49"/>
    <m/>
    <n v="1"/>
    <m/>
    <n v="804.48819600000002"/>
    <m/>
    <n v="-1.804E-3"/>
    <m/>
    <n v="804.49"/>
    <m/>
    <n v="0"/>
    <n v="0"/>
    <s v="UNI240000001816"/>
    <m/>
    <m/>
    <s v="JTI"/>
    <x v="0"/>
    <s v="Yenileme"/>
    <s v="Hizmet"/>
    <s v="Hosting"/>
    <s v="Key Account"/>
    <x v="0"/>
    <x v="0"/>
    <s v="Yurt İçi"/>
    <s v="Türkiye"/>
  </r>
  <r>
    <s v="Q4"/>
    <x v="0"/>
    <x v="9"/>
    <m/>
    <s v="ARME DAGITIM PAZARLAMA SANAYI VE TIC. A.S."/>
    <s v="EH.06.001"/>
    <s v="EnRoute Panorama - Hosting Hizmeti"/>
    <s v="Univera - JTI"/>
    <x v="11"/>
    <s v="Hosting"/>
    <m/>
    <n v="804.49"/>
    <m/>
    <n v="1"/>
    <m/>
    <n v="804.48819600000002"/>
    <m/>
    <n v="-1.804E-3"/>
    <m/>
    <n v="804.49"/>
    <m/>
    <n v="0"/>
    <n v="0"/>
    <s v="UNI240000001817"/>
    <m/>
    <m/>
    <s v="JTI"/>
    <x v="0"/>
    <s v="Yenileme"/>
    <s v="Hizmet"/>
    <s v="Hosting"/>
    <s v="Key Account"/>
    <x v="0"/>
    <x v="0"/>
    <s v="Yurt İçi"/>
    <s v="Türkiye"/>
  </r>
  <r>
    <s v="Q4"/>
    <x v="0"/>
    <x v="9"/>
    <m/>
    <s v="AYDIN ÜNLÜER TUR.GIDA TIC. VE SAN. A.S."/>
    <s v="EH.06.001"/>
    <s v="EnRoute Panorama - Hosting Hizmeti"/>
    <s v="Univera - JTI"/>
    <x v="11"/>
    <s v="Hosting"/>
    <m/>
    <n v="804.48666666666668"/>
    <m/>
    <n v="3"/>
    <m/>
    <n v="2413.4645879999998"/>
    <m/>
    <n v="4.5880000000000001E-3"/>
    <m/>
    <n v="2413.46"/>
    <m/>
    <n v="0"/>
    <n v="0"/>
    <s v="UNI240000001818"/>
    <m/>
    <m/>
    <s v="JTI"/>
    <x v="0"/>
    <s v="Yenileme"/>
    <s v="Hizmet"/>
    <s v="Hosting"/>
    <s v="Key Account"/>
    <x v="0"/>
    <x v="0"/>
    <s v="Yurt İçi"/>
    <s v="Türkiye"/>
  </r>
  <r>
    <s v="Q4"/>
    <x v="0"/>
    <x v="9"/>
    <m/>
    <s v="BAMS GIDA ITRIYAT VE TEKSTIL TIC. VE SAN. LTD. STI."/>
    <s v="EH.06.001"/>
    <s v="EnRoute Panorama - Hosting Hizmeti"/>
    <s v="Univera - JTI"/>
    <x v="11"/>
    <s v="Hosting"/>
    <m/>
    <n v="804.49"/>
    <m/>
    <n v="2"/>
    <m/>
    <n v="1608.976392"/>
    <m/>
    <n v="-3.6080000000000001E-3"/>
    <m/>
    <n v="1608.98"/>
    <m/>
    <n v="0"/>
    <n v="0"/>
    <s v="UNI240000001819"/>
    <m/>
    <m/>
    <s v="JTI"/>
    <x v="0"/>
    <s v="Yenileme"/>
    <s v="Hizmet"/>
    <s v="Hosting"/>
    <s v="Key Account"/>
    <x v="0"/>
    <x v="0"/>
    <s v="Yurt İçi"/>
    <s v="Türkiye"/>
  </r>
  <r>
    <s v="Q4"/>
    <x v="0"/>
    <x v="9"/>
    <m/>
    <s v="BAYRAKTAR SATIS VE DAGITIM ANONIM SIRKETI"/>
    <s v="EH.06.001"/>
    <s v="EnRoute Panorama - Hosting Hizmeti"/>
    <s v="Univera - JTI"/>
    <x v="11"/>
    <s v="Hosting"/>
    <m/>
    <n v="804.49"/>
    <m/>
    <n v="2"/>
    <m/>
    <n v="1608.976392"/>
    <m/>
    <n v="-3.6080000000000001E-3"/>
    <m/>
    <n v="1608.98"/>
    <m/>
    <n v="0"/>
    <n v="0"/>
    <s v="UNI240000001820"/>
    <m/>
    <m/>
    <s v="JTI"/>
    <x v="0"/>
    <s v="Yenileme"/>
    <s v="Hizmet"/>
    <s v="Hosting"/>
    <s v="Key Account"/>
    <x v="0"/>
    <x v="0"/>
    <s v="Yurt İçi"/>
    <s v="Türkiye"/>
  </r>
  <r>
    <s v="Q4"/>
    <x v="0"/>
    <x v="9"/>
    <m/>
    <s v="BESLER GIDA PAZ. SAN. VE TIC. A.S."/>
    <s v="EH.06.001"/>
    <s v="EnRoute Panorama - Hosting Hizmeti"/>
    <s v="Univera - JTI"/>
    <x v="11"/>
    <s v="Hosting"/>
    <m/>
    <n v="804.49"/>
    <m/>
    <n v="1"/>
    <m/>
    <n v="804.48819600000002"/>
    <m/>
    <n v="-1.804E-3"/>
    <m/>
    <n v="804.49"/>
    <m/>
    <n v="0"/>
    <n v="0"/>
    <s v="UNI240000001821"/>
    <m/>
    <m/>
    <s v="JTI"/>
    <x v="0"/>
    <s v="Yenileme"/>
    <s v="Hizmet"/>
    <s v="Hosting"/>
    <s v="Key Account"/>
    <x v="0"/>
    <x v="0"/>
    <s v="Yurt İçi"/>
    <s v="Türkiye"/>
  </r>
  <r>
    <s v="Q4"/>
    <x v="0"/>
    <x v="9"/>
    <m/>
    <s v="BUGRA MÜH. VE INS. MALZ. IML. ITH. IHR. TIC. SAN. LTD. STI."/>
    <s v="EH.06.001"/>
    <s v="EnRoute Panorama - Hosting Hizmeti"/>
    <s v="Univera - JTI"/>
    <x v="11"/>
    <s v="Hosting"/>
    <m/>
    <n v="804.49"/>
    <m/>
    <n v="1"/>
    <m/>
    <n v="804.48819600000002"/>
    <m/>
    <n v="-1.804E-3"/>
    <m/>
    <n v="804.49"/>
    <m/>
    <n v="0"/>
    <n v="0"/>
    <s v="UNI240000001822"/>
    <m/>
    <m/>
    <s v="JTI"/>
    <x v="0"/>
    <s v="Yenileme"/>
    <s v="Hizmet"/>
    <s v="Hosting"/>
    <s v="Key Account"/>
    <x v="0"/>
    <x v="0"/>
    <s v="Yurt İçi"/>
    <s v="Türkiye"/>
  </r>
  <r>
    <s v="Q4"/>
    <x v="0"/>
    <x v="9"/>
    <m/>
    <s v="BURAY TÜTÜN MAMUL. MESR. PAZ. VE DAG. TIC. LTD. STI."/>
    <s v="EH.06.001"/>
    <s v="EnRoute Panorama - Hosting Hizmeti"/>
    <s v="Univera - JTI"/>
    <x v="11"/>
    <s v="Hosting"/>
    <m/>
    <n v="804.49"/>
    <m/>
    <n v="1"/>
    <m/>
    <n v="804.48819600000002"/>
    <m/>
    <n v="-1.804E-3"/>
    <m/>
    <n v="804.49"/>
    <m/>
    <n v="0"/>
    <n v="0"/>
    <s v="UNI240000001823"/>
    <m/>
    <m/>
    <s v="JTI"/>
    <x v="0"/>
    <s v="Yenileme"/>
    <s v="Hizmet"/>
    <s v="Hosting"/>
    <s v="Key Account"/>
    <x v="0"/>
    <x v="0"/>
    <s v="Yurt İçi"/>
    <s v="Türkiye"/>
  </r>
  <r>
    <s v="Q4"/>
    <x v="0"/>
    <x v="9"/>
    <m/>
    <s v="CAN TÜTÜN MAMULLERI INSAAT VE SANAYI TICARET A.S."/>
    <s v="EH.06.001"/>
    <s v="EnRoute Panorama - Hosting Hizmeti"/>
    <s v="Univera - JTI"/>
    <x v="11"/>
    <s v="Hosting"/>
    <m/>
    <n v="804.49"/>
    <m/>
    <n v="1"/>
    <m/>
    <n v="804.48819600000002"/>
    <m/>
    <n v="-1.804E-3"/>
    <m/>
    <n v="804.49"/>
    <m/>
    <n v="0"/>
    <n v="0"/>
    <s v="UNI240000001824"/>
    <m/>
    <m/>
    <s v="JTI"/>
    <x v="0"/>
    <s v="Yenileme"/>
    <s v="Hizmet"/>
    <s v="Hosting"/>
    <s v="Key Account"/>
    <x v="0"/>
    <x v="0"/>
    <s v="Yurt İçi"/>
    <s v="Türkiye"/>
  </r>
  <r>
    <s v="Q4"/>
    <x v="0"/>
    <x v="9"/>
    <m/>
    <s v="ÇELIKKOL TURIZM GIDA MAD.SAN VE TIC. LTD. STI."/>
    <s v="EH.06.001"/>
    <s v="EnRoute Panorama - Hosting Hizmeti"/>
    <s v="Univera - JTI"/>
    <x v="11"/>
    <s v="Hosting"/>
    <m/>
    <n v="804.49"/>
    <m/>
    <n v="1"/>
    <m/>
    <n v="804.48819600000002"/>
    <m/>
    <n v="-1.804E-3"/>
    <m/>
    <n v="804.49"/>
    <m/>
    <n v="0"/>
    <n v="0"/>
    <s v="UNI240000001825"/>
    <m/>
    <m/>
    <s v="JTI"/>
    <x v="0"/>
    <s v="Yenileme"/>
    <s v="Hizmet"/>
    <s v="Hosting"/>
    <s v="Key Account"/>
    <x v="0"/>
    <x v="0"/>
    <s v="Yurt İçi"/>
    <s v="Türkiye"/>
  </r>
  <r>
    <s v="Q4"/>
    <x v="0"/>
    <x v="9"/>
    <m/>
    <s v="DOYURAN GIDA A.S."/>
    <s v="EH.06.001"/>
    <s v="EnRoute Panorama - Hosting Hizmeti"/>
    <s v="Univera - JTI"/>
    <x v="11"/>
    <s v="Hosting"/>
    <m/>
    <n v="804.49"/>
    <m/>
    <n v="1"/>
    <m/>
    <n v="804.48819600000002"/>
    <m/>
    <n v="-1.804E-3"/>
    <m/>
    <n v="804.49"/>
    <m/>
    <n v="0"/>
    <n v="0"/>
    <s v="UNI240000001826"/>
    <m/>
    <m/>
    <s v="JTI"/>
    <x v="0"/>
    <s v="Yenileme"/>
    <s v="Hizmet"/>
    <s v="Hosting"/>
    <s v="Key Account"/>
    <x v="0"/>
    <x v="0"/>
    <s v="Yurt İçi"/>
    <s v="Türkiye"/>
  </r>
  <r>
    <s v="Q4"/>
    <x v="0"/>
    <x v="9"/>
    <m/>
    <s v="DÜNYA MESRUBAT GIDA INS.TURIZM PAZ. SAN. VE TIC. LTD. STI."/>
    <s v="EH.06.001"/>
    <s v="EnRoute Panorama - Hosting Hizmeti"/>
    <s v="Univera - JTI"/>
    <x v="11"/>
    <s v="Hosting"/>
    <m/>
    <n v="804.48800000000006"/>
    <m/>
    <n v="5"/>
    <m/>
    <n v="4022.4409799999999"/>
    <m/>
    <n v="9.7999999999999997E-4"/>
    <m/>
    <n v="4022.44"/>
    <m/>
    <n v="0"/>
    <n v="0"/>
    <s v="UNI240000001827"/>
    <m/>
    <m/>
    <s v="JTI"/>
    <x v="0"/>
    <s v="Yenileme"/>
    <s v="Hizmet"/>
    <s v="Hosting"/>
    <s v="Key Account"/>
    <x v="0"/>
    <x v="0"/>
    <s v="Yurt İçi"/>
    <s v="Türkiye"/>
  </r>
  <r>
    <s v="Q4"/>
    <x v="0"/>
    <x v="9"/>
    <m/>
    <s v="FLAS TURIZM INSAAT TAAHHÜT TIC. LTD. STI."/>
    <s v="EH.06.001"/>
    <s v="EnRoute Panorama - Hosting Hizmeti"/>
    <s v="Univera - JTI"/>
    <x v="11"/>
    <s v="Hosting"/>
    <m/>
    <n v="804.49"/>
    <m/>
    <n v="1"/>
    <m/>
    <n v="804.48819600000002"/>
    <m/>
    <n v="-1.804E-3"/>
    <m/>
    <n v="804.49"/>
    <m/>
    <n v="0"/>
    <n v="0"/>
    <s v="UNI240000001828"/>
    <m/>
    <m/>
    <s v="JTI"/>
    <x v="0"/>
    <s v="Yenileme"/>
    <s v="Hizmet"/>
    <s v="Hosting"/>
    <s v="Key Account"/>
    <x v="0"/>
    <x v="0"/>
    <s v="Yurt İçi"/>
    <s v="Türkiye"/>
  </r>
  <r>
    <s v="Q4"/>
    <x v="0"/>
    <x v="9"/>
    <m/>
    <s v="FLAS TURIZM INSAAT TAAHHÜT TIC. LTD. STI."/>
    <s v="EH.06.001"/>
    <s v="EnRoute Panorama - Hosting Hizmeti"/>
    <s v="Univera - JTI"/>
    <x v="11"/>
    <s v="Hosting"/>
    <m/>
    <n v="804.49"/>
    <m/>
    <n v="1"/>
    <m/>
    <n v="804.48819600000002"/>
    <m/>
    <n v="-1.804E-3"/>
    <m/>
    <n v="804.49"/>
    <m/>
    <n v="0"/>
    <n v="0"/>
    <s v="UNI240000001829"/>
    <m/>
    <m/>
    <s v="JTI"/>
    <x v="0"/>
    <s v="Yenileme"/>
    <s v="Hizmet"/>
    <s v="Hosting"/>
    <s v="Key Account"/>
    <x v="0"/>
    <x v="0"/>
    <s v="Yurt İçi"/>
    <s v="Türkiye"/>
  </r>
  <r>
    <s v="Q4"/>
    <x v="0"/>
    <x v="9"/>
    <m/>
    <s v="KALPAKÇIOGLU GIDA SAN. VE TIC. LTD. STI."/>
    <s v="EH.06.001"/>
    <s v="EnRoute Panorama - Hosting Hizmeti"/>
    <s v="Univera - JTI"/>
    <x v="11"/>
    <s v="Hosting"/>
    <m/>
    <n v="804.49"/>
    <m/>
    <n v="2"/>
    <m/>
    <n v="1608.976392"/>
    <m/>
    <n v="-3.6080000000000001E-3"/>
    <m/>
    <n v="1608.98"/>
    <m/>
    <n v="0"/>
    <n v="0"/>
    <s v="UNI240000001830"/>
    <m/>
    <m/>
    <s v="JTI"/>
    <x v="0"/>
    <s v="Yenileme"/>
    <s v="Hizmet"/>
    <s v="Hosting"/>
    <s v="Key Account"/>
    <x v="0"/>
    <x v="0"/>
    <s v="Yurt İçi"/>
    <s v="Türkiye"/>
  </r>
  <r>
    <s v="Q4"/>
    <x v="0"/>
    <x v="9"/>
    <m/>
    <s v="KILKISLI MES. TEK. MAM. GIDA MAD. SAN. TIC. LTD. STI."/>
    <s v="EH.06.001"/>
    <s v="EnRoute Panorama - Hosting Hizmeti"/>
    <s v="Univera - JTI"/>
    <x v="11"/>
    <s v="Hosting"/>
    <m/>
    <n v="804.49"/>
    <m/>
    <n v="1"/>
    <m/>
    <n v="804.48819600000002"/>
    <m/>
    <n v="-1.804E-3"/>
    <m/>
    <n v="804.49"/>
    <m/>
    <n v="0"/>
    <n v="0"/>
    <s v="UNI240000001831"/>
    <m/>
    <m/>
    <s v="JTI"/>
    <x v="0"/>
    <s v="Yenileme"/>
    <s v="Hizmet"/>
    <s v="Hosting"/>
    <s v="Key Account"/>
    <x v="0"/>
    <x v="0"/>
    <s v="Yurt İçi"/>
    <s v="Türkiye"/>
  </r>
  <r>
    <s v="Q4"/>
    <x v="0"/>
    <x v="9"/>
    <m/>
    <s v="KOPUZ GIDA TIC. A.S."/>
    <s v="EH.06.001"/>
    <s v="EnRoute Panorama - Hosting Hizmeti"/>
    <s v="Univera - JTI"/>
    <x v="11"/>
    <s v="Hosting"/>
    <m/>
    <n v="804.48818181818194"/>
    <m/>
    <n v="11"/>
    <m/>
    <n v="8849.3701560000009"/>
    <m/>
    <n v="1.56E-4"/>
    <m/>
    <n v="8849.3700000000008"/>
    <m/>
    <n v="0"/>
    <n v="0"/>
    <s v="UNI240000001832"/>
    <m/>
    <m/>
    <s v="JTI"/>
    <x v="0"/>
    <s v="Yenileme"/>
    <s v="Hizmet"/>
    <s v="Hosting"/>
    <s v="Key Account"/>
    <x v="0"/>
    <x v="0"/>
    <s v="Yurt İçi"/>
    <s v="Türkiye"/>
  </r>
  <r>
    <s v="Q4"/>
    <x v="0"/>
    <x v="9"/>
    <m/>
    <s v="ONGUN EMGIN GIDA DAG. PAZ. TUR.SAN. TIC. LTD. STI."/>
    <s v="EH.06.001"/>
    <s v="EnRoute Panorama - Hosting Hizmeti"/>
    <s v="Univera - JTI"/>
    <x v="11"/>
    <s v="Hosting"/>
    <m/>
    <n v="804.49"/>
    <m/>
    <n v="1"/>
    <m/>
    <n v="804.48819600000002"/>
    <m/>
    <n v="-1.804E-3"/>
    <m/>
    <n v="804.49"/>
    <m/>
    <n v="0"/>
    <n v="0"/>
    <s v="UNI240000001848"/>
    <m/>
    <m/>
    <s v="JTI"/>
    <x v="0"/>
    <s v="Yenileme"/>
    <s v="Hizmet"/>
    <s v="Hosting"/>
    <s v="Key Account"/>
    <x v="0"/>
    <x v="0"/>
    <s v="Yurt İçi"/>
    <s v="Türkiye"/>
  </r>
  <r>
    <s v="Q4"/>
    <x v="0"/>
    <x v="9"/>
    <m/>
    <s v="ONGUN EMGIN GIDA DAG. PAZ. TUR.SAN. TIC. LTD. STI."/>
    <s v="EH.06.001"/>
    <s v="EnRoute Panorama - Hosting Hizmeti"/>
    <s v="Univera - JTI"/>
    <x v="11"/>
    <s v="Hosting"/>
    <m/>
    <n v="804.49"/>
    <m/>
    <n v="1"/>
    <m/>
    <n v="804.48819600000002"/>
    <m/>
    <n v="-1.804E-3"/>
    <m/>
    <n v="804.49"/>
    <m/>
    <n v="0"/>
    <n v="0"/>
    <s v="UNI240000001849"/>
    <m/>
    <m/>
    <s v="JTI"/>
    <x v="0"/>
    <s v="Yenileme"/>
    <s v="Hizmet"/>
    <s v="Hosting"/>
    <s v="Key Account"/>
    <x v="0"/>
    <x v="0"/>
    <s v="Yurt İçi"/>
    <s v="Türkiye"/>
  </r>
  <r>
    <s v="Q4"/>
    <x v="0"/>
    <x v="9"/>
    <m/>
    <s v="ONGUN EMGIN GIDA DAG. PAZ. TUR.SAN. TIC. LTD. STI."/>
    <s v="EH.06.001"/>
    <s v="EnRoute Panorama - Hosting Hizmeti"/>
    <s v="Univera - JTI"/>
    <x v="11"/>
    <s v="Hosting"/>
    <m/>
    <n v="804.49"/>
    <m/>
    <n v="1"/>
    <m/>
    <n v="804.48819600000002"/>
    <m/>
    <n v="-1.804E-3"/>
    <m/>
    <n v="804.49"/>
    <m/>
    <n v="0"/>
    <n v="0"/>
    <s v="UNI240000001850"/>
    <m/>
    <m/>
    <s v="JTI"/>
    <x v="0"/>
    <s v="Yenileme"/>
    <s v="Hizmet"/>
    <s v="Hosting"/>
    <s v="Key Account"/>
    <x v="0"/>
    <x v="0"/>
    <s v="Yurt İçi"/>
    <s v="Türkiye"/>
  </r>
  <r>
    <s v="Q4"/>
    <x v="0"/>
    <x v="9"/>
    <m/>
    <s v="ONGUN EMGIN GIDA DAG. PAZ. TUR.SAN. TIC. LTD. STI."/>
    <s v="EH.06.001"/>
    <s v="EnRoute Panorama - Hosting Hizmeti"/>
    <s v="Univera - JTI"/>
    <x v="11"/>
    <s v="Hosting"/>
    <m/>
    <n v="804.49"/>
    <m/>
    <n v="1"/>
    <m/>
    <n v="804.48819600000002"/>
    <m/>
    <n v="-1.804E-3"/>
    <m/>
    <n v="804.49"/>
    <m/>
    <n v="0"/>
    <n v="0"/>
    <s v="UNI240000001851"/>
    <m/>
    <m/>
    <s v="JTI"/>
    <x v="0"/>
    <s v="Yenileme"/>
    <s v="Hizmet"/>
    <s v="Hosting"/>
    <s v="Key Account"/>
    <x v="0"/>
    <x v="0"/>
    <s v="Yurt İçi"/>
    <s v="Türkiye"/>
  </r>
  <r>
    <s v="Q4"/>
    <x v="0"/>
    <x v="9"/>
    <m/>
    <s v="ONGUN EMGIN GIDA DAG. PAZ. TUR.SAN. TIC. LTD. STI."/>
    <s v="EH.06.001"/>
    <s v="EnRoute Panorama - Hosting Hizmeti"/>
    <s v="Univera - JTI"/>
    <x v="11"/>
    <s v="Hosting"/>
    <m/>
    <n v="804.49"/>
    <m/>
    <n v="1"/>
    <m/>
    <n v="804.48819600000002"/>
    <m/>
    <n v="-1.804E-3"/>
    <m/>
    <n v="804.49"/>
    <m/>
    <n v="0"/>
    <n v="0"/>
    <s v="UNI240000001852"/>
    <m/>
    <m/>
    <s v="JTI"/>
    <x v="0"/>
    <s v="Yenileme"/>
    <s v="Hizmet"/>
    <s v="Hosting"/>
    <s v="Key Account"/>
    <x v="0"/>
    <x v="0"/>
    <s v="Yurt İçi"/>
    <s v="Türkiye"/>
  </r>
  <r>
    <s v="Q4"/>
    <x v="0"/>
    <x v="9"/>
    <m/>
    <s v="ONGUN EMGIN GIDA DAG. PAZ. TUR.SAN. TIC. LTD. STI."/>
    <s v="EH.06.001"/>
    <s v="EnRoute Panorama - Hosting Hizmeti"/>
    <s v="Univera - JTI"/>
    <x v="11"/>
    <s v="Hosting"/>
    <m/>
    <n v="804.49"/>
    <m/>
    <n v="1"/>
    <m/>
    <n v="804.48819600000002"/>
    <m/>
    <n v="-1.804E-3"/>
    <m/>
    <n v="804.49"/>
    <m/>
    <n v="0"/>
    <n v="0"/>
    <s v="UNI240000001853"/>
    <m/>
    <m/>
    <s v="JTI"/>
    <x v="0"/>
    <s v="Yenileme"/>
    <s v="Hizmet"/>
    <s v="Hosting"/>
    <s v="Key Account"/>
    <x v="0"/>
    <x v="0"/>
    <s v="Yurt İçi"/>
    <s v="Türkiye"/>
  </r>
  <r>
    <s v="Q4"/>
    <x v="0"/>
    <x v="9"/>
    <m/>
    <s v="ONGUN EMGIN GIDA DAG. PAZ. TUR.SAN. TIC. LTD. STI."/>
    <s v="EH.06.001"/>
    <s v="EnRoute Panorama - Hosting Hizmeti"/>
    <s v="Univera - JTI"/>
    <x v="11"/>
    <s v="Hosting"/>
    <m/>
    <n v="804.49"/>
    <m/>
    <n v="1"/>
    <m/>
    <n v="804.48819600000002"/>
    <m/>
    <n v="-1.804E-3"/>
    <m/>
    <n v="804.49"/>
    <m/>
    <n v="0"/>
    <n v="0"/>
    <s v="UNI240000001854"/>
    <m/>
    <m/>
    <s v="JTI"/>
    <x v="0"/>
    <s v="Yenileme"/>
    <s v="Hizmet"/>
    <s v="Hosting"/>
    <s v="Key Account"/>
    <x v="0"/>
    <x v="0"/>
    <s v="Yurt İçi"/>
    <s v="Türkiye"/>
  </r>
  <r>
    <s v="Q4"/>
    <x v="0"/>
    <x v="9"/>
    <m/>
    <s v="ÖZCIHAN GIDA INSAAT TARIM NAKLIYE ENERJI TURIZM MAD. PAZ. VE SAN. LTD. STI."/>
    <s v="EH.06.001"/>
    <s v="EnRoute Panorama - Hosting Hizmeti"/>
    <s v="Univera - JTI"/>
    <x v="11"/>
    <s v="Hosting"/>
    <m/>
    <n v="804.49"/>
    <m/>
    <n v="2"/>
    <m/>
    <n v="1608.976392"/>
    <m/>
    <n v="-3.6080000000000001E-3"/>
    <m/>
    <n v="1608.98"/>
    <m/>
    <n v="0"/>
    <n v="0"/>
    <s v="UNI240000001833"/>
    <m/>
    <m/>
    <s v="JTI"/>
    <x v="0"/>
    <s v="Yenileme"/>
    <s v="Hizmet"/>
    <s v="Hosting"/>
    <s v="Key Account"/>
    <x v="0"/>
    <x v="0"/>
    <s v="Yurt İçi"/>
    <s v="Türkiye"/>
  </r>
  <r>
    <s v="Q4"/>
    <x v="0"/>
    <x v="9"/>
    <m/>
    <s v="ÖZÇELIK MESRUBAT VE GIDA MAD.TIC.PAZ.A.S."/>
    <s v="EH.06.001"/>
    <s v="EnRoute Panorama - Hosting Hizmeti"/>
    <s v="Univera - JTI"/>
    <x v="11"/>
    <s v="Hosting"/>
    <m/>
    <n v="804.48800000000006"/>
    <m/>
    <n v="5"/>
    <m/>
    <n v="4022.4409799999999"/>
    <m/>
    <n v="9.7999999999999997E-4"/>
    <m/>
    <n v="4022.44"/>
    <m/>
    <n v="0"/>
    <n v="0"/>
    <s v="UNI240000001834"/>
    <m/>
    <m/>
    <s v="JTI"/>
    <x v="0"/>
    <s v="Yenileme"/>
    <s v="Hizmet"/>
    <s v="Hosting"/>
    <s v="Key Account"/>
    <x v="0"/>
    <x v="0"/>
    <s v="Yurt İçi"/>
    <s v="Türkiye"/>
  </r>
  <r>
    <s v="Q4"/>
    <x v="0"/>
    <x v="9"/>
    <m/>
    <s v="ÖZÇELIK MESRUBAT VE GIDA MAD.TIC.PAZ.A.S."/>
    <s v="EH.06.001"/>
    <s v="EnRoute Panorama - Hosting Hizmeti"/>
    <s v="Univera - JTI"/>
    <x v="11"/>
    <s v="Hosting"/>
    <m/>
    <n v="804.49"/>
    <m/>
    <n v="1"/>
    <m/>
    <n v="804.48819600000002"/>
    <m/>
    <n v="-1.804E-3"/>
    <m/>
    <n v="804.49"/>
    <m/>
    <n v="0"/>
    <n v="0"/>
    <s v="UNI240000001835"/>
    <m/>
    <m/>
    <s v="JTI"/>
    <x v="0"/>
    <s v="Yenileme"/>
    <s v="Hizmet"/>
    <s v="Hosting"/>
    <s v="Key Account"/>
    <x v="0"/>
    <x v="0"/>
    <s v="Yurt İçi"/>
    <s v="Türkiye"/>
  </r>
  <r>
    <s v="Q4"/>
    <x v="0"/>
    <x v="9"/>
    <m/>
    <s v="ÖZERLER TICARET ILHAN ÖZER"/>
    <s v="EH.06.001"/>
    <s v="EnRoute Panorama - Hosting Hizmeti"/>
    <s v="Univera - JTI"/>
    <x v="11"/>
    <s v="Hosting"/>
    <m/>
    <n v="804.48749999999995"/>
    <m/>
    <n v="4"/>
    <m/>
    <n v="3217.9527840000001"/>
    <m/>
    <n v="2.784E-3"/>
    <m/>
    <n v="3217.95"/>
    <m/>
    <n v="0"/>
    <n v="0"/>
    <s v="UNI240000001836"/>
    <m/>
    <m/>
    <s v="JTI"/>
    <x v="0"/>
    <s v="Yenileme"/>
    <s v="Hizmet"/>
    <s v="Hosting"/>
    <s v="Key Account"/>
    <x v="0"/>
    <x v="0"/>
    <s v="Yurt İçi"/>
    <s v="Türkiye"/>
  </r>
  <r>
    <s v="Q4"/>
    <x v="0"/>
    <x v="9"/>
    <m/>
    <s v="PIRAMIT GIDA LOJISTIK TICARET TIC. A.S."/>
    <s v="EH.06.001"/>
    <s v="EnRoute Panorama - Hosting Hizmeti"/>
    <s v="Univera - JTI"/>
    <x v="11"/>
    <s v="Hosting"/>
    <m/>
    <n v="804.49"/>
    <m/>
    <n v="2"/>
    <m/>
    <n v="1608.976392"/>
    <m/>
    <n v="-3.6080000000000001E-3"/>
    <m/>
    <n v="1608.98"/>
    <m/>
    <n v="0"/>
    <n v="0"/>
    <s v="UNI240000001837"/>
    <m/>
    <m/>
    <s v="JTI"/>
    <x v="0"/>
    <s v="Yenileme"/>
    <s v="Hizmet"/>
    <s v="Hosting"/>
    <s v="Key Account"/>
    <x v="0"/>
    <x v="0"/>
    <s v="Yurt İçi"/>
    <s v="Türkiye"/>
  </r>
  <r>
    <s v="Q4"/>
    <x v="0"/>
    <x v="9"/>
    <m/>
    <s v="REYMAR TÜTÜN MAM. DAG. VE PAZ. LTD. STI."/>
    <s v="EH.06.001"/>
    <s v="EnRoute Panorama - Hosting Hizmeti"/>
    <s v="Univera - JTI"/>
    <x v="11"/>
    <s v="Hosting"/>
    <m/>
    <n v="804.49"/>
    <m/>
    <n v="1"/>
    <m/>
    <n v="804.48819600000002"/>
    <m/>
    <n v="-1.804E-3"/>
    <m/>
    <n v="804.49"/>
    <m/>
    <n v="0"/>
    <n v="0"/>
    <s v="UNI240000001838"/>
    <m/>
    <m/>
    <s v="JTI"/>
    <x v="0"/>
    <s v="Yenileme"/>
    <s v="Hizmet"/>
    <s v="Hosting"/>
    <s v="Key Account"/>
    <x v="0"/>
    <x v="0"/>
    <s v="Yurt İçi"/>
    <s v="Türkiye"/>
  </r>
  <r>
    <s v="Q4"/>
    <x v="0"/>
    <x v="9"/>
    <m/>
    <s v="SAGIROGLU TÜTÜN ÜRÜN. INS.TAAH. SAN. VE TIC. LTD. STI."/>
    <s v="EH.06.001"/>
    <s v="EnRoute Panorama - Hosting Hizmeti"/>
    <s v="Univera - JTI"/>
    <x v="11"/>
    <s v="Hosting"/>
    <m/>
    <n v="804.49"/>
    <m/>
    <n v="1"/>
    <m/>
    <n v="804.48819600000002"/>
    <m/>
    <n v="-1.804E-3"/>
    <m/>
    <n v="804.49"/>
    <m/>
    <n v="0"/>
    <n v="0"/>
    <s v="UNI240000001839"/>
    <m/>
    <m/>
    <s v="JTI"/>
    <x v="0"/>
    <s v="Yenileme"/>
    <s v="Hizmet"/>
    <s v="Hosting"/>
    <s v="Key Account"/>
    <x v="0"/>
    <x v="0"/>
    <s v="Yurt İçi"/>
    <s v="Türkiye"/>
  </r>
  <r>
    <s v="Q4"/>
    <x v="0"/>
    <x v="9"/>
    <m/>
    <s v="SAMI EMGIN DAG. PAZ. TUR. TEKS. INS. SAN. TIC. LTD. STI."/>
    <s v="EH.06.001"/>
    <s v="EnRoute Panorama - Hosting Hizmeti"/>
    <s v="Univera - JTI"/>
    <x v="11"/>
    <s v="Hosting"/>
    <m/>
    <n v="804.49"/>
    <m/>
    <n v="2"/>
    <m/>
    <n v="1608.976392"/>
    <m/>
    <n v="-3.6080000000000001E-3"/>
    <m/>
    <n v="1608.98"/>
    <m/>
    <n v="0"/>
    <n v="0"/>
    <s v="UNI240000001840"/>
    <m/>
    <m/>
    <s v="JTI"/>
    <x v="0"/>
    <s v="Yenileme"/>
    <s v="Hizmet"/>
    <s v="Hosting"/>
    <s v="Key Account"/>
    <x v="0"/>
    <x v="0"/>
    <s v="Yurt İçi"/>
    <s v="Türkiye"/>
  </r>
  <r>
    <s v="Q4"/>
    <x v="0"/>
    <x v="9"/>
    <m/>
    <s v="SEKERCI GIDA TEMIZLIK ÜRÜN. PAZ. VE DAG. LTD. STI."/>
    <s v="EH.06.001"/>
    <s v="EnRoute Panorama - Hosting Hizmeti"/>
    <s v="Univera - JTI"/>
    <x v="11"/>
    <s v="Hosting"/>
    <m/>
    <n v="804.48800000000006"/>
    <m/>
    <n v="10"/>
    <m/>
    <n v="8044.8819599999997"/>
    <m/>
    <n v="1.9599999999999999E-3"/>
    <m/>
    <n v="8044.88"/>
    <m/>
    <n v="0"/>
    <n v="0"/>
    <s v="UNI240000001844"/>
    <m/>
    <m/>
    <s v="JTI"/>
    <x v="0"/>
    <s v="Yenileme"/>
    <s v="Hizmet"/>
    <s v="Hosting"/>
    <s v="Key Account"/>
    <x v="0"/>
    <x v="0"/>
    <s v="Yurt İçi"/>
    <s v="Türkiye"/>
  </r>
  <r>
    <s v="Q4"/>
    <x v="0"/>
    <x v="9"/>
    <m/>
    <s v="SEYDIM DAG.PAZ.A.S."/>
    <s v="EH.06.001"/>
    <s v="EnRoute Panorama - Hosting Hizmeti"/>
    <s v="Univera - JTI"/>
    <x v="11"/>
    <s v="Hosting"/>
    <m/>
    <n v="804.49"/>
    <m/>
    <n v="1"/>
    <m/>
    <n v="804.48819600000002"/>
    <m/>
    <n v="-1.804E-3"/>
    <m/>
    <n v="804.49"/>
    <m/>
    <n v="0"/>
    <n v="0"/>
    <s v="UNI240000001841"/>
    <m/>
    <m/>
    <s v="JTI"/>
    <x v="0"/>
    <s v="Yenileme"/>
    <s v="Hizmet"/>
    <s v="Hosting"/>
    <s v="Key Account"/>
    <x v="0"/>
    <x v="0"/>
    <s v="Yurt İçi"/>
    <s v="Türkiye"/>
  </r>
  <r>
    <s v="Q4"/>
    <x v="0"/>
    <x v="9"/>
    <m/>
    <s v="SEYPA GIDA IHTIYAÇ MAD.ÜRETIM.DAG.VE TIC. A.S."/>
    <s v="EH.06.001"/>
    <s v="EnRoute Panorama - Hosting Hizmeti"/>
    <s v="Univera - JTI"/>
    <x v="11"/>
    <s v="Hosting"/>
    <m/>
    <n v="804.49"/>
    <m/>
    <n v="2"/>
    <m/>
    <n v="1608.976392"/>
    <m/>
    <n v="-3.6080000000000001E-3"/>
    <m/>
    <n v="1608.98"/>
    <m/>
    <n v="0"/>
    <n v="0"/>
    <s v="UNI240000001842"/>
    <m/>
    <m/>
    <s v="JTI"/>
    <x v="0"/>
    <s v="Yenileme"/>
    <s v="Hizmet"/>
    <s v="Hosting"/>
    <s v="Key Account"/>
    <x v="0"/>
    <x v="0"/>
    <s v="Yurt İçi"/>
    <s v="Türkiye"/>
  </r>
  <r>
    <s v="Q4"/>
    <x v="0"/>
    <x v="9"/>
    <m/>
    <s v="SSG DAYANIKLI TÜKETIM MAD. GIDA ÜRÜNLERI PAZ. SAN. TIC. LTD. STI."/>
    <s v="EH.06.001"/>
    <s v="EnRoute Panorama - Hosting Hizmeti"/>
    <s v="Univera - JTI"/>
    <x v="11"/>
    <s v="Hosting"/>
    <m/>
    <n v="804.49"/>
    <m/>
    <n v="2"/>
    <m/>
    <n v="1608.976392"/>
    <m/>
    <n v="-3.6080000000000001E-3"/>
    <m/>
    <n v="1608.98"/>
    <m/>
    <n v="0"/>
    <n v="0"/>
    <s v="UNI240000001843"/>
    <m/>
    <m/>
    <s v="JTI"/>
    <x v="0"/>
    <s v="Yenileme"/>
    <s v="Hizmet"/>
    <s v="Hosting"/>
    <s v="Key Account"/>
    <x v="0"/>
    <x v="0"/>
    <s v="Yurt İçi"/>
    <s v="Türkiye"/>
  </r>
  <r>
    <s v="Q4"/>
    <x v="0"/>
    <x v="9"/>
    <m/>
    <s v="YILDIRIMLAR GRUP IHTIYAÇ VE GIDA MAD. TURIZM A.S"/>
    <s v="EH.06.001"/>
    <s v="EnRoute Panorama - Hosting Hizmeti"/>
    <s v="Univera - JTI"/>
    <x v="11"/>
    <s v="Hosting"/>
    <m/>
    <n v="804.49"/>
    <m/>
    <n v="2"/>
    <m/>
    <n v="1608.976392"/>
    <m/>
    <n v="-3.6080000000000001E-3"/>
    <m/>
    <n v="1608.98"/>
    <m/>
    <n v="0"/>
    <n v="0"/>
    <s v="UNI240000001845"/>
    <m/>
    <m/>
    <s v="JTI"/>
    <x v="0"/>
    <s v="Yenileme"/>
    <s v="Hizmet"/>
    <s v="Hosting"/>
    <s v="Key Account"/>
    <x v="0"/>
    <x v="0"/>
    <s v="Yurt İçi"/>
    <s v="Türkiye"/>
  </r>
  <r>
    <s v="Q4"/>
    <x v="0"/>
    <x v="9"/>
    <m/>
    <s v="YUSUF BEKTAS GIDA VE IHTIYAÇ MAD. ILETISIM NAKLIYE TIC.VE SAN.LTD.STI."/>
    <s v="EH.06.001"/>
    <s v="EnRoute Panorama - Hosting Hizmeti"/>
    <s v="Univera - JTI"/>
    <x v="11"/>
    <s v="Hosting"/>
    <m/>
    <n v="804.48857142857139"/>
    <m/>
    <n v="7"/>
    <m/>
    <n v="5631.4173719999999"/>
    <m/>
    <n v="-2.6280000000000001E-3"/>
    <m/>
    <n v="5631.42"/>
    <m/>
    <n v="0"/>
    <n v="0"/>
    <s v="UNI240000001846"/>
    <m/>
    <m/>
    <s v="JTI"/>
    <x v="0"/>
    <s v="Yenileme"/>
    <s v="Hizmet"/>
    <s v="Hosting"/>
    <s v="Key Account"/>
    <x v="0"/>
    <x v="0"/>
    <s v="Yurt İçi"/>
    <s v="Türkiye"/>
  </r>
  <r>
    <s v="Q4"/>
    <x v="0"/>
    <x v="9"/>
    <m/>
    <s v="ZÜMRÜT TEKEL ÜRÜNLERI GIDA PAZ.INS.TAAH.SAN.VE.TIC.LTD STI"/>
    <s v="EH.06.001"/>
    <s v="EnRoute Panorama - Hosting Hizmeti"/>
    <s v="Univera - JTI"/>
    <x v="11"/>
    <s v="Hosting"/>
    <m/>
    <n v="804.49"/>
    <m/>
    <n v="1"/>
    <m/>
    <n v="804.48819600000002"/>
    <m/>
    <n v="-1.804E-3"/>
    <m/>
    <n v="804.49"/>
    <m/>
    <n v="0"/>
    <n v="0"/>
    <s v="UNI240000001847"/>
    <m/>
    <m/>
    <s v="JTI"/>
    <x v="0"/>
    <s v="Yenileme"/>
    <s v="Hizmet"/>
    <s v="Hosting"/>
    <s v="Key Account"/>
    <x v="0"/>
    <x v="0"/>
    <s v="Yurt İçi"/>
    <s v="Türkiye"/>
  </r>
  <r>
    <s v="Q1"/>
    <x v="0"/>
    <x v="2"/>
    <m/>
    <s v="BMC OTOMOTIV SAN. VE TIC. A.S."/>
    <s v="EY.01.021"/>
    <s v="EnRoute Panorama - Dafitim Kanali (Bayi/Distribütör/Sube) Lisansi (Enterprise)"/>
    <s v="Univera - BMC"/>
    <x v="10"/>
    <s v="Enroute"/>
    <m/>
    <n v="20724.8"/>
    <m/>
    <n v="1"/>
    <m/>
    <n v="20724.8"/>
    <m/>
    <n v="0"/>
    <m/>
    <n v="20724.8"/>
    <m/>
    <n v="0"/>
    <n v="0"/>
    <s v="UNI240000000287"/>
    <m/>
    <m/>
    <s v="BMC"/>
    <x v="0"/>
    <s v="Yeni Satış"/>
    <s v="Lisans"/>
    <s v="Lisans Satışı"/>
    <s v="Key Account"/>
    <x v="0"/>
    <x v="0"/>
    <s v="Yurt İçi"/>
    <s v="Türkiye"/>
  </r>
  <r>
    <s v="Q3"/>
    <x v="0"/>
    <x v="6"/>
    <m/>
    <s v="BMC OTOMOTIV SAN. VE TIC. A.S."/>
    <s v="EY.01.021"/>
    <s v="EnRoute Panorama - Dafitim Kanali (Bayi/Distribütör/Sube) Lisansi (Enterprise)"/>
    <s v="Univera - BMC"/>
    <x v="13"/>
    <s v="Enroute"/>
    <m/>
    <n v="20724.86"/>
    <m/>
    <n v="1"/>
    <m/>
    <n v="23027.62"/>
    <m/>
    <n v="2302.7600000000002"/>
    <m/>
    <n v="20724.86"/>
    <m/>
    <n v="0"/>
    <n v="0"/>
    <s v="UNI240000001144"/>
    <m/>
    <m/>
    <s v="BMC"/>
    <x v="0"/>
    <s v="Yeni Satış"/>
    <s v="Lisans"/>
    <s v="Lisans Satışı"/>
    <s v="Key Account"/>
    <x v="0"/>
    <x v="0"/>
    <s v="Yurt İçi"/>
    <s v="Türkiye"/>
  </r>
  <r>
    <s v="Q3"/>
    <x v="0"/>
    <x v="6"/>
    <m/>
    <s v="BMC OTOMOTIV SAN. VE TIC. A.S."/>
    <s v="EY.01.021"/>
    <s v="EnRoute Panorama - Dafitim Kanali (Bayi/Distribütör/Sube) Lisansi (Enterprise)"/>
    <s v="Univera - BMC"/>
    <x v="13"/>
    <s v="Enroute"/>
    <m/>
    <n v="20724.856465000001"/>
    <m/>
    <n v="-1"/>
    <m/>
    <n v="0"/>
    <m/>
    <n v="0"/>
    <m/>
    <n v="-20724.856465000001"/>
    <m/>
    <n v="1"/>
    <n v="20724.856465000001"/>
    <s v="B02202400001914"/>
    <m/>
    <m/>
    <s v="BMC"/>
    <x v="0"/>
    <s v="Yeni Satış"/>
    <s v="Lisans"/>
    <s v="Lisans Satışı"/>
    <s v="Key Account"/>
    <x v="0"/>
    <x v="0"/>
    <s v="Yurt İçi"/>
    <s v="Türkiye"/>
  </r>
  <r>
    <s v="Q3"/>
    <x v="0"/>
    <x v="7"/>
    <m/>
    <s v="BMC OTOMOTIV SAN. VE TIC. A.S."/>
    <s v="EY.01.021"/>
    <s v="EnRoute Panorama - Dafitim Kanali (Bayi/Distribütör/Sube) Lisansi (Enterprise)"/>
    <s v="Univera - BMC"/>
    <x v="13"/>
    <s v="Enroute"/>
    <m/>
    <n v="20418.810000000001"/>
    <m/>
    <n v="1"/>
    <m/>
    <n v="20418.810000000001"/>
    <m/>
    <n v="0"/>
    <m/>
    <n v="20418.810000000001"/>
    <m/>
    <n v="0"/>
    <n v="0"/>
    <s v="UNI240000001303"/>
    <m/>
    <m/>
    <s v="BMC"/>
    <x v="0"/>
    <s v="Yeni Satış"/>
    <s v="Lisans"/>
    <s v="Lisans Satışı"/>
    <s v="Key Account"/>
    <x v="0"/>
    <x v="0"/>
    <s v="Yurt İçi"/>
    <s v="Türkiye"/>
  </r>
  <r>
    <s v="Q1"/>
    <x v="0"/>
    <x v="2"/>
    <m/>
    <s v="BMC OTOMOTIV SAN. VE TIC. A.S."/>
    <s v="EH.03.004"/>
    <s v="EnRoute Panorama - Admin Operatör Hizmeti"/>
    <s v="Univera - BMC"/>
    <x v="2"/>
    <s v="Enroute"/>
    <m/>
    <n v="74105.5"/>
    <m/>
    <n v="3"/>
    <m/>
    <n v="222316.5"/>
    <m/>
    <n v="0"/>
    <m/>
    <n v="222316.5"/>
    <m/>
    <n v="0"/>
    <n v="0"/>
    <s v="UNI240000000364"/>
    <m/>
    <m/>
    <s v="BMC"/>
    <x v="0"/>
    <s v="Yenileme"/>
    <s v="Hizmet"/>
    <s v="Uzman Destek Hizmeti"/>
    <s v="Key Account"/>
    <x v="0"/>
    <x v="0"/>
    <s v="Yurt İçi"/>
    <s v="Türkiye"/>
  </r>
  <r>
    <s v="Q2"/>
    <x v="0"/>
    <x v="3"/>
    <m/>
    <s v="BMC OTOMOTIV SAN. VE TIC. A.S."/>
    <s v="EH.03.004"/>
    <s v="EnRoute Panorama - Admin Operatör Hizmeti"/>
    <s v="Univera - BMC"/>
    <x v="2"/>
    <s v="Enroute"/>
    <m/>
    <n v="74105.5"/>
    <m/>
    <n v="1"/>
    <m/>
    <n v="74105.5"/>
    <m/>
    <n v="0"/>
    <m/>
    <n v="74105.5"/>
    <m/>
    <n v="0"/>
    <n v="0"/>
    <s v="UNI240000000429"/>
    <m/>
    <m/>
    <s v="BMC"/>
    <x v="0"/>
    <s v="Yenileme"/>
    <s v="Hizmet"/>
    <s v="Uzman Destek Hizmeti"/>
    <s v="Key Account"/>
    <x v="0"/>
    <x v="0"/>
    <s v="Yurt İçi"/>
    <s v="Türkiye"/>
  </r>
  <r>
    <s v="Q2"/>
    <x v="0"/>
    <x v="4"/>
    <m/>
    <s v="BMC OTOMOTIV SAN. VE TIC. A.S."/>
    <s v="EH.03.004"/>
    <s v="EnRoute Panorama - Admin Operatör Hizmeti"/>
    <s v="Univera - BMC"/>
    <x v="11"/>
    <s v="Enroute"/>
    <m/>
    <n v="74105.5"/>
    <m/>
    <n v="1"/>
    <m/>
    <n v="74105.5"/>
    <m/>
    <n v="0"/>
    <m/>
    <n v="74105.5"/>
    <m/>
    <n v="0"/>
    <n v="0"/>
    <s v="UNI240000000652"/>
    <m/>
    <m/>
    <s v="BMC"/>
    <x v="0"/>
    <s v="Yenileme"/>
    <s v="Hizmet"/>
    <s v="Uzman Destek Hizmeti"/>
    <s v="Key Account"/>
    <x v="0"/>
    <x v="0"/>
    <s v="Yurt İçi"/>
    <s v="Türkiye"/>
  </r>
  <r>
    <s v="Q2"/>
    <x v="0"/>
    <x v="5"/>
    <m/>
    <s v="BMC OTOMOTIV SAN. VE TIC. A.S."/>
    <s v="EH.03.004"/>
    <s v="EnRoute Panorama - Admin Operatör Hizmeti"/>
    <s v="Univera - BMC"/>
    <x v="2"/>
    <s v="Enroute"/>
    <m/>
    <n v="74105.5"/>
    <m/>
    <n v="1"/>
    <m/>
    <n v="74105.5"/>
    <m/>
    <n v="0"/>
    <m/>
    <n v="74105.5"/>
    <m/>
    <n v="0"/>
    <n v="0"/>
    <s v="UNI240000000858"/>
    <m/>
    <m/>
    <s v="BMC"/>
    <x v="0"/>
    <s v="Yenileme"/>
    <s v="Hizmet"/>
    <s v="Uzman Destek Hizmeti"/>
    <s v="Key Account"/>
    <x v="0"/>
    <x v="0"/>
    <s v="Yurt İçi"/>
    <s v="Türkiye"/>
  </r>
  <r>
    <s v="Q4"/>
    <x v="0"/>
    <x v="10"/>
    <m/>
    <s v="BMC OTOMOTIV SAN. VE TIC. A.S."/>
    <s v="EH.03.004"/>
    <s v="EnRoute Panorama - Admin Operatör Hizmeti"/>
    <s v="Univera - BMC"/>
    <x v="13"/>
    <s v="Enroute"/>
    <m/>
    <n v="92825.180000000008"/>
    <m/>
    <n v="5"/>
    <m/>
    <n v="464125.9"/>
    <m/>
    <n v="0"/>
    <m/>
    <n v="464125.9"/>
    <m/>
    <n v="0"/>
    <n v="0"/>
    <s v="UNI240000001931"/>
    <m/>
    <m/>
    <s v="BMC"/>
    <x v="0"/>
    <s v="Yenileme"/>
    <s v="Hizmet"/>
    <s v="Uzman Destek Hizmeti"/>
    <s v="Key Account"/>
    <x v="0"/>
    <x v="0"/>
    <s v="Yurt İçi"/>
    <s v="Türkiye"/>
  </r>
  <r>
    <s v="Q4"/>
    <x v="0"/>
    <x v="11"/>
    <m/>
    <s v="BMC OTOMOTIV SAN. VE TIC. A.S."/>
    <s v="EH.03.004"/>
    <s v="EnRoute Panorama - Admin Operatör Hizmeti"/>
    <s v="Univera - BMC"/>
    <x v="13"/>
    <s v="Enroute"/>
    <m/>
    <n v="92825.18"/>
    <m/>
    <n v="1"/>
    <m/>
    <n v="92825.18"/>
    <m/>
    <n v="0"/>
    <m/>
    <n v="92825.18"/>
    <m/>
    <n v="0"/>
    <n v="0"/>
    <s v="UNI240000002111"/>
    <m/>
    <m/>
    <s v="BMC"/>
    <x v="0"/>
    <s v="Yenileme"/>
    <s v="Hizmet"/>
    <s v="Uzman Destek Hizmeti"/>
    <s v="Key Account"/>
    <x v="0"/>
    <x v="0"/>
    <s v="Yurt İçi"/>
    <s v="Türkiye"/>
  </r>
  <r>
    <s v="Q4"/>
    <x v="0"/>
    <x v="9"/>
    <m/>
    <s v="BMC OTOMOTIV SAN. VE TIC. A.S."/>
    <s v="CDY.06.001"/>
    <s v="Calldesk Panorama - Yazilim Gelistirme Hizmeti"/>
    <s v="Univera - BMC"/>
    <x v="13"/>
    <s v="ServiceCore"/>
    <m/>
    <n v="6803.0000000000009"/>
    <m/>
    <n v="17.2"/>
    <m/>
    <n v="117011.6"/>
    <m/>
    <n v="0"/>
    <m/>
    <n v="117011.6"/>
    <m/>
    <n v="0"/>
    <n v="0"/>
    <s v="UNI240000001775"/>
    <m/>
    <m/>
    <s v="BMC"/>
    <x v="0"/>
    <s v="Yeni Satış"/>
    <s v="Hizmet"/>
    <s v="Yazılım Geliştirme"/>
    <s v="Key Account"/>
    <x v="0"/>
    <x v="0"/>
    <s v="Yurt İçi"/>
    <s v="Türkiye"/>
  </r>
  <r>
    <s v="Q4"/>
    <x v="0"/>
    <x v="9"/>
    <m/>
    <s v="BMC OTOMOTIV SAN. VE TIC. A.S."/>
    <s v="CDH.05.002"/>
    <s v="Calldesk Panorama - Rapor Gelistirme Hizmeti"/>
    <s v="Univera - BMC"/>
    <x v="13"/>
    <s v="ServiceCore"/>
    <m/>
    <n v="5443"/>
    <m/>
    <n v="3"/>
    <m/>
    <n v="16329"/>
    <m/>
    <n v="0"/>
    <m/>
    <n v="16329"/>
    <m/>
    <n v="0"/>
    <n v="0"/>
    <s v="UNI240000001775"/>
    <m/>
    <m/>
    <s v="BMC"/>
    <x v="0"/>
    <s v="Yeni Satış"/>
    <s v="Hizmet"/>
    <s v="Rapor Geliştirme"/>
    <s v="Key Account"/>
    <x v="0"/>
    <x v="0"/>
    <s v="Yurt İçi"/>
    <s v="Türkiye"/>
  </r>
  <r>
    <s v="Q4"/>
    <x v="0"/>
    <x v="9"/>
    <m/>
    <s v="BMC OTOMOTIV SAN. VE TIC. A.S."/>
    <s v="CDH.01.001"/>
    <s v="Calldesk Panorama - Proje Yönetim Hizmeti"/>
    <s v="Univera - BMC"/>
    <x v="13"/>
    <s v="ServiceCore"/>
    <m/>
    <n v="6350"/>
    <m/>
    <n v="3"/>
    <m/>
    <n v="19050"/>
    <m/>
    <n v="0"/>
    <m/>
    <n v="19050"/>
    <m/>
    <n v="0"/>
    <n v="0"/>
    <s v="UNI240000001775"/>
    <m/>
    <m/>
    <s v="BMC"/>
    <x v="0"/>
    <s v="Yeni Satış"/>
    <s v="Hizmet"/>
    <s v="Proje Yönetimi ve Danışmanlık"/>
    <s v="Key Account"/>
    <x v="0"/>
    <x v="0"/>
    <s v="Yurt İçi"/>
    <s v="Türkiye"/>
  </r>
  <r>
    <s v="Q3"/>
    <x v="1"/>
    <x v="6"/>
    <m/>
    <s v="Altıparmak Gıda San. ve Tic. A.Ş. "/>
    <s v="EY.03.001"/>
    <s v="Enroute PANORAMA PAAS YazılımI (Kiralama Hizmetİ)"/>
    <s v="Univera - Altıparmak-Balparmak"/>
    <x v="18"/>
    <s v="Enroute"/>
    <s v="Enroute"/>
    <n v="41921"/>
    <m/>
    <n v="1"/>
    <m/>
    <m/>
    <m/>
    <m/>
    <m/>
    <n v="41921"/>
    <m/>
    <m/>
    <m/>
    <m/>
    <m/>
    <m/>
    <s v="Balparmak"/>
    <x v="0"/>
    <s v="Yenileme"/>
    <s v="Lisans"/>
    <s v="Lisans Kiralama"/>
    <s v="Diğer"/>
    <x v="0"/>
    <x v="0"/>
    <s v="Yurt İçi"/>
    <s v="Türkiye"/>
  </r>
  <r>
    <s v="Q3"/>
    <x v="1"/>
    <x v="7"/>
    <m/>
    <s v="Altıparmak Gıda San. ve Tic. A.Ş. "/>
    <s v="EY.03.001"/>
    <s v="Enroute PANORAMA PAAS YazılımI (Kiralama Hizmetİ)"/>
    <s v="Univera - Altıparmak-Balparmak"/>
    <x v="18"/>
    <s v="Enroute"/>
    <s v="Enroute"/>
    <n v="41921"/>
    <m/>
    <n v="1"/>
    <m/>
    <m/>
    <m/>
    <n v="0"/>
    <m/>
    <n v="41921"/>
    <m/>
    <m/>
    <m/>
    <m/>
    <m/>
    <m/>
    <s v="Balparmak"/>
    <x v="0"/>
    <s v="Yenileme"/>
    <s v="Lisans"/>
    <s v="Lisans Kiralama"/>
    <s v="Diğer"/>
    <x v="0"/>
    <x v="0"/>
    <s v="Yurt İçi"/>
    <s v="Türkiye"/>
  </r>
  <r>
    <s v="Q3"/>
    <x v="1"/>
    <x v="7"/>
    <m/>
    <s v="KOROPLAST TEMİZLİK AMBALAJ ÜRÜNLERİ SAN. VE DIŞ TİC.A.Ş."/>
    <s v="EY.03.001"/>
    <s v="Enroute PANORAMA PAAS YazılımI (Kiralama Hizmetİ)"/>
    <s v="Univera - Koroplast"/>
    <x v="19"/>
    <s v="Enroute"/>
    <s v="Enroute"/>
    <n v="94503.98"/>
    <m/>
    <n v="1"/>
    <m/>
    <m/>
    <m/>
    <n v="0"/>
    <m/>
    <n v="94503.98"/>
    <m/>
    <m/>
    <m/>
    <m/>
    <m/>
    <m/>
    <s v="Koroplast"/>
    <x v="0"/>
    <s v="Yenileme"/>
    <s v="Lisans"/>
    <s v="Lisans Kiralama"/>
    <s v="Diğer"/>
    <x v="0"/>
    <x v="0"/>
    <s v="Yurt İçi"/>
    <s v="Türkiye"/>
  </r>
  <r>
    <s v="Q3"/>
    <x v="1"/>
    <x v="6"/>
    <m/>
    <s v="EVYAP SABUN YAĞ GLISERIN SAN. VE TİC.A.Ş."/>
    <s v="EH.02.004"/>
    <s v="Enroute Panorama FundManager Module - Fon ve Bütçe Yönetimi Yazılım Bakımı Hizmeti"/>
    <s v="Univera - Evyap"/>
    <x v="16"/>
    <s v="Enroute"/>
    <s v="Enroute"/>
    <n v="230000"/>
    <m/>
    <n v="1"/>
    <m/>
    <m/>
    <m/>
    <m/>
    <m/>
    <n v="230000"/>
    <m/>
    <m/>
    <m/>
    <m/>
    <m/>
    <m/>
    <s v="Evyap"/>
    <x v="0"/>
    <s v="Yenileme"/>
    <s v="Hizmet"/>
    <s v="Bakım ve Destek Hizmeti"/>
    <s v="Diğer"/>
    <x v="0"/>
    <x v="0"/>
    <s v="Yurt İçi"/>
    <s v="Türkiye"/>
  </r>
  <r>
    <s v="Q3"/>
    <x v="1"/>
    <x v="6"/>
    <m/>
    <s v="EVYAP SABUN YAĞ GLISERIN SAN. VE TİC.A.Ş."/>
    <s v="EH.02.005"/>
    <s v="Enroute PANORAMA CHANNEL BALANCE MODULE - Bayi STOK DENGELEME Yazılım BakımI Hizmetİ"/>
    <s v="Univera - Evyap"/>
    <x v="16"/>
    <s v="Enroute"/>
    <s v="Enroute"/>
    <n v="290000"/>
    <m/>
    <n v="1"/>
    <m/>
    <m/>
    <m/>
    <m/>
    <m/>
    <n v="290000"/>
    <m/>
    <m/>
    <m/>
    <m/>
    <m/>
    <m/>
    <s v="Evyap"/>
    <x v="0"/>
    <s v="Yenileme"/>
    <s v="Hizmet"/>
    <s v="Bakım ve Destek Hizmeti"/>
    <s v="Diğer"/>
    <x v="0"/>
    <x v="0"/>
    <s v="Yurt İçi"/>
    <s v="Türkiye"/>
  </r>
  <r>
    <s v="Q3"/>
    <x v="1"/>
    <x v="7"/>
    <m/>
    <s v="DARDANEL DAĞITIM A.Ş."/>
    <s v="EH.05.001"/>
    <s v="Enroute Panorama - Yazılım Geliştirme Hizmeti"/>
    <s v="Univera - Dardanel"/>
    <x v="12"/>
    <s v="Enroute"/>
    <s v="Enroute"/>
    <n v="2723"/>
    <m/>
    <n v="3"/>
    <m/>
    <m/>
    <m/>
    <n v="0"/>
    <m/>
    <n v="8169"/>
    <m/>
    <m/>
    <m/>
    <m/>
    <m/>
    <m/>
    <s v="Dardanel"/>
    <x v="0"/>
    <s v="Yeni Satış"/>
    <s v="Hizmet"/>
    <s v="Yazılım Geliştirme"/>
    <s v="Diğer"/>
    <x v="0"/>
    <x v="0"/>
    <s v="Yurt İçi"/>
    <s v="Türkiye"/>
  </r>
  <r>
    <s v="Q3"/>
    <x v="1"/>
    <x v="6"/>
    <m/>
    <s v="La Lorraine Unlu Mamülleri Tic. San. A.Ş."/>
    <s v="EH.05.001"/>
    <s v="Enroute Panorama - Yazılım Geliştirme Hizmeti"/>
    <s v="Univera - La Lorraine"/>
    <x v="13"/>
    <s v="Enroute"/>
    <s v="Enroute"/>
    <n v="18987.5"/>
    <m/>
    <n v="8"/>
    <m/>
    <m/>
    <m/>
    <m/>
    <m/>
    <n v="151900"/>
    <m/>
    <m/>
    <m/>
    <m/>
    <m/>
    <m/>
    <s v="La Lorraine"/>
    <x v="0"/>
    <s v="Yeni Satış"/>
    <s v="Hizmet"/>
    <s v="Yazılım Geliştirme"/>
    <s v="Diğer"/>
    <x v="0"/>
    <x v="0"/>
    <s v="Yurt İçi"/>
    <s v="Türkiye"/>
  </r>
  <r>
    <s v="Q3"/>
    <x v="1"/>
    <x v="7"/>
    <m/>
    <s v="RED BULL GIDA DAĞITIM VE PAZARLAMA TİCARET LTD. ŞTİ"/>
    <s v="EH.05.001"/>
    <s v="Enroute Panorama - Yazılım Geliştirme Hizmeti"/>
    <s v="Univera - Redbull"/>
    <x v="12"/>
    <s v="Enroute"/>
    <s v="Enroute"/>
    <n v="18375"/>
    <m/>
    <n v="1"/>
    <m/>
    <m/>
    <m/>
    <n v="6125"/>
    <m/>
    <n v="18375"/>
    <m/>
    <m/>
    <m/>
    <m/>
    <m/>
    <m/>
    <s v="Redbull"/>
    <x v="0"/>
    <s v="Yeni Satış"/>
    <s v="Hizmet"/>
    <s v="Yazılım Geliştirme"/>
    <s v="Diğer"/>
    <x v="0"/>
    <x v="0"/>
    <s v="Yurt İçi"/>
    <s v="Türkiye"/>
  </r>
  <r>
    <s v="Q3"/>
    <x v="1"/>
    <x v="6"/>
    <m/>
    <s v="Altıparmak Gıda San. ve Tic. A.Ş. "/>
    <s v="EH.02.001"/>
    <s v="Enroute Panorama - Yazılım Bakımı, Yaşatma ve Merkezi Destek Hizmeti"/>
    <s v="Univera - Altıparmak-Balparmak"/>
    <x v="18"/>
    <s v="Enroute"/>
    <s v="Enroute"/>
    <n v="112492.8"/>
    <m/>
    <n v="1"/>
    <m/>
    <m/>
    <m/>
    <m/>
    <m/>
    <n v="112492.8"/>
    <m/>
    <m/>
    <m/>
    <m/>
    <m/>
    <m/>
    <s v="Balparmak"/>
    <x v="0"/>
    <s v="Yenileme"/>
    <s v="Lisans"/>
    <s v="Lisans Kiralama"/>
    <s v="Diğer"/>
    <x v="0"/>
    <x v="0"/>
    <s v="Yurt İçi"/>
    <s v="Türkiye"/>
  </r>
  <r>
    <s v="Q3"/>
    <x v="1"/>
    <x v="7"/>
    <m/>
    <s v="Altıparmak Gıda San. ve Tic. A.Ş. "/>
    <s v="EH.02.001"/>
    <s v="Enroute Panorama - Yazılım Bakımı, Yaşatma ve Merkezi Destek Hizmeti"/>
    <s v="Univera - Altıparmak-Balparmak"/>
    <x v="18"/>
    <s v="Enroute"/>
    <s v="Enroute"/>
    <n v="112492.8"/>
    <m/>
    <n v="1"/>
    <m/>
    <m/>
    <m/>
    <n v="0"/>
    <m/>
    <n v="112492.8"/>
    <m/>
    <m/>
    <m/>
    <m/>
    <m/>
    <m/>
    <s v="Balparmak"/>
    <x v="0"/>
    <s v="Yenileme"/>
    <s v="Lisans"/>
    <s v="Lisans Kiralama"/>
    <s v="Diğer"/>
    <x v="0"/>
    <x v="0"/>
    <s v="Yurt İçi"/>
    <s v="Türkiye"/>
  </r>
  <r>
    <s v="Q3"/>
    <x v="1"/>
    <x v="7"/>
    <m/>
    <s v="ÇAYKUR ÇAY İŞLETMELERİ GENEL MÜDÜRLÜĞÜ"/>
    <s v="EH.02.001"/>
    <s v="Enroute Panorama - Yazılım Bakımı, Yaşatma ve Merkezi Destek Hizmeti"/>
    <s v="Univera - Çaykur"/>
    <x v="12"/>
    <s v="Enroute"/>
    <s v="Enroute"/>
    <n v="10582.39"/>
    <m/>
    <n v="1"/>
    <m/>
    <m/>
    <m/>
    <n v="0"/>
    <m/>
    <n v="10582.39"/>
    <m/>
    <m/>
    <m/>
    <m/>
    <m/>
    <m/>
    <s v="Çaykur"/>
    <x v="0"/>
    <s v="Yenileme"/>
    <s v="Hizmet"/>
    <s v="Bakım ve Destek Hizmeti"/>
    <s v="Diğer"/>
    <x v="0"/>
    <x v="0"/>
    <s v="Yurt İçi"/>
    <s v="Türkiye"/>
  </r>
  <r>
    <s v="Q3"/>
    <x v="1"/>
    <x v="6"/>
    <m/>
    <s v="EVYAP SABUN YAĞ GLISERIN SAN. VE TİC.A.Ş."/>
    <s v="EH.02.001"/>
    <s v="Enroute Panorama - Yazılım Bakımı, Yaşatma ve Merkezi Destek Hizmeti"/>
    <s v="Univera - Evyap"/>
    <x v="16"/>
    <s v="Enroute"/>
    <s v="Enroute"/>
    <n v="540000"/>
    <m/>
    <n v="1"/>
    <m/>
    <m/>
    <m/>
    <m/>
    <m/>
    <n v="540000"/>
    <m/>
    <m/>
    <m/>
    <m/>
    <m/>
    <m/>
    <s v="Evyap"/>
    <x v="0"/>
    <s v="Yenileme"/>
    <s v="Hizmet"/>
    <s v="Bakım ve Destek Hizmeti"/>
    <s v="Diğer"/>
    <x v="0"/>
    <x v="0"/>
    <s v="Yurt İçi"/>
    <s v="Türkiye"/>
  </r>
  <r>
    <s v="Q3"/>
    <x v="1"/>
    <x v="6"/>
    <m/>
    <s v="EVYAP SABUN YAĞ GLISERIN SAN. VE TİC.A.Ş."/>
    <s v="EH.02.001"/>
    <s v="Enroute Panorama - Yazılım Bakımı, Yaşatma ve Merkezi Destek Hizmeti"/>
    <s v="Univera - Evyap"/>
    <x v="16"/>
    <s v="Enroute"/>
    <s v="Enroute"/>
    <n v="160000"/>
    <m/>
    <n v="1"/>
    <m/>
    <m/>
    <m/>
    <m/>
    <m/>
    <n v="160000"/>
    <m/>
    <m/>
    <m/>
    <m/>
    <m/>
    <m/>
    <s v="Evyap"/>
    <x v="0"/>
    <s v="Yenileme"/>
    <s v="Hizmet"/>
    <s v="Bakım ve Destek Hizmeti"/>
    <s v="Diğer"/>
    <x v="0"/>
    <x v="0"/>
    <s v="Yurt İçi"/>
    <s v="Türkiye"/>
  </r>
  <r>
    <s v="Q3"/>
    <x v="1"/>
    <x v="7"/>
    <m/>
    <s v="NİVEA BEİERSDORF TURKEY KOZMETİK SANAYİ VE TİCARET ANONİM ŞİRKETİ"/>
    <s v="EH.02.001"/>
    <s v="Enroute Panorama - Yazılım Bakımı, Yaşatma ve Merkezi Destek Hizmeti"/>
    <s v="Univera - Nivea Beiersdorf"/>
    <x v="16"/>
    <s v="Enroute"/>
    <s v="Enroute"/>
    <n v="250000"/>
    <m/>
    <n v="1"/>
    <m/>
    <m/>
    <m/>
    <n v="0"/>
    <m/>
    <n v="250000"/>
    <m/>
    <m/>
    <m/>
    <m/>
    <m/>
    <m/>
    <s v="Nivea"/>
    <x v="0"/>
    <s v="Yenileme"/>
    <s v="Hizmet"/>
    <s v="Bakım ve Destek Hizmeti"/>
    <s v="Diğer"/>
    <x v="0"/>
    <x v="0"/>
    <s v="Yurt İçi"/>
    <s v="Türkiye"/>
  </r>
  <r>
    <s v="Q3"/>
    <x v="1"/>
    <x v="6"/>
    <m/>
    <s v="ROYAL CANIN TURKEY EVCİL HAYVAN ÜRÜNLERİ TİC. LTD. ŞTİ."/>
    <s v="EH.02.001"/>
    <s v="Enroute Panorama - Yazılım Bakımı, Yaşatma ve Merkezi Destek Hizmeti"/>
    <s v="Univera - Royal Canin"/>
    <x v="12"/>
    <s v="Enroute"/>
    <s v="Enroute"/>
    <n v="12512.5"/>
    <m/>
    <n v="1"/>
    <m/>
    <m/>
    <m/>
    <m/>
    <m/>
    <n v="12512.5"/>
    <m/>
    <m/>
    <m/>
    <m/>
    <m/>
    <m/>
    <s v="Royal Canin"/>
    <x v="0"/>
    <s v="Yenileme"/>
    <s v="Hizmet"/>
    <s v="Bakım ve Destek Hizmeti"/>
    <s v="Diğer"/>
    <x v="0"/>
    <x v="0"/>
    <s v="Yurt İçi"/>
    <s v="Türkiye"/>
  </r>
  <r>
    <s v="Q3"/>
    <x v="1"/>
    <x v="7"/>
    <m/>
    <s v="TURKIYE SISE VE CAM FABRIKALARI A.S."/>
    <s v="EH.02.001"/>
    <s v="Enroute Panorama - Yazılım Bakımı, Yaşatma ve Merkezi Destek Hizmeti"/>
    <s v="Univera - Paşabahçe"/>
    <x v="16"/>
    <s v="Enroute"/>
    <s v="Enroute"/>
    <n v="339126"/>
    <m/>
    <n v="1"/>
    <m/>
    <m/>
    <m/>
    <n v="0"/>
    <m/>
    <n v="339126"/>
    <m/>
    <m/>
    <m/>
    <m/>
    <m/>
    <m/>
    <s v="Şişecam"/>
    <x v="0"/>
    <s v="Yenileme"/>
    <s v="Hizmet"/>
    <s v="Bakım ve Destek Hizmeti"/>
    <s v="Diğer"/>
    <x v="0"/>
    <x v="0"/>
    <s v="Yurt İçi"/>
    <s v="Türkiye"/>
  </r>
  <r>
    <s v="Q3"/>
    <x v="1"/>
    <x v="7"/>
    <m/>
    <s v="TURKIYE SISE VE CAM FABRIKALARI A.S."/>
    <s v="EH.02.001"/>
    <s v="Enroute Panorama - Yazılım Bakımı, Yaşatma ve Merkezi Destek Hizmeti"/>
    <s v="Univera - Paşabahçe"/>
    <x v="16"/>
    <s v="Enroute"/>
    <s v="Enroute"/>
    <n v="120378"/>
    <m/>
    <n v="1"/>
    <m/>
    <m/>
    <m/>
    <n v="0"/>
    <m/>
    <n v="120378"/>
    <m/>
    <m/>
    <m/>
    <m/>
    <m/>
    <m/>
    <s v="Şişecam"/>
    <x v="0"/>
    <s v="Yenileme"/>
    <s v="Hizmet"/>
    <s v="Bakım ve Destek Hizmeti"/>
    <s v="Diğer"/>
    <x v="0"/>
    <x v="0"/>
    <s v="Yurt İçi"/>
    <s v="Türkiye"/>
  </r>
  <r>
    <s v="Q3"/>
    <x v="1"/>
    <x v="7"/>
    <m/>
    <s v="TURKIYE SISE VE CAM FABRIKALARI A.S."/>
    <s v="EH.02.001"/>
    <s v="Enroute Panorama - Yazılım Bakımı, Yaşatma ve Merkezi Destek Hizmeti"/>
    <s v="Univera - Trakya Cam"/>
    <x v="16"/>
    <s v="Enroute"/>
    <s v="Enroute"/>
    <n v="313281"/>
    <m/>
    <n v="1"/>
    <m/>
    <m/>
    <m/>
    <n v="0"/>
    <m/>
    <n v="313281"/>
    <m/>
    <m/>
    <m/>
    <m/>
    <m/>
    <m/>
    <s v="Şişecam"/>
    <x v="0"/>
    <s v="Yenileme"/>
    <s v="Hizmet"/>
    <s v="Bakım ve Destek Hizmeti"/>
    <s v="Diğer"/>
    <x v="0"/>
    <x v="0"/>
    <s v="Yurt İçi"/>
    <s v="Türkiye"/>
  </r>
  <r>
    <s v="Q3"/>
    <x v="1"/>
    <x v="6"/>
    <m/>
    <s v="ÇAYKUR ÇAY İŞLETMELERİ GENEL MÜDÜRLÜĞÜ"/>
    <s v="EH.03.003"/>
    <s v="Enroute Panorama - Uzman Destek Hizmeti"/>
    <s v="Univera - Çaykur"/>
    <x v="12"/>
    <s v="Enroute"/>
    <s v="Enroute"/>
    <n v="222777.5"/>
    <m/>
    <n v="1"/>
    <m/>
    <m/>
    <m/>
    <m/>
    <m/>
    <n v="222777.5"/>
    <m/>
    <m/>
    <m/>
    <m/>
    <m/>
    <m/>
    <s v="Çaykur"/>
    <x v="0"/>
    <s v="Yenileme"/>
    <s v="Hizmet"/>
    <s v="Uzman Destek Hizmeti"/>
    <s v="Diğer"/>
    <x v="0"/>
    <x v="0"/>
    <s v="Yurt İçi"/>
    <s v="Türkiye"/>
  </r>
  <r>
    <s v="Q3"/>
    <x v="1"/>
    <x v="7"/>
    <m/>
    <s v="LEVENT KİMYA SAN. VE TİC. A.Ş."/>
    <s v="EH.03.006"/>
    <s v="Enroute Panorama - Uzaktan Kurulum ve Eğitim Hizmeti"/>
    <s v="Univera - Levent Kimya"/>
    <x v="5"/>
    <s v="Enroute"/>
    <s v="Enroute"/>
    <n v="12600"/>
    <m/>
    <n v="1"/>
    <m/>
    <m/>
    <m/>
    <n v="1400"/>
    <m/>
    <n v="12600"/>
    <m/>
    <m/>
    <m/>
    <m/>
    <m/>
    <m/>
    <s v="Levent Kimya"/>
    <x v="0"/>
    <s v="Yeni Satış"/>
    <s v="Hizmet"/>
    <s v="Kurulum ve Eğitim"/>
    <s v="Diğer"/>
    <x v="0"/>
    <x v="0"/>
    <s v="Yurt İçi"/>
    <s v="Türkiye"/>
  </r>
  <r>
    <s v="Q3"/>
    <x v="1"/>
    <x v="6"/>
    <m/>
    <s v="RED BULL GIDA DAĞITIM VE PAZARLAMA TİCARET LTD. ŞTİ"/>
    <s v="EH.03.006"/>
    <s v="Enroute Panorama - Uzaktan Kurulum ve Eğitim Hizmeti"/>
    <s v="Univera - Redbull"/>
    <x v="12"/>
    <s v="Enroute"/>
    <s v="Enroute"/>
    <n v="14000"/>
    <m/>
    <n v="2"/>
    <m/>
    <m/>
    <m/>
    <m/>
    <m/>
    <n v="28000"/>
    <m/>
    <m/>
    <m/>
    <m/>
    <m/>
    <m/>
    <s v="Redbull"/>
    <x v="0"/>
    <s v="Yeni Satış"/>
    <s v="Hizmet"/>
    <s v="Kurulum ve Eğitim"/>
    <s v="Diğer"/>
    <x v="0"/>
    <x v="0"/>
    <s v="Yurt İçi"/>
    <s v="Türkiye"/>
  </r>
  <r>
    <s v="Q3"/>
    <x v="1"/>
    <x v="6"/>
    <m/>
    <s v="RED BULL GIDA DAĞITIM VE PAZARLAMA TİCARET LTD. ŞTİ"/>
    <s v="EH.05.002"/>
    <s v="Enroute Panorama - Rapor Geliştirme Hizmeti"/>
    <s v="Univera - Redbull"/>
    <x v="12"/>
    <s v="Enroute"/>
    <s v="Enroute"/>
    <n v="24500"/>
    <m/>
    <n v="1"/>
    <m/>
    <m/>
    <m/>
    <m/>
    <m/>
    <n v="24500"/>
    <m/>
    <m/>
    <m/>
    <m/>
    <m/>
    <m/>
    <s v="Redbull"/>
    <x v="0"/>
    <s v="Yeni Satış"/>
    <s v="Hizmet"/>
    <s v="Rapor Geliştirme"/>
    <s v="Diğer"/>
    <x v="0"/>
    <x v="0"/>
    <s v="Yurt İçi"/>
    <s v="Türkiye"/>
  </r>
  <r>
    <s v="Q3"/>
    <x v="1"/>
    <x v="6"/>
    <m/>
    <s v="Deva İçecek San. Tic. A.Ş."/>
    <s v="EH.05.002"/>
    <s v="Enroute Panorama - Rapor Geliştirme Hizmeti"/>
    <s v="Univera - Deva İçecek"/>
    <x v="13"/>
    <s v="Enroute"/>
    <s v="Enroute"/>
    <n v="13125"/>
    <m/>
    <n v="5"/>
    <m/>
    <m/>
    <m/>
    <m/>
    <m/>
    <n v="65625"/>
    <m/>
    <m/>
    <m/>
    <m/>
    <m/>
    <m/>
    <s v="Deva"/>
    <x v="3"/>
    <s v="Yeni Satış"/>
    <s v="Hizmet"/>
    <s v="Rapor Geliştirme"/>
    <s v="Diğer"/>
    <x v="0"/>
    <x v="0"/>
    <s v="Yurt İçi"/>
    <s v="Türkiye"/>
  </r>
  <r>
    <s v="Q3"/>
    <x v="1"/>
    <x v="6"/>
    <m/>
    <s v="EFES KAZAKHSTAN JSC FE "/>
    <s v="EH.01.001"/>
    <s v="Enroute Panorama - Proje ve Ürün Yönetimi Danışmanlığı Hizmeti"/>
    <s v="Univera - Efes Kazakistan"/>
    <x v="16"/>
    <s v="Enroute"/>
    <s v="Enroute"/>
    <n v="16242.199999999999"/>
    <m/>
    <n v="7"/>
    <m/>
    <m/>
    <m/>
    <m/>
    <m/>
    <n v="113695.4"/>
    <m/>
    <m/>
    <m/>
    <m/>
    <m/>
    <m/>
    <s v="Efes International"/>
    <x v="0"/>
    <s v="Yeni Satış"/>
    <s v="Hizmet"/>
    <s v="Proje Yönetimi ve Danışmanlık"/>
    <s v="Diğer"/>
    <x v="0"/>
    <x v="0"/>
    <s v="Yurt Dışı"/>
    <s v="Kazakistan"/>
  </r>
  <r>
    <s v="Q3"/>
    <x v="1"/>
    <x v="7"/>
    <m/>
    <s v="EKŞİLİOGLU  GIDA VE TEM ÜRÜN DAĞ PAZ  SAN ve TİC LTD. ŞTİ"/>
    <s v="EH.01.001"/>
    <s v="Enroute Panorama - Proje ve Ürün Yönetimi Danışmanlığı Hizmeti"/>
    <s v="Univera - Reckitt Benckiser"/>
    <x v="19"/>
    <s v="Enroute"/>
    <s v="Enroute"/>
    <n v="24500"/>
    <m/>
    <n v="0.5"/>
    <m/>
    <m/>
    <m/>
    <n v="0"/>
    <m/>
    <n v="12250"/>
    <m/>
    <m/>
    <m/>
    <m/>
    <m/>
    <m/>
    <s v="R. Benckiser"/>
    <x v="0"/>
    <s v="Yeni Satış"/>
    <s v="Hizmet"/>
    <s v="Proje Yönetimi ve Danışmanlık"/>
    <s v="Diğer"/>
    <x v="0"/>
    <x v="0"/>
    <s v="Yurt İçi"/>
    <s v="Türkiye"/>
  </r>
  <r>
    <s v="Q3"/>
    <x v="1"/>
    <x v="7"/>
    <m/>
    <s v="EKŞİLİOGLU  GIDA VE TEM ÜRÜN DAĞ PAZ  SAN ve TİC LTD. ŞTİ"/>
    <s v="EH.01.001"/>
    <s v="Enroute Panorama - Proje ve Ürün Yönetimi Danışmanlığı Hizmeti"/>
    <s v="Univera - Reckitt Benckiser"/>
    <x v="19"/>
    <s v="Enroute"/>
    <s v="Enroute"/>
    <n v="24500"/>
    <m/>
    <n v="3"/>
    <m/>
    <m/>
    <m/>
    <n v="0"/>
    <m/>
    <n v="73500"/>
    <m/>
    <m/>
    <m/>
    <m/>
    <m/>
    <m/>
    <s v="R. Benckiser"/>
    <x v="0"/>
    <s v="Yeni Satış"/>
    <s v="Hizmet"/>
    <s v="Proje Yönetimi ve Danışmanlık"/>
    <s v="Diğer"/>
    <x v="0"/>
    <x v="0"/>
    <s v="Yurt İçi"/>
    <s v="Türkiye"/>
  </r>
  <r>
    <s v="Q3"/>
    <x v="1"/>
    <x v="6"/>
    <m/>
    <s v="La Lorraine Unlu Mamülleri Tic. San. A.Ş."/>
    <s v="EH.01.001"/>
    <s v="Enroute Panorama - Proje ve Ürün Yönetimi Danışmanlığı Hizmeti"/>
    <s v="Univera - La Lorraine"/>
    <x v="13"/>
    <s v="Enroute"/>
    <s v="Enroute"/>
    <n v="18987.5"/>
    <m/>
    <n v="2"/>
    <m/>
    <m/>
    <m/>
    <m/>
    <m/>
    <n v="37975"/>
    <m/>
    <m/>
    <m/>
    <m/>
    <m/>
    <m/>
    <s v="La Lorraine"/>
    <x v="0"/>
    <s v="Yeni Satış"/>
    <s v="Hizmet"/>
    <s v="Proje Yönetimi ve Danışmanlık"/>
    <s v="Diğer"/>
    <x v="0"/>
    <x v="0"/>
    <s v="Yurt İçi"/>
    <s v="Türkiye"/>
  </r>
  <r>
    <s v="Q3"/>
    <x v="1"/>
    <x v="6"/>
    <m/>
    <s v="Deva İçecek San. Tic. A.Ş."/>
    <s v="EH.01.001"/>
    <s v="Enroute Panorama - Proje ve Ürün Yönetimi Danışmanlığı Hizmeti"/>
    <s v="Univera - Deva İçecek"/>
    <x v="13"/>
    <s v="Enroute"/>
    <s v="Enroute"/>
    <n v="13125"/>
    <m/>
    <n v="16"/>
    <m/>
    <m/>
    <m/>
    <m/>
    <m/>
    <n v="210000"/>
    <m/>
    <m/>
    <m/>
    <m/>
    <m/>
    <m/>
    <s v="Deva"/>
    <x v="3"/>
    <s v="Yeni Satış"/>
    <s v="Hizmet"/>
    <s v="Proje Yönetimi ve Danışmanlık"/>
    <s v="Diğer"/>
    <x v="0"/>
    <x v="0"/>
    <s v="Yurt İçi"/>
    <s v="Türkiye"/>
  </r>
  <r>
    <s v="Q3"/>
    <x v="1"/>
    <x v="6"/>
    <m/>
    <s v="Deva İçecek San. Tic. A.Ş."/>
    <s v="EH.01.003"/>
    <s v="Enroute Panorama - Kurulum ve Eğitim Hizmeti"/>
    <s v="Univera - Deva İçecek"/>
    <x v="13"/>
    <s v="Enroute"/>
    <s v="Enroute"/>
    <n v="8400"/>
    <m/>
    <n v="23"/>
    <m/>
    <m/>
    <m/>
    <m/>
    <m/>
    <n v="193200"/>
    <m/>
    <m/>
    <m/>
    <m/>
    <m/>
    <m/>
    <s v="Deva"/>
    <x v="3"/>
    <s v="Yeni Satış"/>
    <s v="Hizmet"/>
    <s v="Kurulum ve Eğitim"/>
    <s v="Diğer"/>
    <x v="0"/>
    <x v="0"/>
    <s v="Yurt İçi"/>
    <s v="Türkiye"/>
  </r>
  <r>
    <s v="Q3"/>
    <x v="1"/>
    <x v="7"/>
    <m/>
    <s v="BEYLERBEYİ İÇECEK PAZARLAMA A.Ş"/>
    <s v="EY.04.006"/>
    <s v="Enroute Panorama - Kullanıcı Yazılımları Kiralama Hizmeti"/>
    <s v="Univera - Sarper İçecek"/>
    <x v="13"/>
    <s v="Enroute"/>
    <s v="Enroute"/>
    <n v="0"/>
    <m/>
    <n v="170"/>
    <m/>
    <m/>
    <m/>
    <n v="0"/>
    <m/>
    <n v="0"/>
    <m/>
    <m/>
    <m/>
    <m/>
    <m/>
    <m/>
    <s v="Beylerbeyi"/>
    <x v="0"/>
    <s v="Yenileme"/>
    <s v="Lisans"/>
    <s v="Lisans Kiralama"/>
    <s v="Diğer"/>
    <x v="0"/>
    <x v="0"/>
    <s v="Yurt İçi"/>
    <s v="Türkiye"/>
  </r>
  <r>
    <s v="Q3"/>
    <x v="1"/>
    <x v="6"/>
    <m/>
    <s v="Deva İçecek San. Tic. A.Ş."/>
    <s v="EYS.04.003"/>
    <s v="Enroute Panorama - Kullanıcı Yazılımları Kiralama Hizmeti"/>
    <s v="Univera - Deva İçecek"/>
    <x v="13"/>
    <s v="Enroute"/>
    <s v="Enroute"/>
    <n v="43956.06"/>
    <m/>
    <n v="6"/>
    <m/>
    <m/>
    <m/>
    <m/>
    <m/>
    <n v="263736.36"/>
    <m/>
    <m/>
    <m/>
    <m/>
    <m/>
    <m/>
    <s v="Deva"/>
    <x v="3"/>
    <s v="Yeni Satış"/>
    <s v="Lisans"/>
    <s v="Lisans Kiralama"/>
    <s v="Diğer"/>
    <x v="0"/>
    <x v="0"/>
    <s v="Yurt İçi"/>
    <s v="Türkiye"/>
  </r>
  <r>
    <s v="Q3"/>
    <x v="1"/>
    <x v="6"/>
    <m/>
    <s v="MEKPA GIDA TEMİZLİK ÜRÜNLERİ İNŞAAT OTOMOTİV PETROL SANAYİ VE TİCARET LİMİTED ŞİRKETİ"/>
    <s v="EYS.04.012"/>
    <s v="Enroute Panorama - E-Dönüşüm Modül Yazılımı"/>
    <s v="Univera - Redbull"/>
    <x v="12"/>
    <s v="E-Dönüşüm"/>
    <s v="Enroute"/>
    <n v="32500"/>
    <m/>
    <n v="1"/>
    <m/>
    <m/>
    <m/>
    <m/>
    <m/>
    <n v="32500"/>
    <m/>
    <m/>
    <m/>
    <m/>
    <m/>
    <m/>
    <s v="Redbull"/>
    <x v="0"/>
    <s v="Yeni Satış"/>
    <s v="Lisans"/>
    <s v="Lisans Satışı"/>
    <s v="Diğer"/>
    <x v="0"/>
    <x v="0"/>
    <s v="Yurt İçi"/>
    <s v="Türkiye"/>
  </r>
  <r>
    <s v="Q3"/>
    <x v="1"/>
    <x v="6"/>
    <m/>
    <s v="ROYAL CANIN TURKEY EVCİL HAYVAN ÜRÜNLERİ TİC. LTD. ŞTİ."/>
    <s v="EY.01.021"/>
    <s v="Enroute Panorama - Dağıtım Kanalı (Bayi/Distribütör/Şube) Yazılımı"/>
    <s v="Univera - Royal Canin"/>
    <x v="12"/>
    <s v="Enroute"/>
    <s v="Enroute"/>
    <n v="48750"/>
    <m/>
    <n v="2"/>
    <m/>
    <m/>
    <m/>
    <m/>
    <m/>
    <n v="97500"/>
    <m/>
    <m/>
    <m/>
    <m/>
    <m/>
    <m/>
    <s v="Royal Canin"/>
    <x v="0"/>
    <s v="Yeni Satış"/>
    <s v="Lisans"/>
    <s v="Lisans Satışı"/>
    <s v="Diğer"/>
    <x v="0"/>
    <x v="0"/>
    <s v="Yurt İçi"/>
    <s v="Türkiye"/>
  </r>
  <r>
    <s v="Q3"/>
    <x v="1"/>
    <x v="7"/>
    <m/>
    <s v="BEYLERBEYİ İÇECEK PAZARLAMA A.Ş"/>
    <s v="EY.04.005"/>
    <s v="Enroute Panorama - Dağıtıcı Yazılımları ve Hizmetleri Kiralama Hizmeti"/>
    <s v="Univera - Sarper İçecek"/>
    <x v="13"/>
    <s v="Enroute"/>
    <s v="Enroute"/>
    <n v="0"/>
    <m/>
    <n v="16"/>
    <m/>
    <m/>
    <m/>
    <n v="0"/>
    <m/>
    <n v="0"/>
    <m/>
    <m/>
    <m/>
    <m/>
    <m/>
    <m/>
    <s v="Beylerbeyi"/>
    <x v="0"/>
    <s v="Yenileme"/>
    <s v="Lisans"/>
    <s v="Lisans Kiralama"/>
    <s v="Diğer"/>
    <x v="0"/>
    <x v="0"/>
    <s v="Yurt İçi"/>
    <s v="Türkiye"/>
  </r>
  <r>
    <s v="Q3"/>
    <x v="1"/>
    <x v="7"/>
    <m/>
    <s v="ATAK TEMİZLİK GIDA MOBİLYA DAĞ.PAZ.SAN.VE TİC.LTD."/>
    <s v="EH.03.001"/>
    <s v="Enroute Panorama - Çağrı Merkezi Hizmeti (MSD)"/>
    <s v="Univera - Henkel"/>
    <x v="16"/>
    <s v="Enroute"/>
    <s v="Enroute"/>
    <n v="23607.58"/>
    <m/>
    <n v="1"/>
    <m/>
    <m/>
    <m/>
    <n v="0"/>
    <m/>
    <n v="23607.58"/>
    <m/>
    <m/>
    <m/>
    <m/>
    <m/>
    <m/>
    <s v="Henkel"/>
    <x v="0"/>
    <s v="Yenileme"/>
    <s v="Hizmet"/>
    <s v="Çağrı Merkezi"/>
    <s v="Diğer"/>
    <x v="0"/>
    <x v="0"/>
    <s v="Yurt İçi"/>
    <s v="Türkiye"/>
  </r>
  <r>
    <s v="Q3"/>
    <x v="1"/>
    <x v="6"/>
    <m/>
    <s v="ÇAYKUR ÇAY İŞLETMELERİ GENEL MÜDÜRLÜĞÜ"/>
    <s v="EH.03.001"/>
    <s v="Enroute Panorama - Çağrı Merkezi Hizmeti (MSD)"/>
    <s v="Univera - Çaykur"/>
    <x v="12"/>
    <s v="Enroute"/>
    <s v="Enroute"/>
    <n v="252798.07"/>
    <m/>
    <n v="1"/>
    <m/>
    <m/>
    <m/>
    <m/>
    <m/>
    <n v="252798.07"/>
    <m/>
    <m/>
    <m/>
    <m/>
    <m/>
    <m/>
    <s v="Çaykur"/>
    <x v="0"/>
    <s v="Yenileme"/>
    <s v="Hizmet"/>
    <s v="Çağrı Merkezi"/>
    <s v="Diğer"/>
    <x v="0"/>
    <x v="0"/>
    <s v="Yurt İçi"/>
    <s v="Türkiye"/>
  </r>
  <r>
    <s v="Q3"/>
    <x v="1"/>
    <x v="6"/>
    <m/>
    <s v="EVYAP SABUN YAĞ GLISERIN SAN. VE TİC.A.Ş."/>
    <s v="EH.03.001"/>
    <s v="Enroute Panorama - Çağrı Merkezi Hizmeti (MSD)"/>
    <s v="Univera - Evyap"/>
    <x v="16"/>
    <s v="Enroute"/>
    <s v="Enroute"/>
    <n v="580000"/>
    <m/>
    <n v="1"/>
    <m/>
    <m/>
    <m/>
    <m/>
    <m/>
    <n v="580000"/>
    <m/>
    <m/>
    <m/>
    <m/>
    <m/>
    <m/>
    <s v="Evyap"/>
    <x v="0"/>
    <s v="Yenileme"/>
    <s v="Hizmet"/>
    <s v="Çağrı Merkezi"/>
    <s v="Diğer"/>
    <x v="0"/>
    <x v="0"/>
    <s v="Yurt İçi"/>
    <s v="Türkiye"/>
  </r>
  <r>
    <s v="Q3"/>
    <x v="1"/>
    <x v="7"/>
    <m/>
    <s v="NİVEA BEİERSDORF TURKEY KOZMETİK SANAYİ VE TİCARET ANONİM ŞİRKETİ"/>
    <s v="EH.03.001"/>
    <s v="Enroute Panorama - Çağrı Merkezi Hizmeti (MSD)"/>
    <s v="Univera - Nivea Beiersdorf"/>
    <x v="16"/>
    <s v="Enroute"/>
    <s v="Enroute"/>
    <n v="142500"/>
    <m/>
    <n v="1"/>
    <m/>
    <m/>
    <m/>
    <n v="0"/>
    <m/>
    <n v="142500"/>
    <m/>
    <m/>
    <m/>
    <m/>
    <m/>
    <m/>
    <s v="Nivea"/>
    <x v="0"/>
    <s v="Yenileme"/>
    <s v="Hizmet"/>
    <s v="Çağrı Merkezi"/>
    <s v="Diğer"/>
    <x v="0"/>
    <x v="0"/>
    <s v="Yurt İçi"/>
    <s v="Türkiye"/>
  </r>
  <r>
    <s v="Q3"/>
    <x v="1"/>
    <x v="6"/>
    <m/>
    <s v="Deva İçecek San. Tic. A.Ş."/>
    <s v="EH.03.001"/>
    <s v="Enroute Panorama - Çağrı Merkezi Hizmeti (MSD)"/>
    <s v="Univera - Deva İçecek"/>
    <x v="13"/>
    <s v="Enroute"/>
    <s v="Enroute"/>
    <n v="25032.98"/>
    <m/>
    <n v="13"/>
    <m/>
    <m/>
    <m/>
    <m/>
    <m/>
    <n v="325428.74"/>
    <m/>
    <m/>
    <m/>
    <m/>
    <m/>
    <m/>
    <s v="Deva"/>
    <x v="3"/>
    <s v="Yeni Satış"/>
    <s v="Hizmet"/>
    <s v="Çağrı Merkezi"/>
    <s v="Diğer"/>
    <x v="0"/>
    <x v="0"/>
    <s v="Yurt İçi"/>
    <s v="Türkiye"/>
  </r>
  <r>
    <s v="Q3"/>
    <x v="1"/>
    <x v="6"/>
    <m/>
    <s v="EDM BİLİŞİM SİSTEMLERİ VE DANIŞMANLIK HizmetLERİ A.Ş."/>
    <s v="EY.04.014"/>
    <s v="Enroute - E-Dönüşüm Yazılım Komisyonu"/>
    <s v="Univera - Kanal"/>
    <x v="6"/>
    <s v="E-Dönüşüm"/>
    <s v="E-Dönüşüm"/>
    <n v="55820"/>
    <m/>
    <n v="1"/>
    <m/>
    <m/>
    <m/>
    <m/>
    <m/>
    <n v="55820"/>
    <m/>
    <m/>
    <m/>
    <m/>
    <m/>
    <m/>
    <s v="EDM Bilişim"/>
    <x v="0"/>
    <s v="Yeni Satış"/>
    <s v="Komisyon"/>
    <s v="E-Dönüşüm"/>
    <s v="Diğer"/>
    <x v="1"/>
    <x v="6"/>
    <s v="Yurt İçi"/>
    <s v="Türkiye"/>
  </r>
  <r>
    <s v="Q4"/>
    <x v="0"/>
    <x v="9"/>
    <m/>
    <s v="TADIM GIDA MADDELERI SAN.VE TIC.AS."/>
    <s v="EH.06.001"/>
    <s v="EnRoute Panorama - Hosting Hizmeti"/>
    <s v="Univera - Tadım"/>
    <x v="11"/>
    <s v="Hosting"/>
    <m/>
    <n v="7443.52"/>
    <m/>
    <n v="1"/>
    <m/>
    <n v="7443.52"/>
    <m/>
    <n v="0"/>
    <m/>
    <n v="7443.52"/>
    <m/>
    <n v="0"/>
    <n v="0"/>
    <s v="UNI240000001857"/>
    <m/>
    <m/>
    <s v="Tadım"/>
    <x v="0"/>
    <s v="Yenileme"/>
    <s v="Hizmet"/>
    <s v="Hosting"/>
    <s v="Diğer"/>
    <x v="0"/>
    <x v="0"/>
    <s v="Yurt İçi"/>
    <s v="Türkiye"/>
  </r>
  <r>
    <s v="Q4"/>
    <x v="0"/>
    <x v="9"/>
    <m/>
    <s v="TADIM GIDA MADDELERI SAN.VE TIC.AS."/>
    <s v="EH.06.001"/>
    <s v="EnRoute Panorama - Hosting Hizmeti"/>
    <s v="Univera - Tadım"/>
    <x v="11"/>
    <s v="Hosting"/>
    <m/>
    <n v="6600"/>
    <m/>
    <n v="1"/>
    <m/>
    <n v="6600"/>
    <m/>
    <n v="0"/>
    <m/>
    <n v="6600"/>
    <m/>
    <n v="0"/>
    <n v="0"/>
    <s v="UNI240000001856"/>
    <m/>
    <m/>
    <s v="Tadım"/>
    <x v="0"/>
    <s v="Yenileme"/>
    <s v="Hizmet"/>
    <s v="Hosting"/>
    <s v="Diğer"/>
    <x v="0"/>
    <x v="0"/>
    <s v="Yurt İçi"/>
    <s v="Türkiye"/>
  </r>
  <r>
    <s v="Q3"/>
    <x v="1"/>
    <x v="7"/>
    <m/>
    <s v="ATAK TEMİZLİK GIDA MOBİLYA DAĞ.PAZ.SAN.VE TİC.LTD."/>
    <s v="EH.02.014"/>
    <s v="Enroute PANORAMA BUSİNESS ANALYTİCS  (QSENSE) KULLANICI YazılımI BakımI"/>
    <s v="Univera - Henkel"/>
    <x v="16"/>
    <s v="Enroute"/>
    <s v="QLIK - Outsource"/>
    <n v="3332.4941699999999"/>
    <m/>
    <n v="1"/>
    <m/>
    <m/>
    <m/>
    <n v="0"/>
    <m/>
    <n v="3332.4941699999999"/>
    <m/>
    <m/>
    <m/>
    <m/>
    <m/>
    <m/>
    <s v="Henkel"/>
    <x v="0"/>
    <s v="Yenileme"/>
    <s v="Hizmet"/>
    <s v="Bakım ve Destek Hizmeti"/>
    <s v="Diğer"/>
    <x v="0"/>
    <x v="0"/>
    <s v="Yurt İçi"/>
    <s v="Türkiye"/>
  </r>
  <r>
    <s v="Q3"/>
    <x v="1"/>
    <x v="7"/>
    <m/>
    <s v="ATAK TEMİZLİK GIDA MOBİLYA DAĞ.PAZ.SAN.VE TİC.LTD."/>
    <s v="EH.02.001"/>
    <s v="Enroute Panorama - Yazılım Bakımı, Yaşatma ve Merkezi Destek Hizmeti"/>
    <s v="Univera - Henkel"/>
    <x v="16"/>
    <s v="Enroute"/>
    <s v="Enroute"/>
    <n v="68910.95"/>
    <m/>
    <n v="1"/>
    <m/>
    <m/>
    <m/>
    <n v="0"/>
    <m/>
    <n v="68910.95"/>
    <m/>
    <m/>
    <m/>
    <m/>
    <m/>
    <m/>
    <s v="Henkel"/>
    <x v="0"/>
    <s v="Yenileme"/>
    <s v="Hizmet"/>
    <s v="Bakım ve Destek Hizmeti"/>
    <s v="Diğer"/>
    <x v="0"/>
    <x v="0"/>
    <s v="Yurt İçi"/>
    <s v="Türkiye"/>
  </r>
  <r>
    <s v="Q3"/>
    <x v="1"/>
    <x v="7"/>
    <m/>
    <s v="BURDA BEBEK ÜRÜNLERİ SANAYİ VE TİCARET ANONİM ŞİRKETİ"/>
    <s v="EH.02.001"/>
    <s v="Enroute Panorama - Yazılım Bakımı, Yaşatma ve Merkezi Destek Hizmeti"/>
    <s v="Univera - Burda Bebek"/>
    <x v="18"/>
    <s v="Enroute"/>
    <s v="Enroute"/>
    <n v="550000"/>
    <m/>
    <n v="1"/>
    <m/>
    <m/>
    <m/>
    <n v="0"/>
    <m/>
    <n v="550000"/>
    <m/>
    <m/>
    <m/>
    <m/>
    <m/>
    <m/>
    <s v="Burda Bebek"/>
    <x v="0"/>
    <s v="Yenileme"/>
    <s v="Hizmet"/>
    <s v="Bakım ve Destek Hizmeti"/>
    <s v="Diğer"/>
    <x v="0"/>
    <x v="0"/>
    <s v="Yurt İçi"/>
    <s v="Türkiye"/>
  </r>
  <r>
    <s v="Q3"/>
    <x v="1"/>
    <x v="7"/>
    <m/>
    <s v="EFES VITANTA MOLDOVA BREWERY S.A"/>
    <s v="EH.02.001"/>
    <s v="Enroute Panorama - Yazılım Bakımı, Yaşatma ve Merkezi Destek Hizmeti"/>
    <s v="Univera - Efes Moldova"/>
    <x v="16"/>
    <s v="Enroute"/>
    <s v="Enroute"/>
    <n v="30236.919054999998"/>
    <m/>
    <n v="1"/>
    <m/>
    <m/>
    <m/>
    <n v="0"/>
    <m/>
    <n v="30236.919054999998"/>
    <m/>
    <m/>
    <m/>
    <m/>
    <m/>
    <m/>
    <s v="Efes International"/>
    <x v="0"/>
    <s v="Yenileme"/>
    <s v="Hizmet"/>
    <s v="Bakım ve Destek Hizmeti"/>
    <s v="Diğer"/>
    <x v="0"/>
    <x v="0"/>
    <s v="Yurt Dışı"/>
    <s v="Moldova"/>
  </r>
  <r>
    <s v="Q3"/>
    <x v="1"/>
    <x v="7"/>
    <m/>
    <s v="EFES VITANTA MOLDOVA BREWERY S.A"/>
    <s v="EH.03.001"/>
    <s v="Enroute Panorama - Çağrı Merkezi Hizmeti (MSD)"/>
    <s v="Univera - Efes Moldova"/>
    <x v="16"/>
    <s v="Enroute"/>
    <s v="Enroute"/>
    <n v="39532.873800000001"/>
    <m/>
    <n v="1"/>
    <m/>
    <m/>
    <m/>
    <n v="0"/>
    <m/>
    <n v="39532.873800000001"/>
    <m/>
    <m/>
    <m/>
    <m/>
    <m/>
    <m/>
    <s v="Efes International"/>
    <x v="0"/>
    <s v="Yenileme"/>
    <s v="Hizmet"/>
    <s v="Çağrı Merkezi"/>
    <s v="Diğer"/>
    <x v="0"/>
    <x v="0"/>
    <s v="Yurt Dışı"/>
    <s v="Moldova"/>
  </r>
  <r>
    <s v="Q3"/>
    <x v="1"/>
    <x v="7"/>
    <m/>
    <s v="BURDA BEBEK ÜRÜNLERİ SANAYİ VE TİCARET ANONİM ŞİRKETİ"/>
    <s v="EH.03.008"/>
    <s v="Enroute Panorama - Çağrı Merkezi Hizmeti (DDI / OutSource)"/>
    <s v="Univera - Burda Bebek"/>
    <x v="18"/>
    <s v="Enroute"/>
    <s v="Enroute"/>
    <n v="4892.88"/>
    <m/>
    <n v="30"/>
    <m/>
    <m/>
    <m/>
    <n v="0"/>
    <m/>
    <n v="146786.4"/>
    <m/>
    <m/>
    <m/>
    <m/>
    <m/>
    <m/>
    <s v="Burda Bebek"/>
    <x v="0"/>
    <s v="Yenileme"/>
    <s v="Hizmet"/>
    <s v="Çağrı Merkezi"/>
    <s v="Diğer"/>
    <x v="0"/>
    <x v="0"/>
    <s v="Yurt İçi"/>
    <s v="Türkiye"/>
  </r>
  <r>
    <s v="Q3"/>
    <x v="1"/>
    <x v="7"/>
    <m/>
    <s v="EDM BİLİŞİM SİSTEMLERİ VE DANIŞMANLIK HizmetLERİ A.Ş."/>
    <s v="EY.04.014"/>
    <s v="Enroute - E-Dönüşüm Yazılım Komisyonu"/>
    <s v="Univera - Kanal"/>
    <x v="6"/>
    <s v="E-Dönüşüm"/>
    <s v="E-Dönüşüm"/>
    <n v="51500"/>
    <m/>
    <n v="1"/>
    <m/>
    <m/>
    <m/>
    <n v="0"/>
    <m/>
    <n v="51500"/>
    <m/>
    <m/>
    <m/>
    <m/>
    <m/>
    <m/>
    <s v="EDM Bilişim"/>
    <x v="0"/>
    <s v="Yeni Satış"/>
    <s v="Komisyon"/>
    <s v="E-Dönüşüm"/>
    <s v="Diğer"/>
    <x v="1"/>
    <x v="6"/>
    <s v="Yurt İçi"/>
    <s v="Türkiye"/>
  </r>
  <r>
    <s v="Q4"/>
    <x v="0"/>
    <x v="9"/>
    <m/>
    <s v="MUZAFFER TICARET - MUZAFFER BOZAL"/>
    <s v="UH.01.002"/>
    <s v="UNIDOX KONTÖR HIZMETI"/>
    <s v="Univera - Brisa Bridgestone"/>
    <x v="6"/>
    <s v="E-Dönüşüm"/>
    <s v="Unidox"/>
    <n v="2"/>
    <m/>
    <n v="10000"/>
    <m/>
    <n v="20000"/>
    <m/>
    <n v="0"/>
    <m/>
    <n v="20000"/>
    <m/>
    <n v="0"/>
    <n v="0"/>
    <s v="UNI240000001862"/>
    <m/>
    <m/>
    <s v="Brisa"/>
    <x v="0"/>
    <s v="Yeni Satış"/>
    <s v="Kontor"/>
    <s v="Kontor Satışı"/>
    <s v="Key Account"/>
    <x v="1"/>
    <x v="0"/>
    <s v="Yurt İçi"/>
    <s v="Türkiye"/>
  </r>
  <r>
    <s v="Q4"/>
    <x v="0"/>
    <x v="9"/>
    <m/>
    <s v="ÖNDER PILIÇ GIDA INSAAT TAAHHÜT SAN.VE TIC. LTD STI."/>
    <s v="UH.01.002"/>
    <s v="UNIDOX KONTÖR HIZMETI"/>
    <s v="Univera - Şen Piliç"/>
    <x v="6"/>
    <s v="E-Dönüşüm"/>
    <s v="Unidox"/>
    <n v="1.8"/>
    <m/>
    <n v="25000"/>
    <m/>
    <n v="45000"/>
    <m/>
    <n v="0"/>
    <m/>
    <n v="45000"/>
    <m/>
    <n v="0"/>
    <n v="0"/>
    <s v="UNI240000001865"/>
    <m/>
    <m/>
    <s v="Şen Piliç"/>
    <x v="0"/>
    <s v="Yeni Satış"/>
    <s v="Kontor"/>
    <s v="Kontor Satışı"/>
    <s v="Diğer"/>
    <x v="1"/>
    <x v="0"/>
    <s v="Yurt İçi"/>
    <s v="Türkiye"/>
  </r>
  <r>
    <s v="Q4"/>
    <x v="0"/>
    <x v="9"/>
    <m/>
    <s v="UNILEVER SAN VE TIC.TÜRK AS."/>
    <s v="SH.01.001"/>
    <s v="StokBar Panorama - Proje Yönetim Hizmeti"/>
    <s v="Univera - Unilever"/>
    <x v="13"/>
    <s v="Stokbar"/>
    <s v="Stokbar"/>
    <n v="11375"/>
    <m/>
    <n v="1.5"/>
    <m/>
    <n v="26250"/>
    <m/>
    <n v="9187.5"/>
    <m/>
    <n v="17062.5"/>
    <m/>
    <n v="0"/>
    <n v="0"/>
    <s v="UNI240000001863"/>
    <m/>
    <m/>
    <s v="Unilever"/>
    <x v="0"/>
    <s v="Yeni Satış"/>
    <s v="Hizmet"/>
    <s v="Proje Yönetimi ve Danışmanlık"/>
    <s v="Diğer"/>
    <x v="0"/>
    <x v="0"/>
    <s v="Yurt İçi"/>
    <s v="Türkiye"/>
  </r>
  <r>
    <s v="Q4"/>
    <x v="0"/>
    <x v="9"/>
    <m/>
    <s v="UNILEVER SAN VE TIC.TÜRK AS."/>
    <s v="SH.01.001"/>
    <s v="StokBar Panorama - Proje Yönetim Hizmeti"/>
    <s v="Univera - Unilever"/>
    <x v="13"/>
    <s v="Stokbar"/>
    <s v="Stokbar"/>
    <n v="11375"/>
    <m/>
    <n v="1.5"/>
    <m/>
    <n v="26250"/>
    <m/>
    <n v="9187.5"/>
    <m/>
    <n v="17062.5"/>
    <m/>
    <n v="0"/>
    <n v="0"/>
    <s v="UNI240000001864"/>
    <m/>
    <m/>
    <s v="Unilever"/>
    <x v="0"/>
    <s v="Yeni Satış"/>
    <s v="Hizmet"/>
    <s v="Proje Yönetimi ve Danışmanlık"/>
    <s v="Diğer"/>
    <x v="0"/>
    <x v="0"/>
    <s v="Yurt İçi"/>
    <s v="Türkiye"/>
  </r>
  <r>
    <s v="Q4"/>
    <x v="0"/>
    <x v="9"/>
    <m/>
    <s v="ALDEMIR BILISIM HIZ. VE DANISMANLIK - ARZU ALDEMIR"/>
    <s v="WPH.02.001"/>
    <s v="WebPlus Yazilim Bakimi Hizmeti"/>
    <s v="Univera - Kanal"/>
    <x v="5"/>
    <s v="Enroute"/>
    <s v="Webplus"/>
    <n v="6325"/>
    <m/>
    <n v="1"/>
    <m/>
    <n v="6325"/>
    <m/>
    <n v="0"/>
    <m/>
    <n v="6325"/>
    <m/>
    <n v="0"/>
    <n v="0"/>
    <s v="UNI240000001882"/>
    <m/>
    <m/>
    <s v="Aldemir Bilişim"/>
    <x v="0"/>
    <s v="Yenileme"/>
    <s v="Hizmet"/>
    <s v="Bakım ve Destek Hizmeti"/>
    <s v="Diğer"/>
    <x v="1"/>
    <x v="3"/>
    <s v="Yurt İçi"/>
    <s v="Türkiye"/>
  </r>
  <r>
    <s v="Q4"/>
    <x v="0"/>
    <x v="9"/>
    <m/>
    <s v="POLARİS YAZILIM ÇÖZÜMLERİ VE DANIŞMANLIK HİZMETLERİ LTD.ŞTİ."/>
    <s v="WPH.02.001"/>
    <s v="WebPlus Yazilim Bakimi Hizmeti"/>
    <s v="Univera - Kanal"/>
    <x v="5"/>
    <s v="Enroute"/>
    <s v="Webplus"/>
    <n v="9108"/>
    <m/>
    <n v="1"/>
    <m/>
    <n v="9108"/>
    <m/>
    <n v="0"/>
    <m/>
    <n v="9108"/>
    <m/>
    <n v="0"/>
    <n v="0"/>
    <s v="UNI240000001868"/>
    <m/>
    <m/>
    <s v="Polaris"/>
    <x v="0"/>
    <s v="Yenileme"/>
    <s v="Hizmet"/>
    <s v="Bakım ve Destek Hizmeti"/>
    <s v="Diğer"/>
    <x v="1"/>
    <x v="5"/>
    <s v="Yurt İçi"/>
    <s v="Türkiye"/>
  </r>
  <r>
    <s v="Q4"/>
    <x v="0"/>
    <x v="9"/>
    <m/>
    <s v="POLARİS YAZILIM ÇÖZÜMLERİ VE DANIŞMANLIK HİZMETLERİ LTD.ŞTİ."/>
    <s v="WPY.02.003"/>
    <s v="WebPlus WarehouseMan (Depo Per.) El Terminali Lisansi"/>
    <s v="Univera - Kanal"/>
    <x v="5"/>
    <s v="Enroute"/>
    <s v="Webplus"/>
    <n v="4950"/>
    <m/>
    <n v="1"/>
    <m/>
    <n v="5500"/>
    <m/>
    <n v="550"/>
    <m/>
    <n v="4950"/>
    <m/>
    <n v="0"/>
    <n v="0"/>
    <s v="UNI240000001868"/>
    <m/>
    <m/>
    <s v="Polaris"/>
    <x v="0"/>
    <s v="Yeni Satış"/>
    <s v="Lisans"/>
    <s v="Lisans Satışı"/>
    <s v="Diğer"/>
    <x v="1"/>
    <x v="5"/>
    <s v="Yurt İçi"/>
    <s v="Türkiye"/>
  </r>
  <r>
    <s v="Q4"/>
    <x v="0"/>
    <x v="9"/>
    <m/>
    <s v="ALDEMIR BILISIM HIZ. VE DANISMANLIK - ARZU ALDEMIR"/>
    <s v="WPY.01.003"/>
    <s v="WEBPLUS EK KULLANICI LISANSI +1"/>
    <s v="Univera - Kanal"/>
    <x v="5"/>
    <s v="Enroute"/>
    <s v="Webplus"/>
    <n v="1050"/>
    <m/>
    <n v="1"/>
    <m/>
    <n v="1500"/>
    <m/>
    <n v="450"/>
    <m/>
    <n v="1050"/>
    <m/>
    <n v="0"/>
    <n v="0"/>
    <s v="UNI240000001882"/>
    <m/>
    <m/>
    <s v="Aldemir"/>
    <x v="0"/>
    <s v="Yeni Satış"/>
    <s v="Lisans"/>
    <s v="Lisans Satışı"/>
    <s v="Diğer"/>
    <x v="1"/>
    <x v="3"/>
    <s v="Yurt İçi"/>
    <s v="Türkiye"/>
  </r>
  <r>
    <s v="Q4"/>
    <x v="0"/>
    <x v="9"/>
    <m/>
    <s v="POLARİS YAZILIM ÇÖZÜMLERİ VE DANIŞMANLIK HİZMETLERİ LTD.ŞTİ."/>
    <s v="WPY.01.003"/>
    <s v="WEBPLUS EK KULLANICI LISANSI +1"/>
    <s v="Univera - Kanal"/>
    <x v="5"/>
    <s v="Enroute"/>
    <s v="Webplus"/>
    <n v="4410"/>
    <m/>
    <n v="1"/>
    <m/>
    <n v="4900"/>
    <m/>
    <n v="490"/>
    <m/>
    <n v="4410"/>
    <m/>
    <n v="0"/>
    <n v="0"/>
    <s v="UNI240000001868"/>
    <m/>
    <m/>
    <s v="Polaris"/>
    <x v="0"/>
    <s v="Yeni Satış"/>
    <s v="Lisans"/>
    <s v="Lisans Satışı"/>
    <s v="Diğer"/>
    <x v="1"/>
    <x v="5"/>
    <s v="Yurt İçi"/>
    <s v="Türkiye"/>
  </r>
  <r>
    <s v="Q4"/>
    <x v="0"/>
    <x v="9"/>
    <m/>
    <s v="ALDEMIR BILISIM HIZ. VE DANISMANLIK - ARZU ALDEMIR"/>
    <s v="WPY.01.007"/>
    <s v="WEBPLUS E-DÖNÜSÜM MODÜL LISANSI"/>
    <s v="Univera - Kanal"/>
    <x v="5"/>
    <s v="Enroute"/>
    <s v="Webplus"/>
    <n v="7000"/>
    <m/>
    <n v="1"/>
    <m/>
    <n v="10000"/>
    <m/>
    <n v="3000"/>
    <m/>
    <n v="7000"/>
    <m/>
    <n v="0"/>
    <n v="0"/>
    <s v="UNI240000001882"/>
    <m/>
    <m/>
    <s v="Aldemir"/>
    <x v="0"/>
    <s v="Yeni Satış"/>
    <s v="Lisans"/>
    <s v="Lisans Satışı"/>
    <s v="Diğer"/>
    <x v="1"/>
    <x v="3"/>
    <s v="Yurt İçi"/>
    <s v="Türkiye"/>
  </r>
  <r>
    <s v="Q4"/>
    <x v="0"/>
    <x v="9"/>
    <m/>
    <s v="POLARİS YAZILIM ÇÖZÜMLERİ VE DANIŞMANLIK HİZMETLERİ LTD.ŞTİ."/>
    <s v="WPY.01.007"/>
    <s v="WEBPLUS E-DÖNÜSÜM MODÜL LISANSI"/>
    <s v="Univera - Kanal"/>
    <x v="5"/>
    <s v="Enroute"/>
    <s v="Webplus"/>
    <n v="10800"/>
    <m/>
    <n v="1"/>
    <m/>
    <n v="12000"/>
    <m/>
    <n v="1200"/>
    <m/>
    <n v="10800"/>
    <m/>
    <n v="0"/>
    <n v="0"/>
    <s v="UNI240000001868"/>
    <m/>
    <m/>
    <s v="Polaris"/>
    <x v="0"/>
    <s v="Yeni Satış"/>
    <s v="Lisans"/>
    <s v="Lisans Satışı"/>
    <s v="Diğer"/>
    <x v="1"/>
    <x v="5"/>
    <s v="Yurt İçi"/>
    <s v="Türkiye"/>
  </r>
  <r>
    <s v="Q4"/>
    <x v="0"/>
    <x v="9"/>
    <m/>
    <s v="ALDEMIR BILISIM HIZ. VE DANISMANLIK - ARZU ALDEMIR"/>
    <s v="WPY.01.006"/>
    <s v="WEBPLUS DISTRIBUTION SATIS-DAGITIM YAZILIMI (Light)"/>
    <s v="Univera - Kanal"/>
    <x v="5"/>
    <s v="Enroute"/>
    <s v="Webplus"/>
    <n v="10500"/>
    <m/>
    <n v="1"/>
    <m/>
    <n v="15000"/>
    <m/>
    <n v="4500"/>
    <m/>
    <n v="10500"/>
    <m/>
    <n v="0"/>
    <n v="0"/>
    <s v="UNI240000001882"/>
    <m/>
    <m/>
    <s v="Aldemir"/>
    <x v="0"/>
    <s v="Yeni Satış"/>
    <s v="Lisans"/>
    <s v="Lisans Satışı"/>
    <s v="Diğer"/>
    <x v="1"/>
    <x v="3"/>
    <s v="Yurt İçi"/>
    <s v="Türkiye"/>
  </r>
  <r>
    <s v="Q4"/>
    <x v="0"/>
    <x v="9"/>
    <m/>
    <s v="POLARİS YAZILIM ÇÖZÜMLERİ VE DANIŞMANLIK HİZMETLERİ LTD.ŞTİ."/>
    <s v="WPY.01.002"/>
    <s v="WebPlus Dagitim Kanali Lisansi"/>
    <s v="Univera - Kanal"/>
    <x v="5"/>
    <s v="Enroute"/>
    <s v="Webplus"/>
    <n v="10800"/>
    <m/>
    <n v="1"/>
    <m/>
    <n v="12000"/>
    <m/>
    <n v="1200"/>
    <m/>
    <n v="10800"/>
    <m/>
    <n v="0"/>
    <n v="0"/>
    <s v="UNI240000001868"/>
    <m/>
    <m/>
    <s v="Polaris"/>
    <x v="0"/>
    <s v="Yeni Satış"/>
    <s v="Lisans"/>
    <s v="Lisans Satışı"/>
    <s v="Diğer"/>
    <x v="1"/>
    <x v="5"/>
    <s v="Yurt İçi"/>
    <s v="Türkiye"/>
  </r>
  <r>
    <s v="Q4"/>
    <x v="0"/>
    <x v="9"/>
    <m/>
    <s v="ALDEMIR BILISIM HIZ. VE DANISMANLIK - ARZU ALDEMIR"/>
    <s v="WPY.02.001"/>
    <s v="WEBPLUS (Android) SATIS TEMSILCISI LISANSI"/>
    <s v="Univera - Kanal"/>
    <x v="5"/>
    <s v="Enroute"/>
    <s v="Webplus"/>
    <n v="1575"/>
    <m/>
    <n v="1"/>
    <m/>
    <n v="2250"/>
    <m/>
    <n v="675"/>
    <m/>
    <n v="1575"/>
    <m/>
    <n v="0"/>
    <n v="0"/>
    <s v="UNI240000001882"/>
    <m/>
    <m/>
    <s v="Aldemir"/>
    <x v="0"/>
    <s v="Yeni Satış"/>
    <s v="Lisans"/>
    <s v="Lisans Satışı"/>
    <s v="Diğer"/>
    <x v="1"/>
    <x v="3"/>
    <s v="Yurt İçi"/>
    <s v="Türkiye"/>
  </r>
  <r>
    <s v="Q4"/>
    <x v="0"/>
    <x v="9"/>
    <m/>
    <s v="MATRIKS BİLGİSAYAR SİSTEMLERİ LTD.ŞTİ"/>
    <s v="WPY.02.001"/>
    <s v="WEBPLUS (Android) SATIS TEMSILCISI LISANSI"/>
    <s v="Univera - Kanal"/>
    <x v="5"/>
    <s v="Enroute"/>
    <s v="Webplus"/>
    <n v="2250"/>
    <m/>
    <n v="1"/>
    <m/>
    <n v="2250"/>
    <m/>
    <n v="0"/>
    <m/>
    <n v="2250"/>
    <m/>
    <n v="0"/>
    <n v="0"/>
    <s v="UNI240000001870"/>
    <m/>
    <m/>
    <s v="Matriks"/>
    <x v="0"/>
    <s v="Yeni Satış"/>
    <s v="Lisans"/>
    <s v="Lisans Satışı"/>
    <s v="Diğer"/>
    <x v="1"/>
    <x v="2"/>
    <s v="Yurt İçi"/>
    <s v="Türkiye"/>
  </r>
  <r>
    <s v="Q4"/>
    <x v="0"/>
    <x v="9"/>
    <m/>
    <s v="POLARİS YAZILIM ÇÖZÜMLERİ VE DANIŞMANLIK HİZMETLERİ LTD.ŞTİ."/>
    <s v="WPY.02.001"/>
    <s v="WEBPLUS (Android) SATIS TEMSILCISI LISANSI"/>
    <s v="Univera - Kanal"/>
    <x v="5"/>
    <s v="Enroute"/>
    <s v="Webplus"/>
    <n v="3150"/>
    <m/>
    <n v="2"/>
    <m/>
    <n v="7000"/>
    <m/>
    <n v="700"/>
    <m/>
    <n v="6300"/>
    <m/>
    <n v="0"/>
    <n v="0"/>
    <s v="UNI240000001868"/>
    <m/>
    <m/>
    <s v="Polaris"/>
    <x v="0"/>
    <s v="Yeni Satış"/>
    <s v="Lisans"/>
    <s v="Lisans Satışı"/>
    <s v="Diğer"/>
    <x v="1"/>
    <x v="5"/>
    <s v="Yurt İçi"/>
    <s v="Türkiye"/>
  </r>
  <r>
    <s v="Q4"/>
    <x v="0"/>
    <x v="9"/>
    <m/>
    <s v="ALDEMIR BILISIM HIZ. VE DANISMANLIK - ARZU ALDEMIR"/>
    <s v="UH.01.002"/>
    <s v="Unidox Kontör"/>
    <s v="Univera - Kanal"/>
    <x v="5"/>
    <s v="E-Dönüşüm"/>
    <s v="Unidox"/>
    <n v="2.4929999999999999"/>
    <m/>
    <n v="2000"/>
    <m/>
    <n v="4986"/>
    <m/>
    <n v="0"/>
    <m/>
    <n v="4986"/>
    <m/>
    <n v="0"/>
    <n v="0"/>
    <s v="UNI240000001882"/>
    <m/>
    <m/>
    <s v="Aldemir"/>
    <x v="0"/>
    <s v="Yeni Satış"/>
    <s v="Kontor"/>
    <s v="Kontor Satışı"/>
    <s v="Diğer"/>
    <x v="1"/>
    <x v="3"/>
    <s v="Yurt İçi"/>
    <s v="Türkiye"/>
  </r>
  <r>
    <s v="Q4"/>
    <x v="0"/>
    <x v="9"/>
    <m/>
    <s v="MİYA OTOMASYON VE BARKOD BILISIM SISTEMLERI SAN TİC. VE L.T.D. STI."/>
    <s v="UH.01.002"/>
    <s v="UNIDOX KONTÖR HIZMETI"/>
    <s v="Univera - Kanal"/>
    <x v="5"/>
    <s v="E-Dönüşüm"/>
    <s v="Unidox"/>
    <n v="1.5"/>
    <m/>
    <n v="25000"/>
    <m/>
    <n v="37500"/>
    <m/>
    <n v="0"/>
    <m/>
    <n v="37500"/>
    <m/>
    <n v="0"/>
    <n v="0"/>
    <s v="UNI240000001879"/>
    <m/>
    <m/>
    <s v="Miya"/>
    <x v="0"/>
    <s v="Yeni Satış"/>
    <s v="Kontor"/>
    <s v="Kontor Satışı"/>
    <s v="Diğer"/>
    <x v="1"/>
    <x v="1"/>
    <s v="Yurt İçi"/>
    <s v="Türkiye"/>
  </r>
  <r>
    <s v="Q4"/>
    <x v="0"/>
    <x v="9"/>
    <m/>
    <s v="MİYA OTOMASYON VE BARKOD BILISIM SISTEMLERI SAN TİC. VE L.T.D. STI."/>
    <s v="UH.01.002"/>
    <s v="UNIDOX KONTÖR HIZMETI"/>
    <s v="Univera - Kanal"/>
    <x v="5"/>
    <s v="E-Dönüşüm"/>
    <s v="Unidox"/>
    <n v="2.0430000000000001"/>
    <m/>
    <n v="10000"/>
    <m/>
    <n v="20430"/>
    <m/>
    <n v="0"/>
    <m/>
    <n v="20430"/>
    <m/>
    <n v="0"/>
    <n v="0"/>
    <s v="UNI240000001880"/>
    <m/>
    <m/>
    <s v="Miya"/>
    <x v="0"/>
    <s v="Yeni Satış"/>
    <s v="Kontor"/>
    <s v="Kontor Satışı"/>
    <s v="Diğer"/>
    <x v="1"/>
    <x v="1"/>
    <s v="Yurt İçi"/>
    <s v="Türkiye"/>
  </r>
  <r>
    <s v="Q4"/>
    <x v="0"/>
    <x v="9"/>
    <m/>
    <s v="PANASONIC ELEKTRIC WORKS ELEKTRIK SAN.VE TIC. A.S."/>
    <s v="SH.03.002"/>
    <s v="StokBar Panorama - Uzman Destek Hizmeti"/>
    <s v="Univera - Panasonic"/>
    <x v="11"/>
    <s v="Stokbar"/>
    <s v="Stokbar"/>
    <n v="126750"/>
    <m/>
    <n v="1"/>
    <m/>
    <n v="126750"/>
    <m/>
    <n v="0"/>
    <m/>
    <n v="126750"/>
    <m/>
    <n v="0"/>
    <n v="0"/>
    <s v="UNI240000001869"/>
    <m/>
    <m/>
    <s v="Panasonic"/>
    <x v="0"/>
    <s v="Yenileme"/>
    <s v="Hizmet"/>
    <s v="Hosting"/>
    <s v="Diğer"/>
    <x v="0"/>
    <x v="0"/>
    <s v="Yurt İçi"/>
    <s v="Türkiye"/>
  </r>
  <r>
    <s v="Q4"/>
    <x v="0"/>
    <x v="9"/>
    <m/>
    <s v="ÇAYKUR ÇAY ISLETMELERI GENEL MÜDÜRLÜGÜ"/>
    <s v="QH.02.001"/>
    <s v="Quest Panorama - Yazilim Bakimi, Yasatma ve Merkezi Destek Hizmeti"/>
    <s v="Univera - Çaykur"/>
    <x v="12"/>
    <s v="Quest"/>
    <m/>
    <n v="10941.93"/>
    <m/>
    <n v="1"/>
    <m/>
    <n v="10941.93"/>
    <m/>
    <n v="0"/>
    <m/>
    <n v="10941.93"/>
    <m/>
    <n v="0"/>
    <n v="0"/>
    <s v="UNI240000001873"/>
    <m/>
    <m/>
    <s v="Çaykur"/>
    <x v="0"/>
    <s v="Yenileme"/>
    <s v="Hizmet"/>
    <s v="Bakım ve Destek Hizmeti"/>
    <s v="Diğer"/>
    <x v="0"/>
    <x v="0"/>
    <s v="Yurt İçi"/>
    <s v="Türkiye"/>
  </r>
  <r>
    <s v="Q4"/>
    <x v="0"/>
    <x v="9"/>
    <m/>
    <s v="EFES VITANTA MOLDOVA BREWERY S.A"/>
    <s v="QH.02.001"/>
    <s v="Quest Panorama - Yazilim Bakimi, Yasatma ve Merkezi Destek Hizmeti"/>
    <s v="Univera - Efes Moldova"/>
    <x v="15"/>
    <s v="Quest"/>
    <m/>
    <n v="13531.71"/>
    <m/>
    <n v="1"/>
    <m/>
    <n v="13531.714219"/>
    <m/>
    <n v="4.2189999999999997E-3"/>
    <m/>
    <n v="13531.71"/>
    <m/>
    <n v="0"/>
    <n v="0"/>
    <s v="ENV240000000112"/>
    <m/>
    <m/>
    <s v="Efes International"/>
    <x v="0"/>
    <s v="Yenileme"/>
    <s v="Hizmet"/>
    <s v="Bakım ve Destek Hizmeti"/>
    <s v="Diğer"/>
    <x v="0"/>
    <x v="0"/>
    <s v="Yurt Dışı"/>
    <s v="Moldova"/>
  </r>
  <r>
    <s v="Q4"/>
    <x v="0"/>
    <x v="9"/>
    <m/>
    <s v="BROWN FORMAN İÇKİ TİC. LTD. ŞTİ."/>
    <s v="QH.07.001"/>
    <s v="Quest Panorama - Rapor Gelistirme Hizmeti"/>
    <s v="Univera - Brown Forman"/>
    <x v="12"/>
    <s v="Quest"/>
    <m/>
    <n v="17500"/>
    <m/>
    <n v="4"/>
    <m/>
    <n v="70000"/>
    <m/>
    <n v="0"/>
    <m/>
    <n v="70000"/>
    <m/>
    <n v="0"/>
    <n v="0"/>
    <s v="UNI240000001881"/>
    <m/>
    <m/>
    <s v="Brown Forman"/>
    <x v="0"/>
    <s v="Yeni Satış"/>
    <s v="Hizmet"/>
    <s v="Rapor Geliştirme"/>
    <s v="Key Account"/>
    <x v="0"/>
    <x v="0"/>
    <s v="Yurt İçi"/>
    <s v="Türkiye"/>
  </r>
  <r>
    <s v="Q4"/>
    <x v="0"/>
    <x v="9"/>
    <m/>
    <s v="ÇAYKUR ÇAY ISLETMELERI GENEL MÜDÜRLÜGÜ"/>
    <s v="QH.03.001"/>
    <s v="Quest Panorama  - Çafri Merkezi Hizmeti"/>
    <s v="Univera - Çaykur"/>
    <x v="12"/>
    <s v="Quest"/>
    <m/>
    <n v="46192.81"/>
    <m/>
    <n v="1"/>
    <m/>
    <n v="46192.81"/>
    <m/>
    <n v="0"/>
    <m/>
    <n v="46192.81"/>
    <m/>
    <n v="0"/>
    <n v="0"/>
    <s v="UNI240000001873"/>
    <m/>
    <m/>
    <s v="Çaykur"/>
    <x v="0"/>
    <s v="Yenileme"/>
    <s v="Hizmet"/>
    <s v="Hosting"/>
    <s v="Diğer"/>
    <x v="0"/>
    <x v="0"/>
    <s v="Yurt İçi"/>
    <s v="Türkiye"/>
  </r>
  <r>
    <s v="Q4"/>
    <x v="0"/>
    <x v="9"/>
    <m/>
    <s v="MİYA OTOMASYON VE BARKOD BILISIM SISTEMLERI SAN TİC. VE L.T.D. STI."/>
    <s v="EH.06.001"/>
    <s v="EnRoute Panorama - Hosting Hizmeti"/>
    <s v="Univera - Kanal"/>
    <x v="5"/>
    <s v="Hosting"/>
    <m/>
    <n v="7092"/>
    <m/>
    <n v="1"/>
    <m/>
    <n v="7092"/>
    <m/>
    <n v="0"/>
    <m/>
    <n v="7092"/>
    <m/>
    <n v="0"/>
    <n v="0"/>
    <s v="UNI240000001867"/>
    <m/>
    <m/>
    <s v="Miya"/>
    <x v="0"/>
    <s v="Yenileme"/>
    <s v="Hizmet"/>
    <s v="Hosting"/>
    <s v="Diğer"/>
    <x v="1"/>
    <x v="1"/>
    <s v="Yurt İçi"/>
    <s v="Türkiye"/>
  </r>
  <r>
    <s v="Q4"/>
    <x v="0"/>
    <x v="9"/>
    <m/>
    <s v="MİYA OTOMASYON VE BARKOD BILISIM SISTEMLERI SAN TİC. VE L.T.D. STI."/>
    <s v="EH.06.001"/>
    <s v="EnRoute Panorama - Hosting Hizmeti"/>
    <s v="Univera - Kanal"/>
    <x v="5"/>
    <s v="Hosting"/>
    <m/>
    <n v="5890.61"/>
    <m/>
    <n v="1"/>
    <m/>
    <n v="5890.61"/>
    <m/>
    <n v="0"/>
    <m/>
    <n v="5890.61"/>
    <m/>
    <n v="0"/>
    <n v="0"/>
    <s v="UNI240000001867"/>
    <m/>
    <m/>
    <s v="Miya"/>
    <x v="0"/>
    <s v="Yenileme"/>
    <s v="Hizmet"/>
    <s v="Hosting"/>
    <s v="Diğer"/>
    <x v="1"/>
    <x v="1"/>
    <s v="Yurt İçi"/>
    <s v="Türkiye"/>
  </r>
  <r>
    <s v="Q4"/>
    <x v="0"/>
    <x v="9"/>
    <m/>
    <s v="MİYA OTOMASYON VE BARKOD BILISIM SISTEMLERI SAN TİC. VE L.T.D. STI."/>
    <s v="EH.06.001"/>
    <s v="EnRoute Panorama - Hosting Hizmeti"/>
    <s v="Univera - Kanal"/>
    <x v="5"/>
    <s v="Hosting"/>
    <m/>
    <n v="3138"/>
    <m/>
    <n v="1"/>
    <m/>
    <n v="3138"/>
    <m/>
    <n v="0"/>
    <m/>
    <n v="3138"/>
    <m/>
    <n v="0"/>
    <n v="0"/>
    <s v="UNI240000001867"/>
    <m/>
    <m/>
    <s v="Miya"/>
    <x v="0"/>
    <s v="Yenileme"/>
    <s v="Hizmet"/>
    <s v="Hosting"/>
    <s v="Diğer"/>
    <x v="1"/>
    <x v="1"/>
    <s v="Yurt İçi"/>
    <s v="Türkiye"/>
  </r>
  <r>
    <s v="Q4"/>
    <x v="0"/>
    <x v="9"/>
    <m/>
    <s v="MİYA OTOMASYON VE BARKOD BILISIM SISTEMLERI SAN TİC. VE L.T.D. STI."/>
    <s v="EH.06.001"/>
    <s v="EnRoute Panorama - Hosting Hizmeti"/>
    <s v="Univera - Kanal"/>
    <x v="5"/>
    <s v="Hosting"/>
    <m/>
    <n v="2960.78"/>
    <m/>
    <n v="1"/>
    <m/>
    <n v="2960.78"/>
    <m/>
    <n v="0"/>
    <m/>
    <n v="2960.78"/>
    <m/>
    <n v="0"/>
    <n v="0"/>
    <s v="UNI240000001867"/>
    <m/>
    <m/>
    <s v="Miya"/>
    <x v="0"/>
    <s v="Yenileme"/>
    <s v="Hizmet"/>
    <s v="Hosting"/>
    <s v="Diğer"/>
    <x v="1"/>
    <x v="1"/>
    <s v="Yurt İçi"/>
    <s v="Türkiye"/>
  </r>
  <r>
    <s v="Q4"/>
    <x v="0"/>
    <x v="9"/>
    <m/>
    <s v="MİYA OTOMASYON VE BARKOD BILISIM SISTEMLERI SAN TİC. VE L.T.D. STI."/>
    <s v="EH.06.001"/>
    <s v="EnRoute Panorama - Hosting Hizmeti"/>
    <s v="Univera - Kanal"/>
    <x v="5"/>
    <s v="Hosting"/>
    <m/>
    <n v="1850.49"/>
    <m/>
    <n v="1"/>
    <m/>
    <n v="1850.49"/>
    <m/>
    <n v="0"/>
    <m/>
    <n v="1850.49"/>
    <m/>
    <n v="0"/>
    <n v="0"/>
    <s v="UNI240000001867"/>
    <m/>
    <m/>
    <s v="Miya"/>
    <x v="0"/>
    <s v="Yenileme"/>
    <s v="Hizmet"/>
    <s v="Hosting"/>
    <s v="Diğer"/>
    <x v="1"/>
    <x v="1"/>
    <s v="Yurt İçi"/>
    <s v="Türkiye"/>
  </r>
  <r>
    <s v="Q4"/>
    <x v="0"/>
    <x v="9"/>
    <m/>
    <s v="MİYA OTOMASYON VE BARKOD BILISIM SISTEMLERI SAN TİC. VE L.T.D. STI."/>
    <s v="EH.06.001"/>
    <s v="EnRoute Panorama - Hosting Hizmeti"/>
    <s v="Univera - Kanal"/>
    <x v="5"/>
    <s v="Hosting"/>
    <m/>
    <n v="1850.49"/>
    <m/>
    <n v="1"/>
    <m/>
    <n v="1850.49"/>
    <m/>
    <n v="0"/>
    <m/>
    <n v="1850.49"/>
    <m/>
    <n v="0"/>
    <n v="0"/>
    <s v="UNI240000001867"/>
    <m/>
    <m/>
    <s v="Miya"/>
    <x v="0"/>
    <s v="Yenileme"/>
    <s v="Hizmet"/>
    <s v="Hosting"/>
    <s v="Diğer"/>
    <x v="1"/>
    <x v="1"/>
    <s v="Yurt İçi"/>
    <s v="Türkiye"/>
  </r>
  <r>
    <s v="Q4"/>
    <x v="0"/>
    <x v="9"/>
    <m/>
    <s v="MİYA OTOMASYON VE BARKOD BILISIM SISTEMLERI SAN TİC. VE L.T.D. STI."/>
    <s v="EH.06.001"/>
    <s v="EnRoute Panorama - Hosting Hizmeti"/>
    <s v="Univera - Kanal"/>
    <x v="5"/>
    <s v="Hosting"/>
    <m/>
    <n v="1850.49"/>
    <m/>
    <n v="1"/>
    <m/>
    <n v="1850.49"/>
    <m/>
    <n v="0"/>
    <m/>
    <n v="1850.49"/>
    <m/>
    <n v="0"/>
    <n v="0"/>
    <s v="UNI240000001867"/>
    <m/>
    <m/>
    <s v="Miya"/>
    <x v="0"/>
    <s v="Yenileme"/>
    <s v="Hizmet"/>
    <s v="Hosting"/>
    <s v="Diğer"/>
    <x v="1"/>
    <x v="1"/>
    <s v="Yurt İçi"/>
    <s v="Türkiye"/>
  </r>
  <r>
    <s v="Q4"/>
    <x v="0"/>
    <x v="9"/>
    <m/>
    <s v="MİYA OTOMASYON VE BARKOD BILISIM SISTEMLERI SAN TİC. VE L.T.D. STI."/>
    <s v="EH.06.001"/>
    <s v="EnRoute Panorama - Hosting Hizmeti"/>
    <s v="Univera - Kanal"/>
    <x v="5"/>
    <s v="Hosting"/>
    <m/>
    <n v="1850.49"/>
    <m/>
    <n v="1"/>
    <m/>
    <n v="1850.49"/>
    <m/>
    <n v="0"/>
    <m/>
    <n v="1850.49"/>
    <m/>
    <n v="0"/>
    <n v="0"/>
    <s v="UNI240000001867"/>
    <m/>
    <m/>
    <s v="Miya"/>
    <x v="0"/>
    <s v="Yenileme"/>
    <s v="Hizmet"/>
    <s v="Hosting"/>
    <s v="Diğer"/>
    <x v="1"/>
    <x v="1"/>
    <s v="Yurt İçi"/>
    <s v="Türkiye"/>
  </r>
  <r>
    <s v="Q4"/>
    <x v="0"/>
    <x v="9"/>
    <m/>
    <s v="MİYA OTOMASYON VE BARKOD BILISIM SISTEMLERI SAN TİC. VE L.T.D. STI."/>
    <s v="EH.06.001"/>
    <s v="EnRoute Panorama - Hosting Hizmeti"/>
    <s v="Univera - Kanal"/>
    <x v="5"/>
    <s v="Hosting"/>
    <m/>
    <n v="1850.49"/>
    <m/>
    <n v="1"/>
    <m/>
    <n v="1850.49"/>
    <m/>
    <n v="0"/>
    <m/>
    <n v="1850.49"/>
    <m/>
    <n v="0"/>
    <n v="0"/>
    <s v="UNI240000001867"/>
    <m/>
    <m/>
    <s v="Miya"/>
    <x v="0"/>
    <s v="Yenileme"/>
    <s v="Hizmet"/>
    <s v="Hosting"/>
    <s v="Diğer"/>
    <x v="1"/>
    <x v="1"/>
    <s v="Yurt İçi"/>
    <s v="Türkiye"/>
  </r>
  <r>
    <s v="Q4"/>
    <x v="0"/>
    <x v="9"/>
    <m/>
    <s v="MİYA OTOMASYON VE BARKOD BILISIM SISTEMLERI SAN TİC. VE L.T.D. STI."/>
    <s v="EH.06.001"/>
    <s v="EnRoute Panorama - Hosting Hizmeti"/>
    <s v="Univera - Kanal"/>
    <x v="5"/>
    <s v="Hosting"/>
    <m/>
    <n v="1850"/>
    <m/>
    <n v="1"/>
    <m/>
    <n v="1850"/>
    <m/>
    <n v="0"/>
    <m/>
    <n v="1850"/>
    <m/>
    <n v="0"/>
    <n v="0"/>
    <s v="UNI240000001867"/>
    <m/>
    <m/>
    <s v="Miya"/>
    <x v="0"/>
    <s v="Yenileme"/>
    <s v="Hizmet"/>
    <s v="Hosting"/>
    <s v="Diğer"/>
    <x v="1"/>
    <x v="1"/>
    <s v="Yurt İçi"/>
    <s v="Türkiye"/>
  </r>
  <r>
    <s v="Q4"/>
    <x v="0"/>
    <x v="9"/>
    <m/>
    <s v="RECKITT BENCKISER EV ve HIJYEN ÜRÜNLERI A.S."/>
    <s v="EH.06.001"/>
    <s v="EnRoute Panorama - Hosting Hizmeti"/>
    <s v="Univera - Reckitt Benckiser"/>
    <x v="12"/>
    <s v="Hosting"/>
    <m/>
    <n v="30714.15"/>
    <m/>
    <n v="1"/>
    <m/>
    <n v="30714.15"/>
    <m/>
    <n v="0"/>
    <m/>
    <n v="30714.15"/>
    <m/>
    <n v="0"/>
    <n v="0"/>
    <s v="UNI240000001872"/>
    <m/>
    <m/>
    <s v="R. Benckiser"/>
    <x v="0"/>
    <s v="Yenileme"/>
    <s v="Hizmet"/>
    <s v="Hosting"/>
    <s v="Diğer"/>
    <x v="0"/>
    <x v="0"/>
    <s v="Yurt İçi"/>
    <s v="Türkiye"/>
  </r>
  <r>
    <s v="Q4"/>
    <x v="0"/>
    <x v="9"/>
    <m/>
    <s v="RECKITT BENCKISER TEMIZLIK MALZEMESI SAN. VE TIC. A.S."/>
    <s v="EH.06.001"/>
    <s v="EnRoute Panorama - Hosting Hizmeti"/>
    <s v="Univera - Reckitt Benckiser"/>
    <x v="12"/>
    <s v="Hosting"/>
    <m/>
    <n v="18534.330000000002"/>
    <m/>
    <n v="1"/>
    <m/>
    <n v="18534.330000000002"/>
    <m/>
    <n v="0"/>
    <m/>
    <n v="18534.330000000002"/>
    <m/>
    <n v="0"/>
    <n v="0"/>
    <s v="UNI240000001871"/>
    <m/>
    <m/>
    <s v="R. Benckiser"/>
    <x v="0"/>
    <s v="Yenileme"/>
    <s v="Hizmet"/>
    <s v="Hosting"/>
    <s v="Diğer"/>
    <x v="0"/>
    <x v="0"/>
    <s v="Yurt İçi"/>
    <s v="Türkiye"/>
  </r>
  <r>
    <s v="Q4"/>
    <x v="0"/>
    <x v="9"/>
    <m/>
    <s v="DOGAN TREND OTOMOTIV TICARET HIZMET VE TEKNOLOJI A.S."/>
    <s v="CDH.02.001"/>
    <s v="Calldesk Panorama Yazilim Bakimi Hizmeti "/>
    <s v="Univera - Suzuki"/>
    <x v="13"/>
    <s v="ServiceCore"/>
    <m/>
    <n v="16456.670168000001"/>
    <m/>
    <n v="-1"/>
    <m/>
    <n v="0"/>
    <m/>
    <n v="0"/>
    <m/>
    <n v="-16456.670168000001"/>
    <m/>
    <n v="1"/>
    <n v="16456.670168000001"/>
    <s v="TR0202400049179"/>
    <m/>
    <m/>
    <s v="Doğan Trend"/>
    <x v="0"/>
    <s v="Yenileme"/>
    <s v="Hizmet"/>
    <s v="Bakım ve Destek Hizmeti"/>
    <s v="Key Account"/>
    <x v="0"/>
    <x v="0"/>
    <s v="Yurt İçi"/>
    <s v="Türkiye"/>
  </r>
  <r>
    <s v="Q4"/>
    <x v="0"/>
    <x v="9"/>
    <m/>
    <s v="DOGAN TREND OTOMOTIV TICARET HIZMET VE TEKNOLOJI A.S."/>
    <s v="CDY.01.011"/>
    <s v="CALLDESK PANORAMA PLATFORM EK KULLANICI LISANSI"/>
    <s v="Univera - Suzuki"/>
    <x v="13"/>
    <s v="ServiceCore"/>
    <m/>
    <n v="13125"/>
    <m/>
    <n v="30"/>
    <m/>
    <n v="525000"/>
    <m/>
    <n v="131250"/>
    <m/>
    <n v="393750"/>
    <m/>
    <n v="0"/>
    <n v="0"/>
    <s v="UNI240000001895"/>
    <m/>
    <m/>
    <s v="Doğan Trend"/>
    <x v="0"/>
    <s v="Yeni Satış"/>
    <s v="Lisans"/>
    <s v="Lisans Satışı"/>
    <s v="Key Account"/>
    <x v="0"/>
    <x v="0"/>
    <s v="Yurt İçi"/>
    <s v="Türkiye"/>
  </r>
  <r>
    <s v="Q4"/>
    <x v="0"/>
    <x v="9"/>
    <m/>
    <s v="DOGAN TREND OTOMOTIV TICARET HIZMET VE TEKNOLOJI A.S."/>
    <s v="CDY.01.011"/>
    <s v="CALLDESK PANORAMA PLATFORM EK KULLANICI LISANSI"/>
    <s v="Univera - Suzuki"/>
    <x v="13"/>
    <s v="ServiceCore"/>
    <m/>
    <n v="13298.319327733334"/>
    <m/>
    <n v="-30"/>
    <m/>
    <n v="0"/>
    <m/>
    <n v="0"/>
    <m/>
    <n v="-398949.57983200002"/>
    <m/>
    <n v="30"/>
    <n v="398949.57983200002"/>
    <s v="TR0202400049179"/>
    <m/>
    <m/>
    <s v="Doğan Trend"/>
    <x v="0"/>
    <s v="Yeni Satış"/>
    <s v="Lisans"/>
    <s v="Lisans Satışı"/>
    <s v="Key Account"/>
    <x v="0"/>
    <x v="0"/>
    <s v="Yurt İçi"/>
    <s v="Türkiye"/>
  </r>
  <r>
    <s v="Q3"/>
    <x v="1"/>
    <x v="7"/>
    <m/>
    <s v="ÇEVİK BAKLİYAT GIDA ANONİM ŞİRKETİ"/>
    <s v="EH.02.014"/>
    <s v="Enroute PANORAMA BUSİNESS ANALYTİCS  (QSENSE) KULLANICI YazılımI BakımI"/>
    <s v="Univera - Henkel"/>
    <x v="16"/>
    <s v="Enroute"/>
    <s v="QLIK - Outsource"/>
    <n v="1515.426829"/>
    <m/>
    <n v="1"/>
    <m/>
    <m/>
    <m/>
    <n v="0"/>
    <m/>
    <n v="1515.426829"/>
    <m/>
    <m/>
    <m/>
    <m/>
    <m/>
    <m/>
    <s v="Henkel"/>
    <x v="0"/>
    <s v="Yenileme"/>
    <s v="Hizmet"/>
    <s v="Bakım ve Destek Hizmeti"/>
    <s v="Diğer"/>
    <x v="0"/>
    <x v="0"/>
    <s v="Yurt İçi"/>
    <s v="Türkiye"/>
  </r>
  <r>
    <s v="Q3"/>
    <x v="1"/>
    <x v="7"/>
    <m/>
    <s v="Duru Itrıyat Deposu Sanayı Ve Tıcaret Anonım Sırketı"/>
    <s v="EH.02.014"/>
    <s v="Enroute PANORAMA BUSİNESS ANALYTİCS  (QSENSE) KULLANICI YazılımI BakımI"/>
    <s v="Univera - Henkel"/>
    <x v="16"/>
    <s v="Enroute"/>
    <s v="QLIK - Outsource"/>
    <n v="3448.6907609999998"/>
    <m/>
    <n v="1"/>
    <m/>
    <m/>
    <m/>
    <n v="0"/>
    <m/>
    <n v="3448.6907609999998"/>
    <m/>
    <m/>
    <m/>
    <m/>
    <m/>
    <m/>
    <s v="Henkel"/>
    <x v="0"/>
    <s v="Yenileme"/>
    <s v="Hizmet"/>
    <s v="Bakım ve Destek Hizmeti"/>
    <s v="Diğer"/>
    <x v="0"/>
    <x v="0"/>
    <s v="Yurt İçi"/>
    <s v="Türkiye"/>
  </r>
  <r>
    <s v="Q3"/>
    <x v="1"/>
    <x v="7"/>
    <m/>
    <s v="ENDERER MEŞRUBAT SATIŞ DAĞITIM SAN.VE TİC.A.Ş."/>
    <s v="EH.02.014"/>
    <s v="Enroute PANORAMA BUSİNESS ANALYTİCS  (QSENSE) KULLANICI YazılımI BakımI"/>
    <s v="Univera - Henkel"/>
    <x v="16"/>
    <s v="Enroute"/>
    <s v="QLIK - Outsource"/>
    <n v="1944.3134930000001"/>
    <m/>
    <n v="1"/>
    <m/>
    <m/>
    <m/>
    <n v="0"/>
    <m/>
    <n v="1944.3134930000001"/>
    <m/>
    <m/>
    <m/>
    <m/>
    <m/>
    <m/>
    <s v="Henkel"/>
    <x v="0"/>
    <s v="Yenileme"/>
    <s v="Hizmet"/>
    <s v="Bakım ve Destek Hizmeti"/>
    <s v="Diğer"/>
    <x v="0"/>
    <x v="0"/>
    <s v="Yurt İçi"/>
    <s v="Türkiye"/>
  </r>
  <r>
    <s v="Q3"/>
    <x v="1"/>
    <x v="7"/>
    <m/>
    <s v="Oluşum Kozmetik Gıda Temizlik Hizmet İth.İhr.San. T.AŞ"/>
    <s v="EH.02.014"/>
    <s v="Enroute PANORAMA BUSİNESS ANALYTİCS  (QSENSE) KULLANICI YazılımI BakımI"/>
    <s v="Univera - Henkel"/>
    <x v="16"/>
    <s v="Enroute"/>
    <s v="QLIK - Outsource"/>
    <n v="1981.5546059999999"/>
    <m/>
    <n v="1"/>
    <m/>
    <m/>
    <m/>
    <n v="0"/>
    <m/>
    <n v="1981.5546059999999"/>
    <m/>
    <m/>
    <m/>
    <m/>
    <m/>
    <m/>
    <s v="Henkel"/>
    <x v="0"/>
    <s v="Yenileme"/>
    <s v="Hizmet"/>
    <s v="Bakım ve Destek Hizmeti"/>
    <s v="Diğer"/>
    <x v="0"/>
    <x v="0"/>
    <s v="Yurt İçi"/>
    <s v="Türkiye"/>
  </r>
  <r>
    <s v="Q3"/>
    <x v="1"/>
    <x v="7"/>
    <m/>
    <s v="RAMPA GIDA ÜRÜNLERİ PAZARLAMA A.Ş."/>
    <s v="EH.02.014"/>
    <s v="Enroute PANORAMA BUSİNESS ANALYTİCS  (QSENSE) KULLANICI YazılımI BakımI"/>
    <s v="Univera - Henkel"/>
    <x v="16"/>
    <s v="Enroute"/>
    <s v="QLIK - Outsource"/>
    <n v="5088.7310500000003"/>
    <m/>
    <n v="1"/>
    <m/>
    <m/>
    <m/>
    <n v="0"/>
    <m/>
    <n v="5088.7310500000003"/>
    <m/>
    <m/>
    <m/>
    <m/>
    <m/>
    <m/>
    <s v="Henkel"/>
    <x v="0"/>
    <s v="Yenileme"/>
    <s v="Hizmet"/>
    <s v="Bakım ve Destek Hizmeti"/>
    <s v="Diğer"/>
    <x v="0"/>
    <x v="0"/>
    <s v="Yurt İçi"/>
    <s v="Türkiye"/>
  </r>
  <r>
    <s v="Q3"/>
    <x v="1"/>
    <x v="7"/>
    <m/>
    <s v="ÇEVİK BAKLİYAT GIDA ANONİM ŞİRKETİ"/>
    <s v="EH.02.001"/>
    <s v="Enroute Panorama - Yazılım Bakımı, Yaşatma ve Merkezi Destek Hizmeti"/>
    <s v="Univera - Henkel"/>
    <x v="16"/>
    <s v="Enroute"/>
    <s v="Enroute"/>
    <n v="31328.85"/>
    <m/>
    <n v="1"/>
    <m/>
    <m/>
    <m/>
    <n v="0"/>
    <m/>
    <n v="31328.85"/>
    <m/>
    <m/>
    <m/>
    <m/>
    <m/>
    <m/>
    <s v="Henkel"/>
    <x v="0"/>
    <s v="Yenileme"/>
    <s v="Hizmet"/>
    <s v="Bakım ve Destek Hizmeti"/>
    <s v="Diğer"/>
    <x v="0"/>
    <x v="0"/>
    <s v="Yurt İçi"/>
    <s v="Türkiye"/>
  </r>
  <r>
    <s v="Q3"/>
    <x v="1"/>
    <x v="7"/>
    <m/>
    <s v="Duru Itrıyat Deposu Sanayı Ve Tıcaret Anonım Sırketı"/>
    <s v="EH.02.001"/>
    <s v="Enroute Panorama - Yazılım Bakımı, Yaşatma ve Merkezi Destek Hizmeti"/>
    <s v="Univera - Henkel"/>
    <x v="16"/>
    <s v="Enroute"/>
    <s v="Enroute"/>
    <n v="71297.55"/>
    <m/>
    <n v="1"/>
    <m/>
    <m/>
    <m/>
    <n v="0"/>
    <m/>
    <n v="71297.55"/>
    <m/>
    <m/>
    <m/>
    <m/>
    <m/>
    <m/>
    <s v="Henkel"/>
    <x v="0"/>
    <s v="Yenileme"/>
    <s v="Hizmet"/>
    <s v="Bakım ve Destek Hizmeti"/>
    <s v="Diğer"/>
    <x v="0"/>
    <x v="0"/>
    <s v="Yurt İçi"/>
    <s v="Türkiye"/>
  </r>
  <r>
    <s v="Q3"/>
    <x v="1"/>
    <x v="7"/>
    <m/>
    <s v="ENDERER MEŞRUBAT SATIŞ DAĞITIM SAN.VE TİC.A.Ş."/>
    <s v="EH.02.001"/>
    <s v="Enroute Panorama - Yazılım Bakımı, Yaşatma ve Merkezi Destek Hizmeti"/>
    <s v="Univera - Henkel"/>
    <x v="16"/>
    <s v="Enroute"/>
    <s v="Enroute"/>
    <n v="40197.910000000003"/>
    <m/>
    <n v="1"/>
    <m/>
    <m/>
    <m/>
    <n v="0"/>
    <m/>
    <n v="40197.910000000003"/>
    <m/>
    <m/>
    <m/>
    <m/>
    <m/>
    <m/>
    <s v="Henkel"/>
    <x v="0"/>
    <s v="Yenileme"/>
    <s v="Hizmet"/>
    <s v="Bakım ve Destek Hizmeti"/>
    <s v="Diğer"/>
    <x v="0"/>
    <x v="0"/>
    <s v="Yurt İçi"/>
    <s v="Türkiye"/>
  </r>
  <r>
    <s v="Q3"/>
    <x v="1"/>
    <x v="7"/>
    <m/>
    <s v="Oluşum Kozmetik Gıda Temizlik Hizmet İth.İhr.San. T.AŞ"/>
    <s v="EH.02.001"/>
    <s v="Enroute Panorama - Yazılım Bakımı, Yaşatma ve Merkezi Destek Hizmeti"/>
    <s v="Univera - Henkel"/>
    <x v="16"/>
    <s v="Enroute"/>
    <s v="Enroute"/>
    <n v="40968.129999999997"/>
    <m/>
    <n v="1"/>
    <m/>
    <m/>
    <m/>
    <n v="0"/>
    <m/>
    <n v="40968.129999999997"/>
    <m/>
    <m/>
    <m/>
    <m/>
    <m/>
    <m/>
    <s v="Henkel"/>
    <x v="0"/>
    <s v="Yenileme"/>
    <s v="Hizmet"/>
    <s v="Bakım ve Destek Hizmeti"/>
    <s v="Diğer"/>
    <x v="0"/>
    <x v="0"/>
    <s v="Yurt İçi"/>
    <s v="Türkiye"/>
  </r>
  <r>
    <s v="Q3"/>
    <x v="1"/>
    <x v="7"/>
    <m/>
    <s v="RAMPA GIDA ÜRÜNLERİ PAZARLAMA A.Ş."/>
    <s v="EH.02.001"/>
    <s v="Enroute Panorama - Yazılım Bakımı, Yaşatma ve Merkezi Destek Hizmeti"/>
    <s v="Univera - Henkel"/>
    <x v="16"/>
    <s v="Enroute"/>
    <s v="Enroute"/>
    <n v="104978.41"/>
    <m/>
    <n v="1"/>
    <m/>
    <m/>
    <m/>
    <n v="0"/>
    <m/>
    <n v="104978.41"/>
    <m/>
    <m/>
    <m/>
    <m/>
    <m/>
    <m/>
    <s v="Henkel"/>
    <x v="0"/>
    <s v="Yenileme"/>
    <s v="Hizmet"/>
    <s v="Bakım ve Destek Hizmeti"/>
    <s v="Diğer"/>
    <x v="0"/>
    <x v="0"/>
    <s v="Yurt İçi"/>
    <s v="Türkiye"/>
  </r>
  <r>
    <s v="Q3"/>
    <x v="1"/>
    <x v="7"/>
    <m/>
    <s v="ÇEVİK BAKLİYAT GIDA ANONİM ŞİRKETİ"/>
    <s v="EH.03.001"/>
    <s v="Enroute Panorama - Çağrı Merkezi Hizmeti (MSD)"/>
    <s v="Univera - Henkel"/>
    <x v="16"/>
    <s v="Enroute"/>
    <s v="Enroute"/>
    <n v="10732.67"/>
    <m/>
    <n v="1"/>
    <m/>
    <m/>
    <m/>
    <n v="0"/>
    <m/>
    <n v="10732.67"/>
    <m/>
    <m/>
    <m/>
    <m/>
    <m/>
    <m/>
    <s v="Henkel"/>
    <x v="0"/>
    <s v="Yenileme"/>
    <s v="Hizmet"/>
    <s v="Çağrı Merkezi"/>
    <s v="Diğer"/>
    <x v="0"/>
    <x v="0"/>
    <s v="Yurt İçi"/>
    <s v="Türkiye"/>
  </r>
  <r>
    <s v="Q3"/>
    <x v="1"/>
    <x v="7"/>
    <m/>
    <s v="Duru Itrıyat Deposu Sanayı Ve Tıcaret Anonım Sırketı"/>
    <s v="EH.03.001"/>
    <s v="Enroute Panorama - Çağrı Merkezi Hizmeti (MSD)"/>
    <s v="Univera - Henkel"/>
    <x v="16"/>
    <s v="Enroute"/>
    <s v="Enroute"/>
    <n v="24425.19"/>
    <m/>
    <n v="1"/>
    <m/>
    <m/>
    <m/>
    <n v="0"/>
    <m/>
    <n v="24425.19"/>
    <m/>
    <m/>
    <m/>
    <m/>
    <m/>
    <m/>
    <s v="Henkel"/>
    <x v="0"/>
    <s v="Yenileme"/>
    <s v="Hizmet"/>
    <s v="Çağrı Merkezi"/>
    <s v="Diğer"/>
    <x v="0"/>
    <x v="0"/>
    <s v="Yurt İçi"/>
    <s v="Türkiye"/>
  </r>
  <r>
    <s v="Q3"/>
    <x v="1"/>
    <x v="7"/>
    <m/>
    <s v="ENDERER MEŞRUBAT SATIŞ DAĞITIM SAN.VE TİC.A.Ş."/>
    <s v="EH.03.001"/>
    <s v="Enroute Panorama - Çağrı Merkezi Hizmeti (MSD)"/>
    <s v="Univera - Henkel"/>
    <x v="16"/>
    <s v="Enroute"/>
    <s v="Enroute"/>
    <n v="13771.04"/>
    <m/>
    <n v="1"/>
    <m/>
    <m/>
    <m/>
    <n v="0"/>
    <m/>
    <n v="13771.04"/>
    <m/>
    <m/>
    <m/>
    <m/>
    <m/>
    <m/>
    <s v="Henkel"/>
    <x v="0"/>
    <s v="Yenileme"/>
    <s v="Hizmet"/>
    <s v="Çağrı Merkezi"/>
    <s v="Diğer"/>
    <x v="0"/>
    <x v="0"/>
    <s v="Yurt İçi"/>
    <s v="Türkiye"/>
  </r>
  <r>
    <s v="Q3"/>
    <x v="1"/>
    <x v="7"/>
    <m/>
    <s v="Oluşum Kozmetik Gıda Temizlik Hizmet İth.İhr.San. T.AŞ"/>
    <s v="EH.03.001"/>
    <s v="Enroute Panorama - Çağrı Merkezi Hizmeti (MSD)"/>
    <s v="Univera - Henkel"/>
    <x v="16"/>
    <s v="Enroute"/>
    <s v="Enroute"/>
    <n v="14034.9"/>
    <m/>
    <n v="1"/>
    <m/>
    <m/>
    <m/>
    <n v="0"/>
    <m/>
    <n v="14034.9"/>
    <m/>
    <m/>
    <m/>
    <m/>
    <m/>
    <m/>
    <s v="Henkel"/>
    <x v="0"/>
    <s v="Yenileme"/>
    <s v="Hizmet"/>
    <s v="Çağrı Merkezi"/>
    <s v="Diğer"/>
    <x v="0"/>
    <x v="0"/>
    <s v="Yurt İçi"/>
    <s v="Türkiye"/>
  </r>
  <r>
    <s v="Q3"/>
    <x v="1"/>
    <x v="7"/>
    <m/>
    <s v="RAMPA GIDA ÜRÜNLERİ PAZARLAMA A.Ş."/>
    <s v="EH.03.001"/>
    <s v="Enroute Panorama - Çağrı Merkezi Hizmeti (MSD)"/>
    <s v="Univera - Henkel"/>
    <x v="16"/>
    <s v="Enroute"/>
    <s v="Enroute"/>
    <n v="35963.61"/>
    <m/>
    <n v="1"/>
    <m/>
    <m/>
    <m/>
    <n v="0"/>
    <m/>
    <n v="35963.61"/>
    <m/>
    <m/>
    <m/>
    <m/>
    <m/>
    <m/>
    <s v="Henkel"/>
    <x v="0"/>
    <s v="Yenileme"/>
    <s v="Hizmet"/>
    <s v="Çağrı Merkezi"/>
    <s v="Diğer"/>
    <x v="0"/>
    <x v="0"/>
    <s v="Yurt İçi"/>
    <s v="Türkiye"/>
  </r>
  <r>
    <s v="Q4"/>
    <x v="0"/>
    <x v="10"/>
    <m/>
    <s v="ENERJISA ENERJI ÜRETIM A.S."/>
    <s v="QH.08.001"/>
    <s v="Quest Panorama - Hosting Hizmeti"/>
    <s v="Univera - Enerjisa"/>
    <x v="12"/>
    <s v="Hosting"/>
    <m/>
    <n v="23065.98"/>
    <m/>
    <n v="1"/>
    <m/>
    <n v="23065.978094999999"/>
    <m/>
    <n v="-1.905E-3"/>
    <m/>
    <n v="23065.98"/>
    <m/>
    <n v="0"/>
    <n v="0"/>
    <s v="UNI240000001909"/>
    <m/>
    <m/>
    <s v="Enerjisa"/>
    <x v="0"/>
    <s v="Yenileme"/>
    <s v="Hizmet"/>
    <s v="Hosting"/>
    <s v="Diğer"/>
    <x v="0"/>
    <x v="0"/>
    <s v="Yurt İçi"/>
    <s v="Türkiye"/>
  </r>
  <r>
    <s v="Q4"/>
    <x v="0"/>
    <x v="10"/>
    <m/>
    <s v="FHP EV IÇI KULLANIM ARAÇLARI SAN VE TIC . A.S"/>
    <s v="QH.08.001"/>
    <s v="Quest Panorama - Hosting Hizmeti"/>
    <s v="Univera - Vileda"/>
    <x v="14"/>
    <s v="Hosting"/>
    <m/>
    <n v="13499.24"/>
    <m/>
    <n v="1"/>
    <m/>
    <n v="13499.238275"/>
    <m/>
    <n v="-1.725E-3"/>
    <m/>
    <n v="13499.24"/>
    <m/>
    <n v="0"/>
    <n v="0"/>
    <s v="UNI240000001899"/>
    <m/>
    <m/>
    <s v="Vileda"/>
    <x v="0"/>
    <s v="Yenileme"/>
    <s v="Hizmet"/>
    <s v="Hosting"/>
    <s v="Diğer"/>
    <x v="0"/>
    <x v="0"/>
    <s v="Yurt İçi"/>
    <s v="Türkiye"/>
  </r>
  <r>
    <s v="Q4"/>
    <x v="0"/>
    <x v="10"/>
    <m/>
    <s v="NESTLE TÜRKIYE GIDA SANAYI A.S."/>
    <s v="EH.03.003"/>
    <s v="EnRoute Panorama - Uzman Destek Hizmeti"/>
    <s v="Univera - Nestle Retail"/>
    <x v="11"/>
    <s v="Enroute"/>
    <m/>
    <n v="27000"/>
    <m/>
    <n v="1"/>
    <m/>
    <n v="27000"/>
    <m/>
    <n v="0"/>
    <m/>
    <n v="27000"/>
    <m/>
    <n v="0"/>
    <n v="0"/>
    <s v="UNI240000001901"/>
    <m/>
    <m/>
    <s v="Nestle"/>
    <x v="0"/>
    <s v="Yenileme"/>
    <s v="Hizmet"/>
    <s v="Hosting"/>
    <s v="Key Account"/>
    <x v="0"/>
    <x v="0"/>
    <s v="Yurt İçi"/>
    <s v="Türkiye"/>
  </r>
  <r>
    <s v="Q4"/>
    <x v="0"/>
    <x v="10"/>
    <m/>
    <s v="DARDANEL DAGITIM A.S."/>
    <s v="EH.06.001"/>
    <s v="EnRoute Panorama - Hosting Hizmeti"/>
    <s v="Univera - Dardanel"/>
    <x v="12"/>
    <s v="Hosting"/>
    <m/>
    <n v="44917.17"/>
    <m/>
    <n v="1"/>
    <m/>
    <n v="44917.17"/>
    <m/>
    <n v="0"/>
    <m/>
    <n v="44917.17"/>
    <m/>
    <n v="0"/>
    <n v="0"/>
    <s v="UNI240000001905"/>
    <m/>
    <m/>
    <s v="Dardanel"/>
    <x v="0"/>
    <s v="Yenileme"/>
    <s v="Hizmet"/>
    <s v="Hosting"/>
    <s v="Diğer"/>
    <x v="0"/>
    <x v="0"/>
    <s v="Yurt İçi"/>
    <s v="Türkiye"/>
  </r>
  <r>
    <s v="Q4"/>
    <x v="0"/>
    <x v="10"/>
    <m/>
    <s v="ERBAK-ULUDAG PAZARLAMA SATIS VE DAGITIM A.S."/>
    <s v="EH.06.001"/>
    <s v="EnRoute Panorama - Hosting Hizmeti"/>
    <s v="Univera - Uludağ İçecek"/>
    <x v="11"/>
    <s v="Hosting"/>
    <m/>
    <n v="75000"/>
    <m/>
    <n v="1"/>
    <m/>
    <n v="75000"/>
    <m/>
    <n v="0"/>
    <m/>
    <n v="75000"/>
    <m/>
    <n v="0"/>
    <n v="0"/>
    <s v="UNI240000001908"/>
    <m/>
    <m/>
    <s v="Uludağ İçecek"/>
    <x v="0"/>
    <s v="Yenileme"/>
    <s v="Hizmet"/>
    <s v="Hosting"/>
    <s v="Diğer"/>
    <x v="0"/>
    <x v="0"/>
    <s v="Yurt İçi"/>
    <s v="Türkiye"/>
  </r>
  <r>
    <s v="Q4"/>
    <x v="0"/>
    <x v="10"/>
    <m/>
    <s v="KENT GIDA MADDELERI SAN VE TIC.AS."/>
    <s v="EH.06.001"/>
    <s v="EnRoute Panorama - Hosting Hizmeti"/>
    <s v="Univera - Kent Gıda"/>
    <x v="12"/>
    <s v="Hosting"/>
    <m/>
    <n v="387479.33"/>
    <m/>
    <n v="1"/>
    <m/>
    <n v="387479.32774099999"/>
    <m/>
    <n v="-2.2590000000000002E-3"/>
    <m/>
    <n v="387479.33"/>
    <m/>
    <n v="0"/>
    <n v="0"/>
    <s v="UNI240000001910"/>
    <m/>
    <m/>
    <s v="Mondelez"/>
    <x v="0"/>
    <s v="Yenileme"/>
    <s v="Hizmet"/>
    <s v="Hosting"/>
    <s v="Diğer"/>
    <x v="0"/>
    <x v="0"/>
    <s v="Yurt İçi"/>
    <s v="Türkiye"/>
  </r>
  <r>
    <s v="Q4"/>
    <x v="0"/>
    <x v="10"/>
    <m/>
    <s v="Mey İçki Sanayi ve Ticaret A.Ş."/>
    <s v="EH.06.001"/>
    <s v="EnRoute Panorama - Hosting Hizmeti"/>
    <s v="Univera - Mey İçki"/>
    <x v="11"/>
    <s v="Hosting"/>
    <m/>
    <n v="261640.2"/>
    <m/>
    <n v="1"/>
    <m/>
    <n v="261640.2"/>
    <m/>
    <n v="0"/>
    <m/>
    <n v="261640.2"/>
    <m/>
    <n v="0"/>
    <n v="0"/>
    <s v="UNI240000001903"/>
    <m/>
    <m/>
    <s v="Mey İçki"/>
    <x v="0"/>
    <s v="Yenileme"/>
    <s v="Hizmet"/>
    <s v="Hosting"/>
    <s v="Key Account"/>
    <x v="0"/>
    <x v="0"/>
    <s v="Yurt İçi"/>
    <s v="Türkiye"/>
  </r>
  <r>
    <s v="Q4"/>
    <x v="0"/>
    <x v="10"/>
    <m/>
    <s v="PERNOD RICARD ISTANBUL IÇ VE DIS TIC. LTD. STI"/>
    <s v="EH.06.001"/>
    <s v="EnRoute Panorama - Hosting Hizmeti"/>
    <s v="Univera - Pernod Ricard"/>
    <x v="13"/>
    <s v="Hosting"/>
    <m/>
    <n v="158834.1"/>
    <m/>
    <n v="1"/>
    <m/>
    <n v="158834.1"/>
    <m/>
    <n v="0"/>
    <m/>
    <n v="158834.1"/>
    <m/>
    <n v="0"/>
    <n v="0"/>
    <s v="UNI240000001904"/>
    <m/>
    <m/>
    <s v="Pernod Ricard"/>
    <x v="0"/>
    <s v="Yenileme"/>
    <s v="Hizmet"/>
    <s v="Hosting"/>
    <s v="Key Account"/>
    <x v="0"/>
    <x v="0"/>
    <s v="Yurt İçi"/>
    <s v="Türkiye"/>
  </r>
  <r>
    <s v="Q4"/>
    <x v="0"/>
    <x v="10"/>
    <m/>
    <s v="RED BULL GIDA DAGITIM VE PAZARLAMA TICARET LTD. STI"/>
    <s v="EH.06.001"/>
    <s v="EnRoute Panorama - Hosting Hizmeti"/>
    <s v="Univera - Redbull"/>
    <x v="12"/>
    <s v="Hosting"/>
    <m/>
    <n v="83493.440000000002"/>
    <m/>
    <n v="1"/>
    <m/>
    <n v="83493.440000000002"/>
    <m/>
    <n v="0"/>
    <m/>
    <n v="83493.440000000002"/>
    <m/>
    <n v="0"/>
    <n v="0"/>
    <s v="UNI240000001906"/>
    <m/>
    <m/>
    <s v="Redbull"/>
    <x v="0"/>
    <s v="Yenileme"/>
    <s v="Hizmet"/>
    <s v="Hosting"/>
    <s v="Diğer"/>
    <x v="0"/>
    <x v="0"/>
    <s v="Yurt İçi"/>
    <s v="Türkiye"/>
  </r>
  <r>
    <s v="Q4"/>
    <x v="0"/>
    <x v="10"/>
    <m/>
    <s v="RED BULL GIDA DAGITIM VE PAZARLAMA TICARET LTD. STI"/>
    <s v="EH.06.001"/>
    <s v="EnRoute Panorama - Hosting Hizmeti"/>
    <s v="Univera - Redbull"/>
    <x v="12"/>
    <s v="Hosting"/>
    <m/>
    <n v="83493.440000000002"/>
    <m/>
    <n v="1"/>
    <m/>
    <n v="83493.440000000002"/>
    <m/>
    <n v="0"/>
    <m/>
    <n v="83493.440000000002"/>
    <m/>
    <n v="0"/>
    <n v="0"/>
    <s v="UNI240000001907"/>
    <m/>
    <m/>
    <s v="Redbull"/>
    <x v="0"/>
    <s v="Yenileme"/>
    <s v="Hizmet"/>
    <s v="Hosting"/>
    <s v="Diğer"/>
    <x v="0"/>
    <x v="0"/>
    <s v="Yurt İçi"/>
    <s v="Türkiye"/>
  </r>
  <r>
    <s v="Q4"/>
    <x v="0"/>
    <x v="10"/>
    <m/>
    <s v="TÜRK HENKEL KIMYA SAN TIC. A.S."/>
    <s v="EH.06.001"/>
    <s v="EnRoute Panorama - Hosting Hizmeti"/>
    <s v="Univera - Schwarzkoph Henkel"/>
    <x v="13"/>
    <s v="Hosting"/>
    <m/>
    <n v="20030.580000000002"/>
    <m/>
    <n v="1"/>
    <m/>
    <n v="20030.575499999999"/>
    <m/>
    <n v="-4.4999999999999997E-3"/>
    <m/>
    <n v="20030.580000000002"/>
    <m/>
    <n v="0"/>
    <n v="0"/>
    <s v="UNI240000001911"/>
    <m/>
    <m/>
    <s v="Henkel"/>
    <x v="0"/>
    <s v="Yenileme"/>
    <s v="Hizmet"/>
    <s v="Hosting"/>
    <s v="Diğer"/>
    <x v="0"/>
    <x v="0"/>
    <s v="Yurt İçi"/>
    <s v="Türkiye"/>
  </r>
  <r>
    <s v="Q3"/>
    <x v="1"/>
    <x v="7"/>
    <m/>
    <s v="VAN KILIÇLAR Gıda Ve Tüketim Ürünleri Lojistik Paz. Yat. San. Tic Ltd Şti"/>
    <s v="EH.02.014"/>
    <s v="Enroute PANORAMA BUSİNESS ANALYTİCS  (QSENSE) KULLANICI YazılımI BakımI"/>
    <s v="Univera - Henkel"/>
    <x v="16"/>
    <s v="Enroute"/>
    <s v="QLIK - Outsource"/>
    <n v="7453.9061879999999"/>
    <m/>
    <n v="1"/>
    <m/>
    <m/>
    <m/>
    <n v="0"/>
    <m/>
    <n v="7453.9061879999999"/>
    <m/>
    <m/>
    <m/>
    <m/>
    <m/>
    <m/>
    <s v="Henkel"/>
    <x v="0"/>
    <s v="Yenileme"/>
    <s v="Hizmet"/>
    <s v="Bakım ve Destek Hizmeti"/>
    <s v="Diğer"/>
    <x v="0"/>
    <x v="0"/>
    <s v="Yurt İçi"/>
    <s v="Türkiye"/>
  </r>
  <r>
    <s v="Q3"/>
    <x v="1"/>
    <x v="7"/>
    <m/>
    <s v="OF ÇAYSAN TARIM ÜRÜN ENTEGRE TES SAN VE TİC A Ş"/>
    <s v="EH.02.001"/>
    <s v="Enroute Panorama - Yazılım Bakımı, Yaşatma ve Merkezi Destek Hizmeti"/>
    <s v="Univera - Ofçaysan"/>
    <x v="19"/>
    <s v="Enroute"/>
    <s v="Enroute"/>
    <n v="825000"/>
    <m/>
    <n v="1"/>
    <m/>
    <m/>
    <m/>
    <n v="0"/>
    <m/>
    <n v="825000"/>
    <m/>
    <m/>
    <m/>
    <m/>
    <m/>
    <m/>
    <s v="Ofçaysan"/>
    <x v="0"/>
    <s v="Yenileme"/>
    <s v="Hizmet"/>
    <s v="Bakım ve Destek Hizmeti"/>
    <s v="Diğer"/>
    <x v="0"/>
    <x v="0"/>
    <s v="Yurt İçi"/>
    <s v="Türkiye"/>
  </r>
  <r>
    <s v="Q3"/>
    <x v="1"/>
    <x v="7"/>
    <m/>
    <s v="VAN KILIÇLAR Gıda Ve Tüketim Ürünleri Lojistik Paz. Yat. San. Tic Ltd Şti"/>
    <s v="EH.02.001"/>
    <s v="Enroute Panorama - Yazılım Bakımı, Yaşatma ve Merkezi Destek Hizmeti"/>
    <s v="Univera - Henkel"/>
    <x v="16"/>
    <s v="Enroute"/>
    <s v="Enroute"/>
    <n v="153685.65"/>
    <m/>
    <n v="1"/>
    <m/>
    <m/>
    <m/>
    <n v="0"/>
    <m/>
    <n v="153685.65"/>
    <m/>
    <m/>
    <m/>
    <m/>
    <m/>
    <m/>
    <s v="Henkel"/>
    <x v="0"/>
    <s v="Yenileme"/>
    <s v="Hizmet"/>
    <s v="Bakım ve Destek Hizmeti"/>
    <s v="Diğer"/>
    <x v="0"/>
    <x v="0"/>
    <s v="Yurt İçi"/>
    <s v="Türkiye"/>
  </r>
  <r>
    <s v="Q3"/>
    <x v="1"/>
    <x v="7"/>
    <m/>
    <s v="Haribo Şekerleme Tic. Ltd. Şti."/>
    <s v="EH.03.006"/>
    <s v="Enroute Panorama - Uzaktan Kurulum ve Eğitim Hizmeti"/>
    <s v="Univera - Haribo"/>
    <x v="13"/>
    <s v="Enroute"/>
    <s v="Enroute"/>
    <n v="10500"/>
    <m/>
    <n v="2.5"/>
    <m/>
    <m/>
    <m/>
    <n v="8750"/>
    <m/>
    <n v="26250"/>
    <m/>
    <m/>
    <m/>
    <m/>
    <m/>
    <m/>
    <s v="Haribo"/>
    <x v="0"/>
    <s v="Yeni Satış"/>
    <s v="Hizmet"/>
    <s v="Kurulum ve Eğitim"/>
    <s v="Diğer"/>
    <x v="0"/>
    <x v="0"/>
    <s v="Yurt İçi"/>
    <s v="Türkiye"/>
  </r>
  <r>
    <s v="Q3"/>
    <x v="1"/>
    <x v="7"/>
    <m/>
    <s v="RA PAZARLAMA LTD. ŞTİ"/>
    <s v="EH.03.006"/>
    <s v="Enroute Panorama - Uzaktan Kurulum ve Eğitim Hizmeti"/>
    <s v="Univera - Hobby-Ra Pazarlama"/>
    <x v="5"/>
    <s v="Enroute"/>
    <s v="Enroute"/>
    <n v="6087"/>
    <m/>
    <n v="2"/>
    <m/>
    <m/>
    <m/>
    <n v="0"/>
    <m/>
    <n v="12174"/>
    <m/>
    <m/>
    <m/>
    <m/>
    <m/>
    <m/>
    <s v="Hobby"/>
    <x v="0"/>
    <s v="Yeni Satış"/>
    <s v="Hizmet"/>
    <s v="Kurulum ve Eğitim"/>
    <s v="Diğer"/>
    <x v="0"/>
    <x v="0"/>
    <s v="Yurt İçi"/>
    <s v="Türkiye"/>
  </r>
  <r>
    <s v="Q3"/>
    <x v="1"/>
    <x v="7"/>
    <m/>
    <s v="VAN KILIÇLAR Gıda Ve Tüketim Ürünleri Lojistik Paz. Yat. San. Tic Ltd Şti"/>
    <s v="EH.03.001"/>
    <s v="Enroute Panorama - Çağrı Merkezi Hizmeti (MSD)"/>
    <s v="Univera - Henkel"/>
    <x v="16"/>
    <s v="Enroute"/>
    <s v="Enroute"/>
    <n v="52649.78"/>
    <m/>
    <n v="1"/>
    <m/>
    <m/>
    <m/>
    <n v="0"/>
    <m/>
    <n v="52649.78"/>
    <m/>
    <m/>
    <m/>
    <m/>
    <m/>
    <m/>
    <s v="Henkel"/>
    <x v="0"/>
    <s v="Yenileme"/>
    <s v="Hizmet"/>
    <s v="Çağrı Merkezi"/>
    <s v="Diğer"/>
    <x v="0"/>
    <x v="0"/>
    <s v="Yurt İçi"/>
    <s v="Türkiye"/>
  </r>
  <r>
    <s v="Q4"/>
    <x v="0"/>
    <x v="10"/>
    <m/>
    <s v="FATIH3LER GIDA / SELÇUK EVREN"/>
    <s v="UH.01.002"/>
    <s v="UNIDOX KONTÖR HIZMETI"/>
    <s v="Univera - Danone Tikveşli"/>
    <x v="6"/>
    <s v="E-Dönüşüm"/>
    <s v="Unidox"/>
    <n v="1"/>
    <m/>
    <n v="50000"/>
    <m/>
    <n v="50000"/>
    <m/>
    <n v="0"/>
    <m/>
    <n v="50000"/>
    <m/>
    <n v="0"/>
    <n v="0"/>
    <s v="UNI240000001912"/>
    <m/>
    <m/>
    <s v="Danone"/>
    <x v="0"/>
    <s v="Yeni Satış"/>
    <s v="Kontor"/>
    <s v="Kontor Satışı"/>
    <s v="Diğer"/>
    <x v="1"/>
    <x v="0"/>
    <s v="Yurt İçi"/>
    <s v="Türkiye"/>
  </r>
  <r>
    <s v="Q4"/>
    <x v="0"/>
    <x v="10"/>
    <m/>
    <s v="ANADOLU MOTOR ÜRETIM VE PAZARLAMA A.S"/>
    <s v="SH.01.001"/>
    <s v="StokBar Panorama - Proje Yönetim Hizmeti"/>
    <s v="Univera - Anadolu Motor"/>
    <x v="13"/>
    <s v="Stokbar"/>
    <s v="Stokbar"/>
    <n v="8890.0400000000009"/>
    <m/>
    <n v="0.5"/>
    <m/>
    <n v="4445.0150000000003"/>
    <m/>
    <n v="-5.0000000000000001E-3"/>
    <m/>
    <n v="4445.0200000000004"/>
    <m/>
    <n v="0"/>
    <n v="0"/>
    <s v="UNI240000001915"/>
    <m/>
    <m/>
    <s v="Anadolu Motor"/>
    <x v="0"/>
    <s v="Yeni Satış"/>
    <s v="Hizmet"/>
    <s v="Proje Yönetimi ve Danışmanlık"/>
    <s v="Diğer"/>
    <x v="0"/>
    <x v="0"/>
    <s v="Yurt İçi"/>
    <s v="Türkiye"/>
  </r>
  <r>
    <s v="Q4"/>
    <x v="0"/>
    <x v="10"/>
    <m/>
    <s v="TADIM GIDA MADDELERI SAN.VE TIC.AS."/>
    <s v="EH.06.001"/>
    <s v="EnRoute Panorama - Hosting Hizmeti"/>
    <s v="Univera - Tadım"/>
    <x v="11"/>
    <s v="Hosting"/>
    <m/>
    <n v="118564.5"/>
    <m/>
    <n v="3"/>
    <m/>
    <n v="355693.5"/>
    <m/>
    <n v="0"/>
    <m/>
    <n v="355693.5"/>
    <m/>
    <n v="0"/>
    <n v="0"/>
    <s v="UNI240000001913"/>
    <m/>
    <m/>
    <s v="Tadım"/>
    <x v="0"/>
    <s v="Yenileme"/>
    <s v="Hizmet"/>
    <s v="Hosting"/>
    <s v="Diğer"/>
    <x v="0"/>
    <x v="0"/>
    <s v="Yurt İçi"/>
    <s v="Türkiye"/>
  </r>
  <r>
    <s v="Q4"/>
    <x v="0"/>
    <x v="10"/>
    <m/>
    <s v="ANADOLU MOTOR ÜRETIM VE PAZARLAMA A.S"/>
    <s v="CDH.01.001"/>
    <s v="Calldesk Panorama - Proje Yönetim Hizmeti"/>
    <s v="Univera - Anadolu Motor"/>
    <x v="13"/>
    <s v="ServiceCore"/>
    <m/>
    <n v="8890.0400000000009"/>
    <m/>
    <n v="0.5"/>
    <m/>
    <n v="4445.0150000000003"/>
    <m/>
    <n v="-5.0000000000000001E-3"/>
    <m/>
    <n v="4445.0200000000004"/>
    <m/>
    <n v="0"/>
    <n v="0"/>
    <s v="UNI240000001915"/>
    <m/>
    <m/>
    <s v="Anadolu Motor"/>
    <x v="0"/>
    <s v="Yeni Satış"/>
    <s v="Hizmet"/>
    <s v="Proje Yönetimi ve Danışmanlık"/>
    <s v="Diğer"/>
    <x v="0"/>
    <x v="0"/>
    <s v="Yurt İçi"/>
    <s v="Türkiye"/>
  </r>
  <r>
    <s v="Q3"/>
    <x v="1"/>
    <x v="7"/>
    <m/>
    <s v="EKS ECOMMERCE DIS TICARET"/>
    <s v="EH.02.001"/>
    <s v="Enroute Panorama - Yazılım Bakımı, Yaşatma ve Merkezi Destek Hizmeti"/>
    <s v="Univera - Henkel"/>
    <x v="16"/>
    <s v="Enroute"/>
    <s v="Enroute"/>
    <n v="43083.5"/>
    <m/>
    <n v="1"/>
    <m/>
    <m/>
    <m/>
    <n v="0"/>
    <m/>
    <n v="43083.5"/>
    <m/>
    <m/>
    <m/>
    <m/>
    <m/>
    <m/>
    <s v="Henkel"/>
    <x v="0"/>
    <s v="Yenileme"/>
    <s v="Hizmet"/>
    <s v="Bakım ve Destek Hizmeti"/>
    <s v="Diğer"/>
    <x v="0"/>
    <x v="0"/>
    <s v="Yurt İçi"/>
    <s v="Türkiye"/>
  </r>
  <r>
    <s v="Q3"/>
    <x v="1"/>
    <x v="7"/>
    <m/>
    <s v="EKS ECOMMERCE DIS TICARET"/>
    <s v="EH.03.001"/>
    <s v="Enroute Panorama - Çağrı Merkezi Hizmeti (MSD)"/>
    <s v="Univera - Henkel"/>
    <x v="16"/>
    <s v="Enroute"/>
    <s v="Enroute"/>
    <n v="14759.59"/>
    <m/>
    <n v="1"/>
    <m/>
    <m/>
    <m/>
    <n v="0"/>
    <m/>
    <n v="14759.59"/>
    <m/>
    <m/>
    <m/>
    <m/>
    <m/>
    <m/>
    <s v="Henkel"/>
    <x v="0"/>
    <s v="Yenileme"/>
    <s v="Hizmet"/>
    <s v="Çağrı Merkezi"/>
    <s v="Diğer"/>
    <x v="0"/>
    <x v="0"/>
    <s v="Yurt İçi"/>
    <s v="Türkiye"/>
  </r>
  <r>
    <s v="Q4"/>
    <x v="0"/>
    <x v="10"/>
    <m/>
    <s v="TADIM GIDA MADDELERI SAN.VE TIC.AS."/>
    <s v="EH.06.001"/>
    <s v="EnRoute Panorama - Hosting Hizmeti"/>
    <s v="Univera - Tadım"/>
    <x v="11"/>
    <s v="Hosting"/>
    <m/>
    <n v="6600"/>
    <m/>
    <n v="1"/>
    <m/>
    <n v="6600"/>
    <m/>
    <n v="0"/>
    <m/>
    <n v="6600"/>
    <m/>
    <n v="0"/>
    <n v="0"/>
    <s v="UNI240000001917"/>
    <m/>
    <m/>
    <s v="Tadım"/>
    <x v="0"/>
    <s v="Yenileme"/>
    <s v="Hizmet"/>
    <s v="Hosting"/>
    <s v="Diğer"/>
    <x v="0"/>
    <x v="0"/>
    <s v="Yurt İçi"/>
    <s v="Türkiye"/>
  </r>
  <r>
    <s v="Q4"/>
    <x v="0"/>
    <x v="10"/>
    <m/>
    <s v="MATRIKS BİLGİSAYAR SİSTEMLERİ LTD.ŞTİ"/>
    <s v="UH.01.002"/>
    <s v="UNIDOX KONTÖR HIZMETI"/>
    <s v="Univera - Kanal"/>
    <x v="5"/>
    <s v="E-Dönüşüm"/>
    <s v="Unidox"/>
    <n v="1.153"/>
    <m/>
    <n v="50000"/>
    <m/>
    <n v="57650"/>
    <m/>
    <n v="0"/>
    <m/>
    <n v="57650"/>
    <m/>
    <n v="0"/>
    <n v="0"/>
    <s v="UNI240000001919"/>
    <m/>
    <m/>
    <s v="Matriks"/>
    <x v="0"/>
    <s v="Yeni Satış"/>
    <s v="Kontor"/>
    <s v="Kontor Satışı"/>
    <s v="Diğer"/>
    <x v="1"/>
    <x v="2"/>
    <s v="Yurt İçi"/>
    <s v="Türkiye"/>
  </r>
  <r>
    <s v="Q4"/>
    <x v="0"/>
    <x v="10"/>
    <m/>
    <s v="JTI TÜTÜN ÜRÜNLERI PAZARLAMA A.S."/>
    <s v="QY.03.003"/>
    <s v="Quest Panorama SaaS Lisansi (Kiralama Hizmeti ) 50 + Kullanici"/>
    <s v="Univera - JTI"/>
    <x v="11"/>
    <s v="Quest"/>
    <m/>
    <n v="224.64000000000001"/>
    <m/>
    <n v="439"/>
    <m/>
    <n v="98616.960000000006"/>
    <m/>
    <n v="0"/>
    <m/>
    <n v="98616.960000000006"/>
    <m/>
    <n v="0"/>
    <n v="0"/>
    <s v="UNI240000001920"/>
    <m/>
    <m/>
    <s v="JTI"/>
    <x v="0"/>
    <s v="Yenileme"/>
    <s v="Lisans"/>
    <s v="Lisans Kiralama"/>
    <s v="Key Account"/>
    <x v="0"/>
    <x v="0"/>
    <s v="Yurt İçi"/>
    <s v="Türkiye"/>
  </r>
  <r>
    <s v="Q4"/>
    <x v="0"/>
    <x v="10"/>
    <m/>
    <s v="JTI TÜTÜN ÜRÜNLERI PAZARLAMA A.S."/>
    <s v="QH.03.001"/>
    <s v="Quest Panorama  - Çafri Merkezi Hizmeti"/>
    <s v="Univera - JTI"/>
    <x v="11"/>
    <s v="Quest"/>
    <m/>
    <n v="51.37"/>
    <m/>
    <n v="134"/>
    <m/>
    <n v="6883.58"/>
    <m/>
    <n v="0"/>
    <m/>
    <n v="6883.58"/>
    <m/>
    <n v="0"/>
    <n v="0"/>
    <s v="UNI240000001921"/>
    <m/>
    <m/>
    <s v="JTI"/>
    <x v="0"/>
    <s v="Yenileme"/>
    <s v="Hizmet"/>
    <s v="Hosting"/>
    <s v="Key Account"/>
    <x v="0"/>
    <x v="0"/>
    <s v="Yurt İçi"/>
    <s v="Türkiye"/>
  </r>
  <r>
    <s v="Q4"/>
    <x v="0"/>
    <x v="10"/>
    <m/>
    <s v="JTI TÜTÜN ÜRÜNLERI PAZARLAMA A.S."/>
    <s v="EH.06.001"/>
    <s v="EnRoute Panorama - Hosting Hizmeti"/>
    <s v="Univera - JTI"/>
    <x v="11"/>
    <s v="Hosting"/>
    <m/>
    <n v="375412.08"/>
    <m/>
    <n v="1"/>
    <m/>
    <n v="375412.07780000003"/>
    <m/>
    <n v="-2.2000000000000001E-3"/>
    <m/>
    <n v="375412.08"/>
    <m/>
    <n v="0"/>
    <n v="0"/>
    <s v="UNI240000001922"/>
    <m/>
    <m/>
    <s v="JTI"/>
    <x v="0"/>
    <s v="Yenileme"/>
    <s v="Hizmet"/>
    <s v="Hosting"/>
    <s v="Key Account"/>
    <x v="0"/>
    <x v="0"/>
    <s v="Yurt İçi"/>
    <s v="Türkiye"/>
  </r>
  <r>
    <s v="Q4"/>
    <x v="0"/>
    <x v="10"/>
    <m/>
    <s v="BMC OTOMOTIV SAN. VE TIC. A.S."/>
    <s v="CDY.06.001"/>
    <s v="Calldesk Panorama - Yazilim Gelistirme Hizmeti"/>
    <s v="Univera - BMC"/>
    <x v="13"/>
    <s v="ServiceCore"/>
    <m/>
    <n v="6803"/>
    <m/>
    <n v="25.31"/>
    <m/>
    <n v="172183.93"/>
    <m/>
    <n v="0"/>
    <m/>
    <n v="172183.93"/>
    <m/>
    <n v="0"/>
    <n v="0"/>
    <s v="UNI240000001918"/>
    <m/>
    <m/>
    <s v="BMC"/>
    <x v="0"/>
    <s v="Yeni Satış"/>
    <s v="Hizmet"/>
    <s v="Yazılım Geliştirme"/>
    <s v="Key Account"/>
    <x v="0"/>
    <x v="0"/>
    <s v="Yurt İçi"/>
    <s v="Türkiye"/>
  </r>
  <r>
    <s v="Q4"/>
    <x v="0"/>
    <x v="10"/>
    <m/>
    <s v="BMC OTOMOTIV SAN. VE TIC. A.S."/>
    <s v="CDH.01.001"/>
    <s v="Calldesk Panorama - Proje Yönetim Hizmeti"/>
    <s v="Univera - BMC"/>
    <x v="13"/>
    <s v="ServiceCore"/>
    <m/>
    <n v="6350"/>
    <m/>
    <n v="2"/>
    <m/>
    <n v="12700"/>
    <m/>
    <n v="0"/>
    <m/>
    <n v="12700"/>
    <m/>
    <n v="0"/>
    <n v="0"/>
    <s v="UNI240000001918"/>
    <m/>
    <m/>
    <s v="BMC"/>
    <x v="0"/>
    <s v="Yeni Satış"/>
    <s v="Hizmet"/>
    <s v="Proje Yönetimi ve Danışmanlık"/>
    <s v="Key Account"/>
    <x v="0"/>
    <x v="0"/>
    <s v="Yurt İçi"/>
    <s v="Türkiye"/>
  </r>
  <r>
    <s v="Q3"/>
    <x v="1"/>
    <x v="7"/>
    <m/>
    <s v="EKS ECOMMERCE DIS TICARET"/>
    <s v="EH.02.014"/>
    <s v="Enroute PANORAMA BUSİNESS ANALYTİCS  (QSENSE) KULLANICI YazılımI BakımI"/>
    <s v="Univera - Henkel"/>
    <x v="16"/>
    <s v="Enroute"/>
    <s v="QLIK - Outsource"/>
    <n v="2089.5887640000001"/>
    <m/>
    <n v="1"/>
    <m/>
    <m/>
    <m/>
    <n v="0"/>
    <m/>
    <n v="2089.5887640000001"/>
    <m/>
    <m/>
    <m/>
    <m/>
    <m/>
    <m/>
    <s v="Henkel"/>
    <x v="0"/>
    <s v="Yenileme"/>
    <s v="Hizmet"/>
    <s v="Bakım ve Destek Hizmeti"/>
    <s v="Diğer"/>
    <x v="0"/>
    <x v="0"/>
    <s v="Yurt İçi"/>
    <s v="Türkiye"/>
  </r>
  <r>
    <s v="Q4"/>
    <x v="0"/>
    <x v="10"/>
    <m/>
    <s v="ANKA SATIS DAGITIM SANAYI VE TICARET LTD.STI"/>
    <s v="UH.01.002"/>
    <s v="UNIDOX KONTÖR HIZMETI"/>
    <s v="Univera - Mey İçki"/>
    <x v="6"/>
    <s v="E-Dönüşüm"/>
    <s v="Unidox"/>
    <n v="2.7250000000000001"/>
    <m/>
    <n v="10000"/>
    <m/>
    <n v="27250"/>
    <m/>
    <n v="0"/>
    <m/>
    <n v="27250"/>
    <m/>
    <n v="0"/>
    <n v="0"/>
    <s v="ENV240000000115"/>
    <m/>
    <m/>
    <s v="Anka Satış Dağıtım"/>
    <x v="0"/>
    <s v="Yeni Satış"/>
    <s v="Kontor"/>
    <s v="Kontor Satışı"/>
    <s v="Key Account"/>
    <x v="1"/>
    <x v="0"/>
    <s v="Yurt İçi"/>
    <s v="Türkiye"/>
  </r>
  <r>
    <s v="Q4"/>
    <x v="0"/>
    <x v="10"/>
    <m/>
    <s v="MİYA OTOMASYON VE BARKOD BILISIM SISTEMLERI SAN TİC. VE L.T.D. STI."/>
    <s v="UH.01.002"/>
    <s v="UNIDOX KONTÖR HIZMETI"/>
    <s v="Univera - Kanal"/>
    <x v="5"/>
    <s v="E-Dönüşüm"/>
    <s v="Unidox"/>
    <n v="3.5619999999999998"/>
    <m/>
    <n v="2000"/>
    <m/>
    <n v="7124"/>
    <m/>
    <n v="0"/>
    <m/>
    <n v="7124"/>
    <m/>
    <n v="0"/>
    <n v="0"/>
    <s v="UNI240000001930"/>
    <m/>
    <m/>
    <s v="Miya"/>
    <x v="0"/>
    <s v="Yeni Satış"/>
    <s v="Kontor"/>
    <s v="Kontor Satışı"/>
    <s v="Diğer"/>
    <x v="1"/>
    <x v="1"/>
    <s v="Yurt İçi"/>
    <s v="Türkiye"/>
  </r>
  <r>
    <s v="Q4"/>
    <x v="0"/>
    <x v="10"/>
    <m/>
    <s v="MYSET OTOMOTIV DIS TICARET LIMITED SIRKETI"/>
    <s v="UH.01.002"/>
    <s v="UNIDOX KONTÖR HIZMETI"/>
    <s v="Univera - Küresel Tedarik"/>
    <x v="6"/>
    <s v="E-Dönüşüm"/>
    <s v="Unidox"/>
    <n v="4"/>
    <m/>
    <n v="2000"/>
    <m/>
    <n v="8000"/>
    <m/>
    <n v="0"/>
    <m/>
    <n v="8000"/>
    <m/>
    <n v="0"/>
    <n v="0"/>
    <s v="UNI240000001928"/>
    <m/>
    <m/>
    <s v="Küresel Tedarik"/>
    <x v="0"/>
    <s v="Yeni Satış"/>
    <s v="Kontor"/>
    <s v="Kontor Satışı"/>
    <s v="Diğer"/>
    <x v="1"/>
    <x v="0"/>
    <s v="Yurt İçi"/>
    <s v="Türkiye"/>
  </r>
  <r>
    <s v="Q4"/>
    <x v="0"/>
    <x v="10"/>
    <m/>
    <s v="NALÇACIOGLU GIDA TARIM TEKSTIL INSAAT DAYANIKLI TÜKETIM MALLARI SANAYI VE TICARET LIMITED SIRKETI"/>
    <s v="UH.01.002"/>
    <s v="UNIDOX KONTÖR HIZMETI"/>
    <s v="Univera Doğuş Çay Projesi"/>
    <x v="6"/>
    <s v="E-Dönüşüm"/>
    <s v="Unidox"/>
    <n v="2.7250000000000001"/>
    <m/>
    <n v="10000"/>
    <m/>
    <n v="27250"/>
    <m/>
    <n v="0"/>
    <m/>
    <n v="27250"/>
    <m/>
    <n v="0"/>
    <n v="0"/>
    <s v="ENV240000000114"/>
    <m/>
    <m/>
    <s v="Doğuş Çay"/>
    <x v="0"/>
    <s v="Yeni Satış"/>
    <s v="Kontor"/>
    <s v="Kontor Satışı"/>
    <s v="Key Account"/>
    <x v="1"/>
    <x v="0"/>
    <s v="Yurt İçi"/>
    <s v="Türkiye"/>
  </r>
  <r>
    <s v="Q4"/>
    <x v="0"/>
    <x v="10"/>
    <m/>
    <s v="POLARİS YAZILIM ÇÖZÜMLERİ VE DANIŞMANLIK HİZMETLERİ LTD.ŞTİ."/>
    <s v="UH.01.002"/>
    <s v="UNIDOX KONTÖR HIZMETI"/>
    <s v="Univera - Kanal"/>
    <x v="5"/>
    <s v="E-Dönüşüm"/>
    <s v="Unidox"/>
    <n v="3.206"/>
    <m/>
    <n v="2000"/>
    <m/>
    <n v="6412"/>
    <m/>
    <n v="0"/>
    <m/>
    <n v="6412"/>
    <m/>
    <n v="0"/>
    <n v="0"/>
    <s v="UNI240000001927"/>
    <m/>
    <m/>
    <s v="Polaris"/>
    <x v="0"/>
    <s v="Yeni Satış"/>
    <s v="Kontor"/>
    <s v="Kontor Satışı"/>
    <s v="Diğer"/>
    <x v="1"/>
    <x v="5"/>
    <s v="Yurt İçi"/>
    <s v="Türkiye"/>
  </r>
  <r>
    <s v="Q4"/>
    <x v="0"/>
    <x v="10"/>
    <m/>
    <s v="YUSUF ALDEMİR (ALDEMİR BİLİŞİM HizmetLERİ VE DANIŞMANLIK)"/>
    <s v="UH.01.002"/>
    <s v="UNIDOX KONTÖR HIZMETI"/>
    <s v="Univera - Kanal"/>
    <x v="5"/>
    <s v="E-Dönüşüm"/>
    <s v="Unidox"/>
    <n v="1.8480000000000001"/>
    <m/>
    <n v="5000"/>
    <m/>
    <n v="11550"/>
    <m/>
    <n v="2310"/>
    <m/>
    <n v="9240"/>
    <m/>
    <n v="0"/>
    <n v="0"/>
    <s v="UNI240000001929"/>
    <m/>
    <m/>
    <s v="Aldemir Bilişim"/>
    <x v="0"/>
    <s v="Yeni Satış"/>
    <s v="Kontor"/>
    <s v="Kontor Satışı"/>
    <s v="Diğer"/>
    <x v="1"/>
    <x v="3"/>
    <s v="Yurt İçi"/>
    <s v="Türkiye"/>
  </r>
  <r>
    <s v="Q4"/>
    <x v="0"/>
    <x v="10"/>
    <m/>
    <s v="PERRIGO KISISEL BAKIM ÜRÜNLERI SAN. VE TIC. LTD.STI"/>
    <s v="EH.06.001"/>
    <s v="EnRoute Panorama - Hosting Hizmeti"/>
    <s v="Univera - Omega Pharma"/>
    <x v="14"/>
    <s v="Hosting"/>
    <m/>
    <n v="30821.040000000001"/>
    <m/>
    <n v="2"/>
    <m/>
    <n v="61642.080000000002"/>
    <m/>
    <n v="0"/>
    <m/>
    <n v="61642.080000000002"/>
    <m/>
    <n v="0"/>
    <n v="0"/>
    <s v="UNI240000001926"/>
    <m/>
    <m/>
    <s v="Perrigo"/>
    <x v="0"/>
    <s v="Yenileme"/>
    <s v="Hizmet"/>
    <s v="Hosting"/>
    <s v="Diğer"/>
    <x v="0"/>
    <x v="0"/>
    <s v="Yurt İçi"/>
    <s v="Türkiye"/>
  </r>
  <r>
    <s v="Q3"/>
    <x v="1"/>
    <x v="7"/>
    <m/>
    <s v="ATA GIDA AMBALAJ SANAYI VE PAZARLAMA ANONIM SIRKETI"/>
    <s v="EH.02.014"/>
    <s v="Enroute PANORAMA BUSİNESS ANALYTİCS  (QSENSE) KULLANICI YazılımI BakımI"/>
    <s v="Univera - Henkel"/>
    <x v="16"/>
    <s v="Enroute"/>
    <s v="QLIK - Outsource"/>
    <n v="158.812029"/>
    <m/>
    <n v="1"/>
    <m/>
    <m/>
    <m/>
    <n v="0"/>
    <m/>
    <n v="158.812029"/>
    <m/>
    <m/>
    <m/>
    <m/>
    <m/>
    <m/>
    <s v="Henkel"/>
    <x v="0"/>
    <s v="Yenileme"/>
    <s v="Hizmet"/>
    <s v="Bakım ve Destek Hizmeti"/>
    <s v="Diğer"/>
    <x v="0"/>
    <x v="0"/>
    <s v="Yurt İçi"/>
    <s v="Türkiye"/>
  </r>
  <r>
    <s v="Q3"/>
    <x v="1"/>
    <x v="7"/>
    <m/>
    <s v="Duru Itrıyat Deposu Sanayı Ve Tıcaret Anonım Sırketı"/>
    <s v="EH.02.014"/>
    <s v="Enroute PANORAMA BUSİNESS ANALYTİCS  (QSENSE) KULLANICI YazılımI BakımI"/>
    <s v="Univera - Henkel"/>
    <x v="16"/>
    <s v="Enroute"/>
    <s v="QLIK - Outsource"/>
    <n v="2584.4913660000002"/>
    <m/>
    <n v="1"/>
    <m/>
    <m/>
    <m/>
    <n v="0"/>
    <m/>
    <n v="2584.4913660000002"/>
    <m/>
    <m/>
    <m/>
    <m/>
    <m/>
    <m/>
    <s v="Henkel"/>
    <x v="0"/>
    <s v="Yenileme"/>
    <s v="Hizmet"/>
    <s v="Bakım ve Destek Hizmeti"/>
    <s v="Diğer"/>
    <x v="0"/>
    <x v="0"/>
    <s v="Yurt İçi"/>
    <s v="Türkiye"/>
  </r>
  <r>
    <s v="Q3"/>
    <x v="1"/>
    <x v="7"/>
    <m/>
    <s v="ATA GIDA AMBALAJ SANAYI VE PAZARLAMA ANONIM SIRKETI"/>
    <s v="EH.02.001"/>
    <s v="Enroute Panorama - Yazılım Bakımı, Yaşatma ve Merkezi Destek Hizmeti"/>
    <s v="Univera - Henkel"/>
    <x v="16"/>
    <s v="Enroute"/>
    <s v="Enroute"/>
    <n v="3267.49"/>
    <m/>
    <n v="1"/>
    <m/>
    <m/>
    <m/>
    <n v="0"/>
    <m/>
    <n v="3267.49"/>
    <m/>
    <m/>
    <m/>
    <m/>
    <m/>
    <m/>
    <s v="Henkel"/>
    <x v="0"/>
    <s v="Yenileme"/>
    <s v="Hizmet"/>
    <s v="Bakım ve Destek Hizmeti"/>
    <s v="Diğer"/>
    <x v="0"/>
    <x v="0"/>
    <s v="Yurt İçi"/>
    <s v="Türkiye"/>
  </r>
  <r>
    <s v="Q3"/>
    <x v="1"/>
    <x v="7"/>
    <m/>
    <s v="Duru Itrıyat Deposu Sanayı Ve Tıcaret Anonım Sırketı"/>
    <s v="EH.02.001"/>
    <s v="Enroute Panorama - Yazılım Bakımı, Yaşatma ve Merkezi Destek Hizmeti"/>
    <s v="Univera - Henkel"/>
    <x v="16"/>
    <s v="Enroute"/>
    <s v="Enroute"/>
    <n v="53284.47"/>
    <m/>
    <n v="1"/>
    <m/>
    <m/>
    <m/>
    <n v="0"/>
    <m/>
    <n v="53284.47"/>
    <m/>
    <m/>
    <m/>
    <m/>
    <m/>
    <m/>
    <s v="Henkel"/>
    <x v="0"/>
    <s v="Yenileme"/>
    <s v="Hizmet"/>
    <s v="Bakım ve Destek Hizmeti"/>
    <s v="Diğer"/>
    <x v="0"/>
    <x v="0"/>
    <s v="Yurt İçi"/>
    <s v="Türkiye"/>
  </r>
  <r>
    <s v="Q3"/>
    <x v="1"/>
    <x v="7"/>
    <m/>
    <s v="ATA GIDA AMBALAJ SANAYI VE PAZARLAMA ANONIM SIRKETI"/>
    <s v="EH.03.001"/>
    <s v="Enroute Panorama - Çağrı Merkezi Hizmeti (MSD)"/>
    <s v="Univera - Henkel"/>
    <x v="16"/>
    <s v="Enroute"/>
    <s v="Enroute"/>
    <n v="1119.3800000000001"/>
    <m/>
    <n v="1"/>
    <m/>
    <m/>
    <m/>
    <n v="0"/>
    <m/>
    <n v="1119.3800000000001"/>
    <m/>
    <m/>
    <m/>
    <m/>
    <m/>
    <m/>
    <s v="Henkel"/>
    <x v="0"/>
    <s v="Yenileme"/>
    <s v="Hizmet"/>
    <s v="Çağrı Merkezi"/>
    <s v="Diğer"/>
    <x v="0"/>
    <x v="0"/>
    <s v="Yurt İçi"/>
    <s v="Türkiye"/>
  </r>
  <r>
    <s v="Q3"/>
    <x v="1"/>
    <x v="7"/>
    <m/>
    <s v="Duru Itrıyat Deposu Sanayı Ve Tıcaret Anonım Sırketı"/>
    <s v="EH.03.001"/>
    <s v="Enroute Panorama - Çağrı Merkezi Hizmeti (MSD)"/>
    <s v="Univera - Henkel"/>
    <x v="16"/>
    <s v="Enroute"/>
    <s v="Enroute"/>
    <n v="18254.25"/>
    <m/>
    <n v="1"/>
    <m/>
    <m/>
    <m/>
    <n v="0"/>
    <m/>
    <n v="18254.25"/>
    <m/>
    <m/>
    <m/>
    <m/>
    <m/>
    <m/>
    <s v="Henkel"/>
    <x v="0"/>
    <s v="Yenileme"/>
    <s v="Hizmet"/>
    <s v="Çağrı Merkezi"/>
    <s v="Diğer"/>
    <x v="0"/>
    <x v="0"/>
    <s v="Yurt İçi"/>
    <s v="Türkiye"/>
  </r>
  <r>
    <s v="Q4"/>
    <x v="0"/>
    <x v="10"/>
    <m/>
    <s v="PANASONIC ELEKTRIC WORKS ELEKTRIK SAN.VE TIC. A.S."/>
    <s v="SH.05.001"/>
    <s v="StokBar Panorama - Yazilim Gelistirme Hizmeti"/>
    <s v="Univera - Panasonic"/>
    <x v="11"/>
    <s v="Stokbar"/>
    <s v="Stokbar"/>
    <n v="6075"/>
    <m/>
    <n v="39"/>
    <m/>
    <n v="236925"/>
    <m/>
    <n v="0"/>
    <m/>
    <n v="236925"/>
    <m/>
    <n v="0"/>
    <n v="0"/>
    <s v="UNI240000001935"/>
    <m/>
    <m/>
    <s v="Panasonic"/>
    <x v="0"/>
    <s v="Yeni Satış"/>
    <s v="Hizmet"/>
    <s v="Hosting"/>
    <s v="Diğer"/>
    <x v="0"/>
    <x v="0"/>
    <s v="Yurt İçi"/>
    <s v="Türkiye"/>
  </r>
  <r>
    <s v="Q4"/>
    <x v="0"/>
    <x v="10"/>
    <m/>
    <s v="PANASONIC ELEKTRIC WORKS ELEKTRIK SAN.VE TIC. A.S."/>
    <s v="SH.05.001"/>
    <s v="StokBar Panorama - Yazilim Gelistirme Hizmeti"/>
    <s v="Univera - Panasonic"/>
    <x v="11"/>
    <s v="Stokbar"/>
    <s v="Stokbar"/>
    <n v="4556.25"/>
    <m/>
    <n v="32"/>
    <m/>
    <n v="145800"/>
    <m/>
    <n v="0"/>
    <m/>
    <n v="145800"/>
    <m/>
    <n v="0"/>
    <n v="0"/>
    <s v="UNI240000001934"/>
    <m/>
    <m/>
    <s v="Panasonic"/>
    <x v="0"/>
    <s v="Yeni Satış"/>
    <s v="Hizmet"/>
    <s v="Hosting"/>
    <s v="Diğer"/>
    <x v="0"/>
    <x v="0"/>
    <s v="Yurt İçi"/>
    <s v="Türkiye"/>
  </r>
  <r>
    <s v="Q3"/>
    <x v="1"/>
    <x v="7"/>
    <m/>
    <s v="Avrasya Tüketim Ürünleri Lojistik Pazarlama Yatırım Sanayi Ve Ticaret Limited Şirketi"/>
    <s v="EH.02.014"/>
    <s v="Enroute PANORAMA BUSİNESS ANALYTİCS  (QSENSE) KULLANICI YazılımI BakımI"/>
    <s v="Univera - Henkel"/>
    <x v="16"/>
    <s v="Enroute"/>
    <s v="QLIK - Outsource"/>
    <n v="3947.1083680000002"/>
    <m/>
    <n v="1"/>
    <m/>
    <m/>
    <m/>
    <n v="0"/>
    <m/>
    <n v="3947.1083680000002"/>
    <m/>
    <m/>
    <m/>
    <m/>
    <m/>
    <m/>
    <s v="Henkel"/>
    <x v="0"/>
    <s v="Yenileme"/>
    <s v="Hizmet"/>
    <s v="Bakım ve Destek Hizmeti"/>
    <s v="Diğer"/>
    <x v="0"/>
    <x v="0"/>
    <s v="Yurt İçi"/>
    <s v="Türkiye"/>
  </r>
  <r>
    <s v="Q3"/>
    <x v="1"/>
    <x v="7"/>
    <m/>
    <s v="END DAĞITIM E-TİCARET İTHALAT İHRACAT SANAYİ TİCARET LİMİTED ŞİRKETİ"/>
    <s v="EH.02.014"/>
    <s v="Enroute PANORAMA BUSİNESS ANALYTİCS  (QSENSE) KULLANICI YazılımI BakımI"/>
    <s v="Univera - Henkel"/>
    <x v="16"/>
    <s v="Enroute"/>
    <s v="QLIK - Outsource"/>
    <n v="247.04093399999999"/>
    <m/>
    <n v="1"/>
    <m/>
    <m/>
    <m/>
    <n v="0"/>
    <m/>
    <n v="247.04093399999999"/>
    <m/>
    <m/>
    <m/>
    <m/>
    <m/>
    <m/>
    <s v="Henkel"/>
    <x v="0"/>
    <s v="Yenileme"/>
    <s v="Hizmet"/>
    <s v="Bakım ve Destek Hizmeti"/>
    <s v="Diğer"/>
    <x v="0"/>
    <x v="0"/>
    <s v="Yurt İçi"/>
    <s v="Türkiye"/>
  </r>
  <r>
    <s v="Q3"/>
    <x v="1"/>
    <x v="7"/>
    <m/>
    <s v="HABITAT ZEYTIN ZEYTINYAGI GIDA TARIM SANAYI ITHALAT IHRACAT VE TICARET ANONIM SIRKETI"/>
    <s v="EH.02.014"/>
    <s v="Enroute PANORAMA BUSİNESS ANALYTİCS  (QSENSE) KULLANICI YazılımI BakımI"/>
    <s v="Univera - Henkel"/>
    <x v="16"/>
    <s v="Enroute"/>
    <s v="QLIK - Outsource"/>
    <n v="2081.7917910000001"/>
    <m/>
    <n v="1"/>
    <m/>
    <m/>
    <m/>
    <n v="0"/>
    <m/>
    <n v="2081.7917910000001"/>
    <m/>
    <m/>
    <m/>
    <m/>
    <m/>
    <m/>
    <s v="Henkel"/>
    <x v="0"/>
    <s v="Yenileme"/>
    <s v="Hizmet"/>
    <s v="Bakım ve Destek Hizmeti"/>
    <s v="Diğer"/>
    <x v="0"/>
    <x v="0"/>
    <s v="Yurt İçi"/>
    <s v="Türkiye"/>
  </r>
  <r>
    <s v="Q3"/>
    <x v="1"/>
    <x v="7"/>
    <m/>
    <s v="Avrasya Tüketim Ürünleri Lojistik Pazarlama Yatırım Sanayi Ve Ticaret Limited Şirketi"/>
    <s v="EH.02.001"/>
    <s v="Enroute Panorama - Yazılım Bakımı, Yaşatma ve Merkezi Destek Hizmeti"/>
    <s v="Univera - Henkel"/>
    <x v="16"/>
    <s v="Enroute"/>
    <s v="Enroute"/>
    <n v="81359.88"/>
    <m/>
    <n v="1"/>
    <m/>
    <m/>
    <m/>
    <n v="0"/>
    <m/>
    <n v="81359.88"/>
    <m/>
    <m/>
    <m/>
    <m/>
    <m/>
    <m/>
    <s v="Henkel"/>
    <x v="0"/>
    <s v="Yenileme"/>
    <s v="Hizmet"/>
    <s v="Bakım ve Destek Hizmeti"/>
    <s v="Diğer"/>
    <x v="0"/>
    <x v="0"/>
    <s v="Yurt İçi"/>
    <s v="Türkiye"/>
  </r>
  <r>
    <s v="Q3"/>
    <x v="1"/>
    <x v="7"/>
    <m/>
    <s v="END DAĞITIM E-TİCARET İTHALAT İHRACAT SANAYİ TİCARET LİMİTED ŞİRKETİ"/>
    <s v="EH.02.001"/>
    <s v="Enroute Panorama - Yazılım Bakımı, Yaşatma ve Merkezi Destek Hizmeti"/>
    <s v="Univera - Henkel"/>
    <x v="16"/>
    <s v="Enroute"/>
    <s v="Enroute"/>
    <n v="5087.87"/>
    <m/>
    <n v="1"/>
    <m/>
    <m/>
    <m/>
    <n v="0"/>
    <m/>
    <n v="5087.87"/>
    <m/>
    <m/>
    <m/>
    <m/>
    <m/>
    <m/>
    <s v="Henkel"/>
    <x v="0"/>
    <s v="Yenileme"/>
    <s v="Hizmet"/>
    <s v="Bakım ve Destek Hizmeti"/>
    <s v="Diğer"/>
    <x v="0"/>
    <x v="0"/>
    <s v="Yurt İçi"/>
    <s v="Türkiye"/>
  </r>
  <r>
    <s v="Q3"/>
    <x v="1"/>
    <x v="7"/>
    <m/>
    <s v="HABITAT ZEYTIN ZEYTINYAGI GIDA TARIM SANAYI ITHALAT IHRACAT VE TICARET ANONIM SIRKETI"/>
    <s v="EH.02.001"/>
    <s v="Enroute Panorama - Yazılım Bakımı, Yaşatma ve Merkezi Destek Hizmeti"/>
    <s v="Univera - Henkel"/>
    <x v="16"/>
    <s v="Enroute"/>
    <s v="Enroute"/>
    <n v="42917.01"/>
    <m/>
    <n v="1"/>
    <m/>
    <m/>
    <m/>
    <n v="0"/>
    <m/>
    <n v="42917.01"/>
    <m/>
    <m/>
    <m/>
    <m/>
    <m/>
    <m/>
    <s v="Henkel"/>
    <x v="0"/>
    <s v="Yenileme"/>
    <s v="Hizmet"/>
    <s v="Bakım ve Destek Hizmeti"/>
    <s v="Diğer"/>
    <x v="0"/>
    <x v="0"/>
    <s v="Yurt İçi"/>
    <s v="Türkiye"/>
  </r>
  <r>
    <s v="Q3"/>
    <x v="1"/>
    <x v="7"/>
    <m/>
    <s v="Avrasya Tüketim Ürünleri Lojistik Pazarlama Yatırım Sanayi Ve Ticaret Limited Şirketi"/>
    <s v="EH.03.001"/>
    <s v="Enroute Panorama - Çağrı Merkezi Hizmeti (MSD)"/>
    <s v="Univera - Henkel"/>
    <x v="16"/>
    <s v="Enroute"/>
    <s v="Enroute"/>
    <n v="27872.35"/>
    <m/>
    <n v="1"/>
    <m/>
    <m/>
    <m/>
    <n v="0"/>
    <m/>
    <n v="27872.35"/>
    <m/>
    <m/>
    <m/>
    <m/>
    <m/>
    <m/>
    <s v="Henkel"/>
    <x v="0"/>
    <s v="Yenileme"/>
    <s v="Hizmet"/>
    <s v="Çağrı Merkezi"/>
    <s v="Diğer"/>
    <x v="0"/>
    <x v="0"/>
    <s v="Yurt İçi"/>
    <s v="Türkiye"/>
  </r>
  <r>
    <s v="Q3"/>
    <x v="1"/>
    <x v="7"/>
    <m/>
    <s v="END DAĞITIM E-TİCARET İTHALAT İHRACAT SANAYİ TİCARET LİMİTED ŞİRKETİ"/>
    <s v="EH.03.001"/>
    <s v="Enroute Panorama - Çağrı Merkezi Hizmeti (MSD)"/>
    <s v="Univera - Henkel"/>
    <x v="16"/>
    <s v="Enroute"/>
    <s v="Enroute"/>
    <n v="1743.01"/>
    <m/>
    <n v="1"/>
    <m/>
    <m/>
    <m/>
    <n v="0"/>
    <m/>
    <n v="1743.01"/>
    <m/>
    <m/>
    <m/>
    <m/>
    <m/>
    <m/>
    <s v="Henkel"/>
    <x v="0"/>
    <s v="Yenileme"/>
    <s v="Hizmet"/>
    <s v="Çağrı Merkezi"/>
    <s v="Diğer"/>
    <x v="0"/>
    <x v="0"/>
    <s v="Yurt İçi"/>
    <s v="Türkiye"/>
  </r>
  <r>
    <s v="Q3"/>
    <x v="1"/>
    <x v="7"/>
    <m/>
    <s v="HABITAT ZEYTIN ZEYTINYAGI GIDA TARIM SANAYI ITHALAT IHRACAT VE TICARET ANONIM SIRKETI"/>
    <s v="EH.03.001"/>
    <s v="Enroute Panorama - Çağrı Merkezi Hizmeti (MSD)"/>
    <s v="Univera - Henkel"/>
    <x v="16"/>
    <s v="Enroute"/>
    <s v="Enroute"/>
    <n v="14702.55"/>
    <m/>
    <n v="1"/>
    <m/>
    <m/>
    <m/>
    <n v="0"/>
    <m/>
    <n v="14702.55"/>
    <m/>
    <m/>
    <m/>
    <m/>
    <m/>
    <m/>
    <s v="Henkel"/>
    <x v="0"/>
    <s v="Yenileme"/>
    <s v="Hizmet"/>
    <s v="Çağrı Merkezi"/>
    <s v="Diğer"/>
    <x v="0"/>
    <x v="0"/>
    <s v="Yurt İçi"/>
    <s v="Türkiye"/>
  </r>
  <r>
    <s v="Q4"/>
    <x v="0"/>
    <x v="10"/>
    <m/>
    <s v="ERZA GIDA ANONIM SIRKETI"/>
    <s v="UH.01.002"/>
    <s v="UNIDOX KONTÖR HIZMETI"/>
    <s v="Univera - Mey İçki"/>
    <x v="6"/>
    <s v="E-Dönüşüm"/>
    <s v="Unidox"/>
    <n v="1.7424999999999999"/>
    <m/>
    <n v="50000"/>
    <m/>
    <n v="87125"/>
    <m/>
    <n v="0"/>
    <m/>
    <n v="87125"/>
    <m/>
    <n v="0"/>
    <n v="0"/>
    <s v="UNI240000001938"/>
    <m/>
    <m/>
    <s v="Mey İçki"/>
    <x v="0"/>
    <s v="Yeni Satış"/>
    <s v="Kontor"/>
    <s v="Kontor Satışı"/>
    <s v="Key Account"/>
    <x v="1"/>
    <x v="0"/>
    <s v="Yurt İçi"/>
    <s v="Türkiye"/>
  </r>
  <r>
    <s v="Q4"/>
    <x v="0"/>
    <x v="10"/>
    <m/>
    <s v="KIYAL GIDA TUR.INS.TEM.NAK.TIC.SAN.LTD.STI."/>
    <s v="UH.01.002"/>
    <s v="UNIDOX KONTÖR HIZMETI"/>
    <s v="Univera - Redbull"/>
    <x v="6"/>
    <s v="E-Dönüşüm"/>
    <s v="Unidox"/>
    <n v="2"/>
    <m/>
    <n v="25000"/>
    <m/>
    <n v="50000"/>
    <m/>
    <n v="0"/>
    <m/>
    <n v="50000"/>
    <m/>
    <n v="0"/>
    <n v="0"/>
    <s v="UNI240000001937"/>
    <m/>
    <m/>
    <s v="Redbull"/>
    <x v="0"/>
    <s v="Yeni Satış"/>
    <s v="Kontor"/>
    <s v="Kontor Satışı"/>
    <s v="Diğer"/>
    <x v="1"/>
    <x v="0"/>
    <s v="Yurt İçi"/>
    <s v="Türkiye"/>
  </r>
  <r>
    <s v="Q4"/>
    <x v="0"/>
    <x v="10"/>
    <m/>
    <s v="TADIM GMBH"/>
    <s v="EH.06.001"/>
    <s v="EnRoute Panorama - Hosting Hizmeti"/>
    <s v="Univera - Tadım Export"/>
    <x v="11"/>
    <s v="Hosting"/>
    <m/>
    <n v="75487.005000000005"/>
    <m/>
    <n v="2"/>
    <m/>
    <n v="150974.00625599999"/>
    <m/>
    <n v="-3.7439999999999999E-3"/>
    <m/>
    <n v="150974.01"/>
    <m/>
    <n v="0"/>
    <n v="0"/>
    <s v="ENV240000000116"/>
    <m/>
    <m/>
    <s v="Tadım"/>
    <x v="0"/>
    <s v="Yenileme"/>
    <s v="Hizmet"/>
    <s v="Hosting"/>
    <s v="Diğer"/>
    <x v="0"/>
    <x v="0"/>
    <s v="Yurt İçi"/>
    <s v="Türkiye"/>
  </r>
  <r>
    <s v="Q4"/>
    <x v="0"/>
    <x v="10"/>
    <m/>
    <s v="ALİ SERGEN KART"/>
    <s v="WPH.02.001"/>
    <s v="WebPlus Yazilim Bakimi Hizmeti"/>
    <s v="Univera - Kanal"/>
    <x v="5"/>
    <s v="Enroute"/>
    <s v="Webplus"/>
    <n v="15664"/>
    <m/>
    <n v="1"/>
    <m/>
    <n v="19580"/>
    <m/>
    <n v="3916"/>
    <m/>
    <n v="15664"/>
    <m/>
    <n v="0"/>
    <n v="0"/>
    <s v="ENV240000000117"/>
    <m/>
    <m/>
    <s v="Ali Sergen Kart"/>
    <x v="0"/>
    <s v="Yenileme"/>
    <s v="Hizmet"/>
    <s v="Bakım ve Destek Hizmeti"/>
    <s v="Diğer"/>
    <x v="1"/>
    <x v="7"/>
    <s v="Yurt İçi"/>
    <s v="Türkiye"/>
  </r>
  <r>
    <s v="Q4"/>
    <x v="0"/>
    <x v="10"/>
    <m/>
    <s v="ALİ SERGEN KART"/>
    <s v="WPH.02.001"/>
    <s v="WebPlus Yazilim Bakimi Hizmeti"/>
    <s v="Univera - Kanal"/>
    <x v="5"/>
    <s v="Enroute"/>
    <s v="Webplus"/>
    <n v="7018.86"/>
    <m/>
    <n v="1"/>
    <m/>
    <n v="7018.86"/>
    <m/>
    <n v="0"/>
    <m/>
    <n v="7018.86"/>
    <m/>
    <n v="0"/>
    <n v="0"/>
    <s v="ENV240000000117"/>
    <m/>
    <m/>
    <s v="Ali Sergen Kart"/>
    <x v="0"/>
    <s v="Yenileme"/>
    <s v="Hizmet"/>
    <s v="Bakım ve Destek Hizmeti"/>
    <s v="Diğer"/>
    <x v="1"/>
    <x v="7"/>
    <s v="Yurt İçi"/>
    <s v="Türkiye"/>
  </r>
  <r>
    <s v="Q4"/>
    <x v="0"/>
    <x v="10"/>
    <m/>
    <s v="MATRIKS BİLGİSAYAR SİSTEMLERİ LTD.ŞTİ"/>
    <s v="WPH.02.001"/>
    <s v="WebPlus Yazilim Bakimi Hizmeti"/>
    <s v="Univera - Kanal"/>
    <x v="5"/>
    <s v="Enroute"/>
    <s v="Webplus"/>
    <n v="6160"/>
    <m/>
    <n v="1"/>
    <m/>
    <n v="6160"/>
    <m/>
    <n v="0"/>
    <m/>
    <n v="6160"/>
    <m/>
    <n v="0"/>
    <n v="0"/>
    <s v="UNI240000001941"/>
    <m/>
    <m/>
    <s v="Matriks"/>
    <x v="0"/>
    <s v="Yenileme"/>
    <s v="Hizmet"/>
    <s v="Bakım ve Destek Hizmeti"/>
    <s v="Diğer"/>
    <x v="1"/>
    <x v="2"/>
    <s v="Yurt İçi"/>
    <s v="Türkiye"/>
  </r>
  <r>
    <s v="Q4"/>
    <x v="0"/>
    <x v="10"/>
    <m/>
    <s v="MATRIKS BİLGİSAYAR SİSTEMLERİ LTD.ŞTİ"/>
    <s v="WPY.01.003"/>
    <s v="WEBPLUS EK KULLANICI LISANSI +1"/>
    <s v="Univera - Kanal"/>
    <x v="5"/>
    <s v="Enroute"/>
    <s v="Webplus"/>
    <n v="1320"/>
    <m/>
    <n v="2"/>
    <m/>
    <n v="3300"/>
    <m/>
    <n v="660"/>
    <m/>
    <n v="2640"/>
    <m/>
    <n v="0"/>
    <n v="0"/>
    <s v="UNI240000001941"/>
    <m/>
    <m/>
    <s v="Matriks"/>
    <x v="0"/>
    <s v="Yeni Satış"/>
    <s v="Lisans"/>
    <s v="Lisans Satışı"/>
    <s v="Diğer"/>
    <x v="1"/>
    <x v="2"/>
    <s v="Yurt İçi"/>
    <s v="Türkiye"/>
  </r>
  <r>
    <s v="Q4"/>
    <x v="0"/>
    <x v="10"/>
    <m/>
    <s v="MATRIKS BİLGİSAYAR SİSTEMLERİ LTD.ŞTİ"/>
    <s v="WPY.01.007"/>
    <s v="WEBPLUS E-DÖNÜSÜM MODÜL LISANSI"/>
    <s v="Univera - Kanal"/>
    <x v="5"/>
    <s v="Enroute"/>
    <s v="Webplus"/>
    <n v="8800"/>
    <m/>
    <n v="1"/>
    <m/>
    <n v="11000"/>
    <m/>
    <n v="2200"/>
    <m/>
    <n v="8800"/>
    <m/>
    <n v="0"/>
    <n v="0"/>
    <s v="UNI240000001941"/>
    <m/>
    <m/>
    <s v="Matriks"/>
    <x v="0"/>
    <s v="Yeni Satış"/>
    <s v="Lisans"/>
    <s v="Lisans Satışı"/>
    <s v="Diğer"/>
    <x v="1"/>
    <x v="2"/>
    <s v="Yurt İçi"/>
    <s v="Türkiye"/>
  </r>
  <r>
    <s v="Q4"/>
    <x v="0"/>
    <x v="10"/>
    <m/>
    <s v="MATRIKS BİLGİSAYAR SİSTEMLERİ LTD.ŞTİ"/>
    <s v="WPY.01.006"/>
    <s v="WEBPLUS DISTRIBUTION SATIS-DAGITIM YAZILIMI (Light)"/>
    <s v="Univera - Kanal"/>
    <x v="5"/>
    <s v="Enroute"/>
    <s v="Webplus"/>
    <n v="13200"/>
    <m/>
    <n v="1"/>
    <m/>
    <n v="16500"/>
    <m/>
    <n v="3300"/>
    <m/>
    <n v="13200"/>
    <m/>
    <n v="0"/>
    <n v="0"/>
    <s v="UNI240000001941"/>
    <m/>
    <m/>
    <s v="Matriks"/>
    <x v="0"/>
    <s v="Yeni Satış"/>
    <s v="Lisans"/>
    <s v="Lisans Satışı"/>
    <s v="Diğer"/>
    <x v="1"/>
    <x v="2"/>
    <s v="Yurt İçi"/>
    <s v="Türkiye"/>
  </r>
  <r>
    <s v="Q4"/>
    <x v="0"/>
    <x v="10"/>
    <m/>
    <s v="MİYA OTOMASYON VE BARKOD BILISIM SISTEMLERI SAN TİC. VE L.T.D. STI."/>
    <s v="WPY.01.002"/>
    <s v="WebPlus Dagitim Kanali Lisansi"/>
    <s v="Univera - Kanal"/>
    <x v="5"/>
    <s v="Enroute"/>
    <s v="Webplus"/>
    <n v="11400"/>
    <m/>
    <n v="1"/>
    <m/>
    <n v="12000"/>
    <m/>
    <n v="600"/>
    <m/>
    <n v="11400"/>
    <m/>
    <n v="0"/>
    <n v="0"/>
    <s v="UNI240000001942"/>
    <m/>
    <m/>
    <s v="Miya"/>
    <x v="0"/>
    <s v="Yeni Satış"/>
    <s v="Lisans"/>
    <s v="Lisans Satışı"/>
    <s v="Diğer"/>
    <x v="1"/>
    <x v="1"/>
    <s v="Yurt İçi"/>
    <s v="Türkiye"/>
  </r>
  <r>
    <s v="Q4"/>
    <x v="0"/>
    <x v="10"/>
    <m/>
    <s v="MİYA OTOMASYON VE BARKOD BILISIM SISTEMLERI SAN TİC. VE L.T.D. STI."/>
    <s v="UH.01.002"/>
    <s v="UNIDOX KONTÖR HIZMETI"/>
    <s v="Univera - Kanal"/>
    <x v="5"/>
    <s v="E-Dönüşüm"/>
    <s v="Unidox"/>
    <n v="0.85504000000000002"/>
    <m/>
    <n v="100000"/>
    <m/>
    <n v="106880"/>
    <m/>
    <n v="21376"/>
    <m/>
    <n v="85504"/>
    <m/>
    <n v="0"/>
    <n v="0"/>
    <s v="UNI240000001940"/>
    <m/>
    <m/>
    <s v="Miya"/>
    <x v="0"/>
    <s v="Yeni Satış"/>
    <s v="Kontor"/>
    <s v="Kontor Satışı"/>
    <s v="Diğer"/>
    <x v="1"/>
    <x v="1"/>
    <s v="Yurt İçi"/>
    <s v="Türkiye"/>
  </r>
  <r>
    <s v="Q4"/>
    <x v="0"/>
    <x v="10"/>
    <m/>
    <s v="BALAKAN DAGITIM GIDA PETROL TASIMACILIK IÇECEK TURIZM SAN TIC.AS."/>
    <s v="UH.01.002"/>
    <s v="UNIDOX KONTÖR HIZMETI"/>
    <s v="Univera - Uludağ İçecek"/>
    <x v="6"/>
    <s v="E-Dönüşüm"/>
    <s v="Unidox"/>
    <n v="2.1800000000000002"/>
    <m/>
    <n v="10000"/>
    <m/>
    <n v="21800"/>
    <m/>
    <n v="0"/>
    <m/>
    <n v="21800"/>
    <m/>
    <n v="0"/>
    <n v="0"/>
    <s v="UNI240000001939"/>
    <m/>
    <m/>
    <s v="Uludağ İçecek"/>
    <x v="0"/>
    <s v="Yeni Satış"/>
    <s v="Kontor"/>
    <s v="Kontor Satışı"/>
    <s v="Diğer"/>
    <x v="0"/>
    <x v="0"/>
    <s v="Yurt İçi"/>
    <s v="Türkiye"/>
  </r>
  <r>
    <s v="Q4"/>
    <x v="0"/>
    <x v="10"/>
    <m/>
    <s v="YUSUF ALDEMİR (ALDEMİR BİLİŞİM HizmetLERİ VE DANIŞMANLIK)"/>
    <s v="UH.01.002"/>
    <s v="UNIDOX KONTÖR HIZMETI"/>
    <s v="Univera - Kanal"/>
    <x v="5"/>
    <s v="E-Dönüşüm"/>
    <s v="Unidox"/>
    <n v="1.2"/>
    <m/>
    <n v="25000"/>
    <m/>
    <n v="37500"/>
    <m/>
    <n v="7500"/>
    <m/>
    <n v="30000"/>
    <m/>
    <n v="0"/>
    <n v="0"/>
    <s v="UNI240000001943"/>
    <m/>
    <m/>
    <s v="Aldemir Bilişim"/>
    <x v="0"/>
    <s v="Yeni Satış"/>
    <s v="Kontor"/>
    <s v="Kontor Satışı"/>
    <s v="Diğer"/>
    <x v="1"/>
    <x v="3"/>
    <s v="Yurt İçi"/>
    <s v="Türkiye"/>
  </r>
  <r>
    <s v="Q4"/>
    <x v="0"/>
    <x v="10"/>
    <m/>
    <s v="JT INTERNATIONAL SA"/>
    <s v="QH.02.001"/>
    <s v="Quest Panorama - Yazilim Bakimi, Yasatma ve Merkezi Destek Hizmeti"/>
    <s v="Univera - JTI İran"/>
    <x v="13"/>
    <s v="Quest"/>
    <m/>
    <n v="64314.18"/>
    <m/>
    <n v="1"/>
    <m/>
    <n v="64314.176640999998"/>
    <m/>
    <n v="-3.359E-3"/>
    <m/>
    <n v="64314.18"/>
    <m/>
    <n v="0"/>
    <n v="0"/>
    <s v="ENV240000000118"/>
    <m/>
    <m/>
    <s v="JTI"/>
    <x v="0"/>
    <s v="Yenileme"/>
    <s v="Hizmet"/>
    <s v="Bakım ve Destek Hizmeti"/>
    <s v="Key Account"/>
    <x v="0"/>
    <x v="0"/>
    <s v="Yurt İçi"/>
    <s v="Türkiye"/>
  </r>
  <r>
    <s v="Q4"/>
    <x v="0"/>
    <x v="10"/>
    <m/>
    <s v="JT INTERNATIONAL SA"/>
    <s v="QH.08.001"/>
    <s v="Quest Panorama - Hosting Hizmeti"/>
    <s v="Univera - JTI İran"/>
    <x v="13"/>
    <s v="Hosting"/>
    <m/>
    <n v="178579.7"/>
    <m/>
    <n v="1"/>
    <m/>
    <n v="178579.70384100001"/>
    <m/>
    <n v="3.8409999999999998E-3"/>
    <m/>
    <n v="178579.7"/>
    <m/>
    <n v="0"/>
    <n v="0"/>
    <s v="ENV240000000118"/>
    <m/>
    <m/>
    <s v="JTI"/>
    <x v="0"/>
    <s v="Yenileme"/>
    <s v="Hizmet"/>
    <s v="Hosting"/>
    <s v="Key Account"/>
    <x v="0"/>
    <x v="0"/>
    <s v="Yurt İçi"/>
    <s v="Türkiye"/>
  </r>
  <r>
    <s v="Q4"/>
    <x v="0"/>
    <x v="10"/>
    <m/>
    <s v="JT INTERNATIONAL SA"/>
    <s v="EH.06.001"/>
    <s v="EnRoute Panorama - Hosting Hizmeti"/>
    <s v="Univera - JTI İran"/>
    <x v="13"/>
    <s v="Hosting"/>
    <m/>
    <n v="178579.7"/>
    <m/>
    <n v="1"/>
    <m/>
    <n v="178579.70384100001"/>
    <m/>
    <n v="3.8409999999999998E-3"/>
    <m/>
    <n v="178579.7"/>
    <m/>
    <n v="0"/>
    <n v="0"/>
    <s v="ENV240000000118"/>
    <m/>
    <m/>
    <s v="JTI"/>
    <x v="0"/>
    <s v="Yenileme"/>
    <s v="Hizmet"/>
    <s v="Hosting"/>
    <s v="Key Account"/>
    <x v="0"/>
    <x v="0"/>
    <s v="Yurt İçi"/>
    <s v="Türkiye"/>
  </r>
  <r>
    <s v="Q3"/>
    <x v="1"/>
    <x v="7"/>
    <m/>
    <s v="FLLC EFES TRADE BY"/>
    <s v="EH.02.001"/>
    <s v="Enroute Panorama - Yazılım Bakımı, Yaşatma ve Merkezi Destek Hizmeti"/>
    <s v="Univera - Efes Belarus"/>
    <x v="16"/>
    <s v="Enroute"/>
    <s v="Enroute"/>
    <n v="355656.33171200001"/>
    <m/>
    <n v="1"/>
    <m/>
    <m/>
    <m/>
    <n v="0"/>
    <m/>
    <n v="355656.33171200001"/>
    <m/>
    <m/>
    <m/>
    <m/>
    <m/>
    <m/>
    <s v="Efes International"/>
    <x v="0"/>
    <s v="Yenileme"/>
    <s v="Hizmet"/>
    <s v="Bakım ve Destek Hizmeti"/>
    <s v="Diğer"/>
    <x v="0"/>
    <x v="0"/>
    <s v="Yurt Dışı"/>
    <s v="Belarus"/>
  </r>
  <r>
    <s v="Q3"/>
    <x v="1"/>
    <x v="7"/>
    <m/>
    <s v="KARADENİZ KARDEŞLER GIDA SAN.VE TİC. A.Ş."/>
    <s v="EH.02.001"/>
    <s v="Enroute Panorama - Yazılım Bakımı, Yaşatma ve Merkezi Destek Hizmeti"/>
    <s v="Univera - Kebir Süt"/>
    <x v="5"/>
    <s v="Enroute"/>
    <s v="Enroute"/>
    <n v="860357.12"/>
    <m/>
    <n v="1"/>
    <m/>
    <m/>
    <m/>
    <n v="99863"/>
    <m/>
    <n v="860357.12"/>
    <m/>
    <m/>
    <m/>
    <m/>
    <m/>
    <m/>
    <s v="Kebir Süt"/>
    <x v="0"/>
    <s v="Yenileme"/>
    <s v="Hizmet"/>
    <s v="Bakım ve Destek Hizmeti"/>
    <s v="Diğer"/>
    <x v="0"/>
    <x v="0"/>
    <s v="Yurt İçi"/>
    <s v="Türkiye"/>
  </r>
  <r>
    <s v="Q3"/>
    <x v="1"/>
    <x v="7"/>
    <m/>
    <s v="SANİPAK SAĞLIKLI YAŞAM ÜRÜNLERİ SAN VE TİC AŞ"/>
    <s v="EH.02.001"/>
    <s v="Enroute Panorama - Yazılım Bakımı, Yaşatma ve Merkezi Destek Hizmeti"/>
    <s v="Univera - Eczacıbaşı Girişim"/>
    <x v="11"/>
    <s v="Enroute"/>
    <s v="Enroute"/>
    <n v="314820"/>
    <m/>
    <n v="1"/>
    <m/>
    <m/>
    <m/>
    <n v="0"/>
    <m/>
    <n v="314820"/>
    <m/>
    <m/>
    <m/>
    <m/>
    <m/>
    <m/>
    <s v="Eczacıbaşı"/>
    <x v="0"/>
    <s v="Yenileme"/>
    <s v="Hizmet"/>
    <s v="Bakım ve Destek Hizmeti"/>
    <s v="Diğer"/>
    <x v="0"/>
    <x v="0"/>
    <s v="Yurt İçi"/>
    <s v="Türkiye"/>
  </r>
  <r>
    <s v="Q3"/>
    <x v="1"/>
    <x v="7"/>
    <m/>
    <s v="Üçyol Dayanıklı Tüketim Malları Tekstil Ve Dış Tic.A.Ş. - Newal"/>
    <s v="EH.02.001"/>
    <s v="Enroute Panorama - Yazılım Bakımı, Yaşatma ve Merkezi Destek Hizmeti"/>
    <s v="Univera - Newal Irak"/>
    <x v="16"/>
    <s v="Enroute"/>
    <s v="Enroute"/>
    <n v="17596.636200000001"/>
    <m/>
    <n v="1"/>
    <m/>
    <n v="429"/>
    <m/>
    <n v="0"/>
    <m/>
    <n v="17596.636200000001"/>
    <m/>
    <m/>
    <m/>
    <m/>
    <m/>
    <m/>
    <s v="Newal"/>
    <x v="0"/>
    <s v="Yenileme"/>
    <s v="Hizmet"/>
    <s v="Bakım ve Destek Hizmeti"/>
    <s v="Diğer"/>
    <x v="0"/>
    <x v="0"/>
    <s v="Yurt İçi"/>
    <s v="Türkiye"/>
  </r>
  <r>
    <s v="Q3"/>
    <x v="1"/>
    <x v="7"/>
    <m/>
    <s v="KÜRESEL TEDARİK VE TİCARET ANONİM ŞİRKETİ"/>
    <s v="EH.03.006"/>
    <s v="Enroute Panorama - Uzaktan Kurulum ve Eğitim Hizmeti"/>
    <s v="Univera - Küresel Tedarik"/>
    <x v="5"/>
    <s v="Enroute"/>
    <s v="Enroute"/>
    <n v="12600"/>
    <m/>
    <n v="4"/>
    <m/>
    <m/>
    <m/>
    <n v="5600"/>
    <m/>
    <n v="50400"/>
    <m/>
    <m/>
    <m/>
    <m/>
    <m/>
    <m/>
    <s v="Küresel Tedarik"/>
    <x v="0"/>
    <s v="Yeni Satış"/>
    <s v="Hizmet"/>
    <s v="Kurulum ve Eğitim"/>
    <s v="Diğer"/>
    <x v="0"/>
    <x v="0"/>
    <s v="Yurt İçi"/>
    <s v="Türkiye"/>
  </r>
  <r>
    <s v="Q3"/>
    <x v="1"/>
    <x v="7"/>
    <m/>
    <s v="Üçyol Dayanıklı Tüketim Malları Tekstil Ve Dış Tic.A.Ş. - Newal"/>
    <s v="EH.01.001"/>
    <s v="Enroute Panorama - Proje ve Ürün Yönetimi Danışmanlığı Hizmeti"/>
    <s v="Univera - Newal Irak"/>
    <x v="16"/>
    <s v="Enroute"/>
    <s v="Enroute"/>
    <n v="24074.241450000001"/>
    <m/>
    <n v="2"/>
    <m/>
    <m/>
    <m/>
    <n v="207"/>
    <m/>
    <n v="48148.482900000003"/>
    <m/>
    <m/>
    <m/>
    <m/>
    <m/>
    <m/>
    <s v="Newal"/>
    <x v="0"/>
    <s v="Yeni Satış"/>
    <s v="Hizmet"/>
    <s v="Proje Yönetimi ve Danışmanlık"/>
    <s v="Diğer"/>
    <x v="0"/>
    <x v="0"/>
    <s v="Yurt İçi"/>
    <s v="Türkiye"/>
  </r>
  <r>
    <s v="Q3"/>
    <x v="1"/>
    <x v="7"/>
    <m/>
    <s v="Üçyol Dayanıklı Tüketim Malları Tekstil Ve Dış Tic.A.Ş. - Newal"/>
    <s v="EY.01.014"/>
    <s v="Enroute Panorama - Platform Back Office Kullanıcı Yazılımı"/>
    <s v="Univera - Newal Irak"/>
    <x v="16"/>
    <s v="Enroute"/>
    <s v="Enroute"/>
    <n v="21378.136000000002"/>
    <m/>
    <n v="3"/>
    <m/>
    <n v="1950"/>
    <m/>
    <n v="390"/>
    <m/>
    <n v="64134.408000000003"/>
    <m/>
    <m/>
    <m/>
    <m/>
    <m/>
    <m/>
    <s v="Newal"/>
    <x v="0"/>
    <s v="Yeni Satış"/>
    <s v="Lisans"/>
    <s v="Lisans Satışı"/>
    <s v="Diğer"/>
    <x v="0"/>
    <x v="0"/>
    <s v="Yurt İçi"/>
    <s v="Türkiye"/>
  </r>
  <r>
    <s v="Q3"/>
    <x v="1"/>
    <x v="7"/>
    <m/>
    <s v="BEYLERBEYİ İÇECEK PAZARLAMA A.Ş"/>
    <s v="EY.04.006"/>
    <s v="Enroute Panorama - Kullanıcı Yazılımları Kiralama Hizmeti"/>
    <s v="Univera - Sarper İçecek"/>
    <x v="13"/>
    <s v="Enroute"/>
    <s v="Enroute"/>
    <n v="5998"/>
    <m/>
    <n v="210"/>
    <m/>
    <m/>
    <m/>
    <n v="0"/>
    <m/>
    <n v="1259580"/>
    <m/>
    <m/>
    <m/>
    <m/>
    <m/>
    <m/>
    <s v="Beylerbeyi"/>
    <x v="0"/>
    <s v="Yenileme"/>
    <s v="Lisans"/>
    <s v="Lisans Kiralama"/>
    <s v="Diğer"/>
    <x v="0"/>
    <x v="0"/>
    <s v="Yurt İçi"/>
    <s v="Türkiye"/>
  </r>
  <r>
    <s v="Q3"/>
    <x v="1"/>
    <x v="7"/>
    <m/>
    <s v="BEYLERBEYİ İÇECEK PAZARLAMA A.Ş"/>
    <s v="EY.04.005"/>
    <s v="Enroute Panorama - Dağıtıcı Yazılımları ve Hizmetleri Kiralama Hizmeti"/>
    <s v="Univera - Sarper İçecek"/>
    <x v="13"/>
    <s v="Enroute"/>
    <s v="Enroute"/>
    <n v="29615.57"/>
    <m/>
    <n v="16"/>
    <m/>
    <m/>
    <m/>
    <n v="0"/>
    <m/>
    <n v="473849.12"/>
    <m/>
    <m/>
    <m/>
    <m/>
    <m/>
    <m/>
    <s v="Beylerbeyi"/>
    <x v="0"/>
    <s v="Yenileme"/>
    <s v="Lisans"/>
    <s v="Lisans Kiralama"/>
    <s v="Diğer"/>
    <x v="0"/>
    <x v="0"/>
    <s v="Yurt İçi"/>
    <s v="Türkiye"/>
  </r>
  <r>
    <s v="Q3"/>
    <x v="1"/>
    <x v="7"/>
    <m/>
    <s v="KARADENİZ KARDEŞLER GIDA SAN.VE TİC. A.Ş."/>
    <s v="EH.03.001"/>
    <s v="Enroute Panorama - Çağrı Merkezi Hizmeti (MSD)"/>
    <s v="Univera - Kebir Süt"/>
    <x v="5"/>
    <s v="Enroute"/>
    <s v="Enroute"/>
    <n v="29059.940000000002"/>
    <m/>
    <n v="22"/>
    <m/>
    <m/>
    <m/>
    <n v="63229"/>
    <m/>
    <n v="639318.68000000005"/>
    <m/>
    <m/>
    <m/>
    <m/>
    <m/>
    <m/>
    <s v="Kebir Süt"/>
    <x v="0"/>
    <s v="Yenileme"/>
    <s v="Hizmet"/>
    <s v="Çağrı Merkezi"/>
    <s v="Diğer"/>
    <x v="0"/>
    <x v="0"/>
    <s v="Yurt İçi"/>
    <s v="Türkiye"/>
  </r>
  <r>
    <s v="Q4"/>
    <x v="0"/>
    <x v="10"/>
    <m/>
    <s v="MİYA OTOMASYON VE BARKOD BILISIM SISTEMLERI SAN TİC. VE L.T.D. STI."/>
    <s v="UH.01.002"/>
    <s v="UNIDOX KONTÖR HIZMETI"/>
    <s v="Univera - Kanal"/>
    <x v="5"/>
    <s v="E-Dönüşüm"/>
    <s v="Unidox"/>
    <n v="2.044"/>
    <m/>
    <n v="10000"/>
    <m/>
    <n v="20440"/>
    <m/>
    <n v="0"/>
    <m/>
    <n v="20440"/>
    <m/>
    <n v="0"/>
    <n v="0"/>
    <s v="UNI240000001948"/>
    <m/>
    <m/>
    <s v="Miya"/>
    <x v="0"/>
    <s v="Yeni Satış"/>
    <s v="Kontor"/>
    <s v="Kontor Satışı"/>
    <s v="Diğer"/>
    <x v="1"/>
    <x v="1"/>
    <s v="Yurt İçi"/>
    <s v="Türkiye"/>
  </r>
  <r>
    <s v="Q3"/>
    <x v="1"/>
    <x v="8"/>
    <m/>
    <s v="KOROPLAST TEMİZLİK AMBALAJ ÜRÜNLERİ SAN. VE DIŞ TİC.A.Ş."/>
    <s v="EY.03.001"/>
    <s v="Enroute PANORAMA PAAS YazılımI (Kiralama Hizmetİ)"/>
    <s v="Univera - Koroplast"/>
    <x v="19"/>
    <s v="Enroute"/>
    <s v="Enroute"/>
    <n v="94503.98"/>
    <m/>
    <n v="1"/>
    <m/>
    <m/>
    <m/>
    <m/>
    <m/>
    <n v="94503.98"/>
    <m/>
    <m/>
    <m/>
    <m/>
    <m/>
    <m/>
    <s v="Koroplast"/>
    <x v="0"/>
    <s v="Yenileme"/>
    <s v="Lisans"/>
    <s v="Lisans Kiralama"/>
    <s v="Diğer"/>
    <x v="0"/>
    <x v="0"/>
    <s v="Yurt İçi"/>
    <s v="Türkiye"/>
  </r>
  <r>
    <s v="Q3"/>
    <x v="1"/>
    <x v="8"/>
    <m/>
    <s v="ATAK TEMİZLİK GIDA MOBİLYA DAĞ.PAZ.SAN.VE TİC.LTD."/>
    <s v="EH.02.014"/>
    <s v="Enroute PANORAMA BUSİNESS ANALYTİCS  (QSENSE) KULLANICI YazılımI BakımI"/>
    <s v="Univera - Henkel"/>
    <x v="16"/>
    <s v="Enroute"/>
    <s v="QLIK - Outsource"/>
    <n v="3340.8998099999999"/>
    <m/>
    <n v="1"/>
    <m/>
    <m/>
    <m/>
    <m/>
    <m/>
    <n v="3340.8998099999999"/>
    <m/>
    <m/>
    <m/>
    <m/>
    <m/>
    <m/>
    <s v="Henkel"/>
    <x v="0"/>
    <s v="Yenileme"/>
    <s v="Hizmet"/>
    <s v="Bakım ve Destek Hizmeti"/>
    <s v="Diğer"/>
    <x v="0"/>
    <x v="0"/>
    <s v="Yurt İçi"/>
    <s v="Türkiye"/>
  </r>
  <r>
    <s v="Q3"/>
    <x v="1"/>
    <x v="8"/>
    <m/>
    <s v="ÇEVİK BAKLİYAT GIDA ANONİM ŞİRKETİ"/>
    <s v="EH.02.014"/>
    <s v="Enroute PANORAMA BUSİNESS ANALYTİCS  (QSENSE) KULLANICI YazılımI BakımI"/>
    <s v="Univera - Henkel"/>
    <x v="16"/>
    <s v="Enroute"/>
    <s v="QLIK - Outsource"/>
    <n v="1518.889134"/>
    <m/>
    <n v="1"/>
    <m/>
    <m/>
    <m/>
    <m/>
    <m/>
    <n v="1518.889134"/>
    <m/>
    <m/>
    <m/>
    <m/>
    <m/>
    <m/>
    <s v="Henkel"/>
    <x v="0"/>
    <s v="Yenileme"/>
    <s v="Hizmet"/>
    <s v="Bakım ve Destek Hizmeti"/>
    <s v="Diğer"/>
    <x v="0"/>
    <x v="0"/>
    <s v="Yurt İçi"/>
    <s v="Türkiye"/>
  </r>
  <r>
    <s v="Q3"/>
    <x v="1"/>
    <x v="8"/>
    <m/>
    <s v="Duru Pazarlama Ticaret Ve Sanayi A.Ş."/>
    <s v="EH.02.014"/>
    <s v="Enroute PANORAMA BUSİNESS ANALYTİCS  (QSENSE) KULLANICI YazılımI BakımI"/>
    <s v="Univera - Henkel"/>
    <x v="16"/>
    <s v="Enroute"/>
    <s v="QLIK - Outsource"/>
    <n v="2583.3010439999998"/>
    <m/>
    <n v="1"/>
    <m/>
    <m/>
    <m/>
    <m/>
    <m/>
    <n v="2583.3010439999998"/>
    <m/>
    <m/>
    <m/>
    <m/>
    <m/>
    <m/>
    <s v="Henkel"/>
    <x v="0"/>
    <s v="Yenileme"/>
    <s v="Hizmet"/>
    <s v="Bakım ve Destek Hizmeti"/>
    <s v="Diğer"/>
    <x v="0"/>
    <x v="0"/>
    <s v="Yurt İçi"/>
    <s v="Türkiye"/>
  </r>
  <r>
    <s v="Q3"/>
    <x v="1"/>
    <x v="8"/>
    <m/>
    <s v="END DAĞITIM E-TİCARET İTHALAT İHRACAT SANAYİ TİCARET LİMİTED ŞİRKETİ"/>
    <s v="EH.02.014"/>
    <s v="Enroute PANORAMA BUSİNESS ANALYTİCS  (QSENSE) KULLANICI YazılımI BakımI"/>
    <s v="Univera - Henkel"/>
    <x v="16"/>
    <s v="Enroute"/>
    <s v="QLIK - Outsource"/>
    <n v="246.927156"/>
    <m/>
    <n v="1"/>
    <m/>
    <m/>
    <m/>
    <m/>
    <m/>
    <n v="246.927156"/>
    <m/>
    <m/>
    <m/>
    <m/>
    <m/>
    <m/>
    <s v="Henkel"/>
    <x v="0"/>
    <s v="Yenileme"/>
    <s v="Hizmet"/>
    <s v="Bakım ve Destek Hizmeti"/>
    <s v="Diğer"/>
    <x v="0"/>
    <x v="0"/>
    <s v="Yurt İçi"/>
    <s v="Türkiye"/>
  </r>
  <r>
    <s v="Q3"/>
    <x v="1"/>
    <x v="8"/>
    <m/>
    <s v="Duru Pazarlama Ticaret Ve Sanayi A.Ş."/>
    <s v="EH.02.001"/>
    <s v="Enroute Panorama - Yazılım Bakımı, Yaşatma ve Merkezi Destek Hizmeti"/>
    <s v="Univera - Henkel"/>
    <x v="16"/>
    <s v="Enroute"/>
    <s v="Enroute"/>
    <n v="53284.47"/>
    <m/>
    <n v="1"/>
    <m/>
    <m/>
    <m/>
    <m/>
    <m/>
    <n v="53284.47"/>
    <m/>
    <m/>
    <m/>
    <m/>
    <m/>
    <m/>
    <s v="Henkel"/>
    <x v="0"/>
    <s v="Yenileme"/>
    <s v="Hizmet"/>
    <s v="Bakım ve Destek Hizmeti"/>
    <s v="Diğer"/>
    <x v="0"/>
    <x v="0"/>
    <s v="Yurt İçi"/>
    <s v="Türkiye"/>
  </r>
  <r>
    <s v="Q3"/>
    <x v="1"/>
    <x v="8"/>
    <m/>
    <s v="TURKIYE SISE VE CAM FABRIKALARI A.S."/>
    <s v="EH.02.001"/>
    <s v="Enroute Panorama - Yazılım Bakımı, Yaşatma ve Merkezi Destek Hizmeti"/>
    <s v="Univera - Trakya Cam"/>
    <x v="16"/>
    <s v="Enroute"/>
    <s v="Enroute"/>
    <n v="55173.52"/>
    <m/>
    <n v="1"/>
    <m/>
    <m/>
    <m/>
    <m/>
    <m/>
    <n v="55173.52"/>
    <m/>
    <m/>
    <m/>
    <m/>
    <m/>
    <m/>
    <s v="Şişecam"/>
    <x v="0"/>
    <s v="Yenileme"/>
    <s v="Hizmet"/>
    <s v="Bakım ve Destek Hizmeti"/>
    <s v="Diğer"/>
    <x v="0"/>
    <x v="0"/>
    <s v="Yurt İçi"/>
    <s v="Türkiye"/>
  </r>
  <r>
    <s v="Q3"/>
    <x v="1"/>
    <x v="8"/>
    <m/>
    <s v="Duru Pazarlama Ticaret Ve Sanayi A.Ş."/>
    <s v="EH.03.001"/>
    <s v="Enroute Panorama - Çağrı Merkezi Hizmeti (MSD)"/>
    <s v="Univera - Henkel"/>
    <x v="16"/>
    <s v="Enroute"/>
    <s v="Enroute"/>
    <n v="18254.25"/>
    <m/>
    <n v="1"/>
    <m/>
    <m/>
    <m/>
    <m/>
    <m/>
    <n v="18254.25"/>
    <m/>
    <m/>
    <m/>
    <m/>
    <m/>
    <m/>
    <s v="Henkel"/>
    <x v="0"/>
    <s v="Yenileme"/>
    <s v="Hizmet"/>
    <s v="Çağrı Merkezi"/>
    <s v="Diğer"/>
    <x v="0"/>
    <x v="0"/>
    <s v="Yurt İçi"/>
    <s v="Türkiye"/>
  </r>
  <r>
    <s v="Q3"/>
    <x v="1"/>
    <x v="8"/>
    <m/>
    <s v="Haribo Şekerleme Tic. Ltd. Şti."/>
    <s v="EYS.01.014"/>
    <s v="Enroute Panorama - Platform Back Office Kullanıcı Yazılımı"/>
    <s v="Univera - Haribo"/>
    <x v="13"/>
    <s v="Enroute"/>
    <s v="Enroute"/>
    <n v="19012.5"/>
    <m/>
    <n v="10"/>
    <m/>
    <m/>
    <m/>
    <m/>
    <m/>
    <n v="190125"/>
    <m/>
    <m/>
    <m/>
    <m/>
    <m/>
    <m/>
    <s v="Haribo"/>
    <x v="0"/>
    <s v="Yeni Satış"/>
    <s v="Lisans"/>
    <s v="Lisans Satışı"/>
    <s v="Diğer"/>
    <x v="0"/>
    <x v="0"/>
    <s v="Yurt İçi"/>
    <s v="Türkiye"/>
  </r>
  <r>
    <s v="Q3"/>
    <x v="1"/>
    <x v="8"/>
    <m/>
    <s v="Lomisi JSC Efes Gürcistan "/>
    <s v="EY.01.014"/>
    <s v="Enroute Panorama - Platform Back Office Kullanıcı Yazılımı"/>
    <s v="Univera - Efes Gürcistan"/>
    <x v="16"/>
    <s v="Enroute"/>
    <s v="Enroute"/>
    <n v="4126.63"/>
    <m/>
    <n v="10"/>
    <m/>
    <m/>
    <m/>
    <m/>
    <m/>
    <n v="41266.300000000003"/>
    <m/>
    <m/>
    <m/>
    <m/>
    <m/>
    <m/>
    <s v="Efes International"/>
    <x v="0"/>
    <s v="Yeni Satış"/>
    <s v="Lisans"/>
    <s v="Lisans Satışı"/>
    <s v="Diğer"/>
    <x v="0"/>
    <x v="0"/>
    <s v="Yurt Dışı"/>
    <s v="Gürcistan"/>
  </r>
  <r>
    <s v="Q3"/>
    <x v="1"/>
    <x v="8"/>
    <m/>
    <s v="Lomisi JSC Efes Gürcistan "/>
    <s v="EY.01.014"/>
    <s v="Enroute Panorama - Platform Back Office Kullanıcı Yazılımı"/>
    <s v="Univera - Efes Gürcistan"/>
    <x v="16"/>
    <s v="Enroute"/>
    <s v="Enroute"/>
    <n v="4126.63"/>
    <m/>
    <n v="-10"/>
    <m/>
    <m/>
    <m/>
    <m/>
    <m/>
    <n v="-41266.300000000003"/>
    <m/>
    <m/>
    <m/>
    <m/>
    <m/>
    <m/>
    <s v="Efes International"/>
    <x v="0"/>
    <s v="Yeni Satış"/>
    <s v="Lisans"/>
    <s v="Lisans Satışı"/>
    <s v="Diğer"/>
    <x v="0"/>
    <x v="0"/>
    <s v="Yurt Dışı"/>
    <s v="Gürcistan"/>
  </r>
  <r>
    <s v="Q3"/>
    <x v="1"/>
    <x v="8"/>
    <m/>
    <s v="Lomisi JSC Efes Gürcistan "/>
    <s v="EYS.02.033"/>
    <s v="Enroute Panorama - Mobil Kullanıcı Yazılımı"/>
    <s v="Univera - Efes Gürcistan"/>
    <x v="16"/>
    <s v="Enroute"/>
    <s v="Enroute"/>
    <n v="5777.2820000000002"/>
    <m/>
    <n v="8"/>
    <m/>
    <m/>
    <m/>
    <m/>
    <m/>
    <n v="46218.256000000001"/>
    <m/>
    <m/>
    <m/>
    <m/>
    <m/>
    <m/>
    <s v="Efes International"/>
    <x v="0"/>
    <s v="Yeni Satış"/>
    <s v="Lisans"/>
    <s v="Lisans Satışı"/>
    <s v="Diğer"/>
    <x v="0"/>
    <x v="0"/>
    <s v="Yurt Dışı"/>
    <s v="Gürcistan"/>
  </r>
  <r>
    <s v="Q3"/>
    <x v="1"/>
    <x v="8"/>
    <m/>
    <s v="Haribo Şekerleme Tic. Ltd. Şti."/>
    <s v="EY.04.012"/>
    <s v="Enroute Panorama - E-Dönüşüm Modül Yazılımı"/>
    <s v="Univera - Haribo"/>
    <x v="13"/>
    <s v="E-Dönüşüm"/>
    <s v="Enroute"/>
    <n v="28275"/>
    <m/>
    <n v="5"/>
    <m/>
    <m/>
    <m/>
    <m/>
    <m/>
    <n v="141375"/>
    <m/>
    <m/>
    <m/>
    <m/>
    <m/>
    <m/>
    <s v="Haribo"/>
    <x v="0"/>
    <s v="Yeni Satış"/>
    <s v="Lisans"/>
    <s v="Lisans Satışı"/>
    <s v="Diğer"/>
    <x v="0"/>
    <x v="0"/>
    <s v="Yurt İçi"/>
    <s v="Türkiye"/>
  </r>
  <r>
    <s v="Q3"/>
    <x v="1"/>
    <x v="8"/>
    <m/>
    <s v="Lomisi JSC Efes Gürcistan "/>
    <s v="EY.01.021"/>
    <s v="Enroute Panorama - Dağıtım Kanalı (Bayi/Distribütör/Şube) Yazılımı"/>
    <s v="Univera - Efes Gürcistan"/>
    <x v="16"/>
    <s v="Enroute"/>
    <s v="Enroute"/>
    <n v="37139.67"/>
    <m/>
    <n v="2"/>
    <m/>
    <m/>
    <m/>
    <m/>
    <m/>
    <n v="74279.34"/>
    <m/>
    <m/>
    <m/>
    <m/>
    <m/>
    <m/>
    <s v="Efes International"/>
    <x v="0"/>
    <s v="Yeni Satış"/>
    <s v="Lisans"/>
    <s v="Lisans Satışı"/>
    <s v="Diğer"/>
    <x v="0"/>
    <x v="0"/>
    <s v="Yurt Dışı"/>
    <s v="Gürcistan"/>
  </r>
  <r>
    <s v="Q3"/>
    <x v="1"/>
    <x v="8"/>
    <m/>
    <s v="Lomisi JSC Efes Gürcistan "/>
    <s v="EY.01.021"/>
    <s v="Enroute Panorama - Dağıtım Kanalı (Bayi/Distribütör/Şube) Yazılımı"/>
    <s v="Univera - Efes Gürcistan"/>
    <x v="16"/>
    <s v="Enroute"/>
    <s v="Enroute"/>
    <n v="37139.67"/>
    <m/>
    <n v="-2"/>
    <m/>
    <m/>
    <m/>
    <m/>
    <m/>
    <n v="-74279.34"/>
    <m/>
    <m/>
    <m/>
    <m/>
    <m/>
    <m/>
    <s v="Efes International"/>
    <x v="0"/>
    <s v="Yeni Satış"/>
    <s v="Lisans"/>
    <s v="Lisans Satışı"/>
    <s v="Diğer"/>
    <x v="0"/>
    <x v="0"/>
    <s v="Yurt Dışı"/>
    <s v="Gürcistan"/>
  </r>
  <r>
    <s v="Q4"/>
    <x v="0"/>
    <x v="10"/>
    <m/>
    <s v="TOO OS2"/>
    <s v="WPH.03.001"/>
    <s v="WEBPLUS HOSTING HIZMETI"/>
    <s v="Univera - Kanal"/>
    <x v="5"/>
    <s v="Hosting"/>
    <m/>
    <n v="4700.09"/>
    <m/>
    <n v="6"/>
    <m/>
    <n v="28200.54249"/>
    <m/>
    <n v="2.49E-3"/>
    <m/>
    <n v="28200.54"/>
    <m/>
    <n v="0"/>
    <n v="0"/>
    <s v="ENV240000000121"/>
    <m/>
    <m/>
    <s v="Too OS2"/>
    <x v="0"/>
    <s v="Yeni Satış"/>
    <s v="Hizmet"/>
    <s v="Hosting"/>
    <s v="Diğer"/>
    <x v="1"/>
    <x v="9"/>
    <s v="Yurt Dışı"/>
    <s v="Kazakistan"/>
  </r>
  <r>
    <s v="Q4"/>
    <x v="0"/>
    <x v="10"/>
    <m/>
    <s v="LA LORRAINE UNLU MAMÜLLER SAN. VE TIC. A.S."/>
    <s v="EH.06.001"/>
    <s v="EnRoute Panorama - Hosting Hizmeti"/>
    <s v="Univera - La Lorraine"/>
    <x v="13"/>
    <s v="Hosting"/>
    <m/>
    <n v="61912.556666666671"/>
    <m/>
    <n v="3"/>
    <m/>
    <n v="185737.66741200001"/>
    <m/>
    <n v="-2.588E-3"/>
    <m/>
    <n v="185737.67"/>
    <m/>
    <n v="0"/>
    <n v="0"/>
    <s v="UNI240000001957"/>
    <m/>
    <m/>
    <s v="La Lorraine"/>
    <x v="0"/>
    <s v="Yenileme"/>
    <s v="Hizmet"/>
    <s v="Hosting"/>
    <s v="Diğer"/>
    <x v="0"/>
    <x v="0"/>
    <s v="Yurt İçi"/>
    <s v="Türkiye"/>
  </r>
  <r>
    <s v="Q3"/>
    <x v="1"/>
    <x v="8"/>
    <m/>
    <s v="TURKIYE SISE VE CAM FABRIKALARI A.S."/>
    <s v="EH.02.001"/>
    <s v="Enroute Panorama - Yazılım Bakımı, Yaşatma ve Merkezi Destek Hizmeti"/>
    <s v="Univera - Paşabahçe"/>
    <x v="16"/>
    <s v="Enroute"/>
    <s v="Enroute"/>
    <n v="187701"/>
    <m/>
    <n v="1"/>
    <m/>
    <m/>
    <m/>
    <n v="0"/>
    <m/>
    <n v="187701"/>
    <m/>
    <m/>
    <m/>
    <m/>
    <m/>
    <m/>
    <s v="Şişecam"/>
    <x v="0"/>
    <s v="Yenileme"/>
    <s v="Hizmet"/>
    <s v="Bakım ve Destek Hizmeti"/>
    <s v="Diğer"/>
    <x v="0"/>
    <x v="0"/>
    <s v="Yurt İçi"/>
    <s v="Türkiye"/>
  </r>
  <r>
    <s v="Q3"/>
    <x v="1"/>
    <x v="8"/>
    <m/>
    <s v="EFES KAZAKHSTAN JSC FE "/>
    <s v="EH.01.001"/>
    <s v="Enroute Panorama - Proje ve Ürün Yönetimi Danışmanlığı Hizmeti"/>
    <s v="Univera - Efes Kazakistan"/>
    <x v="16"/>
    <s v="Enroute"/>
    <s v="Enroute"/>
    <n v="16512"/>
    <m/>
    <n v="2"/>
    <m/>
    <m/>
    <m/>
    <m/>
    <m/>
    <n v="33024"/>
    <m/>
    <m/>
    <m/>
    <m/>
    <m/>
    <m/>
    <s v="Efes International"/>
    <x v="0"/>
    <s v="Yeni Satış"/>
    <s v="Hizmet"/>
    <s v="Proje Yönetimi ve Danışmanlık"/>
    <s v="Diğer"/>
    <x v="0"/>
    <x v="0"/>
    <s v="Yurt Dışı"/>
    <s v="Kazakistan"/>
  </r>
  <r>
    <s v="Q3"/>
    <x v="1"/>
    <x v="8"/>
    <m/>
    <s v="Lomisi JSC Efes Gürcistan "/>
    <s v="EYS.02.033"/>
    <s v="Enroute Panorama - Mobil Kullanıcı Yazılımı"/>
    <s v="Univera - Efes Gürcistan"/>
    <x v="16"/>
    <s v="Enroute"/>
    <s v="Enroute"/>
    <n v="5777.2820000000002"/>
    <m/>
    <n v="-8"/>
    <m/>
    <m/>
    <m/>
    <m/>
    <m/>
    <n v="-46218.256000000001"/>
    <m/>
    <m/>
    <m/>
    <m/>
    <m/>
    <m/>
    <s v="Efes International"/>
    <x v="0"/>
    <s v="Yeni Satış"/>
    <s v="Lisans"/>
    <s v="Lisans Satışı"/>
    <s v="Diğer"/>
    <x v="0"/>
    <x v="0"/>
    <s v="Yurt Dışı"/>
    <s v="Gürcistan"/>
  </r>
  <r>
    <s v="Q4"/>
    <x v="0"/>
    <x v="10"/>
    <m/>
    <s v="MİYA OTOMASYON VE BARKOD BILISIM SISTEMLERI SAN TİC. VE L.T.D. STI."/>
    <s v="WPY.02.001"/>
    <s v="WEBPLUS (Android) SATIS TEMSILCISI LISANSI"/>
    <s v="Univera - Kanal"/>
    <x v="5"/>
    <s v="Enroute"/>
    <s v="Webplus"/>
    <n v="3500"/>
    <m/>
    <n v="1"/>
    <m/>
    <n v="3500"/>
    <m/>
    <n v="0"/>
    <m/>
    <n v="3500"/>
    <m/>
    <n v="0"/>
    <n v="0"/>
    <s v="UNI240000001965"/>
    <m/>
    <m/>
    <s v="Miya"/>
    <x v="0"/>
    <s v="Yeni Satış"/>
    <s v="Lisans"/>
    <s v="Lisans Satışı"/>
    <s v="Diğer"/>
    <x v="1"/>
    <x v="1"/>
    <s v="Yurt İçi"/>
    <s v="Türkiye"/>
  </r>
  <r>
    <s v="Q4"/>
    <x v="0"/>
    <x v="10"/>
    <m/>
    <s v="BROWN FORMAN İÇKİ TİC. LTD. ŞTİ."/>
    <s v="QH.02.001"/>
    <s v="Quest Panorama - Yazilim Bakimi, Yasatma ve Merkezi Destek Hizmeti"/>
    <s v="Univera - Brown Forman"/>
    <x v="12"/>
    <s v="Quest"/>
    <m/>
    <n v="122136.19"/>
    <m/>
    <n v="1"/>
    <m/>
    <n v="122136.19"/>
    <m/>
    <n v="0"/>
    <m/>
    <n v="122136.19"/>
    <m/>
    <n v="0"/>
    <n v="0"/>
    <s v="UNI240000001968"/>
    <m/>
    <m/>
    <s v="Brown Forman"/>
    <x v="0"/>
    <s v="Yenileme"/>
    <s v="Hizmet"/>
    <s v="Bakım ve Destek Hizmeti"/>
    <s v="Key Account"/>
    <x v="0"/>
    <x v="0"/>
    <s v="Yurt İçi"/>
    <s v="Türkiye"/>
  </r>
  <r>
    <s v="Q4"/>
    <x v="0"/>
    <x v="10"/>
    <m/>
    <s v="BROWN FORMAN İÇKİ TİC. LTD. ŞTİ."/>
    <s v="QH.03.001"/>
    <s v="Quest Panorama  - Çafri Merkezi Hizmeti"/>
    <s v="Univera - Brown Forman"/>
    <x v="12"/>
    <s v="Quest"/>
    <m/>
    <n v="23773.47"/>
    <m/>
    <n v="1"/>
    <m/>
    <n v="23773.47"/>
    <m/>
    <n v="0"/>
    <m/>
    <n v="23773.47"/>
    <m/>
    <n v="0"/>
    <n v="0"/>
    <s v="UNI240000001968"/>
    <m/>
    <m/>
    <s v="Brown Forman"/>
    <x v="0"/>
    <s v="Yenileme"/>
    <s v="Hizmet"/>
    <s v="Hosting"/>
    <s v="Key Account"/>
    <x v="0"/>
    <x v="0"/>
    <s v="Yurt İçi"/>
    <s v="Türkiye"/>
  </r>
  <r>
    <s v="Q4"/>
    <x v="0"/>
    <x v="10"/>
    <m/>
    <s v="BROWN FORMAN İÇKİ TİC. LTD. ŞTİ."/>
    <s v="EH.06.001"/>
    <s v="EnRoute Panorama - Hosting Hizmeti"/>
    <s v="Univera - Brown Forman"/>
    <x v="12"/>
    <s v="Hosting"/>
    <m/>
    <n v="65947.544999999998"/>
    <m/>
    <n v="12"/>
    <m/>
    <n v="791370.54102"/>
    <m/>
    <n v="1.0200000000000001E-3"/>
    <m/>
    <n v="791370.54"/>
    <m/>
    <n v="0"/>
    <n v="0"/>
    <s v="UNI240000001967"/>
    <m/>
    <m/>
    <s v="Brown Forman"/>
    <x v="0"/>
    <s v="Yenileme"/>
    <s v="Hizmet"/>
    <s v="Hosting"/>
    <s v="Key Account"/>
    <x v="0"/>
    <x v="0"/>
    <s v="Yurt İçi"/>
    <s v="Türkiye"/>
  </r>
  <r>
    <s v="Q4"/>
    <x v="0"/>
    <x v="10"/>
    <m/>
    <s v="IMPERIAL TOBACCO TÜTÜN ÜRÜNLERI SATIS VE PAZARLAMA A.S"/>
    <s v="EH.06.001"/>
    <s v="EnRoute Panorama - Hosting Hizmeti"/>
    <s v="Univera - Imperial Tobacco"/>
    <x v="13"/>
    <s v="Hosting"/>
    <m/>
    <n v="91000"/>
    <m/>
    <n v="1"/>
    <m/>
    <n v="91000"/>
    <m/>
    <n v="0"/>
    <m/>
    <n v="91000"/>
    <m/>
    <n v="0"/>
    <n v="0"/>
    <s v="UNI240000001964"/>
    <m/>
    <m/>
    <s v="Imperial Tobacco"/>
    <x v="0"/>
    <s v="Yenileme"/>
    <s v="Hizmet"/>
    <s v="Hosting"/>
    <s v="Diğer"/>
    <x v="0"/>
    <x v="0"/>
    <s v="Yurt İçi"/>
    <s v="Türkiye"/>
  </r>
  <r>
    <s v="Q3"/>
    <x v="1"/>
    <x v="8"/>
    <m/>
    <s v="İNTEMA İNŞAAT VE TESİSAT MALZEME A.Ş"/>
    <s v="EH.05.001"/>
    <s v="Enroute Panorama - Yazılım Geliştirme Hizmeti"/>
    <s v="Univera - Eczacıbaşı Intema"/>
    <x v="13"/>
    <s v="Enroute"/>
    <s v="Enroute"/>
    <n v="19600"/>
    <m/>
    <n v="1.5"/>
    <m/>
    <m/>
    <m/>
    <m/>
    <m/>
    <n v="29400"/>
    <m/>
    <m/>
    <m/>
    <m/>
    <m/>
    <m/>
    <s v="Eczacıbaşı"/>
    <x v="0"/>
    <s v="Yeni Satış"/>
    <s v="Hizmet"/>
    <s v="Yazılım Geliştirme"/>
    <s v="Diğer"/>
    <x v="0"/>
    <x v="0"/>
    <s v="Yurt İçi"/>
    <s v="Türkiye"/>
  </r>
  <r>
    <s v="Q3"/>
    <x v="1"/>
    <x v="8"/>
    <m/>
    <s v="KARADENİZ KARDEŞLER GIDA SAN.VE TİC. A.Ş."/>
    <s v="EH.05.001"/>
    <s v="Enroute Panorama - Yazılım Geliştirme Hizmeti"/>
    <s v="Univera - Kebir Süt"/>
    <x v="5"/>
    <s v="Enroute"/>
    <s v="Enroute"/>
    <n v="14000"/>
    <m/>
    <n v="2"/>
    <m/>
    <m/>
    <m/>
    <m/>
    <m/>
    <n v="28000"/>
    <m/>
    <m/>
    <m/>
    <m/>
    <m/>
    <m/>
    <s v="Kebir Süt"/>
    <x v="0"/>
    <s v="Yeni Satış"/>
    <s v="Hizmet"/>
    <s v="Yazılım Geliştirme"/>
    <s v="Diğer"/>
    <x v="0"/>
    <x v="0"/>
    <s v="Yurt İçi"/>
    <s v="Türkiye"/>
  </r>
  <r>
    <s v="Q3"/>
    <x v="1"/>
    <x v="8"/>
    <m/>
    <s v="ROYAL CANIN TURKEY EVCİL HAYVAN ÜRÜNLERİ TİC. LTD. ŞTİ."/>
    <s v="EH.05.001"/>
    <s v="Enroute Panorama - Yazılım Geliştirme Hizmeti"/>
    <s v="Univera - Royal Canin"/>
    <x v="12"/>
    <s v="Enroute"/>
    <s v="Enroute"/>
    <n v="19600"/>
    <m/>
    <n v="0.5"/>
    <m/>
    <m/>
    <m/>
    <m/>
    <m/>
    <n v="9800"/>
    <m/>
    <m/>
    <m/>
    <m/>
    <m/>
    <m/>
    <s v="Royal Canin"/>
    <x v="0"/>
    <s v="Yeni Satış"/>
    <s v="Hizmet"/>
    <s v="Yazılım Geliştirme"/>
    <s v="Diğer"/>
    <x v="0"/>
    <x v="0"/>
    <s v="Yurt İçi"/>
    <s v="Türkiye"/>
  </r>
  <r>
    <s v="Q3"/>
    <x v="1"/>
    <x v="8"/>
    <m/>
    <s v="VITRA KARO SERAMIK SAN. VE TIC. AS."/>
    <s v="EH.05.001"/>
    <s v="Enroute Panorama - Yazılım Geliştirme Hizmeti"/>
    <s v="Univera - Eczacıbaşı Intema"/>
    <x v="13"/>
    <s v="Enroute"/>
    <s v="Enroute"/>
    <n v="19600"/>
    <m/>
    <n v="1.5"/>
    <m/>
    <m/>
    <m/>
    <m/>
    <m/>
    <n v="29400"/>
    <m/>
    <m/>
    <m/>
    <m/>
    <m/>
    <m/>
    <s v="Eczacıbaşı"/>
    <x v="0"/>
    <s v="Yeni Satış"/>
    <s v="Hizmet"/>
    <s v="Yazılım Geliştirme"/>
    <s v="Diğer"/>
    <x v="0"/>
    <x v="0"/>
    <s v="Yurt İçi"/>
    <s v="Türkiye"/>
  </r>
  <r>
    <s v="Q3"/>
    <x v="1"/>
    <x v="8"/>
    <m/>
    <s v="EFES VITANTA MOLDOVA BREWERY S.A"/>
    <s v="EH.02.001"/>
    <s v="Enroute Panorama - Yazılım Bakımı, Yaşatma ve Merkezi Destek Hizmeti"/>
    <s v="Univera - Efes Moldova"/>
    <x v="16"/>
    <s v="Enroute"/>
    <s v="Enroute"/>
    <n v="30588.39"/>
    <m/>
    <n v="1"/>
    <m/>
    <m/>
    <m/>
    <m/>
    <m/>
    <n v="30588.39"/>
    <m/>
    <m/>
    <m/>
    <m/>
    <m/>
    <m/>
    <s v="Efes International"/>
    <x v="0"/>
    <s v="Yenileme"/>
    <s v="Hizmet"/>
    <s v="Bakım ve Destek Hizmeti"/>
    <s v="Diğer"/>
    <x v="0"/>
    <x v="0"/>
    <s v="Yurt Dışı"/>
    <s v="Moldova"/>
  </r>
  <r>
    <s v="Q3"/>
    <x v="1"/>
    <x v="8"/>
    <m/>
    <s v="EFES VITANTA MOLDOVA BREWERY S.A"/>
    <s v="EH.02.001"/>
    <s v="Enroute Panorama - Yazılım Bakımı, Yaşatma ve Merkezi Destek Hizmeti"/>
    <s v="Univera - Efes Moldova"/>
    <x v="16"/>
    <s v="Enroute"/>
    <s v="Enroute"/>
    <n v="30525.809405"/>
    <m/>
    <n v="1"/>
    <m/>
    <m/>
    <m/>
    <m/>
    <m/>
    <n v="30525.809405"/>
    <m/>
    <m/>
    <m/>
    <m/>
    <m/>
    <m/>
    <s v="Efes International"/>
    <x v="0"/>
    <s v="Yenileme"/>
    <s v="Hizmet"/>
    <s v="Bakım ve Destek Hizmeti"/>
    <s v="Diğer"/>
    <x v="0"/>
    <x v="0"/>
    <s v="Yurt Dışı"/>
    <s v="Moldova"/>
  </r>
  <r>
    <s v="Q3"/>
    <x v="1"/>
    <x v="8"/>
    <m/>
    <s v="EFES VITANTA MOLDOVA BREWERY S.A"/>
    <s v="EH.02.001"/>
    <s v="Enroute Panorama - Yazılım Bakımı, Yaşatma ve Merkezi Destek Hizmeti"/>
    <s v="Univera - Efes Moldova"/>
    <x v="16"/>
    <s v="Enroute"/>
    <s v="Enroute"/>
    <n v="30525.809405"/>
    <m/>
    <n v="1"/>
    <m/>
    <m/>
    <m/>
    <m/>
    <m/>
    <n v="30525.809405"/>
    <m/>
    <m/>
    <m/>
    <m/>
    <m/>
    <m/>
    <s v="Efes International"/>
    <x v="0"/>
    <s v="Yenileme"/>
    <s v="Hizmet"/>
    <s v="Bakım ve Destek Hizmeti"/>
    <s v="Diğer"/>
    <x v="0"/>
    <x v="0"/>
    <s v="Yurt Dışı"/>
    <s v="Moldova"/>
  </r>
  <r>
    <s v="Q3"/>
    <x v="1"/>
    <x v="8"/>
    <m/>
    <s v="ROYAL CANIN TURKEY EVCİL HAYVAN ÜRÜNLERİ TİC. LTD. ŞTİ."/>
    <s v="EH.02.001"/>
    <s v="Enroute Panorama - Yazılım Bakımı, Yaşatma ve Merkezi Destek Hizmeti"/>
    <s v="Univera - Royal Canin"/>
    <x v="12"/>
    <s v="Enroute"/>
    <s v="Enroute"/>
    <n v="12512.25"/>
    <m/>
    <n v="1"/>
    <m/>
    <m/>
    <m/>
    <m/>
    <m/>
    <n v="12512.25"/>
    <m/>
    <m/>
    <m/>
    <m/>
    <m/>
    <m/>
    <s v="Royal Canin"/>
    <x v="0"/>
    <s v="Yenileme"/>
    <s v="Hizmet"/>
    <s v="Bakım ve Destek Hizmeti"/>
    <s v="Diğer"/>
    <x v="0"/>
    <x v="0"/>
    <s v="Yurt İçi"/>
    <s v="Türkiye"/>
  </r>
  <r>
    <s v="Q3"/>
    <x v="1"/>
    <x v="8"/>
    <m/>
    <s v="WEITNAUER DIŞ TİCARET A.Ş "/>
    <s v="EH.02.001"/>
    <s v="Enroute Panorama - Yazılım Bakımı, Yaşatma ve Merkezi Destek Hizmeti"/>
    <s v="Univera - Weitnauer"/>
    <x v="12"/>
    <s v="Enroute"/>
    <s v="Enroute"/>
    <n v="6698.56"/>
    <m/>
    <n v="1"/>
    <m/>
    <m/>
    <m/>
    <m/>
    <m/>
    <n v="6698.56"/>
    <m/>
    <m/>
    <m/>
    <m/>
    <m/>
    <m/>
    <s v="Weithnauer"/>
    <x v="0"/>
    <s v="Yenileme"/>
    <s v="Hizmet"/>
    <s v="Bakım ve Destek Hizmeti"/>
    <s v="Diğer"/>
    <x v="0"/>
    <x v="0"/>
    <s v="Yurt İçi"/>
    <s v="Türkiye"/>
  </r>
  <r>
    <s v="Q3"/>
    <x v="1"/>
    <x v="8"/>
    <m/>
    <s v="MARS GIDA ÜRÜNLERİ TİC. LTD.ŞTİ."/>
    <s v="EH.03.003"/>
    <s v="Enroute Panorama - Uzman Destek Hizmeti"/>
    <s v="Univera - Mars Gıda"/>
    <x v="12"/>
    <s v="Enroute"/>
    <s v="Enroute"/>
    <n v="152500"/>
    <m/>
    <n v="3"/>
    <m/>
    <m/>
    <m/>
    <m/>
    <m/>
    <n v="457500"/>
    <m/>
    <m/>
    <m/>
    <m/>
    <m/>
    <m/>
    <s v="Mars Gıda"/>
    <x v="0"/>
    <s v="Yenileme"/>
    <s v="Hizmet"/>
    <s v="Uzman Destek Hizmeti"/>
    <s v="Diğer"/>
    <x v="0"/>
    <x v="0"/>
    <s v="Yurt İçi"/>
    <s v="Türkiye"/>
  </r>
  <r>
    <s v="Q3"/>
    <x v="1"/>
    <x v="8"/>
    <m/>
    <s v="MARS GIDA ÜRÜNLERİ TİC. LTD.ŞTİ."/>
    <s v="EH.03.003"/>
    <s v="Enroute Panorama - Uzman Destek Hizmeti"/>
    <s v="Univera - Mars Gıda"/>
    <x v="12"/>
    <s v="Enroute"/>
    <s v="Enroute"/>
    <n v="152500"/>
    <m/>
    <n v="3"/>
    <m/>
    <m/>
    <m/>
    <m/>
    <m/>
    <n v="457500"/>
    <m/>
    <m/>
    <m/>
    <m/>
    <m/>
    <m/>
    <s v="Mars Gıda"/>
    <x v="0"/>
    <s v="Yenileme"/>
    <s v="Hizmet"/>
    <s v="Uzman Destek Hizmeti"/>
    <s v="Diğer"/>
    <x v="0"/>
    <x v="0"/>
    <s v="Yurt İçi"/>
    <s v="Türkiye"/>
  </r>
  <r>
    <s v="Q3"/>
    <x v="1"/>
    <x v="8"/>
    <m/>
    <s v="MARS GIDA ÜRÜNLERİ TİC. LTD.ŞTİ."/>
    <s v="EH.03.003"/>
    <s v="Enroute Panorama - Uzman Destek Hizmeti"/>
    <s v="Univera - Mars Gıda"/>
    <x v="12"/>
    <s v="Enroute"/>
    <s v="Enroute"/>
    <n v="152500"/>
    <m/>
    <n v="1"/>
    <m/>
    <m/>
    <m/>
    <m/>
    <m/>
    <n v="152500"/>
    <m/>
    <m/>
    <m/>
    <m/>
    <m/>
    <m/>
    <s v="Mars Gıda"/>
    <x v="0"/>
    <s v="Yenileme"/>
    <s v="Hizmet"/>
    <s v="Uzman Destek Hizmeti"/>
    <s v="Diğer"/>
    <x v="0"/>
    <x v="0"/>
    <s v="Yurt İçi"/>
    <s v="Türkiye"/>
  </r>
  <r>
    <s v="Q3"/>
    <x v="1"/>
    <x v="8"/>
    <m/>
    <s v="çaykur - Başhan Agro Gıda San Tic A.S."/>
    <s v="EH.03.006"/>
    <s v="Enroute Panorama - Uzaktan Kurulum ve Eğitim Hizmeti"/>
    <s v="Univera - Çaykur"/>
    <x v="12"/>
    <s v="Enroute"/>
    <s v="Enroute"/>
    <n v="14000"/>
    <m/>
    <n v="1"/>
    <m/>
    <m/>
    <m/>
    <m/>
    <m/>
    <n v="14000"/>
    <m/>
    <m/>
    <m/>
    <m/>
    <m/>
    <m/>
    <s v="Çaykur"/>
    <x v="0"/>
    <s v="Yeni Satış"/>
    <s v="Hizmet"/>
    <s v="Kurulum ve Eğitim"/>
    <s v="Diğer"/>
    <x v="0"/>
    <x v="0"/>
    <s v="Yurt İçi"/>
    <s v="Türkiye"/>
  </r>
  <r>
    <s v="Q3"/>
    <x v="1"/>
    <x v="8"/>
    <m/>
    <s v="ROYAL CANIN TURKEY EVCİL HAYVAN ÜRÜNLERİ TİC. LTD. ŞTİ."/>
    <s v="EH.05.002"/>
    <s v="Enroute Panorama - Rapor Geliştirme Hizmeti"/>
    <s v="Univera - Royal Canin"/>
    <x v="12"/>
    <s v="Enroute"/>
    <s v="Enroute"/>
    <n v="19600"/>
    <m/>
    <n v="1"/>
    <m/>
    <m/>
    <m/>
    <m/>
    <m/>
    <n v="19600"/>
    <m/>
    <m/>
    <m/>
    <m/>
    <m/>
    <m/>
    <s v="Royal Canin"/>
    <x v="0"/>
    <s v="Yeni Satış"/>
    <s v="Hizmet"/>
    <s v="Rapor Geliştirme"/>
    <s v="Diğer"/>
    <x v="0"/>
    <x v="0"/>
    <s v="Yurt İçi"/>
    <s v="Türkiye"/>
  </r>
  <r>
    <s v="Q3"/>
    <x v="1"/>
    <x v="8"/>
    <m/>
    <s v="EFES KAZAKHSTAN JSC FE "/>
    <s v="EH.01.001"/>
    <s v="Enroute Panorama - Proje ve Ürün Yönetimi Danışmanlığı Hizmeti"/>
    <s v="Univera - Efes Kazakistan"/>
    <x v="16"/>
    <s v="Enroute"/>
    <s v="Enroute"/>
    <n v="16560"/>
    <m/>
    <n v="7"/>
    <m/>
    <m/>
    <m/>
    <m/>
    <m/>
    <n v="115920"/>
    <m/>
    <m/>
    <m/>
    <m/>
    <m/>
    <m/>
    <s v="Efes International"/>
    <x v="0"/>
    <s v="Yeni Satış"/>
    <s v="Hizmet"/>
    <s v="Proje Yönetimi ve Danışmanlık"/>
    <s v="Diğer"/>
    <x v="0"/>
    <x v="0"/>
    <s v="Yurt Dışı"/>
    <s v="Kazakistan"/>
  </r>
  <r>
    <s v="Q3"/>
    <x v="1"/>
    <x v="8"/>
    <m/>
    <s v="KARADENİZ KARDEŞLER GIDA SAN.VE TİC. A.Ş."/>
    <s v="EH.01.001"/>
    <s v="Enroute Panorama - Proje ve Ürün Yönetimi Danışmanlığı Hizmeti"/>
    <s v="Univera - Kebir Süt"/>
    <x v="5"/>
    <s v="Enroute"/>
    <s v="Enroute"/>
    <n v="15750"/>
    <m/>
    <n v="1"/>
    <m/>
    <m/>
    <m/>
    <m/>
    <m/>
    <n v="15750"/>
    <m/>
    <m/>
    <m/>
    <m/>
    <m/>
    <m/>
    <s v="Kebir Süt"/>
    <x v="0"/>
    <s v="Yeni Satış"/>
    <s v="Hizmet"/>
    <s v="Proje Yönetimi ve Danışmanlık"/>
    <s v="Diğer"/>
    <x v="0"/>
    <x v="0"/>
    <s v="Yurt İçi"/>
    <s v="Türkiye"/>
  </r>
  <r>
    <s v="Q3"/>
    <x v="1"/>
    <x v="8"/>
    <m/>
    <s v="ROYAL CANIN TURKEY EVCİL HAYVAN ÜRÜNLERİ TİC. LTD. ŞTİ."/>
    <s v="EH.01.002"/>
    <s v="Enroute Panorama - Proje Destek Uzmanı Hizmeti"/>
    <s v="Univera - Royal Canin"/>
    <x v="12"/>
    <s v="Enroute"/>
    <s v="Enroute"/>
    <n v="24500"/>
    <m/>
    <n v="1.5"/>
    <m/>
    <m/>
    <m/>
    <m/>
    <m/>
    <n v="36750"/>
    <m/>
    <m/>
    <m/>
    <m/>
    <m/>
    <m/>
    <s v="Royal Canin"/>
    <x v="0"/>
    <s v="Yeni Satış"/>
    <s v="Hizmet"/>
    <s v="Proje Yönetimi ve Danışmanlık"/>
    <s v="Diğer"/>
    <x v="0"/>
    <x v="0"/>
    <s v="Yurt İçi"/>
    <s v="Türkiye"/>
  </r>
  <r>
    <s v="Q3"/>
    <x v="1"/>
    <x v="8"/>
    <m/>
    <s v="Lomisi JSC Efes Gürcistan "/>
    <s v="EY.01.014"/>
    <s v="Enroute Panorama - Platform Back Office Kullanıcı Yazılımı"/>
    <s v="Univera - Efes Gürcistan"/>
    <x v="16"/>
    <s v="Enroute"/>
    <s v="Enroute"/>
    <n v="4131.5300000000007"/>
    <m/>
    <n v="10"/>
    <m/>
    <m/>
    <m/>
    <m/>
    <m/>
    <n v="41315.300000000003"/>
    <m/>
    <m/>
    <m/>
    <m/>
    <m/>
    <m/>
    <s v="Efes International"/>
    <x v="0"/>
    <s v="Yeni Satış"/>
    <s v="Lisans"/>
    <s v="Lisans Satışı"/>
    <s v="Diğer"/>
    <x v="0"/>
    <x v="0"/>
    <s v="Yurt Dışı"/>
    <s v="Gürcistan"/>
  </r>
  <r>
    <s v="Q3"/>
    <x v="1"/>
    <x v="8"/>
    <m/>
    <s v="EFES KAZAKHSTAN JSC FE "/>
    <s v="EYS.02.033"/>
    <s v="Enroute Panorama - Mobil Kullanıcı Yazılımı"/>
    <s v="Univera - Efes Kazakistan"/>
    <x v="16"/>
    <s v="Enroute"/>
    <s v="Enroute"/>
    <n v="5796"/>
    <m/>
    <n v="10"/>
    <m/>
    <m/>
    <m/>
    <m/>
    <m/>
    <n v="57960"/>
    <m/>
    <m/>
    <m/>
    <m/>
    <m/>
    <m/>
    <s v="Efes International"/>
    <x v="0"/>
    <s v="Yeni Satış"/>
    <s v="Lisans"/>
    <s v="Lisans Satışı"/>
    <s v="Diğer"/>
    <x v="0"/>
    <x v="0"/>
    <s v="Yurt Dışı"/>
    <s v="Kazakistan"/>
  </r>
  <r>
    <s v="Q3"/>
    <x v="1"/>
    <x v="8"/>
    <m/>
    <s v="Lomisi JSC Efes Gürcistan "/>
    <s v="EYS.02.033"/>
    <s v="Enroute Panorama - Mobil Kullanıcı Yazılımı"/>
    <s v="Univera - Efes Gürcistan"/>
    <x v="16"/>
    <s v="Enroute"/>
    <s v="Enroute"/>
    <n v="5784.1419999999998"/>
    <m/>
    <n v="8"/>
    <m/>
    <m/>
    <m/>
    <m/>
    <m/>
    <n v="46273.135999999999"/>
    <m/>
    <m/>
    <m/>
    <m/>
    <m/>
    <m/>
    <s v="Efes International"/>
    <x v="0"/>
    <s v="Yeni Satış"/>
    <s v="Lisans"/>
    <s v="Lisans Satışı"/>
    <s v="Diğer"/>
    <x v="0"/>
    <x v="0"/>
    <s v="Yurt Dışı"/>
    <s v="Gürcistan"/>
  </r>
  <r>
    <s v="Q3"/>
    <x v="1"/>
    <x v="8"/>
    <m/>
    <s v="WEITNAUER DIŞ TİCARET A.Ş "/>
    <s v="EYS.02.033"/>
    <s v="Enroute Panorama - Mobil Kullanıcı Yazılımı"/>
    <s v="Univera - Weitnauer"/>
    <x v="12"/>
    <s v="Enroute"/>
    <s v="Enroute"/>
    <n v="3806"/>
    <m/>
    <n v="8"/>
    <m/>
    <m/>
    <m/>
    <m/>
    <m/>
    <n v="30448"/>
    <m/>
    <m/>
    <m/>
    <m/>
    <m/>
    <m/>
    <s v="Weithnauer"/>
    <x v="0"/>
    <s v="Yeni Satış"/>
    <s v="Lisans"/>
    <s v="Lisans Satışı"/>
    <s v="Diğer"/>
    <x v="0"/>
    <x v="0"/>
    <s v="Yurt İçi"/>
    <s v="Türkiye"/>
  </r>
  <r>
    <s v="Q3"/>
    <x v="1"/>
    <x v="8"/>
    <m/>
    <s v="Lomisi JSC Efes Gürcistan "/>
    <s v="EY.01.021"/>
    <s v="Enroute Panorama - Dağıtım Kanalı (Bayi/Distribütör/Şube) Yazılımı"/>
    <s v="Univera - Efes Gürcistan"/>
    <x v="16"/>
    <s v="Enroute"/>
    <s v="Enroute"/>
    <n v="37183.769999999997"/>
    <m/>
    <n v="2"/>
    <m/>
    <m/>
    <m/>
    <m/>
    <m/>
    <n v="74367.539999999994"/>
    <m/>
    <m/>
    <m/>
    <m/>
    <m/>
    <m/>
    <s v="Efes International"/>
    <x v="0"/>
    <s v="Yeni Satış"/>
    <s v="Lisans"/>
    <s v="Lisans Satışı"/>
    <s v="Diğer"/>
    <x v="0"/>
    <x v="0"/>
    <s v="Yurt Dışı"/>
    <s v="Gürcistan"/>
  </r>
  <r>
    <s v="Q3"/>
    <x v="1"/>
    <x v="8"/>
    <m/>
    <s v="ROYAL CANIN TURKEY EVCİL HAYVAN ÜRÜNLERİ TİC. LTD. ŞTİ."/>
    <s v="EY.01.021"/>
    <s v="Enroute Panorama - Dağıtım Kanalı (Bayi/Distribütör/Şube) Yazılımı"/>
    <s v="Univera - Royal Canin"/>
    <x v="12"/>
    <s v="Enroute"/>
    <s v="Enroute"/>
    <n v="48750"/>
    <m/>
    <n v="2"/>
    <m/>
    <m/>
    <m/>
    <m/>
    <m/>
    <n v="97500"/>
    <m/>
    <m/>
    <m/>
    <m/>
    <m/>
    <m/>
    <s v="Royal Canin"/>
    <x v="0"/>
    <s v="Yeni Satış"/>
    <s v="Lisans"/>
    <s v="Lisans Satışı"/>
    <s v="Diğer"/>
    <x v="0"/>
    <x v="0"/>
    <s v="Yurt İçi"/>
    <s v="Türkiye"/>
  </r>
  <r>
    <s v="Q3"/>
    <x v="1"/>
    <x v="8"/>
    <m/>
    <s v="EFES VITANTA MOLDOVA BREWERY S.A"/>
    <s v="EH.03.001"/>
    <s v="Enroute Panorama - Çağrı Merkezi Hizmeti (MSD)"/>
    <s v="Univera - Efes Moldova"/>
    <x v="16"/>
    <s v="Enroute"/>
    <s v="Enroute"/>
    <n v="39910.5798"/>
    <m/>
    <n v="1"/>
    <m/>
    <m/>
    <m/>
    <m/>
    <m/>
    <n v="39910.5798"/>
    <m/>
    <m/>
    <m/>
    <m/>
    <m/>
    <m/>
    <s v="Efes International"/>
    <x v="0"/>
    <s v="Yenileme"/>
    <s v="Hizmet"/>
    <s v="Çağrı Merkezi"/>
    <s v="Diğer"/>
    <x v="0"/>
    <x v="0"/>
    <s v="Yurt Dışı"/>
    <s v="Moldova"/>
  </r>
  <r>
    <s v="Q3"/>
    <x v="1"/>
    <x v="8"/>
    <m/>
    <s v="EFES VITANTA MOLDOVA BREWERY S.A"/>
    <s v="EH.03.001"/>
    <s v="Enroute Panorama - Çağrı Merkezi Hizmeti (MSD)"/>
    <s v="Univera - Efes Moldova"/>
    <x v="16"/>
    <s v="Enroute"/>
    <s v="Enroute"/>
    <n v="39910.5798"/>
    <m/>
    <n v="1"/>
    <m/>
    <m/>
    <m/>
    <m/>
    <m/>
    <n v="39910.5798"/>
    <m/>
    <m/>
    <m/>
    <m/>
    <m/>
    <m/>
    <s v="Efes International"/>
    <x v="0"/>
    <s v="Yenileme"/>
    <s v="Hizmet"/>
    <s v="Çağrı Merkezi"/>
    <s v="Diğer"/>
    <x v="0"/>
    <x v="0"/>
    <s v="Yurt Dışı"/>
    <s v="Moldova"/>
  </r>
  <r>
    <s v="Q3"/>
    <x v="1"/>
    <x v="8"/>
    <m/>
    <s v="EFES VITANTA MOLDOVA BREWERY S.A"/>
    <s v="EH.03.001"/>
    <s v="Enroute Panorama - Çağrı Merkezi Hizmeti (MSD)"/>
    <s v="Univera - Efes Moldova"/>
    <x v="16"/>
    <s v="Enroute"/>
    <s v="Enroute"/>
    <n v="39910.5798"/>
    <m/>
    <n v="1"/>
    <m/>
    <m/>
    <m/>
    <m/>
    <m/>
    <n v="39910.5798"/>
    <m/>
    <m/>
    <m/>
    <m/>
    <m/>
    <m/>
    <s v="Efes International"/>
    <x v="0"/>
    <s v="Yenileme"/>
    <s v="Hizmet"/>
    <s v="Çağrı Merkezi"/>
    <s v="Diğer"/>
    <x v="0"/>
    <x v="0"/>
    <s v="Yurt Dışı"/>
    <s v="Moldova"/>
  </r>
  <r>
    <s v="Q4"/>
    <x v="0"/>
    <x v="10"/>
    <m/>
    <s v="ERZA GIDA ANONIM SIRKETI"/>
    <s v="UH.01.002"/>
    <s v="UNIDOX KONTÖR HIZMETI"/>
    <s v="Univera - Mey İçki"/>
    <x v="6"/>
    <s v="E-Dönüşüm"/>
    <s v="Unidox"/>
    <n v="0.68"/>
    <m/>
    <n v="50000"/>
    <m/>
    <n v="34000"/>
    <m/>
    <n v="0"/>
    <m/>
    <n v="34000"/>
    <m/>
    <n v="0"/>
    <n v="0"/>
    <s v="UNI240000001970"/>
    <m/>
    <m/>
    <s v="Mey İçki"/>
    <x v="0"/>
    <s v="Yeni Satış"/>
    <s v="Kontor"/>
    <s v="Kontor Satışı"/>
    <s v="Key Account"/>
    <x v="1"/>
    <x v="0"/>
    <s v="Yurt İçi"/>
    <s v="Türkiye"/>
  </r>
  <r>
    <s v="Q4"/>
    <x v="0"/>
    <x v="10"/>
    <m/>
    <s v="TURKUAZ TRADE LLC"/>
    <s v="QH.02.001"/>
    <s v="Quest Panorama - Yazilim Bakimi, Yasatma ve Merkezi Destek Hizmeti"/>
    <s v="Univera - Turkuaz Kazakistan"/>
    <x v="11"/>
    <s v="Quest"/>
    <m/>
    <n v="10266.33"/>
    <m/>
    <n v="1"/>
    <m/>
    <n v="10266.32696"/>
    <m/>
    <n v="-3.0400000000000002E-3"/>
    <m/>
    <n v="10266.33"/>
    <m/>
    <n v="0"/>
    <n v="0"/>
    <s v="ENV240000000122"/>
    <m/>
    <m/>
    <s v="Turkuaz Trade"/>
    <x v="0"/>
    <s v="Yenileme"/>
    <s v="Hizmet"/>
    <s v="Bakım ve Destek Hizmeti"/>
    <s v="Diğer"/>
    <x v="0"/>
    <x v="0"/>
    <s v="Yurt Dışı"/>
    <s v="Kırgızistan"/>
  </r>
  <r>
    <s v="Q3"/>
    <x v="1"/>
    <x v="8"/>
    <m/>
    <s v="Altıparmak Gıda San. ve Tic. A.Ş. "/>
    <s v="EY.03.001"/>
    <s v="Enroute PANORAMA PAAS YazılımI (Kiralama Hizmetİ)"/>
    <s v="Univera - Altıparmak-Balparmak"/>
    <x v="18"/>
    <s v="Enroute"/>
    <s v="Enroute"/>
    <n v="41921"/>
    <m/>
    <n v="1"/>
    <m/>
    <m/>
    <m/>
    <m/>
    <m/>
    <n v="41921"/>
    <m/>
    <m/>
    <m/>
    <m/>
    <m/>
    <m/>
    <s v="Balparmak"/>
    <x v="0"/>
    <s v="Yenileme"/>
    <s v="Lisans"/>
    <s v="Lisans Kiralama"/>
    <s v="Diğer"/>
    <x v="0"/>
    <x v="0"/>
    <s v="Yurt İçi"/>
    <s v="Türkiye"/>
  </r>
  <r>
    <s v="Q4"/>
    <x v="0"/>
    <x v="10"/>
    <m/>
    <s v="MİYA OTOMASYON VE BARKOD BILISIM SISTEMLERI SAN TİC. VE L.T.D. STI."/>
    <s v="WPY.01.003"/>
    <s v="WEBPLUS EK KULLANICI LISANSI +1"/>
    <s v="Univera - Kanal"/>
    <x v="5"/>
    <s v="Enroute"/>
    <s v="Webplus"/>
    <n v="3250"/>
    <m/>
    <n v="1"/>
    <m/>
    <n v="3250"/>
    <m/>
    <n v="0"/>
    <m/>
    <n v="3250"/>
    <m/>
    <n v="0"/>
    <n v="0"/>
    <s v="UNI240000001974"/>
    <m/>
    <m/>
    <s v="Miya"/>
    <x v="0"/>
    <s v="Yeni Satış"/>
    <s v="Lisans"/>
    <s v="Lisans Satışı"/>
    <s v="Diğer"/>
    <x v="1"/>
    <x v="1"/>
    <s v="Yurt İçi"/>
    <s v="Türkiye"/>
  </r>
  <r>
    <s v="Q4"/>
    <x v="0"/>
    <x v="10"/>
    <m/>
    <s v="PANASONIC ELEKTRIC WORKS ELEKTRIK SAN.VE TIC. A.S."/>
    <s v="SY.05.001"/>
    <s v="StokBar Panorama -Modül  Lisanslari Kiralama Hizmeti (Enterprise)"/>
    <s v="Univera - Panasonic"/>
    <x v="11"/>
    <s v="Stokbar"/>
    <s v="Stokbar"/>
    <n v="4496"/>
    <m/>
    <n v="1"/>
    <m/>
    <n v="4496"/>
    <m/>
    <n v="0"/>
    <m/>
    <n v="4496"/>
    <m/>
    <n v="0"/>
    <n v="0"/>
    <s v="UNI240000001972"/>
    <m/>
    <m/>
    <s v="Panasonic"/>
    <x v="0"/>
    <s v="Yenileme"/>
    <s v="Lisans"/>
    <s v="Lisans Kiralama"/>
    <s v="Diğer"/>
    <x v="0"/>
    <x v="0"/>
    <s v="Yurt İçi"/>
    <s v="Türkiye"/>
  </r>
  <r>
    <s v="Q4"/>
    <x v="0"/>
    <x v="10"/>
    <m/>
    <s v="Murr Elektronik San. Ve Tic. Ltd. Şti."/>
    <s v="SH.02.001"/>
    <s v="StokBar Panorama - Yazilim Bakimi Hizmeti"/>
    <s v="Univera - Murr Elektronik"/>
    <x v="14"/>
    <s v="Stokbar"/>
    <s v="Stokbar"/>
    <n v="249642.64"/>
    <m/>
    <n v="1"/>
    <m/>
    <n v="249642.64"/>
    <m/>
    <n v="0"/>
    <m/>
    <n v="249642.64"/>
    <m/>
    <n v="0"/>
    <n v="0"/>
    <s v="UNI240000001975"/>
    <m/>
    <m/>
    <s v="Murr Elektronik"/>
    <x v="0"/>
    <s v="Yenileme"/>
    <s v="Hizmet"/>
    <s v="Bakım ve Destek Hizmeti"/>
    <s v="Diğer"/>
    <x v="0"/>
    <x v="0"/>
    <s v="Yurt İçi"/>
    <s v="Türkiye"/>
  </r>
  <r>
    <s v="Q4"/>
    <x v="0"/>
    <x v="10"/>
    <m/>
    <s v="PANASONIC ELEKTRIC WORKS ELEKTRIK SAN.VE TIC. A.S."/>
    <s v="SH.02.001"/>
    <s v="StokBar Panorama - Yazilim Bakimi Hizmeti"/>
    <s v="Univera - Panasonic"/>
    <x v="11"/>
    <s v="Stokbar"/>
    <s v="Stokbar"/>
    <n v="263500"/>
    <m/>
    <n v="1"/>
    <m/>
    <n v="263500"/>
    <m/>
    <n v="0"/>
    <m/>
    <n v="263500"/>
    <m/>
    <n v="0"/>
    <n v="0"/>
    <s v="UNI240000001972"/>
    <m/>
    <m/>
    <s v="Panasonic"/>
    <x v="0"/>
    <s v="Yenileme"/>
    <s v="Hizmet"/>
    <s v="Bakım ve Destek Hizmeti"/>
    <s v="Diğer"/>
    <x v="0"/>
    <x v="0"/>
    <s v="Yurt İçi"/>
    <s v="Türkiye"/>
  </r>
  <r>
    <s v="Q4"/>
    <x v="0"/>
    <x v="10"/>
    <m/>
    <s v="PANASONIC ELEKTRIC WORKS ELEKTRIK SAN.VE TIC. A.S."/>
    <s v="SH.03.002"/>
    <s v="StokBar Panorama - Uzman Destek Hizmeti"/>
    <s v="Univera - Panasonic"/>
    <x v="11"/>
    <s v="Stokbar"/>
    <s v="Stokbar"/>
    <n v="126750"/>
    <m/>
    <n v="1"/>
    <m/>
    <n v="126750"/>
    <m/>
    <n v="0"/>
    <m/>
    <n v="126750"/>
    <m/>
    <n v="0"/>
    <n v="0"/>
    <s v="UNI240000001976"/>
    <m/>
    <m/>
    <s v="Panasonic"/>
    <x v="0"/>
    <s v="Yenileme"/>
    <s v="Hizmet"/>
    <s v="Hosting"/>
    <s v="Diğer"/>
    <x v="0"/>
    <x v="0"/>
    <s v="Yurt İçi"/>
    <s v="Türkiye"/>
  </r>
  <r>
    <s v="Q4"/>
    <x v="0"/>
    <x v="10"/>
    <m/>
    <s v="PANASONIC ELEKTRIC WORKS ELEKTRIK SAN.VE TIC. A.S."/>
    <s v="SY.03.013"/>
    <s v="StokBar Panorama - Özel - Offline Etiketleme (Terazi -Kantar Baflantili) Programi Lisansi"/>
    <s v="Univera - Panasonic"/>
    <x v="11"/>
    <s v="Stokbar"/>
    <s v="Stokbar"/>
    <n v="8200"/>
    <m/>
    <n v="24"/>
    <m/>
    <n v="196800"/>
    <m/>
    <n v="0"/>
    <m/>
    <n v="196800"/>
    <m/>
    <n v="0"/>
    <n v="0"/>
    <s v="UNI240000001972"/>
    <m/>
    <m/>
    <s v="Panasonic"/>
    <x v="0"/>
    <s v="Yeni Satış"/>
    <s v="Lisans"/>
    <s v="Lisans Satışı"/>
    <s v="Diğer"/>
    <x v="0"/>
    <x v="0"/>
    <s v="Yurt İçi"/>
    <s v="Türkiye"/>
  </r>
  <r>
    <s v="Q4"/>
    <x v="0"/>
    <x v="10"/>
    <m/>
    <s v="PANASONIC ELEKTRIC WORKS ELEKTRIK SAN.VE TIC. A.S."/>
    <s v="SY.01.008"/>
    <s v="StokBar Panorama - Depo / Lokasyon Lisansi (Enterprise)"/>
    <s v="Univera - Panasonic"/>
    <x v="11"/>
    <s v="Stokbar"/>
    <s v="Stokbar"/>
    <n v="16037"/>
    <m/>
    <n v="2"/>
    <m/>
    <n v="32074"/>
    <m/>
    <n v="0"/>
    <m/>
    <n v="32074"/>
    <m/>
    <n v="0"/>
    <n v="0"/>
    <s v="UNI240000001972"/>
    <m/>
    <m/>
    <s v="Panasonic"/>
    <x v="0"/>
    <s v="Yeni Satış"/>
    <s v="Lisans"/>
    <s v="Lisans Satışı"/>
    <s v="Diğer"/>
    <x v="0"/>
    <x v="0"/>
    <s v="Yurt İçi"/>
    <s v="Türkiye"/>
  </r>
  <r>
    <s v="Q4"/>
    <x v="0"/>
    <x v="10"/>
    <m/>
    <s v="Murr Elektronik San. Ve Tic. Ltd. Şti."/>
    <s v="SH.03.001"/>
    <s v="StokBar Panorama - Çafri Merkezi Hizmeti (Tesis)"/>
    <s v="Univera - Murr Elektronik"/>
    <x v="14"/>
    <s v="Stokbar"/>
    <s v="Stokbar"/>
    <n v="97193.600000000006"/>
    <m/>
    <n v="1"/>
    <m/>
    <n v="97193.600000000006"/>
    <m/>
    <n v="0"/>
    <m/>
    <n v="97193.600000000006"/>
    <m/>
    <n v="0"/>
    <n v="0"/>
    <s v="UNI240000001975"/>
    <m/>
    <m/>
    <s v="Murr Elektronik"/>
    <x v="0"/>
    <s v="Yenileme"/>
    <s v="Hizmet"/>
    <s v="Hosting"/>
    <s v="Diğer"/>
    <x v="0"/>
    <x v="0"/>
    <s v="Yurt İçi"/>
    <s v="Türkiye"/>
  </r>
  <r>
    <s v="Q4"/>
    <x v="0"/>
    <x v="10"/>
    <m/>
    <s v="PANASONIC ELEKTRIC WORKS ELEKTRIK SAN.VE TIC. A.S."/>
    <s v="SH.03.001"/>
    <s v="StokBar Panorama - Çafri Merkezi Hizmeti (Tesis)"/>
    <s v="Univera - Panasonic"/>
    <x v="11"/>
    <s v="Stokbar"/>
    <s v="Stokbar"/>
    <n v="43130"/>
    <m/>
    <n v="1"/>
    <m/>
    <n v="43130"/>
    <m/>
    <n v="0"/>
    <m/>
    <n v="43130"/>
    <m/>
    <n v="0"/>
    <n v="0"/>
    <s v="UNI240000001972"/>
    <m/>
    <m/>
    <s v="Panasonic"/>
    <x v="0"/>
    <s v="Yenileme"/>
    <s v="Hizmet"/>
    <s v="Hosting"/>
    <s v="Diğer"/>
    <x v="0"/>
    <x v="0"/>
    <s v="Yurt İçi"/>
    <s v="Türkiye"/>
  </r>
  <r>
    <s v="Q3"/>
    <x v="1"/>
    <x v="8"/>
    <m/>
    <s v="Altıparmak Gıda San. ve Tic. A.Ş. "/>
    <s v="EH.02.001"/>
    <s v="Enroute Panorama - Yazılım Bakımı, Yaşatma ve Merkezi Destek Hizmeti"/>
    <s v="Univera - Altıparmak-Balparmak"/>
    <x v="18"/>
    <s v="Enroute"/>
    <s v="Enroute"/>
    <n v="112492.8"/>
    <m/>
    <n v="1"/>
    <m/>
    <m/>
    <m/>
    <m/>
    <m/>
    <n v="112492.8"/>
    <m/>
    <m/>
    <m/>
    <m/>
    <m/>
    <m/>
    <s v="Balparmak"/>
    <x v="0"/>
    <s v="Yenileme"/>
    <s v="Lisans"/>
    <s v="Lisans Kiralama"/>
    <s v="Diğer"/>
    <x v="0"/>
    <x v="0"/>
    <s v="Yurt İçi"/>
    <s v="Türkiye"/>
  </r>
  <r>
    <s v="Q4"/>
    <x v="0"/>
    <x v="10"/>
    <m/>
    <s v="MİYA OTOMASYON VE BARKOD BILISIM SISTEMLERI SAN TİC. VE L.T.D. STI."/>
    <s v="UH.01.002"/>
    <s v="UNIDOX KONTÖR HIZMETI"/>
    <s v="Univera - Kanal"/>
    <x v="5"/>
    <s v="E-Dönüşüm"/>
    <s v="Unidox"/>
    <n v="1.0688"/>
    <m/>
    <n v="100000"/>
    <m/>
    <n v="106880"/>
    <m/>
    <n v="0"/>
    <m/>
    <n v="106880"/>
    <m/>
    <n v="0"/>
    <n v="0"/>
    <s v="UNI240000001982"/>
    <m/>
    <m/>
    <s v="Miya"/>
    <x v="0"/>
    <s v="Yeni Satış"/>
    <s v="Kontor"/>
    <s v="Kontor Satışı"/>
    <s v="Diğer"/>
    <x v="1"/>
    <x v="1"/>
    <s v="Yurt İçi"/>
    <s v="Türkiye"/>
  </r>
  <r>
    <s v="Q4"/>
    <x v="0"/>
    <x v="10"/>
    <m/>
    <s v="UNIVIS BILISIM DESTEK HIZMETLERI SAN.TIC .A.S"/>
    <s v="SMH.05.001"/>
    <s v="StockMate Yazilim Gelistirme Hizmeti"/>
    <s v="Univera - Kanal"/>
    <x v="5"/>
    <s v="Stokbar"/>
    <s v="Stockmate"/>
    <n v="12000"/>
    <m/>
    <n v="4"/>
    <m/>
    <n v="48000"/>
    <m/>
    <n v="0"/>
    <m/>
    <n v="48000"/>
    <m/>
    <n v="0"/>
    <n v="0"/>
    <s v="UNI240000001983"/>
    <m/>
    <m/>
    <s v="Univis"/>
    <x v="2"/>
    <s v="Yeni Satış"/>
    <s v="Hizmet"/>
    <s v="Yazılım Geliştirme"/>
    <s v="Param Grup"/>
    <x v="1"/>
    <x v="0"/>
    <s v="Yurt İçi"/>
    <s v="Türkiye"/>
  </r>
  <r>
    <s v="Q4"/>
    <x v="0"/>
    <x v="10"/>
    <m/>
    <s v="HEDEF DIRECT ILETISIM ÇÖZ.PAZ. VE DAN.HIZM.LTD.STI"/>
    <s v="QH.02.001"/>
    <s v="Quest Panorama - Yazilim Bakimi, Yasatma ve Merkezi Destek Hizmeti"/>
    <s v="Univera - Vileda"/>
    <x v="14"/>
    <s v="Quest"/>
    <m/>
    <n v="61660.56"/>
    <m/>
    <n v="1"/>
    <m/>
    <n v="61660.56"/>
    <m/>
    <n v="0"/>
    <m/>
    <n v="61660.56"/>
    <m/>
    <n v="0"/>
    <n v="0"/>
    <s v="UNI240000001977"/>
    <m/>
    <m/>
    <s v="Vileda"/>
    <x v="0"/>
    <s v="Yenileme"/>
    <s v="Hizmet"/>
    <s v="Bakım ve Destek Hizmeti"/>
    <s v="Diğer"/>
    <x v="0"/>
    <x v="0"/>
    <s v="Yurt İçi"/>
    <s v="Türkiye"/>
  </r>
  <r>
    <s v="Q3"/>
    <x v="1"/>
    <x v="8"/>
    <m/>
    <s v="BURDA BEBEK ÜRÜNLERİ SANAYİ VE TİCARET ANONİM ŞİRKETİ"/>
    <s v="EH.05.001"/>
    <s v="Enroute Panorama - Yazılım Geliştirme Hizmeti"/>
    <s v="Univera - Burda Bebek"/>
    <x v="18"/>
    <s v="Enroute"/>
    <s v="Enroute"/>
    <n v="19000"/>
    <m/>
    <n v="1"/>
    <m/>
    <m/>
    <m/>
    <m/>
    <m/>
    <n v="19000"/>
    <m/>
    <m/>
    <m/>
    <m/>
    <m/>
    <m/>
    <s v="Burda Bebek"/>
    <x v="0"/>
    <s v="Yeni Satış"/>
    <s v="Hizmet"/>
    <s v="Yazılım Geliştirme"/>
    <s v="Diğer"/>
    <x v="0"/>
    <x v="0"/>
    <s v="Yurt İçi"/>
    <s v="Türkiye"/>
  </r>
  <r>
    <s v="Q3"/>
    <x v="1"/>
    <x v="8"/>
    <m/>
    <s v="RED BULL GIDA DAĞITIM VE PAZARLAMA TİCARET LTD. ŞTİ"/>
    <s v="EH.05.001"/>
    <s v="Enroute Panorama - Yazılım Geliştirme Hizmeti"/>
    <s v="Univera - Redbull"/>
    <x v="12"/>
    <s v="Enroute"/>
    <s v="Enroute"/>
    <n v="24500"/>
    <m/>
    <n v="0.5"/>
    <m/>
    <m/>
    <m/>
    <m/>
    <m/>
    <n v="12250"/>
    <m/>
    <m/>
    <m/>
    <m/>
    <m/>
    <m/>
    <s v="Redbull"/>
    <x v="0"/>
    <s v="Yeni Satış"/>
    <s v="Hizmet"/>
    <s v="Yazılım Geliştirme"/>
    <s v="Diğer"/>
    <x v="0"/>
    <x v="0"/>
    <s v="Yurt İçi"/>
    <s v="Türkiye"/>
  </r>
  <r>
    <s v="Q3"/>
    <x v="1"/>
    <x v="8"/>
    <m/>
    <s v="RA PAZARLAMA LTD. ŞTİ"/>
    <s v="EH.02.001"/>
    <s v="Enroute Panorama - Yazılım Bakımı, Yaşatma ve Merkezi Destek Hizmeti"/>
    <s v="Univera - Hobby-Ra Pazarlama"/>
    <x v="5"/>
    <s v="Enroute"/>
    <s v="Enroute"/>
    <n v="32655.61"/>
    <m/>
    <n v="2"/>
    <m/>
    <m/>
    <m/>
    <m/>
    <m/>
    <n v="65311.22"/>
    <m/>
    <m/>
    <m/>
    <m/>
    <m/>
    <m/>
    <s v="Hobby"/>
    <x v="0"/>
    <s v="Yenileme"/>
    <s v="Hizmet"/>
    <s v="Bakım ve Destek Hizmeti"/>
    <s v="Diğer"/>
    <x v="0"/>
    <x v="0"/>
    <s v="Yurt İçi"/>
    <s v="Türkiye"/>
  </r>
  <r>
    <s v="Q3"/>
    <x v="1"/>
    <x v="8"/>
    <m/>
    <s v="RED BULL GIDA DAĞITIM VE PAZARLAMA TİCARET LTD. ŞTİ"/>
    <s v="EH.01.001"/>
    <s v="Enroute Panorama - Proje ve Ürün Yönetimi Danışmanlığı Hizmeti"/>
    <s v="Univera - Redbull"/>
    <x v="12"/>
    <s v="Enroute"/>
    <s v="Enroute"/>
    <n v="24500"/>
    <m/>
    <n v="0.5"/>
    <m/>
    <m/>
    <m/>
    <m/>
    <m/>
    <n v="12250"/>
    <m/>
    <m/>
    <m/>
    <m/>
    <m/>
    <m/>
    <s v="Redbull"/>
    <x v="0"/>
    <s v="Yeni Satış"/>
    <s v="Hizmet"/>
    <s v="Proje Yönetimi ve Danışmanlık"/>
    <s v="Diğer"/>
    <x v="0"/>
    <x v="0"/>
    <s v="Yurt İçi"/>
    <s v="Türkiye"/>
  </r>
  <r>
    <s v="Q3"/>
    <x v="1"/>
    <x v="8"/>
    <m/>
    <s v="RA PAZARLAMA LTD. ŞTİ"/>
    <s v="EH.03.008"/>
    <s v="Enroute Panorama - Çağrı Merkezi Hizmeti (DDI / OutSource)"/>
    <s v="Univera - Hobby-Ra Pazarlama"/>
    <x v="5"/>
    <s v="Enroute"/>
    <s v="Enroute"/>
    <n v="7497.7300000000005"/>
    <m/>
    <n v="17"/>
    <m/>
    <m/>
    <m/>
    <m/>
    <m/>
    <n v="127461.41"/>
    <m/>
    <m/>
    <m/>
    <m/>
    <m/>
    <m/>
    <s v="Hobby"/>
    <x v="0"/>
    <s v="Yenileme"/>
    <s v="Hizmet"/>
    <s v="Çağrı Merkezi"/>
    <s v="Diğer"/>
    <x v="0"/>
    <x v="0"/>
    <s v="Yurt İçi"/>
    <s v="Türkiye"/>
  </r>
  <r>
    <s v="Q4"/>
    <x v="0"/>
    <x v="10"/>
    <m/>
    <s v="UNILEVER SAN VE TIC.TÜRK AS."/>
    <s v="SH.05.001"/>
    <s v="StokBar Panorama - Yazilim Gelistirme Hizmeti"/>
    <s v="Univera - Unilever"/>
    <x v="13"/>
    <s v="Stokbar"/>
    <s v="Stokbar"/>
    <n v="11098.368125000001"/>
    <m/>
    <n v="32"/>
    <m/>
    <n v="394608.64000000001"/>
    <m/>
    <n v="39460.86"/>
    <m/>
    <n v="355147.78"/>
    <m/>
    <n v="0"/>
    <n v="0"/>
    <s v="UNI240000001987"/>
    <m/>
    <m/>
    <s v="Unilever"/>
    <x v="0"/>
    <s v="Yeni Satış"/>
    <s v="Hizmet"/>
    <s v="Hosting"/>
    <s v="Diğer"/>
    <x v="0"/>
    <x v="0"/>
    <s v="Yurt İçi"/>
    <s v="Türkiye"/>
  </r>
  <r>
    <s v="Q4"/>
    <x v="0"/>
    <x v="10"/>
    <m/>
    <s v="UNILEVER SAN VE TIC.TÜRK AS."/>
    <s v="SH.01.001"/>
    <s v="StokBar Panorama - Proje Yönetim Hizmeti"/>
    <s v="Univera - Unilever"/>
    <x v="13"/>
    <s v="Stokbar"/>
    <s v="Stokbar"/>
    <n v="10358.477500000001"/>
    <m/>
    <n v="4"/>
    <m/>
    <n v="46037.68"/>
    <m/>
    <n v="4603.7700000000004"/>
    <m/>
    <n v="41433.910000000003"/>
    <m/>
    <n v="0"/>
    <n v="0"/>
    <s v="UNI240000001987"/>
    <m/>
    <m/>
    <s v="Unilever"/>
    <x v="0"/>
    <s v="Yeni Satış"/>
    <s v="Hizmet"/>
    <s v="Proje Yönetimi ve Danışmanlık"/>
    <s v="Diğer"/>
    <x v="0"/>
    <x v="0"/>
    <s v="Yurt İçi"/>
    <s v="Türkiye"/>
  </r>
  <r>
    <s v="Q4"/>
    <x v="0"/>
    <x v="10"/>
    <m/>
    <s v="AGAÇLI OTOMOTIV GIDA TIC. VE SAN. A.S."/>
    <s v="EH.06.001"/>
    <s v="EnRoute Panorama - Hosting Hizmeti"/>
    <s v="Univera - JTI"/>
    <x v="11"/>
    <s v="Hosting"/>
    <m/>
    <n v="810.67733333333331"/>
    <m/>
    <n v="15"/>
    <m/>
    <n v="12160.16286"/>
    <m/>
    <n v="2.8600000000000001E-3"/>
    <m/>
    <n v="12160.16"/>
    <m/>
    <n v="0"/>
    <n v="0"/>
    <s v="UNI240000002029"/>
    <m/>
    <m/>
    <s v="JTI"/>
    <x v="0"/>
    <s v="Yenileme"/>
    <s v="Hizmet"/>
    <s v="Hosting"/>
    <s v="Key Account"/>
    <x v="0"/>
    <x v="0"/>
    <s v="Yurt İçi"/>
    <s v="Türkiye"/>
  </r>
  <r>
    <s v="Q4"/>
    <x v="0"/>
    <x v="10"/>
    <m/>
    <s v="ALTUN TEMIZLIK TÜTÜN ÜRÜNLERI PAZARLAMA A .S"/>
    <s v="EH.06.001"/>
    <s v="EnRoute Panorama - Hosting Hizmeti"/>
    <s v="Univera - JTI"/>
    <x v="11"/>
    <s v="Hosting"/>
    <m/>
    <n v="810.68"/>
    <m/>
    <n v="1"/>
    <m/>
    <n v="810.67752399999995"/>
    <m/>
    <n v="-2.4759999999999999E-3"/>
    <m/>
    <n v="810.68"/>
    <m/>
    <n v="0"/>
    <n v="0"/>
    <s v="UNI240000002030"/>
    <m/>
    <m/>
    <s v="JTI"/>
    <x v="0"/>
    <s v="Yenileme"/>
    <s v="Hizmet"/>
    <s v="Hosting"/>
    <s v="Key Account"/>
    <x v="0"/>
    <x v="0"/>
    <s v="Yurt İçi"/>
    <s v="Türkiye"/>
  </r>
  <r>
    <s v="Q4"/>
    <x v="0"/>
    <x v="10"/>
    <m/>
    <s v="ARME DAGITIM PAZARLAMA SANAYI VE TIC. A.S."/>
    <s v="EH.06.001"/>
    <s v="EnRoute Panorama - Hosting Hizmeti"/>
    <s v="Univera - JTI"/>
    <x v="11"/>
    <s v="Hosting"/>
    <m/>
    <n v="810.68"/>
    <m/>
    <n v="1"/>
    <m/>
    <n v="810.67752399999995"/>
    <m/>
    <n v="-2.4759999999999999E-3"/>
    <m/>
    <n v="810.68"/>
    <m/>
    <n v="0"/>
    <n v="0"/>
    <s v="UNI240000002031"/>
    <m/>
    <m/>
    <s v="JTI"/>
    <x v="0"/>
    <s v="Yenileme"/>
    <s v="Hizmet"/>
    <s v="Hosting"/>
    <s v="Key Account"/>
    <x v="0"/>
    <x v="0"/>
    <s v="Yurt İçi"/>
    <s v="Türkiye"/>
  </r>
  <r>
    <s v="Q4"/>
    <x v="0"/>
    <x v="10"/>
    <m/>
    <s v="AYDIN ÜNLÜER TUR.GIDA TIC. VE SAN. A.S."/>
    <s v="EH.06.001"/>
    <s v="EnRoute Panorama - Hosting Hizmeti"/>
    <s v="Univera - JTI"/>
    <x v="11"/>
    <s v="Hosting"/>
    <m/>
    <n v="810.67666666666673"/>
    <m/>
    <n v="3"/>
    <m/>
    <n v="2432.0325720000001"/>
    <m/>
    <n v="2.5720000000000001E-3"/>
    <m/>
    <n v="2432.0300000000002"/>
    <m/>
    <n v="0"/>
    <n v="0"/>
    <s v="UNI240000002032"/>
    <m/>
    <m/>
    <s v="JTI"/>
    <x v="0"/>
    <s v="Yenileme"/>
    <s v="Hizmet"/>
    <s v="Hosting"/>
    <s v="Key Account"/>
    <x v="0"/>
    <x v="0"/>
    <s v="Yurt İçi"/>
    <s v="Türkiye"/>
  </r>
  <r>
    <s v="Q4"/>
    <x v="0"/>
    <x v="10"/>
    <m/>
    <s v="BAMS GIDA ITRIYAT VE TEKSTIL TIC. VE SAN. LTD. STI."/>
    <s v="EH.06.001"/>
    <s v="EnRoute Panorama - Hosting Hizmeti"/>
    <s v="Univera - JTI"/>
    <x v="11"/>
    <s v="Hosting"/>
    <m/>
    <n v="810.68"/>
    <m/>
    <n v="2"/>
    <m/>
    <n v="1621.3550479999999"/>
    <m/>
    <n v="-4.9519999999999998E-3"/>
    <m/>
    <n v="1621.36"/>
    <m/>
    <n v="0"/>
    <n v="0"/>
    <s v="UNI240000002033"/>
    <m/>
    <m/>
    <s v="JTI"/>
    <x v="0"/>
    <s v="Yenileme"/>
    <s v="Hizmet"/>
    <s v="Hosting"/>
    <s v="Key Account"/>
    <x v="0"/>
    <x v="0"/>
    <s v="Yurt İçi"/>
    <s v="Türkiye"/>
  </r>
  <r>
    <s v="Q4"/>
    <x v="0"/>
    <x v="10"/>
    <m/>
    <s v="BAYRAKTAR SATIS VE DAGITIM ANONIM SIRKETI"/>
    <s v="EH.06.001"/>
    <s v="EnRoute Panorama - Hosting Hizmeti"/>
    <s v="Univera - JTI"/>
    <x v="11"/>
    <s v="Hosting"/>
    <m/>
    <n v="810.68"/>
    <m/>
    <n v="2"/>
    <m/>
    <n v="1621.3550479999999"/>
    <m/>
    <n v="-4.9519999999999998E-3"/>
    <m/>
    <n v="1621.36"/>
    <m/>
    <n v="0"/>
    <n v="0"/>
    <s v="UNI240000002034"/>
    <m/>
    <m/>
    <s v="JTI"/>
    <x v="0"/>
    <s v="Yenileme"/>
    <s v="Hizmet"/>
    <s v="Hosting"/>
    <s v="Key Account"/>
    <x v="0"/>
    <x v="0"/>
    <s v="Yurt İçi"/>
    <s v="Türkiye"/>
  </r>
  <r>
    <s v="Q4"/>
    <x v="0"/>
    <x v="10"/>
    <m/>
    <s v="BESLER GIDA PAZ. SAN. VE TIC. A.S."/>
    <s v="EH.06.001"/>
    <s v="EnRoute Panorama - Hosting Hizmeti"/>
    <s v="Univera - JTI"/>
    <x v="11"/>
    <s v="Hosting"/>
    <m/>
    <n v="810.68"/>
    <m/>
    <n v="1"/>
    <m/>
    <n v="810.67752399999995"/>
    <m/>
    <n v="-2.4759999999999999E-3"/>
    <m/>
    <n v="810.68"/>
    <m/>
    <n v="0"/>
    <n v="0"/>
    <s v="UNI240000002035"/>
    <m/>
    <m/>
    <s v="JTI"/>
    <x v="0"/>
    <s v="Yenileme"/>
    <s v="Hizmet"/>
    <s v="Hosting"/>
    <s v="Key Account"/>
    <x v="0"/>
    <x v="0"/>
    <s v="Yurt İçi"/>
    <s v="Türkiye"/>
  </r>
  <r>
    <s v="Q4"/>
    <x v="0"/>
    <x v="10"/>
    <m/>
    <s v="BUGRA MÜH. VE INS. MALZ. IML. ITH. IHR. TIC. SAN. LTD. STI."/>
    <s v="EH.06.001"/>
    <s v="EnRoute Panorama - Hosting Hizmeti"/>
    <s v="Univera - JTI"/>
    <x v="11"/>
    <s v="Hosting"/>
    <m/>
    <n v="810.68"/>
    <m/>
    <n v="1"/>
    <m/>
    <n v="810.67752399999995"/>
    <m/>
    <n v="-2.4759999999999999E-3"/>
    <m/>
    <n v="810.68"/>
    <m/>
    <n v="0"/>
    <n v="0"/>
    <s v="UNI240000002036"/>
    <m/>
    <m/>
    <s v="JTI"/>
    <x v="0"/>
    <s v="Yenileme"/>
    <s v="Hizmet"/>
    <s v="Hosting"/>
    <s v="Key Account"/>
    <x v="0"/>
    <x v="0"/>
    <s v="Yurt İçi"/>
    <s v="Türkiye"/>
  </r>
  <r>
    <s v="Q4"/>
    <x v="0"/>
    <x v="10"/>
    <m/>
    <s v="BURAY TÜTÜN MAMUL. MESR. PAZ. VE DAG. TIC. LTD. STI."/>
    <s v="EH.06.001"/>
    <s v="EnRoute Panorama - Hosting Hizmeti"/>
    <s v="Univera - JTI"/>
    <x v="11"/>
    <s v="Hosting"/>
    <m/>
    <n v="810.68"/>
    <m/>
    <n v="1"/>
    <m/>
    <n v="810.67752399999995"/>
    <m/>
    <n v="-2.4759999999999999E-3"/>
    <m/>
    <n v="810.68"/>
    <m/>
    <n v="0"/>
    <n v="0"/>
    <s v="UNI240000002037"/>
    <m/>
    <m/>
    <s v="JTI"/>
    <x v="0"/>
    <s v="Yenileme"/>
    <s v="Hizmet"/>
    <s v="Hosting"/>
    <s v="Key Account"/>
    <x v="0"/>
    <x v="0"/>
    <s v="Yurt İçi"/>
    <s v="Türkiye"/>
  </r>
  <r>
    <s v="Q4"/>
    <x v="0"/>
    <x v="10"/>
    <m/>
    <s v="CAN TÜTÜN MAMULLERI INSAAT VE SANAYI TICARET A.S."/>
    <s v="EH.06.001"/>
    <s v="EnRoute Panorama - Hosting Hizmeti"/>
    <s v="Univera - JTI"/>
    <x v="11"/>
    <s v="Hosting"/>
    <m/>
    <n v="810.68"/>
    <m/>
    <n v="1"/>
    <m/>
    <n v="810.67752399999995"/>
    <m/>
    <n v="-2.4759999999999999E-3"/>
    <m/>
    <n v="810.68"/>
    <m/>
    <n v="0"/>
    <n v="0"/>
    <s v="UNI240000002038"/>
    <m/>
    <m/>
    <s v="JTI"/>
    <x v="0"/>
    <s v="Yenileme"/>
    <s v="Hizmet"/>
    <s v="Hosting"/>
    <s v="Key Account"/>
    <x v="0"/>
    <x v="0"/>
    <s v="Yurt İçi"/>
    <s v="Türkiye"/>
  </r>
  <r>
    <s v="Q4"/>
    <x v="0"/>
    <x v="10"/>
    <m/>
    <s v="ÇELIKKOL TURIZM GIDA MAD.SAN VE TIC. LTD. STI."/>
    <s v="EH.06.001"/>
    <s v="EnRoute Panorama - Hosting Hizmeti"/>
    <s v="Univera - JTI"/>
    <x v="11"/>
    <s v="Hosting"/>
    <m/>
    <n v="810.68"/>
    <m/>
    <n v="1"/>
    <m/>
    <n v="810.67752399999995"/>
    <m/>
    <n v="-2.4759999999999999E-3"/>
    <m/>
    <n v="810.68"/>
    <m/>
    <n v="0"/>
    <n v="0"/>
    <s v="UNI240000002039"/>
    <m/>
    <m/>
    <s v="JTI"/>
    <x v="0"/>
    <s v="Yenileme"/>
    <s v="Hizmet"/>
    <s v="Hosting"/>
    <s v="Key Account"/>
    <x v="0"/>
    <x v="0"/>
    <s v="Yurt İçi"/>
    <s v="Türkiye"/>
  </r>
  <r>
    <s v="Q4"/>
    <x v="0"/>
    <x v="10"/>
    <m/>
    <s v="DOYURAN GIDA A.S."/>
    <s v="EH.06.001"/>
    <s v="EnRoute Panorama - Hosting Hizmeti"/>
    <s v="Univera - JTI"/>
    <x v="11"/>
    <s v="Hosting"/>
    <m/>
    <n v="810.68"/>
    <m/>
    <n v="1"/>
    <m/>
    <n v="810.67752399999995"/>
    <m/>
    <n v="-2.4759999999999999E-3"/>
    <m/>
    <n v="810.68"/>
    <m/>
    <n v="0"/>
    <n v="0"/>
    <s v="UNI240000002040"/>
    <m/>
    <m/>
    <s v="JTI"/>
    <x v="0"/>
    <s v="Yenileme"/>
    <s v="Hizmet"/>
    <s v="Hosting"/>
    <s v="Key Account"/>
    <x v="0"/>
    <x v="0"/>
    <s v="Yurt İçi"/>
    <s v="Türkiye"/>
  </r>
  <r>
    <s v="Q4"/>
    <x v="0"/>
    <x v="10"/>
    <m/>
    <s v="DÜNYA MESRUBAT GIDA INS.TURIZM PAZ. SAN. VE TIC. LTD. STI."/>
    <s v="EH.06.001"/>
    <s v="EnRoute Panorama - Hosting Hizmeti"/>
    <s v="Univera - JTI"/>
    <x v="11"/>
    <s v="Hosting"/>
    <m/>
    <n v="810.678"/>
    <m/>
    <n v="5"/>
    <m/>
    <n v="4053.38762"/>
    <m/>
    <n v="-2.3800000000000002E-3"/>
    <m/>
    <n v="4053.39"/>
    <m/>
    <n v="0"/>
    <n v="0"/>
    <s v="UNI240000002041"/>
    <m/>
    <m/>
    <s v="JTI"/>
    <x v="0"/>
    <s v="Yenileme"/>
    <s v="Hizmet"/>
    <s v="Hosting"/>
    <s v="Key Account"/>
    <x v="0"/>
    <x v="0"/>
    <s v="Yurt İçi"/>
    <s v="Türkiye"/>
  </r>
  <r>
    <s v="Q4"/>
    <x v="0"/>
    <x v="10"/>
    <m/>
    <s v="FLAS TURIZM INSAAT TAAHHÜT TIC. LTD. STI."/>
    <s v="EH.06.001"/>
    <s v="EnRoute Panorama - Hosting Hizmeti"/>
    <s v="Univera - JTI"/>
    <x v="11"/>
    <s v="Hosting"/>
    <m/>
    <n v="810.68"/>
    <m/>
    <n v="1"/>
    <m/>
    <n v="810.67752399999995"/>
    <m/>
    <n v="-2.4759999999999999E-3"/>
    <m/>
    <n v="810.68"/>
    <m/>
    <n v="0"/>
    <n v="0"/>
    <s v="UNI240000002042"/>
    <m/>
    <m/>
    <s v="JTI"/>
    <x v="0"/>
    <s v="Yenileme"/>
    <s v="Hizmet"/>
    <s v="Hosting"/>
    <s v="Key Account"/>
    <x v="0"/>
    <x v="0"/>
    <s v="Yurt İçi"/>
    <s v="Türkiye"/>
  </r>
  <r>
    <s v="Q4"/>
    <x v="0"/>
    <x v="10"/>
    <m/>
    <s v="FLAS TURIZM INSAAT TAAHHÜT TIC. LTD. STI."/>
    <s v="EH.06.001"/>
    <s v="EnRoute Panorama - Hosting Hizmeti"/>
    <s v="Univera - JTI"/>
    <x v="11"/>
    <s v="Hosting"/>
    <m/>
    <n v="810.68"/>
    <m/>
    <n v="1"/>
    <m/>
    <n v="810.67752399999995"/>
    <m/>
    <n v="-2.4759999999999999E-3"/>
    <m/>
    <n v="810.68"/>
    <m/>
    <n v="0"/>
    <n v="0"/>
    <s v="UNI240000002043"/>
    <m/>
    <m/>
    <s v="JTI"/>
    <x v="0"/>
    <s v="Yenileme"/>
    <s v="Hizmet"/>
    <s v="Hosting"/>
    <s v="Key Account"/>
    <x v="0"/>
    <x v="0"/>
    <s v="Yurt İçi"/>
    <s v="Türkiye"/>
  </r>
  <r>
    <s v="Q4"/>
    <x v="0"/>
    <x v="10"/>
    <m/>
    <s v="KALPAKÇIOGLU GIDA SAN. VE TIC. LTD. STI."/>
    <s v="EH.06.001"/>
    <s v="EnRoute Panorama - Hosting Hizmeti"/>
    <s v="Univera - JTI"/>
    <x v="11"/>
    <s v="Hosting"/>
    <m/>
    <n v="810.68"/>
    <m/>
    <n v="2"/>
    <m/>
    <n v="1621.3550479999999"/>
    <m/>
    <n v="-4.9519999999999998E-3"/>
    <m/>
    <n v="1621.36"/>
    <m/>
    <n v="0"/>
    <n v="0"/>
    <s v="UNI240000002044"/>
    <m/>
    <m/>
    <s v="JTI"/>
    <x v="0"/>
    <s v="Yenileme"/>
    <s v="Hizmet"/>
    <s v="Hosting"/>
    <s v="Key Account"/>
    <x v="0"/>
    <x v="0"/>
    <s v="Yurt İçi"/>
    <s v="Türkiye"/>
  </r>
  <r>
    <s v="Q4"/>
    <x v="0"/>
    <x v="10"/>
    <m/>
    <s v="KILKISLI MES. TEK. MAM. GIDA MAD. SAN. TIC. LTD. STI."/>
    <s v="EH.06.001"/>
    <s v="EnRoute Panorama - Hosting Hizmeti"/>
    <s v="Univera - JTI"/>
    <x v="11"/>
    <s v="Hosting"/>
    <m/>
    <n v="810.68"/>
    <m/>
    <n v="1"/>
    <m/>
    <n v="810.67752399999995"/>
    <m/>
    <n v="-2.4759999999999999E-3"/>
    <m/>
    <n v="810.68"/>
    <m/>
    <n v="0"/>
    <n v="0"/>
    <s v="UNI240000002045"/>
    <m/>
    <m/>
    <s v="JTI"/>
    <x v="0"/>
    <s v="Yenileme"/>
    <s v="Hizmet"/>
    <s v="Hosting"/>
    <s v="Key Account"/>
    <x v="0"/>
    <x v="0"/>
    <s v="Yurt İçi"/>
    <s v="Türkiye"/>
  </r>
  <r>
    <s v="Q4"/>
    <x v="0"/>
    <x v="10"/>
    <m/>
    <s v="KOPUZ GIDA TIC. A.S."/>
    <s v="EH.06.001"/>
    <s v="EnRoute Panorama - Hosting Hizmeti"/>
    <s v="Univera - JTI"/>
    <x v="11"/>
    <s v="Hosting"/>
    <m/>
    <n v="810.67727272727279"/>
    <m/>
    <n v="11"/>
    <m/>
    <n v="8917.4527639999997"/>
    <m/>
    <n v="2.764E-3"/>
    <m/>
    <n v="8917.4500000000007"/>
    <m/>
    <n v="0"/>
    <n v="0"/>
    <s v="UNI240000002046"/>
    <m/>
    <m/>
    <s v="JTI"/>
    <x v="0"/>
    <s v="Yenileme"/>
    <s v="Hizmet"/>
    <s v="Hosting"/>
    <s v="Key Account"/>
    <x v="0"/>
    <x v="0"/>
    <s v="Yurt İçi"/>
    <s v="Türkiye"/>
  </r>
  <r>
    <s v="Q4"/>
    <x v="0"/>
    <x v="10"/>
    <m/>
    <s v="ONGUN EMGIN GIDA DAG. PAZ. TUR.SAN. TIC. LTD. STI."/>
    <s v="EH.06.001"/>
    <s v="EnRoute Panorama - Hosting Hizmeti"/>
    <s v="Univera - JTI"/>
    <x v="11"/>
    <s v="Hosting"/>
    <m/>
    <n v="810.68"/>
    <m/>
    <n v="1"/>
    <m/>
    <n v="810.67752399999995"/>
    <m/>
    <n v="-2.4759999999999999E-3"/>
    <m/>
    <n v="810.68"/>
    <m/>
    <n v="0"/>
    <n v="0"/>
    <s v="UNI240000002062"/>
    <m/>
    <m/>
    <s v="JTI"/>
    <x v="0"/>
    <s v="Yenileme"/>
    <s v="Hizmet"/>
    <s v="Hosting"/>
    <s v="Key Account"/>
    <x v="0"/>
    <x v="0"/>
    <s v="Yurt İçi"/>
    <s v="Türkiye"/>
  </r>
  <r>
    <s v="Q4"/>
    <x v="0"/>
    <x v="10"/>
    <m/>
    <s v="ONGUN EMGIN GIDA DAG. PAZ. TUR.SAN. TIC. LTD. STI."/>
    <s v="EH.06.001"/>
    <s v="EnRoute Panorama - Hosting Hizmeti"/>
    <s v="Univera - JTI"/>
    <x v="11"/>
    <s v="Hosting"/>
    <m/>
    <n v="810.68"/>
    <m/>
    <n v="1"/>
    <m/>
    <n v="810.67752399999995"/>
    <m/>
    <n v="-2.4759999999999999E-3"/>
    <m/>
    <n v="810.68"/>
    <m/>
    <n v="0"/>
    <n v="0"/>
    <s v="UNI240000002063"/>
    <m/>
    <m/>
    <s v="JTI"/>
    <x v="0"/>
    <s v="Yenileme"/>
    <s v="Hizmet"/>
    <s v="Hosting"/>
    <s v="Key Account"/>
    <x v="0"/>
    <x v="0"/>
    <s v="Yurt İçi"/>
    <s v="Türkiye"/>
  </r>
  <r>
    <s v="Q4"/>
    <x v="0"/>
    <x v="10"/>
    <m/>
    <s v="ONGUN EMGIN GIDA DAG. PAZ. TUR.SAN. TIC. LTD. STI."/>
    <s v="EH.06.001"/>
    <s v="EnRoute Panorama - Hosting Hizmeti"/>
    <s v="Univera - JTI"/>
    <x v="11"/>
    <s v="Hosting"/>
    <m/>
    <n v="810.68"/>
    <m/>
    <n v="1"/>
    <m/>
    <n v="810.67752399999995"/>
    <m/>
    <n v="-2.4759999999999999E-3"/>
    <m/>
    <n v="810.68"/>
    <m/>
    <n v="0"/>
    <n v="0"/>
    <s v="UNI240000002064"/>
    <m/>
    <m/>
    <s v="JTI"/>
    <x v="0"/>
    <s v="Yenileme"/>
    <s v="Hizmet"/>
    <s v="Hosting"/>
    <s v="Key Account"/>
    <x v="0"/>
    <x v="0"/>
    <s v="Yurt İçi"/>
    <s v="Türkiye"/>
  </r>
  <r>
    <s v="Q4"/>
    <x v="0"/>
    <x v="10"/>
    <m/>
    <s v="ONGUN EMGIN GIDA DAG. PAZ. TUR.SAN. TIC. LTD. STI."/>
    <s v="EH.06.001"/>
    <s v="EnRoute Panorama - Hosting Hizmeti"/>
    <s v="Univera - JTI"/>
    <x v="11"/>
    <s v="Hosting"/>
    <m/>
    <n v="810.68"/>
    <m/>
    <n v="1"/>
    <m/>
    <n v="810.67752399999995"/>
    <m/>
    <n v="-2.4759999999999999E-3"/>
    <m/>
    <n v="810.68"/>
    <m/>
    <n v="0"/>
    <n v="0"/>
    <s v="UNI240000002065"/>
    <m/>
    <m/>
    <s v="JTI"/>
    <x v="0"/>
    <s v="Yenileme"/>
    <s v="Hizmet"/>
    <s v="Hosting"/>
    <s v="Key Account"/>
    <x v="0"/>
    <x v="0"/>
    <s v="Yurt İçi"/>
    <s v="Türkiye"/>
  </r>
  <r>
    <s v="Q4"/>
    <x v="0"/>
    <x v="10"/>
    <m/>
    <s v="ONGUN EMGIN GIDA DAG. PAZ. TUR.SAN. TIC. LTD. STI."/>
    <s v="EH.06.001"/>
    <s v="EnRoute Panorama - Hosting Hizmeti"/>
    <s v="Univera - JTI"/>
    <x v="11"/>
    <s v="Hosting"/>
    <m/>
    <n v="810.68"/>
    <m/>
    <n v="1"/>
    <m/>
    <n v="810.67752399999995"/>
    <m/>
    <n v="-2.4759999999999999E-3"/>
    <m/>
    <n v="810.68"/>
    <m/>
    <n v="0"/>
    <n v="0"/>
    <s v="UNI240000002066"/>
    <m/>
    <m/>
    <s v="JTI"/>
    <x v="0"/>
    <s v="Yenileme"/>
    <s v="Hizmet"/>
    <s v="Hosting"/>
    <s v="Key Account"/>
    <x v="0"/>
    <x v="0"/>
    <s v="Yurt İçi"/>
    <s v="Türkiye"/>
  </r>
  <r>
    <s v="Q4"/>
    <x v="0"/>
    <x v="10"/>
    <m/>
    <s v="ONGUN EMGIN GIDA DAG. PAZ. TUR.SAN. TIC. LTD. STI."/>
    <s v="EH.06.001"/>
    <s v="EnRoute Panorama - Hosting Hizmeti"/>
    <s v="Univera - JTI"/>
    <x v="11"/>
    <s v="Hosting"/>
    <m/>
    <n v="810.68"/>
    <m/>
    <n v="1"/>
    <m/>
    <n v="810.67752399999995"/>
    <m/>
    <n v="-2.4759999999999999E-3"/>
    <m/>
    <n v="810.68"/>
    <m/>
    <n v="0"/>
    <n v="0"/>
    <s v="UNI240000002067"/>
    <m/>
    <m/>
    <s v="JTI"/>
    <x v="0"/>
    <s v="Yenileme"/>
    <s v="Hizmet"/>
    <s v="Hosting"/>
    <s v="Key Account"/>
    <x v="0"/>
    <x v="0"/>
    <s v="Yurt İçi"/>
    <s v="Türkiye"/>
  </r>
  <r>
    <s v="Q4"/>
    <x v="0"/>
    <x v="10"/>
    <m/>
    <s v="ONGUN EMGIN GIDA DAG. PAZ. TUR.SAN. TIC. LTD. STI."/>
    <s v="EH.06.001"/>
    <s v="EnRoute Panorama - Hosting Hizmeti"/>
    <s v="Univera - JTI"/>
    <x v="11"/>
    <s v="Hosting"/>
    <m/>
    <n v="810.68"/>
    <m/>
    <n v="1"/>
    <m/>
    <n v="810.67752399999995"/>
    <m/>
    <n v="-2.4759999999999999E-3"/>
    <m/>
    <n v="810.68"/>
    <m/>
    <n v="0"/>
    <n v="0"/>
    <s v="UNI240000002068"/>
    <m/>
    <m/>
    <s v="JTI"/>
    <x v="0"/>
    <s v="Yenileme"/>
    <s v="Hizmet"/>
    <s v="Hosting"/>
    <s v="Key Account"/>
    <x v="0"/>
    <x v="0"/>
    <s v="Yurt İçi"/>
    <s v="Türkiye"/>
  </r>
  <r>
    <s v="Q4"/>
    <x v="0"/>
    <x v="10"/>
    <m/>
    <s v="ÖZCIHAN GIDA INSAAT TARIM NAKLIYE ENERJI TURIZM MAD. PAZ. VE SAN. LTD. STI."/>
    <s v="EH.06.001"/>
    <s v="EnRoute Panorama - Hosting Hizmeti"/>
    <s v="Univera - JTI"/>
    <x v="11"/>
    <s v="Hosting"/>
    <m/>
    <n v="810.68"/>
    <m/>
    <n v="2"/>
    <m/>
    <n v="1621.3550479999999"/>
    <m/>
    <n v="-4.9519999999999998E-3"/>
    <m/>
    <n v="1621.36"/>
    <m/>
    <n v="0"/>
    <n v="0"/>
    <s v="UNI240000002047"/>
    <m/>
    <m/>
    <s v="JTI"/>
    <x v="0"/>
    <s v="Yenileme"/>
    <s v="Hizmet"/>
    <s v="Hosting"/>
    <s v="Key Account"/>
    <x v="0"/>
    <x v="0"/>
    <s v="Yurt İçi"/>
    <s v="Türkiye"/>
  </r>
  <r>
    <s v="Q4"/>
    <x v="0"/>
    <x v="10"/>
    <m/>
    <s v="ÖZÇELIK MESRUBAT VE GIDA MAD.TIC.PAZ.A.S."/>
    <s v="EH.06.001"/>
    <s v="EnRoute Panorama - Hosting Hizmeti"/>
    <s v="Univera - JTI"/>
    <x v="11"/>
    <s v="Hosting"/>
    <m/>
    <n v="810.678"/>
    <m/>
    <n v="5"/>
    <m/>
    <n v="4053.38762"/>
    <m/>
    <n v="-2.3800000000000002E-3"/>
    <m/>
    <n v="4053.39"/>
    <m/>
    <n v="0"/>
    <n v="0"/>
    <s v="UNI240000002048"/>
    <m/>
    <m/>
    <s v="JTI"/>
    <x v="0"/>
    <s v="Yenileme"/>
    <s v="Hizmet"/>
    <s v="Hosting"/>
    <s v="Key Account"/>
    <x v="0"/>
    <x v="0"/>
    <s v="Yurt İçi"/>
    <s v="Türkiye"/>
  </r>
  <r>
    <s v="Q4"/>
    <x v="0"/>
    <x v="10"/>
    <m/>
    <s v="ÖZÇELIK MESRUBAT VE GIDA MAD.TIC.PAZ.A.S."/>
    <s v="EH.06.001"/>
    <s v="EnRoute Panorama - Hosting Hizmeti"/>
    <s v="Univera - JTI"/>
    <x v="11"/>
    <s v="Hosting"/>
    <m/>
    <n v="810.68"/>
    <m/>
    <n v="1"/>
    <m/>
    <n v="810.67752399999995"/>
    <m/>
    <n v="-2.4759999999999999E-3"/>
    <m/>
    <n v="810.68"/>
    <m/>
    <n v="0"/>
    <n v="0"/>
    <s v="UNI240000002049"/>
    <m/>
    <m/>
    <s v="JTI"/>
    <x v="0"/>
    <s v="Yenileme"/>
    <s v="Hizmet"/>
    <s v="Hosting"/>
    <s v="Key Account"/>
    <x v="0"/>
    <x v="0"/>
    <s v="Yurt İçi"/>
    <s v="Türkiye"/>
  </r>
  <r>
    <s v="Q4"/>
    <x v="0"/>
    <x v="10"/>
    <m/>
    <s v="ÖZERLER TICARET ILHAN ÖZER"/>
    <s v="EH.06.001"/>
    <s v="EnRoute Panorama - Hosting Hizmeti"/>
    <s v="Univera - JTI"/>
    <x v="11"/>
    <s v="Hosting"/>
    <m/>
    <n v="810.67750000000001"/>
    <m/>
    <n v="4"/>
    <m/>
    <n v="3242.7100959999998"/>
    <m/>
    <n v="9.6000000000000002E-5"/>
    <m/>
    <n v="3242.71"/>
    <m/>
    <n v="0"/>
    <n v="0"/>
    <s v="UNI240000002050"/>
    <m/>
    <m/>
    <s v="JTI"/>
    <x v="0"/>
    <s v="Yenileme"/>
    <s v="Hizmet"/>
    <s v="Hosting"/>
    <s v="Key Account"/>
    <x v="0"/>
    <x v="0"/>
    <s v="Yurt İçi"/>
    <s v="Türkiye"/>
  </r>
  <r>
    <s v="Q4"/>
    <x v="0"/>
    <x v="10"/>
    <m/>
    <s v="PIRAMIT GIDA LOJISTIK TICARET TIC. A.S."/>
    <s v="EH.06.001"/>
    <s v="EnRoute Panorama - Hosting Hizmeti"/>
    <s v="Univera - JTI"/>
    <x v="11"/>
    <s v="Hosting"/>
    <m/>
    <n v="810.68"/>
    <m/>
    <n v="2"/>
    <m/>
    <n v="1621.3550479999999"/>
    <m/>
    <n v="-4.9519999999999998E-3"/>
    <m/>
    <n v="1621.36"/>
    <m/>
    <n v="0"/>
    <n v="0"/>
    <s v="UNI240000002051"/>
    <m/>
    <m/>
    <s v="JTI"/>
    <x v="0"/>
    <s v="Yenileme"/>
    <s v="Hizmet"/>
    <s v="Hosting"/>
    <s v="Key Account"/>
    <x v="0"/>
    <x v="0"/>
    <s v="Yurt İçi"/>
    <s v="Türkiye"/>
  </r>
  <r>
    <s v="Q4"/>
    <x v="0"/>
    <x v="10"/>
    <m/>
    <s v="REYMAR TÜTÜN MAM. DAG. VE PAZ. LTD. STI."/>
    <s v="EH.06.001"/>
    <s v="EnRoute Panorama - Hosting Hizmeti"/>
    <s v="Univera - JTI"/>
    <x v="11"/>
    <s v="Hosting"/>
    <m/>
    <n v="810.68"/>
    <m/>
    <n v="1"/>
    <m/>
    <n v="810.67752399999995"/>
    <m/>
    <n v="-2.4759999999999999E-3"/>
    <m/>
    <n v="810.68"/>
    <m/>
    <n v="0"/>
    <n v="0"/>
    <s v="UNI240000002052"/>
    <m/>
    <m/>
    <s v="JTI"/>
    <x v="0"/>
    <s v="Yenileme"/>
    <s v="Hizmet"/>
    <s v="Hosting"/>
    <s v="Key Account"/>
    <x v="0"/>
    <x v="0"/>
    <s v="Yurt İçi"/>
    <s v="Türkiye"/>
  </r>
  <r>
    <s v="Q4"/>
    <x v="0"/>
    <x v="10"/>
    <m/>
    <s v="SAGIROGLU TÜTÜN ÜRÜN. INS.TAAH. SAN. VE TIC. LTD. STI."/>
    <s v="EH.06.001"/>
    <s v="EnRoute Panorama - Hosting Hizmeti"/>
    <s v="Univera - JTI"/>
    <x v="11"/>
    <s v="Hosting"/>
    <m/>
    <n v="810.68"/>
    <m/>
    <n v="1"/>
    <m/>
    <n v="810.67752399999995"/>
    <m/>
    <n v="-2.4759999999999999E-3"/>
    <m/>
    <n v="810.68"/>
    <m/>
    <n v="0"/>
    <n v="0"/>
    <s v="UNI240000002053"/>
    <m/>
    <m/>
    <s v="JTI"/>
    <x v="0"/>
    <s v="Yenileme"/>
    <s v="Hizmet"/>
    <s v="Hosting"/>
    <s v="Key Account"/>
    <x v="0"/>
    <x v="0"/>
    <s v="Yurt İçi"/>
    <s v="Türkiye"/>
  </r>
  <r>
    <s v="Q4"/>
    <x v="0"/>
    <x v="10"/>
    <m/>
    <s v="SAMI EMGIN DAG. PAZ. TUR. TEKS. INS. SAN. TIC. LTD. STI."/>
    <s v="EH.06.001"/>
    <s v="EnRoute Panorama - Hosting Hizmeti"/>
    <s v="Univera - JTI"/>
    <x v="11"/>
    <s v="Hosting"/>
    <m/>
    <n v="810.68"/>
    <m/>
    <n v="2"/>
    <m/>
    <n v="1621.3550479999999"/>
    <m/>
    <n v="-4.9519999999999998E-3"/>
    <m/>
    <n v="1621.36"/>
    <m/>
    <n v="0"/>
    <n v="0"/>
    <s v="UNI240000002054"/>
    <m/>
    <m/>
    <s v="JTI"/>
    <x v="0"/>
    <s v="Yenileme"/>
    <s v="Hizmet"/>
    <s v="Hosting"/>
    <s v="Key Account"/>
    <x v="0"/>
    <x v="0"/>
    <s v="Yurt İçi"/>
    <s v="Türkiye"/>
  </r>
  <r>
    <s v="Q4"/>
    <x v="0"/>
    <x v="10"/>
    <m/>
    <s v="SEKERCI GIDA TEMIZLIK ÜRÜN. PAZ. VE DAG. LTD. STI."/>
    <s v="EH.06.001"/>
    <s v="EnRoute Panorama - Hosting Hizmeti"/>
    <s v="Univera - JTI"/>
    <x v="11"/>
    <s v="Hosting"/>
    <m/>
    <n v="810.678"/>
    <m/>
    <n v="10"/>
    <m/>
    <n v="8106.7752399999999"/>
    <m/>
    <n v="-4.7600000000000003E-3"/>
    <m/>
    <n v="8106.78"/>
    <m/>
    <n v="0"/>
    <n v="0"/>
    <s v="UNI240000002058"/>
    <m/>
    <m/>
    <s v="JTI"/>
    <x v="0"/>
    <s v="Yenileme"/>
    <s v="Hizmet"/>
    <s v="Hosting"/>
    <s v="Key Account"/>
    <x v="0"/>
    <x v="0"/>
    <s v="Yurt İçi"/>
    <s v="Türkiye"/>
  </r>
  <r>
    <s v="Q4"/>
    <x v="0"/>
    <x v="10"/>
    <m/>
    <s v="SEYDIM DAG.PAZ.A.S."/>
    <s v="EH.06.001"/>
    <s v="EnRoute Panorama - Hosting Hizmeti"/>
    <s v="Univera - JTI"/>
    <x v="11"/>
    <s v="Hosting"/>
    <m/>
    <n v="810.68"/>
    <m/>
    <n v="1"/>
    <m/>
    <n v="810.67752399999995"/>
    <m/>
    <n v="-2.4759999999999999E-3"/>
    <m/>
    <n v="810.68"/>
    <m/>
    <n v="0"/>
    <n v="0"/>
    <s v="UNI240000002055"/>
    <m/>
    <m/>
    <s v="JTI"/>
    <x v="0"/>
    <s v="Yenileme"/>
    <s v="Hizmet"/>
    <s v="Hosting"/>
    <s v="Key Account"/>
    <x v="0"/>
    <x v="0"/>
    <s v="Yurt İçi"/>
    <s v="Türkiye"/>
  </r>
  <r>
    <s v="Q4"/>
    <x v="0"/>
    <x v="10"/>
    <m/>
    <s v="SEYPA GIDA IHTIYAÇ MAD.ÜRETIM.DAG.VE TIC. A.S."/>
    <s v="EH.06.001"/>
    <s v="EnRoute Panorama - Hosting Hizmeti"/>
    <s v="Univera - JTI"/>
    <x v="11"/>
    <s v="Hosting"/>
    <m/>
    <n v="810.68"/>
    <m/>
    <n v="2"/>
    <m/>
    <n v="1621.3550479999999"/>
    <m/>
    <n v="-4.9519999999999998E-3"/>
    <m/>
    <n v="1621.36"/>
    <m/>
    <n v="0"/>
    <n v="0"/>
    <s v="UNI240000002057"/>
    <m/>
    <m/>
    <s v="JTI"/>
    <x v="0"/>
    <s v="Yenileme"/>
    <s v="Hizmet"/>
    <s v="Hosting"/>
    <s v="Key Account"/>
    <x v="0"/>
    <x v="0"/>
    <s v="Yurt İçi"/>
    <s v="Türkiye"/>
  </r>
  <r>
    <s v="Q4"/>
    <x v="0"/>
    <x v="10"/>
    <m/>
    <s v="SSG DAYANIKLI TÜKETIM MAD. GIDA ÜRÜNLERI PAZ. SAN. TIC. LTD. STI."/>
    <s v="EH.06.001"/>
    <s v="EnRoute Panorama - Hosting Hizmeti"/>
    <s v="Univera - JTI"/>
    <x v="11"/>
    <s v="Hosting"/>
    <m/>
    <n v="810.68"/>
    <m/>
    <n v="2"/>
    <m/>
    <n v="1621.3550479999999"/>
    <m/>
    <n v="-4.9519999999999998E-3"/>
    <m/>
    <n v="1621.36"/>
    <m/>
    <n v="0"/>
    <n v="0"/>
    <s v="UNI240000002056"/>
    <m/>
    <m/>
    <s v="JTI"/>
    <x v="0"/>
    <s v="Yenileme"/>
    <s v="Hizmet"/>
    <s v="Hosting"/>
    <s v="Key Account"/>
    <x v="0"/>
    <x v="0"/>
    <s v="Yurt İçi"/>
    <s v="Türkiye"/>
  </r>
  <r>
    <s v="Q4"/>
    <x v="0"/>
    <x v="10"/>
    <m/>
    <s v="YILDIRIMLAR GRUP IHTIYAÇ VE GIDA MAD. TURIZM A.S"/>
    <s v="EH.06.001"/>
    <s v="EnRoute Panorama - Hosting Hizmeti"/>
    <s v="Univera - JTI"/>
    <x v="11"/>
    <s v="Hosting"/>
    <m/>
    <n v="810.68"/>
    <m/>
    <n v="2"/>
    <m/>
    <n v="1621.3550479999999"/>
    <m/>
    <n v="-4.9519999999999998E-3"/>
    <m/>
    <n v="1621.36"/>
    <m/>
    <n v="0"/>
    <n v="0"/>
    <s v="UNI240000002059"/>
    <m/>
    <m/>
    <s v="JTI"/>
    <x v="0"/>
    <s v="Yenileme"/>
    <s v="Hizmet"/>
    <s v="Hosting"/>
    <s v="Key Account"/>
    <x v="0"/>
    <x v="0"/>
    <s v="Yurt İçi"/>
    <s v="Türkiye"/>
  </r>
  <r>
    <s v="Q4"/>
    <x v="0"/>
    <x v="10"/>
    <m/>
    <s v="YUSUF BEKTAS GIDA VE IHTIYAÇ MAD. ILETISIM NAKLIYE TIC.VE SAN.LTD.STI."/>
    <s v="EH.06.001"/>
    <s v="EnRoute Panorama - Hosting Hizmeti"/>
    <s v="Univera - JTI"/>
    <x v="11"/>
    <s v="Hosting"/>
    <m/>
    <n v="810.67714285714283"/>
    <m/>
    <n v="7"/>
    <m/>
    <n v="5674.7426679999999"/>
    <m/>
    <n v="2.6679999999999998E-3"/>
    <m/>
    <n v="5674.74"/>
    <m/>
    <n v="0"/>
    <n v="0"/>
    <s v="UNI240000002060"/>
    <m/>
    <m/>
    <s v="JTI"/>
    <x v="0"/>
    <s v="Yenileme"/>
    <s v="Hizmet"/>
    <s v="Hosting"/>
    <s v="Key Account"/>
    <x v="0"/>
    <x v="0"/>
    <s v="Yurt İçi"/>
    <s v="Türkiye"/>
  </r>
  <r>
    <s v="Q4"/>
    <x v="0"/>
    <x v="10"/>
    <m/>
    <s v="ZÜMRÜT TEKEL ÜRÜNLERI GIDA PAZ.INS.TAAH.SAN.VE.TIC.LTD STI"/>
    <s v="EH.06.001"/>
    <s v="EnRoute Panorama - Hosting Hizmeti"/>
    <s v="Univera - JTI"/>
    <x v="11"/>
    <s v="Hosting"/>
    <m/>
    <n v="810.68"/>
    <m/>
    <n v="1"/>
    <m/>
    <n v="810.67752399999995"/>
    <m/>
    <n v="-2.4759999999999999E-3"/>
    <m/>
    <n v="810.68"/>
    <m/>
    <n v="0"/>
    <n v="0"/>
    <s v="UNI240000002061"/>
    <m/>
    <m/>
    <s v="JTI"/>
    <x v="0"/>
    <s v="Yenileme"/>
    <s v="Hizmet"/>
    <s v="Hosting"/>
    <s v="Key Account"/>
    <x v="0"/>
    <x v="0"/>
    <s v="Yurt İçi"/>
    <s v="Türkiye"/>
  </r>
  <r>
    <s v="Q4"/>
    <x v="1"/>
    <x v="9"/>
    <m/>
    <s v="Altıparmak Gıda San. ve Tic. A.Ş."/>
    <s v="EY.03.001"/>
    <s v="Enroute PANORAMA PAAS YazılımI (Kiralama Hizmetİ)"/>
    <s v="Univera - Altıparmak-Balparmak"/>
    <x v="18"/>
    <s v="Enroute"/>
    <s v="Enroute"/>
    <n v="41921"/>
    <m/>
    <n v="1"/>
    <m/>
    <n v="41921"/>
    <m/>
    <m/>
    <m/>
    <n v="41921"/>
    <m/>
    <m/>
    <m/>
    <n v="1000002147"/>
    <m/>
    <m/>
    <s v="Balparmak"/>
    <x v="0"/>
    <s v="Yenileme"/>
    <s v="Lisans"/>
    <s v="Lisans Kiralama"/>
    <s v="Diğer"/>
    <x v="0"/>
    <x v="0"/>
    <s v="Yurt İçi"/>
    <s v="Türkiye"/>
  </r>
  <r>
    <s v="Q4"/>
    <x v="1"/>
    <x v="9"/>
    <m/>
    <s v="KOROPLAST TEMİZLİK AMBALAJ ÜRÜNLERİ SAN. VE DIŞ TİC.A.Ş."/>
    <s v="EY.03.001"/>
    <s v="Enroute PANORAMA PAAS YazılımI (Kiralama Hizmetİ)"/>
    <s v="Univera - Koroplast"/>
    <x v="19"/>
    <s v="Enroute"/>
    <s v="Enroute"/>
    <n v="94503.98"/>
    <m/>
    <n v="1"/>
    <m/>
    <n v="94503.98"/>
    <m/>
    <n v="0"/>
    <m/>
    <n v="94503.98"/>
    <m/>
    <m/>
    <m/>
    <s v="1000002015"/>
    <m/>
    <m/>
    <s v="Koroplast"/>
    <x v="0"/>
    <s v="Yenileme"/>
    <s v="Lisans"/>
    <s v="Lisans Kiralama"/>
    <s v="Diğer"/>
    <x v="0"/>
    <x v="0"/>
    <s v="Yurt İçi"/>
    <s v="Türkiye"/>
  </r>
  <r>
    <s v="Q4"/>
    <x v="1"/>
    <x v="10"/>
    <m/>
    <s v="KOROPLAST TEMİZLİK AMBALAJ ÜRÜNLERİ SAN. VE DIŞ TİC.A.Ş."/>
    <s v="EY.03.001"/>
    <s v="Enroute PANORAMA PAAS YazılımI (Kiralama Hizmetİ)"/>
    <s v="Univera - Koroplast"/>
    <x v="19"/>
    <s v="Enroute"/>
    <s v="Enroute"/>
    <n v="94503.98"/>
    <m/>
    <n v="1"/>
    <m/>
    <n v="94503.98"/>
    <m/>
    <m/>
    <m/>
    <n v="94503.98"/>
    <m/>
    <m/>
    <m/>
    <n v="1000002412"/>
    <m/>
    <m/>
    <s v="Koroplast"/>
    <x v="0"/>
    <s v="Yenileme"/>
    <s v="Lisans"/>
    <s v="Lisans Kiralama"/>
    <s v="Diğer"/>
    <x v="0"/>
    <x v="0"/>
    <s v="Yurt İçi"/>
    <s v="Türkiye"/>
  </r>
  <r>
    <s v="Q4"/>
    <x v="1"/>
    <x v="9"/>
    <m/>
    <s v="ÇAYKUR ÇAY İŞLETMELERİ GENEL MÜDÜRLÜĞÜ"/>
    <s v="EH.02.014"/>
    <s v="Enroute PANORAMA BUSİNESS ANALYTİCS (QSENSE) KULLANICI YazılımI BakımI"/>
    <s v="Univera - Çaykur"/>
    <x v="12"/>
    <s v="Enroute"/>
    <s v="Enroute"/>
    <n v="57166.26"/>
    <m/>
    <n v="1"/>
    <m/>
    <n v="57166.26"/>
    <m/>
    <n v="0"/>
    <m/>
    <n v="57166.26"/>
    <m/>
    <m/>
    <m/>
    <n v="1000002290"/>
    <m/>
    <m/>
    <s v="Çaykur"/>
    <x v="0"/>
    <s v="Yenileme"/>
    <s v="Hizmet"/>
    <s v="Bakım ve Destek Hizmeti"/>
    <s v="Diğer"/>
    <x v="0"/>
    <x v="0"/>
    <s v="Yurt İçi"/>
    <s v="Türkiye"/>
  </r>
  <r>
    <s v="Q4"/>
    <x v="1"/>
    <x v="9"/>
    <m/>
    <s v="VITRA KARO SERAMIK SAN. VE TIC. AS."/>
    <s v="EH.05.001"/>
    <s v="Enroute Panorama - Yazılım Geliştirme Hizmeti"/>
    <s v="Univera - Eczacıbaşı Intema"/>
    <x v="13"/>
    <s v="Enroute"/>
    <s v="Enroute"/>
    <n v="18375"/>
    <m/>
    <n v="3"/>
    <m/>
    <n v="73500"/>
    <m/>
    <n v="18375"/>
    <m/>
    <n v="55125"/>
    <m/>
    <m/>
    <m/>
    <n v="1000002291"/>
    <m/>
    <m/>
    <s v="Eczacıbaşı"/>
    <x v="0"/>
    <s v="Yeni Satış"/>
    <s v="Hizmet"/>
    <s v="Yazılım Geliştirme"/>
    <s v="Diğer"/>
    <x v="0"/>
    <x v="0"/>
    <s v="Yurt İçi"/>
    <s v="Türkiye"/>
  </r>
  <r>
    <s v="Q4"/>
    <x v="1"/>
    <x v="9"/>
    <m/>
    <s v="Altıparmak Gıda San. ve Tic. A.Ş. "/>
    <s v="EH.02.001"/>
    <s v="Enroute Panorama - Yazılım Bakımı, Yaşatma ve Merkezi Destek Hizmeti"/>
    <s v="Univera - Altıparmak-Balparmak"/>
    <x v="18"/>
    <s v="Enroute"/>
    <s v="Enroute"/>
    <n v="112492.8"/>
    <m/>
    <n v="1"/>
    <m/>
    <n v="112492.8"/>
    <m/>
    <n v="0"/>
    <m/>
    <n v="112492.8"/>
    <m/>
    <m/>
    <m/>
    <s v="1000002039"/>
    <m/>
    <m/>
    <s v="Balparmak"/>
    <x v="0"/>
    <s v="Yenileme"/>
    <s v="Lisans"/>
    <s v="Lisans Kiralama"/>
    <s v="Diğer"/>
    <x v="0"/>
    <x v="0"/>
    <s v="Yurt İçi"/>
    <s v="Türkiye"/>
  </r>
  <r>
    <s v="Q4"/>
    <x v="1"/>
    <x v="9"/>
    <m/>
    <s v="ÇAYKUR ÇAY İŞLETMELERİ GENEL MÜDÜRLÜĞÜ"/>
    <s v="EH.02.001"/>
    <s v="Enroute Panorama - Yazılım Bakımı, Yaşatma ve Merkezi Destek Hizmeti"/>
    <s v="Univera - Çaykur"/>
    <x v="12"/>
    <s v="Enroute"/>
    <s v="Enroute"/>
    <n v="629767.31000000006"/>
    <m/>
    <n v="1"/>
    <m/>
    <n v="629767.31000000006"/>
    <m/>
    <n v="0"/>
    <m/>
    <n v="629767.31000000006"/>
    <m/>
    <m/>
    <m/>
    <n v="1000002290"/>
    <m/>
    <m/>
    <s v="Çaykur"/>
    <x v="0"/>
    <s v="Yenileme"/>
    <s v="Hizmet"/>
    <s v="Bakım ve Destek Hizmeti"/>
    <s v="Diğer"/>
    <x v="0"/>
    <x v="0"/>
    <s v="Yurt İçi"/>
    <s v="Türkiye"/>
  </r>
  <r>
    <s v="Q4"/>
    <x v="1"/>
    <x v="9"/>
    <m/>
    <s v="DARDANEL DAĞITIM A.Ş."/>
    <s v="EH.02.001"/>
    <s v="Enroute Panorama - Yazılım Bakımı, Yaşatma ve Merkezi Destek Hizmeti"/>
    <s v="Univera - Dardanel"/>
    <x v="12"/>
    <s v="Enroute"/>
    <s v="Enroute"/>
    <n v="7540"/>
    <m/>
    <n v="1"/>
    <m/>
    <n v="7540"/>
    <m/>
    <n v="0"/>
    <m/>
    <n v="7540"/>
    <m/>
    <m/>
    <m/>
    <s v="1000001913"/>
    <m/>
    <m/>
    <s v="Dardanel"/>
    <x v="0"/>
    <s v="Yenileme"/>
    <s v="Hizmet"/>
    <s v="Bakım ve Destek Hizmeti"/>
    <s v="Diğer"/>
    <x v="0"/>
    <x v="0"/>
    <s v="Yurt İçi"/>
    <s v="Türkiye"/>
  </r>
  <r>
    <s v="Q4"/>
    <x v="1"/>
    <x v="9"/>
    <m/>
    <s v="DEPE DANIŞMANLIK İNŞ.TAAH.EMLAK OTO İNŞ.MALZ.TİC.VE SAN.LTD.ŞTİ."/>
    <s v="EH.02.001"/>
    <s v="Enroute Panorama - Yazılım Bakımı, Yaşatma ve Merkezi Destek Hizmeti"/>
    <s v="Univera - Çaykur"/>
    <x v="12"/>
    <s v="Enroute"/>
    <s v="Enroute"/>
    <n v="8294"/>
    <m/>
    <n v="1"/>
    <m/>
    <n v="8294"/>
    <m/>
    <n v="0"/>
    <m/>
    <n v="8294"/>
    <m/>
    <m/>
    <m/>
    <n v="1000002279"/>
    <m/>
    <m/>
    <s v="Çaykur"/>
    <x v="0"/>
    <s v="Yeni Satış"/>
    <s v="Hizmet"/>
    <s v="Bakım ve Destek Hizmeti"/>
    <s v="Diğer"/>
    <x v="0"/>
    <x v="0"/>
    <s v="Yurt İçi"/>
    <s v="Türkiye"/>
  </r>
  <r>
    <s v="Q4"/>
    <x v="1"/>
    <x v="9"/>
    <m/>
    <s v="EFES KAZAKHSTAN JSC FE"/>
    <s v="EH.02.001"/>
    <s v="Enroute Panorama - Yazılım Bakımı, Yaşatma ve Merkezi Destek Hizmeti"/>
    <s v="Univera - Efes Kazakistan"/>
    <x v="19"/>
    <s v="Enroute"/>
    <s v="Enroute"/>
    <n v="877834.93"/>
    <m/>
    <n v="1"/>
    <m/>
    <n v="20881.689999999999"/>
    <m/>
    <n v="0"/>
    <m/>
    <n v="877834.93"/>
    <m/>
    <m/>
    <m/>
    <n v="1000002298"/>
    <m/>
    <m/>
    <s v="Efes International"/>
    <x v="0"/>
    <s v="Yenileme"/>
    <s v="Hizmet"/>
    <s v="Bakım ve Destek Hizmeti"/>
    <s v="Diğer"/>
    <x v="0"/>
    <x v="0"/>
    <s v="Yurt Dışı"/>
    <s v="Kazakistan"/>
  </r>
  <r>
    <s v="Q4"/>
    <x v="1"/>
    <x v="9"/>
    <m/>
    <s v="Haribo Şekerleme Tic. Ltd. Şti."/>
    <s v="EH.02.001"/>
    <s v="Enroute Panorama - Yazılım Bakımı, Yaşatma ve Merkezi Destek Hizmeti"/>
    <s v="Univera - Haribo"/>
    <x v="13"/>
    <s v="Enroute"/>
    <s v="Enterprise"/>
    <n v="710653.61"/>
    <m/>
    <n v="1"/>
    <m/>
    <n v="710653.61"/>
    <m/>
    <m/>
    <m/>
    <n v="710653.61"/>
    <m/>
    <m/>
    <m/>
    <n v="1000002404"/>
    <m/>
    <m/>
    <s v="Haribo"/>
    <x v="0"/>
    <s v="Yenileme"/>
    <s v="Hizmet"/>
    <s v="Bakım ve Destek Hizmeti"/>
    <s v="Diğer"/>
    <x v="0"/>
    <x v="0"/>
    <s v="Yurt İçi"/>
    <s v="Türkiye"/>
  </r>
  <r>
    <s v="Q4"/>
    <x v="1"/>
    <x v="10"/>
    <m/>
    <s v="KM MARKASI GIDA İNŞAAT TEMİZLİK TİC. VE SAN. LDT. ŞTİ."/>
    <s v="EH.02.001"/>
    <s v="Enroute Panorama - Yazılım Bakımı, Yaşatma ve Merkezi Destek Hizmeti"/>
    <s v="Univera - Dardanel"/>
    <x v="12"/>
    <s v="Enroute"/>
    <s v="Enterprise"/>
    <n v="5610"/>
    <m/>
    <n v="1"/>
    <m/>
    <n v="5610"/>
    <m/>
    <m/>
    <m/>
    <n v="5610"/>
    <m/>
    <m/>
    <m/>
    <n v="1000002405"/>
    <m/>
    <m/>
    <s v="Dardanel"/>
    <x v="0"/>
    <s v="Yenileme"/>
    <s v="Hizmet"/>
    <s v="Bakım ve Destek Hizmeti"/>
    <s v="Diğer"/>
    <x v="0"/>
    <x v="0"/>
    <s v="Yurt İçi"/>
    <s v="Türkiye"/>
  </r>
  <r>
    <s v="Q4"/>
    <x v="1"/>
    <x v="9"/>
    <m/>
    <s v="La Lorraine Unlu Mamülleri Tic. San. A.Ş."/>
    <s v="EH.02.001"/>
    <s v="Enroute Panorama - Yazılım Bakımı, Yaşatma ve Merkezi Destek Hizmeti"/>
    <s v="Univera - La Lorraine"/>
    <x v="13"/>
    <s v="Enroute"/>
    <s v="Enterprise"/>
    <n v="641011.34"/>
    <m/>
    <n v="1"/>
    <m/>
    <n v="641011.34"/>
    <m/>
    <m/>
    <m/>
    <n v="641011.34"/>
    <m/>
    <m/>
    <m/>
    <n v="1000002346"/>
    <m/>
    <m/>
    <s v="La Lorraine"/>
    <x v="0"/>
    <s v="Yenileme"/>
    <s v="Hizmet"/>
    <s v="Bakım ve Destek Hizmeti"/>
    <s v="Diğer"/>
    <x v="0"/>
    <x v="0"/>
    <s v="Yurt İçi"/>
    <s v="Türkiye"/>
  </r>
  <r>
    <s v="Q3"/>
    <x v="1"/>
    <x v="8"/>
    <m/>
    <s v="RA PAZARLAMA LTD. ŞTİ"/>
    <s v="EH.02.001"/>
    <s v="Enroute Panorama - Yazılım Bakımı, Yaşatma ve Merkezi Destek Hizmeti"/>
    <s v="Univera - Hobby-Ra Pazarlama"/>
    <x v="5"/>
    <s v="Enroute"/>
    <s v="Enroute"/>
    <n v="80560.09"/>
    <m/>
    <n v="1"/>
    <m/>
    <m/>
    <m/>
    <m/>
    <m/>
    <n v="80560.09"/>
    <m/>
    <m/>
    <m/>
    <m/>
    <m/>
    <m/>
    <s v="Hobby"/>
    <x v="0"/>
    <s v="Yenileme"/>
    <s v="Hizmet"/>
    <s v="Bakım ve Destek Hizmeti"/>
    <s v="Diğer"/>
    <x v="0"/>
    <x v="0"/>
    <s v="Yurt İçi"/>
    <s v="Türkiye"/>
  </r>
  <r>
    <s v="Q4"/>
    <x v="1"/>
    <x v="9"/>
    <m/>
    <s v="TURKIYE SISE VE CAM FABRIKALARI A.S."/>
    <s v="EH.02.001"/>
    <s v="Enroute Panorama - Yazılım Bakımı, Yaşatma ve Merkezi Destek Hizmeti"/>
    <s v="Univera - Paşabahçe"/>
    <x v="18"/>
    <s v="Enroute"/>
    <s v="Enroute"/>
    <n v="55173"/>
    <m/>
    <n v="1"/>
    <m/>
    <n v="55173"/>
    <m/>
    <n v="0"/>
    <m/>
    <n v="55173"/>
    <m/>
    <m/>
    <m/>
    <n v="1000002307"/>
    <m/>
    <m/>
    <s v="Şişecam"/>
    <x v="0"/>
    <s v="Yenileme"/>
    <s v="Hizmet"/>
    <s v="Bakım ve Destek Hizmeti"/>
    <s v="Diğer"/>
    <x v="0"/>
    <x v="0"/>
    <s v="Yurt İçi"/>
    <s v="Türkiye"/>
  </r>
  <r>
    <s v="Q4"/>
    <x v="1"/>
    <x v="9"/>
    <m/>
    <s v="TURKIYE SISE VE CAM FABRIKALARI A.S."/>
    <s v="EH.02.001"/>
    <s v="Enroute Panorama - Yazılım Bakımı, Yaşatma ve Merkezi Destek Hizmeti"/>
    <s v="Univera - Paşabahçe"/>
    <x v="16"/>
    <s v="Enroute"/>
    <s v="Enroute"/>
    <n v="55173"/>
    <m/>
    <n v="1"/>
    <m/>
    <n v="55173"/>
    <m/>
    <n v="0"/>
    <m/>
    <n v="55173"/>
    <m/>
    <m/>
    <m/>
    <s v="1000001764"/>
    <m/>
    <m/>
    <s v="Şişecam"/>
    <x v="0"/>
    <s v="Yenileme"/>
    <s v="Hizmet"/>
    <s v="Bakım ve Destek Hizmeti"/>
    <s v="Diğer"/>
    <x v="0"/>
    <x v="0"/>
    <s v="Yurt İçi"/>
    <s v="Türkiye"/>
  </r>
  <r>
    <s v="Q4"/>
    <x v="1"/>
    <x v="9"/>
    <m/>
    <s v="TURKIYE SISE VE CAM FABRIKALARI A.S."/>
    <s v="EH.02.001"/>
    <s v="Enroute Panorama - Yazılım Bakımı, Yaşatma ve Merkezi Destek Hizmeti"/>
    <s v="Univera - Trakya Cam"/>
    <x v="18"/>
    <s v="Enroute"/>
    <s v="Enroute"/>
    <n v="187701"/>
    <m/>
    <n v="1"/>
    <m/>
    <n v="187701"/>
    <m/>
    <n v="0"/>
    <m/>
    <n v="187701"/>
    <m/>
    <m/>
    <m/>
    <n v="1000002306"/>
    <m/>
    <m/>
    <s v="Şişecam"/>
    <x v="0"/>
    <s v="Yenileme"/>
    <s v="Hizmet"/>
    <s v="Bakım ve Destek Hizmeti"/>
    <s v="Diğer"/>
    <x v="0"/>
    <x v="0"/>
    <s v="Yurt İçi"/>
    <s v="Türkiye"/>
  </r>
  <r>
    <s v="Q4"/>
    <x v="1"/>
    <x v="9"/>
    <m/>
    <s v="TURKIYE SISE VE CAM FABRIKALARI A.S."/>
    <s v="EH.02.001"/>
    <s v="Enroute Panorama - Yazılım Bakımı, Yaşatma ve Merkezi Destek Hizmeti"/>
    <s v="Univera - Trakya Cam"/>
    <x v="16"/>
    <s v="Enroute"/>
    <s v="Enroute"/>
    <n v="187701"/>
    <m/>
    <n v="1"/>
    <m/>
    <n v="187701"/>
    <m/>
    <n v="0"/>
    <m/>
    <n v="187701"/>
    <m/>
    <m/>
    <m/>
    <s v="1000001762"/>
    <m/>
    <m/>
    <s v="Şişecam"/>
    <x v="0"/>
    <s v="Yenileme"/>
    <s v="Hizmet"/>
    <s v="Bakım ve Destek Hizmeti"/>
    <s v="Diğer"/>
    <x v="0"/>
    <x v="0"/>
    <s v="Yurt İçi"/>
    <s v="Türkiye"/>
  </r>
  <r>
    <s v="Q4"/>
    <x v="1"/>
    <x v="9"/>
    <m/>
    <s v="Üçyol Dayanıklı Tüketim Malları Tekstil Ve Dış Tic.A.Ş. - Newal"/>
    <s v="EH.02.001"/>
    <s v="Enroute Panorama - Yazılım Bakımı, Yaşatma ve Merkezi Destek Hizmeti"/>
    <s v="Univera - Newal Irak"/>
    <x v="16"/>
    <s v="Enroute"/>
    <s v="Enroute"/>
    <n v="27067.80384"/>
    <m/>
    <n v="1"/>
    <m/>
    <n v="646.79999999999995"/>
    <m/>
    <n v="0"/>
    <m/>
    <n v="27067.80384"/>
    <m/>
    <m/>
    <m/>
    <s v="1000002066"/>
    <m/>
    <m/>
    <s v="Newal"/>
    <x v="0"/>
    <s v="Yenileme"/>
    <s v="Hizmet"/>
    <s v="Bakım ve Destek Hizmeti"/>
    <s v="Diğer"/>
    <x v="0"/>
    <x v="0"/>
    <s v="Yurt İçi"/>
    <s v="Türkiye"/>
  </r>
  <r>
    <s v="Q4"/>
    <x v="1"/>
    <x v="10"/>
    <m/>
    <s v="MERSEL LOJİSTİK GIDA PAZARLAMA TİC.LTD.STİ."/>
    <s v="EH.02.001"/>
    <s v="Enroute Panorama - Yazılım Bakımı, Yaşatma ve Merkezi Destek Hizmeti"/>
    <s v="Univera - Çaykur"/>
    <x v="12"/>
    <s v="Enroute"/>
    <s v="Enroute"/>
    <n v="7936.5"/>
    <m/>
    <n v="1"/>
    <m/>
    <m/>
    <m/>
    <m/>
    <m/>
    <n v="7936.5"/>
    <m/>
    <m/>
    <m/>
    <n v="1000002470"/>
    <m/>
    <m/>
    <s v="Çaykur"/>
    <x v="3"/>
    <s v="Yeni Satış"/>
    <s v="Hizmet"/>
    <s v="Bakım ve Destek Hizmeti"/>
    <s v="Diğer"/>
    <x v="0"/>
    <x v="0"/>
    <s v="Yurt İçi"/>
    <s v="Türkiye"/>
  </r>
  <r>
    <s v="Q3"/>
    <x v="1"/>
    <x v="8"/>
    <m/>
    <s v="KARADENİZ KARDEŞLER GIDA SAN.VE TİC. A.Ş."/>
    <s v="EH.03.006"/>
    <s v="Enroute Panorama - Uzaktan Kurulum ve Eğitim Hizmeti"/>
    <s v="Univera - Kanal"/>
    <x v="5"/>
    <s v="Enroute"/>
    <s v="Enroute"/>
    <n v="14000"/>
    <m/>
    <n v="1"/>
    <m/>
    <m/>
    <m/>
    <m/>
    <m/>
    <n v="14000"/>
    <m/>
    <m/>
    <m/>
    <m/>
    <m/>
    <m/>
    <s v="Kebir Süt"/>
    <x v="0"/>
    <s v="Yeni Satış"/>
    <s v="Hizmet"/>
    <s v="Kurulum ve Eğitim"/>
    <s v="Diğer"/>
    <x v="1"/>
    <x v="0"/>
    <s v="Yurt İçi"/>
    <s v="Türkiye"/>
  </r>
  <r>
    <s v="Q4"/>
    <x v="1"/>
    <x v="9"/>
    <m/>
    <s v="MERT MERVE GIDA "/>
    <s v="EH.03.006"/>
    <s v="Enroute Panorama - Uzaktan Kurulum ve Eğitim Hizmeti"/>
    <s v="Univera - Reckitt Benckiser"/>
    <x v="19"/>
    <s v="Enroute"/>
    <s v="Enroute"/>
    <n v="14000"/>
    <m/>
    <n v="1"/>
    <m/>
    <n v="14000"/>
    <m/>
    <n v="0"/>
    <m/>
    <n v="14000"/>
    <m/>
    <m/>
    <m/>
    <s v="1000002060"/>
    <m/>
    <m/>
    <s v="R. Benckiser"/>
    <x v="0"/>
    <s v="Yeni Satış"/>
    <s v="Hizmet"/>
    <s v="Kurulum ve Eğitim"/>
    <s v="Diğer"/>
    <x v="0"/>
    <x v="0"/>
    <s v="Yurt İçi"/>
    <s v="Türkiye"/>
  </r>
  <r>
    <s v="Q4"/>
    <x v="1"/>
    <x v="9"/>
    <m/>
    <s v="VITRA KARO SERAMIK SAN. VE TIC. AS."/>
    <s v="EH.03.006"/>
    <s v="Enroute Panorama - Uzaktan Kurulum ve Eğitim Hizmeti"/>
    <s v="Univera - Eczacıbaşı Intema"/>
    <x v="13"/>
    <s v="Enroute"/>
    <s v="Enroute"/>
    <n v="14000"/>
    <m/>
    <n v="1"/>
    <m/>
    <n v="14000"/>
    <m/>
    <n v="0"/>
    <m/>
    <n v="14000"/>
    <m/>
    <m/>
    <m/>
    <n v="1000002280"/>
    <m/>
    <m/>
    <s v="Eczacıbaşı"/>
    <x v="0"/>
    <s v="Yeni Satış"/>
    <s v="Hizmet"/>
    <s v="Kurulum ve Eğitim"/>
    <s v="Diğer"/>
    <x v="0"/>
    <x v="0"/>
    <s v="Yurt İçi"/>
    <s v="Türkiye"/>
  </r>
  <r>
    <s v="Q4"/>
    <x v="1"/>
    <x v="9"/>
    <m/>
    <s v="RED BULL GIDA DAĞITIM VE PAZARLAMA TİCARET LTD. ŞTİ"/>
    <s v="EH.05.002"/>
    <s v="Enroute Panorama - Rapor Geliştirme Hizmeti"/>
    <s v="Univera - Redbull"/>
    <x v="12"/>
    <s v="Enroute"/>
    <s v="Enroute"/>
    <n v="24500"/>
    <m/>
    <n v="2"/>
    <m/>
    <n v="49000"/>
    <m/>
    <n v="0"/>
    <m/>
    <n v="49000"/>
    <m/>
    <m/>
    <m/>
    <s v="1000001944"/>
    <m/>
    <m/>
    <s v="Redbull"/>
    <x v="0"/>
    <s v="Yeni Satış"/>
    <s v="Hizmet"/>
    <s v="Rapor Geliştirme"/>
    <s v="Diğer"/>
    <x v="0"/>
    <x v="0"/>
    <s v="Yurt İçi"/>
    <s v="Türkiye"/>
  </r>
  <r>
    <s v="Q4"/>
    <x v="1"/>
    <x v="9"/>
    <m/>
    <s v="ROYAL CANIN TURKEY EVCİL HAYVAN ÜRÜNLERİ TİC. LTD. ŞTİ."/>
    <s v="EH.05.002"/>
    <s v="Enroute Panorama - Rapor Geliştirme Hizmeti"/>
    <s v="Univera - Royal Canin"/>
    <x v="12"/>
    <s v="Enroute"/>
    <s v="Enroute"/>
    <n v="24500"/>
    <m/>
    <n v="1"/>
    <m/>
    <n v="24500"/>
    <m/>
    <n v="0"/>
    <m/>
    <n v="24500"/>
    <m/>
    <m/>
    <m/>
    <s v="1000001993"/>
    <m/>
    <m/>
    <s v="Royal Canin"/>
    <x v="0"/>
    <s v="Yeni Satış"/>
    <s v="Hizmet"/>
    <s v="Rapor Geliştirme"/>
    <s v="Diğer"/>
    <x v="0"/>
    <x v="0"/>
    <s v="Yurt İçi"/>
    <s v="Türkiye"/>
  </r>
  <r>
    <s v="Q4"/>
    <x v="1"/>
    <x v="9"/>
    <m/>
    <s v="RED BULL GIDA DAĞITIM VE PAZARLAMA TİCARET LTD. ŞTİ"/>
    <s v="EH.01.001"/>
    <s v="Enroute Panorama - Proje ve Ürün Yönetimi Danışmanlığı Hizmeti"/>
    <s v="Univera - Redbull"/>
    <x v="12"/>
    <s v="Enroute"/>
    <s v="Enroute"/>
    <n v="24500"/>
    <m/>
    <n v="0.5"/>
    <m/>
    <n v="12250"/>
    <m/>
    <n v="0"/>
    <m/>
    <n v="12250"/>
    <m/>
    <m/>
    <m/>
    <s v="1000001944"/>
    <m/>
    <m/>
    <s v="Redbull"/>
    <x v="0"/>
    <s v="Yeni Satış"/>
    <s v="Hizmet"/>
    <s v="Proje Yönetimi ve Danışmanlık"/>
    <s v="Diğer"/>
    <x v="0"/>
    <x v="0"/>
    <s v="Yurt İçi"/>
    <s v="Türkiye"/>
  </r>
  <r>
    <s v="Q4"/>
    <x v="1"/>
    <x v="9"/>
    <m/>
    <s v="ROYAL CANIN TURKEY EVCİL HAYVAN ÜRÜNLERİ TİC. LTD. ŞTİ."/>
    <s v="EH.01.001"/>
    <s v="Enroute Panorama - Proje ve Ürün Yönetimi Danışmanlığı Hizmeti"/>
    <s v="Univera - Royal Canin"/>
    <x v="12"/>
    <s v="Enroute"/>
    <s v="Enroute"/>
    <n v="24500"/>
    <m/>
    <n v="1"/>
    <m/>
    <n v="24500"/>
    <m/>
    <n v="0"/>
    <m/>
    <n v="24500"/>
    <m/>
    <m/>
    <m/>
    <s v="1000001993"/>
    <m/>
    <m/>
    <s v="Royal Canin"/>
    <x v="0"/>
    <s v="Yeni Satış"/>
    <s v="Hizmet"/>
    <s v="Proje Yönetimi ve Danışmanlık"/>
    <s v="Diğer"/>
    <x v="0"/>
    <x v="0"/>
    <s v="Yurt İçi"/>
    <s v="Türkiye"/>
  </r>
  <r>
    <s v="Q4"/>
    <x v="1"/>
    <x v="9"/>
    <m/>
    <s v="VODAFONE MOBILE OPERATION LTD."/>
    <s v="EH.01.001"/>
    <s v="Enroute Panorama - Proje ve Ürün Yönetimi Danışmanlığı Hizmeti"/>
    <s v="Univera - Vodafone"/>
    <x v="19"/>
    <s v="Enroute"/>
    <s v="Enroute"/>
    <n v="19500"/>
    <m/>
    <n v="1"/>
    <m/>
    <m/>
    <m/>
    <m/>
    <m/>
    <n v="19500"/>
    <m/>
    <m/>
    <m/>
    <n v="1000002156"/>
    <m/>
    <m/>
    <s v="Vodafone Mobile"/>
    <x v="0"/>
    <s v="Yeni Satış"/>
    <s v="Hizmet"/>
    <s v="Proje Yönetimi ve Danışmanlık"/>
    <s v="Diğer"/>
    <x v="0"/>
    <x v="0"/>
    <s v="Yurt Dışı"/>
    <s v="KKTC"/>
  </r>
  <r>
    <s v="Q4"/>
    <x v="1"/>
    <x v="9"/>
    <m/>
    <s v="VODAFONE MOBILE OPERATION LTD."/>
    <s v="EH.01.001"/>
    <s v="Enroute Panorama - Proje ve Ürün Yönetimi Danışmanlığı Hizmeti"/>
    <s v="Univera - Vodafone"/>
    <x v="19"/>
    <s v="Enroute"/>
    <s v="Enroute"/>
    <n v="19500"/>
    <m/>
    <n v="2"/>
    <m/>
    <m/>
    <m/>
    <m/>
    <m/>
    <n v="39000"/>
    <m/>
    <m/>
    <m/>
    <n v="1000002157"/>
    <m/>
    <m/>
    <s v="Vodafone Mobile"/>
    <x v="0"/>
    <s v="Yeni Satış"/>
    <s v="Hizmet"/>
    <s v="Proje Yönetimi ve Danışmanlık"/>
    <s v="Diğer"/>
    <x v="0"/>
    <x v="0"/>
    <s v="Yurt Dışı"/>
    <s v="KKTC"/>
  </r>
  <r>
    <s v="Q4"/>
    <x v="1"/>
    <x v="9"/>
    <m/>
    <s v="PERRİGO KİŞİSEL Bakım ÜRÜNLERİ SAN. VE TİC. LTD.ŞTİ"/>
    <s v="EY.01.014"/>
    <s v="Enroute Panorama - Platform Back Office Kullanıcı Yazılımı"/>
    <s v="Univera - Omega Pharma"/>
    <x v="19"/>
    <s v="Enroute"/>
    <s v="Enroute"/>
    <n v="21547.5"/>
    <m/>
    <n v="1"/>
    <m/>
    <n v="25350"/>
    <m/>
    <n v="3802"/>
    <m/>
    <n v="21547.5"/>
    <m/>
    <m/>
    <m/>
    <s v="1000002036"/>
    <m/>
    <m/>
    <s v="Perrigo"/>
    <x v="0"/>
    <s v="Yeni Satış"/>
    <s v="Lisans"/>
    <s v="Lisans Satışı"/>
    <s v="Diğer"/>
    <x v="0"/>
    <x v="0"/>
    <s v="Yurt İçi"/>
    <s v="Türkiye"/>
  </r>
  <r>
    <s v="Q4"/>
    <x v="1"/>
    <x v="9"/>
    <m/>
    <s v="Üçyol Dayanıklı Tüketim Malları Tekstil Ve Dış Tic.A.Ş. - Newal"/>
    <s v="EY.01.014"/>
    <s v="Enroute Panorama - Platform Back Office Kullanıcı Yazılımı"/>
    <s v="Univera - Newal Irak"/>
    <x v="16"/>
    <s v="Enroute"/>
    <s v="Enroute"/>
    <n v="21761.376"/>
    <m/>
    <n v="3"/>
    <m/>
    <n v="1950"/>
    <m/>
    <n v="390"/>
    <m/>
    <n v="65284.127999999997"/>
    <m/>
    <m/>
    <m/>
    <s v="1000002066"/>
    <m/>
    <m/>
    <s v="Newal"/>
    <x v="0"/>
    <s v="Yeni Satış"/>
    <s v="Lisans"/>
    <s v="Lisans Satışı"/>
    <s v="Diğer"/>
    <x v="0"/>
    <x v="0"/>
    <s v="Yurt İçi"/>
    <s v="Türkiye"/>
  </r>
  <r>
    <s v="Q3"/>
    <x v="1"/>
    <x v="8"/>
    <m/>
    <s v="YUSUF ALDEMİR (ALDEMİR BİLİŞİM HizmetLERİ VE DANIŞMANLIK)"/>
    <s v="EYS.02.011"/>
    <s v="Enroute Panorama - Panel - Çoklu Proje Birleştirme Mobil Uygulama Yazılımı"/>
    <s v="Univera - Kanal"/>
    <x v="5"/>
    <s v="Enroute"/>
    <s v="Enroute"/>
    <n v="7215"/>
    <m/>
    <n v="3"/>
    <m/>
    <m/>
    <m/>
    <m/>
    <m/>
    <n v="21645"/>
    <m/>
    <m/>
    <m/>
    <m/>
    <m/>
    <m/>
    <s v="Aldemir Bilişim"/>
    <x v="0"/>
    <s v="Yeni Satış"/>
    <s v="Lisans"/>
    <s v="Lisans Satışı"/>
    <s v="Diğer"/>
    <x v="1"/>
    <x v="3"/>
    <s v="Yurt İçi"/>
    <s v="Türkiye"/>
  </r>
  <r>
    <s v="Q4"/>
    <x v="1"/>
    <x v="9"/>
    <m/>
    <s v="Lomisi JSC Efes Gürcistan"/>
    <s v="EYS.02.033"/>
    <s v="Enroute Panorama - Mobil Kullanıcı Yazılımı"/>
    <s v="Univera - Efes Gürcistan"/>
    <x v="19"/>
    <s v="Enroute"/>
    <s v="Enroute"/>
    <n v="5876.5700000000006"/>
    <m/>
    <n v="15"/>
    <m/>
    <n v="2100"/>
    <m/>
    <n v="0"/>
    <m/>
    <n v="88148.55"/>
    <m/>
    <m/>
    <m/>
    <n v="1000002299"/>
    <m/>
    <m/>
    <s v="Efes International"/>
    <x v="0"/>
    <s v="Yeni Satış"/>
    <s v="Lisans"/>
    <s v="Lisans Satışı"/>
    <s v="Diğer"/>
    <x v="0"/>
    <x v="0"/>
    <s v="Yurt Dışı"/>
    <s v="Gürcistan"/>
  </r>
  <r>
    <s v="Q4"/>
    <x v="1"/>
    <x v="9"/>
    <m/>
    <s v="Üçyol Dayanıklı Tüketim Malları Tekstil Ve Dış Tic.A.Ş. - Newal"/>
    <s v="EYS.02.033"/>
    <s v="Enroute Panorama - Mobil Kullanıcı Yazılımı"/>
    <s v="Univera - Newal Irak"/>
    <x v="16"/>
    <s v="Enroute"/>
    <s v="Enroute"/>
    <n v="11048.083200000001"/>
    <m/>
    <n v="3"/>
    <m/>
    <n v="990"/>
    <m/>
    <n v="198"/>
    <m/>
    <n v="33144.249600000003"/>
    <m/>
    <m/>
    <m/>
    <s v="1000002066"/>
    <m/>
    <m/>
    <s v="Newal"/>
    <x v="0"/>
    <s v="Yeni Satış"/>
    <s v="Lisans"/>
    <s v="Lisans Satışı"/>
    <s v="Diğer"/>
    <x v="0"/>
    <x v="0"/>
    <s v="Yurt İçi"/>
    <s v="Türkiye"/>
  </r>
  <r>
    <s v="Q4"/>
    <x v="1"/>
    <x v="9"/>
    <m/>
    <s v="TCHIBO KAHVE MAMÜLLERİ DAĞ. VE PAZ. TİC. LTD. ŞTİ."/>
    <s v="EH.01.003"/>
    <s v="Enroute Panorama - Kurulum ve Eğitim Hizmeti"/>
    <s v="Univera - Tchibo"/>
    <x v="12"/>
    <s v="Enroute"/>
    <s v="Enroute"/>
    <n v="7800"/>
    <m/>
    <n v="1"/>
    <m/>
    <n v="7800"/>
    <m/>
    <n v="0"/>
    <m/>
    <n v="7800"/>
    <m/>
    <m/>
    <m/>
    <s v="1000002018"/>
    <m/>
    <m/>
    <s v="Tchibo"/>
    <x v="0"/>
    <s v="Yeni Satış"/>
    <s v="Hizmet"/>
    <s v="Kurulum ve Eğitim"/>
    <s v="Diğer"/>
    <x v="0"/>
    <x v="0"/>
    <s v="Yurt İçi"/>
    <s v="Türkiye"/>
  </r>
  <r>
    <s v="Q4"/>
    <x v="1"/>
    <x v="9"/>
    <m/>
    <s v="DARDANEL DAĞITIM A.Ş."/>
    <s v="EH.03.011"/>
    <s v="Enroute Panorama - E-Dönüşüm Modülü Kurulum Hizmeti"/>
    <s v="Univera - Dardanel"/>
    <x v="12"/>
    <s v="Enroute"/>
    <s v="Enroute"/>
    <n v="30160"/>
    <m/>
    <n v="1"/>
    <m/>
    <n v="37700"/>
    <m/>
    <n v="7540"/>
    <m/>
    <n v="30160"/>
    <m/>
    <m/>
    <m/>
    <s v="1000001913"/>
    <m/>
    <m/>
    <s v="Dardanel"/>
    <x v="0"/>
    <s v="Yeni Satış"/>
    <s v="Hizmet"/>
    <s v="Kurulum ve Eğitim"/>
    <s v="Diğer"/>
    <x v="0"/>
    <x v="0"/>
    <s v="Yurt İçi"/>
    <s v="Türkiye"/>
  </r>
  <r>
    <s v="Q4"/>
    <x v="1"/>
    <x v="9"/>
    <m/>
    <s v="DEPE DANIŞMANLIK İNŞ.TAAH.EMLAK OTO İNŞ.MALZ.TİC.VE SAN.LTD.ŞTİ."/>
    <s v="EY.04.012"/>
    <s v="Enroute Panorama - E-Dönüşüm Modül Yazılımı"/>
    <s v="Univera - Çaykur"/>
    <x v="12"/>
    <s v="Enroute"/>
    <s v="Enroute"/>
    <n v="37700"/>
    <m/>
    <n v="1"/>
    <m/>
    <n v="37700"/>
    <m/>
    <n v="0"/>
    <m/>
    <n v="37700"/>
    <m/>
    <m/>
    <m/>
    <n v="1000002279"/>
    <m/>
    <m/>
    <s v="Çaykur"/>
    <x v="0"/>
    <s v="Yeni Satış"/>
    <s v="Lisans"/>
    <s v="Lisans Satışı"/>
    <s v="Diğer"/>
    <x v="0"/>
    <x v="0"/>
    <s v="Yurt İçi"/>
    <s v="Türkiye"/>
  </r>
  <r>
    <s v="Q4"/>
    <x v="1"/>
    <x v="10"/>
    <m/>
    <s v="KM MARKASI GIDA İNŞAAT TEMİZLİK TİC. VE SAN. LDT. ŞTİ."/>
    <s v="EYS.04.012"/>
    <s v="Enroute Panorama - E-Dönüşüm Modül Yazılımı"/>
    <s v="Univera - Dardanel"/>
    <x v="12"/>
    <s v="Enroute"/>
    <s v="E-Dönüşüm"/>
    <n v="25000"/>
    <m/>
    <n v="1"/>
    <m/>
    <n v="25000"/>
    <m/>
    <m/>
    <m/>
    <n v="25000"/>
    <m/>
    <m/>
    <m/>
    <n v="1000002405"/>
    <m/>
    <m/>
    <s v="Dardanel"/>
    <x v="0"/>
    <s v="Yeni Satış"/>
    <s v="Lisans"/>
    <s v="E-Dönüşüm"/>
    <s v="Diğer"/>
    <x v="0"/>
    <x v="0"/>
    <s v="Yurt İçi"/>
    <s v="Türkiye"/>
  </r>
  <r>
    <s v="Q4"/>
    <x v="1"/>
    <x v="9"/>
    <m/>
    <s v="TCHIBO KAHVE MAMÜLLERİ DAĞ. VE PAZ. TİC. LTD. ŞTİ."/>
    <s v="EYS.01.021"/>
    <s v="Enroute Panorama - Dağıtım Kanalı (Bayi/Distribütör/Şube) Yazılımı"/>
    <s v="Univera - Tchibo"/>
    <x v="12"/>
    <s v="Enroute"/>
    <s v="Enroute"/>
    <n v="22750"/>
    <m/>
    <n v="1"/>
    <m/>
    <n v="22750"/>
    <m/>
    <n v="0"/>
    <m/>
    <n v="22750"/>
    <m/>
    <m/>
    <m/>
    <s v="1000002018"/>
    <m/>
    <m/>
    <s v="Tchibo"/>
    <x v="0"/>
    <s v="Yeni Satış"/>
    <s v="Lisans"/>
    <s v="Lisans Satışı"/>
    <s v="Diğer"/>
    <x v="0"/>
    <x v="0"/>
    <s v="Yurt İçi"/>
    <s v="Türkiye"/>
  </r>
  <r>
    <s v="Q4"/>
    <x v="1"/>
    <x v="9"/>
    <m/>
    <s v="TCHIBO KAHVE MAMÜLLERİ DAĞ. VE PAZ. TİC. LTD. ŞTİ."/>
    <s v="EY.01.011"/>
    <s v="Enroute Panorama - Dağıtım Kanalı &quot;Web Connector&quot;  3rd Party Entegrarasyon Uygulama Yazılımı"/>
    <s v="Univera - Tchibo"/>
    <x v="12"/>
    <s v="Enroute"/>
    <s v="Enroute"/>
    <n v="18750"/>
    <m/>
    <n v="1"/>
    <m/>
    <n v="18750"/>
    <m/>
    <n v="0"/>
    <m/>
    <n v="18750"/>
    <m/>
    <m/>
    <m/>
    <s v="1000002018"/>
    <m/>
    <m/>
    <s v="Tchibo"/>
    <x v="0"/>
    <s v="Yeni Satış"/>
    <s v="Lisans"/>
    <s v="Lisans Satışı"/>
    <s v="Diğer"/>
    <x v="0"/>
    <x v="0"/>
    <s v="Yurt İçi"/>
    <s v="Türkiye"/>
  </r>
  <r>
    <s v="Q4"/>
    <x v="1"/>
    <x v="9"/>
    <m/>
    <s v="EFES KAZAKHSTAN JSC FE"/>
    <s v="EH.03.001"/>
    <s v="Enroute Panorama - Çağrı Merkezi Hizmeti (MSD)"/>
    <s v="Univera - Efes Kazakistan"/>
    <x v="19"/>
    <s v="Enroute"/>
    <s v="Enroute"/>
    <n v="49395.237391304348"/>
    <m/>
    <n v="23"/>
    <m/>
    <n v="27025"/>
    <m/>
    <n v="0"/>
    <m/>
    <n v="1136090.46"/>
    <m/>
    <m/>
    <m/>
    <n v="1000002298"/>
    <m/>
    <m/>
    <s v="Efes International"/>
    <x v="0"/>
    <s v="Yenileme"/>
    <s v="Hizmet"/>
    <s v="Çağrı Merkezi"/>
    <s v="Diğer"/>
    <x v="0"/>
    <x v="0"/>
    <s v="Yurt Dışı"/>
    <s v="Kazakistan"/>
  </r>
  <r>
    <s v="Q4"/>
    <x v="1"/>
    <x v="9"/>
    <m/>
    <s v="Haribo Şekerleme Tic. Ltd. Şti."/>
    <s v="EH.03.008"/>
    <s v="Enroute Panorama - Çağrı Merkezi Hizmeti (DDI / OutSource)"/>
    <s v="Univera - Haribo"/>
    <x v="13"/>
    <s v="Enroute"/>
    <s v="Enterprise"/>
    <n v="31149.37"/>
    <m/>
    <n v="50"/>
    <m/>
    <n v="1557468.5"/>
    <m/>
    <m/>
    <m/>
    <n v="1557468.5"/>
    <m/>
    <m/>
    <m/>
    <n v="1000002404"/>
    <m/>
    <m/>
    <s v="Haribo"/>
    <x v="0"/>
    <s v="Yenileme"/>
    <s v="Hizmet"/>
    <s v="Çağrı Merkezi"/>
    <s v="Diğer"/>
    <x v="0"/>
    <x v="0"/>
    <s v="Yurt İçi"/>
    <s v="Türkiye"/>
  </r>
  <r>
    <s v="Q4"/>
    <x v="1"/>
    <x v="9"/>
    <m/>
    <s v="TCHIBO KAHVE MAMÜLLERİ DAĞ. VE PAZ. TİC. LTD. ŞTİ."/>
    <s v="EH.03.008"/>
    <s v="Enroute Panorama - Çağrı Merkezi Hizmeti (DDI / OutSource)"/>
    <s v="Univera - Tchibo"/>
    <x v="12"/>
    <s v="Enroute"/>
    <s v="Enroute"/>
    <n v="10200"/>
    <m/>
    <n v="1"/>
    <m/>
    <n v="10200"/>
    <m/>
    <n v="0"/>
    <m/>
    <n v="10200"/>
    <m/>
    <m/>
    <m/>
    <s v="1000002018"/>
    <m/>
    <m/>
    <s v="Tchibo"/>
    <x v="3"/>
    <s v="Yeni Satış"/>
    <s v="Hizmet"/>
    <s v="Çağrı Merkezi"/>
    <s v="Diğer"/>
    <x v="0"/>
    <x v="0"/>
    <s v="Yurt İçi"/>
    <s v="Türkiye"/>
  </r>
  <r>
    <s v="Q4"/>
    <x v="1"/>
    <x v="9"/>
    <m/>
    <s v="Haribo Şekerleme Tic. Ltd. Şti."/>
    <s v="EY.04.007"/>
    <s v="Enroute Panorama - Asset Tracker - Demirbaş Takip Modül Yazılımı"/>
    <s v="Univera - Haribo"/>
    <x v="13"/>
    <s v="Enroute"/>
    <s v="Enterprise"/>
    <n v="161138.04999999999"/>
    <m/>
    <n v="1"/>
    <m/>
    <n v="161138.04999999999"/>
    <m/>
    <m/>
    <m/>
    <n v="161138.04999999999"/>
    <m/>
    <m/>
    <m/>
    <n v="1000002404"/>
    <m/>
    <m/>
    <s v="Haribo"/>
    <x v="0"/>
    <s v="Yenileme"/>
    <s v="Hizmet"/>
    <s v="Bakım ve Destek Hizmeti"/>
    <s v="Diğer"/>
    <x v="0"/>
    <x v="0"/>
    <s v="Yurt İçi"/>
    <s v="Türkiye"/>
  </r>
  <r>
    <s v="Q4"/>
    <x v="1"/>
    <x v="9"/>
    <m/>
    <s v="EDM BİLİŞİM SİSTEMLERİ VE DANIŞMANLIK HizmetLERİ A.Ş."/>
    <s v="EY.04.014"/>
    <s v="Enroute - E-Dönüşüm Yazılım Komisyonu"/>
    <s v="Univera - Kanal"/>
    <x v="6"/>
    <s v="E-Dönüşüm"/>
    <s v="E-Dönüşüm"/>
    <n v="136427"/>
    <m/>
    <n v="1"/>
    <m/>
    <n v="136427"/>
    <m/>
    <n v="0"/>
    <m/>
    <n v="136427"/>
    <m/>
    <m/>
    <m/>
    <n v="1000002237"/>
    <m/>
    <m/>
    <s v="EDM Bilişim"/>
    <x v="0"/>
    <s v="Yeni Satış"/>
    <s v="Komisyon"/>
    <s v="E-Dönüşüm"/>
    <s v="Diğer"/>
    <x v="1"/>
    <x v="6"/>
    <s v="Yurt İçi"/>
    <s v="Türkiye"/>
  </r>
  <r>
    <s v="Q4"/>
    <x v="0"/>
    <x v="10"/>
    <m/>
    <s v="BMC OTOMOTIV SAN. VE TIC. A.S."/>
    <s v="QH.02.001"/>
    <s v="Quest Panorama - Yazilim Bakimi, Yasatma ve Merkezi Destek Hizmeti"/>
    <s v="Univera - BMC"/>
    <x v="13"/>
    <s v="Quest"/>
    <m/>
    <n v="57745.14"/>
    <m/>
    <n v="1"/>
    <m/>
    <n v="57745.14"/>
    <m/>
    <n v="0"/>
    <m/>
    <n v="57745.14"/>
    <m/>
    <n v="0"/>
    <n v="0"/>
    <s v="UNI240000002070"/>
    <m/>
    <m/>
    <s v="BMC"/>
    <x v="0"/>
    <s v="Yenileme"/>
    <s v="Hizmet"/>
    <s v="Bakım ve Destek Hizmeti"/>
    <s v="Key Account"/>
    <x v="0"/>
    <x v="0"/>
    <s v="Yurt İçi"/>
    <s v="Türkiye"/>
  </r>
  <r>
    <s v="Q4"/>
    <x v="0"/>
    <x v="10"/>
    <m/>
    <s v="BMC OTOMOTIV SAN. VE TIC. A.S."/>
    <s v="CDH.02.001"/>
    <s v="Calldesk Panorama Yazilim Bakimi Hizmeti "/>
    <s v="Univera - BMC"/>
    <x v="13"/>
    <s v="ServiceCore"/>
    <m/>
    <n v="567690.72"/>
    <m/>
    <n v="1"/>
    <m/>
    <n v="567690.72"/>
    <m/>
    <n v="0"/>
    <m/>
    <n v="567690.72"/>
    <m/>
    <n v="0"/>
    <n v="0"/>
    <s v="UNI240000002070"/>
    <m/>
    <m/>
    <s v="BMC"/>
    <x v="0"/>
    <s v="Yenileme"/>
    <s v="Hizmet"/>
    <s v="Bakım ve Destek Hizmeti"/>
    <s v="Key Account"/>
    <x v="0"/>
    <x v="0"/>
    <s v="Yurt İçi"/>
    <s v="Türkiye"/>
  </r>
  <r>
    <s v="Q4"/>
    <x v="1"/>
    <x v="10"/>
    <m/>
    <s v="YİGİTOL GIDA"/>
    <s v="EH.02.001"/>
    <s v="Enroute Panorama - Yazılım Bakımı, Yaşatma ve Merkezi Destek Hizmeti"/>
    <s v="Univera - Çaykur"/>
    <x v="12"/>
    <s v="Enroute"/>
    <s v="Enterprise"/>
    <n v="5500"/>
    <m/>
    <n v="1"/>
    <m/>
    <m/>
    <m/>
    <m/>
    <m/>
    <n v="5500"/>
    <m/>
    <m/>
    <m/>
    <n v="1000002479"/>
    <m/>
    <m/>
    <s v="Çaykur"/>
    <x v="3"/>
    <s v="Yeni Satış"/>
    <s v="Hizmet"/>
    <s v="Bakım ve Destek Hizmeti"/>
    <s v="Diğer"/>
    <x v="0"/>
    <x v="0"/>
    <s v="Yurt İçi"/>
    <s v="Türkiye"/>
  </r>
  <r>
    <s v="Q4"/>
    <x v="1"/>
    <x v="10"/>
    <m/>
    <s v="MERSEL LOJİSTİK GIDA PAZARLAMA TİC.LTD.STİ."/>
    <s v="EY.02.011"/>
    <s v="Enroute Panorama - Panel - Çoklu Proje Birleştirme Mobil Uygulama Yazılımı"/>
    <s v="Univera - Çaykur"/>
    <x v="12"/>
    <s v="Enroute"/>
    <s v="Enroute"/>
    <n v="10221.25"/>
    <m/>
    <n v="3"/>
    <m/>
    <m/>
    <m/>
    <m/>
    <m/>
    <n v="30663.75"/>
    <m/>
    <m/>
    <m/>
    <n v="1000002470"/>
    <m/>
    <m/>
    <s v="Çaykur"/>
    <x v="3"/>
    <s v="Yeni Satış"/>
    <s v="Lisans"/>
    <s v="Lisans Satışı"/>
    <s v="Diğer"/>
    <x v="0"/>
    <x v="0"/>
    <s v="Yurt İçi"/>
    <s v="Türkiye"/>
  </r>
  <r>
    <s v="Q4"/>
    <x v="0"/>
    <x v="10"/>
    <m/>
    <s v="YUSUF ALDEMİR (ALDEMİR BİLİŞİM HizmetLERİ VE DANIŞMANLIK)"/>
    <s v="WPH.02.001"/>
    <s v="WebPlus Yazilim Bakimi Hizmeti"/>
    <s v="Univera - Kanal"/>
    <x v="5"/>
    <s v="Enroute"/>
    <s v="Webplus"/>
    <n v="367.5"/>
    <m/>
    <n v="1"/>
    <m/>
    <n v="367.5"/>
    <m/>
    <n v="0"/>
    <m/>
    <n v="367.5"/>
    <m/>
    <n v="0"/>
    <n v="0"/>
    <s v="UNI240000002073"/>
    <m/>
    <m/>
    <s v="Aldemir Bilişim"/>
    <x v="0"/>
    <s v="Yenileme"/>
    <s v="Hizmet"/>
    <s v="Bakım ve Destek Hizmeti"/>
    <s v="Diğer"/>
    <x v="1"/>
    <x v="3"/>
    <s v="Yurt İçi"/>
    <s v="Türkiye"/>
  </r>
  <r>
    <s v="Q4"/>
    <x v="0"/>
    <x v="10"/>
    <m/>
    <s v="MİYA OTOMASYON VE BARKOD BILISIM SISTEMLERI SAN TİC. VE L.T.D. STI."/>
    <s v="WPY.01.002"/>
    <s v="WebPlus Dagitim Kanali Lisansi"/>
    <s v="Univera - Kanal"/>
    <x v="5"/>
    <s v="Enroute"/>
    <s v="Webplus"/>
    <n v="12000"/>
    <m/>
    <n v="1"/>
    <m/>
    <n v="12000"/>
    <m/>
    <n v="0"/>
    <m/>
    <n v="12000"/>
    <m/>
    <n v="0"/>
    <n v="0"/>
    <s v="UNI240000002071"/>
    <m/>
    <m/>
    <s v="Miya"/>
    <x v="0"/>
    <s v="Yeni Satış"/>
    <s v="Lisans"/>
    <s v="Lisans Satışı"/>
    <s v="Diğer"/>
    <x v="1"/>
    <x v="1"/>
    <s v="Yurt İçi"/>
    <s v="Türkiye"/>
  </r>
  <r>
    <s v="Q4"/>
    <x v="0"/>
    <x v="10"/>
    <m/>
    <s v="YUSUF ALDEMİR (ALDEMİR BİLİŞİM HizmetLERİ VE DANIŞMANLIK)"/>
    <s v="WPY.02.001"/>
    <s v="WEBPLUS (Android) SATIS TEMSILCISI LISANSI"/>
    <s v="Univera - Kanal"/>
    <x v="5"/>
    <s v="Enroute"/>
    <s v="Webplus"/>
    <n v="2625"/>
    <m/>
    <n v="2"/>
    <m/>
    <n v="7000"/>
    <m/>
    <n v="1750"/>
    <m/>
    <n v="5250"/>
    <m/>
    <n v="0"/>
    <n v="0"/>
    <s v="UNI240000002073"/>
    <m/>
    <m/>
    <s v="Aldemir Bilişim"/>
    <x v="0"/>
    <s v="Yeni Satış"/>
    <s v="Lisans"/>
    <s v="Lisans Satışı"/>
    <s v="Diğer"/>
    <x v="1"/>
    <x v="3"/>
    <s v="Yurt İçi"/>
    <s v="Türkiye"/>
  </r>
  <r>
    <s v="Q4"/>
    <x v="0"/>
    <x v="10"/>
    <m/>
    <s v="MYS GIDA KOZM. KIM. OTO.ÜRÜN.SAN. VE TIC. LTD. STI"/>
    <s v="UH.01.002"/>
    <s v="UNIDOX KONTÖR HIZMETI"/>
    <s v="Univera - Kent Gıda"/>
    <x v="6"/>
    <s v="E-Dönüşüm"/>
    <s v="Unidox"/>
    <n v="0.92300000000000004"/>
    <m/>
    <n v="100000"/>
    <m/>
    <n v="92300"/>
    <m/>
    <n v="0"/>
    <m/>
    <n v="92300"/>
    <m/>
    <n v="0"/>
    <n v="0"/>
    <s v="UNI240000002072"/>
    <m/>
    <m/>
    <s v="Mondelez"/>
    <x v="0"/>
    <s v="Yeni Satış"/>
    <s v="Kontor"/>
    <s v="Kontor Satışı"/>
    <s v="Diğer"/>
    <x v="1"/>
    <x v="0"/>
    <s v="Yurt İçi"/>
    <s v="Türkiye"/>
  </r>
  <r>
    <s v="Q4"/>
    <x v="1"/>
    <x v="10"/>
    <m/>
    <s v="YİGİTOL GIDA"/>
    <s v="EYS.04.012"/>
    <s v="Enroute Panorama - E-Dönüşüm Modül Yazılımı"/>
    <s v="Univera - Çaykur"/>
    <x v="12"/>
    <s v="E-Dönüşüm"/>
    <s v="Standart"/>
    <n v="22500"/>
    <m/>
    <n v="1"/>
    <m/>
    <m/>
    <m/>
    <m/>
    <m/>
    <n v="22500"/>
    <m/>
    <m/>
    <m/>
    <n v="1000002479"/>
    <m/>
    <m/>
    <s v="Çaykur"/>
    <x v="0"/>
    <s v="Yeni Satış"/>
    <s v="Lisans"/>
    <s v="Lisans Satışı"/>
    <s v="Diğer"/>
    <x v="0"/>
    <x v="0"/>
    <s v="Yurt İçi"/>
    <s v="Türkiye"/>
  </r>
  <r>
    <s v="Q4"/>
    <x v="0"/>
    <x v="10"/>
    <m/>
    <s v="LEANK BUSİNESS SOLUTİONS LTD."/>
    <s v="WPH.02.001"/>
    <s v="WebPlus Yazilim Bakimi Hizmeti"/>
    <s v="Univera - Kanal"/>
    <x v="5"/>
    <s v="Enroute"/>
    <s v="Webplus"/>
    <n v="7099"/>
    <m/>
    <n v="1"/>
    <m/>
    <n v="7099"/>
    <m/>
    <n v="0"/>
    <m/>
    <n v="7099"/>
    <m/>
    <n v="0"/>
    <n v="0"/>
    <s v="ENV240000000124"/>
    <m/>
    <m/>
    <s v="Leank"/>
    <x v="0"/>
    <s v="Yenileme"/>
    <s v="Hizmet"/>
    <s v="Bakım ve Destek Hizmeti"/>
    <s v="Diğer"/>
    <x v="1"/>
    <x v="0"/>
    <s v="Yurt İçi"/>
    <s v="Türkiye"/>
  </r>
  <r>
    <s v="Q4"/>
    <x v="0"/>
    <x v="10"/>
    <m/>
    <s v="LEANK BUSİNESS SOLUTİONS LTD."/>
    <s v="WPH.02.001"/>
    <s v="WebPlus Yazilim Bakimi Hizmeti"/>
    <s v="Univera - Kanal"/>
    <x v="5"/>
    <s v="Enroute"/>
    <s v="Webplus"/>
    <n v="5310"/>
    <m/>
    <n v="1"/>
    <m/>
    <n v="5310"/>
    <m/>
    <n v="0"/>
    <m/>
    <n v="5310"/>
    <m/>
    <n v="0"/>
    <n v="0"/>
    <s v="ENV240000000123"/>
    <m/>
    <m/>
    <s v="Leank"/>
    <x v="0"/>
    <s v="Yenileme"/>
    <s v="Hizmet"/>
    <s v="Bakım ve Destek Hizmeti"/>
    <s v="Diğer"/>
    <x v="1"/>
    <x v="0"/>
    <s v="Yurt İçi"/>
    <s v="Türkiye"/>
  </r>
  <r>
    <s v="Q4"/>
    <x v="0"/>
    <x v="10"/>
    <m/>
    <s v="UNILEVER SAN VE TIC.TÜRK AS."/>
    <s v="SH.02.001"/>
    <s v="StokBar Panorama - Yazilim Bakimi Hizmeti"/>
    <s v="Univera - Unilever"/>
    <x v="13"/>
    <s v="Stokbar"/>
    <s v="Stokbar"/>
    <n v="36345"/>
    <m/>
    <n v="-1"/>
    <m/>
    <n v="0"/>
    <m/>
    <n v="0"/>
    <m/>
    <n v="-36345"/>
    <m/>
    <n v="1"/>
    <n v="36345"/>
    <s v="UN1202400622301"/>
    <m/>
    <m/>
    <s v="Unilever"/>
    <x v="0"/>
    <s v="Yenileme"/>
    <s v="Hizmet"/>
    <s v="Bakım ve Destek Hizmeti"/>
    <s v="Diğer"/>
    <x v="0"/>
    <x v="0"/>
    <s v="Yurt İçi"/>
    <s v="Türkiye"/>
  </r>
  <r>
    <s v="Q4"/>
    <x v="0"/>
    <x v="10"/>
    <s v="İptal"/>
    <s v="UNILEVER SAN VE TIC.TÜRK AS."/>
    <s v="SH.01.001"/>
    <s v="StokBar Panorama - Proje Yönetim Hizmeti"/>
    <s v="Univera - Unilever"/>
    <x v="13"/>
    <s v="Stokbar"/>
    <s v="Stokbar"/>
    <n v="93777"/>
    <s v="TRY"/>
    <n v="-1"/>
    <m/>
    <n v="0"/>
    <m/>
    <n v="0"/>
    <m/>
    <n v="-93777"/>
    <m/>
    <n v="1"/>
    <n v="93777"/>
    <s v="UN1202400622301"/>
    <m/>
    <m/>
    <s v="Unilever"/>
    <x v="0"/>
    <s v="Yeni Satış"/>
    <s v="Hizmet"/>
    <s v="Proje Yönetimi ve Danışmanlık"/>
    <s v="Diğer"/>
    <x v="0"/>
    <x v="0"/>
    <s v="Yurt İçi"/>
    <s v="Türkiye"/>
  </r>
  <r>
    <s v="Q4"/>
    <x v="0"/>
    <x v="10"/>
    <m/>
    <s v="UNILEVER SAN VE TIC.TÜRK AS."/>
    <s v="SY.01.009"/>
    <s v="Stokbar Panorama - Platform Back Office Kullanici Lisansi (Enterprise)"/>
    <s v="Univera - Unilever"/>
    <x v="13"/>
    <s v="Stokbar"/>
    <s v="Stokbar"/>
    <n v="6444"/>
    <m/>
    <n v="-1"/>
    <m/>
    <n v="0"/>
    <m/>
    <n v="0"/>
    <m/>
    <n v="-6444"/>
    <m/>
    <n v="1"/>
    <n v="6444"/>
    <s v="UN1202400622301"/>
    <m/>
    <m/>
    <s v="Unilever"/>
    <x v="0"/>
    <s v="Yeni Satış"/>
    <s v="Lisans"/>
    <s v="Lisans Satışı"/>
    <s v="Diğer"/>
    <x v="0"/>
    <x v="0"/>
    <s v="Yurt İçi"/>
    <s v="Türkiye"/>
  </r>
  <r>
    <s v="Q4"/>
    <x v="0"/>
    <x v="10"/>
    <m/>
    <s v="UNILEVER SAN VE TIC.TÜRK AS."/>
    <s v="SY.02.002"/>
    <s v="StokBar Panorama - Mobil (Android) Kullanici Lisansi (Enterprise)"/>
    <s v="Univera - Unilever"/>
    <x v="13"/>
    <s v="Stokbar"/>
    <s v="Stokbar"/>
    <n v="81990.259999999995"/>
    <m/>
    <n v="-1"/>
    <m/>
    <n v="0"/>
    <m/>
    <n v="0"/>
    <m/>
    <n v="-81990.259999999995"/>
    <m/>
    <n v="1"/>
    <n v="81990.259999999995"/>
    <s v="UN1202400622301"/>
    <m/>
    <m/>
    <s v="Unilever"/>
    <x v="0"/>
    <s v="Yeni Satış"/>
    <s v="Lisans"/>
    <s v="Lisans Satışı"/>
    <s v="Diğer"/>
    <x v="0"/>
    <x v="0"/>
    <s v="Yurt İçi"/>
    <s v="Türkiye"/>
  </r>
  <r>
    <s v="Q4"/>
    <x v="0"/>
    <x v="10"/>
    <m/>
    <s v="UNILEVER SAN VE TIC.TÜRK AS."/>
    <s v="SY.01.008"/>
    <s v="StokBar Panorama - Depo / Lokasyon Lisansi (Enterprise)"/>
    <s v="Univera - Unilever"/>
    <x v="13"/>
    <s v="Stokbar"/>
    <s v="Stokbar"/>
    <n v="45935"/>
    <m/>
    <n v="-1"/>
    <m/>
    <n v="0"/>
    <m/>
    <n v="0"/>
    <m/>
    <n v="-45935"/>
    <m/>
    <n v="1"/>
    <n v="45935"/>
    <s v="UN1202400622301"/>
    <m/>
    <m/>
    <s v="Unilever"/>
    <x v="0"/>
    <s v="Yeni Satış"/>
    <s v="Lisans"/>
    <s v="Lisans Satışı"/>
    <s v="Diğer"/>
    <x v="0"/>
    <x v="0"/>
    <s v="Yurt İçi"/>
    <s v="Türkiye"/>
  </r>
  <r>
    <s v="Q4"/>
    <x v="0"/>
    <x v="10"/>
    <m/>
    <s v="UNILEVER SAN VE TIC.TÜRK AS."/>
    <s v="SH.03.001"/>
    <s v="StokBar Panorama - Çafri Merkezi Hizmeti (Tesis)"/>
    <s v="Univera - Unilever"/>
    <x v="13"/>
    <s v="Stokbar"/>
    <s v="Stokbar"/>
    <n v="23133"/>
    <m/>
    <n v="-1"/>
    <m/>
    <n v="0"/>
    <m/>
    <n v="0"/>
    <m/>
    <n v="-23133"/>
    <m/>
    <n v="1"/>
    <n v="23133"/>
    <s v="UN1202400622301"/>
    <m/>
    <m/>
    <s v="Unilever"/>
    <x v="0"/>
    <s v="Yenileme"/>
    <s v="Hizmet"/>
    <s v="Hosting"/>
    <s v="Diğer"/>
    <x v="0"/>
    <x v="0"/>
    <s v="Yurt İçi"/>
    <s v="Türkiye"/>
  </r>
  <r>
    <s v="Q4"/>
    <x v="1"/>
    <x v="10"/>
    <m/>
    <s v="Nurol Makina ve Sanayi A.Ş."/>
    <s v="EH.02.001"/>
    <s v="Enroute Panorama - Yazılım Bakımı, Yaşatma ve Merkezi Destek Hizmeti"/>
    <s v="Univera - Nurol Makina"/>
    <x v="13"/>
    <s v="Enroute"/>
    <s v="Enterprise"/>
    <n v="9787.9699999999993"/>
    <m/>
    <n v="46"/>
    <m/>
    <m/>
    <m/>
    <m/>
    <m/>
    <n v="450246.62"/>
    <m/>
    <m/>
    <m/>
    <n v="1000002517"/>
    <m/>
    <m/>
    <s v="Nurol Makina"/>
    <x v="0"/>
    <s v="Yenileme"/>
    <s v="Hizmet"/>
    <s v="Bakım ve Destek Hizmeti"/>
    <s v="Diğer"/>
    <x v="0"/>
    <x v="0"/>
    <s v="Yurt İçi"/>
    <s v="Türkiye"/>
  </r>
  <r>
    <s v="Q4"/>
    <x v="1"/>
    <x v="10"/>
    <m/>
    <s v="MİYA OTOMASYON VE BARKOD BILISIM SISTEMLERI SAN TİC. VE L.T.D. STI."/>
    <s v="EYS.02.011"/>
    <s v="Enroute Panorama - Panel - Çoklu Proje Birleştirme Mobil Uygulama Yazılımı"/>
    <s v="Univera - Kanal"/>
    <x v="5"/>
    <s v="Enroute"/>
    <s v="Standart"/>
    <n v="21645"/>
    <m/>
    <n v="1"/>
    <m/>
    <m/>
    <m/>
    <m/>
    <m/>
    <n v="21645"/>
    <m/>
    <m/>
    <m/>
    <n v="1000002486"/>
    <m/>
    <m/>
    <s v="Miya"/>
    <x v="0"/>
    <s v="Yeni Satış"/>
    <s v="Lisans"/>
    <s v="Lisans Satışı"/>
    <s v="Diğer"/>
    <x v="1"/>
    <x v="1"/>
    <s v="Yurt İçi"/>
    <s v="Türkiye"/>
  </r>
  <r>
    <s v="Q4"/>
    <x v="0"/>
    <x v="10"/>
    <m/>
    <s v="MİYA OTOMASYON VE BARKOD BILISIM SISTEMLERI SAN TİC. VE L.T.D. STI."/>
    <s v="WPH.02.001"/>
    <s v="WebPlus Yazilim Bakimi Hizmeti"/>
    <s v="Univera - Kanal"/>
    <x v="5"/>
    <s v="Enroute"/>
    <s v="Webplus"/>
    <n v="289326"/>
    <m/>
    <n v="1"/>
    <m/>
    <n v="289326"/>
    <m/>
    <n v="0"/>
    <m/>
    <n v="289326"/>
    <m/>
    <n v="0"/>
    <n v="0"/>
    <s v="UNI240000002080"/>
    <m/>
    <m/>
    <s v="Miya"/>
    <x v="0"/>
    <s v="Yenileme"/>
    <s v="Hizmet"/>
    <s v="Bakım ve Destek Hizmeti"/>
    <s v="Diğer"/>
    <x v="1"/>
    <x v="1"/>
    <s v="Yurt İçi"/>
    <s v="Türkiye"/>
  </r>
  <r>
    <s v="Q4"/>
    <x v="0"/>
    <x v="10"/>
    <m/>
    <s v="MİYA OTOMASYON VE BARKOD BILISIM SISTEMLERI SAN TİC. VE L.T.D. STI."/>
    <s v="WPH.02.001"/>
    <s v="WebPlus Yazilim Bakimi Hizmeti"/>
    <s v="Univera - Kanal"/>
    <x v="5"/>
    <s v="Enroute"/>
    <s v="Webplus"/>
    <n v="5916"/>
    <m/>
    <n v="8"/>
    <m/>
    <n v="47328"/>
    <m/>
    <n v="0"/>
    <m/>
    <n v="47328"/>
    <m/>
    <n v="0"/>
    <n v="0"/>
    <s v="UNI240000002079"/>
    <m/>
    <m/>
    <s v="Miya"/>
    <x v="0"/>
    <s v="Yenileme"/>
    <s v="Hizmet"/>
    <s v="Bakım ve Destek Hizmeti"/>
    <s v="Diğer"/>
    <x v="1"/>
    <x v="1"/>
    <s v="Yurt İçi"/>
    <s v="Türkiye"/>
  </r>
  <r>
    <s v="Q4"/>
    <x v="0"/>
    <x v="10"/>
    <m/>
    <s v="MİYA OTOMASYON VE BARKOD BILISIM SISTEMLERI SAN TİC. VE L.T.D. STI."/>
    <s v="WPH.02.001"/>
    <s v="WebPlus Yazilim Bakimi Hizmeti"/>
    <s v="Univera - Kanal"/>
    <x v="5"/>
    <s v="Enroute"/>
    <s v="Webplus"/>
    <n v="3697"/>
    <m/>
    <n v="1"/>
    <m/>
    <n v="3697"/>
    <m/>
    <n v="0"/>
    <m/>
    <n v="3697"/>
    <m/>
    <n v="0"/>
    <n v="0"/>
    <s v="UNI240000002078"/>
    <m/>
    <m/>
    <s v="Miya"/>
    <x v="0"/>
    <s v="Yenileme"/>
    <s v="Hizmet"/>
    <s v="Bakım ve Destek Hizmeti"/>
    <s v="Diğer"/>
    <x v="1"/>
    <x v="1"/>
    <s v="Yurt İçi"/>
    <s v="Türkiye"/>
  </r>
  <r>
    <s v="Q4"/>
    <x v="0"/>
    <x v="10"/>
    <m/>
    <s v="MİYA OTOMASYON VE BARKOD BILISIM SISTEMLERI SAN TİC. VE L.T.D. STI."/>
    <s v="WPH.02.001"/>
    <s v="WebPlus Yazilim Bakimi Hizmeti"/>
    <s v="Univera - Kanal"/>
    <x v="5"/>
    <s v="Enroute"/>
    <s v="Webplus"/>
    <n v="1657"/>
    <m/>
    <n v="2"/>
    <m/>
    <n v="3314"/>
    <m/>
    <n v="0"/>
    <m/>
    <n v="3314"/>
    <m/>
    <n v="0"/>
    <n v="0"/>
    <s v="UNI240000002078"/>
    <m/>
    <m/>
    <s v="Miya"/>
    <x v="0"/>
    <s v="Yenileme"/>
    <s v="Hizmet"/>
    <s v="Bakım ve Destek Hizmeti"/>
    <s v="Diğer"/>
    <x v="1"/>
    <x v="1"/>
    <s v="Yurt İçi"/>
    <s v="Türkiye"/>
  </r>
  <r>
    <s v="Q4"/>
    <x v="0"/>
    <x v="10"/>
    <m/>
    <s v="MİYA OTOMASYON VE BARKOD BILISIM SISTEMLERI SAN TİC. VE L.T.D. STI."/>
    <s v="WPY.01.002"/>
    <s v="WebPlus Dagitim Kanali Lisansi"/>
    <s v="Univera - Kanal"/>
    <x v="5"/>
    <s v="Enroute"/>
    <s v="Webplus"/>
    <n v="12000"/>
    <m/>
    <n v="3"/>
    <m/>
    <n v="36000"/>
    <m/>
    <n v="0"/>
    <m/>
    <n v="36000"/>
    <m/>
    <n v="0"/>
    <n v="0"/>
    <s v="UNI240000002087"/>
    <m/>
    <m/>
    <s v="Miya"/>
    <x v="0"/>
    <s v="Yeni Satış"/>
    <s v="Lisans"/>
    <s v="Lisans Satışı"/>
    <s v="Diğer"/>
    <x v="1"/>
    <x v="1"/>
    <s v="Yurt İçi"/>
    <s v="Türkiye"/>
  </r>
  <r>
    <s v="Q4"/>
    <x v="0"/>
    <x v="10"/>
    <m/>
    <s v="GENÇ TERCAN GIDA TURIZM NAKLIYAT TIC.LTD.STI"/>
    <s v="UH.01.002"/>
    <s v="UNIDOX KONTÖR HIZMETI"/>
    <s v="Univera Doğuş Çay Projesi"/>
    <x v="6"/>
    <s v="E-Dönüşüm"/>
    <s v="Unidox"/>
    <n v="1.1399999999999999"/>
    <m/>
    <n v="100000"/>
    <m/>
    <n v="114000"/>
    <m/>
    <n v="0"/>
    <m/>
    <n v="114000"/>
    <m/>
    <n v="0"/>
    <n v="0"/>
    <s v="UNI240000002082"/>
    <m/>
    <m/>
    <s v="Doğuş Çay"/>
    <x v="0"/>
    <s v="Yeni Satış"/>
    <s v="Kontor"/>
    <s v="Kontor Satışı"/>
    <s v="Key Account"/>
    <x v="1"/>
    <x v="0"/>
    <s v="Yurt İçi"/>
    <s v="Türkiye"/>
  </r>
  <r>
    <s v="Q4"/>
    <x v="0"/>
    <x v="10"/>
    <m/>
    <s v="MİYA OTOMASYON VE BARKOD BILISIM SISTEMLERI SAN TİC. VE L.T.D. STI."/>
    <s v="UH.01.002"/>
    <s v="UNIDOX KONTÖR HIZMETI"/>
    <s v="Univera - Kanal"/>
    <x v="5"/>
    <s v="E-Dönüşüm"/>
    <s v="Unidox"/>
    <n v="2.0430000000000001"/>
    <m/>
    <n v="10000"/>
    <m/>
    <n v="20430"/>
    <m/>
    <n v="0"/>
    <m/>
    <n v="20430"/>
    <m/>
    <n v="0"/>
    <n v="0"/>
    <s v="UNI240000002086"/>
    <m/>
    <m/>
    <s v="Miya"/>
    <x v="0"/>
    <s v="Yeni Satış"/>
    <s v="Kontor"/>
    <s v="Kontor Satışı"/>
    <s v="Diğer"/>
    <x v="1"/>
    <x v="1"/>
    <s v="Yurt İçi"/>
    <s v="Türkiye"/>
  </r>
  <r>
    <s v="Q4"/>
    <x v="0"/>
    <x v="10"/>
    <m/>
    <s v="SIPAR PAZARLAMA TURIZM INS. VE TIC. LTD. STI"/>
    <s v="UH.01.002"/>
    <s v="UNIDOX KONTÖR HIZMETI"/>
    <s v="Univera - Nestle Retail"/>
    <x v="6"/>
    <s v="E-Dönüşüm"/>
    <s v="Unidox"/>
    <n v="1.06"/>
    <m/>
    <n v="100000"/>
    <m/>
    <n v="106000"/>
    <m/>
    <n v="0"/>
    <m/>
    <n v="106000"/>
    <m/>
    <n v="0"/>
    <n v="0"/>
    <s v="UNI240000002083"/>
    <m/>
    <m/>
    <s v="Nestle"/>
    <x v="0"/>
    <s v="Yeni Satış"/>
    <s v="Kontor"/>
    <s v="Kontor Satışı"/>
    <s v="Key Account"/>
    <x v="1"/>
    <x v="0"/>
    <s v="Yurt İçi"/>
    <s v="Türkiye"/>
  </r>
  <r>
    <s v="Q4"/>
    <x v="0"/>
    <x v="10"/>
    <m/>
    <s v="MİYA OTOMASYON VE BARKOD BILISIM SISTEMLERI SAN TİC. VE L.T.D. STI."/>
    <s v="SMY.02.001"/>
    <s v="STOCKMATE MOBILE DEPO PERSONELI EL TERMINALI LISANSI"/>
    <s v="Univera - Kanal"/>
    <x v="5"/>
    <s v="Stokbar"/>
    <s v="Stockmate"/>
    <n v="6375"/>
    <m/>
    <n v="15"/>
    <m/>
    <n v="112500"/>
    <m/>
    <n v="16875"/>
    <m/>
    <n v="95625"/>
    <m/>
    <n v="0"/>
    <n v="0"/>
    <s v="UNI240000002077"/>
    <m/>
    <m/>
    <s v="Miya"/>
    <x v="0"/>
    <s v="Yeni Satış"/>
    <s v="Lisans"/>
    <s v="Lisans Satışı"/>
    <s v="Diğer"/>
    <x v="1"/>
    <x v="1"/>
    <s v="Yurt İçi"/>
    <s v="Türkiye"/>
  </r>
  <r>
    <s v="Q4"/>
    <x v="0"/>
    <x v="10"/>
    <m/>
    <s v="EFES VITANTA MOLDOVA BREWERY S.A"/>
    <s v="QH.02.001"/>
    <s v="Quest Panorama - Yazilim Bakimi, Yasatma ve Merkezi Destek Hizmeti"/>
    <s v="Univera - Efes Moldova"/>
    <x v="12"/>
    <s v="Quest"/>
    <m/>
    <n v="13674.21"/>
    <m/>
    <n v="1"/>
    <m/>
    <n v="13674.213166"/>
    <m/>
    <n v="3.166E-3"/>
    <m/>
    <n v="13674.21"/>
    <m/>
    <n v="0"/>
    <n v="0"/>
    <s v="ENV240000000125"/>
    <m/>
    <m/>
    <s v="Efes International"/>
    <x v="0"/>
    <s v="Yenileme"/>
    <s v="Hizmet"/>
    <s v="Bakım ve Destek Hizmeti"/>
    <s v="Diğer"/>
    <x v="0"/>
    <x v="0"/>
    <s v="Yurt Dışı"/>
    <s v="Moldova"/>
  </r>
  <r>
    <s v="Q4"/>
    <x v="0"/>
    <x v="10"/>
    <m/>
    <s v="MİYA OTOMASYON VE BARKOD BILISIM SISTEMLERI SAN TİC. VE L.T.D. STI."/>
    <s v="EH.06.001"/>
    <s v="EnRoute Panorama - Hosting Hizmeti"/>
    <s v="Univera - Kanal"/>
    <x v="5"/>
    <s v="Hosting"/>
    <m/>
    <n v="7092"/>
    <m/>
    <n v="1"/>
    <m/>
    <n v="7092"/>
    <m/>
    <n v="0"/>
    <m/>
    <n v="7092"/>
    <m/>
    <n v="0"/>
    <n v="0"/>
    <s v="UNI240000002092"/>
    <m/>
    <m/>
    <s v="Miya"/>
    <x v="0"/>
    <s v="Yenileme"/>
    <s v="Hizmet"/>
    <s v="Hosting"/>
    <s v="Diğer"/>
    <x v="1"/>
    <x v="1"/>
    <s v="Yurt İçi"/>
    <s v="Türkiye"/>
  </r>
  <r>
    <s v="Q4"/>
    <x v="0"/>
    <x v="10"/>
    <m/>
    <s v="MİYA OTOMASYON VE BARKOD BILISIM SISTEMLERI SAN TİC. VE L.T.D. STI."/>
    <s v="EH.06.001"/>
    <s v="EnRoute Panorama - Hosting Hizmeti"/>
    <s v="Univera - Kanal"/>
    <x v="5"/>
    <s v="Hosting"/>
    <m/>
    <n v="5890.61"/>
    <m/>
    <n v="1"/>
    <m/>
    <n v="5890.61"/>
    <m/>
    <n v="0"/>
    <m/>
    <n v="5890.61"/>
    <m/>
    <n v="0"/>
    <n v="0"/>
    <s v="UNI240000002092"/>
    <m/>
    <m/>
    <s v="Miya"/>
    <x v="0"/>
    <s v="Yenileme"/>
    <s v="Hizmet"/>
    <s v="Hosting"/>
    <s v="Diğer"/>
    <x v="1"/>
    <x v="1"/>
    <s v="Yurt İçi"/>
    <s v="Türkiye"/>
  </r>
  <r>
    <s v="Q4"/>
    <x v="0"/>
    <x v="10"/>
    <m/>
    <s v="MİYA OTOMASYON VE BARKOD BILISIM SISTEMLERI SAN TİC. VE L.T.D. STI."/>
    <s v="EH.06.001"/>
    <s v="EnRoute Panorama - Hosting Hizmeti"/>
    <s v="Univera - Kanal"/>
    <x v="5"/>
    <s v="Hosting"/>
    <m/>
    <n v="3138"/>
    <m/>
    <n v="1"/>
    <m/>
    <n v="3138"/>
    <m/>
    <n v="0"/>
    <m/>
    <n v="3138"/>
    <m/>
    <n v="0"/>
    <n v="0"/>
    <s v="UNI240000002092"/>
    <m/>
    <m/>
    <s v="Miya"/>
    <x v="0"/>
    <s v="Yenileme"/>
    <s v="Hizmet"/>
    <s v="Hosting"/>
    <s v="Diğer"/>
    <x v="1"/>
    <x v="1"/>
    <s v="Yurt İçi"/>
    <s v="Türkiye"/>
  </r>
  <r>
    <s v="Q4"/>
    <x v="0"/>
    <x v="10"/>
    <m/>
    <s v="MİYA OTOMASYON VE BARKOD BILISIM SISTEMLERI SAN TİC. VE L.T.D. STI."/>
    <s v="EH.06.001"/>
    <s v="EnRoute Panorama - Hosting Hizmeti"/>
    <s v="Univera - Kanal"/>
    <x v="5"/>
    <s v="Hosting"/>
    <m/>
    <n v="2960.78"/>
    <m/>
    <n v="1"/>
    <m/>
    <n v="2960.78"/>
    <m/>
    <n v="0"/>
    <m/>
    <n v="2960.78"/>
    <m/>
    <n v="0"/>
    <n v="0"/>
    <s v="UNI240000002092"/>
    <m/>
    <m/>
    <s v="Miya"/>
    <x v="0"/>
    <s v="Yenileme"/>
    <s v="Hizmet"/>
    <s v="Hosting"/>
    <s v="Diğer"/>
    <x v="1"/>
    <x v="1"/>
    <s v="Yurt İçi"/>
    <s v="Türkiye"/>
  </r>
  <r>
    <s v="Q4"/>
    <x v="0"/>
    <x v="10"/>
    <m/>
    <s v="MİYA OTOMASYON VE BARKOD BILISIM SISTEMLERI SAN TİC. VE L.T.D. STI."/>
    <s v="EH.06.001"/>
    <s v="EnRoute Panorama - Hosting Hizmeti"/>
    <s v="Univera - Kanal"/>
    <x v="5"/>
    <s v="Hosting"/>
    <m/>
    <n v="1850.49"/>
    <m/>
    <n v="1"/>
    <m/>
    <n v="1850.49"/>
    <m/>
    <n v="0"/>
    <m/>
    <n v="1850.49"/>
    <m/>
    <n v="0"/>
    <n v="0"/>
    <s v="UNI240000002092"/>
    <m/>
    <m/>
    <s v="Miya"/>
    <x v="0"/>
    <s v="Yenileme"/>
    <s v="Hizmet"/>
    <s v="Hosting"/>
    <s v="Diğer"/>
    <x v="1"/>
    <x v="1"/>
    <s v="Yurt İçi"/>
    <s v="Türkiye"/>
  </r>
  <r>
    <s v="Q4"/>
    <x v="0"/>
    <x v="10"/>
    <m/>
    <s v="MİYA OTOMASYON VE BARKOD BILISIM SISTEMLERI SAN TİC. VE L.T.D. STI."/>
    <s v="EH.06.001"/>
    <s v="EnRoute Panorama - Hosting Hizmeti"/>
    <s v="Univera - Kanal"/>
    <x v="5"/>
    <s v="Hosting"/>
    <m/>
    <n v="1850.49"/>
    <m/>
    <n v="1"/>
    <m/>
    <n v="1850.49"/>
    <m/>
    <n v="0"/>
    <m/>
    <n v="1850.49"/>
    <m/>
    <n v="0"/>
    <n v="0"/>
    <s v="UNI240000002092"/>
    <m/>
    <m/>
    <s v="Miya"/>
    <x v="0"/>
    <s v="Yenileme"/>
    <s v="Hizmet"/>
    <s v="Hosting"/>
    <s v="Diğer"/>
    <x v="1"/>
    <x v="1"/>
    <s v="Yurt İçi"/>
    <s v="Türkiye"/>
  </r>
  <r>
    <s v="Q4"/>
    <x v="0"/>
    <x v="10"/>
    <m/>
    <s v="MİYA OTOMASYON VE BARKOD BILISIM SISTEMLERI SAN TİC. VE L.T.D. STI."/>
    <s v="EH.06.001"/>
    <s v="EnRoute Panorama - Hosting Hizmeti"/>
    <s v="Univera - Kanal"/>
    <x v="5"/>
    <s v="Hosting"/>
    <m/>
    <n v="1850.49"/>
    <m/>
    <n v="1"/>
    <m/>
    <n v="1850.49"/>
    <m/>
    <n v="0"/>
    <m/>
    <n v="1850.49"/>
    <m/>
    <n v="0"/>
    <n v="0"/>
    <s v="UNI240000002092"/>
    <m/>
    <m/>
    <s v="Miya"/>
    <x v="0"/>
    <s v="Yenileme"/>
    <s v="Hizmet"/>
    <s v="Hosting"/>
    <s v="Diğer"/>
    <x v="1"/>
    <x v="1"/>
    <s v="Yurt İçi"/>
    <s v="Türkiye"/>
  </r>
  <r>
    <s v="Q4"/>
    <x v="0"/>
    <x v="10"/>
    <m/>
    <s v="MİYA OTOMASYON VE BARKOD BILISIM SISTEMLERI SAN TİC. VE L.T.D. STI."/>
    <s v="EH.06.001"/>
    <s v="EnRoute Panorama - Hosting Hizmeti"/>
    <s v="Univera - Kanal"/>
    <x v="5"/>
    <s v="Hosting"/>
    <m/>
    <n v="1850.49"/>
    <m/>
    <n v="1"/>
    <m/>
    <n v="1850.49"/>
    <m/>
    <n v="0"/>
    <m/>
    <n v="1850.49"/>
    <m/>
    <n v="0"/>
    <n v="0"/>
    <s v="UNI240000002092"/>
    <m/>
    <m/>
    <s v="Miya"/>
    <x v="0"/>
    <s v="Yenileme"/>
    <s v="Hizmet"/>
    <s v="Hosting"/>
    <s v="Diğer"/>
    <x v="1"/>
    <x v="1"/>
    <s v="Yurt İçi"/>
    <s v="Türkiye"/>
  </r>
  <r>
    <s v="Q4"/>
    <x v="0"/>
    <x v="10"/>
    <m/>
    <s v="MİYA OTOMASYON VE BARKOD BILISIM SISTEMLERI SAN TİC. VE L.T.D. STI."/>
    <s v="EH.06.001"/>
    <s v="EnRoute Panorama - Hosting Hizmeti"/>
    <s v="Univera - Kanal"/>
    <x v="5"/>
    <s v="Hosting"/>
    <m/>
    <n v="1850.49"/>
    <m/>
    <n v="1"/>
    <m/>
    <n v="1850.49"/>
    <m/>
    <n v="0"/>
    <m/>
    <n v="1850.49"/>
    <m/>
    <n v="0"/>
    <n v="0"/>
    <s v="UNI240000002092"/>
    <m/>
    <m/>
    <s v="Miya"/>
    <x v="0"/>
    <s v="Yenileme"/>
    <s v="Hizmet"/>
    <s v="Hosting"/>
    <s v="Diğer"/>
    <x v="1"/>
    <x v="1"/>
    <s v="Yurt İçi"/>
    <s v="Türkiye"/>
  </r>
  <r>
    <s v="Q4"/>
    <x v="0"/>
    <x v="10"/>
    <m/>
    <s v="MİYA OTOMASYON VE BARKOD BILISIM SISTEMLERI SAN TİC. VE L.T.D. STI."/>
    <s v="EH.06.001"/>
    <s v="EnRoute Panorama - Hosting Hizmeti"/>
    <s v="Univera - Kanal"/>
    <x v="5"/>
    <s v="Hosting"/>
    <m/>
    <n v="1850"/>
    <m/>
    <n v="1"/>
    <m/>
    <n v="1850"/>
    <m/>
    <n v="0"/>
    <m/>
    <n v="1850"/>
    <m/>
    <n v="0"/>
    <n v="0"/>
    <s v="UNI240000002092"/>
    <m/>
    <m/>
    <s v="Miya"/>
    <x v="0"/>
    <s v="Yenileme"/>
    <s v="Hizmet"/>
    <s v="Hosting"/>
    <s v="Diğer"/>
    <x v="1"/>
    <x v="1"/>
    <s v="Yurt İçi"/>
    <s v="Türkiye"/>
  </r>
  <r>
    <s v="Q4"/>
    <x v="0"/>
    <x v="10"/>
    <m/>
    <s v="Haribo SEKERLEME SAN. TIC.LTD. STI."/>
    <s v="EH.06.001"/>
    <s v="EnRoute Panorama - Hosting Hizmeti"/>
    <s v="Univera - Haribo"/>
    <x v="13"/>
    <s v="Hosting"/>
    <m/>
    <n v="127638.66"/>
    <m/>
    <n v="4"/>
    <m/>
    <n v="510554.64095999999"/>
    <m/>
    <n v="9.6000000000000002E-4"/>
    <m/>
    <n v="510554.64"/>
    <m/>
    <n v="0"/>
    <n v="0"/>
    <s v="UNI240000002088"/>
    <m/>
    <m/>
    <s v="Haribo"/>
    <x v="0"/>
    <s v="Yenileme"/>
    <s v="Hizmet"/>
    <s v="Hosting"/>
    <s v="Key Account"/>
    <x v="0"/>
    <x v="0"/>
    <s v="Yurt İçi"/>
    <s v="Türkiye"/>
  </r>
  <r>
    <s v="Q4"/>
    <x v="0"/>
    <x v="10"/>
    <m/>
    <s v="RECKITT BENCKISER EV ve HIJYEN ÜRÜNLERI A.S."/>
    <s v="EH.06.001"/>
    <s v="EnRoute Panorama - Hosting Hizmeti"/>
    <s v="Univera - Reckitt Benckiser"/>
    <x v="12"/>
    <s v="Hosting"/>
    <m/>
    <n v="30714.15"/>
    <m/>
    <n v="1"/>
    <m/>
    <n v="30714.15"/>
    <m/>
    <n v="0"/>
    <m/>
    <n v="30714.15"/>
    <m/>
    <n v="0"/>
    <n v="0"/>
    <s v="UNI240000002094"/>
    <m/>
    <m/>
    <s v="R. Benckiser"/>
    <x v="0"/>
    <s v="Yenileme"/>
    <s v="Hizmet"/>
    <s v="Hosting"/>
    <s v="Diğer"/>
    <x v="0"/>
    <x v="0"/>
    <s v="Yurt İçi"/>
    <s v="Türkiye"/>
  </r>
  <r>
    <s v="Q4"/>
    <x v="0"/>
    <x v="10"/>
    <m/>
    <s v="RECKITT BENCKISER TEMIZLIK MALZEMESI SAN. VE TIC. A.S."/>
    <s v="EH.06.001"/>
    <s v="EnRoute Panorama - Hosting Hizmeti"/>
    <s v="Univera - Reckitt Benckiser"/>
    <x v="12"/>
    <s v="Hosting"/>
    <m/>
    <n v="18534.330000000002"/>
    <m/>
    <n v="1"/>
    <m/>
    <n v="18534.330000000002"/>
    <m/>
    <n v="0"/>
    <m/>
    <n v="18534.330000000002"/>
    <m/>
    <n v="0"/>
    <n v="0"/>
    <s v="UNI240000002093"/>
    <m/>
    <m/>
    <s v="R. Benckiser"/>
    <x v="0"/>
    <s v="Yenileme"/>
    <s v="Hizmet"/>
    <s v="Hosting"/>
    <s v="Diğer"/>
    <x v="0"/>
    <x v="0"/>
    <s v="Yurt İçi"/>
    <s v="Türkiye"/>
  </r>
  <r>
    <s v="Q4"/>
    <x v="1"/>
    <x v="10"/>
    <m/>
    <s v="VODAFONE MOBILE OPERATION LTD."/>
    <s v="EH.01.001"/>
    <s v="Enroute Panorama - Proje ve Ürün Yönetimi Danışmanlığı Hizmeti"/>
    <s v="Univera - Vodafone"/>
    <x v="19"/>
    <s v="Enroute"/>
    <s v="Enterprise"/>
    <n v="19500"/>
    <m/>
    <n v="4"/>
    <m/>
    <m/>
    <m/>
    <m/>
    <m/>
    <n v="78000"/>
    <m/>
    <m/>
    <m/>
    <n v="1000002522"/>
    <m/>
    <m/>
    <s v="Vodafone Mobile"/>
    <x v="0"/>
    <s v="Yeni Satış"/>
    <s v="Hizmet"/>
    <s v="Proje Yönetimi ve Danışmanlık"/>
    <s v="Diğer"/>
    <x v="0"/>
    <x v="0"/>
    <s v="Yurt Dışı"/>
    <s v="KKTC"/>
  </r>
  <r>
    <s v="Q4"/>
    <x v="1"/>
    <x v="10"/>
    <m/>
    <s v="BAŞAK PAZARLAMA TEMİZLİK VE GIDA ÜRÜNLERİ LTD ŞTİ"/>
    <s v="EH.03.001"/>
    <s v="Enroute Panorama - Çağrı Merkezi Hizmeti (MSD)"/>
    <s v="Univera - La Lorraine"/>
    <x v="13"/>
    <s v="Enroute"/>
    <s v="Enterprise"/>
    <n v="33816.379999999997"/>
    <m/>
    <n v="1"/>
    <m/>
    <m/>
    <m/>
    <m/>
    <m/>
    <n v="33816.379999999997"/>
    <m/>
    <m/>
    <m/>
    <n v="1000002526"/>
    <m/>
    <m/>
    <s v="La Lorraine"/>
    <x v="0"/>
    <s v="Yenileme"/>
    <s v="Hizmet"/>
    <s v="Çağrı Merkezi"/>
    <s v="Diğer"/>
    <x v="0"/>
    <x v="0"/>
    <s v="Yurt İçi"/>
    <s v="Türkiye"/>
  </r>
  <r>
    <s v="Q4"/>
    <x v="1"/>
    <x v="10"/>
    <m/>
    <s v="BAŞAK PAZARLAMA TEMİZLİK VE GIDA ÜRÜNLERİ LTD ŞTİ"/>
    <s v="EH.03.001"/>
    <s v="Enroute Panorama - Çağrı Merkezi Hizmeti (MSD)"/>
    <s v="Univera - La Lorraine"/>
    <x v="13"/>
    <s v="Enroute"/>
    <s v="Enterprise"/>
    <n v="33816.379999999997"/>
    <m/>
    <n v="3"/>
    <m/>
    <m/>
    <m/>
    <m/>
    <m/>
    <n v="101449.14"/>
    <m/>
    <m/>
    <m/>
    <n v="1000002527"/>
    <m/>
    <m/>
    <s v="La Lorraine"/>
    <x v="0"/>
    <s v="Yenileme"/>
    <s v="Hizmet"/>
    <s v="Çağrı Merkezi"/>
    <s v="Diğer"/>
    <x v="0"/>
    <x v="0"/>
    <s v="Yurt İçi"/>
    <s v="Türkiye"/>
  </r>
  <r>
    <s v="Q4"/>
    <x v="1"/>
    <x v="10"/>
    <m/>
    <s v="BAŞAK PAZARLAMA TEMİZLİK VE GIDA ÜRÜNLERİ LTD ŞTİ"/>
    <s v="EH.03.001"/>
    <s v="Enroute Panorama - Çağrı Merkezi Hizmeti (MSD)"/>
    <s v="Univera - La Lorraine"/>
    <x v="13"/>
    <s v="Enroute"/>
    <s v="Enterprise"/>
    <n v="33816.379999999997"/>
    <m/>
    <n v="3"/>
    <m/>
    <m/>
    <m/>
    <m/>
    <m/>
    <n v="101449.14"/>
    <m/>
    <m/>
    <m/>
    <n v="1000002528"/>
    <m/>
    <m/>
    <s v="La Lorraine"/>
    <x v="0"/>
    <s v="Yenileme"/>
    <s v="Hizmet"/>
    <s v="Çağrı Merkezi"/>
    <s v="Diğer"/>
    <x v="0"/>
    <x v="0"/>
    <s v="Yurt İçi"/>
    <s v="Türkiye"/>
  </r>
  <r>
    <s v="Q4"/>
    <x v="1"/>
    <x v="10"/>
    <m/>
    <s v="ERLEY GIDA VE IHT.MAD PAZ SAN VE TIC LTD STI"/>
    <s v="EH.03.001"/>
    <s v="Enroute Panorama - Çağrı Merkezi Hizmeti (MSD)"/>
    <s v="Univera - La Lorraine"/>
    <x v="13"/>
    <s v="Enroute"/>
    <s v="Enterprise"/>
    <n v="33816.379999999997"/>
    <m/>
    <n v="3"/>
    <m/>
    <m/>
    <m/>
    <m/>
    <m/>
    <n v="101449.14"/>
    <m/>
    <m/>
    <m/>
    <n v="1000002529"/>
    <m/>
    <m/>
    <s v="La Lorraine"/>
    <x v="0"/>
    <s v="Yenileme"/>
    <s v="Hizmet"/>
    <s v="Çağrı Merkezi"/>
    <s v="Diğer"/>
    <x v="0"/>
    <x v="0"/>
    <s v="Yurt İçi"/>
    <s v="Türkiye"/>
  </r>
  <r>
    <s v="Q4"/>
    <x v="1"/>
    <x v="10"/>
    <m/>
    <s v="İLKADIM GG PAZ. GIDA TİC. LTD. ŞTİ."/>
    <s v="EH.03.001"/>
    <s v="Enroute Panorama - Çağrı Merkezi Hizmeti (MSD)"/>
    <s v="Univera - La Lorraine"/>
    <x v="13"/>
    <s v="Enroute"/>
    <s v="Enterprise"/>
    <n v="33816.379999999997"/>
    <m/>
    <n v="2"/>
    <m/>
    <m/>
    <m/>
    <m/>
    <m/>
    <n v="67632.759999999995"/>
    <m/>
    <m/>
    <m/>
    <n v="1000002523"/>
    <m/>
    <m/>
    <s v="La Lorraine"/>
    <x v="0"/>
    <s v="Yenileme"/>
    <s v="Hizmet"/>
    <s v="Çağrı Merkezi"/>
    <s v="Diğer"/>
    <x v="0"/>
    <x v="0"/>
    <s v="Yurt İçi"/>
    <s v="Türkiye"/>
  </r>
  <r>
    <s v="Q4"/>
    <x v="1"/>
    <x v="10"/>
    <m/>
    <s v="KÖMÜRCÜLER GIDA SAN. VE TİC. A.Ş."/>
    <s v="EH.03.001"/>
    <s v="Enroute Panorama - Çağrı Merkezi Hizmeti (MSD)"/>
    <s v="Univera - La Lorraine"/>
    <x v="13"/>
    <s v="Enroute"/>
    <s v="Enterprise"/>
    <n v="33816.379999999997"/>
    <m/>
    <n v="1"/>
    <m/>
    <m/>
    <m/>
    <m/>
    <m/>
    <n v="33816.379999999997"/>
    <m/>
    <m/>
    <m/>
    <n v="1000002524"/>
    <m/>
    <m/>
    <s v="La Lorraine"/>
    <x v="0"/>
    <s v="Yenileme"/>
    <s v="Hizmet"/>
    <s v="Çağrı Merkezi"/>
    <s v="Diğer"/>
    <x v="0"/>
    <x v="0"/>
    <s v="Yurt İçi"/>
    <s v="Türkiye"/>
  </r>
  <r>
    <s v="Q4"/>
    <x v="1"/>
    <x v="10"/>
    <m/>
    <s v="KÖMÜRCÜLER GIDA SAN. VE TİC. A.Ş."/>
    <s v="EH.03.001"/>
    <s v="Enroute Panorama - Çağrı Merkezi Hizmeti (MSD)"/>
    <s v="Univera - La Lorraine"/>
    <x v="13"/>
    <s v="Enroute"/>
    <s v="Enterprise"/>
    <n v="33816.379999999997"/>
    <m/>
    <n v="1"/>
    <m/>
    <m/>
    <m/>
    <m/>
    <m/>
    <n v="33816.379999999997"/>
    <m/>
    <m/>
    <m/>
    <n v="1000002525"/>
    <m/>
    <m/>
    <s v="La Lorraine"/>
    <x v="0"/>
    <s v="Yenileme"/>
    <s v="Hizmet"/>
    <s v="Çağrı Merkezi"/>
    <s v="Diğer"/>
    <x v="0"/>
    <x v="0"/>
    <s v="Yurt İçi"/>
    <s v="Türkiye"/>
  </r>
  <r>
    <s v="Q4"/>
    <x v="0"/>
    <x v="11"/>
    <m/>
    <s v="NESTLE TÜRKIYE GIDA SANAYI A.S."/>
    <s v="EH.03.003"/>
    <s v="EnRoute Panorama - Uzman Destek Hizmeti"/>
    <s v="Univera - Nestle Retail"/>
    <x v="11"/>
    <s v="Enroute"/>
    <m/>
    <n v="27000"/>
    <m/>
    <n v="1"/>
    <m/>
    <n v="27000"/>
    <m/>
    <n v="0"/>
    <m/>
    <n v="27000"/>
    <m/>
    <n v="0"/>
    <n v="0"/>
    <s v="UNI240000002119"/>
    <m/>
    <m/>
    <s v="Nestle"/>
    <x v="0"/>
    <s v="Yenileme"/>
    <s v="Hizmet"/>
    <s v="Hosting"/>
    <s v="Key Account"/>
    <x v="0"/>
    <x v="0"/>
    <s v="Yurt İçi"/>
    <s v="Türkiye"/>
  </r>
  <r>
    <s v="Q4"/>
    <x v="0"/>
    <x v="11"/>
    <m/>
    <s v="POLARİS YAZILIM ÇÖZÜMLERİ VE DANIŞMANLIK HİZMETLERİ LTD.ŞTİ."/>
    <s v="WPH.02.001"/>
    <s v="WebPlus Yazilim Bakimi Hizmeti"/>
    <s v="Univera - Kanal"/>
    <x v="5"/>
    <s v="Enroute"/>
    <s v="Webplus"/>
    <n v="192000"/>
    <m/>
    <n v="1"/>
    <m/>
    <n v="192000"/>
    <m/>
    <n v="0"/>
    <m/>
    <n v="192000"/>
    <m/>
    <n v="0"/>
    <n v="0"/>
    <s v="UNI240000002108"/>
    <m/>
    <m/>
    <s v="Polaris"/>
    <x v="0"/>
    <s v="Yenileme"/>
    <s v="Hizmet"/>
    <s v="Bakım ve Destek Hizmeti"/>
    <s v="Diğer"/>
    <x v="1"/>
    <x v="5"/>
    <s v="Yurt İçi"/>
    <s v="Türkiye"/>
  </r>
  <r>
    <s v="Q4"/>
    <x v="0"/>
    <x v="11"/>
    <m/>
    <s v="MATRIKS BİLGİSAYAR SİSTEMLERİ LTD.ŞTİ"/>
    <s v="WPY.01.003"/>
    <s v="WEBPLUS EK KULLANICI LISANSI +1"/>
    <s v="Univera - Kanal"/>
    <x v="5"/>
    <s v="Enroute"/>
    <s v="Webplus"/>
    <n v="4900"/>
    <m/>
    <n v="2"/>
    <m/>
    <n v="9800"/>
    <m/>
    <n v="0"/>
    <m/>
    <n v="9800"/>
    <m/>
    <n v="0"/>
    <n v="0"/>
    <s v="UNI240000002106"/>
    <m/>
    <m/>
    <s v="Matriks"/>
    <x v="0"/>
    <s v="Yeni Satış"/>
    <s v="Lisans"/>
    <s v="Lisans Satışı"/>
    <s v="Diğer"/>
    <x v="1"/>
    <x v="2"/>
    <s v="Yurt İçi"/>
    <s v="Türkiye"/>
  </r>
  <r>
    <s v="Q4"/>
    <x v="0"/>
    <x v="11"/>
    <m/>
    <s v="DURMAZ GIDA DAGITIM VE PAZARLAMA-IBRAHIM DURMAZ"/>
    <s v="UH.01.002"/>
    <s v="UNIDOX KONTÖR HIZMETI"/>
    <s v="Univera Doğuş Çay Projesi"/>
    <x v="6"/>
    <s v="E-Dönüşüm"/>
    <s v="Unidox"/>
    <n v="1.875"/>
    <m/>
    <n v="10000"/>
    <m/>
    <n v="18750"/>
    <m/>
    <n v="0"/>
    <m/>
    <n v="18750"/>
    <m/>
    <n v="0"/>
    <n v="0"/>
    <s v="UNI240000002109"/>
    <m/>
    <m/>
    <s v="Doğuş Çay"/>
    <x v="0"/>
    <s v="Yeni Satış"/>
    <s v="Kontor"/>
    <s v="Kontor Satışı"/>
    <s v="Key Account"/>
    <x v="1"/>
    <x v="0"/>
    <s v="Yurt İçi"/>
    <s v="Türkiye"/>
  </r>
  <r>
    <s v="Q4"/>
    <x v="0"/>
    <x v="11"/>
    <m/>
    <s v="GENÇ ve GÜÇLÜ GIDA DAGITIM TIC LTD. STI"/>
    <s v="UH.01.002"/>
    <s v="UNIDOX KONTÖR HIZMETI"/>
    <s v="Univera - Dardanel"/>
    <x v="6"/>
    <s v="E-Dönüşüm"/>
    <s v="Unidox"/>
    <n v="2"/>
    <m/>
    <n v="10000"/>
    <m/>
    <n v="20000"/>
    <m/>
    <n v="0"/>
    <m/>
    <n v="20000"/>
    <m/>
    <n v="0"/>
    <n v="0"/>
    <s v="UNI240000002102"/>
    <m/>
    <m/>
    <s v="Dardanel"/>
    <x v="0"/>
    <s v="Yeni Satış"/>
    <s v="Kontor"/>
    <s v="Kontor Satışı"/>
    <s v="Diğer"/>
    <x v="1"/>
    <x v="0"/>
    <s v="Yurt İçi"/>
    <s v="Türkiye"/>
  </r>
  <r>
    <s v="Q4"/>
    <x v="0"/>
    <x v="11"/>
    <m/>
    <s v="MARSAS DENIZCILIK INS. TAAH. TIC. A.S."/>
    <s v="UH.01.002"/>
    <s v="UNIDOX KONTÖR HIZMETI"/>
    <s v="Univera - Mey İçki"/>
    <x v="6"/>
    <s v="E-Dönüşüm"/>
    <s v="Unidox"/>
    <n v="1.875"/>
    <m/>
    <n v="25000"/>
    <m/>
    <n v="46875"/>
    <m/>
    <n v="0"/>
    <m/>
    <n v="46875"/>
    <m/>
    <n v="0"/>
    <n v="0"/>
    <s v="UNI240000002101"/>
    <m/>
    <m/>
    <s v="Mey İçki"/>
    <x v="0"/>
    <s v="Yeni Satış"/>
    <s v="Kontor"/>
    <s v="Kontor Satışı"/>
    <s v="Key Account"/>
    <x v="1"/>
    <x v="0"/>
    <s v="Yurt İçi"/>
    <s v="Türkiye"/>
  </r>
  <r>
    <s v="Q4"/>
    <x v="0"/>
    <x v="11"/>
    <m/>
    <s v="MİYA OTOMASYON VE BARKOD BILISIM SISTEMLERI SAN TİC. VE L.T.D. STI."/>
    <s v="UH.01.002"/>
    <s v="UNIDOX KONTÖR HIZMETI"/>
    <s v="Univera - Kanal"/>
    <x v="5"/>
    <s v="E-Dönüşüm"/>
    <s v="Unidox"/>
    <n v="1.7190000000000001"/>
    <m/>
    <n v="10000"/>
    <m/>
    <n v="17190"/>
    <m/>
    <n v="0"/>
    <m/>
    <n v="17190"/>
    <m/>
    <n v="0"/>
    <n v="0"/>
    <s v="UNI240000002105"/>
    <m/>
    <m/>
    <s v="Miya"/>
    <x v="0"/>
    <s v="Yeni Satış"/>
    <s v="Kontor"/>
    <s v="Kontor Satışı"/>
    <s v="Diğer"/>
    <x v="1"/>
    <x v="1"/>
    <s v="Yurt İçi"/>
    <s v="Türkiye"/>
  </r>
  <r>
    <s v="Q4"/>
    <x v="0"/>
    <x v="11"/>
    <m/>
    <s v="SERHAN GIDA MURAT BARDAKKAYA"/>
    <s v="UH.01.002"/>
    <s v="UNIDOX KONTÖR HIZMETI"/>
    <s v="Univera Doğuş Çay Projesi"/>
    <x v="6"/>
    <s v="E-Dönüşüm"/>
    <s v="Unidox"/>
    <n v="2.3163"/>
    <m/>
    <n v="10000"/>
    <m/>
    <n v="23163"/>
    <m/>
    <n v="0"/>
    <m/>
    <n v="23163"/>
    <m/>
    <n v="0"/>
    <n v="0"/>
    <s v="UNI240000002129"/>
    <m/>
    <m/>
    <s v="Doğuş Çay"/>
    <x v="0"/>
    <s v="Yeni Satış"/>
    <s v="Kontor"/>
    <s v="Kontor Satışı"/>
    <s v="Key Account"/>
    <x v="1"/>
    <x v="0"/>
    <s v="Yurt İçi"/>
    <s v="Türkiye"/>
  </r>
  <r>
    <s v="Q4"/>
    <x v="0"/>
    <x v="11"/>
    <m/>
    <s v="AYFO GIDA LTD. STI."/>
    <s v="UH.01.002"/>
    <s v="UNIDOX KONTÖR HIZMETI"/>
    <s v="Univera - Nestle Waters"/>
    <x v="6"/>
    <s v="E-Dönüşüm"/>
    <s v="Unidox"/>
    <n v="2"/>
    <m/>
    <n v="25000"/>
    <m/>
    <n v="50000"/>
    <m/>
    <n v="0"/>
    <m/>
    <n v="50000"/>
    <m/>
    <n v="0"/>
    <n v="0"/>
    <s v="UNI240000002107"/>
    <m/>
    <m/>
    <s v="Nestle"/>
    <x v="0"/>
    <s v="Yeni Satış"/>
    <s v="Kontor"/>
    <s v="Kontor Satışı"/>
    <s v="Key Account"/>
    <x v="0"/>
    <x v="0"/>
    <s v="Yurt İçi"/>
    <s v="Türkiye"/>
  </r>
  <r>
    <s v="Q4"/>
    <x v="0"/>
    <x v="11"/>
    <m/>
    <s v="BULAN TICARET - TUNÇ BULAN"/>
    <s v="UH.01.002"/>
    <s v="UNIDOX KONTÖR HIZMETI"/>
    <s v="Univera - Sarper İçecek"/>
    <x v="6"/>
    <s v="E-Dönüşüm"/>
    <s v="Unidox"/>
    <n v="1.875"/>
    <m/>
    <n v="25000"/>
    <m/>
    <n v="46875"/>
    <m/>
    <n v="0"/>
    <m/>
    <n v="46875"/>
    <m/>
    <n v="0"/>
    <n v="0"/>
    <s v="UNI240000002100"/>
    <m/>
    <m/>
    <s v="Sarper İçecek"/>
    <x v="0"/>
    <s v="Yeni Satış"/>
    <s v="Kontor"/>
    <s v="Kontor Satışı"/>
    <s v="Diğer"/>
    <x v="0"/>
    <x v="0"/>
    <s v="Yurt İçi"/>
    <s v="Türkiye"/>
  </r>
  <r>
    <s v="Q4"/>
    <x v="0"/>
    <x v="11"/>
    <m/>
    <s v="TURASAN PAZARLAMA SANAYI VE TICARET LIMITED SIRKETI"/>
    <s v="UH.01.002"/>
    <s v="UNIDOX KONTÖR HIZMETI"/>
    <s v="Univera - Pernod Ricard"/>
    <x v="6"/>
    <s v="E-Dönüşüm"/>
    <s v="Unidox"/>
    <n v="0.76800000000000002"/>
    <m/>
    <n v="250000"/>
    <m/>
    <n v="192000"/>
    <m/>
    <n v="0"/>
    <m/>
    <n v="192000"/>
    <m/>
    <n v="0"/>
    <n v="0"/>
    <s v="UNI240000002099"/>
    <m/>
    <m/>
    <s v="Pernod Ricard"/>
    <x v="0"/>
    <s v="Yeni Satış"/>
    <s v="Kontor"/>
    <s v="Kontor Satışı"/>
    <s v="Key Account"/>
    <x v="1"/>
    <x v="0"/>
    <s v="Yurt İçi"/>
    <s v="Türkiye"/>
  </r>
  <r>
    <s v="Q4"/>
    <x v="0"/>
    <x v="11"/>
    <m/>
    <s v="YUSUF ALDEMİR (ALDEMİR BİLİŞİM HizmetLERİ VE DANIŞMANLIK)"/>
    <s v="UH.01.002"/>
    <s v="UNIDOX KONTÖR HIZMETI"/>
    <s v="Univera - Kanal"/>
    <x v="6"/>
    <s v="E-Dönüşüm"/>
    <s v="Unidox"/>
    <n v="0.80159999999999998"/>
    <m/>
    <n v="100000"/>
    <m/>
    <n v="80160"/>
    <m/>
    <n v="0"/>
    <m/>
    <n v="80160"/>
    <m/>
    <n v="0"/>
    <n v="0"/>
    <s v="UNI240000002103"/>
    <m/>
    <m/>
    <s v="Aldemir Bilişim"/>
    <x v="0"/>
    <s v="Yeni Satış"/>
    <s v="Kontor"/>
    <s v="Kontor Satışı"/>
    <s v="Diğer"/>
    <x v="1"/>
    <x v="3"/>
    <s v="Yurt İçi"/>
    <s v="Türkiye"/>
  </r>
  <r>
    <s v="Q4"/>
    <x v="0"/>
    <x v="11"/>
    <m/>
    <s v="ENERJISA ENERJI ÜRETIM A.S."/>
    <s v="QH.08.001"/>
    <s v="Quest Panorama - Hosting Hizmeti"/>
    <s v="Univera - Enerjisa"/>
    <x v="12"/>
    <s v="Hosting"/>
    <m/>
    <n v="23379.43"/>
    <m/>
    <n v="1"/>
    <m/>
    <n v="23379.427439999999"/>
    <m/>
    <n v="-2.5600000000000002E-3"/>
    <m/>
    <n v="23379.43"/>
    <m/>
    <n v="0"/>
    <n v="0"/>
    <s v="UNI240000002123"/>
    <m/>
    <m/>
    <s v="Enerjisa"/>
    <x v="0"/>
    <s v="Yenileme"/>
    <s v="Hizmet"/>
    <s v="Hosting"/>
    <s v="Diğer"/>
    <x v="0"/>
    <x v="0"/>
    <s v="Yurt İçi"/>
    <s v="Türkiye"/>
  </r>
  <r>
    <s v="Q4"/>
    <x v="0"/>
    <x v="11"/>
    <m/>
    <s v="FHP EV IÇI KULLANIM ARAÇLARI SAN VE TIC . A.S"/>
    <s v="QH.08.001"/>
    <s v="Quest Panorama - Hosting Hizmeti"/>
    <s v="Univera - Vileda"/>
    <x v="14"/>
    <s v="Hosting"/>
    <m/>
    <n v="13682.68"/>
    <m/>
    <n v="1"/>
    <m/>
    <n v="13682.6828"/>
    <m/>
    <n v="2.8E-3"/>
    <m/>
    <n v="13682.68"/>
    <m/>
    <n v="0"/>
    <n v="0"/>
    <s v="UNI240000002117"/>
    <m/>
    <m/>
    <s v="Vileda"/>
    <x v="0"/>
    <s v="Yenileme"/>
    <s v="Hizmet"/>
    <s v="Hosting"/>
    <s v="Diğer"/>
    <x v="0"/>
    <x v="0"/>
    <s v="Yurt İçi"/>
    <s v="Türkiye"/>
  </r>
  <r>
    <s v="Q4"/>
    <x v="0"/>
    <x v="11"/>
    <m/>
    <s v="SHELL &amp; TURCAS PETROL A.S"/>
    <s v="OH.05.001"/>
    <s v="OUTSOURCE YAZILIM GELISTIRME HIZMETI"/>
    <s v="Univera - Shell Bee"/>
    <x v="13"/>
    <s v="Enroute"/>
    <s v="Outsource - Hizmet"/>
    <n v="10799.825599048183"/>
    <m/>
    <n v="270.01"/>
    <m/>
    <n v="2916060.9102559998"/>
    <m/>
    <n v="2.5700000000000001E-4"/>
    <m/>
    <n v="2916060.9099989999"/>
    <m/>
    <n v="0"/>
    <n v="0"/>
    <s v="UNI240000002098"/>
    <m/>
    <m/>
    <s v="Shell"/>
    <x v="3"/>
    <s v="Yeni Satış"/>
    <s v="Hizmet"/>
    <s v="Yazılım Geliştirme"/>
    <s v="Diğer"/>
    <x v="0"/>
    <x v="0"/>
    <s v="Yurt İçi"/>
    <s v="Türkiye"/>
  </r>
  <r>
    <s v="Q4"/>
    <x v="0"/>
    <x v="11"/>
    <m/>
    <s v="DARDANEL DAGITIM A.S."/>
    <s v="EH.06.001"/>
    <s v="EnRoute Panorama - Hosting Hizmeti"/>
    <s v="Univera - Dardanel"/>
    <x v="12"/>
    <s v="Hosting"/>
    <m/>
    <n v="44917.17"/>
    <m/>
    <n v="1"/>
    <m/>
    <n v="44917.17"/>
    <m/>
    <n v="0"/>
    <m/>
    <n v="44917.17"/>
    <m/>
    <n v="0"/>
    <n v="0"/>
    <s v="UNI240000002124"/>
    <m/>
    <m/>
    <s v="Dardanel"/>
    <x v="0"/>
    <s v="Yenileme"/>
    <s v="Hizmet"/>
    <s v="Hosting"/>
    <s v="Diğer"/>
    <x v="0"/>
    <x v="0"/>
    <s v="Yurt İçi"/>
    <s v="Türkiye"/>
  </r>
  <r>
    <s v="Q4"/>
    <x v="0"/>
    <x v="11"/>
    <m/>
    <s v="ERBAK-ULUDAG PAZARLAMA SATIS VE DAGITIM A.S."/>
    <s v="EH.06.001"/>
    <s v="EnRoute Panorama - Hosting Hizmeti"/>
    <s v="Univera - Uludağ İçecek"/>
    <x v="11"/>
    <s v="Hosting"/>
    <m/>
    <n v="75000"/>
    <m/>
    <n v="1"/>
    <m/>
    <n v="75000"/>
    <m/>
    <n v="0"/>
    <m/>
    <n v="75000"/>
    <m/>
    <n v="0"/>
    <n v="0"/>
    <s v="UNI240000002127"/>
    <m/>
    <m/>
    <s v="Uludağ İçecek"/>
    <x v="0"/>
    <s v="Yenileme"/>
    <s v="Hizmet"/>
    <s v="Hosting"/>
    <s v="Diğer"/>
    <x v="0"/>
    <x v="0"/>
    <s v="Yurt İçi"/>
    <s v="Türkiye"/>
  </r>
  <r>
    <s v="Q4"/>
    <x v="0"/>
    <x v="11"/>
    <m/>
    <s v="IMPERIAL TOBACCO TÜTÜN ÜRÜNLERI SATIS VE PAZARLAMA A.S"/>
    <s v="EH.06.001"/>
    <s v="EnRoute Panorama - Hosting Hizmeti"/>
    <s v="Univera - Imperial Tobacco"/>
    <x v="13"/>
    <s v="Hosting"/>
    <m/>
    <n v="91000"/>
    <m/>
    <n v="1"/>
    <m/>
    <n v="91000"/>
    <m/>
    <n v="0"/>
    <m/>
    <n v="91000"/>
    <m/>
    <n v="0"/>
    <n v="0"/>
    <s v="UNI240000002126"/>
    <m/>
    <m/>
    <s v="Imperial Tobacco"/>
    <x v="0"/>
    <s v="Yenileme"/>
    <s v="Hizmet"/>
    <s v="Hosting"/>
    <s v="Diğer"/>
    <x v="0"/>
    <x v="0"/>
    <s v="Yurt İçi"/>
    <s v="Türkiye"/>
  </r>
  <r>
    <s v="Q4"/>
    <x v="0"/>
    <x v="11"/>
    <m/>
    <s v="KENT GIDA MADDELERI SAN VE TIC.AS."/>
    <s v="EH.06.001"/>
    <s v="EnRoute Panorama - Hosting Hizmeti"/>
    <s v="Univera - Kent Gıda"/>
    <x v="12"/>
    <s v="Hosting"/>
    <m/>
    <n v="392744.88"/>
    <m/>
    <n v="1"/>
    <m/>
    <n v="392744.88123200001"/>
    <m/>
    <n v="1.232E-3"/>
    <m/>
    <n v="392744.88"/>
    <m/>
    <n v="0"/>
    <n v="0"/>
    <s v="UNI240000002122"/>
    <m/>
    <m/>
    <s v="Mondelez"/>
    <x v="0"/>
    <s v="Yenileme"/>
    <s v="Hizmet"/>
    <s v="Hosting"/>
    <s v="Diğer"/>
    <x v="0"/>
    <x v="0"/>
    <s v="Yurt İçi"/>
    <s v="Türkiye"/>
  </r>
  <r>
    <s v="Q4"/>
    <x v="0"/>
    <x v="11"/>
    <m/>
    <s v="LA LORRAINE UNLU MAMÜLLER SAN. VE TIC. A.S."/>
    <s v="EH.06.001"/>
    <s v="EnRoute Panorama - Hosting Hizmeti"/>
    <s v="Univera - La Lorraine"/>
    <x v="13"/>
    <s v="Hosting"/>
    <m/>
    <n v="62471.47"/>
    <m/>
    <n v="1"/>
    <m/>
    <n v="62471.468223999997"/>
    <m/>
    <n v="-1.776E-3"/>
    <m/>
    <n v="62471.47"/>
    <m/>
    <n v="0"/>
    <n v="0"/>
    <s v="UNI240000002118"/>
    <m/>
    <m/>
    <s v="La Lorraine"/>
    <x v="0"/>
    <s v="Yenileme"/>
    <s v="Hizmet"/>
    <s v="Hosting"/>
    <s v="Diğer"/>
    <x v="0"/>
    <x v="0"/>
    <s v="Yurt İçi"/>
    <s v="Türkiye"/>
  </r>
  <r>
    <s v="Q4"/>
    <x v="0"/>
    <x v="11"/>
    <m/>
    <s v="PERNOD RICARD ISTANBUL IÇ VE DIS TIC. LTD. STI"/>
    <s v="EH.06.001"/>
    <s v="EnRoute Panorama - Hosting Hizmeti"/>
    <s v="Univera - Pernod Ricard"/>
    <x v="13"/>
    <s v="Hosting"/>
    <m/>
    <n v="158834.1"/>
    <m/>
    <n v="1"/>
    <m/>
    <n v="158834.1"/>
    <m/>
    <n v="0"/>
    <m/>
    <n v="158834.1"/>
    <m/>
    <n v="0"/>
    <n v="0"/>
    <s v="UNI240000002121"/>
    <m/>
    <m/>
    <s v="Pernod Ricard"/>
    <x v="0"/>
    <s v="Yenileme"/>
    <s v="Hizmet"/>
    <s v="Hosting"/>
    <s v="Key Account"/>
    <x v="0"/>
    <x v="0"/>
    <s v="Yurt İçi"/>
    <s v="Türkiye"/>
  </r>
  <r>
    <s v="Q4"/>
    <x v="0"/>
    <x v="11"/>
    <m/>
    <s v="RED BULL GIDA DAGITIM VE PAZARLAMA TICARET LTD. STI"/>
    <s v="EH.06.001"/>
    <s v="EnRoute Panorama - Hosting Hizmeti"/>
    <s v="Univera - Redbull"/>
    <x v="12"/>
    <s v="Hosting"/>
    <m/>
    <n v="83493.440000000002"/>
    <m/>
    <n v="1"/>
    <m/>
    <n v="83493.440000000002"/>
    <m/>
    <n v="0"/>
    <m/>
    <n v="83493.440000000002"/>
    <m/>
    <n v="0"/>
    <n v="0"/>
    <s v="UNI240000002125"/>
    <m/>
    <m/>
    <s v="Redbull"/>
    <x v="0"/>
    <s v="Yenileme"/>
    <s v="Hizmet"/>
    <s v="Hosting"/>
    <s v="Diğer"/>
    <x v="0"/>
    <x v="0"/>
    <s v="Yurt İçi"/>
    <s v="Türkiye"/>
  </r>
  <r>
    <s v="Q4"/>
    <x v="0"/>
    <x v="11"/>
    <m/>
    <s v="TADIM GIDA MADDELERI SAN.VE TIC.AS."/>
    <s v="EH.06.001"/>
    <s v="EnRoute Panorama - Hosting Hizmeti"/>
    <s v="Univera - Tadım"/>
    <x v="11"/>
    <s v="Hosting"/>
    <m/>
    <n v="83877.460000000006"/>
    <m/>
    <n v="1"/>
    <m/>
    <n v="83877.460000000006"/>
    <m/>
    <n v="0"/>
    <m/>
    <n v="83877.460000000006"/>
    <m/>
    <n v="0"/>
    <n v="0"/>
    <s v="UNI240000002116"/>
    <m/>
    <m/>
    <s v="Tadım"/>
    <x v="0"/>
    <s v="Yenileme"/>
    <s v="Hizmet"/>
    <s v="Hosting"/>
    <s v="Diğer"/>
    <x v="0"/>
    <x v="0"/>
    <s v="Yurt İçi"/>
    <s v="Türkiye"/>
  </r>
  <r>
    <s v="Q4"/>
    <x v="0"/>
    <x v="11"/>
    <m/>
    <s v="TÜRK HENKEL KIMYA SAN TIC. A.S."/>
    <s v="EH.06.001"/>
    <s v="EnRoute Panorama - Hosting Hizmeti"/>
    <s v="Univera - Schwarzkoph Henkel"/>
    <x v="13"/>
    <s v="Hosting"/>
    <m/>
    <n v="20302.78"/>
    <m/>
    <n v="1"/>
    <m/>
    <n v="20302.776000000002"/>
    <m/>
    <n v="-4.0000000000000001E-3"/>
    <m/>
    <n v="20302.78"/>
    <m/>
    <n v="0"/>
    <n v="0"/>
    <s v="UNI240000002128"/>
    <m/>
    <m/>
    <s v="Henkel"/>
    <x v="0"/>
    <s v="Yenileme"/>
    <s v="Hizmet"/>
    <s v="Hosting"/>
    <s v="Diğer"/>
    <x v="0"/>
    <x v="0"/>
    <s v="Yurt İçi"/>
    <s v="Türkiye"/>
  </r>
  <r>
    <s v="Q4"/>
    <x v="1"/>
    <x v="10"/>
    <m/>
    <s v="Arma İlaç San. ve Tic. Ltd. Şti."/>
    <s v="EH.05.001"/>
    <s v="Enroute Panorama - Yazılım Geliştirme Hizmeti"/>
    <s v="Univera - Arma İlaç"/>
    <x v="19"/>
    <s v="Enroute"/>
    <s v="Enterprise"/>
    <n v="19600"/>
    <m/>
    <n v="7"/>
    <m/>
    <m/>
    <m/>
    <m/>
    <m/>
    <n v="137200"/>
    <m/>
    <m/>
    <m/>
    <n v="1000002550"/>
    <m/>
    <m/>
    <s v="Arma İlaç"/>
    <x v="0"/>
    <s v="Yeni Satış"/>
    <s v="Hizmet"/>
    <s v="Yazılım Geliştirme"/>
    <s v="Diğer"/>
    <x v="0"/>
    <x v="0"/>
    <s v="Yurt İçi"/>
    <s v="Türkiye"/>
  </r>
  <r>
    <s v="Q4"/>
    <x v="1"/>
    <x v="10"/>
    <m/>
    <s v="Arma İlaç San. ve Tic. Ltd. Şti."/>
    <s v="EH.01.001"/>
    <s v="Enroute Panorama - Proje ve Ürün Yönetimi Danışmanlığı Hizmeti"/>
    <s v="Univera - Arma İlaç"/>
    <x v="19"/>
    <s v="Enroute"/>
    <s v="Enterprise"/>
    <n v="19600"/>
    <m/>
    <n v="1"/>
    <m/>
    <m/>
    <m/>
    <m/>
    <m/>
    <n v="19600"/>
    <m/>
    <m/>
    <m/>
    <n v="1000002550"/>
    <m/>
    <m/>
    <s v="Arma İlaç"/>
    <x v="0"/>
    <s v="Yeni Satış"/>
    <s v="Hizmet"/>
    <s v="Proje Yönetimi ve Danışmanlık"/>
    <s v="Diğer"/>
    <x v="0"/>
    <x v="0"/>
    <s v="Yurt İçi"/>
    <s v="Türkiye"/>
  </r>
  <r>
    <s v="Q4"/>
    <x v="1"/>
    <x v="10"/>
    <m/>
    <s v="Etkin Şirketler Topluluğu - Etkin Unlu Mamülleri"/>
    <s v="EH.03.001"/>
    <s v="Enroute Panorama - Çağrı Merkezi Hizmeti (MSD)"/>
    <s v="Univera - La Lorraine"/>
    <x v="13"/>
    <s v="Enroute"/>
    <s v="Enterprise"/>
    <n v="33816.379999999997"/>
    <m/>
    <n v="1"/>
    <m/>
    <m/>
    <m/>
    <m/>
    <m/>
    <n v="33816.379999999997"/>
    <m/>
    <m/>
    <m/>
    <n v="1000002535"/>
    <m/>
    <m/>
    <s v="La Lorraine"/>
    <x v="0"/>
    <s v="Yenileme"/>
    <s v="Hizmet"/>
    <s v="Çağrı Merkezi"/>
    <s v="Diğer"/>
    <x v="0"/>
    <x v="0"/>
    <s v="Yurt İçi"/>
    <s v="Türkiye"/>
  </r>
  <r>
    <s v="Q4"/>
    <x v="1"/>
    <x v="10"/>
    <m/>
    <s v="ISPAŞ ISPARTA GIDA PAZARLAMA DAĞITIM TİCARET LİMİTED ŞİRKETİ"/>
    <s v="EH.03.001"/>
    <s v="Enroute Panorama - Çağrı Merkezi Hizmeti (MSD)"/>
    <s v="Univera - La Lorraine"/>
    <x v="13"/>
    <s v="Enroute"/>
    <s v="Enterprise"/>
    <n v="33816.379999999997"/>
    <m/>
    <n v="1"/>
    <m/>
    <m/>
    <m/>
    <m/>
    <m/>
    <n v="33816.379999999997"/>
    <m/>
    <m/>
    <m/>
    <n v="1000002530"/>
    <m/>
    <m/>
    <s v="La Lorraine"/>
    <x v="0"/>
    <s v="Yenileme"/>
    <s v="Hizmet"/>
    <s v="Çağrı Merkezi"/>
    <s v="Diğer"/>
    <x v="0"/>
    <x v="0"/>
    <s v="Yurt İçi"/>
    <s v="Türkiye"/>
  </r>
  <r>
    <s v="Q4"/>
    <x v="1"/>
    <x v="10"/>
    <m/>
    <s v="ISPAŞ ISPARTA GIDA PAZARLAMA DAĞITIM TİCARET LİMİTED ŞİRKETİ"/>
    <s v="EH.03.001"/>
    <s v="Enroute Panorama - Çağrı Merkezi Hizmeti (MSD)"/>
    <s v="Univera - La Lorraine"/>
    <x v="13"/>
    <s v="Enroute"/>
    <s v="Enterprise"/>
    <n v="33816.379999999997"/>
    <m/>
    <n v="1"/>
    <m/>
    <m/>
    <m/>
    <m/>
    <m/>
    <n v="33816.379999999997"/>
    <m/>
    <m/>
    <m/>
    <n v="1000002531"/>
    <m/>
    <m/>
    <s v="La Lorraine"/>
    <x v="0"/>
    <s v="Yenileme"/>
    <s v="Hizmet"/>
    <s v="Çağrı Merkezi"/>
    <s v="Diğer"/>
    <x v="0"/>
    <x v="0"/>
    <s v="Yurt İçi"/>
    <s v="Türkiye"/>
  </r>
  <r>
    <s v="Q4"/>
    <x v="1"/>
    <x v="10"/>
    <m/>
    <s v="ÖZ ORUÇOĞLU GIDA SANAYİ VE TİC LTD ŞTİ"/>
    <s v="EH.03.001"/>
    <s v="Enroute Panorama - Çağrı Merkezi Hizmeti (MSD)"/>
    <s v="Univera - La Lorraine"/>
    <x v="13"/>
    <s v="Enroute"/>
    <s v="Enterprise"/>
    <n v="33816.379999999997"/>
    <m/>
    <n v="1"/>
    <m/>
    <m/>
    <m/>
    <m/>
    <m/>
    <n v="33816.379999999997"/>
    <m/>
    <m/>
    <m/>
    <n v="1000002532"/>
    <m/>
    <m/>
    <s v="La Lorraine"/>
    <x v="0"/>
    <s v="Yenileme"/>
    <s v="Hizmet"/>
    <s v="Çağrı Merkezi"/>
    <s v="Diğer"/>
    <x v="0"/>
    <x v="0"/>
    <s v="Yurt İçi"/>
    <s v="Türkiye"/>
  </r>
  <r>
    <s v="Q4"/>
    <x v="1"/>
    <x v="10"/>
    <m/>
    <s v="SMB ELEN TÜKETIM MALLARI DAGITIM PAZARLAMA SANAYI VE TICARET LIMITED SIRKETI"/>
    <s v="EH.03.001"/>
    <s v="Enroute Panorama - Çağrı Merkezi Hizmeti (MSD)"/>
    <s v="Univera - La Lorraine"/>
    <x v="13"/>
    <s v="Enroute"/>
    <s v="Enterprise"/>
    <n v="33816.379999999997"/>
    <m/>
    <n v="2"/>
    <m/>
    <m/>
    <m/>
    <m/>
    <m/>
    <n v="67632.759999999995"/>
    <m/>
    <m/>
    <m/>
    <n v="1000002534"/>
    <m/>
    <m/>
    <s v="La Lorraine"/>
    <x v="0"/>
    <s v="Yenileme"/>
    <s v="Hizmet"/>
    <s v="Çağrı Merkezi"/>
    <s v="Diğer"/>
    <x v="0"/>
    <x v="0"/>
    <s v="Yurt İçi"/>
    <s v="Türkiye"/>
  </r>
  <r>
    <s v="Q4"/>
    <x v="1"/>
    <x v="10"/>
    <m/>
    <s v="Zirve Dondurma"/>
    <s v="EH.03.001"/>
    <s v="Enroute Panorama - Çağrı Merkezi Hizmeti (MSD)"/>
    <s v="Univera - La Lorraine"/>
    <x v="13"/>
    <s v="Enroute"/>
    <s v="Enterprise"/>
    <n v="33816.379999999997"/>
    <m/>
    <n v="2"/>
    <m/>
    <m/>
    <m/>
    <m/>
    <m/>
    <n v="67632.759999999995"/>
    <m/>
    <m/>
    <m/>
    <n v="1000002533"/>
    <m/>
    <m/>
    <s v="La Lorraine"/>
    <x v="0"/>
    <s v="Yenileme"/>
    <s v="Hizmet"/>
    <s v="Çağrı Merkezi"/>
    <s v="Diğer"/>
    <x v="0"/>
    <x v="0"/>
    <s v="Yurt İçi"/>
    <s v="Türkiye"/>
  </r>
  <r>
    <s v="Q4"/>
    <x v="0"/>
    <x v="11"/>
    <m/>
    <s v="POLARİS YAZILIM ÇÖZÜMLERİ VE DANIŞMANLIK HİZMETLERİ LTD.ŞTİ."/>
    <s v="WPH.02.001"/>
    <s v="WebPlus Yazilim Bakimi Hizmeti"/>
    <s v="Univera - Kanal"/>
    <x v="5"/>
    <s v="Enroute"/>
    <s v="Webplus"/>
    <n v="6820"/>
    <m/>
    <n v="1"/>
    <m/>
    <n v="6820"/>
    <m/>
    <n v="0"/>
    <m/>
    <n v="6820"/>
    <m/>
    <n v="0"/>
    <n v="0"/>
    <s v="UNI240000002132"/>
    <m/>
    <m/>
    <s v="Polaris"/>
    <x v="0"/>
    <s v="Yenileme"/>
    <s v="Hizmet"/>
    <s v="Bakım ve Destek Hizmeti"/>
    <s v="Diğer"/>
    <x v="1"/>
    <x v="5"/>
    <s v="Yurt İçi"/>
    <s v="Türkiye"/>
  </r>
  <r>
    <s v="Q4"/>
    <x v="0"/>
    <x v="11"/>
    <m/>
    <s v="POLARİS YAZILIM ÇÖZÜMLERİ VE DANIŞMANLIK HİZMETLERİ LTD.ŞTİ."/>
    <s v="WPY.01.003"/>
    <s v="WEBPLUS EK KULLANICI LISANSI +1"/>
    <s v="Univera - Kanal"/>
    <x v="5"/>
    <s v="Enroute"/>
    <s v="Webplus"/>
    <n v="1402.5"/>
    <m/>
    <n v="1"/>
    <m/>
    <n v="1650"/>
    <m/>
    <n v="247.5"/>
    <m/>
    <n v="1402.5"/>
    <m/>
    <n v="0"/>
    <n v="0"/>
    <s v="UNI240000002132"/>
    <m/>
    <m/>
    <s v="Polaris"/>
    <x v="0"/>
    <s v="Yeni Satış"/>
    <s v="Lisans"/>
    <s v="Lisans Satışı"/>
    <s v="Diğer"/>
    <x v="1"/>
    <x v="5"/>
    <s v="Yurt İçi"/>
    <s v="Türkiye"/>
  </r>
  <r>
    <s v="Q4"/>
    <x v="0"/>
    <x v="11"/>
    <m/>
    <s v="POLARİS YAZILIM ÇÖZÜMLERİ VE DANIŞMANLIK HİZMETLERİ LTD.ŞTİ."/>
    <s v="WPY.01.007"/>
    <s v="WEBPLUS E-DÖNÜSÜM MODÜL LISANSI"/>
    <s v="Univera - Kanal"/>
    <x v="5"/>
    <s v="Enroute"/>
    <s v="Webplus"/>
    <n v="9350"/>
    <m/>
    <n v="1"/>
    <m/>
    <n v="11000"/>
    <m/>
    <n v="1650"/>
    <m/>
    <n v="9350"/>
    <m/>
    <n v="0"/>
    <n v="0"/>
    <s v="UNI240000002132"/>
    <m/>
    <m/>
    <s v="Polaris"/>
    <x v="0"/>
    <s v="Yeni Satış"/>
    <s v="Lisans"/>
    <s v="Lisans Satışı"/>
    <s v="Diğer"/>
    <x v="1"/>
    <x v="5"/>
    <s v="Yurt İçi"/>
    <s v="Türkiye"/>
  </r>
  <r>
    <s v="Q4"/>
    <x v="0"/>
    <x v="11"/>
    <m/>
    <s v="POLARİS YAZILIM ÇÖZÜMLERİ VE DANIŞMANLIK HİZMETLERİ LTD.ŞTİ."/>
    <s v="WPY.01.006"/>
    <s v="WEBPLUS DISTRIBUTION SATIS-DAGITIM YAZILIMI (Light)"/>
    <s v="Univera - Kanal"/>
    <x v="5"/>
    <s v="Enroute"/>
    <s v="Webplus"/>
    <n v="14025"/>
    <m/>
    <n v="1"/>
    <m/>
    <n v="16500"/>
    <m/>
    <n v="2475"/>
    <m/>
    <n v="14025"/>
    <m/>
    <n v="0"/>
    <n v="0"/>
    <s v="UNI240000002132"/>
    <m/>
    <m/>
    <s v="Polaris"/>
    <x v="0"/>
    <s v="Yeni Satış"/>
    <s v="Lisans"/>
    <s v="Lisans Satışı"/>
    <s v="Diğer"/>
    <x v="1"/>
    <x v="5"/>
    <s v="Yurt İçi"/>
    <s v="Türkiye"/>
  </r>
  <r>
    <s v="Q4"/>
    <x v="0"/>
    <x v="11"/>
    <m/>
    <s v="POLARİS YAZILIM ÇÖZÜMLERİ VE DANIŞMANLIK HİZMETLERİ LTD.ŞTİ."/>
    <s v="WPY.02.001"/>
    <s v="WEBPLUS (Android) SATIS TEMSILCISI LISANSI"/>
    <s v="Univera - Kanal"/>
    <x v="5"/>
    <s v="Enroute"/>
    <s v="Webplus"/>
    <n v="2103.75"/>
    <m/>
    <n v="2"/>
    <m/>
    <n v="4950"/>
    <m/>
    <n v="742.5"/>
    <m/>
    <n v="4207.5"/>
    <m/>
    <n v="0"/>
    <n v="0"/>
    <s v="UNI240000002132"/>
    <m/>
    <m/>
    <s v="Polaris"/>
    <x v="0"/>
    <s v="Yeni Satış"/>
    <s v="Lisans"/>
    <s v="Lisans Satışı"/>
    <s v="Diğer"/>
    <x v="1"/>
    <x v="5"/>
    <s v="Yurt İçi"/>
    <s v="Türkiye"/>
  </r>
  <r>
    <s v="Q4"/>
    <x v="0"/>
    <x v="11"/>
    <m/>
    <s v="AVRUPA SATIS DAG. VE TIC. LTD. STI."/>
    <s v="UH.01.002"/>
    <s v="UNIDOX KONTÖR HIZMETI"/>
    <s v="Univera - Pernod Ricard"/>
    <x v="6"/>
    <s v="E-Dönüşüm"/>
    <s v="Unidox"/>
    <n v="1.3325"/>
    <m/>
    <n v="50000"/>
    <m/>
    <n v="66625"/>
    <m/>
    <n v="0"/>
    <m/>
    <n v="66625"/>
    <m/>
    <n v="0"/>
    <n v="0"/>
    <s v="UNI240000002130"/>
    <m/>
    <m/>
    <s v="Henkel"/>
    <x v="0"/>
    <s v="Yeni Satış"/>
    <s v="Kontor"/>
    <s v="Kontor Satışı"/>
    <s v="Key Account"/>
    <x v="1"/>
    <x v="0"/>
    <s v="Yurt İçi"/>
    <s v="Türkiye"/>
  </r>
  <r>
    <s v="Q4"/>
    <x v="0"/>
    <x v="11"/>
    <m/>
    <s v="MATRIKS BİLGİSAYAR SİSTEMLERİ LTD.ŞTİ"/>
    <s v="UH.01.002"/>
    <s v="UNIDOX KONTÖR HIZMETI"/>
    <s v="Univera - Kanal"/>
    <x v="5"/>
    <s v="E-Dönüşüm"/>
    <s v="Unidox"/>
    <n v="1.5328999999999999"/>
    <m/>
    <n v="10000"/>
    <m/>
    <n v="15329"/>
    <m/>
    <n v="0"/>
    <m/>
    <n v="15329"/>
    <m/>
    <n v="0"/>
    <n v="0"/>
    <s v="UNI240000002134"/>
    <m/>
    <m/>
    <s v="Matriks"/>
    <x v="0"/>
    <s v="Yeni Satış"/>
    <s v="Kontor"/>
    <s v="Kontor Satışı"/>
    <s v="Diğer"/>
    <x v="1"/>
    <x v="2"/>
    <s v="Yurt İçi"/>
    <s v="Türkiye"/>
  </r>
  <r>
    <s v="Q4"/>
    <x v="0"/>
    <x v="11"/>
    <m/>
    <s v="POLARİS YAZILIM ÇÖZÜMLERİ VE DANIŞMANLIK HİZMETLERİ LTD.ŞTİ."/>
    <s v="UH.01.002"/>
    <s v="UNIDOX KONTÖR HIZMETI"/>
    <s v="Univera - Kanal"/>
    <x v="5"/>
    <s v="E-Dönüşüm"/>
    <s v="Unidox"/>
    <n v="1.5021"/>
    <m/>
    <n v="10000"/>
    <m/>
    <n v="15021"/>
    <m/>
    <n v="0"/>
    <m/>
    <n v="15021"/>
    <m/>
    <n v="0"/>
    <n v="0"/>
    <s v="UNI240000002132"/>
    <m/>
    <m/>
    <s v="Polaris"/>
    <x v="0"/>
    <s v="Yeni Satış"/>
    <s v="Kontor"/>
    <s v="Kontor Satışı"/>
    <s v="Diğer"/>
    <x v="1"/>
    <x v="5"/>
    <s v="Yurt İçi"/>
    <s v="Türkiye"/>
  </r>
  <r>
    <s v="Q4"/>
    <x v="0"/>
    <x v="11"/>
    <m/>
    <s v="JT INTERNATIONAL SA"/>
    <s v="QH.02.001"/>
    <s v="Quest Panorama - Yazilim Bakimi, Yasatma ve Merkezi Destek Hizmeti"/>
    <s v="Univera - JTI İran"/>
    <x v="13"/>
    <s v="Quest"/>
    <m/>
    <n v="64288.12"/>
    <m/>
    <n v="1"/>
    <m/>
    <n v="64288.119909000001"/>
    <m/>
    <n v="-9.1000000000000003E-5"/>
    <m/>
    <n v="64288.12"/>
    <m/>
    <n v="0"/>
    <n v="0"/>
    <s v="ENV240000000126"/>
    <m/>
    <m/>
    <s v="JTI"/>
    <x v="0"/>
    <s v="Yenileme"/>
    <s v="Hizmet"/>
    <s v="Bakım ve Destek Hizmeti"/>
    <s v="Key Account"/>
    <x v="0"/>
    <x v="0"/>
    <s v="Yurt İçi"/>
    <s v="Türkiye"/>
  </r>
  <r>
    <s v="Q4"/>
    <x v="0"/>
    <x v="11"/>
    <m/>
    <s v="JT INTERNATIONAL SA"/>
    <s v="QH.08.001"/>
    <s v="Quest Panorama - Hosting Hizmeti"/>
    <s v="Univera - JTI İran"/>
    <x v="13"/>
    <s v="Hosting"/>
    <m/>
    <n v="178507.35"/>
    <m/>
    <n v="1"/>
    <m/>
    <n v="178507.352709"/>
    <m/>
    <n v="2.709E-3"/>
    <m/>
    <n v="178507.35"/>
    <m/>
    <n v="0"/>
    <n v="0"/>
    <s v="ENV240000000126"/>
    <m/>
    <m/>
    <s v="JTI"/>
    <x v="0"/>
    <s v="Yenileme"/>
    <s v="Hizmet"/>
    <s v="Hosting"/>
    <s v="Key Account"/>
    <x v="0"/>
    <x v="0"/>
    <s v="Yurt İçi"/>
    <s v="Türkiye"/>
  </r>
  <r>
    <s v="Q4"/>
    <x v="0"/>
    <x v="11"/>
    <m/>
    <s v="BROWN FORMAN İÇKİ TİC. LTD. ŞTİ."/>
    <s v="EH.06.001"/>
    <s v="EnRoute Panorama - Hosting Hizmeti"/>
    <s v="Univera - Brown Forman"/>
    <x v="12"/>
    <s v="Hosting"/>
    <m/>
    <n v="3105.2"/>
    <m/>
    <n v="1"/>
    <m/>
    <n v="3105.2"/>
    <m/>
    <n v="0"/>
    <m/>
    <n v="3105.2"/>
    <m/>
    <n v="0"/>
    <n v="0"/>
    <s v="UNI240000002133"/>
    <m/>
    <m/>
    <s v="Brown Forman"/>
    <x v="0"/>
    <s v="Yenileme"/>
    <s v="Hizmet"/>
    <s v="Hosting"/>
    <s v="Key Account"/>
    <x v="0"/>
    <x v="0"/>
    <s v="Yurt İçi"/>
    <s v="Türkiye"/>
  </r>
  <r>
    <s v="Q4"/>
    <x v="0"/>
    <x v="11"/>
    <m/>
    <s v="JT INTERNATIONAL SA"/>
    <s v="EH.06.001"/>
    <s v="EnRoute Panorama - Hosting Hizmeti"/>
    <s v="Univera - JTI İran"/>
    <x v="13"/>
    <s v="Hosting"/>
    <m/>
    <n v="178507.35"/>
    <m/>
    <n v="1"/>
    <m/>
    <n v="178507.352709"/>
    <m/>
    <n v="2.709E-3"/>
    <m/>
    <n v="178507.35"/>
    <m/>
    <n v="0"/>
    <n v="0"/>
    <s v="ENV240000000126"/>
    <m/>
    <m/>
    <s v="JTI"/>
    <x v="0"/>
    <s v="Yenileme"/>
    <s v="Hizmet"/>
    <s v="Hosting"/>
    <s v="Key Account"/>
    <x v="0"/>
    <x v="0"/>
    <s v="Yurt İçi"/>
    <s v="Türkiye"/>
  </r>
  <r>
    <s v="Q4"/>
    <x v="1"/>
    <x v="10"/>
    <m/>
    <s v="EFES KAZAKHSTAN JSC FE"/>
    <s v="EH.05.001"/>
    <s v="Enroute Panorama - Yazılım Geliştirme Hizmeti"/>
    <s v="Univera - Efes Kazakistan"/>
    <x v="19"/>
    <s v="Enroute"/>
    <s v="Enterprise"/>
    <n v="400"/>
    <m/>
    <n v="4"/>
    <m/>
    <m/>
    <m/>
    <m/>
    <m/>
    <n v="67698.880000000005"/>
    <m/>
    <m/>
    <m/>
    <n v="1000002554"/>
    <m/>
    <m/>
    <s v="Efes International"/>
    <x v="0"/>
    <s v="Yeni Satış"/>
    <s v="Hizmet"/>
    <s v="Yazılım Geliştirme"/>
    <s v="Diğer"/>
    <x v="0"/>
    <x v="0"/>
    <s v="Yurt Dışı"/>
    <s v="Kazakistan"/>
  </r>
  <r>
    <s v="Q4"/>
    <x v="1"/>
    <x v="10"/>
    <m/>
    <s v="EFES KAZAKHSTAN JSC FE"/>
    <s v="EH.01.001"/>
    <s v="Enroute Panorama - Proje ve Ürün Yönetimi Danışmanlığı Hizmeti"/>
    <s v="Univera - Efes Kazakistan"/>
    <x v="19"/>
    <s v="Enroute"/>
    <s v="Enterprise"/>
    <n v="16924.72"/>
    <m/>
    <n v="2"/>
    <m/>
    <m/>
    <m/>
    <m/>
    <m/>
    <n v="33849.440000000002"/>
    <m/>
    <m/>
    <m/>
    <n v="1000002554"/>
    <m/>
    <m/>
    <s v="Efes International"/>
    <x v="0"/>
    <s v="Yeni Satış"/>
    <s v="Hizmet"/>
    <s v="Proje Yönetimi ve Danışmanlık"/>
    <s v="Diğer"/>
    <x v="0"/>
    <x v="0"/>
    <s v="Yurt Dışı"/>
    <s v="Kazakistan"/>
  </r>
  <r>
    <s v="Q4"/>
    <x v="1"/>
    <x v="10"/>
    <m/>
    <s v="EFES KAZAKHSTAN JSC FE"/>
    <s v="EH.01.001"/>
    <s v="Enroute Panorama - Proje ve Ürün Yönetimi Danışmanlığı Hizmeti"/>
    <s v="Univera - Efes Kazakistan"/>
    <x v="19"/>
    <s v="Enroute"/>
    <s v="Enterprise"/>
    <n v="16924.72"/>
    <m/>
    <n v="1"/>
    <m/>
    <m/>
    <m/>
    <m/>
    <m/>
    <n v="16924.72"/>
    <m/>
    <m/>
    <m/>
    <n v="1000002555"/>
    <m/>
    <m/>
    <s v="Efes International"/>
    <x v="0"/>
    <s v="Yeni Satış"/>
    <s v="Hizmet"/>
    <s v="Proje Yönetimi ve Danışmanlık"/>
    <s v="Diğer"/>
    <x v="0"/>
    <x v="0"/>
    <s v="Yurt Dışı"/>
    <s v="Kazakistan"/>
  </r>
  <r>
    <s v="Q4"/>
    <x v="0"/>
    <x v="11"/>
    <m/>
    <s v="YUSUF ALDEMİR (ALDEMİR BİLİŞİM HizmetLERİ VE DANIŞMANLIK)"/>
    <s v="WPH.02.001"/>
    <s v="WebPlus Yazilim Bakimi Hizmeti"/>
    <s v="Univera - Kanal"/>
    <x v="5"/>
    <s v="Enroute"/>
    <s v="Webplus"/>
    <n v="4437"/>
    <m/>
    <n v="1"/>
    <m/>
    <n v="5916"/>
    <m/>
    <n v="1479"/>
    <m/>
    <n v="4437"/>
    <m/>
    <n v="0"/>
    <n v="0"/>
    <s v="UNI240000002136"/>
    <m/>
    <m/>
    <s v="Aldemir Bilişim"/>
    <x v="0"/>
    <s v="Yenileme"/>
    <s v="Hizmet"/>
    <s v="Bakım ve Destek Hizmeti"/>
    <s v="Diğer"/>
    <x v="1"/>
    <x v="3"/>
    <s v="Yurt İçi"/>
    <s v="Türkiye"/>
  </r>
  <r>
    <s v="Q4"/>
    <x v="0"/>
    <x v="11"/>
    <m/>
    <s v="YUSUF ALDEMİR (ALDEMİR BİLİŞİM HizmetLERİ VE DANIŞMANLIK)"/>
    <s v="WPH.02.001"/>
    <s v="WebPlus Yazilim Bakimi Hizmeti"/>
    <s v="Univera - Kanal"/>
    <x v="5"/>
    <s v="Enroute"/>
    <s v="Webplus"/>
    <n v="1242.75"/>
    <m/>
    <n v="2"/>
    <m/>
    <n v="3314"/>
    <m/>
    <n v="828.5"/>
    <m/>
    <n v="2485.5"/>
    <m/>
    <n v="0"/>
    <n v="0"/>
    <s v="UNI240000002136"/>
    <m/>
    <m/>
    <s v="Aldemir Bilişim"/>
    <x v="0"/>
    <s v="Yenileme"/>
    <s v="Hizmet"/>
    <s v="Bakım ve Destek Hizmeti"/>
    <s v="Diğer"/>
    <x v="1"/>
    <x v="3"/>
    <s v="Yurt İçi"/>
    <s v="Türkiye"/>
  </r>
  <r>
    <s v="Q4"/>
    <x v="0"/>
    <x v="11"/>
    <m/>
    <s v="MİYA OTOMASYON VE BARKOD BILISIM SISTEMLERI SAN TİC. VE L.T.D. STI."/>
    <s v="WPY.01.004"/>
    <s v="WEBPLUS EK KULLANICI LISANSI +5"/>
    <s v="Univera - Kanal"/>
    <x v="5"/>
    <s v="Enroute"/>
    <s v="Webplus"/>
    <n v="18500"/>
    <m/>
    <n v="1"/>
    <m/>
    <n v="18500"/>
    <m/>
    <n v="0"/>
    <m/>
    <n v="18500"/>
    <m/>
    <n v="0"/>
    <n v="0"/>
    <s v="UNI240000002137"/>
    <m/>
    <m/>
    <s v="Miya"/>
    <x v="0"/>
    <s v="Yeni Satış"/>
    <s v="Lisans"/>
    <s v="Lisans Satışı"/>
    <s v="Diğer"/>
    <x v="1"/>
    <x v="1"/>
    <s v="Yurt İçi"/>
    <s v="Türkiye"/>
  </r>
  <r>
    <s v="Q4"/>
    <x v="0"/>
    <x v="11"/>
    <m/>
    <s v="ACARSOY GIDA TURZ.INS.VE IHT.MAD.PAZ.SAN.TIC.LTD.STI."/>
    <s v="UH.01.002"/>
    <s v="Unidox Kontör"/>
    <s v="Univera - Çaykur"/>
    <x v="6"/>
    <s v="E-Dönüşüm"/>
    <s v="Unidox"/>
    <n v="1.0688"/>
    <m/>
    <n v="100000"/>
    <m/>
    <n v="106880"/>
    <m/>
    <n v="0"/>
    <m/>
    <n v="106880"/>
    <m/>
    <n v="0"/>
    <n v="0"/>
    <s v="UNI240000002148"/>
    <m/>
    <m/>
    <s v="Çaykur"/>
    <x v="0"/>
    <s v="Yeni Satış"/>
    <s v="Kontor"/>
    <s v="Kontor Satışı"/>
    <s v="Diğer"/>
    <x v="1"/>
    <x v="0"/>
    <s v="Yurt İçi"/>
    <s v="Türkiye"/>
  </r>
  <r>
    <s v="Q4"/>
    <x v="0"/>
    <x v="11"/>
    <m/>
    <s v="MİYA OTOMASYON VE BARKOD BILISIM SISTEMLERI SAN TİC. VE L.T.D. STI."/>
    <s v="UH.01.002"/>
    <s v="UNIDOX KONTÖR HIZMETI"/>
    <s v="Univera - Kanal"/>
    <x v="5"/>
    <s v="E-Dönüşüm"/>
    <s v="Unidox"/>
    <n v="1.65"/>
    <m/>
    <n v="10000"/>
    <m/>
    <n v="16500"/>
    <m/>
    <n v="0"/>
    <m/>
    <n v="16500"/>
    <m/>
    <n v="0"/>
    <n v="0"/>
    <s v="UNI240000002149"/>
    <m/>
    <m/>
    <s v="Miya"/>
    <x v="0"/>
    <s v="Yeni Satış"/>
    <s v="Kontor"/>
    <s v="Kontor Satışı"/>
    <s v="Diğer"/>
    <x v="1"/>
    <x v="1"/>
    <s v="Yurt İçi"/>
    <s v="Türkiye"/>
  </r>
  <r>
    <s v="Q4"/>
    <x v="0"/>
    <x v="11"/>
    <m/>
    <s v="YUSUF ALDEMİR (ALDEMİR BİLİŞİM HizmetLERİ VE DANIŞMANLIK)"/>
    <s v="UH.01.002"/>
    <s v="UNIDOX KONTÖR HIZMETI"/>
    <s v="Univera - Kanal"/>
    <x v="5"/>
    <s v="E-Dönüşüm"/>
    <s v="Unidox"/>
    <n v="0.59049499999999999"/>
    <m/>
    <n v="100000"/>
    <m/>
    <n v="69470"/>
    <m/>
    <n v="10420.5"/>
    <m/>
    <n v="59049.5"/>
    <m/>
    <n v="0"/>
    <n v="0"/>
    <s v="UNI240000002139"/>
    <m/>
    <m/>
    <s v="Aldemir Bilişim"/>
    <x v="0"/>
    <s v="Yeni Satış"/>
    <s v="Kontor"/>
    <s v="Kontor Satışı"/>
    <s v="Diğer"/>
    <x v="1"/>
    <x v="3"/>
    <s v="Yurt İçi"/>
    <s v="Türkiye"/>
  </r>
  <r>
    <s v="Q4"/>
    <x v="0"/>
    <x v="11"/>
    <m/>
    <s v="SHELL &amp; TURCAS PETROL A.S"/>
    <s v="SY.03.004"/>
    <s v="StokBar Panorama-Izlenebilirlik Otomasyon Modülü Lisansi  (SB Automation)"/>
    <s v="Univera - Shell Stokbar"/>
    <x v="13"/>
    <s v="Stokbar"/>
    <s v="Stokbar"/>
    <n v="31673.760714285716"/>
    <m/>
    <n v="2.8"/>
    <m/>
    <n v="88686.528000000006"/>
    <m/>
    <n v="-2E-3"/>
    <m/>
    <n v="88686.53"/>
    <m/>
    <n v="0"/>
    <n v="0"/>
    <s v="UNI240000002144"/>
    <m/>
    <m/>
    <s v="Shell"/>
    <x v="0"/>
    <s v="Yeni Satış"/>
    <s v="Lisans"/>
    <s v="Lisans Satışı"/>
    <s v="Diğer"/>
    <x v="0"/>
    <x v="0"/>
    <s v="Yurt İçi"/>
    <s v="Türkiye"/>
  </r>
  <r>
    <s v="Q4"/>
    <x v="0"/>
    <x v="11"/>
    <m/>
    <s v="SHELL &amp; TURCAS PETROL A.S"/>
    <s v="SH.05.001"/>
    <s v="StokBar Panorama - Yazilim Gelistirme Hizmeti"/>
    <s v="Univera - Shell Stokbar"/>
    <x v="13"/>
    <s v="Stokbar"/>
    <s v="Stokbar"/>
    <n v="14357.382291666667"/>
    <m/>
    <n v="9.6"/>
    <m/>
    <n v="137830.86720000001"/>
    <m/>
    <n v="-2.8E-3"/>
    <m/>
    <n v="137830.87"/>
    <m/>
    <n v="0"/>
    <n v="0"/>
    <s v="UNI240000002144"/>
    <m/>
    <m/>
    <s v="Shell"/>
    <x v="3"/>
    <s v="Yeni Satış"/>
    <s v="Hizmet"/>
    <s v="Hosting"/>
    <s v="Diğer"/>
    <x v="0"/>
    <x v="0"/>
    <s v="Yurt İçi"/>
    <s v="Türkiye"/>
  </r>
  <r>
    <s v="Q4"/>
    <x v="0"/>
    <x v="11"/>
    <m/>
    <s v="SHELL &amp; TURCAS PETROL A.S"/>
    <s v="SH.02.001"/>
    <s v="StokBar Panorama - Yazilim Bakimi Hizmeti"/>
    <s v="Univera - Shell Stokbar"/>
    <x v="13"/>
    <s v="Stokbar"/>
    <s v="Stokbar"/>
    <n v="113569.88"/>
    <m/>
    <n v="1"/>
    <m/>
    <n v="113569.8784"/>
    <m/>
    <n v="-1.6000000000000001E-3"/>
    <m/>
    <n v="113569.88"/>
    <m/>
    <n v="0"/>
    <n v="0"/>
    <s v="UNI240000002144"/>
    <m/>
    <m/>
    <s v="Shell"/>
    <x v="0"/>
    <s v="Yenileme"/>
    <s v="Hizmet"/>
    <s v="Bakım ve Destek Hizmeti"/>
    <s v="Diğer"/>
    <x v="0"/>
    <x v="0"/>
    <s v="Yurt İçi"/>
    <s v="Türkiye"/>
  </r>
  <r>
    <s v="Q4"/>
    <x v="0"/>
    <x v="11"/>
    <m/>
    <s v="SHELL &amp; TURCAS PETROL A.S"/>
    <s v="SH.01.001"/>
    <s v="StokBar Panorama - Proje Yönetim Hizmeti"/>
    <s v="Univera - Shell Stokbar"/>
    <x v="13"/>
    <s v="Stokbar"/>
    <s v="Stokbar"/>
    <n v="12884.830357142859"/>
    <m/>
    <n v="11.2"/>
    <m/>
    <n v="144310.09599999999"/>
    <m/>
    <n v="-4.0000000000000001E-3"/>
    <m/>
    <n v="144310.1"/>
    <m/>
    <n v="0"/>
    <n v="0"/>
    <s v="UNI240000002144"/>
    <m/>
    <m/>
    <s v="Shell"/>
    <x v="0"/>
    <s v="Yeni Satış"/>
    <s v="Hizmet"/>
    <s v="Proje Yönetimi ve Danışmanlık"/>
    <s v="Diğer"/>
    <x v="0"/>
    <x v="0"/>
    <s v="Yurt İçi"/>
    <s v="Türkiye"/>
  </r>
  <r>
    <s v="Q4"/>
    <x v="0"/>
    <x v="11"/>
    <m/>
    <s v="SHELL &amp; TURCAS PETROL A.S"/>
    <s v="SY.01.001"/>
    <s v="StokBar Panorama - Depo &amp; Sevkiyat Yönetimi Çözüm Lisansi (Enterprise)"/>
    <s v="Univera - Shell Stokbar"/>
    <x v="13"/>
    <s v="Stokbar"/>
    <s v="Stokbar"/>
    <n v="221049.5"/>
    <m/>
    <n v="1"/>
    <m/>
    <n v="221049.50399999999"/>
    <m/>
    <n v="4.0000000000000001E-3"/>
    <m/>
    <n v="221049.5"/>
    <m/>
    <n v="0"/>
    <n v="0"/>
    <s v="UNI240000002144"/>
    <m/>
    <m/>
    <s v="Shell"/>
    <x v="0"/>
    <s v="Yeni Satış"/>
    <s v="Lisans"/>
    <s v="Lisans Satışı"/>
    <s v="Diğer"/>
    <x v="0"/>
    <x v="0"/>
    <s v="Yurt İçi"/>
    <s v="Türkiye"/>
  </r>
  <r>
    <s v="Q4"/>
    <x v="0"/>
    <x v="11"/>
    <m/>
    <s v="4 SIMPLE BİLİŞİM SANAYİ VE TİC. LTD. ŞTİ."/>
    <s v="SMH.02.001"/>
    <s v="StockMate Yazilim Bakimi Hizmeti"/>
    <s v="Univera - Kanal"/>
    <x v="5"/>
    <s v="Stokbar"/>
    <s v="Stockmate"/>
    <n v="20630.5"/>
    <m/>
    <n v="1"/>
    <m/>
    <n v="20630.5"/>
    <m/>
    <n v="0"/>
    <m/>
    <n v="20630.5"/>
    <m/>
    <n v="0"/>
    <n v="0"/>
    <s v="ENV240000000127"/>
    <m/>
    <m/>
    <s v="4 Simple"/>
    <x v="0"/>
    <s v="Yenileme"/>
    <s v="Hizmet"/>
    <s v="Bakım ve Destek Hizmeti"/>
    <s v="Diğer"/>
    <x v="1"/>
    <x v="11"/>
    <s v="Yurt İçi"/>
    <s v="Türkiye"/>
  </r>
  <r>
    <s v="Q4"/>
    <x v="0"/>
    <x v="11"/>
    <m/>
    <s v="4 SIMPLE BİLİŞİM SANAYİ VE TİC. LTD. ŞTİ."/>
    <s v="SMY.01.002"/>
    <s v="STOCKMATE TESIS/DAGITIM KANALI LISANSI"/>
    <s v="Univera - Kanal"/>
    <x v="5"/>
    <s v="Stokbar"/>
    <s v="Stockmate"/>
    <n v="7150"/>
    <m/>
    <n v="1"/>
    <m/>
    <n v="11000"/>
    <m/>
    <n v="3850"/>
    <m/>
    <n v="7150"/>
    <m/>
    <n v="0"/>
    <n v="0"/>
    <s v="ENV240000000127"/>
    <m/>
    <m/>
    <s v="4 Simple"/>
    <x v="0"/>
    <s v="Yeni Satış"/>
    <s v="Lisans"/>
    <s v="Lisans Satışı"/>
    <s v="Diğer"/>
    <x v="1"/>
    <x v="11"/>
    <s v="Yurt İçi"/>
    <s v="Türkiye"/>
  </r>
  <r>
    <s v="Q4"/>
    <x v="0"/>
    <x v="11"/>
    <m/>
    <s v="4 SIMPLE BİLİŞİM SANAYİ VE TİC. LTD. ŞTİ."/>
    <s v="SMY.02.001"/>
    <s v="STOCKMATE MOBILE DEPO PERSONELI EL TERMINALI LISANSI"/>
    <s v="Univera - Kanal"/>
    <x v="5"/>
    <s v="Stokbar"/>
    <s v="Stockmate"/>
    <n v="2145"/>
    <m/>
    <n v="5"/>
    <m/>
    <n v="16500"/>
    <m/>
    <n v="5775"/>
    <m/>
    <n v="10725"/>
    <m/>
    <n v="0"/>
    <n v="0"/>
    <s v="ENV240000000127"/>
    <m/>
    <m/>
    <s v="4 Simple"/>
    <x v="0"/>
    <s v="Yeni Satış"/>
    <s v="Lisans"/>
    <s v="Lisans Satışı"/>
    <s v="Diğer"/>
    <x v="1"/>
    <x v="11"/>
    <s v="Yurt İçi"/>
    <s v="Türkiye"/>
  </r>
  <r>
    <s v="Q4"/>
    <x v="0"/>
    <x v="11"/>
    <m/>
    <s v="4 SIMPLE BİLİŞİM SANAYİ VE TİC. LTD. ŞTİ."/>
    <s v="SMY.01.003"/>
    <s v="StockMate Ek Kullanici Lisansi +1"/>
    <s v="Univera - Kanal"/>
    <x v="5"/>
    <s v="Stokbar"/>
    <s v="Stockmate"/>
    <n v="3038.75"/>
    <m/>
    <n v="3"/>
    <m/>
    <n v="14025"/>
    <m/>
    <n v="4908.75"/>
    <m/>
    <n v="9116.25"/>
    <m/>
    <n v="0"/>
    <n v="0"/>
    <s v="ENV240000000127"/>
    <m/>
    <m/>
    <s v="4 Simple"/>
    <x v="0"/>
    <s v="Yeni Satış"/>
    <s v="Lisans"/>
    <s v="Lisans Satışı"/>
    <s v="Diğer"/>
    <x v="1"/>
    <x v="11"/>
    <s v="Yurt İçi"/>
    <s v="Türkiye"/>
  </r>
  <r>
    <s v="Q4"/>
    <x v="0"/>
    <x v="11"/>
    <m/>
    <s v="4 SIMPLE BİLİŞİM SANAYİ VE TİC. LTD. ŞTİ."/>
    <s v="SMY.01.005"/>
    <s v="STOCKMATE DEPO STOK YÖNETIMI YAZILIMI (LIGHT)"/>
    <s v="Univera - Kanal"/>
    <x v="5"/>
    <s v="Stokbar"/>
    <s v="Stockmate"/>
    <n v="33962.5"/>
    <m/>
    <n v="1"/>
    <m/>
    <n v="52250"/>
    <m/>
    <n v="18287.5"/>
    <m/>
    <n v="33962.5"/>
    <m/>
    <n v="0"/>
    <n v="0"/>
    <s v="ENV240000000127"/>
    <m/>
    <m/>
    <s v="4 Simple"/>
    <x v="0"/>
    <s v="Yeni Satış"/>
    <s v="Lisans"/>
    <s v="Lisans Satışı"/>
    <s v="Diğer"/>
    <x v="1"/>
    <x v="11"/>
    <s v="Yurt İçi"/>
    <s v="Türkiye"/>
  </r>
  <r>
    <s v="Q4"/>
    <x v="0"/>
    <x v="11"/>
    <m/>
    <s v="JTI TÜTÜN ÜRÜNLERI PAZARLAMA A.S."/>
    <s v="QY.03.003"/>
    <s v="Quest Panorama SaaS Lisansi (Kiralama Hizmeti ) 50 + Kullanici"/>
    <s v="Univera - JTI"/>
    <x v="11"/>
    <s v="Quest"/>
    <m/>
    <n v="224.64000000000001"/>
    <m/>
    <n v="439"/>
    <m/>
    <n v="98616.960000000006"/>
    <m/>
    <n v="0"/>
    <m/>
    <n v="98616.960000000006"/>
    <m/>
    <n v="0"/>
    <n v="0"/>
    <s v="UNI240000002141"/>
    <m/>
    <m/>
    <s v="JTI"/>
    <x v="0"/>
    <s v="Yenileme"/>
    <s v="Lisans"/>
    <s v="Lisans Kiralama"/>
    <s v="Key Account"/>
    <x v="0"/>
    <x v="0"/>
    <s v="Yurt İçi"/>
    <s v="Türkiye"/>
  </r>
  <r>
    <s v="Q4"/>
    <x v="0"/>
    <x v="11"/>
    <m/>
    <s v="JTI TÜTÜN ÜRÜNLERI PAZARLAMA A.S."/>
    <s v="QH.03.001"/>
    <s v="Quest Panorama  - Çafri Merkezi Hizmeti"/>
    <s v="Univera - JTI"/>
    <x v="11"/>
    <s v="Quest"/>
    <m/>
    <n v="51.37"/>
    <m/>
    <n v="134"/>
    <m/>
    <n v="6883.58"/>
    <m/>
    <n v="0"/>
    <m/>
    <n v="6883.58"/>
    <m/>
    <n v="0"/>
    <n v="0"/>
    <s v="UNI240000002142"/>
    <m/>
    <m/>
    <s v="JTI"/>
    <x v="0"/>
    <s v="Yenileme"/>
    <s v="Hizmet"/>
    <s v="Hosting"/>
    <s v="Key Account"/>
    <x v="0"/>
    <x v="0"/>
    <s v="Yurt İçi"/>
    <s v="Türkiye"/>
  </r>
  <r>
    <s v="Q4"/>
    <x v="0"/>
    <x v="11"/>
    <m/>
    <s v="JTI TÜTÜN ÜRÜNLERI PAZARLAMA A.S."/>
    <s v="EH.06.001"/>
    <s v="EnRoute Panorama - Hosting Hizmeti"/>
    <s v="Univera - JTI"/>
    <x v="11"/>
    <s v="Hosting"/>
    <m/>
    <n v="379717.8"/>
    <m/>
    <n v="1"/>
    <m/>
    <n v="379717.79869999998"/>
    <m/>
    <n v="-1.2999999999999999E-3"/>
    <m/>
    <n v="379717.8"/>
    <m/>
    <n v="0"/>
    <n v="0"/>
    <s v="UNI240000002143"/>
    <m/>
    <m/>
    <s v="JTI"/>
    <x v="0"/>
    <s v="Yenileme"/>
    <s v="Hizmet"/>
    <s v="Hosting"/>
    <s v="Key Account"/>
    <x v="0"/>
    <x v="0"/>
    <s v="Yurt İçi"/>
    <s v="Türkiye"/>
  </r>
  <r>
    <s v="Q4"/>
    <x v="1"/>
    <x v="10"/>
    <m/>
    <s v="EFES KAZAKHSTAN JSC FE"/>
    <s v="EH.05.001"/>
    <s v="Enroute Panorama - Yazılım Geliştirme Hizmeti"/>
    <s v="Univera - Efes Kazakistan"/>
    <x v="19"/>
    <s v="Enroute"/>
    <s v="Enterprise"/>
    <n v="400"/>
    <s v="USD"/>
    <n v="9.19"/>
    <m/>
    <m/>
    <m/>
    <m/>
    <m/>
    <n v="155538.18"/>
    <m/>
    <m/>
    <m/>
    <n v="1000002555"/>
    <m/>
    <m/>
    <s v="Efes International"/>
    <x v="0"/>
    <s v="Yeni Satış"/>
    <s v="Hizmet"/>
    <s v="Yazılım Geliştirme"/>
    <s v="Diğer"/>
    <x v="0"/>
    <x v="0"/>
    <s v="Yurt Dışı"/>
    <s v="Kazakistan"/>
  </r>
  <r>
    <s v="Q4"/>
    <x v="1"/>
    <x v="10"/>
    <m/>
    <s v="EFES KAZAKHSTAN JSC FE"/>
    <s v="EH.05.001"/>
    <s v="Enroute Panorama - Yazılım Geliştirme Hizmeti"/>
    <s v="Univera - Efes Kazakistan"/>
    <x v="19"/>
    <s v="Enroute"/>
    <s v="Enterprise"/>
    <n v="400"/>
    <s v="USD"/>
    <n v="4.18"/>
    <m/>
    <m/>
    <m/>
    <m/>
    <m/>
    <n v="70745.33"/>
    <m/>
    <m/>
    <m/>
    <n v="1000002556"/>
    <m/>
    <m/>
    <s v="Efes International"/>
    <x v="0"/>
    <s v="Yeni Satış"/>
    <s v="Hizmet"/>
    <s v="Yazılım Geliştirme"/>
    <s v="Diğer"/>
    <x v="0"/>
    <x v="0"/>
    <s v="Yurt Dışı"/>
    <s v="Kazakistan"/>
  </r>
  <r>
    <s v="Q4"/>
    <x v="1"/>
    <x v="10"/>
    <m/>
    <s v="EFES KAZAKHSTAN JSC FE"/>
    <s v="EH.01.001"/>
    <s v="Enroute Panorama - Proje ve Ürün Yönetimi Danışmanlığı Hizmeti"/>
    <s v="Univera - Efes Kazakistan"/>
    <x v="19"/>
    <s v="Enroute"/>
    <s v="Enterprise"/>
    <n v="16924.72"/>
    <m/>
    <n v="1"/>
    <m/>
    <m/>
    <m/>
    <m/>
    <m/>
    <n v="16924.72"/>
    <m/>
    <m/>
    <m/>
    <n v="1000002556"/>
    <m/>
    <m/>
    <s v="Efes International"/>
    <x v="0"/>
    <s v="Yeni Satış"/>
    <s v="Hizmet"/>
    <s v="Proje Yönetimi ve Danışmanlık"/>
    <s v="Diğer"/>
    <x v="0"/>
    <x v="0"/>
    <s v="Yurt Dışı"/>
    <s v="Kazakistan"/>
  </r>
  <r>
    <s v="Q4"/>
    <x v="0"/>
    <x v="11"/>
    <m/>
    <s v="ALİ SERGEN KART"/>
    <s v="WPY.02.001"/>
    <s v="WEBPLUS (Android) SATIS TEMSILCISI LISANSI"/>
    <s v="Univera - Kanal"/>
    <x v="5"/>
    <s v="Enroute"/>
    <s v="Webplus"/>
    <n v="2250"/>
    <m/>
    <n v="1"/>
    <m/>
    <n v="2250"/>
    <m/>
    <n v="0"/>
    <m/>
    <n v="2250"/>
    <m/>
    <n v="0"/>
    <n v="0"/>
    <s v="ENV240000000129"/>
    <m/>
    <m/>
    <s v="Ali Sergen Kart"/>
    <x v="0"/>
    <s v="Yeni Satış"/>
    <s v="Lisans"/>
    <s v="Lisans Satışı"/>
    <s v="Diğer"/>
    <x v="1"/>
    <x v="7"/>
    <s v="Yurt İçi"/>
    <s v="Türkiye"/>
  </r>
  <r>
    <s v="Q4"/>
    <x v="0"/>
    <x v="11"/>
    <m/>
    <s v="GÜVEN SIRA  PAZARI ALI SARILAR VE ORT."/>
    <s v="UH.01.002"/>
    <s v="UNIDOX KONTÖR HIZMETI"/>
    <s v="Univera - Nestle Retail"/>
    <x v="6"/>
    <s v="E-Dönüşüm"/>
    <s v="Unidox"/>
    <n v="1.25"/>
    <m/>
    <n v="50000"/>
    <m/>
    <n v="62500"/>
    <m/>
    <n v="0"/>
    <m/>
    <n v="62500"/>
    <m/>
    <n v="0"/>
    <n v="0"/>
    <s v="UNI240000002155"/>
    <m/>
    <m/>
    <s v="Nestle"/>
    <x v="0"/>
    <s v="Yeni Satış"/>
    <s v="Kontor"/>
    <s v="Kontor Satışı"/>
    <s v="Key Account"/>
    <x v="1"/>
    <x v="0"/>
    <s v="Yurt İçi"/>
    <s v="Türkiye"/>
  </r>
  <r>
    <s v="Q4"/>
    <x v="0"/>
    <x v="11"/>
    <m/>
    <s v="MİYA OTOMASYON VE BARKOD BILISIM SISTEMLERI SAN TİC. VE L.T.D. STI."/>
    <s v="UH.01.002"/>
    <s v="UNIDOX KONTÖR HIZMETI"/>
    <s v="Univera - Kanal"/>
    <x v="5"/>
    <s v="E-Dönüşüm"/>
    <s v="Unidox"/>
    <n v="0.36659999999999998"/>
    <m/>
    <n v="1000000"/>
    <m/>
    <n v="366600"/>
    <m/>
    <n v="0"/>
    <m/>
    <n v="366600"/>
    <m/>
    <n v="0"/>
    <n v="0"/>
    <s v="UNI240000002153"/>
    <m/>
    <m/>
    <s v="Miya"/>
    <x v="0"/>
    <s v="Yeni Satış"/>
    <s v="Kontor"/>
    <s v="Kontor Satışı"/>
    <s v="Diğer"/>
    <x v="1"/>
    <x v="1"/>
    <s v="Yurt İçi"/>
    <s v="Türkiye"/>
  </r>
  <r>
    <s v="Q4"/>
    <x v="0"/>
    <x v="11"/>
    <m/>
    <s v="PASA GIDA PAZ. SAN. TURZ. ve TIC. ITH.IHR. LTD. STI."/>
    <s v="UH.01.002"/>
    <s v="UNIDOX KONTÖR HIZMETI"/>
    <s v="Univera - Tadım"/>
    <x v="6"/>
    <s v="E-Dönüşüm"/>
    <s v="Unidox"/>
    <n v="1.7424999999999999"/>
    <m/>
    <n v="50000"/>
    <m/>
    <n v="87125"/>
    <m/>
    <n v="0"/>
    <m/>
    <n v="87125"/>
    <m/>
    <n v="0"/>
    <n v="0"/>
    <s v="UNI240000002154"/>
    <m/>
    <m/>
    <s v="Tadım"/>
    <x v="0"/>
    <s v="Yeni Satış"/>
    <s v="Kontor"/>
    <s v="Kontor Satışı"/>
    <s v="Diğer"/>
    <x v="1"/>
    <x v="0"/>
    <s v="Yurt İçi"/>
    <s v="Türkiye"/>
  </r>
  <r>
    <s v="Q4"/>
    <x v="0"/>
    <x v="11"/>
    <m/>
    <s v="NUROL MAKINA VE SANAYI A.S."/>
    <s v="CDY.06.001"/>
    <s v="Calldesk Panorama - Yazilim Gelistirme Hizmeti"/>
    <s v="Univera - Nurol Makina"/>
    <x v="13"/>
    <s v="ServiceCore"/>
    <m/>
    <n v="6378"/>
    <m/>
    <n v="4.24"/>
    <m/>
    <n v="27042.720000000001"/>
    <m/>
    <n v="0"/>
    <m/>
    <n v="27042.720000000001"/>
    <m/>
    <n v="0"/>
    <n v="0"/>
    <s v="UNI240000002151"/>
    <m/>
    <m/>
    <s v="Nurol Makina"/>
    <x v="0"/>
    <s v="Yeni Satış"/>
    <s v="Hizmet"/>
    <s v="Yazılım Geliştirme"/>
    <s v="Diğer"/>
    <x v="0"/>
    <x v="0"/>
    <s v="Yurt İçi"/>
    <s v="Türkiye"/>
  </r>
  <r>
    <s v="Q4"/>
    <x v="0"/>
    <x v="11"/>
    <m/>
    <s v="NUROL MAKINA VE SANAYI A.S."/>
    <s v="CDH.05.002"/>
    <s v="Calldesk Panorama - Rapor Gelistirme Hizmeti"/>
    <s v="Univera - Nurol Makina"/>
    <x v="13"/>
    <s v="ServiceCore"/>
    <m/>
    <n v="5103"/>
    <m/>
    <n v="7"/>
    <m/>
    <n v="35721"/>
    <m/>
    <n v="0"/>
    <m/>
    <n v="35721"/>
    <m/>
    <n v="0"/>
    <n v="0"/>
    <s v="UNI240000002150"/>
    <m/>
    <m/>
    <s v="Nurol Makina"/>
    <x v="0"/>
    <s v="Yeni Satış"/>
    <s v="Hizmet"/>
    <s v="Rapor Geliştirme"/>
    <s v="Diğer"/>
    <x v="0"/>
    <x v="0"/>
    <s v="Yurt İçi"/>
    <s v="Türkiye"/>
  </r>
  <r>
    <s v="Q4"/>
    <x v="0"/>
    <x v="11"/>
    <m/>
    <s v="NUROL MAKINA VE SANAYI A.S."/>
    <s v="CDH.05.002"/>
    <s v="Calldesk Panorama - Rapor Gelistirme Hizmeti"/>
    <s v="Univera - Nurol Makina"/>
    <x v="13"/>
    <s v="ServiceCore"/>
    <m/>
    <n v="5103"/>
    <m/>
    <n v="2"/>
    <m/>
    <n v="10206"/>
    <m/>
    <n v="0"/>
    <m/>
    <n v="10206"/>
    <m/>
    <n v="0"/>
    <n v="0"/>
    <s v="UNI240000002151"/>
    <m/>
    <m/>
    <s v="Nurol Makina"/>
    <x v="0"/>
    <s v="Yeni Satış"/>
    <s v="Hizmet"/>
    <s v="Rapor Geliştirme"/>
    <s v="Diğer"/>
    <x v="0"/>
    <x v="0"/>
    <s v="Yurt İçi"/>
    <s v="Türkiye"/>
  </r>
  <r>
    <s v="Q4"/>
    <x v="1"/>
    <x v="10"/>
    <m/>
    <s v="EFES KAZAKHSTAN JSC FE"/>
    <s v="EH.05.001"/>
    <s v="Enroute Panorama - Yazılım Geliştirme Hizmeti"/>
    <s v="Univera - Efes Kazakistan"/>
    <x v="19"/>
    <s v="Enroute"/>
    <s v="Enterprise"/>
    <n v="400"/>
    <s v="USD"/>
    <n v="16.829999999999998"/>
    <m/>
    <m/>
    <m/>
    <m/>
    <m/>
    <n v="284843.03999999998"/>
    <m/>
    <m/>
    <m/>
    <n v="1000002557"/>
    <m/>
    <m/>
    <s v="Efes International"/>
    <x v="0"/>
    <s v="Yeni Satış"/>
    <s v="Hizmet"/>
    <s v="Yazılım Geliştirme"/>
    <s v="Diğer"/>
    <x v="0"/>
    <x v="0"/>
    <s v="Yurt Dışı"/>
    <s v="Kazakistan"/>
  </r>
  <r>
    <s v="Q4"/>
    <x v="1"/>
    <x v="10"/>
    <m/>
    <s v="Haribo Şekerleme Tic. Ltd. Şti."/>
    <s v="EH.02.001"/>
    <s v="Enroute Panorama - Yazılım Bakımı, Yaşatma ve Merkezi Destek Hizmeti"/>
    <s v="Univera - Haribo"/>
    <x v="13"/>
    <s v="Enroute"/>
    <s v="Enterprise"/>
    <n v="202076.88"/>
    <m/>
    <n v="1"/>
    <m/>
    <m/>
    <m/>
    <m/>
    <m/>
    <n v="202076.88"/>
    <m/>
    <m/>
    <m/>
    <n v="1000002558"/>
    <m/>
    <m/>
    <s v="Haribo"/>
    <x v="0"/>
    <s v="Yenileme"/>
    <s v="Hizmet"/>
    <s v="Bakım ve Destek Hizmeti"/>
    <s v="Diğer"/>
    <x v="0"/>
    <x v="0"/>
    <s v="Yurt İçi"/>
    <s v="Türkiye"/>
  </r>
  <r>
    <s v="Q4"/>
    <x v="1"/>
    <x v="10"/>
    <m/>
    <s v="EFES KAZAKHSTAN JSC FE"/>
    <s v="EH.01.001"/>
    <s v="Enroute Panorama - Proje ve Ürün Yönetimi Danışmanlığı Hizmeti"/>
    <s v="Univera - Efes Kazakistan"/>
    <x v="19"/>
    <s v="Enroute"/>
    <s v="Enterprise"/>
    <n v="16924.72"/>
    <m/>
    <n v="1"/>
    <m/>
    <m/>
    <m/>
    <m/>
    <m/>
    <n v="16924.72"/>
    <m/>
    <m/>
    <m/>
    <n v="1000002557"/>
    <m/>
    <m/>
    <s v="Efes International"/>
    <x v="0"/>
    <s v="Yeni Satış"/>
    <s v="Hizmet"/>
    <s v="Proje Yönetimi ve Danışmanlık"/>
    <s v="Diğer"/>
    <x v="0"/>
    <x v="0"/>
    <s v="Yurt Dışı"/>
    <s v="Kazakistan"/>
  </r>
  <r>
    <s v="Q4"/>
    <x v="1"/>
    <x v="10"/>
    <m/>
    <s v="Haribo Şekerleme Tic. Ltd. Şti."/>
    <s v="EY.04.002"/>
    <s v="Enroute Panorama - Fund Manager - Fon ve Bütçe Yönetimi Modül Yazılımı"/>
    <s v="Univera - Haribo"/>
    <x v="13"/>
    <s v="Enroute"/>
    <s v="Enterprise"/>
    <n v="511875"/>
    <m/>
    <n v="1"/>
    <m/>
    <m/>
    <m/>
    <m/>
    <m/>
    <n v="511875"/>
    <m/>
    <m/>
    <m/>
    <n v="1000002558"/>
    <m/>
    <m/>
    <s v="Haribo"/>
    <x v="0"/>
    <s v="Yeni Satış"/>
    <s v="Lisans"/>
    <s v="Lisans Satışı"/>
    <s v="Diğer"/>
    <x v="0"/>
    <x v="0"/>
    <s v="Yurt İçi"/>
    <s v="Türkiye"/>
  </r>
  <r>
    <s v="Q4"/>
    <x v="0"/>
    <x v="11"/>
    <m/>
    <s v="MİYA OTOMASYON VE BARKOD BILISIM SISTEMLERI SAN TİC. VE L.T.D. STI."/>
    <s v="UH.01.002"/>
    <s v="UNIDOX KONTÖR HIZMETI"/>
    <s v="Univera - Kanal"/>
    <x v="5"/>
    <s v="E-Dönüşüm"/>
    <s v="Unidox"/>
    <n v="3.5625"/>
    <m/>
    <n v="2000"/>
    <m/>
    <n v="7125"/>
    <m/>
    <n v="0"/>
    <m/>
    <n v="7125"/>
    <m/>
    <n v="0"/>
    <n v="0"/>
    <s v="UNI240000002156"/>
    <m/>
    <m/>
    <s v="Miya"/>
    <x v="0"/>
    <s v="Yeni Satış"/>
    <s v="Kontor"/>
    <s v="Kontor Satışı"/>
    <s v="Diğer"/>
    <x v="1"/>
    <x v="1"/>
    <s v="Yurt İçi"/>
    <s v="Türkiye"/>
  </r>
  <r>
    <s v="Q4"/>
    <x v="0"/>
    <x v="11"/>
    <m/>
    <s v="PANASONIC ELEKTRIC WORKS ELEKTRIK SAN.VE TIC. A.S."/>
    <s v="SH.01.001"/>
    <s v="StokBar Panorama - Proje Yönetim Hizmeti"/>
    <s v="Univera - Panasonic"/>
    <x v="11"/>
    <s v="Stokbar"/>
    <s v="Stokbar"/>
    <n v="4032.2580645161293"/>
    <m/>
    <n v="62"/>
    <m/>
    <n v="250000.00219999999"/>
    <m/>
    <n v="2.2000000000000001E-3"/>
    <m/>
    <n v="250000"/>
    <m/>
    <n v="0"/>
    <n v="0"/>
    <s v="UNI240000002157"/>
    <m/>
    <m/>
    <s v="Panasonic"/>
    <x v="0"/>
    <s v="Yeni Satış"/>
    <s v="Hizmet"/>
    <s v="Proje Yönetimi ve Danışmanlık"/>
    <s v="Diğer"/>
    <x v="0"/>
    <x v="0"/>
    <s v="Yurt İçi"/>
    <s v="Türkiye"/>
  </r>
  <r>
    <s v="Q4"/>
    <x v="0"/>
    <x v="11"/>
    <m/>
    <s v="PANASONIC ELEKTRIC WORKS ELEKTRIK SAN.VE TIC. A.S."/>
    <s v="SH.01.001"/>
    <s v="StokBar Panorama - Proje Yönetim Hizmeti"/>
    <s v="Univera - Panasonic"/>
    <x v="11"/>
    <s v="Stokbar"/>
    <s v="Stokbar"/>
    <n v="4032.2580645161293"/>
    <m/>
    <n v="62"/>
    <m/>
    <n v="250000.00219999999"/>
    <m/>
    <n v="2.2000000000000001E-3"/>
    <m/>
    <n v="250000"/>
    <m/>
    <n v="0"/>
    <n v="0"/>
    <s v="UNI240000002158"/>
    <m/>
    <m/>
    <s v="Panasonic"/>
    <x v="0"/>
    <s v="Yeni Satış"/>
    <s v="Hizmet"/>
    <s v="Proje Yönetimi ve Danışmanlık"/>
    <s v="Diğer"/>
    <x v="0"/>
    <x v="0"/>
    <s v="Yurt İçi"/>
    <s v="Türkiye"/>
  </r>
  <r>
    <s v="Q4"/>
    <x v="1"/>
    <x v="10"/>
    <m/>
    <s v="Haribo Şekerleme Tic. Ltd. Şti."/>
    <s v="EH.05.001"/>
    <s v="Enroute Panorama - Yazılım Geliştirme Hizmeti"/>
    <s v="Univera - Haribo"/>
    <x v="13"/>
    <s v="Enroute"/>
    <s v="Enterprise"/>
    <n v="17150"/>
    <m/>
    <n v="5"/>
    <m/>
    <m/>
    <m/>
    <m/>
    <m/>
    <n v="85750"/>
    <m/>
    <m/>
    <m/>
    <n v="1000002558"/>
    <m/>
    <m/>
    <s v="Haribo"/>
    <x v="0"/>
    <s v="Yeni Satış"/>
    <s v="Hizmet"/>
    <s v="Yazılım Geliştirme"/>
    <s v="Diğer"/>
    <x v="0"/>
    <x v="0"/>
    <s v="Yurt İçi"/>
    <s v="Türkiye"/>
  </r>
  <r>
    <s v="Q4"/>
    <x v="1"/>
    <x v="10"/>
    <m/>
    <s v="Üçyol Dayanıklı Tüketim Malları Tekstil Ve Dış Tic.A.Ş. - Newal"/>
    <s v="EH.05.001"/>
    <s v="Enroute Panorama - Yazılım Geliştirme Hizmeti"/>
    <s v="Univera - Newal Irak"/>
    <x v="18"/>
    <s v="Enroute"/>
    <s v="Enterprise"/>
    <n v="19464.510142857143"/>
    <m/>
    <n v="3.5"/>
    <m/>
    <n v="2415"/>
    <m/>
    <n v="802"/>
    <m/>
    <n v="68125.785499999998"/>
    <m/>
    <m/>
    <m/>
    <n v="1000002570"/>
    <m/>
    <m/>
    <s v="Newal"/>
    <x v="0"/>
    <s v="Yeni Satış"/>
    <s v="Hizmet"/>
    <s v="Yazılım Geliştirme"/>
    <s v="Diğer"/>
    <x v="0"/>
    <x v="0"/>
    <s v="Yurt İçi"/>
    <s v="Türkiye"/>
  </r>
  <r>
    <s v="Q4"/>
    <x v="1"/>
    <x v="10"/>
    <m/>
    <s v="Üçyol Dayanıklı Tüketim Malları Tekstil Ve Dış Tic.A.Ş. - Newal"/>
    <s v="EH.05.001"/>
    <s v="Enroute Panorama - Yazılım Geliştirme Hizmeti"/>
    <s v="Univera - Newal Irak"/>
    <x v="18"/>
    <s v="Enroute"/>
    <s v="Enterprise"/>
    <n v="24774.933000000001"/>
    <m/>
    <n v="2"/>
    <m/>
    <n v="1380"/>
    <m/>
    <n v="207"/>
    <m/>
    <n v="49549.866000000002"/>
    <m/>
    <m/>
    <m/>
    <n v="1000002571"/>
    <m/>
    <m/>
    <s v="Newal"/>
    <x v="0"/>
    <s v="Yeni Satış"/>
    <s v="Hizmet"/>
    <s v="Yazılım Geliştirme"/>
    <s v="Diğer"/>
    <x v="0"/>
    <x v="0"/>
    <s v="Yurt İçi"/>
    <s v="Türkiye"/>
  </r>
  <r>
    <s v="Q4"/>
    <x v="1"/>
    <x v="10"/>
    <m/>
    <s v="Üçyol Dayanıklı Tüketim Malları Tekstil Ve Dış Tic.A.Ş. - Newal"/>
    <s v="EH.05.001"/>
    <s v="Enroute Panorama - Yazılım Geliştirme Hizmeti"/>
    <s v="Univera - Newal Irak"/>
    <x v="18"/>
    <s v="Enroute"/>
    <s v="Enterprise"/>
    <n v="24774.933000000001"/>
    <m/>
    <n v="1"/>
    <m/>
    <n v="690"/>
    <m/>
    <n v="104"/>
    <m/>
    <n v="24774.933000000001"/>
    <m/>
    <m/>
    <m/>
    <n v="1000002572"/>
    <m/>
    <m/>
    <s v="Newal"/>
    <x v="0"/>
    <s v="Yeni Satış"/>
    <s v="Hizmet"/>
    <s v="Yazılım Geliştirme"/>
    <s v="Diğer"/>
    <x v="0"/>
    <x v="0"/>
    <s v="Yurt İçi"/>
    <s v="Türkiye"/>
  </r>
  <r>
    <s v="Q4"/>
    <x v="1"/>
    <x v="10"/>
    <m/>
    <s v="Haribo Şekerleme Tic. Ltd. Şti."/>
    <s v="EH.05.002"/>
    <s v="Enroute Panorama - Rapor Geliştirme Hizmeti"/>
    <s v="Univera - Haribo"/>
    <x v="13"/>
    <s v="Enroute"/>
    <s v="Enterprise"/>
    <n v="17150"/>
    <m/>
    <n v="3"/>
    <m/>
    <m/>
    <m/>
    <m/>
    <m/>
    <n v="51450"/>
    <m/>
    <m/>
    <m/>
    <n v="1000002558"/>
    <m/>
    <m/>
    <s v="Haribo"/>
    <x v="0"/>
    <s v="Yeni Satış"/>
    <s v="Hizmet"/>
    <s v="Rapor Geliştirme"/>
    <s v="Diğer"/>
    <x v="0"/>
    <x v="0"/>
    <s v="Yurt İçi"/>
    <s v="Türkiye"/>
  </r>
  <r>
    <s v="Q4"/>
    <x v="1"/>
    <x v="10"/>
    <m/>
    <s v="Haribo Şekerleme Tic. Ltd. Şti."/>
    <s v="EH.01.001"/>
    <s v="Enroute Panorama - Proje ve Ürün Yönetimi Danışmanlığı Hizmeti"/>
    <s v="Univera - Haribo"/>
    <x v="13"/>
    <s v="Enroute"/>
    <s v="Enterprise"/>
    <n v="17150"/>
    <m/>
    <n v="15"/>
    <m/>
    <m/>
    <m/>
    <m/>
    <m/>
    <n v="257250"/>
    <m/>
    <m/>
    <m/>
    <n v="1000002558"/>
    <m/>
    <m/>
    <s v="Haribo"/>
    <x v="0"/>
    <s v="Yeni Satış"/>
    <s v="Hizmet"/>
    <s v="Proje Yönetimi ve Danışmanlık"/>
    <s v="Diğer"/>
    <x v="0"/>
    <x v="0"/>
    <s v="Yurt İçi"/>
    <s v="Türkiye"/>
  </r>
  <r>
    <s v="Q4"/>
    <x v="1"/>
    <x v="10"/>
    <m/>
    <s v="Üçyol Dayanıklı Tüketim Malları Tekstil Ve Dış Tic.A.Ş. - Newal"/>
    <s v="EH.01.001"/>
    <s v="Enroute Panorama - Proje ve Ürün Yönetimi Danışmanlığı Hizmeti"/>
    <s v="Univera - Newal Irak"/>
    <x v="18"/>
    <s v="Enroute"/>
    <s v="Enterprise"/>
    <n v="24778.686600000001"/>
    <m/>
    <n v="1"/>
    <m/>
    <n v="690"/>
    <m/>
    <n v="104"/>
    <m/>
    <n v="24778.686600000001"/>
    <m/>
    <m/>
    <m/>
    <n v="1000002570"/>
    <m/>
    <m/>
    <s v="Newal"/>
    <x v="0"/>
    <s v="Yeni Satış"/>
    <s v="Hizmet"/>
    <s v="Proje Yönetimi ve Danışmanlık"/>
    <s v="Diğer"/>
    <x v="0"/>
    <x v="0"/>
    <s v="Yurt İçi"/>
    <s v="Türkiye"/>
  </r>
  <r>
    <s v="Q4"/>
    <x v="1"/>
    <x v="10"/>
    <m/>
    <s v="Üçyol Dayanıklı Tüketim Malları Tekstil Ve Dış Tic.A.Ş. - Newal"/>
    <s v="EH.01.001"/>
    <s v="Enroute Panorama - Proje ve Ürün Yönetimi Danışmanlığı Hizmeti"/>
    <s v="Univera - Newal Irak"/>
    <x v="18"/>
    <s v="Enroute"/>
    <s v="Enterprise"/>
    <n v="19035.921942857145"/>
    <m/>
    <n v="3.5"/>
    <m/>
    <n v="2415"/>
    <m/>
    <n v="838"/>
    <m/>
    <n v="66625.726800000004"/>
    <m/>
    <m/>
    <m/>
    <n v="1000002571"/>
    <m/>
    <m/>
    <s v="Newal"/>
    <x v="0"/>
    <s v="Yeni Satış"/>
    <s v="Hizmet"/>
    <s v="Proje Yönetimi ve Danışmanlık"/>
    <s v="Diğer"/>
    <x v="0"/>
    <x v="0"/>
    <s v="Yurt İçi"/>
    <s v="Türkiye"/>
  </r>
  <r>
    <s v="Q4"/>
    <x v="1"/>
    <x v="10"/>
    <m/>
    <s v="Üçyol Dayanıklı Tüketim Malları Tekstil Ve Dış Tic.A.Ş. - Newal"/>
    <s v="EH.01.001"/>
    <s v="Enroute Panorama - Proje ve Ürün Yönetimi Danışmanlığı Hizmeti"/>
    <s v="Univera - Newal Irak"/>
    <x v="18"/>
    <s v="Enroute"/>
    <s v="Enterprise"/>
    <n v="24774.933000000001"/>
    <m/>
    <n v="2"/>
    <m/>
    <n v="1380"/>
    <m/>
    <n v="207"/>
    <m/>
    <n v="49549.866000000002"/>
    <m/>
    <m/>
    <m/>
    <n v="1000002572"/>
    <m/>
    <m/>
    <s v="Newal"/>
    <x v="0"/>
    <s v="Yeni Satış"/>
    <s v="Hizmet"/>
    <s v="Proje Yönetimi ve Danışmanlık"/>
    <s v="Diğer"/>
    <x v="0"/>
    <x v="0"/>
    <s v="Yurt İçi"/>
    <s v="Türkiye"/>
  </r>
  <r>
    <s v="Q4"/>
    <x v="0"/>
    <x v="11"/>
    <m/>
    <s v="MİYA OTOMASYON VE BARKOD BILISIM SISTEMLERI SAN TİC. VE L.T.D. STI."/>
    <s v="WPY.01.004"/>
    <s v="WEBPLUS EK KULLANICI LISANSI +5"/>
    <s v="Univera - Kanal"/>
    <x v="5"/>
    <s v="Enroute"/>
    <s v="Webplus"/>
    <n v="18500"/>
    <m/>
    <n v="1"/>
    <m/>
    <n v="18500"/>
    <m/>
    <n v="0"/>
    <m/>
    <n v="18500"/>
    <m/>
    <n v="0"/>
    <n v="0"/>
    <s v="UNI240000002168"/>
    <m/>
    <m/>
    <s v="Miya"/>
    <x v="0"/>
    <s v="Yeni Satış"/>
    <s v="Lisans"/>
    <s v="Lisans Satışı"/>
    <s v="Diğer"/>
    <x v="1"/>
    <x v="1"/>
    <s v="Yurt İçi"/>
    <s v="Türkiye"/>
  </r>
  <r>
    <s v="Q4"/>
    <x v="0"/>
    <x v="11"/>
    <m/>
    <s v="MİYA OTOMASYON VE BARKOD BILISIM SISTEMLERI SAN TİC. VE L.T.D. STI."/>
    <s v="WPY.01.003"/>
    <s v="WEBPLUS EK KULLANICI LISANSI +1"/>
    <s v="Univera - Kanal"/>
    <x v="5"/>
    <s v="Enroute"/>
    <s v="Webplus"/>
    <n v="4900"/>
    <m/>
    <n v="1"/>
    <m/>
    <n v="4900"/>
    <m/>
    <n v="0"/>
    <m/>
    <n v="4900"/>
    <m/>
    <n v="0"/>
    <n v="0"/>
    <s v="UNI240000002168"/>
    <m/>
    <m/>
    <s v="Miya"/>
    <x v="0"/>
    <s v="Yeni Satış"/>
    <s v="Lisans"/>
    <s v="Lisans Satışı"/>
    <s v="Diğer"/>
    <x v="1"/>
    <x v="1"/>
    <s v="Yurt İçi"/>
    <s v="Türkiye"/>
  </r>
  <r>
    <s v="Q4"/>
    <x v="0"/>
    <x v="11"/>
    <m/>
    <s v="BRN GRUP DAGITIM TICARET LIMITED SIRKETI"/>
    <s v="UH.01.002"/>
    <s v="UNIDOX KONTÖR HIZMETI"/>
    <s v="Univera - Nestle Waters"/>
    <x v="6"/>
    <s v="E-Dönüşüm"/>
    <s v="Unidox"/>
    <n v="1.1599999999999999"/>
    <m/>
    <n v="50000"/>
    <m/>
    <n v="58000"/>
    <m/>
    <n v="0"/>
    <m/>
    <n v="58000"/>
    <m/>
    <n v="0"/>
    <n v="0"/>
    <s v="UNI240000002174"/>
    <m/>
    <m/>
    <s v="Nestle"/>
    <x v="0"/>
    <s v="Yeni Satış"/>
    <s v="Kontor"/>
    <s v="Kontor Satışı"/>
    <s v="Key Account"/>
    <x v="1"/>
    <x v="0"/>
    <s v="Yurt İçi"/>
    <s v="Türkiye"/>
  </r>
  <r>
    <s v="Q4"/>
    <x v="0"/>
    <x v="11"/>
    <m/>
    <s v="ÇNR GRUP OTOM.MIM.INS.SAN.VE TIC.LTD.STI."/>
    <s v="UH.01.002"/>
    <s v="UNIDOX KONTÖR HIZMETI"/>
    <s v="Univera Doğuş Çay Projesi"/>
    <x v="6"/>
    <s v="E-Dönüşüm"/>
    <s v="Unidox"/>
    <n v="2.0438000000000001"/>
    <m/>
    <n v="10000"/>
    <m/>
    <n v="20438"/>
    <m/>
    <n v="0"/>
    <m/>
    <n v="20438"/>
    <m/>
    <n v="0"/>
    <n v="0"/>
    <s v="UNI240000002166"/>
    <m/>
    <m/>
    <s v="Doğuş Çay"/>
    <x v="0"/>
    <s v="Yeni Satış"/>
    <s v="Kontor"/>
    <s v="Kontor Satışı"/>
    <s v="Key Account"/>
    <x v="1"/>
    <x v="0"/>
    <s v="Yurt İçi"/>
    <s v="Türkiye"/>
  </r>
  <r>
    <s v="Q4"/>
    <x v="0"/>
    <x v="11"/>
    <m/>
    <s v="MİYA OTOMASYON VE BARKOD BILISIM SISTEMLERI SAN TİC. VE L.T.D. STI."/>
    <s v="UH.01.002"/>
    <s v="UNIDOX KONTÖR HIZMETI"/>
    <s v="Univera - Kanal"/>
    <x v="5"/>
    <s v="E-Dönüşüm"/>
    <s v="Unidox"/>
    <n v="2.0438000000000001"/>
    <m/>
    <n v="10000"/>
    <m/>
    <n v="20438"/>
    <m/>
    <n v="0"/>
    <m/>
    <n v="20438"/>
    <m/>
    <n v="0"/>
    <n v="0"/>
    <s v="UNI240000002167"/>
    <m/>
    <m/>
    <s v="Miya"/>
    <x v="0"/>
    <s v="Yeni Satış"/>
    <s v="Kontor"/>
    <s v="Kontor Satışı"/>
    <s v="Diğer"/>
    <x v="1"/>
    <x v="1"/>
    <s v="Yurt İçi"/>
    <s v="Türkiye"/>
  </r>
  <r>
    <s v="Q4"/>
    <x v="0"/>
    <x v="11"/>
    <m/>
    <s v="UNILEVER SAN VE TIC.TÜRK AS."/>
    <s v="SH.05.001"/>
    <s v="StokBar Panorama - Yazilim Gelistirme Hizmeti"/>
    <s v="Univera - Unilever"/>
    <x v="13"/>
    <s v="Stokbar"/>
    <s v="Stokbar"/>
    <n v="12250"/>
    <m/>
    <n v="21"/>
    <m/>
    <n v="367500"/>
    <m/>
    <n v="110250"/>
    <m/>
    <n v="257250"/>
    <m/>
    <n v="0"/>
    <n v="0"/>
    <s v="UNI240000002170"/>
    <m/>
    <m/>
    <s v="Unilever"/>
    <x v="0"/>
    <s v="Yeni Satış"/>
    <s v="Hizmet"/>
    <s v="Hosting"/>
    <s v="Diğer"/>
    <x v="0"/>
    <x v="0"/>
    <s v="Yurt İçi"/>
    <s v="Türkiye"/>
  </r>
  <r>
    <s v="Q4"/>
    <x v="0"/>
    <x v="11"/>
    <m/>
    <s v="UNILEVER SAN VE TIC.TÜRK AS."/>
    <s v="SH.01.001"/>
    <s v="StokBar Panorama - Proje Yönetim Hizmeti"/>
    <s v="Univera - Unilever"/>
    <x v="13"/>
    <s v="Stokbar"/>
    <s v="Stokbar"/>
    <n v="11375"/>
    <m/>
    <n v="6"/>
    <m/>
    <n v="105000"/>
    <m/>
    <n v="36750"/>
    <m/>
    <n v="68250"/>
    <m/>
    <n v="0"/>
    <n v="0"/>
    <s v="UNI240000002175"/>
    <m/>
    <m/>
    <s v="Unilever"/>
    <x v="0"/>
    <s v="Yeni Satış"/>
    <s v="Hizmet"/>
    <s v="Proje Yönetimi ve Danışmanlık"/>
    <s v="Diğer"/>
    <x v="0"/>
    <x v="0"/>
    <s v="Yurt İçi"/>
    <s v="Türkiye"/>
  </r>
  <r>
    <s v="Q4"/>
    <x v="0"/>
    <x v="11"/>
    <m/>
    <s v="UNILEVER SAN VE TIC.TÜRK AS."/>
    <s v="SH.01.001"/>
    <s v="StokBar Panorama - Proje Yönetim Hizmeti"/>
    <s v="Univera - Unilever"/>
    <x v="13"/>
    <s v="Stokbar"/>
    <s v="Stokbar"/>
    <n v="11375"/>
    <m/>
    <n v="4"/>
    <m/>
    <n v="70000"/>
    <m/>
    <n v="24500"/>
    <m/>
    <n v="45500"/>
    <m/>
    <n v="0"/>
    <n v="0"/>
    <s v="UNI240000002172"/>
    <m/>
    <m/>
    <s v="Unilever"/>
    <x v="0"/>
    <s v="Yeni Satış"/>
    <s v="Hizmet"/>
    <s v="Proje Yönetimi ve Danışmanlık"/>
    <s v="Diğer"/>
    <x v="0"/>
    <x v="0"/>
    <s v="Yurt İçi"/>
    <s v="Türkiye"/>
  </r>
  <r>
    <s v="Q4"/>
    <x v="0"/>
    <x v="11"/>
    <m/>
    <s v="UNILEVER SAN VE TIC.TÜRK AS."/>
    <s v="SH.01.001"/>
    <s v="StokBar Panorama - Proje Yönetim Hizmeti"/>
    <s v="Univera - Unilever"/>
    <x v="13"/>
    <s v="Stokbar"/>
    <s v="Stokbar"/>
    <n v="11375"/>
    <m/>
    <n v="2"/>
    <m/>
    <n v="35000"/>
    <m/>
    <n v="12250"/>
    <m/>
    <n v="22750"/>
    <m/>
    <n v="0"/>
    <n v="0"/>
    <s v="UNI240000002171"/>
    <m/>
    <m/>
    <s v="Unilever"/>
    <x v="0"/>
    <s v="Yeni Satış"/>
    <s v="Hizmet"/>
    <s v="Proje Yönetimi ve Danışmanlık"/>
    <s v="Diğer"/>
    <x v="0"/>
    <x v="0"/>
    <s v="Yurt İçi"/>
    <s v="Türkiye"/>
  </r>
  <r>
    <s v="Q4"/>
    <x v="0"/>
    <x v="11"/>
    <m/>
    <s v="JTI TÜTÜN ÜRÜNLERI PAZARLAMA A.S."/>
    <s v="QH.06.001"/>
    <s v="Quest Panorama - Yazilim Gelistirme Hizmeti"/>
    <s v="Univera - JTI"/>
    <x v="11"/>
    <s v="Quest"/>
    <m/>
    <n v="5950"/>
    <m/>
    <n v="14"/>
    <m/>
    <n v="83300"/>
    <m/>
    <n v="0"/>
    <m/>
    <n v="83300"/>
    <m/>
    <n v="0"/>
    <n v="0"/>
    <s v="UNI240000002173"/>
    <m/>
    <m/>
    <s v="JTI"/>
    <x v="0"/>
    <s v="Yeni Satış"/>
    <s v="Hizmet"/>
    <s v="Hosting"/>
    <s v="Key Account"/>
    <x v="0"/>
    <x v="0"/>
    <s v="Yurt İçi"/>
    <s v="Türkiye"/>
  </r>
  <r>
    <s v="Q4"/>
    <x v="0"/>
    <x v="11"/>
    <m/>
    <s v="JTI TÜTÜN ÜRÜNLERI PAZARLAMA A.S."/>
    <s v="QH.01.001"/>
    <s v="Quest Panorama - Proje Yönetim Hizmeti"/>
    <s v="Univera - JTI"/>
    <x v="11"/>
    <s v="Quest"/>
    <m/>
    <n v="5550.46"/>
    <m/>
    <n v="9"/>
    <m/>
    <n v="49954.14"/>
    <m/>
    <n v="0"/>
    <m/>
    <n v="49954.14"/>
    <m/>
    <n v="0"/>
    <n v="0"/>
    <s v="UNI240000002173"/>
    <m/>
    <m/>
    <s v="JTI"/>
    <x v="0"/>
    <s v="Yeni Satış"/>
    <s v="Hizmet"/>
    <s v="Proje Yönetimi ve Danışmanlık"/>
    <s v="Key Account"/>
    <x v="0"/>
    <x v="0"/>
    <s v="Yurt İçi"/>
    <s v="Türkiye"/>
  </r>
  <r>
    <s v="Q4"/>
    <x v="1"/>
    <x v="10"/>
    <m/>
    <s v="Şenpiliç Gıda Sanayi A.Ş."/>
    <s v="EH.05.001"/>
    <s v="Enroute Panorama - Yazılım Geliştirme Hizmeti"/>
    <s v="Univera - Şen Piliç"/>
    <x v="19"/>
    <s v="Enroute"/>
    <s v="Enterprise"/>
    <n v="15000"/>
    <m/>
    <n v="0.5"/>
    <m/>
    <n v="7500"/>
    <m/>
    <n v="0"/>
    <m/>
    <n v="7500"/>
    <m/>
    <m/>
    <m/>
    <n v="1000002574"/>
    <m/>
    <m/>
    <s v="Şen Piliç"/>
    <x v="0"/>
    <s v="Yeni Satış"/>
    <s v="Hizmet"/>
    <s v="Yazılım Geliştirme"/>
    <s v="Diğer"/>
    <x v="0"/>
    <x v="0"/>
    <s v="Yurt İçi"/>
    <s v="Türkiye"/>
  </r>
  <r>
    <s v="Q4"/>
    <x v="1"/>
    <x v="10"/>
    <m/>
    <s v="Üçyol Dayanıklı Tüketim Malları Tekstil Ve Dış Tic.A.Ş. - Newal"/>
    <s v="EH.05.001"/>
    <s v="Enroute Panorama - Yazılım Geliştirme Hizmeti"/>
    <s v="Univera - Newal Irak"/>
    <x v="18"/>
    <s v="Enroute"/>
    <s v="Enterprise"/>
    <n v="18664.46523076923"/>
    <m/>
    <n v="6.5"/>
    <m/>
    <n v="4485"/>
    <m/>
    <n v="1613"/>
    <m/>
    <n v="121319.024"/>
    <m/>
    <m/>
    <m/>
    <n v="1000002573"/>
    <m/>
    <m/>
    <s v="Newal"/>
    <x v="0"/>
    <s v="Yeni Satış"/>
    <s v="Hizmet"/>
    <s v="Yazılım Geliştirme"/>
    <s v="Diğer"/>
    <x v="0"/>
    <x v="0"/>
    <s v="Yurt İçi"/>
    <s v="Türkiye"/>
  </r>
  <r>
    <s v="Q4"/>
    <x v="1"/>
    <x v="10"/>
    <m/>
    <s v="Üçyol Dayanıklı Tüketim Malları Tekstil Ve Dış Tic.A.Ş. - Newal"/>
    <s v="EH.05.001"/>
    <s v="Enroute Panorama - Yazılım Geliştirme Hizmeti"/>
    <s v="Univera - Newal Irak"/>
    <x v="18"/>
    <s v="Enroute"/>
    <s v="Enterprise"/>
    <n v="18664.46523076923"/>
    <m/>
    <n v="6.5"/>
    <m/>
    <n v="4485"/>
    <m/>
    <n v="1613"/>
    <m/>
    <n v="121319.024"/>
    <m/>
    <m/>
    <m/>
    <n v="1000002573"/>
    <m/>
    <m/>
    <s v="Newal"/>
    <x v="0"/>
    <s v="Yeni Satış"/>
    <s v="Hizmet"/>
    <s v="Yazılım Geliştirme"/>
    <s v="Diğer"/>
    <x v="0"/>
    <x v="0"/>
    <s v="Yurt İçi"/>
    <s v="Türkiye"/>
  </r>
  <r>
    <s v="Q4"/>
    <x v="1"/>
    <x v="10"/>
    <m/>
    <s v="Üçyol Dayanıklı Tüketim Malları Tekstil Ve Dış Tic.A.Ş. - Newal"/>
    <s v="EH.05.002"/>
    <s v="Enroute Panorama - Rapor Geliştirme Hizmeti"/>
    <s v="Univera - Newal Irak"/>
    <x v="18"/>
    <s v="Enroute"/>
    <s v="Enterprise"/>
    <n v="24774.933000000001"/>
    <m/>
    <n v="4"/>
    <m/>
    <n v="2760"/>
    <m/>
    <n v="414"/>
    <m/>
    <n v="99099.732000000004"/>
    <m/>
    <m/>
    <m/>
    <n v="1000002572"/>
    <m/>
    <m/>
    <s v="Newal"/>
    <x v="0"/>
    <s v="Yeni Satış"/>
    <s v="Hizmet"/>
    <s v="Rapor Geliştirme"/>
    <s v="Diğer"/>
    <x v="0"/>
    <x v="0"/>
    <s v="Yurt İçi"/>
    <s v="Türkiye"/>
  </r>
  <r>
    <s v="Q4"/>
    <x v="1"/>
    <x v="10"/>
    <m/>
    <s v="Üçyol Dayanıklı Tüketim Malları Tekstil Ve Dış Tic.A.Ş. - Newal"/>
    <s v="EH.01.001"/>
    <s v="Enroute Panorama - Proje ve Ürün Yönetimi Danışmanlığı Hizmeti"/>
    <s v="Univera - Newal Irak"/>
    <x v="18"/>
    <s v="Enroute"/>
    <s v="Enterprise"/>
    <n v="24778.686600000001"/>
    <m/>
    <n v="3"/>
    <m/>
    <n v="2070"/>
    <m/>
    <n v="310"/>
    <m/>
    <n v="74336.059800000003"/>
    <m/>
    <m/>
    <m/>
    <n v="1000002572"/>
    <m/>
    <m/>
    <s v="Newal"/>
    <x v="0"/>
    <s v="Yeni Satış"/>
    <s v="Hizmet"/>
    <s v="Proje Yönetimi ve Danışmanlık"/>
    <s v="Diğer"/>
    <x v="0"/>
    <x v="0"/>
    <s v="Yurt İçi"/>
    <s v="Türkiye"/>
  </r>
  <r>
    <s v="Q4"/>
    <x v="1"/>
    <x v="10"/>
    <m/>
    <s v="Üçyol Dayanıklı Tüketim Malları Tekstil Ve Dış Tic.A.Ş. - Newal"/>
    <s v="EH.01.001"/>
    <s v="Enroute Panorama - Proje ve Ürün Yönetimi Danışmanlığı Hizmeti"/>
    <s v="Univera - Newal Irak"/>
    <x v="18"/>
    <s v="Enroute"/>
    <s v="Enterprise"/>
    <n v="22202.395199999999"/>
    <m/>
    <n v="5"/>
    <m/>
    <n v="3450"/>
    <m/>
    <n v="822"/>
    <m/>
    <n v="111011.976"/>
    <m/>
    <m/>
    <m/>
    <n v="1000002573"/>
    <m/>
    <m/>
    <s v="Newal"/>
    <x v="0"/>
    <s v="Yeni Satış"/>
    <s v="Hizmet"/>
    <s v="Proje Yönetimi ve Danışmanlık"/>
    <s v="Diğer"/>
    <x v="0"/>
    <x v="0"/>
    <s v="Yurt İçi"/>
    <s v="Türkiye"/>
  </r>
  <r>
    <s v="Q4"/>
    <x v="1"/>
    <x v="10"/>
    <m/>
    <s v="Üçyol Dayanıklı Tüketim Malları Tekstil Ve Dış Tic.A.Ş. - Newal"/>
    <s v="EH.01.001"/>
    <s v="Enroute Panorama - Proje ve Ürün Yönetimi Danışmanlığı Hizmeti"/>
    <s v="Univera - Newal Irak"/>
    <x v="18"/>
    <s v="Enroute"/>
    <s v="Enterprise"/>
    <n v="22202.395199999999"/>
    <m/>
    <n v="5"/>
    <m/>
    <n v="3450"/>
    <m/>
    <n v="822"/>
    <m/>
    <n v="111011.976"/>
    <m/>
    <m/>
    <m/>
    <n v="1000002573"/>
    <m/>
    <m/>
    <s v="Newal"/>
    <x v="0"/>
    <s v="Yeni Satış"/>
    <s v="Hizmet"/>
    <s v="Proje Yönetimi ve Danışmanlık"/>
    <s v="Diğer"/>
    <x v="0"/>
    <x v="0"/>
    <s v="Yurt İçi"/>
    <s v="Türkiye"/>
  </r>
  <r>
    <s v="Q4"/>
    <x v="0"/>
    <x v="11"/>
    <m/>
    <s v="NASIROGULLARI GIDA KIRTASIYE GIYIM DAY. TÜK. MALLARI TIC. VE SAN. LTD. STI."/>
    <s v="UH.01.002"/>
    <s v="UNIDOX KONTÖR HIZMETI"/>
    <s v="Univera - Tadım"/>
    <x v="6"/>
    <s v="E-Dönüşüm"/>
    <s v="Unidox"/>
    <n v="2.3163"/>
    <m/>
    <n v="10000"/>
    <m/>
    <n v="23163"/>
    <m/>
    <n v="0"/>
    <m/>
    <n v="23163"/>
    <m/>
    <n v="0"/>
    <n v="0"/>
    <s v="UNI240000002178"/>
    <m/>
    <m/>
    <s v="Tadım"/>
    <x v="0"/>
    <s v="Yeni Satış"/>
    <s v="Kontor"/>
    <s v="Kontor Satışı"/>
    <s v="Diğer"/>
    <x v="1"/>
    <x v="0"/>
    <s v="Yurt İçi"/>
    <s v="Türkiye"/>
  </r>
  <r>
    <s v="Q4"/>
    <x v="0"/>
    <x v="11"/>
    <m/>
    <s v="SAN-KAR GIDA INS.NAK.OTO. YAZILIM TIC.LTD.STI."/>
    <s v="UH.01.002"/>
    <s v="UNIDOX KONTÖR HIZMETI"/>
    <s v="Univera - Şen Piliç"/>
    <x v="6"/>
    <s v="E-Dönüşüm"/>
    <s v="Unidox"/>
    <n v="2.2999999999999998"/>
    <m/>
    <n v="10000"/>
    <m/>
    <n v="23000"/>
    <m/>
    <n v="0"/>
    <m/>
    <n v="23000"/>
    <m/>
    <n v="0"/>
    <n v="0"/>
    <s v="UNI240000002177"/>
    <m/>
    <m/>
    <s v="Şen Piliç"/>
    <x v="0"/>
    <s v="Yeni Satış"/>
    <s v="Kontor"/>
    <s v="Kontor Satışı"/>
    <s v="Diğer"/>
    <x v="1"/>
    <x v="0"/>
    <s v="Yurt İçi"/>
    <s v="Türkiye"/>
  </r>
  <r>
    <s v="Q4"/>
    <x v="0"/>
    <x v="11"/>
    <m/>
    <s v="YUSUF ALDEMİR (ALDEMİR BİLİŞİM HizmetLERİ VE DANIŞMANLIK)"/>
    <s v="UH.01.002"/>
    <s v="UNIDOX KONTÖR HIZMETI"/>
    <s v="Univera - Şen Piliç"/>
    <x v="6"/>
    <s v="E-Dönüşüm"/>
    <s v="Unidox"/>
    <n v="0.99539999999999995"/>
    <m/>
    <n v="215000"/>
    <m/>
    <n v="214011"/>
    <m/>
    <n v="0"/>
    <m/>
    <n v="214011"/>
    <m/>
    <n v="0"/>
    <n v="0"/>
    <s v="UNI240000002176"/>
    <m/>
    <m/>
    <s v="Aldemir Bilişim"/>
    <x v="0"/>
    <s v="Yeni Satış"/>
    <s v="Kontor"/>
    <s v="Kontor Satışı"/>
    <s v="Diğer"/>
    <x v="1"/>
    <x v="3"/>
    <s v="Yurt İçi"/>
    <s v="Türkiye"/>
  </r>
  <r>
    <s v="Q4"/>
    <x v="0"/>
    <x v="11"/>
    <m/>
    <s v="AGAÇLI OTOMOTIV GIDA TIC. VE SAN. A.S."/>
    <s v="EH.06.001"/>
    <s v="EnRoute Panorama - Hosting Hizmeti"/>
    <s v="Univera - JTI"/>
    <x v="11"/>
    <s v="Hosting"/>
    <m/>
    <n v="818.64199999999994"/>
    <m/>
    <n v="15"/>
    <m/>
    <n v="12279.6291"/>
    <m/>
    <n v="-8.9999999999999998E-4"/>
    <m/>
    <n v="12279.63"/>
    <m/>
    <n v="0"/>
    <n v="0"/>
    <s v="UNI240000002219"/>
    <m/>
    <m/>
    <s v="JTI"/>
    <x v="0"/>
    <s v="Yenileme"/>
    <s v="Hizmet"/>
    <s v="Hosting"/>
    <s v="Key Account"/>
    <x v="0"/>
    <x v="0"/>
    <s v="Yurt İçi"/>
    <s v="Türkiye"/>
  </r>
  <r>
    <s v="Q4"/>
    <x v="0"/>
    <x v="11"/>
    <m/>
    <s v="ALTUN TEMIZLIK TÜTÜN ÜRÜNLERI PAZARLAMA A .S"/>
    <s v="EH.06.001"/>
    <s v="EnRoute Panorama - Hosting Hizmeti"/>
    <s v="Univera - JTI"/>
    <x v="11"/>
    <s v="Hosting"/>
    <m/>
    <n v="818.64"/>
    <m/>
    <n v="1"/>
    <m/>
    <n v="818.64193999999998"/>
    <m/>
    <n v="1.9400000000000001E-3"/>
    <m/>
    <n v="818.64"/>
    <m/>
    <n v="0"/>
    <n v="0"/>
    <s v="UNI240000002220"/>
    <m/>
    <m/>
    <s v="JTI"/>
    <x v="0"/>
    <s v="Yenileme"/>
    <s v="Hizmet"/>
    <s v="Hosting"/>
    <s v="Key Account"/>
    <x v="0"/>
    <x v="0"/>
    <s v="Yurt İçi"/>
    <s v="Türkiye"/>
  </r>
  <r>
    <s v="Q4"/>
    <x v="0"/>
    <x v="11"/>
    <m/>
    <s v="ARME DAGITIM PAZARLAMA SANAYI VE TIC. A.S."/>
    <s v="EH.06.001"/>
    <s v="EnRoute Panorama - Hosting Hizmeti"/>
    <s v="Univera - JTI"/>
    <x v="11"/>
    <s v="Hosting"/>
    <m/>
    <n v="818.64"/>
    <m/>
    <n v="1"/>
    <m/>
    <n v="818.64193999999998"/>
    <m/>
    <n v="1.9400000000000001E-3"/>
    <m/>
    <n v="818.64"/>
    <m/>
    <n v="0"/>
    <n v="0"/>
    <s v="UNI240000002221"/>
    <m/>
    <m/>
    <s v="JTI"/>
    <x v="0"/>
    <s v="Yenileme"/>
    <s v="Hizmet"/>
    <s v="Hosting"/>
    <s v="Key Account"/>
    <x v="0"/>
    <x v="0"/>
    <s v="Yurt İçi"/>
    <s v="Türkiye"/>
  </r>
  <r>
    <s v="Q4"/>
    <x v="0"/>
    <x v="11"/>
    <m/>
    <s v="AYDIN ÜNLÜER TUR.GIDA TIC. VE SAN. A.S."/>
    <s v="EH.06.001"/>
    <s v="EnRoute Panorama - Hosting Hizmeti"/>
    <s v="Univera - JTI"/>
    <x v="11"/>
    <s v="Hosting"/>
    <m/>
    <n v="818.64333333333332"/>
    <m/>
    <n v="3"/>
    <m/>
    <n v="2455.9258199999999"/>
    <m/>
    <n v="-4.1799999999999997E-3"/>
    <m/>
    <n v="2455.9299999999998"/>
    <m/>
    <n v="0"/>
    <n v="0"/>
    <s v="UNI240000002222"/>
    <m/>
    <m/>
    <s v="JTI"/>
    <x v="0"/>
    <s v="Yenileme"/>
    <s v="Hizmet"/>
    <s v="Hosting"/>
    <s v="Key Account"/>
    <x v="0"/>
    <x v="0"/>
    <s v="Yurt İçi"/>
    <s v="Türkiye"/>
  </r>
  <r>
    <s v="Q4"/>
    <x v="0"/>
    <x v="11"/>
    <m/>
    <s v="BAMS GIDA ITRIYAT VE TEKSTIL TIC. VE SAN. LTD. STI."/>
    <s v="EH.06.001"/>
    <s v="EnRoute Panorama - Hosting Hizmeti"/>
    <s v="Univera - JTI"/>
    <x v="11"/>
    <s v="Hosting"/>
    <m/>
    <n v="818.64"/>
    <m/>
    <n v="2"/>
    <m/>
    <n v="1637.28388"/>
    <m/>
    <n v="3.8800000000000002E-3"/>
    <m/>
    <n v="1637.28"/>
    <m/>
    <n v="0"/>
    <n v="0"/>
    <s v="UNI240000002223"/>
    <m/>
    <m/>
    <s v="JTI"/>
    <x v="0"/>
    <s v="Yenileme"/>
    <s v="Hizmet"/>
    <s v="Hosting"/>
    <s v="Key Account"/>
    <x v="0"/>
    <x v="0"/>
    <s v="Yurt İçi"/>
    <s v="Türkiye"/>
  </r>
  <r>
    <s v="Q4"/>
    <x v="0"/>
    <x v="11"/>
    <m/>
    <s v="BAYRAKTAR SATIS VE DAGITIM ANONIM SIRKETI"/>
    <s v="EH.06.001"/>
    <s v="EnRoute Panorama - Hosting Hizmeti"/>
    <s v="Univera - JTI"/>
    <x v="11"/>
    <s v="Hosting"/>
    <m/>
    <n v="818.64"/>
    <m/>
    <n v="2"/>
    <m/>
    <n v="1637.28388"/>
    <m/>
    <n v="3.8800000000000002E-3"/>
    <m/>
    <n v="1637.28"/>
    <m/>
    <n v="0"/>
    <n v="0"/>
    <s v="UNI240000002224"/>
    <m/>
    <m/>
    <s v="JTI"/>
    <x v="0"/>
    <s v="Yenileme"/>
    <s v="Hizmet"/>
    <s v="Hosting"/>
    <s v="Key Account"/>
    <x v="0"/>
    <x v="0"/>
    <s v="Yurt İçi"/>
    <s v="Türkiye"/>
  </r>
  <r>
    <s v="Q4"/>
    <x v="0"/>
    <x v="11"/>
    <m/>
    <s v="BESLER GIDA PAZ. SAN. VE TIC. A.S."/>
    <s v="EH.06.001"/>
    <s v="EnRoute Panorama - Hosting Hizmeti"/>
    <s v="Univera - JTI"/>
    <x v="11"/>
    <s v="Hosting"/>
    <m/>
    <n v="818.64"/>
    <m/>
    <n v="1"/>
    <m/>
    <n v="818.64193999999998"/>
    <m/>
    <n v="1.9400000000000001E-3"/>
    <m/>
    <n v="818.64"/>
    <m/>
    <n v="0"/>
    <n v="0"/>
    <s v="UNI240000002225"/>
    <m/>
    <m/>
    <s v="JTI"/>
    <x v="0"/>
    <s v="Yenileme"/>
    <s v="Hizmet"/>
    <s v="Hosting"/>
    <s v="Key Account"/>
    <x v="0"/>
    <x v="0"/>
    <s v="Yurt İçi"/>
    <s v="Türkiye"/>
  </r>
  <r>
    <s v="Q4"/>
    <x v="0"/>
    <x v="11"/>
    <m/>
    <s v="BUGRA MÜH. VE INS. MALZ. IML. ITH. IHR. TIC. SAN. LTD. STI."/>
    <s v="EH.06.001"/>
    <s v="EnRoute Panorama - Hosting Hizmeti"/>
    <s v="Univera - JTI"/>
    <x v="11"/>
    <s v="Hosting"/>
    <m/>
    <n v="818.64"/>
    <m/>
    <n v="1"/>
    <m/>
    <n v="818.64193999999998"/>
    <m/>
    <n v="1.9400000000000001E-3"/>
    <m/>
    <n v="818.64"/>
    <m/>
    <n v="0"/>
    <n v="0"/>
    <s v="UNI240000002226"/>
    <m/>
    <m/>
    <s v="JTI"/>
    <x v="0"/>
    <s v="Yenileme"/>
    <s v="Hizmet"/>
    <s v="Hosting"/>
    <s v="Key Account"/>
    <x v="0"/>
    <x v="0"/>
    <s v="Yurt İçi"/>
    <s v="Türkiye"/>
  </r>
  <r>
    <s v="Q4"/>
    <x v="0"/>
    <x v="11"/>
    <m/>
    <s v="BURAY TÜTÜN MAMUL. MESR. PAZ. VE DAG. TIC. LTD. STI."/>
    <s v="EH.06.001"/>
    <s v="EnRoute Panorama - Hosting Hizmeti"/>
    <s v="Univera - JTI"/>
    <x v="11"/>
    <s v="Hosting"/>
    <m/>
    <n v="818.64"/>
    <m/>
    <n v="1"/>
    <m/>
    <n v="818.64193999999998"/>
    <m/>
    <n v="1.9400000000000001E-3"/>
    <m/>
    <n v="818.64"/>
    <m/>
    <n v="0"/>
    <n v="0"/>
    <s v="UNI240000002227"/>
    <m/>
    <m/>
    <s v="JTI"/>
    <x v="0"/>
    <s v="Yenileme"/>
    <s v="Hizmet"/>
    <s v="Hosting"/>
    <s v="Key Account"/>
    <x v="0"/>
    <x v="0"/>
    <s v="Yurt İçi"/>
    <s v="Türkiye"/>
  </r>
  <r>
    <s v="Q4"/>
    <x v="0"/>
    <x v="11"/>
    <m/>
    <s v="CAN TÜTÜN MAMULLERI INSAAT VE SANAYI TICARET A.S."/>
    <s v="EH.06.001"/>
    <s v="EnRoute Panorama - Hosting Hizmeti"/>
    <s v="Univera - JTI"/>
    <x v="11"/>
    <s v="Hosting"/>
    <m/>
    <n v="818.64"/>
    <m/>
    <n v="1"/>
    <m/>
    <n v="818.64193999999998"/>
    <m/>
    <n v="1.9400000000000001E-3"/>
    <m/>
    <n v="818.64"/>
    <m/>
    <n v="0"/>
    <n v="0"/>
    <s v="UNI240000002228"/>
    <m/>
    <m/>
    <s v="JTI"/>
    <x v="0"/>
    <s v="Yenileme"/>
    <s v="Hizmet"/>
    <s v="Hosting"/>
    <s v="Key Account"/>
    <x v="0"/>
    <x v="0"/>
    <s v="Yurt İçi"/>
    <s v="Türkiye"/>
  </r>
  <r>
    <s v="Q4"/>
    <x v="0"/>
    <x v="11"/>
    <m/>
    <s v="ÇELIKKOL TURIZM GIDA MAD.SAN VE TIC. LTD. STI."/>
    <s v="EH.06.001"/>
    <s v="EnRoute Panorama - Hosting Hizmeti"/>
    <s v="Univera - JTI"/>
    <x v="11"/>
    <s v="Hosting"/>
    <m/>
    <n v="818.64"/>
    <m/>
    <n v="1"/>
    <m/>
    <n v="818.64193999999998"/>
    <m/>
    <n v="1.9400000000000001E-3"/>
    <m/>
    <n v="818.64"/>
    <m/>
    <n v="0"/>
    <n v="0"/>
    <s v="UNI240000002229"/>
    <m/>
    <m/>
    <s v="JTI"/>
    <x v="0"/>
    <s v="Yenileme"/>
    <s v="Hizmet"/>
    <s v="Hosting"/>
    <s v="Key Account"/>
    <x v="0"/>
    <x v="0"/>
    <s v="Yurt İçi"/>
    <s v="Türkiye"/>
  </r>
  <r>
    <s v="Q4"/>
    <x v="0"/>
    <x v="11"/>
    <m/>
    <s v="DOYURAN GIDA A.S."/>
    <s v="EH.06.001"/>
    <s v="EnRoute Panorama - Hosting Hizmeti"/>
    <s v="Univera - JTI"/>
    <x v="11"/>
    <s v="Hosting"/>
    <m/>
    <n v="818.64"/>
    <m/>
    <n v="1"/>
    <m/>
    <n v="818.64193999999998"/>
    <m/>
    <n v="1.9400000000000001E-3"/>
    <m/>
    <n v="818.64"/>
    <m/>
    <n v="0"/>
    <n v="0"/>
    <s v="UNI240000002230"/>
    <m/>
    <m/>
    <s v="JTI"/>
    <x v="0"/>
    <s v="Yenileme"/>
    <s v="Hizmet"/>
    <s v="Hosting"/>
    <s v="Key Account"/>
    <x v="0"/>
    <x v="0"/>
    <s v="Yurt İçi"/>
    <s v="Türkiye"/>
  </r>
  <r>
    <s v="Q4"/>
    <x v="0"/>
    <x v="11"/>
    <m/>
    <s v="DÜNYA MESRUBAT GIDA INS.TURIZM PAZ. SAN. VE TIC. LTD. STI."/>
    <s v="EH.06.001"/>
    <s v="EnRoute Panorama - Hosting Hizmeti"/>
    <s v="Univera - JTI"/>
    <x v="11"/>
    <s v="Hosting"/>
    <m/>
    <n v="818.64200000000005"/>
    <m/>
    <n v="5"/>
    <m/>
    <n v="4093.2096999999999"/>
    <m/>
    <n v="-2.9999999999999997E-4"/>
    <m/>
    <n v="4093.21"/>
    <m/>
    <n v="0"/>
    <n v="0"/>
    <s v="UNI240000002231"/>
    <m/>
    <m/>
    <s v="JTI"/>
    <x v="0"/>
    <s v="Yenileme"/>
    <s v="Hizmet"/>
    <s v="Hosting"/>
    <s v="Key Account"/>
    <x v="0"/>
    <x v="0"/>
    <s v="Yurt İçi"/>
    <s v="Türkiye"/>
  </r>
  <r>
    <s v="Q4"/>
    <x v="0"/>
    <x v="11"/>
    <m/>
    <s v="FLAS TURIZM INSAAT TAAHHÜT TIC. LTD. STI."/>
    <s v="EH.06.001"/>
    <s v="EnRoute Panorama - Hosting Hizmeti"/>
    <s v="Univera - JTI"/>
    <x v="11"/>
    <s v="Hosting"/>
    <m/>
    <n v="818.64"/>
    <m/>
    <n v="1"/>
    <m/>
    <n v="818.64193999999998"/>
    <m/>
    <n v="1.9400000000000001E-3"/>
    <m/>
    <n v="818.64"/>
    <m/>
    <n v="0"/>
    <n v="0"/>
    <s v="UNI240000002232"/>
    <m/>
    <m/>
    <s v="JTI"/>
    <x v="0"/>
    <s v="Yenileme"/>
    <s v="Hizmet"/>
    <s v="Hosting"/>
    <s v="Key Account"/>
    <x v="0"/>
    <x v="0"/>
    <s v="Yurt İçi"/>
    <s v="Türkiye"/>
  </r>
  <r>
    <s v="Q4"/>
    <x v="0"/>
    <x v="11"/>
    <m/>
    <s v="FLAS TURIZM INSAAT TAAHHÜT TIC. LTD. STI."/>
    <s v="EH.06.001"/>
    <s v="EnRoute Panorama - Hosting Hizmeti"/>
    <s v="Univera - JTI"/>
    <x v="11"/>
    <s v="Hosting"/>
    <m/>
    <n v="818.64"/>
    <m/>
    <n v="1"/>
    <m/>
    <n v="818.64193999999998"/>
    <m/>
    <n v="1.9400000000000001E-3"/>
    <m/>
    <n v="818.64"/>
    <m/>
    <n v="0"/>
    <n v="0"/>
    <s v="UNI240000002233"/>
    <m/>
    <m/>
    <s v="JTI"/>
    <x v="0"/>
    <s v="Yenileme"/>
    <s v="Hizmet"/>
    <s v="Hosting"/>
    <s v="Key Account"/>
    <x v="0"/>
    <x v="0"/>
    <s v="Yurt İçi"/>
    <s v="Türkiye"/>
  </r>
  <r>
    <s v="Q4"/>
    <x v="0"/>
    <x v="11"/>
    <m/>
    <s v="KALPAKÇIOGLU GIDA SAN. VE TIC. LTD. STI."/>
    <s v="EH.06.001"/>
    <s v="EnRoute Panorama - Hosting Hizmeti"/>
    <s v="Univera - JTI"/>
    <x v="11"/>
    <s v="Hosting"/>
    <m/>
    <n v="818.64"/>
    <m/>
    <n v="2"/>
    <m/>
    <n v="1637.28388"/>
    <m/>
    <n v="3.8800000000000002E-3"/>
    <m/>
    <n v="1637.28"/>
    <m/>
    <n v="0"/>
    <n v="0"/>
    <s v="UNI240000002234"/>
    <m/>
    <m/>
    <s v="JTI"/>
    <x v="0"/>
    <s v="Yenileme"/>
    <s v="Hizmet"/>
    <s v="Hosting"/>
    <s v="Key Account"/>
    <x v="0"/>
    <x v="0"/>
    <s v="Yurt İçi"/>
    <s v="Türkiye"/>
  </r>
  <r>
    <s v="Q4"/>
    <x v="0"/>
    <x v="11"/>
    <m/>
    <s v="KILKISLI MES. TEK. MAM. GIDA MAD. SAN. TIC. LTD. STI."/>
    <s v="EH.06.001"/>
    <s v="EnRoute Panorama - Hosting Hizmeti"/>
    <s v="Univera - JTI"/>
    <x v="11"/>
    <s v="Hosting"/>
    <m/>
    <n v="818.64"/>
    <m/>
    <n v="1"/>
    <m/>
    <n v="818.64193999999998"/>
    <m/>
    <n v="1.9400000000000001E-3"/>
    <m/>
    <n v="818.64"/>
    <m/>
    <n v="0"/>
    <n v="0"/>
    <s v="UNI240000002235"/>
    <m/>
    <m/>
    <s v="JTI"/>
    <x v="0"/>
    <s v="Yenileme"/>
    <s v="Hizmet"/>
    <s v="Hosting"/>
    <s v="Key Account"/>
    <x v="0"/>
    <x v="0"/>
    <s v="Yurt İçi"/>
    <s v="Türkiye"/>
  </r>
  <r>
    <s v="Q4"/>
    <x v="0"/>
    <x v="11"/>
    <m/>
    <s v="KOPUZ GIDA TIC. A.S."/>
    <s v="EH.06.001"/>
    <s v="EnRoute Panorama - Hosting Hizmeti"/>
    <s v="Univera - JTI"/>
    <x v="11"/>
    <s v="Hosting"/>
    <m/>
    <n v="818.64181818181817"/>
    <m/>
    <n v="11"/>
    <m/>
    <n v="9005.0613400000002"/>
    <m/>
    <n v="1.34E-3"/>
    <m/>
    <n v="9005.06"/>
    <m/>
    <n v="0"/>
    <n v="0"/>
    <s v="UNI240000002236"/>
    <m/>
    <m/>
    <s v="JTI"/>
    <x v="0"/>
    <s v="Yenileme"/>
    <s v="Hizmet"/>
    <s v="Hosting"/>
    <s v="Key Account"/>
    <x v="0"/>
    <x v="0"/>
    <s v="Yurt İçi"/>
    <s v="Türkiye"/>
  </r>
  <r>
    <s v="Q4"/>
    <x v="0"/>
    <x v="11"/>
    <m/>
    <s v="ONGUN EMGIN GIDA DAG. PAZ. TUR.SAN. TIC. LTD. STI."/>
    <s v="EH.06.001"/>
    <s v="EnRoute Panorama - Hosting Hizmeti"/>
    <s v="Univera - JTI"/>
    <x v="11"/>
    <s v="Hosting"/>
    <m/>
    <n v="818.64"/>
    <m/>
    <n v="1"/>
    <m/>
    <n v="818.64193999999998"/>
    <m/>
    <n v="1.9400000000000001E-3"/>
    <m/>
    <n v="818.64"/>
    <m/>
    <n v="0"/>
    <n v="0"/>
    <s v="UNI240000002252"/>
    <m/>
    <m/>
    <s v="JTI"/>
    <x v="0"/>
    <s v="Yenileme"/>
    <s v="Hizmet"/>
    <s v="Hosting"/>
    <s v="Key Account"/>
    <x v="0"/>
    <x v="0"/>
    <s v="Yurt İçi"/>
    <s v="Türkiye"/>
  </r>
  <r>
    <s v="Q4"/>
    <x v="0"/>
    <x v="11"/>
    <m/>
    <s v="ONGUN EMGIN GIDA DAG. PAZ. TUR.SAN. TIC. LTD. STI."/>
    <s v="EH.06.001"/>
    <s v="EnRoute Panorama - Hosting Hizmeti"/>
    <s v="Univera - JTI"/>
    <x v="11"/>
    <s v="Hosting"/>
    <m/>
    <n v="818.64"/>
    <m/>
    <n v="1"/>
    <m/>
    <n v="818.64193999999998"/>
    <m/>
    <n v="1.9400000000000001E-3"/>
    <m/>
    <n v="818.64"/>
    <m/>
    <n v="0"/>
    <n v="0"/>
    <s v="UNI240000002253"/>
    <m/>
    <m/>
    <s v="JTI"/>
    <x v="0"/>
    <s v="Yenileme"/>
    <s v="Hizmet"/>
    <s v="Hosting"/>
    <s v="Key Account"/>
    <x v="0"/>
    <x v="0"/>
    <s v="Yurt İçi"/>
    <s v="Türkiye"/>
  </r>
  <r>
    <s v="Q4"/>
    <x v="0"/>
    <x v="11"/>
    <m/>
    <s v="ONGUN EMGIN GIDA DAG. PAZ. TUR.SAN. TIC. LTD. STI."/>
    <s v="EH.06.001"/>
    <s v="EnRoute Panorama - Hosting Hizmeti"/>
    <s v="Univera - JTI"/>
    <x v="11"/>
    <s v="Hosting"/>
    <m/>
    <n v="818.64"/>
    <m/>
    <n v="1"/>
    <m/>
    <n v="818.64193999999998"/>
    <m/>
    <n v="1.9400000000000001E-3"/>
    <m/>
    <n v="818.64"/>
    <m/>
    <n v="0"/>
    <n v="0"/>
    <s v="UNI240000002254"/>
    <m/>
    <m/>
    <s v="JTI"/>
    <x v="0"/>
    <s v="Yenileme"/>
    <s v="Hizmet"/>
    <s v="Hosting"/>
    <s v="Key Account"/>
    <x v="0"/>
    <x v="0"/>
    <s v="Yurt İçi"/>
    <s v="Türkiye"/>
  </r>
  <r>
    <s v="Q4"/>
    <x v="0"/>
    <x v="11"/>
    <m/>
    <s v="ONGUN EMGIN GIDA DAG. PAZ. TUR.SAN. TIC. LTD. STI."/>
    <s v="EH.06.001"/>
    <s v="EnRoute Panorama - Hosting Hizmeti"/>
    <s v="Univera - JTI"/>
    <x v="11"/>
    <s v="Hosting"/>
    <m/>
    <n v="818.64"/>
    <m/>
    <n v="1"/>
    <m/>
    <n v="818.64193999999998"/>
    <m/>
    <n v="1.9400000000000001E-3"/>
    <m/>
    <n v="818.64"/>
    <m/>
    <n v="0"/>
    <n v="0"/>
    <s v="UNI240000002255"/>
    <m/>
    <m/>
    <s v="JTI"/>
    <x v="0"/>
    <s v="Yenileme"/>
    <s v="Hizmet"/>
    <s v="Hosting"/>
    <s v="Key Account"/>
    <x v="0"/>
    <x v="0"/>
    <s v="Yurt İçi"/>
    <s v="Türkiye"/>
  </r>
  <r>
    <s v="Q4"/>
    <x v="0"/>
    <x v="11"/>
    <m/>
    <s v="ONGUN EMGIN GIDA DAG. PAZ. TUR.SAN. TIC. LTD. STI."/>
    <s v="EH.06.001"/>
    <s v="EnRoute Panorama - Hosting Hizmeti"/>
    <s v="Univera - JTI"/>
    <x v="11"/>
    <s v="Hosting"/>
    <m/>
    <n v="818.64"/>
    <m/>
    <n v="1"/>
    <m/>
    <n v="818.64193999999998"/>
    <m/>
    <n v="1.9400000000000001E-3"/>
    <m/>
    <n v="818.64"/>
    <m/>
    <n v="0"/>
    <n v="0"/>
    <s v="UNI240000002256"/>
    <m/>
    <m/>
    <s v="JTI"/>
    <x v="0"/>
    <s v="Yenileme"/>
    <s v="Hizmet"/>
    <s v="Hosting"/>
    <s v="Key Account"/>
    <x v="0"/>
    <x v="0"/>
    <s v="Yurt İçi"/>
    <s v="Türkiye"/>
  </r>
  <r>
    <s v="Q4"/>
    <x v="0"/>
    <x v="11"/>
    <m/>
    <s v="ONGUN EMGIN GIDA DAG. PAZ. TUR.SAN. TIC. LTD. STI."/>
    <s v="EH.06.001"/>
    <s v="EnRoute Panorama - Hosting Hizmeti"/>
    <s v="Univera - JTI"/>
    <x v="11"/>
    <s v="Hosting"/>
    <m/>
    <n v="818.64"/>
    <m/>
    <n v="1"/>
    <m/>
    <n v="818.64193999999998"/>
    <m/>
    <n v="1.9400000000000001E-3"/>
    <m/>
    <n v="818.64"/>
    <m/>
    <n v="0"/>
    <n v="0"/>
    <s v="UNI240000002257"/>
    <m/>
    <m/>
    <s v="JTI"/>
    <x v="0"/>
    <s v="Yenileme"/>
    <s v="Hizmet"/>
    <s v="Hosting"/>
    <s v="Key Account"/>
    <x v="0"/>
    <x v="0"/>
    <s v="Yurt İçi"/>
    <s v="Türkiye"/>
  </r>
  <r>
    <s v="Q4"/>
    <x v="0"/>
    <x v="11"/>
    <m/>
    <s v="ONGUN EMGIN GIDA DAG. PAZ. TUR.SAN. TIC. LTD. STI."/>
    <s v="EH.06.001"/>
    <s v="EnRoute Panorama - Hosting Hizmeti"/>
    <s v="Univera - JTI"/>
    <x v="11"/>
    <s v="Hosting"/>
    <m/>
    <n v="818.64"/>
    <m/>
    <n v="1"/>
    <m/>
    <n v="818.64193999999998"/>
    <m/>
    <n v="1.9400000000000001E-3"/>
    <m/>
    <n v="818.64"/>
    <m/>
    <n v="0"/>
    <n v="0"/>
    <s v="UNI240000002258"/>
    <m/>
    <m/>
    <s v="JTI"/>
    <x v="0"/>
    <s v="Yenileme"/>
    <s v="Hizmet"/>
    <s v="Hosting"/>
    <s v="Key Account"/>
    <x v="0"/>
    <x v="0"/>
    <s v="Yurt İçi"/>
    <s v="Türkiye"/>
  </r>
  <r>
    <s v="Q4"/>
    <x v="0"/>
    <x v="11"/>
    <m/>
    <s v="ÖZCIHAN GIDA INSAAT TARIM NAKLIYE ENERJI TURIZM MAD. PAZ. VE SAN. LTD. STI."/>
    <s v="EH.06.001"/>
    <s v="EnRoute Panorama - Hosting Hizmeti"/>
    <s v="Univera - JTI"/>
    <x v="11"/>
    <s v="Hosting"/>
    <m/>
    <n v="818.64"/>
    <m/>
    <n v="2"/>
    <m/>
    <n v="1637.28388"/>
    <m/>
    <n v="3.8800000000000002E-3"/>
    <m/>
    <n v="1637.28"/>
    <m/>
    <n v="0"/>
    <n v="0"/>
    <s v="UNI240000002237"/>
    <m/>
    <m/>
    <s v="JTI"/>
    <x v="0"/>
    <s v="Yenileme"/>
    <s v="Hizmet"/>
    <s v="Hosting"/>
    <s v="Key Account"/>
    <x v="0"/>
    <x v="0"/>
    <s v="Yurt İçi"/>
    <s v="Türkiye"/>
  </r>
  <r>
    <s v="Q4"/>
    <x v="0"/>
    <x v="11"/>
    <m/>
    <s v="ÖZÇELIK MESRUBAT VE GIDA MAD.TIC.PAZ.A.S."/>
    <s v="EH.06.001"/>
    <s v="EnRoute Panorama - Hosting Hizmeti"/>
    <s v="Univera - JTI"/>
    <x v="11"/>
    <s v="Hosting"/>
    <m/>
    <n v="818.64200000000005"/>
    <m/>
    <n v="5"/>
    <m/>
    <n v="4093.2096999999999"/>
    <m/>
    <n v="-2.9999999999999997E-4"/>
    <m/>
    <n v="4093.21"/>
    <m/>
    <n v="0"/>
    <n v="0"/>
    <s v="UNI240000002238"/>
    <m/>
    <m/>
    <s v="JTI"/>
    <x v="0"/>
    <s v="Yenileme"/>
    <s v="Hizmet"/>
    <s v="Hosting"/>
    <s v="Key Account"/>
    <x v="0"/>
    <x v="0"/>
    <s v="Yurt İçi"/>
    <s v="Türkiye"/>
  </r>
  <r>
    <s v="Q4"/>
    <x v="0"/>
    <x v="11"/>
    <m/>
    <s v="ÖZÇELIK MESRUBAT VE GIDA MAD.TIC.PAZ.A.S."/>
    <s v="EH.06.001"/>
    <s v="EnRoute Panorama - Hosting Hizmeti"/>
    <s v="Univera - JTI"/>
    <x v="11"/>
    <s v="Hosting"/>
    <m/>
    <n v="818.64"/>
    <m/>
    <n v="1"/>
    <m/>
    <n v="818.64193999999998"/>
    <m/>
    <n v="1.9400000000000001E-3"/>
    <m/>
    <n v="818.64"/>
    <m/>
    <n v="0"/>
    <n v="0"/>
    <s v="UNI240000002239"/>
    <m/>
    <m/>
    <s v="JTI"/>
    <x v="0"/>
    <s v="Yenileme"/>
    <s v="Hizmet"/>
    <s v="Hosting"/>
    <s v="Key Account"/>
    <x v="0"/>
    <x v="0"/>
    <s v="Yurt İçi"/>
    <s v="Türkiye"/>
  </r>
  <r>
    <s v="Q4"/>
    <x v="0"/>
    <x v="11"/>
    <m/>
    <s v="ÖZERLER TICARET ILHAN ÖZER"/>
    <s v="EH.06.001"/>
    <s v="EnRoute Panorama - Hosting Hizmeti"/>
    <s v="Univera - JTI"/>
    <x v="11"/>
    <s v="Hosting"/>
    <m/>
    <n v="818.64250000000004"/>
    <m/>
    <n v="4"/>
    <m/>
    <n v="3274.5677599999999"/>
    <m/>
    <n v="-2.2399999999999998E-3"/>
    <m/>
    <n v="3274.57"/>
    <m/>
    <n v="0"/>
    <n v="0"/>
    <s v="UNI240000002240"/>
    <m/>
    <m/>
    <s v="JTI"/>
    <x v="0"/>
    <s v="Yenileme"/>
    <s v="Hizmet"/>
    <s v="Hosting"/>
    <s v="Key Account"/>
    <x v="0"/>
    <x v="0"/>
    <s v="Yurt İçi"/>
    <s v="Türkiye"/>
  </r>
  <r>
    <s v="Q4"/>
    <x v="0"/>
    <x v="11"/>
    <m/>
    <s v="PIRAMIT GIDA LOJISTIK TICARET TIC. A.S."/>
    <s v="EH.06.001"/>
    <s v="EnRoute Panorama - Hosting Hizmeti"/>
    <s v="Univera - JTI"/>
    <x v="11"/>
    <s v="Hosting"/>
    <m/>
    <n v="818.64"/>
    <m/>
    <n v="2"/>
    <m/>
    <n v="1637.28388"/>
    <m/>
    <n v="3.8800000000000002E-3"/>
    <m/>
    <n v="1637.28"/>
    <m/>
    <n v="0"/>
    <n v="0"/>
    <s v="UNI240000002241"/>
    <m/>
    <m/>
    <s v="JTI"/>
    <x v="0"/>
    <s v="Yenileme"/>
    <s v="Hizmet"/>
    <s v="Hosting"/>
    <s v="Key Account"/>
    <x v="0"/>
    <x v="0"/>
    <s v="Yurt İçi"/>
    <s v="Türkiye"/>
  </r>
  <r>
    <s v="Q4"/>
    <x v="0"/>
    <x v="11"/>
    <m/>
    <s v="REYMAR TÜTÜN MAM. DAG. VE PAZ. LTD. STI."/>
    <s v="EH.06.001"/>
    <s v="EnRoute Panorama - Hosting Hizmeti"/>
    <s v="Univera - JTI"/>
    <x v="11"/>
    <s v="Hosting"/>
    <m/>
    <n v="818.64"/>
    <m/>
    <n v="1"/>
    <m/>
    <n v="818.64193999999998"/>
    <m/>
    <n v="1.9400000000000001E-3"/>
    <m/>
    <n v="818.64"/>
    <m/>
    <n v="0"/>
    <n v="0"/>
    <s v="UNI240000002242"/>
    <m/>
    <m/>
    <s v="JTI"/>
    <x v="0"/>
    <s v="Yenileme"/>
    <s v="Hizmet"/>
    <s v="Hosting"/>
    <s v="Key Account"/>
    <x v="0"/>
    <x v="0"/>
    <s v="Yurt İçi"/>
    <s v="Türkiye"/>
  </r>
  <r>
    <s v="Q4"/>
    <x v="0"/>
    <x v="11"/>
    <m/>
    <s v="SAGIROGLU TÜTÜN ÜRÜN. INS.TAAH. SAN. VE TIC. LTD. STI."/>
    <s v="EH.06.001"/>
    <s v="EnRoute Panorama - Hosting Hizmeti"/>
    <s v="Univera - JTI"/>
    <x v="11"/>
    <s v="Hosting"/>
    <m/>
    <n v="818.64"/>
    <m/>
    <n v="1"/>
    <m/>
    <n v="818.64193999999998"/>
    <m/>
    <n v="1.9400000000000001E-3"/>
    <m/>
    <n v="818.64"/>
    <m/>
    <n v="0"/>
    <n v="0"/>
    <s v="UNI240000002243"/>
    <m/>
    <m/>
    <s v="JTI"/>
    <x v="0"/>
    <s v="Yenileme"/>
    <s v="Hizmet"/>
    <s v="Hosting"/>
    <s v="Key Account"/>
    <x v="0"/>
    <x v="0"/>
    <s v="Yurt İçi"/>
    <s v="Türkiye"/>
  </r>
  <r>
    <s v="Q4"/>
    <x v="0"/>
    <x v="11"/>
    <m/>
    <s v="SAMI EMGIN DAG. PAZ. TUR. TEKS. INS. SAN. TIC. LTD. STI."/>
    <s v="EH.06.001"/>
    <s v="EnRoute Panorama - Hosting Hizmeti"/>
    <s v="Univera - JTI"/>
    <x v="11"/>
    <s v="Hosting"/>
    <m/>
    <n v="818.64"/>
    <m/>
    <n v="2"/>
    <m/>
    <n v="1637.28388"/>
    <m/>
    <n v="3.8800000000000002E-3"/>
    <m/>
    <n v="1637.28"/>
    <m/>
    <n v="0"/>
    <n v="0"/>
    <s v="UNI240000002244"/>
    <m/>
    <m/>
    <s v="JTI"/>
    <x v="0"/>
    <s v="Yenileme"/>
    <s v="Hizmet"/>
    <s v="Hosting"/>
    <s v="Key Account"/>
    <x v="0"/>
    <x v="0"/>
    <s v="Yurt İçi"/>
    <s v="Türkiye"/>
  </r>
  <r>
    <s v="Q4"/>
    <x v="0"/>
    <x v="11"/>
    <m/>
    <s v="SEKERCI GIDA TEMIZLIK ÜRÜN. PAZ. VE DAG. LTD. STI."/>
    <s v="EH.06.001"/>
    <s v="EnRoute Panorama - Hosting Hizmeti"/>
    <s v="Univera - JTI"/>
    <x v="11"/>
    <s v="Hosting"/>
    <m/>
    <n v="818.64200000000005"/>
    <m/>
    <n v="10"/>
    <m/>
    <n v="8186.4193999999998"/>
    <m/>
    <n v="-5.9999999999999995E-4"/>
    <m/>
    <n v="8186.42"/>
    <m/>
    <n v="0"/>
    <n v="0"/>
    <s v="UNI240000002248"/>
    <m/>
    <m/>
    <s v="JTI"/>
    <x v="0"/>
    <s v="Yenileme"/>
    <s v="Hizmet"/>
    <s v="Hosting"/>
    <s v="Key Account"/>
    <x v="0"/>
    <x v="0"/>
    <s v="Yurt İçi"/>
    <s v="Türkiye"/>
  </r>
  <r>
    <s v="Q4"/>
    <x v="0"/>
    <x v="11"/>
    <m/>
    <s v="SEYDIM DAG.PAZ.A.S."/>
    <s v="EH.06.001"/>
    <s v="EnRoute Panorama - Hosting Hizmeti"/>
    <s v="Univera - JTI"/>
    <x v="11"/>
    <s v="Hosting"/>
    <m/>
    <n v="818.64"/>
    <m/>
    <n v="1"/>
    <m/>
    <n v="818.64193999999998"/>
    <m/>
    <n v="1.9400000000000001E-3"/>
    <m/>
    <n v="818.64"/>
    <m/>
    <n v="0"/>
    <n v="0"/>
    <s v="UNI240000002245"/>
    <m/>
    <m/>
    <s v="JTI"/>
    <x v="0"/>
    <s v="Yenileme"/>
    <s v="Hizmet"/>
    <s v="Hosting"/>
    <s v="Key Account"/>
    <x v="0"/>
    <x v="0"/>
    <s v="Yurt İçi"/>
    <s v="Türkiye"/>
  </r>
  <r>
    <s v="Q4"/>
    <x v="0"/>
    <x v="11"/>
    <m/>
    <s v="SEYPA GIDA IHTIYAÇ MAD.ÜRETIM.DAG.VE TIC. A.S."/>
    <s v="EH.06.001"/>
    <s v="EnRoute Panorama - Hosting Hizmeti"/>
    <s v="Univera - JTI"/>
    <x v="11"/>
    <s v="Hosting"/>
    <m/>
    <n v="818.64"/>
    <m/>
    <n v="2"/>
    <m/>
    <n v="1637.28388"/>
    <m/>
    <n v="3.8800000000000002E-3"/>
    <m/>
    <n v="1637.28"/>
    <m/>
    <n v="0"/>
    <n v="0"/>
    <s v="UNI240000002246"/>
    <m/>
    <m/>
    <s v="JTI"/>
    <x v="0"/>
    <s v="Yenileme"/>
    <s v="Hizmet"/>
    <s v="Hosting"/>
    <s v="Key Account"/>
    <x v="0"/>
    <x v="0"/>
    <s v="Yurt İçi"/>
    <s v="Türkiye"/>
  </r>
  <r>
    <s v="Q4"/>
    <x v="0"/>
    <x v="11"/>
    <m/>
    <s v="SSG DAYANIKLI TÜKETIM MAD. GIDA ÜRÜNLERI PAZ. SAN. TIC. LTD. STI."/>
    <s v="EH.06.001"/>
    <s v="EnRoute Panorama - Hosting Hizmeti"/>
    <s v="Univera - JTI"/>
    <x v="11"/>
    <s v="Hosting"/>
    <m/>
    <n v="818.64"/>
    <m/>
    <n v="2"/>
    <m/>
    <n v="1637.28388"/>
    <m/>
    <n v="3.8800000000000002E-3"/>
    <m/>
    <n v="1637.28"/>
    <m/>
    <n v="0"/>
    <n v="0"/>
    <s v="UNI240000002247"/>
    <m/>
    <m/>
    <s v="JTI"/>
    <x v="0"/>
    <s v="Yenileme"/>
    <s v="Hizmet"/>
    <s v="Hosting"/>
    <s v="Key Account"/>
    <x v="0"/>
    <x v="0"/>
    <s v="Yurt İçi"/>
    <s v="Türkiye"/>
  </r>
  <r>
    <s v="Q4"/>
    <x v="0"/>
    <x v="11"/>
    <m/>
    <s v="YILDIRIMLAR GRUP IHTIYAÇ VE GIDA MAD. TURIZM A.S"/>
    <s v="EH.06.001"/>
    <s v="EnRoute Panorama - Hosting Hizmeti"/>
    <s v="Univera - JTI"/>
    <x v="11"/>
    <s v="Hosting"/>
    <m/>
    <n v="818.64"/>
    <m/>
    <n v="2"/>
    <m/>
    <n v="1637.28388"/>
    <m/>
    <n v="3.8800000000000002E-3"/>
    <m/>
    <n v="1637.28"/>
    <m/>
    <n v="0"/>
    <n v="0"/>
    <s v="UNI240000002249"/>
    <m/>
    <m/>
    <s v="JTI"/>
    <x v="0"/>
    <s v="Yenileme"/>
    <s v="Hizmet"/>
    <s v="Hosting"/>
    <s v="Key Account"/>
    <x v="0"/>
    <x v="0"/>
    <s v="Yurt İçi"/>
    <s v="Türkiye"/>
  </r>
  <r>
    <s v="Q4"/>
    <x v="0"/>
    <x v="11"/>
    <m/>
    <s v="YUSUF BEKTAS GIDA VE IHTIYAÇ MAD. ILETISIM NAKLIYE TIC.VE SAN.LTD.STI."/>
    <s v="EH.06.001"/>
    <s v="EnRoute Panorama - Hosting Hizmeti"/>
    <s v="Univera - JTI"/>
    <x v="11"/>
    <s v="Hosting"/>
    <m/>
    <n v="818.64142857142849"/>
    <m/>
    <n v="7"/>
    <m/>
    <n v="5730.4935800000003"/>
    <m/>
    <n v="3.5799999999999998E-3"/>
    <m/>
    <n v="5730.49"/>
    <m/>
    <n v="0"/>
    <n v="0"/>
    <s v="UNI240000002250"/>
    <m/>
    <m/>
    <s v="JTI"/>
    <x v="0"/>
    <s v="Yenileme"/>
    <s v="Hizmet"/>
    <s v="Hosting"/>
    <s v="Key Account"/>
    <x v="0"/>
    <x v="0"/>
    <s v="Yurt İçi"/>
    <s v="Türkiye"/>
  </r>
  <r>
    <s v="Q4"/>
    <x v="0"/>
    <x v="11"/>
    <m/>
    <s v="ZÜMRÜT TEKEL ÜRÜNLERI GIDA PAZ.INS.TAAH.SAN.VE.TIC.LTD STI"/>
    <s v="EH.06.001"/>
    <s v="EnRoute Panorama - Hosting Hizmeti"/>
    <s v="Univera - JTI"/>
    <x v="11"/>
    <s v="Hosting"/>
    <m/>
    <n v="818.64"/>
    <m/>
    <n v="1"/>
    <m/>
    <n v="818.64193999999998"/>
    <m/>
    <n v="1.9400000000000001E-3"/>
    <m/>
    <n v="818.64"/>
    <m/>
    <n v="0"/>
    <n v="0"/>
    <s v="UNI240000002251"/>
    <m/>
    <m/>
    <s v="JTI"/>
    <x v="0"/>
    <s v="Yenileme"/>
    <s v="Hizmet"/>
    <s v="Hosting"/>
    <s v="Key Account"/>
    <x v="0"/>
    <x v="0"/>
    <s v="Yurt İçi"/>
    <s v="Türkiye"/>
  </r>
  <r>
    <s v="Q4"/>
    <x v="1"/>
    <x v="10"/>
    <m/>
    <s v="BEYAZ KAĞIT VE HİJYENİK TEMİZLİK ÜRÜNLERİ SAN.TİC.A.Ş."/>
    <s v="EYS.01.001 PX"/>
    <s v="Enroute PX-Mobil Satış Dağıtım Çözüm Lsn"/>
    <s v="Univera - Beyaz Kağıt"/>
    <x v="13"/>
    <s v="Enroute"/>
    <s v="Enroute-PX"/>
    <n v="130000"/>
    <m/>
    <n v="1"/>
    <m/>
    <n v="1300000"/>
    <m/>
    <n v="1170000"/>
    <m/>
    <n v="130000"/>
    <m/>
    <m/>
    <m/>
    <n v="1000002820"/>
    <m/>
    <m/>
    <s v="Beyaz Kağıt"/>
    <x v="3"/>
    <s v="Yeni Satış"/>
    <s v="Lisans"/>
    <s v="Lisans Satışı"/>
    <s v="Diğer"/>
    <x v="0"/>
    <x v="0"/>
    <s v="Yurt İçi"/>
    <s v="Türkiye"/>
  </r>
  <r>
    <s v="Q4"/>
    <x v="1"/>
    <x v="10"/>
    <m/>
    <s v="BEYAZ KAĞIT VE HİJYENİK TEMİZLİK ÜRÜNLERİ SAN.TİC.A.Ş."/>
    <s v="EYS.01.021 PX"/>
    <s v="Enroute PX-DağtmKnalı Bayi/Distr./Şub Ls"/>
    <s v="Univera - Beyaz Kağıt"/>
    <x v="13"/>
    <s v="Enroute"/>
    <s v="Enroute-PX"/>
    <n v="8125"/>
    <m/>
    <n v="50"/>
    <m/>
    <n v="1625000"/>
    <m/>
    <n v="1218750"/>
    <m/>
    <n v="406250"/>
    <m/>
    <m/>
    <m/>
    <n v="1000002820"/>
    <m/>
    <m/>
    <s v="Beyaz Kağıt"/>
    <x v="3"/>
    <s v="Yeni Satış"/>
    <s v="Lisans"/>
    <s v="Lisans Satışı"/>
    <s v="Diğer"/>
    <x v="0"/>
    <x v="0"/>
    <s v="Yurt İçi"/>
    <s v="Türkiye"/>
  </r>
  <r>
    <s v="Q4"/>
    <x v="1"/>
    <x v="10"/>
    <m/>
    <s v="BEYAZ KAĞIT VE HİJYENİK TEMİZLİK ÜRÜNLERİ SAN.TİC.A.Ş."/>
    <s v="EYS.01.014 PX"/>
    <s v="Enroute PX Panorama - Platform Back Office"/>
    <s v="Univera - Beyaz Kağıt"/>
    <x v="13"/>
    <s v="Enroute"/>
    <s v="Enroute-PX"/>
    <n v="4200"/>
    <m/>
    <n v="50"/>
    <m/>
    <n v="875000"/>
    <m/>
    <n v="665000"/>
    <m/>
    <n v="210000"/>
    <m/>
    <m/>
    <m/>
    <n v="1000002820"/>
    <m/>
    <m/>
    <s v="Beyaz Kağıt"/>
    <x v="3"/>
    <s v="Yeni Satış"/>
    <s v="Lisans"/>
    <s v="Lisans Satışı"/>
    <s v="Diğer"/>
    <x v="0"/>
    <x v="0"/>
    <s v="Yurt İçi"/>
    <s v="Türkiye"/>
  </r>
  <r>
    <s v="Q4"/>
    <x v="1"/>
    <x v="10"/>
    <m/>
    <s v="BEYAZ KAĞIT VE HİJYENİK TEMİZLİK ÜRÜNLERİ SAN.TİC.A.Ş."/>
    <s v="EYS.02.033 PX"/>
    <s v="Enroute PX Panorama - Mobil Kullanıcı Ls"/>
    <s v="Univera - Beyaz Kağıt"/>
    <x v="13"/>
    <s v="Enroute"/>
    <s v="Enroute-PX"/>
    <n v="2000"/>
    <m/>
    <n v="40"/>
    <m/>
    <n v="320000"/>
    <m/>
    <n v="240000"/>
    <m/>
    <n v="80000"/>
    <m/>
    <m/>
    <m/>
    <n v="1000002820"/>
    <m/>
    <m/>
    <s v="Beyaz Kağıt"/>
    <x v="3"/>
    <s v="Yeni Satış"/>
    <s v="Lisans"/>
    <s v="Lisans Satışı"/>
    <s v="Diğer"/>
    <x v="0"/>
    <x v="0"/>
    <s v="Yurt İçi"/>
    <s v="Türkiye"/>
  </r>
  <r>
    <s v="Q4"/>
    <x v="1"/>
    <x v="10"/>
    <m/>
    <s v="PERRİGO KİŞİSEL Bakım ÜRÜNLERİ SAN. VE TİC. LTD.ŞTİ"/>
    <s v="EH.02.018"/>
    <s v="Enroute PANORAMA WEBCONNECTOR Bakım HİZM"/>
    <s v="Univera - Omega Pharma"/>
    <x v="19"/>
    <s v="Enroute"/>
    <s v="Web Connector"/>
    <n v="72765"/>
    <m/>
    <n v="1"/>
    <m/>
    <n v="72765"/>
    <m/>
    <n v="0"/>
    <m/>
    <n v="72765"/>
    <m/>
    <m/>
    <m/>
    <n v="1000002818"/>
    <m/>
    <m/>
    <s v="Perrigo"/>
    <x v="0"/>
    <s v="Yenileme"/>
    <s v="Hizmet"/>
    <s v="Bakım ve Destek Hizmeti"/>
    <s v="Diğer"/>
    <x v="0"/>
    <x v="0"/>
    <s v="Yurt İçi"/>
    <s v="Türkiye"/>
  </r>
  <r>
    <s v="Q4"/>
    <x v="1"/>
    <x v="10"/>
    <m/>
    <s v="KOROPLAST TEMİZLİK AMBALAJ ÜRÜNLERİ SAN. VE DIŞ TİC.A.Ş."/>
    <s v="EY.03.001"/>
    <s v="Enroute PANORAMA PAAS YazılımI (Kiralama Hizmetİ)"/>
    <s v="Univera - Koroplast"/>
    <x v="19"/>
    <s v="Enroute"/>
    <s v="Enroute"/>
    <n v="45364.91"/>
    <m/>
    <n v="3"/>
    <m/>
    <n v="136094.73000000001"/>
    <m/>
    <m/>
    <m/>
    <n v="136094.73000000001"/>
    <m/>
    <m/>
    <m/>
    <n v="1000002784"/>
    <m/>
    <m/>
    <s v="Koroplast"/>
    <x v="0"/>
    <s v="Yenileme"/>
    <s v="Lisans"/>
    <s v="Lisans Kiralama"/>
    <s v="Diğer"/>
    <x v="0"/>
    <x v="0"/>
    <s v="Yurt İçi"/>
    <s v="Türkiye"/>
  </r>
  <r>
    <s v="Q4"/>
    <x v="1"/>
    <x v="10"/>
    <m/>
    <s v="KOROPLAST TEMİZLİK AMBALAJ ÜRÜNLERİ SAN. VE DIŞ TİC.A.Ş."/>
    <s v="EY.03.001"/>
    <s v="Enroute PANORAMA PAAS YazılımI (Kiralama Hizmetİ)"/>
    <s v="Univera - Koroplast"/>
    <x v="19"/>
    <s v="Enroute"/>
    <s v="Enroute"/>
    <n v="-45364.91"/>
    <m/>
    <n v="3"/>
    <m/>
    <n v="136094.73000000001"/>
    <m/>
    <m/>
    <m/>
    <n v="-136094.73000000001"/>
    <m/>
    <m/>
    <m/>
    <n v="1000002784"/>
    <m/>
    <m/>
    <s v="Koroplast"/>
    <x v="0"/>
    <s v="Yenileme"/>
    <s v="Lisans"/>
    <s v="Lisans Kiralama"/>
    <s v="Diğer"/>
    <x v="0"/>
    <x v="0"/>
    <s v="Yurt İçi"/>
    <s v="Türkiye"/>
  </r>
  <r>
    <s v="Q4"/>
    <x v="1"/>
    <x v="10"/>
    <m/>
    <s v="Lomisi JSC Efes Gürcistan"/>
    <s v="EH.05.001"/>
    <s v="Enroute Panorama - Yazılım Geliştirme Hizmeti"/>
    <s v="Univera - Efes Gürcistan"/>
    <x v="19"/>
    <s v="Enroute"/>
    <s v="Enterprise"/>
    <n v="15884.287533333334"/>
    <m/>
    <n v="1.5"/>
    <m/>
    <n v="562.5"/>
    <m/>
    <m/>
    <m/>
    <n v="23826.4313"/>
    <m/>
    <m/>
    <m/>
    <n v="1000002758"/>
    <m/>
    <m/>
    <s v="Efes International"/>
    <x v="0"/>
    <s v="Yeni Satış"/>
    <s v="Hizmet"/>
    <s v="Yazılım Geliştirme"/>
    <s v="Diğer"/>
    <x v="0"/>
    <x v="0"/>
    <s v="Yurt Dışı"/>
    <s v="Gürcistan"/>
  </r>
  <r>
    <s v="Q4"/>
    <x v="1"/>
    <x v="10"/>
    <m/>
    <s v="RED BULL GIDA DAĞITIM VE PAZARLAMA TİCARET LTD. ŞTİ"/>
    <s v="EH.05.001"/>
    <s v="Enroute Panorama - Yazılım Geliştirme Hizmeti"/>
    <s v="Univera - Redbull"/>
    <x v="12"/>
    <s v="Enroute"/>
    <s v="Enterprise"/>
    <n v="14031.39"/>
    <m/>
    <n v="0.5"/>
    <m/>
    <n v="7015.6949999999997"/>
    <m/>
    <n v="0"/>
    <m/>
    <n v="7015.6949999999997"/>
    <m/>
    <m/>
    <m/>
    <n v="1000002575"/>
    <m/>
    <m/>
    <s v="Redbull"/>
    <x v="0"/>
    <s v="Yeni Satış"/>
    <s v="Hizmet"/>
    <s v="Yazılım Geliştirme"/>
    <s v="Diğer"/>
    <x v="0"/>
    <x v="0"/>
    <s v="Yurt İçi"/>
    <s v="Türkiye"/>
  </r>
  <r>
    <s v="Q4"/>
    <x v="1"/>
    <x v="10"/>
    <m/>
    <s v="RED BULL GIDA DAĞITIM VE PAZARLAMA TİCARET LTD. ŞTİ"/>
    <s v="EH.05.001"/>
    <s v="Enroute Panorama - Yazılım Geliştirme Hizmeti"/>
    <s v="Univera - Redbull"/>
    <x v="12"/>
    <s v="Enroute"/>
    <s v="Enterprise"/>
    <n v="14031.39"/>
    <m/>
    <n v="0.5"/>
    <m/>
    <n v="7015.6949999999997"/>
    <m/>
    <n v="0"/>
    <m/>
    <n v="7015.6949999999997"/>
    <m/>
    <m/>
    <m/>
    <n v="1000002575"/>
    <m/>
    <m/>
    <s v="Redbull"/>
    <x v="0"/>
    <s v="Yeni Satış"/>
    <s v="Hizmet"/>
    <s v="Yazılım Geliştirme"/>
    <s v="Diğer"/>
    <x v="0"/>
    <x v="0"/>
    <s v="Yurt İçi"/>
    <s v="Türkiye"/>
  </r>
  <r>
    <s v="Q4"/>
    <x v="1"/>
    <x v="10"/>
    <m/>
    <s v="RED BULL GIDA DAĞITIM VE PAZARLAMA TİCARET LTD. ŞTİ"/>
    <s v="EH.05.001"/>
    <s v="Enroute Panorama - Yazılım Geliştirme Hizmeti"/>
    <s v="Univera - Redbull"/>
    <x v="12"/>
    <s v="Enroute"/>
    <s v="Enterprise"/>
    <n v="24500"/>
    <m/>
    <n v="3"/>
    <m/>
    <n v="73500"/>
    <m/>
    <n v="0"/>
    <m/>
    <n v="73500"/>
    <m/>
    <m/>
    <m/>
    <n v="1000002595"/>
    <m/>
    <m/>
    <s v="Redbull"/>
    <x v="0"/>
    <s v="Yeni Satış"/>
    <s v="Hizmet"/>
    <s v="Yazılım Geliştirme"/>
    <s v="Diğer"/>
    <x v="0"/>
    <x v="0"/>
    <s v="Yurt İçi"/>
    <s v="Türkiye"/>
  </r>
  <r>
    <s v="Q4"/>
    <x v="1"/>
    <x v="10"/>
    <m/>
    <s v="RED BULL GIDA DAĞITIM VE PAZARLAMA TİCARET LTD. ŞTİ"/>
    <s v="EH.05.001"/>
    <s v="Enroute Panorama - Yazılım Geliştirme Hizmeti"/>
    <s v="Univera - Redbull"/>
    <x v="12"/>
    <s v="Enroute"/>
    <s v="Enterprise"/>
    <n v="24500"/>
    <m/>
    <n v="0.5"/>
    <m/>
    <n v="12250"/>
    <m/>
    <n v="0"/>
    <m/>
    <n v="12250"/>
    <m/>
    <m/>
    <m/>
    <n v="1000002596"/>
    <m/>
    <m/>
    <s v="Redbull"/>
    <x v="0"/>
    <s v="Yeni Satış"/>
    <s v="Hizmet"/>
    <s v="Yazılım Geliştirme"/>
    <s v="Diğer"/>
    <x v="0"/>
    <x v="0"/>
    <s v="Yurt İçi"/>
    <s v="Türkiye"/>
  </r>
  <r>
    <s v="Q4"/>
    <x v="1"/>
    <x v="10"/>
    <m/>
    <s v="Şenpiliç Gıda Sanayi A.Ş."/>
    <s v="EH.05.001"/>
    <s v="Enroute Panorama - Yazılım Geliştirme Hizmeti"/>
    <s v="Univera - Şen Piliç"/>
    <x v="19"/>
    <s v="Enroute"/>
    <s v="Enterprise"/>
    <n v="15000"/>
    <m/>
    <n v="0.5"/>
    <m/>
    <n v="7500"/>
    <m/>
    <n v="0"/>
    <m/>
    <n v="7500"/>
    <m/>
    <m/>
    <m/>
    <n v="1000002574"/>
    <m/>
    <m/>
    <s v="Şen Piliç"/>
    <x v="0"/>
    <s v="Yeni Satış"/>
    <s v="Hizmet"/>
    <s v="Yazılım Geliştirme"/>
    <s v="Diğer"/>
    <x v="0"/>
    <x v="0"/>
    <s v="Yurt İçi"/>
    <s v="Türkiye"/>
  </r>
  <r>
    <s v="Q4"/>
    <x v="1"/>
    <x v="10"/>
    <m/>
    <s v="Şenpiliç Gıda Sanayi A.Ş."/>
    <s v="EH.05.001"/>
    <s v="Enroute Panorama - Yazılım Geliştirme Hizmeti"/>
    <s v="Univera - Şen Piliç"/>
    <x v="19"/>
    <s v="Enroute"/>
    <s v="Enterprise"/>
    <n v="17750"/>
    <m/>
    <n v="0.5"/>
    <m/>
    <n v="8875"/>
    <m/>
    <m/>
    <m/>
    <n v="8875"/>
    <m/>
    <m/>
    <m/>
    <n v="1000002648"/>
    <m/>
    <m/>
    <s v="Şen Piliç"/>
    <x v="0"/>
    <s v="Yeni Satış"/>
    <s v="Hizmet"/>
    <s v="Yazılım Geliştirme"/>
    <s v="Diğer"/>
    <x v="0"/>
    <x v="0"/>
    <s v="Yurt İçi"/>
    <s v="Türkiye"/>
  </r>
  <r>
    <s v="Q4"/>
    <x v="1"/>
    <x v="10"/>
    <m/>
    <s v="Turkuaz Trade LLC"/>
    <s v="EH.05.001"/>
    <s v="Enroute Panorama - Yazılım Geliştirme Hizmeti"/>
    <s v="Univera - Turkuaz - Kazakistan"/>
    <x v="19"/>
    <s v="Enroute"/>
    <s v="Enterprise"/>
    <n v="27588.47"/>
    <m/>
    <n v="9.5"/>
    <m/>
    <n v="6175"/>
    <m/>
    <m/>
    <m/>
    <n v="262090.465"/>
    <m/>
    <m/>
    <m/>
    <n v="1000002785"/>
    <m/>
    <m/>
    <s v="Turkuaz Trade"/>
    <x v="0"/>
    <s v="Yeni Satış"/>
    <s v="Hizmet"/>
    <s v="Yazılım Geliştirme"/>
    <s v="Diğer"/>
    <x v="0"/>
    <x v="0"/>
    <s v="Yurt Dışı"/>
    <s v="Kırgızistan"/>
  </r>
  <r>
    <s v="Q4"/>
    <x v="1"/>
    <x v="10"/>
    <m/>
    <s v="Turkuaz Trade LLC"/>
    <s v="EH.05.001"/>
    <s v="Enroute Panorama - Yazılım Geliştirme Hizmeti"/>
    <s v="Univera - Turkuaz - Kazakistan"/>
    <x v="19"/>
    <s v="Enroute"/>
    <s v="Enterprise"/>
    <n v="27588.47"/>
    <m/>
    <n v="7.18"/>
    <m/>
    <n v="4667"/>
    <m/>
    <m/>
    <m/>
    <n v="198085.21460000001"/>
    <m/>
    <m/>
    <m/>
    <n v="1000002786"/>
    <m/>
    <m/>
    <s v="Turkuaz Trade"/>
    <x v="0"/>
    <s v="Yeni Satış"/>
    <s v="Hizmet"/>
    <s v="Yazılım Geliştirme"/>
    <s v="Diğer"/>
    <x v="0"/>
    <x v="0"/>
    <s v="Yurt Dışı"/>
    <s v="Kırgızistan"/>
  </r>
  <r>
    <s v="Q4"/>
    <x v="1"/>
    <x v="10"/>
    <m/>
    <s v="PERRİGO KİŞİSEL Bakım ÜRÜNLERİ SAN. VE TİC. LTD.ŞTİ"/>
    <s v="EH.02.001"/>
    <s v="Enroute Panorama - Yazılım Bakımı, Yaşatma ve Merkezi Destek Hizmeti"/>
    <s v="Univera - Omega Pharma"/>
    <x v="19"/>
    <s v="Enroute"/>
    <s v="Enterprise"/>
    <n v="506739.86"/>
    <m/>
    <n v="1"/>
    <m/>
    <n v="506739.86"/>
    <m/>
    <n v="0"/>
    <m/>
    <n v="506739.86"/>
    <m/>
    <m/>
    <m/>
    <n v="1000002818"/>
    <m/>
    <m/>
    <s v="Perrigo"/>
    <x v="0"/>
    <s v="Yenileme"/>
    <s v="Hizmet"/>
    <s v="Bakım ve Destek Hizmeti"/>
    <s v="Diğer"/>
    <x v="0"/>
    <x v="0"/>
    <s v="Yurt İçi"/>
    <s v="Türkiye"/>
  </r>
  <r>
    <s v="Q4"/>
    <x v="1"/>
    <x v="10"/>
    <m/>
    <s v="WEITNAUER DIŞ TİCARET A.Ş"/>
    <s v="EH.02.001"/>
    <s v="Enroute Panorama - Yazılım Bakımı, Yaşatma ve Merkezi Destek Hizmeti"/>
    <s v="Univera - Weitnauer"/>
    <x v="12"/>
    <s v="Enroute"/>
    <s v="Enterprise"/>
    <n v="179570.05"/>
    <m/>
    <n v="1"/>
    <m/>
    <n v="179570.05"/>
    <m/>
    <m/>
    <m/>
    <n v="179570.05"/>
    <m/>
    <m/>
    <m/>
    <n v="1000002844"/>
    <m/>
    <m/>
    <s v="Weithnauer"/>
    <x v="0"/>
    <s v="Yenileme"/>
    <s v="Hizmet"/>
    <s v="Bakım ve Destek Hizmeti"/>
    <s v="Diğer"/>
    <x v="0"/>
    <x v="0"/>
    <s v="Yurt İçi"/>
    <s v="Türkiye"/>
  </r>
  <r>
    <s v="Q4"/>
    <x v="1"/>
    <x v="10"/>
    <m/>
    <s v="RED BULL GIDA DAĞITIM VE PAZARLAMA TİCARET LTD. ŞTİ"/>
    <s v="EH.05.002"/>
    <s v="Enroute Panorama - Rapor Geliştirme Hizmeti"/>
    <s v="Univera - Redbull"/>
    <x v="12"/>
    <s v="Enroute"/>
    <s v="Enterprise"/>
    <n v="24500"/>
    <m/>
    <n v="3"/>
    <m/>
    <n v="73500"/>
    <m/>
    <n v="0"/>
    <m/>
    <n v="73500"/>
    <m/>
    <m/>
    <m/>
    <n v="1000002597"/>
    <m/>
    <m/>
    <s v="Redbull"/>
    <x v="0"/>
    <s v="Yeni Satış"/>
    <s v="Hizmet"/>
    <s v="Rapor Geliştirme"/>
    <s v="Diğer"/>
    <x v="0"/>
    <x v="0"/>
    <s v="Yurt İçi"/>
    <s v="Türkiye"/>
  </r>
  <r>
    <s v="Q4"/>
    <x v="1"/>
    <x v="10"/>
    <m/>
    <s v="RED BULL GIDA DAĞITIM VE PAZARLAMA TİCARET LTD. ŞTİ"/>
    <s v="EH.05.002"/>
    <s v="Enroute Panorama - Rapor Geliştirme Hizmeti"/>
    <s v="Univera - Redbull"/>
    <x v="12"/>
    <s v="Enroute"/>
    <s v="Enterprise"/>
    <n v="24500"/>
    <m/>
    <n v="3"/>
    <m/>
    <n v="73500"/>
    <m/>
    <n v="0"/>
    <m/>
    <n v="73500"/>
    <m/>
    <m/>
    <m/>
    <n v="1000002598"/>
    <m/>
    <m/>
    <s v="Redbull"/>
    <x v="0"/>
    <s v="Yeni Satış"/>
    <s v="Hizmet"/>
    <s v="Rapor Geliştirme"/>
    <s v="Diğer"/>
    <x v="0"/>
    <x v="0"/>
    <s v="Yurt İçi"/>
    <s v="Türkiye"/>
  </r>
  <r>
    <s v="Q4"/>
    <x v="1"/>
    <x v="10"/>
    <m/>
    <s v="RED BULL GIDA DAĞITIM VE PAZARLAMA TİCARET LTD. ŞTİ"/>
    <s v="EH.05.002"/>
    <s v="Enroute Panorama - Rapor Geliştirme Hizmeti"/>
    <s v="Univera - Redbull"/>
    <x v="12"/>
    <s v="Enroute"/>
    <s v="Enterprise"/>
    <n v="24500"/>
    <m/>
    <n v="3"/>
    <m/>
    <n v="73500"/>
    <m/>
    <n v="0"/>
    <m/>
    <n v="73500"/>
    <m/>
    <m/>
    <m/>
    <n v="1000002599"/>
    <m/>
    <m/>
    <s v="Redbull"/>
    <x v="0"/>
    <s v="Yeni Satış"/>
    <s v="Hizmet"/>
    <s v="Rapor Geliştirme"/>
    <s v="Diğer"/>
    <x v="0"/>
    <x v="0"/>
    <s v="Yurt İçi"/>
    <s v="Türkiye"/>
  </r>
  <r>
    <s v="Q4"/>
    <x v="1"/>
    <x v="10"/>
    <m/>
    <s v="RED BULL GIDA DAĞITIM VE PAZARLAMA TİCARET LTD. ŞTİ"/>
    <s v="EH.05.002"/>
    <s v="Enroute Panorama - Rapor Geliştirme Hizmeti"/>
    <s v="Univera - Redbull"/>
    <x v="12"/>
    <s v="Enroute"/>
    <s v="Enterprise"/>
    <n v="24500"/>
    <m/>
    <n v="2"/>
    <m/>
    <n v="49000"/>
    <m/>
    <n v="0"/>
    <m/>
    <n v="49000"/>
    <m/>
    <m/>
    <m/>
    <n v="1000002601"/>
    <m/>
    <m/>
    <s v="Redbull"/>
    <x v="0"/>
    <s v="Yeni Satış"/>
    <s v="Hizmet"/>
    <s v="Rapor Geliştirme"/>
    <s v="Diğer"/>
    <x v="0"/>
    <x v="0"/>
    <s v="Yurt İçi"/>
    <s v="Türkiye"/>
  </r>
  <r>
    <s v="Q4"/>
    <x v="1"/>
    <x v="10"/>
    <m/>
    <s v="RED BULL GIDA DAĞITIM VE PAZARLAMA TİCARET LTD. ŞTİ"/>
    <s v="EH.05.002"/>
    <s v="Enroute Panorama - Rapor Geliştirme Hizmeti"/>
    <s v="Univera - Redbull"/>
    <x v="12"/>
    <s v="Enroute"/>
    <s v="Enterprise"/>
    <n v="24500"/>
    <m/>
    <n v="3"/>
    <m/>
    <n v="73500"/>
    <m/>
    <n v="0"/>
    <m/>
    <n v="73500"/>
    <m/>
    <m/>
    <m/>
    <n v="1000002602"/>
    <m/>
    <m/>
    <s v="Redbull"/>
    <x v="0"/>
    <s v="Yeni Satış"/>
    <s v="Hizmet"/>
    <s v="Rapor Geliştirme"/>
    <s v="Diğer"/>
    <x v="0"/>
    <x v="0"/>
    <s v="Yurt İçi"/>
    <s v="Türkiye"/>
  </r>
  <r>
    <s v="Q4"/>
    <x v="1"/>
    <x v="10"/>
    <m/>
    <s v="RED BULL GIDA DAĞITIM VE PAZARLAMA TİCARET LTD. ŞTİ"/>
    <s v="EH.05.002"/>
    <s v="Enroute Panorama - Rapor Geliştirme Hizmeti"/>
    <s v="Univera - Redbull"/>
    <x v="12"/>
    <s v="Enroute"/>
    <s v="Enterprise"/>
    <n v="24500"/>
    <m/>
    <n v="3"/>
    <m/>
    <n v="73500"/>
    <m/>
    <m/>
    <m/>
    <n v="73500"/>
    <m/>
    <m/>
    <m/>
    <n v="1000002759"/>
    <m/>
    <m/>
    <s v="Redbull"/>
    <x v="0"/>
    <s v="Yeni Satış"/>
    <s v="Hizmet"/>
    <s v="Rapor Geliştirme"/>
    <s v="Diğer"/>
    <x v="0"/>
    <x v="0"/>
    <s v="Yurt İçi"/>
    <s v="Türkiye"/>
  </r>
  <r>
    <s v="Q4"/>
    <x v="1"/>
    <x v="10"/>
    <m/>
    <s v="La Lorraine Unlu Mamülleri Tic. San. A.Ş."/>
    <s v="EH.01.001"/>
    <s v="Enroute Panorama - Proje ve Ürün Yönetimi Danışmanlığı Hizmeti"/>
    <s v="Univera - La Lorraine"/>
    <x v="13"/>
    <s v="Enroute"/>
    <s v="Enterprise"/>
    <n v="14700"/>
    <m/>
    <n v="3"/>
    <m/>
    <m/>
    <m/>
    <m/>
    <m/>
    <n v="44100"/>
    <m/>
    <m/>
    <m/>
    <n v="1000002896"/>
    <m/>
    <m/>
    <s v="La Lorraine"/>
    <x v="0"/>
    <s v="Yeni Satış"/>
    <s v="Hizmet"/>
    <s v="Proje Yönetimi ve Danışmanlık"/>
    <s v="Diğer"/>
    <x v="0"/>
    <x v="0"/>
    <s v="Yurt İçi"/>
    <s v="Türkiye"/>
  </r>
  <r>
    <s v="Q4"/>
    <x v="1"/>
    <x v="10"/>
    <m/>
    <s v="Lomisi JSC Efes Gürcistan"/>
    <s v="EH.01.001"/>
    <s v="Enroute Panorama - Proje ve Ürün Yönetimi Danışmanlığı Hizmeti"/>
    <s v="Univera - Efes Gürcistan"/>
    <x v="19"/>
    <s v="Enroute"/>
    <s v="Enterprise"/>
    <n v="16943.240000000002"/>
    <m/>
    <n v="1"/>
    <m/>
    <n v="400"/>
    <m/>
    <m/>
    <m/>
    <n v="16943.240000000002"/>
    <m/>
    <m/>
    <m/>
    <n v="1000002758"/>
    <m/>
    <m/>
    <s v="Efes International"/>
    <x v="0"/>
    <s v="Yeni Satış"/>
    <s v="Hizmet"/>
    <s v="Proje Yönetimi ve Danışmanlık"/>
    <s v="Diğer"/>
    <x v="0"/>
    <x v="0"/>
    <s v="Yurt Dışı"/>
    <s v="Gürcistan"/>
  </r>
  <r>
    <s v="Q4"/>
    <x v="1"/>
    <x v="10"/>
    <m/>
    <s v="RECKITT BENCKİSER TEMİZLİK MALZEMESİ SAN. VE TİC. A.Ş."/>
    <s v="EH.01.001"/>
    <s v="Enroute Panorama - Proje ve Ürün Yönetimi Danışmanlığı Hizmeti"/>
    <s v="Univera - Reckitt Benckiser"/>
    <x v="19"/>
    <s v="Enroute"/>
    <s v="Enterprise"/>
    <n v="4410"/>
    <m/>
    <n v="5"/>
    <m/>
    <n v="22050"/>
    <m/>
    <n v="0"/>
    <m/>
    <n v="22050"/>
    <m/>
    <m/>
    <m/>
    <n v="1000002710"/>
    <m/>
    <m/>
    <s v="R. Benckiser"/>
    <x v="0"/>
    <s v="Yeni Satış"/>
    <s v="Hizmet"/>
    <s v="Proje Yönetimi ve Danışmanlık"/>
    <s v="Diğer"/>
    <x v="0"/>
    <x v="0"/>
    <s v="Yurt İçi"/>
    <s v="Türkiye"/>
  </r>
  <r>
    <s v="Q4"/>
    <x v="1"/>
    <x v="10"/>
    <m/>
    <s v="RECKITT BENCKİSER TEMİZLİK MALZEMESİ SAN. VE TİC. A.Ş."/>
    <s v="EH.01.001"/>
    <s v="Enroute Panorama - Proje ve Ürün Yönetimi Danışmanlığı Hizmeti"/>
    <s v="Univera - Reckitt Benckiser"/>
    <x v="19"/>
    <s v="Enroute"/>
    <s v="Enterprise"/>
    <n v="10290"/>
    <m/>
    <n v="5"/>
    <m/>
    <n v="51450"/>
    <m/>
    <m/>
    <m/>
    <n v="51450"/>
    <m/>
    <m/>
    <m/>
    <n v="1000002799"/>
    <m/>
    <m/>
    <s v="R. Benckiser"/>
    <x v="0"/>
    <s v="Yeni Satış"/>
    <s v="Hizmet"/>
    <s v="Proje Yönetimi ve Danışmanlık"/>
    <s v="Diğer"/>
    <x v="0"/>
    <x v="0"/>
    <s v="Yurt İçi"/>
    <s v="Türkiye"/>
  </r>
  <r>
    <s v="Q4"/>
    <x v="1"/>
    <x v="10"/>
    <m/>
    <s v="RED BULL GIDA DAĞITIM VE PAZARLAMA TİCARET LTD. ŞTİ"/>
    <s v="EH.01.001"/>
    <s v="Enroute Panorama - Proje ve Ürün Yönetimi Danışmanlığı Hizmeti"/>
    <s v="Univera - Redbull"/>
    <x v="12"/>
    <s v="Enroute"/>
    <s v="Enterprise"/>
    <n v="24500"/>
    <m/>
    <n v="2"/>
    <m/>
    <n v="49000"/>
    <m/>
    <n v="0"/>
    <m/>
    <n v="49000"/>
    <m/>
    <m/>
    <m/>
    <n v="1000002595"/>
    <m/>
    <m/>
    <s v="Redbull"/>
    <x v="0"/>
    <s v="Yeni Satış"/>
    <s v="Hizmet"/>
    <s v="Proje Yönetimi ve Danışmanlık"/>
    <s v="Diğer"/>
    <x v="0"/>
    <x v="0"/>
    <s v="Yurt İçi"/>
    <s v="Türkiye"/>
  </r>
  <r>
    <s v="Q4"/>
    <x v="1"/>
    <x v="10"/>
    <m/>
    <s v="RED BULL GIDA DAĞITIM VE PAZARLAMA TİCARET LTD. ŞTİ"/>
    <s v="EH.01.001"/>
    <s v="Enroute Panorama - Proje ve Ürün Yönetimi Danışmanlığı Hizmeti"/>
    <s v="Univera - Redbull"/>
    <x v="12"/>
    <s v="Enroute"/>
    <s v="Enterprise"/>
    <n v="24500"/>
    <m/>
    <n v="0.5"/>
    <m/>
    <n v="12250"/>
    <m/>
    <n v="0"/>
    <m/>
    <n v="12250"/>
    <m/>
    <m/>
    <m/>
    <n v="1000002597"/>
    <m/>
    <m/>
    <s v="Redbull"/>
    <x v="0"/>
    <s v="Yeni Satış"/>
    <s v="Hizmet"/>
    <s v="Proje Yönetimi ve Danışmanlık"/>
    <s v="Diğer"/>
    <x v="0"/>
    <x v="0"/>
    <s v="Yurt İçi"/>
    <s v="Türkiye"/>
  </r>
  <r>
    <s v="Q4"/>
    <x v="1"/>
    <x v="10"/>
    <m/>
    <s v="RED BULL GIDA DAĞITIM VE PAZARLAMA TİCARET LTD. ŞTİ"/>
    <s v="EH.01.001"/>
    <s v="Enroute Panorama - Proje ve Ürün Yönetimi Danışmanlığı Hizmeti"/>
    <s v="Univera - Redbull"/>
    <x v="12"/>
    <s v="Enroute"/>
    <s v="Enterprise"/>
    <n v="4900"/>
    <m/>
    <n v="1"/>
    <m/>
    <n v="4900"/>
    <m/>
    <n v="0"/>
    <m/>
    <n v="4900"/>
    <m/>
    <m/>
    <m/>
    <n v="1000002601"/>
    <m/>
    <m/>
    <s v="Redbull"/>
    <x v="0"/>
    <s v="Yeni Satış"/>
    <s v="Hizmet"/>
    <s v="Proje Yönetimi ve Danışmanlık"/>
    <s v="Diğer"/>
    <x v="0"/>
    <x v="0"/>
    <s v="Yurt İçi"/>
    <s v="Türkiye"/>
  </r>
  <r>
    <s v="Q4"/>
    <x v="1"/>
    <x v="10"/>
    <m/>
    <s v="RED BULL GIDA DAĞITIM VE PAZARLAMA TİCARET LTD. ŞTİ"/>
    <s v="EH.01.001"/>
    <s v="Enroute Panorama - Proje ve Ürün Yönetimi Danışmanlığı Hizmeti"/>
    <s v="Univera - Redbull"/>
    <x v="12"/>
    <s v="Enroute"/>
    <s v="Enterprise"/>
    <n v="7350"/>
    <m/>
    <n v="1"/>
    <m/>
    <n v="7350"/>
    <m/>
    <n v="0"/>
    <m/>
    <n v="7350"/>
    <m/>
    <m/>
    <m/>
    <n v="1000002602"/>
    <m/>
    <m/>
    <s v="Redbull"/>
    <x v="0"/>
    <s v="Yeni Satış"/>
    <s v="Hizmet"/>
    <s v="Proje Yönetimi ve Danışmanlık"/>
    <s v="Diğer"/>
    <x v="0"/>
    <x v="0"/>
    <s v="Yurt İçi"/>
    <s v="Türkiye"/>
  </r>
  <r>
    <s v="Q4"/>
    <x v="1"/>
    <x v="10"/>
    <m/>
    <s v="Şenpiliç Gıda Sanayi A.Ş."/>
    <s v="EH.01.001"/>
    <s v="Enroute Panorama - Proje ve Ürün Yönetimi Danışmanlığı Hizmeti"/>
    <s v="Univera - Şen Piliç"/>
    <x v="19"/>
    <s v="Enroute"/>
    <s v="Enterprise"/>
    <n v="15000"/>
    <m/>
    <n v="1"/>
    <m/>
    <n v="15000"/>
    <m/>
    <n v="0"/>
    <m/>
    <n v="15000"/>
    <m/>
    <m/>
    <m/>
    <n v="1000002576"/>
    <m/>
    <m/>
    <s v="Şen Piliç"/>
    <x v="0"/>
    <s v="Yeni Satış"/>
    <s v="Hizmet"/>
    <s v="Proje Yönetimi ve Danışmanlık"/>
    <s v="Diğer"/>
    <x v="0"/>
    <x v="0"/>
    <s v="Yurt İçi"/>
    <s v="Türkiye"/>
  </r>
  <r>
    <s v="Q4"/>
    <x v="1"/>
    <x v="10"/>
    <m/>
    <s v="Şenpiliç Gıda Sanayi A.Ş."/>
    <s v="EH.01.001"/>
    <s v="Enroute Panorama - Proje ve Ürün Yönetimi Danışmanlığı Hizmeti"/>
    <s v="Univera - Şen Piliç"/>
    <x v="19"/>
    <s v="Enroute"/>
    <s v="Enterprise"/>
    <n v="15000"/>
    <m/>
    <n v="1"/>
    <m/>
    <n v="15000"/>
    <m/>
    <n v="0"/>
    <m/>
    <n v="15000"/>
    <m/>
    <m/>
    <m/>
    <n v="1000002576"/>
    <m/>
    <m/>
    <s v="Şen Piliç"/>
    <x v="0"/>
    <s v="Yeni Satış"/>
    <s v="Hizmet"/>
    <s v="Proje Yönetimi ve Danışmanlık"/>
    <s v="Diğer"/>
    <x v="0"/>
    <x v="0"/>
    <s v="Yurt İçi"/>
    <s v="Türkiye"/>
  </r>
  <r>
    <s v="Q4"/>
    <x v="1"/>
    <x v="10"/>
    <m/>
    <s v="Şenpiliç Gıda Sanayi A.Ş."/>
    <s v="EH.01.001"/>
    <s v="Enroute Panorama - Proje ve Ürün Yönetimi Danışmanlığı Hizmeti"/>
    <s v="Univera - Şen Piliç"/>
    <x v="19"/>
    <s v="Enroute"/>
    <s v="Enterprise"/>
    <n v="17750"/>
    <m/>
    <n v="0.5"/>
    <m/>
    <n v="8875"/>
    <m/>
    <m/>
    <m/>
    <n v="8875"/>
    <m/>
    <m/>
    <m/>
    <n v="1000002648"/>
    <m/>
    <m/>
    <s v="Şen Piliç"/>
    <x v="0"/>
    <s v="Yeni Satış"/>
    <s v="Hizmet"/>
    <s v="Proje Yönetimi ve Danışmanlık"/>
    <s v="Diğer"/>
    <x v="0"/>
    <x v="0"/>
    <s v="Yurt İçi"/>
    <s v="Türkiye"/>
  </r>
  <r>
    <s v="Q4"/>
    <x v="1"/>
    <x v="10"/>
    <m/>
    <s v="Turkuaz Trade LLC"/>
    <s v="EH.01.001"/>
    <s v="Enroute Panorama - Proje ve Ürün Yönetimi Danışmanlığı Hizmeti"/>
    <s v="Univera - Turkuaz - Kazakistan"/>
    <x v="19"/>
    <s v="Enroute"/>
    <s v="Enterprise"/>
    <n v="27588.47"/>
    <m/>
    <n v="3"/>
    <m/>
    <n v="1950"/>
    <m/>
    <m/>
    <m/>
    <n v="82765.41"/>
    <m/>
    <m/>
    <m/>
    <n v="1000002785"/>
    <m/>
    <m/>
    <s v="Turkuaz Trade"/>
    <x v="0"/>
    <s v="Yeni Satış"/>
    <s v="Hizmet"/>
    <s v="Proje Yönetimi ve Danışmanlık"/>
    <s v="Diğer"/>
    <x v="0"/>
    <x v="0"/>
    <s v="Yurt Dışı"/>
    <s v="Kırgızistan"/>
  </r>
  <r>
    <s v="Q4"/>
    <x v="1"/>
    <x v="10"/>
    <m/>
    <s v="Turkuaz Trade LLC"/>
    <s v="EH.01.001"/>
    <s v="Enroute Panorama - Proje ve Ürün Yönetimi Danışmanlığı Hizmeti"/>
    <s v="Univera - Turkuaz - Kazakistan"/>
    <x v="19"/>
    <s v="Enroute"/>
    <s v="Enterprise"/>
    <n v="27588.47"/>
    <m/>
    <n v="1"/>
    <m/>
    <n v="650"/>
    <m/>
    <m/>
    <m/>
    <n v="27588.47"/>
    <m/>
    <m/>
    <m/>
    <n v="1000002786"/>
    <m/>
    <m/>
    <s v="Turkuaz Trade"/>
    <x v="0"/>
    <s v="Yeni Satış"/>
    <s v="Hizmet"/>
    <s v="Proje Yönetimi ve Danışmanlık"/>
    <s v="Diğer"/>
    <x v="0"/>
    <x v="0"/>
    <s v="Yurt Dışı"/>
    <s v="Kırgızistan"/>
  </r>
  <r>
    <s v="Q4"/>
    <x v="1"/>
    <x v="10"/>
    <m/>
    <s v="Altıparmak Gıda San. ve Tic. A.Ş."/>
    <s v="EH.03.001"/>
    <s v="Enroute Panorama - Çağrı Merkezi Hizmeti (MSD)"/>
    <s v="Univera - Altıparmak-Balparmak"/>
    <x v="18"/>
    <s v="Enroute"/>
    <s v="Enterprise"/>
    <n v="50400"/>
    <m/>
    <n v="1"/>
    <m/>
    <n v="50400"/>
    <m/>
    <m/>
    <m/>
    <n v="50400"/>
    <m/>
    <m/>
    <m/>
    <n v="1000002646"/>
    <m/>
    <m/>
    <s v="Balparmak"/>
    <x v="0"/>
    <s v="Yenileme"/>
    <s v="Lisans"/>
    <s v="Lisans Kiralama"/>
    <s v="Diğer"/>
    <x v="0"/>
    <x v="0"/>
    <s v="Yurt İçi"/>
    <s v="Türkiye"/>
  </r>
  <r>
    <s v="Q4"/>
    <x v="1"/>
    <x v="10"/>
    <m/>
    <s v="PERRİGO KİŞİSEL Bakım ÜRÜNLERİ SAN. VE TİC. LTD.ŞTİ"/>
    <s v="EH.03.001"/>
    <s v="Enroute Panorama - Çağrı Merkezi Hizmeti (MSD)"/>
    <s v="Univera - Omega Pharma"/>
    <x v="19"/>
    <s v="Enroute"/>
    <s v="Enterprise"/>
    <n v="34251.53"/>
    <m/>
    <n v="14"/>
    <m/>
    <n v="479521.42"/>
    <m/>
    <n v="0"/>
    <m/>
    <n v="479521.42"/>
    <m/>
    <m/>
    <m/>
    <n v="1000002818"/>
    <m/>
    <m/>
    <s v="Perrigo"/>
    <x v="0"/>
    <s v="Yenileme"/>
    <s v="Hizmet"/>
    <s v="Çağrı Merkezi"/>
    <s v="Diğer"/>
    <x v="0"/>
    <x v="0"/>
    <s v="Yurt İçi"/>
    <s v="Türkiye"/>
  </r>
  <r>
    <s v="Q4"/>
    <x v="1"/>
    <x v="10"/>
    <m/>
    <s v="EDM BİLİŞİM SİSTEMLERİ VE DANIŞMANLIK HizmetLERİ A.Ş."/>
    <s v="EY.04.014"/>
    <s v="Enroute - E-Dönüşüm Yazılım Komisyonu"/>
    <s v="Univera - Kanal"/>
    <x v="6"/>
    <s v="E-Dönüşüm"/>
    <s v="E-Dönüşüm"/>
    <n v="16134"/>
    <m/>
    <n v="1"/>
    <m/>
    <n v="16134"/>
    <m/>
    <m/>
    <m/>
    <n v="16134"/>
    <m/>
    <m/>
    <m/>
    <n v="1000002766"/>
    <m/>
    <m/>
    <s v="EDM Bilişim"/>
    <x v="0"/>
    <s v="Yeni Satış"/>
    <s v="Komisyon"/>
    <s v="E-Dönüşüm"/>
    <s v="Diğer"/>
    <x v="1"/>
    <x v="6"/>
    <s v="Yurt İçi"/>
    <s v="Türkiye"/>
  </r>
  <r>
    <s v="Q4"/>
    <x v="0"/>
    <x v="11"/>
    <m/>
    <s v="POLARİS YAZILIM ÇÖZÜMLERİ VE DANIŞMANLIK HİZMETLERİ LTD.ŞTİ."/>
    <s v="WPY.02.001"/>
    <s v="WEBPLUS (Android) SATIS TEMSILCISI LISANSI"/>
    <s v="Univera - Kanal"/>
    <x v="5"/>
    <s v="Enroute"/>
    <s v="Webplus"/>
    <n v="2025"/>
    <m/>
    <n v="1"/>
    <m/>
    <n v="2250"/>
    <m/>
    <n v="225"/>
    <m/>
    <n v="2025"/>
    <m/>
    <n v="0"/>
    <n v="0"/>
    <s v="UNI240000002260"/>
    <m/>
    <m/>
    <s v="Polaris"/>
    <x v="0"/>
    <s v="Yeni Satış"/>
    <s v="Lisans"/>
    <s v="Lisans Satışı"/>
    <s v="Diğer"/>
    <x v="1"/>
    <x v="5"/>
    <s v="Yurt İçi"/>
    <s v="Türkiye"/>
  </r>
  <r>
    <s v="Q4"/>
    <x v="0"/>
    <x v="11"/>
    <m/>
    <s v="ALİ SERGEN KART"/>
    <s v="UH.01.002"/>
    <s v="UNIDOX KONTÖR HIZMETI"/>
    <s v="Univera - Kanal"/>
    <x v="5"/>
    <s v="E-Dönüşüm"/>
    <s v="Unidox"/>
    <n v="2.85"/>
    <m/>
    <n v="2000"/>
    <m/>
    <n v="5700"/>
    <m/>
    <n v="0"/>
    <m/>
    <n v="5700"/>
    <m/>
    <n v="0"/>
    <n v="0"/>
    <s v="ENV240000000133"/>
    <m/>
    <m/>
    <s v="Ali Sergen Kart"/>
    <x v="0"/>
    <s v="Yeni Satış"/>
    <s v="Kontor"/>
    <s v="Kontor Satışı"/>
    <s v="Diğer"/>
    <x v="1"/>
    <x v="7"/>
    <s v="Yurt İçi"/>
    <s v="Türkiye"/>
  </r>
  <r>
    <s v="Q4"/>
    <x v="0"/>
    <x v="11"/>
    <m/>
    <s v="YUSUF ALDEMİR (ALDEMİR BİLİŞİM HizmetLERİ VE DANIŞMANLIK)"/>
    <s v="UH.01.002"/>
    <s v="UNIDOX KONTÖR HIZMETI"/>
    <s v="Univera - Kanal"/>
    <x v="5"/>
    <s v="E-Dönüşüm"/>
    <s v="Unidox"/>
    <n v="1.1956500000000001"/>
    <m/>
    <n v="10000"/>
    <m/>
    <n v="13285"/>
    <m/>
    <n v="1328.5"/>
    <m/>
    <n v="11956.5"/>
    <m/>
    <n v="0"/>
    <n v="0"/>
    <s v="UNI240000002261"/>
    <m/>
    <m/>
    <s v="Aldemir Bilişim"/>
    <x v="0"/>
    <s v="Yeni Satış"/>
    <s v="Kontor"/>
    <s v="Kontor Satışı"/>
    <s v="Diğer"/>
    <x v="1"/>
    <x v="3"/>
    <s v="Yurt İçi"/>
    <s v="Türkiye"/>
  </r>
  <r>
    <s v="Q4"/>
    <x v="1"/>
    <x v="10"/>
    <m/>
    <s v="La Lorraine Unlu Mamülleri Tic. San. A.Ş."/>
    <s v="EH.05.002"/>
    <s v="Enroute Panorama - Rapor Geliştirme Hizmeti"/>
    <s v="Univera - La Lorraine"/>
    <x v="13"/>
    <s v="Enroute"/>
    <s v="Enterprise"/>
    <n v="13475"/>
    <m/>
    <n v="8"/>
    <m/>
    <m/>
    <m/>
    <m/>
    <m/>
    <n v="107800"/>
    <m/>
    <m/>
    <m/>
    <n v="1000002896"/>
    <m/>
    <m/>
    <s v="La Lorraine"/>
    <x v="0"/>
    <s v="Yeni Satış"/>
    <s v="Hizmet"/>
    <s v="Rapor Geliştirme"/>
    <s v="Diğer"/>
    <x v="0"/>
    <x v="0"/>
    <s v="Yurt İçi"/>
    <s v="Türkiye"/>
  </r>
  <r>
    <s v="Q4"/>
    <x v="0"/>
    <x v="11"/>
    <m/>
    <s v="MİYA OTOMASYON VE BARKOD BILISIM SISTEMLERI SAN TİC. VE L.T.D. STI."/>
    <s v="WPH.02.001"/>
    <s v="WebPlus Yazilim Bakimi Hizmeti"/>
    <s v="Univera - Kanal"/>
    <x v="5"/>
    <s v="Enroute"/>
    <s v="Webplus"/>
    <n v="12650"/>
    <m/>
    <n v="1"/>
    <m/>
    <n v="12650"/>
    <m/>
    <n v="0"/>
    <m/>
    <n v="12650"/>
    <m/>
    <n v="0"/>
    <n v="0"/>
    <s v="UNI240000002262"/>
    <m/>
    <m/>
    <s v="Miya"/>
    <x v="0"/>
    <s v="Yenileme"/>
    <s v="Hizmet"/>
    <s v="Bakım ve Destek Hizmeti"/>
    <s v="Diğer"/>
    <x v="1"/>
    <x v="1"/>
    <s v="Yurt İçi"/>
    <s v="Türkiye"/>
  </r>
  <r>
    <s v="Q4"/>
    <x v="0"/>
    <x v="11"/>
    <m/>
    <s v="MİYA OTOMASYON VE BARKOD BILISIM SISTEMLERI SAN TİC. VE L.T.D. STI."/>
    <s v="WPY.02.001"/>
    <s v="WEBPLUS (Android) SATIS TEMSILCISI LISANSI"/>
    <s v="Univera - Kanal"/>
    <x v="5"/>
    <s v="Enroute"/>
    <s v="Webplus"/>
    <n v="2800"/>
    <m/>
    <n v="5"/>
    <m/>
    <n v="17500"/>
    <m/>
    <n v="3500"/>
    <m/>
    <n v="14000"/>
    <m/>
    <n v="0"/>
    <n v="0"/>
    <s v="UNI240000002262"/>
    <m/>
    <m/>
    <s v="Miya"/>
    <x v="0"/>
    <s v="Yeni Satış"/>
    <s v="Lisans"/>
    <s v="Lisans Satışı"/>
    <s v="Diğer"/>
    <x v="1"/>
    <x v="1"/>
    <s v="Yurt İçi"/>
    <s v="Türkiye"/>
  </r>
  <r>
    <s v="Q4"/>
    <x v="0"/>
    <x v="11"/>
    <m/>
    <s v="YUSUF ALDEMİR (ALDEMİR BİLİŞİM HizmetLERİ VE DANIŞMANLIK)"/>
    <s v="UH.01.002"/>
    <s v="UNIDOX KONTÖR HIZMETI"/>
    <s v="Univera - Şen Piliç"/>
    <x v="6"/>
    <s v="E-Dönüşüm"/>
    <s v="Unidox"/>
    <n v="0.624"/>
    <m/>
    <n v="250000"/>
    <m/>
    <n v="156000"/>
    <m/>
    <n v="0"/>
    <m/>
    <n v="156000"/>
    <m/>
    <n v="0"/>
    <n v="0"/>
    <s v="UNI240000002264"/>
    <m/>
    <m/>
    <s v="Aldemir Bilişim"/>
    <x v="0"/>
    <s v="Yeni Satış"/>
    <s v="Kontor"/>
    <s v="Kontor Satışı"/>
    <s v="Diğer"/>
    <x v="1"/>
    <x v="3"/>
    <s v="Yurt İçi"/>
    <s v="Türkiye"/>
  </r>
  <r>
    <s v="Q4"/>
    <x v="1"/>
    <x v="10"/>
    <m/>
    <s v="AKÇAKOCA TEKSTİL GIDA SANAYİ VE TİCARET LİMİTED ŞİRKETİ"/>
    <s v="EY.02.011"/>
    <s v="Enroute Panorama - Panel - Çoklu Proje Birleştirme Mobil Uygulama Yazılımı"/>
    <s v="Univera - Eruslu Sağlık"/>
    <x v="13"/>
    <s v="Enroute"/>
    <m/>
    <n v="12025"/>
    <m/>
    <n v="1"/>
    <m/>
    <n v="12025"/>
    <m/>
    <n v="0"/>
    <m/>
    <n v="12025"/>
    <m/>
    <m/>
    <m/>
    <n v="1000002906"/>
    <m/>
    <m/>
    <s v="Eruslu"/>
    <x v="0"/>
    <s v="Yeni Satış"/>
    <s v="Lisans"/>
    <s v="Lisans Satışı"/>
    <s v="Diğer"/>
    <x v="0"/>
    <x v="0"/>
    <s v="Yurt İçi"/>
    <s v="Türkiye"/>
  </r>
  <r>
    <s v="Q4"/>
    <x v="0"/>
    <x v="11"/>
    <m/>
    <s v="ALİ SERGEN KART"/>
    <s v="WPY.01.002"/>
    <s v="WebPlus Dagitim Kanali Lisansi"/>
    <s v="Univera - Kanal"/>
    <x v="5"/>
    <s v="Enroute"/>
    <s v="Webplus"/>
    <n v="6400"/>
    <m/>
    <n v="1"/>
    <m/>
    <n v="8000"/>
    <m/>
    <n v="1600"/>
    <m/>
    <n v="6400"/>
    <m/>
    <n v="0"/>
    <n v="0"/>
    <s v="ENV240000000134"/>
    <m/>
    <m/>
    <s v="Ali Sergen Kart"/>
    <x v="0"/>
    <s v="Yeni Satış"/>
    <s v="Lisans"/>
    <s v="Lisans Satışı"/>
    <s v="Diğer"/>
    <x v="1"/>
    <x v="7"/>
    <s v="Yurt İçi"/>
    <s v="Türkiye"/>
  </r>
  <r>
    <s v="Q4"/>
    <x v="0"/>
    <x v="11"/>
    <m/>
    <s v="TEZIL TICARET-AYKUT TEZIL"/>
    <s v="UH.01.002"/>
    <s v="UNIDOX KONTÖR HIZMETI"/>
    <s v="Univera - Tadım"/>
    <x v="6"/>
    <s v="E-Dönüşüm"/>
    <s v="Unidox"/>
    <n v="1.7"/>
    <m/>
    <n v="10000"/>
    <m/>
    <n v="17000"/>
    <m/>
    <n v="0"/>
    <m/>
    <n v="17000"/>
    <m/>
    <n v="0"/>
    <n v="0"/>
    <s v="UNI240000002270"/>
    <m/>
    <m/>
    <s v="Tadım"/>
    <x v="0"/>
    <s v="Yeni Satış"/>
    <s v="Kontor"/>
    <s v="Kontor Satışı"/>
    <s v="Diğer"/>
    <x v="1"/>
    <x v="0"/>
    <s v="Yurt İçi"/>
    <s v="Türkiye"/>
  </r>
  <r>
    <s v="Q4"/>
    <x v="1"/>
    <x v="10"/>
    <m/>
    <s v="BEYLERBEYİ İÇECEK PAZARLAMA A.Ş"/>
    <s v="EH.05.001"/>
    <s v="Enroute Panorama - Yazılım Geliştirme Hizmeti"/>
    <s v="Univera - Sarper İçecek"/>
    <x v="13"/>
    <s v="Enroute"/>
    <s v="Enterprise"/>
    <n v="15608.25"/>
    <m/>
    <n v="21.52"/>
    <m/>
    <n v="376600"/>
    <m/>
    <n v="40710"/>
    <m/>
    <n v="335889.54"/>
    <m/>
    <m/>
    <m/>
    <n v="1000002940"/>
    <m/>
    <m/>
    <s v="Beylerbeyi"/>
    <x v="0"/>
    <s v="Yeni Satış"/>
    <s v="Hizmet"/>
    <s v="Yazılım Geliştirme"/>
    <s v="Diğer"/>
    <x v="0"/>
    <x v="0"/>
    <s v="Yurt İçi"/>
    <s v="Türkiye"/>
  </r>
  <r>
    <s v="Q4"/>
    <x v="1"/>
    <x v="10"/>
    <m/>
    <s v="Turkuaz Trade LLC"/>
    <s v="EH.05.001"/>
    <s v="Enroute Panorama - Yazılım Geliştirme Hizmeti"/>
    <s v="Univera - Turkuaz - Kazakistan"/>
    <x v="19"/>
    <s v="Enroute"/>
    <s v="Enterprise"/>
    <n v="27585.22"/>
    <m/>
    <n v="0.5"/>
    <m/>
    <n v="325"/>
    <m/>
    <n v="0"/>
    <m/>
    <n v="13792.61"/>
    <m/>
    <m/>
    <m/>
    <n v="1000002908"/>
    <m/>
    <m/>
    <s v="Turkuaz Trade"/>
    <x v="0"/>
    <s v="Yeni Satış"/>
    <s v="Hizmet"/>
    <s v="Yazılım Geliştirme"/>
    <s v="Diğer"/>
    <x v="0"/>
    <x v="0"/>
    <s v="Yurt Dışı"/>
    <s v="Kırgızistan"/>
  </r>
  <r>
    <s v="Q4"/>
    <x v="1"/>
    <x v="10"/>
    <m/>
    <s v="AKÇAKOCA TEKSTİL GIDA SANAYİ VE TİCARET LİMİTED ŞİRKETİ"/>
    <s v="EH.02.001"/>
    <s v="Enroute Panorama - Yazılım Bakımı, Yaşatma ve Merkezi Destek Hizmeti"/>
    <s v="Univera - Eruslu Sağlık"/>
    <x v="13"/>
    <s v="Enroute"/>
    <s v="Enterprise"/>
    <n v="2645.5"/>
    <m/>
    <n v="1"/>
    <m/>
    <n v="2645.5"/>
    <m/>
    <n v="0"/>
    <m/>
    <n v="2645.5"/>
    <m/>
    <m/>
    <m/>
    <n v="1000002906"/>
    <m/>
    <m/>
    <s v="Eruslu"/>
    <x v="0"/>
    <s v="Yenileme"/>
    <s v="Hizmet"/>
    <s v="Bakım ve Destek Hizmeti"/>
    <s v="Diğer"/>
    <x v="0"/>
    <x v="0"/>
    <s v="Yurt İçi"/>
    <s v="Türkiye"/>
  </r>
  <r>
    <s v="Q4"/>
    <x v="1"/>
    <x v="10"/>
    <m/>
    <s v="MARSHALL BOYA VE VERNİK SANAYİ A.Ş."/>
    <s v="EH.02.001"/>
    <s v="Enroute Panorama - Yazılım Bakımı, Yaşatma ve Merkezi Destek Hizmeti"/>
    <s v="Univera - Marshall"/>
    <x v="18"/>
    <s v="Enroute"/>
    <s v="Enterprise"/>
    <n v="5098.26"/>
    <m/>
    <n v="1"/>
    <m/>
    <n v="5098.26"/>
    <m/>
    <n v="0"/>
    <m/>
    <n v="5098.26"/>
    <m/>
    <m/>
    <m/>
    <n v="1000002951"/>
    <m/>
    <m/>
    <s v="Marshall"/>
    <x v="0"/>
    <s v="Yenileme"/>
    <s v="Hizmet"/>
    <s v="Bakım ve Destek Hizmeti"/>
    <s v="Diğer"/>
    <x v="0"/>
    <x v="0"/>
    <s v="Yurt İçi"/>
    <s v="Türkiye"/>
  </r>
  <r>
    <s v="Q4"/>
    <x v="1"/>
    <x v="10"/>
    <m/>
    <s v="MARSHALL BOYA VE VERNİK SANAYİ A.Ş."/>
    <s v="EH.02.001"/>
    <s v="Enroute Panorama - Yazılım Bakımı, Yaşatma ve Merkezi Destek Hizmeti"/>
    <s v="Univera - Marshall"/>
    <x v="18"/>
    <s v="Enroute"/>
    <s v="Enterprise"/>
    <n v="110942.54"/>
    <m/>
    <n v="1"/>
    <m/>
    <n v="110942.54"/>
    <m/>
    <n v="0"/>
    <m/>
    <n v="110942.54"/>
    <m/>
    <m/>
    <m/>
    <n v="1000002951"/>
    <m/>
    <m/>
    <s v="Marshall"/>
    <x v="0"/>
    <s v="Yenileme"/>
    <s v="Hizmet"/>
    <s v="Bakım ve Destek Hizmeti"/>
    <s v="Diğer"/>
    <x v="0"/>
    <x v="0"/>
    <s v="Yurt İçi"/>
    <s v="Türkiye"/>
  </r>
  <r>
    <s v="Q4"/>
    <x v="1"/>
    <x v="10"/>
    <m/>
    <s v="BEYLERBEYİ İÇECEK PAZARLAMA A.Ş"/>
    <s v="EH.05.002"/>
    <s v="Enroute Panorama - Rapor Geliştirme Hizmeti"/>
    <s v="Univera - Sarper İçecek"/>
    <x v="13"/>
    <s v="Enroute"/>
    <s v="Enterprise"/>
    <n v="16500"/>
    <m/>
    <n v="5"/>
    <m/>
    <n v="82500"/>
    <m/>
    <n v="0"/>
    <m/>
    <n v="82500"/>
    <m/>
    <m/>
    <m/>
    <n v="1000002940"/>
    <m/>
    <m/>
    <s v="Beylerbeyi"/>
    <x v="0"/>
    <s v="Yeni Satış"/>
    <s v="Hizmet"/>
    <s v="Rapor Geliştirme"/>
    <s v="Diğer"/>
    <x v="0"/>
    <x v="0"/>
    <s v="Yurt İçi"/>
    <s v="Türkiye"/>
  </r>
  <r>
    <s v="Q4"/>
    <x v="1"/>
    <x v="10"/>
    <m/>
    <s v="BEYLERBEYİ İÇECEK PAZARLAMA A.Ş"/>
    <s v="EH.01.001"/>
    <s v="Enroute Panorama - Proje ve Ürün Yönetimi Danışmanlığı Hizmeti"/>
    <s v="Univera - Sarper İçecek"/>
    <x v="13"/>
    <s v="Enroute"/>
    <s v="Enterprise"/>
    <n v="15750"/>
    <m/>
    <n v="0.5"/>
    <m/>
    <n v="8750"/>
    <m/>
    <n v="875"/>
    <m/>
    <n v="7875"/>
    <m/>
    <m/>
    <m/>
    <n v="1000002940"/>
    <m/>
    <m/>
    <s v="Beylerbeyi"/>
    <x v="0"/>
    <s v="Yeni Satış"/>
    <s v="Hizmet"/>
    <s v="Proje Yönetimi ve Danışmanlık"/>
    <s v="Diğer"/>
    <x v="0"/>
    <x v="0"/>
    <s v="Yurt İçi"/>
    <s v="Türkiye"/>
  </r>
  <r>
    <s v="Q4"/>
    <x v="1"/>
    <x v="10"/>
    <m/>
    <s v="Turkuaz Trade LLC"/>
    <s v="EH.01.001"/>
    <s v="Enroute Panorama - Proje ve Ürün Yönetimi Danışmanlığı Hizmeti"/>
    <s v="Univera - Turkuaz - Kazakistan"/>
    <x v="19"/>
    <s v="Enroute"/>
    <s v="Enterprise"/>
    <n v="27585.22"/>
    <m/>
    <n v="1"/>
    <m/>
    <n v="650"/>
    <m/>
    <n v="0"/>
    <m/>
    <n v="27585.22"/>
    <m/>
    <m/>
    <m/>
    <n v="1000002908"/>
    <m/>
    <m/>
    <s v="Turkuaz Trade"/>
    <x v="0"/>
    <s v="Yeni Satış"/>
    <s v="Hizmet"/>
    <s v="Proje Yönetimi ve Danışmanlık"/>
    <s v="Diğer"/>
    <x v="0"/>
    <x v="0"/>
    <s v="Yurt Dışı"/>
    <s v="Kırgızistan"/>
  </r>
  <r>
    <s v="Q4"/>
    <x v="1"/>
    <x v="10"/>
    <m/>
    <s v="VODAFONE MOBILE OPERATION LTD."/>
    <s v="EH.01.001"/>
    <s v="Enroute Panorama - Proje ve Ürün Yönetimi Danışmanlığı Hizmeti"/>
    <s v="Univera - Vodafone"/>
    <x v="19"/>
    <s v="Enroute"/>
    <s v="Enterprise"/>
    <n v="19500"/>
    <m/>
    <n v="1"/>
    <m/>
    <n v="19500"/>
    <m/>
    <n v="0"/>
    <m/>
    <n v="19500"/>
    <m/>
    <m/>
    <m/>
    <n v="1000002907"/>
    <m/>
    <m/>
    <s v="Vodafone Mobile"/>
    <x v="0"/>
    <s v="Yeni Satış"/>
    <s v="Hizmet"/>
    <s v="Proje Yönetimi ve Danışmanlık"/>
    <s v="Diğer"/>
    <x v="0"/>
    <x v="0"/>
    <s v="Yurt Dışı"/>
    <s v="KKTC"/>
  </r>
  <r>
    <s v="Q4"/>
    <x v="1"/>
    <x v="10"/>
    <m/>
    <s v="MARSHALL BOYA VE VERNİK SANAYİ A.Ş."/>
    <s v="EH.03.001"/>
    <s v="Enroute Panorama - Çağrı Merkezi Hizmeti (MSD)"/>
    <s v="Univera - Marshall"/>
    <x v="18"/>
    <s v="Enroute"/>
    <s v="Enterprise"/>
    <n v="18377.579999999998"/>
    <m/>
    <n v="20"/>
    <m/>
    <n v="367551.6"/>
    <m/>
    <n v="0"/>
    <m/>
    <n v="367551.6"/>
    <m/>
    <m/>
    <m/>
    <n v="1000002951"/>
    <m/>
    <m/>
    <s v="Marshall"/>
    <x v="0"/>
    <s v="Yenileme"/>
    <s v="Hizmet"/>
    <s v="Çağrı Merkezi"/>
    <s v="Diğer"/>
    <x v="0"/>
    <x v="0"/>
    <s v="Yurt İçi"/>
    <s v="Türkiye"/>
  </r>
  <r>
    <s v="Q4"/>
    <x v="0"/>
    <x v="11"/>
    <m/>
    <s v="MATRIKS BİLGİSAYAR SİSTEMLERİ LTD.ŞTİ"/>
    <s v="WPH.02.001"/>
    <s v="WebPlus Yazilim Bakimi Hizmeti"/>
    <s v="Univera - Kanal"/>
    <x v="5"/>
    <s v="Enroute"/>
    <s v="Webplus"/>
    <n v="27775"/>
    <m/>
    <n v="1"/>
    <m/>
    <n v="27775"/>
    <m/>
    <n v="0"/>
    <m/>
    <n v="27775"/>
    <m/>
    <n v="0"/>
    <n v="0"/>
    <s v="UNI240000002277"/>
    <m/>
    <m/>
    <s v="Matriks"/>
    <x v="0"/>
    <s v="Yenileme"/>
    <s v="Hizmet"/>
    <s v="Bakım ve Destek Hizmeti"/>
    <s v="Diğer"/>
    <x v="1"/>
    <x v="2"/>
    <s v="Yurt İçi"/>
    <s v="Türkiye"/>
  </r>
  <r>
    <s v="Q4"/>
    <x v="0"/>
    <x v="11"/>
    <m/>
    <s v="MATRIKS BİLGİSAYAR SİSTEMLERİ LTD.ŞTİ"/>
    <s v="WPY.01.003"/>
    <s v="WEBPLUS EK KULLANICI LISANSI +1"/>
    <s v="Univera - Kanal"/>
    <x v="5"/>
    <s v="Enroute"/>
    <s v="Webplus"/>
    <n v="2275"/>
    <m/>
    <n v="7"/>
    <m/>
    <n v="22750"/>
    <m/>
    <n v="6825"/>
    <m/>
    <n v="15925"/>
    <m/>
    <n v="0"/>
    <n v="0"/>
    <s v="UNI240000002277"/>
    <m/>
    <m/>
    <s v="Matriks"/>
    <x v="0"/>
    <s v="Yeni Satış"/>
    <s v="Lisans"/>
    <s v="Lisans Satışı"/>
    <s v="Diğer"/>
    <x v="1"/>
    <x v="2"/>
    <s v="Yurt İçi"/>
    <s v="Türkiye"/>
  </r>
  <r>
    <s v="Q4"/>
    <x v="0"/>
    <x v="11"/>
    <m/>
    <s v="MATRIKS BİLGİSAYAR SİSTEMLERİ LTD.ŞTİ"/>
    <s v="WPY.01.007"/>
    <s v="WEBPLUS E-DÖNÜSÜM MODÜL LISANSI"/>
    <s v="Univera - Kanal"/>
    <x v="5"/>
    <s v="Enroute"/>
    <s v="Webplus"/>
    <n v="7700"/>
    <m/>
    <n v="1"/>
    <m/>
    <n v="11000"/>
    <m/>
    <n v="3300"/>
    <m/>
    <n v="7700"/>
    <m/>
    <n v="0"/>
    <n v="0"/>
    <s v="UNI240000002277"/>
    <m/>
    <m/>
    <s v="Matriks"/>
    <x v="0"/>
    <s v="Yeni Satış"/>
    <s v="Lisans"/>
    <s v="Lisans Satışı"/>
    <s v="Diğer"/>
    <x v="1"/>
    <x v="2"/>
    <s v="Yurt İçi"/>
    <s v="Türkiye"/>
  </r>
  <r>
    <s v="Q4"/>
    <x v="0"/>
    <x v="11"/>
    <m/>
    <s v="MATRIKS BİLGİSAYAR SİSTEMLERİ LTD.ŞTİ"/>
    <s v="WPY.01.005"/>
    <s v="WEBPLUS DISTRIBUTION SATIS-DAGITIM YAZILIMI (Standart)"/>
    <s v="Univera - Kanal"/>
    <x v="5"/>
    <s v="Enroute"/>
    <s v="Webplus"/>
    <n v="28000"/>
    <m/>
    <n v="1"/>
    <m/>
    <n v="40000"/>
    <m/>
    <n v="12000"/>
    <m/>
    <n v="28000"/>
    <m/>
    <n v="0"/>
    <n v="0"/>
    <s v="UNI240000002277"/>
    <m/>
    <m/>
    <s v="Matriks"/>
    <x v="0"/>
    <s v="Yeni Satış"/>
    <s v="Lisans"/>
    <s v="Lisans Satışı"/>
    <s v="Diğer"/>
    <x v="1"/>
    <x v="2"/>
    <s v="Yurt İçi"/>
    <s v="Türkiye"/>
  </r>
  <r>
    <s v="Q4"/>
    <x v="0"/>
    <x v="11"/>
    <m/>
    <s v="MATRIKS BİLGİSAYAR SİSTEMLERİ LTD.ŞTİ"/>
    <s v="WPY.02.001"/>
    <s v="WEBPLUS (Android) SATIS TEMSILCISI LISANSI"/>
    <s v="Univera - Kanal"/>
    <x v="5"/>
    <s v="Enroute"/>
    <s v="Webplus"/>
    <n v="2450"/>
    <m/>
    <n v="15"/>
    <m/>
    <n v="52500"/>
    <m/>
    <n v="15750"/>
    <m/>
    <n v="36750"/>
    <m/>
    <n v="0"/>
    <n v="0"/>
    <s v="UNI240000002277"/>
    <m/>
    <m/>
    <s v="Matriks"/>
    <x v="0"/>
    <s v="Yeni Satış"/>
    <s v="Lisans"/>
    <s v="Lisans Satışı"/>
    <s v="Diğer"/>
    <x v="1"/>
    <x v="2"/>
    <s v="Yurt İçi"/>
    <s v="Türkiye"/>
  </r>
  <r>
    <s v="Q4"/>
    <x v="0"/>
    <x v="11"/>
    <m/>
    <s v="MİYA OTOMASYON VE BARKOD BILISIM SISTEMLERI SAN TİC. VE L.T.D. STI."/>
    <s v="UH.01.002"/>
    <s v="UNIDOX KONTÖR HIZMETI"/>
    <s v="Univera - Kanal"/>
    <x v="5"/>
    <s v="E-Dönüşüm"/>
    <s v="Unidox"/>
    <n v="1.0688"/>
    <m/>
    <n v="100000"/>
    <m/>
    <n v="106880"/>
    <m/>
    <n v="0"/>
    <m/>
    <n v="106880"/>
    <m/>
    <n v="0"/>
    <n v="0"/>
    <s v="UNI240000002278"/>
    <m/>
    <m/>
    <s v="Miya"/>
    <x v="0"/>
    <s v="Yeni Satış"/>
    <s v="Kontor"/>
    <s v="Kontor Satışı"/>
    <s v="Diğer"/>
    <x v="1"/>
    <x v="1"/>
    <s v="Yurt İçi"/>
    <s v="Türkiye"/>
  </r>
  <r>
    <s v="Q4"/>
    <x v="0"/>
    <x v="11"/>
    <m/>
    <s v="Mey İçki Sanayi ve Ticaret A.Ş."/>
    <s v="QH.07.001"/>
    <s v="Quest Panorama - Rapor Gelistirme Hizmeti"/>
    <s v="Univera - Mey İçki"/>
    <x v="11"/>
    <s v="Quest"/>
    <m/>
    <n v="7142"/>
    <m/>
    <n v="11"/>
    <m/>
    <n v="78562"/>
    <m/>
    <n v="0"/>
    <m/>
    <n v="78562"/>
    <m/>
    <n v="0"/>
    <n v="0"/>
    <s v="UNI240000002280"/>
    <m/>
    <m/>
    <s v="Mey İçki"/>
    <x v="0"/>
    <s v="Yeni Satış"/>
    <s v="Hizmet"/>
    <s v="Rapor Geliştirme"/>
    <s v="Key Account"/>
    <x v="0"/>
    <x v="0"/>
    <s v="Yurt İçi"/>
    <s v="Türkiye"/>
  </r>
  <r>
    <s v="Q4"/>
    <x v="0"/>
    <x v="11"/>
    <m/>
    <s v="Mey İçki Sanayi ve Ticaret A.Ş."/>
    <s v="QH.01.001"/>
    <s v="Quest Panorama - Proje Yönetim Hizmeti"/>
    <s v="Univera - Mey İçki"/>
    <x v="11"/>
    <s v="Quest"/>
    <m/>
    <n v="8029"/>
    <m/>
    <n v="28"/>
    <m/>
    <n v="224812"/>
    <m/>
    <n v="0"/>
    <m/>
    <n v="224812"/>
    <m/>
    <n v="0"/>
    <n v="0"/>
    <s v="UNI240000002280"/>
    <m/>
    <m/>
    <s v="Mey İçki"/>
    <x v="0"/>
    <s v="Yeni Satış"/>
    <s v="Hizmet"/>
    <s v="Proje Yönetimi ve Danışmanlık"/>
    <s v="Key Account"/>
    <x v="0"/>
    <x v="0"/>
    <s v="Yurt İçi"/>
    <s v="Türkiye"/>
  </r>
  <r>
    <s v="Q4"/>
    <x v="1"/>
    <x v="11"/>
    <m/>
    <s v="Shell &amp; Turcas Petrol A.Ş."/>
    <s v="OH.02.001"/>
    <s v="Outsource Yazılım Bakımı Hizmeti"/>
    <s v="Univera - Shell Bee"/>
    <x v="13"/>
    <s v="Enroute"/>
    <s v="Outsource - Hizmet"/>
    <n v="307725"/>
    <m/>
    <n v="1"/>
    <m/>
    <n v="307725"/>
    <m/>
    <n v="0"/>
    <m/>
    <n v="307725"/>
    <m/>
    <m/>
    <m/>
    <n v="1000002978"/>
    <m/>
    <m/>
    <s v="Shell"/>
    <x v="3"/>
    <s v="Yenileme"/>
    <s v="Hizmet"/>
    <s v="Bakım ve Destek Hizmeti"/>
    <s v="Diğer"/>
    <x v="0"/>
    <x v="0"/>
    <s v="Yurt İçi"/>
    <s v="Türkiye"/>
  </r>
  <r>
    <s v="Q4"/>
    <x v="1"/>
    <x v="11"/>
    <m/>
    <s v="KOROPLAST TEMİZLİK AMBALAJ ÜRÜNLERİ SAN. VE DIŞ TİC.A.Ş."/>
    <s v="EY.03.001"/>
    <s v="Enroute PANORAMA PAAS YazılımI (Kiralama Hizmetİ)"/>
    <s v="Univera - Koroplast"/>
    <x v="19"/>
    <s v="Enroute"/>
    <s v="Enroute"/>
    <n v="94503.98"/>
    <m/>
    <n v="1"/>
    <m/>
    <n v="94503.98"/>
    <m/>
    <n v="0"/>
    <m/>
    <n v="94503.98"/>
    <m/>
    <m/>
    <m/>
    <n v="1000003035"/>
    <m/>
    <m/>
    <s v="Koroplast"/>
    <x v="0"/>
    <s v="Yenileme"/>
    <s v="Lisans"/>
    <s v="Lisans Kiralama"/>
    <s v="Diğer"/>
    <x v="0"/>
    <x v="0"/>
    <s v="Yurt İçi"/>
    <s v="Türkiye"/>
  </r>
  <r>
    <s v="Q4"/>
    <x v="1"/>
    <x v="11"/>
    <m/>
    <s v="RECKITT BENCKİSER TEMİZLİK MALZEMESİ SAN. VE TİC. A.Ş."/>
    <s v="EH.02.014"/>
    <s v="Enroute PANORAMA BUSİNESS ANALYTİCS (QSENSE) KULLANICI YazılımI BakımI"/>
    <s v="Univera - Reckitt Benckiser"/>
    <x v="19"/>
    <s v="Enroute"/>
    <s v="Enterprise"/>
    <n v="98780.6"/>
    <m/>
    <n v="1"/>
    <m/>
    <m/>
    <m/>
    <m/>
    <m/>
    <n v="98780.6"/>
    <m/>
    <m/>
    <m/>
    <n v="1000003004"/>
    <m/>
    <m/>
    <s v="R. Benckiser"/>
    <x v="0"/>
    <s v="Yenileme"/>
    <s v="Hizmet"/>
    <s v="Bakım ve Destek Hizmeti"/>
    <s v="Diğer"/>
    <x v="0"/>
    <x v="0"/>
    <s v="Yurt İçi"/>
    <s v="Türkiye"/>
  </r>
  <r>
    <s v="Q4"/>
    <x v="1"/>
    <x v="11"/>
    <m/>
    <s v="Arma İlaç San. ve Tic. Ltd. Şti."/>
    <s v="EH.02.001"/>
    <s v="Enroute Panorama - Yazılım Bakımı, Yaşatma ve Merkezi Destek Hizmeti"/>
    <s v="Univera - Arma İlaç"/>
    <x v="19"/>
    <s v="Enroute"/>
    <s v="Enterprise"/>
    <n v="412035.36"/>
    <m/>
    <n v="1"/>
    <m/>
    <m/>
    <m/>
    <m/>
    <m/>
    <n v="412035.36"/>
    <m/>
    <m/>
    <m/>
    <s v="1000003130"/>
    <m/>
    <m/>
    <s v="Arma İlaç"/>
    <x v="0"/>
    <s v="Yenileme"/>
    <s v="Hizmet"/>
    <s v="Bakım ve Destek Hizmeti"/>
    <s v="Diğer"/>
    <x v="0"/>
    <x v="0"/>
    <s v="Yurt İçi"/>
    <s v="Türkiye"/>
  </r>
  <r>
    <s v="Q4"/>
    <x v="1"/>
    <x v="11"/>
    <m/>
    <s v="Arma İlaç San. ve Tic. Ltd. Şti."/>
    <s v="EH.02.001"/>
    <s v="Enroute Panorama - Yazılım Bakımı, Yaşatma ve Merkezi Destek Hizmeti"/>
    <s v="Univera - Arma İlaç"/>
    <x v="19"/>
    <s v="Enroute"/>
    <s v="Enterprise"/>
    <n v="175729.13"/>
    <m/>
    <n v="1"/>
    <m/>
    <m/>
    <m/>
    <m/>
    <m/>
    <n v="175729.13"/>
    <m/>
    <m/>
    <m/>
    <s v="1000003130"/>
    <m/>
    <m/>
    <s v="Arma İlaç"/>
    <x v="0"/>
    <s v="Yenileme"/>
    <s v="Hizmet"/>
    <s v="Bakım ve Destek Hizmeti"/>
    <s v="Diğer"/>
    <x v="0"/>
    <x v="0"/>
    <s v="Yurt İçi"/>
    <s v="Türkiye"/>
  </r>
  <r>
    <s v="Q4"/>
    <x v="1"/>
    <x v="11"/>
    <m/>
    <s v="Arma İlaç San. ve Tic. Ltd. Şti."/>
    <s v="EH.02.001"/>
    <s v="Enroute Panorama - Yazılım Bakımı, Yaşatma ve Merkezi Destek Hizmeti"/>
    <s v="Univera - Arma İlaç"/>
    <x v="19"/>
    <s v="Enroute"/>
    <s v="Enterprise"/>
    <n v="292990.5"/>
    <m/>
    <n v="1"/>
    <m/>
    <m/>
    <m/>
    <m/>
    <m/>
    <n v="292990.5"/>
    <m/>
    <m/>
    <m/>
    <s v="1000003132"/>
    <m/>
    <m/>
    <s v="Arma İlaç"/>
    <x v="0"/>
    <s v="Yenileme"/>
    <s v="Hizmet"/>
    <s v="Bakım ve Destek Hizmeti"/>
    <s v="Diğer"/>
    <x v="0"/>
    <x v="0"/>
    <s v="Yurt İçi"/>
    <s v="Türkiye"/>
  </r>
  <r>
    <s v="Q4"/>
    <x v="1"/>
    <x v="11"/>
    <m/>
    <s v="ÖZGÖRKEY OTOMOTİV TURİZM GIDA SANAYİ VE TİCARET ANONİM ŞİRKETİ"/>
    <s v="EH.02.001"/>
    <s v="Enroute Panorama - Yazılım Bakımı, Yaşatma ve Merkezi Destek Hizmeti"/>
    <s v="Univera - Özgörkey"/>
    <x v="19"/>
    <s v="Enroute"/>
    <s v="Enterprise"/>
    <n v="188002.67"/>
    <m/>
    <n v="1"/>
    <m/>
    <m/>
    <m/>
    <m/>
    <m/>
    <n v="188002.67"/>
    <m/>
    <m/>
    <m/>
    <s v="1000003154"/>
    <m/>
    <m/>
    <s v="Özgörkey"/>
    <x v="0"/>
    <s v="Yenileme"/>
    <s v="Hizmet"/>
    <s v="Bakım ve Destek Hizmeti"/>
    <s v="Diğer"/>
    <x v="0"/>
    <x v="0"/>
    <s v="Yurt İçi"/>
    <s v="Türkiye"/>
  </r>
  <r>
    <s v="Q4"/>
    <x v="1"/>
    <x v="10"/>
    <m/>
    <s v="TURKIYE SISE VE CAM FABRIKALARI A.S."/>
    <s v="EH.02.001"/>
    <s v="Enroute Panorama - Yazılım Bakımı, Yaşatma ve Merkezi Destek Hizmeti"/>
    <s v="Univera - Paşabahçe"/>
    <x v="18"/>
    <s v="Enroute"/>
    <s v="Enterprise"/>
    <n v="55173"/>
    <m/>
    <n v="1"/>
    <m/>
    <n v="55173"/>
    <m/>
    <n v="0"/>
    <m/>
    <n v="55173"/>
    <m/>
    <m/>
    <m/>
    <n v="1000002963"/>
    <m/>
    <m/>
    <s v="Şişecam"/>
    <x v="0"/>
    <s v="Yenileme"/>
    <s v="Hizmet"/>
    <s v="Bakım ve Destek Hizmeti"/>
    <s v="Diğer"/>
    <x v="0"/>
    <x v="0"/>
    <s v="Yurt İçi"/>
    <s v="Türkiye"/>
  </r>
  <r>
    <s v="Q4"/>
    <x v="1"/>
    <x v="10"/>
    <m/>
    <s v="TURKIYE SISE VE CAM FABRIKALARI A.S."/>
    <s v="EH.02.001"/>
    <s v="Enroute Panorama - Yazılım Bakımı, Yaşatma ve Merkezi Destek Hizmeti"/>
    <s v="Univera - Trakya Cam"/>
    <x v="18"/>
    <s v="Enroute"/>
    <s v="Enterprise"/>
    <n v="187701"/>
    <m/>
    <n v="1"/>
    <m/>
    <n v="187701"/>
    <m/>
    <n v="0"/>
    <m/>
    <n v="187701"/>
    <m/>
    <m/>
    <m/>
    <n v="1000002964"/>
    <m/>
    <m/>
    <s v="Şişecam"/>
    <x v="0"/>
    <s v="Yenileme"/>
    <s v="Hizmet"/>
    <s v="Bakım ve Destek Hizmeti"/>
    <s v="Diğer"/>
    <x v="0"/>
    <x v="0"/>
    <s v="Yurt İçi"/>
    <s v="Türkiye"/>
  </r>
  <r>
    <s v="Q4"/>
    <x v="1"/>
    <x v="11"/>
    <m/>
    <s v="ROYAL CANIN TURKEY EVCİL HAYVAN ÜRÜNLERİ TİC. LTD. ŞTİ."/>
    <s v="EH.05.002"/>
    <s v="Enroute Panorama - Rapor Geliştirme Hizmeti"/>
    <s v="Univera - Royal Canin"/>
    <x v="12"/>
    <s v="Enroute"/>
    <s v="Enterprise"/>
    <n v="24500"/>
    <m/>
    <n v="1"/>
    <m/>
    <n v="24500"/>
    <m/>
    <n v="0"/>
    <m/>
    <n v="24500"/>
    <m/>
    <m/>
    <m/>
    <n v="1000003044"/>
    <m/>
    <m/>
    <s v="Royal Canin"/>
    <x v="0"/>
    <s v="Yeni Satış"/>
    <s v="Hizmet"/>
    <s v="Rapor Geliştirme"/>
    <s v="Diğer"/>
    <x v="0"/>
    <x v="0"/>
    <s v="Yurt İçi"/>
    <s v="Türkiye"/>
  </r>
  <r>
    <s v="Q4"/>
    <x v="1"/>
    <x v="11"/>
    <m/>
    <s v="PERRİGO KİŞİSEL Bakım ÜRÜNLERİ SAN. VE TİC. LTD.ŞTİ"/>
    <s v="EH.01.001"/>
    <s v="Enroute Panorama - Proje ve Ürün Yönetimi Danışmanlığı Hizmeti"/>
    <s v="Univera - Omega Pharma"/>
    <x v="19"/>
    <s v="Enroute"/>
    <s v="Enterprise"/>
    <n v="15680"/>
    <m/>
    <n v="2"/>
    <m/>
    <m/>
    <m/>
    <m/>
    <m/>
    <n v="31360"/>
    <m/>
    <m/>
    <m/>
    <n v="1000003011"/>
    <m/>
    <m/>
    <s v="Perrigo"/>
    <x v="0"/>
    <s v="Yeni Satış"/>
    <s v="Hizmet"/>
    <s v="Proje Yönetimi ve Danışmanlık"/>
    <s v="Diğer"/>
    <x v="0"/>
    <x v="0"/>
    <s v="Yurt İçi"/>
    <s v="Türkiye"/>
  </r>
  <r>
    <s v="Q4"/>
    <x v="1"/>
    <x v="11"/>
    <m/>
    <s v="ROYAL CANIN TURKEY EVCİL HAYVAN ÜRÜNLERİ TİC. LTD. ŞTİ."/>
    <s v="EH.01.001"/>
    <s v="Enroute Panorama - Proje ve Ürün Yönetimi Danışmanlığı Hizmeti"/>
    <s v="Univera - Royal Canin"/>
    <x v="12"/>
    <s v="Enroute"/>
    <s v="Enterprise"/>
    <n v="24500"/>
    <m/>
    <n v="1"/>
    <m/>
    <n v="24500"/>
    <m/>
    <n v="0"/>
    <m/>
    <n v="24500"/>
    <m/>
    <m/>
    <m/>
    <n v="1000003044"/>
    <m/>
    <m/>
    <s v="Royal Canin"/>
    <x v="0"/>
    <s v="Yeni Satış"/>
    <s v="Hizmet"/>
    <s v="Proje Yönetimi ve Danışmanlık"/>
    <s v="Diğer"/>
    <x v="0"/>
    <x v="0"/>
    <s v="Yurt İçi"/>
    <s v="Türkiye"/>
  </r>
  <r>
    <s v="Q4"/>
    <x v="1"/>
    <x v="11"/>
    <m/>
    <s v="Arma İlaç San. ve Tic. Ltd. Şti."/>
    <s v="EH.03.001"/>
    <s v="Enroute Panorama - Çağrı Merkezi Hizmeti (MSD)"/>
    <s v="Univera - Arma İlaç"/>
    <x v="19"/>
    <s v="Enroute"/>
    <s v="Enterprise"/>
    <n v="42000"/>
    <m/>
    <n v="4"/>
    <m/>
    <m/>
    <m/>
    <m/>
    <m/>
    <n v="168000"/>
    <m/>
    <m/>
    <m/>
    <s v="1000003130"/>
    <m/>
    <m/>
    <s v="Arma İlaç"/>
    <x v="0"/>
    <s v="Yenileme"/>
    <s v="Hizmet"/>
    <s v="Çağrı Merkezi"/>
    <s v="Diğer"/>
    <x v="0"/>
    <x v="0"/>
    <s v="Yurt İçi"/>
    <s v="Türkiye"/>
  </r>
  <r>
    <s v="Q4"/>
    <x v="1"/>
    <x v="11"/>
    <m/>
    <s v="Arma İlaç San. ve Tic. Ltd. Şti."/>
    <s v="EH.03.001"/>
    <s v="Enroute Panorama - Çağrı Merkezi Hizmeti (MSD)"/>
    <s v="Univera - Arma İlaç"/>
    <x v="19"/>
    <s v="Enroute"/>
    <s v="Enterprise"/>
    <n v="45000"/>
    <m/>
    <n v="2"/>
    <m/>
    <m/>
    <m/>
    <m/>
    <m/>
    <n v="90000"/>
    <m/>
    <m/>
    <m/>
    <s v="1000003130"/>
    <m/>
    <m/>
    <s v="Arma İlaç"/>
    <x v="0"/>
    <s v="Yenileme"/>
    <s v="Hizmet"/>
    <s v="Çağrı Merkezi"/>
    <s v="Diğer"/>
    <x v="0"/>
    <x v="0"/>
    <s v="Yurt İçi"/>
    <s v="Türkiye"/>
  </r>
  <r>
    <s v="Q4"/>
    <x v="1"/>
    <x v="11"/>
    <m/>
    <s v="ÖZGÖRKEY OTOMOTİV TURİZM GIDA SANAYİ VE TİCARET ANONİM ŞİRKETİ"/>
    <s v="EH.03.001"/>
    <s v="Enroute Panorama - Çağrı Merkezi Hizmeti (MSD)"/>
    <s v="Univera - Özgörkey"/>
    <x v="19"/>
    <s v="Enroute"/>
    <s v="Enterprise"/>
    <n v="25175.239999999998"/>
    <m/>
    <n v="7"/>
    <m/>
    <m/>
    <m/>
    <m/>
    <m/>
    <n v="176226.68"/>
    <m/>
    <m/>
    <m/>
    <s v="1000003154"/>
    <m/>
    <m/>
    <s v="Özgörkey"/>
    <x v="0"/>
    <s v="Yenileme"/>
    <s v="Hizmet"/>
    <s v="Çağrı Merkezi"/>
    <s v="Diğer"/>
    <x v="0"/>
    <x v="0"/>
    <s v="Yurt İçi"/>
    <s v="Türkiye"/>
  </r>
  <r>
    <s v="Q4"/>
    <x v="1"/>
    <x v="11"/>
    <m/>
    <s v="Arma İlaç San. ve Tic. Ltd. Şti."/>
    <s v="EH.03.008"/>
    <s v="Enroute Panorama - Çağrı Merkezi Hizmeti (DDI / OutSource)"/>
    <s v="Univera - Arma İlaç"/>
    <x v="19"/>
    <s v="Enroute"/>
    <s v="Enterprise"/>
    <n v="14400"/>
    <m/>
    <n v="5"/>
    <m/>
    <m/>
    <m/>
    <m/>
    <m/>
    <n v="72000"/>
    <m/>
    <m/>
    <m/>
    <s v="1000003132"/>
    <m/>
    <m/>
    <s v="Arma İlaç"/>
    <x v="0"/>
    <s v="Yenileme"/>
    <s v="Hizmet"/>
    <s v="Çağrı Merkezi"/>
    <s v="Diğer"/>
    <x v="0"/>
    <x v="0"/>
    <s v="Yurt İçi"/>
    <s v="Türkiye"/>
  </r>
  <r>
    <s v="Q4"/>
    <x v="1"/>
    <x v="11"/>
    <m/>
    <s v="ÖZGÖRKEY OTOMOTİV TURİZM GIDA SANAYİ VE TİCARET ANONİM ŞİRKETİ"/>
    <s v="EH.03.008"/>
    <s v="Enroute Panorama - Çağrı Merkezi Hizmeti (DDI / OutSource)"/>
    <s v="Univera - Özgörkey"/>
    <x v="19"/>
    <s v="Enroute"/>
    <s v="Enterprise"/>
    <n v="22154.129999999997"/>
    <m/>
    <n v="5"/>
    <m/>
    <m/>
    <m/>
    <m/>
    <m/>
    <n v="110770.65"/>
    <m/>
    <m/>
    <m/>
    <s v="1000003154"/>
    <m/>
    <m/>
    <s v="Özgörkey"/>
    <x v="0"/>
    <s v="Yenileme"/>
    <s v="Hizmet"/>
    <s v="Çağrı Merkezi"/>
    <s v="Diğer"/>
    <x v="0"/>
    <x v="0"/>
    <s v="Yurt İçi"/>
    <s v="Türkiye"/>
  </r>
  <r>
    <s v="Q4"/>
    <x v="0"/>
    <x v="11"/>
    <m/>
    <s v="YUSUF ALDEMİR (ALDEMİR BİLİŞİM HizmetLERİ VE DANIŞMANLIK)"/>
    <s v="WPH.02.001"/>
    <s v="WebPlus Yazilim Bakimi Hizmeti"/>
    <s v="Univera - Kanal"/>
    <x v="5"/>
    <s v="Enroute"/>
    <s v="Webplus"/>
    <n v="22264"/>
    <m/>
    <n v="1"/>
    <m/>
    <n v="27830"/>
    <m/>
    <n v="5566"/>
    <m/>
    <n v="22264"/>
    <m/>
    <n v="0"/>
    <n v="0"/>
    <s v="UNI240000002282"/>
    <m/>
    <m/>
    <s v="Aldemir Bilişim"/>
    <x v="0"/>
    <s v="Yenileme"/>
    <s v="Hizmet"/>
    <s v="Bakım ve Destek Hizmeti"/>
    <s v="Diğer"/>
    <x v="1"/>
    <x v="3"/>
    <s v="Yurt İçi"/>
    <s v="Türkiye"/>
  </r>
  <r>
    <s v="Q4"/>
    <x v="0"/>
    <x v="11"/>
    <m/>
    <s v="YUSUF ALDEMİR (ALDEMİR BİLİŞİM HizmetLERİ VE DANIŞMANLIK)"/>
    <s v="WPY.01.004"/>
    <s v="WEBPLUS EK KULLANICI LISANSI +5"/>
    <s v="Univera - Kanal"/>
    <x v="5"/>
    <s v="Enroute"/>
    <s v="Webplus"/>
    <n v="13875"/>
    <m/>
    <n v="1"/>
    <m/>
    <n v="18500"/>
    <m/>
    <n v="4625"/>
    <m/>
    <n v="13875"/>
    <m/>
    <n v="0"/>
    <n v="0"/>
    <s v="UNI240000002282"/>
    <m/>
    <m/>
    <s v="Aldemir Bilişim"/>
    <x v="0"/>
    <s v="Yeni Satış"/>
    <s v="Lisans"/>
    <s v="Lisans Satışı"/>
    <s v="Diğer"/>
    <x v="1"/>
    <x v="3"/>
    <s v="Yurt İçi"/>
    <s v="Türkiye"/>
  </r>
  <r>
    <s v="Q4"/>
    <x v="0"/>
    <x v="11"/>
    <m/>
    <s v="MİYA OTOMASYON VE BARKOD BILISIM SISTEMLERI SAN TİC. VE L.T.D. STI."/>
    <s v="WPY.01.003"/>
    <s v="WEBPLUS EK KULLANICI LISANSI +1"/>
    <s v="Univera - Kanal"/>
    <x v="5"/>
    <s v="Enroute"/>
    <s v="Webplus"/>
    <n v="4900"/>
    <m/>
    <n v="1"/>
    <m/>
    <n v="4900"/>
    <m/>
    <n v="0"/>
    <m/>
    <n v="4900"/>
    <m/>
    <n v="0"/>
    <n v="0"/>
    <s v="UNI240000002286"/>
    <m/>
    <m/>
    <s v="Miya"/>
    <x v="0"/>
    <s v="Yeni Satış"/>
    <s v="Lisans"/>
    <s v="Lisans Satışı"/>
    <s v="Diğer"/>
    <x v="1"/>
    <x v="1"/>
    <s v="Yurt İçi"/>
    <s v="Türkiye"/>
  </r>
  <r>
    <s v="Q4"/>
    <x v="0"/>
    <x v="11"/>
    <m/>
    <s v="YUSUF ALDEMİR (ALDEMİR BİLİŞİM HizmetLERİ VE DANIŞMANLIK)"/>
    <s v="WPY.01.001"/>
    <s v="WEBPLUS DISTRIBUTION SATIS-DAGITIM YAZILIMI (Enterprise)"/>
    <s v="Univera - Kanal"/>
    <x v="5"/>
    <s v="Enroute"/>
    <s v="Webplus"/>
    <n v="46875"/>
    <m/>
    <n v="1"/>
    <m/>
    <n v="62500"/>
    <m/>
    <n v="15625"/>
    <m/>
    <n v="46875"/>
    <m/>
    <n v="0"/>
    <n v="0"/>
    <s v="UNI240000002282"/>
    <m/>
    <m/>
    <s v="Aldemir Bilişim"/>
    <x v="0"/>
    <s v="Yeni Satış"/>
    <s v="Lisans"/>
    <s v="Lisans Satışı"/>
    <s v="Diğer"/>
    <x v="1"/>
    <x v="3"/>
    <s v="Yurt İçi"/>
    <s v="Türkiye"/>
  </r>
  <r>
    <s v="Q4"/>
    <x v="0"/>
    <x v="11"/>
    <m/>
    <s v="YUSUF ALDEMİR (ALDEMİR BİLİŞİM HizmetLERİ VE DANIŞMANLIK)"/>
    <s v="WPY.02.001"/>
    <s v="WEBPLUS (Android) SATIS TEMSILCISI LISANSI"/>
    <s v="Univera - Kanal"/>
    <x v="5"/>
    <s v="Enroute"/>
    <s v="Webplus"/>
    <n v="2625"/>
    <m/>
    <n v="13"/>
    <m/>
    <n v="45500"/>
    <m/>
    <n v="11375"/>
    <m/>
    <n v="34125"/>
    <m/>
    <n v="0"/>
    <n v="0"/>
    <s v="UNI240000002282"/>
    <m/>
    <m/>
    <s v="Aldemir Bilişim"/>
    <x v="0"/>
    <s v="Yeni Satış"/>
    <s v="Lisans"/>
    <s v="Lisans Satışı"/>
    <s v="Diğer"/>
    <x v="1"/>
    <x v="3"/>
    <s v="Yurt İçi"/>
    <s v="Türkiye"/>
  </r>
  <r>
    <s v="Q4"/>
    <x v="0"/>
    <x v="11"/>
    <m/>
    <s v="VIZYON GIDA-CAFER SAHIN"/>
    <s v="UH.01.002"/>
    <s v="UNIDOX KONTÖR HIZMETI"/>
    <s v="Univera - Danone Tikveşli"/>
    <x v="6"/>
    <s v="E-Dönüşüm"/>
    <s v="Unidox"/>
    <n v="1.75"/>
    <m/>
    <n v="25000"/>
    <m/>
    <n v="43750"/>
    <m/>
    <n v="0"/>
    <m/>
    <n v="43750"/>
    <m/>
    <n v="0"/>
    <n v="0"/>
    <s v="UNI240000002285"/>
    <m/>
    <m/>
    <s v="Danone"/>
    <x v="0"/>
    <s v="Yeni Satış"/>
    <s v="Kontor"/>
    <s v="Kontor Satışı"/>
    <s v="Diğer"/>
    <x v="1"/>
    <x v="0"/>
    <s v="Yurt İçi"/>
    <s v="Türkiye"/>
  </r>
  <r>
    <s v="Q4"/>
    <x v="1"/>
    <x v="11"/>
    <m/>
    <s v="Altıparmak Gıda San. ve Tic. A.Ş."/>
    <s v="EY.03.001"/>
    <s v="Enroute PANORAMA PAAS YazılımI (Kiralama Hizmetİ)"/>
    <s v="Univera - Altıparmak-Balparmak"/>
    <x v="18"/>
    <s v="Enroute"/>
    <s v="Enterprise"/>
    <n v="112492.8"/>
    <m/>
    <n v="1"/>
    <m/>
    <m/>
    <m/>
    <m/>
    <m/>
    <n v="112492.8"/>
    <m/>
    <m/>
    <m/>
    <n v="1000003157"/>
    <m/>
    <m/>
    <s v="Balparmak"/>
    <x v="0"/>
    <s v="Yenileme"/>
    <s v="Lisans"/>
    <s v="Lisans Kiralama"/>
    <s v="Diğer"/>
    <x v="0"/>
    <x v="0"/>
    <s v="Yurt İçi"/>
    <s v="Türkiye"/>
  </r>
  <r>
    <s v="Q4"/>
    <x v="1"/>
    <x v="11"/>
    <m/>
    <s v="EFES KAZAKHSTAN JSC FE"/>
    <s v="EH.05.001"/>
    <s v="Enroute Panorama - Yazılım Geliştirme Hizmeti"/>
    <s v="Univera - Efes Kazakistan"/>
    <x v="19"/>
    <s v="Enroute"/>
    <s v="Enterprise"/>
    <n v="17045.560000000001"/>
    <m/>
    <n v="4"/>
    <m/>
    <m/>
    <m/>
    <m/>
    <m/>
    <n v="68182.240000000005"/>
    <m/>
    <m/>
    <m/>
    <n v="1000003183"/>
    <m/>
    <m/>
    <s v="Efes International"/>
    <x v="0"/>
    <s v="Yeni Satış"/>
    <s v="Hizmet"/>
    <s v="Yazılım Geliştirme"/>
    <s v="Diğer"/>
    <x v="0"/>
    <x v="0"/>
    <s v="Yurt Dışı"/>
    <s v="Kazakistan"/>
  </r>
  <r>
    <s v="Q4"/>
    <x v="1"/>
    <x v="11"/>
    <m/>
    <s v="Lomisi JSC Efes Gürcistan"/>
    <s v="EH.05.001"/>
    <s v="Enroute Panorama - Yazılım Geliştirme Hizmeti"/>
    <s v="Univera - Efes Gürcistan"/>
    <x v="19"/>
    <s v="Enroute"/>
    <s v="Enterprise"/>
    <n v="17020"/>
    <m/>
    <n v="2"/>
    <m/>
    <m/>
    <m/>
    <m/>
    <m/>
    <n v="34040"/>
    <m/>
    <m/>
    <m/>
    <n v="1000003181"/>
    <m/>
    <m/>
    <s v="Efes International"/>
    <x v="0"/>
    <s v="Yeni Satış"/>
    <s v="Hizmet"/>
    <s v="Yazılım Geliştirme"/>
    <s v="Diğer"/>
    <x v="0"/>
    <x v="0"/>
    <s v="Yurt Dışı"/>
    <s v="Gürcistan"/>
  </r>
  <r>
    <s v="Q4"/>
    <x v="1"/>
    <x v="11"/>
    <m/>
    <s v="Lomisi JSC Efes Gürcistan"/>
    <s v="EH.01.001"/>
    <s v="Enroute Panorama - Proje ve Ürün Yönetimi Danışmanlığı Hizmeti"/>
    <s v="Univera - Efes Gürcistan"/>
    <x v="19"/>
    <s v="Enroute"/>
    <s v="Enterprise"/>
    <n v="17020"/>
    <m/>
    <n v="1"/>
    <m/>
    <m/>
    <m/>
    <m/>
    <m/>
    <n v="17020"/>
    <m/>
    <m/>
    <m/>
    <n v="1000003181"/>
    <m/>
    <m/>
    <s v="Efes International"/>
    <x v="0"/>
    <s v="Yeni Satış"/>
    <s v="Hizmet"/>
    <s v="Proje Yönetimi ve Danışmanlık"/>
    <s v="Diğer"/>
    <x v="0"/>
    <x v="0"/>
    <s v="Yurt Dışı"/>
    <s v="Gürcistan"/>
  </r>
  <r>
    <s v="Q4"/>
    <x v="0"/>
    <x v="11"/>
    <m/>
    <s v="MİYA OTOMASYON VE BARKOD BILISIM SISTEMLERI SAN TİC. VE L.T.D. STI."/>
    <s v="WPH.02.001"/>
    <s v="WebPlus Yazilim Bakimi Hizmeti"/>
    <s v="Univera - Kanal"/>
    <x v="5"/>
    <s v="Enroute"/>
    <s v="Webplus"/>
    <n v="6205.98"/>
    <m/>
    <n v="1"/>
    <m/>
    <n v="6205.98"/>
    <m/>
    <n v="0"/>
    <m/>
    <n v="6205.98"/>
    <m/>
    <n v="0"/>
    <n v="0"/>
    <s v="UNI240000002294"/>
    <m/>
    <m/>
    <s v="Miya"/>
    <x v="0"/>
    <s v="Yenileme"/>
    <s v="Hizmet"/>
    <s v="Bakım ve Destek Hizmeti"/>
    <s v="Diğer"/>
    <x v="1"/>
    <x v="1"/>
    <s v="Yurt İçi"/>
    <s v="Türkiye"/>
  </r>
  <r>
    <s v="Q4"/>
    <x v="0"/>
    <x v="11"/>
    <m/>
    <s v="POLARİS YAZILIM ÇÖZÜMLERİ VE DANIŞMANLIK HİZMETLERİ LTD.ŞTİ."/>
    <s v="WPH.02.001"/>
    <s v="WebPlus Yazilim Bakimi Hizmeti"/>
    <s v="Univera - Kanal"/>
    <x v="5"/>
    <s v="Enroute"/>
    <s v="Webplus"/>
    <n v="31768"/>
    <m/>
    <n v="1"/>
    <m/>
    <n v="39710"/>
    <m/>
    <n v="7942"/>
    <m/>
    <n v="31768"/>
    <m/>
    <n v="0"/>
    <n v="0"/>
    <s v="UNI240000002289"/>
    <m/>
    <m/>
    <s v="Polaris"/>
    <x v="0"/>
    <s v="Yenileme"/>
    <s v="Hizmet"/>
    <s v="Bakım ve Destek Hizmeti"/>
    <s v="Diğer"/>
    <x v="1"/>
    <x v="5"/>
    <s v="Yurt İçi"/>
    <s v="Türkiye"/>
  </r>
  <r>
    <s v="Q4"/>
    <x v="0"/>
    <x v="11"/>
    <m/>
    <s v="POLARİS YAZILIM ÇÖZÜMLERİ VE DANIŞMANLIK HİZMETLERİ LTD.ŞTİ."/>
    <s v="WPH.02.001"/>
    <s v="WebPlus Yazilim Bakimi Hizmeti"/>
    <s v="Univera - Kanal"/>
    <x v="5"/>
    <s v="Enroute"/>
    <s v="Webplus"/>
    <n v="6756"/>
    <m/>
    <n v="1"/>
    <m/>
    <n v="6756"/>
    <m/>
    <n v="0"/>
    <m/>
    <n v="6756"/>
    <m/>
    <n v="0"/>
    <n v="0"/>
    <s v="UNI240000002289"/>
    <m/>
    <m/>
    <s v="Polaris"/>
    <x v="0"/>
    <s v="Yenileme"/>
    <s v="Hizmet"/>
    <s v="Bakım ve Destek Hizmeti"/>
    <s v="Diğer"/>
    <x v="1"/>
    <x v="5"/>
    <s v="Yurt İçi"/>
    <s v="Türkiye"/>
  </r>
  <r>
    <s v="Q4"/>
    <x v="0"/>
    <x v="11"/>
    <m/>
    <s v="MİYA OTOMASYON VE BARKOD BILISIM SISTEMLERI SAN TİC. VE L.T.D. STI."/>
    <s v="WPY.01.003"/>
    <s v="WEBPLUS EK KULLANICI LISANSI +1"/>
    <s v="Univera - Kanal"/>
    <x v="5"/>
    <s v="Enroute"/>
    <s v="Webplus"/>
    <n v="1500"/>
    <m/>
    <n v="1"/>
    <m/>
    <n v="1500"/>
    <m/>
    <n v="0"/>
    <m/>
    <n v="1500"/>
    <m/>
    <n v="0"/>
    <n v="0"/>
    <s v="UNI240000002294"/>
    <m/>
    <m/>
    <s v="Miya"/>
    <x v="0"/>
    <s v="Yeni Satış"/>
    <s v="Lisans"/>
    <s v="Lisans Satışı"/>
    <s v="Diğer"/>
    <x v="1"/>
    <x v="1"/>
    <s v="Yurt İçi"/>
    <s v="Türkiye"/>
  </r>
  <r>
    <s v="Q4"/>
    <x v="0"/>
    <x v="11"/>
    <m/>
    <s v="MİYA OTOMASYON VE BARKOD BILISIM SISTEMLERI SAN TİC. VE L.T.D. STI."/>
    <s v="WPY.01.003"/>
    <s v="WEBPLUS EK KULLANICI LISANSI +1"/>
    <s v="Univera - Kanal"/>
    <x v="5"/>
    <s v="Enroute"/>
    <s v="Webplus"/>
    <n v="1125"/>
    <m/>
    <n v="1"/>
    <m/>
    <n v="1500"/>
    <m/>
    <n v="375"/>
    <m/>
    <n v="1125"/>
    <m/>
    <n v="0"/>
    <n v="0"/>
    <s v="UNI240000002294"/>
    <m/>
    <m/>
    <s v="Miya"/>
    <x v="0"/>
    <s v="Yeni Satış"/>
    <s v="Lisans"/>
    <s v="Lisans Satışı"/>
    <s v="Diğer"/>
    <x v="1"/>
    <x v="1"/>
    <s v="Yurt İçi"/>
    <s v="Türkiye"/>
  </r>
  <r>
    <s v="Q4"/>
    <x v="0"/>
    <x v="11"/>
    <m/>
    <s v="MİYA OTOMASYON VE BARKOD BILISIM SISTEMLERI SAN TİC. VE L.T.D. STI."/>
    <s v="WPY.01.007"/>
    <s v="WEBPLUS E-DÖNÜSÜM MODÜL LISANSI"/>
    <s v="Univera - Kanal"/>
    <x v="5"/>
    <s v="Enroute"/>
    <s v="Webplus"/>
    <n v="7500"/>
    <m/>
    <n v="1"/>
    <m/>
    <n v="10000"/>
    <m/>
    <n v="2500"/>
    <m/>
    <n v="7500"/>
    <m/>
    <n v="0"/>
    <n v="0"/>
    <s v="UNI240000002294"/>
    <m/>
    <m/>
    <s v="Miya"/>
    <x v="0"/>
    <s v="Yeni Satış"/>
    <s v="Lisans"/>
    <s v="Lisans Satışı"/>
    <s v="Diğer"/>
    <x v="1"/>
    <x v="1"/>
    <s v="Yurt İçi"/>
    <s v="Türkiye"/>
  </r>
  <r>
    <s v="Q4"/>
    <x v="0"/>
    <x v="11"/>
    <m/>
    <s v="MİYA OTOMASYON VE BARKOD BILISIM SISTEMLERI SAN TİC. VE L.T.D. STI."/>
    <s v="WPY.01.006"/>
    <s v="WEBPLUS DISTRIBUTION SATIS-DAGITIM YAZILIMI (Light)"/>
    <s v="Univera - Kanal"/>
    <x v="5"/>
    <s v="Enroute"/>
    <s v="Webplus"/>
    <n v="11250"/>
    <m/>
    <n v="1"/>
    <m/>
    <n v="15000"/>
    <m/>
    <n v="3750"/>
    <m/>
    <n v="11250"/>
    <m/>
    <n v="0"/>
    <n v="0"/>
    <s v="UNI240000002294"/>
    <m/>
    <m/>
    <s v="Miya"/>
    <x v="0"/>
    <s v="Yeni Satış"/>
    <s v="Lisans"/>
    <s v="Lisans Satışı"/>
    <s v="Diğer"/>
    <x v="1"/>
    <x v="1"/>
    <s v="Yurt İçi"/>
    <s v="Türkiye"/>
  </r>
  <r>
    <s v="Q4"/>
    <x v="0"/>
    <x v="11"/>
    <m/>
    <s v="MİYA OTOMASYON VE BARKOD BILISIM SISTEMLERI SAN TİC. VE L.T.D. STI."/>
    <s v="WPY.02.001"/>
    <s v="WEBPLUS (Android) SATIS TEMSILCISI LISANSI"/>
    <s v="Univera - Kanal"/>
    <x v="5"/>
    <s v="Enroute"/>
    <s v="Webplus"/>
    <n v="2250"/>
    <m/>
    <n v="2"/>
    <m/>
    <n v="4500"/>
    <m/>
    <n v="0"/>
    <m/>
    <n v="4500"/>
    <m/>
    <n v="0"/>
    <n v="0"/>
    <s v="UNI240000002294"/>
    <m/>
    <m/>
    <s v="Miya"/>
    <x v="0"/>
    <s v="Yeni Satış"/>
    <s v="Lisans"/>
    <s v="Lisans Satışı"/>
    <s v="Diğer"/>
    <x v="1"/>
    <x v="1"/>
    <s v="Yurt İçi"/>
    <s v="Türkiye"/>
  </r>
  <r>
    <s v="Q4"/>
    <x v="0"/>
    <x v="11"/>
    <m/>
    <s v="MİYA OTOMASYON VE BARKOD BILISIM SISTEMLERI SAN TİC. VE L.T.D. STI."/>
    <s v="WPY.02.001"/>
    <s v="WEBPLUS (Android) SATIS TEMSILCISI LISANSI"/>
    <s v="Univera - Kanal"/>
    <x v="5"/>
    <s v="Enroute"/>
    <s v="Webplus"/>
    <n v="1687.5"/>
    <m/>
    <n v="1"/>
    <m/>
    <n v="2250"/>
    <m/>
    <n v="562.5"/>
    <m/>
    <n v="1687.5"/>
    <m/>
    <n v="0"/>
    <n v="0"/>
    <s v="UNI240000002294"/>
    <m/>
    <m/>
    <s v="Miya"/>
    <x v="0"/>
    <s v="Yeni Satış"/>
    <s v="Lisans"/>
    <s v="Lisans Satışı"/>
    <s v="Diğer"/>
    <x v="1"/>
    <x v="1"/>
    <s v="Yurt İçi"/>
    <s v="Türkiye"/>
  </r>
  <r>
    <s v="Q4"/>
    <x v="0"/>
    <x v="11"/>
    <m/>
    <s v="MİYA OTOMASYON VE BARKOD BILISIM SISTEMLERI SAN TİC. VE L.T.D. STI."/>
    <s v="UH.01.002"/>
    <s v="UNIDOX KONTÖR HIZMETI"/>
    <s v="Univera - Kanal"/>
    <x v="5"/>
    <s v="E-Dönüşüm"/>
    <s v="Unidox"/>
    <n v="646.5"/>
    <m/>
    <n v="1"/>
    <m/>
    <n v="646.5"/>
    <m/>
    <n v="0"/>
    <m/>
    <n v="646.5"/>
    <m/>
    <n v="0"/>
    <n v="0"/>
    <s v="UNI240000002294"/>
    <m/>
    <m/>
    <s v="Miya"/>
    <x v="0"/>
    <s v="Yeni Satış"/>
    <s v="Kontor"/>
    <s v="Kontor Satışı"/>
    <s v="Diğer"/>
    <x v="1"/>
    <x v="1"/>
    <s v="Yurt İçi"/>
    <s v="Türkiye"/>
  </r>
  <r>
    <s v="Q4"/>
    <x v="0"/>
    <x v="11"/>
    <m/>
    <s v="UNILEVER SAN VE TIC.TÜRK AS."/>
    <s v="SH.02.001"/>
    <s v="StokBar Panorama - Yazilim Bakimi Hizmeti"/>
    <s v="Univera - Unilever"/>
    <x v="13"/>
    <s v="Stokbar"/>
    <s v="Stokbar"/>
    <n v="46746.517999999996"/>
    <m/>
    <n v="5"/>
    <m/>
    <n v="359588.6"/>
    <m/>
    <n v="125856.01"/>
    <m/>
    <n v="233732.59"/>
    <m/>
    <n v="0"/>
    <n v="0"/>
    <s v="UNI240000002292"/>
    <m/>
    <m/>
    <s v="Unilever"/>
    <x v="0"/>
    <s v="Yenileme"/>
    <s v="Hizmet"/>
    <s v="Bakım ve Destek Hizmeti"/>
    <s v="Diğer"/>
    <x v="0"/>
    <x v="0"/>
    <s v="Yurt İçi"/>
    <s v="Türkiye"/>
  </r>
  <r>
    <s v="Q4"/>
    <x v="0"/>
    <x v="11"/>
    <m/>
    <s v="UNILEVER SAN VE TIC.TÜRK AS."/>
    <s v="SH.02.001"/>
    <s v="StokBar Panorama - Yazilim Bakimi Hizmeti"/>
    <s v="Univera - Unilever"/>
    <x v="13"/>
    <s v="Stokbar"/>
    <s v="Stokbar"/>
    <n v="141040.69"/>
    <m/>
    <n v="1"/>
    <m/>
    <n v="216985.68"/>
    <m/>
    <n v="75944.990000000005"/>
    <m/>
    <n v="141040.69"/>
    <m/>
    <n v="0"/>
    <n v="0"/>
    <s v="UNI240000002292"/>
    <m/>
    <m/>
    <s v="Unilever"/>
    <x v="0"/>
    <s v="Yenileme"/>
    <s v="Hizmet"/>
    <s v="Bakım ve Destek Hizmeti"/>
    <s v="Diğer"/>
    <x v="0"/>
    <x v="0"/>
    <s v="Yurt İçi"/>
    <s v="Türkiye"/>
  </r>
  <r>
    <s v="Q4"/>
    <x v="0"/>
    <x v="11"/>
    <m/>
    <s v="UNILEVER SAN VE TIC.TÜRK AS."/>
    <s v="SH.01.001"/>
    <s v="StokBar Panorama - Proje Yönetim Hizmeti"/>
    <s v="Univera - Unilever"/>
    <x v="13"/>
    <s v="Stokbar"/>
    <s v="Stokbar"/>
    <n v="9318.75"/>
    <m/>
    <n v="50"/>
    <m/>
    <n v="875000"/>
    <m/>
    <n v="409062.5"/>
    <m/>
    <n v="465937.5"/>
    <m/>
    <n v="0"/>
    <n v="0"/>
    <s v="UNI240000002293"/>
    <m/>
    <m/>
    <s v="Unilever"/>
    <x v="0"/>
    <s v="Yeni Satış"/>
    <s v="Hizmet"/>
    <s v="Proje Yönetimi ve Danışmanlık"/>
    <s v="Diğer"/>
    <x v="0"/>
    <x v="0"/>
    <s v="Yurt İçi"/>
    <s v="Türkiye"/>
  </r>
  <r>
    <s v="Q4"/>
    <x v="0"/>
    <x v="11"/>
    <m/>
    <s v="UNILEVER SAN VE TIC.TÜRK AS."/>
    <s v="SH.03.004"/>
    <s v="StokBar Panorama - Çafri Merkezi Hizmeti (Depo/Lokasyon)"/>
    <s v="Univera - Unilever"/>
    <x v="13"/>
    <s v="Stokbar"/>
    <s v="Stokbar"/>
    <n v="162000"/>
    <m/>
    <n v="5"/>
    <m/>
    <n v="1800000"/>
    <m/>
    <n v="990000"/>
    <m/>
    <n v="810000"/>
    <m/>
    <n v="0"/>
    <n v="0"/>
    <s v="UNI240000002292"/>
    <m/>
    <m/>
    <s v="Unilever"/>
    <x v="0"/>
    <s v="Yenileme"/>
    <s v="Hizmet"/>
    <s v="Hosting"/>
    <s v="Diğer"/>
    <x v="0"/>
    <x v="0"/>
    <s v="Yurt İçi"/>
    <s v="Türkiye"/>
  </r>
  <r>
    <s v="Q4"/>
    <x v="0"/>
    <x v="11"/>
    <m/>
    <s v="MİYA OTOMASYON VE BARKOD BILISIM SISTEMLERI SAN TİC. VE L.T.D. STI."/>
    <s v="SMH.02.001"/>
    <s v="StockMate Yazilim Bakimi Hizmeti"/>
    <s v="Univera - Kanal"/>
    <x v="5"/>
    <s v="Stokbar"/>
    <s v="Stockmate"/>
    <n v="45650"/>
    <m/>
    <n v="1"/>
    <m/>
    <n v="45650"/>
    <m/>
    <n v="0"/>
    <m/>
    <n v="45650"/>
    <m/>
    <n v="0"/>
    <n v="0"/>
    <s v="UNI240000002295"/>
    <m/>
    <m/>
    <s v="Miya"/>
    <x v="0"/>
    <s v="Yenileme"/>
    <s v="Hizmet"/>
    <s v="Bakım ve Destek Hizmeti"/>
    <s v="Diğer"/>
    <x v="1"/>
    <x v="1"/>
    <s v="Yurt İçi"/>
    <s v="Türkiye"/>
  </r>
  <r>
    <s v="Q4"/>
    <x v="0"/>
    <x v="11"/>
    <m/>
    <s v="MİYA OTOMASYON VE BARKOD BILISIM SISTEMLERI SAN TİC. VE L.T.D. STI."/>
    <s v="SMY.02.001"/>
    <s v="STOCKMATE MOBILE DEPO PERSONELI EL TERMINALI LISANSI"/>
    <s v="Univera - Kanal"/>
    <x v="5"/>
    <s v="Stokbar"/>
    <s v="Stockmate"/>
    <n v="5250"/>
    <m/>
    <n v="3"/>
    <m/>
    <n v="22500"/>
    <m/>
    <n v="6750"/>
    <m/>
    <n v="15750"/>
    <m/>
    <n v="0"/>
    <n v="0"/>
    <s v="UNI240000002295"/>
    <m/>
    <m/>
    <s v="Miya"/>
    <x v="0"/>
    <s v="Yeni Satış"/>
    <s v="Lisans"/>
    <s v="Lisans Satışı"/>
    <s v="Diğer"/>
    <x v="1"/>
    <x v="1"/>
    <s v="Yurt İçi"/>
    <s v="Türkiye"/>
  </r>
  <r>
    <s v="Q4"/>
    <x v="0"/>
    <x v="11"/>
    <m/>
    <s v="MİYA OTOMASYON VE BARKOD BILISIM SISTEMLERI SAN TİC. VE L.T.D. STI."/>
    <s v="SMY.01.003"/>
    <s v="StockMate Ek Kullanici Lisansi +1"/>
    <s v="Univera - Kanal"/>
    <x v="5"/>
    <s v="Stokbar"/>
    <s v="Stockmate"/>
    <n v="3500"/>
    <m/>
    <n v="2"/>
    <m/>
    <n v="10000"/>
    <m/>
    <n v="3000"/>
    <m/>
    <n v="7000"/>
    <m/>
    <n v="0"/>
    <n v="0"/>
    <s v="UNI240000002295"/>
    <m/>
    <m/>
    <s v="Miya"/>
    <x v="0"/>
    <s v="Yeni Satış"/>
    <s v="Lisans"/>
    <s v="Lisans Satışı"/>
    <s v="Diğer"/>
    <x v="1"/>
    <x v="1"/>
    <s v="Yurt İçi"/>
    <s v="Türkiye"/>
  </r>
  <r>
    <s v="Q4"/>
    <x v="0"/>
    <x v="11"/>
    <m/>
    <s v="MİYA OTOMASYON VE BARKOD BILISIM SISTEMLERI SAN TİC. VE L.T.D. STI."/>
    <s v="SMY.01.001"/>
    <s v="STOCKMATE DEPO STOK YÖNETIMI YAZILIMI (ENTERPRISE)"/>
    <s v="Univera - Kanal"/>
    <x v="5"/>
    <s v="Stokbar"/>
    <s v="Stockmate"/>
    <n v="122500"/>
    <m/>
    <n v="1"/>
    <m/>
    <n v="175000"/>
    <m/>
    <n v="52500"/>
    <m/>
    <n v="122500"/>
    <m/>
    <n v="0"/>
    <n v="0"/>
    <s v="UNI240000002295"/>
    <m/>
    <m/>
    <s v="Miya"/>
    <x v="0"/>
    <s v="Yeni Satış"/>
    <s v="Lisans"/>
    <s v="Lisans Satışı"/>
    <s v="Diğer"/>
    <x v="1"/>
    <x v="1"/>
    <s v="Yurt İçi"/>
    <s v="Türkiye"/>
  </r>
  <r>
    <s v="Q4"/>
    <x v="1"/>
    <x v="11"/>
    <m/>
    <s v="ÇAYTAŞ GIDA PAZARLAMA VE REKLAM HizmetLERİ SANAYİ VE TİCARET ANONİM ŞİRKETİ"/>
    <s v="EH.05.001"/>
    <s v="Enroute Panorama - Yazılım Geliştirme Hizmeti"/>
    <s v="Univera - Çaykur"/>
    <x v="12"/>
    <s v="Enroute"/>
    <s v="Enterprise"/>
    <n v="11839"/>
    <m/>
    <n v="0.5"/>
    <m/>
    <m/>
    <m/>
    <m/>
    <m/>
    <n v="5919.5"/>
    <m/>
    <m/>
    <m/>
    <n v="1000003274"/>
    <m/>
    <m/>
    <s v="Çaykur"/>
    <x v="0"/>
    <s v="Yeni Satış"/>
    <s v="Hizmet"/>
    <s v="Yazılım Geliştirme"/>
    <s v="Diğer"/>
    <x v="0"/>
    <x v="0"/>
    <s v="Yurt İçi"/>
    <s v="Türkiye"/>
  </r>
  <r>
    <s v="Q4"/>
    <x v="1"/>
    <x v="11"/>
    <m/>
    <s v="Lomisi JSC Efes Gürcistan"/>
    <s v="EH.05.001"/>
    <s v="Enroute Panorama - Yazılım Geliştirme Hizmeti"/>
    <s v="Univera - Efes Gürcistan"/>
    <x v="19"/>
    <s v="Enroute"/>
    <s v="Enterprise"/>
    <n v="15972.937533333332"/>
    <m/>
    <n v="1.5"/>
    <m/>
    <m/>
    <m/>
    <m/>
    <m/>
    <n v="23959.406299999999"/>
    <m/>
    <m/>
    <m/>
    <n v="1000003253"/>
    <m/>
    <m/>
    <s v="Efes International"/>
    <x v="0"/>
    <s v="Yeni Satış"/>
    <s v="Hizmet"/>
    <s v="Yazılım Geliştirme"/>
    <s v="Diğer"/>
    <x v="0"/>
    <x v="0"/>
    <s v="Yurt Dışı"/>
    <s v="Gürcistan"/>
  </r>
  <r>
    <s v="Q4"/>
    <x v="1"/>
    <x v="11"/>
    <m/>
    <s v="WEITNAUER DIŞ TİCARET A.Ş "/>
    <s v="EH.02.001"/>
    <s v="Enroute Panorama - Yazılım Bakımı, Yaşatma ve Merkezi Destek Hizmeti"/>
    <s v="Univera - Weitnauer"/>
    <x v="12"/>
    <s v="Enroute"/>
    <s v="Enterprise"/>
    <n v="179570.05"/>
    <m/>
    <n v="1"/>
    <m/>
    <m/>
    <m/>
    <m/>
    <m/>
    <n v="179570.05"/>
    <m/>
    <m/>
    <m/>
    <s v="1000003237"/>
    <m/>
    <m/>
    <s v="Weithnauer"/>
    <x v="0"/>
    <s v="Yenileme"/>
    <s v="Hizmet"/>
    <s v="Bakım ve Destek Hizmeti"/>
    <s v="Diğer"/>
    <x v="0"/>
    <x v="0"/>
    <s v="Yurt İçi"/>
    <s v="Türkiye"/>
  </r>
  <r>
    <s v="Q4"/>
    <x v="1"/>
    <x v="11"/>
    <m/>
    <s v="EFES KAZAKHSTAN JSC FE"/>
    <s v="EH.01.001"/>
    <s v="Enroute Panorama - Proje ve Ürün Yönetimi Danışmanlığı Hizmeti"/>
    <s v="Univera - Efes Kazakistan"/>
    <x v="19"/>
    <s v="Enroute"/>
    <s v="Enterprise"/>
    <n v="17045.560000000001"/>
    <m/>
    <n v="2"/>
    <m/>
    <m/>
    <m/>
    <m/>
    <m/>
    <n v="34091.120000000003"/>
    <m/>
    <m/>
    <m/>
    <n v="1000003183"/>
    <m/>
    <m/>
    <s v="Efes International"/>
    <x v="0"/>
    <s v="Yeni Satış"/>
    <s v="Hizmet"/>
    <s v="Proje Yönetimi ve Danışmanlık"/>
    <s v="Diğer"/>
    <x v="0"/>
    <x v="0"/>
    <s v="Yurt Dışı"/>
    <s v="Kazakistan"/>
  </r>
  <r>
    <s v="Q4"/>
    <x v="1"/>
    <x v="11"/>
    <m/>
    <s v="Lomisi JSC Efes Gürcistan"/>
    <s v="EH.01.001"/>
    <s v="Enroute Panorama - Proje ve Ürün Yönetimi Danışmanlığı Hizmeti"/>
    <s v="Univera - Efes Gürcistan"/>
    <x v="19"/>
    <s v="Enroute"/>
    <s v="Enterprise"/>
    <n v="17037.8"/>
    <m/>
    <n v="1"/>
    <m/>
    <m/>
    <m/>
    <m/>
    <m/>
    <n v="17037.8"/>
    <m/>
    <m/>
    <m/>
    <n v="1000003253"/>
    <m/>
    <m/>
    <s v="Efes International"/>
    <x v="0"/>
    <s v="Yeni Satış"/>
    <s v="Hizmet"/>
    <s v="Proje Yönetimi ve Danışmanlık"/>
    <s v="Diğer"/>
    <x v="0"/>
    <x v="0"/>
    <s v="Yurt Dışı"/>
    <s v="Gürcistan"/>
  </r>
  <r>
    <s v="Q4"/>
    <x v="1"/>
    <x v="11"/>
    <m/>
    <s v="WEITNAUER DIŞ TİCARET A.Ş"/>
    <s v="EH.01.001"/>
    <s v="Enroute Panorama - Proje ve Ürün Yönetimi Danışmanlığı Hizmeti"/>
    <s v="Univera - Weitnauer"/>
    <x v="12"/>
    <s v="Enroute"/>
    <s v="Enterprise"/>
    <n v="24500"/>
    <m/>
    <n v="1"/>
    <m/>
    <m/>
    <m/>
    <m/>
    <m/>
    <n v="24500"/>
    <m/>
    <m/>
    <m/>
    <n v="1000003391"/>
    <m/>
    <m/>
    <s v="Weithnauer"/>
    <x v="0"/>
    <s v="Yeni Satış"/>
    <s v="Hizmet"/>
    <s v="Proje Yönetimi ve Danışmanlık"/>
    <s v="Diğer"/>
    <x v="0"/>
    <x v="0"/>
    <s v="Yurt İçi"/>
    <s v="Türkiye"/>
  </r>
  <r>
    <s v="Q4"/>
    <x v="1"/>
    <x v="11"/>
    <m/>
    <s v="WEITNAUER DIŞ TİCARET A.Ş"/>
    <s v="EH.06.001"/>
    <s v="Enroute Panorama - Hosting Hizmeti"/>
    <s v="Univera - Weitnauer"/>
    <x v="12"/>
    <s v="Enroute"/>
    <s v="Enterprise"/>
    <n v="555.21050000000002"/>
    <m/>
    <n v="1"/>
    <m/>
    <m/>
    <m/>
    <m/>
    <m/>
    <n v="555.21050000000002"/>
    <m/>
    <m/>
    <m/>
    <n v="1000003391"/>
    <m/>
    <m/>
    <s v="Weithnauer"/>
    <x v="0"/>
    <s v="Yeni Satış"/>
    <s v="Hizmet"/>
    <s v="Hosting"/>
    <s v="Diğer"/>
    <x v="0"/>
    <x v="0"/>
    <s v="Yurt İçi"/>
    <s v="Türkiye"/>
  </r>
  <r>
    <s v="Q4"/>
    <x v="1"/>
    <x v="11"/>
    <m/>
    <s v="Altıparmak Gıda San. ve Tic. A.Ş."/>
    <s v="EY.03.001"/>
    <s v="Enroute PANORAMA PAAS YazılımI (Kiralama Hizmetİ)"/>
    <s v="Univera - Altıparmak-Balparmak"/>
    <x v="18"/>
    <s v="Enroute"/>
    <s v="Enterprise"/>
    <n v="56364.44"/>
    <m/>
    <n v="1"/>
    <m/>
    <m/>
    <m/>
    <m/>
    <m/>
    <n v="56364.44"/>
    <m/>
    <m/>
    <m/>
    <n v="1000003423"/>
    <m/>
    <m/>
    <s v="Balparmak"/>
    <x v="0"/>
    <s v="Yenileme"/>
    <s v="Lisans"/>
    <s v="Lisans Kiralama"/>
    <s v="Diğer"/>
    <x v="0"/>
    <x v="0"/>
    <s v="Yurt İçi"/>
    <s v="Türkiye"/>
  </r>
  <r>
    <s v="Q4"/>
    <x v="0"/>
    <x v="11"/>
    <m/>
    <s v="PANASONIC ELEKTRIC WORKS ELEKTRIK SAN.VE TIC. A.S."/>
    <s v="SH.03.002"/>
    <s v="StokBar Panorama - Uzman Destek Hizmeti"/>
    <s v="Univera - Panasonic"/>
    <x v="11"/>
    <s v="Stokbar"/>
    <s v="Stokbar"/>
    <n v="126750"/>
    <m/>
    <n v="1"/>
    <m/>
    <n v="126750"/>
    <m/>
    <n v="0"/>
    <m/>
    <n v="126750"/>
    <m/>
    <n v="0"/>
    <n v="0"/>
    <s v="UNV000000000017"/>
    <m/>
    <m/>
    <s v="Panasonic"/>
    <x v="0"/>
    <s v="Yenileme"/>
    <s v="Hizmet"/>
    <s v="Hosting"/>
    <s v="Diğer"/>
    <x v="0"/>
    <x v="0"/>
    <s v="Yurt İçi"/>
    <s v="Türkiye"/>
  </r>
  <r>
    <s v="Q4"/>
    <x v="0"/>
    <x v="11"/>
    <m/>
    <s v="JTI TÜTÜN ÜRÜNLERI PAZARLAMA A.S."/>
    <s v="QH.06.001"/>
    <s v="Quest Panorama - Yazilim Gelistirme Hizmeti"/>
    <s v="Univera - JTI"/>
    <x v="11"/>
    <s v="Quest"/>
    <m/>
    <n v="5950"/>
    <m/>
    <n v="6"/>
    <m/>
    <n v="35700"/>
    <m/>
    <n v="0"/>
    <m/>
    <n v="35700"/>
    <m/>
    <n v="0"/>
    <n v="0"/>
    <s v="UNI240000002298"/>
    <m/>
    <m/>
    <s v="JTI"/>
    <x v="0"/>
    <s v="Yeni Satış"/>
    <s v="Hizmet"/>
    <s v="Hosting"/>
    <s v="Key Account"/>
    <x v="0"/>
    <x v="0"/>
    <s v="Yurt İçi"/>
    <s v="Türkiye"/>
  </r>
  <r>
    <s v="Q4"/>
    <x v="0"/>
    <x v="11"/>
    <m/>
    <s v="JTI TÜTÜN ÜRÜNLERI PAZARLAMA A.S."/>
    <s v="QH.01.001"/>
    <s v="Quest Panorama - Proje Yönetim Hizmeti"/>
    <s v="Univera - JTI"/>
    <x v="11"/>
    <s v="Quest"/>
    <m/>
    <n v="5550.46"/>
    <m/>
    <n v="38"/>
    <m/>
    <n v="210917.48"/>
    <m/>
    <n v="0"/>
    <m/>
    <n v="210917.48"/>
    <m/>
    <n v="0"/>
    <n v="0"/>
    <s v="UNI240000002298"/>
    <m/>
    <m/>
    <s v="JTI"/>
    <x v="0"/>
    <s v="Yeni Satış"/>
    <s v="Hizmet"/>
    <s v="Proje Yönetimi ve Danışmanlık"/>
    <s v="Key Account"/>
    <x v="0"/>
    <x v="0"/>
    <s v="Yurt İçi"/>
    <s v="Türkiye"/>
  </r>
  <r>
    <s v="Q4"/>
    <x v="1"/>
    <x v="11"/>
    <m/>
    <s v="KOROPLAST TEMİZLİK AMBALAJ ÜRÜNLERİ SAN. VE DIŞ TİC.A.Ş."/>
    <s v="EH.03.006"/>
    <s v="Enroute Panorama - Uzaktan Kurulum ve Eğitim Hizmeti"/>
    <s v="Univera - Koroplast"/>
    <x v="19"/>
    <s v="Enroute"/>
    <s v="Enterprise"/>
    <n v="5565"/>
    <m/>
    <n v="7"/>
    <m/>
    <m/>
    <m/>
    <m/>
    <m/>
    <n v="38955"/>
    <m/>
    <m/>
    <m/>
    <n v="1000003447"/>
    <m/>
    <m/>
    <s v="Koroplast"/>
    <x v="0"/>
    <s v="Yeni Satış"/>
    <s v="Hizmet"/>
    <s v="Kurulum ve Eğitim"/>
    <s v="Diğer"/>
    <x v="0"/>
    <x v="0"/>
    <s v="Yurt İçi"/>
    <s v="Türkiye"/>
  </r>
  <r>
    <s v="Q4"/>
    <x v="1"/>
    <x v="11"/>
    <m/>
    <s v="MERT MERVE GIDA"/>
    <s v="EH.03.006"/>
    <s v="Enroute Panorama - Uzaktan Kurulum ve Eğitim Hizmeti"/>
    <s v="Univera - Reckitt Benckiser"/>
    <x v="19"/>
    <s v="Enroute"/>
    <s v="Enterprise"/>
    <n v="14000"/>
    <m/>
    <n v="1"/>
    <m/>
    <m/>
    <m/>
    <m/>
    <m/>
    <n v="14000"/>
    <m/>
    <m/>
    <m/>
    <n v="1000003448"/>
    <m/>
    <m/>
    <s v="R. Benckiser"/>
    <x v="0"/>
    <s v="Yeni Satış"/>
    <s v="Hizmet"/>
    <s v="Kurulum ve Eğitim"/>
    <s v="Diğer"/>
    <x v="0"/>
    <x v="0"/>
    <s v="Yurt İçi"/>
    <s v="Türkiye"/>
  </r>
  <r>
    <s v="Q4"/>
    <x v="1"/>
    <x v="11"/>
    <m/>
    <s v="RED BULL GIDA DAĞITIM VE PAZARLAMA TİCARET LTD. ŞTİ"/>
    <s v="EYS.01.014"/>
    <s v="Enroute Panorama - Platform Back Office Kullanıcı Yazılımı"/>
    <s v="Univera - Redbull"/>
    <x v="12"/>
    <s v="Enroute"/>
    <s v="Standart"/>
    <n v="17500"/>
    <m/>
    <n v="1"/>
    <m/>
    <m/>
    <m/>
    <m/>
    <m/>
    <n v="17500"/>
    <m/>
    <m/>
    <m/>
    <n v="1000003445"/>
    <m/>
    <m/>
    <s v="Redbull"/>
    <x v="0"/>
    <s v="Yeni Satış"/>
    <s v="Lisans"/>
    <s v="Lisans Satışı"/>
    <s v="Diğer"/>
    <x v="0"/>
    <x v="0"/>
    <s v="Yurt İçi"/>
    <s v="Türkiye"/>
  </r>
  <r>
    <s v="Q4"/>
    <x v="1"/>
    <x v="11"/>
    <m/>
    <s v="EFES VITANTA MOLDOVA BREWERY S.A"/>
    <s v="EH.02.001"/>
    <s v="Enroute Panorama - Yazılım Bakımı, Yaşatma ve Merkezi Destek Hizmeti"/>
    <s v="Univera - Efes Moldova"/>
    <x v="19"/>
    <s v="Enroute"/>
    <s v="Enterprise"/>
    <n v="58137.514799999997"/>
    <m/>
    <n v="1"/>
    <m/>
    <m/>
    <m/>
    <m/>
    <m/>
    <n v="58137.514799999997"/>
    <m/>
    <m/>
    <m/>
    <n v="1000003673"/>
    <m/>
    <m/>
    <s v="Efes International"/>
    <x v="0"/>
    <s v="Yenileme"/>
    <s v="Hizmet"/>
    <s v="Bakım ve Destek Hizmeti"/>
    <s v="Diğer"/>
    <x v="0"/>
    <x v="0"/>
    <s v="Yurt Dışı"/>
    <s v="Moldova"/>
  </r>
  <r>
    <s v="Q4"/>
    <x v="1"/>
    <x v="11"/>
    <m/>
    <s v="RED BULL GIDA DAĞITIM VE PAZARLAMA TİCARET LTD. ŞTİ"/>
    <s v="EH.02.001"/>
    <s v="Enroute Panorama - Yazılım Bakımı, Yaşatma ve Merkezi Destek Hizmeti"/>
    <s v="Univera - Redbull"/>
    <x v="12"/>
    <s v="Enroute"/>
    <s v="Enterprise"/>
    <n v="3850"/>
    <m/>
    <n v="1"/>
    <m/>
    <m/>
    <m/>
    <m/>
    <m/>
    <n v="3850"/>
    <m/>
    <m/>
    <m/>
    <n v="1000003445"/>
    <m/>
    <m/>
    <s v="Redbull"/>
    <x v="0"/>
    <s v="Yeni Satış"/>
    <s v="Hizmet"/>
    <s v="Bakım ve Destek Hizmeti"/>
    <s v="Diğer"/>
    <x v="0"/>
    <x v="0"/>
    <s v="Yurt İçi"/>
    <s v="Türkiye"/>
  </r>
  <r>
    <s v="Q4"/>
    <x v="1"/>
    <x v="11"/>
    <m/>
    <s v="TCHIBO KAHVE MAMÜLLERİ DAĞ. VE PAZ. TİC. LTD. ŞTİ."/>
    <s v="EH.02.001"/>
    <s v="Enroute Panorama - Yazılım Bakımı, Yaşatma ve Merkezi Destek Hizmeti"/>
    <s v="Univera - Tchibo"/>
    <x v="12"/>
    <s v="Enroute"/>
    <s v="Enterprise"/>
    <n v="280720"/>
    <m/>
    <n v="1"/>
    <m/>
    <m/>
    <m/>
    <m/>
    <m/>
    <n v="280720"/>
    <m/>
    <m/>
    <m/>
    <n v="1000003630"/>
    <m/>
    <m/>
    <s v="Tchibo"/>
    <x v="3"/>
    <s v="Yeni Satış"/>
    <s v="Hizmet"/>
    <s v="Bakım ve Destek Hizmeti"/>
    <s v="Diğer"/>
    <x v="0"/>
    <x v="0"/>
    <s v="Yurt İçi"/>
    <s v="Türkiye"/>
  </r>
  <r>
    <s v="Q4"/>
    <x v="1"/>
    <x v="11"/>
    <m/>
    <s v="KOROPLAST TEMİZLİK AMBALAJ ÜRÜNLERİ SAN. VE DIŞ TİC.A.Ş."/>
    <s v="EH.03.006"/>
    <s v="Enroute Panorama - Uzaktan Kurulum ve Eğitim Hizmeti"/>
    <s v="Univera - Koroplast"/>
    <x v="19"/>
    <s v="Enroute"/>
    <s v="Enterprise"/>
    <n v="14000"/>
    <m/>
    <n v="1"/>
    <m/>
    <m/>
    <m/>
    <m/>
    <m/>
    <n v="14000"/>
    <m/>
    <m/>
    <m/>
    <n v="1000003549"/>
    <m/>
    <m/>
    <s v="Koroplast"/>
    <x v="0"/>
    <s v="Yeni Satış"/>
    <s v="Hizmet"/>
    <s v="Kurulum ve Eğitim"/>
    <s v="Diğer"/>
    <x v="0"/>
    <x v="0"/>
    <s v="Yurt İçi"/>
    <s v="Türkiye"/>
  </r>
  <r>
    <s v="Q4"/>
    <x v="1"/>
    <x v="11"/>
    <m/>
    <s v="ÖZGÖRKEY OTOMOTİV TURİZM GIDA SANAYİ VE TİCARET ANONİM ŞİRKETİ"/>
    <s v="EH.03.006"/>
    <s v="Enroute Panorama - Uzaktan Kurulum ve Eğitim Hizmeti"/>
    <s v="Univera - Özgörkey"/>
    <x v="19"/>
    <s v="Enroute"/>
    <s v="Enterprise"/>
    <n v="14000"/>
    <m/>
    <n v="1"/>
    <m/>
    <m/>
    <m/>
    <m/>
    <m/>
    <n v="14000"/>
    <m/>
    <m/>
    <m/>
    <n v="1000003505"/>
    <m/>
    <m/>
    <s v="Özgörkey"/>
    <x v="0"/>
    <s v="Yeni Satış"/>
    <s v="Hizmet"/>
    <s v="Kurulum ve Eğitim"/>
    <s v="Diğer"/>
    <x v="0"/>
    <x v="0"/>
    <s v="Yurt İçi"/>
    <s v="Türkiye"/>
  </r>
  <r>
    <s v="Q4"/>
    <x v="1"/>
    <x v="11"/>
    <m/>
    <s v="EFES KAZAKHSTAN JSC FE"/>
    <s v="EH.05.002"/>
    <s v="Enroute Panorama - Rapor Geliştirme Hizmeti"/>
    <s v="Univera - Efes Kazakistan"/>
    <x v="19"/>
    <s v="Enroute"/>
    <s v="Enterprise"/>
    <n v="17119.8"/>
    <m/>
    <n v="0.5"/>
    <m/>
    <m/>
    <m/>
    <m/>
    <m/>
    <n v="8559.9"/>
    <m/>
    <m/>
    <m/>
    <n v="1000003439"/>
    <m/>
    <m/>
    <s v="Efes International"/>
    <x v="0"/>
    <s v="Yeni Satış"/>
    <s v="Hizmet"/>
    <s v="Rapor Geliştirme"/>
    <s v="Diğer"/>
    <x v="0"/>
    <x v="0"/>
    <s v="Yurt Dışı"/>
    <s v="Kazakistan"/>
  </r>
  <r>
    <s v="Q4"/>
    <x v="1"/>
    <x v="11"/>
    <m/>
    <s v="EFES PAZARLAMA DAĞITIM VE TİCARET ANONİM ŞİRKETİ"/>
    <s v="EH.01.001"/>
    <s v="Enroute Panorama - Proje ve Ürün Yönetimi Danışmanlığı Hizmeti"/>
    <s v="Univera - Efes Türkiye"/>
    <x v="13"/>
    <s v="Enroute"/>
    <s v="Enterprise"/>
    <n v="19600"/>
    <m/>
    <n v="1"/>
    <m/>
    <m/>
    <m/>
    <m/>
    <m/>
    <n v="19600"/>
    <m/>
    <m/>
    <m/>
    <n v="1000003503"/>
    <m/>
    <m/>
    <s v="Efes Türkiye"/>
    <x v="0"/>
    <s v="Yeni Satış"/>
    <s v="Hizmet"/>
    <s v="Proje Yönetimi ve Danışmanlık"/>
    <s v="Diğer"/>
    <x v="0"/>
    <x v="0"/>
    <s v="Yurt İçi"/>
    <s v="Türkiye"/>
  </r>
  <r>
    <s v="Q4"/>
    <x v="1"/>
    <x v="11"/>
    <m/>
    <s v="Üçyol Dayanıklı Tüketim Malları Tekstil Ve Dış Tic.A.Ş. - Newal"/>
    <s v="EH.01.001"/>
    <s v="Enroute Panorama - Proje ve Ürün Yönetimi Danışmanlığı Hizmeti"/>
    <s v="Univera - Newal Irak"/>
    <x v="18"/>
    <s v="Enroute"/>
    <s v="Enterprise"/>
    <n v="23378.193599999999"/>
    <m/>
    <n v="1"/>
    <m/>
    <m/>
    <m/>
    <m/>
    <m/>
    <n v="23378.193599999999"/>
    <m/>
    <m/>
    <m/>
    <n v="1000003508"/>
    <m/>
    <m/>
    <s v="Newal"/>
    <x v="0"/>
    <s v="Yeni Satış"/>
    <s v="Hizmet"/>
    <s v="Proje Yönetimi ve Danışmanlık"/>
    <s v="Diğer"/>
    <x v="0"/>
    <x v="0"/>
    <s v="Yurt İçi"/>
    <s v="Türkiye"/>
  </r>
  <r>
    <s v="Q4"/>
    <x v="1"/>
    <x v="11"/>
    <m/>
    <s v="TCHIBO KAHVE MAMÜLLERİ DAĞ. VE PAZ. TİC. LTD. ŞTİ."/>
    <s v="EH.01.001"/>
    <s v="Enroute Panorama - Proje ve Ürün Yönetimi Danışmanlığı Hizmeti"/>
    <s v="Univera - Tchibo"/>
    <x v="12"/>
    <s v="Enroute"/>
    <s v="Enterprise"/>
    <n v="11375"/>
    <m/>
    <n v="10"/>
    <m/>
    <m/>
    <m/>
    <m/>
    <m/>
    <n v="113750"/>
    <m/>
    <m/>
    <m/>
    <n v="1000003630"/>
    <m/>
    <m/>
    <s v="Tchibo"/>
    <x v="3"/>
    <s v="Yeni Satış"/>
    <s v="Hizmet"/>
    <s v="Proje Yönetimi ve Danışmanlık"/>
    <s v="Diğer"/>
    <x v="0"/>
    <x v="0"/>
    <s v="Yurt İçi"/>
    <s v="Türkiye"/>
  </r>
  <r>
    <s v="Q4"/>
    <x v="1"/>
    <x v="11"/>
    <m/>
    <s v="TCHIBO KAHVE MAMÜLLERİ DAĞ. VE PAZ. TİC. LTD. ŞTİ."/>
    <s v="EH.01.003"/>
    <s v="Enroute Panorama - Kurulum ve Eğitim Hizmeti"/>
    <s v="Univera - Tchibo"/>
    <x v="12"/>
    <s v="Enroute"/>
    <s v="Enterprise"/>
    <n v="7800"/>
    <m/>
    <n v="6"/>
    <m/>
    <m/>
    <m/>
    <m/>
    <m/>
    <n v="46800"/>
    <m/>
    <m/>
    <m/>
    <n v="1000003630"/>
    <m/>
    <m/>
    <s v="Tchibo"/>
    <x v="3"/>
    <s v="Yeni Satış"/>
    <s v="Hizmet"/>
    <s v="Kurulum ve Eğitim"/>
    <s v="Diğer"/>
    <x v="0"/>
    <x v="0"/>
    <s v="Yurt İçi"/>
    <s v="Türkiye"/>
  </r>
  <r>
    <s v="Q4"/>
    <x v="1"/>
    <x v="11"/>
    <m/>
    <s v="BEYAZ KAĞIT VE HİJYENİK TEMİZLİK ÜRÜNLERİ SAN.TİC.A.Ş."/>
    <s v="EH.06.001"/>
    <s v="Enroute Panorama - Hosting Hizmeti"/>
    <s v="Univera - Beyaz Kağıt"/>
    <x v="13"/>
    <s v="Enroute"/>
    <s v="Enterprise"/>
    <n v="40000"/>
    <m/>
    <n v="1"/>
    <m/>
    <m/>
    <m/>
    <m/>
    <m/>
    <n v="40000"/>
    <m/>
    <m/>
    <m/>
    <n v="1000003579"/>
    <m/>
    <m/>
    <s v="Beyaz Kağıt"/>
    <x v="3"/>
    <s v="Yeni Satış"/>
    <s v="Hizmet"/>
    <s v="Hosting"/>
    <s v="Diğer"/>
    <x v="0"/>
    <x v="0"/>
    <s v="Yurt İçi"/>
    <s v="Türkiye"/>
  </r>
  <r>
    <s v="Q4"/>
    <x v="1"/>
    <x v="11"/>
    <m/>
    <s v="TCHIBO KAHVE MAMÜLLERİ DAĞ. VE PAZ. TİC. LTD. ŞTİ."/>
    <s v="EH.03.008"/>
    <s v="Enroute Panorama - Çağrı Merkezi Hizmeti (DDI / OutSource)"/>
    <s v="Univera - Tchibo"/>
    <x v="12"/>
    <s v="Enroute"/>
    <s v="Enterprise"/>
    <n v="9600"/>
    <m/>
    <n v="7"/>
    <m/>
    <m/>
    <m/>
    <m/>
    <m/>
    <n v="67200"/>
    <m/>
    <m/>
    <m/>
    <n v="1000003630"/>
    <m/>
    <m/>
    <s v="Tchibo"/>
    <x v="3"/>
    <s v="Yeni Satış"/>
    <s v="Hizmet"/>
    <s v="Çağrı Merkezi"/>
    <s v="Diğer"/>
    <x v="0"/>
    <x v="0"/>
    <s v="Yurt İçi"/>
    <s v="Türkiye"/>
  </r>
  <r>
    <s v="Q4"/>
    <x v="0"/>
    <x v="11"/>
    <m/>
    <s v="POLARİS YAZILIM ÇÖZÜMLERİ VE DANIŞMANLIK HİZMETLERİ LTD.ŞTİ."/>
    <s v="WPH.02.001"/>
    <s v="WebPlus Yazilim Bakimi Hizmeti"/>
    <s v="Univera - Kanal"/>
    <x v="5"/>
    <s v="Enroute"/>
    <s v="Webplus"/>
    <n v="91000"/>
    <m/>
    <n v="1"/>
    <m/>
    <n v="91000"/>
    <m/>
    <n v="0"/>
    <m/>
    <n v="91000"/>
    <m/>
    <n v="0"/>
    <n v="0"/>
    <s v="UNI240000002310"/>
    <m/>
    <m/>
    <s v="Polaris"/>
    <x v="0"/>
    <s v="Yenileme"/>
    <s v="Hizmet"/>
    <s v="Bakım ve Destek Hizmeti"/>
    <s v="Diğer"/>
    <x v="1"/>
    <x v="5"/>
    <s v="Yurt İçi"/>
    <s v="Türkiye"/>
  </r>
  <r>
    <s v="Q4"/>
    <x v="0"/>
    <x v="11"/>
    <m/>
    <s v="POLARİS YAZILIM ÇÖZÜMLERİ VE DANIŞMANLIK HİZMETLERİ LTD.ŞTİ."/>
    <s v="WPH.02.001"/>
    <s v="WebPlus Yazilim Bakimi Hizmeti"/>
    <s v="Univera - Kanal"/>
    <x v="5"/>
    <s v="Enroute"/>
    <s v="Webplus"/>
    <n v="21370"/>
    <m/>
    <n v="1"/>
    <m/>
    <n v="21370"/>
    <m/>
    <n v="0"/>
    <m/>
    <n v="21370"/>
    <m/>
    <n v="0"/>
    <n v="0"/>
    <s v="UNI240000002304"/>
    <m/>
    <m/>
    <s v="Polaris"/>
    <x v="0"/>
    <s v="Yenileme"/>
    <s v="Hizmet"/>
    <s v="Bakım ve Destek Hizmeti"/>
    <s v="Diğer"/>
    <x v="1"/>
    <x v="5"/>
    <s v="Yurt İçi"/>
    <s v="Türkiye"/>
  </r>
  <r>
    <s v="Q4"/>
    <x v="0"/>
    <x v="11"/>
    <m/>
    <s v="POLARİS YAZILIM ÇÖZÜMLERİ VE DANIŞMANLIK HİZMETLERİ LTD.ŞTİ."/>
    <s v="WPH.02.001"/>
    <s v="WebPlus Yazilim Bakimi Hizmeti"/>
    <s v="Univera - Kanal"/>
    <x v="5"/>
    <s v="Enroute"/>
    <s v="Webplus"/>
    <n v="19690"/>
    <m/>
    <n v="1"/>
    <m/>
    <n v="19690"/>
    <m/>
    <n v="0"/>
    <m/>
    <n v="19690"/>
    <m/>
    <n v="0"/>
    <n v="0"/>
    <s v="UNI240000002303"/>
    <m/>
    <m/>
    <s v="Polaris"/>
    <x v="0"/>
    <s v="Yenileme"/>
    <s v="Hizmet"/>
    <s v="Bakım ve Destek Hizmeti"/>
    <s v="Diğer"/>
    <x v="1"/>
    <x v="5"/>
    <s v="Yurt İçi"/>
    <s v="Türkiye"/>
  </r>
  <r>
    <s v="Q4"/>
    <x v="0"/>
    <x v="11"/>
    <m/>
    <s v="POLARİS YAZILIM ÇÖZÜMLERİ VE DANIŞMANLIK HİZMETLERİ LTD.ŞTİ."/>
    <s v="WPH.02.001"/>
    <s v="WebPlus Yazilim Bakimi Hizmeti"/>
    <s v="Univera - Kanal"/>
    <x v="5"/>
    <s v="Enroute"/>
    <s v="Webplus"/>
    <n v="19200"/>
    <m/>
    <n v="1"/>
    <m/>
    <n v="19200"/>
    <m/>
    <n v="0"/>
    <m/>
    <n v="19200"/>
    <m/>
    <n v="0"/>
    <n v="0"/>
    <s v="UNI240000002309"/>
    <m/>
    <m/>
    <s v="Polaris"/>
    <x v="0"/>
    <s v="Yenileme"/>
    <s v="Hizmet"/>
    <s v="Bakım ve Destek Hizmeti"/>
    <s v="Diğer"/>
    <x v="1"/>
    <x v="5"/>
    <s v="Yurt İçi"/>
    <s v="Türkiye"/>
  </r>
  <r>
    <s v="Q4"/>
    <x v="0"/>
    <x v="11"/>
    <m/>
    <s v="POLARİS YAZILIM ÇÖZÜMLERİ VE DANIŞMANLIK HİZMETLERİ LTD.ŞTİ."/>
    <s v="WPH.02.001"/>
    <s v="WebPlus Yazilim Bakimi Hizmeti"/>
    <s v="Univera - Kanal"/>
    <x v="5"/>
    <s v="Enroute"/>
    <s v="Webplus"/>
    <n v="17850"/>
    <m/>
    <n v="1"/>
    <m/>
    <n v="17850"/>
    <m/>
    <n v="0"/>
    <m/>
    <n v="17850"/>
    <m/>
    <n v="0"/>
    <n v="0"/>
    <s v="UNI240000002304"/>
    <m/>
    <m/>
    <s v="Polaris"/>
    <x v="0"/>
    <s v="Yenileme"/>
    <s v="Hizmet"/>
    <s v="Bakım ve Destek Hizmeti"/>
    <s v="Diğer"/>
    <x v="1"/>
    <x v="5"/>
    <s v="Yurt İçi"/>
    <s v="Türkiye"/>
  </r>
  <r>
    <s v="Q4"/>
    <x v="0"/>
    <x v="11"/>
    <m/>
    <s v="POLARİS YAZILIM ÇÖZÜMLERİ VE DANIŞMANLIK HİZMETLERİ LTD.ŞTİ."/>
    <s v="WPH.02.001"/>
    <s v="WebPlus Yazilim Bakimi Hizmeti"/>
    <s v="Univera - Kanal"/>
    <x v="5"/>
    <s v="Enroute"/>
    <s v="Webplus"/>
    <n v="12800"/>
    <m/>
    <n v="1"/>
    <m/>
    <n v="12800"/>
    <m/>
    <n v="0"/>
    <m/>
    <n v="12800"/>
    <m/>
    <n v="0"/>
    <n v="0"/>
    <s v="UNI240000002309"/>
    <m/>
    <m/>
    <s v="Polaris"/>
    <x v="0"/>
    <s v="Yenileme"/>
    <s v="Hizmet"/>
    <s v="Bakım ve Destek Hizmeti"/>
    <s v="Diğer"/>
    <x v="1"/>
    <x v="5"/>
    <s v="Yurt İçi"/>
    <s v="Türkiye"/>
  </r>
  <r>
    <s v="Q4"/>
    <x v="0"/>
    <x v="11"/>
    <m/>
    <s v="POLARİS YAZILIM ÇÖZÜMLERİ VE DANIŞMANLIK HİZMETLERİ LTD.ŞTİ."/>
    <s v="WPH.02.001"/>
    <s v="WebPlus Yazilim Bakimi Hizmeti"/>
    <s v="Univera - Kanal"/>
    <x v="5"/>
    <s v="Enroute"/>
    <s v="Webplus"/>
    <n v="12500"/>
    <m/>
    <n v="1"/>
    <m/>
    <n v="12500"/>
    <m/>
    <n v="0"/>
    <m/>
    <n v="12500"/>
    <m/>
    <n v="0"/>
    <n v="0"/>
    <s v="UNI240000002308"/>
    <m/>
    <m/>
    <s v="Polaris"/>
    <x v="0"/>
    <s v="Yenileme"/>
    <s v="Hizmet"/>
    <s v="Bakım ve Destek Hizmeti"/>
    <s v="Diğer"/>
    <x v="1"/>
    <x v="5"/>
    <s v="Yurt İçi"/>
    <s v="Türkiye"/>
  </r>
  <r>
    <s v="Q4"/>
    <x v="0"/>
    <x v="11"/>
    <m/>
    <s v="POLARİS YAZILIM ÇÖZÜMLERİ VE DANIŞMANLIK HİZMETLERİ LTD.ŞTİ."/>
    <s v="WPH.02.001"/>
    <s v="WebPlus Yazilim Bakimi Hizmeti"/>
    <s v="Univera - Kanal"/>
    <x v="5"/>
    <s v="Enroute"/>
    <s v="Webplus"/>
    <n v="11260"/>
    <m/>
    <n v="1"/>
    <m/>
    <n v="11260"/>
    <m/>
    <n v="0"/>
    <m/>
    <n v="11260"/>
    <m/>
    <n v="0"/>
    <n v="0"/>
    <s v="UNI240000002304"/>
    <m/>
    <m/>
    <s v="Polaris"/>
    <x v="0"/>
    <s v="Yenileme"/>
    <s v="Hizmet"/>
    <s v="Bakım ve Destek Hizmeti"/>
    <s v="Diğer"/>
    <x v="1"/>
    <x v="5"/>
    <s v="Yurt İçi"/>
    <s v="Türkiye"/>
  </r>
  <r>
    <s v="Q4"/>
    <x v="0"/>
    <x v="11"/>
    <m/>
    <s v="POLARİS YAZILIM ÇÖZÜMLERİ VE DANIŞMANLIK HİZMETLERİ LTD.ŞTİ."/>
    <s v="WPH.02.001"/>
    <s v="WebPlus Yazilim Bakimi Hizmeti"/>
    <s v="Univera - Kanal"/>
    <x v="5"/>
    <s v="Enroute"/>
    <s v="Webplus"/>
    <n v="9375"/>
    <m/>
    <n v="1"/>
    <m/>
    <n v="9375"/>
    <m/>
    <n v="0"/>
    <m/>
    <n v="9375"/>
    <m/>
    <n v="0"/>
    <n v="0"/>
    <s v="UNI240000002303"/>
    <m/>
    <m/>
    <s v="Polaris"/>
    <x v="0"/>
    <s v="Yenileme"/>
    <s v="Hizmet"/>
    <s v="Bakım ve Destek Hizmeti"/>
    <s v="Diğer"/>
    <x v="1"/>
    <x v="5"/>
    <s v="Yurt İçi"/>
    <s v="Türkiye"/>
  </r>
  <r>
    <s v="Q4"/>
    <x v="0"/>
    <x v="11"/>
    <m/>
    <s v="POLARİS YAZILIM ÇÖZÜMLERİ VE DANIŞMANLIK HİZMETLERİ LTD.ŞTİ."/>
    <s v="WPH.02.001"/>
    <s v="WebPlus Yazilim Bakimi Hizmeti"/>
    <s v="Univera - Kanal"/>
    <x v="5"/>
    <s v="Enroute"/>
    <s v="Webplus"/>
    <n v="6840"/>
    <m/>
    <n v="1"/>
    <m/>
    <n v="6840"/>
    <m/>
    <n v="0"/>
    <m/>
    <n v="6840"/>
    <m/>
    <n v="0"/>
    <n v="0"/>
    <s v="UNI240000002308"/>
    <m/>
    <m/>
    <s v="Polaris"/>
    <x v="0"/>
    <s v="Yenileme"/>
    <s v="Hizmet"/>
    <s v="Bakım ve Destek Hizmeti"/>
    <s v="Diğer"/>
    <x v="1"/>
    <x v="5"/>
    <s v="Yurt İçi"/>
    <s v="Türkiye"/>
  </r>
  <r>
    <s v="Q4"/>
    <x v="0"/>
    <x v="11"/>
    <m/>
    <s v="POLARİS YAZILIM ÇÖZÜMLERİ VE DANIŞMANLIK HİZMETLERİ LTD.ŞTİ."/>
    <s v="WPH.02.001"/>
    <s v="WebPlus Yazilim Bakimi Hizmeti"/>
    <s v="Univera - Kanal"/>
    <x v="5"/>
    <s v="Enroute"/>
    <s v="Webplus"/>
    <n v="1848"/>
    <m/>
    <n v="1"/>
    <m/>
    <n v="1848"/>
    <m/>
    <n v="0"/>
    <m/>
    <n v="1848"/>
    <m/>
    <n v="0"/>
    <n v="0"/>
    <s v="UNI240000002311"/>
    <m/>
    <m/>
    <s v="Polaris"/>
    <x v="0"/>
    <s v="Yenileme"/>
    <s v="Hizmet"/>
    <s v="Bakım ve Destek Hizmeti"/>
    <s v="Diğer"/>
    <x v="1"/>
    <x v="5"/>
    <s v="Yurt İçi"/>
    <s v="Türkiye"/>
  </r>
  <r>
    <s v="Q4"/>
    <x v="0"/>
    <x v="11"/>
    <m/>
    <s v="POLARİS YAZILIM ÇÖZÜMLERİ VE DANIŞMANLIK HİZMETLERİ LTD.ŞTİ."/>
    <s v="WPY.01.003"/>
    <s v="WEBPLUS EK KULLANICI LISANSI +1"/>
    <s v="Univera - Kanal"/>
    <x v="5"/>
    <s v="Enroute"/>
    <s v="Webplus"/>
    <n v="4410"/>
    <m/>
    <n v="1"/>
    <m/>
    <n v="4900"/>
    <m/>
    <n v="490"/>
    <m/>
    <n v="4410"/>
    <m/>
    <n v="0"/>
    <n v="0"/>
    <s v="UNI240000002311"/>
    <m/>
    <m/>
    <s v="Polaris"/>
    <x v="0"/>
    <s v="Yeni Satış"/>
    <s v="Lisans"/>
    <s v="Lisans Satışı"/>
    <s v="Diğer"/>
    <x v="1"/>
    <x v="5"/>
    <s v="Yurt İçi"/>
    <s v="Türkiye"/>
  </r>
  <r>
    <s v="Q4"/>
    <x v="0"/>
    <x v="11"/>
    <m/>
    <s v="MİYA OTOMASYON VE BARKOD BILISIM SISTEMLERI SAN TİC. VE L.T.D. STI."/>
    <s v="WPY.02.001"/>
    <s v="WEBPLUS (Android) SATIS TEMSILCISI LISANSI"/>
    <s v="Univera - Kanal"/>
    <x v="5"/>
    <s v="Enroute"/>
    <s v="Webplus"/>
    <n v="2250"/>
    <m/>
    <n v="3"/>
    <m/>
    <n v="6750"/>
    <m/>
    <n v="0"/>
    <m/>
    <n v="6750"/>
    <m/>
    <n v="0"/>
    <n v="0"/>
    <s v="UNI240000002306"/>
    <m/>
    <m/>
    <s v="Miya"/>
    <x v="0"/>
    <s v="Yeni Satış"/>
    <s v="Lisans"/>
    <s v="Lisans Satışı"/>
    <s v="Diğer"/>
    <x v="1"/>
    <x v="1"/>
    <s v="Yurt İçi"/>
    <s v="Türkiye"/>
  </r>
  <r>
    <s v="Q4"/>
    <x v="0"/>
    <x v="11"/>
    <m/>
    <s v="POLARİS YAZILIM ÇÖZÜMLERİ VE DANIŞMANLIK HİZMETLERİ LTD.ŞTİ."/>
    <s v="WPY.02.001"/>
    <s v="WEBPLUS (Android) SATIS TEMSILCISI LISANSI"/>
    <s v="Univera - Kanal"/>
    <x v="5"/>
    <s v="Enroute"/>
    <s v="Webplus"/>
    <n v="3150"/>
    <m/>
    <n v="1"/>
    <m/>
    <n v="3500"/>
    <m/>
    <n v="350"/>
    <m/>
    <n v="3150"/>
    <m/>
    <n v="0"/>
    <n v="0"/>
    <s v="UNI240000002311"/>
    <m/>
    <m/>
    <s v="Polaris"/>
    <x v="0"/>
    <s v="Yeni Satış"/>
    <s v="Lisans"/>
    <s v="Lisans Satışı"/>
    <s v="Diğer"/>
    <x v="1"/>
    <x v="5"/>
    <s v="Yurt İçi"/>
    <s v="Türkiye"/>
  </r>
  <r>
    <s v="Q4"/>
    <x v="0"/>
    <x v="11"/>
    <m/>
    <s v="Websis Yazılım ve Bilgisayar"/>
    <s v="WPY.02.001"/>
    <s v="WEBPLUS (Android) SATIS TEMSILCISI LISANSI"/>
    <s v="Univera - Kanal"/>
    <x v="5"/>
    <s v="Enroute"/>
    <s v="Webplus"/>
    <n v="2250"/>
    <m/>
    <n v="2"/>
    <m/>
    <n v="4500"/>
    <m/>
    <n v="0"/>
    <m/>
    <n v="4500"/>
    <m/>
    <n v="0"/>
    <n v="0"/>
    <s v="UNI240000002305"/>
    <m/>
    <m/>
    <s v="Websis"/>
    <x v="0"/>
    <s v="Yeni Satış"/>
    <s v="Lisans"/>
    <s v="Lisans Satışı"/>
    <s v="Diğer"/>
    <x v="1"/>
    <x v="10"/>
    <s v="Yurt İçi"/>
    <s v="Türkiye"/>
  </r>
  <r>
    <s v="Q4"/>
    <x v="0"/>
    <x v="11"/>
    <m/>
    <s v="ALİ SERGEN KART"/>
    <s v="UH.01.002"/>
    <s v="UNIDOX KONTÖR HIZMETI"/>
    <s v="Univera - Kanal"/>
    <x v="5"/>
    <s v="E-Dönüşüm"/>
    <s v="Unidox"/>
    <n v="1.635"/>
    <m/>
    <n v="10000"/>
    <m/>
    <n v="16350"/>
    <m/>
    <n v="0"/>
    <m/>
    <n v="16350"/>
    <m/>
    <n v="0"/>
    <n v="0"/>
    <s v="ENV240000000136"/>
    <m/>
    <m/>
    <s v="Ali Sergen Kart"/>
    <x v="0"/>
    <s v="Yeni Satış"/>
    <s v="Kontor"/>
    <s v="Kontor Satışı"/>
    <s v="Diğer"/>
    <x v="1"/>
    <x v="7"/>
    <s v="Yurt İçi"/>
    <s v="Türkiye"/>
  </r>
  <r>
    <s v="Q4"/>
    <x v="0"/>
    <x v="11"/>
    <m/>
    <s v="CENAT GIDA / YASIN CENAT"/>
    <s v="UH.01.002"/>
    <s v="UNIDOX KONTÖR HIZMETI"/>
    <s v="Univera - Tadım"/>
    <x v="6"/>
    <s v="E-Dönüşüm"/>
    <s v="Unidox"/>
    <n v="0.92630000000000001"/>
    <m/>
    <n v="100000"/>
    <m/>
    <n v="92630"/>
    <m/>
    <n v="0"/>
    <m/>
    <n v="92630"/>
    <m/>
    <n v="0"/>
    <n v="0"/>
    <s v="UNI240000002317"/>
    <m/>
    <m/>
    <s v="Tadım"/>
    <x v="0"/>
    <s v="Yeni Satış"/>
    <s v="Kontor"/>
    <s v="Kontor Satışı"/>
    <s v="Diğer"/>
    <x v="1"/>
    <x v="0"/>
    <s v="Yurt İçi"/>
    <s v="Türkiye"/>
  </r>
  <r>
    <s v="Q4"/>
    <x v="0"/>
    <x v="11"/>
    <m/>
    <s v="KARADENİZ KARDEŞLER GIDA SAN.VE TİC. A.Ş."/>
    <s v="UH.01.002"/>
    <s v="UNIDOX KONTÖR HIZMETI"/>
    <s v="Univera - Kebir Süt"/>
    <x v="6"/>
    <s v="E-Dönüşüm"/>
    <s v="Unidox"/>
    <n v="0.40250000000000002"/>
    <m/>
    <n v="1000000"/>
    <m/>
    <n v="402500"/>
    <m/>
    <n v="0"/>
    <m/>
    <n v="402500"/>
    <m/>
    <n v="0"/>
    <n v="0"/>
    <s v="UNI240000002316"/>
    <m/>
    <m/>
    <s v="Kebir Süt"/>
    <x v="0"/>
    <s v="Yeni Satış"/>
    <s v="Kontor"/>
    <s v="Kontor Satışı"/>
    <s v="Diğer"/>
    <x v="1"/>
    <x v="0"/>
    <s v="Yurt İçi"/>
    <s v="Türkiye"/>
  </r>
  <r>
    <s v="Q4"/>
    <x v="0"/>
    <x v="11"/>
    <m/>
    <s v="MATRIKS BİLGİSAYAR SİSTEMLERİ LTD.ŞTİ"/>
    <s v="UH.01.002"/>
    <s v="UNIDOX KONTÖR HIZMETI"/>
    <s v="Univera - Kanal"/>
    <x v="5"/>
    <s v="E-Dönüşüm"/>
    <s v="Unidox"/>
    <n v="1.53"/>
    <m/>
    <n v="10000"/>
    <m/>
    <n v="15300"/>
    <m/>
    <n v="0"/>
    <m/>
    <n v="15300"/>
    <m/>
    <n v="0"/>
    <n v="0"/>
    <s v="UNI240000002307"/>
    <m/>
    <m/>
    <s v="Matriks"/>
    <x v="0"/>
    <s v="Yeni Satış"/>
    <s v="Kontor"/>
    <s v="Kontor Satışı"/>
    <s v="Diğer"/>
    <x v="1"/>
    <x v="2"/>
    <s v="Yurt İçi"/>
    <s v="Türkiye"/>
  </r>
  <r>
    <s v="Q4"/>
    <x v="0"/>
    <x v="11"/>
    <m/>
    <s v="MIRAY GIDA DAGITIM PAZARLAMA - MIRAY KURNALI"/>
    <s v="UH.01.002"/>
    <s v="UNIDOX KONTÖR HIZMETI"/>
    <s v="Univera - Haribo"/>
    <x v="6"/>
    <s v="E-Dönüşüm"/>
    <s v="Unidox"/>
    <n v="2.0832999999999999"/>
    <m/>
    <n v="10000"/>
    <m/>
    <n v="20833"/>
    <m/>
    <n v="0"/>
    <m/>
    <n v="20833"/>
    <m/>
    <n v="0"/>
    <n v="0"/>
    <s v="UNI240000002318"/>
    <m/>
    <m/>
    <s v="Haribo"/>
    <x v="0"/>
    <s v="Yeni Satış"/>
    <s v="Kontor"/>
    <s v="Kontor Satışı"/>
    <s v="Key Account"/>
    <x v="1"/>
    <x v="0"/>
    <s v="Yurt İçi"/>
    <s v="Türkiye"/>
  </r>
  <r>
    <s v="Q4"/>
    <x v="0"/>
    <x v="11"/>
    <m/>
    <s v="ULUS GIDA 37 SANAYI VE TIC.LTD.STI."/>
    <s v="UH.01.002"/>
    <s v="UNIDOX KONTÖR HIZMETI"/>
    <s v="Univera - Şen Piliç"/>
    <x v="6"/>
    <s v="E-Dönüşüm"/>
    <s v="Unidox"/>
    <n v="1.5"/>
    <m/>
    <n v="50000"/>
    <m/>
    <n v="75000"/>
    <m/>
    <n v="0"/>
    <m/>
    <n v="75000"/>
    <m/>
    <n v="0"/>
    <n v="0"/>
    <s v="UNI240000002319"/>
    <m/>
    <m/>
    <s v="Şen Piliç"/>
    <x v="0"/>
    <s v="Yeni Satış"/>
    <s v="Kontor"/>
    <s v="Kontor Satışı"/>
    <s v="Diğer"/>
    <x v="1"/>
    <x v="0"/>
    <s v="Yurt İçi"/>
    <s v="Türkiye"/>
  </r>
  <r>
    <s v="Q4"/>
    <x v="0"/>
    <x v="11"/>
    <m/>
    <s v="TURKUAZ TRADE LLC"/>
    <s v="OH.02.001"/>
    <s v="Outsource Yazilim Bakimi Hizmeti"/>
    <s v="Univera - Turkuaz Kazakistan"/>
    <x v="12"/>
    <s v="Enroute"/>
    <s v="Outsource - Hizmet"/>
    <n v="183272.44"/>
    <m/>
    <n v="1"/>
    <m/>
    <n v="183272.44"/>
    <m/>
    <n v="0"/>
    <m/>
    <n v="183272.44"/>
    <m/>
    <n v="0"/>
    <n v="0"/>
    <s v="ENV240000000137"/>
    <m/>
    <m/>
    <s v="Turkuaz Trade"/>
    <x v="0"/>
    <s v="Yenileme"/>
    <s v="Hizmet"/>
    <s v="Bakım ve Destek Hizmeti"/>
    <s v="Diğer"/>
    <x v="0"/>
    <x v="0"/>
    <s v="Yurt Dışı"/>
    <s v="Kırgızistan"/>
  </r>
  <r>
    <s v="Q4"/>
    <x v="1"/>
    <x v="11"/>
    <m/>
    <s v="Altıparmak Gıda San. ve Tic. A.Ş."/>
    <s v="EY.03.001"/>
    <s v="Enroute PANORAMA PAAS YazılımI (Kiralama Hizmetİ)"/>
    <s v="Univera - Altıparmak-Balparmak"/>
    <x v="18"/>
    <s v="Enroute"/>
    <s v="Enterprise"/>
    <n v="56364.44"/>
    <m/>
    <n v="1"/>
    <m/>
    <m/>
    <m/>
    <m/>
    <m/>
    <n v="56364.44"/>
    <m/>
    <m/>
    <m/>
    <n v="1000003726"/>
    <m/>
    <m/>
    <s v="Balparmak"/>
    <x v="0"/>
    <s v="Yenileme"/>
    <s v="Lisans"/>
    <s v="Lisans Kiralama"/>
    <s v="Diğer"/>
    <x v="0"/>
    <x v="0"/>
    <s v="Yurt İçi"/>
    <s v="Türkiye"/>
  </r>
  <r>
    <s v="Q4"/>
    <x v="1"/>
    <x v="11"/>
    <m/>
    <s v="EFES VITANTA MOLDOVA BREWERY S.A"/>
    <s v="EH.02.001"/>
    <s v="Enroute Panorama - Yazılım Bakımı, Yaşatma ve Merkezi Destek Hizmeti"/>
    <s v="Univera - Efes Moldova"/>
    <x v="19"/>
    <s v="Enroute"/>
    <s v="Enterprise"/>
    <n v="58137.514799999997"/>
    <m/>
    <n v="1"/>
    <m/>
    <m/>
    <m/>
    <m/>
    <m/>
    <n v="58137.514799999997"/>
    <m/>
    <m/>
    <m/>
    <n v="1000003673"/>
    <m/>
    <m/>
    <s v="Efes International"/>
    <x v="0"/>
    <s v="Yenileme"/>
    <s v="Hizmet"/>
    <s v="Bakım ve Destek Hizmeti"/>
    <s v="Diğer"/>
    <x v="0"/>
    <x v="0"/>
    <s v="Yurt Dışı"/>
    <s v="Moldova"/>
  </r>
  <r>
    <s v="Q4"/>
    <x v="1"/>
    <x v="11"/>
    <m/>
    <s v="EFES VITANTA MOLDOVA BREWERY S.A"/>
    <s v="EH.02.001"/>
    <s v="Enroute Panorama - Yazılım Bakımı, Yaşatma ve Merkezi Destek Hizmeti"/>
    <s v="Univera - Efes Moldova"/>
    <x v="19"/>
    <s v="Enroute"/>
    <s v="Enterprise"/>
    <n v="58137.514799999997"/>
    <m/>
    <n v="1"/>
    <m/>
    <m/>
    <m/>
    <m/>
    <m/>
    <n v="58137.514799999997"/>
    <m/>
    <m/>
    <m/>
    <n v="1000003673"/>
    <m/>
    <m/>
    <s v="Efes International"/>
    <x v="0"/>
    <s v="Yenileme"/>
    <s v="Hizmet"/>
    <s v="Bakım ve Destek Hizmeti"/>
    <s v="Diğer"/>
    <x v="0"/>
    <x v="0"/>
    <s v="Yurt Dışı"/>
    <s v="Moldova"/>
  </r>
  <r>
    <s v="Q4"/>
    <x v="1"/>
    <x v="11"/>
    <m/>
    <s v="Lomisi JSC Efes Gürcistan"/>
    <s v="EH.02.001"/>
    <s v="Enroute Panorama - Yazılım Bakımı, Yaşatma ve Merkezi Destek Hizmeti"/>
    <s v="Univera - Efes Gürcistan"/>
    <x v="19"/>
    <s v="Enroute"/>
    <s v="Enterprise"/>
    <n v="302200.98979999998"/>
    <m/>
    <n v="1"/>
    <m/>
    <m/>
    <m/>
    <m/>
    <m/>
    <n v="302200.98979999998"/>
    <m/>
    <m/>
    <m/>
    <n v="1000003724"/>
    <m/>
    <m/>
    <s v="Efes International"/>
    <x v="0"/>
    <s v="Yenileme"/>
    <s v="Hizmet"/>
    <s v="Bakım ve Destek Hizmeti"/>
    <s v="Diğer"/>
    <x v="0"/>
    <x v="0"/>
    <s v="Yurt Dışı"/>
    <s v="Gürcistan"/>
  </r>
  <r>
    <s v="Q4"/>
    <x v="1"/>
    <x v="11"/>
    <m/>
    <s v="Lomisi JSC Efes Gürcistan"/>
    <s v="EH.03.001"/>
    <s v="Enroute Panorama - Çağrı Merkezi Hizmeti (MSD)"/>
    <s v="Univera - Efes Gürcistan"/>
    <x v="19"/>
    <s v="Enroute"/>
    <s v="Enterprise"/>
    <n v="17672.572499999998"/>
    <m/>
    <n v="12"/>
    <m/>
    <m/>
    <m/>
    <m/>
    <m/>
    <n v="212070.87"/>
    <m/>
    <m/>
    <m/>
    <n v="1000003724"/>
    <m/>
    <m/>
    <s v="Efes International"/>
    <x v="0"/>
    <s v="Yenileme"/>
    <s v="Hizmet"/>
    <s v="Çağrı Merkezi"/>
    <s v="Diğer"/>
    <x v="0"/>
    <x v="0"/>
    <s v="Yurt Dışı"/>
    <s v="Gürcistan"/>
  </r>
  <r>
    <s v="Q4"/>
    <x v="1"/>
    <x v="11"/>
    <m/>
    <s v="LOGO Yazılım SAN. VE TİC. A.Ş."/>
    <s v="EY.04.014"/>
    <s v="Enroute - E-Dönüşüm Yazılım Komisyonu"/>
    <s v="Univera - JTI"/>
    <x v="6"/>
    <s v="E-Dönüşüm"/>
    <s v="E-Dönüşüm"/>
    <n v="1880268"/>
    <m/>
    <n v="1"/>
    <m/>
    <m/>
    <m/>
    <m/>
    <m/>
    <n v="1880268"/>
    <m/>
    <m/>
    <m/>
    <n v="1000003735"/>
    <m/>
    <m/>
    <s v="Logo"/>
    <x v="0"/>
    <s v="Yeni Satış"/>
    <s v="Komisyon"/>
    <s v="E-Dönüşüm"/>
    <s v="Diğer"/>
    <x v="0"/>
    <x v="0"/>
    <s v="Yurt İçi"/>
    <s v="Türkiye"/>
  </r>
  <r>
    <s v="Q4"/>
    <x v="0"/>
    <x v="11"/>
    <m/>
    <s v="BASKANLAR GIDA PAZARLAMA TIC.LTD.STI."/>
    <s v="UH.01.002"/>
    <s v="UNIDOX KONTÖR HIZMETI"/>
    <s v="Univera - Tadım"/>
    <x v="6"/>
    <s v="E-Dönüşüm"/>
    <s v="Unidox"/>
    <n v="1.8"/>
    <m/>
    <n v="25000"/>
    <m/>
    <n v="45000"/>
    <m/>
    <n v="0"/>
    <m/>
    <n v="45000"/>
    <m/>
    <n v="0"/>
    <n v="0"/>
    <s v="UNI240000002320"/>
    <m/>
    <m/>
    <s v="Tadım"/>
    <x v="0"/>
    <s v="Yeni Satış"/>
    <s v="Kontor"/>
    <s v="Kontor Satışı"/>
    <s v="Diğer"/>
    <x v="1"/>
    <x v="0"/>
    <s v="Yurt İçi"/>
    <s v="Türkiye"/>
  </r>
  <r>
    <s v="Q4"/>
    <x v="0"/>
    <x v="11"/>
    <m/>
    <s v="URAS GIDA - UMUT INANAN"/>
    <s v="UH.01.002"/>
    <s v="UNIDOX KONTÖR HIZMETI"/>
    <s v="Univera - Nestle Waters"/>
    <x v="6"/>
    <s v="E-Dönüşüm"/>
    <s v="Unidox"/>
    <n v="3.2"/>
    <m/>
    <n v="5000"/>
    <m/>
    <n v="16000"/>
    <m/>
    <n v="0"/>
    <m/>
    <n v="16000"/>
    <m/>
    <n v="0"/>
    <n v="0"/>
    <s v="UNI240000002321"/>
    <m/>
    <m/>
    <s v="Uras Gıda"/>
    <x v="0"/>
    <s v="Yeni Satış"/>
    <s v="Kontor"/>
    <s v="Kontor Satışı"/>
    <s v="Key Account"/>
    <x v="1"/>
    <x v="0"/>
    <s v="Yurt İçi"/>
    <s v="Türkiye"/>
  </r>
  <r>
    <s v="Q4"/>
    <x v="0"/>
    <x v="11"/>
    <m/>
    <s v="EYMEN GIDA DAGITIM- ALI GÜLER"/>
    <s v="UH.01.002"/>
    <s v="UNIDOX KONTÖR HIZMETI"/>
    <s v="Univera - Danone Tikveşli"/>
    <x v="6"/>
    <s v="E-Dönüşüm"/>
    <s v="Unidox"/>
    <n v="4"/>
    <m/>
    <n v="2000"/>
    <m/>
    <n v="8000"/>
    <m/>
    <n v="0"/>
    <m/>
    <n v="8000"/>
    <m/>
    <n v="0"/>
    <n v="0"/>
    <s v="ENV240000000138"/>
    <m/>
    <m/>
    <s v="Danone"/>
    <x v="0"/>
    <s v="Yeni Satış"/>
    <s v="Kontor"/>
    <s v="Kontor Satışı"/>
    <s v="Diğer"/>
    <x v="1"/>
    <x v="0"/>
    <s v="Yurt İçi"/>
    <s v="Türkiye"/>
  </r>
  <r>
    <s v="Q4"/>
    <x v="0"/>
    <x v="11"/>
    <m/>
    <s v="GÖKÇE MESRUBAT TIC. A.S."/>
    <s v="UH.01.002"/>
    <s v="UNIDOX KONTÖR HIZMETI"/>
    <s v="Univera - Pernod Ricard"/>
    <x v="6"/>
    <s v="E-Dönüşüm"/>
    <s v="Unidox"/>
    <n v="1.3325"/>
    <m/>
    <n v="50000"/>
    <m/>
    <n v="66625"/>
    <m/>
    <n v="0"/>
    <m/>
    <n v="66625"/>
    <m/>
    <n v="0"/>
    <n v="0"/>
    <s v="UNI240000002324"/>
    <m/>
    <m/>
    <s v="Pernod Ricard"/>
    <x v="0"/>
    <s v="Yeni Satış"/>
    <s v="Kontor"/>
    <s v="Kontor Satışı"/>
    <s v="Key Account"/>
    <x v="1"/>
    <x v="0"/>
    <s v="Yurt İçi"/>
    <s v="Türkiye"/>
  </r>
  <r>
    <s v="Q4"/>
    <x v="0"/>
    <x v="11"/>
    <m/>
    <s v="MATRIKS BİLGİSAYAR SİSTEMLERİ LTD.ŞTİ"/>
    <s v="WPH.02.001"/>
    <s v="WebPlus Yazilim Bakimi Hizmeti"/>
    <s v="Univera - Kanal"/>
    <x v="5"/>
    <s v="Enroute"/>
    <s v="Webplus"/>
    <n v="5995"/>
    <m/>
    <n v="1"/>
    <m/>
    <n v="5995"/>
    <m/>
    <n v="0"/>
    <m/>
    <n v="5995"/>
    <m/>
    <n v="0"/>
    <n v="0"/>
    <s v="UNI240000002331"/>
    <m/>
    <m/>
    <s v="Matriks"/>
    <x v="0"/>
    <s v="Yenileme"/>
    <s v="Hizmet"/>
    <s v="Bakım ve Destek Hizmeti"/>
    <s v="Diğer"/>
    <x v="1"/>
    <x v="2"/>
    <s v="Yurt İçi"/>
    <s v="Türkiye"/>
  </r>
  <r>
    <s v="Q4"/>
    <x v="0"/>
    <x v="11"/>
    <m/>
    <s v="POLARİS YAZILIM ÇÖZÜMLERİ VE DANIŞMANLIK HİZMETLERİ LTD.ŞTİ."/>
    <s v="WPH.02.001"/>
    <s v="WebPlus Yazilim Bakimi Hizmeti"/>
    <s v="Univera - Kanal"/>
    <x v="5"/>
    <s v="Enroute"/>
    <s v="Webplus"/>
    <n v="82855.3"/>
    <m/>
    <n v="1"/>
    <m/>
    <n v="129461.4"/>
    <m/>
    <n v="46606.1"/>
    <m/>
    <n v="82855.3"/>
    <m/>
    <n v="0"/>
    <n v="0"/>
    <s v="UNI240000002347"/>
    <m/>
    <m/>
    <s v="Polaris"/>
    <x v="0"/>
    <s v="Yenileme"/>
    <s v="Hizmet"/>
    <s v="Bakım ve Destek Hizmeti"/>
    <s v="Diğer"/>
    <x v="1"/>
    <x v="5"/>
    <s v="Yurt İçi"/>
    <s v="Türkiye"/>
  </r>
  <r>
    <s v="Q4"/>
    <x v="0"/>
    <x v="11"/>
    <m/>
    <s v="MATRIKS BİLGİSAYAR SİSTEMLERİ LTD.ŞTİ"/>
    <s v="WPY.01.003"/>
    <s v="WEBPLUS EK KULLANICI LISANSI +1"/>
    <s v="Univera - Kanal"/>
    <x v="5"/>
    <s v="Enroute"/>
    <s v="Webplus"/>
    <n v="2275"/>
    <m/>
    <n v="2"/>
    <m/>
    <n v="6500"/>
    <m/>
    <n v="1950"/>
    <m/>
    <n v="4550"/>
    <m/>
    <n v="0"/>
    <n v="0"/>
    <s v="UNI240000002343"/>
    <m/>
    <m/>
    <s v="Matriks"/>
    <x v="0"/>
    <s v="Yeni Satış"/>
    <s v="Lisans"/>
    <s v="Lisans Satışı"/>
    <s v="Diğer"/>
    <x v="1"/>
    <x v="2"/>
    <s v="Yurt İçi"/>
    <s v="Türkiye"/>
  </r>
  <r>
    <s v="Q4"/>
    <x v="0"/>
    <x v="11"/>
    <m/>
    <s v="ALİ SERGEN KART"/>
    <s v="WPY.01.007"/>
    <s v="WEBPLUS E-DÖNÜSÜM MODÜL LISANSI"/>
    <s v="Univera - Kanal"/>
    <x v="5"/>
    <s v="Enroute"/>
    <s v="Webplus"/>
    <n v="7700"/>
    <m/>
    <n v="1"/>
    <m/>
    <n v="11000"/>
    <m/>
    <n v="3300"/>
    <m/>
    <n v="7700"/>
    <m/>
    <n v="0"/>
    <n v="0"/>
    <s v="ENV240000000140"/>
    <m/>
    <m/>
    <s v="Ali Sergen Kart"/>
    <x v="0"/>
    <s v="Yeni Satış"/>
    <s v="Lisans"/>
    <s v="Lisans Satışı"/>
    <s v="Diğer"/>
    <x v="1"/>
    <x v="7"/>
    <s v="Yurt İçi"/>
    <s v="Türkiye"/>
  </r>
  <r>
    <s v="Q4"/>
    <x v="0"/>
    <x v="11"/>
    <m/>
    <s v="MATRIKS BİLGİSAYAR SİSTEMLERİ LTD.ŞTİ"/>
    <s v="WPY.01.007"/>
    <s v="WEBPLUS E-DÖNÜSÜM MODÜL LISANSI"/>
    <s v="Univera - Kanal"/>
    <x v="5"/>
    <s v="Enroute"/>
    <s v="Webplus"/>
    <n v="7500"/>
    <m/>
    <n v="1"/>
    <m/>
    <n v="10000"/>
    <m/>
    <n v="2500"/>
    <m/>
    <n v="7500"/>
    <m/>
    <n v="0"/>
    <n v="0"/>
    <s v="UNI240000002331"/>
    <m/>
    <m/>
    <s v="Matriks"/>
    <x v="0"/>
    <s v="Yeni Satış"/>
    <s v="Lisans"/>
    <s v="Lisans Satışı"/>
    <s v="Diğer"/>
    <x v="1"/>
    <x v="2"/>
    <s v="Yurt İçi"/>
    <s v="Türkiye"/>
  </r>
  <r>
    <s v="Q4"/>
    <x v="0"/>
    <x v="11"/>
    <m/>
    <s v="MATRIKS BİLGİSAYAR SİSTEMLERİ LTD.ŞTİ"/>
    <s v="WPY.01.006"/>
    <s v="WEBPLUS DISTRIBUTION SATIS-DAGITIM YAZILIMI (Light)"/>
    <s v="Univera - Kanal"/>
    <x v="5"/>
    <s v="Enroute"/>
    <s v="Webplus"/>
    <n v="11250"/>
    <m/>
    <n v="1"/>
    <m/>
    <n v="15000"/>
    <m/>
    <n v="3750"/>
    <m/>
    <n v="11250"/>
    <m/>
    <n v="0"/>
    <n v="0"/>
    <s v="UNI240000002331"/>
    <m/>
    <m/>
    <s v="Matriks"/>
    <x v="0"/>
    <s v="Yeni Satış"/>
    <s v="Lisans"/>
    <s v="Lisans Satışı"/>
    <s v="Diğer"/>
    <x v="1"/>
    <x v="2"/>
    <s v="Yurt İçi"/>
    <s v="Türkiye"/>
  </r>
  <r>
    <s v="Q4"/>
    <x v="0"/>
    <x v="11"/>
    <m/>
    <s v="MATRIKS BİLGİSAYAR SİSTEMLERİ LTD.ŞTİ"/>
    <s v="WPY.01.002"/>
    <s v="WebPlus Dagitim Kanali Lisansi"/>
    <s v="Univera - Kanal"/>
    <x v="5"/>
    <s v="Enroute"/>
    <s v="Webplus"/>
    <n v="5600"/>
    <m/>
    <n v="2"/>
    <m/>
    <n v="16000"/>
    <m/>
    <n v="4800"/>
    <m/>
    <n v="11200"/>
    <m/>
    <n v="0"/>
    <n v="0"/>
    <s v="UNI240000002343"/>
    <m/>
    <m/>
    <s v="Matriks"/>
    <x v="0"/>
    <s v="Yeni Satış"/>
    <s v="Lisans"/>
    <s v="Lisans Satışı"/>
    <s v="Diğer"/>
    <x v="1"/>
    <x v="2"/>
    <s v="Yurt İçi"/>
    <s v="Türkiye"/>
  </r>
  <r>
    <s v="Q4"/>
    <x v="0"/>
    <x v="11"/>
    <m/>
    <s v="POLARİS YAZILIM ÇÖZÜMLERİ VE DANIŞMANLIK HİZMETLERİ LTD.ŞTİ."/>
    <s v="WPE.05.002"/>
    <s v="WEBPLUS ÇAGRI MERKEZI HIZMETI"/>
    <s v="Univera - Kanal"/>
    <x v="5"/>
    <s v="Enroute"/>
    <s v="Webplus"/>
    <n v="2508.8000000000002"/>
    <m/>
    <n v="37"/>
    <m/>
    <n v="145040"/>
    <m/>
    <n v="52214.400000000001"/>
    <m/>
    <n v="92825.600000000006"/>
    <m/>
    <n v="0"/>
    <n v="0"/>
    <s v="UNI240000002347"/>
    <m/>
    <m/>
    <s v="Polaris"/>
    <x v="0"/>
    <s v="Yeni Satış"/>
    <s v="Hizmet"/>
    <s v="Hosting"/>
    <s v="Diğer"/>
    <x v="1"/>
    <x v="5"/>
    <s v="Yurt İçi"/>
    <s v="Türkiye"/>
  </r>
  <r>
    <s v="Q4"/>
    <x v="0"/>
    <x v="11"/>
    <m/>
    <s v="MATRIKS BİLGİSAYAR SİSTEMLERİ LTD.ŞTİ"/>
    <s v="WPY.02.001"/>
    <s v="WEBPLUS (Android) SATIS TEMSILCISI LISANSI"/>
    <s v="Univera - Kanal"/>
    <x v="5"/>
    <s v="Enroute"/>
    <s v="Webplus"/>
    <n v="1687.5"/>
    <m/>
    <n v="1"/>
    <m/>
    <n v="2250"/>
    <m/>
    <n v="562.5"/>
    <m/>
    <n v="1687.5"/>
    <m/>
    <n v="0"/>
    <n v="0"/>
    <s v="UNI240000002331"/>
    <m/>
    <m/>
    <s v="Matriks"/>
    <x v="0"/>
    <s v="Yeni Satış"/>
    <s v="Lisans"/>
    <s v="Lisans Satışı"/>
    <s v="Diğer"/>
    <x v="1"/>
    <x v="2"/>
    <s v="Yurt İçi"/>
    <s v="Türkiye"/>
  </r>
  <r>
    <s v="Q4"/>
    <x v="0"/>
    <x v="11"/>
    <m/>
    <s v="MATRIKS BİLGİSAYAR SİSTEMLERİ LTD.ŞTİ"/>
    <s v="UH.01.002"/>
    <s v="UNIDOX KONTÖR HIZMETI"/>
    <s v="Univera - Kanal"/>
    <x v="5"/>
    <s v="E-Dönüşüm"/>
    <s v="Unidox"/>
    <n v="0.80159999999999998"/>
    <m/>
    <n v="100000"/>
    <m/>
    <n v="80160"/>
    <m/>
    <n v="0"/>
    <m/>
    <n v="80160"/>
    <m/>
    <n v="0"/>
    <n v="0"/>
    <s v="UNI240000002328"/>
    <m/>
    <m/>
    <s v="Matriks"/>
    <x v="0"/>
    <s v="Yeni Satış"/>
    <s v="Kontor"/>
    <s v="Kontor Satışı"/>
    <s v="Diğer"/>
    <x v="1"/>
    <x v="2"/>
    <s v="Yurt İçi"/>
    <s v="Türkiye"/>
  </r>
  <r>
    <s v="Q4"/>
    <x v="0"/>
    <x v="11"/>
    <m/>
    <s v="MATRIKS BİLGİSAYAR SİSTEMLERİ LTD.ŞTİ"/>
    <s v="UH.01.002"/>
    <s v="UNIDOX KONTÖR HIZMETI"/>
    <s v="Univera - Kanal"/>
    <x v="5"/>
    <s v="E-Dönüşüm"/>
    <s v="Unidox"/>
    <n v="0.80159999999999998"/>
    <m/>
    <n v="100000"/>
    <m/>
    <n v="80160"/>
    <m/>
    <n v="0"/>
    <m/>
    <n v="80160"/>
    <m/>
    <n v="0"/>
    <n v="0"/>
    <s v="UNI240000002329"/>
    <m/>
    <m/>
    <s v="Matriks"/>
    <x v="0"/>
    <s v="Yeni Satış"/>
    <s v="Kontor"/>
    <s v="Kontor Satışı"/>
    <s v="Diğer"/>
    <x v="1"/>
    <x v="2"/>
    <s v="Yurt İçi"/>
    <s v="Türkiye"/>
  </r>
  <r>
    <s v="Q4"/>
    <x v="0"/>
    <x v="11"/>
    <m/>
    <s v="MATRIKS BİLGİSAYAR SİSTEMLERİ LTD.ŞTİ"/>
    <s v="UH.01.002"/>
    <s v="UNIDOX KONTÖR HIZMETI"/>
    <s v="Univera - Kanal"/>
    <x v="5"/>
    <s v="E-Dönüşüm"/>
    <s v="Unidox"/>
    <n v="1.5328999999999999"/>
    <m/>
    <n v="10000"/>
    <m/>
    <n v="15329"/>
    <m/>
    <n v="0"/>
    <m/>
    <n v="15329"/>
    <m/>
    <n v="0"/>
    <n v="0"/>
    <s v="UNI240000002330"/>
    <m/>
    <m/>
    <s v="Matriks"/>
    <x v="0"/>
    <s v="Yeni Satış"/>
    <s v="Kontor"/>
    <s v="Kontor Satışı"/>
    <s v="Diğer"/>
    <x v="1"/>
    <x v="2"/>
    <s v="Yurt İçi"/>
    <s v="Türkiye"/>
  </r>
  <r>
    <s v="Q4"/>
    <x v="0"/>
    <x v="11"/>
    <m/>
    <s v="MATRIKS BİLGİSAYAR SİSTEMLERİ LTD.ŞTİ"/>
    <s v="UH.01.002"/>
    <s v="UNIDOX KONTÖR HIZMETI"/>
    <s v="Univera - Kanal"/>
    <x v="5"/>
    <s v="E-Dönüşüm"/>
    <s v="Unidox"/>
    <n v="1.5328999999999999"/>
    <m/>
    <n v="10000"/>
    <m/>
    <n v="15329"/>
    <m/>
    <n v="0"/>
    <m/>
    <n v="15329"/>
    <m/>
    <n v="0"/>
    <n v="0"/>
    <s v="UNI240000002332"/>
    <m/>
    <m/>
    <s v="Matriks"/>
    <x v="0"/>
    <s v="Yeni Satış"/>
    <s v="Kontor"/>
    <s v="Kontor Satışı"/>
    <s v="Diğer"/>
    <x v="1"/>
    <x v="2"/>
    <s v="Yurt İçi"/>
    <s v="Türkiye"/>
  </r>
  <r>
    <s v="Q4"/>
    <x v="0"/>
    <x v="11"/>
    <m/>
    <s v="MATRIKS BİLGİSAYAR SİSTEMLERİ LTD.ŞTİ"/>
    <s v="UH.01.002"/>
    <s v="UNIDOX KONTÖR HIZMETI"/>
    <s v="Univera - Kanal"/>
    <x v="5"/>
    <s v="E-Dönüşüm"/>
    <s v="Unidox"/>
    <n v="2.6718999999999999"/>
    <m/>
    <n v="2000"/>
    <m/>
    <n v="5343.8"/>
    <m/>
    <n v="0"/>
    <m/>
    <n v="5343.8"/>
    <m/>
    <n v="0"/>
    <n v="0"/>
    <s v="UNI240000002344"/>
    <m/>
    <m/>
    <s v="Matriks"/>
    <x v="0"/>
    <s v="Yeni Satış"/>
    <s v="Kontor"/>
    <s v="Kontor Satışı"/>
    <s v="Diğer"/>
    <x v="1"/>
    <x v="2"/>
    <s v="Yurt İçi"/>
    <s v="Türkiye"/>
  </r>
  <r>
    <s v="Q4"/>
    <x v="0"/>
    <x v="11"/>
    <m/>
    <s v="METIN ÖKMEN- ATAKAN GIDA"/>
    <s v="UH.01.002"/>
    <s v="UNIDOX KONTÖR HIZMETI"/>
    <s v="Univera - Danone Tikveşli"/>
    <x v="6"/>
    <s v="E-Dönüşüm"/>
    <s v="Unidox"/>
    <n v="2"/>
    <m/>
    <n v="10000"/>
    <m/>
    <n v="20000"/>
    <m/>
    <n v="0"/>
    <m/>
    <n v="20000"/>
    <m/>
    <n v="0"/>
    <n v="0"/>
    <s v="ENV240000000139"/>
    <m/>
    <m/>
    <s v="Danone"/>
    <x v="0"/>
    <s v="Yeni Satış"/>
    <s v="Kontor"/>
    <s v="Kontor Satışı"/>
    <s v="Diğer"/>
    <x v="1"/>
    <x v="0"/>
    <s v="Yurt İçi"/>
    <s v="Türkiye"/>
  </r>
  <r>
    <s v="Q4"/>
    <x v="0"/>
    <x v="11"/>
    <m/>
    <s v="MİYA OTOMASYON VE BARKOD BILISIM SISTEMLERI SAN TİC. VE L.T.D. STI."/>
    <s v="UH.01.002"/>
    <s v="UNIDOX KONTÖR HIZMETI"/>
    <s v="Univera - Kanal"/>
    <x v="5"/>
    <s v="E-Dönüşüm"/>
    <s v="Unidox"/>
    <n v="2.0438000000000001"/>
    <m/>
    <n v="10000"/>
    <m/>
    <n v="20438"/>
    <m/>
    <n v="0"/>
    <m/>
    <n v="20438"/>
    <m/>
    <n v="0"/>
    <n v="0"/>
    <s v="UNI240000002340"/>
    <m/>
    <m/>
    <s v="Miya"/>
    <x v="0"/>
    <s v="Yeni Satış"/>
    <s v="Kontor"/>
    <s v="Kontor Satışı"/>
    <s v="Diğer"/>
    <x v="1"/>
    <x v="1"/>
    <s v="Yurt İçi"/>
    <s v="Türkiye"/>
  </r>
  <r>
    <s v="Q4"/>
    <x v="0"/>
    <x v="11"/>
    <m/>
    <s v="MYZ ATILIM TOPTAN GIDA PAZARLAMA TIC.LTD.STI."/>
    <s v="UH.01.002"/>
    <s v="UNIDOX KONTÖR HIZMETI"/>
    <s v="Univera Doğuş Çay Projesi"/>
    <x v="6"/>
    <s v="E-Dönüşüm"/>
    <s v="Unidox"/>
    <n v="2"/>
    <m/>
    <n v="10000"/>
    <m/>
    <n v="20000"/>
    <m/>
    <n v="0"/>
    <m/>
    <n v="20000"/>
    <m/>
    <n v="0"/>
    <n v="0"/>
    <s v="UNI240000002334"/>
    <m/>
    <m/>
    <s v="Doğuş Çay"/>
    <x v="0"/>
    <s v="Yeni Satış"/>
    <s v="Kontor"/>
    <s v="Kontor Satışı"/>
    <s v="Key Account"/>
    <x v="1"/>
    <x v="0"/>
    <s v="Yurt İçi"/>
    <s v="Türkiye"/>
  </r>
  <r>
    <s v="Q4"/>
    <x v="0"/>
    <x v="11"/>
    <m/>
    <s v="RAFIK DOGAN MOTOR BILISIM INSAAT ITHALAT IHRACAT TICARET VE SANAYI LIMITED SIRKETI"/>
    <s v="UH.01.002"/>
    <s v="UNIDOX KONTÖR HIZMETI"/>
    <s v="Univera - Suzuki"/>
    <x v="6"/>
    <s v="E-Dönüşüm"/>
    <s v="Unidox"/>
    <n v="1.9"/>
    <m/>
    <n v="10000"/>
    <m/>
    <n v="19000"/>
    <m/>
    <n v="0"/>
    <m/>
    <n v="19000"/>
    <m/>
    <n v="0"/>
    <n v="0"/>
    <s v="UNI240000002346"/>
    <m/>
    <m/>
    <s v="Doğan Trend"/>
    <x v="0"/>
    <s v="Yeni Satış"/>
    <s v="Kontor"/>
    <s v="Kontor Satışı"/>
    <s v="Key Account"/>
    <x v="1"/>
    <x v="0"/>
    <s v="Yurt İçi"/>
    <s v="Türkiye"/>
  </r>
  <r>
    <s v="Q4"/>
    <x v="0"/>
    <x v="11"/>
    <m/>
    <s v="YUSUF ALDEMİR (ALDEMİR BİLİŞİM HizmetLERİ VE DANIŞMANLIK)"/>
    <s v="UH.01.002"/>
    <s v="UNIDOX KONTÖR HIZMETI"/>
    <s v="Univera - Kanal"/>
    <x v="5"/>
    <s v="E-Dönüşüm"/>
    <s v="Unidox"/>
    <n v="0.21379999999999999"/>
    <m/>
    <n v="2000000"/>
    <m/>
    <n v="427600"/>
    <m/>
    <n v="0"/>
    <m/>
    <n v="427600"/>
    <m/>
    <n v="0"/>
    <n v="0"/>
    <s v="UNI240000002345"/>
    <m/>
    <m/>
    <s v="Aldemir Bilişim"/>
    <x v="0"/>
    <s v="Yeni Satış"/>
    <s v="Kontor"/>
    <s v="Kontor Satışı"/>
    <s v="Diğer"/>
    <x v="1"/>
    <x v="3"/>
    <s v="Yurt İçi"/>
    <s v="Türkiye"/>
  </r>
  <r>
    <s v="Q4"/>
    <x v="0"/>
    <x v="11"/>
    <m/>
    <s v="ÇAYKUR ÇAY ISLETMELERI GENEL MÜDÜRLÜGÜ"/>
    <s v="QH.02.001"/>
    <s v="Quest Panorama - Yazilim Bakimi, Yasatma ve Merkezi Destek Hizmeti"/>
    <s v="Univera - Çaykur"/>
    <x v="12"/>
    <s v="Quest"/>
    <m/>
    <n v="7294.98"/>
    <m/>
    <n v="1"/>
    <m/>
    <n v="7294.98"/>
    <m/>
    <n v="0"/>
    <m/>
    <n v="7294.98"/>
    <m/>
    <n v="0"/>
    <n v="0"/>
    <s v="UNI240000002333"/>
    <m/>
    <m/>
    <s v="Çaykur"/>
    <x v="0"/>
    <s v="Yenileme"/>
    <s v="Hizmet"/>
    <s v="Bakım ve Destek Hizmeti"/>
    <s v="Diğer"/>
    <x v="0"/>
    <x v="0"/>
    <s v="Yurt İçi"/>
    <s v="Türkiye"/>
  </r>
  <r>
    <s v="Q4"/>
    <x v="0"/>
    <x v="11"/>
    <m/>
    <s v="EFES VITANTA MOLDOVA BREWERY S.A"/>
    <s v="QH.02.001"/>
    <s v="Quest Panorama - Yazilim Bakimi, Yasatma ve Merkezi Destek Hizmeti"/>
    <s v="Univera - Efes Moldova"/>
    <x v="12"/>
    <s v="Quest"/>
    <m/>
    <n v="13898.52"/>
    <m/>
    <n v="1"/>
    <m/>
    <n v="13898.523644000001"/>
    <m/>
    <n v="3.6440000000000001E-3"/>
    <m/>
    <n v="13898.52"/>
    <m/>
    <n v="0"/>
    <n v="0"/>
    <s v="ENV240000000141"/>
    <m/>
    <m/>
    <s v="Efes International"/>
    <x v="0"/>
    <s v="Yenileme"/>
    <s v="Hizmet"/>
    <s v="Bakım ve Destek Hizmeti"/>
    <s v="Diğer"/>
    <x v="0"/>
    <x v="0"/>
    <s v="Yurt Dışı"/>
    <s v="Moldova"/>
  </r>
  <r>
    <s v="Q4"/>
    <x v="0"/>
    <x v="11"/>
    <m/>
    <s v="HORIZON HIZLI TÜKETIM ÜRÜNLERI ÜRETIM PAZ. SATIS VE TIC. A.S."/>
    <s v="QH.02.001"/>
    <s v="Quest Panorama - Yazilim Bakimi, Yasatma ve Merkezi Destek Hizmeti"/>
    <s v="Univera - Ülker"/>
    <x v="12"/>
    <s v="Quest"/>
    <m/>
    <n v="950937.63"/>
    <m/>
    <n v="1"/>
    <m/>
    <n v="1056597.3700000001"/>
    <m/>
    <n v="105659.74"/>
    <m/>
    <n v="950937.63"/>
    <m/>
    <n v="0"/>
    <n v="0"/>
    <s v="UNI240000002342"/>
    <m/>
    <m/>
    <s v="Ülker"/>
    <x v="0"/>
    <s v="Yenileme"/>
    <s v="Hizmet"/>
    <s v="Bakım ve Destek Hizmeti"/>
    <s v="Diğer"/>
    <x v="0"/>
    <x v="0"/>
    <s v="Yurt İçi"/>
    <s v="Türkiye"/>
  </r>
  <r>
    <s v="Q4"/>
    <x v="0"/>
    <x v="11"/>
    <m/>
    <s v="ÇAYKUR ÇAY ISLETMELERI GENEL MÜDÜRLÜGÜ"/>
    <s v="QH.03.001"/>
    <s v="Quest Panorama  - Çafri Merkezi Hizmeti"/>
    <s v="Univera - Çaykur"/>
    <x v="12"/>
    <s v="Quest"/>
    <m/>
    <n v="30796.75"/>
    <m/>
    <n v="1"/>
    <m/>
    <n v="30796.75"/>
    <m/>
    <n v="0"/>
    <m/>
    <n v="30796.75"/>
    <m/>
    <n v="0"/>
    <n v="0"/>
    <s v="UNI240000002333"/>
    <m/>
    <m/>
    <s v="Çaykur"/>
    <x v="0"/>
    <s v="Yenileme"/>
    <s v="Hizmet"/>
    <s v="Hosting"/>
    <s v="Diğer"/>
    <x v="0"/>
    <x v="0"/>
    <s v="Yurt İçi"/>
    <s v="Türkiye"/>
  </r>
  <r>
    <s v="Q4"/>
    <x v="0"/>
    <x v="11"/>
    <m/>
    <s v="RECKITT BENCKISER EV ve HIJYEN ÜRÜNLERI A.S."/>
    <s v="EH.06.001"/>
    <s v="EnRoute Panorama - Hosting Hizmeti"/>
    <s v="Univera - Reckitt Benckiser"/>
    <x v="12"/>
    <s v="Hosting"/>
    <m/>
    <n v="30714.15"/>
    <m/>
    <n v="1"/>
    <m/>
    <n v="30714.15"/>
    <m/>
    <n v="0"/>
    <m/>
    <n v="30714.15"/>
    <m/>
    <n v="0"/>
    <n v="0"/>
    <s v="UNI240000002325"/>
    <m/>
    <m/>
    <s v="R. Benckiser"/>
    <x v="0"/>
    <s v="Yenileme"/>
    <s v="Hizmet"/>
    <s v="Hosting"/>
    <s v="Diğer"/>
    <x v="0"/>
    <x v="0"/>
    <s v="Yurt İçi"/>
    <s v="Türkiye"/>
  </r>
  <r>
    <s v="Q4"/>
    <x v="0"/>
    <x v="11"/>
    <m/>
    <s v="RECKITT BENCKISER TEMIZLIK MALZEMESI SAN. VE TIC. A.S."/>
    <s v="EH.06.001"/>
    <s v="EnRoute Panorama - Hosting Hizmeti"/>
    <s v="Univera - Reckitt Benckiser"/>
    <x v="12"/>
    <s v="Hosting"/>
    <m/>
    <n v="18534.330000000002"/>
    <m/>
    <n v="1"/>
    <m/>
    <n v="18534.330000000002"/>
    <m/>
    <n v="0"/>
    <m/>
    <n v="18534.330000000002"/>
    <m/>
    <n v="0"/>
    <n v="0"/>
    <s v="UNI240000002326"/>
    <m/>
    <m/>
    <s v="R. Benckiser"/>
    <x v="0"/>
    <s v="Yenileme"/>
    <s v="Hizmet"/>
    <s v="Hosting"/>
    <s v="Diğer"/>
    <x v="0"/>
    <x v="0"/>
    <s v="Yurt İçi"/>
    <s v="Türkiye"/>
  </r>
  <r>
    <s v="Q4"/>
    <x v="1"/>
    <x v="11"/>
    <m/>
    <s v="KOROPLAST TEMİZLİK AMBALAJ ÜRÜNLERİ SAN. VE DIŞ TİC.A.Ş."/>
    <s v="EY.03.001"/>
    <s v="Enroute PANORAMA PAAS YazılımI (Kiralama Hizmetİ)"/>
    <s v="Univera - Koroplast"/>
    <x v="19"/>
    <s v="Enroute"/>
    <s v="Enterprise"/>
    <n v="28893.27"/>
    <m/>
    <n v="3"/>
    <m/>
    <m/>
    <m/>
    <m/>
    <m/>
    <n v="86679.81"/>
    <m/>
    <m/>
    <m/>
    <n v="1000003817"/>
    <m/>
    <m/>
    <s v="Koroplast"/>
    <x v="0"/>
    <s v="Yenileme"/>
    <s v="Lisans"/>
    <s v="Lisans Kiralama"/>
    <s v="Diğer"/>
    <x v="0"/>
    <x v="0"/>
    <s v="Yurt İçi"/>
    <s v="Türkiye"/>
  </r>
  <r>
    <s v="Q4"/>
    <x v="1"/>
    <x v="11"/>
    <m/>
    <s v="TTM PAZARLAMA TİCARET İTHALAT VE İHRACAT ANONİM ŞİRKETİ"/>
    <s v="EYS.01.002"/>
    <s v="EnRoute Panorama Mobile Sales &amp; Distribution Module (DDI)"/>
    <s v="Univera - Ezel Kozmetik"/>
    <x v="19"/>
    <s v="Enroute"/>
    <s v="Standart"/>
    <n v="162000"/>
    <m/>
    <n v="1"/>
    <m/>
    <n v="162000"/>
    <m/>
    <m/>
    <m/>
    <n v="162000"/>
    <m/>
    <m/>
    <m/>
    <n v="1000003893"/>
    <m/>
    <m/>
    <s v="Ezel Kozmetik"/>
    <x v="3"/>
    <s v="Yeni Satış"/>
    <s v="Lisans"/>
    <s v="Lisans Satışı"/>
    <s v="Diğer"/>
    <x v="0"/>
    <x v="0"/>
    <s v="Yurt İçi"/>
    <s v="Türkiye"/>
  </r>
  <r>
    <s v="Q4"/>
    <x v="1"/>
    <x v="11"/>
    <m/>
    <s v="DOĞUŞ ÇAY VE GIDA MADD.ÜRT.PAZ.İTH.İHR.A.Ş"/>
    <s v="EH.02.001"/>
    <s v="Enroute Panorama - Yazılım Bakımı, Yaşatma ve Merkezi Destek Hizmeti"/>
    <s v="Univera Doğuş Çay Projesi"/>
    <x v="13"/>
    <s v="Enroute"/>
    <s v="Enterprise"/>
    <n v="7034.52"/>
    <m/>
    <n v="193"/>
    <m/>
    <m/>
    <m/>
    <m/>
    <m/>
    <n v="1357662.36"/>
    <m/>
    <m/>
    <m/>
    <n v="1000003791"/>
    <m/>
    <m/>
    <s v="Doğuş Çay"/>
    <x v="0"/>
    <s v="Yenileme"/>
    <s v="Hizmet"/>
    <s v="Bakım ve Destek Hizmeti"/>
    <s v="Diğer"/>
    <x v="0"/>
    <x v="0"/>
    <s v="Yurt İçi"/>
    <s v="Türkiye"/>
  </r>
  <r>
    <s v="Q4"/>
    <x v="1"/>
    <x v="11"/>
    <m/>
    <s v="TURKIYE SISE VE CAM FABRIKALARI A.S."/>
    <s v="EH.02.001"/>
    <s v="Enroute Panorama - Yazılım Bakımı, Yaşatma ve Merkezi Destek Hizmeti"/>
    <s v="Univera - Paşabahçe"/>
    <x v="18"/>
    <s v="Enroute"/>
    <s v="Enterprise"/>
    <n v="55173"/>
    <m/>
    <n v="1"/>
    <m/>
    <m/>
    <m/>
    <m/>
    <m/>
    <n v="55173"/>
    <m/>
    <m/>
    <m/>
    <n v="1000003826"/>
    <m/>
    <m/>
    <s v="Şişecam"/>
    <x v="0"/>
    <s v="Yenileme"/>
    <s v="Hizmet"/>
    <s v="Bakım ve Destek Hizmeti"/>
    <s v="Diğer"/>
    <x v="0"/>
    <x v="0"/>
    <s v="Yurt İçi"/>
    <s v="Türkiye"/>
  </r>
  <r>
    <s v="Q4"/>
    <x v="1"/>
    <x v="11"/>
    <m/>
    <s v="TURKIYE SISE VE CAM FABRIKALARI A.S."/>
    <s v="EH.02.001"/>
    <s v="Enroute Panorama - Yazılım Bakımı, Yaşatma ve Merkezi Destek Hizmeti"/>
    <s v="Univera - Trakya Cam"/>
    <x v="18"/>
    <s v="Enroute"/>
    <s v="Enterprise"/>
    <n v="187701"/>
    <m/>
    <n v="1"/>
    <m/>
    <m/>
    <m/>
    <m/>
    <m/>
    <n v="187701"/>
    <m/>
    <m/>
    <m/>
    <n v="1000003827"/>
    <m/>
    <m/>
    <s v="Şişecam"/>
    <x v="0"/>
    <s v="Yenileme"/>
    <s v="Hizmet"/>
    <s v="Bakım ve Destek Hizmeti"/>
    <s v="Diğer"/>
    <x v="0"/>
    <x v="0"/>
    <s v="Yurt İçi"/>
    <s v="Türkiye"/>
  </r>
  <r>
    <s v="Q4"/>
    <x v="1"/>
    <x v="11"/>
    <m/>
    <s v="Üçyol Dayanıklı Tüketim Malları Tekstil Ve Dış Tic.A.Ş. - Newal"/>
    <s v="EH.02.001"/>
    <s v="Enroute Panorama - Yazılım Bakımı, Yaşatma ve Merkezi Destek Hizmeti"/>
    <s v="Univera - Newal Irak"/>
    <x v="18"/>
    <s v="Enroute"/>
    <s v="Enterprise"/>
    <n v="6151.2253000000001"/>
    <m/>
    <n v="1"/>
    <m/>
    <m/>
    <m/>
    <m/>
    <m/>
    <n v="6151.2253000000001"/>
    <m/>
    <m/>
    <m/>
    <n v="1000003758"/>
    <m/>
    <m/>
    <s v="Newal"/>
    <x v="0"/>
    <s v="Yeni Satış"/>
    <s v="Hizmet"/>
    <s v="Bakım ve Destek Hizmeti"/>
    <s v="Diğer"/>
    <x v="0"/>
    <x v="0"/>
    <s v="Yurt İçi"/>
    <s v="Türkiye"/>
  </r>
  <r>
    <s v="Q4"/>
    <x v="1"/>
    <x v="11"/>
    <m/>
    <s v="BEYAZ KAĞIT VE HİJYENİK TEMİZLİK ÜRÜNLERİ SAN.TİC.A.Ş."/>
    <s v="EH.03.006"/>
    <s v="Enroute Panorama - Uzaktan Kurulum ve Eğitim Hizmeti"/>
    <s v="Univera - Beyaz Kağıt"/>
    <x v="13"/>
    <s v="Enroute"/>
    <s v="Enterprise"/>
    <n v="10500"/>
    <m/>
    <n v="60"/>
    <m/>
    <m/>
    <m/>
    <m/>
    <m/>
    <n v="630000"/>
    <m/>
    <m/>
    <m/>
    <n v="1000003816"/>
    <m/>
    <m/>
    <s v="Beyaz Kağıt"/>
    <x v="3"/>
    <s v="Yeni Satış"/>
    <s v="Hizmet"/>
    <s v="Kurulum ve Eğitim"/>
    <s v="Diğer"/>
    <x v="0"/>
    <x v="0"/>
    <s v="Yurt İçi"/>
    <s v="Türkiye"/>
  </r>
  <r>
    <s v="Q4"/>
    <x v="1"/>
    <x v="11"/>
    <m/>
    <s v="TTM PAZARLAMA TİCARET İTHALAT VE İHRACAT ANONİM ŞİRKETİ"/>
    <s v="EH.03.006"/>
    <s v="EnRoute Panorama - Uzaktan Kurulum ve Eğitim Hizmeti"/>
    <s v="Univera - Ezel Kozmetik"/>
    <x v="19"/>
    <s v="Enroute"/>
    <s v="Enterprise"/>
    <n v="9800"/>
    <m/>
    <n v="10"/>
    <m/>
    <n v="98000"/>
    <m/>
    <m/>
    <m/>
    <n v="98000"/>
    <m/>
    <m/>
    <m/>
    <n v="1000003893"/>
    <m/>
    <m/>
    <s v="Ezel Kozmetik"/>
    <x v="3"/>
    <s v="Yeni Satış"/>
    <s v="Hizmet"/>
    <s v="Kurulum ve Eğitim"/>
    <s v="Diğer"/>
    <x v="0"/>
    <x v="0"/>
    <s v="Yurt İçi"/>
    <s v="Türkiye"/>
  </r>
  <r>
    <s v="Q4"/>
    <x v="1"/>
    <x v="11"/>
    <m/>
    <s v="Hayat Kimya San.A.Ş"/>
    <s v="EH.05.002"/>
    <s v="Enroute Panorama - Rapor Geliştirme Hizmeti"/>
    <s v="Univera - Hayat Kimya"/>
    <x v="19"/>
    <s v="Enroute"/>
    <s v="Enterprise"/>
    <n v="24500"/>
    <m/>
    <n v="1"/>
    <m/>
    <m/>
    <m/>
    <m/>
    <m/>
    <n v="24500"/>
    <m/>
    <m/>
    <m/>
    <n v="1000003747"/>
    <m/>
    <m/>
    <s v="Hayat Kimya"/>
    <x v="0"/>
    <s v="Yeni Satış"/>
    <s v="Hizmet"/>
    <s v="Rapor Geliştirme"/>
    <s v="Diğer"/>
    <x v="0"/>
    <x v="0"/>
    <s v="Yurt İçi"/>
    <s v="Türkiye"/>
  </r>
  <r>
    <s v="Q4"/>
    <x v="1"/>
    <x v="11"/>
    <m/>
    <s v="BEYAZ KAĞIT VE HİJYENİK TEMİZLİK ÜRÜNLERİ SAN.TİC.A.Ş."/>
    <s v="EH.05.002"/>
    <s v="Enroute Panorama - Rapor Geliştirme Hizmeti"/>
    <s v="Univera - Beyaz Kağıt"/>
    <x v="13"/>
    <s v="Enroute"/>
    <s v="Enterprise"/>
    <n v="16905"/>
    <m/>
    <n v="20"/>
    <m/>
    <m/>
    <m/>
    <m/>
    <m/>
    <n v="338100"/>
    <m/>
    <m/>
    <m/>
    <n v="1000003816"/>
    <m/>
    <m/>
    <s v="Beyaz Kağıt"/>
    <x v="3"/>
    <s v="Yeni Satış"/>
    <s v="Hizmet"/>
    <s v="Yazılım Geliştirme"/>
    <s v="Diğer"/>
    <x v="0"/>
    <x v="0"/>
    <s v="Yurt İçi"/>
    <s v="Türkiye"/>
  </r>
  <r>
    <s v="Q4"/>
    <x v="1"/>
    <x v="11"/>
    <m/>
    <s v="BEYAZ KAĞIT VE HİJYENİK TEMİZLİK ÜRÜNLERİ SAN.TİC.A.Ş."/>
    <s v="EH.01.001"/>
    <s v="Enroute Panorama - Proje ve Ürün Yönetimi Danışmanlığı Hizmeti"/>
    <s v="Univera - Beyaz Kağıt"/>
    <x v="13"/>
    <s v="Enroute"/>
    <s v="Enterprise"/>
    <n v="18375"/>
    <m/>
    <n v="35"/>
    <m/>
    <m/>
    <m/>
    <m/>
    <m/>
    <n v="643125"/>
    <m/>
    <m/>
    <m/>
    <n v="1000003816"/>
    <m/>
    <m/>
    <s v="Beyaz Kağıt"/>
    <x v="3"/>
    <s v="Yeni Satış"/>
    <s v="Hizmet"/>
    <s v="Proje Yönetimi ve Danışmanlık"/>
    <s v="Diğer"/>
    <x v="0"/>
    <x v="0"/>
    <s v="Yurt İçi"/>
    <s v="Türkiye"/>
  </r>
  <r>
    <s v="Q4"/>
    <x v="1"/>
    <x v="11"/>
    <m/>
    <s v="Üçyol Dayanıklı Tüketim Malları Tekstil Ve Dış Tic.A.Ş. - Newal"/>
    <s v="EY.01.014"/>
    <s v="Enroute Panorama - Platform Back Office Kullanıcı Yazılımı"/>
    <s v="Univera - Newal Irak"/>
    <x v="18"/>
    <s v="Enroute"/>
    <s v="Enterprise"/>
    <n v="11995.198466666667"/>
    <m/>
    <n v="3"/>
    <m/>
    <m/>
    <m/>
    <m/>
    <m/>
    <n v="35985.595399999998"/>
    <m/>
    <m/>
    <m/>
    <n v="1000003758"/>
    <m/>
    <m/>
    <s v="Newal"/>
    <x v="0"/>
    <s v="Yeni Satış"/>
    <s v="Lisans"/>
    <s v="Lisans Satışı"/>
    <s v="Diğer"/>
    <x v="0"/>
    <x v="0"/>
    <s v="Yurt İçi"/>
    <s v="Türkiye"/>
  </r>
  <r>
    <s v="Q4"/>
    <x v="1"/>
    <x v="11"/>
    <m/>
    <s v="TTM PAZARLAMA TİCARET İTHALAT VE İHRACAT ANONİM ŞİRKETİ"/>
    <s v="EYS.01.014"/>
    <s v="EnRoute Panorama - Platform Back Office Kullanıcı Lisansı"/>
    <s v="Univera - Ezel Kozmetik"/>
    <x v="19"/>
    <s v="Enroute"/>
    <s v="Standart"/>
    <n v="7000"/>
    <m/>
    <n v="13"/>
    <m/>
    <n v="91000"/>
    <m/>
    <m/>
    <m/>
    <n v="91000"/>
    <m/>
    <m/>
    <m/>
    <n v="1000003893"/>
    <m/>
    <m/>
    <s v="Ezel Kozmetik"/>
    <x v="3"/>
    <s v="Yeni Satış"/>
    <s v="Lisans"/>
    <s v="Lisans Satışı"/>
    <s v="Diğer"/>
    <x v="0"/>
    <x v="0"/>
    <s v="Yurt İçi"/>
    <s v="Türkiye"/>
  </r>
  <r>
    <s v="Q4"/>
    <x v="1"/>
    <x v="11"/>
    <m/>
    <s v="Eruslu Sağlık Ürünleri Sanayi Ve Ticaret AŞ"/>
    <s v="EY.04.006"/>
    <s v="Enroute Panorama - Kullanıcı Yazılımları Kiralama Hizmeti"/>
    <s v="Univera - Eruslu Sağlık"/>
    <x v="13"/>
    <s v="Enroute"/>
    <s v="Enterprise"/>
    <n v="4688.37"/>
    <m/>
    <n v="300"/>
    <m/>
    <m/>
    <m/>
    <m/>
    <m/>
    <n v="1406511"/>
    <m/>
    <m/>
    <m/>
    <n v="1000003836"/>
    <m/>
    <m/>
    <s v="Eruslu"/>
    <x v="0"/>
    <s v="Yenileme"/>
    <s v="Lisans"/>
    <s v="Lisans Kiralama"/>
    <s v="Diğer"/>
    <x v="0"/>
    <x v="0"/>
    <s v="Yurt İçi"/>
    <s v="Türkiye"/>
  </r>
  <r>
    <s v="Q4"/>
    <x v="1"/>
    <x v="11"/>
    <m/>
    <s v="WEITNAUER DIŞ TİCARET A.Ş"/>
    <s v="EH.06.001"/>
    <s v="Enroute Panorama - Hosting Hizmeti"/>
    <s v="Univera - Weitnauer"/>
    <x v="12"/>
    <s v="Enroute"/>
    <s v="Enterprise"/>
    <n v="53431.785000000003"/>
    <m/>
    <n v="1"/>
    <m/>
    <m/>
    <m/>
    <m/>
    <m/>
    <n v="53431.785000000003"/>
    <m/>
    <m/>
    <m/>
    <n v="1000003812"/>
    <m/>
    <m/>
    <s v="Weithnauer"/>
    <x v="0"/>
    <s v="Yeni Satış"/>
    <s v="Hizmet"/>
    <s v="Hosting"/>
    <s v="Diğer"/>
    <x v="0"/>
    <x v="0"/>
    <s v="Yurt İçi"/>
    <s v="Türkiye"/>
  </r>
  <r>
    <s v="Q4"/>
    <x v="1"/>
    <x v="11"/>
    <m/>
    <s v="Üçyol Dayanıklı Tüketim Malları Tekstil Ve Dış Tic.A.Ş. - Newal"/>
    <s v="EY.01.021"/>
    <s v="Enroute Panorama - Dağıtım Kanalı (Bayi/Distribütör/Şube) Yazılımı"/>
    <s v="Univera - Newal Irak"/>
    <x v="18"/>
    <s v="Enroute"/>
    <s v="Enterprise"/>
    <n v="24028.760600000001"/>
    <m/>
    <n v="1"/>
    <m/>
    <m/>
    <m/>
    <m/>
    <m/>
    <n v="24028.760600000001"/>
    <m/>
    <m/>
    <m/>
    <n v="1000003758"/>
    <m/>
    <m/>
    <s v="Newal"/>
    <x v="0"/>
    <s v="Yeni Satış"/>
    <s v="Lisans"/>
    <s v="Lisans Satışı"/>
    <s v="Diğer"/>
    <x v="0"/>
    <x v="0"/>
    <s v="Yurt İçi"/>
    <s v="Türkiye"/>
  </r>
  <r>
    <s v="Q4"/>
    <x v="0"/>
    <x v="11"/>
    <m/>
    <s v="LEANK BUSİNESS SOLUTİONS LTD."/>
    <s v="WPH.02.001"/>
    <s v="WebPlus Yazilim Bakimi Hizmeti"/>
    <s v="Univera - Kanal"/>
    <x v="5"/>
    <s v="Enroute"/>
    <s v="Webplus"/>
    <n v="32544"/>
    <m/>
    <n v="1"/>
    <m/>
    <n v="32544"/>
    <m/>
    <n v="0"/>
    <m/>
    <n v="32544"/>
    <m/>
    <n v="0"/>
    <n v="0"/>
    <s v="ENV240000000145"/>
    <m/>
    <m/>
    <s v="Leank"/>
    <x v="0"/>
    <s v="Yenileme"/>
    <s v="Hizmet"/>
    <s v="Bakım ve Destek Hizmeti"/>
    <s v="Diğer"/>
    <x v="1"/>
    <x v="0"/>
    <s v="Yurt İçi"/>
    <s v="Türkiye"/>
  </r>
  <r>
    <s v="Q4"/>
    <x v="0"/>
    <x v="11"/>
    <m/>
    <s v="LEANK BUSİNESS SOLUTİONS LTD."/>
    <s v="WPH.02.001"/>
    <s v="WebPlus Yazilim Bakimi Hizmeti"/>
    <s v="Univera - Kanal"/>
    <x v="5"/>
    <s v="Enroute"/>
    <s v="Webplus"/>
    <n v="5492"/>
    <m/>
    <n v="1"/>
    <m/>
    <n v="5492"/>
    <m/>
    <n v="0"/>
    <m/>
    <n v="5492"/>
    <m/>
    <n v="0"/>
    <n v="0"/>
    <s v="ENV240000000146"/>
    <m/>
    <m/>
    <s v="Leank"/>
    <x v="0"/>
    <s v="Yenileme"/>
    <s v="Hizmet"/>
    <s v="Bakım ve Destek Hizmeti"/>
    <s v="Diğer"/>
    <x v="1"/>
    <x v="0"/>
    <s v="Yurt İçi"/>
    <s v="Türkiye"/>
  </r>
  <r>
    <s v="Q4"/>
    <x v="0"/>
    <x v="11"/>
    <m/>
    <s v="MİYA OTOMASYON VE BARKOD BILISIM SISTEMLERI SAN TİC. VE L.T.D. STI."/>
    <s v="WPH.02.001"/>
    <s v="WebPlus Yazilim Bakimi Hizmeti"/>
    <s v="Univera - Kanal"/>
    <x v="5"/>
    <s v="Enroute"/>
    <s v="Webplus"/>
    <n v="5916"/>
    <m/>
    <n v="16"/>
    <m/>
    <n v="94656"/>
    <m/>
    <n v="0"/>
    <m/>
    <n v="94656"/>
    <m/>
    <n v="0"/>
    <n v="0"/>
    <s v="UNI240000002367"/>
    <m/>
    <m/>
    <s v="Miya"/>
    <x v="0"/>
    <s v="Yenileme"/>
    <s v="Hizmet"/>
    <s v="Bakım ve Destek Hizmeti"/>
    <s v="Diğer"/>
    <x v="1"/>
    <x v="1"/>
    <s v="Yurt İçi"/>
    <s v="Türkiye"/>
  </r>
  <r>
    <s v="Q4"/>
    <x v="0"/>
    <x v="11"/>
    <m/>
    <s v="MİYA OTOMASYON VE BARKOD BILISIM SISTEMLERI SAN TİC. VE L.T.D. STI."/>
    <s v="WPH.02.001"/>
    <s v="WebPlus Yazilim Bakimi Hizmeti"/>
    <s v="Univera - Kanal"/>
    <x v="5"/>
    <s v="Enroute"/>
    <s v="Webplus"/>
    <n v="3697"/>
    <m/>
    <n v="7"/>
    <m/>
    <n v="25879"/>
    <m/>
    <n v="0"/>
    <m/>
    <n v="25879"/>
    <m/>
    <n v="0"/>
    <n v="0"/>
    <s v="UNI240000002366"/>
    <m/>
    <m/>
    <s v="Miya"/>
    <x v="0"/>
    <s v="Yenileme"/>
    <s v="Hizmet"/>
    <s v="Bakım ve Destek Hizmeti"/>
    <s v="Diğer"/>
    <x v="1"/>
    <x v="1"/>
    <s v="Yurt İçi"/>
    <s v="Türkiye"/>
  </r>
  <r>
    <s v="Q4"/>
    <x v="0"/>
    <x v="11"/>
    <m/>
    <s v="MİYA OTOMASYON VE BARKOD BILISIM SISTEMLERI SAN TİC. VE L.T.D. STI."/>
    <s v="WPH.02.001"/>
    <s v="WebPlus Yazilim Bakimi Hizmeti"/>
    <s v="Univera - Kanal"/>
    <x v="5"/>
    <s v="Enroute"/>
    <s v="Webplus"/>
    <n v="1657"/>
    <m/>
    <n v="8"/>
    <m/>
    <n v="13256"/>
    <m/>
    <n v="0"/>
    <m/>
    <n v="13256"/>
    <m/>
    <n v="0"/>
    <n v="0"/>
    <s v="UNI240000002368"/>
    <m/>
    <m/>
    <s v="Miya"/>
    <x v="0"/>
    <s v="Yenileme"/>
    <s v="Hizmet"/>
    <s v="Bakım ve Destek Hizmeti"/>
    <s v="Diğer"/>
    <x v="1"/>
    <x v="1"/>
    <s v="Yurt İçi"/>
    <s v="Türkiye"/>
  </r>
  <r>
    <s v="Q4"/>
    <x v="0"/>
    <x v="11"/>
    <m/>
    <s v="YUSUF ALDEMİR (ALDEMİR BİLİŞİM HizmetLERİ VE DANIŞMANLIK)"/>
    <s v="WPH.02.001"/>
    <s v="WebPlus Yazilim Bakimi Hizmeti"/>
    <s v="Univera - Kanal"/>
    <x v="5"/>
    <s v="Enroute"/>
    <s v="Webplus"/>
    <n v="2957.6"/>
    <m/>
    <n v="2"/>
    <m/>
    <n v="7394"/>
    <m/>
    <n v="1478.8"/>
    <m/>
    <n v="5915.2"/>
    <m/>
    <n v="0"/>
    <n v="0"/>
    <s v="UNI240000002382"/>
    <m/>
    <m/>
    <s v="Aldemir Bilişim"/>
    <x v="0"/>
    <s v="Yenileme"/>
    <s v="Hizmet"/>
    <s v="Bakım ve Destek Hizmeti"/>
    <s v="Diğer"/>
    <x v="1"/>
    <x v="3"/>
    <s v="Yurt İçi"/>
    <s v="Türkiye"/>
  </r>
  <r>
    <s v="Q4"/>
    <x v="0"/>
    <x v="11"/>
    <m/>
    <s v="YUSUF ALDEMİR (ALDEMİR BİLİŞİM HizmetLERİ VE DANIŞMANLIK)"/>
    <s v="WPH.02.001"/>
    <s v="WebPlus Yazilim Bakimi Hizmeti"/>
    <s v="Univera - Kanal"/>
    <x v="5"/>
    <s v="Enroute"/>
    <s v="Webplus"/>
    <n v="1325.6"/>
    <m/>
    <n v="2"/>
    <m/>
    <n v="3314"/>
    <m/>
    <n v="662.8"/>
    <m/>
    <n v="2651.2"/>
    <m/>
    <n v="0"/>
    <n v="0"/>
    <s v="UNI240000002382"/>
    <m/>
    <m/>
    <s v="Aldemir Bilişim"/>
    <x v="0"/>
    <s v="Yenileme"/>
    <s v="Hizmet"/>
    <s v="Bakım ve Destek Hizmeti"/>
    <s v="Diğer"/>
    <x v="1"/>
    <x v="3"/>
    <s v="Yurt İçi"/>
    <s v="Türkiye"/>
  </r>
  <r>
    <s v="Q4"/>
    <x v="0"/>
    <x v="11"/>
    <m/>
    <s v="MİYA OTOMASYON VE BARKOD BILISIM SISTEMLERI SAN TİC. VE L.T.D. STI."/>
    <s v="WPH.03.001"/>
    <s v="WEBPLUS HOSTING HIZMETI"/>
    <s v="Univera - Kanal"/>
    <x v="5"/>
    <s v="Hosting"/>
    <m/>
    <n v="7092"/>
    <m/>
    <n v="1"/>
    <m/>
    <n v="7092"/>
    <m/>
    <n v="0"/>
    <m/>
    <n v="7092"/>
    <m/>
    <n v="0"/>
    <n v="0"/>
    <s v="UNI240000002359"/>
    <m/>
    <m/>
    <s v="Miya"/>
    <x v="0"/>
    <s v="Yeni Satış"/>
    <s v="Hizmet"/>
    <s v="Hosting"/>
    <s v="Diğer"/>
    <x v="1"/>
    <x v="1"/>
    <s v="Yurt İçi"/>
    <s v="Türkiye"/>
  </r>
  <r>
    <s v="Q4"/>
    <x v="0"/>
    <x v="11"/>
    <m/>
    <s v="MİYA OTOMASYON VE BARKOD BILISIM SISTEMLERI SAN TİC. VE L.T.D. STI."/>
    <s v="WPH.03.001"/>
    <s v="WEBPLUS HOSTING HIZMETI"/>
    <s v="Univera - Kanal"/>
    <x v="5"/>
    <s v="Hosting"/>
    <m/>
    <n v="7092"/>
    <m/>
    <n v="1"/>
    <m/>
    <n v="7092"/>
    <m/>
    <n v="0"/>
    <m/>
    <n v="7092"/>
    <m/>
    <n v="0"/>
    <n v="0"/>
    <s v="UNI240000002359"/>
    <m/>
    <m/>
    <s v="Miya"/>
    <x v="0"/>
    <s v="Yeni Satış"/>
    <s v="Hizmet"/>
    <s v="Hosting"/>
    <s v="Diğer"/>
    <x v="1"/>
    <x v="1"/>
    <s v="Yurt İçi"/>
    <s v="Türkiye"/>
  </r>
  <r>
    <s v="Q4"/>
    <x v="0"/>
    <x v="11"/>
    <m/>
    <s v="MİYA OTOMASYON VE BARKOD BILISIM SISTEMLERI SAN TİC. VE L.T.D. STI."/>
    <s v="WPH.03.001"/>
    <s v="WEBPLUS HOSTING HIZMETI"/>
    <s v="Univera - Kanal"/>
    <x v="5"/>
    <s v="Hosting"/>
    <m/>
    <n v="5890.61"/>
    <m/>
    <n v="1"/>
    <m/>
    <n v="5890.61"/>
    <m/>
    <n v="0"/>
    <m/>
    <n v="5890.61"/>
    <m/>
    <n v="0"/>
    <n v="0"/>
    <s v="UNI240000002359"/>
    <m/>
    <m/>
    <s v="Miya"/>
    <x v="0"/>
    <s v="Yeni Satış"/>
    <s v="Hizmet"/>
    <s v="Hosting"/>
    <s v="Diğer"/>
    <x v="1"/>
    <x v="1"/>
    <s v="Yurt İçi"/>
    <s v="Türkiye"/>
  </r>
  <r>
    <s v="Q4"/>
    <x v="0"/>
    <x v="11"/>
    <m/>
    <s v="MİYA OTOMASYON VE BARKOD BILISIM SISTEMLERI SAN TİC. VE L.T.D. STI."/>
    <s v="WPH.03.001"/>
    <s v="WEBPLUS HOSTING HIZMETI"/>
    <s v="Univera - Kanal"/>
    <x v="5"/>
    <s v="Hosting"/>
    <m/>
    <n v="3138"/>
    <m/>
    <n v="1"/>
    <m/>
    <n v="3138"/>
    <m/>
    <n v="0"/>
    <m/>
    <n v="3138"/>
    <m/>
    <n v="0"/>
    <n v="0"/>
    <s v="UNI240000002359"/>
    <m/>
    <m/>
    <s v="Miya"/>
    <x v="0"/>
    <s v="Yeni Satış"/>
    <s v="Hizmet"/>
    <s v="Hosting"/>
    <s v="Diğer"/>
    <x v="1"/>
    <x v="1"/>
    <s v="Yurt İçi"/>
    <s v="Türkiye"/>
  </r>
  <r>
    <s v="Q4"/>
    <x v="0"/>
    <x v="11"/>
    <m/>
    <s v="MİYA OTOMASYON VE BARKOD BILISIM SISTEMLERI SAN TİC. VE L.T.D. STI."/>
    <s v="WPH.03.001"/>
    <s v="WEBPLUS HOSTING HIZMETI"/>
    <s v="Univera - Kanal"/>
    <x v="5"/>
    <s v="Hosting"/>
    <m/>
    <n v="2960.78"/>
    <m/>
    <n v="1"/>
    <m/>
    <n v="2960.78"/>
    <m/>
    <n v="0"/>
    <m/>
    <n v="2960.78"/>
    <m/>
    <n v="0"/>
    <n v="0"/>
    <s v="UNI240000002359"/>
    <m/>
    <m/>
    <s v="Miya"/>
    <x v="0"/>
    <s v="Yeni Satış"/>
    <s v="Hizmet"/>
    <s v="Hosting"/>
    <s v="Diğer"/>
    <x v="1"/>
    <x v="1"/>
    <s v="Yurt İçi"/>
    <s v="Türkiye"/>
  </r>
  <r>
    <s v="Q4"/>
    <x v="0"/>
    <x v="11"/>
    <m/>
    <s v="MİYA OTOMASYON VE BARKOD BILISIM SISTEMLERI SAN TİC. VE L.T.D. STI."/>
    <s v="WPH.03.001"/>
    <s v="WEBPLUS HOSTING HIZMETI"/>
    <s v="Univera - Kanal"/>
    <x v="5"/>
    <s v="Hosting"/>
    <m/>
    <n v="2960.78"/>
    <m/>
    <n v="1"/>
    <m/>
    <n v="2960.78"/>
    <m/>
    <n v="0"/>
    <m/>
    <n v="2960.78"/>
    <m/>
    <n v="0"/>
    <n v="0"/>
    <s v="UNI240000002359"/>
    <m/>
    <m/>
    <s v="Miya"/>
    <x v="0"/>
    <s v="Yeni Satış"/>
    <s v="Hizmet"/>
    <s v="Hosting"/>
    <s v="Diğer"/>
    <x v="1"/>
    <x v="1"/>
    <s v="Yurt İçi"/>
    <s v="Türkiye"/>
  </r>
  <r>
    <s v="Q4"/>
    <x v="0"/>
    <x v="11"/>
    <m/>
    <s v="MİYA OTOMASYON VE BARKOD BILISIM SISTEMLERI SAN TİC. VE L.T.D. STI."/>
    <s v="WPH.03.001"/>
    <s v="WEBPLUS HOSTING HIZMETI"/>
    <s v="Univera - Kanal"/>
    <x v="5"/>
    <s v="Hosting"/>
    <m/>
    <n v="2960.78"/>
    <m/>
    <n v="1"/>
    <m/>
    <n v="2960.78"/>
    <m/>
    <n v="0"/>
    <m/>
    <n v="2960.78"/>
    <m/>
    <n v="0"/>
    <n v="0"/>
    <s v="UNI240000002359"/>
    <m/>
    <m/>
    <s v="Miya"/>
    <x v="0"/>
    <s v="Yeni Satış"/>
    <s v="Hizmet"/>
    <s v="Hosting"/>
    <s v="Diğer"/>
    <x v="1"/>
    <x v="1"/>
    <s v="Yurt İçi"/>
    <s v="Türkiye"/>
  </r>
  <r>
    <s v="Q4"/>
    <x v="0"/>
    <x v="11"/>
    <m/>
    <s v="MİYA OTOMASYON VE BARKOD BILISIM SISTEMLERI SAN TİC. VE L.T.D. STI."/>
    <s v="WPH.03.001"/>
    <s v="WEBPLUS HOSTING HIZMETI"/>
    <s v="Univera - Kanal"/>
    <x v="5"/>
    <s v="Hosting"/>
    <m/>
    <n v="2960.78"/>
    <m/>
    <n v="1"/>
    <m/>
    <n v="2960.78"/>
    <m/>
    <n v="0"/>
    <m/>
    <n v="2960.78"/>
    <m/>
    <n v="0"/>
    <n v="0"/>
    <s v="UNI240000002359"/>
    <m/>
    <m/>
    <s v="Miya"/>
    <x v="0"/>
    <s v="Yeni Satış"/>
    <s v="Hizmet"/>
    <s v="Hosting"/>
    <s v="Diğer"/>
    <x v="1"/>
    <x v="1"/>
    <s v="Yurt İçi"/>
    <s v="Türkiye"/>
  </r>
  <r>
    <s v="Q4"/>
    <x v="0"/>
    <x v="11"/>
    <m/>
    <s v="MİYA OTOMASYON VE BARKOD BILISIM SISTEMLERI SAN TİC. VE L.T.D. STI."/>
    <s v="WPH.03.001"/>
    <s v="WEBPLUS HOSTING HIZMETI"/>
    <s v="Univera - Kanal"/>
    <x v="5"/>
    <s v="Hosting"/>
    <m/>
    <n v="1850.49"/>
    <m/>
    <n v="1"/>
    <m/>
    <n v="1850.49"/>
    <m/>
    <n v="0"/>
    <m/>
    <n v="1850.49"/>
    <m/>
    <n v="0"/>
    <n v="0"/>
    <s v="UNI240000002359"/>
    <m/>
    <m/>
    <s v="Miya"/>
    <x v="0"/>
    <s v="Yeni Satış"/>
    <s v="Hizmet"/>
    <s v="Hosting"/>
    <s v="Diğer"/>
    <x v="1"/>
    <x v="1"/>
    <s v="Yurt İçi"/>
    <s v="Türkiye"/>
  </r>
  <r>
    <s v="Q4"/>
    <x v="0"/>
    <x v="11"/>
    <m/>
    <s v="MİYA OTOMASYON VE BARKOD BILISIM SISTEMLERI SAN TİC. VE L.T.D. STI."/>
    <s v="WPH.03.001"/>
    <s v="WEBPLUS HOSTING HIZMETI"/>
    <s v="Univera - Kanal"/>
    <x v="5"/>
    <s v="Hosting"/>
    <m/>
    <n v="1850.49"/>
    <m/>
    <n v="1"/>
    <m/>
    <n v="1850.49"/>
    <m/>
    <n v="0"/>
    <m/>
    <n v="1850.49"/>
    <m/>
    <n v="0"/>
    <n v="0"/>
    <s v="UNI240000002359"/>
    <m/>
    <m/>
    <s v="Miya"/>
    <x v="0"/>
    <s v="Yeni Satış"/>
    <s v="Hizmet"/>
    <s v="Hosting"/>
    <s v="Diğer"/>
    <x v="1"/>
    <x v="1"/>
    <s v="Yurt İçi"/>
    <s v="Türkiye"/>
  </r>
  <r>
    <s v="Q4"/>
    <x v="0"/>
    <x v="11"/>
    <m/>
    <s v="MİYA OTOMASYON VE BARKOD BILISIM SISTEMLERI SAN TİC. VE L.T.D. STI."/>
    <s v="WPH.03.001"/>
    <s v="WEBPLUS HOSTING HIZMETI"/>
    <s v="Univera - Kanal"/>
    <x v="5"/>
    <s v="Hosting"/>
    <m/>
    <n v="1850.49"/>
    <m/>
    <n v="1"/>
    <m/>
    <n v="1850.49"/>
    <m/>
    <n v="0"/>
    <m/>
    <n v="1850.49"/>
    <m/>
    <n v="0"/>
    <n v="0"/>
    <s v="UNI240000002359"/>
    <m/>
    <m/>
    <s v="Miya"/>
    <x v="0"/>
    <s v="Yeni Satış"/>
    <s v="Hizmet"/>
    <s v="Hosting"/>
    <s v="Diğer"/>
    <x v="1"/>
    <x v="1"/>
    <s v="Yurt İçi"/>
    <s v="Türkiye"/>
  </r>
  <r>
    <s v="Q4"/>
    <x v="0"/>
    <x v="11"/>
    <m/>
    <s v="MİYA OTOMASYON VE BARKOD BILISIM SISTEMLERI SAN TİC. VE L.T.D. STI."/>
    <s v="WPH.03.001"/>
    <s v="WEBPLUS HOSTING HIZMETI"/>
    <s v="Univera - Kanal"/>
    <x v="5"/>
    <s v="Hosting"/>
    <m/>
    <n v="1850.49"/>
    <m/>
    <n v="1"/>
    <m/>
    <n v="1850.49"/>
    <m/>
    <n v="0"/>
    <m/>
    <n v="1850.49"/>
    <m/>
    <n v="0"/>
    <n v="0"/>
    <s v="UNI240000002359"/>
    <m/>
    <m/>
    <s v="Miya"/>
    <x v="0"/>
    <s v="Yeni Satış"/>
    <s v="Hizmet"/>
    <s v="Hosting"/>
    <s v="Diğer"/>
    <x v="1"/>
    <x v="1"/>
    <s v="Yurt İçi"/>
    <s v="Türkiye"/>
  </r>
  <r>
    <s v="Q4"/>
    <x v="0"/>
    <x v="11"/>
    <m/>
    <s v="MİYA OTOMASYON VE BARKOD BILISIM SISTEMLERI SAN TİC. VE L.T.D. STI."/>
    <s v="WPH.03.001"/>
    <s v="WEBPLUS HOSTING HIZMETI"/>
    <s v="Univera - Kanal"/>
    <x v="5"/>
    <s v="Hosting"/>
    <m/>
    <n v="1850.49"/>
    <m/>
    <n v="1"/>
    <m/>
    <n v="1850.49"/>
    <m/>
    <n v="0"/>
    <m/>
    <n v="1850.49"/>
    <m/>
    <n v="0"/>
    <n v="0"/>
    <s v="UNI240000002359"/>
    <m/>
    <m/>
    <s v="Miya"/>
    <x v="0"/>
    <s v="Yeni Satış"/>
    <s v="Hizmet"/>
    <s v="Hosting"/>
    <s v="Diğer"/>
    <x v="1"/>
    <x v="1"/>
    <s v="Yurt İçi"/>
    <s v="Türkiye"/>
  </r>
  <r>
    <s v="Q4"/>
    <x v="0"/>
    <x v="11"/>
    <m/>
    <s v="MİYA OTOMASYON VE BARKOD BILISIM SISTEMLERI SAN TİC. VE L.T.D. STI."/>
    <s v="WPH.03.001"/>
    <s v="WEBPLUS HOSTING HIZMETI"/>
    <s v="Univera - Kanal"/>
    <x v="5"/>
    <s v="Hosting"/>
    <m/>
    <n v="1850.49"/>
    <m/>
    <n v="1"/>
    <m/>
    <n v="1850.49"/>
    <m/>
    <n v="0"/>
    <m/>
    <n v="1850.49"/>
    <m/>
    <n v="0"/>
    <n v="0"/>
    <s v="UNI240000002359"/>
    <m/>
    <m/>
    <s v="Miya"/>
    <x v="0"/>
    <s v="Yenileme"/>
    <s v="Hizmet"/>
    <s v="Hosting"/>
    <s v="Diğer"/>
    <x v="1"/>
    <x v="1"/>
    <s v="Yurt İçi"/>
    <s v="Türkiye"/>
  </r>
  <r>
    <s v="Q4"/>
    <x v="0"/>
    <x v="11"/>
    <m/>
    <s v="MİYA OTOMASYON VE BARKOD BILISIM SISTEMLERI SAN TİC. VE L.T.D. STI."/>
    <s v="WPY.01.004"/>
    <s v="WEBPLUS EK KULLANICI LISANSI +5"/>
    <s v="Univera - Kanal"/>
    <x v="5"/>
    <s v="Enroute"/>
    <s v="Webplus"/>
    <n v="18500"/>
    <m/>
    <n v="2"/>
    <m/>
    <n v="37000"/>
    <m/>
    <n v="0"/>
    <m/>
    <n v="37000"/>
    <m/>
    <n v="0"/>
    <n v="0"/>
    <s v="UNI240000002372"/>
    <m/>
    <m/>
    <s v="Miya"/>
    <x v="0"/>
    <s v="Yeni Satış"/>
    <s v="Lisans"/>
    <s v="Lisans Satışı"/>
    <s v="Diğer"/>
    <x v="1"/>
    <x v="1"/>
    <s v="Yurt İçi"/>
    <s v="Türkiye"/>
  </r>
  <r>
    <s v="Q4"/>
    <x v="0"/>
    <x v="11"/>
    <m/>
    <s v="POLARİS YAZILIM ÇÖZÜMLERİ VE DANIŞMANLIK HİZMETLERİ LTD.ŞTİ."/>
    <s v="WPY.01.004"/>
    <s v="WEBPLUS EK KULLANICI LISANSI +5"/>
    <s v="Univera - Kanal"/>
    <x v="5"/>
    <s v="Enroute"/>
    <s v="Webplus"/>
    <n v="15669.5"/>
    <m/>
    <n v="1"/>
    <m/>
    <n v="20350"/>
    <m/>
    <n v="4680.5"/>
    <m/>
    <n v="15669.5"/>
    <m/>
    <n v="0"/>
    <n v="0"/>
    <s v="UNI240000002373"/>
    <m/>
    <m/>
    <s v="Polaris"/>
    <x v="0"/>
    <s v="Yeni Satış"/>
    <s v="Lisans"/>
    <s v="Lisans Satışı"/>
    <s v="Diğer"/>
    <x v="1"/>
    <x v="5"/>
    <s v="Yurt İçi"/>
    <s v="Türkiye"/>
  </r>
  <r>
    <s v="Q4"/>
    <x v="0"/>
    <x v="11"/>
    <m/>
    <s v="MATRIKS BİLGİSAYAR SİSTEMLERİ LTD.ŞTİ"/>
    <s v="WPY.01.003"/>
    <s v="WEBPLUS EK KULLANICI LISANSI +1"/>
    <s v="Univera - Kanal"/>
    <x v="5"/>
    <s v="Enroute"/>
    <s v="Webplus"/>
    <n v="2275"/>
    <m/>
    <n v="1"/>
    <m/>
    <n v="3250"/>
    <m/>
    <n v="975"/>
    <m/>
    <n v="2275"/>
    <m/>
    <n v="0"/>
    <n v="0"/>
    <s v="UNI240000002361"/>
    <m/>
    <m/>
    <s v="Matriks"/>
    <x v="0"/>
    <s v="Yeni Satış"/>
    <s v="Lisans"/>
    <s v="Lisans Satışı"/>
    <s v="Diğer"/>
    <x v="1"/>
    <x v="2"/>
    <s v="Yurt İçi"/>
    <s v="Türkiye"/>
  </r>
  <r>
    <s v="Q4"/>
    <x v="0"/>
    <x v="11"/>
    <m/>
    <s v="MİYA OTOMASYON VE BARKOD BILISIM SISTEMLERI SAN TİC. VE L.T.D. STI."/>
    <s v="WPY.01.003"/>
    <s v="WEBPLUS EK KULLANICI LISANSI +1"/>
    <s v="Univera - Kanal"/>
    <x v="5"/>
    <s v="Enroute"/>
    <s v="Webplus"/>
    <n v="2925"/>
    <m/>
    <n v="1"/>
    <m/>
    <n v="3250"/>
    <m/>
    <n v="325"/>
    <m/>
    <n v="2925"/>
    <m/>
    <n v="0"/>
    <n v="0"/>
    <s v="UNI240000002369"/>
    <m/>
    <m/>
    <s v="Miya"/>
    <x v="0"/>
    <s v="Yeni Satış"/>
    <s v="Lisans"/>
    <s v="Lisans Satışı"/>
    <s v="Diğer"/>
    <x v="1"/>
    <x v="1"/>
    <s v="Yurt İçi"/>
    <s v="Türkiye"/>
  </r>
  <r>
    <s v="Q4"/>
    <x v="0"/>
    <x v="11"/>
    <m/>
    <s v="POLARİS YAZILIM ÇÖZÜMLERİ VE DANIŞMANLIK HİZMETLERİ LTD.ŞTİ."/>
    <s v="WPY.01.007"/>
    <s v="WEBPLUS E-DÖNÜSÜM MODÜL LISANSI"/>
    <s v="Univera - Kanal"/>
    <x v="5"/>
    <s v="Enroute"/>
    <s v="Webplus"/>
    <n v="10164"/>
    <m/>
    <n v="1"/>
    <m/>
    <n v="13200"/>
    <m/>
    <n v="3036"/>
    <m/>
    <n v="10164"/>
    <m/>
    <n v="0"/>
    <n v="0"/>
    <s v="UNI240000002373"/>
    <m/>
    <m/>
    <s v="Polaris"/>
    <x v="0"/>
    <s v="Yeni Satış"/>
    <s v="Lisans"/>
    <s v="Lisans Satışı"/>
    <s v="Diğer"/>
    <x v="1"/>
    <x v="5"/>
    <s v="Yurt İçi"/>
    <s v="Türkiye"/>
  </r>
  <r>
    <s v="Q4"/>
    <x v="0"/>
    <x v="11"/>
    <m/>
    <s v="POLARİS YAZILIM ÇÖZÜMLERİ VE DANIŞMANLIK HİZMETLERİ LTD.ŞTİ."/>
    <s v="WPY.01.001"/>
    <s v="WEBPLUS DISTRIBUTION SATIS-DAGITIM YAZILIMI (Enterprise)"/>
    <s v="Univera - Kanal"/>
    <x v="5"/>
    <s v="Enroute"/>
    <s v="Webplus"/>
    <n v="52937.5"/>
    <m/>
    <n v="1"/>
    <m/>
    <n v="68750"/>
    <m/>
    <n v="15812.5"/>
    <m/>
    <n v="52937.5"/>
    <m/>
    <n v="0"/>
    <n v="0"/>
    <s v="UNI240000002373"/>
    <m/>
    <m/>
    <s v="Polaris"/>
    <x v="0"/>
    <s v="Yeni Satış"/>
    <s v="Lisans"/>
    <s v="Lisans Satışı"/>
    <s v="Diğer"/>
    <x v="1"/>
    <x v="5"/>
    <s v="Yurt İçi"/>
    <s v="Türkiye"/>
  </r>
  <r>
    <s v="Q4"/>
    <x v="0"/>
    <x v="11"/>
    <m/>
    <s v="MATRIKS BİLGİSAYAR SİSTEMLERİ LTD.ŞTİ"/>
    <s v="WPY.01.002"/>
    <s v="WebPlus Dagitim Kanali Lisansi"/>
    <s v="Univera - Kanal"/>
    <x v="5"/>
    <s v="Enroute"/>
    <s v="Webplus"/>
    <n v="5600"/>
    <m/>
    <n v="1"/>
    <m/>
    <n v="8000"/>
    <m/>
    <n v="2400"/>
    <m/>
    <n v="5600"/>
    <m/>
    <n v="0"/>
    <n v="0"/>
    <s v="UNI240000002361"/>
    <m/>
    <m/>
    <s v="Matriks"/>
    <x v="0"/>
    <s v="Yeni Satış"/>
    <s v="Lisans"/>
    <s v="Lisans Satışı"/>
    <s v="Diğer"/>
    <x v="1"/>
    <x v="2"/>
    <s v="Yurt İçi"/>
    <s v="Türkiye"/>
  </r>
  <r>
    <s v="Q4"/>
    <x v="0"/>
    <x v="11"/>
    <m/>
    <s v="MATRIKS BİLGİSAYAR SİSTEMLERİ LTD.ŞTİ"/>
    <s v="WPY.02.001"/>
    <s v="WEBPLUS (Android) SATIS TEMSILCISI LISANSI"/>
    <s v="Univera - Kanal"/>
    <x v="5"/>
    <s v="Enroute"/>
    <s v="Webplus"/>
    <n v="2250"/>
    <m/>
    <n v="1"/>
    <m/>
    <n v="2250"/>
    <m/>
    <n v="0"/>
    <m/>
    <n v="2250"/>
    <m/>
    <n v="0"/>
    <n v="0"/>
    <s v="UNI240000002381"/>
    <m/>
    <m/>
    <s v="Matriks"/>
    <x v="0"/>
    <s v="Yeni Satış"/>
    <s v="Lisans"/>
    <s v="Lisans Satışı"/>
    <s v="Diğer"/>
    <x v="1"/>
    <x v="2"/>
    <s v="Yurt İçi"/>
    <s v="Türkiye"/>
  </r>
  <r>
    <s v="Q4"/>
    <x v="0"/>
    <x v="11"/>
    <m/>
    <s v="POLARİS YAZILIM ÇÖZÜMLERİ VE DANIŞMANLIK HİZMETLERİ LTD.ŞTİ."/>
    <s v="WPY.02.001"/>
    <s v="WEBPLUS (Android) SATIS TEMSILCISI LISANSI"/>
    <s v="Univera - Kanal"/>
    <x v="5"/>
    <s v="Enroute"/>
    <s v="Webplus"/>
    <n v="2964.5"/>
    <m/>
    <n v="24"/>
    <m/>
    <n v="92400"/>
    <m/>
    <n v="21252"/>
    <m/>
    <n v="71148"/>
    <m/>
    <n v="0"/>
    <n v="0"/>
    <s v="UNI240000002373"/>
    <m/>
    <m/>
    <s v="Polaris"/>
    <x v="0"/>
    <s v="Yeni Satış"/>
    <s v="Lisans"/>
    <s v="Lisans Satışı"/>
    <s v="Diğer"/>
    <x v="1"/>
    <x v="5"/>
    <s v="Yurt İçi"/>
    <s v="Türkiye"/>
  </r>
  <r>
    <s v="Q4"/>
    <x v="0"/>
    <x v="11"/>
    <m/>
    <s v="TOLON GLOBAL MAKINA SAN. VE TIC. A.S"/>
    <s v="VY.04.001"/>
    <s v="Varuna SSH (Enterprise) - Servis Yöneticisi Aylik Kiralama"/>
    <s v="Univera - Tolon"/>
    <x v="13"/>
    <s v="Varuna"/>
    <s v="Varuna"/>
    <n v="494.01519999999999"/>
    <m/>
    <n v="25"/>
    <m/>
    <n v="12350.38"/>
    <m/>
    <n v="0"/>
    <m/>
    <n v="12350.38"/>
    <m/>
    <n v="0"/>
    <n v="0"/>
    <s v="UNI240000002353"/>
    <m/>
    <m/>
    <s v="Tolon Makina"/>
    <x v="0"/>
    <s v="Yenileme"/>
    <s v="Lisans"/>
    <s v="Lisans Kiralama"/>
    <s v="Diğer"/>
    <x v="0"/>
    <x v="0"/>
    <s v="Yurt İçi"/>
    <s v="Türkiye"/>
  </r>
  <r>
    <s v="Q4"/>
    <x v="0"/>
    <x v="11"/>
    <m/>
    <s v="TOLON GLOBAL MAKINA SAN. VE TIC. A.S"/>
    <s v="VY.04.001"/>
    <s v="Varuna SSH (Enterprise) - Servis Yöneticisi Aylik Kiralama"/>
    <s v="Univera - Tolon"/>
    <x v="13"/>
    <s v="Varuna"/>
    <s v="Varuna"/>
    <n v="494.01519999999999"/>
    <m/>
    <n v="25"/>
    <m/>
    <n v="12350.38"/>
    <m/>
    <n v="0"/>
    <m/>
    <n v="12350.38"/>
    <m/>
    <n v="0"/>
    <n v="0"/>
    <s v="UNI240000002353"/>
    <m/>
    <m/>
    <s v="Tolon Makina"/>
    <x v="0"/>
    <s v="Yenileme"/>
    <s v="Lisans"/>
    <s v="Lisans Kiralama"/>
    <s v="Diğer"/>
    <x v="0"/>
    <x v="0"/>
    <s v="Yurt İçi"/>
    <s v="Türkiye"/>
  </r>
  <r>
    <s v="Q4"/>
    <x v="0"/>
    <x v="11"/>
    <m/>
    <s v="TOLON GLOBAL MAKINA SAN. VE TIC. A.S"/>
    <s v="VY.04.001"/>
    <s v="Varuna SSH (Enterprise) - Servis Yöneticisi Aylik Kiralama"/>
    <s v="Univera - Tolon"/>
    <x v="13"/>
    <s v="Varuna"/>
    <s v="Varuna"/>
    <n v="494.01519999999999"/>
    <m/>
    <n v="25"/>
    <m/>
    <n v="12350.38"/>
    <m/>
    <n v="0"/>
    <m/>
    <n v="12350.38"/>
    <m/>
    <n v="0"/>
    <n v="0"/>
    <s v="UNI240000002353"/>
    <m/>
    <m/>
    <s v="Tolon Makina"/>
    <x v="0"/>
    <s v="Yenileme"/>
    <s v="Lisans"/>
    <s v="Lisans Kiralama"/>
    <s v="Diğer"/>
    <x v="0"/>
    <x v="0"/>
    <s v="Yurt İçi"/>
    <s v="Türkiye"/>
  </r>
  <r>
    <s v="Q4"/>
    <x v="0"/>
    <x v="11"/>
    <m/>
    <s v="ALPEDO GIDA SAN.VE TIC.A.S"/>
    <s v="UH.01.002"/>
    <s v="UNIDOX KONTÖR HIZMETI"/>
    <s v="Univera - Alpedo Dondurma"/>
    <x v="6"/>
    <s v="E-Dönüşüm"/>
    <s v="Unidox"/>
    <n v="0.8"/>
    <m/>
    <n v="250000"/>
    <m/>
    <n v="200000"/>
    <m/>
    <n v="0"/>
    <m/>
    <n v="200000"/>
    <m/>
    <n v="0"/>
    <n v="0"/>
    <s v="UNI240000002385"/>
    <m/>
    <m/>
    <s v="Alpedo"/>
    <x v="0"/>
    <s v="Yeni Satış"/>
    <s v="Kontor"/>
    <s v="Kontor Satışı"/>
    <s v="Diğer"/>
    <x v="1"/>
    <x v="0"/>
    <s v="Yurt İçi"/>
    <s v="Türkiye"/>
  </r>
  <r>
    <s v="Q4"/>
    <x v="0"/>
    <x v="11"/>
    <m/>
    <s v="CENAT GIDA / YASIN CENAT"/>
    <s v="UH.01.002"/>
    <s v="UNIDOX KONTÖR HIZMETI"/>
    <s v="Univera - Tadım"/>
    <x v="6"/>
    <s v="E-Dönüşüm"/>
    <s v="Unidox"/>
    <n v="0.92630000000000001"/>
    <m/>
    <n v="100000"/>
    <m/>
    <n v="92630"/>
    <m/>
    <n v="0"/>
    <m/>
    <n v="92630"/>
    <m/>
    <n v="0"/>
    <n v="0"/>
    <s v="UNI240000002351"/>
    <m/>
    <m/>
    <s v="Tadım"/>
    <x v="0"/>
    <s v="Yeni Satış"/>
    <s v="Kontor"/>
    <s v="Kontor Satışı"/>
    <s v="Diğer"/>
    <x v="1"/>
    <x v="0"/>
    <s v="Yurt İçi"/>
    <s v="Türkiye"/>
  </r>
  <r>
    <s v="Q4"/>
    <x v="0"/>
    <x v="11"/>
    <m/>
    <s v="ERUSLU SAGLIK ÜRÜNLERI SAN. VE TIC. A.S."/>
    <s v="UH.01.002"/>
    <s v="UNIDOX KONTÖR HIZMETI"/>
    <s v="Univera - Eruslu Sağlık"/>
    <x v="6"/>
    <s v="E-Dönüşüm"/>
    <s v="Unidox"/>
    <n v="0.309"/>
    <m/>
    <n v="1100000"/>
    <m/>
    <n v="339900"/>
    <m/>
    <n v="0"/>
    <m/>
    <n v="339900"/>
    <m/>
    <n v="0"/>
    <n v="0"/>
    <s v="UNI240000002383"/>
    <m/>
    <m/>
    <s v="Eruslu"/>
    <x v="0"/>
    <s v="Yeni Satış"/>
    <s v="Kontor"/>
    <s v="Kontor Satışı"/>
    <s v="Diğer"/>
    <x v="1"/>
    <x v="0"/>
    <s v="Yurt İçi"/>
    <s v="Türkiye"/>
  </r>
  <r>
    <s v="Q4"/>
    <x v="0"/>
    <x v="11"/>
    <m/>
    <s v="KORBIR SOSYAL HIZ. INS. GIDA OTOMOTIV MAK. SAN. TIC. LTD. STI."/>
    <s v="UH.01.002"/>
    <s v="UNIDOX KONTÖR HIZMETI"/>
    <s v="Univera - Oyak Grup"/>
    <x v="6"/>
    <s v="E-Dönüşüm"/>
    <s v="Unidox"/>
    <n v="0.6"/>
    <m/>
    <n v="500000"/>
    <m/>
    <n v="300000"/>
    <m/>
    <n v="0"/>
    <m/>
    <n v="300000"/>
    <m/>
    <n v="0"/>
    <n v="0"/>
    <s v="UNI240000002364"/>
    <m/>
    <m/>
    <s v="Satem - Oyak"/>
    <x v="0"/>
    <s v="Yeni Satış"/>
    <s v="Kontor"/>
    <s v="Kontor Satışı"/>
    <s v="Key Account"/>
    <x v="1"/>
    <x v="0"/>
    <s v="Yurt İçi"/>
    <s v="Türkiye"/>
  </r>
  <r>
    <s v="Q4"/>
    <x v="0"/>
    <x v="11"/>
    <m/>
    <s v="MATRIKS BİLGİSAYAR SİSTEMLERİ LTD.ŞTİ"/>
    <s v="UH.01.002"/>
    <s v="UNIDOX KONTÖR HIZMETI"/>
    <s v="Univera - Kanal"/>
    <x v="5"/>
    <s v="E-Dönüşüm"/>
    <s v="Unidox"/>
    <n v="0.80159999999999998"/>
    <m/>
    <n v="100000"/>
    <m/>
    <n v="80160"/>
    <m/>
    <n v="0"/>
    <m/>
    <n v="80160"/>
    <m/>
    <n v="0"/>
    <n v="0"/>
    <s v="UNI240000002360"/>
    <m/>
    <m/>
    <s v="Matriks"/>
    <x v="0"/>
    <s v="Yeni Satış"/>
    <s v="Kontor"/>
    <s v="Kontor Satışı"/>
    <s v="Diğer"/>
    <x v="1"/>
    <x v="2"/>
    <s v="Yurt İçi"/>
    <s v="Türkiye"/>
  </r>
  <r>
    <s v="Q4"/>
    <x v="0"/>
    <x v="11"/>
    <m/>
    <s v="MİYA OTOMASYON VE BARKOD BILISIM SISTEMLERI SAN TİC. VE L.T.D. STI."/>
    <s v="UH.01.002"/>
    <s v="UNIDOX KONTÖR HIZMETI"/>
    <s v="Univera - Kanal"/>
    <x v="5"/>
    <s v="E-Dönüşüm"/>
    <s v="Unidox"/>
    <n v="0.2044"/>
    <m/>
    <n v="100000"/>
    <m/>
    <n v="20440"/>
    <m/>
    <n v="0"/>
    <m/>
    <n v="20440"/>
    <m/>
    <n v="0"/>
    <n v="0"/>
    <s v="UNI240000002389"/>
    <m/>
    <m/>
    <s v="Miya"/>
    <x v="0"/>
    <s v="Yeni Satış"/>
    <s v="Kontor"/>
    <s v="Kontor Satışı"/>
    <s v="Diğer"/>
    <x v="1"/>
    <x v="1"/>
    <s v="Yurt İçi"/>
    <s v="Türkiye"/>
  </r>
  <r>
    <s v="Q4"/>
    <x v="0"/>
    <x v="11"/>
    <m/>
    <s v="MİYA OTOMASYON VE BARKOD BILISIM SISTEMLERI SAN TİC. VE L.T.D. STI."/>
    <s v="UH.01.002"/>
    <s v="UNIDOX KONTÖR HIZMETI"/>
    <s v="Univera - Kanal"/>
    <x v="5"/>
    <s v="E-Dönüşüm"/>
    <s v="Unidox"/>
    <n v="3.5625"/>
    <m/>
    <n v="2000"/>
    <m/>
    <n v="7125"/>
    <m/>
    <n v="0"/>
    <m/>
    <n v="7125"/>
    <m/>
    <n v="0"/>
    <n v="0"/>
    <s v="UNI240000002370"/>
    <m/>
    <m/>
    <s v="Miya"/>
    <x v="0"/>
    <s v="Yeni Satış"/>
    <s v="Kontor"/>
    <s v="Kontor Satışı"/>
    <s v="Diğer"/>
    <x v="1"/>
    <x v="1"/>
    <s v="Yurt İçi"/>
    <s v="Türkiye"/>
  </r>
  <r>
    <s v="Q4"/>
    <x v="0"/>
    <x v="11"/>
    <m/>
    <s v="MİYA OTOMASYON VE BARKOD BILISIM SISTEMLERI SAN TİC. VE L.T.D. STI."/>
    <s v="UH.01.002"/>
    <s v="UNIDOX KONTÖR HIZMETI"/>
    <s v="Univera - Kanal"/>
    <x v="5"/>
    <s v="E-Dönüşüm"/>
    <s v="Unidox"/>
    <n v="3.5625"/>
    <m/>
    <n v="2000"/>
    <m/>
    <n v="7125"/>
    <m/>
    <n v="0"/>
    <m/>
    <n v="7125"/>
    <m/>
    <n v="0"/>
    <n v="0"/>
    <s v="UNI240000002371"/>
    <m/>
    <m/>
    <s v="Miya"/>
    <x v="0"/>
    <s v="Yeni Satış"/>
    <s v="Kontor"/>
    <s v="Kontor Satışı"/>
    <s v="Diğer"/>
    <x v="1"/>
    <x v="1"/>
    <s v="Yurt İçi"/>
    <s v="Türkiye"/>
  </r>
  <r>
    <s v="Q4"/>
    <x v="0"/>
    <x v="11"/>
    <m/>
    <s v="NISAN MESRUBAT DAG. PAZ. SAN. TIC. LTD. STI."/>
    <s v="UH.01.002"/>
    <s v="UNIDOX KONTÖR HIZMETI"/>
    <s v="Univera - Nestle Waters"/>
    <x v="5"/>
    <s v="E-Dönüşüm"/>
    <s v="Unidox"/>
    <n v="0.62"/>
    <m/>
    <n v="500000"/>
    <m/>
    <n v="310000"/>
    <m/>
    <n v="0"/>
    <m/>
    <n v="310000"/>
    <m/>
    <n v="0"/>
    <n v="0"/>
    <s v="UNI240000002363"/>
    <m/>
    <m/>
    <s v="Nestle"/>
    <x v="0"/>
    <s v="Yeni Satış"/>
    <s v="Kontor"/>
    <s v="Kontor Satışı"/>
    <s v="Key Account"/>
    <x v="1"/>
    <x v="0"/>
    <s v="Yurt İçi"/>
    <s v="Türkiye"/>
  </r>
  <r>
    <s v="Q4"/>
    <x v="0"/>
    <x v="11"/>
    <m/>
    <s v="Şölen Çikolata Gıda Sanayi Ve Ticaret A. Ş."/>
    <s v="UH.01.002"/>
    <s v="UNIDOX KONTÖR HIZMETI"/>
    <s v="Univera - Şölen"/>
    <x v="6"/>
    <s v="E-Dönüşüm"/>
    <s v="Unidox"/>
    <n v="0.2923"/>
    <m/>
    <n v="1300000"/>
    <m/>
    <n v="379990"/>
    <m/>
    <n v="0"/>
    <m/>
    <n v="379990"/>
    <m/>
    <n v="0"/>
    <n v="0"/>
    <s v="UNI240000002365"/>
    <m/>
    <m/>
    <s v="Şölen"/>
    <x v="0"/>
    <s v="Yeni Satış"/>
    <s v="Kontor"/>
    <s v="Kontor Satışı"/>
    <s v="Key Account"/>
    <x v="0"/>
    <x v="0"/>
    <s v="Yurt İçi"/>
    <s v="Türkiye"/>
  </r>
  <r>
    <s v="Q4"/>
    <x v="0"/>
    <x v="11"/>
    <m/>
    <s v="YUSUF ALDEMİR (ALDEMİR BİLİŞİM HizmetLERİ VE DANIŞMANLIK)"/>
    <s v="UH.01.002"/>
    <s v="UNIDOX KONTÖR HIZMETI"/>
    <s v="Univera - Kanal"/>
    <x v="5"/>
    <s v="E-Dönüşüm"/>
    <s v="Unidox"/>
    <n v="0.64"/>
    <m/>
    <n v="100000"/>
    <m/>
    <n v="64000"/>
    <m/>
    <n v="0"/>
    <m/>
    <n v="64000"/>
    <m/>
    <n v="0"/>
    <n v="0"/>
    <s v="UNI240000002388"/>
    <m/>
    <m/>
    <s v="Aldemir Bilişim"/>
    <x v="0"/>
    <s v="Yeni Satış"/>
    <s v="Kontor"/>
    <s v="Kontor Satışı"/>
    <s v="Diğer"/>
    <x v="1"/>
    <x v="3"/>
    <s v="Yurt İçi"/>
    <s v="Türkiye"/>
  </r>
  <r>
    <s v="Q4"/>
    <x v="0"/>
    <x v="11"/>
    <m/>
    <s v="YUSUF ALDEMİR (ALDEMİR BİLİŞİM HizmetLERİ VE DANIŞMANLIK)"/>
    <s v="UH.01.002"/>
    <s v="UNIDOX KONTÖR HIZMETI"/>
    <s v="Univera - Kanal"/>
    <x v="5"/>
    <s v="E-Dönüşüm"/>
    <s v="Unidox"/>
    <n v="1.1956500000000001"/>
    <m/>
    <n v="10000"/>
    <m/>
    <n v="13285"/>
    <m/>
    <n v="1328.5"/>
    <m/>
    <n v="11956.5"/>
    <m/>
    <n v="0"/>
    <n v="0"/>
    <s v="UNI240000002354"/>
    <m/>
    <m/>
    <s v="Aldemir Bilişim"/>
    <x v="0"/>
    <s v="Yeni Satış"/>
    <s v="Kontor"/>
    <s v="Kontor Satışı"/>
    <s v="Diğer"/>
    <x v="1"/>
    <x v="3"/>
    <s v="Yurt İçi"/>
    <s v="Türkiye"/>
  </r>
  <r>
    <s v="Q4"/>
    <x v="0"/>
    <x v="11"/>
    <m/>
    <s v="OPET FUCHS MADENI YAG SAN VE TIC A.S"/>
    <s v="SH.02.001"/>
    <s v="StokBar Panorama - Yazilim Bakimi Hizmeti"/>
    <s v="Univera - Opet"/>
    <x v="12"/>
    <s v="Stokbar"/>
    <s v="Stokbar"/>
    <n v="10105.92"/>
    <m/>
    <n v="1"/>
    <m/>
    <n v="12632.4"/>
    <m/>
    <n v="2526.48"/>
    <m/>
    <n v="10105.92"/>
    <m/>
    <n v="0"/>
    <n v="0"/>
    <s v="UNI240000002348"/>
    <m/>
    <m/>
    <s v="Opet"/>
    <x v="0"/>
    <s v="Yenileme"/>
    <s v="Hizmet"/>
    <s v="Bakım ve Destek Hizmeti"/>
    <s v="Diğer"/>
    <x v="0"/>
    <x v="0"/>
    <s v="Yurt İçi"/>
    <s v="Türkiye"/>
  </r>
  <r>
    <s v="Q4"/>
    <x v="0"/>
    <x v="11"/>
    <m/>
    <s v="UNILEVER SAN VE TIC.TÜRK AS."/>
    <s v="SH.02.001"/>
    <s v="StokBar Panorama - Yazilim Bakimi Hizmeti"/>
    <s v="Univera - Unilever"/>
    <x v="13"/>
    <s v="Stokbar"/>
    <s v="Stokbar"/>
    <n v="141040.69"/>
    <m/>
    <n v="1"/>
    <m/>
    <n v="216985.68"/>
    <m/>
    <n v="75944.990000000005"/>
    <m/>
    <n v="141040.69"/>
    <m/>
    <n v="0"/>
    <n v="0"/>
    <s v="UNI240000002352"/>
    <m/>
    <m/>
    <s v="Unilever"/>
    <x v="0"/>
    <s v="Yenileme"/>
    <s v="Hizmet"/>
    <s v="Bakım ve Destek Hizmeti"/>
    <s v="Diğer"/>
    <x v="0"/>
    <x v="0"/>
    <s v="Yurt İçi"/>
    <s v="Türkiye"/>
  </r>
  <r>
    <s v="Q4"/>
    <x v="0"/>
    <x v="11"/>
    <m/>
    <s v="UNILEVER SAN VE TIC.TÜRK AS."/>
    <s v="SH.02.001"/>
    <s v="StokBar Panorama - Yazilim Bakimi Hizmeti"/>
    <s v="Univera - Unilever"/>
    <x v="13"/>
    <s v="Stokbar"/>
    <s v="Stokbar"/>
    <n v="18566.366000000002"/>
    <m/>
    <n v="5"/>
    <m/>
    <n v="142818.20000000001"/>
    <m/>
    <n v="49986.37"/>
    <m/>
    <n v="92831.83"/>
    <m/>
    <n v="0"/>
    <n v="0"/>
    <s v="UNI240000002352"/>
    <m/>
    <m/>
    <s v="Unilever"/>
    <x v="0"/>
    <s v="Yenileme"/>
    <s v="Hizmet"/>
    <s v="Bakım ve Destek Hizmeti"/>
    <s v="Diğer"/>
    <x v="0"/>
    <x v="0"/>
    <s v="Yurt İçi"/>
    <s v="Türkiye"/>
  </r>
  <r>
    <s v="Q4"/>
    <x v="0"/>
    <x v="11"/>
    <m/>
    <s v="OPET FUCHS MADENI YAG SAN VE TIC A.S"/>
    <s v="SH.01.001"/>
    <s v="StokBar Panorama - Proje Yönetim Hizmeti"/>
    <s v="Univera - Opet"/>
    <x v="12"/>
    <s v="Stokbar"/>
    <s v="Stokbar"/>
    <n v="14000"/>
    <m/>
    <n v="9"/>
    <m/>
    <n v="157500"/>
    <m/>
    <n v="31500"/>
    <m/>
    <n v="126000"/>
    <m/>
    <n v="0"/>
    <n v="0"/>
    <s v="UNI240000002348"/>
    <m/>
    <m/>
    <s v="Opet"/>
    <x v="0"/>
    <s v="Yeni Satış"/>
    <s v="Hizmet"/>
    <s v="Proje Yönetimi ve Danışmanlık"/>
    <s v="Diğer"/>
    <x v="0"/>
    <x v="0"/>
    <s v="Yurt İçi"/>
    <s v="Türkiye"/>
  </r>
  <r>
    <s v="Q4"/>
    <x v="0"/>
    <x v="11"/>
    <m/>
    <s v="OPET FUCHS MADENI YAG SAN VE TIC A.S"/>
    <s v="SY.01.008"/>
    <s v="StokBar Panorama - Depo / Lokasyon Lisansi (Enterprise)"/>
    <s v="Univera - Opet"/>
    <x v="12"/>
    <s v="Stokbar"/>
    <s v="Stokbar"/>
    <n v="76560"/>
    <m/>
    <n v="1"/>
    <m/>
    <n v="95700"/>
    <m/>
    <n v="19140"/>
    <m/>
    <n v="76560"/>
    <m/>
    <n v="0"/>
    <n v="0"/>
    <s v="UNI240000002348"/>
    <m/>
    <m/>
    <s v="Opet"/>
    <x v="0"/>
    <s v="Yeni Satış"/>
    <s v="Lisans"/>
    <s v="Lisans Satışı"/>
    <s v="Diğer"/>
    <x v="0"/>
    <x v="0"/>
    <s v="Yurt İçi"/>
    <s v="Türkiye"/>
  </r>
  <r>
    <s v="Q4"/>
    <x v="0"/>
    <x v="11"/>
    <m/>
    <s v="UNILEVER SAN VE TIC.TÜRK AS."/>
    <s v="SH.03.004"/>
    <s v="StokBar Panorama - Çafri Merkezi Hizmeti (Depo/Lokasyon)"/>
    <s v="Univera - Unilever"/>
    <x v="13"/>
    <s v="Stokbar"/>
    <s v="Stokbar"/>
    <n v="42000"/>
    <m/>
    <n v="5"/>
    <m/>
    <n v="300000"/>
    <m/>
    <n v="90000"/>
    <m/>
    <n v="210000"/>
    <m/>
    <n v="0"/>
    <n v="0"/>
    <s v="UNI240000002352"/>
    <m/>
    <m/>
    <s v="Unilever"/>
    <x v="0"/>
    <s v="Yenileme"/>
    <s v="Hizmet"/>
    <s v="Hosting"/>
    <s v="Diğer"/>
    <x v="0"/>
    <x v="0"/>
    <s v="Yurt İçi"/>
    <s v="Türkiye"/>
  </r>
  <r>
    <s v="Q4"/>
    <x v="0"/>
    <x v="11"/>
    <m/>
    <s v="LEANK BUSİNESS SOLUTİONS LTD."/>
    <s v="QMH.02.001"/>
    <s v="QUESTMATE YAZILIM BAKIMI HIZMETI"/>
    <s v="Univera - Kanal"/>
    <x v="5"/>
    <s v="Quest"/>
    <m/>
    <n v="7099"/>
    <m/>
    <n v="1"/>
    <m/>
    <n v="7099"/>
    <m/>
    <n v="0"/>
    <m/>
    <n v="7099"/>
    <m/>
    <n v="0"/>
    <n v="0"/>
    <s v="ENV240000000146"/>
    <m/>
    <m/>
    <s v="Leank"/>
    <x v="0"/>
    <s v="Yeni Satış"/>
    <s v="Hizmet"/>
    <s v="Bakım ve Destek Hizmeti"/>
    <s v="Diğer"/>
    <x v="1"/>
    <x v="4"/>
    <s v="Yurt İçi"/>
    <s v="Türkiye"/>
  </r>
  <r>
    <s v="Q4"/>
    <x v="0"/>
    <x v="11"/>
    <m/>
    <s v="MARSHALL BOYA VE VERNIK SANAYI A.S."/>
    <s v="EH.06.001"/>
    <s v="EnRoute Panorama - Hosting Hizmeti"/>
    <s v="Univera - Marshall"/>
    <x v="12"/>
    <s v="Hosting"/>
    <m/>
    <n v="741022.8"/>
    <m/>
    <n v="1"/>
    <m/>
    <n v="741022.8"/>
    <m/>
    <n v="0"/>
    <m/>
    <n v="741022.8"/>
    <m/>
    <n v="0"/>
    <n v="0"/>
    <s v="UNI240000002387"/>
    <m/>
    <m/>
    <s v="Marshall"/>
    <x v="0"/>
    <s v="Yenileme"/>
    <s v="Hizmet"/>
    <s v="Hosting"/>
    <s v="Diğer"/>
    <x v="0"/>
    <x v="0"/>
    <s v="Yurt İçi"/>
    <s v="Türkiye"/>
  </r>
  <r>
    <s v="Q4"/>
    <x v="0"/>
    <x v="11"/>
    <m/>
    <s v="Mey İçki Sanayi ve Ticaret A.Ş."/>
    <s v="EH.06.001"/>
    <s v="EnRoute Panorama - Hosting Hizmeti"/>
    <s v="Univera - Mey İçki"/>
    <x v="11"/>
    <s v="Hosting"/>
    <m/>
    <n v="261640.2"/>
    <m/>
    <n v="1"/>
    <m/>
    <n v="261640.2"/>
    <m/>
    <n v="0"/>
    <m/>
    <n v="261640.2"/>
    <m/>
    <n v="0"/>
    <n v="0"/>
    <s v="UNI240000002377"/>
    <m/>
    <m/>
    <s v="Mey İçki"/>
    <x v="0"/>
    <s v="Yenileme"/>
    <s v="Hizmet"/>
    <s v="Hosting"/>
    <s v="Key Account"/>
    <x v="0"/>
    <x v="0"/>
    <s v="Yurt İçi"/>
    <s v="Türkiye"/>
  </r>
  <r>
    <s v="Q4"/>
    <x v="0"/>
    <x v="11"/>
    <m/>
    <s v="UNIVIS BILISIM DESTEK HIZMETLERI SAN.TIC .A.S"/>
    <s v="99002"/>
    <s v="DONANIM KOMISYONU"/>
    <s v="Univera - Kanal"/>
    <x v="5"/>
    <s v="Komisyon"/>
    <s v="Donanım"/>
    <n v="18043.64"/>
    <m/>
    <n v="1"/>
    <m/>
    <n v="18043.64"/>
    <m/>
    <n v="0"/>
    <m/>
    <n v="18043.64"/>
    <m/>
    <n v="0"/>
    <n v="0"/>
    <s v="UNI240000002390"/>
    <m/>
    <m/>
    <s v="Univis"/>
    <x v="2"/>
    <s v="Yeni Satış"/>
    <s v="Komisyon"/>
    <s v="Donanım Komisyonu"/>
    <s v="Param Grup"/>
    <x v="1"/>
    <x v="0"/>
    <s v="Yurt İçi"/>
    <s v="Türkiye"/>
  </r>
  <r>
    <s v="Q4"/>
    <x v="0"/>
    <x v="11"/>
    <m/>
    <s v="UNIVIS BILISIM DESTEK HIZMETLERI SAN.TIC .A.S"/>
    <s v="99002"/>
    <s v="DONANIM KOMISYONU"/>
    <s v="Univera - Univis"/>
    <x v="5"/>
    <s v="Komisyon"/>
    <s v="Donanım"/>
    <n v="1378.32"/>
    <m/>
    <n v="1"/>
    <m/>
    <n v="1378.32"/>
    <m/>
    <n v="0"/>
    <m/>
    <n v="1378.32"/>
    <m/>
    <n v="0"/>
    <n v="0"/>
    <s v="UNI240000002390"/>
    <m/>
    <m/>
    <s v="Univis"/>
    <x v="2"/>
    <s v="Yeni Satış"/>
    <s v="Komisyon"/>
    <s v="Donanım Komisyonu"/>
    <s v="Param Grup"/>
    <x v="0"/>
    <x v="0"/>
    <s v="Yurt İçi"/>
    <s v="Türkiye"/>
  </r>
  <r>
    <s v="Q4"/>
    <x v="0"/>
    <x v="11"/>
    <m/>
    <s v="UNIVIS BILISIM DESTEK HIZMETLERI SAN.TIC .A.S"/>
    <s v="99002"/>
    <s v="DONANIM KOMISYONU"/>
    <s v="Univera - Univis"/>
    <x v="5"/>
    <s v="Komisyon"/>
    <s v="Donanım"/>
    <n v="398.21"/>
    <m/>
    <n v="1"/>
    <m/>
    <n v="398.21"/>
    <m/>
    <n v="0"/>
    <m/>
    <n v="398.21"/>
    <m/>
    <n v="0"/>
    <n v="0"/>
    <s v="UNI240000002391"/>
    <m/>
    <m/>
    <s v="Univis"/>
    <x v="2"/>
    <s v="Yeni Satış"/>
    <s v="Komisyon"/>
    <s v="Donanım Komisyonu"/>
    <s v="Param Grup"/>
    <x v="0"/>
    <x v="0"/>
    <s v="Yurt İçi"/>
    <s v="Türkiye"/>
  </r>
  <r>
    <s v="Q4"/>
    <x v="0"/>
    <x v="11"/>
    <m/>
    <s v="TÜRKIYE'NIN OTOMOBILI GIRISIM GRUBU SANAYI VE TICARET A.S."/>
    <s v="CDH.02.001"/>
    <s v="Calldesk Panorama Yazilim Bakimi Hizmeti "/>
    <s v="Univera - Togg"/>
    <x v="12"/>
    <s v="ServiceCore"/>
    <m/>
    <n v="393249.17"/>
    <m/>
    <n v="1"/>
    <m/>
    <n v="393249.17"/>
    <m/>
    <n v="0"/>
    <m/>
    <n v="393249.17"/>
    <m/>
    <n v="0"/>
    <n v="0"/>
    <s v="UNI240000002349"/>
    <m/>
    <m/>
    <s v="TOGG"/>
    <x v="0"/>
    <s v="Yenileme"/>
    <s v="Hizmet"/>
    <s v="Bakım ve Destek Hizmeti"/>
    <s v="Key Account"/>
    <x v="0"/>
    <x v="0"/>
    <s v="Yurt İçi"/>
    <s v="Türkiye"/>
  </r>
  <r>
    <s v="Q4"/>
    <x v="0"/>
    <x v="11"/>
    <m/>
    <s v="TÜRKIYE'NIN OTOMOBILI GIRISIM GRUBU SANAYI VE TICARET A.S."/>
    <s v="CDH.03.001"/>
    <s v="Calldesk Panorama Destek Hizmeti (Çafri Merkezi) "/>
    <s v="Univera - Togg"/>
    <x v="12"/>
    <s v="ServiceCore"/>
    <m/>
    <n v="2834.83"/>
    <m/>
    <n v="35"/>
    <m/>
    <n v="99219.05"/>
    <m/>
    <n v="0"/>
    <m/>
    <n v="99219.05"/>
    <m/>
    <n v="0"/>
    <n v="0"/>
    <s v="UNI240000002349"/>
    <m/>
    <m/>
    <s v="TOGG"/>
    <x v="0"/>
    <s v="Yenileme"/>
    <s v="Hizmet"/>
    <s v="Çağrı Merkezi"/>
    <s v="Key Account"/>
    <x v="0"/>
    <x v="0"/>
    <s v="Yurt İçi"/>
    <s v="Türkiye"/>
  </r>
  <r>
    <s v="Q4"/>
    <x v="1"/>
    <x v="11"/>
    <m/>
    <s v="MİYA OTOMASYON VE BARKOD BILISIM SISTEMLERI SAN TİC. VE L.T.D. STI."/>
    <s v="WPH.02.001"/>
    <s v="WebPlus Yazılım Bakımı Hizmeti"/>
    <s v="Univera - Kanal"/>
    <x v="20"/>
    <s v="Enroute"/>
    <s v="Webplus"/>
    <n v="3148"/>
    <m/>
    <n v="1"/>
    <m/>
    <n v="3148"/>
    <m/>
    <m/>
    <m/>
    <n v="3148"/>
    <m/>
    <m/>
    <m/>
    <n v="1000003949"/>
    <m/>
    <m/>
    <s v="Miya"/>
    <x v="0"/>
    <s v="Yenileme"/>
    <s v="Hizmet"/>
    <s v="Bakım ve Destek Hizmeti"/>
    <s v="Diğer"/>
    <x v="1"/>
    <x v="1"/>
    <s v="Yurt İçi"/>
    <s v="Türkiye"/>
  </r>
  <r>
    <s v="Q4"/>
    <x v="1"/>
    <x v="11"/>
    <m/>
    <s v="MİYA OTOMASYON VE BARKOD BILISIM SISTEMLERI SAN TİC. VE L.T.D. STI."/>
    <s v="WPH.02.001"/>
    <s v="WebPlus Yazılım Bakımı Hizmeti"/>
    <s v="Univera - Kanal"/>
    <x v="20"/>
    <s v="Enroute"/>
    <s v="Webplus"/>
    <n v="3148"/>
    <m/>
    <n v="1"/>
    <m/>
    <n v="3148"/>
    <m/>
    <m/>
    <m/>
    <n v="3148"/>
    <m/>
    <m/>
    <m/>
    <n v="1000003948"/>
    <m/>
    <m/>
    <s v="Miya"/>
    <x v="0"/>
    <s v="Yenileme"/>
    <s v="Hizmet"/>
    <s v="Bakım ve Destek Hizmeti"/>
    <s v="Diğer"/>
    <x v="1"/>
    <x v="1"/>
    <s v="Yurt İçi"/>
    <s v="Türkiye"/>
  </r>
  <r>
    <s v="Q4"/>
    <x v="1"/>
    <x v="11"/>
    <m/>
    <s v="MİYA OTOMASYON VE BARKOD BILISIM SISTEMLERI SAN TİC. VE L.T.D. STI."/>
    <s v="WPH.02.001"/>
    <s v="WebPlus Yazılım Bakımı Hizmeti"/>
    <s v="Univera - Kanal"/>
    <x v="20"/>
    <s v="Enroute"/>
    <s v="Webplus"/>
    <n v="8254"/>
    <m/>
    <n v="1"/>
    <m/>
    <n v="8254"/>
    <m/>
    <m/>
    <m/>
    <n v="8254"/>
    <m/>
    <m/>
    <m/>
    <n v="1000003947"/>
    <m/>
    <m/>
    <s v="Miya"/>
    <x v="0"/>
    <s v="Yenileme"/>
    <s v="Hizmet"/>
    <s v="Bakım ve Destek Hizmeti"/>
    <s v="Diğer"/>
    <x v="1"/>
    <x v="1"/>
    <s v="Yurt İçi"/>
    <s v="Türkiye"/>
  </r>
  <r>
    <s v="Q4"/>
    <x v="1"/>
    <x v="11"/>
    <m/>
    <s v="MİYA OTOMASYON VE BARKOD BILISIM SISTEMLERI SAN TİC. VE L.T.D. STI."/>
    <s v="WPH.02.001"/>
    <s v="WebPlus Yazılım Bakımı Hizmeti"/>
    <s v="Univera - Kanal"/>
    <x v="20"/>
    <s v="Enroute"/>
    <s v="Webplus"/>
    <n v="3148"/>
    <m/>
    <n v="1"/>
    <m/>
    <n v="3148"/>
    <m/>
    <m/>
    <m/>
    <n v="3148"/>
    <m/>
    <m/>
    <m/>
    <n v="1000003946"/>
    <m/>
    <m/>
    <s v="Miya"/>
    <x v="0"/>
    <s v="Yenileme"/>
    <s v="Hizmet"/>
    <s v="Bakım ve Destek Hizmeti"/>
    <s v="Diğer"/>
    <x v="1"/>
    <x v="1"/>
    <s v="Yurt İçi"/>
    <s v="Türkiye"/>
  </r>
  <r>
    <s v="Q4"/>
    <x v="1"/>
    <x v="11"/>
    <m/>
    <s v="MİYA OTOMASYON VE BARKOD BILISIM SISTEMLERI SAN TİC. VE L.T.D. STI."/>
    <s v="WPH.02.001"/>
    <s v="WebPlus Yazılım Bakımı Hizmeti"/>
    <s v="Univera - Kanal"/>
    <x v="20"/>
    <s v="Enroute"/>
    <s v="Webplus"/>
    <n v="3148"/>
    <m/>
    <n v="1"/>
    <m/>
    <n v="3148"/>
    <m/>
    <m/>
    <m/>
    <n v="3148"/>
    <m/>
    <m/>
    <m/>
    <n v="1000003945"/>
    <m/>
    <m/>
    <s v="Miya"/>
    <x v="0"/>
    <s v="Yenileme"/>
    <s v="Hizmet"/>
    <s v="Bakım ve Destek Hizmeti"/>
    <s v="Diğer"/>
    <x v="1"/>
    <x v="1"/>
    <s v="Yurt İçi"/>
    <s v="Türkiye"/>
  </r>
  <r>
    <s v="Q4"/>
    <x v="1"/>
    <x v="11"/>
    <m/>
    <s v="MİYA OTOMASYON VE BARKOD BILISIM SISTEMLERI SAN TİC. VE L.T.D. STI."/>
    <s v="WPH.02.001"/>
    <s v="WebPlus Yazılım Bakımı Hizmeti"/>
    <s v="Univera - Kanal"/>
    <x v="20"/>
    <s v="Enroute"/>
    <s v="Webplus"/>
    <n v="3148"/>
    <m/>
    <n v="1"/>
    <m/>
    <n v="3148"/>
    <m/>
    <m/>
    <m/>
    <n v="3148"/>
    <m/>
    <m/>
    <m/>
    <n v="1000003944"/>
    <m/>
    <m/>
    <s v="Miya"/>
    <x v="0"/>
    <s v="Yenileme"/>
    <s v="Hizmet"/>
    <s v="Bakım ve Destek Hizmeti"/>
    <s v="Diğer"/>
    <x v="1"/>
    <x v="1"/>
    <s v="Yurt İçi"/>
    <s v="Türkiye"/>
  </r>
  <r>
    <s v="Q4"/>
    <x v="1"/>
    <x v="11"/>
    <m/>
    <s v="MİYA OTOMASYON VE BARKOD BILISIM SISTEMLERI SAN TİC. VE L.T.D. STI."/>
    <s v="WPH.02.001"/>
    <s v="WebPlus Yazılım Bakımı Hizmeti"/>
    <s v="Univera - Kanal"/>
    <x v="20"/>
    <s v="Enroute"/>
    <s v="Webplus"/>
    <n v="3148"/>
    <m/>
    <n v="1"/>
    <m/>
    <n v="3148"/>
    <m/>
    <m/>
    <m/>
    <n v="3148"/>
    <m/>
    <m/>
    <m/>
    <n v="1000003943"/>
    <m/>
    <m/>
    <s v="Miya"/>
    <x v="0"/>
    <s v="Yenileme"/>
    <s v="Hizmet"/>
    <s v="Bakım ve Destek Hizmeti"/>
    <s v="Diğer"/>
    <x v="1"/>
    <x v="1"/>
    <s v="Yurt İçi"/>
    <s v="Türkiye"/>
  </r>
  <r>
    <s v="Q4"/>
    <x v="1"/>
    <x v="11"/>
    <m/>
    <s v="MİYA OTOMASYON VE BARKOD BILISIM SISTEMLERI SAN TİC. VE L.T.D. STI."/>
    <s v="WPH.02.001"/>
    <s v="WebPlus Yazılım Bakımı Hizmeti"/>
    <s v="Univera - Kanal"/>
    <x v="20"/>
    <s v="Enroute"/>
    <s v="Webplus"/>
    <n v="7024"/>
    <m/>
    <n v="1"/>
    <m/>
    <n v="7024"/>
    <m/>
    <m/>
    <m/>
    <n v="7024"/>
    <m/>
    <m/>
    <m/>
    <n v="1000003942"/>
    <m/>
    <m/>
    <s v="Miya"/>
    <x v="0"/>
    <s v="Yenileme"/>
    <s v="Hizmet"/>
    <s v="Bakım ve Destek Hizmeti"/>
    <s v="Diğer"/>
    <x v="1"/>
    <x v="1"/>
    <s v="Yurt İçi"/>
    <s v="Türkiye"/>
  </r>
  <r>
    <s v="Q4"/>
    <x v="1"/>
    <x v="11"/>
    <m/>
    <s v="MİYA OTOMASYON VE BARKOD BILISIM SISTEMLERI SAN TİC. VE L.T.D. STI."/>
    <s v="WPH.02.001"/>
    <s v="WebPlus Yazılım Bakımı Hizmeti"/>
    <s v="Univera - Kanal"/>
    <x v="20"/>
    <s v="Enroute"/>
    <s v="Webplus"/>
    <n v="7024"/>
    <m/>
    <n v="1"/>
    <m/>
    <n v="7024"/>
    <m/>
    <m/>
    <m/>
    <n v="7024"/>
    <m/>
    <m/>
    <m/>
    <n v="1000003940"/>
    <m/>
    <m/>
    <s v="Miya"/>
    <x v="0"/>
    <s v="Yenileme"/>
    <s v="Hizmet"/>
    <s v="Bakım ve Destek Hizmeti"/>
    <s v="Diğer"/>
    <x v="1"/>
    <x v="1"/>
    <s v="Yurt İçi"/>
    <s v="Türkiye"/>
  </r>
  <r>
    <s v="Q4"/>
    <x v="1"/>
    <x v="11"/>
    <m/>
    <s v="MİYA OTOMASYON VE BARKOD BILISIM SISTEMLERI SAN TİC. VE L.T.D. STI."/>
    <s v="WPH.02.001"/>
    <s v="WebPlus Yazılım Bakımı Hizmeti"/>
    <s v="Univera - Kanal"/>
    <x v="20"/>
    <s v="Enroute"/>
    <s v="Webplus"/>
    <n v="11240"/>
    <m/>
    <n v="1"/>
    <m/>
    <n v="11240"/>
    <m/>
    <m/>
    <m/>
    <n v="11240"/>
    <m/>
    <m/>
    <m/>
    <n v="1000003939"/>
    <m/>
    <m/>
    <s v="Miya"/>
    <x v="0"/>
    <s v="Yenileme"/>
    <s v="Hizmet"/>
    <s v="Bakım ve Destek Hizmeti"/>
    <s v="Diğer"/>
    <x v="1"/>
    <x v="1"/>
    <s v="Yurt İçi"/>
    <s v="Türkiye"/>
  </r>
  <r>
    <s v="Q4"/>
    <x v="1"/>
    <x v="11"/>
    <m/>
    <s v="MİYA OTOMASYON VE BARKOD BILISIM SISTEMLERI SAN TİC. VE L.T.D. STI."/>
    <s v="WPH.02.001"/>
    <s v="WebPlus Yazılım Bakımı Hizmeti"/>
    <s v="Univera - Kanal"/>
    <x v="20"/>
    <s v="Enroute"/>
    <s v="Webplus"/>
    <n v="7024"/>
    <m/>
    <n v="1"/>
    <m/>
    <n v="7024"/>
    <m/>
    <m/>
    <m/>
    <n v="7024"/>
    <m/>
    <m/>
    <m/>
    <n v="1000003938"/>
    <m/>
    <m/>
    <s v="Miya"/>
    <x v="0"/>
    <s v="Yenileme"/>
    <s v="Hizmet"/>
    <s v="Bakım ve Destek Hizmeti"/>
    <s v="Diğer"/>
    <x v="1"/>
    <x v="1"/>
    <s v="Yurt İçi"/>
    <s v="Türkiye"/>
  </r>
  <r>
    <s v="Q4"/>
    <x v="1"/>
    <x v="11"/>
    <m/>
    <s v="MİYA OTOMASYON VE BARKOD BILISIM SISTEMLERI SAN TİC. VE L.T.D. STI."/>
    <s v="WPH.02.001"/>
    <s v="WebPlus Yazılım Bakımı Hizmeti"/>
    <s v="Univera - Kanal"/>
    <x v="20"/>
    <s v="Enroute"/>
    <s v="Webplus"/>
    <n v="11240"/>
    <m/>
    <n v="1"/>
    <m/>
    <n v="11240"/>
    <m/>
    <m/>
    <m/>
    <n v="11240"/>
    <m/>
    <m/>
    <m/>
    <n v="1000003937"/>
    <m/>
    <m/>
    <s v="Miya"/>
    <x v="0"/>
    <s v="Yenileme"/>
    <s v="Hizmet"/>
    <s v="Bakım ve Destek Hizmeti"/>
    <s v="Diğer"/>
    <x v="1"/>
    <x v="1"/>
    <s v="Yurt İçi"/>
    <s v="Türkiye"/>
  </r>
  <r>
    <s v="Q4"/>
    <x v="1"/>
    <x v="11"/>
    <m/>
    <s v="MİYA OTOMASYON VE BARKOD BILISIM SISTEMLERI SAN TİC. VE L.T.D. STI."/>
    <s v="WPH.02.001"/>
    <s v="WebPlus Yazılım Bakımı Hizmeti"/>
    <s v="Univera - Kanal"/>
    <x v="20"/>
    <s v="Enroute"/>
    <s v="Webplus"/>
    <n v="11240"/>
    <m/>
    <n v="1"/>
    <m/>
    <n v="11240"/>
    <m/>
    <m/>
    <m/>
    <n v="11240"/>
    <m/>
    <m/>
    <m/>
    <n v="1000003936"/>
    <m/>
    <m/>
    <s v="Miya"/>
    <x v="0"/>
    <s v="Yenileme"/>
    <s v="Hizmet"/>
    <s v="Bakım ve Destek Hizmeti"/>
    <s v="Diğer"/>
    <x v="1"/>
    <x v="1"/>
    <s v="Yurt İçi"/>
    <s v="Türkiye"/>
  </r>
  <r>
    <s v="Q4"/>
    <x v="1"/>
    <x v="11"/>
    <m/>
    <s v="MİYA OTOMASYON VE BARKOD BILISIM SISTEMLERI SAN TİC. VE L.T.D. STI."/>
    <s v="WPH.02.001"/>
    <s v="WebPlus Yazılım Bakımı Hizmeti"/>
    <s v="Univera - Kanal"/>
    <x v="20"/>
    <s v="Enroute"/>
    <s v="Webplus"/>
    <n v="11240"/>
    <m/>
    <n v="1"/>
    <m/>
    <n v="11240"/>
    <m/>
    <m/>
    <m/>
    <n v="11240"/>
    <m/>
    <m/>
    <m/>
    <n v="1000003935"/>
    <m/>
    <m/>
    <s v="Miya"/>
    <x v="0"/>
    <s v="Yenileme"/>
    <s v="Hizmet"/>
    <s v="Bakım ve Destek Hizmeti"/>
    <s v="Diğer"/>
    <x v="1"/>
    <x v="1"/>
    <s v="Yurt İçi"/>
    <s v="Türkiye"/>
  </r>
  <r>
    <s v="Q4"/>
    <x v="1"/>
    <x v="11"/>
    <m/>
    <s v="MİYA OTOMASYON VE BARKOD BILISIM SISTEMLERI SAN TİC. VE L.T.D. STI."/>
    <s v="WPH.02.001"/>
    <s v="WebPlus Yazılım Bakımı Hizmeti"/>
    <s v="Univera - Kanal"/>
    <x v="20"/>
    <s v="Enroute"/>
    <s v="Webplus"/>
    <n v="11240"/>
    <m/>
    <n v="1"/>
    <m/>
    <n v="11240"/>
    <m/>
    <m/>
    <m/>
    <n v="11240"/>
    <m/>
    <m/>
    <m/>
    <n v="1000003934"/>
    <m/>
    <m/>
    <s v="Miya"/>
    <x v="0"/>
    <s v="Yenileme"/>
    <s v="Hizmet"/>
    <s v="Bakım ve Destek Hizmeti"/>
    <s v="Diğer"/>
    <x v="1"/>
    <x v="1"/>
    <s v="Yurt İçi"/>
    <s v="Türkiye"/>
  </r>
  <r>
    <s v="Q4"/>
    <x v="1"/>
    <x v="11"/>
    <m/>
    <s v="MİYA OTOMASYON VE BARKOD BILISIM SISTEMLERI SAN TİC. VE L.T.D. STI."/>
    <s v="WPH.02.001"/>
    <s v="WebPlus Yazılım Bakımı Hizmeti"/>
    <s v="Univera - Kanal"/>
    <x v="20"/>
    <s v="Enroute"/>
    <s v="Webplus"/>
    <n v="7024"/>
    <m/>
    <n v="1"/>
    <m/>
    <n v="7024"/>
    <m/>
    <m/>
    <m/>
    <n v="7024"/>
    <m/>
    <m/>
    <m/>
    <n v="1000003933"/>
    <m/>
    <m/>
    <s v="Miya"/>
    <x v="0"/>
    <s v="Yenileme"/>
    <s v="Hizmet"/>
    <s v="Bakım ve Destek Hizmeti"/>
    <s v="Diğer"/>
    <x v="1"/>
    <x v="1"/>
    <s v="Yurt İçi"/>
    <s v="Türkiye"/>
  </r>
  <r>
    <s v="Q4"/>
    <x v="1"/>
    <x v="11"/>
    <m/>
    <s v="TTM PAZARLAMA TİCARET İTHALAT VE İHRACAT ANONİM ŞİRKETİ"/>
    <s v="EH.05.002"/>
    <s v="EnRoute Panorama - Rapor Geliştirme Hizmeti"/>
    <s v="Univera - Ezel Kozmetik"/>
    <x v="19"/>
    <s v="Enroute"/>
    <s v="Enterprise"/>
    <n v="17150"/>
    <m/>
    <n v="5"/>
    <m/>
    <n v="85750"/>
    <m/>
    <m/>
    <m/>
    <n v="85750"/>
    <m/>
    <m/>
    <m/>
    <n v="1000003893"/>
    <m/>
    <m/>
    <s v="Ezel Kozmetik"/>
    <x v="3"/>
    <s v="Yeni Satış"/>
    <s v="Hizmet"/>
    <s v="Rapor Geliştirme"/>
    <s v="Diğer"/>
    <x v="0"/>
    <x v="0"/>
    <s v="Yurt İçi"/>
    <s v="Türkiye"/>
  </r>
  <r>
    <s v="Q4"/>
    <x v="1"/>
    <x v="11"/>
    <m/>
    <s v="TTM PAZARLAMA TİCARET İTHALAT VE İHRACAT ANONİM ŞİRKETİ"/>
    <s v="EH.01.001"/>
    <s v="EnRoute Panorama - Proje ve Ürün Yönetimi Danışmanlığı Hizmeti"/>
    <s v="Univera - Ezel Kozmetik"/>
    <x v="19"/>
    <s v="Enroute"/>
    <s v="Enterprise"/>
    <n v="17150"/>
    <m/>
    <n v="15"/>
    <m/>
    <n v="257250"/>
    <m/>
    <m/>
    <m/>
    <n v="257250"/>
    <m/>
    <m/>
    <m/>
    <n v="1000003893"/>
    <m/>
    <m/>
    <s v="Ezel Kozmetik"/>
    <x v="3"/>
    <s v="Yeni Satış"/>
    <s v="Hizmet"/>
    <s v="Proje Yönetimi ve Danışmanlık"/>
    <s v="Diğer"/>
    <x v="0"/>
    <x v="0"/>
    <s v="Yurt İçi"/>
    <s v="Türkiye"/>
  </r>
  <r>
    <s v="Q4"/>
    <x v="1"/>
    <x v="11"/>
    <m/>
    <s v="TTM PAZARLAMA TİCARET İTHALAT VE İHRACAT ANONİM ŞİRKETİ"/>
    <s v="EYS.02.033"/>
    <s v="EnRoute Panorama - Mobil Kullanıcı Lisansı"/>
    <s v="Univera - Ezel Kozmetik"/>
    <x v="19"/>
    <s v="Enroute"/>
    <s v="Standart"/>
    <n v="3300"/>
    <m/>
    <n v="8"/>
    <m/>
    <n v="26400"/>
    <m/>
    <m/>
    <m/>
    <n v="26400"/>
    <m/>
    <m/>
    <m/>
    <n v="1000003893"/>
    <m/>
    <m/>
    <s v="Ezel Kozmetik"/>
    <x v="3"/>
    <s v="Yeni Satış"/>
    <s v="Lisans"/>
    <s v="Lisans Satışı"/>
    <s v="Diğer"/>
    <x v="0"/>
    <x v="0"/>
    <s v="Yurt İçi"/>
    <s v="Türkiye"/>
  </r>
  <r>
    <s v="Q4"/>
    <x v="1"/>
    <x v="11"/>
    <m/>
    <s v="TTM PAZARLAMA TİCARET İTHALAT VE İHRACAT ANONİM ŞİRKETİ"/>
    <s v="EYS.01.021"/>
    <s v="EnRoute Panorama - Dağıtım Kanalı (Bayi/Distribütör/Şube) Lisansı"/>
    <s v="Univera - Ezel Kozmetik"/>
    <x v="19"/>
    <s v="Enroute"/>
    <s v="Standart"/>
    <n v="13000"/>
    <m/>
    <n v="10"/>
    <m/>
    <n v="130000"/>
    <m/>
    <m/>
    <m/>
    <n v="130000"/>
    <m/>
    <m/>
    <m/>
    <n v="1000003893"/>
    <m/>
    <m/>
    <s v="Ezel Kozmetik"/>
    <x v="3"/>
    <s v="Yeni Satış"/>
    <s v="Lisans"/>
    <s v="Lisans Satışı"/>
    <s v="Diğer"/>
    <x v="0"/>
    <x v="0"/>
    <s v="Yurt İçi"/>
    <s v="Türkiye"/>
  </r>
  <r>
    <s v="Q2"/>
    <x v="0"/>
    <x v="5"/>
    <m/>
    <s v="BRISA BRIDGESTONE SABANCI LASTIK SANAYI VE TICARET A.S."/>
    <s v="EH.02.011"/>
    <s v="Enroute Panorama ExtendedAPI Yazilim Bakimi Hizmeti "/>
    <s v="Univera - Brisa Bridgestone"/>
    <x v="2"/>
    <s v="Enroute"/>
    <m/>
    <n v="806425.92"/>
    <m/>
    <n v="1"/>
    <m/>
    <n v="806425.92"/>
    <m/>
    <n v="0"/>
    <m/>
    <n v="806425.92"/>
    <m/>
    <n v="0"/>
    <n v="0"/>
    <s v="UNI240000000901"/>
    <m/>
    <m/>
    <s v="Brisa"/>
    <x v="0"/>
    <s v="Yenileme"/>
    <s v="Hizmet"/>
    <s v="Bakım ve Destek Hizmeti"/>
    <s v="Key Account"/>
    <x v="0"/>
    <x v="0"/>
    <s v="Yurt İçi"/>
    <s v="Türkiye"/>
  </r>
  <r>
    <s v="Q2"/>
    <x v="0"/>
    <x v="5"/>
    <m/>
    <s v="BRISA BRIDGESTONE SABANCI LASTIK SANAYI VE TICARET A.S."/>
    <s v="EYS.01.011"/>
    <s v="EnRoute Panorama - Web Connector  - Dist Okuma Uygulama Lisansi (Dis Kaynak) Standart"/>
    <s v="Univera - Brisa Bridgestone"/>
    <x v="2"/>
    <s v="Enroute"/>
    <m/>
    <n v="600229"/>
    <m/>
    <n v="1"/>
    <m/>
    <n v="600229"/>
    <m/>
    <n v="0"/>
    <m/>
    <n v="600229"/>
    <m/>
    <n v="0"/>
    <n v="0"/>
    <s v="UNI240000000900"/>
    <m/>
    <m/>
    <s v="Brisa"/>
    <x v="0"/>
    <s v="Yeni Satış"/>
    <s v="Lisans"/>
    <s v="Lisans Satışı"/>
    <s v="Key Account"/>
    <x v="0"/>
    <x v="0"/>
    <s v="Yurt İçi"/>
    <s v="Türkiye"/>
  </r>
  <r>
    <s v="Q1"/>
    <x v="1"/>
    <x v="0"/>
    <m/>
    <s v="MİYA OTOMASYON VE BARKOD BILISIM SISTEMLERI SAN TİC. VE L.T.D. STI."/>
    <s v="WPH.02.001"/>
    <s v="Webplus Yazilim Bakimi Hizmeti"/>
    <s v="Univera - Kanal"/>
    <x v="5"/>
    <s v="Enroute"/>
    <s v="Webplus"/>
    <n v="5916"/>
    <m/>
    <n v="1"/>
    <m/>
    <n v="5916"/>
    <m/>
    <n v="0"/>
    <m/>
    <n v="5916"/>
    <m/>
    <n v="0"/>
    <n v="0"/>
    <m/>
    <m/>
    <m/>
    <s v="Miya"/>
    <x v="0"/>
    <s v="Yenileme"/>
    <s v="Hizmet"/>
    <s v="Bakım ve Destek Hizmeti"/>
    <s v="Diğer"/>
    <x v="1"/>
    <x v="1"/>
    <s v="Yurt İçi"/>
    <s v="Türkiye"/>
  </r>
  <r>
    <s v="Q4"/>
    <x v="1"/>
    <x v="11"/>
    <m/>
    <s v="MİYA OTOMASYON VE BARKOD BILISIM SISTEMLERI SAN TİC. VE L.T.D. STI."/>
    <s v="WPH.02.001"/>
    <s v="WebPlus Yazılım Bakımı Hizmeti"/>
    <s v="Univera - Kanal"/>
    <x v="20"/>
    <s v="Enroute"/>
    <s v="Webplus"/>
    <n v="11240"/>
    <m/>
    <n v="1"/>
    <m/>
    <n v="11240"/>
    <m/>
    <m/>
    <m/>
    <n v="11240"/>
    <m/>
    <m/>
    <m/>
    <n v="1000003932"/>
    <m/>
    <m/>
    <s v="Miya"/>
    <x v="0"/>
    <s v="Yenileme"/>
    <s v="Hizmet"/>
    <s v="Bakım ve Destek Hizmeti"/>
    <s v="Diğer"/>
    <x v="1"/>
    <x v="1"/>
    <s v="Yurt İçi"/>
    <s v="Türkiye"/>
  </r>
  <r>
    <s v="Q4"/>
    <x v="1"/>
    <x v="11"/>
    <m/>
    <s v="MİYA OTOMASYON VE BARKOD BILISIM SISTEMLERI SAN TİC. VE L.T.D. STI."/>
    <s v="WPH.02.001"/>
    <s v="WebPlus Yazılım Bakımı Hizmeti"/>
    <s v="Univera - Kanal"/>
    <x v="20"/>
    <s v="Enroute"/>
    <s v="Webplus"/>
    <n v="11240"/>
    <m/>
    <n v="1"/>
    <m/>
    <n v="11240"/>
    <m/>
    <m/>
    <m/>
    <n v="11240"/>
    <m/>
    <m/>
    <m/>
    <n v="1000003931"/>
    <m/>
    <m/>
    <s v="Miya"/>
    <x v="0"/>
    <s v="Yenileme"/>
    <s v="Hizmet"/>
    <s v="Bakım ve Destek Hizmeti"/>
    <s v="Diğer"/>
    <x v="1"/>
    <x v="1"/>
    <s v="Yurt İçi"/>
    <s v="Türkiye"/>
  </r>
  <r>
    <s v="Q4"/>
    <x v="1"/>
    <x v="11"/>
    <m/>
    <s v="MİYA OTOMASYON VE BARKOD BILISIM SISTEMLERI SAN TİC. VE L.T.D. STI."/>
    <s v="WPH.02.001"/>
    <s v="WebPlus Yazılım Bakımı Hizmeti"/>
    <s v="Univera - Kanal"/>
    <x v="20"/>
    <s v="Enroute"/>
    <s v="Webplus"/>
    <n v="7024"/>
    <m/>
    <n v="1"/>
    <m/>
    <n v="7024"/>
    <m/>
    <m/>
    <m/>
    <n v="7024"/>
    <m/>
    <m/>
    <m/>
    <n v="1000003929"/>
    <m/>
    <m/>
    <s v="Miya"/>
    <x v="0"/>
    <s v="Yenileme"/>
    <s v="Hizmet"/>
    <s v="Bakım ve Destek Hizmeti"/>
    <s v="Diğer"/>
    <x v="1"/>
    <x v="1"/>
    <s v="Yurt İçi"/>
    <s v="Türkiye"/>
  </r>
  <r>
    <s v="Q4"/>
    <x v="1"/>
    <x v="11"/>
    <m/>
    <s v="MİYA OTOMASYON VE BARKOD BILISIM SISTEMLERI SAN TİC. VE L.T.D. STI."/>
    <s v="WPH.02.001"/>
    <s v="WebPlus Yazılım Bakımı Hizmeti"/>
    <s v="Univera - Kanal"/>
    <x v="20"/>
    <s v="Enroute"/>
    <s v="Webplus"/>
    <n v="22480"/>
    <m/>
    <n v="1"/>
    <m/>
    <n v="22480"/>
    <m/>
    <m/>
    <m/>
    <n v="22480"/>
    <m/>
    <m/>
    <m/>
    <n v="1000003928"/>
    <m/>
    <m/>
    <s v="Miya"/>
    <x v="0"/>
    <s v="Yenileme"/>
    <s v="Hizmet"/>
    <s v="Bakım ve Destek Hizmeti"/>
    <s v="Diğer"/>
    <x v="1"/>
    <x v="1"/>
    <s v="Yurt İçi"/>
    <s v="Türkiye"/>
  </r>
  <r>
    <s v="Q4"/>
    <x v="1"/>
    <x v="11"/>
    <m/>
    <s v="MİYA OTOMASYON VE BARKOD BILISIM SISTEMLERI SAN TİC. VE L.T.D. STI."/>
    <s v="WPH.02.001"/>
    <s v="WebPlus Yazılım Bakımı Hizmeti"/>
    <s v="Univera - Kanal"/>
    <x v="20"/>
    <s v="Enroute"/>
    <s v="Webplus"/>
    <n v="11240"/>
    <m/>
    <n v="1"/>
    <m/>
    <n v="11240"/>
    <m/>
    <m/>
    <m/>
    <n v="11240"/>
    <m/>
    <m/>
    <m/>
    <n v="1000003927"/>
    <m/>
    <m/>
    <s v="Miya"/>
    <x v="0"/>
    <s v="Yenileme"/>
    <s v="Hizmet"/>
    <s v="Bakım ve Destek Hizmeti"/>
    <s v="Diğer"/>
    <x v="1"/>
    <x v="1"/>
    <s v="Yurt İçi"/>
    <s v="Türkiye"/>
  </r>
  <r>
    <s v="Q4"/>
    <x v="1"/>
    <x v="11"/>
    <m/>
    <s v="MİYA OTOMASYON VE BARKOD BILISIM SISTEMLERI SAN TİC. VE L.T.D. STI."/>
    <s v="WPH.02.001"/>
    <s v="WebPlus Yazılım Bakımı Hizmeti"/>
    <s v="Univera - Kanal"/>
    <x v="20"/>
    <s v="Enroute"/>
    <s v="Webplus"/>
    <n v="11240"/>
    <m/>
    <n v="1"/>
    <m/>
    <n v="11240"/>
    <m/>
    <m/>
    <m/>
    <n v="11240"/>
    <m/>
    <m/>
    <m/>
    <n v="1000003925"/>
    <m/>
    <m/>
    <s v="Miya"/>
    <x v="0"/>
    <s v="Yenileme"/>
    <s v="Hizmet"/>
    <s v="Bakım ve Destek Hizmeti"/>
    <s v="Diğer"/>
    <x v="1"/>
    <x v="1"/>
    <s v="Yurt İçi"/>
    <s v="Türkiye"/>
  </r>
  <r>
    <s v="Q4"/>
    <x v="1"/>
    <x v="11"/>
    <m/>
    <s v="MİYA OTOMASYON VE BARKOD BILISIM SISTEMLERI SAN TİC. VE L.T.D. STI."/>
    <s v="WPH.02.001"/>
    <s v="WebPlus Yazılım Bakımı Hizmeti"/>
    <s v="Univera - Kanal"/>
    <x v="20"/>
    <s v="Enroute"/>
    <s v="Webplus"/>
    <n v="7024"/>
    <m/>
    <n v="1"/>
    <m/>
    <n v="7024"/>
    <m/>
    <m/>
    <m/>
    <n v="7024"/>
    <m/>
    <m/>
    <m/>
    <n v="1000003924"/>
    <m/>
    <m/>
    <s v="Miya"/>
    <x v="0"/>
    <s v="Yenileme"/>
    <s v="Hizmet"/>
    <s v="Bakım ve Destek Hizmeti"/>
    <s v="Diğer"/>
    <x v="1"/>
    <x v="1"/>
    <s v="Yurt İçi"/>
    <s v="Türkiye"/>
  </r>
  <r>
    <s v="Q4"/>
    <x v="1"/>
    <x v="11"/>
    <m/>
    <s v="MİYA OTOMASYON VE BARKOD BILISIM SISTEMLERI SAN TİC. VE L.T.D. STI."/>
    <s v="WPH.02.001"/>
    <s v="WebPlus Yazılım Bakımı Hizmeti"/>
    <s v="Univera - Kanal"/>
    <x v="20"/>
    <s v="Enroute"/>
    <s v="Webplus"/>
    <n v="11240"/>
    <m/>
    <n v="1"/>
    <m/>
    <n v="11240"/>
    <m/>
    <m/>
    <m/>
    <n v="11240"/>
    <m/>
    <m/>
    <m/>
    <n v="1000003923"/>
    <m/>
    <m/>
    <s v="Miya"/>
    <x v="0"/>
    <s v="Yenileme"/>
    <s v="Hizmet"/>
    <s v="Bakım ve Destek Hizmeti"/>
    <s v="Diğer"/>
    <x v="1"/>
    <x v="1"/>
    <s v="Yurt İçi"/>
    <s v="Türkiye"/>
  </r>
  <r>
    <s v="Q4"/>
    <x v="1"/>
    <x v="11"/>
    <m/>
    <s v="MİYA OTOMASYON VE BARKOD BILISIM SISTEMLERI SAN TİC. VE L.T.D. STI."/>
    <s v="WPH.02.001"/>
    <s v="WebPlus Yazılım Bakımı Hizmeti"/>
    <s v="Univera - Kanal"/>
    <x v="20"/>
    <s v="Enroute"/>
    <s v="Webplus"/>
    <n v="11240"/>
    <m/>
    <n v="1"/>
    <m/>
    <n v="11240"/>
    <m/>
    <m/>
    <m/>
    <n v="11240"/>
    <m/>
    <m/>
    <m/>
    <n v="1000003922"/>
    <m/>
    <m/>
    <s v="Miya"/>
    <x v="0"/>
    <s v="Yenileme"/>
    <s v="Hizmet"/>
    <s v="Bakım ve Destek Hizmeti"/>
    <s v="Diğer"/>
    <x v="1"/>
    <x v="1"/>
    <s v="Yurt İçi"/>
    <s v="Türkiye"/>
  </r>
  <r>
    <s v="Q4"/>
    <x v="1"/>
    <x v="11"/>
    <m/>
    <s v="MİYA OTOMASYON VE BARKOD BILISIM SISTEMLERI SAN TİC. VE L.T.D. STI."/>
    <s v="WPH.02.001"/>
    <s v="WebPlus Yazılım Bakımı Hizmeti"/>
    <s v="Univera - Kanal"/>
    <x v="20"/>
    <s v="Enroute"/>
    <s v="Webplus"/>
    <n v="7024"/>
    <m/>
    <n v="1"/>
    <m/>
    <n v="7024"/>
    <m/>
    <m/>
    <m/>
    <n v="7024"/>
    <m/>
    <m/>
    <m/>
    <n v="1000003921"/>
    <m/>
    <m/>
    <s v="Miya"/>
    <x v="0"/>
    <s v="Yenileme"/>
    <s v="Hizmet"/>
    <s v="Bakım ve Destek Hizmeti"/>
    <s v="Diğer"/>
    <x v="1"/>
    <x v="1"/>
    <s v="Yurt İçi"/>
    <s v="Türkiye"/>
  </r>
  <r>
    <s v="Q4"/>
    <x v="1"/>
    <x v="11"/>
    <m/>
    <s v="MİYA OTOMASYON VE BARKOD BILISIM SISTEMLERI SAN TİC. VE L.T.D. STI."/>
    <s v="WPH.02.001"/>
    <s v="WebPlus Yazılım Bakımı Hizmeti"/>
    <s v="Univera - Kanal"/>
    <x v="20"/>
    <s v="Enroute"/>
    <s v="Webplus"/>
    <n v="11240"/>
    <m/>
    <n v="1"/>
    <m/>
    <n v="11240"/>
    <m/>
    <m/>
    <m/>
    <n v="11240"/>
    <m/>
    <m/>
    <m/>
    <n v="1000003920"/>
    <m/>
    <m/>
    <s v="Miya"/>
    <x v="0"/>
    <s v="Yenileme"/>
    <s v="Hizmet"/>
    <s v="Bakım ve Destek Hizmeti"/>
    <s v="Diğer"/>
    <x v="1"/>
    <x v="1"/>
    <s v="Yurt İçi"/>
    <s v="Türkiye"/>
  </r>
  <r>
    <s v="Q4"/>
    <x v="1"/>
    <x v="11"/>
    <m/>
    <s v="MİYA OTOMASYON VE BARKOD BILISIM SISTEMLERI SAN TİC. VE L.T.D. STI."/>
    <s v="WPH.02.001"/>
    <s v="WebPlus Yazılım Bakımı Hizmeti"/>
    <s v="Univera - Kanal"/>
    <x v="20"/>
    <s v="Enroute"/>
    <s v="Webplus"/>
    <n v="11240"/>
    <m/>
    <n v="1"/>
    <m/>
    <n v="11240"/>
    <m/>
    <m/>
    <m/>
    <n v="11240"/>
    <m/>
    <m/>
    <m/>
    <n v="1000003919"/>
    <m/>
    <m/>
    <s v="Miya"/>
    <x v="0"/>
    <s v="Yenileme"/>
    <s v="Hizmet"/>
    <s v="Bakım ve Destek Hizmeti"/>
    <s v="Diğer"/>
    <x v="1"/>
    <x v="1"/>
    <s v="Yurt İçi"/>
    <s v="Türkiye"/>
  </r>
  <r>
    <s v="Q4"/>
    <x v="1"/>
    <x v="11"/>
    <m/>
    <s v="MİYA OTOMASYON VE BARKOD BILISIM SISTEMLERI SAN TİC. VE L.T.D. STI."/>
    <s v="WPH.02.001"/>
    <s v="WebPlus Yazılım Bakımı Hizmeti"/>
    <s v="Univera - Kanal"/>
    <x v="20"/>
    <s v="Enroute"/>
    <s v="Webplus"/>
    <n v="11240"/>
    <m/>
    <n v="1"/>
    <m/>
    <n v="11240"/>
    <m/>
    <m/>
    <m/>
    <n v="11240"/>
    <m/>
    <m/>
    <m/>
    <n v="1000003917"/>
    <m/>
    <m/>
    <s v="Miya"/>
    <x v="0"/>
    <s v="Yenileme"/>
    <s v="Hizmet"/>
    <s v="Bakım ve Destek Hizmeti"/>
    <s v="Diğer"/>
    <x v="1"/>
    <x v="1"/>
    <s v="Yurt İçi"/>
    <s v="Türkiye"/>
  </r>
  <r>
    <s v="Q1"/>
    <x v="1"/>
    <x v="0"/>
    <m/>
    <s v="ALPEDO GIDA SAN.VE TIC.A.S"/>
    <s v="EH.05.002"/>
    <s v="Enroute Panorama - Rapor Gelistirme Hizmeti"/>
    <s v="Univera - Alpedo Dondurma"/>
    <x v="11"/>
    <s v="Enroute"/>
    <s v="Enroute"/>
    <n v="7000"/>
    <m/>
    <n v="5"/>
    <m/>
    <n v="87500"/>
    <m/>
    <n v="52500"/>
    <m/>
    <n v="35000"/>
    <m/>
    <n v="0"/>
    <n v="0"/>
    <m/>
    <m/>
    <m/>
    <s v="Alpedo"/>
    <x v="3"/>
    <s v="Yeni Satış"/>
    <s v="Hizmet"/>
    <s v="Rapor Geliştirme"/>
    <s v="Diğer"/>
    <x v="0"/>
    <x v="0"/>
    <s v="Yurt İçi"/>
    <s v="Türkiye"/>
  </r>
  <r>
    <s v="Q1"/>
    <x v="1"/>
    <x v="0"/>
    <m/>
    <s v="ALPEDO GIDA SAN.VE TIC.A.S"/>
    <s v="EH.01.001"/>
    <s v="Enroute Panorama - Proje ve Ürün Yönetimi Danışmanlığı Hizmeti"/>
    <s v="Univera - Alpedo Dondurma"/>
    <x v="11"/>
    <s v="Enroute"/>
    <s v="Enroute"/>
    <n v="7000"/>
    <m/>
    <n v="49"/>
    <m/>
    <n v="857500"/>
    <m/>
    <n v="514500"/>
    <m/>
    <n v="343000"/>
    <m/>
    <n v="0"/>
    <n v="0"/>
    <m/>
    <m/>
    <m/>
    <s v="Alpedo"/>
    <x v="3"/>
    <s v="Yeni Satış"/>
    <s v="Hizmet"/>
    <s v="Proje Yönetimi ve Danışmanlık"/>
    <s v="Diğer"/>
    <x v="0"/>
    <x v="0"/>
    <s v="Yurt İçi"/>
    <s v="Türkiye"/>
  </r>
  <r>
    <s v="Q1"/>
    <x v="1"/>
    <x v="0"/>
    <m/>
    <s v="ALPEDO GIDA SAN.VE TIC.A.S"/>
    <s v="EY.01.014"/>
    <s v="Enroute Panorama - Platform Back Office Kullanici Yazılımi (Enterprise)"/>
    <s v="Univera - Alpedo Dondurma"/>
    <x v="11"/>
    <s v="Enroute"/>
    <s v="Enroute"/>
    <n v="7800"/>
    <m/>
    <n v="60"/>
    <m/>
    <n v="1170000"/>
    <m/>
    <n v="702000"/>
    <m/>
    <n v="468000"/>
    <m/>
    <n v="0"/>
    <n v="0"/>
    <m/>
    <m/>
    <m/>
    <s v="Alpedo"/>
    <x v="3"/>
    <s v="Yeni Satış"/>
    <s v="Lisans"/>
    <s v="Lisans Satışı"/>
    <s v="Diğer"/>
    <x v="0"/>
    <x v="0"/>
    <s v="Yurt İçi"/>
    <s v="Türkiye"/>
  </r>
  <r>
    <s v="Q1"/>
    <x v="1"/>
    <x v="0"/>
    <m/>
    <s v="ALPEDO GIDA SAN.VE TIC.A.S"/>
    <s v="EY.01.001"/>
    <s v="Enroute Panorama - Mobil Satis &amp; Dafitim Çözüm Yazılımi (Enterprise)"/>
    <s v="Univera - Alpedo Dondurma"/>
    <x v="11"/>
    <s v="Enroute"/>
    <s v="Enroute"/>
    <n v="580000"/>
    <m/>
    <n v="1"/>
    <m/>
    <n v="1450000"/>
    <m/>
    <n v="870000"/>
    <m/>
    <n v="580000"/>
    <m/>
    <n v="0"/>
    <n v="0"/>
    <m/>
    <m/>
    <m/>
    <s v="Alpedo"/>
    <x v="3"/>
    <s v="Yeni Satış"/>
    <s v="Lisans"/>
    <s v="Lisans Satışı"/>
    <s v="Diğer"/>
    <x v="0"/>
    <x v="0"/>
    <s v="Yurt İçi"/>
    <s v="Türkiye"/>
  </r>
  <r>
    <s v="Q1"/>
    <x v="1"/>
    <x v="0"/>
    <m/>
    <s v="ALPEDO GIDA SAN.VE TIC.A.S"/>
    <s v="EY.02.033"/>
    <s v="Enroute Panorama - Mobil Kullanici Yazılımi (Enterprise)"/>
    <s v="Univera - Alpedo Dondurma"/>
    <x v="11"/>
    <s v="Enroute"/>
    <s v="Enroute"/>
    <n v="3200"/>
    <m/>
    <n v="90"/>
    <m/>
    <n v="720000"/>
    <m/>
    <n v="432000"/>
    <m/>
    <n v="288000"/>
    <m/>
    <n v="0"/>
    <n v="0"/>
    <m/>
    <m/>
    <m/>
    <s v="Alpedo"/>
    <x v="3"/>
    <s v="Yeni Satış"/>
    <s v="Lisans"/>
    <s v="Lisans Satışı"/>
    <s v="Diğer"/>
    <x v="0"/>
    <x v="0"/>
    <s v="Yurt İçi"/>
    <s v="Türkiye"/>
  </r>
  <r>
    <s v="Q1"/>
    <x v="1"/>
    <x v="0"/>
    <m/>
    <s v="ALPEDO GIDA SAN.VE TIC.A.S"/>
    <s v="EH.01.003"/>
    <s v="Enroute Panorama - Kurulum ve Efitim Hizmeti"/>
    <s v="Univera - Alpedo Dondurma"/>
    <x v="11"/>
    <s v="Enroute"/>
    <s v="Enroute"/>
    <n v="4800"/>
    <m/>
    <n v="40"/>
    <m/>
    <n v="480000"/>
    <m/>
    <n v="288000"/>
    <m/>
    <n v="192000"/>
    <m/>
    <n v="0"/>
    <n v="0"/>
    <m/>
    <m/>
    <m/>
    <s v="Alpedo"/>
    <x v="3"/>
    <s v="Yeni Satış"/>
    <s v="Hizmet"/>
    <s v="Kurulum ve Eğitim"/>
    <s v="Diğer"/>
    <x v="0"/>
    <x v="0"/>
    <s v="Yurt İçi"/>
    <s v="Türkiye"/>
  </r>
  <r>
    <s v="Q1"/>
    <x v="1"/>
    <x v="0"/>
    <m/>
    <s v="DARDANEL DAĞITIM A.Ş."/>
    <s v="EH.06.001"/>
    <s v="Enroute Panorama - Hosting Hizmeti"/>
    <s v="Univera - Dardanel"/>
    <x v="12"/>
    <s v="Hosting"/>
    <s v="Enroute"/>
    <n v="44917.17"/>
    <m/>
    <n v="1"/>
    <m/>
    <n v="44917.17"/>
    <m/>
    <n v="0"/>
    <m/>
    <n v="44917.17"/>
    <m/>
    <n v="0"/>
    <n v="0"/>
    <m/>
    <m/>
    <m/>
    <s v="Dardanel"/>
    <x v="0"/>
    <s v="Yenileme"/>
    <s v="Hizmet"/>
    <s v="Hosting"/>
    <s v="Diğer"/>
    <x v="0"/>
    <x v="0"/>
    <s v="Yurt İçi"/>
    <s v="Türkiye"/>
  </r>
  <r>
    <s v="Q1"/>
    <x v="1"/>
    <x v="0"/>
    <m/>
    <s v="LA LORRAINE UNLU MAMÜLLER SAN. VE TIC. A.S."/>
    <s v="EH.06.001"/>
    <s v="Enroute Panorama - Hosting Hizmeti"/>
    <s v="Univera - La Lorraine"/>
    <x v="13"/>
    <s v="Hosting"/>
    <s v="Enroute"/>
    <n v="63688.12"/>
    <m/>
    <n v="1"/>
    <m/>
    <n v="63688.115259999999"/>
    <m/>
    <n v="-4.7400000000000003E-3"/>
    <m/>
    <n v="63688.12"/>
    <m/>
    <n v="0"/>
    <n v="0"/>
    <m/>
    <m/>
    <m/>
    <s v="La Lorraine"/>
    <x v="0"/>
    <s v="Yenileme"/>
    <s v="Hizmet"/>
    <s v="Hosting"/>
    <s v="Diğer"/>
    <x v="0"/>
    <x v="0"/>
    <s v="Yurt İçi"/>
    <s v="Türkiye"/>
  </r>
  <r>
    <s v="Q1"/>
    <x v="1"/>
    <x v="0"/>
    <m/>
    <s v="PERNOD RICARD ISTANBUL IÇ VE DIS TIC. LTD. STI"/>
    <s v="EH.06.001"/>
    <s v="Enroute Panorama - Hosting Hizmeti"/>
    <s v="Univera - Pernod Ricard"/>
    <x v="13"/>
    <s v="Hosting"/>
    <s v="Enroute"/>
    <n v="171650.74"/>
    <m/>
    <n v="1"/>
    <m/>
    <n v="171650.74"/>
    <m/>
    <n v="0"/>
    <m/>
    <n v="171650.74"/>
    <m/>
    <n v="0"/>
    <n v="0"/>
    <m/>
    <m/>
    <m/>
    <s v="Pernod Ricard"/>
    <x v="0"/>
    <s v="Yenileme"/>
    <s v="Hizmet"/>
    <s v="Hosting"/>
    <s v="Key Account"/>
    <x v="0"/>
    <x v="0"/>
    <s v="Yurt İçi"/>
    <s v="Türkiye"/>
  </r>
  <r>
    <s v="Q1"/>
    <x v="1"/>
    <x v="0"/>
    <m/>
    <s v="Tadım Gıda Maddeleri San. ve Tic. A.Ş."/>
    <s v="EH.06.001"/>
    <s v="Enroute Panorama - Hosting Hizmeti"/>
    <s v="Univera - Tadım"/>
    <x v="11"/>
    <s v="Hosting"/>
    <s v="Enroute"/>
    <n v="23467.78"/>
    <m/>
    <n v="2"/>
    <m/>
    <n v="46935.56"/>
    <m/>
    <n v="0"/>
    <m/>
    <n v="46935.56"/>
    <m/>
    <n v="0"/>
    <n v="0"/>
    <m/>
    <m/>
    <m/>
    <s v="Tadım"/>
    <x v="0"/>
    <s v="Yenileme"/>
    <s v="Hizmet"/>
    <s v="Hosting"/>
    <s v="Key Account"/>
    <x v="0"/>
    <x v="0"/>
    <s v="Yurt İçi"/>
    <s v="Türkiye"/>
  </r>
  <r>
    <s v="Q1"/>
    <x v="1"/>
    <x v="0"/>
    <m/>
    <s v="Tadım Gıda Maddeleri San. ve Tic. A.Ş."/>
    <s v="EH.06.001"/>
    <s v="Enroute Panorama - Hosting Hizmeti"/>
    <s v="Univera - Tadım"/>
    <x v="11"/>
    <s v="Hosting"/>
    <s v="Enroute"/>
    <n v="142032.28"/>
    <m/>
    <n v="1"/>
    <m/>
    <n v="142032.28"/>
    <m/>
    <n v="0"/>
    <m/>
    <n v="142032.28"/>
    <m/>
    <n v="0"/>
    <n v="0"/>
    <m/>
    <m/>
    <m/>
    <s v="Tadım"/>
    <x v="0"/>
    <s v="Yenileme"/>
    <s v="Hizmet"/>
    <s v="Hosting"/>
    <s v="Diğer"/>
    <x v="0"/>
    <x v="0"/>
    <s v="Yurt İçi"/>
    <s v="Türkiye"/>
  </r>
  <r>
    <s v="Q1"/>
    <x v="1"/>
    <x v="0"/>
    <m/>
    <s v="ALPEDO GIDA SAN.VE TIC.A.S"/>
    <s v="EY.01.021"/>
    <s v="Enroute Panorama - Dafitim Kanali (Bayi/Distribütör/Sube) Yazılımi (Enterprise)"/>
    <s v="Univera - Alpedo Dondurma"/>
    <x v="11"/>
    <s v="Enroute"/>
    <s v="Enroute"/>
    <n v="15000"/>
    <m/>
    <n v="22"/>
    <m/>
    <n v="825000"/>
    <m/>
    <n v="495000"/>
    <m/>
    <n v="330000"/>
    <m/>
    <n v="0"/>
    <n v="0"/>
    <m/>
    <m/>
    <m/>
    <s v="Alpedo"/>
    <x v="3"/>
    <s v="Yeni Satış"/>
    <s v="Lisans"/>
    <s v="Lisans Satışı"/>
    <s v="Diğer"/>
    <x v="0"/>
    <x v="0"/>
    <s v="Yurt İçi"/>
    <s v="Türkiye"/>
  </r>
  <r>
    <s v="Q1"/>
    <x v="1"/>
    <x v="0"/>
    <m/>
    <s v="ALPEDO GIDA SAN.VE TIC.A.S"/>
    <s v="EY.05.006"/>
    <s v="Enroute Panorama - Commerce Portal - B2B Standart - E-Ticaret Modül Yazılımi (Enterprise)"/>
    <s v="Univera - Alpedo Dondurma"/>
    <x v="11"/>
    <s v="Enroute"/>
    <s v="Enroute"/>
    <n v="285825"/>
    <m/>
    <n v="1"/>
    <m/>
    <n v="515000"/>
    <m/>
    <n v="229175"/>
    <m/>
    <n v="285825"/>
    <m/>
    <n v="0"/>
    <n v="0"/>
    <m/>
    <m/>
    <m/>
    <s v="Alpedo"/>
    <x v="3"/>
    <s v="Yenileme"/>
    <s v="Lisans"/>
    <s v="Lisans Satışı"/>
    <s v="Diğer"/>
    <x v="0"/>
    <x v="0"/>
    <s v="Yurt İçi"/>
    <s v="Türkiye"/>
  </r>
  <r>
    <s v="Q1"/>
    <x v="1"/>
    <x v="0"/>
    <m/>
    <s v="ALPEDO GIDA SAN.VE TIC.A.S"/>
    <s v="EY.05.008"/>
    <s v="Enroute Panorama - Commerce Portal - B2B - Dafitim Kanali Yazılımi (Enterprise)"/>
    <s v="Univera - Alpedo Dondurma"/>
    <x v="11"/>
    <s v="Enroute"/>
    <s v="Enroute"/>
    <n v="24960"/>
    <m/>
    <n v="55"/>
    <m/>
    <n v="2145000"/>
    <m/>
    <n v="772200"/>
    <m/>
    <n v="1372800"/>
    <m/>
    <n v="0"/>
    <n v="0"/>
    <m/>
    <m/>
    <m/>
    <s v="Alpedo"/>
    <x v="3"/>
    <s v="Yenileme"/>
    <s v="Lisans"/>
    <s v="Lisans Satışı"/>
    <s v="Diğer"/>
    <x v="0"/>
    <x v="0"/>
    <s v="Yurt İçi"/>
    <s v="Türkiye"/>
  </r>
  <r>
    <s v="Q1"/>
    <x v="1"/>
    <x v="0"/>
    <m/>
    <s v="ALPEDO GIDA SAN.VE TIC.A.S"/>
    <s v="EYS.04.007"/>
    <s v="Enroute Panorama - Asset Tracker - Demirbas Takip Modül Yazılımi Standart"/>
    <s v="Univera - Alpedo Dondurma"/>
    <x v="11"/>
    <s v="Enroute"/>
    <s v="Enroute"/>
    <n v="284000"/>
    <m/>
    <n v="1"/>
    <m/>
    <n v="710000"/>
    <m/>
    <n v="426000"/>
    <m/>
    <n v="284000"/>
    <m/>
    <n v="0"/>
    <n v="0"/>
    <m/>
    <m/>
    <m/>
    <s v="Alpedo"/>
    <x v="3"/>
    <s v="Yenileme"/>
    <s v="Lisans"/>
    <s v="Lisans Satışı"/>
    <s v="Diğer"/>
    <x v="0"/>
    <x v="0"/>
    <s v="Yurt İçi"/>
    <s v="Türkiye"/>
  </r>
  <r>
    <s v="Q2"/>
    <x v="0"/>
    <x v="5"/>
    <m/>
    <s v="PERNOD RICARD ISTANBUL IÇ VE DIS TIC. LTD. STI"/>
    <s v="EY.06.001"/>
    <s v="EnRoute Panorama - Yazilim Gelistirme Hizmeti"/>
    <s v="Univera - Pernod Ricard"/>
    <x v="12"/>
    <s v="Enroute"/>
    <m/>
    <n v="6074.64"/>
    <m/>
    <n v="10"/>
    <m/>
    <n v="60746.400000000001"/>
    <m/>
    <n v="0"/>
    <m/>
    <n v="60746.400000000001"/>
    <m/>
    <n v="0"/>
    <n v="0"/>
    <s v="UNI240000000920"/>
    <m/>
    <m/>
    <s v="Pernod Ricard"/>
    <x v="0"/>
    <s v="Yeni Satış"/>
    <s v="Hizmet"/>
    <s v="Yazılım Geliştirme"/>
    <s v="Key Account"/>
    <x v="0"/>
    <x v="0"/>
    <s v="Yurt İçi"/>
    <s v="Türkiye"/>
  </r>
  <r>
    <s v="Q2"/>
    <x v="0"/>
    <x v="5"/>
    <m/>
    <s v="Şölen Çikolata Gıda Sanayi Ve Ticaret A. Ş."/>
    <s v="EH.05.002"/>
    <s v="EnRoute Panorama - Rapor Gelistirme Hizmeti"/>
    <s v="Univera - Şölen"/>
    <x v="11"/>
    <s v="Enroute"/>
    <m/>
    <n v="5443.2"/>
    <m/>
    <n v="5"/>
    <m/>
    <n v="27216"/>
    <m/>
    <n v="0"/>
    <m/>
    <n v="27216"/>
    <m/>
    <n v="0"/>
    <n v="0"/>
    <s v="UNI240000000896"/>
    <m/>
    <m/>
    <s v="Şölen"/>
    <x v="0"/>
    <s v="Yeni Satış"/>
    <s v="Hizmet"/>
    <s v="Rapor Geliştirme"/>
    <s v="Key Account"/>
    <x v="0"/>
    <x v="0"/>
    <s v="Yurt İçi"/>
    <s v="Türkiye"/>
  </r>
  <r>
    <s v="Q1"/>
    <x v="1"/>
    <x v="0"/>
    <m/>
    <s v="MATRIKS BİLGİSAYAR SİSTEMLERİ LTD.ŞTİ"/>
    <s v="UH.01.002"/>
    <s v="Unidox Kontör"/>
    <s v="Univera Kontör Satışı"/>
    <x v="5"/>
    <s v="E-Dönüşüm"/>
    <s v="Unidox"/>
    <n v="3.5625"/>
    <m/>
    <n v="2000"/>
    <m/>
    <n v="7125"/>
    <m/>
    <n v="0"/>
    <m/>
    <n v="7125"/>
    <m/>
    <n v="0"/>
    <n v="0"/>
    <m/>
    <m/>
    <m/>
    <s v="Matriks"/>
    <x v="0"/>
    <s v="Yeni Satış"/>
    <s v="Kontor"/>
    <s v="Kontor Satışı"/>
    <s v="Key Account"/>
    <x v="1"/>
    <x v="2"/>
    <s v="Yurt İçi"/>
    <s v="Türkiye"/>
  </r>
  <r>
    <s v="Q1"/>
    <x v="1"/>
    <x v="0"/>
    <m/>
    <s v="ERBAK-ULUDAG PAZARLAMA SATIS VE DAGITIM A.S."/>
    <s v="QH.01.001"/>
    <s v="Quest Panorama - Proje ve Ürün Yönetimi Danismanlifi Hizmeti"/>
    <s v="Univera - Uludağ İçecek"/>
    <x v="11"/>
    <s v="Quest"/>
    <s v="Quest"/>
    <n v="7886"/>
    <m/>
    <n v="2"/>
    <m/>
    <n v="15772"/>
    <m/>
    <n v="0"/>
    <m/>
    <n v="15772"/>
    <m/>
    <n v="0"/>
    <n v="0"/>
    <m/>
    <m/>
    <m/>
    <s v="Uludağ İçecek"/>
    <x v="0"/>
    <s v="Yeni Satış"/>
    <s v="Hizmet"/>
    <s v="Proje Yönetimi ve Danışmanlık"/>
    <s v="Key Account"/>
    <x v="0"/>
    <x v="0"/>
    <s v="Yurt İçi"/>
    <s v="Türkiye"/>
  </r>
  <r>
    <s v="Q1"/>
    <x v="1"/>
    <x v="0"/>
    <m/>
    <s v="ERBAK-ULUDAG PAZARLAMA SATIS VE DAGITIM A.S."/>
    <s v="QYS.01.006"/>
    <s v="Quest Panorama - Platform Back Office Kullanici Yazılımi Standart"/>
    <s v="Univera - Uludağ İçecek"/>
    <x v="11"/>
    <s v="Quest"/>
    <s v="Quest"/>
    <n v="4735"/>
    <m/>
    <n v="1"/>
    <m/>
    <n v="4735"/>
    <m/>
    <n v="0"/>
    <m/>
    <n v="4735"/>
    <m/>
    <n v="0"/>
    <n v="0"/>
    <m/>
    <m/>
    <m/>
    <s v="Uludağ İçecek"/>
    <x v="0"/>
    <s v="Yeni Satış"/>
    <s v="Lisans"/>
    <s v="Lisans Satışı"/>
    <s v="Key Account"/>
    <x v="0"/>
    <x v="0"/>
    <s v="Yurt İçi"/>
    <s v="Türkiye"/>
  </r>
  <r>
    <s v="Q1"/>
    <x v="1"/>
    <x v="0"/>
    <m/>
    <s v="ERBAK-ULUDAG PAZARLAMA SATIS VE DAGITIM A.S."/>
    <s v="QYS.02.007"/>
    <s v="Quest Panorama - Mobil Kullanicisi Yazılımi Standart"/>
    <s v="Univera - Uludağ İçecek"/>
    <x v="11"/>
    <s v="Quest"/>
    <s v="Quest"/>
    <n v="3342"/>
    <m/>
    <n v="5"/>
    <m/>
    <n v="16710"/>
    <m/>
    <n v="0"/>
    <m/>
    <n v="16710"/>
    <m/>
    <n v="0"/>
    <n v="0"/>
    <m/>
    <m/>
    <m/>
    <s v="Uludağ İçecek"/>
    <x v="0"/>
    <s v="Yeni Satış"/>
    <s v="Lisans"/>
    <s v="Lisans Satışı"/>
    <s v="Key Account"/>
    <x v="0"/>
    <x v="0"/>
    <s v="Yurt İçi"/>
    <s v="Türkiye"/>
  </r>
  <r>
    <s v="Q2"/>
    <x v="0"/>
    <x v="5"/>
    <m/>
    <s v="PERNOD RICARD ISTANBUL IÇ VE DIS TIC. LTD. STI"/>
    <s v="EY.06.001"/>
    <s v="EnRoute Panorama - Yazilim Gelistirme Hizmeti"/>
    <s v="Univera - Pernod Ricard"/>
    <x v="12"/>
    <s v="Enroute"/>
    <m/>
    <n v="6074.6401425178146"/>
    <m/>
    <n v="8.42"/>
    <m/>
    <n v="51148.468800000002"/>
    <m/>
    <n v="-1.1999999999999999E-3"/>
    <m/>
    <n v="51148.47"/>
    <m/>
    <n v="0"/>
    <n v="0"/>
    <s v="UNI240000000920"/>
    <m/>
    <m/>
    <s v="Pernod Ricard"/>
    <x v="0"/>
    <s v="Yeni Satış"/>
    <s v="Hizmet"/>
    <s v="Yazılım Geliştirme"/>
    <s v="Key Account"/>
    <x v="0"/>
    <x v="0"/>
    <s v="Yurt İçi"/>
    <s v="Türkiye"/>
  </r>
  <r>
    <s v="Q2"/>
    <x v="0"/>
    <x v="5"/>
    <m/>
    <s v="PERNOD RICARD ISTANBUL IÇ VE DIS TIC. LTD. STI"/>
    <s v="EY.06.001"/>
    <s v="EnRoute Panorama - Yazilim Gelistirme Hizmeti"/>
    <s v="Univera - Pernod Ricard"/>
    <x v="12"/>
    <s v="Enroute"/>
    <m/>
    <n v="6074.6404320987649"/>
    <m/>
    <n v="6.48"/>
    <m/>
    <n v="39363.667200000004"/>
    <m/>
    <n v="-2.8E-3"/>
    <m/>
    <n v="39363.67"/>
    <m/>
    <n v="0"/>
    <n v="0"/>
    <s v="UNI240000000919"/>
    <m/>
    <m/>
    <s v="Pernod Ricard"/>
    <x v="0"/>
    <s v="Yeni Satış"/>
    <s v="Hizmet"/>
    <s v="Yazılım Geliştirme"/>
    <s v="Key Account"/>
    <x v="0"/>
    <x v="0"/>
    <s v="Yurt İçi"/>
    <s v="Türkiye"/>
  </r>
  <r>
    <s v="Q2"/>
    <x v="0"/>
    <x v="5"/>
    <m/>
    <s v="PERNOD RICARD ISTANBUL IÇ VE DIS TIC. LTD. STI"/>
    <s v="EH.05.002"/>
    <s v="EnRoute Panorama - Rapor Gelistirme Hizmeti"/>
    <s v="Univera - Pernod Ricard"/>
    <x v="12"/>
    <s v="Enroute"/>
    <m/>
    <n v="4859.71"/>
    <m/>
    <n v="7"/>
    <m/>
    <n v="34017.97"/>
    <m/>
    <n v="0"/>
    <m/>
    <n v="34017.97"/>
    <m/>
    <n v="0"/>
    <n v="0"/>
    <s v="UNI240000000920"/>
    <m/>
    <m/>
    <s v="Pernod Ricard"/>
    <x v="0"/>
    <s v="Yeni Satış"/>
    <s v="Hizmet"/>
    <s v="Rapor Geliştirme"/>
    <s v="Key Account"/>
    <x v="0"/>
    <x v="0"/>
    <s v="Yurt İçi"/>
    <s v="Türkiye"/>
  </r>
  <r>
    <s v="Q2"/>
    <x v="0"/>
    <x v="5"/>
    <m/>
    <s v="PERNOD RICARD ISTANBUL IÇ VE DIS TIC. LTD. STI"/>
    <s v="EH.01.001"/>
    <s v="EnRoute Panorama - Proje Yönetim Hizmeti"/>
    <s v="Univera - Pernod Ricard"/>
    <x v="12"/>
    <s v="Enroute"/>
    <m/>
    <n v="5669.66"/>
    <m/>
    <n v="2"/>
    <m/>
    <n v="11339.32"/>
    <m/>
    <n v="0"/>
    <m/>
    <n v="11339.32"/>
    <m/>
    <n v="0"/>
    <n v="0"/>
    <s v="UNI240000000920"/>
    <m/>
    <m/>
    <s v="Pernod Ricard"/>
    <x v="0"/>
    <s v="Yeni Satış"/>
    <s v="Hizmet"/>
    <s v="Proje Yönetimi ve Danışmanlık"/>
    <s v="Key Account"/>
    <x v="0"/>
    <x v="0"/>
    <s v="Yurt İçi"/>
    <s v="Türkiye"/>
  </r>
  <r>
    <s v="Q1"/>
    <x v="1"/>
    <x v="0"/>
    <m/>
    <s v="MATRIKS BİLGİSAYAR SİSTEMLERİ LTD.ŞTİ"/>
    <s v="WProje Yönetimi.01.003"/>
    <s v="Webplus EK KULLANICI LISANSI +1"/>
    <s v="Univera - Kanal"/>
    <x v="5"/>
    <s v="Enroute"/>
    <s v="Webplus"/>
    <n v="1500"/>
    <m/>
    <n v="1"/>
    <m/>
    <n v="1500"/>
    <m/>
    <n v="0"/>
    <m/>
    <n v="1500"/>
    <m/>
    <n v="0"/>
    <n v="0"/>
    <m/>
    <m/>
    <m/>
    <s v="Matriks"/>
    <x v="0"/>
    <s v="Yeni Satış"/>
    <s v="Lisans"/>
    <s v="Lisans Satışı"/>
    <s v="Key Account"/>
    <x v="1"/>
    <x v="2"/>
    <s v="Yurt İçi"/>
    <s v="Türkiye"/>
  </r>
  <r>
    <s v="Q1"/>
    <x v="1"/>
    <x v="0"/>
    <m/>
    <s v="MİYA OTOMASYON VE BARKOD BILISIM SISTEMLERI SAN TİC. VE L.T.D. STI."/>
    <s v="WProje Yönetimi.01.003"/>
    <s v="Webplus EK KULLANICI LISANSI +1"/>
    <s v="Univera - Kanal"/>
    <x v="5"/>
    <s v="Enroute"/>
    <s v="Webplus"/>
    <n v="4900"/>
    <m/>
    <n v="1"/>
    <m/>
    <n v="4900"/>
    <m/>
    <n v="0"/>
    <m/>
    <n v="4900"/>
    <m/>
    <n v="0"/>
    <n v="0"/>
    <m/>
    <m/>
    <m/>
    <s v="Miya"/>
    <x v="0"/>
    <s v="Yeni Satış"/>
    <s v="Lisans"/>
    <s v="Lisans Satışı"/>
    <s v="Key Account"/>
    <x v="1"/>
    <x v="1"/>
    <s v="Yurt İçi"/>
    <s v="Türkiye"/>
  </r>
  <r>
    <s v="Q1"/>
    <x v="1"/>
    <x v="0"/>
    <m/>
    <s v="MİYA OTOMASYON VE BARKOD BILISIM SISTEMLERI SAN TİC. VE L.T.D. STI."/>
    <s v="UH.01.002"/>
    <s v="Unidox Kontör"/>
    <s v="Univera Kontör Satışı"/>
    <x v="5"/>
    <s v="E-Dönüşüm"/>
    <s v="Unidox"/>
    <n v="1.7188000000000001"/>
    <m/>
    <n v="10000"/>
    <m/>
    <n v="17188"/>
    <m/>
    <n v="0"/>
    <m/>
    <n v="17188"/>
    <m/>
    <n v="0"/>
    <n v="0"/>
    <m/>
    <m/>
    <m/>
    <s v="Miya"/>
    <x v="0"/>
    <s v="Yeni Satış"/>
    <s v="Kontor"/>
    <s v="Kontor Satışı"/>
    <s v="Key Account"/>
    <x v="1"/>
    <x v="1"/>
    <s v="Yurt İçi"/>
    <s v="Türkiye"/>
  </r>
  <r>
    <s v="Q1"/>
    <x v="1"/>
    <x v="0"/>
    <m/>
    <s v="MİYA OTOMASYON VE BARKOD BILISIM SISTEMLERI SAN TİC. VE L.T.D. STI."/>
    <s v="UH.01.002"/>
    <s v="Unidox Kontör"/>
    <s v="Univera Kontör Satışı"/>
    <x v="5"/>
    <s v="E-Dönüşüm"/>
    <s v="Unidox"/>
    <n v="2.8875000000000002"/>
    <m/>
    <n v="5000"/>
    <m/>
    <n v="14437.5"/>
    <m/>
    <n v="0"/>
    <m/>
    <n v="14437.5"/>
    <m/>
    <n v="0"/>
    <n v="0"/>
    <m/>
    <m/>
    <m/>
    <s v="Miya"/>
    <x v="0"/>
    <s v="Yeni Satış"/>
    <s v="Kontor"/>
    <s v="Kontor Satışı"/>
    <s v="Key Account"/>
    <x v="1"/>
    <x v="1"/>
    <s v="Yurt İçi"/>
    <s v="Türkiye"/>
  </r>
  <r>
    <s v="Q1"/>
    <x v="1"/>
    <x v="0"/>
    <m/>
    <s v="MİYA OTOMASYON VE BARKOD BILISIM SISTEMLERI SAN TİC. VE L.T.D. STI."/>
    <s v="WProje Yönetimi.02.001"/>
    <s v="Webplus (Android) SATIS TEMSILCISI LISANSI"/>
    <s v="Univera - Kanal"/>
    <x v="5"/>
    <s v="Enroute"/>
    <s v="Webplus"/>
    <n v="3500"/>
    <m/>
    <n v="2"/>
    <m/>
    <n v="7000"/>
    <m/>
    <n v="0"/>
    <m/>
    <n v="7000"/>
    <m/>
    <n v="0"/>
    <n v="0"/>
    <m/>
    <m/>
    <m/>
    <s v="Miya"/>
    <x v="0"/>
    <s v="Yeni Satış"/>
    <s v="Lisans"/>
    <s v="Lisans Satışı"/>
    <s v="Key Account"/>
    <x v="1"/>
    <x v="1"/>
    <s v="Yurt İçi"/>
    <s v="Türkiye"/>
  </r>
  <r>
    <s v="Q1"/>
    <x v="1"/>
    <x v="0"/>
    <m/>
    <s v="KP GIDA DAGITIM PAZARLAMA OTOMOBIL ITHALAT IHRACAT SANAYI VE TICARET LIMITED SIRKETI"/>
    <s v="UH.01.002"/>
    <s v="Unidox Kontör"/>
    <s v="Univera Kontör Satışı"/>
    <x v="6"/>
    <s v="E-Dönüşüm"/>
    <s v="Unidox"/>
    <n v="2.5"/>
    <m/>
    <n v="10000"/>
    <m/>
    <n v="25000"/>
    <m/>
    <n v="0"/>
    <m/>
    <n v="25000"/>
    <m/>
    <n v="0"/>
    <n v="0"/>
    <m/>
    <m/>
    <m/>
    <s v="KP Gıda"/>
    <x v="3"/>
    <s v="Yeni Satış"/>
    <s v="Kontor"/>
    <s v="Kontor Satışı"/>
    <s v="Key Account"/>
    <x v="0"/>
    <x v="0"/>
    <s v="Yurt İçi"/>
    <s v="Türkiye"/>
  </r>
  <r>
    <s v="Q2"/>
    <x v="0"/>
    <x v="5"/>
    <m/>
    <s v="ERIKLI SU VE MESRUBAT SAN. TIC. A.S"/>
    <s v="EH.03.003"/>
    <s v="EnRoute Panorama - Uzman Destek Hizmeti"/>
    <s v="Univera - Nestle Waters"/>
    <x v="11"/>
    <s v="Enroute"/>
    <m/>
    <n v="27000"/>
    <m/>
    <n v="6"/>
    <m/>
    <n v="162000"/>
    <m/>
    <n v="0"/>
    <m/>
    <n v="162000"/>
    <m/>
    <n v="0"/>
    <n v="0"/>
    <s v="UNI240000000924"/>
    <m/>
    <m/>
    <s v="Nestle"/>
    <x v="0"/>
    <s v="Yenileme"/>
    <s v="Hizmet"/>
    <s v="Hosting"/>
    <s v="Key Account"/>
    <x v="0"/>
    <x v="0"/>
    <s v="Yurt İçi"/>
    <s v="Türkiye"/>
  </r>
  <r>
    <s v="Q2"/>
    <x v="0"/>
    <x v="5"/>
    <m/>
    <s v="PERNOD RICARD ISTANBUL IÇ VE DIS TIC. LTD. STI"/>
    <s v="EH.01.001"/>
    <s v="EnRoute Panorama - Proje Yönetim Hizmeti"/>
    <s v="Univera - Pernod Ricard"/>
    <x v="12"/>
    <s v="Enroute"/>
    <m/>
    <n v="5669.66"/>
    <m/>
    <n v="1"/>
    <m/>
    <n v="5669.66"/>
    <m/>
    <n v="0"/>
    <m/>
    <n v="5669.66"/>
    <m/>
    <n v="0"/>
    <n v="0"/>
    <s v="UNI240000000919"/>
    <m/>
    <m/>
    <s v="Pernod Ricard"/>
    <x v="0"/>
    <s v="Yeni Satış"/>
    <s v="Hizmet"/>
    <s v="Proje Yönetimi ve Danışmanlık"/>
    <s v="Key Account"/>
    <x v="0"/>
    <x v="0"/>
    <s v="Yurt İçi"/>
    <s v="Türkiye"/>
  </r>
  <r>
    <s v="Q2"/>
    <x v="0"/>
    <x v="5"/>
    <m/>
    <s v="ALDEMIR BILISIM HIZ. VE DANISMANLIK - ARZU ALDEMIR"/>
    <s v="EYS.04.012"/>
    <s v="EnRoute Panorama - E-Dönüsüm Modül Lisansi Standart"/>
    <s v="Univera - Haribo"/>
    <x v="6"/>
    <s v="E-Dönüşüm"/>
    <m/>
    <n v="7276"/>
    <m/>
    <n v="1"/>
    <m/>
    <n v="7276"/>
    <m/>
    <n v="0"/>
    <m/>
    <n v="7276"/>
    <m/>
    <n v="0"/>
    <n v="0"/>
    <s v="UNI240000000913"/>
    <m/>
    <m/>
    <s v="Aldemir"/>
    <x v="0"/>
    <s v="Yeni Satış"/>
    <s v="Lisans"/>
    <s v="Lisans Satışı"/>
    <s v="Key Account"/>
    <x v="1"/>
    <x v="3"/>
    <s v="Yurt İçi"/>
    <s v="Türkiye"/>
  </r>
  <r>
    <s v="Q2"/>
    <x v="0"/>
    <x v="5"/>
    <m/>
    <s v="ALDEMIR BILISIM HIZ. VE DANISMANLIK - ARZU ALDEMIR"/>
    <s v="EYS.04.012"/>
    <s v="EnRoute Panorama - E-Dönüsüm Modül Lisansi Standart"/>
    <s v="Univera - Haribo"/>
    <x v="6"/>
    <s v="E-Dönüşüm"/>
    <m/>
    <n v="7276"/>
    <m/>
    <n v="1"/>
    <m/>
    <n v="7276"/>
    <m/>
    <n v="0"/>
    <m/>
    <n v="7276"/>
    <m/>
    <n v="0"/>
    <n v="0"/>
    <s v="UNI240000000916"/>
    <m/>
    <m/>
    <s v="Aldemir"/>
    <x v="0"/>
    <s v="Yeni Satış"/>
    <s v="Lisans"/>
    <s v="Lisans Satışı"/>
    <s v="Key Account"/>
    <x v="1"/>
    <x v="3"/>
    <s v="Yurt İçi"/>
    <s v="Türkiye"/>
  </r>
  <r>
    <s v="Q1"/>
    <x v="1"/>
    <x v="0"/>
    <m/>
    <s v="MİYA OTOMASYON VE BARKOD BILISIM SISTEMLERI SAN TİC. VE L.T.D. STI."/>
    <s v="WProje Yönetimi.01.003"/>
    <s v="Webplus EK KULLANICI LISANSI +1"/>
    <s v="Univera - Kanal"/>
    <x v="5"/>
    <s v="Enroute"/>
    <s v="Webplus"/>
    <n v="4900"/>
    <m/>
    <n v="1"/>
    <m/>
    <n v="4900"/>
    <m/>
    <n v="0"/>
    <m/>
    <n v="4900"/>
    <m/>
    <n v="0"/>
    <n v="0"/>
    <m/>
    <m/>
    <m/>
    <s v="Miya"/>
    <x v="0"/>
    <s v="Yeni Satış"/>
    <s v="Lisans"/>
    <s v="Lisans Satışı"/>
    <s v="Key Account"/>
    <x v="1"/>
    <x v="1"/>
    <s v="Yurt İçi"/>
    <s v="Türkiye"/>
  </r>
  <r>
    <s v="Q1"/>
    <x v="1"/>
    <x v="0"/>
    <m/>
    <s v="MİYA OTOMASYON VE BARKOD BILISIM SISTEMLERI SAN TİC. VE L.T.D. STI."/>
    <s v="WProje Yönetimi.02.001"/>
    <s v="Webplus (Android) SATIS TEMSILCISI LISANSI"/>
    <s v="Univera - Kanal"/>
    <x v="5"/>
    <s v="Enroute"/>
    <s v="Webplus"/>
    <n v="3500"/>
    <m/>
    <n v="3"/>
    <m/>
    <n v="10500"/>
    <m/>
    <n v="0"/>
    <m/>
    <n v="10500"/>
    <m/>
    <n v="0"/>
    <n v="0"/>
    <m/>
    <m/>
    <m/>
    <s v="Miya"/>
    <x v="0"/>
    <s v="Yeni Satış"/>
    <s v="Lisans"/>
    <s v="Lisans Satışı"/>
    <s v="Key Account"/>
    <x v="1"/>
    <x v="1"/>
    <s v="Yurt İçi"/>
    <s v="Türkiye"/>
  </r>
  <r>
    <s v="Q1"/>
    <x v="1"/>
    <x v="0"/>
    <m/>
    <s v="NESTLE TÜRKIYE GIDA SANAYI A.S."/>
    <s v="QH.06.001"/>
    <s v="Quest Panorama - Yazilim Gelistirme Hizmeti"/>
    <s v="Univera - Nestle Retail"/>
    <x v="11"/>
    <s v="Quest"/>
    <s v="Quest"/>
    <n v="6633.51"/>
    <m/>
    <n v="1"/>
    <m/>
    <n v="6633.51"/>
    <m/>
    <n v="0"/>
    <m/>
    <n v="6633.51"/>
    <m/>
    <n v="0"/>
    <n v="0"/>
    <m/>
    <m/>
    <m/>
    <s v="Nestle"/>
    <x v="0"/>
    <s v="Yeni Satış"/>
    <s v="Hizmet"/>
    <s v="Yazılım Geliştirme"/>
    <s v="Key Account"/>
    <x v="0"/>
    <x v="0"/>
    <s v="Yurt İçi"/>
    <s v="Türkiye"/>
  </r>
  <r>
    <s v="Q1"/>
    <x v="1"/>
    <x v="0"/>
    <m/>
    <s v="NESTLE TÜRKIYE GIDA SANAYI A.S."/>
    <s v="QH.06.001"/>
    <s v="Quest Panorama - Yazilim Gelistirme Hizmeti"/>
    <s v="Univera - Nestle Retail"/>
    <x v="11"/>
    <s v="Quest"/>
    <s v="Quest"/>
    <n v="6633.51"/>
    <m/>
    <n v="1"/>
    <m/>
    <n v="6633.51"/>
    <m/>
    <n v="0"/>
    <m/>
    <n v="6633.51"/>
    <m/>
    <n v="0"/>
    <n v="0"/>
    <m/>
    <m/>
    <m/>
    <s v="Nestle"/>
    <x v="0"/>
    <s v="Yeni Satış"/>
    <s v="Hizmet"/>
    <s v="Yazılım Geliştirme"/>
    <s v="Key Account"/>
    <x v="0"/>
    <x v="0"/>
    <s v="Yurt İçi"/>
    <s v="Türkiye"/>
  </r>
  <r>
    <s v="Q1"/>
    <x v="1"/>
    <x v="0"/>
    <m/>
    <s v="NESTLE TÜRKIYE GIDA SANAYI A.S."/>
    <s v="QH.06.001"/>
    <s v="Quest Panorama - Yazilim Gelistirme Hizmeti"/>
    <s v="Univera - Nestle Retail"/>
    <x v="11"/>
    <s v="Quest"/>
    <s v="Quest"/>
    <n v="6633.51"/>
    <m/>
    <n v="2"/>
    <m/>
    <n v="13267.02"/>
    <m/>
    <n v="0"/>
    <m/>
    <n v="13267.02"/>
    <m/>
    <n v="0"/>
    <n v="0"/>
    <m/>
    <m/>
    <m/>
    <s v="Nestle"/>
    <x v="0"/>
    <s v="Yeni Satış"/>
    <s v="Hizmet"/>
    <s v="Yazılım Geliştirme"/>
    <s v="Key Account"/>
    <x v="0"/>
    <x v="0"/>
    <s v="Yurt İçi"/>
    <s v="Türkiye"/>
  </r>
  <r>
    <s v="Q1"/>
    <x v="1"/>
    <x v="0"/>
    <m/>
    <s v="NESTLE TÜRKIYE GIDA SANAYI A.S."/>
    <s v="QH.06.001"/>
    <s v="Quest Panorama - Yazilim Gelistirme Hizmeti"/>
    <s v="Univera - Nestle Retail"/>
    <x v="11"/>
    <s v="Quest"/>
    <s v="Quest"/>
    <n v="6633.51"/>
    <m/>
    <n v="2"/>
    <m/>
    <n v="13267.02"/>
    <m/>
    <n v="0"/>
    <m/>
    <n v="13267.02"/>
    <m/>
    <n v="0"/>
    <n v="0"/>
    <m/>
    <m/>
    <m/>
    <s v="Nestle"/>
    <x v="0"/>
    <s v="Yeni Satış"/>
    <s v="Hizmet"/>
    <s v="Yazılım Geliştirme"/>
    <s v="Key Account"/>
    <x v="0"/>
    <x v="0"/>
    <s v="Yurt İçi"/>
    <s v="Türkiye"/>
  </r>
  <r>
    <s v="Q1"/>
    <x v="1"/>
    <x v="0"/>
    <m/>
    <s v="NESTLE TÜRKIYE GIDA SANAYI A.S."/>
    <s v="QH.06.001"/>
    <s v="Quest Panorama - Yazilim Gelistirme Hizmeti"/>
    <s v="Univera - Nestle Retail"/>
    <x v="11"/>
    <s v="Quest"/>
    <s v="Quest"/>
    <n v="6633.51"/>
    <m/>
    <n v="11"/>
    <m/>
    <n v="72968.61"/>
    <m/>
    <n v="0"/>
    <m/>
    <n v="72968.61"/>
    <m/>
    <n v="0"/>
    <n v="0"/>
    <m/>
    <m/>
    <m/>
    <s v="Nestle"/>
    <x v="0"/>
    <s v="Yeni Satış"/>
    <s v="Hizmet"/>
    <s v="Yazılım Geliştirme"/>
    <s v="Key Account"/>
    <x v="0"/>
    <x v="0"/>
    <s v="Yurt İçi"/>
    <s v="Türkiye"/>
  </r>
  <r>
    <s v="Q1"/>
    <x v="1"/>
    <x v="0"/>
    <m/>
    <s v="NESTLE TÜRKIYE GIDA SANAYI A.S."/>
    <s v="QH.06.001"/>
    <s v="Quest Panorama - Yazilim Gelistirme Hizmeti"/>
    <s v="Univera - Nestle Retail"/>
    <x v="11"/>
    <s v="Quest"/>
    <s v="Quest"/>
    <n v="6633.51"/>
    <m/>
    <n v="2"/>
    <m/>
    <n v="13267.02"/>
    <m/>
    <n v="0"/>
    <m/>
    <n v="13267.02"/>
    <m/>
    <n v="0"/>
    <n v="0"/>
    <m/>
    <m/>
    <m/>
    <s v="Nestle"/>
    <x v="0"/>
    <s v="Yeni Satış"/>
    <s v="Hizmet"/>
    <s v="Yazılım Geliştirme"/>
    <s v="Key Account"/>
    <x v="0"/>
    <x v="0"/>
    <s v="Yurt İçi"/>
    <s v="Türkiye"/>
  </r>
  <r>
    <s v="Q1"/>
    <x v="1"/>
    <x v="0"/>
    <m/>
    <s v="NESTLE TÜRKIYE GIDA SANAYI A.S."/>
    <s v="QH.06.001"/>
    <s v="Quest Panorama - Yazilim Gelistirme Hizmeti"/>
    <s v="Univera - Nestle Retail"/>
    <x v="11"/>
    <s v="Quest"/>
    <s v="Quest"/>
    <n v="6633.51"/>
    <m/>
    <n v="16"/>
    <m/>
    <n v="106136.16"/>
    <m/>
    <n v="0"/>
    <m/>
    <n v="106136.16"/>
    <m/>
    <n v="0"/>
    <n v="0"/>
    <m/>
    <m/>
    <m/>
    <s v="Nestle"/>
    <x v="0"/>
    <s v="Yeni Satış"/>
    <s v="Hizmet"/>
    <s v="Yazılım Geliştirme"/>
    <s v="Key Account"/>
    <x v="0"/>
    <x v="0"/>
    <s v="Yurt İçi"/>
    <s v="Türkiye"/>
  </r>
  <r>
    <s v="Q1"/>
    <x v="1"/>
    <x v="0"/>
    <m/>
    <s v="NESTLE TÜRKIYE GIDA SANAYI A.S."/>
    <s v="QH.06.001"/>
    <s v="Quest Panorama - Yazilim Gelistirme Hizmeti"/>
    <s v="Univera - Nestle Retail"/>
    <x v="11"/>
    <s v="Quest"/>
    <s v="Quest"/>
    <n v="6633.5099999999993"/>
    <m/>
    <n v="9"/>
    <m/>
    <n v="59701.59"/>
    <m/>
    <n v="0"/>
    <m/>
    <n v="59701.59"/>
    <m/>
    <n v="0"/>
    <n v="0"/>
    <m/>
    <m/>
    <m/>
    <s v="Nestle"/>
    <x v="0"/>
    <s v="Yeni Satış"/>
    <s v="Hizmet"/>
    <s v="Yazılım Geliştirme"/>
    <s v="Key Account"/>
    <x v="0"/>
    <x v="0"/>
    <s v="Yurt İçi"/>
    <s v="Türkiye"/>
  </r>
  <r>
    <s v="Q1"/>
    <x v="1"/>
    <x v="0"/>
    <m/>
    <s v="JTI Tütün Ürünleri Pazarlama A.Ş."/>
    <s v="QH.07.001"/>
    <s v="Quest Panorama - Rapor Gelistirme Hizmeti"/>
    <s v="Univera - JTI"/>
    <x v="11"/>
    <s v="Quest"/>
    <s v="Quest"/>
    <n v="5950"/>
    <m/>
    <n v="7"/>
    <m/>
    <n v="41650"/>
    <m/>
    <n v="0"/>
    <m/>
    <n v="41650"/>
    <m/>
    <n v="0"/>
    <n v="0"/>
    <m/>
    <m/>
    <m/>
    <s v="JTI"/>
    <x v="0"/>
    <s v="Yeni Satış"/>
    <s v="Hizmet"/>
    <s v="Rapor Geliştirme"/>
    <s v="Key Account"/>
    <x v="0"/>
    <x v="0"/>
    <s v="Yurt İçi"/>
    <s v="Türkiye"/>
  </r>
  <r>
    <s v="Q1"/>
    <x v="1"/>
    <x v="0"/>
    <m/>
    <s v="MİYA OTOMASYON VE BARKOD BILISIM SISTEMLERI SAN TİC. VE L.T.D. STI."/>
    <s v="WProje Yönetimi.01.007"/>
    <s v="Webplus E-DÖNÜSÜM MODÜL LISANSI"/>
    <s v="Univera - Kanal"/>
    <x v="5"/>
    <s v="Enroute"/>
    <s v="Webplus"/>
    <n v="8624"/>
    <m/>
    <n v="2"/>
    <m/>
    <n v="17248"/>
    <m/>
    <n v="0"/>
    <m/>
    <n v="17248"/>
    <m/>
    <n v="0"/>
    <n v="0"/>
    <m/>
    <m/>
    <m/>
    <s v="Miya"/>
    <x v="0"/>
    <s v="Yeni Satış"/>
    <s v="Lisans"/>
    <s v="Lisans Satışı"/>
    <s v="Key Account"/>
    <x v="1"/>
    <x v="1"/>
    <s v="Yurt İçi"/>
    <s v="Türkiye"/>
  </r>
  <r>
    <s v="Q2"/>
    <x v="0"/>
    <x v="5"/>
    <m/>
    <s v="JTI TÜTÜN ÜRÜNLERI PAZARLAMA A.S."/>
    <s v="EH.05.002"/>
    <s v="EnRoute Panorama - Rapor Gelistirme Hizmeti"/>
    <s v="Univera - JTI"/>
    <x v="11"/>
    <s v="Enroute"/>
    <m/>
    <n v="5950"/>
    <m/>
    <n v="57"/>
    <m/>
    <n v="339150"/>
    <m/>
    <n v="0"/>
    <m/>
    <n v="339150"/>
    <m/>
    <n v="0"/>
    <n v="0"/>
    <s v="UNI240000000933"/>
    <m/>
    <m/>
    <s v="JTI"/>
    <x v="0"/>
    <s v="Yeni Satış"/>
    <s v="Hizmet"/>
    <s v="Rapor Geliştirme"/>
    <s v="Key Account"/>
    <x v="0"/>
    <x v="0"/>
    <s v="Yurt İçi"/>
    <s v="Türkiye"/>
  </r>
  <r>
    <s v="Q1"/>
    <x v="1"/>
    <x v="0"/>
    <m/>
    <s v="MİYA OTOMASYON VE BARKOD BILISIM SISTEMLERI SAN TİC. VE L.T.D. STI."/>
    <s v="WPH.02.001"/>
    <s v="Webplus Yazilim Bakimi Hizmeti"/>
    <s v="Univera - Kanal"/>
    <x v="5"/>
    <s v="Enroute"/>
    <s v="Webplus"/>
    <n v="6205.98"/>
    <m/>
    <n v="1"/>
    <m/>
    <n v="6205.98"/>
    <m/>
    <n v="0"/>
    <m/>
    <n v="6205.98"/>
    <m/>
    <n v="0"/>
    <n v="0"/>
    <m/>
    <m/>
    <m/>
    <s v="Miya"/>
    <x v="0"/>
    <s v="Yenileme"/>
    <s v="Hizmet"/>
    <s v="Bakım ve Destek Hizmeti"/>
    <s v="Key Account"/>
    <x v="1"/>
    <x v="1"/>
    <s v="Yurt İçi"/>
    <s v="Türkiye"/>
  </r>
  <r>
    <s v="Q1"/>
    <x v="1"/>
    <x v="0"/>
    <m/>
    <s v="MİYA OTOMASYON VE BARKOD BILISIM SISTEMLERI SAN TİC. VE L.T.D. STI."/>
    <s v="WProje Yönetimi.01.003"/>
    <s v="Webplus EK KULLANICI LISANSI +1"/>
    <s v="Univera - Kanal"/>
    <x v="5"/>
    <s v="Enroute"/>
    <s v="Webplus"/>
    <n v="1125"/>
    <m/>
    <n v="1"/>
    <m/>
    <n v="1500"/>
    <m/>
    <n v="375"/>
    <m/>
    <n v="1125"/>
    <m/>
    <n v="0"/>
    <n v="0"/>
    <m/>
    <m/>
    <m/>
    <s v="Miya"/>
    <x v="0"/>
    <s v="Yeni Satış"/>
    <s v="Lisans"/>
    <s v="Lisans Satışı"/>
    <s v="Key Account"/>
    <x v="1"/>
    <x v="1"/>
    <s v="Yurt İçi"/>
    <s v="Türkiye"/>
  </r>
  <r>
    <s v="Q1"/>
    <x v="1"/>
    <x v="0"/>
    <m/>
    <s v="MİYA OTOMASYON VE BARKOD BILISIM SISTEMLERI SAN TİC. VE L.T.D. STI."/>
    <s v="WProje Yönetimi.01.003"/>
    <s v="Webplus EK KULLANICI LISANSI +1"/>
    <s v="Univera - Kanal"/>
    <x v="5"/>
    <s v="Enroute"/>
    <s v="Webplus"/>
    <n v="1500"/>
    <m/>
    <n v="1"/>
    <m/>
    <n v="1500"/>
    <m/>
    <n v="0"/>
    <m/>
    <n v="1500"/>
    <m/>
    <n v="0"/>
    <n v="0"/>
    <m/>
    <m/>
    <m/>
    <s v="Miya"/>
    <x v="0"/>
    <s v="Yeni Satış"/>
    <s v="Lisans"/>
    <s v="Lisans Satışı"/>
    <s v="Key Account"/>
    <x v="1"/>
    <x v="1"/>
    <s v="Yurt İçi"/>
    <s v="Türkiye"/>
  </r>
  <r>
    <s v="Q1"/>
    <x v="1"/>
    <x v="0"/>
    <m/>
    <s v="MİYA OTOMASYON VE BARKOD BILISIM SISTEMLERI SAN TİC. VE L.T.D. STI."/>
    <s v="WProje Yönetimi.01.007"/>
    <s v="Webplus E-DÖNÜSÜM MODÜL LISANSI"/>
    <s v="Univera - Kanal"/>
    <x v="5"/>
    <s v="Enroute"/>
    <s v="Webplus"/>
    <n v="7500"/>
    <m/>
    <n v="1"/>
    <m/>
    <n v="10000"/>
    <m/>
    <n v="2500"/>
    <m/>
    <n v="7500"/>
    <m/>
    <n v="0"/>
    <n v="0"/>
    <m/>
    <m/>
    <m/>
    <s v="Miya"/>
    <x v="0"/>
    <s v="Yeni Satış"/>
    <s v="Lisans"/>
    <s v="Lisans Satışı"/>
    <s v="Key Account"/>
    <x v="1"/>
    <x v="1"/>
    <s v="Yurt İçi"/>
    <s v="Türkiye"/>
  </r>
  <r>
    <s v="Q1"/>
    <x v="1"/>
    <x v="0"/>
    <m/>
    <s v="MİYA OTOMASYON VE BARKOD BILISIM SISTEMLERI SAN TİC. VE L.T.D. STI."/>
    <s v="WProje Yönetimi.01.006"/>
    <s v="Webplus DISTRIBUTION SATIS-DAGITIM YazılımI (Light)"/>
    <s v="Univera - Kanal"/>
    <x v="5"/>
    <s v="Enroute"/>
    <s v="Webplus"/>
    <n v="11250"/>
    <m/>
    <n v="1"/>
    <m/>
    <n v="15000"/>
    <m/>
    <n v="3750"/>
    <m/>
    <n v="11250"/>
    <m/>
    <n v="0"/>
    <n v="0"/>
    <m/>
    <m/>
    <m/>
    <s v="Miya"/>
    <x v="0"/>
    <s v="Yeni Satış"/>
    <s v="Lisans"/>
    <s v="Lisans Satışı"/>
    <s v="Key Account"/>
    <x v="1"/>
    <x v="1"/>
    <s v="Yurt İçi"/>
    <s v="Türkiye"/>
  </r>
  <r>
    <s v="Q1"/>
    <x v="1"/>
    <x v="0"/>
    <m/>
    <s v="MİYA OTOMASYON VE BARKOD BILISIM SISTEMLERI SAN TİC. VE L.T.D. STI."/>
    <s v="WProje Yönetimi.02.001"/>
    <s v="Webplus (Android) SATIS TEMSILCISI LISANSI"/>
    <s v="Univera - Kanal"/>
    <x v="5"/>
    <s v="Enroute"/>
    <s v="Webplus"/>
    <n v="1687.5"/>
    <m/>
    <n v="1"/>
    <m/>
    <n v="2250"/>
    <m/>
    <n v="562.5"/>
    <m/>
    <n v="1687.5"/>
    <m/>
    <n v="0"/>
    <n v="0"/>
    <m/>
    <m/>
    <m/>
    <s v="Miya"/>
    <x v="0"/>
    <s v="Yeni Satış"/>
    <s v="Lisans"/>
    <s v="Lisans Satışı"/>
    <s v="Key Account"/>
    <x v="1"/>
    <x v="1"/>
    <s v="Yurt İçi"/>
    <s v="Türkiye"/>
  </r>
  <r>
    <s v="Q1"/>
    <x v="1"/>
    <x v="0"/>
    <m/>
    <s v="MİYA OTOMASYON VE BARKOD BILISIM SISTEMLERI SAN TİC. VE L.T.D. STI."/>
    <s v="WProje Yönetimi.02.001"/>
    <s v="Webplus (Android) SATIS TEMSILCISI LISANSI"/>
    <s v="Univera - Kanal"/>
    <x v="5"/>
    <s v="Enroute"/>
    <s v="Webplus"/>
    <n v="2250"/>
    <m/>
    <n v="2"/>
    <m/>
    <n v="4500"/>
    <m/>
    <n v="0"/>
    <m/>
    <n v="4500"/>
    <m/>
    <n v="0"/>
    <n v="0"/>
    <m/>
    <m/>
    <m/>
    <s v="Miya"/>
    <x v="0"/>
    <s v="Yeni Satış"/>
    <s v="Lisans"/>
    <s v="Lisans Satışı"/>
    <s v="Key Account"/>
    <x v="1"/>
    <x v="1"/>
    <s v="Yurt İçi"/>
    <s v="Türkiye"/>
  </r>
  <r>
    <s v="Q1"/>
    <x v="1"/>
    <x v="0"/>
    <m/>
    <s v="MİYA OTOMASYON VE BARKOD BILISIM SISTEMLERI SAN TİC. VE L.T.D. STI."/>
    <s v="UH.01.002"/>
    <s v="Unidox Kontör"/>
    <s v="Univera Kontör Satışı"/>
    <x v="5"/>
    <s v="E-Dönüşüm"/>
    <s v="Unidox"/>
    <n v="646.5"/>
    <m/>
    <n v="1"/>
    <m/>
    <n v="646.5"/>
    <m/>
    <n v="0"/>
    <m/>
    <n v="646.5"/>
    <m/>
    <n v="0"/>
    <n v="0"/>
    <m/>
    <m/>
    <m/>
    <s v="Miya"/>
    <x v="0"/>
    <s v="Yeni Satış"/>
    <s v="Kontor"/>
    <s v="Kontor Satışı"/>
    <s v="Key Account"/>
    <x v="1"/>
    <x v="1"/>
    <s v="Yurt İçi"/>
    <s v="Türkiye"/>
  </r>
  <r>
    <s v="Q2"/>
    <x v="0"/>
    <x v="5"/>
    <m/>
    <s v="JTI TÜTÜN ÜRÜNLERI PAZARLAMA A.S."/>
    <s v="EY.06.001"/>
    <s v="EnRoute Panorama - Yazilim Gelistirme Hizmeti"/>
    <s v="Univera - JTI"/>
    <x v="11"/>
    <s v="Enroute"/>
    <m/>
    <n v="5950"/>
    <m/>
    <n v="30.98"/>
    <m/>
    <n v="184331"/>
    <m/>
    <n v="0"/>
    <m/>
    <n v="184331"/>
    <m/>
    <n v="0"/>
    <n v="0"/>
    <s v="UNI240000000933"/>
    <m/>
    <m/>
    <s v="JTI"/>
    <x v="0"/>
    <s v="Yeni Satış"/>
    <s v="Hizmet"/>
    <s v="Yazılım Geliştirme"/>
    <s v="Key Account"/>
    <x v="0"/>
    <x v="0"/>
    <s v="Yurt İçi"/>
    <s v="Türkiye"/>
  </r>
  <r>
    <s v="Q1"/>
    <x v="1"/>
    <x v="0"/>
    <m/>
    <s v="PANASONIC ELEKTRIC WORKS ELEKTRIK SAN.VE TIC. A.S."/>
    <s v="SH.03.002"/>
    <s v="Stokbar Panorama - Uzman Destek Hizmeti"/>
    <s v="Univera - Panasonic"/>
    <x v="11"/>
    <s v="Stokbar"/>
    <s v="Stokbar"/>
    <n v="126750"/>
    <m/>
    <n v="1"/>
    <m/>
    <n v="126750"/>
    <m/>
    <n v="0"/>
    <m/>
    <n v="126750"/>
    <m/>
    <n v="0"/>
    <n v="0"/>
    <m/>
    <m/>
    <m/>
    <s v="Panasonic"/>
    <x v="0"/>
    <s v="Yenileme"/>
    <s v="Hizmet"/>
    <s v="Uzman Destek Hizmeti"/>
    <s v="Key Account"/>
    <x v="0"/>
    <x v="0"/>
    <s v="Yurt İçi"/>
    <s v="Türkiye"/>
  </r>
  <r>
    <s v="Q2"/>
    <x v="0"/>
    <x v="5"/>
    <m/>
    <s v="JTI TÜTÜN ÜRÜNLERI PAZARLAMA A.S."/>
    <s v="EH.01.001"/>
    <s v="EnRoute Panorama - Proje Yönetim Hizmeti"/>
    <s v="Univera - JTI"/>
    <x v="11"/>
    <s v="Enroute"/>
    <m/>
    <n v="5550.46"/>
    <m/>
    <n v="21"/>
    <m/>
    <n v="116559.66"/>
    <m/>
    <n v="0"/>
    <m/>
    <n v="116559.66"/>
    <m/>
    <n v="0"/>
    <n v="0"/>
    <s v="UNI240000000933"/>
    <m/>
    <m/>
    <s v="JTI"/>
    <x v="0"/>
    <s v="Yeni Satış"/>
    <s v="Hizmet"/>
    <s v="Proje Yönetimi ve Danışmanlık"/>
    <s v="Key Account"/>
    <x v="0"/>
    <x v="0"/>
    <s v="Yurt İçi"/>
    <s v="Türkiye"/>
  </r>
  <r>
    <s v="Q2"/>
    <x v="0"/>
    <x v="5"/>
    <m/>
    <s v="AGAÇLI OTOMOTIV GIDA TIC. VE SAN. A.S."/>
    <s v="EH.03.001"/>
    <s v="EnRoute Panorama - Çafri Merkezi Hizmeti  (MSD)"/>
    <s v="Univera - JTI"/>
    <x v="2"/>
    <s v="Enroute"/>
    <m/>
    <n v="1161.2"/>
    <m/>
    <n v="15"/>
    <m/>
    <n v="17418"/>
    <m/>
    <n v="0"/>
    <m/>
    <n v="17418"/>
    <m/>
    <n v="0"/>
    <n v="0"/>
    <s v="UNI240000000937"/>
    <m/>
    <m/>
    <s v="JTI"/>
    <x v="0"/>
    <s v="Yenileme"/>
    <s v="Hizmet"/>
    <s v="Çağrı Merkezi"/>
    <s v="Key Account"/>
    <x v="0"/>
    <x v="0"/>
    <s v="Yurt İçi"/>
    <s v="Türkiye"/>
  </r>
  <r>
    <s v="Q2"/>
    <x v="0"/>
    <x v="5"/>
    <m/>
    <s v="KOPUZ GIDA TIC. A.S."/>
    <s v="EH.03.001"/>
    <s v="EnRoute Panorama - Çafri Merkezi Hizmeti  (MSD)"/>
    <s v="Univera - JTI"/>
    <x v="2"/>
    <s v="Enroute"/>
    <m/>
    <n v="1161.2"/>
    <m/>
    <n v="11"/>
    <m/>
    <n v="12773.2"/>
    <m/>
    <n v="0"/>
    <m/>
    <n v="12773.2"/>
    <m/>
    <n v="0"/>
    <n v="0"/>
    <s v="UNI240000000952"/>
    <m/>
    <m/>
    <s v="JTI"/>
    <x v="0"/>
    <s v="Yenileme"/>
    <s v="Hizmet"/>
    <s v="Çağrı Merkezi"/>
    <s v="Key Account"/>
    <x v="0"/>
    <x v="0"/>
    <s v="Yurt İçi"/>
    <s v="Türkiye"/>
  </r>
  <r>
    <s v="Q2"/>
    <x v="0"/>
    <x v="5"/>
    <m/>
    <s v="SEKERCI GIDA TEMIZLIK ÜRÜN. PAZ. VE DAG. LTD. STI."/>
    <s v="EH.03.001"/>
    <s v="EnRoute Panorama - Çafri Merkezi Hizmeti  (MSD)"/>
    <s v="Univera - JTI"/>
    <x v="2"/>
    <s v="Enroute"/>
    <m/>
    <n v="1161.2"/>
    <m/>
    <n v="10"/>
    <m/>
    <n v="11612"/>
    <m/>
    <n v="0"/>
    <m/>
    <n v="11612"/>
    <m/>
    <n v="0"/>
    <n v="0"/>
    <s v="UNI240000000963"/>
    <m/>
    <m/>
    <s v="JTI"/>
    <x v="0"/>
    <s v="Yenileme"/>
    <s v="Hizmet"/>
    <s v="Çağrı Merkezi"/>
    <s v="Key Account"/>
    <x v="0"/>
    <x v="0"/>
    <s v="Yurt İçi"/>
    <s v="Türkiye"/>
  </r>
  <r>
    <s v="Q1"/>
    <x v="1"/>
    <x v="0"/>
    <m/>
    <s v="MATRIKS BİLGİSAYAR SİSTEMLERİ LTD.ŞTİ"/>
    <s v="WPH.02.001"/>
    <s v="Webplus Yazilim Bakimi Hizmeti"/>
    <s v="Univera - Kanal"/>
    <x v="5"/>
    <s v="Enroute"/>
    <s v="Webplus"/>
    <n v="7645"/>
    <m/>
    <n v="1"/>
    <m/>
    <n v="7645"/>
    <m/>
    <n v="0"/>
    <m/>
    <n v="7645"/>
    <m/>
    <n v="0"/>
    <n v="0"/>
    <m/>
    <m/>
    <m/>
    <s v="Matriks"/>
    <x v="0"/>
    <s v="Yenileme"/>
    <s v="Hizmet"/>
    <s v="Bakım ve Destek Hizmeti"/>
    <s v="Key Account"/>
    <x v="1"/>
    <x v="2"/>
    <s v="Yurt İçi"/>
    <s v="Türkiye"/>
  </r>
  <r>
    <s v="Q1"/>
    <x v="1"/>
    <x v="0"/>
    <m/>
    <s v="MATRIKS BİLGİSAYAR SİSTEMLERİ LTD.ŞTİ"/>
    <s v="WProje Yönetimi.01.003"/>
    <s v="Webplus EK KULLANICI LISANSI +1"/>
    <s v="Univera - Kanal"/>
    <x v="5"/>
    <s v="Enroute"/>
    <s v="Webplus"/>
    <n v="1650"/>
    <m/>
    <n v="2"/>
    <m/>
    <n v="3300"/>
    <m/>
    <n v="0"/>
    <m/>
    <n v="3300"/>
    <m/>
    <n v="0"/>
    <n v="0"/>
    <m/>
    <m/>
    <m/>
    <s v="Matriks"/>
    <x v="0"/>
    <s v="Yeni Satış"/>
    <s v="Lisans"/>
    <s v="Lisans Satışı"/>
    <s v="Key Account"/>
    <x v="1"/>
    <x v="2"/>
    <s v="Yurt İçi"/>
    <s v="Türkiye"/>
  </r>
  <r>
    <s v="Q1"/>
    <x v="1"/>
    <x v="0"/>
    <m/>
    <s v="MATRIKS BİLGİSAYAR SİSTEMLERİ LTD.ŞTİ"/>
    <s v="WProje Yönetimi.01.003"/>
    <s v="Webplus EK KULLANICI LISANSI +1"/>
    <s v="Univera - Kanal"/>
    <x v="5"/>
    <s v="Enroute"/>
    <s v="Webplus"/>
    <n v="3250"/>
    <m/>
    <n v="5"/>
    <m/>
    <n v="16250"/>
    <m/>
    <n v="0"/>
    <m/>
    <n v="16250"/>
    <m/>
    <n v="0"/>
    <n v="0"/>
    <m/>
    <m/>
    <m/>
    <s v="Matriks"/>
    <x v="0"/>
    <s v="Yeni Satış"/>
    <s v="Lisans"/>
    <s v="Lisans Satışı"/>
    <s v="Key Account"/>
    <x v="1"/>
    <x v="2"/>
    <s v="Yurt İçi"/>
    <s v="Türkiye"/>
  </r>
  <r>
    <s v="Q1"/>
    <x v="1"/>
    <x v="0"/>
    <m/>
    <s v="MATRIKS BİLGİSAYAR SİSTEMLERİ LTD.ŞTİ"/>
    <s v="WProje Yönetimi.01.007"/>
    <s v="Webplus E-DÖNÜSÜM MODÜL LISANSI"/>
    <s v="Univera - Kanal"/>
    <x v="5"/>
    <s v="Enroute"/>
    <s v="Webplus"/>
    <n v="11000"/>
    <m/>
    <n v="1"/>
    <m/>
    <n v="11000"/>
    <m/>
    <n v="0"/>
    <m/>
    <n v="11000"/>
    <m/>
    <n v="0"/>
    <n v="0"/>
    <m/>
    <m/>
    <m/>
    <s v="Matriks"/>
    <x v="0"/>
    <s v="Yeni Satış"/>
    <s v="Lisans"/>
    <s v="Lisans Satışı"/>
    <s v="Key Account"/>
    <x v="1"/>
    <x v="2"/>
    <s v="Yurt İçi"/>
    <s v="Türkiye"/>
  </r>
  <r>
    <s v="Q1"/>
    <x v="1"/>
    <x v="0"/>
    <m/>
    <s v="MATRIKS BİLGİSAYAR SİSTEMLERİ LTD.ŞTİ"/>
    <s v="WProje Yönetimi.01.006"/>
    <s v="Webplus DISTRIBUTION SATIS-DAGITIM YazılımI (Light)"/>
    <s v="Univera - Kanal"/>
    <x v="5"/>
    <s v="Enroute"/>
    <s v="Webplus"/>
    <n v="16500"/>
    <m/>
    <n v="1"/>
    <m/>
    <n v="16500"/>
    <m/>
    <n v="0"/>
    <m/>
    <n v="16500"/>
    <m/>
    <n v="0"/>
    <n v="0"/>
    <m/>
    <m/>
    <m/>
    <s v="Matriks"/>
    <x v="0"/>
    <s v="Yeni Satış"/>
    <s v="Lisans"/>
    <s v="Lisans Satışı"/>
    <s v="Key Account"/>
    <x v="1"/>
    <x v="2"/>
    <s v="Yurt İçi"/>
    <s v="Türkiye"/>
  </r>
  <r>
    <s v="Q1"/>
    <x v="1"/>
    <x v="0"/>
    <m/>
    <s v="MATRIKS BİLGİSAYAR SİSTEMLERİ LTD.ŞTİ"/>
    <s v="WProje Yönetimi.02.001"/>
    <s v="Webplus (Android) SATIS TEMSILCISI LISANSI"/>
    <s v="Univera - Kanal"/>
    <x v="5"/>
    <s v="Enroute"/>
    <s v="Webplus"/>
    <n v="2475"/>
    <m/>
    <n v="3"/>
    <m/>
    <n v="7425"/>
    <m/>
    <n v="0"/>
    <m/>
    <n v="7425"/>
    <m/>
    <n v="0"/>
    <n v="0"/>
    <m/>
    <m/>
    <m/>
    <s v="Matriks"/>
    <x v="0"/>
    <s v="Yeni Satış"/>
    <s v="Lisans"/>
    <s v="Lisans Satışı"/>
    <s v="Key Account"/>
    <x v="1"/>
    <x v="2"/>
    <s v="Yurt İçi"/>
    <s v="Türkiye"/>
  </r>
  <r>
    <s v="Q1"/>
    <x v="1"/>
    <x v="0"/>
    <m/>
    <s v="PAK-SEL TASIMACILIK YAKIT GIDA TEMIZLIK INSAAT SANAYI VE TICARET LIMITED SIRKETI"/>
    <s v="UH.01.002"/>
    <s v="Unidox Kontör"/>
    <s v="Univera Kontör Satışı"/>
    <x v="6"/>
    <s v="E-Dönüşüm"/>
    <s v="Unidox"/>
    <n v="2"/>
    <m/>
    <n v="50000"/>
    <m/>
    <n v="100000"/>
    <m/>
    <n v="0"/>
    <m/>
    <n v="100000"/>
    <m/>
    <n v="0"/>
    <n v="0"/>
    <m/>
    <m/>
    <m/>
    <s v="Doğuş Çay"/>
    <x v="0"/>
    <s v="Yeni Satış"/>
    <s v="Kontor"/>
    <s v="Kontor Satışı"/>
    <s v="Key Account"/>
    <x v="0"/>
    <x v="0"/>
    <s v="Yurt İçi"/>
    <s v="Türkiye"/>
  </r>
  <r>
    <s v="Q1"/>
    <x v="1"/>
    <x v="0"/>
    <m/>
    <s v="ERCAN AYKAÇ"/>
    <s v="UH.01.002"/>
    <s v="Unidox Kontör"/>
    <s v="Univera Kontör Satışı"/>
    <x v="6"/>
    <s v="E-Dönüşüm"/>
    <s v="Unidox"/>
    <n v="3.8"/>
    <m/>
    <n v="5000"/>
    <m/>
    <n v="19000"/>
    <m/>
    <n v="0"/>
    <m/>
    <n v="19000"/>
    <m/>
    <n v="0"/>
    <n v="0"/>
    <m/>
    <m/>
    <m/>
    <s v="Ercan Aykaç"/>
    <x v="3"/>
    <s v="Yeni Satış"/>
    <s v="Kontor"/>
    <s v="Kontor Satışı"/>
    <s v="Key Account"/>
    <x v="0"/>
    <x v="0"/>
    <s v="Yurt İçi"/>
    <s v="Türkiye"/>
  </r>
  <r>
    <s v="Q2"/>
    <x v="0"/>
    <x v="5"/>
    <m/>
    <s v="AYDIN ÜNLÜER TUR.GIDA TIC. VE SAN. A.S."/>
    <s v="EH.03.001"/>
    <s v="EnRoute Panorama - Çafri Merkezi Hizmeti  (MSD)"/>
    <s v="Univera - JTI"/>
    <x v="2"/>
    <s v="Enroute"/>
    <m/>
    <n v="1161.2"/>
    <m/>
    <n v="3"/>
    <m/>
    <n v="3483.6"/>
    <m/>
    <n v="0"/>
    <m/>
    <n v="3483.6"/>
    <m/>
    <n v="0"/>
    <n v="0"/>
    <s v="UNI240000000939"/>
    <m/>
    <m/>
    <s v="JTI"/>
    <x v="0"/>
    <s v="Yenileme"/>
    <s v="Hizmet"/>
    <s v="Çağrı Merkezi"/>
    <s v="Key Account"/>
    <x v="0"/>
    <x v="0"/>
    <s v="Yurt İçi"/>
    <s v="Türkiye"/>
  </r>
  <r>
    <s v="Q2"/>
    <x v="0"/>
    <x v="5"/>
    <m/>
    <s v="DÜNYA MESRUBAT GIDA INS.TURIZM PAZ. SAN. VE TIC. LTD. STI."/>
    <s v="EH.03.001"/>
    <s v="EnRoute Panorama - Çafri Merkezi Hizmeti  (MSD)"/>
    <s v="Univera - JTI"/>
    <x v="2"/>
    <s v="Enroute"/>
    <m/>
    <n v="1161.2"/>
    <m/>
    <n v="5"/>
    <m/>
    <n v="5806"/>
    <m/>
    <n v="0"/>
    <m/>
    <n v="5806"/>
    <m/>
    <n v="0"/>
    <n v="0"/>
    <s v="UNI240000000947"/>
    <m/>
    <m/>
    <s v="JTI"/>
    <x v="0"/>
    <s v="Yenileme"/>
    <s v="Hizmet"/>
    <s v="Çağrı Merkezi"/>
    <s v="Key Account"/>
    <x v="0"/>
    <x v="0"/>
    <s v="Yurt İçi"/>
    <s v="Türkiye"/>
  </r>
  <r>
    <s v="Q2"/>
    <x v="0"/>
    <x v="5"/>
    <m/>
    <s v="ÖZÇELIK MESRUBAT VE GIDA MAD.TIC.PAZ.A.S."/>
    <s v="EH.03.001"/>
    <s v="EnRoute Panorama - Çafri Merkezi Hizmeti  (MSD)"/>
    <s v="Univera - JTI"/>
    <x v="2"/>
    <s v="Enroute"/>
    <m/>
    <n v="1161.2"/>
    <m/>
    <n v="5"/>
    <m/>
    <n v="5806"/>
    <m/>
    <n v="0"/>
    <m/>
    <n v="5806"/>
    <m/>
    <n v="0"/>
    <n v="0"/>
    <s v="UNI240000000953"/>
    <m/>
    <m/>
    <s v="JTI"/>
    <x v="0"/>
    <s v="Yenileme"/>
    <s v="Hizmet"/>
    <s v="Çağrı Merkezi"/>
    <s v="Key Account"/>
    <x v="0"/>
    <x v="0"/>
    <s v="Yurt İçi"/>
    <s v="Türkiye"/>
  </r>
  <r>
    <s v="Q2"/>
    <x v="0"/>
    <x v="5"/>
    <m/>
    <s v="ÖZERLER TICARET ILHAN ÖZER"/>
    <s v="EH.03.001"/>
    <s v="EnRoute Panorama - Çafri Merkezi Hizmeti  (MSD)"/>
    <s v="Univera - JTI"/>
    <x v="2"/>
    <s v="Enroute"/>
    <m/>
    <n v="1161.2"/>
    <m/>
    <n v="4"/>
    <m/>
    <n v="4644.8"/>
    <m/>
    <n v="0"/>
    <m/>
    <n v="4644.8"/>
    <m/>
    <n v="0"/>
    <n v="0"/>
    <s v="UNI240000000955"/>
    <m/>
    <m/>
    <s v="JTI"/>
    <x v="0"/>
    <s v="Yenileme"/>
    <s v="Hizmet"/>
    <s v="Çağrı Merkezi"/>
    <s v="Key Account"/>
    <x v="0"/>
    <x v="0"/>
    <s v="Yurt İçi"/>
    <s v="Türkiye"/>
  </r>
  <r>
    <s v="Q2"/>
    <x v="0"/>
    <x v="5"/>
    <m/>
    <s v="YUSUF BEKTAS GIDA VE IHTIYAÇ MAD. ILETISIM NAKLIYE TIC.VE SAN.LTD.STI."/>
    <s v="EH.03.001"/>
    <s v="EnRoute Panorama - Çafri Merkezi Hizmeti  (MSD)"/>
    <s v="Univera - JTI"/>
    <x v="2"/>
    <s v="Enroute"/>
    <m/>
    <n v="1161.2"/>
    <m/>
    <n v="7"/>
    <m/>
    <n v="8128.4"/>
    <m/>
    <n v="0"/>
    <m/>
    <n v="8128.4"/>
    <m/>
    <n v="0"/>
    <n v="0"/>
    <s v="UNI240000000965"/>
    <m/>
    <m/>
    <s v="JTI"/>
    <x v="0"/>
    <s v="Yenileme"/>
    <s v="Hizmet"/>
    <s v="Çağrı Merkezi"/>
    <s v="Key Account"/>
    <x v="0"/>
    <x v="0"/>
    <s v="Yurt İçi"/>
    <s v="Türkiye"/>
  </r>
  <r>
    <s v="Q1"/>
    <x v="1"/>
    <x v="0"/>
    <m/>
    <s v="GEZICI GROUP SAN.VE TIC.LTD.STI."/>
    <s v="UH.01.002"/>
    <s v="Unidox Kontör"/>
    <s v="Univera Kontör Satışı"/>
    <x v="6"/>
    <s v="E-Dönüşüm"/>
    <s v="Unidox"/>
    <n v="3.85"/>
    <m/>
    <n v="5000"/>
    <m/>
    <n v="19250"/>
    <m/>
    <n v="0"/>
    <m/>
    <n v="19250"/>
    <m/>
    <n v="0"/>
    <n v="0"/>
    <m/>
    <m/>
    <m/>
    <s v="Gezici Grup"/>
    <x v="3"/>
    <s v="Yeni Satış"/>
    <s v="Kontor"/>
    <s v="Kontor Satışı"/>
    <s v="Key Account"/>
    <x v="0"/>
    <x v="0"/>
    <s v="Yurt İçi"/>
    <s v="Türkiye"/>
  </r>
  <r>
    <s v="Q2"/>
    <x v="0"/>
    <x v="5"/>
    <m/>
    <s v="BAMS GIDA ITRIYAT VE TEKSTIL TIC. VE SAN. LTD. STI."/>
    <s v="EH.03.001"/>
    <s v="EnRoute Panorama - Çafri Merkezi Hizmeti  (MSD)"/>
    <s v="Univera - JTI"/>
    <x v="2"/>
    <s v="Enroute"/>
    <m/>
    <n v="1161.2"/>
    <m/>
    <n v="2"/>
    <m/>
    <n v="2322.4"/>
    <m/>
    <n v="0"/>
    <m/>
    <n v="2322.4"/>
    <m/>
    <n v="0"/>
    <n v="0"/>
    <s v="UNI240000000938"/>
    <m/>
    <m/>
    <s v="JTI"/>
    <x v="0"/>
    <s v="Yenileme"/>
    <s v="Hizmet"/>
    <s v="Çağrı Merkezi"/>
    <s v="Key Account"/>
    <x v="0"/>
    <x v="0"/>
    <s v="Yurt İçi"/>
    <s v="Türkiye"/>
  </r>
  <r>
    <s v="Q2"/>
    <x v="0"/>
    <x v="5"/>
    <m/>
    <s v="KALPAKÇIOGLU GIDA SAN. VE TIC. LTD. STI."/>
    <s v="EH.03.001"/>
    <s v="EnRoute Panorama - Çafri Merkezi Hizmeti  (MSD)"/>
    <s v="Univera - JTI"/>
    <x v="2"/>
    <s v="Enroute"/>
    <m/>
    <n v="1161.2"/>
    <m/>
    <n v="2"/>
    <m/>
    <n v="2322.4"/>
    <m/>
    <n v="0"/>
    <m/>
    <n v="2322.4"/>
    <m/>
    <n v="0"/>
    <n v="0"/>
    <s v="UNI240000000950"/>
    <m/>
    <m/>
    <s v="JTI"/>
    <x v="0"/>
    <s v="Yenileme"/>
    <s v="Hizmet"/>
    <s v="Çağrı Merkezi"/>
    <s v="Key Account"/>
    <x v="0"/>
    <x v="0"/>
    <s v="Yurt İçi"/>
    <s v="Türkiye"/>
  </r>
  <r>
    <s v="Q2"/>
    <x v="0"/>
    <x v="5"/>
    <m/>
    <s v="PIRAMIT GIDA LOJISTIK TICARET TIC. A.S."/>
    <s v="EH.03.001"/>
    <s v="EnRoute Panorama - Çafri Merkezi Hizmeti  (MSD)"/>
    <s v="Univera - JTI"/>
    <x v="2"/>
    <s v="Enroute"/>
    <m/>
    <n v="1161.2"/>
    <m/>
    <n v="2"/>
    <m/>
    <n v="2322.4"/>
    <m/>
    <n v="0"/>
    <m/>
    <n v="2322.4"/>
    <m/>
    <n v="0"/>
    <n v="0"/>
    <s v="UNI240000000956"/>
    <m/>
    <m/>
    <s v="JTI"/>
    <x v="0"/>
    <s v="Yenileme"/>
    <s v="Hizmet"/>
    <s v="Çağrı Merkezi"/>
    <s v="Key Account"/>
    <x v="0"/>
    <x v="0"/>
    <s v="Yurt İçi"/>
    <s v="Türkiye"/>
  </r>
  <r>
    <s v="Q2"/>
    <x v="0"/>
    <x v="5"/>
    <m/>
    <s v="SAMI EMGIN DAG. PAZ. TUR. TEKS. INS. SAN. TIC. LTD. STI."/>
    <s v="EH.03.001"/>
    <s v="EnRoute Panorama - Çafri Merkezi Hizmeti  (MSD)"/>
    <s v="Univera - JTI"/>
    <x v="2"/>
    <s v="Enroute"/>
    <m/>
    <n v="1161.2"/>
    <m/>
    <n v="2"/>
    <m/>
    <n v="2322.4"/>
    <m/>
    <n v="0"/>
    <m/>
    <n v="2322.4"/>
    <m/>
    <n v="0"/>
    <n v="0"/>
    <s v="UNI240000000959"/>
    <m/>
    <m/>
    <s v="JTI"/>
    <x v="0"/>
    <s v="Yenileme"/>
    <s v="Hizmet"/>
    <s v="Çağrı Merkezi"/>
    <s v="Key Account"/>
    <x v="0"/>
    <x v="0"/>
    <s v="Yurt İçi"/>
    <s v="Türkiye"/>
  </r>
  <r>
    <s v="Q2"/>
    <x v="0"/>
    <x v="5"/>
    <m/>
    <s v="SEYPA GIDA IHTIYAÇ MAD.ÜRETIM.DAG.VE TIC. A.S."/>
    <s v="EH.03.001"/>
    <s v="EnRoute Panorama - Çafri Merkezi Hizmeti  (MSD)"/>
    <s v="Univera - JTI"/>
    <x v="2"/>
    <s v="Enroute"/>
    <m/>
    <n v="1161.2"/>
    <m/>
    <n v="2"/>
    <m/>
    <n v="2322.4"/>
    <m/>
    <n v="0"/>
    <m/>
    <n v="2322.4"/>
    <m/>
    <n v="0"/>
    <n v="0"/>
    <s v="UNI240000000961"/>
    <m/>
    <m/>
    <s v="JTI"/>
    <x v="0"/>
    <s v="Yenileme"/>
    <s v="Hizmet"/>
    <s v="Çağrı Merkezi"/>
    <s v="Key Account"/>
    <x v="0"/>
    <x v="0"/>
    <s v="Yurt İçi"/>
    <s v="Türkiye"/>
  </r>
  <r>
    <s v="Q2"/>
    <x v="0"/>
    <x v="5"/>
    <m/>
    <s v="SSG DAYANIKLI TÜKETIM MAD. GIDA ÜRÜNLERI PAZ. SAN. TIC. LTD. STI."/>
    <s v="EH.03.001"/>
    <s v="EnRoute Panorama - Çafri Merkezi Hizmeti  (MSD)"/>
    <s v="Univera - JTI"/>
    <x v="2"/>
    <s v="Enroute"/>
    <m/>
    <n v="1161.2"/>
    <m/>
    <n v="2"/>
    <m/>
    <n v="2322.4"/>
    <m/>
    <n v="0"/>
    <m/>
    <n v="2322.4"/>
    <m/>
    <n v="0"/>
    <n v="0"/>
    <s v="UNI240000000962"/>
    <m/>
    <m/>
    <s v="JTI"/>
    <x v="0"/>
    <s v="Yenileme"/>
    <s v="Hizmet"/>
    <s v="Çağrı Merkezi"/>
    <s v="Key Account"/>
    <x v="0"/>
    <x v="0"/>
    <s v="Yurt İçi"/>
    <s v="Türkiye"/>
  </r>
  <r>
    <s v="Q2"/>
    <x v="0"/>
    <x v="5"/>
    <m/>
    <s v="YILDIRIMLAR GRUP IHTIYAÇ VE GIDA MAD. TURIZM A.S"/>
    <s v="EH.03.001"/>
    <s v="EnRoute Panorama - Çafri Merkezi Hizmeti  (MSD)"/>
    <s v="Univera - JTI"/>
    <x v="2"/>
    <s v="Enroute"/>
    <m/>
    <n v="1161.2"/>
    <m/>
    <n v="2"/>
    <m/>
    <n v="2322.4"/>
    <m/>
    <n v="0"/>
    <m/>
    <n v="2322.4"/>
    <m/>
    <n v="0"/>
    <n v="0"/>
    <s v="UNI240000000964"/>
    <m/>
    <m/>
    <s v="JTI"/>
    <x v="0"/>
    <s v="Yenileme"/>
    <s v="Hizmet"/>
    <s v="Çağrı Merkezi"/>
    <s v="Key Account"/>
    <x v="0"/>
    <x v="0"/>
    <s v="Yurt İçi"/>
    <s v="Türkiye"/>
  </r>
  <r>
    <s v="Q1"/>
    <x v="1"/>
    <x v="0"/>
    <m/>
    <s v="RECKITT BENCKISER EV ve HIJYEN ÜRÜNLERI A.S."/>
    <s v="EH.06.001"/>
    <s v="Enroute Panorama - Hosting Hizmeti"/>
    <s v="Univera - Reckitt Benckiser"/>
    <x v="12"/>
    <s v="Hosting"/>
    <s v="Enroute"/>
    <n v="3905.41"/>
    <m/>
    <n v="12"/>
    <m/>
    <n v="46864.92"/>
    <m/>
    <n v="0"/>
    <m/>
    <n v="46864.92"/>
    <m/>
    <n v="0"/>
    <n v="0"/>
    <m/>
    <m/>
    <m/>
    <s v="R. Benckiser"/>
    <x v="0"/>
    <s v="Yenileme"/>
    <s v="Hizmet"/>
    <s v="Hosting"/>
    <s v="Key Account"/>
    <x v="0"/>
    <x v="0"/>
    <s v="Yurt İçi"/>
    <s v="Türkiye"/>
  </r>
  <r>
    <s v="Q2"/>
    <x v="0"/>
    <x v="5"/>
    <m/>
    <s v="ALTUN TEMIZLIK TÜTÜN ÜRÜNLERI PAZARLAMA A .S"/>
    <s v="EH.03.001"/>
    <s v="EnRoute Panorama - Çafri Merkezi Hizmeti  (MSD)"/>
    <s v="Univera - JTI"/>
    <x v="2"/>
    <s v="Enroute"/>
    <m/>
    <n v="1161.2"/>
    <m/>
    <n v="1"/>
    <m/>
    <n v="1161.2"/>
    <m/>
    <n v="0"/>
    <m/>
    <n v="1161.2"/>
    <m/>
    <n v="0"/>
    <n v="0"/>
    <s v="UNI240000000935"/>
    <m/>
    <m/>
    <s v="JTI"/>
    <x v="0"/>
    <s v="Yenileme"/>
    <s v="Hizmet"/>
    <s v="Çağrı Merkezi"/>
    <s v="Key Account"/>
    <x v="0"/>
    <x v="0"/>
    <s v="Yurt İçi"/>
    <s v="Türkiye"/>
  </r>
  <r>
    <s v="Q2"/>
    <x v="0"/>
    <x v="5"/>
    <m/>
    <s v="BAYRAKTAR SATIS VE DAGITIM ANONIM SIRKETI"/>
    <s v="EH.03.001"/>
    <s v="EnRoute Panorama - Çafri Merkezi Hizmeti  (MSD)"/>
    <s v="Univera - JTI"/>
    <x v="2"/>
    <s v="Enroute"/>
    <m/>
    <n v="1161.2"/>
    <m/>
    <n v="2"/>
    <m/>
    <n v="2322.4"/>
    <m/>
    <n v="0"/>
    <m/>
    <n v="2322.4"/>
    <m/>
    <n v="0"/>
    <n v="0"/>
    <s v="UNI240000000940"/>
    <m/>
    <m/>
    <s v="JTI"/>
    <x v="0"/>
    <s v="Yenileme"/>
    <s v="Hizmet"/>
    <s v="Çağrı Merkezi"/>
    <s v="Key Account"/>
    <x v="0"/>
    <x v="0"/>
    <s v="Yurt İçi"/>
    <s v="Türkiye"/>
  </r>
  <r>
    <s v="Q2"/>
    <x v="0"/>
    <x v="5"/>
    <m/>
    <s v="ÖZCIHAN GIDA INSAAT TARIM NAKLIYE ENERJI TURIZM MAD. PAZ. VE SAN. LTD. STI."/>
    <s v="EH.03.001"/>
    <s v="EnRoute Panorama - Çafri Merkezi Hizmeti  (MSD)"/>
    <s v="Univera - JTI"/>
    <x v="2"/>
    <s v="Enroute"/>
    <m/>
    <n v="1161.2"/>
    <m/>
    <n v="2"/>
    <m/>
    <n v="2322.4"/>
    <m/>
    <n v="0"/>
    <m/>
    <n v="2322.4"/>
    <m/>
    <n v="0"/>
    <n v="0"/>
    <s v="UNI240000000974"/>
    <m/>
    <m/>
    <s v="JTI"/>
    <x v="0"/>
    <s v="Yenileme"/>
    <s v="Hizmet"/>
    <s v="Çağrı Merkezi"/>
    <s v="Key Account"/>
    <x v="0"/>
    <x v="0"/>
    <s v="Yurt İçi"/>
    <s v="Türkiye"/>
  </r>
  <r>
    <s v="Q1"/>
    <x v="1"/>
    <x v="0"/>
    <m/>
    <s v="MİYA OTOMASYON VE BARKOD BILISIM SISTEMLERI SAN TİC. VE L.T.D. STI."/>
    <s v="WPH.02.001"/>
    <s v="Webplus Yazilim Bakimi Hizmeti"/>
    <s v="Univera - Kanal"/>
    <x v="5"/>
    <s v="Enroute"/>
    <s v="Webplus"/>
    <n v="46750"/>
    <m/>
    <n v="1"/>
    <m/>
    <n v="46750"/>
    <m/>
    <n v="0"/>
    <m/>
    <n v="46750"/>
    <m/>
    <n v="0"/>
    <n v="0"/>
    <m/>
    <m/>
    <m/>
    <s v="Miya"/>
    <x v="0"/>
    <s v="Yenileme"/>
    <s v="Hizmet"/>
    <s v="Bakım ve Destek Hizmeti"/>
    <s v="Key Account"/>
    <x v="1"/>
    <x v="1"/>
    <s v="Yurt İçi"/>
    <s v="Türkiye"/>
  </r>
  <r>
    <s v="Q1"/>
    <x v="1"/>
    <x v="0"/>
    <m/>
    <s v="YUSUF ALDEMİR (ALDEMİR BİLİŞİM HizmetLERİ VE DANIŞMANLIK)"/>
    <s v="WPH.02.001"/>
    <s v="Webplus Yazilim Bakimi Hizmeti"/>
    <s v="Univera - Kanal"/>
    <x v="5"/>
    <s v="Enroute"/>
    <s v="Webplus"/>
    <n v="3052.5"/>
    <m/>
    <n v="1"/>
    <m/>
    <n v="4070"/>
    <m/>
    <n v="1017.5"/>
    <m/>
    <n v="3052.5"/>
    <m/>
    <n v="0"/>
    <n v="0"/>
    <m/>
    <m/>
    <m/>
    <s v="Aldemir Bilişim"/>
    <x v="0"/>
    <s v="Yenileme"/>
    <s v="Hizmet"/>
    <s v="Bakım ve Destek Hizmeti"/>
    <s v="Diğer"/>
    <x v="1"/>
    <x v="3"/>
    <s v="Yurt İçi"/>
    <s v="Türkiye"/>
  </r>
  <r>
    <s v="Q1"/>
    <x v="1"/>
    <x v="0"/>
    <m/>
    <s v="MİYA OTOMASYON VE BARKOD BILISIM SISTEMLERI SAN TİC. VE L.T.D. STI."/>
    <s v="WProje Yönetimi.01.004"/>
    <s v="Webplus EK KULLANICI LISANSI +5"/>
    <s v="Univera - Kanal"/>
    <x v="5"/>
    <s v="Enroute"/>
    <s v="Webplus"/>
    <n v="15725"/>
    <m/>
    <n v="5"/>
    <m/>
    <n v="92500"/>
    <m/>
    <n v="13875"/>
    <m/>
    <n v="78625"/>
    <m/>
    <n v="0"/>
    <n v="0"/>
    <m/>
    <m/>
    <m/>
    <s v="Miya"/>
    <x v="0"/>
    <s v="Yeni Satış"/>
    <s v="Lisans"/>
    <s v="Lisans Satışı"/>
    <s v="Key Account"/>
    <x v="1"/>
    <x v="1"/>
    <s v="Yurt İçi"/>
    <s v="Türkiye"/>
  </r>
  <r>
    <s v="Q1"/>
    <x v="1"/>
    <x v="0"/>
    <m/>
    <s v="YUSUF ALDEMİR (ALDEMİR BİLİŞİM HizmetLERİ VE DANIŞMANLIK)"/>
    <s v="WProje Yönetimi.01.004"/>
    <s v="Webplus EK KULLANICI LISANSI +5"/>
    <s v="Univera - Kanal"/>
    <x v="5"/>
    <s v="Enroute"/>
    <s v="Webplus"/>
    <n v="13875"/>
    <m/>
    <n v="1"/>
    <m/>
    <n v="18500"/>
    <m/>
    <n v="4625"/>
    <m/>
    <n v="13875"/>
    <m/>
    <n v="0"/>
    <n v="0"/>
    <m/>
    <m/>
    <m/>
    <s v="Aldemir Bilişim"/>
    <x v="0"/>
    <s v="Yeni Satış"/>
    <s v="Lisans"/>
    <s v="Lisans Satışı"/>
    <s v="Diğer"/>
    <x v="1"/>
    <x v="3"/>
    <s v="Yurt İçi"/>
    <s v="Türkiye"/>
  </r>
  <r>
    <s v="Q1"/>
    <x v="1"/>
    <x v="0"/>
    <m/>
    <s v="MİYA OTOMASYON VE BARKOD BILISIM SISTEMLERI SAN TİC. VE L.T.D. STI."/>
    <s v="WProje Yönetimi.01.007"/>
    <s v="Webplus E-DÖNÜSÜM MODÜL LISANSI"/>
    <s v="Univera - Kanal"/>
    <x v="5"/>
    <s v="Enroute"/>
    <s v="Webplus"/>
    <n v="10200"/>
    <m/>
    <n v="1"/>
    <m/>
    <n v="12000"/>
    <m/>
    <n v="1800"/>
    <m/>
    <n v="10200"/>
    <m/>
    <n v="0"/>
    <n v="0"/>
    <m/>
    <m/>
    <m/>
    <s v="Miya"/>
    <x v="0"/>
    <s v="Yeni Satış"/>
    <s v="Lisans"/>
    <s v="Lisans Satışı"/>
    <s v="Key Account"/>
    <x v="1"/>
    <x v="1"/>
    <s v="Yurt İçi"/>
    <s v="Türkiye"/>
  </r>
  <r>
    <s v="Q1"/>
    <x v="1"/>
    <x v="0"/>
    <m/>
    <s v="MİYA OTOMASYON VE BARKOD BILISIM SISTEMLERI SAN TİC. VE L.T.D. STI."/>
    <s v="WProje Yönetimi.01.007"/>
    <s v="Webplus E-DÖNÜSÜM MODÜL LISANSI"/>
    <s v="Univera - Kanal"/>
    <x v="5"/>
    <s v="Enroute"/>
    <s v="Webplus"/>
    <n v="12000"/>
    <m/>
    <n v="1"/>
    <m/>
    <n v="12000"/>
    <m/>
    <n v="0"/>
    <m/>
    <n v="12000"/>
    <m/>
    <n v="0"/>
    <n v="0"/>
    <m/>
    <m/>
    <m/>
    <s v="Miya"/>
    <x v="0"/>
    <s v="Yeni Satış"/>
    <s v="Lisans"/>
    <s v="Lisans Satışı"/>
    <s v="Key Account"/>
    <x v="1"/>
    <x v="1"/>
    <s v="Yurt İçi"/>
    <s v="Türkiye"/>
  </r>
  <r>
    <s v="Q1"/>
    <x v="1"/>
    <x v="0"/>
    <m/>
    <s v="MİYA OTOMASYON VE BARKOD BILISIM SISTEMLERI SAN TİC. VE L.T.D. STI."/>
    <s v="WProje Yönetimi.01.002"/>
    <s v="Webplus Dagitim Kanali Yazılımi"/>
    <s v="Univera - Kanal"/>
    <x v="5"/>
    <s v="Enroute"/>
    <s v="Webplus"/>
    <n v="10200"/>
    <m/>
    <n v="9"/>
    <m/>
    <n v="108000"/>
    <m/>
    <n v="16200"/>
    <m/>
    <n v="91800"/>
    <m/>
    <n v="0"/>
    <n v="0"/>
    <m/>
    <m/>
    <m/>
    <s v="Miya"/>
    <x v="0"/>
    <s v="Yeni Satış"/>
    <s v="Lisans"/>
    <s v="Lisans Satışı"/>
    <s v="Key Account"/>
    <x v="1"/>
    <x v="1"/>
    <s v="Yurt İçi"/>
    <s v="Türkiye"/>
  </r>
  <r>
    <s v="Q1"/>
    <x v="1"/>
    <x v="0"/>
    <m/>
    <s v="MATRIKS BİLGİSAYAR SİSTEMLERİ LTD.ŞTİ"/>
    <s v="UH.01.002"/>
    <s v="Unidox Kontör"/>
    <s v="Univera Kontör Satışı"/>
    <x v="5"/>
    <s v="E-Dönüşüm"/>
    <s v="Unidox"/>
    <n v="3.5625"/>
    <m/>
    <n v="2000"/>
    <m/>
    <n v="7125"/>
    <m/>
    <n v="0"/>
    <m/>
    <n v="7125"/>
    <m/>
    <n v="0"/>
    <n v="0"/>
    <m/>
    <m/>
    <m/>
    <s v="Matriks"/>
    <x v="0"/>
    <s v="Yeni Satış"/>
    <s v="Kontor"/>
    <s v="Kontor Satışı"/>
    <s v="Key Account"/>
    <x v="1"/>
    <x v="2"/>
    <s v="Yurt İçi"/>
    <s v="Türkiye"/>
  </r>
  <r>
    <s v="Q1"/>
    <x v="1"/>
    <x v="0"/>
    <m/>
    <s v="EFES VITANTA MOLDOVA BREWERY S.A"/>
    <s v="QH.02.001"/>
    <s v="Quest Panorama - Yillik Yazilim Bakimi, Yasatma ve Merkezi Destek Hizmeti"/>
    <s v="Univera - Efes Moldova"/>
    <x v="16"/>
    <s v="Quest"/>
    <s v="Quest"/>
    <n v="14129.63"/>
    <m/>
    <n v="1"/>
    <m/>
    <n v="14129.625427999999"/>
    <m/>
    <n v="-4.5719999999999997E-3"/>
    <m/>
    <n v="14129.63"/>
    <m/>
    <n v="0"/>
    <n v="0"/>
    <m/>
    <m/>
    <m/>
    <s v="Efes International"/>
    <x v="0"/>
    <s v="Yenileme"/>
    <s v="Hizmet"/>
    <s v="Bakım ve Destek Hizmeti"/>
    <s v="Key Account"/>
    <x v="0"/>
    <x v="0"/>
    <s v="Yurt Dışı"/>
    <s v="Moldova"/>
  </r>
  <r>
    <s v="Q2"/>
    <x v="0"/>
    <x v="5"/>
    <m/>
    <s v="ARME DAGITIM PAZARLAMA SANAYI VE TIC. A.S."/>
    <s v="EH.03.001"/>
    <s v="EnRoute Panorama - Çafri Merkezi Hizmeti  (MSD)"/>
    <s v="Univera - JTI"/>
    <x v="2"/>
    <s v="Enroute"/>
    <m/>
    <n v="1161.2"/>
    <m/>
    <n v="1"/>
    <m/>
    <n v="1161.2"/>
    <m/>
    <n v="0"/>
    <m/>
    <n v="1161.2"/>
    <m/>
    <n v="0"/>
    <n v="0"/>
    <s v="UNI240000000936"/>
    <m/>
    <m/>
    <s v="JTI"/>
    <x v="0"/>
    <s v="Yenileme"/>
    <s v="Hizmet"/>
    <s v="Çağrı Merkezi"/>
    <s v="Key Account"/>
    <x v="0"/>
    <x v="0"/>
    <s v="Yurt İçi"/>
    <s v="Türkiye"/>
  </r>
  <r>
    <s v="Q2"/>
    <x v="0"/>
    <x v="5"/>
    <m/>
    <s v="FLAS TURIZM INSAAT TAAHHÜT TIC. LTD. STI."/>
    <s v="EH.03.001"/>
    <s v="EnRoute Panorama - Çafri Merkezi Hizmeti  (MSD)"/>
    <s v="Univera - JTI"/>
    <x v="2"/>
    <s v="Enroute"/>
    <m/>
    <n v="1161.2"/>
    <m/>
    <n v="1"/>
    <m/>
    <n v="1161.2"/>
    <m/>
    <n v="0"/>
    <m/>
    <n v="1161.2"/>
    <m/>
    <n v="0"/>
    <n v="0"/>
    <s v="UNI240000000948"/>
    <m/>
    <m/>
    <s v="JTI"/>
    <x v="0"/>
    <s v="Yenileme"/>
    <s v="Hizmet"/>
    <s v="Çağrı Merkezi"/>
    <s v="Key Account"/>
    <x v="0"/>
    <x v="0"/>
    <s v="Yurt İçi"/>
    <s v="Türkiye"/>
  </r>
  <r>
    <s v="Q2"/>
    <x v="0"/>
    <x v="5"/>
    <m/>
    <s v="FLAS TURIZM INSAAT TAAHHÜT TIC. LTD. STI."/>
    <s v="EH.03.001"/>
    <s v="EnRoute Panorama - Çafri Merkezi Hizmeti  (MSD)"/>
    <s v="Univera - JTI"/>
    <x v="2"/>
    <s v="Enroute"/>
    <m/>
    <n v="1161.2"/>
    <m/>
    <n v="1"/>
    <m/>
    <n v="1161.2"/>
    <m/>
    <n v="0"/>
    <m/>
    <n v="1161.2"/>
    <m/>
    <n v="0"/>
    <n v="0"/>
    <s v="UNI240000000949"/>
    <m/>
    <m/>
    <s v="JTI"/>
    <x v="0"/>
    <s v="Yenileme"/>
    <s v="Hizmet"/>
    <s v="Çağrı Merkezi"/>
    <s v="Key Account"/>
    <x v="0"/>
    <x v="0"/>
    <s v="Yurt İçi"/>
    <s v="Türkiye"/>
  </r>
  <r>
    <s v="Q1"/>
    <x v="1"/>
    <x v="1"/>
    <m/>
    <s v="MİYA OTOMASYON VE BARKOD BILISIM SISTEMLERI SAN TİC. VE L.T.D. STI."/>
    <s v="WPH.02.001"/>
    <s v="Webplus Yazilim Bakimi Hizmeti"/>
    <s v="Univera - Kanal"/>
    <x v="5"/>
    <s v="Enroute"/>
    <s v="Webplus"/>
    <n v="10564"/>
    <m/>
    <n v="1"/>
    <m/>
    <n v="10564"/>
    <m/>
    <n v="0"/>
    <m/>
    <n v="10564"/>
    <m/>
    <n v="0"/>
    <n v="0"/>
    <m/>
    <m/>
    <m/>
    <s v="Miya"/>
    <x v="0"/>
    <s v="Yenileme"/>
    <s v="Hizmet"/>
    <s v="Bakım ve Destek Hizmeti"/>
    <s v="Key Account"/>
    <x v="1"/>
    <x v="1"/>
    <s v="Yurt İçi"/>
    <s v="Türkiye"/>
  </r>
  <r>
    <s v="Q1"/>
    <x v="1"/>
    <x v="1"/>
    <m/>
    <s v="MİYA OTOMASYON VE BARKOD BILISIM SISTEMLERI SAN TİC. VE L.T.D. STI."/>
    <s v="WPH.02.001"/>
    <s v="Webplus Yazilim Bakimi Hizmeti"/>
    <s v="Univera - Kanal"/>
    <x v="5"/>
    <s v="Enroute"/>
    <s v="Webplus"/>
    <n v="5950"/>
    <m/>
    <n v="1"/>
    <m/>
    <n v="5950"/>
    <m/>
    <n v="0"/>
    <m/>
    <n v="5950"/>
    <m/>
    <n v="0"/>
    <n v="0"/>
    <m/>
    <m/>
    <m/>
    <s v="Miya"/>
    <x v="0"/>
    <s v="Yenileme"/>
    <s v="Hizmet"/>
    <s v="Bakım ve Destek Hizmeti"/>
    <s v="Key Account"/>
    <x v="1"/>
    <x v="1"/>
    <s v="Yurt İçi"/>
    <s v="Türkiye"/>
  </r>
  <r>
    <s v="Q1"/>
    <x v="1"/>
    <x v="1"/>
    <m/>
    <s v="MİYA OTOMASYON VE BARKOD BILISIM SISTEMLERI SAN TİC. VE L.T.D. STI."/>
    <s v="WPH.02.001"/>
    <s v="Webplus Yazilim Bakimi Hizmeti"/>
    <s v="Univera - Kanal"/>
    <x v="5"/>
    <s v="Enroute"/>
    <s v="Webplus"/>
    <n v="1825"/>
    <m/>
    <n v="1"/>
    <m/>
    <n v="1825"/>
    <m/>
    <n v="0"/>
    <m/>
    <n v="1825"/>
    <m/>
    <n v="0"/>
    <n v="0"/>
    <m/>
    <m/>
    <m/>
    <s v="Miya"/>
    <x v="0"/>
    <s v="Yenileme"/>
    <s v="Hizmet"/>
    <s v="Bakım ve Destek Hizmeti"/>
    <s v="Key Account"/>
    <x v="1"/>
    <x v="1"/>
    <s v="Yurt İçi"/>
    <s v="Türkiye"/>
  </r>
  <r>
    <s v="Q1"/>
    <x v="1"/>
    <x v="1"/>
    <m/>
    <s v="MİYA OTOMASYON VE BARKOD BILISIM SISTEMLERI SAN TİC. VE L.T.D. STI."/>
    <s v="WPH.02.001"/>
    <s v="Webplus Yazilim Bakimi Hizmeti"/>
    <s v="Univera - Kanal"/>
    <x v="5"/>
    <s v="Enroute"/>
    <s v="Webplus"/>
    <n v="2850"/>
    <m/>
    <n v="1"/>
    <m/>
    <n v="2850"/>
    <m/>
    <n v="0"/>
    <m/>
    <n v="2850"/>
    <m/>
    <n v="0"/>
    <n v="0"/>
    <m/>
    <m/>
    <m/>
    <s v="Miya"/>
    <x v="0"/>
    <s v="Yenileme"/>
    <s v="Hizmet"/>
    <s v="Bakım ve Destek Hizmeti"/>
    <s v="Key Account"/>
    <x v="1"/>
    <x v="1"/>
    <s v="Yurt İçi"/>
    <s v="Türkiye"/>
  </r>
  <r>
    <s v="Q1"/>
    <x v="1"/>
    <x v="1"/>
    <m/>
    <s v="MATRIKS BİLGİSAYAR SİSTEMLERİ LTD.ŞTİ"/>
    <s v="WProje Yönetimi.01.003"/>
    <s v="Webplus EK KULLANICI LISANSI +1"/>
    <s v="Univera - Kanal"/>
    <x v="5"/>
    <s v="Enroute"/>
    <s v="Webplus"/>
    <n v="4410"/>
    <m/>
    <n v="1"/>
    <m/>
    <n v="4900"/>
    <m/>
    <n v="490"/>
    <m/>
    <n v="4410"/>
    <m/>
    <n v="0"/>
    <n v="0"/>
    <m/>
    <m/>
    <m/>
    <s v="Matriks"/>
    <x v="0"/>
    <s v="Yeni Satış"/>
    <s v="Lisans"/>
    <s v="Lisans Satışı"/>
    <s v="Key Account"/>
    <x v="1"/>
    <x v="2"/>
    <s v="Yurt İçi"/>
    <s v="Türkiye"/>
  </r>
  <r>
    <s v="Q1"/>
    <x v="1"/>
    <x v="1"/>
    <m/>
    <s v="MATRIKS BİLGİSAYAR SİSTEMLERİ LTD.ŞTİ"/>
    <s v="WProje Yönetimi.01.003"/>
    <s v="Webplus EK KULLANICI LISANSI +1"/>
    <s v="Univera - Kanal"/>
    <x v="5"/>
    <s v="Enroute"/>
    <s v="Webplus"/>
    <n v="3250"/>
    <m/>
    <n v="1"/>
    <m/>
    <n v="3250"/>
    <m/>
    <n v="0"/>
    <m/>
    <n v="3250"/>
    <m/>
    <n v="0"/>
    <n v="0"/>
    <m/>
    <m/>
    <m/>
    <s v="Matriks"/>
    <x v="0"/>
    <s v="Yeni Satış"/>
    <s v="Lisans"/>
    <s v="Lisans Satışı"/>
    <s v="Key Account"/>
    <x v="1"/>
    <x v="2"/>
    <s v="Yurt İçi"/>
    <s v="Türkiye"/>
  </r>
  <r>
    <s v="Q1"/>
    <x v="1"/>
    <x v="1"/>
    <m/>
    <s v="POLARİS YAZILIM ÇÖZÜMLERİ VE DANIŞMANLIK HİZMETLERİ LTD.ŞTİ."/>
    <s v="WProje Yönetimi.01.003"/>
    <s v="Webplus EK KULLANICI LISANSI +1"/>
    <s v="Univera - Kanal"/>
    <x v="5"/>
    <s v="Enroute"/>
    <s v="Webplus"/>
    <n v="4900"/>
    <m/>
    <n v="1"/>
    <m/>
    <n v="4900"/>
    <m/>
    <n v="0"/>
    <m/>
    <n v="4900"/>
    <m/>
    <n v="0"/>
    <n v="0"/>
    <m/>
    <m/>
    <m/>
    <s v="Polaris"/>
    <x v="0"/>
    <s v="Yeni Satış"/>
    <s v="Lisans"/>
    <s v="Lisans Satışı"/>
    <s v="Key Account"/>
    <x v="1"/>
    <x v="5"/>
    <s v="Yurt İçi"/>
    <s v="Türkiye"/>
  </r>
  <r>
    <s v="Q1"/>
    <x v="1"/>
    <x v="1"/>
    <m/>
    <s v="MİYA OTOMASYON VE BARKOD BILISIM SISTEMLERI SAN TİC. VE L.T.D. STI."/>
    <s v="UH.01.002"/>
    <s v="Unidox Kontör"/>
    <s v="Univera Kontör Satışı"/>
    <x v="5"/>
    <s v="E-Dönüşüm"/>
    <s v="Unidox"/>
    <n v="4.1201000000000008"/>
    <m/>
    <n v="2000"/>
    <m/>
    <n v="8240.2000000000007"/>
    <m/>
    <n v="0"/>
    <m/>
    <n v="8240.2000000000007"/>
    <m/>
    <n v="0"/>
    <n v="0"/>
    <m/>
    <m/>
    <m/>
    <s v="Miya"/>
    <x v="0"/>
    <s v="Yeni Satış"/>
    <s v="Kontor"/>
    <s v="Kontor Satışı"/>
    <s v="Key Account"/>
    <x v="1"/>
    <x v="1"/>
    <s v="Yurt İçi"/>
    <s v="Türkiye"/>
  </r>
  <r>
    <s v="Q1"/>
    <x v="1"/>
    <x v="1"/>
    <m/>
    <s v="KARAMAN EFSUN GIDA MADDELERI PAZARLAMA SANAYI VE TICARET LTD.STI."/>
    <s v="UH.01.002"/>
    <s v="Unidox Kontör"/>
    <s v="Univera Kontör Satışı"/>
    <x v="6"/>
    <s v="E-Dönüşüm"/>
    <s v="Unidox"/>
    <n v="1.8332999999999999"/>
    <m/>
    <n v="10000"/>
    <m/>
    <n v="18333"/>
    <m/>
    <n v="0"/>
    <m/>
    <n v="18333"/>
    <m/>
    <n v="0"/>
    <n v="0"/>
    <m/>
    <m/>
    <m/>
    <s v="Karaman Efsun Gıda"/>
    <x v="3"/>
    <s v="Yeni Satış"/>
    <s v="Kontor"/>
    <s v="Kontor Satışı"/>
    <s v="Key Account"/>
    <x v="0"/>
    <x v="0"/>
    <s v="Yurt İçi"/>
    <s v="Türkiye"/>
  </r>
  <r>
    <s v="Q2"/>
    <x v="0"/>
    <x v="5"/>
    <m/>
    <s v="KILKISLI MES. TEK. MAM. GIDA MAD. SAN. TIC. LTD. STI."/>
    <s v="EH.03.001"/>
    <s v="EnRoute Panorama - Çafri Merkezi Hizmeti  (MSD)"/>
    <s v="Univera - JTI"/>
    <x v="2"/>
    <s v="Enroute"/>
    <m/>
    <n v="1161.2"/>
    <m/>
    <n v="1"/>
    <m/>
    <n v="1161.2"/>
    <m/>
    <n v="0"/>
    <m/>
    <n v="1161.2"/>
    <m/>
    <n v="0"/>
    <n v="0"/>
    <s v="UNI240000000951"/>
    <m/>
    <m/>
    <s v="JTI"/>
    <x v="0"/>
    <s v="Yenileme"/>
    <s v="Hizmet"/>
    <s v="Çağrı Merkezi"/>
    <s v="Key Account"/>
    <x v="0"/>
    <x v="0"/>
    <s v="Yurt İçi"/>
    <s v="Türkiye"/>
  </r>
  <r>
    <s v="Q2"/>
    <x v="0"/>
    <x v="5"/>
    <m/>
    <s v="ÖZÇELIK MESRUBAT VE GIDA MAD.TIC.PAZ.A.S."/>
    <s v="EH.03.001"/>
    <s v="EnRoute Panorama - Çafri Merkezi Hizmeti  (MSD)"/>
    <s v="Univera - JTI"/>
    <x v="2"/>
    <s v="Enroute"/>
    <m/>
    <n v="1161.2"/>
    <m/>
    <n v="1"/>
    <m/>
    <n v="1161.2"/>
    <m/>
    <n v="0"/>
    <m/>
    <n v="1161.2"/>
    <m/>
    <n v="0"/>
    <n v="0"/>
    <s v="UNI240000000954"/>
    <m/>
    <m/>
    <s v="JTI"/>
    <x v="0"/>
    <s v="Yenileme"/>
    <s v="Hizmet"/>
    <s v="Çağrı Merkezi"/>
    <s v="Key Account"/>
    <x v="0"/>
    <x v="0"/>
    <s v="Yurt İçi"/>
    <s v="Türkiye"/>
  </r>
  <r>
    <s v="Q1"/>
    <x v="1"/>
    <x v="1"/>
    <m/>
    <s v="K RIDES MOTOSIKLET VE BISIKLET SAN.TIC.AS."/>
    <s v="CDY.01.011"/>
    <s v="Calldesk PANORAMA PLATFORM EK KULLANICI LISANSI"/>
    <s v="Univera - K Rides"/>
    <x v="14"/>
    <s v="ServiceCore"/>
    <s v="Calldesk"/>
    <n v="8750"/>
    <m/>
    <n v="15"/>
    <m/>
    <n v="262500"/>
    <m/>
    <n v="131250"/>
    <m/>
    <n v="131250"/>
    <m/>
    <n v="0"/>
    <n v="0"/>
    <m/>
    <m/>
    <m/>
    <s v="K Rides"/>
    <x v="3"/>
    <s v="Yeni Satış"/>
    <s v="Lisans"/>
    <s v="Lisans Satışı"/>
    <s v="Key Account"/>
    <x v="0"/>
    <x v="0"/>
    <s v="Yurt İçi"/>
    <s v="Türkiye"/>
  </r>
  <r>
    <s v="Q1"/>
    <x v="1"/>
    <x v="1"/>
    <m/>
    <s v="K RIDES MOTOSIKLET VE BISIKLET SAN.TIC.AS."/>
    <s v="CDH.03.001"/>
    <s v="Calldesk Panorama Destek Hizmeti (Çafri Merkezi) "/>
    <s v="Univera - K Rides"/>
    <x v="14"/>
    <s v="ServiceCore"/>
    <s v="Calldesk"/>
    <n v="12000"/>
    <m/>
    <n v="5"/>
    <m/>
    <n v="75000"/>
    <m/>
    <n v="15000"/>
    <m/>
    <n v="60000"/>
    <m/>
    <n v="0"/>
    <n v="0"/>
    <m/>
    <m/>
    <m/>
    <s v="K Rides"/>
    <x v="3"/>
    <s v="Yeni Satış"/>
    <s v="Hizmet"/>
    <s v="Çağrı Merkezi"/>
    <s v="Key Account"/>
    <x v="0"/>
    <x v="0"/>
    <s v="Yurt İçi"/>
    <s v="Türkiye"/>
  </r>
  <r>
    <s v="Q1"/>
    <x v="1"/>
    <x v="1"/>
    <m/>
    <s v="K RIDES MOTOSIKLET VE BISIKLET SAN.TIC.AS."/>
    <s v="CDY.01.001"/>
    <s v="Calldesk PANORAMA - SERVIS OTOMASYONU ÇÖZÜM LISANSI"/>
    <s v="Univera - K Rides"/>
    <x v="14"/>
    <s v="ServiceCore"/>
    <s v="Calldesk"/>
    <n v="625000"/>
    <m/>
    <n v="1"/>
    <m/>
    <n v="1250000"/>
    <m/>
    <n v="625000"/>
    <m/>
    <n v="625000"/>
    <m/>
    <n v="0"/>
    <n v="0"/>
    <m/>
    <m/>
    <m/>
    <s v="K Rides"/>
    <x v="3"/>
    <s v="Yeni Satış"/>
    <s v="Lisans"/>
    <s v="Lisans Satışı"/>
    <s v="Key Account"/>
    <x v="0"/>
    <x v="0"/>
    <s v="Yurt İçi"/>
    <s v="Türkiye"/>
  </r>
  <r>
    <s v="Q1"/>
    <x v="1"/>
    <x v="1"/>
    <m/>
    <s v="K RIDES MOTOSIKLET VE BISIKLET SAN.TIC.AS."/>
    <s v="CDH.05.002"/>
    <s v="Calldesk Panorama - Rapor Gelistirme Hizmeti"/>
    <s v="Univera - K Rides"/>
    <x v="14"/>
    <s v="ServiceCore"/>
    <s v="Calldesk"/>
    <n v="13125"/>
    <m/>
    <n v="20"/>
    <m/>
    <n v="350000"/>
    <m/>
    <n v="87500"/>
    <m/>
    <n v="262500"/>
    <m/>
    <n v="0"/>
    <n v="0"/>
    <m/>
    <m/>
    <m/>
    <s v="K Rides"/>
    <x v="3"/>
    <s v="Yeni Satış"/>
    <s v="Hizmet"/>
    <s v="Rapor Geliştirme"/>
    <s v="Key Account"/>
    <x v="0"/>
    <x v="0"/>
    <s v="Yurt İçi"/>
    <s v="Türkiye"/>
  </r>
  <r>
    <s v="Q2"/>
    <x v="0"/>
    <x v="5"/>
    <m/>
    <s v="ONGUN EMGIN GIDA DAG. PAZ. TUR.SAN. TIC. LTD. STI."/>
    <s v="EH.03.001"/>
    <s v="EnRoute Panorama - Çafri Merkezi Hizmeti  (MSD)"/>
    <s v="Univera - JTI"/>
    <x v="2"/>
    <s v="Enroute"/>
    <m/>
    <n v="1161.2"/>
    <m/>
    <n v="1"/>
    <m/>
    <n v="1161.2"/>
    <m/>
    <n v="0"/>
    <m/>
    <n v="1161.2"/>
    <m/>
    <n v="0"/>
    <n v="0"/>
    <s v="UNI240000000967"/>
    <m/>
    <m/>
    <s v="JTI"/>
    <x v="0"/>
    <s v="Yenileme"/>
    <s v="Hizmet"/>
    <s v="Çağrı Merkezi"/>
    <s v="Key Account"/>
    <x v="0"/>
    <x v="0"/>
    <s v="Yurt İçi"/>
    <s v="Türkiye"/>
  </r>
  <r>
    <s v="Q2"/>
    <x v="0"/>
    <x v="5"/>
    <m/>
    <s v="ONGUN EMGIN GIDA DAG. PAZ. TUR.SAN. TIC. LTD. STI."/>
    <s v="EH.03.001"/>
    <s v="EnRoute Panorama - Çafri Merkezi Hizmeti  (MSD)"/>
    <s v="Univera - JTI"/>
    <x v="2"/>
    <s v="Enroute"/>
    <m/>
    <n v="1161.2"/>
    <m/>
    <n v="1"/>
    <m/>
    <n v="1161.2"/>
    <m/>
    <n v="0"/>
    <m/>
    <n v="1161.2"/>
    <m/>
    <n v="0"/>
    <n v="0"/>
    <s v="UNI240000000968"/>
    <m/>
    <m/>
    <s v="JTI"/>
    <x v="0"/>
    <s v="Yenileme"/>
    <s v="Hizmet"/>
    <s v="Çağrı Merkezi"/>
    <s v="Key Account"/>
    <x v="0"/>
    <x v="0"/>
    <s v="Yurt İçi"/>
    <s v="Türkiye"/>
  </r>
  <r>
    <s v="Q2"/>
    <x v="0"/>
    <x v="5"/>
    <m/>
    <s v="REYMAR TÜTÜN MAM. DAG. VE PAZ. LTD. STI."/>
    <s v="EH.03.001"/>
    <s v="EnRoute Panorama - Çafri Merkezi Hizmeti  (MSD)"/>
    <s v="Univera - JTI"/>
    <x v="2"/>
    <s v="Enroute"/>
    <m/>
    <n v="1161.2"/>
    <m/>
    <n v="1"/>
    <m/>
    <n v="1161.2"/>
    <m/>
    <n v="0"/>
    <m/>
    <n v="1161.2"/>
    <m/>
    <n v="0"/>
    <n v="0"/>
    <s v="UNI240000000957"/>
    <m/>
    <m/>
    <s v="JTI"/>
    <x v="0"/>
    <s v="Yenileme"/>
    <s v="Hizmet"/>
    <s v="Çağrı Merkezi"/>
    <s v="Key Account"/>
    <x v="0"/>
    <x v="0"/>
    <s v="Yurt İçi"/>
    <s v="Türkiye"/>
  </r>
  <r>
    <s v="Q2"/>
    <x v="0"/>
    <x v="5"/>
    <m/>
    <s v="SAGIROGLU TÜTÜN ÜRÜN. INS.TAAH. SAN. VE TIC. LTD. STI."/>
    <s v="EH.03.001"/>
    <s v="EnRoute Panorama - Çafri Merkezi Hizmeti  (MSD)"/>
    <s v="Univera - JTI"/>
    <x v="2"/>
    <s v="Enroute"/>
    <m/>
    <n v="1161.2"/>
    <m/>
    <n v="1"/>
    <m/>
    <n v="1161.2"/>
    <m/>
    <n v="0"/>
    <m/>
    <n v="1161.2"/>
    <m/>
    <n v="0"/>
    <n v="0"/>
    <s v="UNI240000000958"/>
    <m/>
    <m/>
    <s v="JTI"/>
    <x v="0"/>
    <s v="Yenileme"/>
    <s v="Hizmet"/>
    <s v="Çağrı Merkezi"/>
    <s v="Key Account"/>
    <x v="0"/>
    <x v="0"/>
    <s v="Yurt İçi"/>
    <s v="Türkiye"/>
  </r>
  <r>
    <s v="Q2"/>
    <x v="0"/>
    <x v="5"/>
    <m/>
    <s v="SEYDIM DAG.PAZ.A.S."/>
    <s v="EH.03.001"/>
    <s v="EnRoute Panorama - Çafri Merkezi Hizmeti  (MSD)"/>
    <s v="Univera - JTI"/>
    <x v="2"/>
    <s v="Enroute"/>
    <m/>
    <n v="1161.2"/>
    <m/>
    <n v="1"/>
    <m/>
    <n v="1161.2"/>
    <m/>
    <n v="0"/>
    <m/>
    <n v="1161.2"/>
    <m/>
    <n v="0"/>
    <n v="0"/>
    <s v="UNI240000000960"/>
    <m/>
    <m/>
    <s v="JTI"/>
    <x v="0"/>
    <s v="Yenileme"/>
    <s v="Hizmet"/>
    <s v="Çağrı Merkezi"/>
    <s v="Key Account"/>
    <x v="0"/>
    <x v="0"/>
    <s v="Yurt İçi"/>
    <s v="Türkiye"/>
  </r>
  <r>
    <s v="Q2"/>
    <x v="0"/>
    <x v="5"/>
    <m/>
    <s v="ZÜMRÜT TEKEL ÜRÜNLERI GIDA PAZ.INS.TAAH.SAN.VE.TIC.LTD STI"/>
    <s v="EH.03.001"/>
    <s v="EnRoute Panorama - Çafri Merkezi Hizmeti  (MSD)"/>
    <s v="Univera - JTI"/>
    <x v="2"/>
    <s v="Enroute"/>
    <m/>
    <n v="1161.2"/>
    <m/>
    <n v="1"/>
    <m/>
    <n v="1161.2"/>
    <m/>
    <n v="0"/>
    <m/>
    <n v="1161.2"/>
    <m/>
    <n v="0"/>
    <n v="0"/>
    <s v="UNI240000000966"/>
    <m/>
    <m/>
    <s v="JTI"/>
    <x v="0"/>
    <s v="Yenileme"/>
    <s v="Hizmet"/>
    <s v="Çağrı Merkezi"/>
    <s v="Key Account"/>
    <x v="0"/>
    <x v="0"/>
    <s v="Yurt İçi"/>
    <s v="Türkiye"/>
  </r>
  <r>
    <s v="Q1"/>
    <x v="1"/>
    <x v="1"/>
    <m/>
    <s v="MATRIKS BİLGİSAYAR SİSTEMLERİ LTD.ŞTİ"/>
    <s v="WPH.02.001"/>
    <s v="Webplus Yazilim Bakimi Hizmeti"/>
    <s v="Univera - Kanal"/>
    <x v="5"/>
    <s v="Enroute"/>
    <s v="Webplus"/>
    <n v="7274"/>
    <m/>
    <n v="1"/>
    <m/>
    <n v="7274"/>
    <m/>
    <n v="0"/>
    <m/>
    <n v="7274"/>
    <m/>
    <n v="0"/>
    <n v="0"/>
    <m/>
    <m/>
    <m/>
    <s v="Matriks"/>
    <x v="0"/>
    <s v="Yenileme"/>
    <s v="Hizmet"/>
    <s v="Bakım ve Destek Hizmeti"/>
    <s v="Key Account"/>
    <x v="1"/>
    <x v="2"/>
    <s v="Yurt İçi"/>
    <s v="Türkiye"/>
  </r>
  <r>
    <s v="Q1"/>
    <x v="1"/>
    <x v="1"/>
    <m/>
    <s v="POLARİS YAZILIM ÇÖZÜMLERİ VE DANIŞMANLIK HİZMETLERİ LTD.ŞTİ."/>
    <s v="WPH.02.001"/>
    <s v="Webplus Yazilim Bakimi Hizmeti"/>
    <s v="Univera - Kanal"/>
    <x v="5"/>
    <s v="Enroute"/>
    <s v="Webplus"/>
    <n v="7645"/>
    <m/>
    <n v="1"/>
    <m/>
    <n v="7645"/>
    <m/>
    <n v="0"/>
    <m/>
    <n v="7645"/>
    <m/>
    <n v="0"/>
    <n v="0"/>
    <m/>
    <m/>
    <m/>
    <s v="Polaris"/>
    <x v="0"/>
    <s v="Yenileme"/>
    <s v="Hizmet"/>
    <s v="Bakım ve Destek Hizmeti"/>
    <s v="Key Account"/>
    <x v="1"/>
    <x v="5"/>
    <s v="Yurt İçi"/>
    <s v="Türkiye"/>
  </r>
  <r>
    <s v="Q1"/>
    <x v="1"/>
    <x v="1"/>
    <m/>
    <s v="YUSUF ALDEMİR (ALDEMİR BİLİŞİM HizmetLERİ VE DANIŞMANLIK)"/>
    <s v="WPH.02.001"/>
    <s v="Webplus Yazilim Bakimi Hizmeti"/>
    <s v="Univera - Kanal"/>
    <x v="5"/>
    <s v="Enroute"/>
    <s v="Webplus"/>
    <n v="21065"/>
    <m/>
    <n v="1"/>
    <m/>
    <n v="21065"/>
    <m/>
    <n v="0"/>
    <m/>
    <n v="21065"/>
    <m/>
    <n v="0"/>
    <n v="0"/>
    <m/>
    <m/>
    <m/>
    <s v="Aldemir Bilişim"/>
    <x v="0"/>
    <s v="Yenileme"/>
    <s v="Hizmet"/>
    <s v="Bakım ve Destek Hizmeti"/>
    <s v="Diğer"/>
    <x v="1"/>
    <x v="3"/>
    <s v="Yurt İçi"/>
    <s v="Türkiye"/>
  </r>
  <r>
    <s v="Q1"/>
    <x v="1"/>
    <x v="1"/>
    <m/>
    <s v="MATRIKS BİLGİSAYAR SİSTEMLERİ LTD.ŞTİ"/>
    <s v="WProje Yönetimi.01.003"/>
    <s v="Webplus EK KULLANICI LISANSI +1"/>
    <s v="Univera - Kanal"/>
    <x v="5"/>
    <s v="Enroute"/>
    <s v="Webplus"/>
    <n v="1356.71"/>
    <m/>
    <n v="1"/>
    <m/>
    <n v="2087.25"/>
    <m/>
    <n v="730.54"/>
    <m/>
    <n v="1356.71"/>
    <m/>
    <n v="0"/>
    <n v="0"/>
    <m/>
    <m/>
    <m/>
    <s v="Matriks"/>
    <x v="0"/>
    <s v="Yeni Satış"/>
    <s v="Lisans"/>
    <s v="Lisans Satışı"/>
    <s v="Key Account"/>
    <x v="1"/>
    <x v="2"/>
    <s v="Yurt İçi"/>
    <s v="Türkiye"/>
  </r>
  <r>
    <s v="Q1"/>
    <x v="1"/>
    <x v="1"/>
    <m/>
    <s v="POLARİS YAZILIM ÇÖZÜMLERİ VE DANIŞMANLIK HİZMETLERİ LTD.ŞTİ."/>
    <s v="WProje Yönetimi.01.003"/>
    <s v="Webplus EK KULLANICI LISANSI +1"/>
    <s v="Univera - Kanal"/>
    <x v="5"/>
    <s v="Enroute"/>
    <s v="Webplus"/>
    <n v="1230"/>
    <m/>
    <n v="2"/>
    <m/>
    <n v="3000"/>
    <m/>
    <n v="540"/>
    <m/>
    <n v="2460"/>
    <m/>
    <n v="0"/>
    <n v="0"/>
    <m/>
    <m/>
    <m/>
    <s v="Polaris"/>
    <x v="0"/>
    <s v="Yeni Satış"/>
    <s v="Lisans"/>
    <s v="Lisans Satışı"/>
    <s v="Key Account"/>
    <x v="1"/>
    <x v="5"/>
    <s v="Yurt İçi"/>
    <s v="Türkiye"/>
  </r>
  <r>
    <s v="Q1"/>
    <x v="1"/>
    <x v="1"/>
    <m/>
    <s v="YUSUF ALDEMİR (ALDEMİR BİLİŞİM HizmetLERİ VE DANIŞMANLIK)"/>
    <s v="WProje Yönetimi.01.003"/>
    <s v="Webplus EK KULLANICI LISANSI +1"/>
    <s v="Univera - Kanal"/>
    <x v="5"/>
    <s v="Enroute"/>
    <s v="Webplus"/>
    <n v="2437.5"/>
    <m/>
    <n v="3"/>
    <m/>
    <n v="9750"/>
    <m/>
    <n v="2437.5"/>
    <m/>
    <n v="7312.5"/>
    <m/>
    <n v="0"/>
    <n v="0"/>
    <m/>
    <m/>
    <m/>
    <s v="Aldemir Bilişim"/>
    <x v="0"/>
    <s v="Yeni Satış"/>
    <s v="Lisans"/>
    <s v="Lisans Satışı"/>
    <s v="Diğer"/>
    <x v="1"/>
    <x v="3"/>
    <s v="Yurt İçi"/>
    <s v="Türkiye"/>
  </r>
  <r>
    <s v="Q1"/>
    <x v="1"/>
    <x v="1"/>
    <m/>
    <s v="MATRIKS BİLGİSAYAR SİSTEMLERİ LTD.ŞTİ"/>
    <s v="WProje Yönetimi.01.007"/>
    <s v="Webplus E-DÖNÜSÜM MODÜL LISANSI"/>
    <s v="Univera - Kanal"/>
    <x v="5"/>
    <s v="Enroute"/>
    <s v="Webplus"/>
    <n v="8222.5"/>
    <m/>
    <n v="1"/>
    <m/>
    <n v="12650"/>
    <m/>
    <n v="4427.5"/>
    <m/>
    <n v="8222.5"/>
    <m/>
    <n v="0"/>
    <n v="0"/>
    <m/>
    <m/>
    <m/>
    <s v="Matriks"/>
    <x v="0"/>
    <s v="Yeni Satış"/>
    <s v="Lisans"/>
    <s v="Lisans Satışı"/>
    <s v="Key Account"/>
    <x v="1"/>
    <x v="2"/>
    <s v="Yurt İçi"/>
    <s v="Türkiye"/>
  </r>
  <r>
    <s v="Q1"/>
    <x v="1"/>
    <x v="1"/>
    <m/>
    <s v="POLARİS YAZILIM ÇÖZÜMLERİ VE DANIŞMANLIK HİZMETLERİ LTD.ŞTİ."/>
    <s v="WProje Yönetimi.01.007"/>
    <s v="Webplus E-DÖNÜSÜM MODÜL LISANSI"/>
    <s v="Univera - Kanal"/>
    <x v="5"/>
    <s v="Enroute"/>
    <s v="Webplus"/>
    <n v="8200"/>
    <m/>
    <n v="1"/>
    <m/>
    <n v="10000"/>
    <m/>
    <n v="1800"/>
    <m/>
    <n v="8200"/>
    <m/>
    <n v="0"/>
    <n v="0"/>
    <m/>
    <m/>
    <m/>
    <s v="Polaris"/>
    <x v="0"/>
    <s v="Yeni Satış"/>
    <s v="Lisans"/>
    <s v="Lisans Satışı"/>
    <s v="Key Account"/>
    <x v="1"/>
    <x v="5"/>
    <s v="Yurt İçi"/>
    <s v="Türkiye"/>
  </r>
  <r>
    <s v="Q1"/>
    <x v="1"/>
    <x v="1"/>
    <m/>
    <s v="YUSUF ALDEMİR (ALDEMİR BİLİŞİM HizmetLERİ VE DANIŞMANLIK)"/>
    <s v="WProje Yönetimi.01.007"/>
    <s v="Webplus E-DÖNÜSÜM MODÜL LISANSI"/>
    <s v="Univera - Kanal"/>
    <x v="5"/>
    <s v="Enroute"/>
    <s v="Webplus"/>
    <n v="8250"/>
    <m/>
    <n v="1"/>
    <m/>
    <n v="11000"/>
    <m/>
    <n v="2750"/>
    <m/>
    <n v="8250"/>
    <m/>
    <n v="0"/>
    <n v="0"/>
    <m/>
    <m/>
    <m/>
    <s v="Aldemir Bilişim"/>
    <x v="0"/>
    <s v="Yeni Satış"/>
    <s v="Lisans"/>
    <s v="Lisans Satışı"/>
    <s v="Diğer"/>
    <x v="1"/>
    <x v="3"/>
    <s v="Yurt İçi"/>
    <s v="Türkiye"/>
  </r>
  <r>
    <s v="Q1"/>
    <x v="1"/>
    <x v="1"/>
    <m/>
    <s v="YUSUF ALDEMİR (ALDEMİR BİLİŞİM HizmetLERİ VE DANIŞMANLIK)"/>
    <s v="WProje Yönetimi.01.005"/>
    <s v="Webplus DISTRIBUTION SATIS-DAGITIM YazılımI (Standart)"/>
    <s v="Univera - Kanal"/>
    <x v="5"/>
    <s v="Enroute"/>
    <s v="Webplus"/>
    <n v="30000"/>
    <m/>
    <n v="1"/>
    <m/>
    <n v="40000"/>
    <m/>
    <n v="10000"/>
    <m/>
    <n v="30000"/>
    <m/>
    <n v="0"/>
    <n v="0"/>
    <m/>
    <m/>
    <m/>
    <s v="Aldemir Bilişim"/>
    <x v="0"/>
    <s v="Yeni Satış"/>
    <s v="Lisans"/>
    <s v="Lisans Satışı"/>
    <s v="Diğer"/>
    <x v="1"/>
    <x v="3"/>
    <s v="Yurt İçi"/>
    <s v="Türkiye"/>
  </r>
  <r>
    <s v="Q1"/>
    <x v="1"/>
    <x v="1"/>
    <m/>
    <s v="MATRIKS BİLGİSAYAR SİSTEMLERİ LTD.ŞTİ"/>
    <s v="WProje Yönetimi.01.006"/>
    <s v="Webplus DISTRIBUTION SATIS-DAGITIM YazılımI (Light)"/>
    <s v="Univera - Kanal"/>
    <x v="5"/>
    <s v="Enroute"/>
    <s v="Webplus"/>
    <n v="12333.75"/>
    <m/>
    <n v="1"/>
    <m/>
    <n v="18975"/>
    <m/>
    <n v="6641.25"/>
    <m/>
    <n v="12333.75"/>
    <m/>
    <n v="0"/>
    <n v="0"/>
    <m/>
    <m/>
    <m/>
    <s v="Matriks"/>
    <x v="0"/>
    <s v="Yeni Satış"/>
    <s v="Lisans"/>
    <s v="Lisans Satışı"/>
    <s v="Key Account"/>
    <x v="1"/>
    <x v="2"/>
    <s v="Yurt İçi"/>
    <s v="Türkiye"/>
  </r>
  <r>
    <s v="Q1"/>
    <x v="1"/>
    <x v="1"/>
    <m/>
    <s v="POLARİS YAZILIM ÇÖZÜMLERİ VE DANIŞMANLIK HİZMETLERİ LTD.ŞTİ."/>
    <s v="WProje Yönetimi.01.006"/>
    <s v="Webplus DISTRIBUTION SATIS-DAGITIM YazılımI (Light)"/>
    <s v="Univera - Kanal"/>
    <x v="5"/>
    <s v="Enroute"/>
    <s v="Webplus"/>
    <n v="12300"/>
    <m/>
    <n v="1"/>
    <m/>
    <n v="15000"/>
    <m/>
    <n v="2700"/>
    <m/>
    <n v="12300"/>
    <m/>
    <n v="0"/>
    <n v="0"/>
    <m/>
    <m/>
    <m/>
    <s v="Polaris"/>
    <x v="0"/>
    <s v="Yeni Satış"/>
    <s v="Lisans"/>
    <s v="Lisans Satışı"/>
    <s v="Key Account"/>
    <x v="1"/>
    <x v="5"/>
    <s v="Yurt İçi"/>
    <s v="Türkiye"/>
  </r>
  <r>
    <s v="Q1"/>
    <x v="1"/>
    <x v="1"/>
    <m/>
    <s v="MATRIKS BİLGİSAYAR SİSTEMLERİ LTD.ŞTİ"/>
    <s v="WProje Yönetimi.02.001"/>
    <s v="Webplus (Android) SATIS TEMSILCISI LISANSI"/>
    <s v="Univera - Kanal"/>
    <x v="5"/>
    <s v="Enroute"/>
    <s v="Webplus"/>
    <n v="1850.42"/>
    <m/>
    <n v="1"/>
    <m/>
    <n v="2846.8"/>
    <m/>
    <n v="996.38"/>
    <m/>
    <n v="1850.42"/>
    <m/>
    <n v="0"/>
    <n v="0"/>
    <m/>
    <m/>
    <m/>
    <s v="Matriks"/>
    <x v="0"/>
    <s v="Yeni Satış"/>
    <s v="Lisans"/>
    <s v="Lisans Satışı"/>
    <s v="Key Account"/>
    <x v="1"/>
    <x v="2"/>
    <s v="Yurt İçi"/>
    <s v="Türkiye"/>
  </r>
  <r>
    <s v="Q1"/>
    <x v="1"/>
    <x v="1"/>
    <m/>
    <s v="POLARİS YAZILIM ÇÖZÜMLERİ VE DANIŞMANLIK HİZMETLERİ LTD.ŞTİ."/>
    <s v="WProje Yönetimi.02.001"/>
    <s v="Webplus (Android) SATIS TEMSILCISI LISANSI"/>
    <s v="Univera - Kanal"/>
    <x v="5"/>
    <s v="Enroute"/>
    <s v="Webplus"/>
    <n v="1845"/>
    <m/>
    <n v="3"/>
    <m/>
    <n v="6750"/>
    <m/>
    <n v="1215"/>
    <m/>
    <n v="5535"/>
    <m/>
    <n v="0"/>
    <n v="0"/>
    <m/>
    <m/>
    <m/>
    <s v="Polaris"/>
    <x v="0"/>
    <s v="Yeni Satış"/>
    <s v="Lisans"/>
    <s v="Lisans Satışı"/>
    <s v="Key Account"/>
    <x v="1"/>
    <x v="5"/>
    <s v="Yurt İçi"/>
    <s v="Türkiye"/>
  </r>
  <r>
    <s v="Q1"/>
    <x v="1"/>
    <x v="1"/>
    <m/>
    <s v="YUSUF ALDEMİR (ALDEMİR BİLİŞİM HizmetLERİ VE DANIŞMANLIK)"/>
    <s v="WProje Yönetimi.02.001"/>
    <s v="Webplus (Android) SATIS TEMSILCISI LISANSI"/>
    <s v="Univera - Kanal"/>
    <x v="5"/>
    <s v="Enroute"/>
    <s v="Webplus"/>
    <n v="2625"/>
    <m/>
    <n v="10"/>
    <m/>
    <n v="35000"/>
    <m/>
    <n v="8750"/>
    <m/>
    <n v="26250"/>
    <m/>
    <n v="0"/>
    <n v="0"/>
    <m/>
    <m/>
    <m/>
    <s v="Aldemir Bilişim"/>
    <x v="0"/>
    <s v="Yeni Satış"/>
    <s v="Lisans"/>
    <s v="Lisans Satışı"/>
    <s v="Diğer"/>
    <x v="1"/>
    <x v="3"/>
    <s v="Yurt İçi"/>
    <s v="Türkiye"/>
  </r>
  <r>
    <s v="Q1"/>
    <x v="1"/>
    <x v="1"/>
    <m/>
    <s v="WAGNER KABLO A.S."/>
    <s v="SH.02.001"/>
    <s v="Stokbar Panorama - Yillik Yazilim Bakim Hizmeti"/>
    <s v="Univera - Wagner Kablo"/>
    <x v="13"/>
    <s v="Stokbar"/>
    <s v="Stokbar"/>
    <n v="87441.88"/>
    <m/>
    <n v="1"/>
    <m/>
    <n v="87441.88"/>
    <m/>
    <n v="0"/>
    <m/>
    <n v="87441.88"/>
    <m/>
    <n v="0"/>
    <n v="0"/>
    <m/>
    <m/>
    <m/>
    <s v="Wagner"/>
    <x v="0"/>
    <s v="Yenileme"/>
    <s v="Hizmet"/>
    <s v="Bakım ve Destek Hizmeti"/>
    <s v="Diğer"/>
    <x v="0"/>
    <x v="0"/>
    <s v="Yurt İçi"/>
    <s v="Türkiye"/>
  </r>
  <r>
    <s v="Q1"/>
    <x v="1"/>
    <x v="1"/>
    <m/>
    <s v="WAGNER KABLO A.S."/>
    <s v="SH.03.004"/>
    <s v="Stokbar Panorama - Çafri Merkezi Hizmeti (Depo/Lokasyon)"/>
    <s v="Univera - Wagner Kablo"/>
    <x v="13"/>
    <s v="Stokbar"/>
    <s v="Stokbar"/>
    <n v="40000.01"/>
    <m/>
    <n v="1"/>
    <m/>
    <n v="40000.01"/>
    <m/>
    <n v="0"/>
    <m/>
    <n v="40000.01"/>
    <m/>
    <n v="0"/>
    <n v="0"/>
    <m/>
    <m/>
    <m/>
    <s v="Wagner"/>
    <x v="0"/>
    <s v="Yenileme"/>
    <s v="Hizmet"/>
    <s v="Çağrı Merkezi"/>
    <s v="Diğer"/>
    <x v="0"/>
    <x v="0"/>
    <s v="Yurt İçi"/>
    <s v="Türkiye"/>
  </r>
  <r>
    <s v="Q2"/>
    <x v="0"/>
    <x v="5"/>
    <m/>
    <s v="BESLER GIDA PAZ. SAN. VE TIC. A.S."/>
    <s v="EH.03.001"/>
    <s v="EnRoute Panorama - Çafri Merkezi Hizmeti  (MSD)"/>
    <s v="Univera - JTI"/>
    <x v="2"/>
    <s v="Enroute"/>
    <m/>
    <n v="1161.2"/>
    <m/>
    <n v="1"/>
    <m/>
    <n v="1161.2"/>
    <m/>
    <n v="0"/>
    <m/>
    <n v="1161.2"/>
    <m/>
    <n v="0"/>
    <n v="0"/>
    <s v="UNI240000000941"/>
    <m/>
    <m/>
    <s v="JTI"/>
    <x v="0"/>
    <s v="Yenileme"/>
    <s v="Hizmet"/>
    <s v="Çağrı Merkezi"/>
    <s v="Key Account"/>
    <x v="0"/>
    <x v="0"/>
    <s v="Yurt İçi"/>
    <s v="Türkiye"/>
  </r>
  <r>
    <s v="Q2"/>
    <x v="0"/>
    <x v="5"/>
    <m/>
    <s v="BUGRA MÜH. VE INS. MALZ. IML. ITH. IHR. TIC. SAN. LTD. STI."/>
    <s v="EH.03.001"/>
    <s v="EnRoute Panorama - Çafri Merkezi Hizmeti  (MSD)"/>
    <s v="Univera - JTI"/>
    <x v="2"/>
    <s v="Enroute"/>
    <m/>
    <n v="1161.2"/>
    <m/>
    <n v="1"/>
    <m/>
    <n v="1161.2"/>
    <m/>
    <n v="0"/>
    <m/>
    <n v="1161.2"/>
    <m/>
    <n v="0"/>
    <n v="0"/>
    <s v="UNI240000000942"/>
    <m/>
    <m/>
    <s v="JTI"/>
    <x v="0"/>
    <s v="Yenileme"/>
    <s v="Hizmet"/>
    <s v="Çağrı Merkezi"/>
    <s v="Key Account"/>
    <x v="0"/>
    <x v="0"/>
    <s v="Yurt İçi"/>
    <s v="Türkiye"/>
  </r>
  <r>
    <s v="Q2"/>
    <x v="0"/>
    <x v="5"/>
    <m/>
    <s v="BURAY TÜTÜN MAMUL. MESR. PAZ. VE DAG. TIC. LTD. STI."/>
    <s v="EH.03.001"/>
    <s v="EnRoute Panorama - Çafri Merkezi Hizmeti  (MSD)"/>
    <s v="Univera - JTI"/>
    <x v="2"/>
    <s v="Enroute"/>
    <m/>
    <n v="1161.2"/>
    <m/>
    <n v="1"/>
    <m/>
    <n v="1161.2"/>
    <m/>
    <n v="0"/>
    <m/>
    <n v="1161.2"/>
    <m/>
    <n v="0"/>
    <n v="0"/>
    <s v="UNI240000000943"/>
    <m/>
    <m/>
    <s v="JTI"/>
    <x v="0"/>
    <s v="Yenileme"/>
    <s v="Hizmet"/>
    <s v="Çağrı Merkezi"/>
    <s v="Key Account"/>
    <x v="0"/>
    <x v="0"/>
    <s v="Yurt İçi"/>
    <s v="Türkiye"/>
  </r>
  <r>
    <s v="Q2"/>
    <x v="0"/>
    <x v="5"/>
    <m/>
    <s v="CAN TÜTÜN MAMULLERI INSAAT VE SANAYI TICARET A.S."/>
    <s v="EH.03.001"/>
    <s v="EnRoute Panorama - Çafri Merkezi Hizmeti  (MSD)"/>
    <s v="Univera - JTI"/>
    <x v="2"/>
    <s v="Enroute"/>
    <m/>
    <n v="1161.2"/>
    <m/>
    <n v="1"/>
    <m/>
    <n v="1161.2"/>
    <m/>
    <n v="0"/>
    <m/>
    <n v="1161.2"/>
    <m/>
    <n v="0"/>
    <n v="0"/>
    <s v="UNI240000000944"/>
    <m/>
    <m/>
    <s v="JTI"/>
    <x v="0"/>
    <s v="Yenileme"/>
    <s v="Hizmet"/>
    <s v="Çağrı Merkezi"/>
    <s v="Key Account"/>
    <x v="0"/>
    <x v="0"/>
    <s v="Yurt İçi"/>
    <s v="Türkiye"/>
  </r>
  <r>
    <s v="Q2"/>
    <x v="0"/>
    <x v="5"/>
    <m/>
    <s v="ONGUN EMGIN GIDA DAG. PAZ. TUR.SAN. TIC. LTD. STI."/>
    <s v="EH.03.001"/>
    <s v="EnRoute Panorama - Çafri Merkezi Hizmeti  (MSD)"/>
    <s v="Univera - JTI"/>
    <x v="2"/>
    <s v="Enroute"/>
    <m/>
    <n v="1161.2"/>
    <m/>
    <n v="1"/>
    <m/>
    <n v="1161.2"/>
    <m/>
    <n v="0"/>
    <m/>
    <n v="1161.2"/>
    <m/>
    <n v="0"/>
    <n v="0"/>
    <s v="UNI240000000969"/>
    <m/>
    <m/>
    <s v="JTI"/>
    <x v="0"/>
    <s v="Yenileme"/>
    <s v="Hizmet"/>
    <s v="Çağrı Merkezi"/>
    <s v="Key Account"/>
    <x v="0"/>
    <x v="0"/>
    <s v="Yurt İçi"/>
    <s v="Türkiye"/>
  </r>
  <r>
    <s v="Q2"/>
    <x v="0"/>
    <x v="5"/>
    <m/>
    <s v="ONGUN EMGIN GIDA DAG. PAZ. TUR.SAN. TIC. LTD. STI."/>
    <s v="EH.03.001"/>
    <s v="EnRoute Panorama - Çafri Merkezi Hizmeti  (MSD)"/>
    <s v="Univera - JTI"/>
    <x v="2"/>
    <s v="Enroute"/>
    <m/>
    <n v="1161.2"/>
    <m/>
    <n v="1"/>
    <m/>
    <n v="1161.2"/>
    <m/>
    <n v="0"/>
    <m/>
    <n v="1161.2"/>
    <m/>
    <n v="0"/>
    <n v="0"/>
    <s v="UNI240000000970"/>
    <m/>
    <m/>
    <s v="JTI"/>
    <x v="0"/>
    <s v="Yenileme"/>
    <s v="Hizmet"/>
    <s v="Çağrı Merkezi"/>
    <s v="Key Account"/>
    <x v="0"/>
    <x v="0"/>
    <s v="Yurt İçi"/>
    <s v="Türkiye"/>
  </r>
  <r>
    <s v="Q2"/>
    <x v="0"/>
    <x v="5"/>
    <m/>
    <s v="ONGUN EMGIN GIDA DAG. PAZ. TUR.SAN. TIC. LTD. STI."/>
    <s v="EH.03.001"/>
    <s v="EnRoute Panorama - Çafri Merkezi Hizmeti  (MSD)"/>
    <s v="Univera - JTI"/>
    <x v="2"/>
    <s v="Enroute"/>
    <m/>
    <n v="1161.2"/>
    <m/>
    <n v="1"/>
    <m/>
    <n v="1161.2"/>
    <m/>
    <n v="0"/>
    <m/>
    <n v="1161.2"/>
    <m/>
    <n v="0"/>
    <n v="0"/>
    <s v="UNI240000000971"/>
    <m/>
    <m/>
    <s v="JTI"/>
    <x v="0"/>
    <s v="Yenileme"/>
    <s v="Hizmet"/>
    <s v="Çağrı Merkezi"/>
    <s v="Key Account"/>
    <x v="0"/>
    <x v="0"/>
    <s v="Yurt İçi"/>
    <s v="Türkiye"/>
  </r>
  <r>
    <s v="Q2"/>
    <x v="0"/>
    <x v="5"/>
    <m/>
    <s v="ONGUN EMGIN GIDA DAG. PAZ. TUR.SAN. TIC. LTD. STI."/>
    <s v="EH.03.001"/>
    <s v="EnRoute Panorama - Çafri Merkezi Hizmeti  (MSD)"/>
    <s v="Univera - JTI"/>
    <x v="2"/>
    <s v="Enroute"/>
    <m/>
    <n v="1161.2"/>
    <m/>
    <n v="1"/>
    <m/>
    <n v="1161.2"/>
    <m/>
    <n v="0"/>
    <m/>
    <n v="1161.2"/>
    <m/>
    <n v="0"/>
    <n v="0"/>
    <s v="UNI240000000972"/>
    <m/>
    <m/>
    <s v="JTI"/>
    <x v="0"/>
    <s v="Yenileme"/>
    <s v="Hizmet"/>
    <s v="Çağrı Merkezi"/>
    <s v="Key Account"/>
    <x v="0"/>
    <x v="0"/>
    <s v="Yurt İçi"/>
    <s v="Türkiye"/>
  </r>
  <r>
    <s v="Q2"/>
    <x v="0"/>
    <x v="5"/>
    <m/>
    <s v="ONGUN EMGIN GIDA DAG. PAZ. TUR.SAN. TIC. LTD. STI."/>
    <s v="EH.03.001"/>
    <s v="EnRoute Panorama - Çafri Merkezi Hizmeti  (MSD)"/>
    <s v="Univera - JTI"/>
    <x v="2"/>
    <s v="Enroute"/>
    <m/>
    <n v="1161.2"/>
    <m/>
    <n v="1"/>
    <m/>
    <n v="1161.2"/>
    <m/>
    <n v="0"/>
    <m/>
    <n v="1161.2"/>
    <m/>
    <n v="0"/>
    <n v="0"/>
    <s v="UNI240000000973"/>
    <m/>
    <m/>
    <s v="JTI"/>
    <x v="0"/>
    <s v="Yenileme"/>
    <s v="Hizmet"/>
    <s v="Çağrı Merkezi"/>
    <s v="Key Account"/>
    <x v="0"/>
    <x v="0"/>
    <s v="Yurt İçi"/>
    <s v="Türkiye"/>
  </r>
  <r>
    <s v="Q1"/>
    <x v="1"/>
    <x v="1"/>
    <m/>
    <s v="MİYA OTOMASYON VE BARKOD BILISIM SISTEMLERI SAN TİC. VE L.T.D. STI."/>
    <s v="WPH.03.001"/>
    <s v="Webplus Hosting HIZMETI"/>
    <s v="Univera - Kanal"/>
    <x v="5"/>
    <s v="Hosting"/>
    <s v="Webplus"/>
    <n v="1850.49"/>
    <m/>
    <n v="1"/>
    <m/>
    <n v="1850.49"/>
    <m/>
    <n v="0"/>
    <m/>
    <n v="1850.49"/>
    <m/>
    <n v="0"/>
    <n v="0"/>
    <m/>
    <m/>
    <m/>
    <s v="Miya"/>
    <x v="0"/>
    <s v="Yenileme"/>
    <s v="Hizmet"/>
    <s v="Hosting"/>
    <s v="Key Account"/>
    <x v="1"/>
    <x v="1"/>
    <s v="Yurt İçi"/>
    <s v="Türkiye"/>
  </r>
  <r>
    <s v="Q1"/>
    <x v="1"/>
    <x v="1"/>
    <m/>
    <s v="MİYA OTOMASYON VE BARKOD BILISIM SISTEMLERI SAN TİC. VE L.T.D. STI."/>
    <s v="WPH.03.001"/>
    <s v="Webplus Hosting HIZMETI"/>
    <s v="Univera - Kanal"/>
    <x v="5"/>
    <s v="Hosting"/>
    <s v="Webplus"/>
    <n v="2633.01"/>
    <m/>
    <n v="1"/>
    <m/>
    <n v="2633.01"/>
    <m/>
    <n v="0"/>
    <m/>
    <n v="2633.01"/>
    <m/>
    <n v="0"/>
    <n v="0"/>
    <m/>
    <m/>
    <m/>
    <s v="Miya"/>
    <x v="0"/>
    <s v="Yenileme"/>
    <s v="Hizmet"/>
    <s v="Hosting"/>
    <s v="Key Account"/>
    <x v="1"/>
    <x v="1"/>
    <s v="Yurt İçi"/>
    <s v="Türkiye"/>
  </r>
  <r>
    <s v="Q1"/>
    <x v="1"/>
    <x v="1"/>
    <m/>
    <s v="MİYA OTOMASYON VE BARKOD BILISIM SISTEMLERI SAN TİC. VE L.T.D. STI."/>
    <s v="WPH.03.001"/>
    <s v="Webplus Hosting HIZMETI"/>
    <s v="Univera - Kanal"/>
    <x v="5"/>
    <s v="Hosting"/>
    <s v="Webplus"/>
    <n v="2590.2800000000002"/>
    <m/>
    <n v="1"/>
    <m/>
    <n v="2590.2800000000002"/>
    <m/>
    <n v="0"/>
    <m/>
    <n v="2590.2800000000002"/>
    <m/>
    <n v="0"/>
    <n v="0"/>
    <m/>
    <m/>
    <m/>
    <s v="Miya"/>
    <x v="0"/>
    <s v="Yenileme"/>
    <s v="Hizmet"/>
    <s v="Hosting"/>
    <s v="Key Account"/>
    <x v="1"/>
    <x v="1"/>
    <s v="Yurt İçi"/>
    <s v="Türkiye"/>
  </r>
  <r>
    <s v="Q1"/>
    <x v="1"/>
    <x v="1"/>
    <m/>
    <s v="MİYA OTOMASYON VE BARKOD BILISIM SISTEMLERI SAN TİC. VE L.T.D. STI."/>
    <s v="WPH.03.001"/>
    <s v="Webplus Hosting HIZMETI"/>
    <s v="Univera - Kanal"/>
    <x v="5"/>
    <s v="Hosting"/>
    <s v="Webplus"/>
    <n v="2597.0100000000002"/>
    <m/>
    <n v="1"/>
    <m/>
    <n v="2597.0100000000002"/>
    <m/>
    <n v="0"/>
    <m/>
    <n v="2597.0100000000002"/>
    <m/>
    <n v="0"/>
    <n v="0"/>
    <m/>
    <m/>
    <m/>
    <s v="Miya"/>
    <x v="0"/>
    <s v="Yenileme"/>
    <s v="Hizmet"/>
    <s v="Hosting"/>
    <s v="Key Account"/>
    <x v="1"/>
    <x v="1"/>
    <s v="Yurt İçi"/>
    <s v="Türkiye"/>
  </r>
  <r>
    <s v="Q1"/>
    <x v="1"/>
    <x v="1"/>
    <m/>
    <s v="ÇAYKUR ÇAY ISLETMELERI GENEL MÜDÜRLÜGÜ"/>
    <s v="QH.02.001"/>
    <s v="Quest Panorama - Yillik Yazilim Bakimi, Yasatma ve Merkezi Destek Hizmeti"/>
    <s v="Univera - Çaykur"/>
    <x v="12"/>
    <s v="Quest"/>
    <s v="Quest"/>
    <n v="3646.94"/>
    <m/>
    <n v="1"/>
    <m/>
    <n v="3646.94"/>
    <m/>
    <n v="0"/>
    <m/>
    <n v="3646.94"/>
    <m/>
    <n v="0"/>
    <n v="0"/>
    <m/>
    <m/>
    <m/>
    <s v="Çaykur"/>
    <x v="0"/>
    <s v="Yenileme"/>
    <s v="Hizmet"/>
    <s v="Bakım ve Destek Hizmeti"/>
    <s v="Key Account"/>
    <x v="0"/>
    <x v="0"/>
    <s v="Yurt İçi"/>
    <s v="Türkiye"/>
  </r>
  <r>
    <s v="Q1"/>
    <x v="1"/>
    <x v="1"/>
    <m/>
    <s v="ERBAK-ULUDAG PAZARLAMA SATIS VE DAGITIM A.S."/>
    <s v="QH.02.001"/>
    <s v="Quest Panorama - Yillik Yazilim Bakimi, Yasatma ve Merkezi Destek Hizmeti"/>
    <s v="Univera - Uludağ İçecek"/>
    <x v="11"/>
    <s v="Quest"/>
    <s v="Quest"/>
    <n v="413.58"/>
    <m/>
    <n v="1"/>
    <m/>
    <n v="413.58100000000002"/>
    <m/>
    <n v="1E-3"/>
    <m/>
    <n v="413.58"/>
    <m/>
    <n v="0"/>
    <n v="0"/>
    <m/>
    <m/>
    <m/>
    <s v="Uludağ İçecek"/>
    <x v="0"/>
    <s v="Yenileme"/>
    <s v="Hizmet"/>
    <s v="Bakım ve Destek Hizmeti"/>
    <s v="Key Account"/>
    <x v="0"/>
    <x v="0"/>
    <s v="Yurt İçi"/>
    <s v="Türkiye"/>
  </r>
  <r>
    <s v="Q1"/>
    <x v="1"/>
    <x v="1"/>
    <m/>
    <s v="ERBAK-ULUDAG PAZARLAMA SATIS VE DAGITIM A.S."/>
    <s v="QYS.01.006"/>
    <s v="Quest Panorama - Platform Back Office Kullanici Yazılımi Standart"/>
    <s v="Univera - Uludağ İçecek"/>
    <x v="11"/>
    <s v="Quest"/>
    <s v="Quest"/>
    <n v="6612.9"/>
    <m/>
    <n v="2"/>
    <m/>
    <n v="13225.8"/>
    <m/>
    <n v="0"/>
    <m/>
    <n v="13225.8"/>
    <m/>
    <n v="0"/>
    <n v="0"/>
    <m/>
    <m/>
    <m/>
    <s v="Uludağ İçecek"/>
    <x v="0"/>
    <s v="Yeni Satış"/>
    <s v="Lisans"/>
    <s v="Lisans Satışı"/>
    <s v="Key Account"/>
    <x v="0"/>
    <x v="0"/>
    <s v="Yurt İçi"/>
    <s v="Türkiye"/>
  </r>
  <r>
    <s v="Q1"/>
    <x v="1"/>
    <x v="1"/>
    <m/>
    <s v="ERBAK-ULUDAG PAZARLAMA SATIS VE DAGITIM A.S."/>
    <s v="QYS.02.007"/>
    <s v="Quest Panorama - Mobil Kullanicisi Yazılımi Standart"/>
    <s v="Univera - Uludağ İçecek"/>
    <x v="11"/>
    <s v="Quest"/>
    <s v="Quest"/>
    <n v="4667"/>
    <m/>
    <n v="2"/>
    <m/>
    <n v="9334"/>
    <m/>
    <n v="0"/>
    <m/>
    <n v="9334"/>
    <m/>
    <n v="0"/>
    <n v="0"/>
    <m/>
    <m/>
    <m/>
    <s v="Uludağ İçecek"/>
    <x v="0"/>
    <s v="Yeni Satış"/>
    <s v="Lisans"/>
    <s v="Lisans Satışı"/>
    <s v="Key Account"/>
    <x v="0"/>
    <x v="0"/>
    <s v="Yurt İçi"/>
    <s v="Türkiye"/>
  </r>
  <r>
    <s v="Q1"/>
    <x v="1"/>
    <x v="1"/>
    <m/>
    <s v="ÇAYKUR ÇAY ISLETMELERI GENEL MÜDÜRLÜGÜ"/>
    <s v="QH.03.001"/>
    <s v="Quest Panorama  - Çafri Merkezi Hizmeti"/>
    <s v="Univera - Çaykur"/>
    <x v="12"/>
    <s v="Quest"/>
    <s v="Quest"/>
    <n v="15396.06"/>
    <m/>
    <n v="1"/>
    <m/>
    <n v="15396.06"/>
    <m/>
    <n v="0"/>
    <m/>
    <n v="15396.06"/>
    <m/>
    <n v="0"/>
    <n v="0"/>
    <m/>
    <m/>
    <m/>
    <s v="Çaykur"/>
    <x v="0"/>
    <s v="Yenileme"/>
    <s v="Hizmet"/>
    <s v="Çağrı Merkezi"/>
    <s v="Key Account"/>
    <x v="0"/>
    <x v="0"/>
    <s v="Yurt İçi"/>
    <s v="Türkiye"/>
  </r>
  <r>
    <s v="Q2"/>
    <x v="0"/>
    <x v="5"/>
    <m/>
    <s v="Şölen Çikolata Gıda Sanayi Ve Ticaret A. Ş."/>
    <s v="EH.05.002"/>
    <s v="EnRoute Panorama - Rapor Gelistirme Hizmeti"/>
    <s v="Univera - Şölen"/>
    <x v="11"/>
    <s v="Enroute"/>
    <m/>
    <n v="5443.2"/>
    <m/>
    <n v="46"/>
    <m/>
    <n v="250387.20000000001"/>
    <m/>
    <n v="0"/>
    <m/>
    <n v="250387.20000000001"/>
    <m/>
    <n v="0"/>
    <n v="0"/>
    <s v="UNI240000001005"/>
    <m/>
    <m/>
    <s v="Şölen"/>
    <x v="0"/>
    <s v="Yeni Satış"/>
    <s v="Hizmet"/>
    <s v="Rapor Geliştirme"/>
    <s v="Key Account"/>
    <x v="0"/>
    <x v="0"/>
    <s v="Yurt İçi"/>
    <s v="Türkiye"/>
  </r>
  <r>
    <s v="Q2"/>
    <x v="0"/>
    <x v="5"/>
    <m/>
    <s v="ÇELIKKOL TURIZM GIDA MAD.SAN VE TIC. LTD. STI."/>
    <s v="EH.03.001"/>
    <s v="EnRoute Panorama - Çafri Merkezi Hizmeti  (MSD)"/>
    <s v="Univera - JTI"/>
    <x v="2"/>
    <s v="Enroute"/>
    <m/>
    <n v="1161.2"/>
    <m/>
    <n v="1"/>
    <m/>
    <n v="1161.2"/>
    <m/>
    <n v="0"/>
    <m/>
    <n v="1161.2"/>
    <m/>
    <n v="0"/>
    <n v="0"/>
    <s v="UNI240000000945"/>
    <m/>
    <m/>
    <s v="JTI"/>
    <x v="0"/>
    <s v="Yenileme"/>
    <s v="Hizmet"/>
    <s v="Çağrı Merkezi"/>
    <s v="Key Account"/>
    <x v="0"/>
    <x v="0"/>
    <s v="Yurt İçi"/>
    <s v="Türkiye"/>
  </r>
  <r>
    <s v="Q2"/>
    <x v="0"/>
    <x v="5"/>
    <m/>
    <s v="DOYURAN GIDA A.S."/>
    <s v="EH.03.001"/>
    <s v="EnRoute Panorama - Çafri Merkezi Hizmeti  (MSD)"/>
    <s v="Univera - JTI"/>
    <x v="2"/>
    <s v="Enroute"/>
    <m/>
    <n v="1161.2"/>
    <m/>
    <n v="1"/>
    <m/>
    <n v="1161.2"/>
    <m/>
    <n v="0"/>
    <m/>
    <n v="1161.2"/>
    <m/>
    <n v="0"/>
    <n v="0"/>
    <s v="UNI240000000946"/>
    <m/>
    <m/>
    <s v="JTI"/>
    <x v="0"/>
    <s v="Yenileme"/>
    <s v="Hizmet"/>
    <s v="Çağrı Merkezi"/>
    <s v="Key Account"/>
    <x v="0"/>
    <x v="0"/>
    <s v="Yurt İçi"/>
    <s v="Türkiye"/>
  </r>
  <r>
    <s v="Q1"/>
    <x v="1"/>
    <x v="1"/>
    <m/>
    <s v="BAYKA GIDA DANISMANLIK PETROL ÜRÜN. SAN. ve TIC. LTD. STI"/>
    <s v="UH.01.002"/>
    <s v="Unidox Kontör"/>
    <s v="Univera Kontör Satışı"/>
    <x v="6"/>
    <s v="E-Dönüşüm"/>
    <s v="Unidox"/>
    <n v="2.12"/>
    <m/>
    <n v="50000"/>
    <m/>
    <n v="106000"/>
    <m/>
    <n v="0"/>
    <m/>
    <n v="106000"/>
    <m/>
    <n v="0"/>
    <n v="0"/>
    <m/>
    <m/>
    <m/>
    <s v="Redbull"/>
    <x v="0"/>
    <s v="Yeni Satış"/>
    <s v="Kontor"/>
    <s v="Kontor Satışı"/>
    <s v="Key Account"/>
    <x v="0"/>
    <x v="0"/>
    <s v="Yurt İçi"/>
    <s v="Türkiye"/>
  </r>
  <r>
    <s v="Q1"/>
    <x v="1"/>
    <x v="1"/>
    <m/>
    <s v="TOPUZ MARKET- UTKU TOPUZ"/>
    <s v="UH.01.002"/>
    <s v="Unidox Kontör"/>
    <s v="Univera Kontör Satışı"/>
    <x v="6"/>
    <s v="E-Dönüşüm"/>
    <s v="Unidox"/>
    <n v="5"/>
    <m/>
    <n v="2000"/>
    <m/>
    <n v="10000"/>
    <m/>
    <n v="0"/>
    <m/>
    <n v="10000"/>
    <m/>
    <n v="0"/>
    <n v="0"/>
    <m/>
    <m/>
    <m/>
    <s v="Topuz Market"/>
    <x v="0"/>
    <s v="Yeni Satış"/>
    <s v="Kontor"/>
    <s v="Kontor Satışı"/>
    <s v="Key Account"/>
    <x v="0"/>
    <x v="0"/>
    <s v="Yurt İçi"/>
    <s v="Türkiye"/>
  </r>
  <r>
    <s v="Q1"/>
    <x v="1"/>
    <x v="1"/>
    <m/>
    <s v="PANASONIC ELEKTRIC WORKS ELEKTRIK SAN.VE TIC. A.S."/>
    <s v="SH.03.002"/>
    <s v="Stokbar Panorama - Uzman Destek Hizmeti"/>
    <s v="Univera - Panasonic"/>
    <x v="11"/>
    <s v="Stokbar"/>
    <s v="Stokbar"/>
    <n v="126750"/>
    <m/>
    <n v="-1"/>
    <m/>
    <n v="0"/>
    <m/>
    <n v="0"/>
    <m/>
    <n v="-126750"/>
    <m/>
    <n v="1"/>
    <n v="126750"/>
    <m/>
    <m/>
    <m/>
    <s v="Panasonic"/>
    <x v="0"/>
    <s v="Yenileme"/>
    <s v="Hizmet"/>
    <s v="Uzman Destek Hizmeti"/>
    <s v="Key Account"/>
    <x v="0"/>
    <x v="0"/>
    <s v="Yurt İçi"/>
    <s v="Türkiye"/>
  </r>
  <r>
    <s v="Q1"/>
    <x v="1"/>
    <x v="1"/>
    <m/>
    <s v="ALİ SERGEN KART"/>
    <s v="WPH.02.001"/>
    <s v="Webplus Yazilim Bakimi Hizmeti"/>
    <s v="Univera - Kanal"/>
    <x v="5"/>
    <s v="Enroute"/>
    <s v="Webplus"/>
    <n v="5610"/>
    <m/>
    <n v="1"/>
    <m/>
    <n v="5610"/>
    <m/>
    <n v="0"/>
    <m/>
    <n v="5610"/>
    <m/>
    <n v="0"/>
    <n v="0"/>
    <m/>
    <m/>
    <m/>
    <s v="Ali Sergen Kart"/>
    <x v="0"/>
    <s v="Yenileme"/>
    <s v="Hizmet"/>
    <s v="Bakım ve Destek Hizmeti"/>
    <s v="Key Account"/>
    <x v="1"/>
    <x v="7"/>
    <s v="Yurt İçi"/>
    <s v="Türkiye"/>
  </r>
  <r>
    <s v="Q1"/>
    <x v="1"/>
    <x v="1"/>
    <m/>
    <s v="ALİ SERGEN KART"/>
    <s v="WProje Yönetimi.01.003"/>
    <s v="Webplus EK KULLANICI LISANSI +1"/>
    <s v="Univera - Kanal"/>
    <x v="5"/>
    <s v="Enroute"/>
    <s v="Webplus"/>
    <n v="1650"/>
    <m/>
    <n v="1"/>
    <m/>
    <n v="1650"/>
    <m/>
    <n v="0"/>
    <m/>
    <n v="1650"/>
    <m/>
    <n v="0"/>
    <n v="0"/>
    <m/>
    <m/>
    <m/>
    <s v="Ali Sergen Kart"/>
    <x v="0"/>
    <s v="Yeni Satış"/>
    <s v="Lisans"/>
    <s v="Lisans Satışı"/>
    <s v="Key Account"/>
    <x v="1"/>
    <x v="7"/>
    <s v="Yurt İçi"/>
    <s v="Türkiye"/>
  </r>
  <r>
    <s v="Q1"/>
    <x v="1"/>
    <x v="1"/>
    <m/>
    <s v="ALİ SERGEN KART"/>
    <s v="WProje Yönetimi.01.006"/>
    <s v="Webplus DISTRIBUTION SATIS-DAGITIM YazılımI (Light)"/>
    <s v="Univera - Kanal"/>
    <x v="5"/>
    <s v="Enroute"/>
    <s v="Webplus"/>
    <n v="16500"/>
    <m/>
    <n v="1"/>
    <m/>
    <n v="16500"/>
    <m/>
    <n v="0"/>
    <m/>
    <n v="16500"/>
    <m/>
    <n v="0"/>
    <n v="0"/>
    <m/>
    <m/>
    <m/>
    <s v="Ali Sergen Kart"/>
    <x v="0"/>
    <s v="Yeni Satış"/>
    <s v="Lisans"/>
    <s v="Lisans Satışı"/>
    <s v="Key Account"/>
    <x v="1"/>
    <x v="7"/>
    <s v="Yurt İçi"/>
    <s v="Türkiye"/>
  </r>
  <r>
    <s v="Q1"/>
    <x v="1"/>
    <x v="1"/>
    <m/>
    <s v="ALİ SERGEN KART"/>
    <s v="WProje Yönetimi.02.001"/>
    <s v="Webplus (Android) SATIS TEMSILCISI LISANSI"/>
    <s v="Univera - Kanal"/>
    <x v="5"/>
    <s v="Enroute"/>
    <s v="Webplus"/>
    <n v="2475"/>
    <m/>
    <n v="4"/>
    <m/>
    <n v="9900"/>
    <m/>
    <n v="0"/>
    <m/>
    <n v="9900"/>
    <m/>
    <n v="0"/>
    <n v="0"/>
    <m/>
    <m/>
    <m/>
    <s v="Ali Sergen Kart"/>
    <x v="0"/>
    <s v="Yeni Satış"/>
    <s v="Lisans"/>
    <s v="Lisans Satışı"/>
    <s v="Key Account"/>
    <x v="1"/>
    <x v="7"/>
    <s v="Yurt İçi"/>
    <s v="Türkiye"/>
  </r>
  <r>
    <s v="Q1"/>
    <x v="1"/>
    <x v="1"/>
    <m/>
    <s v="ERBAK-ULUDAG PAZARLAMA SATIS VE DAGITIM A.S."/>
    <s v="QH.02.001"/>
    <s v="Quest Panorama - Yillik Yazilim Bakimi, Yasatma ve Merkezi Destek Hizmeti"/>
    <s v="Univera - Uludağ İçecek"/>
    <x v="11"/>
    <s v="Quest"/>
    <s v="Quest"/>
    <n v="1711.2"/>
    <m/>
    <n v="1"/>
    <m/>
    <n v="1711.2"/>
    <m/>
    <n v="0"/>
    <m/>
    <n v="1711.2"/>
    <m/>
    <n v="0"/>
    <n v="0"/>
    <m/>
    <m/>
    <m/>
    <s v="Uludağ İçecek"/>
    <x v="0"/>
    <s v="Yenileme"/>
    <s v="Hizmet"/>
    <s v="Bakım ve Destek Hizmeti"/>
    <s v="Key Account"/>
    <x v="0"/>
    <x v="0"/>
    <s v="Yurt İçi"/>
    <s v="Türkiye"/>
  </r>
  <r>
    <s v="Q1"/>
    <x v="1"/>
    <x v="1"/>
    <m/>
    <s v="ERBAK-ULUDAG PAZARLAMA SATIS VE DAGITIM A.S."/>
    <s v="QYS.02.007"/>
    <s v="Quest Panorama - Mobil Kullanicisi Yazılımi Standart"/>
    <s v="Univera - Uludağ İçecek"/>
    <x v="11"/>
    <s v="Quest"/>
    <s v="Quest"/>
    <n v="4667"/>
    <m/>
    <n v="20"/>
    <m/>
    <n v="93340"/>
    <m/>
    <n v="0"/>
    <m/>
    <n v="93340"/>
    <m/>
    <n v="0"/>
    <n v="0"/>
    <m/>
    <m/>
    <m/>
    <s v="Uludağ İçecek"/>
    <x v="0"/>
    <s v="Yeni Satış"/>
    <s v="Lisans"/>
    <s v="Lisans Satışı"/>
    <s v="Key Account"/>
    <x v="0"/>
    <x v="0"/>
    <s v="Yurt İçi"/>
    <s v="Türkiye"/>
  </r>
  <r>
    <s v="Q1"/>
    <x v="1"/>
    <x v="1"/>
    <m/>
    <s v="KT GIDA PAZARLAMA -KURTUL TAS"/>
    <s v="UH.01.002"/>
    <s v="Unidox Kontör"/>
    <s v="Univera Kontör Satışı"/>
    <x v="6"/>
    <s v="E-Dönüşüm"/>
    <s v="Unidox"/>
    <n v="2.0832999999999999"/>
    <m/>
    <n v="10000"/>
    <m/>
    <n v="20833"/>
    <m/>
    <n v="0"/>
    <m/>
    <n v="20833"/>
    <m/>
    <n v="0"/>
    <n v="0"/>
    <m/>
    <m/>
    <m/>
    <s v="KT Gıda"/>
    <x v="3"/>
    <s v="Yeni Satış"/>
    <s v="Kontor"/>
    <s v="Kontor Satışı"/>
    <s v="Key Account"/>
    <x v="0"/>
    <x v="0"/>
    <s v="Yurt İçi"/>
    <s v="Türkiye"/>
  </r>
  <r>
    <s v="Q2"/>
    <x v="0"/>
    <x v="5"/>
    <m/>
    <s v="JTI TÜTÜN ÜRÜNLERI PAZARLAMA A.S."/>
    <s v="EH.03.003"/>
    <s v="EnRoute Panorama - Uzman Destek Hizmeti"/>
    <s v="Univera - JTI"/>
    <x v="11"/>
    <s v="Enroute"/>
    <m/>
    <n v="100000"/>
    <m/>
    <n v="1"/>
    <m/>
    <n v="100000"/>
    <m/>
    <n v="0"/>
    <m/>
    <n v="100000"/>
    <m/>
    <n v="0"/>
    <n v="0"/>
    <s v="UNI240000001056"/>
    <m/>
    <m/>
    <s v="JTI"/>
    <x v="0"/>
    <s v="Yenileme"/>
    <s v="Hizmet"/>
    <s v="Hosting"/>
    <s v="Key Account"/>
    <x v="0"/>
    <x v="0"/>
    <s v="Yurt İçi"/>
    <s v="Türkiye"/>
  </r>
  <r>
    <s v="Q1"/>
    <x v="1"/>
    <x v="1"/>
    <m/>
    <s v="ERKISI IÇECEK SANAYI VE TICARET LTD.STI."/>
    <s v="UH.01.002"/>
    <s v="Unidox Kontör"/>
    <s v="Univera Kontör Satışı"/>
    <x v="6"/>
    <s v="E-Dönüşüm"/>
    <s v="Unidox"/>
    <n v="2.8"/>
    <m/>
    <n v="10000"/>
    <m/>
    <n v="28000"/>
    <m/>
    <n v="0"/>
    <m/>
    <n v="28000"/>
    <m/>
    <n v="0"/>
    <n v="0"/>
    <m/>
    <m/>
    <m/>
    <s v="Erkişi İçecek"/>
    <x v="3"/>
    <s v="Yeni Satış"/>
    <s v="Kontor"/>
    <s v="Kontor Satışı"/>
    <s v="Key Account"/>
    <x v="0"/>
    <x v="0"/>
    <s v="Yurt İçi"/>
    <s v="Türkiye"/>
  </r>
  <r>
    <s v="Q1"/>
    <x v="1"/>
    <x v="1"/>
    <m/>
    <s v="ZIRVEGÜL YAPI INS. TIC. LTD. STI."/>
    <s v="SH.02.001"/>
    <s v="Stokbar Panorama - Yillik Yazilim Bakim Hizmeti"/>
    <s v="Univera - Unilever"/>
    <x v="13"/>
    <s v="Stokbar"/>
    <s v="Stokbar"/>
    <n v="54640"/>
    <m/>
    <n v="1"/>
    <m/>
    <n v="54640"/>
    <m/>
    <n v="0"/>
    <m/>
    <n v="54640"/>
    <m/>
    <n v="0"/>
    <n v="0"/>
    <m/>
    <m/>
    <m/>
    <s v="Unilever"/>
    <x v="0"/>
    <s v="Yenileme"/>
    <s v="Hizmet"/>
    <s v="Bakım ve Destek Hizmeti"/>
    <s v="Key Account"/>
    <x v="0"/>
    <x v="0"/>
    <s v="Yurt İçi"/>
    <s v="Türkiye"/>
  </r>
  <r>
    <s v="Q1"/>
    <x v="1"/>
    <x v="1"/>
    <m/>
    <s v="PANASONIC ELEKTRIC WORKS ELEKTRIK SAN.VE TIC. A.S."/>
    <s v="SH.03.002"/>
    <s v="Stokbar Panorama - Uzman Destek Hizmeti"/>
    <s v="Univera - Panasonic"/>
    <x v="11"/>
    <s v="Stokbar"/>
    <s v="Stokbar"/>
    <n v="126750"/>
    <m/>
    <n v="1"/>
    <m/>
    <n v="126750"/>
    <m/>
    <n v="0"/>
    <m/>
    <n v="126750"/>
    <m/>
    <n v="0"/>
    <n v="0"/>
    <m/>
    <m/>
    <m/>
    <s v="Panasonic"/>
    <x v="0"/>
    <s v="Yenileme"/>
    <s v="Hizmet"/>
    <s v="Uzman Destek Hizmeti"/>
    <s v="Key Account"/>
    <x v="0"/>
    <x v="0"/>
    <s v="Yurt İçi"/>
    <s v="Türkiye"/>
  </r>
  <r>
    <s v="Q1"/>
    <x v="1"/>
    <x v="1"/>
    <m/>
    <s v="ZIRVEGÜL YAPI INS. TIC. LTD. STI."/>
    <s v="SH.01.001"/>
    <s v="Stokbar Panorama - Proje Yönetim Hizmeti"/>
    <s v="Univera - Unilever"/>
    <x v="13"/>
    <s v="Stokbar"/>
    <s v="Stokbar"/>
    <n v="15750"/>
    <m/>
    <n v="10"/>
    <m/>
    <n v="175000"/>
    <m/>
    <n v="17500"/>
    <m/>
    <n v="157500"/>
    <m/>
    <n v="0"/>
    <n v="0"/>
    <m/>
    <m/>
    <m/>
    <s v="Unilever"/>
    <x v="0"/>
    <s v="Yeni Satış"/>
    <s v="Hizmet"/>
    <s v="Proje Yönetimi ve Danışmanlık"/>
    <s v="Key Account"/>
    <x v="0"/>
    <x v="0"/>
    <s v="Yurt İçi"/>
    <s v="Türkiye"/>
  </r>
  <r>
    <s v="Q1"/>
    <x v="1"/>
    <x v="1"/>
    <m/>
    <s v="ZIRVEGÜL YAPI INS. TIC. LTD. STI."/>
    <s v="SY.01.009"/>
    <s v="Stokbar Panorama - Platform Back Office Kullanici Yazılımi (Enterprise)"/>
    <s v="Univera - Unilever"/>
    <x v="13"/>
    <s v="Stokbar"/>
    <s v="Stokbar"/>
    <n v="13650"/>
    <m/>
    <n v="1"/>
    <m/>
    <n v="19500"/>
    <m/>
    <n v="5850"/>
    <m/>
    <n v="13650"/>
    <m/>
    <n v="0"/>
    <n v="0"/>
    <m/>
    <m/>
    <m/>
    <s v="Unilever"/>
    <x v="0"/>
    <s v="Yeni Satış"/>
    <s v="Lisans"/>
    <s v="Lisans Satışı"/>
    <s v="Key Account"/>
    <x v="0"/>
    <x v="0"/>
    <s v="Yurt İçi"/>
    <s v="Türkiye"/>
  </r>
  <r>
    <s v="Q1"/>
    <x v="1"/>
    <x v="1"/>
    <m/>
    <s v="ZIRVEGÜL YAPI INS. TIC. LTD. STI."/>
    <s v="SY.02.002"/>
    <s v="Stokbar Panorama - Mobil (Android) Kullanici Yazılımi (Enterprise)"/>
    <s v="Univera - Unilever"/>
    <x v="13"/>
    <s v="Stokbar"/>
    <s v="Stokbar"/>
    <n v="11700"/>
    <m/>
    <n v="5"/>
    <m/>
    <n v="90000"/>
    <m/>
    <n v="31500"/>
    <m/>
    <n v="58500"/>
    <m/>
    <n v="0"/>
    <n v="0"/>
    <m/>
    <m/>
    <m/>
    <s v="Unilever"/>
    <x v="0"/>
    <s v="Yeni Satış"/>
    <s v="Lisans"/>
    <s v="Lisans Satışı"/>
    <s v="Key Account"/>
    <x v="0"/>
    <x v="0"/>
    <s v="Yurt İçi"/>
    <s v="Türkiye"/>
  </r>
  <r>
    <s v="Q1"/>
    <x v="1"/>
    <x v="1"/>
    <m/>
    <s v="ZIRVEGÜL YAPI INS. TIC. LTD. STI."/>
    <s v="SY.01.008"/>
    <s v="Stokbar Panorama - Depo / Lokasyon Yazılımi (Enterprise)"/>
    <s v="Univera - Unilever"/>
    <x v="13"/>
    <s v="Stokbar"/>
    <s v="Stokbar"/>
    <n v="90350"/>
    <m/>
    <n v="1"/>
    <m/>
    <n v="139000"/>
    <m/>
    <n v="48650"/>
    <m/>
    <n v="90350"/>
    <m/>
    <n v="0"/>
    <n v="0"/>
    <m/>
    <m/>
    <m/>
    <s v="Unilever"/>
    <x v="0"/>
    <s v="Yeni Satış"/>
    <s v="Lisans"/>
    <s v="Lisans Satışı"/>
    <s v="Key Account"/>
    <x v="0"/>
    <x v="0"/>
    <s v="Yurt İçi"/>
    <s v="Türkiye"/>
  </r>
  <r>
    <s v="Q1"/>
    <x v="1"/>
    <x v="1"/>
    <m/>
    <s v="ZIRVEGÜL YAPI INS. TIC. LTD. STI."/>
    <s v="SH.03.001"/>
    <s v="Stokbar Panorama - Çafri Merkezi Hizmeti (Tesis)"/>
    <s v="Univera - Unilever"/>
    <x v="13"/>
    <s v="Stokbar"/>
    <s v="Stokbar"/>
    <n v="50370"/>
    <m/>
    <n v="1"/>
    <m/>
    <n v="60000"/>
    <m/>
    <n v="9630"/>
    <m/>
    <n v="50370"/>
    <m/>
    <n v="0"/>
    <n v="0"/>
    <m/>
    <m/>
    <m/>
    <s v="Unilever"/>
    <x v="0"/>
    <s v="Yenileme"/>
    <s v="Hizmet"/>
    <s v="Çağrı Merkezi"/>
    <s v="Key Account"/>
    <x v="0"/>
    <x v="0"/>
    <s v="Yurt İçi"/>
    <s v="Türkiye"/>
  </r>
  <r>
    <s v="Q3"/>
    <x v="0"/>
    <x v="6"/>
    <m/>
    <s v="Mey İçki Sanayi ve Ticaret A.Ş."/>
    <s v="EY.06.001"/>
    <s v="EnRoute Panorama - Yazilim Gelistirme Hizmeti"/>
    <s v="Univera - Mey İçki"/>
    <x v="11"/>
    <s v="Enroute"/>
    <m/>
    <n v="5072.0000000000009"/>
    <m/>
    <n v="76.099999999999994"/>
    <m/>
    <n v="385979.2"/>
    <m/>
    <n v="0"/>
    <m/>
    <n v="385979.2"/>
    <m/>
    <n v="0"/>
    <n v="0"/>
    <s v="UNI240000001118"/>
    <m/>
    <m/>
    <s v="Mey İçki"/>
    <x v="0"/>
    <s v="Yeni Satış"/>
    <s v="Hizmet"/>
    <s v="Yazılım Geliştirme"/>
    <s v="Key Account"/>
    <x v="0"/>
    <x v="0"/>
    <s v="Yurt İçi"/>
    <s v="Türkiye"/>
  </r>
  <r>
    <s v="Q3"/>
    <x v="0"/>
    <x v="6"/>
    <m/>
    <s v="ERIKLI SU VE MESRUBAT SAN. TIC. A.S"/>
    <s v="EH.03.003"/>
    <s v="EnRoute Panorama - Uzman Destek Hizmeti"/>
    <s v="Univera - Nestle Waters"/>
    <x v="11"/>
    <s v="Enroute"/>
    <m/>
    <n v="27000"/>
    <m/>
    <n v="1"/>
    <m/>
    <n v="27000"/>
    <m/>
    <n v="0"/>
    <m/>
    <n v="27000"/>
    <m/>
    <n v="0"/>
    <n v="0"/>
    <s v="UNI240000001095"/>
    <m/>
    <m/>
    <s v="Nestle"/>
    <x v="0"/>
    <s v="Yenileme"/>
    <s v="Hizmet"/>
    <s v="Hosting"/>
    <s v="Key Account"/>
    <x v="0"/>
    <x v="0"/>
    <s v="Yurt İçi"/>
    <s v="Türkiye"/>
  </r>
  <r>
    <s v="Q2"/>
    <x v="0"/>
    <x v="5"/>
    <m/>
    <s v="Haribo SEKERLEME SAN. TIC.LTD. STI."/>
    <s v="EH.03.006"/>
    <s v="EnRoute Panorama - Uzaktan Kurulum ve Efitim Hizmeti"/>
    <s v="Univera - Haribo"/>
    <x v="7"/>
    <s v="Enroute"/>
    <m/>
    <n v="5481"/>
    <m/>
    <n v="3"/>
    <m/>
    <n v="16443"/>
    <m/>
    <n v="0"/>
    <m/>
    <n v="16443"/>
    <m/>
    <n v="0"/>
    <n v="0"/>
    <s v="UNI240000001052"/>
    <m/>
    <m/>
    <s v="Haribo"/>
    <x v="0"/>
    <s v="Yeni Satış"/>
    <s v="Hizmet"/>
    <s v="Kurulum ve Eğitim"/>
    <s v="Key Account"/>
    <x v="0"/>
    <x v="0"/>
    <s v="Yurt İçi"/>
    <s v="Türkiye"/>
  </r>
  <r>
    <s v="Q2"/>
    <x v="0"/>
    <x v="5"/>
    <m/>
    <s v="Şölen Çikolata Gıda Sanayi Ve Ticaret A. Ş."/>
    <s v="EH.03.006"/>
    <s v="EnRoute Panorama - Uzaktan Kurulum ve Efitim Hizmeti"/>
    <s v="Univera - Şölen"/>
    <x v="11"/>
    <s v="Enroute"/>
    <m/>
    <n v="3240"/>
    <m/>
    <n v="4"/>
    <m/>
    <n v="12960"/>
    <m/>
    <n v="0"/>
    <m/>
    <n v="12960"/>
    <m/>
    <n v="0"/>
    <n v="0"/>
    <s v="UNI240000001058"/>
    <m/>
    <m/>
    <s v="Şölen"/>
    <x v="0"/>
    <s v="Yeni Satış"/>
    <s v="Hizmet"/>
    <s v="Kurulum ve Eğitim"/>
    <s v="Key Account"/>
    <x v="0"/>
    <x v="0"/>
    <s v="Yurt İçi"/>
    <s v="Türkiye"/>
  </r>
  <r>
    <s v="Q3"/>
    <x v="0"/>
    <x v="6"/>
    <m/>
    <s v="Mey İçki Sanayi ve Ticaret A.Ş."/>
    <s v="EH.01.001"/>
    <s v="EnRoute Panorama - Proje Yönetim Hizmeti"/>
    <s v="Univera - Mey İçki"/>
    <x v="11"/>
    <s v="Enroute"/>
    <m/>
    <n v="4723"/>
    <m/>
    <n v="38"/>
    <m/>
    <n v="179474"/>
    <m/>
    <n v="0"/>
    <m/>
    <n v="179474"/>
    <m/>
    <n v="0"/>
    <n v="0"/>
    <s v="UNI240000001117"/>
    <m/>
    <m/>
    <s v="Mey İçki"/>
    <x v="0"/>
    <s v="Yeni Satış"/>
    <s v="Hizmet"/>
    <s v="Proje Yönetimi ve Danışmanlık"/>
    <s v="Key Account"/>
    <x v="0"/>
    <x v="0"/>
    <s v="Yurt İçi"/>
    <s v="Türkiye"/>
  </r>
  <r>
    <s v="Q2"/>
    <x v="0"/>
    <x v="5"/>
    <m/>
    <s v="Şölen Çikolata Gıda Sanayi Ve Ticaret A. Ş."/>
    <s v="EH.01.001"/>
    <s v="EnRoute Panorama - Proje Yönetim Hizmeti"/>
    <s v="Univera - Şölen"/>
    <x v="11"/>
    <s v="Enroute"/>
    <m/>
    <n v="6451.2"/>
    <m/>
    <n v="7"/>
    <m/>
    <n v="45158.400000000001"/>
    <m/>
    <n v="0"/>
    <m/>
    <n v="45158.400000000001"/>
    <m/>
    <n v="0"/>
    <n v="0"/>
    <s v="UNI240000001005"/>
    <m/>
    <m/>
    <s v="Şölen"/>
    <x v="0"/>
    <s v="Yeni Satış"/>
    <s v="Hizmet"/>
    <s v="Proje Yönetimi ve Danışmanlık"/>
    <s v="Key Account"/>
    <x v="0"/>
    <x v="0"/>
    <s v="Yurt İçi"/>
    <s v="Türkiye"/>
  </r>
  <r>
    <s v="Q1"/>
    <x v="1"/>
    <x v="1"/>
    <m/>
    <s v="MATRIKS BİLGİSAYAR SİSTEMLERİ LTD.ŞTİ"/>
    <s v="WProje Yönetimi.02.001"/>
    <s v="Webplus (Android) SATIS TEMSILCISI LISANSI"/>
    <s v="Univera - Kanal"/>
    <x v="5"/>
    <s v="Enroute"/>
    <s v="Webplus"/>
    <n v="2588"/>
    <m/>
    <n v="1"/>
    <m/>
    <n v="2588"/>
    <m/>
    <n v="0"/>
    <m/>
    <n v="2588"/>
    <m/>
    <n v="0"/>
    <n v="0"/>
    <m/>
    <m/>
    <m/>
    <s v="Matriks"/>
    <x v="0"/>
    <s v="Yeni Satış"/>
    <s v="Lisans"/>
    <s v="Lisans Satışı"/>
    <s v="Key Account"/>
    <x v="1"/>
    <x v="2"/>
    <s v="Yurt İçi"/>
    <s v="Türkiye"/>
  </r>
  <r>
    <s v="Q1"/>
    <x v="1"/>
    <x v="1"/>
    <m/>
    <s v="AGROMIRA TARIM ÜRÜNLERI GIDA SANAYI VE TICARET A.S."/>
    <s v="SH.02.001"/>
    <s v="Stokbar Panorama - Yillik Yazilim Bakim Hizmeti"/>
    <s v="Univera - Sbr Tarım Ürünleri"/>
    <x v="13"/>
    <s v="Stokbar"/>
    <s v="Stokbar"/>
    <n v="38397.1"/>
    <m/>
    <n v="1"/>
    <m/>
    <n v="38397.1"/>
    <m/>
    <n v="0"/>
    <m/>
    <n v="38397.1"/>
    <m/>
    <n v="0"/>
    <n v="0"/>
    <m/>
    <m/>
    <m/>
    <s v="SBR - Agromira"/>
    <x v="0"/>
    <s v="Yenileme"/>
    <s v="Hizmet"/>
    <s v="Bakım ve Destek Hizmeti"/>
    <s v="Key Account"/>
    <x v="0"/>
    <x v="0"/>
    <s v="Yurt İçi"/>
    <s v="Türkiye"/>
  </r>
  <r>
    <s v="Q1"/>
    <x v="1"/>
    <x v="1"/>
    <m/>
    <s v="AKDENIZ GIDA TICARET AS."/>
    <s v="SH.02.001"/>
    <s v="Stokbar Panorama - Yillik Yazilim Bakim Hizmeti"/>
    <s v="Univera - Unilever"/>
    <x v="13"/>
    <s v="Stokbar"/>
    <s v="Stokbar"/>
    <n v="54640"/>
    <m/>
    <n v="1"/>
    <m/>
    <n v="54640"/>
    <m/>
    <n v="0"/>
    <m/>
    <n v="54640"/>
    <m/>
    <n v="0"/>
    <n v="0"/>
    <m/>
    <m/>
    <m/>
    <s v="Unilever"/>
    <x v="0"/>
    <s v="Yenileme"/>
    <s v="Hizmet"/>
    <s v="Bakım ve Destek Hizmeti"/>
    <s v="Key Account"/>
    <x v="0"/>
    <x v="0"/>
    <s v="Yurt İçi"/>
    <s v="Türkiye"/>
  </r>
  <r>
    <s v="Q1"/>
    <x v="1"/>
    <x v="1"/>
    <m/>
    <s v="SBR TARIM ÜRÜNLERI GIDA SANAYI VE TICARET A.S."/>
    <s v="SH.02.001"/>
    <s v="Stokbar Panorama - Yillik Yazilim Bakim Hizmeti"/>
    <s v="Univera - Sbr Tarım Ürünleri"/>
    <x v="13"/>
    <s v="Stokbar"/>
    <s v="Stokbar"/>
    <n v="185108.91"/>
    <m/>
    <n v="1"/>
    <m/>
    <n v="185108.91"/>
    <m/>
    <n v="0"/>
    <m/>
    <n v="185108.91"/>
    <m/>
    <n v="0"/>
    <n v="0"/>
    <m/>
    <m/>
    <m/>
    <s v="SBR - Agromira"/>
    <x v="0"/>
    <s v="Yenileme"/>
    <s v="Hizmet"/>
    <s v="Bakım ve Destek Hizmeti"/>
    <s v="Key Account"/>
    <x v="0"/>
    <x v="0"/>
    <s v="Yurt İçi"/>
    <s v="Türkiye"/>
  </r>
  <r>
    <s v="Q1"/>
    <x v="1"/>
    <x v="1"/>
    <m/>
    <s v="NESTLE TÜRKIYE GIDA SANAYI A.S."/>
    <s v="SH.05.001"/>
    <s v="Stokbar Panorama - Yazilim Gelistirme Hizmeti"/>
    <s v="Univera - Nestle Rom"/>
    <x v="11"/>
    <s v="Stokbar"/>
    <s v="Stokbar"/>
    <n v="6633.5099999999993"/>
    <m/>
    <n v="9"/>
    <m/>
    <n v="59701.59"/>
    <m/>
    <n v="0"/>
    <m/>
    <n v="59701.59"/>
    <m/>
    <n v="0"/>
    <n v="0"/>
    <m/>
    <m/>
    <m/>
    <s v="Nestle"/>
    <x v="0"/>
    <s v="Yeni Satış"/>
    <s v="Hizmet"/>
    <s v="Yazılım Geliştirme"/>
    <s v="Key Account"/>
    <x v="0"/>
    <x v="0"/>
    <s v="Yurt İçi"/>
    <s v="Türkiye"/>
  </r>
  <r>
    <s v="Q1"/>
    <x v="1"/>
    <x v="1"/>
    <m/>
    <s v="AKDENIZ GIDA TICARET AS."/>
    <s v="SH.01.001"/>
    <s v="Stokbar Panorama - Proje Yönetim Hizmeti"/>
    <s v="Univera - Unilever"/>
    <x v="13"/>
    <s v="Stokbar"/>
    <s v="Stokbar"/>
    <n v="15750"/>
    <m/>
    <n v="10"/>
    <m/>
    <n v="175000"/>
    <m/>
    <n v="17500"/>
    <m/>
    <n v="157500"/>
    <m/>
    <n v="0"/>
    <n v="0"/>
    <m/>
    <m/>
    <m/>
    <s v="Unilever"/>
    <x v="0"/>
    <s v="Yeni Satış"/>
    <s v="Hizmet"/>
    <s v="Proje Yönetimi ve Danışmanlık"/>
    <s v="Key Account"/>
    <x v="0"/>
    <x v="0"/>
    <s v="Yurt İçi"/>
    <s v="Türkiye"/>
  </r>
  <r>
    <s v="Q1"/>
    <x v="1"/>
    <x v="1"/>
    <m/>
    <s v="NESTLE TÜRKIYE GIDA SANAYI A.S."/>
    <s v="SH.01.001"/>
    <s v="Stokbar Panorama - Proje Yönetim Hizmeti"/>
    <s v="Univera - Nestle Rom"/>
    <x v="11"/>
    <s v="Stokbar"/>
    <s v="Stokbar"/>
    <n v="6633.51"/>
    <m/>
    <n v="26"/>
    <m/>
    <n v="172471.26"/>
    <m/>
    <n v="0"/>
    <m/>
    <n v="172471.26"/>
    <m/>
    <n v="0"/>
    <n v="0"/>
    <m/>
    <m/>
    <m/>
    <s v="Nestle"/>
    <x v="0"/>
    <s v="Yeni Satış"/>
    <s v="Hizmet"/>
    <s v="Proje Yönetimi ve Danışmanlık"/>
    <s v="Key Account"/>
    <x v="0"/>
    <x v="0"/>
    <s v="Yurt İçi"/>
    <s v="Türkiye"/>
  </r>
  <r>
    <s v="Q1"/>
    <x v="1"/>
    <x v="1"/>
    <m/>
    <s v="AKDENIZ GIDA TICARET AS."/>
    <s v="SY.01.009"/>
    <s v="Stokbar Panorama - Platform Back Office Kullanici Yazılımi (Enterprise)"/>
    <s v="Univera - Unilever"/>
    <x v="13"/>
    <s v="Stokbar"/>
    <s v="Stokbar"/>
    <n v="13650"/>
    <m/>
    <n v="1"/>
    <m/>
    <n v="19500"/>
    <m/>
    <n v="5850"/>
    <m/>
    <n v="13650"/>
    <m/>
    <n v="0"/>
    <n v="0"/>
    <m/>
    <m/>
    <m/>
    <s v="Unilever"/>
    <x v="0"/>
    <s v="Yeni Satış"/>
    <s v="Lisans"/>
    <s v="Lisans Satışı"/>
    <s v="Key Account"/>
    <x v="0"/>
    <x v="0"/>
    <s v="Yurt İçi"/>
    <s v="Türkiye"/>
  </r>
  <r>
    <s v="Q1"/>
    <x v="1"/>
    <x v="1"/>
    <m/>
    <s v="AKDENIZ GIDA TICARET AS."/>
    <s v="SY.02.002"/>
    <s v="Stokbar Panorama - Mobil (Android) Kullanici Yazılımi (Enterprise)"/>
    <s v="Univera - Unilever"/>
    <x v="13"/>
    <s v="Stokbar"/>
    <s v="Stokbar"/>
    <n v="11700"/>
    <m/>
    <n v="5"/>
    <m/>
    <n v="90000"/>
    <m/>
    <n v="31500"/>
    <m/>
    <n v="58500"/>
    <m/>
    <n v="0"/>
    <n v="0"/>
    <m/>
    <m/>
    <m/>
    <s v="Unilever"/>
    <x v="0"/>
    <s v="Yeni Satış"/>
    <s v="Lisans"/>
    <s v="Lisans Satışı"/>
    <s v="Key Account"/>
    <x v="0"/>
    <x v="0"/>
    <s v="Yurt İçi"/>
    <s v="Türkiye"/>
  </r>
  <r>
    <s v="Q1"/>
    <x v="1"/>
    <x v="1"/>
    <m/>
    <s v="AKDENIZ GIDA TICARET AS."/>
    <s v="SY.01.008"/>
    <s v="Stokbar Panorama - Depo / Lokasyon Yazılımi (Enterprise)"/>
    <s v="Univera - Unilever"/>
    <x v="13"/>
    <s v="Stokbar"/>
    <s v="Stokbar"/>
    <n v="90350"/>
    <m/>
    <n v="1"/>
    <m/>
    <n v="139000"/>
    <m/>
    <n v="48650"/>
    <m/>
    <n v="90350"/>
    <m/>
    <n v="0"/>
    <n v="0"/>
    <m/>
    <m/>
    <m/>
    <s v="Unilever"/>
    <x v="0"/>
    <s v="Yeni Satış"/>
    <s v="Lisans"/>
    <s v="Lisans Satışı"/>
    <s v="Key Account"/>
    <x v="0"/>
    <x v="0"/>
    <s v="Yurt İçi"/>
    <s v="Türkiye"/>
  </r>
  <r>
    <s v="Q1"/>
    <x v="1"/>
    <x v="1"/>
    <m/>
    <s v="AKDENIZ GIDA TICARET AS."/>
    <s v="SH.03.001"/>
    <s v="Stokbar Panorama - Çafri Merkezi Hizmeti (Tesis)"/>
    <s v="Univera - Unilever"/>
    <x v="13"/>
    <s v="Stokbar"/>
    <s v="Stokbar"/>
    <n v="50364"/>
    <m/>
    <n v="1"/>
    <m/>
    <n v="60000"/>
    <m/>
    <n v="9636"/>
    <m/>
    <n v="50364"/>
    <m/>
    <n v="0"/>
    <n v="0"/>
    <m/>
    <m/>
    <m/>
    <s v="Unilever"/>
    <x v="0"/>
    <s v="Yenileme"/>
    <s v="Hizmet"/>
    <s v="Çağrı Merkezi"/>
    <s v="Key Account"/>
    <x v="0"/>
    <x v="0"/>
    <s v="Yurt İçi"/>
    <s v="Türkiye"/>
  </r>
  <r>
    <s v="Q3"/>
    <x v="0"/>
    <x v="6"/>
    <m/>
    <s v="Mey İçki Sanayi ve Ticaret A.Ş."/>
    <s v="EH.05.002"/>
    <s v="EnRoute Panorama - Rapor Gelistirme Hizmeti"/>
    <s v="Univera - Mey İçki"/>
    <x v="11"/>
    <s v="Enroute"/>
    <m/>
    <n v="4723"/>
    <m/>
    <n v="4"/>
    <m/>
    <n v="18892"/>
    <m/>
    <n v="0"/>
    <m/>
    <n v="18892"/>
    <m/>
    <n v="0"/>
    <n v="0"/>
    <s v="UNI240000001116"/>
    <m/>
    <m/>
    <s v="Mey İçki"/>
    <x v="0"/>
    <s v="Yeni Satış"/>
    <s v="Hizmet"/>
    <s v="Rapor Geliştirme"/>
    <s v="Key Account"/>
    <x v="0"/>
    <x v="0"/>
    <s v="Yurt İçi"/>
    <s v="Türkiye"/>
  </r>
  <r>
    <s v="Q3"/>
    <x v="0"/>
    <x v="6"/>
    <m/>
    <s v="BIDFOOD DAGITIM VE PAZARLAMA A.S."/>
    <s v="EYS.01.025"/>
    <s v="EnRoute Panorama - Dist. Web Connector  Web Service Lisansi Standart"/>
    <s v="Univera - Brown Forman"/>
    <x v="12"/>
    <s v="Enroute"/>
    <m/>
    <n v="47353"/>
    <m/>
    <n v="1"/>
    <m/>
    <n v="47353"/>
    <m/>
    <n v="0"/>
    <m/>
    <n v="47353"/>
    <m/>
    <n v="0"/>
    <n v="0"/>
    <s v="UNI240000001121"/>
    <m/>
    <m/>
    <s v="Brown Forman"/>
    <x v="0"/>
    <s v="Yeni Satış"/>
    <s v="Lisans"/>
    <s v="Lisans Satışı"/>
    <s v="Key Account"/>
    <x v="0"/>
    <x v="0"/>
    <s v="Yurt İçi"/>
    <s v="Türkiye"/>
  </r>
  <r>
    <s v="Q3"/>
    <x v="0"/>
    <x v="6"/>
    <m/>
    <s v="BRISA BRIDGESTONE SABANCI LASTIK SANAYI VE TICARET A.S."/>
    <s v="EH.03.001"/>
    <s v="EnRoute Panorama - Çafri Merkezi Hizmeti  (MSD)"/>
    <s v="Univera - Brisa Bridgestone"/>
    <x v="13"/>
    <s v="Enroute"/>
    <m/>
    <n v="338.4"/>
    <m/>
    <n v="1500"/>
    <m/>
    <n v="507600"/>
    <m/>
    <n v="0"/>
    <m/>
    <n v="507600"/>
    <m/>
    <n v="0"/>
    <n v="0"/>
    <s v="UNI240000001119"/>
    <m/>
    <m/>
    <s v="Brisa"/>
    <x v="0"/>
    <s v="Yenileme"/>
    <s v="Hizmet"/>
    <s v="Çağrı Merkezi"/>
    <s v="Key Account"/>
    <x v="0"/>
    <x v="0"/>
    <s v="Yurt İçi"/>
    <s v="Türkiye"/>
  </r>
  <r>
    <s v="Q1"/>
    <x v="1"/>
    <x v="1"/>
    <m/>
    <s v="POLARİS YAZILIM ÇÖZÜMLERİ VE DANIŞMANLIK HİZMETLERİ LTD.ŞTİ."/>
    <s v="WProje Yönetimi.01.008"/>
    <s v="Webplus DISTRIBUTION SATIS-DAGITIM YazılımI (Enterprise)- Kiralama Hizmeti"/>
    <s v="Univera - Kanal"/>
    <x v="5"/>
    <s v="Enroute"/>
    <s v="Webplus"/>
    <n v="18520"/>
    <m/>
    <n v="3"/>
    <m/>
    <n v="55560"/>
    <m/>
    <n v="0"/>
    <m/>
    <n v="55560"/>
    <m/>
    <n v="0"/>
    <n v="0"/>
    <m/>
    <m/>
    <m/>
    <s v="Polaris"/>
    <x v="0"/>
    <s v="Yeni Satış"/>
    <s v="Lisans"/>
    <s v="Lisans Satışı"/>
    <s v="Key Account"/>
    <x v="1"/>
    <x v="5"/>
    <s v="Yurt İçi"/>
    <s v="Türkiye"/>
  </r>
  <r>
    <s v="Q1"/>
    <x v="1"/>
    <x v="1"/>
    <m/>
    <s v="MİYA OTOMASYON VE BARKOD BILISIM SISTEMLERI SAN TİC. VE L.T.D. STI."/>
    <s v="WProje Yönetimi.02.001"/>
    <s v="Webplus (Android) SATIS TEMSILCISI LISANSI"/>
    <s v="Univera - Kanal"/>
    <x v="5"/>
    <s v="Enroute"/>
    <s v="Webplus"/>
    <n v="2587.5"/>
    <m/>
    <n v="1"/>
    <m/>
    <n v="2587.5"/>
    <m/>
    <n v="0"/>
    <m/>
    <n v="2587.5"/>
    <m/>
    <n v="0"/>
    <n v="0"/>
    <m/>
    <m/>
    <m/>
    <s v="Miya"/>
    <x v="0"/>
    <s v="Yeni Satış"/>
    <s v="Lisans"/>
    <s v="Lisans Satışı"/>
    <s v="Key Account"/>
    <x v="1"/>
    <x v="1"/>
    <s v="Yurt İçi"/>
    <s v="Türkiye"/>
  </r>
  <r>
    <s v="Q1"/>
    <x v="1"/>
    <x v="1"/>
    <m/>
    <s v="MİYA OTOMASYON VE BARKOD BILISIM SISTEMLERI SAN TİC. VE L.T.D. STI."/>
    <s v="UH.01.002"/>
    <s v="Unidox Kontör"/>
    <s v="Univera Kontör Satışı"/>
    <x v="5"/>
    <s v="E-Dönüşüm"/>
    <s v="Unidox"/>
    <n v="4.6313000000000004"/>
    <m/>
    <n v="2000"/>
    <m/>
    <n v="9262.6"/>
    <m/>
    <n v="0"/>
    <m/>
    <n v="9262.6"/>
    <m/>
    <n v="0"/>
    <n v="0"/>
    <m/>
    <m/>
    <m/>
    <s v="Miya"/>
    <x v="0"/>
    <s v="Yeni Satış"/>
    <s v="Kontor"/>
    <s v="Kontor Satışı"/>
    <s v="Key Account"/>
    <x v="1"/>
    <x v="1"/>
    <s v="Yurt İçi"/>
    <s v="Türkiye"/>
  </r>
  <r>
    <s v="Q3"/>
    <x v="0"/>
    <x v="6"/>
    <m/>
    <s v="BIDFOOD DAGITIM VE PAZARLAMA A.S."/>
    <s v="EH.02.001"/>
    <s v="EnRoute Panorama - Yazilim Bakimi, Yasatma ve Merkezi Destek Hizmeti"/>
    <s v="Univera - Brown Forman"/>
    <x v="12"/>
    <s v="Enroute"/>
    <m/>
    <n v="10417"/>
    <m/>
    <n v="1"/>
    <m/>
    <n v="10417"/>
    <m/>
    <n v="0"/>
    <m/>
    <n v="10417"/>
    <m/>
    <n v="0"/>
    <n v="0"/>
    <s v="UNI240000001121"/>
    <m/>
    <m/>
    <s v="Brown Forman"/>
    <x v="0"/>
    <s v="Yenileme"/>
    <s v="Hizmet"/>
    <s v="Bakım ve Destek Hizmeti"/>
    <s v="Key Account"/>
    <x v="0"/>
    <x v="0"/>
    <s v="Yurt İçi"/>
    <s v="Türkiye"/>
  </r>
  <r>
    <s v="Q3"/>
    <x v="0"/>
    <x v="6"/>
    <m/>
    <s v="BROWN FORMAN İÇKİ TİC. LTD. ŞTİ."/>
    <s v="EY.01.014"/>
    <s v="EnRoute Panorama - Platform Back Office Kullanici Lisansi (Enterprise)"/>
    <s v="Univera - Brown Forman"/>
    <x v="12"/>
    <s v="Enroute"/>
    <m/>
    <n v="16120"/>
    <m/>
    <n v="6"/>
    <m/>
    <n v="96720"/>
    <m/>
    <n v="0"/>
    <m/>
    <n v="96720"/>
    <m/>
    <n v="0"/>
    <n v="0"/>
    <s v="UNI240000001135"/>
    <m/>
    <m/>
    <s v="Brown Forman"/>
    <x v="0"/>
    <s v="Yeni Satış"/>
    <s v="Lisans"/>
    <s v="Lisans Satışı"/>
    <s v="Key Account"/>
    <x v="0"/>
    <x v="0"/>
    <s v="Yurt İçi"/>
    <s v="Türkiye"/>
  </r>
  <r>
    <s v="Q3"/>
    <x v="0"/>
    <x v="6"/>
    <m/>
    <s v="BROWN FORMAN İÇKİ TİC. LTD. ŞTİ."/>
    <s v="EY.02.033"/>
    <s v="EnRoute Panorama - Mobil Kullanici Lisansi (Enterprise)"/>
    <s v="Univera - Brown Forman"/>
    <x v="12"/>
    <s v="Enroute"/>
    <m/>
    <n v="7550"/>
    <m/>
    <n v="6"/>
    <m/>
    <n v="45300"/>
    <m/>
    <n v="0"/>
    <m/>
    <n v="45300"/>
    <m/>
    <n v="0"/>
    <n v="0"/>
    <s v="UNI240000001135"/>
    <m/>
    <m/>
    <s v="Brown Forman"/>
    <x v="0"/>
    <s v="Yeni Satış"/>
    <s v="Lisans"/>
    <s v="Lisans Satışı"/>
    <s v="Key Account"/>
    <x v="0"/>
    <x v="0"/>
    <s v="Yurt İçi"/>
    <s v="Türkiye"/>
  </r>
  <r>
    <s v="Q3"/>
    <x v="0"/>
    <x v="6"/>
    <m/>
    <s v="DOGUS ÇAY VE GIDA MADD.ÜRT.PAZ.ITH.IHR.A.S"/>
    <s v="EYS.04.012"/>
    <s v="EnRoute Panorama - E-Dönüsüm Modül Lisansi Standart"/>
    <s v="Univera Doğuş Çay Projesi"/>
    <x v="7"/>
    <s v="Enroute"/>
    <m/>
    <n v="15591.75"/>
    <m/>
    <n v="1"/>
    <m/>
    <n v="20789"/>
    <m/>
    <n v="5197.25"/>
    <m/>
    <n v="15591.75"/>
    <m/>
    <n v="0"/>
    <n v="0"/>
    <s v="UNI240000001120"/>
    <m/>
    <m/>
    <s v="Doğuş Çay"/>
    <x v="0"/>
    <s v="Yeni Satış"/>
    <s v="Lisans"/>
    <s v="Lisans Satışı"/>
    <s v="Key Account"/>
    <x v="0"/>
    <x v="0"/>
    <s v="Yurt İçi"/>
    <s v="Türkiye"/>
  </r>
  <r>
    <s v="Q1"/>
    <x v="1"/>
    <x v="1"/>
    <m/>
    <s v="MİYA OTOMASYON VE BARKOD BILISIM SISTEMLERI SAN TİC. VE L.T.D. STI."/>
    <s v="WPH.03.001"/>
    <s v="Webplus Hosting HIZMETI"/>
    <s v="Univera - Kanal"/>
    <x v="5"/>
    <s v="Hosting"/>
    <s v="Webplus"/>
    <n v="2422.04"/>
    <m/>
    <n v="2"/>
    <m/>
    <n v="4844.08"/>
    <m/>
    <n v="0"/>
    <m/>
    <n v="4844.08"/>
    <m/>
    <n v="0"/>
    <n v="0"/>
    <m/>
    <m/>
    <m/>
    <s v="Miya"/>
    <x v="0"/>
    <s v="Yenileme"/>
    <s v="Hizmet"/>
    <s v="Hosting"/>
    <s v="Key Account"/>
    <x v="1"/>
    <x v="1"/>
    <s v="Yurt İçi"/>
    <s v="Türkiye"/>
  </r>
  <r>
    <s v="Q1"/>
    <x v="1"/>
    <x v="1"/>
    <m/>
    <s v="MİYA OTOMASYON VE BARKOD BILISIM SISTEMLERI SAN TİC. VE L.T.D. STI."/>
    <s v="WProje Yönetimi.02.001"/>
    <s v="Webplus (Android) SATIS TEMSILCISI LISANSI"/>
    <s v="Univera - Kanal"/>
    <x v="5"/>
    <s v="Enroute"/>
    <s v="Webplus"/>
    <n v="4550"/>
    <m/>
    <n v="2"/>
    <m/>
    <n v="9100"/>
    <m/>
    <n v="0"/>
    <m/>
    <n v="9100"/>
    <m/>
    <n v="0"/>
    <n v="0"/>
    <m/>
    <m/>
    <m/>
    <s v="Miya"/>
    <x v="0"/>
    <s v="Yeni Satış"/>
    <s v="Lisans"/>
    <s v="Lisans Satışı"/>
    <s v="Key Account"/>
    <x v="1"/>
    <x v="1"/>
    <s v="Yurt İçi"/>
    <s v="Türkiye"/>
  </r>
  <r>
    <s v="Q1"/>
    <x v="1"/>
    <x v="1"/>
    <m/>
    <s v="RECEPOGLU TÜKETIM MAL. GIDA DAG.TAS.YAT.A.S"/>
    <s v="SH.02.001"/>
    <s v="Stokbar Panorama - Yillik Yazilim Bakim Hizmeti"/>
    <s v="Univera - Unilever"/>
    <x v="13"/>
    <s v="Stokbar"/>
    <s v="Stokbar"/>
    <n v="54640"/>
    <m/>
    <n v="2"/>
    <m/>
    <n v="109280"/>
    <m/>
    <n v="0"/>
    <m/>
    <n v="109280"/>
    <m/>
    <n v="0"/>
    <n v="0"/>
    <m/>
    <m/>
    <m/>
    <s v="Unilever"/>
    <x v="0"/>
    <s v="Yenileme"/>
    <s v="Hizmet"/>
    <s v="Bakım ve Destek Hizmeti"/>
    <s v="Key Account"/>
    <x v="0"/>
    <x v="0"/>
    <s v="Yurt İçi"/>
    <s v="Türkiye"/>
  </r>
  <r>
    <s v="Q1"/>
    <x v="1"/>
    <x v="1"/>
    <m/>
    <s v="PANASONIC ELEKTRIC WORKS ELEKTRIK SAN.VE TIC. A.S."/>
    <s v="SH.03.002"/>
    <s v="Stokbar Panorama - Uzman Destek Hizmeti"/>
    <s v="Univera - Panasonic"/>
    <x v="11"/>
    <s v="Stokbar"/>
    <s v="Stokbar"/>
    <n v="126750"/>
    <m/>
    <n v="1"/>
    <m/>
    <n v="126750"/>
    <m/>
    <n v="0"/>
    <m/>
    <n v="126750"/>
    <m/>
    <n v="0"/>
    <n v="0"/>
    <m/>
    <m/>
    <m/>
    <s v="Panasonic"/>
    <x v="0"/>
    <s v="Yenileme"/>
    <s v="Hizmet"/>
    <s v="Uzman Destek Hizmeti"/>
    <s v="Key Account"/>
    <x v="0"/>
    <x v="0"/>
    <s v="Yurt İçi"/>
    <s v="Türkiye"/>
  </r>
  <r>
    <s v="Q1"/>
    <x v="1"/>
    <x v="1"/>
    <m/>
    <s v="RECEPOGLU TÜKETIM MAL. GIDA DAG.TAS.YAT.A.S"/>
    <s v="SH.01.001"/>
    <s v="Stokbar Panorama - Proje Yönetim Hizmeti"/>
    <s v="Univera - Unilever"/>
    <x v="13"/>
    <s v="Stokbar"/>
    <s v="Stokbar"/>
    <n v="15750"/>
    <m/>
    <n v="20"/>
    <m/>
    <n v="350000"/>
    <m/>
    <n v="35000"/>
    <m/>
    <n v="315000"/>
    <m/>
    <n v="0"/>
    <n v="0"/>
    <m/>
    <m/>
    <m/>
    <s v="Unilever"/>
    <x v="0"/>
    <s v="Yeni Satış"/>
    <s v="Hizmet"/>
    <s v="Proje Yönetimi ve Danışmanlık"/>
    <s v="Key Account"/>
    <x v="0"/>
    <x v="0"/>
    <s v="Yurt İçi"/>
    <s v="Türkiye"/>
  </r>
  <r>
    <s v="Q1"/>
    <x v="1"/>
    <x v="1"/>
    <m/>
    <s v="RECEPOGLU TÜKETIM MAL. GIDA DAG.TAS.YAT.A.S"/>
    <s v="SY.01.009"/>
    <s v="Stokbar Panorama - Platform Back Office Kullanici Yazılımi (Enterprise)"/>
    <s v="Univera - Unilever"/>
    <x v="13"/>
    <s v="Stokbar"/>
    <s v="Stokbar"/>
    <n v="13650"/>
    <m/>
    <n v="2"/>
    <m/>
    <n v="39000"/>
    <m/>
    <n v="11700"/>
    <m/>
    <n v="27300"/>
    <m/>
    <n v="0"/>
    <n v="0"/>
    <m/>
    <m/>
    <m/>
    <s v="Unilever"/>
    <x v="0"/>
    <s v="Yeni Satış"/>
    <s v="Lisans"/>
    <s v="Lisans Satışı"/>
    <s v="Key Account"/>
    <x v="0"/>
    <x v="0"/>
    <s v="Yurt İçi"/>
    <s v="Türkiye"/>
  </r>
  <r>
    <s v="Q1"/>
    <x v="1"/>
    <x v="1"/>
    <m/>
    <s v="RECEPOGLU TÜKETIM MAL. GIDA DAG.TAS.YAT.A.S"/>
    <s v="SY.02.002"/>
    <s v="Stokbar Panorama - Mobil (Android) Kullanici Yazılımi (Enterprise)"/>
    <s v="Univera - Unilever"/>
    <x v="13"/>
    <s v="Stokbar"/>
    <s v="Stokbar"/>
    <n v="11700"/>
    <m/>
    <n v="10"/>
    <m/>
    <n v="180000"/>
    <m/>
    <n v="63000"/>
    <m/>
    <n v="117000"/>
    <m/>
    <n v="0"/>
    <n v="0"/>
    <m/>
    <m/>
    <m/>
    <s v="Unilever"/>
    <x v="0"/>
    <s v="Yeni Satış"/>
    <s v="Lisans"/>
    <s v="Lisans Satışı"/>
    <s v="Key Account"/>
    <x v="0"/>
    <x v="0"/>
    <s v="Yurt İçi"/>
    <s v="Türkiye"/>
  </r>
  <r>
    <s v="Q1"/>
    <x v="1"/>
    <x v="1"/>
    <m/>
    <s v="RECEPOGLU TÜKETIM MAL. GIDA DAG.TAS.YAT.A.S"/>
    <s v="SY.01.008"/>
    <s v="Stokbar Panorama - Depo / Lokasyon Yazılımi (Enterprise)"/>
    <s v="Univera - Unilever"/>
    <x v="13"/>
    <s v="Stokbar"/>
    <s v="Stokbar"/>
    <n v="90350"/>
    <m/>
    <n v="2"/>
    <m/>
    <n v="278000"/>
    <m/>
    <n v="97300"/>
    <m/>
    <n v="180700"/>
    <m/>
    <n v="0"/>
    <n v="0"/>
    <m/>
    <m/>
    <m/>
    <s v="Unilever"/>
    <x v="0"/>
    <s v="Yeni Satış"/>
    <s v="Lisans"/>
    <s v="Lisans Satışı"/>
    <s v="Key Account"/>
    <x v="0"/>
    <x v="0"/>
    <s v="Yurt İçi"/>
    <s v="Türkiye"/>
  </r>
  <r>
    <s v="Q1"/>
    <x v="1"/>
    <x v="1"/>
    <m/>
    <s v="RECEPOGLU TÜKETIM MAL. GIDA DAG.TAS.YAT.A.S"/>
    <s v="SH.03.001"/>
    <s v="Stokbar Panorama - Çafri Merkezi Hizmeti (Tesis)"/>
    <s v="Univera - Unilever"/>
    <x v="13"/>
    <s v="Stokbar"/>
    <s v="Stokbar"/>
    <n v="50370"/>
    <m/>
    <n v="2"/>
    <m/>
    <n v="120000"/>
    <m/>
    <n v="19260"/>
    <m/>
    <n v="100740"/>
    <m/>
    <n v="0"/>
    <n v="0"/>
    <m/>
    <m/>
    <m/>
    <s v="Unilever"/>
    <x v="0"/>
    <s v="Yenileme"/>
    <s v="Hizmet"/>
    <s v="Çağrı Merkezi"/>
    <s v="Key Account"/>
    <x v="0"/>
    <x v="0"/>
    <s v="Yurt İçi"/>
    <s v="Türkiye"/>
  </r>
  <r>
    <s v="Q1"/>
    <x v="1"/>
    <x v="1"/>
    <m/>
    <s v="EFES KAZAKHSTAN JSC FE"/>
    <s v="QH.02.001"/>
    <s v="Quest Panorama - Yillik Yazilim Bakimi, Yasatma ve Merkezi Destek Hizmeti"/>
    <s v="Univera - Efes Kazakistan"/>
    <x v="16"/>
    <s v="Quest"/>
    <s v="Quest"/>
    <n v="212607.15"/>
    <m/>
    <n v="1"/>
    <m/>
    <n v="212607.145625"/>
    <m/>
    <n v="-4.3750000000000004E-3"/>
    <m/>
    <n v="212607.15"/>
    <m/>
    <n v="0"/>
    <n v="0"/>
    <m/>
    <m/>
    <m/>
    <s v="Efes International"/>
    <x v="0"/>
    <s v="Yenileme"/>
    <s v="Hizmet"/>
    <s v="Bakım ve Destek Hizmeti"/>
    <s v="Key Account"/>
    <x v="0"/>
    <x v="0"/>
    <s v="Yurt Dışı"/>
    <s v="Kazakistan"/>
  </r>
  <r>
    <s v="Q1"/>
    <x v="1"/>
    <x v="1"/>
    <m/>
    <s v="Haribo Şekerleme Tic. Ltd. Şti."/>
    <s v="EH.06.001"/>
    <s v="Enroute Panorama - Hosting Hizmeti"/>
    <s v="Univera - Haribo"/>
    <x v="13"/>
    <s v="Hosting"/>
    <s v="Enroute"/>
    <n v="133832.26"/>
    <m/>
    <n v="3"/>
    <m/>
    <n v="401496.78187499999"/>
    <m/>
    <n v="1.8749999999999999E-3"/>
    <m/>
    <n v="401496.78"/>
    <m/>
    <n v="0"/>
    <n v="0"/>
    <m/>
    <m/>
    <m/>
    <s v="Haribo"/>
    <x v="0"/>
    <s v="Yenileme"/>
    <s v="Hizmet"/>
    <s v="Hosting"/>
    <s v="Key Account"/>
    <x v="0"/>
    <x v="0"/>
    <s v="Yurt İçi"/>
    <s v="Türkiye"/>
  </r>
  <r>
    <s v="Q1"/>
    <x v="1"/>
    <x v="1"/>
    <m/>
    <s v="Mey İçki Sanayi ve Ticaret A.Ş."/>
    <s v="EH.06.001"/>
    <s v="Enroute Panorama - Hosting Hizmeti"/>
    <s v="Univera - Mey İçki"/>
    <x v="11"/>
    <s v="Hosting"/>
    <s v="Enroute"/>
    <n v="261640.2"/>
    <m/>
    <n v="1"/>
    <m/>
    <n v="261640.2"/>
    <m/>
    <n v="0"/>
    <m/>
    <n v="261640.2"/>
    <m/>
    <n v="0"/>
    <n v="0"/>
    <m/>
    <m/>
    <m/>
    <s v="Mey İçki"/>
    <x v="0"/>
    <s v="Yenileme"/>
    <s v="Hizmet"/>
    <s v="Hosting"/>
    <s v="Key Account"/>
    <x v="0"/>
    <x v="0"/>
    <s v="Yurt İçi"/>
    <s v="Türkiye"/>
  </r>
  <r>
    <s v="Q1"/>
    <x v="1"/>
    <x v="1"/>
    <m/>
    <s v="Mey İçki Sanayi ve Ticaret A.Ş."/>
    <s v="EH.06.001"/>
    <s v="Enroute Panorama - Hosting Hizmeti"/>
    <s v="Univera - Mey İçki"/>
    <x v="11"/>
    <s v="Hosting"/>
    <s v="Enroute"/>
    <n v="261640.2"/>
    <m/>
    <n v="1"/>
    <m/>
    <n v="261640.2"/>
    <m/>
    <n v="0"/>
    <m/>
    <n v="261640.2"/>
    <m/>
    <n v="0"/>
    <n v="0"/>
    <m/>
    <m/>
    <m/>
    <s v="Mey İçki"/>
    <x v="0"/>
    <s v="Yenileme"/>
    <s v="Hizmet"/>
    <s v="Hosting"/>
    <s v="Key Account"/>
    <x v="0"/>
    <x v="0"/>
    <s v="Yurt İçi"/>
    <s v="Türkiye"/>
  </r>
  <r>
    <s v="Q1"/>
    <x v="1"/>
    <x v="1"/>
    <m/>
    <s v="PERNOD RICARD ISTANBUL IÇ VE DIS TIC. LTD. STI"/>
    <s v="EH.06.001"/>
    <s v="Enroute Panorama - Hosting Hizmeti"/>
    <s v="Univera - Pernod Ricard"/>
    <x v="13"/>
    <s v="Hosting"/>
    <s v="Enroute"/>
    <n v="171650.74"/>
    <m/>
    <n v="1"/>
    <m/>
    <n v="171650.74"/>
    <m/>
    <n v="0"/>
    <m/>
    <n v="171650.74"/>
    <m/>
    <n v="0"/>
    <n v="0"/>
    <m/>
    <m/>
    <m/>
    <s v="Pernod Ricard"/>
    <x v="0"/>
    <s v="Yenileme"/>
    <s v="Hizmet"/>
    <s v="Hosting"/>
    <s v="Key Account"/>
    <x v="0"/>
    <x v="0"/>
    <s v="Yurt İçi"/>
    <s v="Türkiye"/>
  </r>
  <r>
    <s v="Q1"/>
    <x v="1"/>
    <x v="1"/>
    <m/>
    <s v="Tadım Gıda Maddeleri San. ve Tic. A.Ş."/>
    <s v="EH.06.001"/>
    <s v="Enroute Panorama - Hosting Hizmeti"/>
    <s v="Univera - Tadım"/>
    <x v="11"/>
    <s v="Hosting"/>
    <s v="Enroute"/>
    <n v="142032.28"/>
    <m/>
    <n v="1"/>
    <m/>
    <n v="142032.28"/>
    <m/>
    <n v="0"/>
    <m/>
    <n v="142032.28"/>
    <m/>
    <n v="0"/>
    <n v="0"/>
    <m/>
    <m/>
    <m/>
    <s v="Tadım"/>
    <x v="0"/>
    <s v="Yenileme"/>
    <s v="Hizmet"/>
    <s v="Hosting"/>
    <s v="Key Account"/>
    <x v="0"/>
    <x v="0"/>
    <s v="Yurt İçi"/>
    <s v="Türkiye"/>
  </r>
  <r>
    <s v="Q1"/>
    <x v="1"/>
    <x v="1"/>
    <m/>
    <s v="MİYA OTOMASYON VE BARKOD BILISIM SISTEMLERI SAN TİC. VE L.T.D. STI."/>
    <s v="WPH.03.001"/>
    <s v="Webplus Hosting HIZMETI"/>
    <s v="Univera - Kanal"/>
    <x v="5"/>
    <s v="Hosting"/>
    <s v="Webplus"/>
    <n v="2597.0100000000002"/>
    <m/>
    <n v="2"/>
    <m/>
    <n v="5194.0200000000004"/>
    <m/>
    <n v="0"/>
    <m/>
    <n v="5194.0200000000004"/>
    <m/>
    <n v="0"/>
    <n v="0"/>
    <m/>
    <m/>
    <m/>
    <s v="Miya"/>
    <x v="0"/>
    <s v="Yenileme"/>
    <s v="Hizmet"/>
    <s v="Hosting"/>
    <s v="Key Account"/>
    <x v="1"/>
    <x v="1"/>
    <s v="Yurt İçi"/>
    <s v="Türkiye"/>
  </r>
  <r>
    <s v="Q1"/>
    <x v="1"/>
    <x v="1"/>
    <m/>
    <s v="MİYA OTOMASYON VE BARKOD BILISIM SISTEMLERI SAN TİC. VE L.T.D. STI."/>
    <s v="WPH.03.001"/>
    <s v="Webplus Hosting HIZMETI"/>
    <s v="Univera - Kanal"/>
    <x v="5"/>
    <s v="Hosting"/>
    <s v="Webplus"/>
    <n v="2597.0100000000002"/>
    <m/>
    <n v="4"/>
    <m/>
    <n v="10388.040000000001"/>
    <m/>
    <n v="0"/>
    <m/>
    <n v="10388.040000000001"/>
    <m/>
    <n v="0"/>
    <n v="0"/>
    <m/>
    <m/>
    <m/>
    <s v="Miya"/>
    <x v="0"/>
    <s v="Yenileme"/>
    <s v="Hizmet"/>
    <s v="Hosting"/>
    <s v="Key Account"/>
    <x v="1"/>
    <x v="1"/>
    <s v="Yurt İçi"/>
    <s v="Türkiye"/>
  </r>
  <r>
    <s v="Q3"/>
    <x v="0"/>
    <x v="6"/>
    <m/>
    <s v="JTI TÜTÜN ÜRÜNLERI PAZARLAMA A.S."/>
    <s v="EH.02.014"/>
    <s v="ENROUTE PANORAMA BUSINESS ANALYTICS  (QSENSE) KULLANICI LISANSI BAKIMI"/>
    <s v="Univera - JTI"/>
    <x v="11"/>
    <s v="Enroute"/>
    <m/>
    <n v="747415.7"/>
    <m/>
    <n v="1"/>
    <m/>
    <n v="747415.70160000003"/>
    <m/>
    <n v="1.6000000000000001E-3"/>
    <m/>
    <n v="747415.7"/>
    <m/>
    <n v="0"/>
    <n v="0"/>
    <s v="UNI240000001169"/>
    <m/>
    <m/>
    <s v="JTI"/>
    <x v="0"/>
    <s v="Yenileme"/>
    <s v="Hizmet"/>
    <s v="Bakım ve Destek Hizmeti"/>
    <s v="Key Account"/>
    <x v="0"/>
    <x v="0"/>
    <s v="Yurt İçi"/>
    <s v="Türkiye"/>
  </r>
  <r>
    <s v="Q3"/>
    <x v="0"/>
    <x v="6"/>
    <m/>
    <s v="JT INTERNATIONAL SA"/>
    <s v="EH.02.001"/>
    <s v="EnRoute Panorama - Yazilim Bakimi, Yasatma ve Merkezi Destek Hizmeti"/>
    <s v="Univera - JTI İran"/>
    <x v="4"/>
    <s v="Enroute"/>
    <m/>
    <n v="122683.11000000002"/>
    <m/>
    <n v="5"/>
    <m/>
    <n v="613415.54966999998"/>
    <m/>
    <n v="-3.3E-4"/>
    <m/>
    <n v="613415.55000000005"/>
    <m/>
    <n v="0"/>
    <n v="0"/>
    <s v="ENV240000000090"/>
    <m/>
    <m/>
    <s v="JTI"/>
    <x v="0"/>
    <s v="Yenileme"/>
    <s v="Hizmet"/>
    <s v="Bakım ve Destek Hizmeti"/>
    <s v="Key Account"/>
    <x v="0"/>
    <x v="0"/>
    <s v="Yurt İçi"/>
    <s v="Türkiye"/>
  </r>
  <r>
    <s v="Q3"/>
    <x v="0"/>
    <x v="6"/>
    <m/>
    <s v="JT INTERNATIONAL SA"/>
    <s v="EH.02.001"/>
    <s v="EnRoute Panorama - Yazilim Bakimi, Yasatma ve Merkezi Destek Hizmeti"/>
    <s v="Univera - JTI İran"/>
    <x v="4"/>
    <s v="Enroute"/>
    <m/>
    <n v="131909.81"/>
    <m/>
    <n v="1"/>
    <m/>
    <n v="131909.81495999999"/>
    <m/>
    <n v="4.96E-3"/>
    <m/>
    <n v="131909.81"/>
    <m/>
    <n v="0"/>
    <n v="0"/>
    <s v="ENV240000000090"/>
    <m/>
    <m/>
    <s v="JTI"/>
    <x v="0"/>
    <s v="Yenileme"/>
    <s v="Hizmet"/>
    <s v="Bakım ve Destek Hizmeti"/>
    <s v="Key Account"/>
    <x v="0"/>
    <x v="0"/>
    <s v="Yurt İçi"/>
    <s v="Türkiye"/>
  </r>
  <r>
    <s v="Q3"/>
    <x v="0"/>
    <x v="6"/>
    <m/>
    <s v="AGAÇLI OTOMOTIV GIDA TIC. VE SAN. A.S."/>
    <s v="EH.03.001"/>
    <s v="EnRoute Panorama - Çafri Merkezi Hizmeti  (MSD)"/>
    <s v="Univera - JTI"/>
    <x v="11"/>
    <s v="Enroute"/>
    <m/>
    <n v="1161.2"/>
    <m/>
    <n v="15"/>
    <m/>
    <n v="17418"/>
    <m/>
    <n v="0"/>
    <m/>
    <n v="17418"/>
    <m/>
    <n v="0"/>
    <n v="0"/>
    <s v="UNI240000001178"/>
    <m/>
    <m/>
    <s v="JTI"/>
    <x v="0"/>
    <s v="Yenileme"/>
    <s v="Hizmet"/>
    <s v="Çağrı Merkezi"/>
    <s v="Key Account"/>
    <x v="0"/>
    <x v="0"/>
    <s v="Yurt İçi"/>
    <s v="Türkiye"/>
  </r>
  <r>
    <s v="Q3"/>
    <x v="0"/>
    <x v="6"/>
    <m/>
    <s v="AYDIN ÜNLÜER TUR.GIDA TIC. VE SAN. A.S."/>
    <s v="EH.03.001"/>
    <s v="EnRoute Panorama - Çafri Merkezi Hizmeti  (MSD)"/>
    <s v="Univera - JTI"/>
    <x v="11"/>
    <s v="Enroute"/>
    <m/>
    <n v="1161.2"/>
    <m/>
    <n v="3"/>
    <m/>
    <n v="3483.6"/>
    <m/>
    <n v="0"/>
    <m/>
    <n v="3483.6"/>
    <m/>
    <n v="0"/>
    <n v="0"/>
    <s v="UNI240000001180"/>
    <m/>
    <m/>
    <s v="JTI"/>
    <x v="0"/>
    <s v="Yenileme"/>
    <s v="Hizmet"/>
    <s v="Çağrı Merkezi"/>
    <s v="Key Account"/>
    <x v="0"/>
    <x v="0"/>
    <s v="Yurt İçi"/>
    <s v="Türkiye"/>
  </r>
  <r>
    <s v="Q3"/>
    <x v="0"/>
    <x v="6"/>
    <m/>
    <s v="DÜNYA MESRUBAT GIDA INS.TURIZM PAZ. SAN. VE TIC. LTD. STI."/>
    <s v="EH.03.001"/>
    <s v="EnRoute Panorama - Çafri Merkezi Hizmeti  (MSD)"/>
    <s v="Univera - JTI"/>
    <x v="11"/>
    <s v="Enroute"/>
    <m/>
    <n v="1161.2"/>
    <m/>
    <n v="5"/>
    <m/>
    <n v="5806"/>
    <m/>
    <n v="0"/>
    <m/>
    <n v="5806"/>
    <m/>
    <n v="0"/>
    <n v="0"/>
    <s v="UNI240000001188"/>
    <m/>
    <m/>
    <s v="JTI"/>
    <x v="0"/>
    <s v="Yenileme"/>
    <s v="Hizmet"/>
    <s v="Çağrı Merkezi"/>
    <s v="Key Account"/>
    <x v="0"/>
    <x v="0"/>
    <s v="Yurt İçi"/>
    <s v="Türkiye"/>
  </r>
  <r>
    <s v="Q3"/>
    <x v="0"/>
    <x v="6"/>
    <m/>
    <s v="KOPUZ GIDA TIC. A.S."/>
    <s v="EH.03.001"/>
    <s v="EnRoute Panorama - Çafri Merkezi Hizmeti  (MSD)"/>
    <s v="Univera - JTI"/>
    <x v="11"/>
    <s v="Enroute"/>
    <m/>
    <n v="1161.2"/>
    <m/>
    <n v="11"/>
    <m/>
    <n v="12773.2"/>
    <m/>
    <n v="0"/>
    <m/>
    <n v="12773.2"/>
    <m/>
    <n v="0"/>
    <n v="0"/>
    <s v="UNI240000001193"/>
    <m/>
    <m/>
    <s v="JTI"/>
    <x v="0"/>
    <s v="Yenileme"/>
    <s v="Hizmet"/>
    <s v="Çağrı Merkezi"/>
    <s v="Key Account"/>
    <x v="0"/>
    <x v="0"/>
    <s v="Yurt İçi"/>
    <s v="Türkiye"/>
  </r>
  <r>
    <s v="Q3"/>
    <x v="0"/>
    <x v="6"/>
    <m/>
    <s v="ÖZÇELIK MESRUBAT VE GIDA MAD.TIC.PAZ.A.S."/>
    <s v="EH.03.001"/>
    <s v="EnRoute Panorama - Çafri Merkezi Hizmeti  (MSD)"/>
    <s v="Univera - JTI"/>
    <x v="11"/>
    <s v="Enroute"/>
    <m/>
    <n v="1161.2"/>
    <m/>
    <n v="5"/>
    <m/>
    <n v="5806"/>
    <m/>
    <n v="0"/>
    <m/>
    <n v="5806"/>
    <m/>
    <n v="0"/>
    <n v="0"/>
    <s v="UNI240000001194"/>
    <m/>
    <m/>
    <s v="JTI"/>
    <x v="0"/>
    <s v="Yenileme"/>
    <s v="Hizmet"/>
    <s v="Çağrı Merkezi"/>
    <s v="Key Account"/>
    <x v="0"/>
    <x v="0"/>
    <s v="Yurt İçi"/>
    <s v="Türkiye"/>
  </r>
  <r>
    <s v="Q3"/>
    <x v="0"/>
    <x v="6"/>
    <m/>
    <s v="ÖZERLER TICARET ILHAN ÖZER"/>
    <s v="EH.03.001"/>
    <s v="EnRoute Panorama - Çafri Merkezi Hizmeti  (MSD)"/>
    <s v="Univera - JTI"/>
    <x v="11"/>
    <s v="Enroute"/>
    <m/>
    <n v="1161.2"/>
    <m/>
    <n v="4"/>
    <m/>
    <n v="4644.8"/>
    <m/>
    <n v="0"/>
    <m/>
    <n v="4644.8"/>
    <m/>
    <n v="0"/>
    <n v="0"/>
    <s v="UNI240000001196"/>
    <m/>
    <m/>
    <s v="JTI"/>
    <x v="0"/>
    <s v="Yenileme"/>
    <s v="Hizmet"/>
    <s v="Çağrı Merkezi"/>
    <s v="Key Account"/>
    <x v="0"/>
    <x v="0"/>
    <s v="Yurt İçi"/>
    <s v="Türkiye"/>
  </r>
  <r>
    <s v="Q3"/>
    <x v="0"/>
    <x v="6"/>
    <m/>
    <s v="SEKERCI GIDA TEMIZLIK ÜRÜN. PAZ. VE DAG. LTD. STI."/>
    <s v="EH.03.001"/>
    <s v="EnRoute Panorama - Çafri Merkezi Hizmeti  (MSD)"/>
    <s v="Univera - JTI"/>
    <x v="11"/>
    <s v="Enroute"/>
    <m/>
    <n v="1161.2"/>
    <m/>
    <n v="10"/>
    <m/>
    <n v="11612"/>
    <m/>
    <n v="0"/>
    <m/>
    <n v="11612"/>
    <m/>
    <n v="0"/>
    <n v="0"/>
    <s v="UNI240000001204"/>
    <m/>
    <m/>
    <s v="JTI"/>
    <x v="0"/>
    <s v="Yenileme"/>
    <s v="Hizmet"/>
    <s v="Çağrı Merkezi"/>
    <s v="Key Account"/>
    <x v="0"/>
    <x v="0"/>
    <s v="Yurt İçi"/>
    <s v="Türkiye"/>
  </r>
  <r>
    <s v="Q3"/>
    <x v="0"/>
    <x v="6"/>
    <m/>
    <s v="YUSUF BEKTAS GIDA VE IHTIYAÇ MAD. ILETISIM NAKLIYE TIC.VE SAN.LTD.STI."/>
    <s v="EH.03.001"/>
    <s v="EnRoute Panorama - Çafri Merkezi Hizmeti  (MSD)"/>
    <s v="Univera - JTI"/>
    <x v="11"/>
    <s v="Enroute"/>
    <m/>
    <n v="1161.2"/>
    <m/>
    <n v="7"/>
    <m/>
    <n v="8128.4"/>
    <m/>
    <n v="0"/>
    <m/>
    <n v="8128.4"/>
    <m/>
    <n v="0"/>
    <n v="0"/>
    <s v="UNI240000001206"/>
    <m/>
    <m/>
    <s v="JTI"/>
    <x v="0"/>
    <s v="Yenileme"/>
    <s v="Hizmet"/>
    <s v="Çağrı Merkezi"/>
    <s v="Key Account"/>
    <x v="0"/>
    <x v="0"/>
    <s v="Yurt İçi"/>
    <s v="Türkiye"/>
  </r>
  <r>
    <s v="Q1"/>
    <x v="1"/>
    <x v="1"/>
    <s v="İptal"/>
    <s v="ERBAK-ULUDAG PAZARLAMA SATIS VE DAGITIM A.S."/>
    <s v="QH.01.001"/>
    <s v="Quest Panorama - Proje ve Ürün Yönetimi Danismanlifi Hizmeti"/>
    <s v="Univera - Uludağ İçecek"/>
    <x v="11"/>
    <s v="Quest"/>
    <s v="Quest"/>
    <n v="7886"/>
    <s v="TRY"/>
    <n v="-2"/>
    <m/>
    <n v="0"/>
    <m/>
    <n v="0"/>
    <m/>
    <n v="-15772"/>
    <m/>
    <n v="2"/>
    <n v="15772"/>
    <m/>
    <m/>
    <m/>
    <s v="Uludağ İçecek"/>
    <x v="0"/>
    <s v="Yeni Satış"/>
    <s v="Hizmet"/>
    <s v="Proje Yönetimi ve Danışmanlık"/>
    <s v="Key Account"/>
    <x v="0"/>
    <x v="0"/>
    <s v="Yurt İçi"/>
    <s v="Türkiye"/>
  </r>
  <r>
    <s v="Q1"/>
    <x v="1"/>
    <x v="1"/>
    <m/>
    <s v="ERBAK-ULUDAG PAZARLAMA SATIS VE DAGITIM A.S."/>
    <s v="QYS.01.006"/>
    <s v="Quest Panorama - Platform Back Office Kullanici Yazılımi Standart"/>
    <s v="Univera - Uludağ İçecek"/>
    <x v="11"/>
    <s v="Quest"/>
    <s v="Quest"/>
    <n v="4735"/>
    <m/>
    <n v="-1"/>
    <m/>
    <n v="0"/>
    <m/>
    <n v="0"/>
    <m/>
    <n v="-4735"/>
    <m/>
    <n v="1"/>
    <n v="4735"/>
    <m/>
    <m/>
    <m/>
    <s v="Uludağ İçecek"/>
    <x v="0"/>
    <s v="Yeni Satış"/>
    <s v="Lisans"/>
    <s v="Lisans Satışı"/>
    <s v="Key Account"/>
    <x v="0"/>
    <x v="0"/>
    <s v="Yurt İçi"/>
    <s v="Türkiye"/>
  </r>
  <r>
    <s v="Q1"/>
    <x v="1"/>
    <x v="1"/>
    <m/>
    <s v="ERBAK-ULUDAG PAZARLAMA SATIS VE DAGITIM A.S."/>
    <s v="QYS.02.007"/>
    <s v="Quest Panorama - Mobil Kullanicisi Yazılımi Standart"/>
    <s v="Univera - Uludağ İçecek"/>
    <x v="11"/>
    <s v="Quest"/>
    <s v="Quest"/>
    <n v="3342"/>
    <m/>
    <n v="-5"/>
    <m/>
    <n v="0"/>
    <m/>
    <n v="0"/>
    <m/>
    <n v="-16710"/>
    <m/>
    <n v="5"/>
    <n v="16710"/>
    <m/>
    <m/>
    <m/>
    <s v="Uludağ İçecek"/>
    <x v="0"/>
    <s v="Yeni Satış"/>
    <s v="Lisans"/>
    <s v="Lisans Satışı"/>
    <s v="Key Account"/>
    <x v="0"/>
    <x v="0"/>
    <s v="Yurt İçi"/>
    <s v="Türkiye"/>
  </r>
  <r>
    <s v="Q3"/>
    <x v="0"/>
    <x v="6"/>
    <m/>
    <s v="BAMS GIDA ITRIYAT VE TEKSTIL TIC. VE SAN. LTD. STI."/>
    <s v="EH.03.001"/>
    <s v="EnRoute Panorama - Çafri Merkezi Hizmeti  (MSD)"/>
    <s v="Univera - JTI"/>
    <x v="11"/>
    <s v="Enroute"/>
    <m/>
    <n v="1161.2"/>
    <m/>
    <n v="2"/>
    <m/>
    <n v="2322.4"/>
    <m/>
    <n v="0"/>
    <m/>
    <n v="2322.4"/>
    <m/>
    <n v="0"/>
    <n v="0"/>
    <s v="UNI240000001179"/>
    <m/>
    <m/>
    <s v="JTI"/>
    <x v="0"/>
    <s v="Yenileme"/>
    <s v="Hizmet"/>
    <s v="Çağrı Merkezi"/>
    <s v="Key Account"/>
    <x v="0"/>
    <x v="0"/>
    <s v="Yurt İçi"/>
    <s v="Türkiye"/>
  </r>
  <r>
    <s v="Q3"/>
    <x v="0"/>
    <x v="6"/>
    <m/>
    <s v="BAYRAKTAR SATIS VE DAGITIM ANONIM SIRKETI"/>
    <s v="EH.03.001"/>
    <s v="EnRoute Panorama - Çafri Merkezi Hizmeti  (MSD)"/>
    <s v="Univera - JTI"/>
    <x v="11"/>
    <s v="Enroute"/>
    <m/>
    <n v="1161.2"/>
    <m/>
    <n v="2"/>
    <m/>
    <n v="2322.4"/>
    <m/>
    <n v="0"/>
    <m/>
    <n v="2322.4"/>
    <m/>
    <n v="0"/>
    <n v="0"/>
    <s v="UNI240000001181"/>
    <m/>
    <m/>
    <s v="JTI"/>
    <x v="0"/>
    <s v="Yenileme"/>
    <s v="Hizmet"/>
    <s v="Çağrı Merkezi"/>
    <s v="Key Account"/>
    <x v="0"/>
    <x v="0"/>
    <s v="Yurt İçi"/>
    <s v="Türkiye"/>
  </r>
  <r>
    <s v="Q3"/>
    <x v="0"/>
    <x v="6"/>
    <m/>
    <s v="KALPAKÇIOGLU GIDA SAN. VE TIC. LTD. STI."/>
    <s v="EH.03.001"/>
    <s v="EnRoute Panorama - Çafri Merkezi Hizmeti  (MSD)"/>
    <s v="Univera - JTI"/>
    <x v="11"/>
    <s v="Enroute"/>
    <m/>
    <n v="1161.2"/>
    <m/>
    <n v="2"/>
    <m/>
    <n v="2322.4"/>
    <m/>
    <n v="0"/>
    <m/>
    <n v="2322.4"/>
    <m/>
    <n v="0"/>
    <n v="0"/>
    <s v="UNI240000001191"/>
    <m/>
    <m/>
    <s v="JTI"/>
    <x v="0"/>
    <s v="Yenileme"/>
    <s v="Hizmet"/>
    <s v="Çağrı Merkezi"/>
    <s v="Key Account"/>
    <x v="0"/>
    <x v="0"/>
    <s v="Yurt İçi"/>
    <s v="Türkiye"/>
  </r>
  <r>
    <s v="Q3"/>
    <x v="0"/>
    <x v="6"/>
    <m/>
    <s v="PIRAMIT GIDA LOJISTIK TICARET TIC. A.S."/>
    <s v="EH.03.001"/>
    <s v="EnRoute Panorama - Çafri Merkezi Hizmeti  (MSD)"/>
    <s v="Univera - JTI"/>
    <x v="11"/>
    <s v="Enroute"/>
    <m/>
    <n v="1161.2"/>
    <m/>
    <n v="2"/>
    <m/>
    <n v="2322.4"/>
    <m/>
    <n v="0"/>
    <m/>
    <n v="2322.4"/>
    <m/>
    <n v="0"/>
    <n v="0"/>
    <s v="UNI240000001197"/>
    <m/>
    <m/>
    <s v="JTI"/>
    <x v="0"/>
    <s v="Yenileme"/>
    <s v="Hizmet"/>
    <s v="Çağrı Merkezi"/>
    <s v="Key Account"/>
    <x v="0"/>
    <x v="0"/>
    <s v="Yurt İçi"/>
    <s v="Türkiye"/>
  </r>
  <r>
    <s v="Q1"/>
    <x v="1"/>
    <x v="1"/>
    <m/>
    <s v="MİYA OTOMASYON VE BARKOD BILISIM SISTEMLERI SAN TİC. VE L.T.D. STI."/>
    <s v="WPH.03.001"/>
    <s v="Webplus Hosting HIZMETI"/>
    <s v="Univera - Kanal"/>
    <x v="5"/>
    <s v="Hosting"/>
    <s v="Webplus"/>
    <n v="5931.81"/>
    <m/>
    <n v="2"/>
    <m/>
    <n v="11863.62"/>
    <m/>
    <n v="0"/>
    <m/>
    <n v="11863.62"/>
    <m/>
    <n v="0"/>
    <n v="0"/>
    <m/>
    <m/>
    <m/>
    <s v="Miya"/>
    <x v="0"/>
    <s v="Yenileme"/>
    <s v="Hizmet"/>
    <s v="Hosting"/>
    <s v="Key Account"/>
    <x v="1"/>
    <x v="1"/>
    <s v="Yurt İçi"/>
    <s v="Türkiye"/>
  </r>
  <r>
    <s v="Q1"/>
    <x v="1"/>
    <x v="1"/>
    <m/>
    <s v="BALIKESIR ELEKTROMEKANIK SANAYI TESISLERI AS."/>
    <s v="SH.01.001"/>
    <s v="Stokbar Panorama - Proje Yönetim Hizmeti"/>
    <s v="Univera - Best Elektromekanik"/>
    <x v="14"/>
    <s v="Stokbar"/>
    <s v="Stokbar"/>
    <n v="24500"/>
    <m/>
    <n v="2"/>
    <m/>
    <n v="49000"/>
    <m/>
    <n v="0"/>
    <m/>
    <n v="49000"/>
    <m/>
    <n v="0"/>
    <n v="0"/>
    <m/>
    <m/>
    <m/>
    <s v="Balıkesir Elektromekanik"/>
    <x v="0"/>
    <s v="Yeni Satış"/>
    <s v="Hizmet"/>
    <s v="Proje Yönetimi ve Danışmanlık"/>
    <s v="Key Account"/>
    <x v="0"/>
    <x v="0"/>
    <s v="Yurt İçi"/>
    <s v="Türkiye"/>
  </r>
  <r>
    <s v="Q1"/>
    <x v="1"/>
    <x v="1"/>
    <m/>
    <s v="DOĞUŞ ÇAY VE GIDA MADD.ÜRT.PAZ.İTH.İHR.A.Ş"/>
    <s v="SH.01.001"/>
    <s v="Stokbar Panorama - Proje Yönetim Hizmeti"/>
    <s v="Univera Doğuş Çay Projesi"/>
    <x v="12"/>
    <s v="Stokbar"/>
    <s v="Stokbar"/>
    <n v="14000"/>
    <m/>
    <n v="5"/>
    <m/>
    <n v="87500"/>
    <m/>
    <n v="17500"/>
    <m/>
    <n v="70000"/>
    <m/>
    <n v="0"/>
    <n v="0"/>
    <m/>
    <m/>
    <m/>
    <s v="Doğuş Çay"/>
    <x v="0"/>
    <s v="Yeni Satış"/>
    <s v="Hizmet"/>
    <s v="Proje Yönetimi ve Danışmanlık"/>
    <s v="Key Account"/>
    <x v="0"/>
    <x v="0"/>
    <s v="Yurt İçi"/>
    <s v="Türkiye"/>
  </r>
  <r>
    <s v="Q3"/>
    <x v="0"/>
    <x v="6"/>
    <m/>
    <s v="ALTUN TEMIZLIK TÜTÜN ÜRÜNLERI PAZARLAMA A .S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1176"/>
    <m/>
    <m/>
    <s v="JTI"/>
    <x v="0"/>
    <s v="Yenileme"/>
    <s v="Hizmet"/>
    <s v="Çağrı Merkezi"/>
    <s v="Key Account"/>
    <x v="0"/>
    <x v="0"/>
    <s v="Yurt İçi"/>
    <s v="Türkiye"/>
  </r>
  <r>
    <s v="Q3"/>
    <x v="0"/>
    <x v="6"/>
    <m/>
    <s v="ARME DAGITIM PAZARLAMA SANAYI VE TIC. A.S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1177"/>
    <m/>
    <m/>
    <s v="JTI"/>
    <x v="0"/>
    <s v="Yenileme"/>
    <s v="Hizmet"/>
    <s v="Çağrı Merkezi"/>
    <s v="Key Account"/>
    <x v="0"/>
    <x v="0"/>
    <s v="Yurt İçi"/>
    <s v="Türkiye"/>
  </r>
  <r>
    <s v="Q3"/>
    <x v="0"/>
    <x v="6"/>
    <m/>
    <s v="BESLER GIDA PAZ. SAN. VE TIC. A.S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1182"/>
    <m/>
    <m/>
    <s v="JTI"/>
    <x v="0"/>
    <s v="Yenileme"/>
    <s v="Hizmet"/>
    <s v="Çağrı Merkezi"/>
    <s v="Key Account"/>
    <x v="0"/>
    <x v="0"/>
    <s v="Yurt İçi"/>
    <s v="Türkiye"/>
  </r>
  <r>
    <s v="Q3"/>
    <x v="0"/>
    <x v="6"/>
    <m/>
    <s v="BUGRA MÜH. VE INS. MALZ. IML. ITH. IHR. TIC. SAN. LTD. STI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1183"/>
    <m/>
    <m/>
    <s v="JTI"/>
    <x v="0"/>
    <s v="Yenileme"/>
    <s v="Hizmet"/>
    <s v="Çağrı Merkezi"/>
    <s v="Key Account"/>
    <x v="0"/>
    <x v="0"/>
    <s v="Yurt İçi"/>
    <s v="Türkiye"/>
  </r>
  <r>
    <s v="Q3"/>
    <x v="0"/>
    <x v="6"/>
    <m/>
    <s v="BURAY TÜTÜN MAMUL. MESR. PAZ. VE DAG. TIC. LTD. STI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1184"/>
    <m/>
    <m/>
    <s v="JTI"/>
    <x v="0"/>
    <s v="Yenileme"/>
    <s v="Hizmet"/>
    <s v="Çağrı Merkezi"/>
    <s v="Key Account"/>
    <x v="0"/>
    <x v="0"/>
    <s v="Yurt İçi"/>
    <s v="Türkiye"/>
  </r>
  <r>
    <s v="Q3"/>
    <x v="0"/>
    <x v="6"/>
    <m/>
    <s v="CAN TÜTÜN MAMULLERI INSAAT VE SANAYI TICARET A.S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1185"/>
    <m/>
    <m/>
    <s v="JTI"/>
    <x v="0"/>
    <s v="Yenileme"/>
    <s v="Hizmet"/>
    <s v="Çağrı Merkezi"/>
    <s v="Key Account"/>
    <x v="0"/>
    <x v="0"/>
    <s v="Yurt İçi"/>
    <s v="Türkiye"/>
  </r>
  <r>
    <s v="Q3"/>
    <x v="0"/>
    <x v="6"/>
    <m/>
    <s v="ÇELIKKOL TURIZM GIDA MAD.SAN VE TIC. LTD. STI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1186"/>
    <m/>
    <m/>
    <s v="JTI"/>
    <x v="0"/>
    <s v="Yenileme"/>
    <s v="Hizmet"/>
    <s v="Çağrı Merkezi"/>
    <s v="Key Account"/>
    <x v="0"/>
    <x v="0"/>
    <s v="Yurt İçi"/>
    <s v="Türkiye"/>
  </r>
  <r>
    <s v="Q3"/>
    <x v="0"/>
    <x v="6"/>
    <m/>
    <s v="DOYURAN GIDA A.S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1187"/>
    <m/>
    <m/>
    <s v="JTI"/>
    <x v="0"/>
    <s v="Yenileme"/>
    <s v="Hizmet"/>
    <s v="Çağrı Merkezi"/>
    <s v="Key Account"/>
    <x v="0"/>
    <x v="0"/>
    <s v="Yurt İçi"/>
    <s v="Türkiye"/>
  </r>
  <r>
    <s v="Q3"/>
    <x v="0"/>
    <x v="6"/>
    <m/>
    <s v="ÖZCIHAN GIDA INSAAT TARIM NAKLIYE ENERJI TURIZM MAD. PAZ. VE SAN. LTD. STI."/>
    <s v="EH.03.001"/>
    <s v="EnRoute Panorama - Çafri Merkezi Hizmeti  (MSD)"/>
    <s v="Univera - JTI"/>
    <x v="11"/>
    <s v="Enroute"/>
    <m/>
    <n v="1161.2"/>
    <m/>
    <n v="2"/>
    <m/>
    <n v="2322.4"/>
    <m/>
    <n v="0"/>
    <m/>
    <n v="2322.4"/>
    <m/>
    <n v="0"/>
    <n v="0"/>
    <s v="UNI240000001215"/>
    <m/>
    <m/>
    <s v="JTI"/>
    <x v="0"/>
    <s v="Yenileme"/>
    <s v="Hizmet"/>
    <s v="Çağrı Merkezi"/>
    <s v="Key Account"/>
    <x v="0"/>
    <x v="0"/>
    <s v="Yurt İçi"/>
    <s v="Türkiye"/>
  </r>
  <r>
    <s v="Q3"/>
    <x v="0"/>
    <x v="6"/>
    <m/>
    <s v="SAMI EMGIN DAG. PAZ. TUR. TEKS. INS. SAN. TIC. LTD. STI."/>
    <s v="EH.03.001"/>
    <s v="EnRoute Panorama - Çafri Merkezi Hizmeti  (MSD)"/>
    <s v="Univera - JTI"/>
    <x v="11"/>
    <s v="Enroute"/>
    <m/>
    <n v="1161.2"/>
    <m/>
    <n v="2"/>
    <m/>
    <n v="2322.4"/>
    <m/>
    <n v="0"/>
    <m/>
    <n v="2322.4"/>
    <m/>
    <n v="0"/>
    <n v="0"/>
    <s v="UNI240000001200"/>
    <m/>
    <m/>
    <s v="JTI"/>
    <x v="0"/>
    <s v="Yenileme"/>
    <s v="Hizmet"/>
    <s v="Çağrı Merkezi"/>
    <s v="Key Account"/>
    <x v="0"/>
    <x v="0"/>
    <s v="Yurt İçi"/>
    <s v="Türkiye"/>
  </r>
  <r>
    <s v="Q3"/>
    <x v="0"/>
    <x v="6"/>
    <m/>
    <s v="SEYPA GIDA IHTIYAÇ MAD.ÜRETIM.DAG.VE TIC. A.S."/>
    <s v="EH.03.001"/>
    <s v="EnRoute Panorama - Çafri Merkezi Hizmeti  (MSD)"/>
    <s v="Univera - JTI"/>
    <x v="11"/>
    <s v="Enroute"/>
    <m/>
    <n v="1161.2"/>
    <m/>
    <n v="2"/>
    <m/>
    <n v="2322.4"/>
    <m/>
    <n v="0"/>
    <m/>
    <n v="2322.4"/>
    <m/>
    <n v="0"/>
    <n v="0"/>
    <s v="UNI240000001202"/>
    <m/>
    <m/>
    <s v="JTI"/>
    <x v="0"/>
    <s v="Yenileme"/>
    <s v="Hizmet"/>
    <s v="Çağrı Merkezi"/>
    <s v="Key Account"/>
    <x v="0"/>
    <x v="0"/>
    <s v="Yurt İçi"/>
    <s v="Türkiye"/>
  </r>
  <r>
    <s v="Q3"/>
    <x v="0"/>
    <x v="6"/>
    <m/>
    <s v="SSG DAYANIKLI TÜKETIM MAD. GIDA ÜRÜNLERI PAZ. SAN. TIC. LTD. STI."/>
    <s v="EH.03.001"/>
    <s v="EnRoute Panorama - Çafri Merkezi Hizmeti  (MSD)"/>
    <s v="Univera - JTI"/>
    <x v="11"/>
    <s v="Enroute"/>
    <m/>
    <n v="1161.2"/>
    <m/>
    <n v="2"/>
    <m/>
    <n v="2322.4"/>
    <m/>
    <n v="0"/>
    <m/>
    <n v="2322.4"/>
    <m/>
    <n v="0"/>
    <n v="0"/>
    <s v="UNI240000001203"/>
    <m/>
    <m/>
    <s v="JTI"/>
    <x v="0"/>
    <s v="Yenileme"/>
    <s v="Hizmet"/>
    <s v="Çağrı Merkezi"/>
    <s v="Key Account"/>
    <x v="0"/>
    <x v="0"/>
    <s v="Yurt İçi"/>
    <s v="Türkiye"/>
  </r>
  <r>
    <s v="Q3"/>
    <x v="0"/>
    <x v="6"/>
    <m/>
    <s v="YILDIRIMLAR GRUP IHTIYAÇ VE GIDA MAD. TURIZM A.S"/>
    <s v="EH.03.001"/>
    <s v="EnRoute Panorama - Çafri Merkezi Hizmeti  (MSD)"/>
    <s v="Univera - JTI"/>
    <x v="11"/>
    <s v="Enroute"/>
    <m/>
    <n v="1161.2"/>
    <m/>
    <n v="2"/>
    <m/>
    <n v="2322.4"/>
    <m/>
    <n v="0"/>
    <m/>
    <n v="2322.4"/>
    <m/>
    <n v="0"/>
    <n v="0"/>
    <s v="UNI240000001205"/>
    <m/>
    <m/>
    <s v="JTI"/>
    <x v="0"/>
    <s v="Yenileme"/>
    <s v="Hizmet"/>
    <s v="Çağrı Merkezi"/>
    <s v="Key Account"/>
    <x v="0"/>
    <x v="0"/>
    <s v="Yurt İçi"/>
    <s v="Türkiye"/>
  </r>
  <r>
    <s v="Q1"/>
    <x v="1"/>
    <x v="1"/>
    <m/>
    <s v="MİYA OTOMASYON VE BARKOD BILISIM SISTEMLERI SAN TİC. VE L.T.D. STI."/>
    <s v="WPH.02.001"/>
    <s v="Webplus Yazilim Bakimi Hizmeti"/>
    <s v="Univera - Kanal"/>
    <x v="5"/>
    <s v="Enroute"/>
    <s v="Webplus"/>
    <n v="3432"/>
    <m/>
    <n v="1"/>
    <m/>
    <n v="3432"/>
    <m/>
    <n v="0"/>
    <m/>
    <n v="3432"/>
    <m/>
    <n v="0"/>
    <n v="0"/>
    <m/>
    <m/>
    <m/>
    <s v="Miya"/>
    <x v="0"/>
    <s v="Yenileme"/>
    <s v="Hizmet"/>
    <s v="Bakım ve Destek Hizmeti"/>
    <s v="Key Account"/>
    <x v="1"/>
    <x v="1"/>
    <s v="Yurt İçi"/>
    <s v="Türkiye"/>
  </r>
  <r>
    <s v="Q1"/>
    <x v="1"/>
    <x v="1"/>
    <m/>
    <s v="DILEK GIDA ÜRETIM VE PAZARLAMA TIC. A.S."/>
    <s v="UH.01.002"/>
    <s v="Unidox Kontör"/>
    <s v="Univera - Kent Gıda"/>
    <x v="6"/>
    <s v="E-Dönüşüm"/>
    <s v="Unidox"/>
    <n v="0.41110000000000002"/>
    <m/>
    <n v="1000000"/>
    <m/>
    <n v="411100"/>
    <m/>
    <n v="0"/>
    <m/>
    <n v="411100"/>
    <m/>
    <n v="0"/>
    <n v="0"/>
    <m/>
    <m/>
    <m/>
    <s v="Mondelez"/>
    <x v="0"/>
    <s v="Yeni Satış"/>
    <s v="Kontor"/>
    <s v="Kontor Satışı"/>
    <s v="Key Account"/>
    <x v="0"/>
    <x v="0"/>
    <s v="Yurt İçi"/>
    <s v="Türkiye"/>
  </r>
  <r>
    <s v="Q1"/>
    <x v="1"/>
    <x v="1"/>
    <m/>
    <s v="BEYLERBEYI IÇECEK PAZARLAMA A.S"/>
    <s v="QH.03.006"/>
    <s v="Quest Panorama -Q-Auditor Kullanici Yazılımlari Kiralama Hizmeti (Enterprise)"/>
    <s v="Univera - Sarper İçecek"/>
    <x v="13"/>
    <s v="Quest"/>
    <s v="Quest"/>
    <n v="14338.35"/>
    <m/>
    <n v="53"/>
    <m/>
    <n v="759932.55"/>
    <m/>
    <n v="0"/>
    <m/>
    <n v="759932.55"/>
    <m/>
    <n v="0"/>
    <n v="0"/>
    <m/>
    <m/>
    <m/>
    <s v="Beylerbeyi"/>
    <x v="0"/>
    <s v="Yeni Satış"/>
    <s v="Lisans"/>
    <s v="Lisans Kiralama"/>
    <s v="Key Account"/>
    <x v="0"/>
    <x v="0"/>
    <s v="Yurt İçi"/>
    <s v="Türkiye"/>
  </r>
  <r>
    <s v="Q1"/>
    <x v="1"/>
    <x v="1"/>
    <m/>
    <s v="EFES VITANTA MOLDOVA BREWERY S.A"/>
    <s v="QH.02.001"/>
    <s v="Quest Panorama - Yillik Yazilim Bakimi, Yasatma ve Merkezi Destek Hizmeti"/>
    <s v="Univera - Efes Moldova"/>
    <x v="16"/>
    <s v="Quest"/>
    <s v="Quest"/>
    <n v="14384.42"/>
    <m/>
    <n v="1"/>
    <m/>
    <n v="14384.417809"/>
    <m/>
    <n v="-2.1909999999999998E-3"/>
    <m/>
    <n v="14384.42"/>
    <m/>
    <n v="0"/>
    <n v="0"/>
    <m/>
    <m/>
    <m/>
    <s v="Efes International"/>
    <x v="0"/>
    <s v="Yenileme"/>
    <s v="Hizmet"/>
    <s v="Bakım ve Destek Hizmeti"/>
    <s v="Key Account"/>
    <x v="0"/>
    <x v="0"/>
    <s v="Yurt Dışı"/>
    <s v="Moldova"/>
  </r>
  <r>
    <s v="Q1"/>
    <x v="1"/>
    <x v="1"/>
    <m/>
    <s v="MARS GIDA ÜRÜNLERI TIC. LTD.STI."/>
    <s v="QH.02.001"/>
    <s v="Quest Panorama - Yillik Yazilim Bakimi, Yasatma ve Merkezi Destek Hizmeti"/>
    <s v="Univera - Mars Gıda"/>
    <x v="14"/>
    <s v="Quest"/>
    <s v="Quest"/>
    <n v="217939.20000000001"/>
    <m/>
    <n v="1"/>
    <m/>
    <n v="217939.20000000001"/>
    <m/>
    <n v="0"/>
    <m/>
    <n v="217939.20000000001"/>
    <m/>
    <n v="0"/>
    <n v="0"/>
    <m/>
    <m/>
    <m/>
    <s v="Mars Gıda"/>
    <x v="0"/>
    <s v="Yenileme"/>
    <s v="Hizmet"/>
    <s v="Bakım ve Destek Hizmeti"/>
    <s v="Key Account"/>
    <x v="0"/>
    <x v="0"/>
    <s v="Yurt İçi"/>
    <s v="Türkiye"/>
  </r>
  <r>
    <s v="Q1"/>
    <x v="1"/>
    <x v="1"/>
    <m/>
    <s v="BEYLERBEYI IÇECEK PAZARLAMA A.S"/>
    <s v="QH.03.005"/>
    <s v="Quest Panorama - Kullanici Yazılımlari Kiralama Hizmeti (Enterprise)"/>
    <s v="Univera - Sarper İçecek"/>
    <x v="13"/>
    <s v="Quest"/>
    <s v="Quest"/>
    <n v="14338.35"/>
    <m/>
    <n v="1"/>
    <m/>
    <n v="14338.35"/>
    <m/>
    <n v="0"/>
    <m/>
    <n v="14338.35"/>
    <m/>
    <n v="0"/>
    <n v="0"/>
    <m/>
    <m/>
    <m/>
    <s v="Beylerbeyi"/>
    <x v="0"/>
    <s v="Yeni Satış"/>
    <s v="Lisans"/>
    <s v="Lisans Kiralama"/>
    <s v="Key Account"/>
    <x v="0"/>
    <x v="0"/>
    <s v="Yurt İçi"/>
    <s v="Türkiye"/>
  </r>
  <r>
    <s v="Q3"/>
    <x v="0"/>
    <x v="6"/>
    <m/>
    <s v="FLAS TURIZM INSAAT TAAHHÜT TIC. LTD. STI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1189"/>
    <m/>
    <m/>
    <s v="JTI"/>
    <x v="0"/>
    <s v="Yenileme"/>
    <s v="Hizmet"/>
    <s v="Çağrı Merkezi"/>
    <s v="Key Account"/>
    <x v="0"/>
    <x v="0"/>
    <s v="Yurt İçi"/>
    <s v="Türkiye"/>
  </r>
  <r>
    <s v="Q3"/>
    <x v="0"/>
    <x v="6"/>
    <m/>
    <s v="FLAS TURIZM INSAAT TAAHHÜT TIC. LTD. STI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1190"/>
    <m/>
    <m/>
    <s v="JTI"/>
    <x v="0"/>
    <s v="Yenileme"/>
    <s v="Hizmet"/>
    <s v="Çağrı Merkezi"/>
    <s v="Key Account"/>
    <x v="0"/>
    <x v="0"/>
    <s v="Yurt İçi"/>
    <s v="Türkiye"/>
  </r>
  <r>
    <s v="Q1"/>
    <x v="1"/>
    <x v="2"/>
    <m/>
    <s v="LND GIDA PERAKENDE VE LOJISTIK LIMITED SIRKETI"/>
    <s v="UH.01.002"/>
    <s v="Unidox Kontör"/>
    <s v="Univera Kontör Satışı"/>
    <x v="6"/>
    <s v="E-Dönüşüm"/>
    <s v="Unidox"/>
    <n v="1.2"/>
    <m/>
    <n v="250000"/>
    <m/>
    <n v="300000"/>
    <m/>
    <n v="0"/>
    <m/>
    <n v="300000"/>
    <m/>
    <n v="0"/>
    <n v="0"/>
    <m/>
    <m/>
    <m/>
    <s v="Tadım"/>
    <x v="0"/>
    <s v="Yeni Satış"/>
    <s v="Kontor"/>
    <s v="Kontor Satışı"/>
    <s v="Key Account"/>
    <x v="0"/>
    <x v="0"/>
    <s v="Yurt İçi"/>
    <s v="Türkiye"/>
  </r>
  <r>
    <s v="Q1"/>
    <x v="1"/>
    <x v="2"/>
    <m/>
    <s v="BROWN FORMAN İÇKİ TİC. LTD. ŞTİ."/>
    <s v="QH.06.001"/>
    <s v="Quest Panorama - Yazilim Gelistirme Hizmeti"/>
    <s v="Univera - Brown Forman"/>
    <x v="12"/>
    <s v="Quest"/>
    <s v="Quest"/>
    <n v="17500"/>
    <m/>
    <n v="8"/>
    <m/>
    <n v="140000"/>
    <m/>
    <n v="0"/>
    <m/>
    <n v="140000"/>
    <m/>
    <n v="0"/>
    <n v="0"/>
    <m/>
    <m/>
    <m/>
    <s v="Brown Forman"/>
    <x v="0"/>
    <s v="Yeni Satış"/>
    <s v="Hizmet"/>
    <s v="Yazılım Geliştirme"/>
    <s v="Key Account"/>
    <x v="0"/>
    <x v="0"/>
    <s v="Yurt İçi"/>
    <s v="Türkiye"/>
  </r>
  <r>
    <s v="Q1"/>
    <x v="1"/>
    <x v="2"/>
    <m/>
    <s v="BROWN FORMAN İÇKİ TİC. LTD. ŞTİ."/>
    <s v="QH.06.001"/>
    <s v="Quest Panorama - Yazilim Gelistirme Hizmeti"/>
    <s v="Univera - Brown Forman"/>
    <x v="12"/>
    <s v="Quest"/>
    <s v="Quest"/>
    <n v="17500"/>
    <m/>
    <n v="14"/>
    <m/>
    <n v="245000"/>
    <m/>
    <n v="0"/>
    <m/>
    <n v="245000"/>
    <m/>
    <n v="0"/>
    <n v="0"/>
    <m/>
    <m/>
    <m/>
    <s v="Brown Forman"/>
    <x v="0"/>
    <s v="Yeni Satış"/>
    <s v="Hizmet"/>
    <s v="Yazılım Geliştirme"/>
    <s v="Key Account"/>
    <x v="0"/>
    <x v="0"/>
    <s v="Yurt İçi"/>
    <s v="Türkiye"/>
  </r>
  <r>
    <s v="Q1"/>
    <x v="1"/>
    <x v="2"/>
    <m/>
    <s v="BROWN FORMAN İÇKİ TİC. LTD. ŞTİ."/>
    <s v="QH.01.001"/>
    <s v="Quest Panorama - Proje ve Ürün Yönetimi Danismanlifi Hizmeti"/>
    <s v="Univera - Brown Forman"/>
    <x v="12"/>
    <s v="Quest"/>
    <s v="Quest"/>
    <n v="17500"/>
    <m/>
    <n v="1"/>
    <m/>
    <n v="17500"/>
    <m/>
    <n v="0"/>
    <m/>
    <n v="17500"/>
    <m/>
    <n v="0"/>
    <n v="0"/>
    <m/>
    <m/>
    <m/>
    <s v="Brown Forman"/>
    <x v="0"/>
    <s v="Yeni Satış"/>
    <s v="Hizmet"/>
    <s v="Proje Yönetimi ve Danışmanlık"/>
    <s v="Key Account"/>
    <x v="0"/>
    <x v="0"/>
    <s v="Yurt İçi"/>
    <s v="Türkiye"/>
  </r>
  <r>
    <s v="Q1"/>
    <x v="1"/>
    <x v="2"/>
    <m/>
    <s v="LA LORRAINE UNLU MAMÜLLER SAN. VE TIC. A.S."/>
    <s v="EH.06.001"/>
    <s v="Enroute Panorama - Hosting Hizmeti"/>
    <s v="Univera - La Lorraine"/>
    <x v="13"/>
    <s v="Hosting"/>
    <s v="Enroute"/>
    <n v="65657"/>
    <m/>
    <n v="1"/>
    <m/>
    <n v="65656.999012"/>
    <m/>
    <n v="-9.8799999999999995E-4"/>
    <m/>
    <n v="65657"/>
    <m/>
    <n v="0"/>
    <n v="0"/>
    <m/>
    <m/>
    <m/>
    <s v="La Lorraine"/>
    <x v="0"/>
    <s v="Yenileme"/>
    <s v="Hizmet"/>
    <s v="Hosting"/>
    <s v="Key Account"/>
    <x v="0"/>
    <x v="0"/>
    <s v="Yurt İçi"/>
    <s v="Türkiye"/>
  </r>
  <r>
    <s v="Q1"/>
    <x v="1"/>
    <x v="2"/>
    <m/>
    <s v="LA LORRAINE UNLU MAMÜLLER SAN. VE TIC. A.S."/>
    <s v="EH.06.001"/>
    <s v="Enroute Panorama - Hosting Hizmeti"/>
    <s v="Univera - La Lorraine"/>
    <x v="13"/>
    <s v="Hosting"/>
    <s v="Enroute"/>
    <n v="65657"/>
    <m/>
    <n v="1"/>
    <m/>
    <n v="65656.999012"/>
    <m/>
    <n v="-9.8799999999999995E-4"/>
    <m/>
    <n v="65657"/>
    <m/>
    <n v="0"/>
    <n v="0"/>
    <m/>
    <m/>
    <m/>
    <s v="La Lorraine"/>
    <x v="0"/>
    <s v="Yenileme"/>
    <s v="Hizmet"/>
    <s v="Hosting"/>
    <s v="Key Account"/>
    <x v="0"/>
    <x v="0"/>
    <s v="Yurt İçi"/>
    <s v="Türkiye"/>
  </r>
  <r>
    <s v="Q1"/>
    <x v="1"/>
    <x v="2"/>
    <m/>
    <s v="Mey İçki Sanayi ve Ticaret A.Ş."/>
    <s v="EH.06.001"/>
    <s v="Enroute Panorama - Hosting Hizmeti"/>
    <s v="Univera - Mey İçki"/>
    <x v="11"/>
    <s v="Hosting"/>
    <s v="Enroute"/>
    <n v="261640.2"/>
    <m/>
    <n v="1"/>
    <m/>
    <n v="261640.2"/>
    <m/>
    <n v="0"/>
    <m/>
    <n v="261640.2"/>
    <m/>
    <n v="0"/>
    <n v="0"/>
    <m/>
    <m/>
    <m/>
    <s v="Mey İçki"/>
    <x v="0"/>
    <s v="Yenileme"/>
    <s v="Hizmet"/>
    <s v="Hosting"/>
    <s v="Key Account"/>
    <x v="0"/>
    <x v="0"/>
    <s v="Yurt İçi"/>
    <s v="Türkiye"/>
  </r>
  <r>
    <s v="Q1"/>
    <x v="1"/>
    <x v="2"/>
    <m/>
    <s v="PERNOD RICARD ISTANBUL IÇ VE DIS TIC. LTD. STI"/>
    <s v="EH.06.001"/>
    <s v="Enroute Panorama - Hosting Hizmeti"/>
    <s v="Univera - Pernod Ricard"/>
    <x v="13"/>
    <s v="Hosting"/>
    <s v="Enroute"/>
    <n v="171650.74"/>
    <m/>
    <n v="1"/>
    <m/>
    <n v="171650.74"/>
    <m/>
    <n v="0"/>
    <m/>
    <n v="171650.74"/>
    <m/>
    <n v="0"/>
    <n v="0"/>
    <m/>
    <m/>
    <m/>
    <s v="Pernod Ricard"/>
    <x v="0"/>
    <s v="Yenileme"/>
    <s v="Hizmet"/>
    <s v="Hosting"/>
    <s v="Key Account"/>
    <x v="0"/>
    <x v="0"/>
    <s v="Yurt İçi"/>
    <s v="Türkiye"/>
  </r>
  <r>
    <s v="Q1"/>
    <x v="1"/>
    <x v="2"/>
    <m/>
    <s v="Tadım Gıda Maddeleri San. ve Tic. A.Ş."/>
    <s v="EH.06.001"/>
    <s v="Enroute Panorama - Hosting Hizmeti"/>
    <s v="Univera - Tadım"/>
    <x v="11"/>
    <s v="Hosting"/>
    <s v="Enroute"/>
    <n v="142032.28"/>
    <m/>
    <n v="1"/>
    <m/>
    <n v="142032.28"/>
    <m/>
    <n v="0"/>
    <m/>
    <n v="142032.28"/>
    <m/>
    <n v="0"/>
    <n v="0"/>
    <m/>
    <m/>
    <m/>
    <s v="Tadım"/>
    <x v="0"/>
    <s v="Yenileme"/>
    <s v="Hizmet"/>
    <s v="Hosting"/>
    <s v="Key Account"/>
    <x v="0"/>
    <x v="0"/>
    <s v="Yurt İçi"/>
    <s v="Türkiye"/>
  </r>
  <r>
    <s v="Q3"/>
    <x v="0"/>
    <x v="6"/>
    <m/>
    <s v="KILKISLI MES. TEK. MAM. GIDA MAD. SAN. TIC. LTD. STI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1192"/>
    <m/>
    <m/>
    <s v="JTI"/>
    <x v="0"/>
    <s v="Yenileme"/>
    <s v="Hizmet"/>
    <s v="Çağrı Merkezi"/>
    <s v="Key Account"/>
    <x v="0"/>
    <x v="0"/>
    <s v="Yurt İçi"/>
    <s v="Türkiye"/>
  </r>
  <r>
    <s v="Q3"/>
    <x v="0"/>
    <x v="6"/>
    <m/>
    <s v="ÖZÇELIK MESRUBAT VE GIDA MAD.TIC.PAZ.A.S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1195"/>
    <m/>
    <m/>
    <s v="JTI"/>
    <x v="0"/>
    <s v="Yenileme"/>
    <s v="Hizmet"/>
    <s v="Çağrı Merkezi"/>
    <s v="Key Account"/>
    <x v="0"/>
    <x v="0"/>
    <s v="Yurt İçi"/>
    <s v="Türkiye"/>
  </r>
  <r>
    <s v="Q3"/>
    <x v="0"/>
    <x v="6"/>
    <m/>
    <s v="REYMAR TÜTÜN MAM. DAG. VE PAZ. LTD. STI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1198"/>
    <m/>
    <m/>
    <s v="JTI"/>
    <x v="0"/>
    <s v="Yenileme"/>
    <s v="Hizmet"/>
    <s v="Çağrı Merkezi"/>
    <s v="Key Account"/>
    <x v="0"/>
    <x v="0"/>
    <s v="Yurt İçi"/>
    <s v="Türkiye"/>
  </r>
  <r>
    <s v="Q1"/>
    <x v="1"/>
    <x v="2"/>
    <m/>
    <s v="MATRIKS BİLGİSAYAR SİSTEMLERİ LTD.ŞTİ"/>
    <s v="WPH.02.001"/>
    <s v="Webplus Yazilim Bakimi Hizmeti"/>
    <s v="Univera - Kanal"/>
    <x v="5"/>
    <s v="Enroute"/>
    <s v="Webplus"/>
    <n v="8412"/>
    <m/>
    <n v="1"/>
    <m/>
    <n v="8412"/>
    <m/>
    <n v="0"/>
    <m/>
    <n v="8412"/>
    <m/>
    <n v="0"/>
    <n v="0"/>
    <m/>
    <m/>
    <m/>
    <s v="Matriks"/>
    <x v="0"/>
    <s v="Yenileme"/>
    <s v="Hizmet"/>
    <s v="Bakım ve Destek Hizmeti"/>
    <s v="Key Account"/>
    <x v="1"/>
    <x v="2"/>
    <s v="Yurt İçi"/>
    <s v="Türkiye"/>
  </r>
  <r>
    <s v="Q1"/>
    <x v="1"/>
    <x v="2"/>
    <m/>
    <s v="MATRIKS BİLGİSAYAR SİSTEMLERİ LTD.ŞTİ"/>
    <s v="WProje Yönetimi.01.003"/>
    <s v="Webplus EK KULLANICI LISANSI +1"/>
    <s v="Univera - Kanal"/>
    <x v="5"/>
    <s v="Enroute"/>
    <s v="Webplus"/>
    <n v="1725"/>
    <m/>
    <n v="1"/>
    <m/>
    <n v="1725"/>
    <m/>
    <n v="0"/>
    <m/>
    <n v="1725"/>
    <m/>
    <n v="0"/>
    <n v="0"/>
    <m/>
    <m/>
    <m/>
    <s v="Matriks"/>
    <x v="0"/>
    <s v="Yeni Satış"/>
    <s v="Lisans"/>
    <s v="Lisans Satışı"/>
    <s v="Key Account"/>
    <x v="1"/>
    <x v="2"/>
    <s v="Yurt İçi"/>
    <s v="Türkiye"/>
  </r>
  <r>
    <s v="Q1"/>
    <x v="1"/>
    <x v="2"/>
    <m/>
    <s v="MATRIKS BİLGİSAYAR SİSTEMLERİ LTD.ŞTİ"/>
    <s v="WProje Yönetimi.01.007"/>
    <s v="Webplus E-DÖNÜSÜM MODÜL LISANSI"/>
    <s v="Univera - Kanal"/>
    <x v="5"/>
    <s v="Enroute"/>
    <s v="Webplus"/>
    <n v="11500"/>
    <m/>
    <n v="1"/>
    <m/>
    <n v="11500"/>
    <m/>
    <n v="0"/>
    <m/>
    <n v="11500"/>
    <m/>
    <n v="0"/>
    <n v="0"/>
    <m/>
    <m/>
    <m/>
    <s v="Matriks"/>
    <x v="0"/>
    <s v="Yeni Satış"/>
    <s v="Lisans"/>
    <s v="Lisans Satışı"/>
    <s v="Key Account"/>
    <x v="1"/>
    <x v="2"/>
    <s v="Yurt İçi"/>
    <s v="Türkiye"/>
  </r>
  <r>
    <s v="Q1"/>
    <x v="1"/>
    <x v="2"/>
    <m/>
    <s v="MATRIKS BİLGİSAYAR SİSTEMLERİ LTD.ŞTİ"/>
    <s v="WProje Yönetimi.01.006"/>
    <s v="Webplus DISTRIBUTION SATIS-DAGITIM YazılımI (Light)"/>
    <s v="Univera - Kanal"/>
    <x v="5"/>
    <s v="Enroute"/>
    <s v="Webplus"/>
    <n v="17250"/>
    <m/>
    <n v="1"/>
    <m/>
    <n v="17250"/>
    <m/>
    <n v="0"/>
    <m/>
    <n v="17250"/>
    <m/>
    <n v="0"/>
    <n v="0"/>
    <m/>
    <m/>
    <m/>
    <s v="Matriks"/>
    <x v="0"/>
    <s v="Yeni Satış"/>
    <s v="Lisans"/>
    <s v="Lisans Satışı"/>
    <s v="Key Account"/>
    <x v="1"/>
    <x v="2"/>
    <s v="Yurt İçi"/>
    <s v="Türkiye"/>
  </r>
  <r>
    <s v="Q1"/>
    <x v="1"/>
    <x v="2"/>
    <m/>
    <s v="MATRIKS BİLGİSAYAR SİSTEMLERİ LTD.ŞTİ"/>
    <s v="WProje Yönetimi.02.001"/>
    <s v="Webplus (Android) SATIS TEMSILCISI LISANSI"/>
    <s v="Univera - Kanal"/>
    <x v="5"/>
    <s v="Enroute"/>
    <s v="Webplus"/>
    <n v="2588"/>
    <m/>
    <n v="3"/>
    <m/>
    <n v="7764"/>
    <m/>
    <n v="0"/>
    <m/>
    <n v="7764"/>
    <m/>
    <n v="0"/>
    <n v="0"/>
    <m/>
    <m/>
    <m/>
    <s v="Matriks"/>
    <x v="0"/>
    <s v="Yeni Satış"/>
    <s v="Lisans"/>
    <s v="Lisans Satışı"/>
    <s v="Key Account"/>
    <x v="1"/>
    <x v="2"/>
    <s v="Yurt İçi"/>
    <s v="Türkiye"/>
  </r>
  <r>
    <s v="Q1"/>
    <x v="1"/>
    <x v="2"/>
    <m/>
    <s v="MİYA OTOMASYON VE BARKOD BILISIM SISTEMLERI SAN TİC. VE L.T.D. STI."/>
    <s v="WProje Yönetimi.02.001"/>
    <s v="Webplus (Android) SATIS TEMSILCISI LISANSI"/>
    <s v="Univera - Kanal"/>
    <x v="5"/>
    <s v="Enroute"/>
    <s v="Webplus"/>
    <n v="4550"/>
    <m/>
    <n v="1"/>
    <m/>
    <n v="4550"/>
    <m/>
    <n v="0"/>
    <m/>
    <n v="4550"/>
    <m/>
    <n v="0"/>
    <n v="0"/>
    <m/>
    <m/>
    <m/>
    <s v="Miya"/>
    <x v="0"/>
    <s v="Yeni Satış"/>
    <s v="Lisans"/>
    <s v="Lisans Satışı"/>
    <s v="Key Account"/>
    <x v="1"/>
    <x v="1"/>
    <s v="Yurt İçi"/>
    <s v="Türkiye"/>
  </r>
  <r>
    <s v="Q1"/>
    <x v="1"/>
    <x v="2"/>
    <m/>
    <s v="ÇANAKKALE BATI IÇECEK GIDA TICARET LTD.STI."/>
    <s v="UH.01.002"/>
    <s v="Unidox Kontör"/>
    <s v="Univera Kontör Satışı"/>
    <x v="6"/>
    <s v="E-Dönüşüm"/>
    <s v="Unidox"/>
    <n v="3.6"/>
    <m/>
    <n v="5000"/>
    <m/>
    <n v="18000"/>
    <m/>
    <n v="0"/>
    <m/>
    <n v="18000"/>
    <m/>
    <n v="0"/>
    <n v="0"/>
    <m/>
    <m/>
    <m/>
    <s v="Çanakkale Batı İçecek"/>
    <x v="3"/>
    <s v="Yeni Satış"/>
    <s v="Kontor"/>
    <s v="Kontor Satışı"/>
    <s v="Key Account"/>
    <x v="0"/>
    <x v="0"/>
    <s v="Yurt İçi"/>
    <s v="Türkiye"/>
  </r>
  <r>
    <s v="Q1"/>
    <x v="1"/>
    <x v="2"/>
    <m/>
    <s v="KARACASULU GIDA VE TARIM ÜRÜNLERI SAN.VE TIC.LTD.STI."/>
    <s v="UH.01.002"/>
    <s v="Unidox Kontör"/>
    <s v="Univera Kontör Satışı"/>
    <x v="6"/>
    <s v="E-Dönüşüm"/>
    <s v="Unidox"/>
    <n v="2.6568000000000001"/>
    <m/>
    <n v="10000"/>
    <m/>
    <n v="26568"/>
    <m/>
    <n v="0"/>
    <m/>
    <n v="26568"/>
    <m/>
    <n v="0"/>
    <n v="0"/>
    <m/>
    <m/>
    <m/>
    <s v="Karacasulu Gıda"/>
    <x v="3"/>
    <s v="Yeni Satış"/>
    <s v="Kontor"/>
    <s v="Kontor Satışı"/>
    <s v="Key Account"/>
    <x v="0"/>
    <x v="0"/>
    <s v="Yurt İçi"/>
    <s v="Türkiye"/>
  </r>
  <r>
    <s v="Q1"/>
    <x v="1"/>
    <x v="2"/>
    <m/>
    <s v="ULUDAG IÇECEK TÜRK ANONIM SIRKETI"/>
    <s v="QH.01.001"/>
    <s v="Quest Panorama - Proje ve Ürün Yönetimi Danismanlifi Hizmeti"/>
    <s v="Univera - Uludağ İçecek"/>
    <x v="11"/>
    <s v="Quest"/>
    <s v="Quest"/>
    <n v="7886"/>
    <m/>
    <n v="2"/>
    <m/>
    <n v="15772"/>
    <m/>
    <n v="0"/>
    <m/>
    <n v="15772"/>
    <m/>
    <n v="0"/>
    <n v="0"/>
    <m/>
    <m/>
    <m/>
    <s v="Uludağ İçecek"/>
    <x v="0"/>
    <s v="Yeni Satış"/>
    <s v="Hizmet"/>
    <s v="Proje Yönetimi ve Danışmanlık"/>
    <s v="Key Account"/>
    <x v="0"/>
    <x v="0"/>
    <s v="Yurt İçi"/>
    <s v="Türkiye"/>
  </r>
  <r>
    <s v="Q1"/>
    <x v="1"/>
    <x v="2"/>
    <m/>
    <s v="ULUDAG IÇECEK TÜRK ANONIM SIRKETI"/>
    <s v="QYS.01.006"/>
    <s v="Quest Panorama - Platform Back Office Kullanici Yazılımi Standart"/>
    <s v="Univera - Uludağ İçecek"/>
    <x v="11"/>
    <s v="Quest"/>
    <s v="Quest"/>
    <n v="4735"/>
    <m/>
    <n v="1"/>
    <m/>
    <n v="4735"/>
    <m/>
    <n v="0"/>
    <m/>
    <n v="4735"/>
    <m/>
    <n v="0"/>
    <n v="0"/>
    <m/>
    <m/>
    <m/>
    <s v="Uludağ İçecek"/>
    <x v="0"/>
    <s v="Yeni Satış"/>
    <s v="Lisans"/>
    <s v="Lisans Satışı"/>
    <s v="Key Account"/>
    <x v="0"/>
    <x v="0"/>
    <s v="Yurt İçi"/>
    <s v="Türkiye"/>
  </r>
  <r>
    <s v="Q1"/>
    <x v="1"/>
    <x v="2"/>
    <m/>
    <s v="ULUDAG IÇECEK TÜRK ANONIM SIRKETI"/>
    <s v="QYS.02.007"/>
    <s v="Quest Panorama - Mobil Kullanicisi Yazılımi Standart"/>
    <s v="Univera - Uludağ İçecek"/>
    <x v="11"/>
    <s v="Quest"/>
    <s v="Quest"/>
    <n v="3342"/>
    <m/>
    <n v="5"/>
    <m/>
    <n v="16710"/>
    <m/>
    <n v="0"/>
    <m/>
    <n v="16710"/>
    <m/>
    <n v="0"/>
    <n v="0"/>
    <m/>
    <m/>
    <m/>
    <s v="Uludağ İçecek"/>
    <x v="0"/>
    <s v="Yeni Satış"/>
    <s v="Lisans"/>
    <s v="Lisans Satışı"/>
    <s v="Key Account"/>
    <x v="0"/>
    <x v="0"/>
    <s v="Yurt İçi"/>
    <s v="Türkiye"/>
  </r>
  <r>
    <s v="Q1"/>
    <x v="1"/>
    <x v="2"/>
    <m/>
    <s v="DOĞAN TREND OTOMOTİV TİCARET Hizmet VE TEKNOLOJİ ANONİM ŞİRKETİ"/>
    <s v="CDH.02.001"/>
    <s v="Calldesk PANORAMA YILLIK Yazılım BakımI HIZMETI"/>
    <s v="Univera - Doğan Trend"/>
    <x v="13"/>
    <s v="ServiceCore"/>
    <s v="Calldesk"/>
    <n v="819844.58"/>
    <m/>
    <n v="1"/>
    <m/>
    <n v="819844.58"/>
    <m/>
    <n v="0"/>
    <m/>
    <n v="819844.58"/>
    <m/>
    <n v="0"/>
    <n v="0"/>
    <m/>
    <m/>
    <m/>
    <s v="Doğan Trend"/>
    <x v="0"/>
    <s v="Yenileme"/>
    <s v="Hizmet"/>
    <s v="Bakım ve Destek Hizmeti"/>
    <s v="Key Account"/>
    <x v="0"/>
    <x v="0"/>
    <s v="Yurt İçi"/>
    <s v="Türkiye"/>
  </r>
  <r>
    <s v="Q1"/>
    <x v="1"/>
    <x v="2"/>
    <m/>
    <s v="OTOMOBILITE MOTORLU ARACLAR TICARET VE HIZMETLERI ANONIM SIRKETI"/>
    <s v="CDH.02.001"/>
    <s v="Calldesk PANORAMA YILLIK Yazılım BakımI HIZMETI"/>
    <s v="Univera - Suzuki"/>
    <x v="13"/>
    <s v="ServiceCore"/>
    <s v="Calldesk"/>
    <n v="261175.46"/>
    <m/>
    <n v="1"/>
    <m/>
    <n v="261175.46"/>
    <m/>
    <n v="0"/>
    <m/>
    <n v="261175.46"/>
    <m/>
    <n v="0"/>
    <n v="0"/>
    <m/>
    <m/>
    <m/>
    <s v="Doğan Trend"/>
    <x v="0"/>
    <s v="Yenileme"/>
    <s v="Hizmet"/>
    <s v="Bakım ve Destek Hizmeti"/>
    <s v="Key Account"/>
    <x v="0"/>
    <x v="0"/>
    <s v="Yurt İçi"/>
    <s v="Türkiye"/>
  </r>
  <r>
    <s v="Q1"/>
    <x v="1"/>
    <x v="2"/>
    <m/>
    <s v="SUZUKI MOTORLU ARAÇLAR PAZARLAMA A.S."/>
    <s v="CDH.02.001"/>
    <s v="Calldesk PANORAMA YILLIK Yazılım BakımI HIZMETI"/>
    <s v="Univera - Doğan Trend"/>
    <x v="13"/>
    <s v="ServiceCore"/>
    <s v="Calldesk"/>
    <n v="819844.58"/>
    <m/>
    <n v="1"/>
    <m/>
    <n v="819844.58"/>
    <m/>
    <n v="0"/>
    <m/>
    <n v="819844.58"/>
    <m/>
    <n v="0"/>
    <n v="0"/>
    <m/>
    <m/>
    <m/>
    <s v="Doğan Trend"/>
    <x v="0"/>
    <s v="Yenileme"/>
    <s v="Hizmet"/>
    <s v="Bakım ve Destek Hizmeti"/>
    <s v="Key Account"/>
    <x v="0"/>
    <x v="0"/>
    <s v="Yurt İçi"/>
    <s v="Türkiye"/>
  </r>
  <r>
    <s v="Q1"/>
    <x v="1"/>
    <x v="2"/>
    <m/>
    <s v="DOĞAN TREND OTOMOTİV TİCARET Hizmet VE TEKNOLOJİ ANONİM ŞİRKETİ"/>
    <s v="CDH.03.001"/>
    <s v="Calldesk Panorama Destek Hizmeti (Çafri Merkezi) "/>
    <s v="Univera - Doğan Trend"/>
    <x v="13"/>
    <s v="ServiceCore"/>
    <s v="Calldesk"/>
    <n v="6000"/>
    <m/>
    <n v="24"/>
    <m/>
    <n v="144000"/>
    <m/>
    <n v="0"/>
    <m/>
    <n v="144000"/>
    <m/>
    <n v="0"/>
    <n v="0"/>
    <m/>
    <m/>
    <m/>
    <s v="Doğan Trend"/>
    <x v="0"/>
    <s v="Yenileme"/>
    <s v="Hizmet"/>
    <s v="Çağrı Merkezi"/>
    <s v="Key Account"/>
    <x v="0"/>
    <x v="0"/>
    <s v="Yurt İçi"/>
    <s v="Türkiye"/>
  </r>
  <r>
    <s v="Q1"/>
    <x v="1"/>
    <x v="2"/>
    <m/>
    <s v="SUZUKI MOTORLU ARAÇLAR PAZARLAMA A.S."/>
    <s v="CDH.03.001"/>
    <s v="Calldesk Panorama Destek Hizmeti (Çafri Merkezi) "/>
    <s v="Univera - Doğan Trend"/>
    <x v="13"/>
    <s v="ServiceCore"/>
    <s v="Calldesk"/>
    <n v="6000"/>
    <m/>
    <n v="24"/>
    <m/>
    <n v="144000"/>
    <m/>
    <n v="0"/>
    <m/>
    <n v="144000"/>
    <m/>
    <n v="0"/>
    <n v="0"/>
    <m/>
    <m/>
    <m/>
    <s v="Doğan Trend"/>
    <x v="0"/>
    <s v="Yenileme"/>
    <s v="Hizmet"/>
    <s v="Çağrı Merkezi"/>
    <s v="Key Account"/>
    <x v="0"/>
    <x v="0"/>
    <s v="Yurt İçi"/>
    <s v="Türkiye"/>
  </r>
  <r>
    <s v="Q3"/>
    <x v="0"/>
    <x v="6"/>
    <m/>
    <s v="ONGUN EMGIN GIDA DAG. PAZ. TUR.SAN. TIC. LTD. STI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1208"/>
    <m/>
    <m/>
    <s v="JTI"/>
    <x v="0"/>
    <s v="Yenileme"/>
    <s v="Hizmet"/>
    <s v="Çağrı Merkezi"/>
    <s v="Key Account"/>
    <x v="0"/>
    <x v="0"/>
    <s v="Yurt İçi"/>
    <s v="Türkiye"/>
  </r>
  <r>
    <s v="Q3"/>
    <x v="0"/>
    <x v="6"/>
    <m/>
    <s v="ONGUN EMGIN GIDA DAG. PAZ. TUR.SAN. TIC. LTD. STI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1209"/>
    <m/>
    <m/>
    <s v="JTI"/>
    <x v="0"/>
    <s v="Yenileme"/>
    <s v="Hizmet"/>
    <s v="Çağrı Merkezi"/>
    <s v="Key Account"/>
    <x v="0"/>
    <x v="0"/>
    <s v="Yurt İçi"/>
    <s v="Türkiye"/>
  </r>
  <r>
    <s v="Q3"/>
    <x v="0"/>
    <x v="6"/>
    <m/>
    <s v="SAGIROGLU TÜTÜN ÜRÜN. INS.TAAH. SAN. VE TIC. LTD. STI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1199"/>
    <m/>
    <m/>
    <s v="JTI"/>
    <x v="0"/>
    <s v="Yenileme"/>
    <s v="Hizmet"/>
    <s v="Çağrı Merkezi"/>
    <s v="Key Account"/>
    <x v="0"/>
    <x v="0"/>
    <s v="Yurt İçi"/>
    <s v="Türkiye"/>
  </r>
  <r>
    <s v="Q3"/>
    <x v="0"/>
    <x v="6"/>
    <m/>
    <s v="SEYDIM DAG.PAZ.A.S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1201"/>
    <m/>
    <m/>
    <s v="JTI"/>
    <x v="0"/>
    <s v="Yenileme"/>
    <s v="Hizmet"/>
    <s v="Çağrı Merkezi"/>
    <s v="Key Account"/>
    <x v="0"/>
    <x v="0"/>
    <s v="Yurt İçi"/>
    <s v="Türkiye"/>
  </r>
  <r>
    <s v="Q3"/>
    <x v="0"/>
    <x v="6"/>
    <m/>
    <s v="ZÜMRÜT TEKEL ÜRÜNLERI GIDA PAZ.INS.TAAH.SAN.VE.TIC.LTD STI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1207"/>
    <m/>
    <m/>
    <s v="JTI"/>
    <x v="0"/>
    <s v="Yenileme"/>
    <s v="Hizmet"/>
    <s v="Çağrı Merkezi"/>
    <s v="Key Account"/>
    <x v="0"/>
    <x v="0"/>
    <s v="Yurt İçi"/>
    <s v="Türkiye"/>
  </r>
  <r>
    <s v="Q1"/>
    <x v="1"/>
    <x v="2"/>
    <m/>
    <s v="MARS GIDA ÜRÜNLERI TIC. LTD.STI."/>
    <s v="EH.06.001"/>
    <s v="Enroute Panorama - Hosting Hizmeti"/>
    <s v="Univera - Mars Gıda"/>
    <x v="14"/>
    <s v="Hosting"/>
    <s v="Enroute"/>
    <n v="63245.625"/>
    <m/>
    <n v="2"/>
    <m/>
    <n v="126491.248334"/>
    <m/>
    <n v="-1.6659999999999999E-3"/>
    <m/>
    <n v="126491.25"/>
    <m/>
    <n v="0"/>
    <n v="0"/>
    <m/>
    <m/>
    <m/>
    <s v="Mars Gıda"/>
    <x v="0"/>
    <s v="Yenileme"/>
    <s v="Hizmet"/>
    <s v="Hosting"/>
    <s v="Key Account"/>
    <x v="0"/>
    <x v="0"/>
    <s v="Yurt İçi"/>
    <s v="Türkiye"/>
  </r>
  <r>
    <s v="Q3"/>
    <x v="0"/>
    <x v="7"/>
    <m/>
    <s v="SATEM GRUP GIDA DAGITIM VE PAZARLAMA A.S."/>
    <s v="EH.02.004"/>
    <s v="Enroute Panorama FundManager Module - Fon ve Bütçe Yönetimi Yazilim Bakimi Hizmeti "/>
    <s v="Univera - Oyak Grup"/>
    <x v="7"/>
    <s v="Enroute"/>
    <m/>
    <n v="101657.74"/>
    <m/>
    <n v="1"/>
    <m/>
    <n v="101657.74"/>
    <m/>
    <n v="0"/>
    <m/>
    <n v="101657.74"/>
    <m/>
    <n v="0"/>
    <n v="0"/>
    <s v="UNI240000001302"/>
    <m/>
    <m/>
    <s v="Oyak Grup"/>
    <x v="0"/>
    <s v="Yenileme"/>
    <s v="Hizmet"/>
    <s v="Bakım ve Destek Hizmeti"/>
    <s v="Key Account"/>
    <x v="0"/>
    <x v="0"/>
    <s v="Yurt İçi"/>
    <s v="Türkiye"/>
  </r>
  <r>
    <s v="Q3"/>
    <x v="0"/>
    <x v="7"/>
    <m/>
    <s v="SATEM GRUP GIDA DAGITIM VE PAZARLAMA A.S."/>
    <s v="EH.02.013"/>
    <s v="ENROUTE PANORAMA BUSINESS ANALYTICS (QSENSE) SITE LISANSI BAKIMI"/>
    <s v="Univera - Oyak Grup"/>
    <x v="7"/>
    <s v="Enroute"/>
    <m/>
    <n v="84798.34"/>
    <m/>
    <n v="1"/>
    <m/>
    <n v="84798.34"/>
    <m/>
    <n v="0"/>
    <m/>
    <n v="84798.34"/>
    <m/>
    <n v="0"/>
    <n v="0"/>
    <s v="UNI240000001302"/>
    <m/>
    <m/>
    <s v="Oyak Grup"/>
    <x v="0"/>
    <s v="Yenileme"/>
    <s v="Lisans"/>
    <s v="Lisans Satışı"/>
    <s v="Key Account"/>
    <x v="0"/>
    <x v="0"/>
    <s v="Yurt İçi"/>
    <s v="Türkiye"/>
  </r>
  <r>
    <s v="Q3"/>
    <x v="0"/>
    <x v="7"/>
    <m/>
    <s v="SATEM GRUP GIDA DAGITIM VE PAZARLAMA A.S."/>
    <s v="EH.02.009"/>
    <s v="Enroute Panorama Asset Tracker - Demirbas Modülü Yazilim Bakimi Hizmeti "/>
    <s v="Univera - Oyak Grup"/>
    <x v="7"/>
    <s v="Enroute"/>
    <m/>
    <n v="93186.26"/>
    <m/>
    <n v="1"/>
    <m/>
    <n v="93186.26"/>
    <m/>
    <n v="0"/>
    <m/>
    <n v="93186.26"/>
    <m/>
    <n v="0"/>
    <n v="0"/>
    <s v="UNI240000001302"/>
    <m/>
    <m/>
    <s v="Oyak Grup"/>
    <x v="0"/>
    <s v="Yenileme"/>
    <s v="Hizmet"/>
    <s v="Bakım ve Destek Hizmeti"/>
    <s v="Key Account"/>
    <x v="0"/>
    <x v="0"/>
    <s v="Yurt İçi"/>
    <s v="Türkiye"/>
  </r>
  <r>
    <s v="Q3"/>
    <x v="0"/>
    <x v="7"/>
    <m/>
    <s v="JT INTERNATIONAL SA"/>
    <s v="EY.06.001"/>
    <s v="EnRoute Panorama - Yazilim Gelistirme Hizmeti"/>
    <s v="Univera - JTI İran"/>
    <x v="4"/>
    <s v="Enroute"/>
    <m/>
    <n v="12945.217000000001"/>
    <m/>
    <n v="10"/>
    <m/>
    <n v="129452.17"/>
    <m/>
    <n v="0"/>
    <m/>
    <n v="129452.17"/>
    <m/>
    <n v="0"/>
    <n v="0"/>
    <s v="ENV240000000093"/>
    <m/>
    <m/>
    <s v="JTI"/>
    <x v="0"/>
    <s v="Yeni Satış"/>
    <s v="Hizmet"/>
    <s v="Yazılım Geliştirme"/>
    <s v="Key Account"/>
    <x v="0"/>
    <x v="0"/>
    <s v="Yurt İçi"/>
    <s v="Türkiye"/>
  </r>
  <r>
    <s v="Q3"/>
    <x v="0"/>
    <x v="7"/>
    <m/>
    <s v="JT INTERNATIONAL SA"/>
    <s v="EH.02.001"/>
    <s v="EnRoute Panorama - Yazilim Bakimi, Yasatma ve Merkezi Destek Hizmeti"/>
    <s v="Univera - JTI İran"/>
    <x v="4"/>
    <s v="Enroute"/>
    <m/>
    <n v="124304.35"/>
    <m/>
    <n v="1"/>
    <m/>
    <n v="124304.34948200001"/>
    <m/>
    <n v="-5.1800000000000001E-4"/>
    <m/>
    <n v="124304.35"/>
    <m/>
    <n v="0"/>
    <n v="0"/>
    <s v="ENV240000000094"/>
    <m/>
    <m/>
    <s v="JTI"/>
    <x v="0"/>
    <s v="Yenileme"/>
    <s v="Hizmet"/>
    <s v="Bakım ve Destek Hizmeti"/>
    <s v="Key Account"/>
    <x v="0"/>
    <x v="0"/>
    <s v="Yurt İçi"/>
    <s v="Türkiye"/>
  </r>
  <r>
    <s v="Q3"/>
    <x v="0"/>
    <x v="7"/>
    <m/>
    <s v="SATEM GRUP GIDA DAGITIM VE PAZARLAMA A.S."/>
    <s v="EH.02.001"/>
    <s v="EnRoute Panorama - Yazilim Bakimi, Yasatma ve Merkezi Destek Hizmeti"/>
    <s v="Univera - Oyak Grup"/>
    <x v="7"/>
    <s v="Enroute"/>
    <m/>
    <n v="1447654.57"/>
    <m/>
    <n v="1"/>
    <m/>
    <n v="1447654.57"/>
    <m/>
    <n v="0"/>
    <m/>
    <n v="1447654.57"/>
    <m/>
    <n v="0"/>
    <n v="0"/>
    <s v="UNI240000001302"/>
    <m/>
    <m/>
    <s v="Oyak Grup"/>
    <x v="0"/>
    <s v="Yenileme"/>
    <s v="Hizmet"/>
    <s v="Bakım ve Destek Hizmeti"/>
    <s v="Key Account"/>
    <x v="0"/>
    <x v="0"/>
    <s v="Yurt İçi"/>
    <s v="Türkiye"/>
  </r>
  <r>
    <s v="Q3"/>
    <x v="0"/>
    <x v="7"/>
    <m/>
    <s v="SATEM GRUP GIDA DAGITIM VE PAZARLAMA A.S."/>
    <s v="EH.02.001"/>
    <s v="EnRoute Panorama - Yazilim Bakimi, Yasatma ve Merkezi Destek Hizmeti"/>
    <s v="Univera - Oyak Grup"/>
    <x v="7"/>
    <s v="Enroute"/>
    <m/>
    <n v="84714.78"/>
    <m/>
    <n v="1"/>
    <m/>
    <n v="84714.78"/>
    <m/>
    <n v="0"/>
    <m/>
    <n v="84714.78"/>
    <m/>
    <n v="0"/>
    <n v="0"/>
    <s v="UNI240000001302"/>
    <m/>
    <m/>
    <s v="Oyak Grup"/>
    <x v="0"/>
    <s v="Yenileme"/>
    <s v="Hizmet"/>
    <s v="Bakım ve Destek Hizmeti"/>
    <s v="Key Account"/>
    <x v="0"/>
    <x v="0"/>
    <s v="Yurt İçi"/>
    <s v="Türkiye"/>
  </r>
  <r>
    <s v="Q3"/>
    <x v="0"/>
    <x v="7"/>
    <m/>
    <s v="SATEM GRUP GIDA DAGITIM VE PAZARLAMA A.S."/>
    <s v="EH.02.001"/>
    <s v="EnRoute Panorama - Yazilim Bakimi, Yasatma ve Merkezi Destek Hizmeti"/>
    <s v="Univera - Oyak Grup"/>
    <x v="7"/>
    <s v="Enroute"/>
    <m/>
    <n v="30838.5"/>
    <m/>
    <n v="1"/>
    <m/>
    <n v="30838.5"/>
    <m/>
    <n v="0"/>
    <m/>
    <n v="30838.5"/>
    <m/>
    <n v="0"/>
    <n v="0"/>
    <s v="UNI240000001302"/>
    <m/>
    <m/>
    <s v="Oyak Grup"/>
    <x v="0"/>
    <s v="Yenileme"/>
    <s v="Hizmet"/>
    <s v="Bakım ve Destek Hizmeti"/>
    <s v="Key Account"/>
    <x v="0"/>
    <x v="0"/>
    <s v="Yurt İçi"/>
    <s v="Türkiye"/>
  </r>
  <r>
    <s v="Q3"/>
    <x v="0"/>
    <x v="7"/>
    <m/>
    <s v="ERIKLI SU VE MESRUBAT SAN. TIC. A.S"/>
    <s v="EH.03.003"/>
    <s v="EnRoute Panorama - Uzman Destek Hizmeti"/>
    <s v="Univera - Nestle Waters"/>
    <x v="11"/>
    <s v="Enroute"/>
    <m/>
    <n v="27000"/>
    <m/>
    <n v="1"/>
    <m/>
    <n v="27000"/>
    <m/>
    <n v="0"/>
    <m/>
    <n v="27000"/>
    <m/>
    <n v="0"/>
    <n v="0"/>
    <s v="UNI240000001288"/>
    <m/>
    <m/>
    <s v="Nestle"/>
    <x v="0"/>
    <s v="Yenileme"/>
    <s v="Hizmet"/>
    <s v="Hosting"/>
    <s v="Key Account"/>
    <x v="0"/>
    <x v="0"/>
    <s v="Yurt İçi"/>
    <s v="Türkiye"/>
  </r>
  <r>
    <s v="Q3"/>
    <x v="0"/>
    <x v="7"/>
    <m/>
    <s v="JT INTERNATIONAL SA"/>
    <s v="EH.01.001"/>
    <s v="EnRoute Panorama - Proje Yönetim Hizmeti"/>
    <s v="Univera - JTI İran"/>
    <x v="4"/>
    <s v="Enroute"/>
    <m/>
    <n v="12945.22"/>
    <m/>
    <n v="1"/>
    <m/>
    <n v="12945.217000000001"/>
    <m/>
    <n v="-3.0000000000000001E-3"/>
    <m/>
    <n v="12945.22"/>
    <m/>
    <n v="0"/>
    <n v="0"/>
    <s v="ENV240000000093"/>
    <m/>
    <m/>
    <s v="JTI"/>
    <x v="0"/>
    <s v="Yeni Satış"/>
    <s v="Hizmet"/>
    <s v="Proje Yönetimi ve Danışmanlık"/>
    <s v="Key Account"/>
    <x v="0"/>
    <x v="0"/>
    <s v="Yurt İçi"/>
    <s v="Türkiye"/>
  </r>
  <r>
    <s v="Q3"/>
    <x v="0"/>
    <x v="6"/>
    <m/>
    <s v="ONGUN EMGIN GIDA DAG. PAZ. TUR.SAN. TIC. LTD. STI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1210"/>
    <m/>
    <m/>
    <s v="JTI"/>
    <x v="0"/>
    <s v="Yenileme"/>
    <s v="Hizmet"/>
    <s v="Çağrı Merkezi"/>
    <s v="Key Account"/>
    <x v="0"/>
    <x v="0"/>
    <s v="Yurt İçi"/>
    <s v="Türkiye"/>
  </r>
  <r>
    <s v="Q3"/>
    <x v="0"/>
    <x v="6"/>
    <m/>
    <s v="ONGUN EMGIN GIDA DAG. PAZ. TUR.SAN. TIC. LTD. STI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1211"/>
    <m/>
    <m/>
    <s v="JTI"/>
    <x v="0"/>
    <s v="Yenileme"/>
    <s v="Hizmet"/>
    <s v="Çağrı Merkezi"/>
    <s v="Key Account"/>
    <x v="0"/>
    <x v="0"/>
    <s v="Yurt İçi"/>
    <s v="Türkiye"/>
  </r>
  <r>
    <s v="Q3"/>
    <x v="0"/>
    <x v="6"/>
    <m/>
    <s v="ONGUN EMGIN GIDA DAG. PAZ. TUR.SAN. TIC. LTD. STI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1212"/>
    <m/>
    <m/>
    <s v="JTI"/>
    <x v="0"/>
    <s v="Yenileme"/>
    <s v="Hizmet"/>
    <s v="Çağrı Merkezi"/>
    <s v="Key Account"/>
    <x v="0"/>
    <x v="0"/>
    <s v="Yurt İçi"/>
    <s v="Türkiye"/>
  </r>
  <r>
    <s v="Q3"/>
    <x v="0"/>
    <x v="6"/>
    <m/>
    <s v="ONGUN EMGIN GIDA DAG. PAZ. TUR.SAN. TIC. LTD. STI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1213"/>
    <m/>
    <m/>
    <s v="JTI"/>
    <x v="0"/>
    <s v="Yenileme"/>
    <s v="Hizmet"/>
    <s v="Çağrı Merkezi"/>
    <s v="Key Account"/>
    <x v="0"/>
    <x v="0"/>
    <s v="Yurt İçi"/>
    <s v="Türkiye"/>
  </r>
  <r>
    <s v="Q3"/>
    <x v="0"/>
    <x v="6"/>
    <m/>
    <s v="ONGUN EMGIN GIDA DAG. PAZ. TUR.SAN. TIC. LTD. STI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1214"/>
    <m/>
    <m/>
    <s v="JTI"/>
    <x v="0"/>
    <s v="Yenileme"/>
    <s v="Hizmet"/>
    <s v="Çağrı Merkezi"/>
    <s v="Key Account"/>
    <x v="0"/>
    <x v="0"/>
    <s v="Yurt İçi"/>
    <s v="Türkiye"/>
  </r>
  <r>
    <s v="Q3"/>
    <x v="0"/>
    <x v="7"/>
    <m/>
    <s v="SATEM GRUP GIDA DAGITIM VE PAZARLAMA A.S."/>
    <s v="EH.03.001"/>
    <s v="EnRoute Panorama - Çafri Merkezi Hizmeti  (MSD)"/>
    <s v="Univera - Oyak Grup"/>
    <x v="7"/>
    <s v="Enroute"/>
    <m/>
    <n v="15066.52"/>
    <m/>
    <n v="52"/>
    <m/>
    <n v="783459.04"/>
    <m/>
    <n v="0"/>
    <m/>
    <n v="783459.04"/>
    <m/>
    <n v="0"/>
    <n v="0"/>
    <s v="UNI240000001302"/>
    <m/>
    <m/>
    <s v="Oyak Grup"/>
    <x v="0"/>
    <s v="Yenileme"/>
    <s v="Hizmet"/>
    <s v="Çağrı Merkezi"/>
    <s v="Key Account"/>
    <x v="0"/>
    <x v="0"/>
    <s v="Yurt İçi"/>
    <s v="Türkiye"/>
  </r>
  <r>
    <s v="Q1"/>
    <x v="1"/>
    <x v="2"/>
    <m/>
    <s v="MİYA OTOMASYON VE BARKOD BILISIM SISTEMLERI SAN TİC. VE L.T.D. STI."/>
    <s v="WPH.02.001"/>
    <s v="Webplus Yazilim Bakimi Hizmeti"/>
    <s v="Univera - Kanal"/>
    <x v="5"/>
    <s v="Enroute"/>
    <s v="Webplus"/>
    <n v="10225"/>
    <m/>
    <n v="1"/>
    <m/>
    <n v="10225"/>
    <m/>
    <n v="0"/>
    <m/>
    <n v="10225"/>
    <m/>
    <n v="0"/>
    <n v="0"/>
    <m/>
    <m/>
    <m/>
    <s v="Miya"/>
    <x v="0"/>
    <s v="Yenileme"/>
    <s v="Hizmet"/>
    <s v="Bakım ve Destek Hizmeti"/>
    <s v="Key Account"/>
    <x v="1"/>
    <x v="1"/>
    <s v="Yurt İçi"/>
    <s v="Türkiye"/>
  </r>
  <r>
    <s v="Q1"/>
    <x v="1"/>
    <x v="2"/>
    <m/>
    <s v="MİYA OTOMASYON VE BARKOD BILISIM SISTEMLERI SAN TİC. VE L.T.D. STI."/>
    <s v="WPH.02.001"/>
    <s v="Webplus Yazilim Bakimi Hizmeti"/>
    <s v="Univera - Kanal"/>
    <x v="5"/>
    <s v="Enroute"/>
    <s v="Webplus"/>
    <n v="24125"/>
    <m/>
    <n v="1"/>
    <m/>
    <n v="24125"/>
    <m/>
    <n v="0"/>
    <m/>
    <n v="24125"/>
    <m/>
    <n v="0"/>
    <n v="0"/>
    <m/>
    <m/>
    <m/>
    <s v="Miya"/>
    <x v="0"/>
    <s v="Yenileme"/>
    <s v="Hizmet"/>
    <s v="Bakım ve Destek Hizmeti"/>
    <s v="Key Account"/>
    <x v="1"/>
    <x v="1"/>
    <s v="Yurt İçi"/>
    <s v="Türkiye"/>
  </r>
  <r>
    <s v="Q1"/>
    <x v="1"/>
    <x v="2"/>
    <m/>
    <s v="MİYA OTOMASYON VE BARKOD BILISIM SISTEMLERI SAN TİC. VE L.T.D. STI."/>
    <s v="WPH.02.001"/>
    <s v="Webplus Yazilim Bakimi Hizmeti"/>
    <s v="Univera - Kanal"/>
    <x v="5"/>
    <s v="Enroute"/>
    <s v="Webplus"/>
    <n v="11240"/>
    <m/>
    <n v="1"/>
    <m/>
    <n v="11240"/>
    <m/>
    <n v="0"/>
    <m/>
    <n v="11240"/>
    <m/>
    <n v="0"/>
    <n v="0"/>
    <m/>
    <m/>
    <m/>
    <s v="Miya"/>
    <x v="0"/>
    <s v="Yenileme"/>
    <s v="Hizmet"/>
    <s v="Bakım ve Destek Hizmeti"/>
    <s v="Key Account"/>
    <x v="1"/>
    <x v="1"/>
    <s v="Yurt İçi"/>
    <s v="Türkiye"/>
  </r>
  <r>
    <s v="Q1"/>
    <x v="1"/>
    <x v="2"/>
    <m/>
    <s v="MATRIKS BİLGİSAYAR SİSTEMLERİ LTD.ŞTİ"/>
    <s v="UH.01.002"/>
    <s v="Unidox Kontör"/>
    <s v="Univera Kontör Satışı"/>
    <x v="5"/>
    <s v="E-Dönüşüm"/>
    <s v="Unidox"/>
    <n v="3.7536999999999998"/>
    <m/>
    <n v="5000"/>
    <m/>
    <n v="18768.5"/>
    <m/>
    <n v="0"/>
    <m/>
    <n v="18768.5"/>
    <m/>
    <n v="0"/>
    <n v="0"/>
    <m/>
    <m/>
    <m/>
    <s v="Matriks"/>
    <x v="0"/>
    <s v="Yeni Satış"/>
    <s v="Kontor"/>
    <s v="Kontor Satışı"/>
    <s v="Key Account"/>
    <x v="1"/>
    <x v="2"/>
    <s v="Yurt İçi"/>
    <s v="Türkiye"/>
  </r>
  <r>
    <s v="Q1"/>
    <x v="1"/>
    <x v="2"/>
    <m/>
    <s v="TCHIBO KAHVE MAMÜLLERI DAG. VE PAZ. TIC. LTD. STI."/>
    <s v="EH.06.001"/>
    <s v="Enroute Panorama - Hosting Hizmeti"/>
    <s v="Univera - Tchibo"/>
    <x v="12"/>
    <s v="Hosting"/>
    <s v="Enroute"/>
    <n v="12603.81"/>
    <m/>
    <n v="1"/>
    <m/>
    <n v="12603.81"/>
    <m/>
    <n v="0"/>
    <m/>
    <n v="12603.81"/>
    <m/>
    <n v="0"/>
    <n v="0"/>
    <m/>
    <m/>
    <m/>
    <s v="Tchibo"/>
    <x v="3"/>
    <s v="Yeni Satış"/>
    <s v="Hizmet"/>
    <s v="Hosting"/>
    <s v="Key Account"/>
    <x v="0"/>
    <x v="0"/>
    <s v="Yurt İçi"/>
    <s v="Türkiye"/>
  </r>
  <r>
    <s v="Q3"/>
    <x v="0"/>
    <x v="7"/>
    <m/>
    <s v="SATEM GRUP GIDA DAGITIM VE PAZARLAMA A.S."/>
    <s v="EY.06.001"/>
    <s v="EnRoute Panorama - Yazilim Gelistirme Hizmeti"/>
    <s v="Univera - Oyak Grup"/>
    <x v="7"/>
    <s v="Enroute"/>
    <m/>
    <n v="8446.8035"/>
    <m/>
    <n v="20"/>
    <m/>
    <n v="241337.24"/>
    <m/>
    <n v="72401.17"/>
    <m/>
    <n v="168936.07"/>
    <m/>
    <n v="0"/>
    <n v="0"/>
    <s v="UNI240000001351"/>
    <m/>
    <m/>
    <s v="Oyak Grup"/>
    <x v="0"/>
    <s v="Yeni Satış"/>
    <s v="Hizmet"/>
    <s v="Yazılım Geliştirme"/>
    <s v="Key Account"/>
    <x v="0"/>
    <x v="0"/>
    <s v="Yurt İçi"/>
    <s v="Türkiye"/>
  </r>
  <r>
    <s v="Q3"/>
    <x v="0"/>
    <x v="7"/>
    <m/>
    <s v="Haribo SEKERLEME SAN. TIC.LTD. STI."/>
    <s v="EH.03.006"/>
    <s v="EnRoute Panorama - Uzaktan Kurulum ve Efitim Hizmeti"/>
    <s v="Univera - Haribo"/>
    <x v="7"/>
    <s v="Enroute"/>
    <m/>
    <n v="5481"/>
    <m/>
    <n v="4"/>
    <m/>
    <n v="21924"/>
    <m/>
    <n v="0"/>
    <m/>
    <n v="21924"/>
    <m/>
    <n v="0"/>
    <n v="0"/>
    <s v="UNI240000001340"/>
    <m/>
    <m/>
    <s v="Haribo"/>
    <x v="0"/>
    <s v="Yeni Satış"/>
    <s v="Hizmet"/>
    <s v="Kurulum ve Eğitim"/>
    <s v="Key Account"/>
    <x v="0"/>
    <x v="0"/>
    <s v="Yurt İçi"/>
    <s v="Türkiye"/>
  </r>
  <r>
    <s v="Q3"/>
    <x v="0"/>
    <x v="7"/>
    <m/>
    <s v="SARIDAYILAR GIDA PAZ.TIC.LTD.STI."/>
    <s v="EYS.02.011"/>
    <s v="EnRoute Panorama - Panel - Çoklu Proje Birlestirme Mobil Uygulama Lisansi Standart"/>
    <s v="Univera - Brown Forman"/>
    <x v="12"/>
    <s v="Enroute"/>
    <m/>
    <n v="8000"/>
    <m/>
    <n v="2"/>
    <m/>
    <n v="16000"/>
    <m/>
    <n v="0"/>
    <m/>
    <n v="16000"/>
    <m/>
    <n v="0"/>
    <n v="0"/>
    <s v="UNI240000001311"/>
    <m/>
    <m/>
    <s v="Brown Forman"/>
    <x v="0"/>
    <s v="Yeni Satış"/>
    <s v="Lisans"/>
    <s v="Lisans Satışı"/>
    <s v="Key Account"/>
    <x v="0"/>
    <x v="0"/>
    <s v="Yurt İçi"/>
    <s v="Türkiye"/>
  </r>
  <r>
    <s v="Q3"/>
    <x v="0"/>
    <x v="7"/>
    <m/>
    <s v="NESTLE TÜRKIYE GIDA SANAYI A.S."/>
    <s v="EH.01.003"/>
    <s v="EnRoute Panorama - Kurulum ve Efitim Hizmeti"/>
    <s v="Univera - Nestle Professional"/>
    <x v="11"/>
    <s v="Enroute"/>
    <m/>
    <n v="12985.8"/>
    <m/>
    <n v="1"/>
    <m/>
    <n v="12985.8"/>
    <m/>
    <n v="0"/>
    <m/>
    <n v="12985.8"/>
    <m/>
    <n v="0"/>
    <n v="0"/>
    <s v="UNI240000001318"/>
    <m/>
    <m/>
    <s v="Nestle"/>
    <x v="0"/>
    <s v="Yeni Satış"/>
    <s v="Hizmet"/>
    <s v="Kurulum ve Eğitim"/>
    <s v="Key Account"/>
    <x v="0"/>
    <x v="0"/>
    <s v="Yurt İçi"/>
    <s v="Türkiye"/>
  </r>
  <r>
    <s v="Q3"/>
    <x v="0"/>
    <x v="7"/>
    <m/>
    <s v="BROWN FORMAN İÇKİ TİC. LTD. ŞTİ."/>
    <s v="EYS.04.012"/>
    <s v="EnRoute Panorama - E-Dönüsüm Modül Lisansi Standart"/>
    <s v="Univera - Brown Forman"/>
    <x v="12"/>
    <s v="E-Dönüşüm"/>
    <s v="Enroute"/>
    <n v="25000"/>
    <m/>
    <n v="2"/>
    <m/>
    <n v="50000"/>
    <m/>
    <n v="0"/>
    <m/>
    <n v="50000"/>
    <m/>
    <n v="0"/>
    <n v="0"/>
    <s v="UNI240000001342"/>
    <m/>
    <m/>
    <s v="Brown Forman"/>
    <x v="0"/>
    <s v="Yeni Satış"/>
    <s v="Lisans"/>
    <s v="Lisans Satışı"/>
    <s v="Key Account"/>
    <x v="0"/>
    <x v="0"/>
    <s v="Yurt İçi"/>
    <s v="Türkiye"/>
  </r>
  <r>
    <s v="Q1"/>
    <x v="1"/>
    <x v="2"/>
    <m/>
    <s v="MİYA OTOMASYON VE BARKOD BILISIM SISTEMLERI SAN TİC. VE L.T.D. STI."/>
    <s v="WPH.03.001"/>
    <s v="Webplus Hosting HIZMETI"/>
    <s v="Univera - Kanal"/>
    <x v="5"/>
    <s v="Hosting"/>
    <s v="Webplus"/>
    <n v="2988.88"/>
    <m/>
    <n v="2"/>
    <m/>
    <n v="5977.76"/>
    <m/>
    <n v="0"/>
    <m/>
    <n v="5977.76"/>
    <m/>
    <n v="0"/>
    <n v="0"/>
    <m/>
    <m/>
    <m/>
    <s v="Miya"/>
    <x v="0"/>
    <s v="Yenileme"/>
    <s v="Hizmet"/>
    <s v="Hosting"/>
    <s v="Key Account"/>
    <x v="1"/>
    <x v="1"/>
    <s v="Yurt İçi"/>
    <s v="Türkiye"/>
  </r>
  <r>
    <s v="Q1"/>
    <x v="1"/>
    <x v="2"/>
    <m/>
    <s v="MİYA OTOMASYON VE BARKOD BILISIM SISTEMLERI SAN TİC. VE L.T.D. STI."/>
    <s v="WPH.03.001"/>
    <s v="Webplus Hosting HIZMETI"/>
    <s v="Univera - Kanal"/>
    <x v="5"/>
    <s v="Hosting"/>
    <s v="Webplus"/>
    <n v="2597.0100000000002"/>
    <m/>
    <n v="2"/>
    <m/>
    <n v="5194.0200000000004"/>
    <m/>
    <n v="0"/>
    <m/>
    <n v="5194.0200000000004"/>
    <m/>
    <n v="0"/>
    <n v="0"/>
    <m/>
    <m/>
    <m/>
    <s v="Miya"/>
    <x v="0"/>
    <s v="Yenileme"/>
    <s v="Hizmet"/>
    <s v="Hosting"/>
    <s v="Key Account"/>
    <x v="1"/>
    <x v="1"/>
    <s v="Yurt İçi"/>
    <s v="Türkiye"/>
  </r>
  <r>
    <s v="Q1"/>
    <x v="1"/>
    <x v="2"/>
    <m/>
    <s v="MİYA OTOMASYON VE BARKOD BILISIM SISTEMLERI SAN TİC. VE L.T.D. STI."/>
    <s v="WPH.03.001"/>
    <s v="Webplus Hosting HIZMETI"/>
    <s v="Univera - Kanal"/>
    <x v="5"/>
    <s v="Hosting"/>
    <s v="Webplus"/>
    <n v="3622.12"/>
    <m/>
    <n v="2"/>
    <m/>
    <n v="7244.24"/>
    <m/>
    <n v="0"/>
    <m/>
    <n v="7244.24"/>
    <m/>
    <n v="0"/>
    <n v="0"/>
    <m/>
    <m/>
    <m/>
    <s v="Miya"/>
    <x v="0"/>
    <s v="Yenileme"/>
    <s v="Hizmet"/>
    <s v="Hosting"/>
    <s v="Key Account"/>
    <x v="1"/>
    <x v="1"/>
    <s v="Yurt İçi"/>
    <s v="Türkiye"/>
  </r>
  <r>
    <s v="Q1"/>
    <x v="1"/>
    <x v="2"/>
    <m/>
    <s v="MİYA OTOMASYON VE BARKOD BILISIM SISTEMLERI SAN TİC. VE L.T.D. STI."/>
    <s v="WPH.03.001"/>
    <s v="Webplus Hosting HIZMETI"/>
    <s v="Univera - Kanal"/>
    <x v="5"/>
    <s v="Hosting"/>
    <s v="Webplus"/>
    <n v="2597.0100000000002"/>
    <m/>
    <n v="2"/>
    <m/>
    <n v="5194.0200000000004"/>
    <m/>
    <n v="0"/>
    <m/>
    <n v="5194.0200000000004"/>
    <m/>
    <n v="0"/>
    <n v="0"/>
    <m/>
    <m/>
    <m/>
    <s v="Miya"/>
    <x v="0"/>
    <s v="Yenileme"/>
    <s v="Hizmet"/>
    <s v="Hosting"/>
    <s v="Key Account"/>
    <x v="1"/>
    <x v="1"/>
    <s v="Yurt İçi"/>
    <s v="Türkiye"/>
  </r>
  <r>
    <s v="Q1"/>
    <x v="1"/>
    <x v="2"/>
    <m/>
    <s v="MİYA OTOMASYON VE BARKOD BILISIM SISTEMLERI SAN TİC. VE L.T.D. STI."/>
    <s v="WPH.03.001"/>
    <s v="Webplus Hosting HIZMETI"/>
    <s v="Univera - Kanal"/>
    <x v="5"/>
    <s v="Hosting"/>
    <s v="Webplus"/>
    <n v="3622.12"/>
    <m/>
    <n v="2"/>
    <m/>
    <n v="7244.24"/>
    <m/>
    <n v="0"/>
    <m/>
    <n v="7244.24"/>
    <m/>
    <n v="0"/>
    <n v="0"/>
    <m/>
    <m/>
    <m/>
    <s v="Miya"/>
    <x v="0"/>
    <s v="Yenileme"/>
    <s v="Hizmet"/>
    <s v="Hosting"/>
    <s v="Key Account"/>
    <x v="1"/>
    <x v="1"/>
    <s v="Yurt İçi"/>
    <s v="Türkiye"/>
  </r>
  <r>
    <s v="Q1"/>
    <x v="1"/>
    <x v="2"/>
    <m/>
    <s v="MİYA OTOMASYON VE BARKOD BILISIM SISTEMLERI SAN TİC. VE L.T.D. STI."/>
    <s v="WPH.03.001"/>
    <s v="Webplus Hosting HIZMETI"/>
    <s v="Univera - Kanal"/>
    <x v="5"/>
    <s v="Hosting"/>
    <s v="Webplus"/>
    <n v="2597.0100000000002"/>
    <m/>
    <n v="2"/>
    <m/>
    <n v="5194.0200000000004"/>
    <m/>
    <n v="0"/>
    <m/>
    <n v="5194.0200000000004"/>
    <m/>
    <n v="0"/>
    <n v="0"/>
    <m/>
    <m/>
    <m/>
    <s v="Miya"/>
    <x v="0"/>
    <s v="Yenileme"/>
    <s v="Hizmet"/>
    <s v="Hosting"/>
    <s v="Key Account"/>
    <x v="1"/>
    <x v="1"/>
    <s v="Yurt İçi"/>
    <s v="Türkiye"/>
  </r>
  <r>
    <s v="Q1"/>
    <x v="1"/>
    <x v="2"/>
    <m/>
    <s v="MİYA OTOMASYON VE BARKOD BILISIM SISTEMLERI SAN TİC. VE L.T.D. STI."/>
    <s v="WPH.03.001"/>
    <s v="Webplus Hosting HIZMETI"/>
    <s v="Univera - Kanal"/>
    <x v="5"/>
    <s v="Hosting"/>
    <s v="Webplus"/>
    <n v="2597.0100000000002"/>
    <m/>
    <n v="2"/>
    <m/>
    <n v="5194.0200000000004"/>
    <m/>
    <n v="0"/>
    <m/>
    <n v="5194.0200000000004"/>
    <m/>
    <n v="0"/>
    <n v="0"/>
    <m/>
    <m/>
    <m/>
    <s v="Miya"/>
    <x v="0"/>
    <s v="Yenileme"/>
    <s v="Hizmet"/>
    <s v="Hosting"/>
    <s v="Key Account"/>
    <x v="1"/>
    <x v="1"/>
    <s v="Yurt İçi"/>
    <s v="Türkiye"/>
  </r>
  <r>
    <s v="Q1"/>
    <x v="1"/>
    <x v="2"/>
    <m/>
    <s v="MİYA OTOMASYON VE BARKOD BILISIM SISTEMLERI SAN TİC. VE L.T.D. STI."/>
    <s v="UH.01.002"/>
    <s v="Unidox Kontör"/>
    <s v="Univera Kontör Satışı"/>
    <x v="5"/>
    <s v="E-Dönüşüm"/>
    <s v="Unidox"/>
    <n v="1.3656999999999999"/>
    <m/>
    <n v="25000"/>
    <m/>
    <n v="42657.5"/>
    <m/>
    <n v="8515"/>
    <m/>
    <n v="34142.5"/>
    <m/>
    <n v="0"/>
    <n v="0"/>
    <m/>
    <m/>
    <m/>
    <s v="Miya"/>
    <x v="0"/>
    <s v="Yeni Satış"/>
    <s v="Kontor"/>
    <s v="Kontor Satışı"/>
    <s v="Key Account"/>
    <x v="1"/>
    <x v="1"/>
    <s v="Yurt İçi"/>
    <s v="Türkiye"/>
  </r>
  <r>
    <s v="Q1"/>
    <x v="1"/>
    <x v="2"/>
    <m/>
    <s v="BARIS MESRUBAT - HASAN KADIR ZOGUN"/>
    <s v="UH.01.002"/>
    <s v="Unidox Kontör"/>
    <s v="Univera Kontör Satışı"/>
    <x v="6"/>
    <s v="E-Dönüşüm"/>
    <s v="Unidox"/>
    <n v="3.6"/>
    <m/>
    <n v="5000"/>
    <m/>
    <n v="18000"/>
    <m/>
    <n v="0"/>
    <m/>
    <n v="18000"/>
    <m/>
    <n v="0"/>
    <n v="0"/>
    <m/>
    <m/>
    <m/>
    <s v="Barış Meşrubat"/>
    <x v="3"/>
    <s v="Yeni Satış"/>
    <s v="Kontor"/>
    <s v="Kontor Satışı"/>
    <s v="Key Account"/>
    <x v="0"/>
    <x v="0"/>
    <s v="Yurt İçi"/>
    <s v="Türkiye"/>
  </r>
  <r>
    <s v="Q1"/>
    <x v="1"/>
    <x v="2"/>
    <m/>
    <s v="DOĞUŞ ÇAY VE GIDA MADD.ÜRT.PAZ.İTH.İHR.A.Ş"/>
    <s v="SH.02.001"/>
    <s v="Stokbar Panorama - Yillik Yazilim Bakim Hizmeti"/>
    <s v="Univera Doğuş Çay Projesi"/>
    <x v="12"/>
    <s v="Stokbar"/>
    <s v="Stokbar"/>
    <n v="10972.5"/>
    <m/>
    <n v="1"/>
    <m/>
    <n v="15675"/>
    <m/>
    <n v="4702.5"/>
    <m/>
    <n v="10972.5"/>
    <m/>
    <n v="0"/>
    <n v="0"/>
    <m/>
    <m/>
    <m/>
    <s v="Doğuş Çay"/>
    <x v="0"/>
    <s v="Yeni Satış"/>
    <s v="Hizmet"/>
    <s v="Bakım ve Destek Hizmeti"/>
    <s v="Key Account"/>
    <x v="0"/>
    <x v="0"/>
    <s v="Yurt İçi"/>
    <s v="Türkiye"/>
  </r>
  <r>
    <s v="Q1"/>
    <x v="1"/>
    <x v="2"/>
    <m/>
    <s v="DOĞUŞ ÇAY VE GIDA MADD.ÜRT.PAZ.İTH.İHR.A.Ş"/>
    <s v="SY.01.007"/>
    <s v="Stokbar Panorama - Tesis Yazılımi (Enterprise)"/>
    <s v="Univera Doğuş Çay Projesi"/>
    <x v="12"/>
    <s v="Stokbar"/>
    <s v="Stokbar"/>
    <n v="190950"/>
    <m/>
    <n v="1"/>
    <m/>
    <n v="285000"/>
    <m/>
    <n v="94050"/>
    <m/>
    <n v="190950"/>
    <m/>
    <n v="0"/>
    <n v="0"/>
    <m/>
    <m/>
    <m/>
    <s v="Doğuş Çay"/>
    <x v="0"/>
    <s v="Yeni Satış"/>
    <s v="Lisans"/>
    <s v="Lisans Satışı"/>
    <s v="Key Account"/>
    <x v="0"/>
    <x v="0"/>
    <s v="Yurt İçi"/>
    <s v="Türkiye"/>
  </r>
  <r>
    <s v="Q1"/>
    <x v="1"/>
    <x v="2"/>
    <m/>
    <s v="DOĞUŞ ÇAY VE GIDA MADD.ÜRT.PAZ.İTH.İHR.A.Ş"/>
    <s v="SH.01.001"/>
    <s v="Stokbar Panorama - Proje Yönetim Hizmeti"/>
    <s v="Univera Doğuş Çay Projesi"/>
    <x v="12"/>
    <s v="Stokbar"/>
    <s v="Stokbar"/>
    <n v="11550"/>
    <m/>
    <n v="30"/>
    <m/>
    <n v="525000"/>
    <m/>
    <n v="178500"/>
    <m/>
    <n v="346500"/>
    <m/>
    <n v="0"/>
    <n v="0"/>
    <m/>
    <m/>
    <m/>
    <s v="Doğuş Çay"/>
    <x v="0"/>
    <s v="Yeni Satış"/>
    <s v="Hizmet"/>
    <s v="Proje Yönetimi ve Danışmanlık"/>
    <s v="Key Account"/>
    <x v="0"/>
    <x v="0"/>
    <s v="Yurt İçi"/>
    <s v="Türkiye"/>
  </r>
  <r>
    <s v="Q1"/>
    <x v="1"/>
    <x v="2"/>
    <m/>
    <s v="DOĞUŞ ÇAY VE GIDA MADD.ÜRT.PAZ.İTH.İHR.A.Ş"/>
    <s v="SH.03.001"/>
    <s v="Stokbar Panorama - Çafri Merkezi Hizmeti (Tesis)"/>
    <s v="Univera Doğuş Çay Projesi"/>
    <x v="12"/>
    <s v="Stokbar"/>
    <s v="Stokbar"/>
    <n v="8750"/>
    <m/>
    <n v="1"/>
    <m/>
    <n v="12500"/>
    <m/>
    <n v="3750"/>
    <m/>
    <n v="8750"/>
    <m/>
    <n v="0"/>
    <n v="0"/>
    <m/>
    <m/>
    <m/>
    <s v="Doğuş Çay"/>
    <x v="0"/>
    <s v="Yeni Satış"/>
    <s v="Hizmet"/>
    <s v="Çağrı Merkezi"/>
    <s v="Key Account"/>
    <x v="0"/>
    <x v="0"/>
    <s v="Yurt İçi"/>
    <s v="Türkiye"/>
  </r>
  <r>
    <s v="Q1"/>
    <x v="1"/>
    <x v="2"/>
    <m/>
    <s v="MARS GIDA ÜRÜNLERI TIC. LTD.STI."/>
    <s v="EH.06.001"/>
    <s v="Enroute Panorama - Hosting Hizmeti"/>
    <s v="Univera - Mars Gıda"/>
    <x v="14"/>
    <s v="Hosting"/>
    <s v="Enroute"/>
    <n v="63153.79"/>
    <m/>
    <n v="1"/>
    <m/>
    <n v="63153.794527999999"/>
    <m/>
    <n v="4.5279999999999999E-3"/>
    <m/>
    <n v="63153.79"/>
    <m/>
    <n v="0"/>
    <n v="0"/>
    <m/>
    <m/>
    <m/>
    <s v="Mars Gıda"/>
    <x v="0"/>
    <s v="Yenileme"/>
    <s v="Hizmet"/>
    <s v="Hosting"/>
    <s v="Key Account"/>
    <x v="0"/>
    <x v="0"/>
    <s v="Yurt İçi"/>
    <s v="Türkiye"/>
  </r>
  <r>
    <s v="Q3"/>
    <x v="0"/>
    <x v="7"/>
    <m/>
    <s v="Şölen Çikolata Gıda Sanayi Ve Ticaret A. Ş."/>
    <s v="EY.06.001"/>
    <s v="EnRoute Panorama - Yazilim Gelistirme Hizmeti"/>
    <s v="Univera - Şölen"/>
    <x v="11"/>
    <s v="Enroute"/>
    <m/>
    <n v="7290"/>
    <m/>
    <n v="6.93"/>
    <m/>
    <n v="50519.7"/>
    <m/>
    <n v="0"/>
    <m/>
    <n v="50519.7"/>
    <m/>
    <n v="0"/>
    <n v="0"/>
    <s v="UNI240000001343"/>
    <m/>
    <m/>
    <s v="Şölen"/>
    <x v="0"/>
    <s v="Yeni Satış"/>
    <s v="Hizmet"/>
    <s v="Yazılım Geliştirme"/>
    <s v="Key Account"/>
    <x v="0"/>
    <x v="0"/>
    <s v="Yurt İçi"/>
    <s v="Türkiye"/>
  </r>
  <r>
    <s v="Q3"/>
    <x v="0"/>
    <x v="7"/>
    <m/>
    <s v="Şölen Çikolata Gıda Sanayi Ve Ticaret A. Ş."/>
    <s v="EH.05.002"/>
    <s v="EnRoute Panorama - Rapor Gelistirme Hizmeti"/>
    <s v="Univera - Şölen"/>
    <x v="11"/>
    <s v="Enroute"/>
    <m/>
    <n v="5443.2"/>
    <m/>
    <n v="7"/>
    <m/>
    <n v="38102.400000000001"/>
    <m/>
    <n v="0"/>
    <m/>
    <n v="38102.400000000001"/>
    <m/>
    <n v="0"/>
    <n v="0"/>
    <s v="UNI240000001343"/>
    <m/>
    <m/>
    <s v="Şölen"/>
    <x v="0"/>
    <s v="Yeni Satış"/>
    <s v="Hizmet"/>
    <s v="Rapor Geliştirme"/>
    <s v="Key Account"/>
    <x v="0"/>
    <x v="0"/>
    <s v="Yurt İçi"/>
    <s v="Türkiye"/>
  </r>
  <r>
    <s v="Q1"/>
    <x v="1"/>
    <x v="2"/>
    <m/>
    <s v="Lomisi JSC Efes Gürcistan "/>
    <s v="QH.02.001"/>
    <s v="Quest Panorama - Yillik Yazilim Bakimi, Yasatma ve Merkezi Destek Hizmeti"/>
    <s v="Univera - Efes Gürcistan"/>
    <x v="16"/>
    <s v="Quest"/>
    <s v="Quest"/>
    <n v="72132.149999999994"/>
    <m/>
    <n v="1"/>
    <m/>
    <n v="72132.153789999997"/>
    <m/>
    <n v="3.79E-3"/>
    <m/>
    <n v="72132.149999999994"/>
    <m/>
    <n v="0"/>
    <n v="0"/>
    <m/>
    <m/>
    <m/>
    <s v="Efes International"/>
    <x v="0"/>
    <s v="Yenileme"/>
    <s v="Hizmet"/>
    <s v="Bakım ve Destek Hizmeti"/>
    <s v="Key Account"/>
    <x v="0"/>
    <x v="0"/>
    <s v="Yurt Dışı"/>
    <s v="Gürcistan"/>
  </r>
  <r>
    <s v="Q3"/>
    <x v="0"/>
    <x v="7"/>
    <m/>
    <s v="SATEM GRUP GIDA DAGITIM VE PAZARLAMA A.S."/>
    <s v="EH.01.001"/>
    <s v="EnRoute Panorama - Proje Yönetim Hizmeti"/>
    <s v="Univera - Oyak Grup"/>
    <x v="7"/>
    <s v="Enroute"/>
    <m/>
    <n v="8056.3"/>
    <m/>
    <n v="1"/>
    <m/>
    <n v="11509"/>
    <m/>
    <n v="3452.7"/>
    <m/>
    <n v="8056.3"/>
    <m/>
    <n v="0"/>
    <n v="0"/>
    <s v="UNI240000001351"/>
    <m/>
    <m/>
    <s v="Oyak Grup"/>
    <x v="0"/>
    <s v="Yeni Satış"/>
    <s v="Hizmet"/>
    <s v="Proje Yönetimi ve Danışmanlık"/>
    <s v="Key Account"/>
    <x v="0"/>
    <x v="0"/>
    <s v="Yurt İçi"/>
    <s v="Türkiye"/>
  </r>
  <r>
    <s v="Q1"/>
    <x v="1"/>
    <x v="2"/>
    <m/>
    <s v="MİYA OTOMASYON VE BARKOD BILISIM SISTEMLERI SAN TİC. VE L.T.D. STI."/>
    <s v="WProje Yönetimi.01.003"/>
    <s v="Webplus EK KULLANICI LISANSI +1"/>
    <s v="Univera - Kanal"/>
    <x v="5"/>
    <s v="Enroute"/>
    <s v="Webplus"/>
    <n v="1725"/>
    <m/>
    <n v="1"/>
    <m/>
    <n v="1725"/>
    <m/>
    <n v="0"/>
    <m/>
    <n v="1725"/>
    <m/>
    <n v="0"/>
    <n v="0"/>
    <m/>
    <m/>
    <m/>
    <s v="Miya"/>
    <x v="0"/>
    <s v="Yeni Satış"/>
    <s v="Lisans"/>
    <s v="Lisans Satışı"/>
    <s v="Key Account"/>
    <x v="1"/>
    <x v="1"/>
    <s v="Yurt İçi"/>
    <s v="Türkiye"/>
  </r>
  <r>
    <s v="Q1"/>
    <x v="1"/>
    <x v="2"/>
    <m/>
    <s v="MİYA OTOMASYON VE BARKOD BILISIM SISTEMLERI SAN TİC. VE L.T.D. STI."/>
    <s v="WProje Yönetimi.02.001"/>
    <s v="Webplus (Android) SATIS TEMSILCISI LISANSI"/>
    <s v="Univera - Kanal"/>
    <x v="5"/>
    <s v="Enroute"/>
    <s v="Webplus"/>
    <n v="4550"/>
    <m/>
    <n v="3"/>
    <m/>
    <n v="13650"/>
    <m/>
    <n v="0"/>
    <m/>
    <n v="13650"/>
    <m/>
    <n v="0"/>
    <n v="0"/>
    <m/>
    <m/>
    <m/>
    <s v="Miya"/>
    <x v="0"/>
    <s v="Yeni Satış"/>
    <s v="Lisans"/>
    <s v="Lisans Satışı"/>
    <s v="Key Account"/>
    <x v="1"/>
    <x v="1"/>
    <s v="Yurt İçi"/>
    <s v="Türkiye"/>
  </r>
  <r>
    <s v="Q1"/>
    <x v="1"/>
    <x v="2"/>
    <m/>
    <s v="MİYA OTOMASYON VE BARKOD BILISIM SISTEMLERI SAN TİC. VE L.T.D. STI."/>
    <s v="WProje Yönetimi.02.001"/>
    <s v="Webplus (Android) SATIS TEMSILCISI LISANSI"/>
    <s v="Univera - Kanal"/>
    <x v="5"/>
    <s v="Enroute"/>
    <s v="Webplus"/>
    <n v="4550"/>
    <m/>
    <n v="1"/>
    <m/>
    <n v="4550"/>
    <m/>
    <n v="0"/>
    <m/>
    <n v="4550"/>
    <m/>
    <n v="0"/>
    <n v="0"/>
    <m/>
    <m/>
    <m/>
    <s v="Miya"/>
    <x v="0"/>
    <s v="Yeni Satış"/>
    <s v="Lisans"/>
    <s v="Lisans Satışı"/>
    <s v="Key Account"/>
    <x v="1"/>
    <x v="1"/>
    <s v="Yurt İçi"/>
    <s v="Türkiye"/>
  </r>
  <r>
    <s v="Q1"/>
    <x v="1"/>
    <x v="2"/>
    <m/>
    <s v="MİYA OTOMASYON VE BARKOD BILISIM SISTEMLERI SAN TİC. VE L.T.D. STI."/>
    <s v="WProje Yönetimi.02.001"/>
    <s v="Webplus (Android) SATIS TEMSILCISI LISANSI"/>
    <s v="Univera - Kanal"/>
    <x v="5"/>
    <s v="Enroute"/>
    <s v="Webplus"/>
    <n v="2588"/>
    <m/>
    <n v="2"/>
    <m/>
    <n v="5176"/>
    <m/>
    <n v="0"/>
    <m/>
    <n v="5176"/>
    <m/>
    <n v="0"/>
    <n v="0"/>
    <m/>
    <m/>
    <m/>
    <s v="Miya"/>
    <x v="0"/>
    <s v="Yeni Satış"/>
    <s v="Lisans"/>
    <s v="Lisans Satışı"/>
    <s v="Key Account"/>
    <x v="1"/>
    <x v="1"/>
    <s v="Yurt İçi"/>
    <s v="Türkiye"/>
  </r>
  <r>
    <s v="Q1"/>
    <x v="1"/>
    <x v="2"/>
    <m/>
    <s v="KÖKTEPE GIDA TEMIZLIK VE TEMIZLIK MALZ.PAZ.ITH.IHR.SAN.TIC.LTD.STI."/>
    <s v="UH.01.002"/>
    <s v="Unidox Kontör"/>
    <s v="Univera Kontör Satışı"/>
    <x v="6"/>
    <s v="E-Dönüşüm"/>
    <s v="Unidox"/>
    <n v="2.2999999999999998"/>
    <m/>
    <n v="10000"/>
    <m/>
    <n v="23000"/>
    <m/>
    <n v="0"/>
    <m/>
    <n v="23000"/>
    <m/>
    <n v="0"/>
    <n v="0"/>
    <m/>
    <m/>
    <m/>
    <s v="Doğuş Çay"/>
    <x v="0"/>
    <s v="Yeni Satış"/>
    <s v="Kontor"/>
    <s v="Kontor Satışı"/>
    <s v="Key Account"/>
    <x v="0"/>
    <x v="0"/>
    <s v="Yurt İçi"/>
    <s v="Türkiye"/>
  </r>
  <r>
    <s v="Q1"/>
    <x v="1"/>
    <x v="2"/>
    <m/>
    <s v="BALIKESIR ELEKTROMEKANIK SANAYI TESISLERI AS."/>
    <s v="SH.02.001"/>
    <s v="Stokbar Panorama - Yillik Yazilim Bakim Hizmeti"/>
    <s v="Univera - Best Elektromekanik"/>
    <x v="13"/>
    <s v="Stokbar"/>
    <s v="Stokbar"/>
    <n v="303175.06"/>
    <m/>
    <n v="1"/>
    <m/>
    <n v="303175.06"/>
    <m/>
    <n v="0"/>
    <m/>
    <n v="303175.06"/>
    <m/>
    <n v="0"/>
    <n v="0"/>
    <m/>
    <m/>
    <m/>
    <s v="Balıkesir Elektromekanik"/>
    <x v="0"/>
    <s v="Yenileme"/>
    <s v="Hizmet"/>
    <s v="Bakım ve Destek Hizmeti"/>
    <s v="Key Account"/>
    <x v="0"/>
    <x v="0"/>
    <s v="Yurt İçi"/>
    <s v="Türkiye"/>
  </r>
  <r>
    <s v="Q1"/>
    <x v="1"/>
    <x v="2"/>
    <m/>
    <s v="IFFCO TURKEY GIDA SAN. ve TIC. A.S"/>
    <s v="SH.02.001"/>
    <s v="Stokbar Panorama - Yillik Yazilim Bakim Hizmeti"/>
    <s v="Univera - Felda Iffco"/>
    <x v="13"/>
    <s v="Stokbar"/>
    <s v="Stokbar"/>
    <n v="105600"/>
    <m/>
    <n v="1"/>
    <m/>
    <n v="105600"/>
    <m/>
    <n v="0"/>
    <m/>
    <n v="105600"/>
    <m/>
    <n v="0"/>
    <n v="0"/>
    <m/>
    <m/>
    <m/>
    <s v="Felda - Iffco"/>
    <x v="0"/>
    <s v="Yenileme"/>
    <s v="Hizmet"/>
    <s v="Bakım ve Destek Hizmeti"/>
    <s v="Key Account"/>
    <x v="0"/>
    <x v="0"/>
    <s v="Yurt İçi"/>
    <s v="Türkiye"/>
  </r>
  <r>
    <s v="Q1"/>
    <x v="1"/>
    <x v="2"/>
    <m/>
    <s v="BALIKESIR ELEKTROMEKANIK SANAYI TESISLERI AS."/>
    <s v="SH.03.001"/>
    <s v="Stokbar Panorama - Çafri Merkezi Hizmeti (Tesis)"/>
    <s v="Univera - Best Elektromekanik"/>
    <x v="13"/>
    <s v="Stokbar"/>
    <s v="Stokbar"/>
    <n v="77101.2"/>
    <m/>
    <n v="2"/>
    <m/>
    <n v="154202.4"/>
    <m/>
    <n v="0"/>
    <m/>
    <n v="154202.4"/>
    <m/>
    <n v="0"/>
    <n v="0"/>
    <m/>
    <m/>
    <m/>
    <s v="Balıkesir Elektromekanik"/>
    <x v="0"/>
    <s v="Yenileme"/>
    <s v="Hizmet"/>
    <s v="Çağrı Merkezi"/>
    <s v="Key Account"/>
    <x v="0"/>
    <x v="0"/>
    <s v="Yurt İçi"/>
    <s v="Türkiye"/>
  </r>
  <r>
    <s v="Q3"/>
    <x v="0"/>
    <x v="7"/>
    <m/>
    <s v="Haribo SEKERLEME SAN. TIC.LTD. STI."/>
    <s v="EY.06.001"/>
    <s v="EnRoute Panorama - Yazilim Gelistirme Hizmeti"/>
    <s v="Univera - Haribo"/>
    <x v="7"/>
    <s v="Enroute"/>
    <m/>
    <n v="4205.7006172839501"/>
    <m/>
    <n v="6.48"/>
    <m/>
    <n v="30281.040000000001"/>
    <m/>
    <n v="3028.1"/>
    <m/>
    <n v="27252.94"/>
    <m/>
    <n v="0"/>
    <n v="0"/>
    <s v="UNI240000001375"/>
    <m/>
    <m/>
    <s v="Haribo"/>
    <x v="0"/>
    <s v="Yeni Satış"/>
    <s v="Hizmet"/>
    <s v="Yazılım Geliştirme"/>
    <s v="Key Account"/>
    <x v="0"/>
    <x v="0"/>
    <s v="Yurt İçi"/>
    <s v="Türkiye"/>
  </r>
  <r>
    <s v="Q3"/>
    <x v="0"/>
    <x v="7"/>
    <m/>
    <s v="Mey İçki Sanayi ve Ticaret A.Ş."/>
    <s v="EY.06.001"/>
    <s v="EnRoute Panorama - Yazilim Gelistirme Hizmeti"/>
    <s v="Univera - Mey İçki"/>
    <x v="11"/>
    <s v="Enroute"/>
    <m/>
    <n v="5072"/>
    <m/>
    <n v="64.8"/>
    <m/>
    <n v="328665.59999999998"/>
    <m/>
    <n v="0"/>
    <m/>
    <n v="328665.59999999998"/>
    <m/>
    <n v="0"/>
    <n v="0"/>
    <s v="UNI240000001410"/>
    <m/>
    <m/>
    <s v="Mey İçki"/>
    <x v="0"/>
    <s v="Yeni Satış"/>
    <s v="Hizmet"/>
    <s v="Yazılım Geliştirme"/>
    <s v="Key Account"/>
    <x v="0"/>
    <x v="0"/>
    <s v="Yurt İçi"/>
    <s v="Türkiye"/>
  </r>
  <r>
    <s v="Q3"/>
    <x v="0"/>
    <x v="7"/>
    <m/>
    <s v="JTI TÜTÜN ÜRÜNLERI PAZARLAMA A.S."/>
    <s v="EH.03.003"/>
    <s v="EnRoute Panorama - Uzman Destek Hizmeti"/>
    <s v="Univera - JTI"/>
    <x v="11"/>
    <s v="Enroute"/>
    <m/>
    <n v="100000"/>
    <m/>
    <n v="1"/>
    <m/>
    <n v="100000"/>
    <m/>
    <n v="0"/>
    <m/>
    <n v="100000"/>
    <m/>
    <n v="0"/>
    <n v="0"/>
    <s v="UNI240000001352"/>
    <m/>
    <m/>
    <s v="JTI"/>
    <x v="0"/>
    <s v="Yenileme"/>
    <s v="Hizmet"/>
    <s v="Hosting"/>
    <s v="Key Account"/>
    <x v="0"/>
    <x v="0"/>
    <s v="Yurt İçi"/>
    <s v="Türkiye"/>
  </r>
  <r>
    <s v="Q3"/>
    <x v="0"/>
    <x v="7"/>
    <m/>
    <s v="JTI TÜTÜN ÜRÜNLERI PAZARLAMA A.S."/>
    <s v="EH.03.003"/>
    <s v="EnRoute Panorama - Uzman Destek Hizmeti"/>
    <s v="Univera - JTI"/>
    <x v="11"/>
    <s v="Enroute"/>
    <m/>
    <n v="100000"/>
    <m/>
    <n v="1"/>
    <m/>
    <n v="100000"/>
    <m/>
    <n v="0"/>
    <m/>
    <n v="100000"/>
    <m/>
    <n v="0"/>
    <n v="0"/>
    <s v="UNI240000001353"/>
    <m/>
    <m/>
    <s v="JTI"/>
    <x v="0"/>
    <s v="Yenileme"/>
    <s v="Hizmet"/>
    <s v="Hosting"/>
    <s v="Key Account"/>
    <x v="0"/>
    <x v="0"/>
    <s v="Yurt İçi"/>
    <s v="Türkiye"/>
  </r>
  <r>
    <s v="Q3"/>
    <x v="0"/>
    <x v="7"/>
    <m/>
    <s v="Haribo SEKERLEME SAN. TIC.LTD. STI."/>
    <s v="EH.01.001"/>
    <s v="EnRoute Panorama - Proje Yönetim Hizmeti"/>
    <s v="Univera - Haribo"/>
    <x v="7"/>
    <s v="Enroute"/>
    <m/>
    <n v="3924.9"/>
    <m/>
    <n v="1"/>
    <m/>
    <n v="4361"/>
    <m/>
    <n v="436.1"/>
    <m/>
    <n v="3924.9"/>
    <m/>
    <n v="0"/>
    <n v="0"/>
    <s v="UNI240000001375"/>
    <m/>
    <m/>
    <s v="Haribo"/>
    <x v="0"/>
    <s v="Yeni Satış"/>
    <s v="Hizmet"/>
    <s v="Proje Yönetimi ve Danışmanlık"/>
    <s v="Key Account"/>
    <x v="0"/>
    <x v="0"/>
    <s v="Yurt İçi"/>
    <s v="Türkiye"/>
  </r>
  <r>
    <s v="Q3"/>
    <x v="0"/>
    <x v="7"/>
    <m/>
    <s v="Mey İçki Sanayi ve Ticaret A.Ş."/>
    <s v="EH.01.001"/>
    <s v="EnRoute Panorama - Proje Yönetim Hizmeti"/>
    <s v="Univera - Mey İçki"/>
    <x v="11"/>
    <s v="Enroute"/>
    <m/>
    <n v="4723"/>
    <m/>
    <n v="5"/>
    <m/>
    <n v="23615"/>
    <m/>
    <n v="0"/>
    <m/>
    <n v="23615"/>
    <m/>
    <n v="0"/>
    <n v="0"/>
    <s v="UNI240000001410"/>
    <m/>
    <m/>
    <s v="Mey İçki"/>
    <x v="0"/>
    <s v="Yeni Satış"/>
    <s v="Hizmet"/>
    <s v="Proje Yönetimi ve Danışmanlık"/>
    <s v="Key Account"/>
    <x v="0"/>
    <x v="0"/>
    <s v="Yurt İçi"/>
    <s v="Türkiye"/>
  </r>
  <r>
    <s v="Q3"/>
    <x v="0"/>
    <x v="7"/>
    <m/>
    <s v="Şölen Çikolata Gıda Sanayi Ve Ticaret A. Ş."/>
    <s v="EH.01.001"/>
    <s v="EnRoute Panorama - Proje Yönetim Hizmeti"/>
    <s v="Univera - Şölen"/>
    <x v="11"/>
    <s v="Enroute"/>
    <m/>
    <n v="6451.2"/>
    <m/>
    <n v="1"/>
    <m/>
    <n v="6451.2"/>
    <m/>
    <n v="0"/>
    <m/>
    <n v="6451.2"/>
    <m/>
    <n v="0"/>
    <n v="0"/>
    <s v="UNI240000001343"/>
    <m/>
    <m/>
    <s v="Şölen"/>
    <x v="0"/>
    <s v="Yeni Satış"/>
    <s v="Hizmet"/>
    <s v="Proje Yönetimi ve Danışmanlık"/>
    <s v="Key Account"/>
    <x v="0"/>
    <x v="0"/>
    <s v="Yurt İçi"/>
    <s v="Türkiye"/>
  </r>
  <r>
    <s v="Q3"/>
    <x v="0"/>
    <x v="7"/>
    <m/>
    <s v="Mey İçki Sanayi ve Ticaret A.Ş."/>
    <s v="EH.01.003"/>
    <s v="EnRoute Panorama - Kurulum ve Efitim Hizmeti"/>
    <s v="Univera - Mey İçki"/>
    <x v="11"/>
    <s v="Enroute"/>
    <m/>
    <n v="5072"/>
    <m/>
    <n v="11"/>
    <m/>
    <n v="55792"/>
    <m/>
    <n v="0"/>
    <m/>
    <n v="55792"/>
    <m/>
    <n v="0"/>
    <n v="0"/>
    <s v="UNI240000001410"/>
    <m/>
    <m/>
    <s v="Mey İçki"/>
    <x v="0"/>
    <s v="Yeni Satış"/>
    <s v="Hizmet"/>
    <s v="Kurulum ve Eğitim"/>
    <s v="Key Account"/>
    <x v="0"/>
    <x v="0"/>
    <s v="Yurt İçi"/>
    <s v="Türkiye"/>
  </r>
  <r>
    <s v="Q1"/>
    <x v="1"/>
    <x v="2"/>
    <m/>
    <s v="MİYA OTOMASYON VE BARKOD BILISIM SISTEMLERI SAN TİC. VE L.T.D. STI."/>
    <s v="UH.01.002"/>
    <s v="Unidox Kontör"/>
    <s v="Univera Kontör Satışı"/>
    <x v="5"/>
    <s v="E-Dönüşüm"/>
    <s v="Unidox"/>
    <n v="2.4375"/>
    <m/>
    <n v="25000"/>
    <m/>
    <n v="60937.5"/>
    <m/>
    <n v="0"/>
    <m/>
    <n v="60937.5"/>
    <m/>
    <n v="0"/>
    <n v="0"/>
    <m/>
    <m/>
    <m/>
    <s v="Miya"/>
    <x v="0"/>
    <s v="Yeni Satış"/>
    <s v="Kontor"/>
    <s v="Kontor Satışı"/>
    <s v="Key Account"/>
    <x v="1"/>
    <x v="1"/>
    <s v="Yurt İçi"/>
    <s v="Türkiye"/>
  </r>
  <r>
    <s v="Q1"/>
    <x v="1"/>
    <x v="2"/>
    <m/>
    <s v="DOĞUŞ ÇAY VE GIDA MADD.ÜRT.PAZ.İTH.İHR.A.Ş"/>
    <s v="SH.02.001"/>
    <s v="Stokbar Panorama - Yillik Yazilim Bakim Hizmeti"/>
    <s v="Univera Doğuş Çay Projesi"/>
    <x v="12"/>
    <s v="Stokbar"/>
    <s v="Stokbar"/>
    <n v="1470914.54"/>
    <m/>
    <n v="1"/>
    <m/>
    <n v="1470914.54"/>
    <m/>
    <n v="0"/>
    <m/>
    <n v="1470914.54"/>
    <m/>
    <n v="0"/>
    <n v="0"/>
    <m/>
    <m/>
    <m/>
    <s v="Doğuş Çay"/>
    <x v="0"/>
    <s v="Yenileme"/>
    <s v="Hizmet"/>
    <s v="Bakım ve Destek Hizmeti"/>
    <s v="Key Account"/>
    <x v="0"/>
    <x v="0"/>
    <s v="Yurt İçi"/>
    <s v="Türkiye"/>
  </r>
  <r>
    <s v="Q1"/>
    <x v="1"/>
    <x v="2"/>
    <m/>
    <s v="DOĞUŞ ÇAY VE GIDA MADD.ÜRT.PAZ.İTH.İHR.A.Ş"/>
    <s v="LH.02.001"/>
    <s v="LOJITEK PANORAMA Bakım VE DESTEK HIZMETI"/>
    <s v="Univera Doğuş Çay Projesi"/>
    <x v="12"/>
    <s v="Stokbar"/>
    <s v="Lojitek"/>
    <n v="416845.14"/>
    <m/>
    <n v="1"/>
    <m/>
    <n v="416845.14"/>
    <m/>
    <n v="0"/>
    <m/>
    <n v="416845.14"/>
    <m/>
    <n v="0"/>
    <n v="0"/>
    <m/>
    <m/>
    <m/>
    <s v="Doğuş Çay"/>
    <x v="0"/>
    <s v="Yenileme"/>
    <s v="Hizmet"/>
    <s v="Bakım ve Destek Hizmeti"/>
    <s v="Key Account"/>
    <x v="0"/>
    <x v="0"/>
    <s v="Yurt İçi"/>
    <s v="Türkiye"/>
  </r>
  <r>
    <s v="Q1"/>
    <x v="1"/>
    <x v="2"/>
    <m/>
    <s v="ALPEDO GIDA SAN.VE TIC.A.S"/>
    <s v="EH.02.001"/>
    <s v="Enroute Panorama - Yillik Yazilim Bakimi, Yasatma ve Merkezi Destek Hizmeti"/>
    <s v="Univera - Alpedo Dondurma"/>
    <x v="11"/>
    <s v="Enroute"/>
    <s v="Enroute"/>
    <n v="546975"/>
    <m/>
    <n v="1"/>
    <m/>
    <n v="546975"/>
    <m/>
    <n v="0"/>
    <m/>
    <n v="546975"/>
    <m/>
    <n v="0"/>
    <n v="0"/>
    <m/>
    <m/>
    <m/>
    <s v="Alpedo"/>
    <x v="3"/>
    <s v="Yeni Satış"/>
    <s v="Hizmet"/>
    <s v="Bakım ve Destek Hizmeti"/>
    <s v="Diğer"/>
    <x v="0"/>
    <x v="0"/>
    <s v="Yurt İçi"/>
    <s v="Türkiye"/>
  </r>
  <r>
    <s v="Q1"/>
    <x v="1"/>
    <x v="2"/>
    <m/>
    <s v="TCHIBO KAHVE MAMÜLLERI DAG. VE PAZ. TIC. LTD. STI."/>
    <s v="EH.06.001"/>
    <s v="Enroute Panorama - Hosting Hizmeti"/>
    <s v="Univera - Tchibo"/>
    <x v="12"/>
    <s v="Hosting"/>
    <s v="Enroute"/>
    <n v="57391.91"/>
    <m/>
    <n v="1"/>
    <m/>
    <n v="57391.91"/>
    <m/>
    <n v="0"/>
    <m/>
    <n v="57391.91"/>
    <m/>
    <n v="0"/>
    <n v="0"/>
    <m/>
    <m/>
    <m/>
    <s v="Tchibo"/>
    <x v="3"/>
    <s v="Yeni Satış"/>
    <s v="Hizmet"/>
    <s v="Hosting"/>
    <s v="Key Account"/>
    <x v="0"/>
    <x v="0"/>
    <s v="Yurt İçi"/>
    <s v="Türkiye"/>
  </r>
  <r>
    <s v="Q1"/>
    <x v="1"/>
    <x v="2"/>
    <m/>
    <s v="ALPEDO GIDA SAN.VE TIC.A.S"/>
    <s v="EH.03.001"/>
    <s v="Enroute Panorama - Çafri Merkezi Hizmeti  (MSD)"/>
    <s v="Univera - Alpedo Dondurma"/>
    <x v="11"/>
    <s v="Enroute"/>
    <s v="Enroute"/>
    <n v="18360"/>
    <m/>
    <n v="22"/>
    <m/>
    <n v="403920"/>
    <m/>
    <n v="0"/>
    <m/>
    <n v="403920"/>
    <m/>
    <n v="0"/>
    <n v="0"/>
    <m/>
    <m/>
    <m/>
    <s v="Alpedo"/>
    <x v="3"/>
    <s v="Yeni Satış"/>
    <s v="Hizmet"/>
    <s v="Çağrı Merkezi"/>
    <s v="Diğer"/>
    <x v="0"/>
    <x v="0"/>
    <s v="Yurt İçi"/>
    <s v="Türkiye"/>
  </r>
  <r>
    <s v="Q3"/>
    <x v="0"/>
    <x v="7"/>
    <m/>
    <s v="AGAÇLI OTOMOTIV GIDA TIC. VE SAN. A.S."/>
    <s v="EH.03.001"/>
    <s v="EnRoute Panorama - Çafri Merkezi Hizmeti  (MSD)"/>
    <s v="Univera - JTI"/>
    <x v="11"/>
    <s v="Enroute"/>
    <m/>
    <n v="1161.2"/>
    <m/>
    <n v="15"/>
    <m/>
    <n v="17418"/>
    <m/>
    <n v="0"/>
    <m/>
    <n v="17418"/>
    <m/>
    <n v="0"/>
    <n v="0"/>
    <s v="UNI240000001414"/>
    <m/>
    <m/>
    <s v="JTI"/>
    <x v="0"/>
    <s v="Yenileme"/>
    <s v="Hizmet"/>
    <s v="Çağrı Merkezi"/>
    <s v="Key Account"/>
    <x v="0"/>
    <x v="0"/>
    <s v="Yurt İçi"/>
    <s v="Türkiye"/>
  </r>
  <r>
    <s v="Q3"/>
    <x v="0"/>
    <x v="7"/>
    <m/>
    <s v="KOPUZ GIDA TIC. A.S."/>
    <s v="EH.03.001"/>
    <s v="EnRoute Panorama - Çafri Merkezi Hizmeti  (MSD)"/>
    <s v="Univera - JTI"/>
    <x v="11"/>
    <s v="Enroute"/>
    <m/>
    <n v="1161.2"/>
    <m/>
    <n v="11"/>
    <m/>
    <n v="12773.2"/>
    <m/>
    <n v="0"/>
    <m/>
    <n v="12773.2"/>
    <m/>
    <n v="0"/>
    <n v="0"/>
    <s v="UNI240000001429"/>
    <m/>
    <m/>
    <s v="JTI"/>
    <x v="0"/>
    <s v="Yenileme"/>
    <s v="Hizmet"/>
    <s v="Çağrı Merkezi"/>
    <s v="Key Account"/>
    <x v="0"/>
    <x v="0"/>
    <s v="Yurt İçi"/>
    <s v="Türkiye"/>
  </r>
  <r>
    <s v="Q3"/>
    <x v="0"/>
    <x v="7"/>
    <m/>
    <s v="AYDIN ÜNLÜER TUR.GIDA TIC. VE SAN. A.S."/>
    <s v="EH.03.001"/>
    <s v="EnRoute Panorama - Çafri Merkezi Hizmeti  (MSD)"/>
    <s v="Univera - JTI"/>
    <x v="11"/>
    <s v="Enroute"/>
    <m/>
    <n v="1161.2"/>
    <m/>
    <n v="3"/>
    <m/>
    <n v="3483.6"/>
    <m/>
    <n v="0"/>
    <m/>
    <n v="3483.6"/>
    <m/>
    <n v="0"/>
    <n v="0"/>
    <s v="UNI240000001416"/>
    <m/>
    <m/>
    <s v="JTI"/>
    <x v="0"/>
    <s v="Yenileme"/>
    <s v="Hizmet"/>
    <s v="Çağrı Merkezi"/>
    <s v="Key Account"/>
    <x v="0"/>
    <x v="0"/>
    <s v="Yurt İçi"/>
    <s v="Türkiye"/>
  </r>
  <r>
    <s v="Q3"/>
    <x v="0"/>
    <x v="7"/>
    <m/>
    <s v="BAMS GIDA ITRIYAT VE TEKSTIL TIC. VE SAN. LTD. STI."/>
    <s v="EH.03.001"/>
    <s v="EnRoute Panorama - Çafri Merkezi Hizmeti  (MSD)"/>
    <s v="Univera - JTI"/>
    <x v="11"/>
    <s v="Enroute"/>
    <m/>
    <n v="1161.2"/>
    <m/>
    <n v="2"/>
    <m/>
    <n v="2322.4"/>
    <m/>
    <n v="0"/>
    <m/>
    <n v="2322.4"/>
    <m/>
    <n v="0"/>
    <n v="0"/>
    <s v="UNI240000001415"/>
    <m/>
    <m/>
    <s v="JTI"/>
    <x v="0"/>
    <s v="Yenileme"/>
    <s v="Hizmet"/>
    <s v="Çağrı Merkezi"/>
    <s v="Key Account"/>
    <x v="0"/>
    <x v="0"/>
    <s v="Yurt İçi"/>
    <s v="Türkiye"/>
  </r>
  <r>
    <s v="Q3"/>
    <x v="0"/>
    <x v="7"/>
    <m/>
    <s v="BAYRAKTAR SATIS VE DAGITIM ANONIM SIRKETI"/>
    <s v="EH.03.001"/>
    <s v="EnRoute Panorama - Çafri Merkezi Hizmeti  (MSD)"/>
    <s v="Univera - JTI"/>
    <x v="11"/>
    <s v="Enroute"/>
    <m/>
    <n v="1161.2"/>
    <m/>
    <n v="2"/>
    <m/>
    <n v="2322.4"/>
    <m/>
    <n v="0"/>
    <m/>
    <n v="2322.4"/>
    <m/>
    <n v="0"/>
    <n v="0"/>
    <s v="UNI240000001417"/>
    <m/>
    <m/>
    <s v="JTI"/>
    <x v="0"/>
    <s v="Yenileme"/>
    <s v="Hizmet"/>
    <s v="Çağrı Merkezi"/>
    <s v="Key Account"/>
    <x v="0"/>
    <x v="0"/>
    <s v="Yurt İçi"/>
    <s v="Türkiye"/>
  </r>
  <r>
    <s v="Q3"/>
    <x v="0"/>
    <x v="7"/>
    <m/>
    <s v="DÜNYA MESRUBAT GIDA INS.TURIZM PAZ. SAN. VE TIC. LTD. STI."/>
    <s v="EH.03.001"/>
    <s v="EnRoute Panorama - Çafri Merkezi Hizmeti  (MSD)"/>
    <s v="Univera - JTI"/>
    <x v="11"/>
    <s v="Enroute"/>
    <m/>
    <n v="1161.2"/>
    <m/>
    <n v="5"/>
    <m/>
    <n v="5806"/>
    <m/>
    <n v="0"/>
    <m/>
    <n v="5806"/>
    <m/>
    <n v="0"/>
    <n v="0"/>
    <s v="UNI240000001424"/>
    <m/>
    <m/>
    <s v="JTI"/>
    <x v="0"/>
    <s v="Yenileme"/>
    <s v="Hizmet"/>
    <s v="Çağrı Merkezi"/>
    <s v="Key Account"/>
    <x v="0"/>
    <x v="0"/>
    <s v="Yurt İçi"/>
    <s v="Türkiye"/>
  </r>
  <r>
    <s v="Q3"/>
    <x v="0"/>
    <x v="7"/>
    <m/>
    <s v="KALPAKÇIOGLU GIDA SAN. VE TIC. LTD. STI."/>
    <s v="EH.03.001"/>
    <s v="EnRoute Panorama - Çafri Merkezi Hizmeti  (MSD)"/>
    <s v="Univera - JTI"/>
    <x v="11"/>
    <s v="Enroute"/>
    <m/>
    <n v="1161.2"/>
    <m/>
    <n v="2"/>
    <m/>
    <n v="2322.4"/>
    <m/>
    <n v="0"/>
    <m/>
    <n v="2322.4"/>
    <m/>
    <n v="0"/>
    <n v="0"/>
    <s v="UNI240000001427"/>
    <m/>
    <m/>
    <s v="JTI"/>
    <x v="0"/>
    <s v="Yenileme"/>
    <s v="Hizmet"/>
    <s v="Çağrı Merkezi"/>
    <s v="Key Account"/>
    <x v="0"/>
    <x v="0"/>
    <s v="Yurt İçi"/>
    <s v="Türkiye"/>
  </r>
  <r>
    <s v="Q3"/>
    <x v="0"/>
    <x v="7"/>
    <m/>
    <s v="ÖZCIHAN GIDA INSAAT TARIM NAKLIYE ENERJI TURIZM MAD. PAZ. VE SAN. LTD. STI."/>
    <s v="EH.03.001"/>
    <s v="EnRoute Panorama - Çafri Merkezi Hizmeti  (MSD)"/>
    <s v="Univera - JTI"/>
    <x v="11"/>
    <s v="Enroute"/>
    <m/>
    <n v="1161.2"/>
    <m/>
    <n v="2"/>
    <m/>
    <n v="2322.4"/>
    <m/>
    <n v="0"/>
    <m/>
    <n v="2322.4"/>
    <m/>
    <n v="0"/>
    <n v="0"/>
    <s v="UNI240000001451"/>
    <m/>
    <m/>
    <s v="JTI"/>
    <x v="0"/>
    <s v="Yenileme"/>
    <s v="Hizmet"/>
    <s v="Çağrı Merkezi"/>
    <s v="Key Account"/>
    <x v="0"/>
    <x v="0"/>
    <s v="Yurt İçi"/>
    <s v="Türkiye"/>
  </r>
  <r>
    <s v="Q3"/>
    <x v="0"/>
    <x v="7"/>
    <m/>
    <s v="ÖZÇELIK MESRUBAT VE GIDA MAD.TIC.PAZ.A.S."/>
    <s v="EH.03.001"/>
    <s v="EnRoute Panorama - Çafri Merkezi Hizmeti  (MSD)"/>
    <s v="Univera - JTI"/>
    <x v="11"/>
    <s v="Enroute"/>
    <m/>
    <n v="1161.2"/>
    <m/>
    <n v="5"/>
    <m/>
    <n v="5806"/>
    <m/>
    <n v="0"/>
    <m/>
    <n v="5806"/>
    <m/>
    <n v="0"/>
    <n v="0"/>
    <s v="UNI240000001430"/>
    <m/>
    <m/>
    <s v="JTI"/>
    <x v="0"/>
    <s v="Yenileme"/>
    <s v="Hizmet"/>
    <s v="Çağrı Merkezi"/>
    <s v="Key Account"/>
    <x v="0"/>
    <x v="0"/>
    <s v="Yurt İçi"/>
    <s v="Türkiye"/>
  </r>
  <r>
    <s v="Q3"/>
    <x v="0"/>
    <x v="7"/>
    <m/>
    <s v="ÖZERLER TICARET ILHAN ÖZER"/>
    <s v="EH.03.001"/>
    <s v="EnRoute Panorama - Çafri Merkezi Hizmeti  (MSD)"/>
    <s v="Univera - JTI"/>
    <x v="11"/>
    <s v="Enroute"/>
    <m/>
    <n v="1161.2"/>
    <m/>
    <n v="4"/>
    <m/>
    <n v="4644.8"/>
    <m/>
    <n v="0"/>
    <m/>
    <n v="4644.8"/>
    <m/>
    <n v="0"/>
    <n v="0"/>
    <s v="UNI240000001432"/>
    <m/>
    <m/>
    <s v="JTI"/>
    <x v="0"/>
    <s v="Yenileme"/>
    <s v="Hizmet"/>
    <s v="Çağrı Merkezi"/>
    <s v="Key Account"/>
    <x v="0"/>
    <x v="0"/>
    <s v="Yurt İçi"/>
    <s v="Türkiye"/>
  </r>
  <r>
    <s v="Q3"/>
    <x v="0"/>
    <x v="7"/>
    <m/>
    <s v="PIRAMIT GIDA LOJISTIK TICARET TIC. A.S."/>
    <s v="EH.03.001"/>
    <s v="EnRoute Panorama - Çafri Merkezi Hizmeti  (MSD)"/>
    <s v="Univera - JTI"/>
    <x v="11"/>
    <s v="Enroute"/>
    <m/>
    <n v="1161.2"/>
    <m/>
    <n v="2"/>
    <m/>
    <n v="2322.4"/>
    <m/>
    <n v="0"/>
    <m/>
    <n v="2322.4"/>
    <m/>
    <n v="0"/>
    <n v="0"/>
    <s v="UNI240000001433"/>
    <m/>
    <m/>
    <s v="JTI"/>
    <x v="0"/>
    <s v="Yenileme"/>
    <s v="Hizmet"/>
    <s v="Çağrı Merkezi"/>
    <s v="Key Account"/>
    <x v="0"/>
    <x v="0"/>
    <s v="Yurt İçi"/>
    <s v="Türkiye"/>
  </r>
  <r>
    <s v="Q3"/>
    <x v="0"/>
    <x v="7"/>
    <m/>
    <s v="SAMI EMGIN DAG. PAZ. TUR. TEKS. INS. SAN. TIC. LTD. STI."/>
    <s v="EH.03.001"/>
    <s v="EnRoute Panorama - Çafri Merkezi Hizmeti  (MSD)"/>
    <s v="Univera - JTI"/>
    <x v="11"/>
    <s v="Enroute"/>
    <m/>
    <n v="1161.2"/>
    <m/>
    <n v="2"/>
    <m/>
    <n v="2322.4"/>
    <m/>
    <n v="0"/>
    <m/>
    <n v="2322.4"/>
    <m/>
    <n v="0"/>
    <n v="0"/>
    <s v="UNI240000001436"/>
    <m/>
    <m/>
    <s v="JTI"/>
    <x v="0"/>
    <s v="Yenileme"/>
    <s v="Hizmet"/>
    <s v="Çağrı Merkezi"/>
    <s v="Key Account"/>
    <x v="0"/>
    <x v="0"/>
    <s v="Yurt İçi"/>
    <s v="Türkiye"/>
  </r>
  <r>
    <s v="Q3"/>
    <x v="0"/>
    <x v="7"/>
    <m/>
    <s v="SEKERCI GIDA TEMIZLIK ÜRÜN. PAZ. VE DAG. LTD. STI."/>
    <s v="EH.03.001"/>
    <s v="EnRoute Panorama - Çafri Merkezi Hizmeti  (MSD)"/>
    <s v="Univera - JTI"/>
    <x v="11"/>
    <s v="Enroute"/>
    <m/>
    <n v="1161.2"/>
    <m/>
    <n v="10"/>
    <m/>
    <n v="11612"/>
    <m/>
    <n v="0"/>
    <m/>
    <n v="11612"/>
    <m/>
    <n v="0"/>
    <n v="0"/>
    <s v="UNI240000001440"/>
    <m/>
    <m/>
    <s v="JTI"/>
    <x v="0"/>
    <s v="Yenileme"/>
    <s v="Hizmet"/>
    <s v="Çağrı Merkezi"/>
    <s v="Key Account"/>
    <x v="0"/>
    <x v="0"/>
    <s v="Yurt İçi"/>
    <s v="Türkiye"/>
  </r>
  <r>
    <s v="Q3"/>
    <x v="0"/>
    <x v="7"/>
    <m/>
    <s v="SEYPA GIDA IHTIYAÇ MAD.ÜRETIM.DAG.VE TIC. A.S."/>
    <s v="EH.03.001"/>
    <s v="EnRoute Panorama - Çafri Merkezi Hizmeti  (MSD)"/>
    <s v="Univera - JTI"/>
    <x v="11"/>
    <s v="Enroute"/>
    <m/>
    <n v="1161.2"/>
    <m/>
    <n v="2"/>
    <m/>
    <n v="2322.4"/>
    <m/>
    <n v="0"/>
    <m/>
    <n v="2322.4"/>
    <m/>
    <n v="0"/>
    <n v="0"/>
    <s v="UNI240000001438"/>
    <m/>
    <m/>
    <s v="JTI"/>
    <x v="0"/>
    <s v="Yenileme"/>
    <s v="Hizmet"/>
    <s v="Çağrı Merkezi"/>
    <s v="Key Account"/>
    <x v="0"/>
    <x v="0"/>
    <s v="Yurt İçi"/>
    <s v="Türkiye"/>
  </r>
  <r>
    <s v="Q3"/>
    <x v="0"/>
    <x v="7"/>
    <m/>
    <s v="SSG DAYANIKLI TÜKETIM MAD. GIDA ÜRÜNLERI PAZ. SAN. TIC. LTD. STI."/>
    <s v="EH.03.001"/>
    <s v="EnRoute Panorama - Çafri Merkezi Hizmeti  (MSD)"/>
    <s v="Univera - JTI"/>
    <x v="11"/>
    <s v="Enroute"/>
    <m/>
    <n v="1161.2"/>
    <m/>
    <n v="2"/>
    <m/>
    <n v="2322.4"/>
    <m/>
    <n v="0"/>
    <m/>
    <n v="2322.4"/>
    <m/>
    <n v="0"/>
    <n v="0"/>
    <s v="UNI240000001439"/>
    <m/>
    <m/>
    <s v="JTI"/>
    <x v="0"/>
    <s v="Yenileme"/>
    <s v="Hizmet"/>
    <s v="Çağrı Merkezi"/>
    <s v="Key Account"/>
    <x v="0"/>
    <x v="0"/>
    <s v="Yurt İçi"/>
    <s v="Türkiye"/>
  </r>
  <r>
    <s v="Q3"/>
    <x v="0"/>
    <x v="7"/>
    <m/>
    <s v="YILDIRIMLAR GRUP IHTIYAÇ VE GIDA MAD. TURIZM A.S"/>
    <s v="EH.03.001"/>
    <s v="EnRoute Panorama - Çafri Merkezi Hizmeti  (MSD)"/>
    <s v="Univera - JTI"/>
    <x v="11"/>
    <s v="Enroute"/>
    <m/>
    <n v="1161.2"/>
    <m/>
    <n v="2"/>
    <m/>
    <n v="2322.4"/>
    <m/>
    <n v="0"/>
    <m/>
    <n v="2322.4"/>
    <m/>
    <n v="0"/>
    <n v="0"/>
    <s v="UNI240000001441"/>
    <m/>
    <m/>
    <s v="JTI"/>
    <x v="0"/>
    <s v="Yenileme"/>
    <s v="Hizmet"/>
    <s v="Çağrı Merkezi"/>
    <s v="Key Account"/>
    <x v="0"/>
    <x v="0"/>
    <s v="Yurt İçi"/>
    <s v="Türkiye"/>
  </r>
  <r>
    <s v="Q3"/>
    <x v="0"/>
    <x v="7"/>
    <m/>
    <s v="YUSUF BEKTAS GIDA VE IHTIYAÇ MAD. ILETISIM NAKLIYE TIC.VE SAN.LTD.STI."/>
    <s v="EH.03.001"/>
    <s v="EnRoute Panorama - Çafri Merkezi Hizmeti  (MSD)"/>
    <s v="Univera - JTI"/>
    <x v="11"/>
    <s v="Enroute"/>
    <m/>
    <n v="1161.2"/>
    <m/>
    <n v="7"/>
    <m/>
    <n v="8128.4"/>
    <m/>
    <n v="0"/>
    <m/>
    <n v="8128.4"/>
    <m/>
    <n v="0"/>
    <n v="0"/>
    <s v="UNI240000001442"/>
    <m/>
    <m/>
    <s v="JTI"/>
    <x v="0"/>
    <s v="Yenileme"/>
    <s v="Hizmet"/>
    <s v="Çağrı Merkezi"/>
    <s v="Key Account"/>
    <x v="0"/>
    <x v="0"/>
    <s v="Yurt İçi"/>
    <s v="Türkiye"/>
  </r>
  <r>
    <s v="Q1"/>
    <x v="1"/>
    <x v="2"/>
    <m/>
    <s v="DOLUCA SARAPÇILIK VE PAZARLAMA AS."/>
    <s v="UH.01.002"/>
    <s v="Unidox Kontör"/>
    <s v="Univera - Brown Forman"/>
    <x v="6"/>
    <s v="E-Dönüşüm"/>
    <s v="Unidox"/>
    <n v="2"/>
    <m/>
    <n v="50000"/>
    <m/>
    <n v="100000"/>
    <m/>
    <n v="0"/>
    <m/>
    <n v="100000"/>
    <m/>
    <n v="0"/>
    <n v="0"/>
    <m/>
    <m/>
    <m/>
    <s v="Brown Forman"/>
    <x v="0"/>
    <s v="Yeni Satış"/>
    <s v="Kontor"/>
    <s v="Kontor Satışı"/>
    <s v="Key Account"/>
    <x v="0"/>
    <x v="0"/>
    <s v="Yurt İçi"/>
    <s v="Türkiye"/>
  </r>
  <r>
    <s v="Q1"/>
    <x v="1"/>
    <x v="2"/>
    <m/>
    <s v="ÖZKAN TICARET ERHAN ÖZKAN"/>
    <s v="UH.01.002"/>
    <s v="Unidox Kontör"/>
    <s v="Univera Doğuş Çay Projesi"/>
    <x v="6"/>
    <s v="E-Dönüşüm"/>
    <s v="Unidox"/>
    <n v="1.72"/>
    <m/>
    <n v="50000"/>
    <m/>
    <n v="86000"/>
    <m/>
    <n v="0"/>
    <m/>
    <n v="86000"/>
    <m/>
    <n v="0"/>
    <n v="0"/>
    <m/>
    <m/>
    <m/>
    <s v="Doğuş Çay"/>
    <x v="0"/>
    <s v="Yeni Satış"/>
    <s v="Kontor"/>
    <s v="Kontor Satışı"/>
    <s v="Key Account"/>
    <x v="0"/>
    <x v="0"/>
    <s v="Yurt İçi"/>
    <s v="Türkiye"/>
  </r>
  <r>
    <s v="Q1"/>
    <x v="1"/>
    <x v="2"/>
    <m/>
    <s v="BALIKESIR ELEKTROMEKANIK SANAYI TESISLERI AS."/>
    <s v="SH.02.001"/>
    <s v="Stokbar Panorama - Yillik Yazilim Bakim Hizmeti"/>
    <s v="Univera - Best Elektromekanik"/>
    <x v="13"/>
    <s v="Stokbar"/>
    <s v="Stokbar"/>
    <n v="303175.06"/>
    <m/>
    <n v="-1"/>
    <m/>
    <n v="0"/>
    <m/>
    <n v="0"/>
    <m/>
    <n v="-303175.06"/>
    <m/>
    <n v="1"/>
    <n v="303175.06"/>
    <m/>
    <m/>
    <m/>
    <s v="Balıkesir Elektromekanik"/>
    <x v="0"/>
    <s v="Yenileme"/>
    <s v="Hizmet"/>
    <s v="Bakım ve Destek Hizmeti"/>
    <s v="Key Account"/>
    <x v="0"/>
    <x v="0"/>
    <s v="Yurt İçi"/>
    <s v="Türkiye"/>
  </r>
  <r>
    <s v="Q1"/>
    <x v="1"/>
    <x v="2"/>
    <m/>
    <s v="BALIKESIR ELEKTROMEKANIK SANAYI TESISLERI AS."/>
    <s v="SH.03.001"/>
    <s v="Stokbar Panorama - Çafri Merkezi Hizmeti (Tesis)"/>
    <s v="Univera - Best Elektromekanik"/>
    <x v="13"/>
    <s v="Stokbar"/>
    <s v="Stokbar"/>
    <n v="77101.2"/>
    <m/>
    <n v="-2"/>
    <m/>
    <n v="0"/>
    <m/>
    <n v="0"/>
    <m/>
    <n v="-154202.4"/>
    <m/>
    <n v="2"/>
    <n v="154202.4"/>
    <m/>
    <m/>
    <m/>
    <s v="Balıkesir Elektromekanik"/>
    <x v="0"/>
    <s v="Yenileme"/>
    <s v="Hizmet"/>
    <s v="Çağrı Merkezi"/>
    <s v="Key Account"/>
    <x v="0"/>
    <x v="0"/>
    <s v="Yurt İçi"/>
    <s v="Türkiye"/>
  </r>
  <r>
    <s v="Q1"/>
    <x v="1"/>
    <x v="2"/>
    <m/>
    <s v="DOĞAN TREND OTOMOTİV TİCARET Hizmet VE TEKNOLOJİ ANONİM ŞİRKETİ"/>
    <s v="CDH.02.001"/>
    <s v="Calldesk PANORAMA YILLIK Yazılım BakımI HIZMETI"/>
    <s v="Univera - Doğan Trend"/>
    <x v="13"/>
    <s v="ServiceCore"/>
    <s v="Calldesk"/>
    <n v="41708.33"/>
    <m/>
    <n v="1"/>
    <m/>
    <n v="41708.33"/>
    <m/>
    <n v="0"/>
    <m/>
    <n v="41708.33"/>
    <m/>
    <n v="0"/>
    <n v="0"/>
    <m/>
    <m/>
    <m/>
    <s v="Doğan Trend"/>
    <x v="0"/>
    <s v="Yenileme"/>
    <s v="Hizmet"/>
    <s v="Bakım ve Destek Hizmeti"/>
    <s v="Key Account"/>
    <x v="0"/>
    <x v="0"/>
    <s v="Yurt İçi"/>
    <s v="Türkiye"/>
  </r>
  <r>
    <s v="Q1"/>
    <x v="1"/>
    <x v="2"/>
    <m/>
    <s v="DOĞAN TREND OTOMOTİV TİCARET Hizmet VE TEKNOLOJİ ANONİM ŞİRKETİ"/>
    <s v="CDY.01.011"/>
    <s v="Calldesk PANORAMA PLATFORM EK KULLANICI LISANSI"/>
    <s v="Univera - Doğan Trend"/>
    <x v="13"/>
    <s v="ServiceCore"/>
    <s v="Calldesk"/>
    <n v="18200"/>
    <m/>
    <n v="10"/>
    <m/>
    <n v="227500"/>
    <m/>
    <n v="45500"/>
    <m/>
    <n v="182000"/>
    <m/>
    <n v="0"/>
    <n v="0"/>
    <m/>
    <m/>
    <m/>
    <s v="Doğan Trend"/>
    <x v="0"/>
    <s v="Yeni Satış"/>
    <s v="Lisans"/>
    <s v="Lisans Satışı"/>
    <s v="Key Account"/>
    <x v="0"/>
    <x v="0"/>
    <s v="Yurt İçi"/>
    <s v="Türkiye"/>
  </r>
  <r>
    <s v="Q3"/>
    <x v="0"/>
    <x v="7"/>
    <m/>
    <s v="ALTUN TEMIZLIK TÜTÜN ÜRÜNLERI PAZARLAMA A .S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1412"/>
    <m/>
    <m/>
    <s v="JTI"/>
    <x v="0"/>
    <s v="Yenileme"/>
    <s v="Hizmet"/>
    <s v="Çağrı Merkezi"/>
    <s v="Key Account"/>
    <x v="0"/>
    <x v="0"/>
    <s v="Yurt İçi"/>
    <s v="Türkiye"/>
  </r>
  <r>
    <s v="Q3"/>
    <x v="0"/>
    <x v="7"/>
    <m/>
    <s v="ARME DAGITIM PAZARLAMA SANAYI VE TIC. A.S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1413"/>
    <m/>
    <m/>
    <s v="JTI"/>
    <x v="0"/>
    <s v="Yenileme"/>
    <s v="Hizmet"/>
    <s v="Çağrı Merkezi"/>
    <s v="Key Account"/>
    <x v="0"/>
    <x v="0"/>
    <s v="Yurt İçi"/>
    <s v="Türkiye"/>
  </r>
  <r>
    <s v="Q3"/>
    <x v="0"/>
    <x v="7"/>
    <m/>
    <s v="BESLER GIDA PAZ. SAN. VE TIC. A.S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1418"/>
    <m/>
    <m/>
    <s v="JTI"/>
    <x v="0"/>
    <s v="Yenileme"/>
    <s v="Hizmet"/>
    <s v="Çağrı Merkezi"/>
    <s v="Key Account"/>
    <x v="0"/>
    <x v="0"/>
    <s v="Yurt İçi"/>
    <s v="Türkiye"/>
  </r>
  <r>
    <s v="Q3"/>
    <x v="0"/>
    <x v="7"/>
    <m/>
    <s v="BUGRA MÜH. VE INS. MALZ. IML. ITH. IHR. TIC. SAN. LTD. STI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1419"/>
    <m/>
    <m/>
    <s v="JTI"/>
    <x v="0"/>
    <s v="Yenileme"/>
    <s v="Hizmet"/>
    <s v="Çağrı Merkezi"/>
    <s v="Key Account"/>
    <x v="0"/>
    <x v="0"/>
    <s v="Yurt İçi"/>
    <s v="Türkiye"/>
  </r>
  <r>
    <s v="Q3"/>
    <x v="0"/>
    <x v="7"/>
    <m/>
    <s v="BURAY TÜTÜN MAMUL. MESR. PAZ. VE DAG. TIC. LTD. STI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1420"/>
    <m/>
    <m/>
    <s v="JTI"/>
    <x v="0"/>
    <s v="Yenileme"/>
    <s v="Hizmet"/>
    <s v="Çağrı Merkezi"/>
    <s v="Key Account"/>
    <x v="0"/>
    <x v="0"/>
    <s v="Yurt İçi"/>
    <s v="Türkiye"/>
  </r>
  <r>
    <s v="Q3"/>
    <x v="0"/>
    <x v="7"/>
    <m/>
    <s v="CAN TÜTÜN MAMULLERI INSAAT VE SANAYI TICARET A.S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1421"/>
    <m/>
    <m/>
    <s v="JTI"/>
    <x v="0"/>
    <s v="Yenileme"/>
    <s v="Hizmet"/>
    <s v="Çağrı Merkezi"/>
    <s v="Key Account"/>
    <x v="0"/>
    <x v="0"/>
    <s v="Yurt İçi"/>
    <s v="Türkiye"/>
  </r>
  <r>
    <s v="Q3"/>
    <x v="0"/>
    <x v="7"/>
    <m/>
    <s v="ÇELIKKOL TURIZM GIDA MAD.SAN VE TIC. LTD. STI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1422"/>
    <m/>
    <m/>
    <s v="JTI"/>
    <x v="0"/>
    <s v="Yenileme"/>
    <s v="Hizmet"/>
    <s v="Çağrı Merkezi"/>
    <s v="Key Account"/>
    <x v="0"/>
    <x v="0"/>
    <s v="Yurt İçi"/>
    <s v="Türkiye"/>
  </r>
  <r>
    <s v="Q3"/>
    <x v="0"/>
    <x v="7"/>
    <m/>
    <s v="DOYURAN GIDA A.S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1423"/>
    <m/>
    <m/>
    <s v="JTI"/>
    <x v="0"/>
    <s v="Yenileme"/>
    <s v="Hizmet"/>
    <s v="Çağrı Merkezi"/>
    <s v="Key Account"/>
    <x v="0"/>
    <x v="0"/>
    <s v="Yurt İçi"/>
    <s v="Türkiye"/>
  </r>
  <r>
    <s v="Q1"/>
    <x v="1"/>
    <x v="2"/>
    <m/>
    <s v="MİYA OTOMASYON VE BARKOD BILISIM SISTEMLERI SAN TİC. VE L.T.D. STI."/>
    <s v="WPH.03.001"/>
    <s v="Webplus Hosting HIZMETI"/>
    <s v="Univera - Kanal"/>
    <x v="5"/>
    <s v="Hosting"/>
    <s v="Webplus"/>
    <n v="2597.0100000000002"/>
    <m/>
    <n v="4"/>
    <m/>
    <n v="10388.040000000001"/>
    <m/>
    <n v="0"/>
    <m/>
    <n v="10388.040000000001"/>
    <m/>
    <n v="0"/>
    <n v="0"/>
    <m/>
    <m/>
    <m/>
    <s v="Miya"/>
    <x v="0"/>
    <s v="Yenileme"/>
    <s v="Hizmet"/>
    <s v="Hosting"/>
    <s v="Key Account"/>
    <x v="1"/>
    <x v="1"/>
    <s v="Yurt İçi"/>
    <s v="Türkiye"/>
  </r>
  <r>
    <s v="Q1"/>
    <x v="1"/>
    <x v="2"/>
    <m/>
    <s v="MİYA OTOMASYON VE BARKOD BILISIM SISTEMLERI SAN TİC. VE L.T.D. STI."/>
    <s v="WPH.03.001"/>
    <s v="Webplus Hosting HIZMETI"/>
    <s v="Univera - Kanal"/>
    <x v="5"/>
    <s v="Hosting"/>
    <s v="Webplus"/>
    <n v="2597.0100000000002"/>
    <m/>
    <n v="1"/>
    <m/>
    <n v="2597.0100000000002"/>
    <m/>
    <n v="0"/>
    <m/>
    <n v="2597.0100000000002"/>
    <m/>
    <n v="0"/>
    <n v="0"/>
    <m/>
    <m/>
    <m/>
    <s v="Miya"/>
    <x v="0"/>
    <s v="Yenileme"/>
    <s v="Hizmet"/>
    <s v="Hosting"/>
    <s v="Key Account"/>
    <x v="1"/>
    <x v="1"/>
    <s v="Yurt İçi"/>
    <s v="Türkiye"/>
  </r>
  <r>
    <s v="Q1"/>
    <x v="1"/>
    <x v="2"/>
    <m/>
    <s v="MİYA OTOMASYON VE BARKOD BILISIM SISTEMLERI SAN TİC. VE L.T.D. STI."/>
    <s v="WPH.03.001"/>
    <s v="Webplus Hosting HIZMETI"/>
    <s v="Univera - Kanal"/>
    <x v="5"/>
    <s v="Hosting"/>
    <s v="Webplus"/>
    <n v="2422.04"/>
    <m/>
    <n v="1"/>
    <m/>
    <n v="2422.04"/>
    <m/>
    <n v="0"/>
    <m/>
    <n v="2422.04"/>
    <m/>
    <n v="0"/>
    <n v="0"/>
    <m/>
    <m/>
    <m/>
    <s v="Miya"/>
    <x v="0"/>
    <s v="Yenileme"/>
    <s v="Hizmet"/>
    <s v="Hosting"/>
    <s v="Key Account"/>
    <x v="1"/>
    <x v="1"/>
    <s v="Yurt İçi"/>
    <s v="Türkiye"/>
  </r>
  <r>
    <s v="Q1"/>
    <x v="1"/>
    <x v="2"/>
    <m/>
    <s v="MİYA OTOMASYON VE BARKOD BILISIM SISTEMLERI SAN TİC. VE L.T.D. STI."/>
    <s v="WPH.03.001"/>
    <s v="Webplus Hosting HIZMETI"/>
    <s v="Univera - Kanal"/>
    <x v="5"/>
    <s v="Hosting"/>
    <s v="Webplus"/>
    <n v="5931.81"/>
    <m/>
    <n v="1"/>
    <m/>
    <n v="5931.81"/>
    <m/>
    <n v="0"/>
    <m/>
    <n v="5931.81"/>
    <m/>
    <n v="0"/>
    <n v="0"/>
    <m/>
    <m/>
    <m/>
    <s v="Miya"/>
    <x v="0"/>
    <s v="Yenileme"/>
    <s v="Hizmet"/>
    <s v="Hosting"/>
    <s v="Key Account"/>
    <x v="1"/>
    <x v="1"/>
    <s v="Yurt İçi"/>
    <s v="Türkiye"/>
  </r>
  <r>
    <s v="Q1"/>
    <x v="1"/>
    <x v="2"/>
    <m/>
    <s v="MİYA OTOMASYON VE BARKOD BILISIM SISTEMLERI SAN TİC. VE L.T.D. STI."/>
    <s v="WPH.03.001"/>
    <s v="Webplus Hosting HIZMETI"/>
    <s v="Univera - Kanal"/>
    <x v="5"/>
    <s v="Hosting"/>
    <s v="Webplus"/>
    <n v="2988.88"/>
    <m/>
    <n v="1"/>
    <m/>
    <n v="2988.88"/>
    <m/>
    <n v="0"/>
    <m/>
    <n v="2988.88"/>
    <m/>
    <n v="0"/>
    <n v="0"/>
    <m/>
    <m/>
    <m/>
    <s v="Miya"/>
    <x v="0"/>
    <s v="Yenileme"/>
    <s v="Hizmet"/>
    <s v="Hosting"/>
    <s v="Key Account"/>
    <x v="1"/>
    <x v="1"/>
    <s v="Yurt İçi"/>
    <s v="Türkiye"/>
  </r>
  <r>
    <s v="Q1"/>
    <x v="1"/>
    <x v="2"/>
    <m/>
    <s v="MİYA OTOMASYON VE BARKOD BILISIM SISTEMLERI SAN TİC. VE L.T.D. STI."/>
    <s v="WPH.03.001"/>
    <s v="Webplus Hosting HIZMETI"/>
    <s v="Univera - Kanal"/>
    <x v="5"/>
    <s v="Hosting"/>
    <s v="Webplus"/>
    <n v="2597.0100000000002"/>
    <m/>
    <n v="1"/>
    <m/>
    <n v="2597.0100000000002"/>
    <m/>
    <n v="0"/>
    <m/>
    <n v="2597.0100000000002"/>
    <m/>
    <n v="0"/>
    <n v="0"/>
    <m/>
    <m/>
    <m/>
    <s v="Miya"/>
    <x v="0"/>
    <s v="Yenileme"/>
    <s v="Hizmet"/>
    <s v="Hosting"/>
    <s v="Key Account"/>
    <x v="1"/>
    <x v="1"/>
    <s v="Yurt İçi"/>
    <s v="Türkiye"/>
  </r>
  <r>
    <s v="Q1"/>
    <x v="1"/>
    <x v="2"/>
    <m/>
    <s v="MİYA OTOMASYON VE BARKOD BILISIM SISTEMLERI SAN TİC. VE L.T.D. STI."/>
    <s v="WPH.03.001"/>
    <s v="Webplus Hosting HIZMETI"/>
    <s v="Univera - Kanal"/>
    <x v="5"/>
    <s v="Hosting"/>
    <s v="Webplus"/>
    <n v="3622.12"/>
    <m/>
    <n v="1"/>
    <m/>
    <n v="3622.12"/>
    <m/>
    <n v="0"/>
    <m/>
    <n v="3622.12"/>
    <m/>
    <n v="0"/>
    <n v="0"/>
    <m/>
    <m/>
    <m/>
    <s v="Miya"/>
    <x v="0"/>
    <s v="Yenileme"/>
    <s v="Hizmet"/>
    <s v="Hosting"/>
    <s v="Key Account"/>
    <x v="1"/>
    <x v="1"/>
    <s v="Yurt İçi"/>
    <s v="Türkiye"/>
  </r>
  <r>
    <s v="Q1"/>
    <x v="1"/>
    <x v="2"/>
    <m/>
    <s v="MİYA OTOMASYON VE BARKOD BILISIM SISTEMLERI SAN TİC. VE L.T.D. STI."/>
    <s v="WPH.03.001"/>
    <s v="Webplus Hosting HIZMETI"/>
    <s v="Univera - Kanal"/>
    <x v="5"/>
    <s v="Hosting"/>
    <s v="Webplus"/>
    <n v="2597.0100000000002"/>
    <m/>
    <n v="1"/>
    <m/>
    <n v="2597.0100000000002"/>
    <m/>
    <n v="0"/>
    <m/>
    <n v="2597.0100000000002"/>
    <m/>
    <n v="0"/>
    <n v="0"/>
    <m/>
    <m/>
    <m/>
    <s v="Miya"/>
    <x v="0"/>
    <s v="Yenileme"/>
    <s v="Hizmet"/>
    <s v="Hosting"/>
    <s v="Key Account"/>
    <x v="1"/>
    <x v="1"/>
    <s v="Yurt İçi"/>
    <s v="Türkiye"/>
  </r>
  <r>
    <s v="Q1"/>
    <x v="1"/>
    <x v="2"/>
    <m/>
    <s v="MİYA OTOMASYON VE BARKOD BILISIM SISTEMLERI SAN TİC. VE L.T.D. STI."/>
    <s v="WPH.03.001"/>
    <s v="Webplus Hosting HIZMETI"/>
    <s v="Univera - Kanal"/>
    <x v="5"/>
    <s v="Hosting"/>
    <s v="Webplus"/>
    <n v="3622.12"/>
    <m/>
    <n v="1"/>
    <m/>
    <n v="3622.12"/>
    <m/>
    <n v="0"/>
    <m/>
    <n v="3622.12"/>
    <m/>
    <n v="0"/>
    <n v="0"/>
    <m/>
    <m/>
    <m/>
    <s v="Miya"/>
    <x v="0"/>
    <s v="Yenileme"/>
    <s v="Hizmet"/>
    <s v="Hosting"/>
    <s v="Key Account"/>
    <x v="1"/>
    <x v="1"/>
    <s v="Yurt İçi"/>
    <s v="Türkiye"/>
  </r>
  <r>
    <s v="Q1"/>
    <x v="1"/>
    <x v="2"/>
    <m/>
    <s v="MİYA OTOMASYON VE BARKOD BILISIM SISTEMLERI SAN TİC. VE L.T.D. STI."/>
    <s v="WPH.03.001"/>
    <s v="Webplus Hosting HIZMETI"/>
    <s v="Univera - Kanal"/>
    <x v="5"/>
    <s v="Hosting"/>
    <s v="Webplus"/>
    <n v="2597.0100000000002"/>
    <m/>
    <n v="1"/>
    <m/>
    <n v="2597.0100000000002"/>
    <m/>
    <n v="0"/>
    <m/>
    <n v="2597.0100000000002"/>
    <m/>
    <n v="0"/>
    <n v="0"/>
    <m/>
    <m/>
    <m/>
    <s v="Miya"/>
    <x v="0"/>
    <s v="Yenileme"/>
    <s v="Hizmet"/>
    <s v="Hosting"/>
    <s v="Key Account"/>
    <x v="1"/>
    <x v="1"/>
    <s v="Yurt İçi"/>
    <s v="Türkiye"/>
  </r>
  <r>
    <s v="Q1"/>
    <x v="1"/>
    <x v="2"/>
    <m/>
    <s v="MİYA OTOMASYON VE BARKOD BILISIM SISTEMLERI SAN TİC. VE L.T.D. STI."/>
    <s v="WPH.03.001"/>
    <s v="Webplus Hosting HIZMETI"/>
    <s v="Univera - Kanal"/>
    <x v="5"/>
    <s v="Hosting"/>
    <s v="Webplus"/>
    <n v="2597.0100000000002"/>
    <m/>
    <n v="1"/>
    <m/>
    <n v="2597.0100000000002"/>
    <m/>
    <n v="0"/>
    <m/>
    <n v="2597.0100000000002"/>
    <m/>
    <n v="0"/>
    <n v="0"/>
    <m/>
    <m/>
    <m/>
    <s v="Miya"/>
    <x v="0"/>
    <s v="Yenileme"/>
    <s v="Hizmet"/>
    <s v="Hosting"/>
    <s v="Key Account"/>
    <x v="1"/>
    <x v="1"/>
    <s v="Yurt İçi"/>
    <s v="Türkiye"/>
  </r>
  <r>
    <s v="Q1"/>
    <x v="1"/>
    <x v="2"/>
    <m/>
    <s v="MATRIKS BİLGİSAYAR SİSTEMLERİ LTD.ŞTİ"/>
    <s v="WProje Yönetimi.01.003"/>
    <s v="Webplus EK KULLANICI LISANSI +1"/>
    <s v="Univera - Kanal"/>
    <x v="5"/>
    <s v="Enroute"/>
    <s v="Webplus"/>
    <n v="1725"/>
    <m/>
    <n v="1"/>
    <m/>
    <n v="1725"/>
    <m/>
    <n v="0"/>
    <m/>
    <n v="1725"/>
    <m/>
    <n v="0"/>
    <n v="0"/>
    <m/>
    <m/>
    <m/>
    <s v="Matriks"/>
    <x v="0"/>
    <s v="Yeni Satış"/>
    <s v="Lisans"/>
    <s v="Lisans Satışı"/>
    <s v="Key Account"/>
    <x v="1"/>
    <x v="2"/>
    <s v="Yurt İçi"/>
    <s v="Türkiye"/>
  </r>
  <r>
    <s v="Q1"/>
    <x v="1"/>
    <x v="2"/>
    <m/>
    <s v="MATRIKS BİLGİSAYAR SİSTEMLERİ LTD.ŞTİ"/>
    <s v="WProje Yönetimi.01.003"/>
    <s v="Webplus EK KULLANICI LISANSI +1"/>
    <s v="Univera - Kanal"/>
    <x v="5"/>
    <s v="Enroute"/>
    <s v="Webplus"/>
    <n v="6370"/>
    <m/>
    <n v="1"/>
    <m/>
    <n v="6370"/>
    <m/>
    <n v="0"/>
    <m/>
    <n v="6370"/>
    <m/>
    <n v="0"/>
    <n v="0"/>
    <m/>
    <m/>
    <m/>
    <s v="Matriks"/>
    <x v="0"/>
    <s v="Yeni Satış"/>
    <s v="Lisans"/>
    <s v="Lisans Satışı"/>
    <s v="Key Account"/>
    <x v="1"/>
    <x v="2"/>
    <s v="Yurt İçi"/>
    <s v="Türkiye"/>
  </r>
  <r>
    <s v="Q1"/>
    <x v="1"/>
    <x v="2"/>
    <m/>
    <s v="MİYA OTOMASYON VE BARKOD BILISIM SISTEMLERI SAN TİC. VE L.T.D. STI."/>
    <s v="WProje Yönetimi.02.001"/>
    <s v="Webplus (Android) SATIS TEMSILCISI LISANSI"/>
    <s v="Univera - Kanal"/>
    <x v="5"/>
    <s v="Enroute"/>
    <s v="Webplus"/>
    <n v="4550"/>
    <m/>
    <n v="1"/>
    <m/>
    <n v="4550"/>
    <m/>
    <n v="0"/>
    <m/>
    <n v="4550"/>
    <m/>
    <n v="0"/>
    <n v="0"/>
    <m/>
    <m/>
    <m/>
    <s v="Miya"/>
    <x v="0"/>
    <s v="Yeni Satış"/>
    <s v="Lisans"/>
    <s v="Lisans Satışı"/>
    <s v="Key Account"/>
    <x v="1"/>
    <x v="1"/>
    <s v="Yurt İçi"/>
    <s v="Türkiye"/>
  </r>
  <r>
    <s v="Q1"/>
    <x v="1"/>
    <x v="2"/>
    <m/>
    <s v="PANASONIC ELEKTRIC WORKS ELEKTRIK SAN.VE TIC. A.S."/>
    <s v="SH.05.001"/>
    <s v="Stokbar Panorama - Yazilim Gelistirme Hizmeti"/>
    <s v="Univera - Panasonic"/>
    <x v="11"/>
    <s v="Stokbar"/>
    <s v="Stokbar"/>
    <n v="14000"/>
    <m/>
    <n v="42.86"/>
    <m/>
    <n v="600040"/>
    <m/>
    <n v="0"/>
    <m/>
    <n v="600040"/>
    <m/>
    <n v="0"/>
    <n v="0"/>
    <m/>
    <m/>
    <m/>
    <s v="Panasonic"/>
    <x v="0"/>
    <s v="Yeni Satış"/>
    <s v="Hizmet"/>
    <s v="Yazılım Geliştirme"/>
    <s v="Key Account"/>
    <x v="0"/>
    <x v="0"/>
    <s v="Yurt İçi"/>
    <s v="Türkiye"/>
  </r>
  <r>
    <s v="Q1"/>
    <x v="1"/>
    <x v="2"/>
    <m/>
    <s v="PANASONIC ELEKTRIC WORKS ELEKTRIK SAN.VE TIC. A.S."/>
    <s v="SH.01.001"/>
    <s v="Stokbar Panorama - Proje Yönetim Hizmeti"/>
    <s v="Univera - Panasonic"/>
    <x v="11"/>
    <s v="Stokbar"/>
    <s v="Stokbar"/>
    <n v="14000"/>
    <m/>
    <n v="4.5"/>
    <m/>
    <n v="63000"/>
    <m/>
    <n v="0"/>
    <m/>
    <n v="63000"/>
    <m/>
    <n v="0"/>
    <n v="0"/>
    <m/>
    <m/>
    <m/>
    <s v="Panasonic"/>
    <x v="0"/>
    <s v="Yeni Satış"/>
    <s v="Hizmet"/>
    <s v="Proje Yönetimi ve Danışmanlık"/>
    <s v="Key Account"/>
    <x v="0"/>
    <x v="0"/>
    <s v="Yurt İçi"/>
    <s v="Türkiye"/>
  </r>
  <r>
    <s v="Q1"/>
    <x v="1"/>
    <x v="2"/>
    <m/>
    <s v="BMC OTOMOTIV SAN. VE TIC. A.S."/>
    <s v="CDY.06.001"/>
    <s v="Calldesk Panorama - Yazılım Geliştirme Hizmeti"/>
    <s v="Univera - BMC"/>
    <x v="13"/>
    <s v="ServiceCore"/>
    <s v="Calldesk"/>
    <n v="6803"/>
    <m/>
    <n v="97.95"/>
    <m/>
    <n v="666353.85"/>
    <m/>
    <n v="0"/>
    <m/>
    <n v="666353.85"/>
    <m/>
    <n v="0"/>
    <n v="0"/>
    <m/>
    <m/>
    <m/>
    <s v="BMC"/>
    <x v="0"/>
    <s v="Yeni Satış"/>
    <s v="Hizmet"/>
    <s v="Yazılım Geliştirme"/>
    <s v="Key Account"/>
    <x v="0"/>
    <x v="0"/>
    <s v="Yurt İçi"/>
    <s v="Türkiye"/>
  </r>
  <r>
    <s v="Q1"/>
    <x v="1"/>
    <x v="2"/>
    <m/>
    <s v="BMC OTOMOTIV SAN. VE TIC. A.S."/>
    <s v="CDH.01.001"/>
    <s v="Calldesk Panorama - Proje ve Ürün Yönetimi Danışmanliğı Hizmeti"/>
    <s v="Univera - BMC"/>
    <x v="13"/>
    <s v="ServiceCore"/>
    <s v="Calldesk"/>
    <n v="6350"/>
    <m/>
    <n v="3"/>
    <m/>
    <n v="19050"/>
    <m/>
    <n v="0"/>
    <m/>
    <n v="19050"/>
    <m/>
    <n v="0"/>
    <n v="0"/>
    <m/>
    <m/>
    <m/>
    <s v="BMC"/>
    <x v="0"/>
    <s v="Yeni Satış"/>
    <s v="Hizmet"/>
    <s v="Proje Yönetimi ve Danışmanlık"/>
    <s v="Key Account"/>
    <x v="0"/>
    <x v="0"/>
    <s v="Yurt İçi"/>
    <s v="Türkiye"/>
  </r>
  <r>
    <s v="Q3"/>
    <x v="0"/>
    <x v="7"/>
    <m/>
    <s v="FLAS TURIZM INSAAT TAAHHÜT TIC. LTD. STI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1425"/>
    <m/>
    <m/>
    <s v="JTI"/>
    <x v="0"/>
    <s v="Yenileme"/>
    <s v="Hizmet"/>
    <s v="Çağrı Merkezi"/>
    <s v="Key Account"/>
    <x v="0"/>
    <x v="0"/>
    <s v="Yurt İçi"/>
    <s v="Türkiye"/>
  </r>
  <r>
    <s v="Q3"/>
    <x v="0"/>
    <x v="7"/>
    <m/>
    <s v="FLAS TURIZM INSAAT TAAHHÜT TIC. LTD. STI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1426"/>
    <m/>
    <m/>
    <s v="JTI"/>
    <x v="0"/>
    <s v="Yenileme"/>
    <s v="Hizmet"/>
    <s v="Çağrı Merkezi"/>
    <s v="Key Account"/>
    <x v="0"/>
    <x v="0"/>
    <s v="Yurt İçi"/>
    <s v="Türkiye"/>
  </r>
  <r>
    <s v="Q3"/>
    <x v="0"/>
    <x v="7"/>
    <m/>
    <s v="KILKISLI MES. TEK. MAM. GIDA MAD. SAN. TIC. LTD. STI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1428"/>
    <m/>
    <m/>
    <s v="JTI"/>
    <x v="0"/>
    <s v="Yenileme"/>
    <s v="Hizmet"/>
    <s v="Çağrı Merkezi"/>
    <s v="Key Account"/>
    <x v="0"/>
    <x v="0"/>
    <s v="Yurt İçi"/>
    <s v="Türkiye"/>
  </r>
  <r>
    <s v="Q3"/>
    <x v="0"/>
    <x v="7"/>
    <m/>
    <s v="ONGUN EMGIN GIDA DAG. PAZ. TUR.SAN. TIC. LTD. STI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1444"/>
    <m/>
    <m/>
    <s v="JTI"/>
    <x v="0"/>
    <s v="Yenileme"/>
    <s v="Hizmet"/>
    <s v="Çağrı Merkezi"/>
    <s v="Key Account"/>
    <x v="0"/>
    <x v="0"/>
    <s v="Yurt İçi"/>
    <s v="Türkiye"/>
  </r>
  <r>
    <s v="Q3"/>
    <x v="0"/>
    <x v="7"/>
    <m/>
    <s v="ÖZÇELIK MESRUBAT VE GIDA MAD.TIC.PAZ.A.S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1431"/>
    <m/>
    <m/>
    <s v="JTI"/>
    <x v="0"/>
    <s v="Yenileme"/>
    <s v="Hizmet"/>
    <s v="Çağrı Merkezi"/>
    <s v="Key Account"/>
    <x v="0"/>
    <x v="0"/>
    <s v="Yurt İçi"/>
    <s v="Türkiye"/>
  </r>
  <r>
    <s v="Q3"/>
    <x v="0"/>
    <x v="7"/>
    <m/>
    <s v="REYMAR TÜTÜN MAM. DAG. VE PAZ. LTD. STI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1434"/>
    <m/>
    <m/>
    <s v="JTI"/>
    <x v="0"/>
    <s v="Yenileme"/>
    <s v="Hizmet"/>
    <s v="Çağrı Merkezi"/>
    <s v="Key Account"/>
    <x v="0"/>
    <x v="0"/>
    <s v="Yurt İçi"/>
    <s v="Türkiye"/>
  </r>
  <r>
    <s v="Q3"/>
    <x v="0"/>
    <x v="7"/>
    <m/>
    <s v="SAGIROGLU TÜTÜN ÜRÜN. INS.TAAH. SAN. VE TIC. LTD. STI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1435"/>
    <m/>
    <m/>
    <s v="JTI"/>
    <x v="0"/>
    <s v="Yenileme"/>
    <s v="Hizmet"/>
    <s v="Çağrı Merkezi"/>
    <s v="Key Account"/>
    <x v="0"/>
    <x v="0"/>
    <s v="Yurt İçi"/>
    <s v="Türkiye"/>
  </r>
  <r>
    <s v="Q3"/>
    <x v="0"/>
    <x v="7"/>
    <m/>
    <s v="SEYDIM DAG.PAZ.A.S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1437"/>
    <m/>
    <m/>
    <s v="JTI"/>
    <x v="0"/>
    <s v="Yenileme"/>
    <s v="Hizmet"/>
    <s v="Çağrı Merkezi"/>
    <s v="Key Account"/>
    <x v="0"/>
    <x v="0"/>
    <s v="Yurt İçi"/>
    <s v="Türkiye"/>
  </r>
  <r>
    <s v="Q3"/>
    <x v="0"/>
    <x v="7"/>
    <m/>
    <s v="ZÜMRÜT TEKEL ÜRÜNLERI GIDA PAZ.INS.TAAH.SAN.VE.TIC.LTD STI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1443"/>
    <m/>
    <m/>
    <s v="JTI"/>
    <x v="0"/>
    <s v="Yenileme"/>
    <s v="Hizmet"/>
    <s v="Çağrı Merkezi"/>
    <s v="Key Account"/>
    <x v="0"/>
    <x v="0"/>
    <s v="Yurt İçi"/>
    <s v="Türkiye"/>
  </r>
  <r>
    <s v="Q1"/>
    <x v="1"/>
    <x v="2"/>
    <m/>
    <s v="MATRIKS BİLGİSAYAR SİSTEMLERİ LTD.ŞTİ"/>
    <s v="WPH.02.001"/>
    <s v="Webplus Yazilim Bakimi Hizmeti"/>
    <s v="Univera - Kanal"/>
    <x v="5"/>
    <s v="Enroute"/>
    <s v="Webplus"/>
    <n v="25883"/>
    <m/>
    <n v="1"/>
    <m/>
    <n v="25883"/>
    <m/>
    <n v="0"/>
    <m/>
    <n v="25883"/>
    <m/>
    <n v="0"/>
    <n v="0"/>
    <m/>
    <m/>
    <m/>
    <s v="Matriks"/>
    <x v="0"/>
    <s v="Yenileme"/>
    <s v="Hizmet"/>
    <s v="Bakım ve Destek Hizmeti"/>
    <s v="Key Account"/>
    <x v="1"/>
    <x v="2"/>
    <s v="Yurt İçi"/>
    <s v="Türkiye"/>
  </r>
  <r>
    <s v="Q1"/>
    <x v="1"/>
    <x v="2"/>
    <m/>
    <s v="MATRIKS BİLGİSAYAR SİSTEMLERİ LTD.ŞTİ"/>
    <s v="WProje Yönetimi.01.003"/>
    <s v="Webplus EK KULLANICI LISANSI +1"/>
    <s v="Univera - Kanal"/>
    <x v="5"/>
    <s v="Enroute"/>
    <s v="Webplus"/>
    <n v="3168.75"/>
    <m/>
    <n v="2"/>
    <m/>
    <n v="8450"/>
    <m/>
    <n v="2112.5"/>
    <m/>
    <n v="6337.5"/>
    <m/>
    <n v="0"/>
    <n v="0"/>
    <m/>
    <m/>
    <m/>
    <s v="Matriks"/>
    <x v="0"/>
    <s v="Yeni Satış"/>
    <s v="Lisans"/>
    <s v="Lisans Satışı"/>
    <s v="Key Account"/>
    <x v="1"/>
    <x v="2"/>
    <s v="Yurt İçi"/>
    <s v="Türkiye"/>
  </r>
  <r>
    <s v="Q1"/>
    <x v="1"/>
    <x v="2"/>
    <m/>
    <s v="MATRIKS BİLGİSAYAR SİSTEMLERİ LTD.ŞTİ"/>
    <s v="WProje Yönetimi.01.005"/>
    <s v="Webplus DISTRIBUTION SATIS-DAGITIM YazılımI (Standart)"/>
    <s v="Univera - Kanal"/>
    <x v="5"/>
    <s v="Enroute"/>
    <s v="Webplus"/>
    <n v="17925"/>
    <m/>
    <n v="1"/>
    <m/>
    <n v="17925"/>
    <m/>
    <n v="0"/>
    <m/>
    <n v="17925"/>
    <m/>
    <n v="0"/>
    <n v="0"/>
    <m/>
    <m/>
    <m/>
    <s v="Matriks"/>
    <x v="0"/>
    <s v="Yeni Satış"/>
    <s v="Lisans"/>
    <s v="Lisans Satışı"/>
    <s v="Key Account"/>
    <x v="1"/>
    <x v="2"/>
    <s v="Yurt İçi"/>
    <s v="Türkiye"/>
  </r>
  <r>
    <s v="Q1"/>
    <x v="1"/>
    <x v="2"/>
    <m/>
    <s v="MATRIKS BİLGİSAYAR SİSTEMLERİ LTD.ŞTİ"/>
    <s v="WProje Yönetimi.01.002"/>
    <s v="Webplus Dagitim Kanali Yazılımi"/>
    <s v="Univera - Kanal"/>
    <x v="5"/>
    <s v="Enroute"/>
    <s v="Webplus"/>
    <n v="7800"/>
    <m/>
    <n v="2"/>
    <m/>
    <n v="20800"/>
    <m/>
    <n v="5200"/>
    <m/>
    <n v="15600"/>
    <m/>
    <n v="0"/>
    <n v="0"/>
    <m/>
    <m/>
    <m/>
    <s v="Matriks"/>
    <x v="0"/>
    <s v="Yeni Satış"/>
    <s v="Lisans"/>
    <s v="Lisans Satışı"/>
    <s v="Key Account"/>
    <x v="1"/>
    <x v="2"/>
    <s v="Yurt İçi"/>
    <s v="Türkiye"/>
  </r>
  <r>
    <s v="Q1"/>
    <x v="1"/>
    <x v="2"/>
    <m/>
    <s v="NURHAN BASOGLU BOLU MENGEN TAVUKÇULUK"/>
    <s v="UH.01.002"/>
    <s v="Unidox Kontör"/>
    <s v="Univera Kontör Satışı"/>
    <x v="6"/>
    <s v="E-Dönüşüm"/>
    <s v="Unidox"/>
    <n v="3"/>
    <m/>
    <n v="10000"/>
    <m/>
    <n v="30000"/>
    <m/>
    <n v="0"/>
    <m/>
    <n v="30000"/>
    <m/>
    <n v="0"/>
    <n v="0"/>
    <m/>
    <m/>
    <m/>
    <s v="Şen Piliç"/>
    <x v="3"/>
    <s v="Yeni Satış"/>
    <s v="Kontor"/>
    <s v="Kontor Satışı"/>
    <s v="Key Account"/>
    <x v="0"/>
    <x v="0"/>
    <s v="Yurt İçi"/>
    <s v="Türkiye"/>
  </r>
  <r>
    <s v="Q1"/>
    <x v="1"/>
    <x v="2"/>
    <m/>
    <s v="PANASONIC ELEKTRIC WORKS ELEKTRIK SAN.VE TIC. A.S."/>
    <s v="SH.03.002"/>
    <s v="Stokbar Panorama - Uzman Destek Hizmeti"/>
    <s v="Univera - Panasonic"/>
    <x v="11"/>
    <s v="Stokbar"/>
    <s v="Stokbar"/>
    <n v="126750"/>
    <m/>
    <n v="1"/>
    <m/>
    <n v="126750"/>
    <m/>
    <n v="0"/>
    <m/>
    <n v="126750"/>
    <m/>
    <n v="0"/>
    <n v="0"/>
    <m/>
    <m/>
    <m/>
    <s v="Panasonic"/>
    <x v="0"/>
    <s v="Yenileme"/>
    <s v="Hizmet"/>
    <s v="Uzman Destek Hizmeti"/>
    <s v="Key Account"/>
    <x v="0"/>
    <x v="0"/>
    <s v="Yurt İçi"/>
    <s v="Türkiye"/>
  </r>
  <r>
    <s v="Q1"/>
    <x v="1"/>
    <x v="2"/>
    <m/>
    <s v="PERRİGO KİŞİSEL Bakım ÜRÜNLERİ SAN. VE TİC. LTD.ŞTİ"/>
    <s v="EH.06.001"/>
    <s v="Enroute Panorama - Hosting Hizmeti"/>
    <s v="Univera - Omega Pharma"/>
    <x v="14"/>
    <s v="Hosting"/>
    <s v="Enroute"/>
    <n v="34184.97"/>
    <m/>
    <n v="3"/>
    <m/>
    <n v="102554.91"/>
    <m/>
    <n v="0"/>
    <m/>
    <n v="102554.91"/>
    <m/>
    <n v="0"/>
    <n v="0"/>
    <m/>
    <m/>
    <m/>
    <s v="Perrigo"/>
    <x v="0"/>
    <s v="Yenileme"/>
    <s v="Hizmet"/>
    <s v="Hosting"/>
    <s v="Key Account"/>
    <x v="0"/>
    <x v="0"/>
    <s v="Yurt İçi"/>
    <s v="Türkiye"/>
  </r>
  <r>
    <s v="Q1"/>
    <x v="1"/>
    <x v="2"/>
    <m/>
    <s v="ULUDAG IÇECEK TÜRK ANONIM SIRKETI"/>
    <s v="EH.06.001"/>
    <s v="Enroute Panorama - Hosting Hizmeti"/>
    <s v="Univera - Uludağ İçecek"/>
    <x v="11"/>
    <s v="Hosting"/>
    <s v="Enroute"/>
    <n v="86346"/>
    <m/>
    <n v="12"/>
    <m/>
    <n v="1036152"/>
    <m/>
    <n v="0"/>
    <m/>
    <n v="1036152"/>
    <m/>
    <n v="0"/>
    <n v="0"/>
    <m/>
    <m/>
    <m/>
    <s v="Uludağ İçecek"/>
    <x v="0"/>
    <s v="Yenileme"/>
    <s v="Hizmet"/>
    <s v="Hosting"/>
    <s v="Key Account"/>
    <x v="0"/>
    <x v="0"/>
    <s v="Yurt İçi"/>
    <s v="Türkiye"/>
  </r>
  <r>
    <s v="Q3"/>
    <x v="0"/>
    <x v="7"/>
    <m/>
    <s v="ONGUN EMGIN GIDA DAG. PAZ. TUR.SAN. TIC. LTD. STI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1445"/>
    <m/>
    <m/>
    <s v="JTI"/>
    <x v="0"/>
    <s v="Yenileme"/>
    <s v="Hizmet"/>
    <s v="Çağrı Merkezi"/>
    <s v="Key Account"/>
    <x v="0"/>
    <x v="0"/>
    <s v="Yurt İçi"/>
    <s v="Türkiye"/>
  </r>
  <r>
    <s v="Q3"/>
    <x v="0"/>
    <x v="7"/>
    <m/>
    <s v="ONGUN EMGIN GIDA DAG. PAZ. TUR.SAN. TIC. LTD. STI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1446"/>
    <m/>
    <m/>
    <s v="JTI"/>
    <x v="0"/>
    <s v="Yenileme"/>
    <s v="Hizmet"/>
    <s v="Çağrı Merkezi"/>
    <s v="Key Account"/>
    <x v="0"/>
    <x v="0"/>
    <s v="Yurt İçi"/>
    <s v="Türkiye"/>
  </r>
  <r>
    <s v="Q1"/>
    <x v="1"/>
    <x v="2"/>
    <m/>
    <s v="Websis Yazılım ve Bilgisayar"/>
    <s v="99006"/>
    <s v="Unidox Kontör"/>
    <s v="Univera - Kanal"/>
    <x v="5"/>
    <s v="E-Dönüşüm"/>
    <s v="Unidox"/>
    <n v="7983.31"/>
    <m/>
    <n v="1"/>
    <m/>
    <n v="7983.31"/>
    <m/>
    <n v="0"/>
    <m/>
    <n v="7983.31"/>
    <m/>
    <n v="0"/>
    <n v="0"/>
    <m/>
    <m/>
    <m/>
    <s v="Websis"/>
    <x v="0"/>
    <s v="Yeni Satış"/>
    <s v="Kontor"/>
    <s v="Kontor Satışı"/>
    <s v="Diğer"/>
    <x v="1"/>
    <x v="10"/>
    <s v="Yurt İçi"/>
    <s v="Türkiye"/>
  </r>
  <r>
    <s v="Q1"/>
    <x v="1"/>
    <x v="2"/>
    <m/>
    <s v="Emeksar Gida Turzm.Ins.LTD.STI."/>
    <s v="SH.02.001"/>
    <s v="Stokbar Panorama - Yillik Yazilim Bakim Hizmeti"/>
    <s v="Univera - Unilever"/>
    <x v="13"/>
    <s v="Stokbar"/>
    <s v="Stokbar"/>
    <n v="54640"/>
    <m/>
    <n v="1"/>
    <m/>
    <n v="54640"/>
    <m/>
    <n v="0"/>
    <m/>
    <n v="54640"/>
    <m/>
    <n v="0"/>
    <n v="0"/>
    <m/>
    <m/>
    <m/>
    <s v="Unilever"/>
    <x v="0"/>
    <s v="Yenileme"/>
    <s v="Hizmet"/>
    <s v="Bakım ve Destek Hizmeti"/>
    <s v="Key Account"/>
    <x v="0"/>
    <x v="0"/>
    <s v="Yurt İçi"/>
    <s v="Türkiye"/>
  </r>
  <r>
    <s v="Q1"/>
    <x v="1"/>
    <x v="2"/>
    <m/>
    <s v="GÜL-PAS TEMIZLIK MAD. GIDA DAG. TAS. SAN. VE TIC. LTD. STI"/>
    <s v="SH.02.001"/>
    <s v="Stokbar Panorama - Yillik Yazilim Bakim Hizmeti"/>
    <s v="Univera - Unilever"/>
    <x v="13"/>
    <s v="Stokbar"/>
    <s v="Stokbar"/>
    <n v="54640"/>
    <m/>
    <n v="1"/>
    <m/>
    <n v="54640"/>
    <m/>
    <n v="0"/>
    <m/>
    <n v="54640"/>
    <m/>
    <n v="0"/>
    <n v="0"/>
    <m/>
    <m/>
    <m/>
    <s v="Unilever"/>
    <x v="0"/>
    <s v="Yenileme"/>
    <s v="Hizmet"/>
    <s v="Bakım ve Destek Hizmeti"/>
    <s v="Key Account"/>
    <x v="0"/>
    <x v="0"/>
    <s v="Yurt İçi"/>
    <s v="Türkiye"/>
  </r>
  <r>
    <s v="Q1"/>
    <x v="1"/>
    <x v="2"/>
    <m/>
    <s v="Emeksar Gida Turzm.Ins.LTD.STI."/>
    <s v="SH.01.001"/>
    <s v="Stokbar Panorama - Proje Yönetim Hizmeti"/>
    <s v="Univera - Unilever"/>
    <x v="13"/>
    <s v="Stokbar"/>
    <s v="Stokbar"/>
    <n v="15750"/>
    <m/>
    <n v="10"/>
    <m/>
    <n v="175000"/>
    <m/>
    <n v="17500"/>
    <m/>
    <n v="157500"/>
    <m/>
    <n v="0"/>
    <n v="0"/>
    <m/>
    <m/>
    <m/>
    <s v="Unilever"/>
    <x v="0"/>
    <s v="Yeni Satış"/>
    <s v="Hizmet"/>
    <s v="Proje Yönetimi ve Danışmanlık"/>
    <s v="Key Account"/>
    <x v="0"/>
    <x v="0"/>
    <s v="Yurt İçi"/>
    <s v="Türkiye"/>
  </r>
  <r>
    <s v="Q1"/>
    <x v="1"/>
    <x v="2"/>
    <m/>
    <s v="GÜL-PAS TEMIZLIK MAD. GIDA DAG. TAS. SAN. VE TIC. LTD. STI"/>
    <s v="SH.01.001"/>
    <s v="Stokbar Panorama - Proje Yönetim Hizmeti"/>
    <s v="Univera - Unilever"/>
    <x v="13"/>
    <s v="Stokbar"/>
    <s v="Stokbar"/>
    <n v="15750"/>
    <m/>
    <n v="10"/>
    <m/>
    <n v="175000"/>
    <m/>
    <n v="17500"/>
    <m/>
    <n v="157500"/>
    <m/>
    <n v="0"/>
    <n v="0"/>
    <m/>
    <m/>
    <m/>
    <s v="Unilever"/>
    <x v="0"/>
    <s v="Yeni Satış"/>
    <s v="Hizmet"/>
    <s v="Proje Yönetimi ve Danışmanlık"/>
    <s v="Key Account"/>
    <x v="0"/>
    <x v="0"/>
    <s v="Yurt İçi"/>
    <s v="Türkiye"/>
  </r>
  <r>
    <s v="Q1"/>
    <x v="1"/>
    <x v="2"/>
    <m/>
    <s v="Emeksar Gida Turzm.Ins.LTD.STI."/>
    <s v="SY.01.009"/>
    <s v="Stokbar Panorama - Platform Back Office Kullanici Yazılımi (Enterprise)"/>
    <s v="Univera - Unilever"/>
    <x v="13"/>
    <s v="Stokbar"/>
    <s v="Stokbar"/>
    <n v="13650"/>
    <m/>
    <n v="1"/>
    <m/>
    <n v="19500"/>
    <m/>
    <n v="5850"/>
    <m/>
    <n v="13650"/>
    <m/>
    <n v="0"/>
    <n v="0"/>
    <m/>
    <m/>
    <m/>
    <s v="Unilever"/>
    <x v="0"/>
    <s v="Yeni Satış"/>
    <s v="Lisans"/>
    <s v="Lisans Satışı"/>
    <s v="Key Account"/>
    <x v="0"/>
    <x v="0"/>
    <s v="Yurt İçi"/>
    <s v="Türkiye"/>
  </r>
  <r>
    <s v="Q1"/>
    <x v="1"/>
    <x v="2"/>
    <m/>
    <s v="GÜL-PAS TEMIZLIK MAD. GIDA DAG. TAS. SAN. VE TIC. LTD. STI"/>
    <s v="SY.01.009"/>
    <s v="Stokbar Panorama - Platform Back Office Kullanici Yazılımi (Enterprise)"/>
    <s v="Univera - Unilever"/>
    <x v="13"/>
    <s v="Stokbar"/>
    <s v="Stokbar"/>
    <n v="13650"/>
    <m/>
    <n v="1"/>
    <m/>
    <n v="19500"/>
    <m/>
    <n v="5850"/>
    <m/>
    <n v="13650"/>
    <m/>
    <n v="0"/>
    <n v="0"/>
    <m/>
    <m/>
    <m/>
    <s v="Unilever"/>
    <x v="0"/>
    <s v="Yeni Satış"/>
    <s v="Lisans"/>
    <s v="Lisans Satışı"/>
    <s v="Key Account"/>
    <x v="0"/>
    <x v="0"/>
    <s v="Yurt İçi"/>
    <s v="Türkiye"/>
  </r>
  <r>
    <s v="Q1"/>
    <x v="1"/>
    <x v="2"/>
    <m/>
    <s v="Emeksar Gida Turzm.Ins.LTD.STI."/>
    <s v="SY.02.002"/>
    <s v="Stokbar Panorama - Mobil (Android) Kullanici Yazılımi (Enterprise)"/>
    <s v="Univera - Unilever"/>
    <x v="13"/>
    <s v="Stokbar"/>
    <s v="Stokbar"/>
    <n v="11700"/>
    <m/>
    <n v="5"/>
    <m/>
    <n v="90000"/>
    <m/>
    <n v="31500"/>
    <m/>
    <n v="58500"/>
    <m/>
    <n v="0"/>
    <n v="0"/>
    <m/>
    <m/>
    <m/>
    <s v="Unilever"/>
    <x v="0"/>
    <s v="Yeni Satış"/>
    <s v="Lisans"/>
    <s v="Lisans Satışı"/>
    <s v="Key Account"/>
    <x v="0"/>
    <x v="0"/>
    <s v="Yurt İçi"/>
    <s v="Türkiye"/>
  </r>
  <r>
    <s v="Q1"/>
    <x v="1"/>
    <x v="2"/>
    <m/>
    <s v="GÜL-PAS TEMIZLIK MAD. GIDA DAG. TAS. SAN. VE TIC. LTD. STI"/>
    <s v="SY.02.002"/>
    <s v="Stokbar Panorama - Mobil (Android) Kullanici Yazılımi (Enterprise)"/>
    <s v="Univera - Unilever"/>
    <x v="13"/>
    <s v="Stokbar"/>
    <s v="Stokbar"/>
    <n v="11700"/>
    <m/>
    <n v="5"/>
    <m/>
    <n v="90000"/>
    <m/>
    <n v="31500"/>
    <m/>
    <n v="58500"/>
    <m/>
    <n v="0"/>
    <n v="0"/>
    <m/>
    <m/>
    <m/>
    <s v="Unilever"/>
    <x v="0"/>
    <s v="Yeni Satış"/>
    <s v="Lisans"/>
    <s v="Lisans Satışı"/>
    <s v="Key Account"/>
    <x v="0"/>
    <x v="0"/>
    <s v="Yurt İçi"/>
    <s v="Türkiye"/>
  </r>
  <r>
    <s v="Q1"/>
    <x v="1"/>
    <x v="2"/>
    <m/>
    <s v="Emeksar Gida Turzm.Ins.LTD.STI."/>
    <s v="SY.01.008"/>
    <s v="Stokbar Panorama - Depo / Lokasyon Yazılımi (Enterprise)"/>
    <s v="Univera - Unilever"/>
    <x v="13"/>
    <s v="Stokbar"/>
    <s v="Stokbar"/>
    <n v="90350"/>
    <m/>
    <n v="1"/>
    <m/>
    <n v="139000"/>
    <m/>
    <n v="48650"/>
    <m/>
    <n v="90350"/>
    <m/>
    <n v="0"/>
    <n v="0"/>
    <m/>
    <m/>
    <m/>
    <s v="Unilever"/>
    <x v="0"/>
    <s v="Yeni Satış"/>
    <s v="Lisans"/>
    <s v="Lisans Satışı"/>
    <s v="Key Account"/>
    <x v="0"/>
    <x v="0"/>
    <s v="Yurt İçi"/>
    <s v="Türkiye"/>
  </r>
  <r>
    <s v="Q1"/>
    <x v="1"/>
    <x v="2"/>
    <m/>
    <s v="GÜL-PAS TEMIZLIK MAD. GIDA DAG. TAS. SAN. VE TIC. LTD. STI"/>
    <s v="SY.01.008"/>
    <s v="Stokbar Panorama - Depo / Lokasyon Yazılımi (Enterprise)"/>
    <s v="Univera - Unilever"/>
    <x v="13"/>
    <s v="Stokbar"/>
    <s v="Stokbar"/>
    <n v="90350"/>
    <m/>
    <n v="1"/>
    <m/>
    <n v="139000"/>
    <m/>
    <n v="48650"/>
    <m/>
    <n v="90350"/>
    <m/>
    <n v="0"/>
    <n v="0"/>
    <m/>
    <m/>
    <m/>
    <s v="Unilever"/>
    <x v="0"/>
    <s v="Yeni Satış"/>
    <s v="Lisans"/>
    <s v="Lisans Satışı"/>
    <s v="Key Account"/>
    <x v="0"/>
    <x v="0"/>
    <s v="Yurt İçi"/>
    <s v="Türkiye"/>
  </r>
  <r>
    <s v="Q1"/>
    <x v="1"/>
    <x v="2"/>
    <m/>
    <s v="Emeksar Gida Turzm.Ins.LTD.STI."/>
    <s v="SH.03.001"/>
    <s v="Stokbar Panorama - Çafri Merkezi Hizmeti (Tesis)"/>
    <s v="Univera - Unilever"/>
    <x v="13"/>
    <s v="Stokbar"/>
    <s v="Stokbar"/>
    <n v="50364"/>
    <m/>
    <n v="1"/>
    <m/>
    <n v="60000"/>
    <m/>
    <n v="9636"/>
    <m/>
    <n v="50364"/>
    <m/>
    <n v="0"/>
    <n v="0"/>
    <m/>
    <m/>
    <m/>
    <s v="Unilever"/>
    <x v="0"/>
    <s v="Yenileme"/>
    <s v="Hizmet"/>
    <s v="Çağrı Merkezi"/>
    <s v="Key Account"/>
    <x v="0"/>
    <x v="0"/>
    <s v="Yurt İçi"/>
    <s v="Türkiye"/>
  </r>
  <r>
    <s v="Q1"/>
    <x v="1"/>
    <x v="2"/>
    <m/>
    <s v="GÜL-PAS TEMIZLIK MAD. GIDA DAG. TAS. SAN. VE TIC. LTD. STI"/>
    <s v="SH.03.001"/>
    <s v="Stokbar Panorama - Çafri Merkezi Hizmeti (Tesis)"/>
    <s v="Univera - Unilever"/>
    <x v="13"/>
    <s v="Stokbar"/>
    <s v="Stokbar"/>
    <n v="50364"/>
    <m/>
    <n v="1"/>
    <m/>
    <n v="60000"/>
    <m/>
    <n v="9636"/>
    <m/>
    <n v="50364"/>
    <m/>
    <n v="0"/>
    <n v="0"/>
    <m/>
    <m/>
    <m/>
    <s v="Unilever"/>
    <x v="0"/>
    <s v="Yenileme"/>
    <s v="Hizmet"/>
    <s v="Çağrı Merkezi"/>
    <s v="Key Account"/>
    <x v="0"/>
    <x v="0"/>
    <s v="Yurt İçi"/>
    <s v="Türkiye"/>
  </r>
  <r>
    <s v="Q3"/>
    <x v="0"/>
    <x v="8"/>
    <m/>
    <s v="JTI TÜTÜN ÜRÜNLERI PAZARLAMA A.S."/>
    <s v="EH.03.003"/>
    <s v="EnRoute Panorama - Uzman Destek Hizmeti"/>
    <s v="Univera - JTI"/>
    <x v="11"/>
    <s v="Enroute"/>
    <m/>
    <n v="100000"/>
    <m/>
    <n v="1"/>
    <m/>
    <n v="100000"/>
    <m/>
    <n v="0"/>
    <m/>
    <n v="100000"/>
    <m/>
    <n v="0"/>
    <n v="0"/>
    <s v="UNI240000001514"/>
    <m/>
    <m/>
    <s v="JTI"/>
    <x v="0"/>
    <s v="Yenileme"/>
    <s v="Hizmet"/>
    <s v="Hosting"/>
    <s v="Key Account"/>
    <x v="0"/>
    <x v="0"/>
    <s v="Yurt İçi"/>
    <s v="Türkiye"/>
  </r>
  <r>
    <s v="Q3"/>
    <x v="0"/>
    <x v="7"/>
    <m/>
    <s v="ONGUN EMGIN GIDA DAG. PAZ. TUR.SAN. TIC. LTD. STI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1447"/>
    <m/>
    <m/>
    <s v="JTI"/>
    <x v="0"/>
    <s v="Yenileme"/>
    <s v="Hizmet"/>
    <s v="Çağrı Merkezi"/>
    <s v="Key Account"/>
    <x v="0"/>
    <x v="0"/>
    <s v="Yurt İçi"/>
    <s v="Türkiye"/>
  </r>
  <r>
    <s v="Q3"/>
    <x v="0"/>
    <x v="7"/>
    <m/>
    <s v="ONGUN EMGIN GIDA DAG. PAZ. TUR.SAN. TIC. LTD. STI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1448"/>
    <m/>
    <m/>
    <s v="JTI"/>
    <x v="0"/>
    <s v="Yenileme"/>
    <s v="Hizmet"/>
    <s v="Çağrı Merkezi"/>
    <s v="Key Account"/>
    <x v="0"/>
    <x v="0"/>
    <s v="Yurt İçi"/>
    <s v="Türkiye"/>
  </r>
  <r>
    <s v="Q3"/>
    <x v="0"/>
    <x v="7"/>
    <m/>
    <s v="ONGUN EMGIN GIDA DAG. PAZ. TUR.SAN. TIC. LTD. STI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1449"/>
    <m/>
    <m/>
    <s v="JTI"/>
    <x v="0"/>
    <s v="Yenileme"/>
    <s v="Hizmet"/>
    <s v="Çağrı Merkezi"/>
    <s v="Key Account"/>
    <x v="0"/>
    <x v="0"/>
    <s v="Yurt İçi"/>
    <s v="Türkiye"/>
  </r>
  <r>
    <s v="Q3"/>
    <x v="0"/>
    <x v="7"/>
    <m/>
    <s v="ONGUN EMGIN GIDA DAG. PAZ. TUR.SAN. TIC. LTD. STI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1450"/>
    <m/>
    <m/>
    <s v="JTI"/>
    <x v="0"/>
    <s v="Yenileme"/>
    <s v="Hizmet"/>
    <s v="Çağrı Merkezi"/>
    <s v="Key Account"/>
    <x v="0"/>
    <x v="0"/>
    <s v="Yurt İçi"/>
    <s v="Türkiye"/>
  </r>
  <r>
    <s v="Q1"/>
    <x v="1"/>
    <x v="2"/>
    <m/>
    <s v="MATRIKS BİLGİSAYAR SİSTEMLERİ LTD.ŞTİ"/>
    <s v="WProje Yönetimi.02.001"/>
    <s v="Webplus (Android) SATIS TEMSILCISI LISANSI"/>
    <s v="Univera - Kanal"/>
    <x v="5"/>
    <s v="Enroute"/>
    <s v="Webplus"/>
    <n v="4550"/>
    <m/>
    <n v="5"/>
    <m/>
    <n v="22750"/>
    <m/>
    <n v="0"/>
    <m/>
    <n v="22750"/>
    <m/>
    <n v="0"/>
    <n v="0"/>
    <m/>
    <m/>
    <m/>
    <s v="Matriks"/>
    <x v="0"/>
    <s v="Yeni Satış"/>
    <s v="Lisans"/>
    <s v="Lisans Satışı"/>
    <s v="Key Account"/>
    <x v="1"/>
    <x v="2"/>
    <s v="Yurt İçi"/>
    <s v="Türkiye"/>
  </r>
  <r>
    <s v="Q1"/>
    <x v="1"/>
    <x v="2"/>
    <m/>
    <s v="MİYA OTOMASYON VE BARKOD BILISIM SISTEMLERI SAN TİC. VE L.T.D. STI."/>
    <s v="UH.01.002"/>
    <s v="Unidox Kontör"/>
    <s v="Univera Kontör Satışı"/>
    <x v="5"/>
    <s v="E-Dönüşüm"/>
    <s v="Unidox"/>
    <n v="2.6568999999999998"/>
    <m/>
    <n v="10000"/>
    <m/>
    <n v="26569"/>
    <m/>
    <n v="0"/>
    <m/>
    <n v="26569"/>
    <m/>
    <n v="0"/>
    <n v="0"/>
    <m/>
    <m/>
    <m/>
    <s v="Miya"/>
    <x v="0"/>
    <s v="Yeni Satış"/>
    <s v="Kontor"/>
    <s v="Kontor Satışı"/>
    <s v="Key Account"/>
    <x v="1"/>
    <x v="1"/>
    <s v="Yurt İçi"/>
    <s v="Türkiye"/>
  </r>
  <r>
    <s v="Q1"/>
    <x v="1"/>
    <x v="2"/>
    <m/>
    <s v="MİYA OTOMASYON VE BARKOD BILISIM SISTEMLERI SAN TİC. VE L.T.D. STI."/>
    <s v="UH.01.002"/>
    <s v="Unidox Kontör"/>
    <s v="Univera Kontör Satışı"/>
    <x v="5"/>
    <s v="E-Dönüşüm"/>
    <s v="Unidox"/>
    <n v="4.6313000000000004"/>
    <m/>
    <n v="2000"/>
    <m/>
    <n v="9262.6"/>
    <m/>
    <n v="0"/>
    <m/>
    <n v="9262.6"/>
    <m/>
    <n v="0"/>
    <n v="0"/>
    <m/>
    <m/>
    <m/>
    <s v="Miya"/>
    <x v="0"/>
    <s v="Yeni Satış"/>
    <s v="Kontor"/>
    <s v="Kontor Satışı"/>
    <s v="Key Account"/>
    <x v="1"/>
    <x v="1"/>
    <s v="Yurt İçi"/>
    <s v="Türkiye"/>
  </r>
  <r>
    <s v="Q1"/>
    <x v="1"/>
    <x v="2"/>
    <m/>
    <s v="ZIRVE GIDA ve TEMIZLIK ÜRÜNLERI SAN ve TIC. LTD. STI"/>
    <s v="SH.02.001"/>
    <s v="Stokbar Panorama - Yillik Yazilim Bakim Hizmeti"/>
    <s v="Univera - Unilever"/>
    <x v="13"/>
    <s v="Stokbar"/>
    <s v="Stokbar"/>
    <n v="54640"/>
    <m/>
    <n v="1"/>
    <m/>
    <n v="54640"/>
    <m/>
    <n v="0"/>
    <m/>
    <n v="54640"/>
    <m/>
    <n v="0"/>
    <n v="0"/>
    <m/>
    <m/>
    <m/>
    <s v="Unilever"/>
    <x v="0"/>
    <s v="Yenileme"/>
    <s v="Hizmet"/>
    <s v="Bakım ve Destek Hizmeti"/>
    <s v="Key Account"/>
    <x v="0"/>
    <x v="0"/>
    <s v="Yurt İçi"/>
    <s v="Türkiye"/>
  </r>
  <r>
    <s v="Q1"/>
    <x v="1"/>
    <x v="2"/>
    <m/>
    <s v="ZIRVE GIDA ve TEMIZLIK ÜRÜNLERI SAN ve TIC. LTD. STI"/>
    <s v="SH.01.001"/>
    <s v="Stokbar Panorama - Proje Yönetim Hizmeti"/>
    <s v="Univera - Unilever"/>
    <x v="13"/>
    <s v="Stokbar"/>
    <s v="Stokbar"/>
    <n v="15750"/>
    <m/>
    <n v="10"/>
    <m/>
    <n v="175000"/>
    <m/>
    <n v="17500"/>
    <m/>
    <n v="157500"/>
    <m/>
    <n v="0"/>
    <n v="0"/>
    <m/>
    <m/>
    <m/>
    <s v="Unilever"/>
    <x v="0"/>
    <s v="Yeni Satış"/>
    <s v="Hizmet"/>
    <s v="Proje Yönetimi ve Danışmanlık"/>
    <s v="Key Account"/>
    <x v="0"/>
    <x v="0"/>
    <s v="Yurt İçi"/>
    <s v="Türkiye"/>
  </r>
  <r>
    <s v="Q1"/>
    <x v="1"/>
    <x v="2"/>
    <m/>
    <s v="ZIRVE GIDA ve TEMIZLIK ÜRÜNLERI SAN ve TIC. LTD. STI"/>
    <s v="SY.01.009"/>
    <s v="Stokbar Panorama - Platform Back Office Kullanici Yazılımi (Enterprise)"/>
    <s v="Univera - Unilever"/>
    <x v="13"/>
    <s v="Stokbar"/>
    <s v="Stokbar"/>
    <n v="13650"/>
    <m/>
    <n v="1"/>
    <m/>
    <n v="19500"/>
    <m/>
    <n v="5850"/>
    <m/>
    <n v="13650"/>
    <m/>
    <n v="0"/>
    <n v="0"/>
    <m/>
    <m/>
    <m/>
    <s v="Unilever"/>
    <x v="0"/>
    <s v="Yeni Satış"/>
    <s v="Lisans"/>
    <s v="Lisans Satışı"/>
    <s v="Key Account"/>
    <x v="0"/>
    <x v="0"/>
    <s v="Yurt İçi"/>
    <s v="Türkiye"/>
  </r>
  <r>
    <s v="Q1"/>
    <x v="1"/>
    <x v="2"/>
    <m/>
    <s v="ZIRVE GIDA ve TEMIZLIK ÜRÜNLERI SAN ve TIC. LTD. STI"/>
    <s v="SY.02.002"/>
    <s v="Stokbar Panorama - Mobil (Android) Kullanici Yazılımi (Enterprise)"/>
    <s v="Univera - Unilever"/>
    <x v="13"/>
    <s v="Stokbar"/>
    <s v="Stokbar"/>
    <n v="11700"/>
    <m/>
    <n v="5"/>
    <m/>
    <n v="90000"/>
    <m/>
    <n v="31500"/>
    <m/>
    <n v="58500"/>
    <m/>
    <n v="0"/>
    <n v="0"/>
    <m/>
    <m/>
    <m/>
    <s v="Unilever"/>
    <x v="0"/>
    <s v="Yeni Satış"/>
    <s v="Lisans"/>
    <s v="Lisans Satışı"/>
    <s v="Key Account"/>
    <x v="0"/>
    <x v="0"/>
    <s v="Yurt İçi"/>
    <s v="Türkiye"/>
  </r>
  <r>
    <s v="Q1"/>
    <x v="1"/>
    <x v="2"/>
    <m/>
    <s v="ZIRVE GIDA ve TEMIZLIK ÜRÜNLERI SAN ve TIC. LTD. STI"/>
    <s v="SY.01.008"/>
    <s v="Stokbar Panorama - Depo / Lokasyon Yazılımi (Enterprise)"/>
    <s v="Univera - Unilever"/>
    <x v="13"/>
    <s v="Stokbar"/>
    <s v="Stokbar"/>
    <n v="90350"/>
    <m/>
    <n v="1"/>
    <m/>
    <n v="139000"/>
    <m/>
    <n v="48650"/>
    <m/>
    <n v="90350"/>
    <m/>
    <n v="0"/>
    <n v="0"/>
    <m/>
    <m/>
    <m/>
    <s v="Unilever"/>
    <x v="0"/>
    <s v="Yeni Satış"/>
    <s v="Lisans"/>
    <s v="Lisans Satışı"/>
    <s v="Key Account"/>
    <x v="0"/>
    <x v="0"/>
    <s v="Yurt İçi"/>
    <s v="Türkiye"/>
  </r>
  <r>
    <s v="Q1"/>
    <x v="1"/>
    <x v="2"/>
    <m/>
    <s v="ZIRVE GIDA ve TEMIZLIK ÜRÜNLERI SAN ve TIC. LTD. STI"/>
    <s v="SH.03.004"/>
    <s v="Stokbar Panorama - Çafri Merkezi Hizmeti (Depo/Lokasyon)"/>
    <s v="Univera - Unilever"/>
    <x v="13"/>
    <s v="Stokbar"/>
    <s v="Stokbar"/>
    <n v="50364"/>
    <m/>
    <n v="1"/>
    <m/>
    <n v="60000"/>
    <m/>
    <n v="9636"/>
    <m/>
    <n v="50364"/>
    <m/>
    <n v="0"/>
    <n v="0"/>
    <m/>
    <m/>
    <m/>
    <s v="Unilever"/>
    <x v="0"/>
    <s v="Yenileme"/>
    <s v="Hizmet"/>
    <s v="Çağrı Merkezi"/>
    <s v="Key Account"/>
    <x v="0"/>
    <x v="0"/>
    <s v="Yurt İçi"/>
    <s v="Türkiye"/>
  </r>
  <r>
    <s v="Q3"/>
    <x v="0"/>
    <x v="8"/>
    <m/>
    <s v="ERIKLI SU VE MESRUBAT SAN. TIC. A.S"/>
    <s v="EH.03.003"/>
    <s v="EnRoute Panorama - Uzman Destek Hizmeti"/>
    <s v="Univera - Nestle Waters"/>
    <x v="11"/>
    <s v="Enroute"/>
    <m/>
    <n v="27000"/>
    <m/>
    <n v="1"/>
    <m/>
    <n v="27000"/>
    <m/>
    <n v="0"/>
    <m/>
    <n v="27000"/>
    <m/>
    <n v="0"/>
    <n v="0"/>
    <s v="UNI240000001506"/>
    <m/>
    <m/>
    <s v="Nestle"/>
    <x v="0"/>
    <s v="Yenileme"/>
    <s v="Hizmet"/>
    <s v="Hosting"/>
    <s v="Key Account"/>
    <x v="0"/>
    <x v="0"/>
    <s v="Yurt İçi"/>
    <s v="Türkiye"/>
  </r>
  <r>
    <s v="Q3"/>
    <x v="0"/>
    <x v="8"/>
    <m/>
    <s v="Haribo SEKERLEME SAN. TIC.LTD. STI."/>
    <s v="EH.03.006"/>
    <s v="EnRoute Panorama - Uzaktan Kurulum ve Efitim Hizmeti"/>
    <s v="Univera - Haribo"/>
    <x v="7"/>
    <s v="Enroute"/>
    <m/>
    <n v="7000"/>
    <m/>
    <n v="1"/>
    <m/>
    <n v="10000"/>
    <m/>
    <n v="3000"/>
    <m/>
    <n v="7000"/>
    <m/>
    <n v="0"/>
    <n v="0"/>
    <s v="UNI240000001529"/>
    <m/>
    <m/>
    <s v="Haribo"/>
    <x v="0"/>
    <s v="Yeni Satış"/>
    <s v="Hizmet"/>
    <s v="Kurulum ve Eğitim"/>
    <s v="Key Account"/>
    <x v="0"/>
    <x v="0"/>
    <s v="Yurt İçi"/>
    <s v="Türkiye"/>
  </r>
  <r>
    <s v="Q3"/>
    <x v="0"/>
    <x v="8"/>
    <m/>
    <s v="Şölen Çikolata Gıda Sanayi Ve Ticaret A. Ş."/>
    <s v="EH.03.006"/>
    <s v="EnRoute Panorama - Uzaktan Kurulum ve Efitim Hizmeti"/>
    <s v="Univera - Şölen"/>
    <x v="11"/>
    <s v="Enroute"/>
    <m/>
    <n v="3240"/>
    <m/>
    <n v="6"/>
    <m/>
    <n v="19440"/>
    <m/>
    <n v="0"/>
    <m/>
    <n v="19440"/>
    <m/>
    <n v="0"/>
    <n v="0"/>
    <s v="UNI240000001558"/>
    <m/>
    <m/>
    <s v="Şölen"/>
    <x v="0"/>
    <s v="Yeni Satış"/>
    <s v="Hizmet"/>
    <s v="Kurulum ve Eğitim"/>
    <s v="Key Account"/>
    <x v="0"/>
    <x v="0"/>
    <s v="Yurt İçi"/>
    <s v="Türkiye"/>
  </r>
  <r>
    <s v="Q3"/>
    <x v="0"/>
    <x v="8"/>
    <m/>
    <s v="POYRAZ GIDA INS.NAK.TURZ.VE TIC.LTD.STI."/>
    <s v="EYS.02.011"/>
    <s v="EnRoute Panorama - Panel - Çoklu Proje Birlestirme Mobil Uygulama Lisansi Standart"/>
    <s v="Univera - Nestle Retail"/>
    <x v="11"/>
    <s v="Enroute"/>
    <m/>
    <n v="8000"/>
    <m/>
    <n v="5"/>
    <m/>
    <n v="40000"/>
    <m/>
    <n v="0"/>
    <m/>
    <n v="40000"/>
    <m/>
    <n v="0"/>
    <n v="0"/>
    <s v="UNI240000001552"/>
    <m/>
    <m/>
    <s v="Nestle"/>
    <x v="0"/>
    <s v="Yeni Satış"/>
    <s v="Lisans"/>
    <s v="Lisans Satışı"/>
    <s v="Key Account"/>
    <x v="0"/>
    <x v="0"/>
    <s v="Yurt İçi"/>
    <s v="Türkiye"/>
  </r>
  <r>
    <s v="Q3"/>
    <x v="0"/>
    <x v="8"/>
    <m/>
    <s v="PAMUK GIDA TURIZM A.S."/>
    <s v="EYS.04.012"/>
    <s v="EnRoute Panorama - E-Dönüsüm Modül Lisansi Standart"/>
    <s v="Univera - Nestle Professional"/>
    <x v="11"/>
    <s v="E-Dönüşüm"/>
    <m/>
    <n v="14552"/>
    <m/>
    <n v="1"/>
    <m/>
    <n v="14552"/>
    <m/>
    <n v="0"/>
    <m/>
    <n v="14552"/>
    <m/>
    <n v="0"/>
    <n v="0"/>
    <s v="UNI240000001574"/>
    <m/>
    <m/>
    <s v="Redbull"/>
    <x v="0"/>
    <s v="Yeni Satış"/>
    <s v="Lisans"/>
    <s v="Lisans Satışı"/>
    <s v="Key Account"/>
    <x v="0"/>
    <x v="0"/>
    <s v="Yurt İçi"/>
    <s v="Türkiye"/>
  </r>
  <r>
    <s v="Q3"/>
    <x v="0"/>
    <x v="8"/>
    <m/>
    <s v="AGAÇLI OTOMOTIV GIDA TIC. VE SAN. A.S."/>
    <s v="EH.03.001"/>
    <s v="EnRoute Panorama - Çafri Merkezi Hizmeti  (MSD)"/>
    <s v="Univera - JTI"/>
    <x v="11"/>
    <s v="Enroute"/>
    <m/>
    <n v="1161.2"/>
    <m/>
    <n v="15"/>
    <m/>
    <n v="17418"/>
    <m/>
    <n v="0"/>
    <m/>
    <n v="17418"/>
    <m/>
    <n v="0"/>
    <n v="0"/>
    <s v="UNI240000001589"/>
    <m/>
    <m/>
    <s v="JTI"/>
    <x v="0"/>
    <s v="Yenileme"/>
    <s v="Hizmet"/>
    <s v="Çağrı Merkezi"/>
    <s v="Key Account"/>
    <x v="0"/>
    <x v="0"/>
    <s v="Yurt İçi"/>
    <s v="Türkiye"/>
  </r>
  <r>
    <s v="Q3"/>
    <x v="0"/>
    <x v="8"/>
    <m/>
    <s v="Şölen Çikolata Gıda Sanayi Ve Ticaret A. Ş."/>
    <s v="EH.03.004"/>
    <s v="EnRoute Panorama - Admin Operatör Hizmeti"/>
    <s v="Univera - Şölen"/>
    <x v="11"/>
    <s v="Enroute"/>
    <m/>
    <n v="99000"/>
    <m/>
    <n v="2"/>
    <m/>
    <n v="198000"/>
    <m/>
    <n v="0"/>
    <m/>
    <n v="198000"/>
    <m/>
    <n v="0"/>
    <n v="0"/>
    <s v="UNI240000001525"/>
    <m/>
    <m/>
    <s v="Şölen"/>
    <x v="0"/>
    <s v="Yenileme"/>
    <s v="Hizmet"/>
    <s v="Uzman Destek Hizmeti"/>
    <s v="Key Account"/>
    <x v="0"/>
    <x v="0"/>
    <s v="Yurt İçi"/>
    <s v="Türkiye"/>
  </r>
  <r>
    <s v="Q1"/>
    <x v="1"/>
    <x v="2"/>
    <m/>
    <s v="MATRIKS BİLGİSAYAR SİSTEMLERİ LTD.ŞTİ"/>
    <s v="WPH.02.001"/>
    <s v="Webplus Yazilim Bakimi Hizmeti"/>
    <s v="Univera - Kanal"/>
    <x v="5"/>
    <s v="Enroute"/>
    <s v="Webplus"/>
    <n v="41441"/>
    <m/>
    <n v="1"/>
    <m/>
    <n v="41441"/>
    <m/>
    <n v="0"/>
    <m/>
    <n v="41441"/>
    <m/>
    <n v="0"/>
    <n v="0"/>
    <m/>
    <m/>
    <m/>
    <s v="Matriks"/>
    <x v="0"/>
    <s v="Yenileme"/>
    <s v="Hizmet"/>
    <s v="Bakım ve Destek Hizmeti"/>
    <s v="Key Account"/>
    <x v="1"/>
    <x v="2"/>
    <s v="Yurt İçi"/>
    <s v="Türkiye"/>
  </r>
  <r>
    <s v="Q1"/>
    <x v="1"/>
    <x v="2"/>
    <m/>
    <s v="MATRIKS BİLGİSAYAR SİSTEMLERİ LTD.ŞTİ"/>
    <s v="WProje Yönetimi.01.004"/>
    <s v="Webplus EK KULLANICI LISANSI +5"/>
    <s v="Univera - Kanal"/>
    <x v="5"/>
    <s v="Enroute"/>
    <s v="Webplus"/>
    <n v="16835"/>
    <m/>
    <n v="1"/>
    <m/>
    <n v="24050"/>
    <m/>
    <n v="7215"/>
    <m/>
    <n v="16835"/>
    <m/>
    <n v="0"/>
    <n v="0"/>
    <m/>
    <m/>
    <m/>
    <s v="Matriks"/>
    <x v="0"/>
    <s v="Yeni Satış"/>
    <s v="Lisans"/>
    <s v="Lisans Satışı"/>
    <s v="Key Account"/>
    <x v="1"/>
    <x v="2"/>
    <s v="Yurt İçi"/>
    <s v="Türkiye"/>
  </r>
  <r>
    <s v="Q1"/>
    <x v="1"/>
    <x v="2"/>
    <m/>
    <s v="MATRIKS BİLGİSAYAR SİSTEMLERİ LTD.ŞTİ"/>
    <s v="WProje Yönetimi.01.003"/>
    <s v="Webplus EK KULLANICI LISANSI +1"/>
    <s v="Univera - Kanal"/>
    <x v="5"/>
    <s v="Enroute"/>
    <s v="Webplus"/>
    <n v="4459"/>
    <m/>
    <n v="1"/>
    <m/>
    <n v="6370"/>
    <m/>
    <n v="1911"/>
    <m/>
    <n v="4459"/>
    <m/>
    <n v="0"/>
    <n v="0"/>
    <m/>
    <m/>
    <m/>
    <s v="Matriks"/>
    <x v="0"/>
    <s v="Yeni Satış"/>
    <s v="Lisans"/>
    <s v="Lisans Satışı"/>
    <s v="Key Account"/>
    <x v="1"/>
    <x v="2"/>
    <s v="Yurt İçi"/>
    <s v="Türkiye"/>
  </r>
  <r>
    <s v="Q1"/>
    <x v="1"/>
    <x v="2"/>
    <m/>
    <s v="MATRIKS BİLGİSAYAR SİSTEMLERİ LTD.ŞTİ"/>
    <s v="WProje Yönetimi.01.007"/>
    <s v="Webplus E-DÖNÜSÜM MODÜL LISANSI"/>
    <s v="Univera - Kanal"/>
    <x v="5"/>
    <s v="Enroute"/>
    <s v="Webplus"/>
    <n v="10920"/>
    <m/>
    <n v="1"/>
    <m/>
    <n v="15600"/>
    <m/>
    <n v="4680"/>
    <m/>
    <n v="10920"/>
    <m/>
    <n v="0"/>
    <n v="0"/>
    <m/>
    <m/>
    <m/>
    <s v="Matriks"/>
    <x v="0"/>
    <s v="Yeni Satış"/>
    <s v="Lisans"/>
    <s v="Lisans Satışı"/>
    <s v="Key Account"/>
    <x v="1"/>
    <x v="2"/>
    <s v="Yurt İçi"/>
    <s v="Türkiye"/>
  </r>
  <r>
    <s v="Q1"/>
    <x v="1"/>
    <x v="2"/>
    <m/>
    <s v="MATRIKS BİLGİSAYAR SİSTEMLERİ LTD.ŞTİ"/>
    <s v="WProje Yönetimi.01.001"/>
    <s v="Webplus DISTRIBUTION SATIS-DAGITIM YazılımI (Enterprise)"/>
    <s v="Univera - Kanal"/>
    <x v="5"/>
    <s v="Enroute"/>
    <s v="Webplus"/>
    <n v="56875"/>
    <m/>
    <n v="1"/>
    <m/>
    <n v="81250"/>
    <m/>
    <n v="24375"/>
    <m/>
    <n v="56875"/>
    <m/>
    <n v="0"/>
    <n v="0"/>
    <m/>
    <m/>
    <m/>
    <s v="Matriks"/>
    <x v="0"/>
    <s v="Yeni Satış"/>
    <s v="Lisans"/>
    <s v="Lisans Satışı"/>
    <s v="Key Account"/>
    <x v="1"/>
    <x v="2"/>
    <s v="Yurt İçi"/>
    <s v="Türkiye"/>
  </r>
  <r>
    <s v="Q1"/>
    <x v="1"/>
    <x v="2"/>
    <m/>
    <s v="MATRIKS BİLGİSAYAR SİSTEMLERİ LTD.ŞTİ"/>
    <s v="WProje Yönetimi.01.002"/>
    <s v="Webplus Dagitim Kanali Yazılımi"/>
    <s v="Univera - Kanal"/>
    <x v="5"/>
    <s v="Enroute"/>
    <s v="Webplus"/>
    <n v="10920"/>
    <m/>
    <n v="1"/>
    <m/>
    <n v="15600"/>
    <m/>
    <n v="4680"/>
    <m/>
    <n v="10920"/>
    <m/>
    <n v="0"/>
    <n v="0"/>
    <m/>
    <m/>
    <m/>
    <s v="Matriks"/>
    <x v="0"/>
    <s v="Yeni Satış"/>
    <s v="Lisans"/>
    <s v="Lisans Satışı"/>
    <s v="Key Account"/>
    <x v="1"/>
    <x v="2"/>
    <s v="Yurt İçi"/>
    <s v="Türkiye"/>
  </r>
  <r>
    <s v="Q1"/>
    <x v="1"/>
    <x v="2"/>
    <m/>
    <s v="MATRIKS BİLGİSAYAR SİSTEMLERİ LTD.ŞTİ"/>
    <s v="WProje Yönetimi.02.001"/>
    <s v="Webplus (Android) SATIS TEMSILCISI LISANSI"/>
    <s v="Univera - Kanal"/>
    <x v="5"/>
    <s v="Enroute"/>
    <s v="Webplus"/>
    <n v="3185"/>
    <m/>
    <n v="10"/>
    <m/>
    <n v="45500"/>
    <m/>
    <n v="13650"/>
    <m/>
    <n v="31850"/>
    <m/>
    <n v="0"/>
    <n v="0"/>
    <m/>
    <m/>
    <m/>
    <s v="Matriks"/>
    <x v="0"/>
    <s v="Yeni Satış"/>
    <s v="Lisans"/>
    <s v="Lisans Satışı"/>
    <s v="Key Account"/>
    <x v="1"/>
    <x v="2"/>
    <s v="Yurt İçi"/>
    <s v="Türkiye"/>
  </r>
  <r>
    <s v="Q1"/>
    <x v="1"/>
    <x v="2"/>
    <m/>
    <s v="MATRIKS BİLGİSAYAR SİSTEMLERİ LTD.ŞTİ"/>
    <s v="UH.01.002"/>
    <s v="Unidox Kontör"/>
    <s v="Univera Kontör Satışı"/>
    <x v="5"/>
    <s v="E-Dönüşüm"/>
    <s v="Unidox"/>
    <n v="4.6313000000000004"/>
    <m/>
    <n v="2000"/>
    <m/>
    <n v="9262.6"/>
    <m/>
    <n v="0"/>
    <m/>
    <n v="9262.6"/>
    <m/>
    <n v="0"/>
    <n v="0"/>
    <m/>
    <m/>
    <m/>
    <s v="Matriks"/>
    <x v="0"/>
    <s v="Yeni Satış"/>
    <s v="Kontor"/>
    <s v="Kontor Satışı"/>
    <s v="Key Account"/>
    <x v="1"/>
    <x v="2"/>
    <s v="Yurt İçi"/>
    <s v="Türkiye"/>
  </r>
  <r>
    <s v="Q1"/>
    <x v="1"/>
    <x v="2"/>
    <m/>
    <s v="POLARİS YAZILIM ÇÖZÜMLERİ VE DANIŞMANLIK HİZMETLERİ LTD.ŞTİ."/>
    <s v="UH.01.002"/>
    <s v="Unidox Kontör"/>
    <s v="Univera Kontör Satışı"/>
    <x v="5"/>
    <s v="E-Dönüşüm"/>
    <s v="Unidox"/>
    <n v="2.2583000000000002"/>
    <m/>
    <n v="10000"/>
    <m/>
    <n v="22583"/>
    <m/>
    <n v="0"/>
    <m/>
    <n v="22583"/>
    <m/>
    <n v="0"/>
    <n v="0"/>
    <m/>
    <m/>
    <m/>
    <s v="Polaris"/>
    <x v="0"/>
    <s v="Yeni Satış"/>
    <s v="Kontor"/>
    <s v="Kontor Satışı"/>
    <s v="Key Account"/>
    <x v="1"/>
    <x v="5"/>
    <s v="Yurt İçi"/>
    <s v="Türkiye"/>
  </r>
  <r>
    <s v="Q1"/>
    <x v="1"/>
    <x v="2"/>
    <m/>
    <s v="ÖZGÜL KARDESLER TOPTAN GIDA PAZ. LTD. STI."/>
    <s v="UH.01.002"/>
    <s v="Unidox Kontör"/>
    <s v="Univera Kontör Satışı"/>
    <x v="6"/>
    <s v="E-Dönüşüm"/>
    <s v="Unidox"/>
    <n v="1.7"/>
    <m/>
    <n v="50000"/>
    <m/>
    <n v="85000"/>
    <m/>
    <n v="0"/>
    <m/>
    <n v="85000"/>
    <m/>
    <n v="0"/>
    <n v="0"/>
    <m/>
    <m/>
    <m/>
    <s v="Özgül Kardeşler"/>
    <x v="3"/>
    <s v="Yeni Satış"/>
    <s v="Kontor"/>
    <s v="Kontor Satışı"/>
    <s v="Key Account"/>
    <x v="0"/>
    <x v="0"/>
    <s v="Yurt İçi"/>
    <s v="Türkiye"/>
  </r>
  <r>
    <s v="Q1"/>
    <x v="1"/>
    <x v="2"/>
    <m/>
    <s v="ÖZGÖRKEY OTOMOTIV TURIZM GIDA SANAYI VE TICARET ANONIM SIRKETI"/>
    <s v="SH.05.001"/>
    <s v="Stokbar Panorama - Yazilim Gelistirme Hizmeti"/>
    <s v="Univera - Özgörkey"/>
    <x v="13"/>
    <s v="Stokbar"/>
    <s v="Stokbar"/>
    <n v="11112.5"/>
    <m/>
    <n v="4.5"/>
    <m/>
    <n v="78750"/>
    <m/>
    <n v="28743.75"/>
    <m/>
    <n v="50006.25"/>
    <m/>
    <n v="0"/>
    <n v="0"/>
    <m/>
    <m/>
    <m/>
    <s v="Özgörkey"/>
    <x v="0"/>
    <s v="Yeni Satış"/>
    <s v="Hizmet"/>
    <s v="Yazılım Geliştirme"/>
    <s v="Key Account"/>
    <x v="0"/>
    <x v="0"/>
    <s v="Yurt İçi"/>
    <s v="Türkiye"/>
  </r>
  <r>
    <s v="Q3"/>
    <x v="0"/>
    <x v="8"/>
    <m/>
    <s v="AYDIN ÜNLÜER TUR.GIDA TIC. VE SAN. A.S."/>
    <s v="EH.03.001"/>
    <s v="EnRoute Panorama - Çafri Merkezi Hizmeti  (MSD)"/>
    <s v="Univera - JTI"/>
    <x v="11"/>
    <s v="Enroute"/>
    <m/>
    <n v="1161.2"/>
    <m/>
    <n v="3"/>
    <m/>
    <n v="3483.6"/>
    <m/>
    <n v="0"/>
    <m/>
    <n v="3483.6"/>
    <m/>
    <n v="0"/>
    <n v="0"/>
    <s v="UNI240000001592"/>
    <m/>
    <m/>
    <s v="JTI"/>
    <x v="0"/>
    <s v="Yenileme"/>
    <s v="Hizmet"/>
    <s v="Çağrı Merkezi"/>
    <s v="Key Account"/>
    <x v="0"/>
    <x v="0"/>
    <s v="Yurt İçi"/>
    <s v="Türkiye"/>
  </r>
  <r>
    <s v="Q3"/>
    <x v="0"/>
    <x v="8"/>
    <m/>
    <s v="DÜNYA MESRUBAT GIDA INS.TURIZM PAZ. SAN. VE TIC. LTD. STI."/>
    <s v="EH.03.001"/>
    <s v="EnRoute Panorama - Çafri Merkezi Hizmeti  (MSD)"/>
    <s v="Univera - JTI"/>
    <x v="11"/>
    <s v="Enroute"/>
    <m/>
    <n v="1161.2"/>
    <m/>
    <n v="5"/>
    <m/>
    <n v="5806"/>
    <m/>
    <n v="0"/>
    <m/>
    <n v="5806"/>
    <m/>
    <n v="0"/>
    <n v="0"/>
    <s v="UNI240000001599"/>
    <m/>
    <m/>
    <s v="JTI"/>
    <x v="0"/>
    <s v="Yenileme"/>
    <s v="Hizmet"/>
    <s v="Çağrı Merkezi"/>
    <s v="Key Account"/>
    <x v="0"/>
    <x v="0"/>
    <s v="Yurt İçi"/>
    <s v="Türkiye"/>
  </r>
  <r>
    <s v="Q3"/>
    <x v="0"/>
    <x v="8"/>
    <m/>
    <s v="KOPUZ GIDA TIC. A.S."/>
    <s v="EH.03.001"/>
    <s v="EnRoute Panorama - Çafri Merkezi Hizmeti  (MSD)"/>
    <s v="Univera - JTI"/>
    <x v="11"/>
    <s v="Enroute"/>
    <m/>
    <n v="1161.2"/>
    <m/>
    <n v="11"/>
    <m/>
    <n v="12773.2"/>
    <m/>
    <n v="0"/>
    <m/>
    <n v="12773.2"/>
    <m/>
    <n v="0"/>
    <n v="0"/>
    <s v="UNI240000001604"/>
    <m/>
    <m/>
    <s v="JTI"/>
    <x v="0"/>
    <s v="Yenileme"/>
    <s v="Hizmet"/>
    <s v="Çağrı Merkezi"/>
    <s v="Key Account"/>
    <x v="0"/>
    <x v="0"/>
    <s v="Yurt İçi"/>
    <s v="Türkiye"/>
  </r>
  <r>
    <s v="Q3"/>
    <x v="0"/>
    <x v="8"/>
    <m/>
    <s v="ÖZÇELIK MESRUBAT VE GIDA MAD.TIC.PAZ.A.S."/>
    <s v="EH.03.001"/>
    <s v="EnRoute Panorama - Çafri Merkezi Hizmeti  (MSD)"/>
    <s v="Univera - JTI"/>
    <x v="11"/>
    <s v="Enroute"/>
    <m/>
    <n v="1161.2"/>
    <m/>
    <n v="5"/>
    <m/>
    <n v="5806"/>
    <m/>
    <n v="0"/>
    <m/>
    <n v="5806"/>
    <m/>
    <n v="0"/>
    <n v="0"/>
    <s v="UNI240000001605"/>
    <m/>
    <m/>
    <s v="JTI"/>
    <x v="0"/>
    <s v="Yenileme"/>
    <s v="Hizmet"/>
    <s v="Çağrı Merkezi"/>
    <s v="Key Account"/>
    <x v="0"/>
    <x v="0"/>
    <s v="Yurt İçi"/>
    <s v="Türkiye"/>
  </r>
  <r>
    <s v="Q3"/>
    <x v="0"/>
    <x v="8"/>
    <m/>
    <s v="ÖZERLER TICARET ILHAN ÖZER"/>
    <s v="EH.03.001"/>
    <s v="EnRoute Panorama - Çafri Merkezi Hizmeti  (MSD)"/>
    <s v="Univera - JTI"/>
    <x v="11"/>
    <s v="Enroute"/>
    <m/>
    <n v="1161.2"/>
    <m/>
    <n v="4"/>
    <m/>
    <n v="4644.8"/>
    <m/>
    <n v="0"/>
    <m/>
    <n v="4644.8"/>
    <m/>
    <n v="0"/>
    <n v="0"/>
    <s v="UNI240000001607"/>
    <m/>
    <m/>
    <s v="JTI"/>
    <x v="0"/>
    <s v="Yenileme"/>
    <s v="Hizmet"/>
    <s v="Çağrı Merkezi"/>
    <s v="Key Account"/>
    <x v="0"/>
    <x v="0"/>
    <s v="Yurt İçi"/>
    <s v="Türkiye"/>
  </r>
  <r>
    <s v="Q3"/>
    <x v="0"/>
    <x v="8"/>
    <m/>
    <s v="SEKERCI GIDA TEMIZLIK ÜRÜN. PAZ. VE DAG. LTD. STI."/>
    <s v="EH.03.001"/>
    <s v="EnRoute Panorama - Çafri Merkezi Hizmeti  (MSD)"/>
    <s v="Univera - JTI"/>
    <x v="11"/>
    <s v="Enroute"/>
    <m/>
    <n v="1161.2"/>
    <m/>
    <n v="10"/>
    <m/>
    <n v="11612"/>
    <m/>
    <n v="0"/>
    <m/>
    <n v="11612"/>
    <m/>
    <n v="0"/>
    <n v="0"/>
    <s v="UNI240000001615"/>
    <m/>
    <m/>
    <s v="JTI"/>
    <x v="0"/>
    <s v="Yenileme"/>
    <s v="Hizmet"/>
    <s v="Çağrı Merkezi"/>
    <s v="Key Account"/>
    <x v="0"/>
    <x v="0"/>
    <s v="Yurt İçi"/>
    <s v="Türkiye"/>
  </r>
  <r>
    <s v="Q3"/>
    <x v="0"/>
    <x v="8"/>
    <m/>
    <s v="YUSUF BEKTAS GIDA VE IHTIYAÇ MAD. ILETISIM NAKLIYE TIC.VE SAN.LTD.STI."/>
    <s v="EH.03.001"/>
    <s v="EnRoute Panorama - Çafri Merkezi Hizmeti  (MSD)"/>
    <s v="Univera - JTI"/>
    <x v="11"/>
    <s v="Enroute"/>
    <m/>
    <n v="1161.2"/>
    <m/>
    <n v="7"/>
    <m/>
    <n v="8128.4"/>
    <m/>
    <n v="0"/>
    <m/>
    <n v="8128.4"/>
    <m/>
    <n v="0"/>
    <n v="0"/>
    <s v="UNI240000001617"/>
    <m/>
    <m/>
    <s v="JTI"/>
    <x v="0"/>
    <s v="Yenileme"/>
    <s v="Hizmet"/>
    <s v="Çağrı Merkezi"/>
    <s v="Key Account"/>
    <x v="0"/>
    <x v="0"/>
    <s v="Yurt İçi"/>
    <s v="Türkiye"/>
  </r>
  <r>
    <s v="Q1"/>
    <x v="1"/>
    <x v="2"/>
    <m/>
    <s v="ÇANTAYLAR IÇECEK ÜR. GIDA TUR. INS. HAY. KUY. SAN. VE TIC. LTD. STI."/>
    <s v="UH.01.002"/>
    <s v="Unidox Kontör"/>
    <s v="Univera Kontör Satışı"/>
    <x v="6"/>
    <s v="E-Dönüşüm"/>
    <s v="Unidox"/>
    <n v="2.4"/>
    <m/>
    <n v="25000"/>
    <m/>
    <n v="60000"/>
    <m/>
    <n v="0"/>
    <m/>
    <n v="60000"/>
    <m/>
    <n v="0"/>
    <n v="0"/>
    <m/>
    <m/>
    <m/>
    <s v="Çantay İçecek"/>
    <x v="3"/>
    <s v="Yeni Satış"/>
    <s v="Kontor"/>
    <s v="Kontor Satışı"/>
    <s v="Key Account"/>
    <x v="0"/>
    <x v="0"/>
    <s v="Yurt İçi"/>
    <s v="Türkiye"/>
  </r>
  <r>
    <s v="Q1"/>
    <x v="1"/>
    <x v="2"/>
    <m/>
    <s v="Mey İçki Sanayi ve Ticaret A.Ş."/>
    <s v="QH.06.001"/>
    <s v="Quest Panorama - Yazilim Gelistirme Hizmeti"/>
    <s v="Univera - Mey İçki"/>
    <x v="11"/>
    <s v="Quest"/>
    <s v="Quest"/>
    <n v="12070"/>
    <m/>
    <n v="32.9"/>
    <m/>
    <n v="397103"/>
    <m/>
    <n v="0"/>
    <m/>
    <n v="397103"/>
    <m/>
    <n v="0"/>
    <n v="0"/>
    <m/>
    <m/>
    <m/>
    <s v="Mey İçki"/>
    <x v="0"/>
    <s v="Yeni Satış"/>
    <s v="Hizmet"/>
    <s v="Yazılım Geliştirme"/>
    <s v="Key Account"/>
    <x v="0"/>
    <x v="0"/>
    <s v="Yurt İçi"/>
    <s v="Türkiye"/>
  </r>
  <r>
    <s v="Q1"/>
    <x v="1"/>
    <x v="2"/>
    <m/>
    <s v="Mey İçki Sanayi ve Ticaret A.Ş."/>
    <s v="QH.07.001"/>
    <s v="Quest Panorama - Rapor Gelistirme Hizmeti"/>
    <s v="Univera - Mey İçki"/>
    <x v="11"/>
    <s v="Quest"/>
    <s v="Quest"/>
    <n v="10000"/>
    <m/>
    <n v="15.07"/>
    <m/>
    <n v="150700"/>
    <m/>
    <n v="0"/>
    <m/>
    <n v="150700"/>
    <m/>
    <n v="0"/>
    <n v="0"/>
    <m/>
    <m/>
    <m/>
    <s v="Mey İçki"/>
    <x v="0"/>
    <s v="Yeni Satış"/>
    <s v="Hizmet"/>
    <s v="Rapor Geliştirme"/>
    <s v="Key Account"/>
    <x v="0"/>
    <x v="0"/>
    <s v="Yurt İçi"/>
    <s v="Türkiye"/>
  </r>
  <r>
    <s v="Q1"/>
    <x v="1"/>
    <x v="2"/>
    <m/>
    <s v="Mey İçki Sanayi ve Ticaret A.Ş."/>
    <s v="QH.01.001"/>
    <s v="Quest Panorama - Proje ve Ürün Yönetimi Danismanlifi Hizmeti"/>
    <s v="Univera - Mey İçki"/>
    <x v="11"/>
    <s v="Quest"/>
    <s v="Quest"/>
    <n v="11240"/>
    <m/>
    <n v="23.5"/>
    <m/>
    <n v="264140"/>
    <m/>
    <n v="0"/>
    <m/>
    <n v="264140"/>
    <m/>
    <n v="0"/>
    <n v="0"/>
    <m/>
    <m/>
    <m/>
    <s v="Mey İçki"/>
    <x v="0"/>
    <s v="Yeni Satış"/>
    <s v="Hizmet"/>
    <s v="Proje Yönetimi ve Danışmanlık"/>
    <s v="Key Account"/>
    <x v="0"/>
    <x v="0"/>
    <s v="Yurt İçi"/>
    <s v="Türkiye"/>
  </r>
  <r>
    <s v="Q3"/>
    <x v="0"/>
    <x v="8"/>
    <m/>
    <s v="BAMS GIDA ITRIYAT VE TEKSTIL TIC. VE SAN. LTD. STI."/>
    <s v="EH.03.001"/>
    <s v="EnRoute Panorama - Çafri Merkezi Hizmeti  (MSD)"/>
    <s v="Univera - JTI"/>
    <x v="11"/>
    <s v="Enroute"/>
    <m/>
    <n v="1161.2"/>
    <m/>
    <n v="2"/>
    <m/>
    <n v="2322.4"/>
    <m/>
    <n v="0"/>
    <m/>
    <n v="2322.4"/>
    <m/>
    <n v="0"/>
    <n v="0"/>
    <s v="UNI240000001590"/>
    <m/>
    <m/>
    <s v="JTI"/>
    <x v="0"/>
    <s v="Yenileme"/>
    <s v="Hizmet"/>
    <s v="Çağrı Merkezi"/>
    <s v="Key Account"/>
    <x v="0"/>
    <x v="0"/>
    <s v="Yurt İçi"/>
    <s v="Türkiye"/>
  </r>
  <r>
    <s v="Q3"/>
    <x v="0"/>
    <x v="8"/>
    <m/>
    <s v="BAYRAKTAR SATIS VE DAGITIM ANONIM SIRKETI"/>
    <s v="EH.03.001"/>
    <s v="EnRoute Panorama - Çafri Merkezi Hizmeti  (MSD)"/>
    <s v="Univera - JTI"/>
    <x v="11"/>
    <s v="Enroute"/>
    <m/>
    <n v="1161.2"/>
    <m/>
    <n v="2"/>
    <m/>
    <n v="2322.4"/>
    <m/>
    <n v="0"/>
    <m/>
    <n v="2322.4"/>
    <m/>
    <n v="0"/>
    <n v="0"/>
    <s v="UNI240000001591"/>
    <m/>
    <m/>
    <s v="JTI"/>
    <x v="0"/>
    <s v="Yenileme"/>
    <s v="Hizmet"/>
    <s v="Çağrı Merkezi"/>
    <s v="Key Account"/>
    <x v="0"/>
    <x v="0"/>
    <s v="Yurt İçi"/>
    <s v="Türkiye"/>
  </r>
  <r>
    <s v="Q3"/>
    <x v="0"/>
    <x v="8"/>
    <m/>
    <s v="KALPAKÇIOGLU GIDA SAN. VE TIC. LTD. STI."/>
    <s v="EH.03.001"/>
    <s v="EnRoute Panorama - Çafri Merkezi Hizmeti  (MSD)"/>
    <s v="Univera - JTI"/>
    <x v="11"/>
    <s v="Enroute"/>
    <m/>
    <n v="1161.2"/>
    <m/>
    <n v="2"/>
    <m/>
    <n v="2322.4"/>
    <m/>
    <n v="0"/>
    <m/>
    <n v="2322.4"/>
    <m/>
    <n v="0"/>
    <n v="0"/>
    <s v="UNI240000001602"/>
    <m/>
    <m/>
    <s v="JTI"/>
    <x v="0"/>
    <s v="Yenileme"/>
    <s v="Hizmet"/>
    <s v="Çağrı Merkezi"/>
    <s v="Key Account"/>
    <x v="0"/>
    <x v="0"/>
    <s v="Yurt İçi"/>
    <s v="Türkiye"/>
  </r>
  <r>
    <s v="Q3"/>
    <x v="0"/>
    <x v="8"/>
    <m/>
    <s v="PIRAMIT GIDA LOJISTIK TICARET TIC. A.S."/>
    <s v="EH.03.001"/>
    <s v="EnRoute Panorama - Çafri Merkezi Hizmeti  (MSD)"/>
    <s v="Univera - JTI"/>
    <x v="11"/>
    <s v="Enroute"/>
    <m/>
    <n v="1161.2"/>
    <m/>
    <n v="2"/>
    <m/>
    <n v="2322.4"/>
    <m/>
    <n v="0"/>
    <m/>
    <n v="2322.4"/>
    <m/>
    <n v="0"/>
    <n v="0"/>
    <s v="UNI240000001608"/>
    <m/>
    <m/>
    <s v="JTI"/>
    <x v="0"/>
    <s v="Yenileme"/>
    <s v="Hizmet"/>
    <s v="Çağrı Merkezi"/>
    <s v="Key Account"/>
    <x v="0"/>
    <x v="0"/>
    <s v="Yurt İçi"/>
    <s v="Türkiye"/>
  </r>
  <r>
    <s v="Q3"/>
    <x v="0"/>
    <x v="8"/>
    <m/>
    <s v="SAMI EMGIN DAG. PAZ. TUR. TEKS. INS. SAN. TIC. LTD. STI."/>
    <s v="EH.03.001"/>
    <s v="EnRoute Panorama - Çafri Merkezi Hizmeti  (MSD)"/>
    <s v="Univera - JTI"/>
    <x v="11"/>
    <s v="Enroute"/>
    <m/>
    <n v="1161.2"/>
    <m/>
    <n v="2"/>
    <m/>
    <n v="2322.4"/>
    <m/>
    <n v="0"/>
    <m/>
    <n v="2322.4"/>
    <m/>
    <n v="0"/>
    <n v="0"/>
    <s v="UNI240000001610"/>
    <m/>
    <m/>
    <s v="JTI"/>
    <x v="0"/>
    <s v="Yenileme"/>
    <s v="Hizmet"/>
    <s v="Çağrı Merkezi"/>
    <s v="Key Account"/>
    <x v="0"/>
    <x v="0"/>
    <s v="Yurt İçi"/>
    <s v="Türkiye"/>
  </r>
  <r>
    <s v="Q3"/>
    <x v="0"/>
    <x v="8"/>
    <m/>
    <s v="SEYPA GIDA IHTIYAÇ MAD.ÜRETIM.DAG.VE TIC. A.S."/>
    <s v="EH.03.001"/>
    <s v="EnRoute Panorama - Çafri Merkezi Hizmeti  (MSD)"/>
    <s v="Univera - JTI"/>
    <x v="11"/>
    <s v="Enroute"/>
    <m/>
    <n v="1161.2"/>
    <m/>
    <n v="2"/>
    <m/>
    <n v="2322.4"/>
    <m/>
    <n v="0"/>
    <m/>
    <n v="2322.4"/>
    <m/>
    <n v="0"/>
    <n v="0"/>
    <s v="UNI240000001613"/>
    <m/>
    <m/>
    <s v="JTI"/>
    <x v="0"/>
    <s v="Yenileme"/>
    <s v="Hizmet"/>
    <s v="Çağrı Merkezi"/>
    <s v="Key Account"/>
    <x v="0"/>
    <x v="0"/>
    <s v="Yurt İçi"/>
    <s v="Türkiye"/>
  </r>
  <r>
    <s v="Q3"/>
    <x v="0"/>
    <x v="8"/>
    <m/>
    <s v="SSG DAYANIKLI TÜKETIM MAD. GIDA ÜRÜNLERI PAZ. SAN. TIC. LTD. STI."/>
    <s v="EH.03.001"/>
    <s v="EnRoute Panorama - Çafri Merkezi Hizmeti  (MSD)"/>
    <s v="Univera - JTI"/>
    <x v="11"/>
    <s v="Enroute"/>
    <m/>
    <n v="1161.2"/>
    <m/>
    <n v="2"/>
    <m/>
    <n v="2322.4"/>
    <m/>
    <n v="0"/>
    <m/>
    <n v="2322.4"/>
    <m/>
    <n v="0"/>
    <n v="0"/>
    <s v="UNI240000001614"/>
    <m/>
    <m/>
    <s v="JTI"/>
    <x v="0"/>
    <s v="Yenileme"/>
    <s v="Hizmet"/>
    <s v="Çağrı Merkezi"/>
    <s v="Key Account"/>
    <x v="0"/>
    <x v="0"/>
    <s v="Yurt İçi"/>
    <s v="Türkiye"/>
  </r>
  <r>
    <s v="Q3"/>
    <x v="0"/>
    <x v="8"/>
    <m/>
    <s v="YILDIRIMLAR GRUP IHTIYAÇ VE GIDA MAD. TURIZM A.S"/>
    <s v="EH.03.001"/>
    <s v="EnRoute Panorama - Çafri Merkezi Hizmeti  (MSD)"/>
    <s v="Univera - JTI"/>
    <x v="11"/>
    <s v="Enroute"/>
    <m/>
    <n v="1161.2"/>
    <m/>
    <n v="2"/>
    <m/>
    <n v="2322.4"/>
    <m/>
    <n v="0"/>
    <m/>
    <n v="2322.4"/>
    <m/>
    <n v="0"/>
    <n v="0"/>
    <s v="UNI240000001616"/>
    <m/>
    <m/>
    <s v="JTI"/>
    <x v="0"/>
    <s v="Yenileme"/>
    <s v="Hizmet"/>
    <s v="Çağrı Merkezi"/>
    <s v="Key Account"/>
    <x v="0"/>
    <x v="0"/>
    <s v="Yurt İçi"/>
    <s v="Türkiye"/>
  </r>
  <r>
    <s v="Q1"/>
    <x v="1"/>
    <x v="2"/>
    <m/>
    <s v="MİYA OTOMASYON VE BARKOD BILISIM SISTEMLERI SAN TİC. VE L.T.D. STI."/>
    <s v="WPH.02.001"/>
    <s v="Webplus Yazilim Bakimi Hizmeti"/>
    <s v="Univera - Kanal"/>
    <x v="5"/>
    <s v="Enroute"/>
    <s v="Webplus"/>
    <n v="11240"/>
    <m/>
    <n v="6"/>
    <m/>
    <n v="67440"/>
    <m/>
    <n v="0"/>
    <m/>
    <n v="67440"/>
    <m/>
    <n v="0"/>
    <n v="0"/>
    <m/>
    <m/>
    <m/>
    <s v="Miya"/>
    <x v="0"/>
    <s v="Yenileme"/>
    <s v="Hizmet"/>
    <s v="Bakım ve Destek Hizmeti"/>
    <s v="Key Account"/>
    <x v="1"/>
    <x v="1"/>
    <s v="Yurt İçi"/>
    <s v="Türkiye"/>
  </r>
  <r>
    <s v="Q1"/>
    <x v="1"/>
    <x v="2"/>
    <m/>
    <s v="MİYA OTOMASYON VE BARKOD BILISIM SISTEMLERI SAN TİC. VE L.T.D. STI."/>
    <s v="WPH.02.001"/>
    <s v="Webplus Yazilim Bakimi Hizmeti"/>
    <s v="Univera - Kanal"/>
    <x v="5"/>
    <s v="Enroute"/>
    <s v="Webplus"/>
    <n v="7024"/>
    <m/>
    <n v="1"/>
    <m/>
    <n v="7024"/>
    <m/>
    <n v="0"/>
    <m/>
    <n v="7024"/>
    <m/>
    <n v="0"/>
    <n v="0"/>
    <m/>
    <m/>
    <m/>
    <s v="Miya"/>
    <x v="0"/>
    <s v="Yenileme"/>
    <s v="Hizmet"/>
    <s v="Bakım ve Destek Hizmeti"/>
    <s v="Key Account"/>
    <x v="1"/>
    <x v="1"/>
    <s v="Yurt İçi"/>
    <s v="Türkiye"/>
  </r>
  <r>
    <s v="Q1"/>
    <x v="1"/>
    <x v="2"/>
    <m/>
    <s v="MİYA OTOMASYON VE BARKOD BILISIM SISTEMLERI SAN TİC. VE L.T.D. STI."/>
    <s v="WPH.02.001"/>
    <s v="Webplus Yazilim Bakimi Hizmeti"/>
    <s v="Univera - Kanal"/>
    <x v="5"/>
    <s v="Enroute"/>
    <s v="Webplus"/>
    <n v="3148"/>
    <m/>
    <n v="1"/>
    <m/>
    <n v="3148"/>
    <m/>
    <n v="0"/>
    <m/>
    <n v="3148"/>
    <m/>
    <n v="0"/>
    <n v="0"/>
    <m/>
    <m/>
    <m/>
    <s v="Miya"/>
    <x v="0"/>
    <s v="Yenileme"/>
    <s v="Hizmet"/>
    <s v="Bakım ve Destek Hizmeti"/>
    <s v="Key Account"/>
    <x v="1"/>
    <x v="1"/>
    <s v="Yurt İçi"/>
    <s v="Türkiye"/>
  </r>
  <r>
    <s v="Q1"/>
    <x v="1"/>
    <x v="2"/>
    <m/>
    <s v="MİYA OTOMASYON VE BARKOD BILISIM SISTEMLERI SAN TİC. VE L.T.D. STI."/>
    <s v="WPH.02.001"/>
    <s v="Webplus Yazilim Bakimi Hizmeti"/>
    <s v="Univera - Kanal"/>
    <x v="5"/>
    <s v="Enroute"/>
    <s v="Webplus"/>
    <n v="5360"/>
    <m/>
    <n v="1"/>
    <m/>
    <n v="5360"/>
    <m/>
    <n v="0"/>
    <m/>
    <n v="5360"/>
    <m/>
    <n v="0"/>
    <n v="0"/>
    <m/>
    <m/>
    <m/>
    <s v="Miya"/>
    <x v="0"/>
    <s v="Yenileme"/>
    <s v="Hizmet"/>
    <s v="Bakım ve Destek Hizmeti"/>
    <s v="Key Account"/>
    <x v="1"/>
    <x v="1"/>
    <s v="Yurt İçi"/>
    <s v="Türkiye"/>
  </r>
  <r>
    <s v="Q1"/>
    <x v="1"/>
    <x v="2"/>
    <m/>
    <s v="MİYA OTOMASYON VE BARKOD BILISIM SISTEMLERI SAN TİC. VE L.T.D. STI."/>
    <s v="WPH.02.001"/>
    <s v="Webplus Yazilim Bakimi Hizmeti"/>
    <s v="Univera - Kanal"/>
    <x v="5"/>
    <s v="Enroute"/>
    <s v="Webplus"/>
    <n v="6650"/>
    <m/>
    <n v="1"/>
    <m/>
    <n v="6650"/>
    <m/>
    <n v="0"/>
    <m/>
    <n v="6650"/>
    <m/>
    <n v="0"/>
    <n v="0"/>
    <m/>
    <m/>
    <m/>
    <s v="Miya"/>
    <x v="0"/>
    <s v="Yenileme"/>
    <s v="Hizmet"/>
    <s v="Bakım ve Destek Hizmeti"/>
    <s v="Key Account"/>
    <x v="1"/>
    <x v="1"/>
    <s v="Yurt İçi"/>
    <s v="Türkiye"/>
  </r>
  <r>
    <s v="Q1"/>
    <x v="1"/>
    <x v="2"/>
    <m/>
    <s v="POLARİS YAZILIM ÇÖZÜMLERİ VE DANIŞMANLIK HİZMETLERİ LTD.ŞTİ."/>
    <s v="WPH.02.001"/>
    <s v="Webplus Yazilim Bakimi Hizmeti"/>
    <s v="Univera - Kanal"/>
    <x v="5"/>
    <s v="Enroute"/>
    <s v="Webplus"/>
    <n v="51623"/>
    <m/>
    <n v="1"/>
    <m/>
    <n v="51623"/>
    <m/>
    <n v="0"/>
    <m/>
    <n v="51623"/>
    <m/>
    <n v="0"/>
    <n v="0"/>
    <m/>
    <m/>
    <m/>
    <s v="Polaris"/>
    <x v="0"/>
    <s v="Yenileme"/>
    <s v="Hizmet"/>
    <s v="Bakım ve Destek Hizmeti"/>
    <s v="Key Account"/>
    <x v="1"/>
    <x v="5"/>
    <s v="Yurt İçi"/>
    <s v="Türkiye"/>
  </r>
  <r>
    <s v="Q1"/>
    <x v="1"/>
    <x v="2"/>
    <m/>
    <s v="POLARİS YAZILIM ÇÖZÜMLERİ VE DANIŞMANLIK HİZMETLERİ LTD.ŞTİ."/>
    <s v="WProje Yönetimi.01.001"/>
    <s v="Webplus DISTRIBUTION SATIS-DAGITIM YazılımI (Enterprise)"/>
    <s v="Univera - Kanal"/>
    <x v="5"/>
    <s v="Enroute"/>
    <s v="Webplus"/>
    <n v="57068"/>
    <m/>
    <n v="1"/>
    <m/>
    <n v="57068"/>
    <m/>
    <n v="0"/>
    <m/>
    <n v="57068"/>
    <m/>
    <n v="0"/>
    <n v="0"/>
    <m/>
    <m/>
    <m/>
    <s v="Polaris"/>
    <x v="0"/>
    <s v="Yeni Satış"/>
    <s v="Lisans"/>
    <s v="Lisans Satışı"/>
    <s v="Key Account"/>
    <x v="1"/>
    <x v="5"/>
    <s v="Yurt İçi"/>
    <s v="Türkiye"/>
  </r>
  <r>
    <s v="Q1"/>
    <x v="1"/>
    <x v="2"/>
    <m/>
    <s v="MATRIKS BİLGİSAYAR SİSTEMLERİ LTD.ŞTİ"/>
    <s v="WProje Yönetimi.02.001"/>
    <s v="Webplus (Android) SATIS TEMSILCISI LISANSI"/>
    <s v="Univera - Kanal"/>
    <x v="5"/>
    <s v="Enroute"/>
    <s v="Webplus"/>
    <n v="2587.5"/>
    <m/>
    <n v="1"/>
    <m/>
    <n v="2587.5"/>
    <m/>
    <n v="0"/>
    <m/>
    <n v="2587.5"/>
    <m/>
    <n v="0"/>
    <n v="0"/>
    <m/>
    <m/>
    <m/>
    <s v="Matriks"/>
    <x v="0"/>
    <s v="Yeni Satış"/>
    <s v="Lisans"/>
    <s v="Lisans Satışı"/>
    <s v="Key Account"/>
    <x v="1"/>
    <x v="2"/>
    <s v="Yurt İçi"/>
    <s v="Türkiye"/>
  </r>
  <r>
    <s v="Q1"/>
    <x v="1"/>
    <x v="2"/>
    <m/>
    <s v="MATRIKS BİLGİSAYAR SİSTEMLERİ LTD.ŞTİ"/>
    <s v="UH.01.002"/>
    <s v="Unidox Kontör"/>
    <s v="Univera Kontör Satışı"/>
    <x v="5"/>
    <s v="E-Dönüşüm"/>
    <s v="Unidox"/>
    <n v="4.6313000000000004"/>
    <m/>
    <n v="2000"/>
    <m/>
    <n v="9262.6"/>
    <m/>
    <n v="0"/>
    <m/>
    <n v="9262.6"/>
    <m/>
    <n v="0"/>
    <n v="0"/>
    <m/>
    <m/>
    <m/>
    <s v="Matriks"/>
    <x v="0"/>
    <s v="Yeni Satış"/>
    <s v="Kontor"/>
    <s v="Kontor Satışı"/>
    <s v="Key Account"/>
    <x v="1"/>
    <x v="2"/>
    <s v="Yurt İçi"/>
    <s v="Türkiye"/>
  </r>
  <r>
    <s v="Q1"/>
    <x v="1"/>
    <x v="2"/>
    <m/>
    <s v="MİYA OTOMASYON VE BARKOD BILISIM SISTEMLERI SAN TİC. VE L.T.D. STI."/>
    <s v="UH.01.002"/>
    <s v="Unidox Kontör"/>
    <s v="Univera Kontör Satışı"/>
    <x v="5"/>
    <s v="E-Dönüşüm"/>
    <s v="Unidox"/>
    <n v="2.6568999999999998"/>
    <m/>
    <n v="10000"/>
    <m/>
    <n v="26569"/>
    <m/>
    <n v="0"/>
    <m/>
    <n v="26569"/>
    <m/>
    <n v="0"/>
    <n v="0"/>
    <m/>
    <m/>
    <m/>
    <s v="Miya"/>
    <x v="0"/>
    <s v="Yeni Satış"/>
    <s v="Kontor"/>
    <s v="Kontor Satışı"/>
    <s v="Key Account"/>
    <x v="1"/>
    <x v="1"/>
    <s v="Yurt İçi"/>
    <s v="Türkiye"/>
  </r>
  <r>
    <s v="Q1"/>
    <x v="1"/>
    <x v="2"/>
    <m/>
    <s v="EGE BES KARDESLER GIDA PAZARLAMA TIC.LTD.STI"/>
    <s v="UH.01.002"/>
    <s v="Unidox Kontör"/>
    <s v="Univera Kontör Satışı"/>
    <x v="6"/>
    <s v="E-Dönüşüm"/>
    <s v="Unidox"/>
    <n v="2"/>
    <m/>
    <n v="50000"/>
    <m/>
    <n v="100000"/>
    <m/>
    <n v="0"/>
    <m/>
    <n v="100000"/>
    <m/>
    <n v="0"/>
    <n v="0"/>
    <m/>
    <m/>
    <m/>
    <s v="Doğuş Çay"/>
    <x v="0"/>
    <s v="Yeni Satış"/>
    <s v="Kontor"/>
    <s v="Kontor Satışı"/>
    <s v="Key Account"/>
    <x v="0"/>
    <x v="0"/>
    <s v="Yurt İçi"/>
    <s v="Türkiye"/>
  </r>
  <r>
    <s v="Q1"/>
    <x v="1"/>
    <x v="2"/>
    <m/>
    <s v="GENÇ TÜTÜN MAMÜLLERI PAZ. SAN. VE TIC. LTD STI."/>
    <s v="UH.01.002"/>
    <s v="Unidox Kontör"/>
    <s v="Univera Kontör Satışı"/>
    <x v="6"/>
    <s v="E-Dönüşüm"/>
    <s v="Unidox"/>
    <n v="2.4660000000000002"/>
    <m/>
    <n v="15000"/>
    <m/>
    <n v="36990"/>
    <m/>
    <n v="0"/>
    <m/>
    <n v="36990"/>
    <m/>
    <n v="0"/>
    <n v="0"/>
    <m/>
    <m/>
    <m/>
    <s v="Imperial Tobacco"/>
    <x v="0"/>
    <s v="Yeni Satış"/>
    <s v="Kontor"/>
    <s v="Kontor Satışı"/>
    <s v="Key Account"/>
    <x v="0"/>
    <x v="0"/>
    <s v="Yurt İçi"/>
    <s v="Türkiye"/>
  </r>
  <r>
    <s v="Q1"/>
    <x v="1"/>
    <x v="2"/>
    <m/>
    <s v="GENÇ ve GÜÇLÜ GIDA DAGITIM TIC LTD. STI"/>
    <s v="UH.01.002"/>
    <s v="Unidox Kontör"/>
    <s v="Univera Kontör Satışı"/>
    <x v="6"/>
    <s v="E-Dönüşüm"/>
    <s v="Unidox"/>
    <n v="2.8"/>
    <m/>
    <n v="10000"/>
    <m/>
    <n v="28000"/>
    <m/>
    <n v="0"/>
    <m/>
    <n v="28000"/>
    <m/>
    <n v="0"/>
    <n v="0"/>
    <m/>
    <m/>
    <m/>
    <s v="Dardanel"/>
    <x v="0"/>
    <s v="Yeni Satış"/>
    <s v="Kontor"/>
    <s v="Kontor Satışı"/>
    <s v="Key Account"/>
    <x v="0"/>
    <x v="0"/>
    <s v="Yurt İçi"/>
    <s v="Türkiye"/>
  </r>
  <r>
    <s v="Q1"/>
    <x v="1"/>
    <x v="2"/>
    <m/>
    <s v="LINERA GIDA A.S."/>
    <s v="UH.01.002"/>
    <s v="Unidox Kontör"/>
    <s v="Univera Kontör Satışı"/>
    <x v="6"/>
    <s v="E-Dönüşüm"/>
    <s v="Unidox"/>
    <n v="2.2400000000000002"/>
    <m/>
    <n v="25000"/>
    <m/>
    <n v="56000"/>
    <m/>
    <n v="0"/>
    <m/>
    <n v="56000"/>
    <m/>
    <n v="0"/>
    <n v="0"/>
    <m/>
    <m/>
    <m/>
    <s v="Linera Gıda"/>
    <x v="0"/>
    <s v="Yeni Satış"/>
    <s v="Kontor"/>
    <s v="Kontor Satışı"/>
    <s v="Key Account"/>
    <x v="0"/>
    <x v="0"/>
    <s v="Yurt İçi"/>
    <s v="Türkiye"/>
  </r>
  <r>
    <s v="Q1"/>
    <x v="1"/>
    <x v="2"/>
    <m/>
    <s v="BILCEN ET VE SÜT ÜRÜNLERI PAZ.SAN.TIC.LTD.STI."/>
    <s v="UH.01.002"/>
    <s v="Unidox Kontör"/>
    <s v="Univera Kontör Satışı"/>
    <x v="6"/>
    <s v="E-Dönüşüm"/>
    <s v="Unidox"/>
    <n v="1.39"/>
    <m/>
    <n v="100000"/>
    <m/>
    <n v="139000"/>
    <m/>
    <n v="0"/>
    <m/>
    <n v="139000"/>
    <m/>
    <n v="0"/>
    <n v="0"/>
    <m/>
    <m/>
    <m/>
    <s v="Bilcen Et"/>
    <x v="3"/>
    <s v="Yeni Satış"/>
    <s v="Kontor"/>
    <s v="Kontor Satışı"/>
    <s v="Key Account"/>
    <x v="0"/>
    <x v="0"/>
    <s v="Yurt İçi"/>
    <s v="Türkiye"/>
  </r>
  <r>
    <s v="Q1"/>
    <x v="1"/>
    <x v="2"/>
    <m/>
    <s v="BIRSEN KOÇAK"/>
    <s v="UH.01.002"/>
    <s v="Unidox Kontör"/>
    <s v="Univera Kontör Satışı"/>
    <x v="6"/>
    <s v="E-Dönüşüm"/>
    <s v="Unidox"/>
    <n v="2.4"/>
    <m/>
    <n v="10000"/>
    <m/>
    <n v="24000"/>
    <m/>
    <n v="0"/>
    <m/>
    <n v="24000"/>
    <m/>
    <n v="0"/>
    <n v="0"/>
    <m/>
    <m/>
    <m/>
    <s v="Birsen Koçak"/>
    <x v="3"/>
    <s v="Yeni Satış"/>
    <s v="Kontor"/>
    <s v="Kontor Satışı"/>
    <s v="Key Account"/>
    <x v="0"/>
    <x v="0"/>
    <s v="Yurt İçi"/>
    <s v="Türkiye"/>
  </r>
  <r>
    <s v="Q1"/>
    <x v="1"/>
    <x v="2"/>
    <m/>
    <s v="BORA GIDA PAZARLAMA-BORA TEMEL"/>
    <s v="UH.01.002"/>
    <s v="Unidox Kontör"/>
    <s v="Univera Kontör Satışı"/>
    <x v="6"/>
    <s v="E-Dönüşüm"/>
    <s v="Unidox"/>
    <n v="2.2400000000000002"/>
    <m/>
    <n v="25000"/>
    <m/>
    <n v="56000"/>
    <m/>
    <n v="0"/>
    <m/>
    <n v="56000"/>
    <m/>
    <n v="0"/>
    <n v="0"/>
    <m/>
    <m/>
    <m/>
    <s v="Bora Gıda"/>
    <x v="3"/>
    <s v="Yeni Satış"/>
    <s v="Kontor"/>
    <s v="Kontor Satışı"/>
    <s v="Key Account"/>
    <x v="0"/>
    <x v="0"/>
    <s v="Yurt İçi"/>
    <s v="Türkiye"/>
  </r>
  <r>
    <s v="Q1"/>
    <x v="1"/>
    <x v="2"/>
    <m/>
    <s v="ERGÜLAY GIDA SAN.TIC.LTD.STI."/>
    <s v="UH.01.002"/>
    <s v="Unidox Kontör"/>
    <s v="Univera - Dardanel"/>
    <x v="6"/>
    <s v="E-Dönüşüm"/>
    <s v="Unidox"/>
    <n v="1.7"/>
    <m/>
    <n v="10000"/>
    <m/>
    <n v="17000"/>
    <m/>
    <n v="0"/>
    <m/>
    <n v="17000"/>
    <m/>
    <n v="0"/>
    <n v="0"/>
    <s v="UNI240000000842"/>
    <m/>
    <m/>
    <s v="Dardanel"/>
    <x v="3"/>
    <s v="Yeni Satış"/>
    <s v="Kontor"/>
    <s v="Kontor Satışı"/>
    <s v="Key Account"/>
    <x v="0"/>
    <x v="0"/>
    <s v="Yurt İçi"/>
    <s v="Türkiye"/>
  </r>
  <r>
    <s v="Q1"/>
    <x v="1"/>
    <x v="2"/>
    <m/>
    <s v="LOREAL TÜRKIYE SAN VE TIC. A.S."/>
    <s v="QH.02.001"/>
    <s v="Quest Panorama - Yillik Yazilim Bakimi, Yasatma ve Merkezi Destek Hizmeti"/>
    <s v="Univera - Loreal Eczane"/>
    <x v="13"/>
    <s v="Quest"/>
    <s v="Quest"/>
    <n v="750000"/>
    <m/>
    <n v="1"/>
    <m/>
    <n v="750000"/>
    <m/>
    <n v="0"/>
    <m/>
    <n v="750000"/>
    <m/>
    <n v="0"/>
    <n v="0"/>
    <m/>
    <m/>
    <m/>
    <s v="Loreal"/>
    <x v="0"/>
    <s v="Yenileme"/>
    <s v="Hizmet"/>
    <s v="Bakım ve Destek Hizmeti"/>
    <s v="Key Account"/>
    <x v="0"/>
    <x v="0"/>
    <s v="Yurt İçi"/>
    <s v="Türkiye"/>
  </r>
  <r>
    <s v="Q1"/>
    <x v="1"/>
    <x v="2"/>
    <m/>
    <s v="LOREAL TÜRKIYE SAN VE TIC. A.S."/>
    <s v="QH.01.001"/>
    <s v="Quest Panorama - Proje ve Ürün Yönetimi Danismanlifi Hizmeti"/>
    <s v="Univera - Loreal Eczane"/>
    <x v="13"/>
    <s v="Quest"/>
    <s v="Quest"/>
    <n v="20825"/>
    <m/>
    <n v="3"/>
    <m/>
    <n v="73500"/>
    <m/>
    <n v="11025"/>
    <m/>
    <n v="62475"/>
    <m/>
    <n v="0"/>
    <n v="0"/>
    <m/>
    <m/>
    <m/>
    <s v="Loreal"/>
    <x v="0"/>
    <s v="Yeni Satış"/>
    <s v="Hizmet"/>
    <s v="Proje Yönetimi ve Danışmanlık"/>
    <s v="Key Account"/>
    <x v="0"/>
    <x v="0"/>
    <s v="Yurt İçi"/>
    <s v="Türkiye"/>
  </r>
  <r>
    <s v="Q1"/>
    <x v="1"/>
    <x v="2"/>
    <m/>
    <s v="LOREAL TÜRKIYE SAN VE TIC. A.S."/>
    <s v="QH.03.001"/>
    <s v="Quest Panorama  - Çafri Merkezi Hizmeti"/>
    <s v="Univera - Loreal Eczane"/>
    <x v="13"/>
    <s v="Quest"/>
    <s v="Quest"/>
    <n v="82000"/>
    <m/>
    <n v="1"/>
    <m/>
    <n v="82000"/>
    <m/>
    <n v="0"/>
    <m/>
    <n v="82000"/>
    <m/>
    <n v="0"/>
    <n v="0"/>
    <m/>
    <m/>
    <m/>
    <s v="Loreal"/>
    <x v="0"/>
    <s v="Yenileme"/>
    <s v="Hizmet"/>
    <s v="Çağrı Merkezi"/>
    <s v="Key Account"/>
    <x v="0"/>
    <x v="0"/>
    <s v="Yurt İçi"/>
    <s v="Türkiye"/>
  </r>
  <r>
    <s v="Q1"/>
    <x v="1"/>
    <x v="2"/>
    <m/>
    <s v="LOREAL TÜRKIYE SAN VE TIC. A.S."/>
    <s v="EH.06.001"/>
    <s v="Enroute Panorama - Hosting Hizmeti"/>
    <s v="Univera - Loreal Eczane"/>
    <x v="13"/>
    <s v="Hosting"/>
    <s v="Enroute"/>
    <n v="1545230"/>
    <m/>
    <n v="1"/>
    <m/>
    <n v="1545230"/>
    <m/>
    <n v="0"/>
    <m/>
    <n v="1545230"/>
    <m/>
    <n v="0"/>
    <n v="0"/>
    <m/>
    <m/>
    <m/>
    <s v="Loreal"/>
    <x v="0"/>
    <s v="Yenileme"/>
    <s v="Hizmet"/>
    <s v="Hosting"/>
    <s v="Key Account"/>
    <x v="0"/>
    <x v="0"/>
    <s v="Yurt İçi"/>
    <s v="Türkiye"/>
  </r>
  <r>
    <s v="Q1"/>
    <x v="1"/>
    <x v="2"/>
    <m/>
    <s v="TÜRK HENKEL KIMYA SAN TIC. A.S."/>
    <s v="EH.06.001"/>
    <s v="Enroute Panorama - Hosting Hizmeti"/>
    <s v="Univera - Henkel"/>
    <x v="13"/>
    <s v="Hosting"/>
    <s v="Enroute"/>
    <n v="110984.52"/>
    <m/>
    <n v="1"/>
    <m/>
    <n v="110984.52"/>
    <m/>
    <n v="0"/>
    <m/>
    <n v="110984.52"/>
    <m/>
    <n v="0"/>
    <n v="0"/>
    <m/>
    <m/>
    <m/>
    <s v="Henkel"/>
    <x v="0"/>
    <s v="Yenileme"/>
    <s v="Hizmet"/>
    <s v="Hosting"/>
    <s v="Key Account"/>
    <x v="0"/>
    <x v="0"/>
    <s v="Yurt İçi"/>
    <s v="Türkiye"/>
  </r>
  <r>
    <s v="Q3"/>
    <x v="0"/>
    <x v="8"/>
    <m/>
    <s v="ÖZCIHAN GIDA INSAAT TARIM NAKLIYE ENERJI TURIZM MAD. PAZ. VE SAN. LTD. STI."/>
    <s v="EH.03.001"/>
    <s v="EnRoute Panorama - Çafri Merkezi Hizmeti  (MSD)"/>
    <s v="Univera - JTI"/>
    <x v="11"/>
    <s v="Enroute"/>
    <m/>
    <n v="1161.2"/>
    <m/>
    <n v="2"/>
    <m/>
    <n v="2322.4"/>
    <m/>
    <n v="0"/>
    <m/>
    <n v="2322.4"/>
    <m/>
    <n v="0"/>
    <n v="0"/>
    <s v="UNI240000001626"/>
    <m/>
    <m/>
    <s v="JTI"/>
    <x v="0"/>
    <s v="Yenileme"/>
    <s v="Hizmet"/>
    <s v="Çağrı Merkezi"/>
    <s v="Key Account"/>
    <x v="0"/>
    <x v="0"/>
    <s v="Yurt İçi"/>
    <s v="Türkiye"/>
  </r>
  <r>
    <s v="Q2"/>
    <x v="1"/>
    <x v="3"/>
    <m/>
    <s v="PANASONIC ELEKTRIC WORKS ELEKTRIK SAN.VE TIC. A.S."/>
    <s v="SH.02.001"/>
    <s v="Stokbar Panorama - Yillik Yazilim Bakim Hizmeti"/>
    <s v="Univera - Panasonic"/>
    <x v="11"/>
    <s v="Stokbar"/>
    <s v="Stokbar"/>
    <n v="552613.68999999994"/>
    <m/>
    <n v="1"/>
    <m/>
    <n v="552613.68999999994"/>
    <m/>
    <n v="0"/>
    <m/>
    <n v="552613.68999999994"/>
    <m/>
    <n v="0"/>
    <n v="0"/>
    <n v="552613.68999999994"/>
    <m/>
    <m/>
    <s v="Panasonic"/>
    <x v="0"/>
    <s v="Yenileme"/>
    <s v="Hizmet"/>
    <s v="Bakım ve Destek Hizmeti"/>
    <s v="Key Account"/>
    <x v="0"/>
    <x v="0"/>
    <s v="Yurt İçi"/>
    <s v="Türkiye"/>
  </r>
  <r>
    <s v="Q2"/>
    <x v="1"/>
    <x v="3"/>
    <m/>
    <s v="PANASONIC ELEKTRIC WORKS ELEKTRIK SAN.VE TIC. A.S."/>
    <s v="SH.02.001"/>
    <s v="Stokbar Panorama - Yillik Yazilim Bakim Hizmeti"/>
    <s v="Univera - Panasonic"/>
    <x v="11"/>
    <s v="Stokbar"/>
    <s v="Stokbar"/>
    <n v="267630"/>
    <m/>
    <n v="1"/>
    <m/>
    <n v="267630"/>
    <m/>
    <n v="0"/>
    <m/>
    <n v="267630"/>
    <m/>
    <n v="0"/>
    <n v="0"/>
    <n v="267630"/>
    <m/>
    <m/>
    <s v="Panasonic"/>
    <x v="0"/>
    <s v="Yenileme"/>
    <s v="Hizmet"/>
    <s v="Bakım ve Destek Hizmeti"/>
    <s v="Key Account"/>
    <x v="0"/>
    <x v="0"/>
    <s v="Yurt İçi"/>
    <s v="Türkiye"/>
  </r>
  <r>
    <s v="Q2"/>
    <x v="1"/>
    <x v="3"/>
    <m/>
    <s v="PANASONIC ELEKTRIC WORKS ELEKTRIK SAN.VE TIC. A.S."/>
    <s v="SH.05.001"/>
    <s v="Stokbar Panorama - Yazilim Gelistirme Hizmeti"/>
    <s v="Univera - Panasonic"/>
    <x v="11"/>
    <s v="Stokbar"/>
    <s v="Stokbar"/>
    <n v="14000"/>
    <m/>
    <n v="25.36"/>
    <m/>
    <n v="355040"/>
    <m/>
    <n v="0"/>
    <m/>
    <n v="355040"/>
    <m/>
    <n v="0"/>
    <n v="0"/>
    <n v="14000"/>
    <m/>
    <m/>
    <s v="Panasonic"/>
    <x v="0"/>
    <s v="Yeni Satış"/>
    <s v="Hizmet"/>
    <s v="Yazılım Geliştirme"/>
    <s v="Key Account"/>
    <x v="0"/>
    <x v="0"/>
    <s v="Yurt İçi"/>
    <s v="Türkiye"/>
  </r>
  <r>
    <s v="Q2"/>
    <x v="1"/>
    <x v="3"/>
    <m/>
    <s v="PANASONIC ELEKTRIC WORKS ELEKTRIK SAN.VE TIC. A.S."/>
    <s v="SH.01.001"/>
    <s v="Stokbar Panorama - Proje Yönetim Hizmeti"/>
    <s v="Univera - Panasonic"/>
    <x v="11"/>
    <s v="Stokbar"/>
    <s v="Stokbar"/>
    <n v="14000"/>
    <m/>
    <n v="18"/>
    <m/>
    <n v="252000"/>
    <m/>
    <n v="0"/>
    <m/>
    <n v="252000"/>
    <m/>
    <n v="0"/>
    <n v="0"/>
    <n v="14000"/>
    <m/>
    <m/>
    <s v="Panasonic"/>
    <x v="0"/>
    <s v="Yeni Satış"/>
    <s v="Hizmet"/>
    <s v="Proje Yönetimi ve Danışmanlık"/>
    <s v="Key Account"/>
    <x v="0"/>
    <x v="0"/>
    <s v="Yurt İçi"/>
    <s v="Türkiye"/>
  </r>
  <r>
    <s v="Q2"/>
    <x v="1"/>
    <x v="3"/>
    <m/>
    <s v="PANASONIC ELEKTRIC WORKS ELEKTRIK SAN.VE TIC. A.S."/>
    <s v="SY.01.009"/>
    <s v="Stokbar Panorama - Platform Back Office Kullanici Yazılımi (Enterprise)"/>
    <s v="Univera - Panasonic"/>
    <x v="11"/>
    <s v="Stokbar"/>
    <s v="Stokbar"/>
    <n v="11700"/>
    <m/>
    <n v="31"/>
    <m/>
    <n v="362700"/>
    <m/>
    <n v="0"/>
    <m/>
    <n v="362700"/>
    <m/>
    <n v="0"/>
    <n v="0"/>
    <n v="11700"/>
    <m/>
    <m/>
    <s v="Panasonic"/>
    <x v="0"/>
    <s v="Yeni Satış"/>
    <s v="Lisans"/>
    <s v="Lisans Satışı"/>
    <s v="Key Account"/>
    <x v="0"/>
    <x v="0"/>
    <s v="Yurt İçi"/>
    <s v="Türkiye"/>
  </r>
  <r>
    <s v="Q2"/>
    <x v="1"/>
    <x v="3"/>
    <m/>
    <s v="PANASONIC ELEKTRIC WORKS ELEKTRIK SAN.VE TIC. A.S."/>
    <s v="SY.02.002"/>
    <s v="Stokbar Panorama - Mobil (Android) Kullanici Yazılımi (Enterprise)"/>
    <s v="Univera - Panasonic"/>
    <x v="11"/>
    <s v="Stokbar"/>
    <s v="Stokbar"/>
    <n v="10800"/>
    <m/>
    <n v="34"/>
    <m/>
    <n v="367200"/>
    <m/>
    <n v="0"/>
    <m/>
    <n v="367200"/>
    <m/>
    <n v="0"/>
    <n v="0"/>
    <n v="10800"/>
    <m/>
    <m/>
    <s v="Panasonic"/>
    <x v="0"/>
    <s v="Yeni Satış"/>
    <s v="Lisans"/>
    <s v="Lisans Satışı"/>
    <s v="Key Account"/>
    <x v="0"/>
    <x v="0"/>
    <s v="Yurt İçi"/>
    <s v="Türkiye"/>
  </r>
  <r>
    <s v="Q3"/>
    <x v="0"/>
    <x v="8"/>
    <m/>
    <s v="ALTUN TEMIZLIK TÜTÜN ÜRÜNLERI PAZARLAMA A .S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1587"/>
    <m/>
    <m/>
    <s v="JTI"/>
    <x v="0"/>
    <s v="Yenileme"/>
    <s v="Hizmet"/>
    <s v="Çağrı Merkezi"/>
    <s v="Key Account"/>
    <x v="0"/>
    <x v="0"/>
    <s v="Yurt İçi"/>
    <s v="Türkiye"/>
  </r>
  <r>
    <s v="Q2"/>
    <x v="1"/>
    <x v="3"/>
    <m/>
    <s v="Haribo Şekerleme Tic. Ltd. Şti."/>
    <s v="EH.06.001"/>
    <s v="Enroute Panorama - Hosting Hizmeti"/>
    <s v="Univera - Haribo"/>
    <x v="13"/>
    <s v="Hosting"/>
    <s v="Enroute"/>
    <n v="139800.67333333334"/>
    <m/>
    <n v="3"/>
    <m/>
    <n v="419402.01799999998"/>
    <m/>
    <n v="-1.951E-3"/>
    <m/>
    <n v="419402.02"/>
    <m/>
    <n v="0"/>
    <n v="0"/>
    <n v="139800.67000000001"/>
    <m/>
    <m/>
    <s v="Haribo"/>
    <x v="0"/>
    <s v="Yenileme"/>
    <s v="Hizmet"/>
    <s v="Hosting"/>
    <s v="Key Account"/>
    <x v="0"/>
    <x v="0"/>
    <s v="Yurt İçi"/>
    <s v="Türkiye"/>
  </r>
  <r>
    <s v="Q2"/>
    <x v="1"/>
    <x v="3"/>
    <m/>
    <s v="POLARİS YAZILIM ÇÖZÜMLERİ VE DANIŞMANLIK HİZMETLERİ LTD.ŞTİ."/>
    <s v="WProje Yönetimi.01.008"/>
    <s v="Webplus DISTRIBUTION SATIS-DAGITIM YazılımI (Enterprise)- Kiralama Hizmeti"/>
    <s v="Univera - Kanal"/>
    <x v="5"/>
    <s v="Enroute"/>
    <s v="Webplus"/>
    <n v="18520"/>
    <m/>
    <n v="3"/>
    <m/>
    <n v="55560"/>
    <m/>
    <n v="0"/>
    <m/>
    <n v="55560"/>
    <m/>
    <n v="0"/>
    <n v="0"/>
    <n v="18520"/>
    <m/>
    <m/>
    <s v="Polaris"/>
    <x v="0"/>
    <s v="Yeni Satış"/>
    <s v="Lisans"/>
    <s v="Lisans Satışı"/>
    <s v="Key Account"/>
    <x v="1"/>
    <x v="5"/>
    <s v="Yurt İçi"/>
    <s v="Türkiye"/>
  </r>
  <r>
    <s v="Q2"/>
    <x v="1"/>
    <x v="3"/>
    <m/>
    <s v="TWINE IÇECEK GIDA LIMITED SIRKETI"/>
    <s v="UH.01.002"/>
    <s v="Unidox Kontör"/>
    <s v="Univera Kontör Satışı"/>
    <x v="6"/>
    <s v="E-Dönüşüm"/>
    <s v="Unidox"/>
    <n v="2.8"/>
    <m/>
    <n v="10000"/>
    <m/>
    <n v="28000"/>
    <m/>
    <n v="0"/>
    <m/>
    <n v="28000"/>
    <m/>
    <n v="0"/>
    <n v="0"/>
    <n v="2.8"/>
    <m/>
    <m/>
    <s v="Twine İçecek"/>
    <x v="3"/>
    <s v="Yeni Satış"/>
    <s v="Kontor"/>
    <s v="Kontor Satışı"/>
    <s v="Key Account"/>
    <x v="0"/>
    <x v="0"/>
    <s v="Yurt İçi"/>
    <s v="Türkiye"/>
  </r>
  <r>
    <s v="Q2"/>
    <x v="1"/>
    <x v="3"/>
    <m/>
    <s v="UNIVIS BILISIM DESTEK HIZMETLERI SAN.TIC .A.S"/>
    <s v="SMH.01.008"/>
    <s v="STOCKMATE ETIKETLEME Yazılım BakımI HIZMETI (Yillik)"/>
    <s v="Univera - Kanal"/>
    <x v="5"/>
    <s v="Stokbar"/>
    <s v="Stockmate"/>
    <n v="44560"/>
    <m/>
    <n v="1"/>
    <m/>
    <n v="44560"/>
    <m/>
    <n v="0"/>
    <m/>
    <n v="44560"/>
    <m/>
    <n v="0"/>
    <n v="0"/>
    <n v="44560"/>
    <m/>
    <m/>
    <s v="Univis"/>
    <x v="2"/>
    <s v="Yenileme"/>
    <s v="Lisans"/>
    <s v="Lisans Satışı"/>
    <s v="Param Grup"/>
    <x v="1"/>
    <x v="0"/>
    <s v="Yurt İçi"/>
    <s v="Türkiye"/>
  </r>
  <r>
    <s v="Q2"/>
    <x v="1"/>
    <x v="3"/>
    <m/>
    <s v="FHP EV IÇI KULLANIM ARAÇLARI SAN VE TIC . A.S"/>
    <s v="QH.08.001"/>
    <s v="Quest Panorama - Hosting Hizmeti"/>
    <s v="Univera - Vileda"/>
    <x v="18"/>
    <s v="Hosting"/>
    <s v="Quest"/>
    <n v="18333"/>
    <m/>
    <n v="3"/>
    <m/>
    <n v="54999"/>
    <m/>
    <n v="0"/>
    <m/>
    <n v="54999"/>
    <m/>
    <n v="0"/>
    <n v="0"/>
    <n v="18333"/>
    <m/>
    <m/>
    <s v="Vileda"/>
    <x v="0"/>
    <s v="Yenileme"/>
    <s v="Hizmet"/>
    <s v="Hosting"/>
    <s v="Diğer"/>
    <x v="0"/>
    <x v="0"/>
    <s v="Yurt İçi"/>
    <s v="Türkiye"/>
  </r>
  <r>
    <s v="Q3"/>
    <x v="0"/>
    <x v="8"/>
    <m/>
    <s v="ARME DAGITIM PAZARLAMA SANAYI VE TIC. A.S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1588"/>
    <m/>
    <m/>
    <s v="JTI"/>
    <x v="0"/>
    <s v="Yenileme"/>
    <s v="Hizmet"/>
    <s v="Çağrı Merkezi"/>
    <s v="Key Account"/>
    <x v="0"/>
    <x v="0"/>
    <s v="Yurt İçi"/>
    <s v="Türkiye"/>
  </r>
  <r>
    <s v="Q3"/>
    <x v="0"/>
    <x v="8"/>
    <m/>
    <s v="BESLER GIDA PAZ. SAN. VE TIC. A.S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1593"/>
    <m/>
    <m/>
    <s v="JTI"/>
    <x v="0"/>
    <s v="Yenileme"/>
    <s v="Hizmet"/>
    <s v="Çağrı Merkezi"/>
    <s v="Key Account"/>
    <x v="0"/>
    <x v="0"/>
    <s v="Yurt İçi"/>
    <s v="Türkiye"/>
  </r>
  <r>
    <s v="Q3"/>
    <x v="0"/>
    <x v="8"/>
    <m/>
    <s v="BUGRA MÜH. VE INS. MALZ. IML. ITH. IHR. TIC. SAN. LTD. STI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1594"/>
    <m/>
    <m/>
    <s v="JTI"/>
    <x v="0"/>
    <s v="Yenileme"/>
    <s v="Hizmet"/>
    <s v="Çağrı Merkezi"/>
    <s v="Key Account"/>
    <x v="0"/>
    <x v="0"/>
    <s v="Yurt İçi"/>
    <s v="Türkiye"/>
  </r>
  <r>
    <s v="Q3"/>
    <x v="0"/>
    <x v="8"/>
    <m/>
    <s v="BURAY TÜTÜN MAMUL. MESR. PAZ. VE DAG. TIC. LTD. STI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1595"/>
    <m/>
    <m/>
    <s v="JTI"/>
    <x v="0"/>
    <s v="Yenileme"/>
    <s v="Hizmet"/>
    <s v="Çağrı Merkezi"/>
    <s v="Key Account"/>
    <x v="0"/>
    <x v="0"/>
    <s v="Yurt İçi"/>
    <s v="Türkiye"/>
  </r>
  <r>
    <s v="Q3"/>
    <x v="0"/>
    <x v="8"/>
    <m/>
    <s v="CAN TÜTÜN MAMULLERI INSAAT VE SANAYI TICARET A.S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1596"/>
    <m/>
    <m/>
    <s v="JTI"/>
    <x v="0"/>
    <s v="Yenileme"/>
    <s v="Hizmet"/>
    <s v="Çağrı Merkezi"/>
    <s v="Key Account"/>
    <x v="0"/>
    <x v="0"/>
    <s v="Yurt İçi"/>
    <s v="Türkiye"/>
  </r>
  <r>
    <s v="Q2"/>
    <x v="1"/>
    <x v="3"/>
    <m/>
    <s v="OMAK TEKNOLOJİ MÜHENDİSLİK ENERJİ VE DIŞ TİCARET LİMİTED ŞİRKETİ"/>
    <s v="VY.04.001"/>
    <s v="Varuna SSH (Enterprise) - Servis Yöneticisi Aylik Kiralama"/>
    <s v="Univera - Omak"/>
    <x v="18"/>
    <s v="Varuna"/>
    <s v="Varuna"/>
    <n v="9120.3359999999993"/>
    <m/>
    <n v="20"/>
    <m/>
    <n v="182406.72"/>
    <m/>
    <n v="0"/>
    <m/>
    <n v="182406.72"/>
    <m/>
    <n v="0"/>
    <n v="0"/>
    <n v="9120.34"/>
    <m/>
    <m/>
    <s v="Omak"/>
    <x v="0"/>
    <s v="Yenileme"/>
    <s v="Lisans"/>
    <s v="Lisans Kiralama"/>
    <s v="Key Account"/>
    <x v="0"/>
    <x v="0"/>
    <s v="Yurt İçi"/>
    <s v="Türkiye"/>
  </r>
  <r>
    <s v="Q2"/>
    <x v="1"/>
    <x v="3"/>
    <m/>
    <s v="TOLON GLOBAL MAKINA SAN. VE TIC. A.S"/>
    <s v="VY.04.001"/>
    <s v="Varuna SSH (Enterprise) - Servis Yöneticisi Aylik Kiralama"/>
    <s v="Univera - Tolon"/>
    <x v="18"/>
    <s v="Varuna"/>
    <s v="Varuna"/>
    <n v="646.024"/>
    <m/>
    <n v="25"/>
    <m/>
    <n v="16150.594999999999"/>
    <m/>
    <n v="-5.0000000000000001E-3"/>
    <m/>
    <n v="16150.6"/>
    <m/>
    <n v="0"/>
    <n v="0"/>
    <n v="646.02"/>
    <m/>
    <m/>
    <s v="Tolon Makina"/>
    <x v="0"/>
    <s v="Yenileme"/>
    <s v="Lisans"/>
    <s v="Lisans Kiralama"/>
    <s v="Key Account"/>
    <x v="0"/>
    <x v="0"/>
    <s v="Yurt İçi"/>
    <s v="Türkiye"/>
  </r>
  <r>
    <s v="Q2"/>
    <x v="1"/>
    <x v="3"/>
    <m/>
    <s v="TOLON GLOBAL MAKINA SAN. VE TIC. A.S"/>
    <s v="VY.04.001"/>
    <s v="Varuna SSH (Enterprise) - Servis Yöneticisi Aylik Kiralama"/>
    <s v="Univera - Tolon"/>
    <x v="18"/>
    <s v="Varuna"/>
    <s v="Varuna"/>
    <n v="646.024"/>
    <m/>
    <n v="25"/>
    <m/>
    <n v="16150.594999999999"/>
    <m/>
    <n v="-5.0000000000000001E-3"/>
    <m/>
    <n v="16150.6"/>
    <m/>
    <n v="0"/>
    <n v="0"/>
    <n v="646.02"/>
    <m/>
    <m/>
    <s v="Tolon Makina"/>
    <x v="0"/>
    <s v="Yenileme"/>
    <s v="Lisans"/>
    <s v="Lisans Kiralama"/>
    <s v="Key Account"/>
    <x v="0"/>
    <x v="0"/>
    <s v="Yurt İçi"/>
    <s v="Türkiye"/>
  </r>
  <r>
    <s v="Q2"/>
    <x v="1"/>
    <x v="3"/>
    <m/>
    <s v="TOLON GLOBAL MAKINA SAN. VE TIC. A.S"/>
    <s v="VY.04.001"/>
    <s v="Varuna SSH (Enterprise) - Servis Yöneticisi Aylik Kiralama"/>
    <s v="Univera - Tolon"/>
    <x v="18"/>
    <s v="Varuna"/>
    <s v="Varuna"/>
    <n v="646.024"/>
    <m/>
    <n v="25"/>
    <m/>
    <n v="16150.594999999999"/>
    <m/>
    <n v="-5.0000000000000001E-3"/>
    <m/>
    <n v="16150.6"/>
    <m/>
    <n v="0"/>
    <n v="0"/>
    <n v="646.02"/>
    <m/>
    <m/>
    <s v="Tolon Makina"/>
    <x v="0"/>
    <s v="Yenileme"/>
    <s v="Lisans"/>
    <s v="Lisans Kiralama"/>
    <s v="Key Account"/>
    <x v="0"/>
    <x v="0"/>
    <s v="Yurt İçi"/>
    <s v="Türkiye"/>
  </r>
  <r>
    <s v="Q2"/>
    <x v="1"/>
    <x v="3"/>
    <m/>
    <s v="POLARİS YAZILIM ÇÖZÜMLERİ VE DANIŞMANLIK HİZMETLERİ LTD.ŞTİ."/>
    <s v="UH.01.002"/>
    <s v="Unidox Kontör"/>
    <s v="Univera Kontör Satışı"/>
    <x v="5"/>
    <s v="E-Dönüşüm"/>
    <s v="Unidox"/>
    <n v="1.3977999999999999"/>
    <m/>
    <n v="10000"/>
    <m/>
    <n v="26569"/>
    <m/>
    <n v="12591"/>
    <m/>
    <n v="13978"/>
    <m/>
    <n v="0"/>
    <n v="0"/>
    <n v="1.4"/>
    <m/>
    <m/>
    <s v="Polaris"/>
    <x v="0"/>
    <s v="Yeni Satış"/>
    <s v="Kontor"/>
    <s v="Kontor Satışı"/>
    <s v="Key Account"/>
    <x v="1"/>
    <x v="5"/>
    <s v="Yurt İçi"/>
    <s v="Türkiye"/>
  </r>
  <r>
    <s v="Q2"/>
    <x v="1"/>
    <x v="3"/>
    <m/>
    <s v="ÖZDE DAGITIM PAZARLAMA SANAYI TICARET LTD.STI."/>
    <s v="UH.01.002"/>
    <s v="Unidox Kontör"/>
    <s v="Univera Kontör Satışı"/>
    <x v="6"/>
    <s v="E-Dönüşüm"/>
    <s v="Unidox"/>
    <n v="2.8"/>
    <m/>
    <n v="10000"/>
    <m/>
    <n v="28000"/>
    <m/>
    <n v="0"/>
    <m/>
    <n v="28000"/>
    <m/>
    <n v="0"/>
    <n v="0"/>
    <n v="2.8"/>
    <m/>
    <m/>
    <s v="Dardanel"/>
    <x v="0"/>
    <s v="Yeni Satış"/>
    <s v="Kontor"/>
    <s v="Kontor Satışı"/>
    <s v="Key Account"/>
    <x v="0"/>
    <x v="0"/>
    <s v="Yurt İçi"/>
    <s v="Türkiye"/>
  </r>
  <r>
    <s v="Q2"/>
    <x v="1"/>
    <x v="3"/>
    <m/>
    <s v="ÖZOCAKLAR GIDA INSAAT PAZARLAMA IÇ VE DIS TICARET LIMITED SIRKETI"/>
    <s v="UH.01.002"/>
    <s v="Unidox Kontör"/>
    <s v="Univera Kontör Satışı"/>
    <x v="6"/>
    <s v="E-Dönüşüm"/>
    <s v="Unidox"/>
    <n v="2.0832999999999999"/>
    <m/>
    <n v="10000"/>
    <m/>
    <n v="20833"/>
    <m/>
    <n v="0"/>
    <m/>
    <n v="20833"/>
    <m/>
    <n v="0"/>
    <n v="0"/>
    <n v="2.08"/>
    <m/>
    <m/>
    <s v="Doğuş Çay"/>
    <x v="0"/>
    <s v="Yeni Satış"/>
    <s v="Kontor"/>
    <s v="Kontor Satışı"/>
    <s v="Key Account"/>
    <x v="0"/>
    <x v="0"/>
    <s v="Yurt İçi"/>
    <s v="Türkiye"/>
  </r>
  <r>
    <s v="Q2"/>
    <x v="1"/>
    <x v="3"/>
    <m/>
    <s v="KARADENIZ GIDA VE TEMIZLIK MADDELERI TIC. LTD. STI."/>
    <s v="SH.02.001"/>
    <s v="Stokbar Panorama - Yillik Yazilim Bakim Hizmeti"/>
    <s v="Univera - Unilever"/>
    <x v="13"/>
    <s v="Stokbar"/>
    <s v="Stokbar"/>
    <n v="6600"/>
    <m/>
    <n v="1"/>
    <m/>
    <n v="6600"/>
    <m/>
    <n v="0"/>
    <m/>
    <n v="6600"/>
    <m/>
    <n v="0"/>
    <n v="0"/>
    <n v="6600"/>
    <m/>
    <m/>
    <s v="Unilever"/>
    <x v="0"/>
    <s v="Yenileme"/>
    <s v="Hizmet"/>
    <s v="Bakım ve Destek Hizmeti"/>
    <s v="Key Account"/>
    <x v="0"/>
    <x v="0"/>
    <s v="Yurt İçi"/>
    <s v="Türkiye"/>
  </r>
  <r>
    <s v="Q2"/>
    <x v="1"/>
    <x v="3"/>
    <m/>
    <s v="KARADENIZ GIDA VE TEMIZLIK MADDELERI TIC. LTD. STI."/>
    <s v="SY.02.002"/>
    <s v="Stokbar Panorama - Mobil (Android) Kullanici Yazılımi (Enterprise)"/>
    <s v="Univera - Unilever"/>
    <x v="13"/>
    <s v="Stokbar"/>
    <s v="Stokbar"/>
    <n v="10000"/>
    <m/>
    <n v="3"/>
    <m/>
    <n v="30000"/>
    <m/>
    <n v="0"/>
    <m/>
    <n v="30000"/>
    <m/>
    <n v="0"/>
    <n v="0"/>
    <n v="10000"/>
    <m/>
    <m/>
    <s v="Unilever"/>
    <x v="0"/>
    <s v="Yeni Satış"/>
    <s v="Lisans"/>
    <s v="Lisans Satışı"/>
    <s v="Key Account"/>
    <x v="0"/>
    <x v="0"/>
    <s v="Yurt İçi"/>
    <s v="Türkiye"/>
  </r>
  <r>
    <s v="Q2"/>
    <x v="1"/>
    <x v="3"/>
    <m/>
    <s v="LA LORRAINE UNLU MAMÜLLER SAN. VE TIC. A.S."/>
    <s v="EH.06.001"/>
    <s v="Enroute Panorama - Hosting Hizmeti"/>
    <s v="Univera - La Lorraine"/>
    <x v="13"/>
    <s v="Hosting"/>
    <s v="Enroute"/>
    <n v="1800"/>
    <m/>
    <n v="1"/>
    <m/>
    <n v="1800"/>
    <m/>
    <n v="0"/>
    <m/>
    <n v="1800"/>
    <m/>
    <n v="0"/>
    <n v="0"/>
    <n v="1800"/>
    <m/>
    <m/>
    <s v="La Lorraine"/>
    <x v="0"/>
    <s v="Yenileme"/>
    <s v="Hizmet"/>
    <s v="Hosting"/>
    <s v="Key Account"/>
    <x v="0"/>
    <x v="0"/>
    <s v="Yurt İçi"/>
    <s v="Türkiye"/>
  </r>
  <r>
    <s v="Q3"/>
    <x v="0"/>
    <x v="8"/>
    <m/>
    <s v="ÇELIKKOL TURIZM GIDA MAD.SAN VE TIC. LTD. STI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1597"/>
    <m/>
    <m/>
    <s v="JTI"/>
    <x v="0"/>
    <s v="Yenileme"/>
    <s v="Hizmet"/>
    <s v="Çağrı Merkezi"/>
    <s v="Key Account"/>
    <x v="0"/>
    <x v="0"/>
    <s v="Yurt İçi"/>
    <s v="Türkiye"/>
  </r>
  <r>
    <s v="Q3"/>
    <x v="0"/>
    <x v="8"/>
    <m/>
    <s v="DOYURAN GIDA A.S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1598"/>
    <m/>
    <m/>
    <s v="JTI"/>
    <x v="0"/>
    <s v="Yenileme"/>
    <s v="Hizmet"/>
    <s v="Çağrı Merkezi"/>
    <s v="Key Account"/>
    <x v="0"/>
    <x v="0"/>
    <s v="Yurt İçi"/>
    <s v="Türkiye"/>
  </r>
  <r>
    <s v="Q3"/>
    <x v="0"/>
    <x v="8"/>
    <m/>
    <s v="FLAS TURIZM INSAAT TAAHHÜT TIC. LTD. STI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1600"/>
    <m/>
    <m/>
    <s v="JTI"/>
    <x v="0"/>
    <s v="Yenileme"/>
    <s v="Hizmet"/>
    <s v="Çağrı Merkezi"/>
    <s v="Key Account"/>
    <x v="0"/>
    <x v="0"/>
    <s v="Yurt İçi"/>
    <s v="Türkiye"/>
  </r>
  <r>
    <s v="Q3"/>
    <x v="0"/>
    <x v="8"/>
    <m/>
    <s v="FLAS TURIZM INSAAT TAAHHÜT TIC. LTD. STI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1601"/>
    <m/>
    <m/>
    <s v="JTI"/>
    <x v="0"/>
    <s v="Yenileme"/>
    <s v="Hizmet"/>
    <s v="Çağrı Merkezi"/>
    <s v="Key Account"/>
    <x v="0"/>
    <x v="0"/>
    <s v="Yurt İçi"/>
    <s v="Türkiye"/>
  </r>
  <r>
    <s v="Q3"/>
    <x v="0"/>
    <x v="8"/>
    <m/>
    <s v="KILKISLI MES. TEK. MAM. GIDA MAD. SAN. TIC. LTD. STI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1603"/>
    <m/>
    <m/>
    <s v="JTI"/>
    <x v="0"/>
    <s v="Yenileme"/>
    <s v="Hizmet"/>
    <s v="Çağrı Merkezi"/>
    <s v="Key Account"/>
    <x v="0"/>
    <x v="0"/>
    <s v="Yurt İçi"/>
    <s v="Türkiye"/>
  </r>
  <r>
    <s v="Q2"/>
    <x v="1"/>
    <x v="3"/>
    <m/>
    <s v="OMAK TEKNOLOJİ MÜHENDİSLİK ENERJİ VE DIŞ TİCARET LİMİTED ŞİRKETİ"/>
    <s v="VY.04.001"/>
    <s v="Varuna SSH (Enterprise) - Servis Yöneticisi Aylik Kiralama"/>
    <s v="Univera - Omak"/>
    <x v="18"/>
    <s v="Varuna"/>
    <s v="Varuna"/>
    <n v="9120.3359999999993"/>
    <m/>
    <n v="-20"/>
    <m/>
    <n v="0"/>
    <m/>
    <n v="0"/>
    <m/>
    <n v="-182406.72"/>
    <m/>
    <n v="20"/>
    <n v="182406.72"/>
    <m/>
    <m/>
    <m/>
    <s v="Omak"/>
    <x v="0"/>
    <s v="Yenileme"/>
    <s v="Lisans"/>
    <s v="Lisans Kiralama"/>
    <s v="Key Account"/>
    <x v="0"/>
    <x v="0"/>
    <s v="Yurt İçi"/>
    <s v="Türkiye"/>
  </r>
  <r>
    <s v="Q2"/>
    <x v="1"/>
    <x v="3"/>
    <m/>
    <s v="ÇELIKOGLU GIDA SAN. TIC. PAZ. INS. TAAH. TAS. LTD. STI"/>
    <s v="UH.01.002"/>
    <s v="Unidox Kontör"/>
    <s v="Univera - Şen Piliç"/>
    <x v="6"/>
    <s v="E-Dönüşüm"/>
    <s v="Unidox"/>
    <n v="1.6877"/>
    <m/>
    <n v="10000"/>
    <m/>
    <n v="16877"/>
    <m/>
    <n v="0"/>
    <m/>
    <n v="16877"/>
    <m/>
    <n v="0"/>
    <n v="0"/>
    <s v="UNI240000001143"/>
    <m/>
    <m/>
    <s v="Şen Piliç"/>
    <x v="0"/>
    <s v="Yeni Satış"/>
    <s v="Kontor"/>
    <s v="Kontor Satışı"/>
    <s v="Key Account"/>
    <x v="0"/>
    <x v="0"/>
    <s v="Yurt İçi"/>
    <s v="Türkiye"/>
  </r>
  <r>
    <s v="Q3"/>
    <x v="0"/>
    <x v="8"/>
    <m/>
    <s v="ÖZÇELIK MESRUBAT VE GIDA MAD.TIC.PAZ.A.S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1606"/>
    <m/>
    <m/>
    <s v="JTI"/>
    <x v="0"/>
    <s v="Yenileme"/>
    <s v="Hizmet"/>
    <s v="Çağrı Merkezi"/>
    <s v="Key Account"/>
    <x v="0"/>
    <x v="0"/>
    <s v="Yurt İçi"/>
    <s v="Türkiye"/>
  </r>
  <r>
    <s v="Q3"/>
    <x v="0"/>
    <x v="8"/>
    <m/>
    <s v="REYMAR TÜTÜN MAM. DAG. VE PAZ. LTD. STI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1609"/>
    <m/>
    <m/>
    <s v="JTI"/>
    <x v="0"/>
    <s v="Yenileme"/>
    <s v="Hizmet"/>
    <s v="Çağrı Merkezi"/>
    <s v="Key Account"/>
    <x v="0"/>
    <x v="0"/>
    <s v="Yurt İçi"/>
    <s v="Türkiye"/>
  </r>
  <r>
    <s v="Q3"/>
    <x v="0"/>
    <x v="8"/>
    <m/>
    <s v="SAGIROGLU TÜTÜN ÜRÜN. INS.TAAH. SAN. VE TIC. LTD. STI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1611"/>
    <m/>
    <m/>
    <s v="JTI"/>
    <x v="0"/>
    <s v="Yenileme"/>
    <s v="Hizmet"/>
    <s v="Çağrı Merkezi"/>
    <s v="Key Account"/>
    <x v="0"/>
    <x v="0"/>
    <s v="Yurt İçi"/>
    <s v="Türkiye"/>
  </r>
  <r>
    <s v="Q3"/>
    <x v="0"/>
    <x v="8"/>
    <m/>
    <s v="Mey İçki Sanayi ve Ticaret A.Ş."/>
    <s v="EH.03.001"/>
    <s v="EnRoute Panorama - Çafri Merkezi Hizmeti  (MSD)"/>
    <s v="Univera - Mey İçki"/>
    <x v="11"/>
    <s v="Enroute"/>
    <m/>
    <n v="10969.25"/>
    <m/>
    <n v="59"/>
    <m/>
    <n v="647185.75"/>
    <m/>
    <n v="0"/>
    <m/>
    <n v="647185.75"/>
    <m/>
    <n v="0"/>
    <n v="0"/>
    <s v="UNI240000001677"/>
    <m/>
    <m/>
    <s v="Mey İçki"/>
    <x v="0"/>
    <s v="Yenileme"/>
    <s v="Hizmet"/>
    <s v="Çağrı Merkezi"/>
    <s v="Key Account"/>
    <x v="0"/>
    <x v="0"/>
    <s v="Yurt İçi"/>
    <s v="Türkiye"/>
  </r>
  <r>
    <s v="Q3"/>
    <x v="0"/>
    <x v="8"/>
    <m/>
    <s v="ONGUN EMGIN GIDA DAG. PAZ. TUR.SAN. TIC. LTD. STI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1619"/>
    <m/>
    <m/>
    <s v="JTI"/>
    <x v="0"/>
    <s v="Yenileme"/>
    <s v="Hizmet"/>
    <s v="Çağrı Merkezi"/>
    <s v="Key Account"/>
    <x v="0"/>
    <x v="0"/>
    <s v="Yurt İçi"/>
    <s v="Türkiye"/>
  </r>
  <r>
    <s v="Q3"/>
    <x v="0"/>
    <x v="8"/>
    <m/>
    <s v="ONGUN EMGIN GIDA DAG. PAZ. TUR.SAN. TIC. LTD. STI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1620"/>
    <m/>
    <m/>
    <s v="JTI"/>
    <x v="0"/>
    <s v="Yenileme"/>
    <s v="Hizmet"/>
    <s v="Çağrı Merkezi"/>
    <s v="Key Account"/>
    <x v="0"/>
    <x v="0"/>
    <s v="Yurt İçi"/>
    <s v="Türkiye"/>
  </r>
  <r>
    <s v="Q3"/>
    <x v="0"/>
    <x v="8"/>
    <m/>
    <s v="ONGUN EMGIN GIDA DAG. PAZ. TUR.SAN. TIC. LTD. STI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1621"/>
    <m/>
    <m/>
    <s v="JTI"/>
    <x v="0"/>
    <s v="Yenileme"/>
    <s v="Hizmet"/>
    <s v="Çağrı Merkezi"/>
    <s v="Key Account"/>
    <x v="0"/>
    <x v="0"/>
    <s v="Yurt İçi"/>
    <s v="Türkiye"/>
  </r>
  <r>
    <s v="Q3"/>
    <x v="0"/>
    <x v="8"/>
    <m/>
    <s v="ONGUN EMGIN GIDA DAG. PAZ. TUR.SAN. TIC. LTD. STI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1622"/>
    <m/>
    <m/>
    <s v="JTI"/>
    <x v="0"/>
    <s v="Yenileme"/>
    <s v="Hizmet"/>
    <s v="Çağrı Merkezi"/>
    <s v="Key Account"/>
    <x v="0"/>
    <x v="0"/>
    <s v="Yurt İçi"/>
    <s v="Türkiye"/>
  </r>
  <r>
    <s v="Q3"/>
    <x v="0"/>
    <x v="8"/>
    <m/>
    <s v="ONGUN EMGIN GIDA DAG. PAZ. TUR.SAN. TIC. LTD. STI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1623"/>
    <m/>
    <m/>
    <s v="JTI"/>
    <x v="0"/>
    <s v="Yenileme"/>
    <s v="Hizmet"/>
    <s v="Çağrı Merkezi"/>
    <s v="Key Account"/>
    <x v="0"/>
    <x v="0"/>
    <s v="Yurt İçi"/>
    <s v="Türkiye"/>
  </r>
  <r>
    <s v="Q3"/>
    <x v="0"/>
    <x v="8"/>
    <m/>
    <s v="ONGUN EMGIN GIDA DAG. PAZ. TUR.SAN. TIC. LTD. STI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1624"/>
    <m/>
    <m/>
    <s v="JTI"/>
    <x v="0"/>
    <s v="Yenileme"/>
    <s v="Hizmet"/>
    <s v="Çağrı Merkezi"/>
    <s v="Key Account"/>
    <x v="0"/>
    <x v="0"/>
    <s v="Yurt İçi"/>
    <s v="Türkiye"/>
  </r>
  <r>
    <s v="Q3"/>
    <x v="0"/>
    <x v="8"/>
    <m/>
    <s v="ONGUN EMGIN GIDA DAG. PAZ. TUR.SAN. TIC. LTD. STI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1625"/>
    <m/>
    <m/>
    <s v="JTI"/>
    <x v="0"/>
    <s v="Yenileme"/>
    <s v="Hizmet"/>
    <s v="Çağrı Merkezi"/>
    <s v="Key Account"/>
    <x v="0"/>
    <x v="0"/>
    <s v="Yurt İçi"/>
    <s v="Türkiye"/>
  </r>
  <r>
    <s v="Q3"/>
    <x v="0"/>
    <x v="8"/>
    <m/>
    <s v="SEYDIM DAG.PAZ.A.S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1612"/>
    <m/>
    <m/>
    <s v="JTI"/>
    <x v="0"/>
    <s v="Yenileme"/>
    <s v="Hizmet"/>
    <s v="Çağrı Merkezi"/>
    <s v="Key Account"/>
    <x v="0"/>
    <x v="0"/>
    <s v="Yurt İçi"/>
    <s v="Türkiye"/>
  </r>
  <r>
    <s v="Q3"/>
    <x v="0"/>
    <x v="8"/>
    <m/>
    <s v="ZÜMRÜT TEKEL ÜRÜNLERI GIDA PAZ.INS.TAAH.SAN.VE.TIC.LTD STI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1618"/>
    <m/>
    <m/>
    <s v="JTI"/>
    <x v="0"/>
    <s v="Yenileme"/>
    <s v="Hizmet"/>
    <s v="Çağrı Merkezi"/>
    <s v="Key Account"/>
    <x v="0"/>
    <x v="0"/>
    <s v="Yurt İçi"/>
    <s v="Türkiye"/>
  </r>
  <r>
    <s v="Q2"/>
    <x v="1"/>
    <x v="3"/>
    <m/>
    <s v="JTI INTERNATIONAL SA"/>
    <s v="QH.02.001"/>
    <s v="Quest Panorama - Yillik Yazilim Bakimi, Yasatma ve Merkezi Destek Hizmeti"/>
    <s v="Univera - JTI İran"/>
    <x v="16"/>
    <s v="Quest"/>
    <s v="Quest"/>
    <n v="75223.55"/>
    <m/>
    <n v="1"/>
    <m/>
    <n v="75223.547879999998"/>
    <m/>
    <n v="-2.1199999999999999E-3"/>
    <m/>
    <n v="75223.55"/>
    <m/>
    <n v="0"/>
    <n v="0"/>
    <m/>
    <m/>
    <m/>
    <s v="JTI"/>
    <x v="0"/>
    <s v="Yenileme"/>
    <s v="Hizmet"/>
    <s v="Bakım ve Destek Hizmeti"/>
    <s v="Key Account"/>
    <x v="0"/>
    <x v="0"/>
    <s v="Yurt Dışı"/>
    <s v="İsviçre"/>
  </r>
  <r>
    <s v="Q2"/>
    <x v="1"/>
    <x v="3"/>
    <m/>
    <s v="JTI INTERNATIONAL SA"/>
    <s v="QH.02.001"/>
    <s v="Quest Panorama - Yillik Yazilim Bakimi, Yasatma ve Merkezi Destek Hizmeti"/>
    <s v="Univera - JTI İran"/>
    <x v="16"/>
    <s v="Quest"/>
    <s v="Quest"/>
    <n v="75223.55"/>
    <m/>
    <n v="1"/>
    <m/>
    <n v="75223.547879999998"/>
    <m/>
    <n v="-2.1199999999999999E-3"/>
    <m/>
    <n v="75223.55"/>
    <m/>
    <n v="0"/>
    <n v="0"/>
    <m/>
    <m/>
    <m/>
    <s v="JTI"/>
    <x v="0"/>
    <s v="Yenileme"/>
    <s v="Hizmet"/>
    <s v="Bakım ve Destek Hizmeti"/>
    <s v="Key Account"/>
    <x v="0"/>
    <x v="0"/>
    <s v="Yurt Dışı"/>
    <s v="İsviçre"/>
  </r>
  <r>
    <s v="Q2"/>
    <x v="1"/>
    <x v="3"/>
    <m/>
    <s v="JTI INTERNATIONAL SA"/>
    <s v="QH.02.001"/>
    <s v="Quest Panorama - Yillik Yazilim Bakimi, Yasatma ve Merkezi Destek Hizmeti"/>
    <s v="Univera - JTI İran"/>
    <x v="16"/>
    <s v="Quest"/>
    <s v="Quest"/>
    <n v="75223.55"/>
    <m/>
    <n v="1"/>
    <m/>
    <n v="75223.547879999998"/>
    <m/>
    <n v="-2.1199999999999999E-3"/>
    <m/>
    <n v="75223.55"/>
    <m/>
    <n v="0"/>
    <n v="0"/>
    <m/>
    <m/>
    <m/>
    <s v="JTI"/>
    <x v="0"/>
    <s v="Yenileme"/>
    <s v="Hizmet"/>
    <s v="Bakım ve Destek Hizmeti"/>
    <s v="Key Account"/>
    <x v="0"/>
    <x v="0"/>
    <s v="Yurt Dışı"/>
    <s v="İsviçre"/>
  </r>
  <r>
    <s v="Q2"/>
    <x v="1"/>
    <x v="3"/>
    <m/>
    <s v="JTI INTERNATIONAL SA"/>
    <s v="QH.02.001"/>
    <s v="Quest Panorama - Yillik Yazilim Bakimi, Yasatma ve Merkezi Destek Hizmeti"/>
    <s v="Univera - JTI İran"/>
    <x v="16"/>
    <s v="Quest"/>
    <s v="Quest"/>
    <n v="75223.55"/>
    <m/>
    <n v="1"/>
    <m/>
    <n v="75223.547879999998"/>
    <m/>
    <n v="-2.1199999999999999E-3"/>
    <m/>
    <n v="75223.55"/>
    <m/>
    <n v="0"/>
    <n v="0"/>
    <m/>
    <m/>
    <m/>
    <s v="JTI"/>
    <x v="0"/>
    <s v="Yenileme"/>
    <s v="Hizmet"/>
    <s v="Bakım ve Destek Hizmeti"/>
    <s v="Key Account"/>
    <x v="0"/>
    <x v="0"/>
    <s v="Yurt Dışı"/>
    <s v="İsviçre"/>
  </r>
  <r>
    <s v="Q2"/>
    <x v="1"/>
    <x v="3"/>
    <m/>
    <s v="JTI INTERNATIONAL SA"/>
    <s v="QH.02.001"/>
    <s v="Quest Panorama - Yillik Yazilim Bakimi, Yasatma ve Merkezi Destek Hizmeti"/>
    <s v="Univera - JTI İran"/>
    <x v="16"/>
    <s v="Quest"/>
    <s v="Quest"/>
    <n v="75223.55"/>
    <m/>
    <n v="1"/>
    <m/>
    <n v="75223.547879999998"/>
    <m/>
    <n v="-2.1199999999999999E-3"/>
    <m/>
    <n v="75223.55"/>
    <m/>
    <n v="0"/>
    <n v="0"/>
    <m/>
    <m/>
    <m/>
    <s v="JTI"/>
    <x v="0"/>
    <s v="Yenileme"/>
    <s v="Hizmet"/>
    <s v="Bakım ve Destek Hizmeti"/>
    <s v="Key Account"/>
    <x v="0"/>
    <x v="0"/>
    <s v="Yurt Dışı"/>
    <s v="İsviçre"/>
  </r>
  <r>
    <s v="Q2"/>
    <x v="1"/>
    <x v="3"/>
    <m/>
    <s v="JTI INTERNATIONAL SA"/>
    <s v="QH.02.001"/>
    <s v="Quest Panorama - Yillik Yazilim Bakimi, Yasatma ve Merkezi Destek Hizmeti"/>
    <s v="Univera - JTI İran"/>
    <x v="16"/>
    <s v="Quest"/>
    <s v="Quest"/>
    <n v="1474.8966666666665"/>
    <m/>
    <n v="3"/>
    <m/>
    <n v="4424.6928180000004"/>
    <m/>
    <n v="2.8180000000000002E-3"/>
    <m/>
    <n v="4424.6899999999996"/>
    <m/>
    <n v="0"/>
    <n v="0"/>
    <m/>
    <m/>
    <m/>
    <s v="JTI"/>
    <x v="0"/>
    <s v="Yenileme"/>
    <s v="Hizmet"/>
    <s v="Bakım ve Destek Hizmeti"/>
    <s v="Key Account"/>
    <x v="0"/>
    <x v="0"/>
    <s v="Yurt Dışı"/>
    <s v="İsviçre"/>
  </r>
  <r>
    <s v="Q2"/>
    <x v="1"/>
    <x v="3"/>
    <m/>
    <s v="JTI INTERNATIONAL SA"/>
    <s v="QH.08.001"/>
    <s v="Quest Panorama - Hosting Hizmeti"/>
    <s v="Univera - JTI İran"/>
    <x v="16"/>
    <s v="Hosting"/>
    <s v="Quest"/>
    <n v="204776.19"/>
    <m/>
    <n v="1"/>
    <m/>
    <n v="204776.1911"/>
    <m/>
    <n v="1.0740000000000001E-3"/>
    <m/>
    <n v="204776.19"/>
    <m/>
    <n v="0"/>
    <n v="0"/>
    <m/>
    <m/>
    <m/>
    <s v="JTI"/>
    <x v="0"/>
    <s v="Yenileme"/>
    <s v="Hizmet"/>
    <s v="Hosting"/>
    <s v="Key Account"/>
    <x v="0"/>
    <x v="0"/>
    <s v="Yurt Dışı"/>
    <s v="İsviçre"/>
  </r>
  <r>
    <s v="Q2"/>
    <x v="1"/>
    <x v="3"/>
    <m/>
    <s v="JTI INTERNATIONAL SA"/>
    <s v="QH.08.001"/>
    <s v="Quest Panorama - Hosting Hizmeti"/>
    <s v="Univera - JTI İran"/>
    <x v="16"/>
    <s v="Hosting"/>
    <s v="Quest"/>
    <n v="204776.19"/>
    <m/>
    <n v="1"/>
    <m/>
    <n v="204776.1911"/>
    <m/>
    <n v="1.0740000000000001E-3"/>
    <m/>
    <n v="204776.19"/>
    <m/>
    <n v="0"/>
    <n v="0"/>
    <m/>
    <m/>
    <m/>
    <s v="JTI"/>
    <x v="0"/>
    <s v="Yenileme"/>
    <s v="Hizmet"/>
    <s v="Hosting"/>
    <s v="Key Account"/>
    <x v="0"/>
    <x v="0"/>
    <s v="Yurt Dışı"/>
    <s v="İsviçre"/>
  </r>
  <r>
    <s v="Q2"/>
    <x v="1"/>
    <x v="3"/>
    <m/>
    <s v="JTI INTERNATIONAL SA"/>
    <s v="QH.08.001"/>
    <s v="Quest Panorama - Hosting Hizmeti"/>
    <s v="Univera - JTI İran"/>
    <x v="16"/>
    <s v="Hosting"/>
    <s v="Quest"/>
    <n v="204776.19"/>
    <m/>
    <n v="1"/>
    <m/>
    <n v="204776.1911"/>
    <m/>
    <n v="1.0740000000000001E-3"/>
    <m/>
    <n v="204776.19"/>
    <m/>
    <n v="0"/>
    <n v="0"/>
    <m/>
    <m/>
    <m/>
    <s v="JTI"/>
    <x v="0"/>
    <s v="Yenileme"/>
    <s v="Hizmet"/>
    <s v="Hosting"/>
    <s v="Key Account"/>
    <x v="0"/>
    <x v="0"/>
    <s v="Yurt Dışı"/>
    <s v="İsviçre"/>
  </r>
  <r>
    <s v="Q2"/>
    <x v="1"/>
    <x v="3"/>
    <m/>
    <s v="JTI INTERNATIONAL SA"/>
    <s v="QH.08.001"/>
    <s v="Quest Panorama - Hosting Hizmeti"/>
    <s v="Univera - JTI İran"/>
    <x v="16"/>
    <s v="Hosting"/>
    <s v="Quest"/>
    <n v="204776.19"/>
    <m/>
    <n v="1"/>
    <m/>
    <n v="204776.1911"/>
    <m/>
    <n v="1.0740000000000001E-3"/>
    <m/>
    <n v="204776.19"/>
    <m/>
    <n v="0"/>
    <n v="0"/>
    <m/>
    <m/>
    <m/>
    <s v="JTI"/>
    <x v="0"/>
    <s v="Yenileme"/>
    <s v="Hizmet"/>
    <s v="Hosting"/>
    <s v="Key Account"/>
    <x v="0"/>
    <x v="0"/>
    <s v="Yurt Dışı"/>
    <s v="İsviçre"/>
  </r>
  <r>
    <s v="Q2"/>
    <x v="1"/>
    <x v="3"/>
    <m/>
    <s v="JTI INTERNATIONAL SA"/>
    <s v="QH.08.001"/>
    <s v="Quest Panorama - Hosting Hizmeti"/>
    <s v="Univera - JTI İran"/>
    <x v="16"/>
    <s v="Hosting"/>
    <s v="Quest"/>
    <n v="204776.19"/>
    <m/>
    <n v="1"/>
    <m/>
    <n v="204776.1911"/>
    <m/>
    <n v="1.0740000000000001E-3"/>
    <m/>
    <n v="204776.19"/>
    <m/>
    <n v="0"/>
    <n v="0"/>
    <m/>
    <m/>
    <m/>
    <s v="JTI"/>
    <x v="0"/>
    <s v="Yenileme"/>
    <s v="Hizmet"/>
    <s v="Hosting"/>
    <s v="Key Account"/>
    <x v="0"/>
    <x v="0"/>
    <s v="Yurt Dışı"/>
    <s v="İsviçre"/>
  </r>
  <r>
    <s v="Q2"/>
    <x v="1"/>
    <x v="3"/>
    <m/>
    <s v="Shell &amp; Turcas Petrol A.Ş."/>
    <s v="OH.02.001"/>
    <s v="Outsource Yazilim Bakimi Hizmeti"/>
    <s v="Univera - Shell Bee"/>
    <x v="13"/>
    <s v="Enroute"/>
    <s v="Outsource - Hizmet"/>
    <n v="264750"/>
    <m/>
    <n v="1"/>
    <m/>
    <n v="264750"/>
    <m/>
    <n v="0"/>
    <m/>
    <n v="264750"/>
    <m/>
    <n v="0"/>
    <n v="0"/>
    <m/>
    <m/>
    <m/>
    <s v="Shell"/>
    <x v="0"/>
    <s v="Yenileme"/>
    <s v="Hizmet"/>
    <s v="Bakım ve Destek Hizmeti"/>
    <s v="Key Account"/>
    <x v="0"/>
    <x v="0"/>
    <s v="Yurt İçi"/>
    <s v="Türkiye"/>
  </r>
  <r>
    <s v="Q2"/>
    <x v="1"/>
    <x v="3"/>
    <m/>
    <s v="Shell &amp; Turcas Petrol A.Ş."/>
    <s v="OH.02.001"/>
    <s v="Outsource Yazilim Bakimi Hizmeti"/>
    <s v="Univera - Shell Bee"/>
    <x v="13"/>
    <s v="Enroute"/>
    <s v="Outsource - Hizmet"/>
    <n v="264750"/>
    <m/>
    <n v="1"/>
    <m/>
    <n v="264750"/>
    <m/>
    <n v="0"/>
    <m/>
    <n v="264750"/>
    <m/>
    <n v="0"/>
    <n v="0"/>
    <m/>
    <m/>
    <m/>
    <s v="Shell"/>
    <x v="0"/>
    <s v="Yenileme"/>
    <s v="Hizmet"/>
    <s v="Bakım ve Destek Hizmeti"/>
    <s v="Key Account"/>
    <x v="0"/>
    <x v="0"/>
    <s v="Yurt İçi"/>
    <s v="Türkiye"/>
  </r>
  <r>
    <s v="Q2"/>
    <x v="1"/>
    <x v="3"/>
    <m/>
    <s v="Shell &amp; Turcas Petrol A.Ş."/>
    <s v="OH.02.001"/>
    <s v="Outsource Yazilim Bakimi Hizmeti"/>
    <s v="Univera - Shell Bee"/>
    <x v="13"/>
    <s v="Enroute"/>
    <s v="Outsource - Hizmet"/>
    <n v="264750"/>
    <m/>
    <n v="1"/>
    <m/>
    <n v="264750"/>
    <m/>
    <n v="0"/>
    <m/>
    <n v="264750"/>
    <m/>
    <n v="0"/>
    <n v="0"/>
    <m/>
    <m/>
    <m/>
    <s v="Shell"/>
    <x v="0"/>
    <s v="Yenileme"/>
    <s v="Hizmet"/>
    <s v="Bakım ve Destek Hizmeti"/>
    <s v="Key Account"/>
    <x v="0"/>
    <x v="0"/>
    <s v="Yurt İçi"/>
    <s v="Türkiye"/>
  </r>
  <r>
    <s v="Q2"/>
    <x v="1"/>
    <x v="3"/>
    <m/>
    <s v="Shell &amp; Turcas Petrol A.Ş."/>
    <s v="OH.02.001"/>
    <s v="Outsource Yazilim Bakimi Hizmeti"/>
    <s v="Univera - Shell Bee"/>
    <x v="13"/>
    <s v="Enroute"/>
    <s v="Outsource - Hizmet"/>
    <n v="264750"/>
    <m/>
    <n v="1"/>
    <m/>
    <n v="264750"/>
    <m/>
    <n v="0"/>
    <m/>
    <n v="264750"/>
    <m/>
    <n v="0"/>
    <n v="0"/>
    <m/>
    <m/>
    <m/>
    <s v="Shell"/>
    <x v="0"/>
    <s v="Yenileme"/>
    <s v="Hizmet"/>
    <s v="Bakım ve Destek Hizmeti"/>
    <s v="Key Account"/>
    <x v="0"/>
    <x v="0"/>
    <s v="Yurt İçi"/>
    <s v="Türkiye"/>
  </r>
  <r>
    <s v="Q2"/>
    <x v="1"/>
    <x v="3"/>
    <m/>
    <s v="JTI INTERNATIONAL SA"/>
    <s v="EH.06.001"/>
    <s v="Enroute Panorama - Hosting Hizmeti"/>
    <s v="Univera - JTI İran"/>
    <x v="16"/>
    <s v="Hosting"/>
    <s v="Enroute"/>
    <n v="204776.19"/>
    <m/>
    <n v="1"/>
    <m/>
    <n v="204776.1911"/>
    <m/>
    <n v="1.0740000000000001E-3"/>
    <m/>
    <n v="204776.19"/>
    <m/>
    <n v="0"/>
    <n v="0"/>
    <m/>
    <m/>
    <m/>
    <s v="JTI"/>
    <x v="0"/>
    <s v="Yenileme"/>
    <s v="Hizmet"/>
    <s v="Hosting"/>
    <s v="Key Account"/>
    <x v="0"/>
    <x v="0"/>
    <s v="Yurt Dışı"/>
    <s v="İsviçre"/>
  </r>
  <r>
    <s v="Q2"/>
    <x v="1"/>
    <x v="3"/>
    <m/>
    <s v="JTI INTERNATIONAL SA"/>
    <s v="EH.06.001"/>
    <s v="Enroute Panorama - Hosting Hizmeti"/>
    <s v="Univera - JTI İran"/>
    <x v="16"/>
    <s v="Hosting"/>
    <s v="Enroute"/>
    <n v="204776.19"/>
    <m/>
    <n v="1"/>
    <m/>
    <n v="204776.1911"/>
    <m/>
    <n v="1.0740000000000001E-3"/>
    <m/>
    <n v="204776.19"/>
    <m/>
    <n v="0"/>
    <n v="0"/>
    <m/>
    <m/>
    <m/>
    <s v="JTI"/>
    <x v="0"/>
    <s v="Yenileme"/>
    <s v="Hizmet"/>
    <s v="Hosting"/>
    <s v="Key Account"/>
    <x v="0"/>
    <x v="0"/>
    <s v="Yurt Dışı"/>
    <s v="İsviçre"/>
  </r>
  <r>
    <s v="Q2"/>
    <x v="1"/>
    <x v="3"/>
    <m/>
    <s v="JTI INTERNATIONAL SA"/>
    <s v="EH.06.001"/>
    <s v="Enroute Panorama - Hosting Hizmeti"/>
    <s v="Univera - JTI İran"/>
    <x v="16"/>
    <s v="Hosting"/>
    <s v="Enroute"/>
    <n v="204776.19"/>
    <m/>
    <n v="1"/>
    <m/>
    <n v="204776.1911"/>
    <m/>
    <n v="1.0740000000000001E-3"/>
    <m/>
    <n v="204776.19"/>
    <m/>
    <n v="0"/>
    <n v="0"/>
    <m/>
    <m/>
    <m/>
    <s v="JTI"/>
    <x v="0"/>
    <s v="Yenileme"/>
    <s v="Hizmet"/>
    <s v="Hosting"/>
    <s v="Key Account"/>
    <x v="0"/>
    <x v="0"/>
    <s v="Yurt Dışı"/>
    <s v="İsviçre"/>
  </r>
  <r>
    <s v="Q2"/>
    <x v="1"/>
    <x v="3"/>
    <m/>
    <s v="JTI INTERNATIONAL SA"/>
    <s v="EH.06.001"/>
    <s v="Enroute Panorama - Hosting Hizmeti"/>
    <s v="Univera - JTI İran"/>
    <x v="16"/>
    <s v="Hosting"/>
    <s v="Enroute"/>
    <n v="204776.19"/>
    <m/>
    <n v="1"/>
    <m/>
    <n v="204776.1911"/>
    <m/>
    <n v="1.0740000000000001E-3"/>
    <m/>
    <n v="204776.19"/>
    <m/>
    <n v="0"/>
    <n v="0"/>
    <m/>
    <m/>
    <m/>
    <s v="JTI"/>
    <x v="0"/>
    <s v="Yenileme"/>
    <s v="Hizmet"/>
    <s v="Hosting"/>
    <s v="Key Account"/>
    <x v="0"/>
    <x v="0"/>
    <s v="Yurt Dışı"/>
    <s v="İsviçre"/>
  </r>
  <r>
    <s v="Q2"/>
    <x v="1"/>
    <x v="3"/>
    <m/>
    <s v="JTI INTERNATIONAL SA"/>
    <s v="EH.06.001"/>
    <s v="Enroute Panorama - Hosting Hizmeti"/>
    <s v="Univera - JTI İran"/>
    <x v="16"/>
    <s v="Hosting"/>
    <s v="Enroute"/>
    <n v="204776.19"/>
    <m/>
    <n v="1"/>
    <m/>
    <n v="204776.1911"/>
    <m/>
    <n v="1.0740000000000001E-3"/>
    <m/>
    <n v="204776.19"/>
    <m/>
    <n v="0"/>
    <n v="0"/>
    <m/>
    <m/>
    <m/>
    <s v="JTI"/>
    <x v="0"/>
    <s v="Yenileme"/>
    <s v="Hizmet"/>
    <s v="Hosting"/>
    <s v="Key Account"/>
    <x v="0"/>
    <x v="0"/>
    <s v="Yurt Dışı"/>
    <s v="İsviçre"/>
  </r>
  <r>
    <s v="Q3"/>
    <x v="0"/>
    <x v="8"/>
    <m/>
    <s v="Mey İçki Sanayi ve Ticaret A.Ş."/>
    <s v="EH.02.014"/>
    <s v="ENROUTE PANORAMA BUSINESS ANALYTICS  (QSENSE) KULLANICI LISANSI BAKIMI"/>
    <s v="Univera - Mey İçki"/>
    <x v="11"/>
    <s v="Enroute"/>
    <m/>
    <n v="364251.28"/>
    <m/>
    <n v="1"/>
    <m/>
    <n v="364251.2782"/>
    <m/>
    <n v="-1.8E-3"/>
    <m/>
    <n v="364251.28"/>
    <m/>
    <n v="0"/>
    <n v="0"/>
    <s v="UNI240000001674"/>
    <m/>
    <m/>
    <s v="Mey İçki"/>
    <x v="0"/>
    <s v="Yenileme"/>
    <s v="Hizmet"/>
    <s v="Bakım ve Destek Hizmeti"/>
    <s v="Key Account"/>
    <x v="0"/>
    <x v="0"/>
    <s v="Yurt İçi"/>
    <s v="Türkiye"/>
  </r>
  <r>
    <s v="Q3"/>
    <x v="0"/>
    <x v="8"/>
    <m/>
    <s v="PERNOD RICARD ISTANBUL IÇ VE DIS TIC. LTD. STI"/>
    <s v="EY.06.001"/>
    <s v="EnRoute Panorama - Yazilim Gelistirme Hizmeti"/>
    <s v="Univera - Pernod Ricard"/>
    <x v="13"/>
    <s v="Enroute"/>
    <m/>
    <n v="6074.64"/>
    <m/>
    <n v="80"/>
    <m/>
    <n v="485971.20000000001"/>
    <m/>
    <n v="0"/>
    <m/>
    <n v="485971.20000000001"/>
    <m/>
    <n v="0"/>
    <n v="0"/>
    <s v="UNI240000001682"/>
    <m/>
    <m/>
    <s v="Pernod Ricard"/>
    <x v="0"/>
    <s v="Yeni Satış"/>
    <s v="Hizmet"/>
    <s v="Yazılım Geliştirme"/>
    <s v="Key Account"/>
    <x v="0"/>
    <x v="0"/>
    <s v="Yurt İçi"/>
    <s v="Türkiye"/>
  </r>
  <r>
    <s v="Q3"/>
    <x v="0"/>
    <x v="8"/>
    <m/>
    <s v="PERNOD RICARD ISTANBUL IÇ VE DIS TIC. LTD. STI"/>
    <s v="EY.06.001"/>
    <s v="EnRoute Panorama - Yazilim Gelistirme Hizmeti"/>
    <s v="Univera - Pernod Ricard"/>
    <x v="13"/>
    <s v="Enroute"/>
    <m/>
    <n v="6074.64"/>
    <m/>
    <n v="50"/>
    <m/>
    <n v="303732"/>
    <m/>
    <n v="0"/>
    <m/>
    <n v="303732"/>
    <m/>
    <n v="0"/>
    <n v="0"/>
    <s v="UNI240000001683"/>
    <m/>
    <m/>
    <s v="Pernod Ricard"/>
    <x v="0"/>
    <s v="Yeni Satış"/>
    <s v="Hizmet"/>
    <s v="Yazılım Geliştirme"/>
    <s v="Key Account"/>
    <x v="0"/>
    <x v="0"/>
    <s v="Yurt İçi"/>
    <s v="Türkiye"/>
  </r>
  <r>
    <s v="Q3"/>
    <x v="0"/>
    <x v="8"/>
    <m/>
    <s v="Mey İçki Sanayi ve Ticaret A.Ş."/>
    <s v="EH.02.001"/>
    <s v="EnRoute Panorama - Yazilim Bakimi, Yasatma ve Merkezi Destek Hizmeti"/>
    <s v="Univera - Mey İçki"/>
    <x v="11"/>
    <s v="Enroute"/>
    <m/>
    <n v="583996.49"/>
    <m/>
    <n v="1"/>
    <m/>
    <n v="583996.49"/>
    <m/>
    <n v="0"/>
    <m/>
    <n v="583996.49"/>
    <m/>
    <n v="0"/>
    <n v="0"/>
    <s v="UNI240000001677"/>
    <m/>
    <m/>
    <s v="Mey İçki"/>
    <x v="0"/>
    <s v="Yenileme"/>
    <s v="Hizmet"/>
    <s v="Bakım ve Destek Hizmeti"/>
    <s v="Key Account"/>
    <x v="0"/>
    <x v="0"/>
    <s v="Yurt İçi"/>
    <s v="Türkiye"/>
  </r>
  <r>
    <s v="Q3"/>
    <x v="0"/>
    <x v="8"/>
    <m/>
    <s v="Mey İçki Sanayi ve Ticaret A.Ş."/>
    <s v="EH.03.004"/>
    <s v="EnRoute Panorama - Admin Operatör Hizmeti"/>
    <s v="Univera - Mey İçki"/>
    <x v="11"/>
    <s v="Enroute"/>
    <m/>
    <n v="112050.5"/>
    <m/>
    <n v="3"/>
    <m/>
    <n v="336151.5"/>
    <m/>
    <n v="0"/>
    <m/>
    <n v="336151.5"/>
    <m/>
    <n v="0"/>
    <n v="0"/>
    <s v="UNI240000001675"/>
    <m/>
    <m/>
    <s v="Mey İçki"/>
    <x v="0"/>
    <s v="Yenileme"/>
    <s v="Hizmet"/>
    <s v="Uzman Destek Hizmeti"/>
    <s v="Key Account"/>
    <x v="0"/>
    <x v="0"/>
    <s v="Yurt İçi"/>
    <s v="Türkiye"/>
  </r>
  <r>
    <s v="Q2"/>
    <x v="1"/>
    <x v="3"/>
    <m/>
    <s v="ANZERLI ALKOLLÜ IÇECEK INSAAT GIDA BILISIM TEKNO TURIZM SAN VE DIS TIC. LTD.STI."/>
    <s v="UH.01.002"/>
    <s v="Unidox Kontör"/>
    <s v="Univera - Weitnauer"/>
    <x v="6"/>
    <s v="E-Dönüşüm"/>
    <s v="Unidox"/>
    <n v="2.8"/>
    <m/>
    <n v="10000"/>
    <m/>
    <n v="28000"/>
    <m/>
    <n v="0"/>
    <m/>
    <n v="28000"/>
    <m/>
    <n v="0"/>
    <n v="0"/>
    <m/>
    <m/>
    <m/>
    <s v="Weithnauer"/>
    <x v="0"/>
    <s v="Yeni Satış"/>
    <s v="Kontor"/>
    <s v="Kontor Satışı"/>
    <s v="Key Account"/>
    <x v="0"/>
    <x v="0"/>
    <s v="Yurt İçi"/>
    <s v="Türkiye"/>
  </r>
  <r>
    <s v="Q2"/>
    <x v="1"/>
    <x v="3"/>
    <m/>
    <s v="MENEKSEOGLU TICARET ZEKERIYA MENEKSE"/>
    <s v="UH.01.002"/>
    <s v="Unidox Kontör"/>
    <s v="Univera Kontör Satışı"/>
    <x v="6"/>
    <s v="E-Dönüşüm"/>
    <s v="Unidox"/>
    <n v="2.8"/>
    <m/>
    <n v="10000"/>
    <m/>
    <n v="28000"/>
    <m/>
    <n v="0"/>
    <m/>
    <n v="28000"/>
    <m/>
    <n v="0"/>
    <n v="0"/>
    <m/>
    <m/>
    <m/>
    <s v="Dardanel"/>
    <x v="0"/>
    <s v="Yeni Satış"/>
    <s v="Kontor"/>
    <s v="Kontor Satışı"/>
    <s v="Key Account"/>
    <x v="0"/>
    <x v="0"/>
    <s v="Yurt İçi"/>
    <s v="Türkiye"/>
  </r>
  <r>
    <s v="Q2"/>
    <x v="1"/>
    <x v="3"/>
    <m/>
    <s v="BASAK PAZARLAMA TEMIZLIK ve GIDA ÜRÜNLERI TIC. LTD. STI"/>
    <s v="SH.02.001"/>
    <s v="Stokbar Panorama - Yillik Yazilim Bakim Hizmeti"/>
    <s v="Univera - Unilever"/>
    <x v="13"/>
    <s v="Stokbar"/>
    <s v="Stokbar"/>
    <n v="54640"/>
    <m/>
    <n v="1"/>
    <m/>
    <n v="54640"/>
    <m/>
    <n v="0"/>
    <m/>
    <n v="54640"/>
    <m/>
    <n v="0"/>
    <n v="0"/>
    <m/>
    <m/>
    <m/>
    <s v="Unilever"/>
    <x v="0"/>
    <s v="Yenileme"/>
    <s v="Hizmet"/>
    <s v="Bakım ve Destek Hizmeti"/>
    <s v="Key Account"/>
    <x v="0"/>
    <x v="0"/>
    <s v="Yurt İçi"/>
    <s v="Türkiye"/>
  </r>
  <r>
    <s v="Q2"/>
    <x v="1"/>
    <x v="3"/>
    <m/>
    <s v="BASAK PAZARLAMA TEMIZLIK ve GIDA ÜRÜNLERI TIC. LTD. STI"/>
    <s v="SH.02.001"/>
    <s v="Stokbar Panorama - Yillik Yazilim Bakim Hizmeti"/>
    <s v="Univera - Unilever"/>
    <x v="13"/>
    <s v="Stokbar"/>
    <s v="Stokbar"/>
    <n v="11000"/>
    <m/>
    <n v="1"/>
    <m/>
    <n v="11000"/>
    <m/>
    <n v="0"/>
    <m/>
    <n v="11000"/>
    <m/>
    <n v="0"/>
    <n v="0"/>
    <m/>
    <m/>
    <m/>
    <s v="Unilever"/>
    <x v="0"/>
    <s v="Yenileme"/>
    <s v="Hizmet"/>
    <s v="Bakım ve Destek Hizmeti"/>
    <s v="Key Account"/>
    <x v="0"/>
    <x v="0"/>
    <s v="Yurt İçi"/>
    <s v="Türkiye"/>
  </r>
  <r>
    <s v="Q2"/>
    <x v="1"/>
    <x v="3"/>
    <m/>
    <s v="BASAK PAZARLAMA TEMIZLIK ve GIDA ÜRÜNLERI TIC. LTD. STI"/>
    <s v="SH.01.001"/>
    <s v="Stokbar Panorama - Proje Yönetim Hizmeti"/>
    <s v="Univera - Unilever"/>
    <x v="13"/>
    <s v="Stokbar"/>
    <s v="Stokbar"/>
    <n v="15750"/>
    <m/>
    <n v="10"/>
    <m/>
    <n v="175000"/>
    <m/>
    <n v="17500"/>
    <m/>
    <n v="157500"/>
    <m/>
    <n v="0"/>
    <n v="0"/>
    <m/>
    <m/>
    <m/>
    <s v="Unilever"/>
    <x v="0"/>
    <s v="Yeni Satış"/>
    <s v="Hizmet"/>
    <s v="Proje Yönetimi ve Danışmanlık"/>
    <s v="Key Account"/>
    <x v="0"/>
    <x v="0"/>
    <s v="Yurt İçi"/>
    <s v="Türkiye"/>
  </r>
  <r>
    <s v="Q2"/>
    <x v="1"/>
    <x v="3"/>
    <m/>
    <s v="BASAK PAZARLAMA TEMIZLIK ve GIDA ÜRÜNLERI TIC. LTD. STI"/>
    <s v="SY.01.009"/>
    <s v="Stokbar Panorama - Platform Back Office Kullanici Yazılımi (Enterprise)"/>
    <s v="Univera - Unilever"/>
    <x v="13"/>
    <s v="Stokbar"/>
    <s v="Stokbar"/>
    <n v="13650"/>
    <m/>
    <n v="1"/>
    <m/>
    <n v="19500"/>
    <m/>
    <n v="5850"/>
    <m/>
    <n v="13650"/>
    <m/>
    <n v="0"/>
    <n v="0"/>
    <m/>
    <m/>
    <m/>
    <s v="Unilever"/>
    <x v="0"/>
    <s v="Yeni Satış"/>
    <s v="Lisans"/>
    <s v="Lisans Satışı"/>
    <s v="Key Account"/>
    <x v="0"/>
    <x v="0"/>
    <s v="Yurt İçi"/>
    <s v="Türkiye"/>
  </r>
  <r>
    <s v="Q2"/>
    <x v="1"/>
    <x v="3"/>
    <m/>
    <s v="BASAK PAZARLAMA TEMIZLIK ve GIDA ÜRÜNLERI TIC. LTD. STI"/>
    <s v="SY.02.002"/>
    <s v="Stokbar Panorama - Mobil (Android) Kullanici Yazılımi (Enterprise)"/>
    <s v="Univera - Unilever"/>
    <x v="13"/>
    <s v="Stokbar"/>
    <s v="Stokbar"/>
    <n v="11700"/>
    <m/>
    <n v="5"/>
    <m/>
    <n v="90000"/>
    <m/>
    <n v="31500"/>
    <m/>
    <n v="58500"/>
    <m/>
    <n v="0"/>
    <n v="0"/>
    <m/>
    <m/>
    <m/>
    <s v="Unilever"/>
    <x v="0"/>
    <s v="Yeni Satış"/>
    <s v="Lisans"/>
    <s v="Lisans Satışı"/>
    <s v="Key Account"/>
    <x v="0"/>
    <x v="0"/>
    <s v="Yurt İçi"/>
    <s v="Türkiye"/>
  </r>
  <r>
    <s v="Q2"/>
    <x v="1"/>
    <x v="3"/>
    <m/>
    <s v="BASAK PAZARLAMA TEMIZLIK ve GIDA ÜRÜNLERI TIC. LTD. STI"/>
    <s v="SY.02.002"/>
    <s v="Stokbar Panorama - Mobil (Android) Kullanici Yazılımi (Enterprise)"/>
    <s v="Univera - Unilever"/>
    <x v="13"/>
    <s v="Stokbar"/>
    <s v="Stokbar"/>
    <n v="10000"/>
    <m/>
    <n v="5"/>
    <m/>
    <n v="50000"/>
    <m/>
    <n v="0"/>
    <m/>
    <n v="50000"/>
    <m/>
    <n v="0"/>
    <n v="0"/>
    <m/>
    <m/>
    <m/>
    <s v="Unilever"/>
    <x v="0"/>
    <s v="Yeni Satış"/>
    <s v="Lisans"/>
    <s v="Lisans Satışı"/>
    <s v="Key Account"/>
    <x v="0"/>
    <x v="0"/>
    <s v="Yurt İçi"/>
    <s v="Türkiye"/>
  </r>
  <r>
    <s v="Q2"/>
    <x v="1"/>
    <x v="3"/>
    <m/>
    <s v="BASAK PAZARLAMA TEMIZLIK ve GIDA ÜRÜNLERI TIC. LTD. STI"/>
    <s v="SY.01.008"/>
    <s v="Stokbar Panorama - Depo / Lokasyon Yazılımi (Enterprise)"/>
    <s v="Univera - Unilever"/>
    <x v="13"/>
    <s v="Stokbar"/>
    <s v="Stokbar"/>
    <n v="90350"/>
    <m/>
    <n v="1"/>
    <m/>
    <n v="139000"/>
    <m/>
    <n v="48650"/>
    <m/>
    <n v="90350"/>
    <m/>
    <n v="0"/>
    <n v="0"/>
    <m/>
    <m/>
    <m/>
    <s v="Unilever"/>
    <x v="0"/>
    <s v="Yeni Satış"/>
    <s v="Lisans"/>
    <s v="Lisans Satışı"/>
    <s v="Key Account"/>
    <x v="0"/>
    <x v="0"/>
    <s v="Yurt İçi"/>
    <s v="Türkiye"/>
  </r>
  <r>
    <s v="Q2"/>
    <x v="1"/>
    <x v="3"/>
    <m/>
    <s v="BASAK PAZARLAMA TEMIZLIK ve GIDA ÜRÜNLERI TIC. LTD. STI"/>
    <s v="SH.03.004"/>
    <s v="Stokbar Panorama - Çafri Merkezi Hizmeti (Depo/Lokasyon)"/>
    <s v="Univera - Unilever"/>
    <x v="13"/>
    <s v="Stokbar"/>
    <s v="Stokbar"/>
    <n v="50364"/>
    <m/>
    <n v="1"/>
    <m/>
    <n v="60000"/>
    <m/>
    <n v="9636"/>
    <m/>
    <n v="50364"/>
    <m/>
    <n v="0"/>
    <n v="0"/>
    <m/>
    <m/>
    <m/>
    <s v="Unilever"/>
    <x v="0"/>
    <s v="Yeni Satış"/>
    <s v="Hizmet"/>
    <s v="Çağrı Merkezi"/>
    <s v="Key Account"/>
    <x v="0"/>
    <x v="0"/>
    <s v="Yurt İçi"/>
    <s v="Türkiye"/>
  </r>
  <r>
    <s v="Q2"/>
    <x v="1"/>
    <x v="3"/>
    <m/>
    <s v="MARS GIDA ÜRÜNLERI TIC. LTD.STI."/>
    <s v="EH.06.001"/>
    <s v="Enroute Panorama - Hosting Hizmeti"/>
    <s v="Univera - Mars Gıda"/>
    <x v="14"/>
    <s v="Hosting"/>
    <s v="Enroute"/>
    <n v="65922.22"/>
    <m/>
    <n v="1"/>
    <m/>
    <n v="65922.223800000007"/>
    <m/>
    <n v="3.7959999999999999E-3"/>
    <m/>
    <n v="65922.22"/>
    <m/>
    <n v="0"/>
    <n v="0"/>
    <m/>
    <m/>
    <m/>
    <s v="Mars Gıda"/>
    <x v="0"/>
    <s v="Yenileme"/>
    <s v="Hizmet"/>
    <s v="Hosting"/>
    <s v="Key Account"/>
    <x v="0"/>
    <x v="0"/>
    <s v="Yurt İçi"/>
    <s v="Türkiye"/>
  </r>
  <r>
    <s v="Q2"/>
    <x v="1"/>
    <x v="3"/>
    <m/>
    <s v="Tadım Gıda Maddeleri San. ve Tic. A.Ş."/>
    <s v="EH.06.001"/>
    <s v="Enroute Panorama - Hosting Hizmeti"/>
    <s v="Univera - Tadım"/>
    <x v="11"/>
    <s v="Hosting"/>
    <s v="Enroute"/>
    <n v="142032.28"/>
    <m/>
    <n v="1"/>
    <m/>
    <n v="142032.28"/>
    <m/>
    <n v="0"/>
    <m/>
    <n v="142032.28"/>
    <m/>
    <n v="0"/>
    <n v="0"/>
    <m/>
    <m/>
    <m/>
    <s v="Tadım"/>
    <x v="0"/>
    <s v="Yenileme"/>
    <s v="Hizmet"/>
    <s v="Hosting"/>
    <s v="Key Account"/>
    <x v="0"/>
    <x v="0"/>
    <s v="Yurt İçi"/>
    <s v="Türkiye"/>
  </r>
  <r>
    <s v="Q2"/>
    <x v="1"/>
    <x v="3"/>
    <m/>
    <s v="SAHAN GIDA DAGITIM SAN. VE TIC. LTD. STI."/>
    <s v="EH.02.016"/>
    <s v="Enroute Panorama - E-Defter Saklama Hizmeti"/>
    <s v="Univera - Efes Türkiye"/>
    <x v="6"/>
    <s v="E-Dönüşüm"/>
    <s v="E-Dönüşüm"/>
    <n v="9600"/>
    <m/>
    <n v="5"/>
    <m/>
    <n v="48000"/>
    <m/>
    <n v="0"/>
    <m/>
    <n v="48000"/>
    <m/>
    <n v="0"/>
    <n v="0"/>
    <m/>
    <m/>
    <m/>
    <s v="Efes Türkiye"/>
    <x v="0"/>
    <s v="Yeni Satış"/>
    <s v="Hizmet"/>
    <s v="E-Dönüşüm"/>
    <s v="Key Account"/>
    <x v="0"/>
    <x v="0"/>
    <s v="Yurt İçi"/>
    <s v="Türkiye"/>
  </r>
  <r>
    <s v="Q3"/>
    <x v="0"/>
    <x v="8"/>
    <m/>
    <s v="PERNOD RICARD ISTANBUL IÇ VE DIS TIC. LTD. STI"/>
    <s v="EH.05.002"/>
    <s v="EnRoute Panorama - Rapor Gelistirme Hizmeti"/>
    <s v="Univera - Pernod Ricard"/>
    <x v="13"/>
    <s v="Enroute"/>
    <m/>
    <n v="4859.71"/>
    <m/>
    <n v="40"/>
    <m/>
    <n v="194388.4"/>
    <m/>
    <n v="0"/>
    <m/>
    <n v="194388.4"/>
    <m/>
    <n v="0"/>
    <n v="0"/>
    <s v="UNI240000001682"/>
    <m/>
    <m/>
    <s v="Pernod Ricard"/>
    <x v="0"/>
    <s v="Yeni Satış"/>
    <s v="Hizmet"/>
    <s v="Rapor Geliştirme"/>
    <s v="Key Account"/>
    <x v="0"/>
    <x v="0"/>
    <s v="Yurt İçi"/>
    <s v="Türkiye"/>
  </r>
  <r>
    <s v="Q3"/>
    <x v="0"/>
    <x v="8"/>
    <m/>
    <s v="PERNOD RICARD ISTANBUL IÇ VE DIS TIC. LTD. STI"/>
    <s v="EH.01.001"/>
    <s v="EnRoute Panorama - Proje Yönetim Hizmeti"/>
    <s v="Univera - Pernod Ricard"/>
    <x v="13"/>
    <s v="Enroute"/>
    <m/>
    <n v="5669.66"/>
    <m/>
    <n v="20"/>
    <m/>
    <n v="113393.2"/>
    <m/>
    <n v="0"/>
    <m/>
    <n v="113393.2"/>
    <m/>
    <n v="0"/>
    <n v="0"/>
    <s v="UNI240000001682"/>
    <m/>
    <m/>
    <s v="Pernod Ricard"/>
    <x v="0"/>
    <s v="Yeni Satış"/>
    <s v="Hizmet"/>
    <s v="Proje Yönetimi ve Danışmanlık"/>
    <s v="Key Account"/>
    <x v="0"/>
    <x v="0"/>
    <s v="Yurt İçi"/>
    <s v="Türkiye"/>
  </r>
  <r>
    <s v="Q3"/>
    <x v="0"/>
    <x v="8"/>
    <m/>
    <s v="Mey İçki Sanayi ve Ticaret A.Ş."/>
    <s v="EH.02.018"/>
    <s v="EnRoute Panorama  WebConnector Bakim Hizmeti"/>
    <s v="Univera - Mey İçki"/>
    <x v="11"/>
    <s v="Enroute"/>
    <s v="Web Connector"/>
    <n v="4825.5"/>
    <m/>
    <n v="5"/>
    <m/>
    <n v="24127.5"/>
    <m/>
    <n v="0"/>
    <m/>
    <n v="24127.5"/>
    <m/>
    <n v="0"/>
    <n v="0"/>
    <s v="UNI240000001677"/>
    <m/>
    <m/>
    <s v="Mey İçki"/>
    <x v="0"/>
    <s v="Yenileme"/>
    <s v="Hizmet"/>
    <s v="Bakım ve Destek Hizmeti"/>
    <s v="Key Account"/>
    <x v="0"/>
    <x v="0"/>
    <s v="Yurt İçi"/>
    <s v="Türkiye"/>
  </r>
  <r>
    <s v="Q3"/>
    <x v="0"/>
    <x v="8"/>
    <m/>
    <s v="PERNOD RICARD ISTANBUL IÇ VE DIS TIC. LTD. STI"/>
    <s v="EH.05.002"/>
    <s v="EnRoute Panorama - Rapor Gelistirme Hizmeti"/>
    <s v="Univera - Pernod Ricard"/>
    <x v="13"/>
    <s v="Enroute"/>
    <m/>
    <n v="4859.71"/>
    <m/>
    <n v="20"/>
    <m/>
    <n v="97194.2"/>
    <m/>
    <n v="0"/>
    <m/>
    <n v="97194.2"/>
    <m/>
    <n v="0"/>
    <n v="0"/>
    <s v="UNI240000001683"/>
    <m/>
    <m/>
    <s v="Pernod Ricard"/>
    <x v="0"/>
    <s v="Yeni Satış"/>
    <s v="Hizmet"/>
    <s v="Rapor Geliştirme"/>
    <s v="Key Account"/>
    <x v="0"/>
    <x v="0"/>
    <s v="Yurt İçi"/>
    <s v="Türkiye"/>
  </r>
  <r>
    <s v="Q3"/>
    <x v="0"/>
    <x v="8"/>
    <m/>
    <s v="PERNOD RICARD ISTANBUL IÇ VE DIS TIC. LTD. STI"/>
    <s v="EH.01.001"/>
    <s v="EnRoute Panorama - Proje Yönetim Hizmeti"/>
    <s v="Univera - Pernod Ricard"/>
    <x v="13"/>
    <s v="Enroute"/>
    <m/>
    <n v="5669.66"/>
    <m/>
    <n v="10"/>
    <m/>
    <n v="56696.6"/>
    <m/>
    <n v="0"/>
    <m/>
    <n v="56696.6"/>
    <m/>
    <n v="0"/>
    <n v="0"/>
    <s v="UNI240000001683"/>
    <m/>
    <m/>
    <s v="Pernod Ricard"/>
    <x v="0"/>
    <s v="Yeni Satış"/>
    <s v="Hizmet"/>
    <s v="Proje Yönetimi ve Danışmanlık"/>
    <s v="Key Account"/>
    <x v="0"/>
    <x v="0"/>
    <s v="Yurt İçi"/>
    <s v="Türkiye"/>
  </r>
  <r>
    <s v="Q2"/>
    <x v="1"/>
    <x v="3"/>
    <m/>
    <s v="ZETA TICARET SERHAT GÜNGÖR"/>
    <s v="UH.01.002"/>
    <s v="Unidox Kontör"/>
    <s v="Univera Kontör Satışı"/>
    <x v="6"/>
    <s v="E-Dönüşüm"/>
    <s v="Unidox"/>
    <n v="5"/>
    <m/>
    <n v="2000"/>
    <m/>
    <n v="10000"/>
    <m/>
    <n v="0"/>
    <m/>
    <n v="10000"/>
    <m/>
    <n v="0"/>
    <n v="0"/>
    <m/>
    <m/>
    <m/>
    <s v="Zeta Ticaret"/>
    <x v="3"/>
    <s v="Yeni Satış"/>
    <s v="Kontor"/>
    <s v="Kontor Satışı"/>
    <s v="Diğer"/>
    <x v="0"/>
    <x v="0"/>
    <s v="Yurt İçi"/>
    <s v="Türkiye"/>
  </r>
  <r>
    <s v="Q2"/>
    <x v="1"/>
    <x v="3"/>
    <m/>
    <s v="LA LORRAINE UNLU MAMÜLLER SAN. VE TIC. A.S."/>
    <s v="EH.06.001"/>
    <s v="Enroute Panorama - Hosting Hizmeti"/>
    <s v="Univera - La Lorraine"/>
    <x v="13"/>
    <s v="Hosting"/>
    <s v="Enroute"/>
    <n v="68536.52"/>
    <m/>
    <n v="1"/>
    <m/>
    <n v="68536.523000000001"/>
    <m/>
    <n v="3.0000000000000001E-3"/>
    <m/>
    <n v="68536.52"/>
    <m/>
    <n v="0"/>
    <n v="0"/>
    <m/>
    <m/>
    <m/>
    <s v="La Lorraine"/>
    <x v="0"/>
    <s v="Yenileme"/>
    <s v="Hizmet"/>
    <s v="Hosting"/>
    <s v="Key Account"/>
    <x v="0"/>
    <x v="0"/>
    <s v="Yurt İçi"/>
    <s v="Türkiye"/>
  </r>
  <r>
    <s v="Q4"/>
    <x v="0"/>
    <x v="9"/>
    <m/>
    <s v="JT INTERNATIONAL SA"/>
    <s v="EH.02.001"/>
    <s v="EnRoute Panorama - Yazilim Bakimi, Yasatma ve Merkezi Destek Hizmeti"/>
    <s v="Univera - JTI İran"/>
    <x v="4"/>
    <s v="Enroute"/>
    <m/>
    <n v="129389.98"/>
    <m/>
    <n v="1"/>
    <m/>
    <n v="129389.982959"/>
    <m/>
    <n v="2.9589999999999998E-3"/>
    <m/>
    <n v="129389.98"/>
    <m/>
    <n v="0"/>
    <n v="0"/>
    <s v="ENV240000000106"/>
    <m/>
    <m/>
    <s v="JTI"/>
    <x v="0"/>
    <s v="Yenileme"/>
    <s v="Hizmet"/>
    <s v="Bakım ve Destek Hizmeti"/>
    <s v="Key Account"/>
    <x v="0"/>
    <x v="0"/>
    <s v="Yurt İçi"/>
    <s v="Türkiye"/>
  </r>
  <r>
    <s v="Q3"/>
    <x v="0"/>
    <x v="8"/>
    <m/>
    <s v="Mey İçki Sanayi ve Ticaret A.Ş."/>
    <s v="EH.02.018"/>
    <s v="EnRoute Panorama  WebConnector Bakim Hizmeti"/>
    <s v="Univera - Mey İçki"/>
    <x v="11"/>
    <s v="Enroute"/>
    <s v="Web Connector"/>
    <n v="4825.5"/>
    <m/>
    <n v="1"/>
    <m/>
    <n v="4825.5"/>
    <m/>
    <n v="0"/>
    <m/>
    <n v="4825.5"/>
    <m/>
    <n v="0"/>
    <n v="0"/>
    <s v="UNI240000001677"/>
    <m/>
    <m/>
    <s v="Mey İçki"/>
    <x v="0"/>
    <s v="Yenileme"/>
    <s v="Hizmet"/>
    <s v="Bakım ve Destek Hizmeti"/>
    <s v="Key Account"/>
    <x v="0"/>
    <x v="0"/>
    <s v="Yurt İçi"/>
    <s v="Türkiye"/>
  </r>
  <r>
    <s v="Q4"/>
    <x v="0"/>
    <x v="9"/>
    <m/>
    <s v="ERIKLI SU VE MESRUBAT SAN. TIC. A.S"/>
    <s v="EH.03.003"/>
    <s v="EnRoute Panorama - Uzman Destek Hizmeti"/>
    <s v="Univera - Nestle Waters"/>
    <x v="11"/>
    <s v="Enroute"/>
    <m/>
    <n v="27000"/>
    <m/>
    <n v="1"/>
    <m/>
    <n v="27000"/>
    <m/>
    <n v="0"/>
    <m/>
    <n v="27000"/>
    <m/>
    <n v="0"/>
    <n v="0"/>
    <s v="UNI240000001713"/>
    <m/>
    <m/>
    <s v="Nestle"/>
    <x v="0"/>
    <s v="Yenileme"/>
    <s v="Hizmet"/>
    <s v="Hosting"/>
    <s v="Key Account"/>
    <x v="0"/>
    <x v="0"/>
    <s v="Yurt İçi"/>
    <s v="Türkiye"/>
  </r>
  <r>
    <s v="Q4"/>
    <x v="0"/>
    <x v="9"/>
    <m/>
    <s v="JTI TÜTÜN ÜRÜNLERI PAZARLAMA A.S."/>
    <s v="EH.03.003"/>
    <s v="EnRoute Panorama - Uzman Destek Hizmeti"/>
    <s v="Univera - JTI"/>
    <x v="11"/>
    <s v="Enroute"/>
    <m/>
    <n v="100000"/>
    <m/>
    <n v="1"/>
    <m/>
    <n v="100000"/>
    <m/>
    <n v="0"/>
    <m/>
    <n v="100000"/>
    <m/>
    <n v="0"/>
    <n v="0"/>
    <s v="UNI240000001723"/>
    <m/>
    <m/>
    <s v="JTI"/>
    <x v="0"/>
    <s v="Yenileme"/>
    <s v="Hizmet"/>
    <s v="Hosting"/>
    <s v="Key Account"/>
    <x v="0"/>
    <x v="0"/>
    <s v="Yurt İçi"/>
    <s v="Türkiye"/>
  </r>
  <r>
    <s v="Q4"/>
    <x v="0"/>
    <x v="9"/>
    <m/>
    <s v="BROWN FORMAN İÇKİ TİC. LTD. ŞTİ."/>
    <s v="EH.03.006"/>
    <s v="EnRoute Panorama - Uzaktan Kurulum ve Efitim Hizmeti"/>
    <s v="Univera - Brown Forman"/>
    <x v="12"/>
    <s v="Enroute"/>
    <m/>
    <n v="10000"/>
    <m/>
    <n v="5"/>
    <m/>
    <n v="50000"/>
    <m/>
    <n v="0"/>
    <m/>
    <n v="50000"/>
    <m/>
    <n v="0"/>
    <n v="0"/>
    <s v="UNI240000001742"/>
    <m/>
    <m/>
    <s v="Brown Forman"/>
    <x v="0"/>
    <s v="Yeni Satış"/>
    <s v="Hizmet"/>
    <s v="Kurulum ve Eğitim"/>
    <s v="Key Account"/>
    <x v="0"/>
    <x v="0"/>
    <s v="Yurt İçi"/>
    <s v="Türkiye"/>
  </r>
  <r>
    <s v="Q4"/>
    <x v="0"/>
    <x v="9"/>
    <m/>
    <s v="Şölen Çikolata Gıda Sanayi Ve Ticaret A. Ş."/>
    <s v="EH.01.001"/>
    <s v="EnRoute Panorama - Proje Yönetim Hizmeti"/>
    <s v="Univera - Şölen"/>
    <x v="11"/>
    <s v="Enroute"/>
    <m/>
    <n v="6541.2"/>
    <m/>
    <n v="3"/>
    <m/>
    <n v="19623.599999999999"/>
    <m/>
    <n v="0"/>
    <m/>
    <n v="19623.599999999999"/>
    <m/>
    <n v="0"/>
    <n v="0"/>
    <s v="UNI240000001749"/>
    <m/>
    <m/>
    <s v="Şölen"/>
    <x v="0"/>
    <s v="Yeni Satış"/>
    <s v="Hizmet"/>
    <s v="Proje Yönetimi ve Danışmanlık"/>
    <s v="Key Account"/>
    <x v="0"/>
    <x v="0"/>
    <s v="Yurt İçi"/>
    <s v="Türkiye"/>
  </r>
  <r>
    <s v="Q4"/>
    <x v="0"/>
    <x v="9"/>
    <m/>
    <s v="Şölen Çikolata Gıda Sanayi Ve Ticaret A. Ş."/>
    <s v="EH.01.003"/>
    <s v="EnRoute Panorama - Kurulum ve Efitim Hizmeti"/>
    <s v="Univera - Şölen"/>
    <x v="11"/>
    <s v="Enroute"/>
    <m/>
    <n v="7399"/>
    <m/>
    <n v="2"/>
    <m/>
    <n v="14798"/>
    <m/>
    <n v="0"/>
    <m/>
    <n v="14798"/>
    <m/>
    <n v="0"/>
    <n v="0"/>
    <s v="UNI240000001749"/>
    <m/>
    <m/>
    <s v="Şölen"/>
    <x v="0"/>
    <s v="Yeni Satış"/>
    <s v="Hizmet"/>
    <s v="Kurulum ve Eğitim"/>
    <s v="Key Account"/>
    <x v="0"/>
    <x v="0"/>
    <s v="Yurt İçi"/>
    <s v="Türkiye"/>
  </r>
  <r>
    <s v="Q3"/>
    <x v="0"/>
    <x v="8"/>
    <m/>
    <s v="SUSEHRI KUTLU AKMAR GIDA VE IHTIYAÇ MADDELERI TICARET SANAYI LIMITED SIRKETI"/>
    <s v="EYS.04.012"/>
    <s v="EnRoute Panorama - E-Dönüsüm Modül Lisansi Standart"/>
    <s v="Univera Doğuş Çay Projesi"/>
    <x v="12"/>
    <s v="E-Dönüşüm"/>
    <m/>
    <n v="20000"/>
    <m/>
    <n v="1"/>
    <m/>
    <n v="25000"/>
    <m/>
    <n v="5000"/>
    <m/>
    <n v="20000"/>
    <m/>
    <n v="0"/>
    <n v="0"/>
    <s v="UNI240000001696"/>
    <m/>
    <m/>
    <s v="Doğuş Çay"/>
    <x v="0"/>
    <s v="Yeni Satış"/>
    <s v="Lisans"/>
    <s v="Lisans Satışı"/>
    <s v="Key Account"/>
    <x v="0"/>
    <x v="0"/>
    <s v="Yurt İçi"/>
    <s v="Türkiye"/>
  </r>
  <r>
    <s v="Q4"/>
    <x v="0"/>
    <x v="9"/>
    <m/>
    <s v="DOGUS ÇAY VE GIDA MADD.ÜRT.PAZ.ITH.IHR.A.S"/>
    <s v="EYS.04.012"/>
    <s v="EnRoute Panorama - E-Dönüsüm Modül Lisansi Standart"/>
    <s v="Univera Doğuş Çay Projesi"/>
    <x v="12"/>
    <s v="Enroute"/>
    <m/>
    <n v="20000"/>
    <m/>
    <n v="1"/>
    <m/>
    <n v="25000"/>
    <m/>
    <n v="5000"/>
    <m/>
    <n v="20000"/>
    <m/>
    <n v="0"/>
    <n v="0"/>
    <s v="UNI240000001735"/>
    <m/>
    <m/>
    <s v="Doğuş Çay"/>
    <x v="0"/>
    <s v="Yeni Satış"/>
    <s v="Lisans"/>
    <s v="Lisans Satışı"/>
    <s v="Key Account"/>
    <x v="0"/>
    <x v="0"/>
    <s v="Yurt İçi"/>
    <s v="Türkiye"/>
  </r>
  <r>
    <s v="Q4"/>
    <x v="0"/>
    <x v="9"/>
    <m/>
    <s v="Mey İçki Sanayi ve Ticaret A.Ş."/>
    <s v="EH.03.004"/>
    <s v="EnRoute Panorama - Admin Operatör Hizmeti"/>
    <s v="Univera - Mey İçki"/>
    <x v="11"/>
    <s v="Enroute"/>
    <m/>
    <n v="112050.5"/>
    <m/>
    <n v="1"/>
    <m/>
    <n v="112050.5"/>
    <m/>
    <n v="0"/>
    <m/>
    <n v="112050.5"/>
    <m/>
    <n v="0"/>
    <n v="0"/>
    <s v="UNI240000001715"/>
    <m/>
    <m/>
    <s v="Mey İçki"/>
    <x v="0"/>
    <s v="Yenileme"/>
    <s v="Hizmet"/>
    <s v="Uzman Destek Hizmeti"/>
    <s v="Key Account"/>
    <x v="0"/>
    <x v="0"/>
    <s v="Yurt İçi"/>
    <s v="Türkiye"/>
  </r>
  <r>
    <s v="Q2"/>
    <x v="1"/>
    <x v="3"/>
    <m/>
    <s v="MATRIKS BİLGİSAYAR SİSTEMLERİ LTD.ŞTİ"/>
    <s v="WProje Yönetimi.01.003"/>
    <s v="Webplus EK KULLANICI LISANSI +1"/>
    <s v="Univera - Kanal"/>
    <x v="5"/>
    <s v="Enroute"/>
    <s v="Webplus"/>
    <n v="4225"/>
    <m/>
    <n v="1"/>
    <m/>
    <n v="4225"/>
    <m/>
    <n v="0"/>
    <m/>
    <n v="4225"/>
    <m/>
    <n v="0"/>
    <n v="0"/>
    <m/>
    <m/>
    <m/>
    <s v="Matriks"/>
    <x v="0"/>
    <s v="Yeni Satış"/>
    <s v="Lisans"/>
    <s v="Lisans Satışı"/>
    <s v="Key Account"/>
    <x v="1"/>
    <x v="2"/>
    <s v="Yurt İçi"/>
    <s v="Türkiye"/>
  </r>
  <r>
    <s v="Q2"/>
    <x v="1"/>
    <x v="3"/>
    <m/>
    <s v="NATURAL HUBUBAT BAKLIYAT GIDA TEMIZLIK MADDELERI SANAYI VE TICARET LIMITED SIRKETI"/>
    <s v="UH.01.002"/>
    <s v="Unidox Kontör"/>
    <s v="Univera Kontör Satışı"/>
    <x v="6"/>
    <s v="E-Dönüşüm"/>
    <s v="Unidox"/>
    <n v="3.5"/>
    <m/>
    <n v="5000"/>
    <m/>
    <n v="17500"/>
    <m/>
    <n v="0"/>
    <m/>
    <n v="17500"/>
    <m/>
    <n v="0"/>
    <n v="0"/>
    <m/>
    <m/>
    <m/>
    <s v="Doğuş Çay"/>
    <x v="0"/>
    <s v="Yeni Satış"/>
    <s v="Kontor"/>
    <s v="Kontor Satışı"/>
    <s v="Key Account"/>
    <x v="0"/>
    <x v="0"/>
    <s v="Yurt İçi"/>
    <s v="Türkiye"/>
  </r>
  <r>
    <s v="Q2"/>
    <x v="1"/>
    <x v="3"/>
    <m/>
    <s v="BARIK GIDA ISI KURU TEMIZLEME TICARET LIMITED SIRKETI"/>
    <s v="UH.01.002"/>
    <s v="Unidox Kontör"/>
    <s v="Univera Kontör Satışı"/>
    <x v="6"/>
    <s v="E-Dönüşüm"/>
    <s v="Unidox"/>
    <n v="2.6"/>
    <m/>
    <n v="25000"/>
    <m/>
    <n v="65000"/>
    <m/>
    <n v="0"/>
    <m/>
    <n v="65000"/>
    <m/>
    <n v="0"/>
    <n v="0"/>
    <m/>
    <m/>
    <m/>
    <s v="Barik Gida"/>
    <x v="3"/>
    <s v="Yeni Satış"/>
    <s v="Kontor"/>
    <s v="Kontor Satışı"/>
    <s v="Key Account"/>
    <x v="0"/>
    <x v="0"/>
    <s v="Yurt İçi"/>
    <s v="Türkiye"/>
  </r>
  <r>
    <s v="Q2"/>
    <x v="1"/>
    <x v="3"/>
    <m/>
    <s v="ÇANTAY IÇECEK EMLAK TURIZM AKARYAKIT NAKLIYE INSAAT GIDA HAYVANCILIK KUYUMCULUK OTOMOTIV SANAYI VE T"/>
    <s v="UH.01.002"/>
    <s v="Unidox Kontör"/>
    <s v="Univera Kontör Satışı"/>
    <x v="6"/>
    <s v="E-Dönüşüm"/>
    <s v="Unidox"/>
    <n v="1.39"/>
    <m/>
    <n v="100000"/>
    <m/>
    <n v="139000"/>
    <m/>
    <n v="0"/>
    <m/>
    <n v="139000"/>
    <m/>
    <n v="0"/>
    <n v="0"/>
    <m/>
    <m/>
    <m/>
    <s v="Çantay İçecek"/>
    <x v="3"/>
    <s v="Yeni Satış"/>
    <s v="Kontor"/>
    <s v="Kontor Satışı"/>
    <s v="Key Account"/>
    <x v="0"/>
    <x v="0"/>
    <s v="Yurt İçi"/>
    <s v="Türkiye"/>
  </r>
  <r>
    <s v="Q2"/>
    <x v="1"/>
    <x v="3"/>
    <m/>
    <s v="EFOR IÇECEK GIDA TICARET LIMITED SIRKETI"/>
    <s v="UH.01.002"/>
    <s v="Unidox Kontör"/>
    <s v="Univera Kontör Satışı"/>
    <x v="6"/>
    <s v="E-Dönüşüm"/>
    <s v="Unidox"/>
    <n v="6"/>
    <m/>
    <n v="2000"/>
    <m/>
    <n v="12000"/>
    <m/>
    <n v="0"/>
    <m/>
    <n v="12000"/>
    <m/>
    <n v="0"/>
    <n v="0"/>
    <m/>
    <m/>
    <m/>
    <s v="Efor İçecek"/>
    <x v="3"/>
    <s v="Yeni Satış"/>
    <s v="Kontor"/>
    <s v="Kontor Satışı"/>
    <s v="Key Account"/>
    <x v="0"/>
    <x v="0"/>
    <s v="Yurt İçi"/>
    <s v="Türkiye"/>
  </r>
  <r>
    <s v="Q2"/>
    <x v="1"/>
    <x v="3"/>
    <m/>
    <s v="HALEON TÜKETICI SAGLIGI A.S."/>
    <s v="EH.02.004"/>
    <s v="Enroute Panorama FundManager Module - Fon ve Bütçe Yönetimi Yazilim Bakimi Hizmeti"/>
    <s v="Univera - GSK"/>
    <x v="18"/>
    <s v="Enroute"/>
    <s v="Enroute"/>
    <n v="35882.04"/>
    <m/>
    <n v="1"/>
    <m/>
    <n v="35882.04"/>
    <m/>
    <n v="0"/>
    <m/>
    <n v="35882.04"/>
    <m/>
    <n v="0"/>
    <n v="0"/>
    <m/>
    <m/>
    <m/>
    <s v="GSK - Haleon"/>
    <x v="0"/>
    <s v="Yenileme"/>
    <s v="Hizmet"/>
    <s v="Bakım ve Destek Hizmeti"/>
    <s v="Diğer"/>
    <x v="0"/>
    <x v="0"/>
    <s v="Yurt İçi"/>
    <s v="Türkiye"/>
  </r>
  <r>
    <s v="Q2"/>
    <x v="1"/>
    <x v="3"/>
    <m/>
    <s v="HALEON TÜKETICI SAGLIGI A.S."/>
    <s v="EH.02.001"/>
    <s v="Enroute Panorama - Yillik Yazilim Bakimi, Yasatma ve Merkezi Destek Hizmeti"/>
    <s v="Univera - GSK"/>
    <x v="18"/>
    <s v="Enroute"/>
    <s v="Enroute"/>
    <n v="125060.03"/>
    <m/>
    <n v="1"/>
    <m/>
    <n v="125060.03"/>
    <m/>
    <n v="0"/>
    <m/>
    <n v="125060.03"/>
    <m/>
    <n v="0"/>
    <n v="0"/>
    <m/>
    <m/>
    <m/>
    <s v="GSK - Haleon"/>
    <x v="0"/>
    <s v="Yenileme"/>
    <s v="Hizmet"/>
    <s v="Bakım ve Destek Hizmeti"/>
    <s v="Diğer"/>
    <x v="0"/>
    <x v="0"/>
    <s v="Yurt İçi"/>
    <s v="Türkiye"/>
  </r>
  <r>
    <s v="Q2"/>
    <x v="1"/>
    <x v="3"/>
    <m/>
    <s v="HALEON TÜKETICI SAGLIGI A.S."/>
    <s v="EH.02.018"/>
    <s v="Enroute Panorama  WebConnector Bakim Hizmeti"/>
    <s v="Univera - GSK"/>
    <x v="18"/>
    <s v="Enroute"/>
    <s v="Web Connector"/>
    <n v="46081.760000000002"/>
    <m/>
    <n v="1"/>
    <m/>
    <n v="46081.760000000002"/>
    <m/>
    <n v="0"/>
    <m/>
    <n v="46081.760000000002"/>
    <m/>
    <n v="0"/>
    <n v="0"/>
    <m/>
    <m/>
    <m/>
    <s v="GSK - Haleon"/>
    <x v="0"/>
    <s v="Yenileme"/>
    <s v="Hizmet"/>
    <s v="Bakım ve Destek Hizmeti"/>
    <s v="Diğer"/>
    <x v="0"/>
    <x v="0"/>
    <s v="Yurt İçi"/>
    <s v="Türkiye"/>
  </r>
  <r>
    <s v="Q2"/>
    <x v="1"/>
    <x v="3"/>
    <m/>
    <s v="HALEON TÜKETICI SAGLIGI A.S."/>
    <s v="EH.06.001"/>
    <s v="Enroute Panorama - Hosting Hizmeti"/>
    <s v="Univera - GSK"/>
    <x v="18"/>
    <s v="Hosting"/>
    <s v="Enroute"/>
    <n v="437210.42"/>
    <m/>
    <n v="1"/>
    <m/>
    <n v="437210.42"/>
    <m/>
    <n v="0"/>
    <m/>
    <n v="437210.42"/>
    <m/>
    <n v="0"/>
    <n v="0"/>
    <m/>
    <m/>
    <m/>
    <s v="GSK - Haleon"/>
    <x v="0"/>
    <s v="Yenileme"/>
    <s v="Hizmet"/>
    <s v="Hosting"/>
    <s v="Diğer"/>
    <x v="0"/>
    <x v="0"/>
    <s v="Yurt İçi"/>
    <s v="Türkiye"/>
  </r>
  <r>
    <s v="Q2"/>
    <x v="1"/>
    <x v="3"/>
    <m/>
    <s v="HALEON TÜKETICI SAGLIGI A.S."/>
    <s v="EH.03.001"/>
    <s v="Enroute Panorama - Çafri Merkezi Hizmeti  (MSD)"/>
    <s v="Univera - GSK"/>
    <x v="18"/>
    <s v="Enroute"/>
    <s v="Enroute"/>
    <n v="17323.66"/>
    <m/>
    <n v="24"/>
    <m/>
    <n v="415767.84"/>
    <m/>
    <n v="0"/>
    <m/>
    <n v="415767.84"/>
    <m/>
    <n v="0"/>
    <n v="0"/>
    <m/>
    <m/>
    <m/>
    <s v="GSK - Haleon"/>
    <x v="0"/>
    <s v="Yenileme"/>
    <s v="Hizmet"/>
    <s v="Çağrı Merkezi"/>
    <s v="Diğer"/>
    <x v="0"/>
    <x v="0"/>
    <s v="Yurt İçi"/>
    <s v="Türkiye"/>
  </r>
  <r>
    <s v="Q4"/>
    <x v="0"/>
    <x v="9"/>
    <m/>
    <s v="NESTLE TÜRKIYE GIDA SANAYI A.S."/>
    <s v="EY.06.001"/>
    <s v="EnRoute Panorama - Yazilim Gelistirme Hizmeti"/>
    <s v="Univera - Nestle Retail"/>
    <x v="11"/>
    <s v="Enroute"/>
    <m/>
    <n v="6633.51"/>
    <m/>
    <n v="14"/>
    <m/>
    <n v="92869.14"/>
    <m/>
    <n v="0"/>
    <m/>
    <n v="92869.14"/>
    <m/>
    <n v="0"/>
    <n v="0"/>
    <s v="UNI240000001752"/>
    <m/>
    <m/>
    <s v="Nestle"/>
    <x v="0"/>
    <s v="Yeni Satış"/>
    <s v="Hizmet"/>
    <s v="Yazılım Geliştirme"/>
    <s v="Key Account"/>
    <x v="0"/>
    <x v="0"/>
    <s v="Yurt İçi"/>
    <s v="Türkiye"/>
  </r>
  <r>
    <s v="Q4"/>
    <x v="0"/>
    <x v="9"/>
    <m/>
    <s v="NESTLE TÜRKIYE GIDA SANAYI A.S."/>
    <s v="EY.06.001"/>
    <s v="EnRoute Panorama - Yazilim Gelistirme Hizmeti"/>
    <s v="Univera - Nestle Retail"/>
    <x v="11"/>
    <s v="Enroute"/>
    <m/>
    <n v="6633.51"/>
    <m/>
    <n v="8"/>
    <m/>
    <n v="53068.08"/>
    <m/>
    <n v="0"/>
    <m/>
    <n v="53068.08"/>
    <m/>
    <n v="0"/>
    <n v="0"/>
    <s v="UNI240000001752"/>
    <m/>
    <m/>
    <s v="Nestle"/>
    <x v="0"/>
    <s v="Yeni Satış"/>
    <s v="Hizmet"/>
    <s v="Yazılım Geliştirme"/>
    <s v="Key Account"/>
    <x v="0"/>
    <x v="0"/>
    <s v="Yurt İçi"/>
    <s v="Türkiye"/>
  </r>
  <r>
    <s v="Q4"/>
    <x v="0"/>
    <x v="9"/>
    <m/>
    <s v="NESTLE TÜRKIYE GIDA SANAYI A.S."/>
    <s v="EY.06.001"/>
    <s v="EnRoute Panorama - Yazilim Gelistirme Hizmeti"/>
    <s v="Univera - Nestle Retail"/>
    <x v="11"/>
    <s v="Enroute"/>
    <m/>
    <n v="6633.5099999999993"/>
    <m/>
    <n v="6"/>
    <m/>
    <n v="39801.06"/>
    <m/>
    <n v="0"/>
    <m/>
    <n v="39801.06"/>
    <m/>
    <n v="0"/>
    <n v="0"/>
    <s v="UNI240000001752"/>
    <m/>
    <m/>
    <s v="Nestle"/>
    <x v="0"/>
    <s v="Yeni Satış"/>
    <s v="Hizmet"/>
    <s v="Yazılım Geliştirme"/>
    <s v="Key Account"/>
    <x v="0"/>
    <x v="0"/>
    <s v="Yurt İçi"/>
    <s v="Türkiye"/>
  </r>
  <r>
    <s v="Q4"/>
    <x v="0"/>
    <x v="9"/>
    <m/>
    <s v="NESTLE TÜRKIYE GIDA SANAYI A.S."/>
    <s v="EY.06.001"/>
    <s v="EnRoute Panorama - Yazilim Gelistirme Hizmeti"/>
    <s v="Univera - Nestle Retail"/>
    <x v="11"/>
    <s v="Enroute"/>
    <m/>
    <n v="6633.5099999999993"/>
    <m/>
    <n v="6"/>
    <m/>
    <n v="39801.06"/>
    <m/>
    <n v="0"/>
    <m/>
    <n v="39801.06"/>
    <m/>
    <n v="0"/>
    <n v="0"/>
    <s v="UNI240000001752"/>
    <m/>
    <m/>
    <s v="Nestle"/>
    <x v="0"/>
    <s v="Yeni Satış"/>
    <s v="Hizmet"/>
    <s v="Yazılım Geliştirme"/>
    <s v="Key Account"/>
    <x v="0"/>
    <x v="0"/>
    <s v="Yurt İçi"/>
    <s v="Türkiye"/>
  </r>
  <r>
    <s v="Q4"/>
    <x v="0"/>
    <x v="9"/>
    <m/>
    <s v="NESTLE TÜRKIYE GIDA SANAYI A.S."/>
    <s v="EY.06.001"/>
    <s v="EnRoute Panorama - Yazilim Gelistirme Hizmeti"/>
    <s v="Univera - Nestle Retail"/>
    <x v="11"/>
    <s v="Enroute"/>
    <m/>
    <n v="6633.51"/>
    <m/>
    <n v="5"/>
    <m/>
    <n v="33167.550000000003"/>
    <m/>
    <n v="0"/>
    <m/>
    <n v="33167.550000000003"/>
    <m/>
    <n v="0"/>
    <n v="0"/>
    <s v="UNI240000001752"/>
    <m/>
    <m/>
    <s v="Nestle"/>
    <x v="0"/>
    <s v="Yeni Satış"/>
    <s v="Hizmet"/>
    <s v="Yazılım Geliştirme"/>
    <s v="Key Account"/>
    <x v="0"/>
    <x v="0"/>
    <s v="Yurt İçi"/>
    <s v="Türkiye"/>
  </r>
  <r>
    <s v="Q4"/>
    <x v="0"/>
    <x v="9"/>
    <m/>
    <s v="JT INTERNATIONAL SA"/>
    <s v="EH.02.001"/>
    <s v="EnRoute Panorama - Yazilim Bakimi, Yasatma ve Merkezi Destek Hizmeti"/>
    <s v="Univera - JTI İran"/>
    <x v="15"/>
    <s v="Enroute"/>
    <m/>
    <n v="127015.73"/>
    <m/>
    <n v="1"/>
    <m/>
    <n v="127015.73286400001"/>
    <m/>
    <n v="2.8639999999999998E-3"/>
    <m/>
    <n v="127015.73"/>
    <m/>
    <n v="0"/>
    <n v="0"/>
    <s v="ENV240000000109"/>
    <m/>
    <m/>
    <s v="JTI"/>
    <x v="0"/>
    <s v="Yenileme"/>
    <s v="Hizmet"/>
    <s v="Bakım ve Destek Hizmeti"/>
    <s v="Key Account"/>
    <x v="0"/>
    <x v="0"/>
    <s v="Yurt İçi"/>
    <s v="Türkiye"/>
  </r>
  <r>
    <s v="Q4"/>
    <x v="0"/>
    <x v="9"/>
    <m/>
    <s v="Haribo SEKERLEME SAN. TIC.LTD. STI."/>
    <s v="EH.03.006"/>
    <s v="EnRoute Panorama - Uzaktan Kurulum ve Efitim Hizmeti"/>
    <s v="Univera - Haribo"/>
    <x v="13"/>
    <s v="Enroute"/>
    <m/>
    <n v="7000"/>
    <m/>
    <n v="2"/>
    <m/>
    <n v="20000"/>
    <m/>
    <n v="6000"/>
    <m/>
    <n v="14000"/>
    <m/>
    <n v="0"/>
    <n v="0"/>
    <s v="UNI240000001751"/>
    <m/>
    <m/>
    <s v="Haribo"/>
    <x v="0"/>
    <s v="Yeni Satış"/>
    <s v="Hizmet"/>
    <s v="Kurulum ve Eğitim"/>
    <s v="Key Account"/>
    <x v="0"/>
    <x v="0"/>
    <s v="Yurt İçi"/>
    <s v="Türkiye"/>
  </r>
  <r>
    <s v="Q4"/>
    <x v="0"/>
    <x v="9"/>
    <m/>
    <s v="NESTLE TÜRKIYE GIDA SANAYI A.S."/>
    <s v="EH.05.002"/>
    <s v="EnRoute Panorama - Rapor Gelistirme Hizmeti"/>
    <s v="Univera - Nestle Retail"/>
    <x v="11"/>
    <s v="Enroute"/>
    <m/>
    <n v="6633.5099999999993"/>
    <m/>
    <n v="9"/>
    <m/>
    <n v="59701.59"/>
    <m/>
    <n v="0"/>
    <m/>
    <n v="59701.59"/>
    <m/>
    <n v="0"/>
    <n v="0"/>
    <s v="UNI240000001752"/>
    <m/>
    <m/>
    <s v="Nestle"/>
    <x v="0"/>
    <s v="Yeni Satış"/>
    <s v="Hizmet"/>
    <s v="Rapor Geliştirme"/>
    <s v="Key Account"/>
    <x v="0"/>
    <x v="0"/>
    <s v="Yurt İçi"/>
    <s v="Türkiye"/>
  </r>
  <r>
    <s v="Q4"/>
    <x v="0"/>
    <x v="9"/>
    <m/>
    <s v="NESTLE TÜRKIYE GIDA SANAYI A.S."/>
    <s v="EH.05.002"/>
    <s v="EnRoute Panorama - Rapor Gelistirme Hizmeti"/>
    <s v="Univera - Nestle Retail"/>
    <x v="11"/>
    <s v="Enroute"/>
    <m/>
    <n v="6191.27"/>
    <m/>
    <n v="3"/>
    <m/>
    <n v="18573.810000000001"/>
    <m/>
    <n v="0"/>
    <m/>
    <n v="18573.810000000001"/>
    <m/>
    <n v="0"/>
    <n v="0"/>
    <s v="UNI240000001752"/>
    <m/>
    <m/>
    <s v="Nestle"/>
    <x v="0"/>
    <s v="Yeni Satış"/>
    <s v="Hizmet"/>
    <s v="Rapor Geliştirme"/>
    <s v="Key Account"/>
    <x v="0"/>
    <x v="0"/>
    <s v="Yurt İçi"/>
    <s v="Türkiye"/>
  </r>
  <r>
    <s v="Q4"/>
    <x v="0"/>
    <x v="9"/>
    <m/>
    <s v="NESTLE TÜRKIYE GIDA SANAYI A.S."/>
    <s v="EH.01.001"/>
    <s v="EnRoute Panorama - Proje Yönetim Hizmeti"/>
    <s v="Univera - Nestle Retail"/>
    <x v="11"/>
    <s v="Enroute"/>
    <m/>
    <n v="6191.27"/>
    <m/>
    <n v="3"/>
    <m/>
    <n v="18573.810000000001"/>
    <m/>
    <n v="0"/>
    <m/>
    <n v="18573.810000000001"/>
    <m/>
    <n v="0"/>
    <n v="0"/>
    <s v="UNI240000001752"/>
    <m/>
    <m/>
    <s v="Nestle"/>
    <x v="0"/>
    <s v="Yeni Satış"/>
    <s v="Hizmet"/>
    <s v="Proje Yönetimi ve Danışmanlık"/>
    <s v="Key Account"/>
    <x v="0"/>
    <x v="0"/>
    <s v="Yurt İçi"/>
    <s v="Türkiye"/>
  </r>
  <r>
    <s v="Q4"/>
    <x v="0"/>
    <x v="9"/>
    <m/>
    <s v="NESTLE TÜRKIYE GIDA SANAYI A.S."/>
    <s v="EH.01.001"/>
    <s v="EnRoute Panorama - Proje Yönetim Hizmeti"/>
    <s v="Univera - Nestle Retail"/>
    <x v="11"/>
    <s v="Enroute"/>
    <m/>
    <n v="6633.51"/>
    <m/>
    <n v="2"/>
    <m/>
    <n v="13267.02"/>
    <m/>
    <n v="0"/>
    <m/>
    <n v="13267.02"/>
    <m/>
    <n v="0"/>
    <n v="0"/>
    <s v="UNI240000001752"/>
    <m/>
    <m/>
    <s v="Nestle"/>
    <x v="0"/>
    <s v="Yeni Satış"/>
    <s v="Hizmet"/>
    <s v="Proje Yönetimi ve Danışmanlık"/>
    <s v="Key Account"/>
    <x v="0"/>
    <x v="0"/>
    <s v="Yurt İçi"/>
    <s v="Türkiye"/>
  </r>
  <r>
    <s v="Q4"/>
    <x v="0"/>
    <x v="9"/>
    <m/>
    <s v="Şölen Çikolata Gıda Sanayi Ve Ticaret A. Ş."/>
    <s v="EY.02.033"/>
    <s v="EnRoute Panorama - Mobil Kullanici Lisansi (Enterprise)"/>
    <s v="Univera - Şölen"/>
    <x v="11"/>
    <s v="Enroute"/>
    <m/>
    <n v="8870"/>
    <m/>
    <n v="1"/>
    <m/>
    <n v="8870"/>
    <m/>
    <n v="0"/>
    <m/>
    <n v="8870"/>
    <m/>
    <n v="0"/>
    <n v="0"/>
    <s v="UNI240000001749"/>
    <m/>
    <m/>
    <s v="Şölen"/>
    <x v="0"/>
    <s v="Yeni Satış"/>
    <s v="Lisans"/>
    <s v="Lisans Satışı"/>
    <s v="Key Account"/>
    <x v="0"/>
    <x v="0"/>
    <s v="Yurt İçi"/>
    <s v="Türkiye"/>
  </r>
  <r>
    <s v="Q2"/>
    <x v="1"/>
    <x v="3"/>
    <m/>
    <s v="MİYA OTOMASYON VE BARKOD BILISIM SISTEMLERI SAN TİC. VE L.T.D. STI."/>
    <s v="WPH.03.001"/>
    <s v="Webplus Hosting HIZMETI"/>
    <s v="Univera - Kanal"/>
    <x v="5"/>
    <s v="Hosting"/>
    <s v="Webplus"/>
    <n v="2597.0100000000002"/>
    <m/>
    <n v="4"/>
    <m/>
    <n v="10388.040000000001"/>
    <m/>
    <n v="0"/>
    <m/>
    <n v="10388.040000000001"/>
    <m/>
    <n v="0"/>
    <n v="0"/>
    <m/>
    <m/>
    <m/>
    <s v="Miya"/>
    <x v="0"/>
    <s v="Yenileme"/>
    <s v="Hizmet"/>
    <s v="Hosting"/>
    <s v="Key Account"/>
    <x v="1"/>
    <x v="1"/>
    <s v="Yurt İçi"/>
    <s v="Türkiye"/>
  </r>
  <r>
    <s v="Q2"/>
    <x v="1"/>
    <x v="3"/>
    <m/>
    <s v="MİYA OTOMASYON VE BARKOD BILISIM SISTEMLERI SAN TİC. VE L.T.D. STI."/>
    <s v="WPH.03.001"/>
    <s v="Webplus Hosting HIZMETI"/>
    <s v="Univera - Kanal"/>
    <x v="5"/>
    <s v="Hosting"/>
    <s v="Webplus"/>
    <n v="2597.0100000000002"/>
    <m/>
    <n v="1"/>
    <m/>
    <n v="2597.0100000000002"/>
    <m/>
    <n v="0"/>
    <m/>
    <n v="2597.0100000000002"/>
    <m/>
    <n v="0"/>
    <n v="0"/>
    <m/>
    <m/>
    <m/>
    <s v="Miya"/>
    <x v="0"/>
    <s v="Yenileme"/>
    <s v="Hizmet"/>
    <s v="Hosting"/>
    <s v="Key Account"/>
    <x v="1"/>
    <x v="1"/>
    <s v="Yurt İçi"/>
    <s v="Türkiye"/>
  </r>
  <r>
    <s v="Q2"/>
    <x v="1"/>
    <x v="3"/>
    <m/>
    <s v="MİYA OTOMASYON VE BARKOD BILISIM SISTEMLERI SAN TİC. VE L.T.D. STI."/>
    <s v="WPH.03.001"/>
    <s v="Webplus Hosting HIZMETI"/>
    <s v="Univera - Kanal"/>
    <x v="5"/>
    <s v="Hosting"/>
    <s v="Webplus"/>
    <n v="2422.04"/>
    <m/>
    <n v="1"/>
    <m/>
    <n v="2422.04"/>
    <m/>
    <n v="0"/>
    <m/>
    <n v="2422.04"/>
    <m/>
    <n v="0"/>
    <n v="0"/>
    <m/>
    <m/>
    <m/>
    <s v="Miya"/>
    <x v="0"/>
    <s v="Yenileme"/>
    <s v="Hizmet"/>
    <s v="Hosting"/>
    <s v="Key Account"/>
    <x v="1"/>
    <x v="1"/>
    <s v="Yurt İçi"/>
    <s v="Türkiye"/>
  </r>
  <r>
    <s v="Q2"/>
    <x v="1"/>
    <x v="3"/>
    <m/>
    <s v="MİYA OTOMASYON VE BARKOD BILISIM SISTEMLERI SAN TİC. VE L.T.D. STI."/>
    <s v="WPH.03.001"/>
    <s v="Webplus Hosting HIZMETI"/>
    <s v="Univera - Kanal"/>
    <x v="5"/>
    <s v="Hosting"/>
    <s v="Webplus"/>
    <n v="5931.81"/>
    <m/>
    <n v="1"/>
    <m/>
    <n v="5931.81"/>
    <m/>
    <n v="0"/>
    <m/>
    <n v="5931.81"/>
    <m/>
    <n v="0"/>
    <n v="0"/>
    <m/>
    <m/>
    <m/>
    <s v="Miya"/>
    <x v="0"/>
    <s v="Yenileme"/>
    <s v="Hizmet"/>
    <s v="Hosting"/>
    <s v="Key Account"/>
    <x v="1"/>
    <x v="1"/>
    <s v="Yurt İçi"/>
    <s v="Türkiye"/>
  </r>
  <r>
    <s v="Q2"/>
    <x v="1"/>
    <x v="3"/>
    <m/>
    <s v="MİYA OTOMASYON VE BARKOD BILISIM SISTEMLERI SAN TİC. VE L.T.D. STI."/>
    <s v="WPH.03.001"/>
    <s v="Webplus Hosting HIZMETI"/>
    <s v="Univera - Kanal"/>
    <x v="5"/>
    <s v="Hosting"/>
    <s v="Webplus"/>
    <n v="2988.88"/>
    <m/>
    <n v="1"/>
    <m/>
    <n v="2988.88"/>
    <m/>
    <n v="0"/>
    <m/>
    <n v="2988.88"/>
    <m/>
    <n v="0"/>
    <n v="0"/>
    <m/>
    <m/>
    <m/>
    <s v="Miya"/>
    <x v="0"/>
    <s v="Yenileme"/>
    <s v="Hizmet"/>
    <s v="Hosting"/>
    <s v="Key Account"/>
    <x v="1"/>
    <x v="1"/>
    <s v="Yurt İçi"/>
    <s v="Türkiye"/>
  </r>
  <r>
    <s v="Q2"/>
    <x v="1"/>
    <x v="3"/>
    <m/>
    <s v="MİYA OTOMASYON VE BARKOD BILISIM SISTEMLERI SAN TİC. VE L.T.D. STI."/>
    <s v="WPH.03.001"/>
    <s v="Webplus Hosting HIZMETI"/>
    <s v="Univera - Kanal"/>
    <x v="5"/>
    <s v="Hosting"/>
    <s v="Webplus"/>
    <n v="2597.0100000000002"/>
    <m/>
    <n v="1"/>
    <m/>
    <n v="2597.0100000000002"/>
    <m/>
    <n v="0"/>
    <m/>
    <n v="2597.0100000000002"/>
    <m/>
    <n v="0"/>
    <n v="0"/>
    <m/>
    <m/>
    <m/>
    <s v="Miya"/>
    <x v="0"/>
    <s v="Yenileme"/>
    <s v="Hizmet"/>
    <s v="Hosting"/>
    <s v="Key Account"/>
    <x v="1"/>
    <x v="1"/>
    <s v="Yurt İçi"/>
    <s v="Türkiye"/>
  </r>
  <r>
    <s v="Q2"/>
    <x v="1"/>
    <x v="3"/>
    <m/>
    <s v="MİYA OTOMASYON VE BARKOD BILISIM SISTEMLERI SAN TİC. VE L.T.D. STI."/>
    <s v="WPH.03.001"/>
    <s v="Webplus Hosting HIZMETI"/>
    <s v="Univera - Kanal"/>
    <x v="5"/>
    <s v="Hosting"/>
    <s v="Webplus"/>
    <n v="3622.12"/>
    <m/>
    <n v="1"/>
    <m/>
    <n v="3622.12"/>
    <m/>
    <n v="0"/>
    <m/>
    <n v="3622.12"/>
    <m/>
    <n v="0"/>
    <n v="0"/>
    <m/>
    <m/>
    <m/>
    <s v="Miya"/>
    <x v="0"/>
    <s v="Yenileme"/>
    <s v="Hizmet"/>
    <s v="Hosting"/>
    <s v="Key Account"/>
    <x v="1"/>
    <x v="1"/>
    <s v="Yurt İçi"/>
    <s v="Türkiye"/>
  </r>
  <r>
    <s v="Q2"/>
    <x v="1"/>
    <x v="3"/>
    <m/>
    <s v="MİYA OTOMASYON VE BARKOD BILISIM SISTEMLERI SAN TİC. VE L.T.D. STI."/>
    <s v="WPH.03.001"/>
    <s v="Webplus Hosting HIZMETI"/>
    <s v="Univera - Kanal"/>
    <x v="5"/>
    <s v="Hosting"/>
    <s v="Webplus"/>
    <n v="2597.0100000000002"/>
    <m/>
    <n v="1"/>
    <m/>
    <n v="2597.0100000000002"/>
    <m/>
    <n v="0"/>
    <m/>
    <n v="2597.0100000000002"/>
    <m/>
    <n v="0"/>
    <n v="0"/>
    <m/>
    <m/>
    <m/>
    <s v="Miya"/>
    <x v="0"/>
    <s v="Yenileme"/>
    <s v="Hizmet"/>
    <s v="Hosting"/>
    <s v="Key Account"/>
    <x v="1"/>
    <x v="1"/>
    <s v="Yurt İçi"/>
    <s v="Türkiye"/>
  </r>
  <r>
    <s v="Q2"/>
    <x v="1"/>
    <x v="3"/>
    <m/>
    <s v="MİYA OTOMASYON VE BARKOD BILISIM SISTEMLERI SAN TİC. VE L.T.D. STI."/>
    <s v="WPH.03.001"/>
    <s v="Webplus Hosting HIZMETI"/>
    <s v="Univera - Kanal"/>
    <x v="5"/>
    <s v="Hosting"/>
    <s v="Webplus"/>
    <n v="3622.12"/>
    <m/>
    <n v="1"/>
    <m/>
    <n v="3622.12"/>
    <m/>
    <n v="0"/>
    <m/>
    <n v="3622.12"/>
    <m/>
    <n v="0"/>
    <n v="0"/>
    <m/>
    <m/>
    <m/>
    <s v="Miya"/>
    <x v="0"/>
    <s v="Yenileme"/>
    <s v="Hizmet"/>
    <s v="Hosting"/>
    <s v="Key Account"/>
    <x v="1"/>
    <x v="1"/>
    <s v="Yurt İçi"/>
    <s v="Türkiye"/>
  </r>
  <r>
    <s v="Q2"/>
    <x v="1"/>
    <x v="3"/>
    <m/>
    <s v="MİYA OTOMASYON VE BARKOD BILISIM SISTEMLERI SAN TİC. VE L.T.D. STI."/>
    <s v="WPH.03.001"/>
    <s v="Webplus Hosting HIZMETI"/>
    <s v="Univera - Kanal"/>
    <x v="5"/>
    <s v="Hosting"/>
    <s v="Webplus"/>
    <n v="2597.0100000000002"/>
    <m/>
    <n v="1"/>
    <m/>
    <n v="2597.0100000000002"/>
    <m/>
    <n v="0"/>
    <m/>
    <n v="2597.0100000000002"/>
    <m/>
    <n v="0"/>
    <n v="0"/>
    <m/>
    <m/>
    <m/>
    <s v="Miya"/>
    <x v="0"/>
    <s v="Yenileme"/>
    <s v="Hizmet"/>
    <s v="Hosting"/>
    <s v="Key Account"/>
    <x v="1"/>
    <x v="1"/>
    <s v="Yurt İçi"/>
    <s v="Türkiye"/>
  </r>
  <r>
    <s v="Q2"/>
    <x v="1"/>
    <x v="3"/>
    <m/>
    <s v="MİYA OTOMASYON VE BARKOD BILISIM SISTEMLERI SAN TİC. VE L.T.D. STI."/>
    <s v="WPH.03.001"/>
    <s v="Webplus Hosting HIZMETI"/>
    <s v="Univera - Kanal"/>
    <x v="5"/>
    <s v="Hosting"/>
    <s v="Webplus"/>
    <n v="2597.0100000000002"/>
    <m/>
    <n v="1"/>
    <m/>
    <n v="2597.0100000000002"/>
    <m/>
    <n v="0"/>
    <m/>
    <n v="2597.0100000000002"/>
    <m/>
    <n v="0"/>
    <n v="0"/>
    <m/>
    <m/>
    <m/>
    <s v="Miya"/>
    <x v="0"/>
    <s v="Yenileme"/>
    <s v="Hizmet"/>
    <s v="Hosting"/>
    <s v="Key Account"/>
    <x v="1"/>
    <x v="1"/>
    <s v="Yurt İçi"/>
    <s v="Türkiye"/>
  </r>
  <r>
    <s v="Q2"/>
    <x v="1"/>
    <x v="3"/>
    <m/>
    <s v="POLARİS YAZILIM ÇÖZÜMLERİ VE DANIŞMANLIK HİZMETLERİ LTD.ŞTİ."/>
    <s v="WProje Yönetimi.01.004"/>
    <s v="Webplus EK KULLANICI LISANSI +5"/>
    <s v="Univera - Kanal"/>
    <x v="5"/>
    <s v="Enroute"/>
    <s v="Webplus"/>
    <n v="21885.5"/>
    <m/>
    <n v="6"/>
    <m/>
    <n v="144300"/>
    <m/>
    <n v="12987"/>
    <m/>
    <n v="131313"/>
    <m/>
    <n v="0"/>
    <n v="0"/>
    <m/>
    <m/>
    <m/>
    <s v="Polaris"/>
    <x v="0"/>
    <s v="Yeni Satış"/>
    <s v="Lisans"/>
    <s v="Lisans Satışı"/>
    <s v="Key Account"/>
    <x v="1"/>
    <x v="5"/>
    <s v="Yurt İçi"/>
    <s v="Türkiye"/>
  </r>
  <r>
    <s v="Q2"/>
    <x v="1"/>
    <x v="3"/>
    <m/>
    <s v="POLARİS YAZILIM ÇÖZÜMLERİ VE DANIŞMANLIK HİZMETLERİ LTD.ŞTİ."/>
    <s v="WProje Yönetimi.02.008"/>
    <s v="Webplus (IOS) SATIS TEMSILCISI LISANSI"/>
    <s v="Univera - Kanal"/>
    <x v="5"/>
    <s v="Enroute"/>
    <s v="Webplus"/>
    <n v="6210.75"/>
    <m/>
    <n v="2"/>
    <m/>
    <n v="13650"/>
    <m/>
    <n v="1228.5"/>
    <m/>
    <n v="12421.5"/>
    <m/>
    <n v="0"/>
    <n v="0"/>
    <m/>
    <m/>
    <m/>
    <s v="Polaris"/>
    <x v="0"/>
    <s v="Yeni Satış"/>
    <s v="Lisans"/>
    <s v="Lisans Satışı"/>
    <s v="Key Account"/>
    <x v="1"/>
    <x v="5"/>
    <s v="Yurt İçi"/>
    <s v="Türkiye"/>
  </r>
  <r>
    <s v="Q2"/>
    <x v="1"/>
    <x v="3"/>
    <m/>
    <s v="POLARİS YAZILIM ÇÖZÜMLERİ VE DANIŞMANLIK HİZMETLERİ LTD.ŞTİ."/>
    <s v="WProje Yönetimi.02.001"/>
    <s v="Webplus (Android) SATIS TEMSILCISI LISANSI"/>
    <s v="Univera - Kanal"/>
    <x v="5"/>
    <s v="Enroute"/>
    <s v="Webplus"/>
    <n v="4140.5"/>
    <m/>
    <n v="2"/>
    <m/>
    <n v="9100"/>
    <m/>
    <n v="819"/>
    <m/>
    <n v="8281"/>
    <m/>
    <n v="0"/>
    <n v="0"/>
    <m/>
    <m/>
    <m/>
    <s v="Polaris"/>
    <x v="0"/>
    <s v="Yeni Satış"/>
    <s v="Lisans"/>
    <s v="Lisans Satışı"/>
    <s v="Key Account"/>
    <x v="1"/>
    <x v="5"/>
    <s v="Yurt İçi"/>
    <s v="Türkiye"/>
  </r>
  <r>
    <s v="Q2"/>
    <x v="1"/>
    <x v="3"/>
    <m/>
    <s v="FHP EV IÇI KULLANIM ARAÇLARI SAN VE TIC . A.S"/>
    <s v="QH.08.001"/>
    <s v="Quest Panorama - Hosting Hizmeti"/>
    <s v="Univera - Vileda"/>
    <x v="18"/>
    <s v="Hosting"/>
    <s v="Quest"/>
    <n v="18333"/>
    <m/>
    <n v="1"/>
    <m/>
    <n v="18333"/>
    <m/>
    <n v="0"/>
    <m/>
    <n v="18333"/>
    <m/>
    <n v="0"/>
    <n v="0"/>
    <m/>
    <m/>
    <m/>
    <s v="Vileda"/>
    <x v="0"/>
    <s v="Yenileme"/>
    <s v="Hizmet"/>
    <s v="Hosting"/>
    <s v="Diğer"/>
    <x v="0"/>
    <x v="0"/>
    <s v="Yurt İçi"/>
    <s v="Türkiye"/>
  </r>
  <r>
    <s v="Q4"/>
    <x v="0"/>
    <x v="9"/>
    <m/>
    <s v="PERNOD RICARD ISTANBUL IÇ VE DIS TIC. LTD. STI"/>
    <s v="EH.03.003"/>
    <s v="EnRoute Panorama - Uzman Destek Hizmeti"/>
    <s v="Univera - Pernod Ricard"/>
    <x v="13"/>
    <s v="Enroute"/>
    <m/>
    <n v="110000"/>
    <m/>
    <n v="2"/>
    <m/>
    <n v="220000"/>
    <m/>
    <n v="0"/>
    <m/>
    <n v="220000"/>
    <m/>
    <n v="0"/>
    <n v="0"/>
    <s v="UNI240000001769"/>
    <m/>
    <m/>
    <s v="Pernod Ricard"/>
    <x v="0"/>
    <s v="Yenileme"/>
    <s v="Hizmet"/>
    <s v="Hosting"/>
    <s v="Key Account"/>
    <x v="0"/>
    <x v="0"/>
    <s v="Yurt İçi"/>
    <s v="Türkiye"/>
  </r>
  <r>
    <s v="Q4"/>
    <x v="0"/>
    <x v="9"/>
    <m/>
    <s v="KUZEYPET VETERINER ÜRÜNLERI ILAÇ VE GIDA SAN. DIS TIC. A.S."/>
    <s v="EYS.01.025"/>
    <s v="EnRoute Panorama - Dist. Web Connector  Web Service Lisansi Standart"/>
    <s v="Univera - Nestle Retail"/>
    <x v="11"/>
    <s v="Enroute"/>
    <m/>
    <n v="44000"/>
    <m/>
    <n v="3"/>
    <m/>
    <n v="132000"/>
    <m/>
    <n v="0"/>
    <m/>
    <n v="132000"/>
    <m/>
    <n v="0"/>
    <n v="0"/>
    <s v="UNI240000001771"/>
    <m/>
    <m/>
    <s v="Nestle"/>
    <x v="0"/>
    <s v="Yeni Satış"/>
    <s v="Lisans"/>
    <s v="Lisans Satışı"/>
    <s v="Key Account"/>
    <x v="0"/>
    <x v="0"/>
    <s v="Yurt İçi"/>
    <s v="Türkiye"/>
  </r>
  <r>
    <s v="Q4"/>
    <x v="0"/>
    <x v="9"/>
    <m/>
    <s v="AGAÇLI OTOMOTIV GIDA TIC. VE SAN. A.S."/>
    <s v="EH.03.001"/>
    <s v="EnRoute Panorama - Çafri Merkezi Hizmeti  (MSD)"/>
    <s v="Univera - JTI"/>
    <x v="11"/>
    <s v="Enroute"/>
    <m/>
    <n v="1161.2"/>
    <m/>
    <n v="15"/>
    <m/>
    <n v="17418"/>
    <m/>
    <n v="0"/>
    <m/>
    <n v="17418"/>
    <m/>
    <n v="0"/>
    <n v="0"/>
    <s v="UNI240000001778"/>
    <m/>
    <m/>
    <s v="JTI"/>
    <x v="0"/>
    <s v="Yenileme"/>
    <s v="Hizmet"/>
    <s v="Çağrı Merkezi"/>
    <s v="Key Account"/>
    <x v="0"/>
    <x v="0"/>
    <s v="Yurt İçi"/>
    <s v="Türkiye"/>
  </r>
  <r>
    <s v="Q2"/>
    <x v="1"/>
    <x v="3"/>
    <m/>
    <s v="MİYA OTOMASYON VE BARKOD BILISIM SISTEMLERI SAN TİC. VE L.T.D. STI."/>
    <s v="WProje Yönetimi.01.003"/>
    <s v="Webplus EK KULLANICI LISANSI +1"/>
    <s v="Univera - Kanal"/>
    <x v="5"/>
    <s v="Enroute"/>
    <s v="Webplus"/>
    <n v="6370"/>
    <m/>
    <n v="1"/>
    <m/>
    <n v="6370"/>
    <m/>
    <n v="0"/>
    <m/>
    <n v="6370"/>
    <m/>
    <n v="0"/>
    <n v="0"/>
    <m/>
    <m/>
    <m/>
    <s v="Miya"/>
    <x v="0"/>
    <s v="Yeni Satış"/>
    <s v="Lisans"/>
    <s v="Lisans Satışı"/>
    <s v="Key Account"/>
    <x v="1"/>
    <x v="1"/>
    <s v="Yurt İçi"/>
    <s v="Türkiye"/>
  </r>
  <r>
    <s v="Q2"/>
    <x v="1"/>
    <x v="3"/>
    <m/>
    <s v="OMAK TEKNOLOJİ MÜHENDİSLİK ENERJİ VE DIŞ TİCARET LİMİTED ŞİRKETİ"/>
    <s v="VY.04.001"/>
    <s v="Varuna SSH (Enterprise) - Servis Yöneticisi Aylik Kiralama"/>
    <s v="Univera - Omak"/>
    <x v="18"/>
    <s v="Varuna"/>
    <s v="Varuna"/>
    <n v="2292.0060000000003"/>
    <m/>
    <n v="20"/>
    <m/>
    <n v="45840.12"/>
    <m/>
    <n v="0"/>
    <m/>
    <n v="45840.12"/>
    <m/>
    <n v="0"/>
    <n v="0"/>
    <m/>
    <m/>
    <m/>
    <s v="Omak"/>
    <x v="0"/>
    <s v="Yenileme"/>
    <s v="Lisans"/>
    <s v="Lisans Kiralama"/>
    <s v="Key Account"/>
    <x v="0"/>
    <x v="0"/>
    <s v="Yurt İçi"/>
    <s v="Türkiye"/>
  </r>
  <r>
    <s v="Q2"/>
    <x v="1"/>
    <x v="3"/>
    <m/>
    <s v="KANATOGLU GIDA SANAYI VE TIC.LTD.STI."/>
    <s v="UH.01.002"/>
    <s v="Unidox Kontör"/>
    <s v="Univera Kontör Satışı"/>
    <x v="6"/>
    <s v="E-Dönüşüm"/>
    <s v="Unidox"/>
    <n v="1.9"/>
    <m/>
    <n v="50000"/>
    <m/>
    <n v="95000"/>
    <m/>
    <n v="0"/>
    <m/>
    <n v="95000"/>
    <m/>
    <n v="0"/>
    <n v="0"/>
    <m/>
    <m/>
    <m/>
    <s v="Şen Piliç"/>
    <x v="0"/>
    <s v="Yeni Satış"/>
    <s v="Kontor"/>
    <s v="Kontor Satışı"/>
    <s v="Key Account"/>
    <x v="0"/>
    <x v="0"/>
    <s v="Yurt İçi"/>
    <s v="Türkiye"/>
  </r>
  <r>
    <s v="Q2"/>
    <x v="1"/>
    <x v="3"/>
    <m/>
    <s v="KARADENIZ IÇECEK PAZARLAMA DAGITIM TIC.LTD.STI"/>
    <s v="UH.01.002"/>
    <s v="Unidox Kontör"/>
    <s v="Univera Kontör Satışı"/>
    <x v="6"/>
    <s v="E-Dönüşüm"/>
    <s v="Unidox"/>
    <n v="2.6"/>
    <m/>
    <n v="25000"/>
    <m/>
    <n v="65000"/>
    <m/>
    <n v="0"/>
    <m/>
    <n v="65000"/>
    <m/>
    <n v="0"/>
    <n v="0"/>
    <m/>
    <m/>
    <m/>
    <s v="Karadeniz İçecek"/>
    <x v="3"/>
    <s v="Yeni Satış"/>
    <s v="Kontor"/>
    <s v="Kontor Satışı"/>
    <s v="Key Account"/>
    <x v="0"/>
    <x v="0"/>
    <s v="Yurt İçi"/>
    <s v="Türkiye"/>
  </r>
  <r>
    <s v="Q4"/>
    <x v="0"/>
    <x v="9"/>
    <m/>
    <s v="KOPUZ GIDA TIC. A.S."/>
    <s v="EH.03.001"/>
    <s v="EnRoute Panorama - Çafri Merkezi Hizmeti  (MSD)"/>
    <s v="Univera - JTI"/>
    <x v="11"/>
    <s v="Enroute"/>
    <m/>
    <n v="1161.2"/>
    <m/>
    <n v="11"/>
    <m/>
    <n v="12773.2"/>
    <m/>
    <n v="0"/>
    <m/>
    <n v="12773.2"/>
    <m/>
    <n v="0"/>
    <n v="0"/>
    <s v="UNI240000001793"/>
    <m/>
    <m/>
    <s v="JTI"/>
    <x v="0"/>
    <s v="Yenileme"/>
    <s v="Hizmet"/>
    <s v="Çağrı Merkezi"/>
    <s v="Key Account"/>
    <x v="0"/>
    <x v="0"/>
    <s v="Yurt İçi"/>
    <s v="Türkiye"/>
  </r>
  <r>
    <s v="Q2"/>
    <x v="1"/>
    <x v="3"/>
    <m/>
    <s v="OMAK TEKNOLOJİ MÜHENDİSLİK ENERJİ VE DIŞ TİCARET LİMİTED ŞİRKETİ"/>
    <s v="VY.04.001"/>
    <s v="Varuna SSH (Enterprise) - Servis Yöneticisi Aylik Kiralama"/>
    <s v="Univera - Omak"/>
    <x v="18"/>
    <s v="Varuna"/>
    <s v="Varuna"/>
    <n v="765.95399999999995"/>
    <m/>
    <n v="20"/>
    <m/>
    <n v="15319.08"/>
    <m/>
    <n v="0"/>
    <m/>
    <n v="15319.08"/>
    <m/>
    <n v="0"/>
    <n v="0"/>
    <m/>
    <m/>
    <m/>
    <s v="Omak"/>
    <x v="0"/>
    <s v="Yenileme"/>
    <s v="Lisans"/>
    <s v="Lisans Kiralama"/>
    <s v="Key Account"/>
    <x v="0"/>
    <x v="0"/>
    <s v="Yurt İçi"/>
    <s v="Türkiye"/>
  </r>
  <r>
    <s v="Q2"/>
    <x v="1"/>
    <x v="3"/>
    <m/>
    <s v="TOLON GLOBAL MAKINA SAN. VE TIC. A.S"/>
    <s v="VY.04.001"/>
    <s v="Varuna SSH (Enterprise) - Servis Yöneticisi Aylik Kiralama"/>
    <s v="Univera - Tolon"/>
    <x v="18"/>
    <s v="Varuna"/>
    <s v="Varuna"/>
    <n v="651.06079999999997"/>
    <m/>
    <n v="25"/>
    <m/>
    <n v="16276.522499999999"/>
    <m/>
    <n v="2.5000000000000001E-3"/>
    <m/>
    <n v="16276.52"/>
    <m/>
    <n v="0"/>
    <n v="0"/>
    <m/>
    <m/>
    <m/>
    <s v="Tolon Makina"/>
    <x v="0"/>
    <s v="Yenileme"/>
    <s v="Lisans"/>
    <s v="Lisans Kiralama"/>
    <s v="Key Account"/>
    <x v="0"/>
    <x v="0"/>
    <s v="Yurt İçi"/>
    <s v="Türkiye"/>
  </r>
  <r>
    <s v="Q2"/>
    <x v="1"/>
    <x v="3"/>
    <m/>
    <s v="TPI KOMPOZIT KANAT 2 ÜRETIM SAN. VE TIC. LTD. STI."/>
    <s v="SH.02.001"/>
    <s v="Stokbar Panorama - Yillik Yazilim Bakim Hizmeti"/>
    <s v="Univera - TPI Composite"/>
    <x v="16"/>
    <s v="Stokbar"/>
    <s v="Stokbar"/>
    <n v="576213.17000000004"/>
    <m/>
    <n v="1"/>
    <m/>
    <n v="576213.17000000004"/>
    <m/>
    <n v="0"/>
    <m/>
    <n v="576213.17000000004"/>
    <m/>
    <n v="0"/>
    <n v="0"/>
    <m/>
    <m/>
    <m/>
    <s v="TPI Kompozit"/>
    <x v="0"/>
    <s v="Yenileme"/>
    <s v="Hizmet"/>
    <s v="Bakım ve Destek Hizmeti"/>
    <s v="Key Account"/>
    <x v="0"/>
    <x v="0"/>
    <s v="Yurt İçi"/>
    <s v="Türkiye"/>
  </r>
  <r>
    <s v="Q2"/>
    <x v="1"/>
    <x v="3"/>
    <m/>
    <s v="PANASONIC ELEKTRIC WORKS ELEKTRIK SAN.VE TIC. A.S."/>
    <s v="SH.03.002"/>
    <s v="Stokbar Panorama - Uzman Destek Hizmeti"/>
    <s v="Univera - Panasonic"/>
    <x v="11"/>
    <s v="Stokbar"/>
    <s v="Stokbar"/>
    <n v="165000"/>
    <m/>
    <n v="1"/>
    <m/>
    <n v="165000"/>
    <m/>
    <n v="0"/>
    <m/>
    <n v="165000"/>
    <m/>
    <n v="0"/>
    <n v="0"/>
    <m/>
    <m/>
    <m/>
    <s v="Panasonic"/>
    <x v="0"/>
    <s v="Yenileme"/>
    <s v="Hizmet"/>
    <s v="Uzman Destek Hizmeti"/>
    <s v="Key Account"/>
    <x v="0"/>
    <x v="0"/>
    <s v="Yurt İçi"/>
    <s v="Türkiye"/>
  </r>
  <r>
    <s v="Q2"/>
    <x v="1"/>
    <x v="3"/>
    <m/>
    <s v="TPI KOMPOZIT KANAT 2 ÜRETIM SAN. VE TIC. LTD. STI."/>
    <s v="SH.03.001"/>
    <s v="Stokbar Panorama - Çafri Merkezi Hizmeti (Tesis)"/>
    <s v="Univera - TPI Composite"/>
    <x v="16"/>
    <s v="Stokbar"/>
    <s v="Stokbar"/>
    <n v="188786.83"/>
    <m/>
    <n v="1"/>
    <m/>
    <n v="188786.83"/>
    <m/>
    <n v="0"/>
    <m/>
    <n v="188786.83"/>
    <m/>
    <n v="0"/>
    <n v="0"/>
    <m/>
    <m/>
    <m/>
    <s v="TPI Kompozit"/>
    <x v="0"/>
    <s v="Yenileme"/>
    <s v="Hizmet"/>
    <s v="Çağrı Merkezi"/>
    <s v="Key Account"/>
    <x v="0"/>
    <x v="0"/>
    <s v="Yurt İçi"/>
    <s v="Türkiye"/>
  </r>
  <r>
    <s v="Q4"/>
    <x v="0"/>
    <x v="9"/>
    <m/>
    <s v="AYDIN ÜNLÜER TUR.GIDA TIC. VE SAN. A.S."/>
    <s v="EH.03.001"/>
    <s v="EnRoute Panorama - Çafri Merkezi Hizmeti  (MSD)"/>
    <s v="Univera - JTI"/>
    <x v="11"/>
    <s v="Enroute"/>
    <m/>
    <n v="1161.2"/>
    <m/>
    <n v="3"/>
    <m/>
    <n v="3483.6"/>
    <m/>
    <n v="0"/>
    <m/>
    <n v="3483.6"/>
    <m/>
    <n v="0"/>
    <n v="0"/>
    <s v="UNI240000001780"/>
    <m/>
    <m/>
    <s v="JTI"/>
    <x v="0"/>
    <s v="Yenileme"/>
    <s v="Hizmet"/>
    <s v="Çağrı Merkezi"/>
    <s v="Key Account"/>
    <x v="0"/>
    <x v="0"/>
    <s v="Yurt İçi"/>
    <s v="Türkiye"/>
  </r>
  <r>
    <s v="Q4"/>
    <x v="0"/>
    <x v="9"/>
    <m/>
    <s v="BAMS GIDA ITRIYAT VE TEKSTIL TIC. VE SAN. LTD. STI."/>
    <s v="EH.03.001"/>
    <s v="EnRoute Panorama - Çafri Merkezi Hizmeti  (MSD)"/>
    <s v="Univera - JTI"/>
    <x v="11"/>
    <s v="Enroute"/>
    <m/>
    <n v="1161.2"/>
    <m/>
    <n v="2"/>
    <m/>
    <n v="2322.4"/>
    <m/>
    <n v="0"/>
    <m/>
    <n v="2322.4"/>
    <m/>
    <n v="0"/>
    <n v="0"/>
    <s v="UNI240000001779"/>
    <m/>
    <m/>
    <s v="JTI"/>
    <x v="0"/>
    <s v="Yenileme"/>
    <s v="Hizmet"/>
    <s v="Çağrı Merkezi"/>
    <s v="Key Account"/>
    <x v="0"/>
    <x v="0"/>
    <s v="Yurt İçi"/>
    <s v="Türkiye"/>
  </r>
  <r>
    <s v="Q4"/>
    <x v="0"/>
    <x v="9"/>
    <m/>
    <s v="BAYRAKTAR SATIS VE DAGITIM ANONIM SIRKETI"/>
    <s v="EH.03.001"/>
    <s v="EnRoute Panorama - Çafri Merkezi Hizmeti  (MSD)"/>
    <s v="Univera - JTI"/>
    <x v="11"/>
    <s v="Enroute"/>
    <m/>
    <n v="1161.2"/>
    <m/>
    <n v="2"/>
    <m/>
    <n v="2322.4"/>
    <m/>
    <n v="0"/>
    <m/>
    <n v="2322.4"/>
    <m/>
    <n v="0"/>
    <n v="0"/>
    <s v="UNI240000001781"/>
    <m/>
    <m/>
    <s v="JTI"/>
    <x v="0"/>
    <s v="Yenileme"/>
    <s v="Hizmet"/>
    <s v="Çağrı Merkezi"/>
    <s v="Key Account"/>
    <x v="0"/>
    <x v="0"/>
    <s v="Yurt İçi"/>
    <s v="Türkiye"/>
  </r>
  <r>
    <s v="Q4"/>
    <x v="0"/>
    <x v="9"/>
    <m/>
    <s v="DÜNYA MESRUBAT GIDA INS.TURIZM PAZ. SAN. VE TIC. LTD. STI."/>
    <s v="EH.03.001"/>
    <s v="EnRoute Panorama - Çafri Merkezi Hizmeti  (MSD)"/>
    <s v="Univera - JTI"/>
    <x v="11"/>
    <s v="Enroute"/>
    <m/>
    <n v="1161.2"/>
    <m/>
    <n v="5"/>
    <m/>
    <n v="5806"/>
    <m/>
    <n v="0"/>
    <m/>
    <n v="5806"/>
    <m/>
    <n v="0"/>
    <n v="0"/>
    <s v="UNI240000001788"/>
    <m/>
    <m/>
    <s v="JTI"/>
    <x v="0"/>
    <s v="Yenileme"/>
    <s v="Hizmet"/>
    <s v="Çağrı Merkezi"/>
    <s v="Key Account"/>
    <x v="0"/>
    <x v="0"/>
    <s v="Yurt İçi"/>
    <s v="Türkiye"/>
  </r>
  <r>
    <s v="Q4"/>
    <x v="0"/>
    <x v="9"/>
    <m/>
    <s v="ÖZÇELIK MESRUBAT VE GIDA MAD.TIC.PAZ.A.S."/>
    <s v="EH.03.001"/>
    <s v="EnRoute Panorama - Çafri Merkezi Hizmeti  (MSD)"/>
    <s v="Univera - JTI"/>
    <x v="11"/>
    <s v="Enroute"/>
    <m/>
    <n v="1161.2"/>
    <m/>
    <n v="5"/>
    <m/>
    <n v="5806"/>
    <m/>
    <n v="0"/>
    <m/>
    <n v="5806"/>
    <m/>
    <n v="0"/>
    <n v="0"/>
    <s v="UNI240000001794"/>
    <m/>
    <m/>
    <s v="JTI"/>
    <x v="0"/>
    <s v="Yenileme"/>
    <s v="Hizmet"/>
    <s v="Çağrı Merkezi"/>
    <s v="Key Account"/>
    <x v="0"/>
    <x v="0"/>
    <s v="Yurt İçi"/>
    <s v="Türkiye"/>
  </r>
  <r>
    <s v="Q4"/>
    <x v="0"/>
    <x v="9"/>
    <m/>
    <s v="ÖZERLER TICARET ILHAN ÖZER"/>
    <s v="EH.03.001"/>
    <s v="EnRoute Panorama - Çafri Merkezi Hizmeti  (MSD)"/>
    <s v="Univera - JTI"/>
    <x v="11"/>
    <s v="Enroute"/>
    <m/>
    <n v="1161.2"/>
    <m/>
    <n v="4"/>
    <m/>
    <n v="4644.8"/>
    <m/>
    <n v="0"/>
    <m/>
    <n v="4644.8"/>
    <m/>
    <n v="0"/>
    <n v="0"/>
    <s v="UNI240000001795"/>
    <m/>
    <m/>
    <s v="JTI"/>
    <x v="0"/>
    <s v="Yenileme"/>
    <s v="Hizmet"/>
    <s v="Çağrı Merkezi"/>
    <s v="Key Account"/>
    <x v="0"/>
    <x v="0"/>
    <s v="Yurt İçi"/>
    <s v="Türkiye"/>
  </r>
  <r>
    <s v="Q4"/>
    <x v="0"/>
    <x v="9"/>
    <m/>
    <s v="SEKERCI GIDA TEMIZLIK ÜRÜN. PAZ. VE DAG. LTD. STI."/>
    <s v="EH.03.001"/>
    <s v="EnRoute Panorama - Çafri Merkezi Hizmeti  (MSD)"/>
    <s v="Univera - JTI"/>
    <x v="11"/>
    <s v="Enroute"/>
    <m/>
    <n v="1161.2"/>
    <m/>
    <n v="10"/>
    <m/>
    <n v="11612"/>
    <m/>
    <n v="0"/>
    <m/>
    <n v="11612"/>
    <m/>
    <n v="0"/>
    <n v="0"/>
    <s v="UNI240000001803"/>
    <m/>
    <m/>
    <s v="JTI"/>
    <x v="0"/>
    <s v="Yenileme"/>
    <s v="Hizmet"/>
    <s v="Çağrı Merkezi"/>
    <s v="Key Account"/>
    <x v="0"/>
    <x v="0"/>
    <s v="Yurt İçi"/>
    <s v="Türkiye"/>
  </r>
  <r>
    <s v="Q4"/>
    <x v="0"/>
    <x v="9"/>
    <m/>
    <s v="YUSUF BEKTAS GIDA VE IHTIYAÇ MAD. ILETISIM NAKLIYE TIC.VE SAN.LTD.STI."/>
    <s v="EH.03.001"/>
    <s v="EnRoute Panorama - Çafri Merkezi Hizmeti  (MSD)"/>
    <s v="Univera - JTI"/>
    <x v="11"/>
    <s v="Enroute"/>
    <m/>
    <n v="1161.2"/>
    <m/>
    <n v="7"/>
    <m/>
    <n v="8128.4"/>
    <m/>
    <n v="0"/>
    <m/>
    <n v="8128.4"/>
    <m/>
    <n v="0"/>
    <n v="0"/>
    <s v="UNI240000001805"/>
    <m/>
    <m/>
    <s v="JTI"/>
    <x v="0"/>
    <s v="Yenileme"/>
    <s v="Hizmet"/>
    <s v="Çağrı Merkezi"/>
    <s v="Key Account"/>
    <x v="0"/>
    <x v="0"/>
    <s v="Yurt İçi"/>
    <s v="Türkiye"/>
  </r>
  <r>
    <s v="Q2"/>
    <x v="1"/>
    <x v="3"/>
    <m/>
    <s v="OMAK TEKNOLOJİ MÜHENDİSLİK ENERJİ VE DIŞ TİCARET LİMİTED ŞİRKETİ"/>
    <s v="VY.04.001"/>
    <s v="Varuna SSH (Enterprise) - Servis Yöneticisi Aylik Kiralama"/>
    <s v="Univera - Omak"/>
    <x v="18"/>
    <s v="Varuna"/>
    <s v="Varuna"/>
    <n v="2292.0099999999998"/>
    <m/>
    <n v="-20"/>
    <m/>
    <n v="0"/>
    <m/>
    <n v="0"/>
    <m/>
    <n v="-45840.2"/>
    <m/>
    <n v="20"/>
    <n v="45840.2"/>
    <m/>
    <m/>
    <m/>
    <s v="Omak"/>
    <x v="0"/>
    <s v="Yenileme"/>
    <s v="Lisans"/>
    <s v="Lisans Kiralama"/>
    <s v="Key Account"/>
    <x v="0"/>
    <x v="0"/>
    <s v="Yurt İçi"/>
    <s v="Türkiye"/>
  </r>
  <r>
    <s v="Q2"/>
    <x v="1"/>
    <x v="3"/>
    <m/>
    <s v="OMAK TEKNOLOJİ MÜHENDİSLİK ENERJİ VE DIŞ TİCARET LİMİTED ŞİRKETİ"/>
    <s v="VY.04.001"/>
    <s v="Varuna SSH (Enterprise) - Servis Yöneticisi Aylik Kiralama"/>
    <s v="Univera - Omak"/>
    <x v="18"/>
    <s v="Varuna"/>
    <s v="Varuna"/>
    <n v="765.95399999999995"/>
    <m/>
    <n v="-20"/>
    <m/>
    <n v="0"/>
    <m/>
    <n v="0"/>
    <m/>
    <n v="-15319.08"/>
    <m/>
    <n v="20"/>
    <n v="15319.08"/>
    <m/>
    <m/>
    <m/>
    <s v="Omak"/>
    <x v="0"/>
    <s v="Yenileme"/>
    <s v="Lisans"/>
    <s v="Lisans Kiralama"/>
    <s v="Key Account"/>
    <x v="0"/>
    <x v="0"/>
    <s v="Yurt İçi"/>
    <s v="Türkiye"/>
  </r>
  <r>
    <s v="Q2"/>
    <x v="1"/>
    <x v="3"/>
    <m/>
    <s v="YÜCETÜRK TOPTAN GIDA PAZ. INS. TAAH. TIC. VE SAN. LTD.STI"/>
    <s v="UH.01.002"/>
    <s v="Unidox Kontör"/>
    <s v="Univera Kontör Satışı"/>
    <x v="6"/>
    <s v="E-Dönüşüm"/>
    <s v="Unidox"/>
    <n v="2.8"/>
    <m/>
    <n v="10000"/>
    <m/>
    <n v="28000"/>
    <m/>
    <n v="0"/>
    <m/>
    <n v="28000"/>
    <m/>
    <n v="0"/>
    <n v="0"/>
    <m/>
    <m/>
    <m/>
    <s v="Tadım"/>
    <x v="3"/>
    <s v="Yeni Satış"/>
    <s v="Kontor"/>
    <s v="Kontor Satışı"/>
    <s v="Key Account"/>
    <x v="0"/>
    <x v="0"/>
    <s v="Yurt İçi"/>
    <s v="Türkiye"/>
  </r>
  <r>
    <s v="Q2"/>
    <x v="1"/>
    <x v="3"/>
    <m/>
    <s v="ÇAYKUR ÇAY ISLETMELERI GENEL MÜDÜRLÜGÜ"/>
    <s v="QH.02.001"/>
    <s v="Quest Panorama - Yillik Yazilim Bakimi, Yasatma ve Merkezi Destek Hizmeti"/>
    <s v="Univera - Çaykur"/>
    <x v="12"/>
    <s v="Quest"/>
    <s v="Quest"/>
    <n v="10941.93"/>
    <m/>
    <n v="1"/>
    <m/>
    <n v="10941.93"/>
    <m/>
    <n v="0"/>
    <m/>
    <n v="10941.93"/>
    <m/>
    <n v="0"/>
    <n v="0"/>
    <m/>
    <m/>
    <m/>
    <s v="Çaykur"/>
    <x v="0"/>
    <s v="Yenileme"/>
    <s v="Hizmet"/>
    <s v="Bakım ve Destek Hizmeti"/>
    <s v="Key Account"/>
    <x v="0"/>
    <x v="0"/>
    <s v="Yurt İçi"/>
    <s v="Türkiye"/>
  </r>
  <r>
    <s v="Q2"/>
    <x v="1"/>
    <x v="3"/>
    <m/>
    <s v="ÇAYKUR ÇAY ISLETMELERI GENEL MÜDÜRLÜGÜ"/>
    <s v="QH.03.001"/>
    <s v="Quest Panorama  - Çafri Merkezi Hizmeti"/>
    <s v="Univera - Çaykur"/>
    <x v="12"/>
    <s v="Quest"/>
    <s v="Quest"/>
    <n v="46192.81"/>
    <m/>
    <n v="1"/>
    <m/>
    <n v="46192.81"/>
    <m/>
    <n v="0"/>
    <m/>
    <n v="46192.81"/>
    <m/>
    <n v="0"/>
    <n v="0"/>
    <m/>
    <m/>
    <m/>
    <s v="Çaykur"/>
    <x v="0"/>
    <s v="Yenileme"/>
    <s v="Hizmet"/>
    <s v="Çağrı Merkezi"/>
    <s v="Key Account"/>
    <x v="0"/>
    <x v="0"/>
    <s v="Yurt İçi"/>
    <s v="Türkiye"/>
  </r>
  <r>
    <s v="Q2"/>
    <x v="1"/>
    <x v="3"/>
    <m/>
    <s v="PERRİGO KİŞİSEL Bakım ÜRÜNLERİ SAN. VE TİC. LTD.ŞTİ"/>
    <s v="EH.06.001"/>
    <s v="Enroute Panorama - Hosting Hizmeti"/>
    <s v="Univera - Omega Pharma"/>
    <x v="5"/>
    <s v="Hosting"/>
    <s v="Enroute"/>
    <n v="34482.959999999999"/>
    <m/>
    <n v="1"/>
    <m/>
    <n v="34482.959999999999"/>
    <m/>
    <n v="0"/>
    <m/>
    <n v="34482.959999999999"/>
    <m/>
    <n v="0"/>
    <n v="0"/>
    <m/>
    <m/>
    <m/>
    <s v="Perrigo"/>
    <x v="0"/>
    <s v="Yenileme"/>
    <s v="Hizmet"/>
    <s v="Hosting"/>
    <s v="Key Account"/>
    <x v="0"/>
    <x v="0"/>
    <s v="Yurt İçi"/>
    <s v="Türkiye"/>
  </r>
  <r>
    <s v="Q2"/>
    <x v="1"/>
    <x v="3"/>
    <m/>
    <s v="RECKITT BENCKISER EV ve HIJYEN ÜRÜNLERI A.S."/>
    <s v="EH.06.001"/>
    <s v="Enroute Panorama - Hosting Hizmeti"/>
    <s v="Univera - Reckitt Benckiser"/>
    <x v="19"/>
    <s v="Hosting"/>
    <s v="Enroute"/>
    <n v="620926.54"/>
    <m/>
    <n v="1"/>
    <m/>
    <n v="620926.54"/>
    <m/>
    <n v="0"/>
    <m/>
    <n v="620926.54"/>
    <m/>
    <n v="0"/>
    <n v="0"/>
    <m/>
    <m/>
    <m/>
    <s v="R. Benckiser"/>
    <x v="0"/>
    <s v="Yenileme"/>
    <s v="Hizmet"/>
    <s v="Hosting"/>
    <s v="Key Account"/>
    <x v="0"/>
    <x v="0"/>
    <s v="Yurt İçi"/>
    <s v="Türkiye"/>
  </r>
  <r>
    <s v="Q2"/>
    <x v="1"/>
    <x v="3"/>
    <m/>
    <s v="RECKITT BENCKISER TEMIZLIK MALZEMESI SAN. VE TIC. A.S."/>
    <s v="EH.06.001"/>
    <s v="Enroute Panorama - Hosting Hizmeti"/>
    <s v="Univera - Reckitt Benckiser"/>
    <x v="19"/>
    <s v="Hosting"/>
    <s v="Enroute"/>
    <n v="374695.74"/>
    <m/>
    <n v="1"/>
    <m/>
    <n v="374695.74"/>
    <m/>
    <n v="0"/>
    <m/>
    <n v="374695.74"/>
    <m/>
    <n v="0"/>
    <n v="0"/>
    <m/>
    <m/>
    <m/>
    <s v="R. Benckiser"/>
    <x v="0"/>
    <s v="Yenileme"/>
    <s v="Hizmet"/>
    <s v="Hosting"/>
    <s v="Key Account"/>
    <x v="0"/>
    <x v="0"/>
    <s v="Yurt İçi"/>
    <s v="Türkiye"/>
  </r>
  <r>
    <s v="Q2"/>
    <x v="1"/>
    <x v="3"/>
    <m/>
    <s v="TCHIBO KAHVE MAMÜLLERI DAG. VE PAZ. TIC. LTD. STI."/>
    <s v="EH.06.001"/>
    <s v="Enroute Panorama - Hosting Hizmeti"/>
    <s v="Univera - Tchibo"/>
    <x v="12"/>
    <s v="Hosting"/>
    <s v="Enroute"/>
    <n v="60142.39"/>
    <m/>
    <n v="1"/>
    <m/>
    <n v="60142.39"/>
    <m/>
    <n v="0"/>
    <m/>
    <n v="60142.39"/>
    <m/>
    <n v="0"/>
    <n v="0"/>
    <m/>
    <m/>
    <m/>
    <s v="Tchibo"/>
    <x v="3"/>
    <s v="Yeni Satış"/>
    <s v="Hizmet"/>
    <s v="Hosting"/>
    <s v="Key Account"/>
    <x v="0"/>
    <x v="0"/>
    <s v="Yurt İçi"/>
    <s v="Türkiye"/>
  </r>
  <r>
    <s v="Q2"/>
    <x v="1"/>
    <x v="3"/>
    <m/>
    <s v="TCHIBO KAHVE MAMÜLLERI DAG. VE PAZ. TIC. LTD. STI."/>
    <s v="EH.06.001"/>
    <s v="Enroute Panorama - Hosting Hizmeti"/>
    <s v="Univera - Tchibo"/>
    <x v="12"/>
    <s v="Hosting"/>
    <s v="Enroute"/>
    <n v="12603.81"/>
    <m/>
    <n v="1"/>
    <m/>
    <n v="12603.81"/>
    <m/>
    <n v="0"/>
    <m/>
    <n v="12603.81"/>
    <m/>
    <n v="0"/>
    <n v="0"/>
    <m/>
    <m/>
    <m/>
    <s v="Tchibo"/>
    <x v="3"/>
    <s v="Yeni Satış"/>
    <s v="Hizmet"/>
    <s v="Hosting"/>
    <s v="Key Account"/>
    <x v="0"/>
    <x v="0"/>
    <s v="Yurt İçi"/>
    <s v="Türkiye"/>
  </r>
  <r>
    <s v="Q2"/>
    <x v="1"/>
    <x v="3"/>
    <m/>
    <s v="BMC OTOMOTIV SAN. VE TIC. A.S."/>
    <s v="CDY.06.001"/>
    <s v="Calldesk Panorama - Yazılım Geliştirme Hizmeti"/>
    <s v="Univera - BMC"/>
    <x v="13"/>
    <s v="ServiceCore"/>
    <s v="Calldesk"/>
    <n v="14500"/>
    <m/>
    <n v="0.5"/>
    <m/>
    <n v="7250"/>
    <m/>
    <n v="0"/>
    <m/>
    <n v="7250"/>
    <m/>
    <n v="0"/>
    <n v="0"/>
    <m/>
    <m/>
    <m/>
    <s v="BMC"/>
    <x v="0"/>
    <s v="Yeni Satış"/>
    <s v="Hizmet"/>
    <s v="Yazılım Geliştirme"/>
    <s v="Key Account"/>
    <x v="0"/>
    <x v="0"/>
    <s v="Yurt İçi"/>
    <s v="Türkiye"/>
  </r>
  <r>
    <s v="Q2"/>
    <x v="1"/>
    <x v="3"/>
    <m/>
    <s v="BMC OTOMOTIV SAN. VE TIC. A.S."/>
    <s v="CDY.06.001"/>
    <s v="Calldesk Panorama - Yazılım Geliştirme Hizmeti"/>
    <s v="Univera - BMC"/>
    <x v="13"/>
    <s v="ServiceCore"/>
    <s v="Calldesk"/>
    <n v="14500"/>
    <m/>
    <n v="2.17"/>
    <m/>
    <n v="31465"/>
    <m/>
    <n v="0"/>
    <m/>
    <n v="31465"/>
    <m/>
    <n v="0"/>
    <n v="0"/>
    <m/>
    <m/>
    <m/>
    <s v="BMC"/>
    <x v="0"/>
    <s v="Yeni Satış"/>
    <s v="Hizmet"/>
    <s v="Yazılım Geliştirme"/>
    <s v="Key Account"/>
    <x v="0"/>
    <x v="0"/>
    <s v="Yurt İçi"/>
    <s v="Türkiye"/>
  </r>
  <r>
    <s v="Q2"/>
    <x v="1"/>
    <x v="3"/>
    <m/>
    <s v="BMC OTOMOTIV SAN. VE TIC. A.S."/>
    <s v="CDY.06.001"/>
    <s v="Calldesk Panorama - Yazılım Geliştirme Hizmeti"/>
    <s v="Univera - BMC"/>
    <x v="13"/>
    <s v="ServiceCore"/>
    <s v="Calldesk"/>
    <n v="14875"/>
    <m/>
    <n v="6.11"/>
    <m/>
    <n v="106925"/>
    <m/>
    <n v="16038.75"/>
    <m/>
    <n v="90886.25"/>
    <m/>
    <n v="0"/>
    <n v="0"/>
    <m/>
    <m/>
    <m/>
    <s v="BMC"/>
    <x v="0"/>
    <s v="Yeni Satış"/>
    <s v="Hizmet"/>
    <s v="Yazılım Geliştirme"/>
    <s v="Key Account"/>
    <x v="0"/>
    <x v="0"/>
    <s v="Yurt İçi"/>
    <s v="Türkiye"/>
  </r>
  <r>
    <s v="Q2"/>
    <x v="1"/>
    <x v="3"/>
    <m/>
    <s v="BMC OTOMOTIV SAN. VE TIC. A.S."/>
    <s v="CDY.06.001"/>
    <s v="Calldesk Panorama - Yazılım Geliştirme Hizmeti"/>
    <s v="Univera - BMC"/>
    <x v="13"/>
    <s v="ServiceCore"/>
    <s v="Calldesk"/>
    <n v="14875"/>
    <m/>
    <n v="5.18"/>
    <m/>
    <n v="90650"/>
    <m/>
    <n v="13597.5"/>
    <m/>
    <n v="77052.5"/>
    <m/>
    <n v="0"/>
    <n v="0"/>
    <m/>
    <m/>
    <m/>
    <s v="BMC"/>
    <x v="0"/>
    <s v="Yeni Satış"/>
    <s v="Hizmet"/>
    <s v="Yazılım Geliştirme"/>
    <s v="Key Account"/>
    <x v="0"/>
    <x v="0"/>
    <s v="Yurt İçi"/>
    <s v="Türkiye"/>
  </r>
  <r>
    <s v="Q2"/>
    <x v="1"/>
    <x v="3"/>
    <m/>
    <s v="BMC OTOMOTIV SAN. VE TIC. A.S."/>
    <s v="CDH.01.001"/>
    <s v="Calldesk Panorama - Proje ve Ürün Yönetimi Danışmanliğı Hizmeti"/>
    <s v="Univera - BMC"/>
    <x v="13"/>
    <s v="ServiceCore"/>
    <s v="Calldesk"/>
    <n v="14500"/>
    <m/>
    <n v="2"/>
    <m/>
    <n v="29000"/>
    <m/>
    <n v="0"/>
    <m/>
    <n v="29000"/>
    <m/>
    <n v="0"/>
    <n v="0"/>
    <m/>
    <m/>
    <m/>
    <s v="BMC"/>
    <x v="0"/>
    <s v="Yeni Satış"/>
    <s v="Hizmet"/>
    <s v="Proje Yönetimi ve Danışmanlık"/>
    <s v="Key Account"/>
    <x v="0"/>
    <x v="0"/>
    <s v="Yurt İçi"/>
    <s v="Türkiye"/>
  </r>
  <r>
    <s v="Q2"/>
    <x v="1"/>
    <x v="3"/>
    <m/>
    <s v="BMC OTOMOTIV SAN. VE TIC. A.S."/>
    <s v="CDH.01.001"/>
    <s v="Calldesk Panorama - Proje ve Ürün Yönetimi Danışmanliğı Hizmeti"/>
    <s v="Univera - BMC"/>
    <x v="13"/>
    <s v="ServiceCore"/>
    <s v="Calldesk"/>
    <n v="14875"/>
    <m/>
    <n v="1"/>
    <m/>
    <n v="17500"/>
    <m/>
    <n v="2625"/>
    <m/>
    <n v="14875"/>
    <m/>
    <n v="0"/>
    <n v="0"/>
    <m/>
    <m/>
    <m/>
    <s v="BMC"/>
    <x v="0"/>
    <s v="Yeni Satış"/>
    <s v="Hizmet"/>
    <s v="Proje Yönetimi ve Danışmanlık"/>
    <s v="Key Account"/>
    <x v="0"/>
    <x v="0"/>
    <s v="Yurt İçi"/>
    <s v="Türkiye"/>
  </r>
  <r>
    <s v="Q2"/>
    <x v="1"/>
    <x v="3"/>
    <m/>
    <s v="BMC OTOMOTIV SAN. VE TIC. A.S."/>
    <s v="CDH.01.001"/>
    <s v="Calldesk Panorama - Proje ve Ürün Yönetimi Danışmanliğı Hizmeti"/>
    <s v="Univera - BMC"/>
    <x v="13"/>
    <s v="ServiceCore"/>
    <s v="Calldesk"/>
    <n v="14875"/>
    <m/>
    <n v="1"/>
    <m/>
    <n v="17500"/>
    <m/>
    <n v="2625"/>
    <m/>
    <n v="14875"/>
    <m/>
    <n v="0"/>
    <n v="0"/>
    <m/>
    <m/>
    <m/>
    <s v="BMC"/>
    <x v="0"/>
    <s v="Yeni Satış"/>
    <s v="Hizmet"/>
    <s v="Proje Yönetimi ve Danışmanlık"/>
    <s v="Key Account"/>
    <x v="0"/>
    <x v="0"/>
    <s v="Yurt İçi"/>
    <s v="Türkiye"/>
  </r>
  <r>
    <s v="Q4"/>
    <x v="0"/>
    <x v="9"/>
    <m/>
    <s v="KALPAKÇIOGLU GIDA SAN. VE TIC. LTD. STI."/>
    <s v="EH.03.001"/>
    <s v="EnRoute Panorama - Çafri Merkezi Hizmeti  (MSD)"/>
    <s v="Univera - JTI"/>
    <x v="11"/>
    <s v="Enroute"/>
    <m/>
    <n v="1161.2"/>
    <m/>
    <n v="2"/>
    <m/>
    <n v="2322.4"/>
    <m/>
    <n v="0"/>
    <m/>
    <n v="2322.4"/>
    <m/>
    <n v="0"/>
    <n v="0"/>
    <s v="UNI240000001791"/>
    <m/>
    <m/>
    <s v="JTI"/>
    <x v="0"/>
    <s v="Yenileme"/>
    <s v="Hizmet"/>
    <s v="Çağrı Merkezi"/>
    <s v="Key Account"/>
    <x v="0"/>
    <x v="0"/>
    <s v="Yurt İçi"/>
    <s v="Türkiye"/>
  </r>
  <r>
    <s v="Q4"/>
    <x v="0"/>
    <x v="9"/>
    <m/>
    <s v="PIRAMIT GIDA LOJISTIK TICARET TIC. A.S."/>
    <s v="EH.03.001"/>
    <s v="EnRoute Panorama - Çafri Merkezi Hizmeti  (MSD)"/>
    <s v="Univera - JTI"/>
    <x v="11"/>
    <s v="Enroute"/>
    <m/>
    <n v="1161.2"/>
    <m/>
    <n v="2"/>
    <m/>
    <n v="2322.4"/>
    <m/>
    <n v="0"/>
    <m/>
    <n v="2322.4"/>
    <m/>
    <n v="0"/>
    <n v="0"/>
    <s v="UNI240000001796"/>
    <m/>
    <m/>
    <s v="JTI"/>
    <x v="0"/>
    <s v="Yenileme"/>
    <s v="Hizmet"/>
    <s v="Çağrı Merkezi"/>
    <s v="Key Account"/>
    <x v="0"/>
    <x v="0"/>
    <s v="Yurt İçi"/>
    <s v="Türkiye"/>
  </r>
  <r>
    <s v="Q2"/>
    <x v="1"/>
    <x v="3"/>
    <m/>
    <s v="ESRA MUHTAROGLU"/>
    <s v="UH.01.002"/>
    <s v="Unidox Kontör"/>
    <s v="Univera Kontör Satışı"/>
    <x v="6"/>
    <s v="E-Dönüşüm"/>
    <s v="Unidox"/>
    <n v="2.8"/>
    <m/>
    <n v="10000"/>
    <m/>
    <n v="28000"/>
    <m/>
    <n v="0"/>
    <m/>
    <n v="28000"/>
    <m/>
    <n v="0"/>
    <n v="0"/>
    <m/>
    <m/>
    <m/>
    <s v="Dardanel"/>
    <x v="0"/>
    <s v="Yeni Satış"/>
    <s v="Kontor"/>
    <s v="Kontor Satışı"/>
    <s v="Key Account"/>
    <x v="0"/>
    <x v="0"/>
    <s v="Yurt İçi"/>
    <s v="Türkiye"/>
  </r>
  <r>
    <s v="Q2"/>
    <x v="1"/>
    <x v="3"/>
    <m/>
    <s v="BALIKESIR ELEKTROMEKANIK SANAYI TESISLERI AS."/>
    <s v="SH.02.001"/>
    <s v="Stokbar Panorama - Yillik Yazilim Bakim Hizmeti"/>
    <s v="Univera - Best Elektromekanik"/>
    <x v="13"/>
    <s v="Stokbar"/>
    <s v="Stokbar"/>
    <n v="303175.06"/>
    <m/>
    <n v="-1"/>
    <m/>
    <n v="0"/>
    <m/>
    <n v="0"/>
    <m/>
    <n v="-303175.06"/>
    <m/>
    <n v="1"/>
    <n v="303175.06"/>
    <m/>
    <m/>
    <m/>
    <s v="Balıkesir Elektromekanik"/>
    <x v="0"/>
    <s v="Yenileme"/>
    <s v="Hizmet"/>
    <s v="Bakım ve Destek Hizmeti"/>
    <s v="Key Account"/>
    <x v="0"/>
    <x v="0"/>
    <s v="Yurt İçi"/>
    <s v="Türkiye"/>
  </r>
  <r>
    <s v="Q2"/>
    <x v="1"/>
    <x v="3"/>
    <m/>
    <s v="BALIKESIR ELEKTROMEKANIK SANAYI TESISLERI AS."/>
    <s v="SH.02.001"/>
    <s v="Stokbar Panorama - Yillik Yazilim Bakim Hizmeti"/>
    <s v="Univera - Best Elektromekanik"/>
    <x v="13"/>
    <s v="Stokbar"/>
    <s v="Stokbar"/>
    <n v="303175.06"/>
    <m/>
    <n v="1"/>
    <m/>
    <n v="303175.06"/>
    <m/>
    <n v="0"/>
    <m/>
    <n v="303175.06"/>
    <m/>
    <n v="0"/>
    <n v="0"/>
    <m/>
    <m/>
    <m/>
    <s v="Balıkesir Elektromekanik"/>
    <x v="0"/>
    <s v="Yenileme"/>
    <s v="Hizmet"/>
    <s v="Bakım ve Destek Hizmeti"/>
    <s v="Key Account"/>
    <x v="0"/>
    <x v="0"/>
    <s v="Yurt İçi"/>
    <s v="Türkiye"/>
  </r>
  <r>
    <s v="Q2"/>
    <x v="1"/>
    <x v="3"/>
    <m/>
    <s v="PANASONIC ELEKTRIC WORKS ELEKTRIK SAN.VE TIC. A.S."/>
    <s v="SH.03.002"/>
    <s v="Stokbar Panorama - Uzman Destek Hizmeti"/>
    <s v="Univera - Panasonic"/>
    <x v="11"/>
    <s v="Stokbar"/>
    <s v="Stokbar"/>
    <n v="165000"/>
    <m/>
    <n v="-1"/>
    <m/>
    <n v="0"/>
    <m/>
    <n v="0"/>
    <m/>
    <n v="-165000"/>
    <m/>
    <n v="1"/>
    <n v="165000"/>
    <m/>
    <m/>
    <m/>
    <s v="Panasonic"/>
    <x v="0"/>
    <s v="Yenileme"/>
    <s v="Hizmet"/>
    <s v="Uzman Destek Hizmeti"/>
    <s v="Key Account"/>
    <x v="0"/>
    <x v="0"/>
    <s v="Yurt İçi"/>
    <s v="Türkiye"/>
  </r>
  <r>
    <s v="Q2"/>
    <x v="1"/>
    <x v="3"/>
    <m/>
    <s v="BALIKESIR ELEKTROMEKANIK SANAYI TESISLERI AS."/>
    <s v="SH.03.001"/>
    <s v="Stokbar Panorama - Çafri Merkezi Hizmeti (Tesis)"/>
    <s v="Univera - Best Elektromekanik"/>
    <x v="13"/>
    <s v="Stokbar"/>
    <s v="Stokbar"/>
    <n v="77101.2"/>
    <m/>
    <n v="-2"/>
    <m/>
    <n v="0"/>
    <m/>
    <n v="0"/>
    <m/>
    <n v="-154202.4"/>
    <m/>
    <n v="2"/>
    <n v="154202.4"/>
    <m/>
    <m/>
    <m/>
    <s v="Balıkesir Elektromekanik"/>
    <x v="0"/>
    <s v="Yenileme"/>
    <s v="Hizmet"/>
    <s v="Çağrı Merkezi"/>
    <s v="Key Account"/>
    <x v="0"/>
    <x v="0"/>
    <s v="Yurt İçi"/>
    <s v="Türkiye"/>
  </r>
  <r>
    <s v="Q2"/>
    <x v="1"/>
    <x v="3"/>
    <m/>
    <s v="BALIKESIR ELEKTROMEKANIK SANAYI TESISLERI AS."/>
    <s v="SH.03.001"/>
    <s v="Stokbar Panorama - Çafri Merkezi Hizmeti (Tesis)"/>
    <s v="Univera - Best Elektromekanik"/>
    <x v="13"/>
    <s v="Stokbar"/>
    <s v="Stokbar"/>
    <n v="77101.2"/>
    <m/>
    <n v="2"/>
    <m/>
    <n v="154202.4"/>
    <m/>
    <n v="0"/>
    <m/>
    <n v="154202.4"/>
    <m/>
    <n v="0"/>
    <n v="0"/>
    <m/>
    <m/>
    <m/>
    <s v="Balıkesir Elektromekanik"/>
    <x v="0"/>
    <s v="Yenileme"/>
    <s v="Hizmet"/>
    <s v="Çağrı Merkezi"/>
    <s v="Key Account"/>
    <x v="0"/>
    <x v="0"/>
    <s v="Yurt İçi"/>
    <s v="Türkiye"/>
  </r>
  <r>
    <s v="Q4"/>
    <x v="0"/>
    <x v="9"/>
    <m/>
    <s v="BESLER GIDA PAZ. SAN. VE TIC. A.S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1782"/>
    <m/>
    <m/>
    <s v="JTI"/>
    <x v="0"/>
    <s v="Yenileme"/>
    <s v="Hizmet"/>
    <s v="Çağrı Merkezi"/>
    <s v="Key Account"/>
    <x v="0"/>
    <x v="0"/>
    <s v="Yurt İçi"/>
    <s v="Türkiye"/>
  </r>
  <r>
    <s v="Q4"/>
    <x v="0"/>
    <x v="9"/>
    <m/>
    <s v="BUGRA MÜH. VE INS. MALZ. IML. ITH. IHR. TIC. SAN. LTD. STI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1783"/>
    <m/>
    <m/>
    <s v="JTI"/>
    <x v="0"/>
    <s v="Yenileme"/>
    <s v="Hizmet"/>
    <s v="Çağrı Merkezi"/>
    <s v="Key Account"/>
    <x v="0"/>
    <x v="0"/>
    <s v="Yurt İçi"/>
    <s v="Türkiye"/>
  </r>
  <r>
    <s v="Q4"/>
    <x v="0"/>
    <x v="9"/>
    <m/>
    <s v="ÖZCIHAN GIDA INSAAT TARIM NAKLIYE ENERJI TURIZM MAD. PAZ. VE SAN. LTD. STI."/>
    <s v="EH.03.001"/>
    <s v="EnRoute Panorama - Çafri Merkezi Hizmeti  (MSD)"/>
    <s v="Univera - JTI"/>
    <x v="11"/>
    <s v="Enroute"/>
    <m/>
    <n v="1161.2"/>
    <m/>
    <n v="2"/>
    <m/>
    <n v="2322.4"/>
    <m/>
    <n v="0"/>
    <m/>
    <n v="2322.4"/>
    <m/>
    <n v="0"/>
    <n v="0"/>
    <s v="UNI240000001814"/>
    <m/>
    <m/>
    <s v="JTI"/>
    <x v="0"/>
    <s v="Yenileme"/>
    <s v="Hizmet"/>
    <s v="Çağrı Merkezi"/>
    <s v="Key Account"/>
    <x v="0"/>
    <x v="0"/>
    <s v="Yurt İçi"/>
    <s v="Türkiye"/>
  </r>
  <r>
    <s v="Q4"/>
    <x v="0"/>
    <x v="9"/>
    <m/>
    <s v="SAMI EMGIN DAG. PAZ. TUR. TEKS. INS. SAN. TIC. LTD. STI."/>
    <s v="EH.03.001"/>
    <s v="EnRoute Panorama - Çafri Merkezi Hizmeti  (MSD)"/>
    <s v="Univera - JTI"/>
    <x v="11"/>
    <s v="Enroute"/>
    <m/>
    <n v="1161.2"/>
    <m/>
    <n v="2"/>
    <m/>
    <n v="2322.4"/>
    <m/>
    <n v="0"/>
    <m/>
    <n v="2322.4"/>
    <m/>
    <n v="0"/>
    <n v="0"/>
    <s v="UNI240000001799"/>
    <m/>
    <m/>
    <s v="JTI"/>
    <x v="0"/>
    <s v="Yenileme"/>
    <s v="Hizmet"/>
    <s v="Çağrı Merkezi"/>
    <s v="Key Account"/>
    <x v="0"/>
    <x v="0"/>
    <s v="Yurt İçi"/>
    <s v="Türkiye"/>
  </r>
  <r>
    <s v="Q4"/>
    <x v="0"/>
    <x v="9"/>
    <m/>
    <s v="SEYPA GIDA IHTIYAÇ MAD.ÜRETIM.DAG.VE TIC. A.S."/>
    <s v="EH.03.001"/>
    <s v="EnRoute Panorama - Çafri Merkezi Hizmeti  (MSD)"/>
    <s v="Univera - JTI"/>
    <x v="11"/>
    <s v="Enroute"/>
    <m/>
    <n v="1161.2"/>
    <m/>
    <n v="2"/>
    <m/>
    <n v="2322.4"/>
    <m/>
    <n v="0"/>
    <m/>
    <n v="2322.4"/>
    <m/>
    <n v="0"/>
    <n v="0"/>
    <s v="UNI240000001801"/>
    <m/>
    <m/>
    <s v="JTI"/>
    <x v="0"/>
    <s v="Yenileme"/>
    <s v="Hizmet"/>
    <s v="Çağrı Merkezi"/>
    <s v="Key Account"/>
    <x v="0"/>
    <x v="0"/>
    <s v="Yurt İçi"/>
    <s v="Türkiye"/>
  </r>
  <r>
    <s v="Q4"/>
    <x v="0"/>
    <x v="9"/>
    <m/>
    <s v="SSG DAYANIKLI TÜKETIM MAD. GIDA ÜRÜNLERI PAZ. SAN. TIC. LTD. STI."/>
    <s v="EH.03.001"/>
    <s v="EnRoute Panorama - Çafri Merkezi Hizmeti  (MSD)"/>
    <s v="Univera - JTI"/>
    <x v="11"/>
    <s v="Enroute"/>
    <m/>
    <n v="1161.2"/>
    <m/>
    <n v="2"/>
    <m/>
    <n v="2322.4"/>
    <m/>
    <n v="0"/>
    <m/>
    <n v="2322.4"/>
    <m/>
    <n v="0"/>
    <n v="0"/>
    <s v="UNI240000001802"/>
    <m/>
    <m/>
    <s v="JTI"/>
    <x v="0"/>
    <s v="Yenileme"/>
    <s v="Hizmet"/>
    <s v="Çağrı Merkezi"/>
    <s v="Key Account"/>
    <x v="0"/>
    <x v="0"/>
    <s v="Yurt İçi"/>
    <s v="Türkiye"/>
  </r>
  <r>
    <s v="Q4"/>
    <x v="0"/>
    <x v="9"/>
    <m/>
    <s v="YILDIRIMLAR GRUP IHTIYAÇ VE GIDA MAD. TURIZM A.S"/>
    <s v="EH.03.001"/>
    <s v="EnRoute Panorama - Çafri Merkezi Hizmeti  (MSD)"/>
    <s v="Univera - JTI"/>
    <x v="11"/>
    <s v="Enroute"/>
    <m/>
    <n v="1161.2"/>
    <m/>
    <n v="2"/>
    <m/>
    <n v="2322.4"/>
    <m/>
    <n v="0"/>
    <m/>
    <n v="2322.4"/>
    <m/>
    <n v="0"/>
    <n v="0"/>
    <s v="UNI240000001804"/>
    <m/>
    <m/>
    <s v="JTI"/>
    <x v="0"/>
    <s v="Yenileme"/>
    <s v="Hizmet"/>
    <s v="Çağrı Merkezi"/>
    <s v="Key Account"/>
    <x v="0"/>
    <x v="0"/>
    <s v="Yurt İçi"/>
    <s v="Türkiye"/>
  </r>
  <r>
    <s v="Q2"/>
    <x v="1"/>
    <x v="4"/>
    <m/>
    <s v="ASLI UÇUR"/>
    <s v="UH.01.002"/>
    <s v="Unidox Kontör"/>
    <s v="Univera - Dardanel"/>
    <x v="6"/>
    <s v="E-Dönüşüm"/>
    <s v="Unidox"/>
    <n v="2.8"/>
    <m/>
    <n v="10000"/>
    <m/>
    <n v="28000"/>
    <m/>
    <n v="0"/>
    <m/>
    <n v="28000"/>
    <m/>
    <n v="0"/>
    <n v="0"/>
    <m/>
    <m/>
    <m/>
    <s v="Dardanel"/>
    <x v="0"/>
    <s v="Yeni Satış"/>
    <s v="Kontor"/>
    <s v="Kontor Satışı"/>
    <s v="Key Account"/>
    <x v="0"/>
    <x v="0"/>
    <s v="Yurt İçi"/>
    <s v="Türkiye"/>
  </r>
  <r>
    <s v="Q2"/>
    <x v="1"/>
    <x v="4"/>
    <m/>
    <s v="ANADOLU MOTOR ÜRETIM VE PAZARLAMA A.S"/>
    <s v="SH.02.001"/>
    <s v="Stokbar Panorama - Yillik Yazilim Bakim Hizmeti"/>
    <s v="Univera - Anadolu Motor"/>
    <x v="13"/>
    <s v="Stokbar"/>
    <s v="Stokbar"/>
    <n v="148650.93"/>
    <m/>
    <n v="1"/>
    <m/>
    <n v="148650.93"/>
    <m/>
    <n v="0"/>
    <m/>
    <n v="148650.93"/>
    <m/>
    <n v="0"/>
    <n v="0"/>
    <m/>
    <m/>
    <m/>
    <s v="Anadolu Motor"/>
    <x v="0"/>
    <s v="Yenileme"/>
    <s v="Hizmet"/>
    <s v="Bakım ve Destek Hizmeti"/>
    <s v="Key Account"/>
    <x v="0"/>
    <x v="0"/>
    <s v="Yurt İçi"/>
    <s v="Türkiye"/>
  </r>
  <r>
    <s v="Q2"/>
    <x v="1"/>
    <x v="4"/>
    <m/>
    <s v="ANADOLU MOTOR ÜRETIM VE PAZARLAMA A.S"/>
    <s v="SH.03.001"/>
    <s v="Stokbar Panorama - Çafri Merkezi Hizmeti (Tesis)"/>
    <s v="Univera - Anadolu Motor"/>
    <x v="13"/>
    <s v="Stokbar"/>
    <s v="Stokbar"/>
    <n v="175469.76"/>
    <m/>
    <n v="1"/>
    <m/>
    <n v="175469.76"/>
    <m/>
    <n v="0"/>
    <m/>
    <n v="175469.76"/>
    <m/>
    <n v="0"/>
    <n v="0"/>
    <m/>
    <m/>
    <m/>
    <s v="Anadolu Motor"/>
    <x v="0"/>
    <s v="Yenileme"/>
    <s v="Hizmet"/>
    <s v="Çağrı Merkezi"/>
    <s v="Key Account"/>
    <x v="0"/>
    <x v="0"/>
    <s v="Yurt İçi"/>
    <s v="Türkiye"/>
  </r>
  <r>
    <s v="Q2"/>
    <x v="1"/>
    <x v="4"/>
    <m/>
    <s v="Shell &amp; Turcas Petrol A.Ş."/>
    <s v="OH.02.001"/>
    <s v="Outsource Yazilim Bakimi Hizmeti"/>
    <s v="Univera - Shell Bee"/>
    <x v="13"/>
    <s v="Enroute"/>
    <s v="Outsource - Hizmet"/>
    <n v="264750"/>
    <m/>
    <n v="1"/>
    <m/>
    <n v="264750"/>
    <m/>
    <n v="0"/>
    <m/>
    <n v="264750"/>
    <m/>
    <n v="0"/>
    <n v="0"/>
    <m/>
    <m/>
    <m/>
    <s v="Shell"/>
    <x v="0"/>
    <s v="Yenileme"/>
    <s v="Hizmet"/>
    <s v="Bakım ve Destek Hizmeti"/>
    <s v="Key Account"/>
    <x v="0"/>
    <x v="0"/>
    <s v="Yurt İçi"/>
    <s v="Türkiye"/>
  </r>
  <r>
    <s v="Q2"/>
    <x v="1"/>
    <x v="4"/>
    <m/>
    <s v="BMC OTOMOTIV SAN. VE TIC. A.S."/>
    <s v="CDH.03.003"/>
    <s v="Calldesk Panorama Admin Uzman Destek Hizmeti"/>
    <s v="Univera - BMC"/>
    <x v="13"/>
    <s v="ServiceCore"/>
    <s v="Calldesk"/>
    <n v="117000"/>
    <m/>
    <n v="1"/>
    <m/>
    <n v="117000"/>
    <m/>
    <n v="0"/>
    <m/>
    <n v="117000"/>
    <m/>
    <n v="0"/>
    <n v="0"/>
    <m/>
    <m/>
    <m/>
    <s v="BMC"/>
    <x v="0"/>
    <s v="Yenileme"/>
    <s v="Hizmet"/>
    <s v="Uzman Destek Hizmeti"/>
    <s v="Key Account"/>
    <x v="0"/>
    <x v="0"/>
    <s v="Yurt İçi"/>
    <s v="Türkiye"/>
  </r>
  <r>
    <s v="Q4"/>
    <x v="0"/>
    <x v="9"/>
    <m/>
    <s v="BURAY TÜTÜN MAMUL. MESR. PAZ. VE DAG. TIC. LTD. STI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1784"/>
    <m/>
    <m/>
    <s v="JTI"/>
    <x v="0"/>
    <s v="Yenileme"/>
    <s v="Hizmet"/>
    <s v="Çağrı Merkezi"/>
    <s v="Key Account"/>
    <x v="0"/>
    <x v="0"/>
    <s v="Yurt İçi"/>
    <s v="Türkiye"/>
  </r>
  <r>
    <s v="Q4"/>
    <x v="0"/>
    <x v="9"/>
    <m/>
    <s v="CAN TÜTÜN MAMULLERI INSAAT VE SANAYI TICARET A.S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1785"/>
    <m/>
    <m/>
    <s v="JTI"/>
    <x v="0"/>
    <s v="Yenileme"/>
    <s v="Hizmet"/>
    <s v="Çağrı Merkezi"/>
    <s v="Key Account"/>
    <x v="0"/>
    <x v="0"/>
    <s v="Yurt İçi"/>
    <s v="Türkiye"/>
  </r>
  <r>
    <s v="Q2"/>
    <x v="1"/>
    <x v="4"/>
    <m/>
    <s v="MİYA OTOMASYON VE BARKOD BILISIM SISTEMLERI SAN TİC. VE L.T.D. STI."/>
    <s v="WProje Yönetimi.02.001"/>
    <s v="Webplus (Android) SATIS TEMSILCISI LISANSI"/>
    <s v="Univera - Kanal"/>
    <x v="5"/>
    <s v="Enroute"/>
    <s v="Webplus"/>
    <n v="4550"/>
    <m/>
    <n v="3"/>
    <m/>
    <n v="13650"/>
    <m/>
    <n v="0"/>
    <m/>
    <n v="13650"/>
    <m/>
    <n v="0"/>
    <n v="0"/>
    <m/>
    <m/>
    <m/>
    <s v="Miya"/>
    <x v="0"/>
    <s v="Yeni Satış"/>
    <s v="Lisans"/>
    <s v="Lisans Satışı"/>
    <s v="Key Account"/>
    <x v="1"/>
    <x v="1"/>
    <s v="Yurt İçi"/>
    <s v="Türkiye"/>
  </r>
  <r>
    <s v="Q4"/>
    <x v="0"/>
    <x v="9"/>
    <m/>
    <s v="ÇELIKKOL TURIZM GIDA MAD.SAN VE TIC. LTD. STI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1786"/>
    <m/>
    <m/>
    <s v="JTI"/>
    <x v="0"/>
    <s v="Yenileme"/>
    <s v="Hizmet"/>
    <s v="Çağrı Merkezi"/>
    <s v="Key Account"/>
    <x v="0"/>
    <x v="0"/>
    <s v="Yurt İçi"/>
    <s v="Türkiye"/>
  </r>
  <r>
    <s v="Q4"/>
    <x v="0"/>
    <x v="9"/>
    <m/>
    <s v="DOYURAN GIDA A.S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1787"/>
    <m/>
    <m/>
    <s v="JTI"/>
    <x v="0"/>
    <s v="Yenileme"/>
    <s v="Hizmet"/>
    <s v="Çağrı Merkezi"/>
    <s v="Key Account"/>
    <x v="0"/>
    <x v="0"/>
    <s v="Yurt İçi"/>
    <s v="Türkiye"/>
  </r>
  <r>
    <s v="Q4"/>
    <x v="0"/>
    <x v="9"/>
    <m/>
    <s v="FLAS TURIZM INSAAT TAAHHÜT TIC. LTD. STI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1789"/>
    <m/>
    <m/>
    <s v="JTI"/>
    <x v="0"/>
    <s v="Yenileme"/>
    <s v="Hizmet"/>
    <s v="Çağrı Merkezi"/>
    <s v="Key Account"/>
    <x v="0"/>
    <x v="0"/>
    <s v="Yurt İçi"/>
    <s v="Türkiye"/>
  </r>
  <r>
    <s v="Q4"/>
    <x v="0"/>
    <x v="9"/>
    <m/>
    <s v="FLAS TURIZM INSAAT TAAHHÜT TIC. LTD. STI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1790"/>
    <m/>
    <m/>
    <s v="JTI"/>
    <x v="0"/>
    <s v="Yenileme"/>
    <s v="Hizmet"/>
    <s v="Çağrı Merkezi"/>
    <s v="Key Account"/>
    <x v="0"/>
    <x v="0"/>
    <s v="Yurt İçi"/>
    <s v="Türkiye"/>
  </r>
  <r>
    <s v="Q4"/>
    <x v="0"/>
    <x v="9"/>
    <m/>
    <s v="KILKISLI MES. TEK. MAM. GIDA MAD. SAN. TIC. LTD. STI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1792"/>
    <m/>
    <m/>
    <s v="JTI"/>
    <x v="0"/>
    <s v="Yenileme"/>
    <s v="Hizmet"/>
    <s v="Çağrı Merkezi"/>
    <s v="Key Account"/>
    <x v="0"/>
    <x v="0"/>
    <s v="Yurt İçi"/>
    <s v="Türkiye"/>
  </r>
  <r>
    <s v="Q4"/>
    <x v="0"/>
    <x v="9"/>
    <m/>
    <s v="REYMAR TÜTÜN MAM. DAG. VE PAZ. LTD. STI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1797"/>
    <m/>
    <m/>
    <s v="JTI"/>
    <x v="0"/>
    <s v="Yenileme"/>
    <s v="Hizmet"/>
    <s v="Çağrı Merkezi"/>
    <s v="Key Account"/>
    <x v="0"/>
    <x v="0"/>
    <s v="Yurt İçi"/>
    <s v="Türkiye"/>
  </r>
  <r>
    <s v="Q4"/>
    <x v="0"/>
    <x v="9"/>
    <m/>
    <s v="SAGIROGLU TÜTÜN ÜRÜN. INS.TAAH. SAN. VE TIC. LTD. STI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1798"/>
    <m/>
    <m/>
    <s v="JTI"/>
    <x v="0"/>
    <s v="Yenileme"/>
    <s v="Hizmet"/>
    <s v="Çağrı Merkezi"/>
    <s v="Key Account"/>
    <x v="0"/>
    <x v="0"/>
    <s v="Yurt İçi"/>
    <s v="Türkiye"/>
  </r>
  <r>
    <s v="Q4"/>
    <x v="0"/>
    <x v="9"/>
    <m/>
    <s v="SEYDIM DAG.PAZ.A.S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1800"/>
    <m/>
    <m/>
    <s v="JTI"/>
    <x v="0"/>
    <s v="Yenileme"/>
    <s v="Hizmet"/>
    <s v="Çağrı Merkezi"/>
    <s v="Key Account"/>
    <x v="0"/>
    <x v="0"/>
    <s v="Yurt İçi"/>
    <s v="Türkiye"/>
  </r>
  <r>
    <s v="Q2"/>
    <x v="1"/>
    <x v="4"/>
    <m/>
    <s v="MATRIKS BİLGİSAYAR SİSTEMLERİ LTD.ŞTİ"/>
    <s v="WPH.02.001"/>
    <s v="Webplus Yazilim Bakimi Hizmeti"/>
    <s v="Univera - Kanal"/>
    <x v="5"/>
    <s v="Enroute"/>
    <s v="Webplus"/>
    <n v="9171"/>
    <m/>
    <n v="1"/>
    <m/>
    <n v="9171"/>
    <m/>
    <n v="0"/>
    <m/>
    <n v="9171"/>
    <m/>
    <n v="0"/>
    <n v="0"/>
    <m/>
    <m/>
    <m/>
    <s v="Matriks"/>
    <x v="0"/>
    <s v="Yenileme"/>
    <s v="Hizmet"/>
    <s v="Bakım ve Destek Hizmeti"/>
    <s v="Key Account"/>
    <x v="1"/>
    <x v="2"/>
    <s v="Yurt İçi"/>
    <s v="Türkiye"/>
  </r>
  <r>
    <s v="Q2"/>
    <x v="1"/>
    <x v="4"/>
    <m/>
    <s v="MATRIKS BİLGİSAYAR SİSTEMLERİ LTD.ŞTİ"/>
    <s v="WPH.02.001"/>
    <s v="Webplus Yazilim Bakimi Hizmeti"/>
    <s v="Univera - Kanal"/>
    <x v="5"/>
    <s v="Enroute"/>
    <s v="Webplus"/>
    <n v="10000"/>
    <m/>
    <n v="3"/>
    <m/>
    <n v="30000"/>
    <m/>
    <n v="0"/>
    <m/>
    <n v="30000"/>
    <m/>
    <n v="0"/>
    <n v="0"/>
    <m/>
    <m/>
    <m/>
    <s v="Matriks"/>
    <x v="0"/>
    <s v="Yenileme"/>
    <s v="Hizmet"/>
    <s v="Bakım ve Destek Hizmeti"/>
    <s v="Key Account"/>
    <x v="1"/>
    <x v="2"/>
    <s v="Yurt İçi"/>
    <s v="Türkiye"/>
  </r>
  <r>
    <s v="Q2"/>
    <x v="1"/>
    <x v="4"/>
    <m/>
    <s v="MİYA OTOMASYON VE BARKOD BILISIM SISTEMLERI SAN TİC. VE L.T.D. STI."/>
    <s v="WPH.02.001"/>
    <s v="Webplus Yazilim Bakimi Hizmeti"/>
    <s v="Univera - Kanal"/>
    <x v="5"/>
    <s v="Enroute"/>
    <s v="Webplus"/>
    <n v="11240"/>
    <m/>
    <n v="9"/>
    <m/>
    <n v="101160"/>
    <m/>
    <n v="0"/>
    <m/>
    <n v="101160"/>
    <m/>
    <n v="0"/>
    <n v="0"/>
    <m/>
    <m/>
    <m/>
    <s v="Miya"/>
    <x v="0"/>
    <s v="Yenileme"/>
    <s v="Hizmet"/>
    <s v="Bakım ve Destek Hizmeti"/>
    <s v="Key Account"/>
    <x v="1"/>
    <x v="1"/>
    <s v="Yurt İçi"/>
    <s v="Türkiye"/>
  </r>
  <r>
    <s v="Q2"/>
    <x v="1"/>
    <x v="4"/>
    <m/>
    <s v="MİYA OTOMASYON VE BARKOD BILISIM SISTEMLERI SAN TİC. VE L.T.D. STI."/>
    <s v="WPH.02.001"/>
    <s v="Webplus Yazilim Bakimi Hizmeti"/>
    <s v="Univera - Kanal"/>
    <x v="5"/>
    <s v="Enroute"/>
    <s v="Webplus"/>
    <n v="7024"/>
    <m/>
    <n v="2"/>
    <m/>
    <n v="14048"/>
    <m/>
    <n v="0"/>
    <m/>
    <n v="14048"/>
    <m/>
    <n v="0"/>
    <n v="0"/>
    <m/>
    <m/>
    <m/>
    <s v="Miya"/>
    <x v="0"/>
    <s v="Yenileme"/>
    <s v="Hizmet"/>
    <s v="Bakım ve Destek Hizmeti"/>
    <s v="Key Account"/>
    <x v="1"/>
    <x v="1"/>
    <s v="Yurt İçi"/>
    <s v="Türkiye"/>
  </r>
  <r>
    <s v="Q2"/>
    <x v="1"/>
    <x v="4"/>
    <m/>
    <s v="MATRIKS BİLGİSAYAR SİSTEMLERİ LTD.ŞTİ"/>
    <s v="WProje Yönetimi.01.007"/>
    <s v="Webplus E-DÖNÜSÜM MODÜL LISANSI"/>
    <s v="Univera - Kanal"/>
    <x v="5"/>
    <s v="Enroute"/>
    <s v="Webplus"/>
    <n v="11500"/>
    <m/>
    <n v="1"/>
    <m/>
    <n v="11500"/>
    <m/>
    <n v="0"/>
    <m/>
    <n v="11500"/>
    <m/>
    <n v="0"/>
    <n v="0"/>
    <m/>
    <m/>
    <m/>
    <s v="Matriks"/>
    <x v="0"/>
    <s v="Yeni Satış"/>
    <s v="Lisans"/>
    <s v="Lisans Satışı"/>
    <s v="Key Account"/>
    <x v="1"/>
    <x v="2"/>
    <s v="Yurt İçi"/>
    <s v="Türkiye"/>
  </r>
  <r>
    <s v="Q2"/>
    <x v="1"/>
    <x v="4"/>
    <m/>
    <s v="MATRIKS BİLGİSAYAR SİSTEMLERİ LTD.ŞTİ"/>
    <s v="WProje Yönetimi.01.006"/>
    <s v="Webplus DISTRIBUTION SATIS-DAGITIM YazılımI (Light)"/>
    <s v="Univera - Kanal"/>
    <x v="5"/>
    <s v="Enroute"/>
    <s v="Webplus"/>
    <n v="17250"/>
    <m/>
    <n v="1"/>
    <m/>
    <n v="17250"/>
    <m/>
    <n v="0"/>
    <m/>
    <n v="17250"/>
    <m/>
    <n v="0"/>
    <n v="0"/>
    <m/>
    <m/>
    <m/>
    <s v="Matriks"/>
    <x v="0"/>
    <s v="Yeni Satış"/>
    <s v="Lisans"/>
    <s v="Lisans Satışı"/>
    <s v="Key Account"/>
    <x v="1"/>
    <x v="2"/>
    <s v="Yurt İçi"/>
    <s v="Türkiye"/>
  </r>
  <r>
    <s v="Q2"/>
    <x v="1"/>
    <x v="4"/>
    <m/>
    <s v="MATRIKS BİLGİSAYAR SİSTEMLERİ LTD.ŞTİ"/>
    <s v="WProje Yönetimi.02.001"/>
    <s v="Webplus (Android) SATIS TEMSILCISI LISANSI"/>
    <s v="Univera - Kanal"/>
    <x v="5"/>
    <s v="Enroute"/>
    <s v="Webplus"/>
    <n v="2588"/>
    <m/>
    <n v="5"/>
    <m/>
    <n v="12940"/>
    <m/>
    <n v="0"/>
    <m/>
    <n v="12940"/>
    <m/>
    <n v="0"/>
    <n v="0"/>
    <m/>
    <m/>
    <m/>
    <s v="Matriks"/>
    <x v="0"/>
    <s v="Yeni Satış"/>
    <s v="Lisans"/>
    <s v="Lisans Satışı"/>
    <s v="Key Account"/>
    <x v="1"/>
    <x v="2"/>
    <s v="Yurt İçi"/>
    <s v="Türkiye"/>
  </r>
  <r>
    <s v="Q2"/>
    <x v="1"/>
    <x v="4"/>
    <m/>
    <s v="PARAM MERKEZİ YÖNETIM DESTEK HIZMETLERI A.S"/>
    <s v="VY.05.007"/>
    <s v="Varuna CRM (Enterprise) Aylik Kiralama"/>
    <s v="Univera - Turk ELektronik Para"/>
    <x v="10"/>
    <s v="Varuna"/>
    <s v="Varuna"/>
    <n v="1900"/>
    <m/>
    <n v="3"/>
    <m/>
    <n v="5700"/>
    <m/>
    <n v="0"/>
    <m/>
    <n v="5700"/>
    <m/>
    <n v="0"/>
    <n v="0"/>
    <m/>
    <m/>
    <m/>
    <s v="Param Merkezi Yönetim"/>
    <x v="2"/>
    <s v="Yenileme"/>
    <s v="Lisans"/>
    <s v="Lisans Kiralama"/>
    <s v="Key Account"/>
    <x v="0"/>
    <x v="0"/>
    <s v="Yurt İçi"/>
    <s v="Türkiye"/>
  </r>
  <r>
    <s v="Q2"/>
    <x v="1"/>
    <x v="4"/>
    <m/>
    <s v="PARAM MERKEZİ YÖNETIM DESTEK HIZMETLERI A.S"/>
    <s v="VY.05.007"/>
    <s v="Varuna CRM (Enterprise) Aylik Kiralama"/>
    <s v="Univera - Turk ELektronik Para"/>
    <x v="10"/>
    <s v="Varuna"/>
    <s v="Varuna"/>
    <n v="1900"/>
    <m/>
    <n v="3"/>
    <m/>
    <n v="5700"/>
    <m/>
    <n v="0"/>
    <m/>
    <n v="5700"/>
    <m/>
    <n v="0"/>
    <n v="0"/>
    <m/>
    <m/>
    <m/>
    <s v="Param Merkezi Yönetim"/>
    <x v="2"/>
    <s v="Yenileme"/>
    <s v="Lisans"/>
    <s v="Lisans Kiralama"/>
    <s v="Key Account"/>
    <x v="0"/>
    <x v="0"/>
    <s v="Yurt İçi"/>
    <s v="Türkiye"/>
  </r>
  <r>
    <s v="Q2"/>
    <x v="1"/>
    <x v="4"/>
    <m/>
    <s v="PARAM MERKEZİ YÖNETIM DESTEK HIZMETLERI A.S"/>
    <s v="VY.05.007"/>
    <s v="Varuna CRM (Enterprise) Aylik Kiralama"/>
    <s v="Univera - Turk ELektronik Para"/>
    <x v="10"/>
    <s v="Varuna"/>
    <s v="Varuna"/>
    <n v="1900"/>
    <m/>
    <n v="3"/>
    <m/>
    <n v="5700"/>
    <m/>
    <n v="0"/>
    <m/>
    <n v="5700"/>
    <m/>
    <n v="0"/>
    <n v="0"/>
    <m/>
    <m/>
    <m/>
    <s v="Param Merkezi Yönetim"/>
    <x v="2"/>
    <s v="Yenileme"/>
    <s v="Lisans"/>
    <s v="Lisans Kiralama"/>
    <s v="Key Account"/>
    <x v="0"/>
    <x v="0"/>
    <s v="Yurt İçi"/>
    <s v="Türkiye"/>
  </r>
  <r>
    <s v="Q2"/>
    <x v="1"/>
    <x v="4"/>
    <m/>
    <s v="TURK ELEKTRONIK PARA A.S"/>
    <s v="VY.05.007"/>
    <s v="Varuna CRM (Enterprise) Aylik Kiralama"/>
    <s v="Univera - Turk ELektronik Para"/>
    <x v="10"/>
    <s v="Varuna"/>
    <s v="Varuna"/>
    <n v="1900"/>
    <m/>
    <n v="60"/>
    <m/>
    <n v="114000"/>
    <m/>
    <n v="0"/>
    <m/>
    <n v="114000"/>
    <m/>
    <n v="0"/>
    <n v="0"/>
    <m/>
    <m/>
    <m/>
    <s v="Türk Elektronik Para A.Ş."/>
    <x v="2"/>
    <s v="Yenileme"/>
    <s v="Lisans"/>
    <s v="Lisans Kiralama"/>
    <s v="Param Grup"/>
    <x v="0"/>
    <x v="0"/>
    <s v="Yurt İçi"/>
    <s v="Türkiye"/>
  </r>
  <r>
    <s v="Q2"/>
    <x v="1"/>
    <x v="4"/>
    <m/>
    <s v="TURK ELEKTRONIK PARA A.S"/>
    <s v="VY.05.007"/>
    <s v="Varuna CRM (Enterprise) Aylik Kiralama"/>
    <s v="Univera - Turk ELektronik Para"/>
    <x v="10"/>
    <s v="Varuna"/>
    <s v="Varuna"/>
    <n v="1900"/>
    <m/>
    <n v="56"/>
    <m/>
    <n v="106400"/>
    <m/>
    <n v="0"/>
    <m/>
    <n v="106400"/>
    <m/>
    <n v="0"/>
    <n v="0"/>
    <m/>
    <m/>
    <m/>
    <s v="Türk Elektronik Para A.Ş."/>
    <x v="2"/>
    <s v="Yenileme"/>
    <s v="Lisans"/>
    <s v="Lisans Kiralama"/>
    <s v="Param Grup"/>
    <x v="0"/>
    <x v="0"/>
    <s v="Yurt İçi"/>
    <s v="Türkiye"/>
  </r>
  <r>
    <s v="Q2"/>
    <x v="1"/>
    <x v="4"/>
    <m/>
    <s v="TURK ELEKTRONIK PARA A.S"/>
    <s v="VY.05.007"/>
    <s v="Varuna CRM (Enterprise) Aylik Kiralama"/>
    <s v="Univera - Turk ELektronik Para"/>
    <x v="10"/>
    <s v="Varuna"/>
    <s v="Varuna"/>
    <n v="1900"/>
    <m/>
    <n v="61"/>
    <m/>
    <n v="115900"/>
    <m/>
    <n v="0"/>
    <m/>
    <n v="115900"/>
    <m/>
    <n v="0"/>
    <n v="0"/>
    <m/>
    <m/>
    <m/>
    <s v="Türk Elektronik Para A.Ş."/>
    <x v="2"/>
    <s v="Yenileme"/>
    <s v="Lisans"/>
    <s v="Lisans Kiralama"/>
    <s v="Param Grup"/>
    <x v="0"/>
    <x v="0"/>
    <s v="Yurt İçi"/>
    <s v="Türkiye"/>
  </r>
  <r>
    <s v="Q2"/>
    <x v="1"/>
    <x v="4"/>
    <m/>
    <s v="TURK ELEKTRONIK PARA A.S"/>
    <s v="VY.05.007"/>
    <s v="Varuna CRM (Enterprise) Aylik Kiralama"/>
    <s v="Univera - Turk ELektronik Para"/>
    <x v="10"/>
    <s v="Varuna"/>
    <s v="Varuna"/>
    <n v="1900"/>
    <m/>
    <n v="5"/>
    <m/>
    <n v="9500"/>
    <m/>
    <n v="0"/>
    <m/>
    <n v="9500"/>
    <m/>
    <n v="0"/>
    <n v="0"/>
    <m/>
    <m/>
    <m/>
    <s v="Türk Elektronik Para A.Ş."/>
    <x v="2"/>
    <s v="Yenileme"/>
    <s v="Lisans"/>
    <s v="Lisans Kiralama"/>
    <s v="Param Grup"/>
    <x v="0"/>
    <x v="0"/>
    <s v="Yurt İçi"/>
    <s v="Türkiye"/>
  </r>
  <r>
    <s v="Q2"/>
    <x v="1"/>
    <x v="4"/>
    <m/>
    <s v="TURK ELEKTRONIK PARA A.S"/>
    <s v="VY.05.007"/>
    <s v="Varuna CRM (Enterprise) Aylik Kiralama"/>
    <s v="Univera - Turk ELektronik Para"/>
    <x v="10"/>
    <s v="Varuna"/>
    <s v="Varuna"/>
    <n v="1900"/>
    <m/>
    <n v="5"/>
    <m/>
    <n v="9500"/>
    <m/>
    <n v="0"/>
    <m/>
    <n v="9500"/>
    <m/>
    <n v="0"/>
    <n v="0"/>
    <m/>
    <m/>
    <m/>
    <s v="Türk Elektronik Para A.Ş."/>
    <x v="2"/>
    <s v="Yenileme"/>
    <s v="Lisans"/>
    <s v="Lisans Kiralama"/>
    <s v="Param Grup"/>
    <x v="0"/>
    <x v="0"/>
    <s v="Yurt İçi"/>
    <s v="Türkiye"/>
  </r>
  <r>
    <s v="Q2"/>
    <x v="1"/>
    <x v="4"/>
    <m/>
    <s v="TURK ELEKTRONIK PARA A.S"/>
    <s v="VY.05.007"/>
    <s v="Varuna CRM (Enterprise) Aylik Kiralama"/>
    <s v="Univera - Turk ELektronik Para"/>
    <x v="10"/>
    <s v="Varuna"/>
    <s v="Varuna"/>
    <n v="1900"/>
    <m/>
    <n v="5"/>
    <m/>
    <n v="9500"/>
    <m/>
    <n v="0"/>
    <m/>
    <n v="9500"/>
    <m/>
    <n v="0"/>
    <n v="0"/>
    <m/>
    <m/>
    <m/>
    <s v="Türk Elektronik Para A.Ş."/>
    <x v="2"/>
    <s v="Yenileme"/>
    <s v="Lisans"/>
    <s v="Lisans Kiralama"/>
    <s v="Param Grup"/>
    <x v="0"/>
    <x v="0"/>
    <s v="Yurt İçi"/>
    <s v="Türkiye"/>
  </r>
  <r>
    <s v="Q2"/>
    <x v="1"/>
    <x v="4"/>
    <m/>
    <s v="TURK FINANSMAN ANONIM SIRKETI"/>
    <s v="VY.05.007"/>
    <s v="Varuna CRM (Enterprise) Aylik Kiralama"/>
    <s v="Univera - Turk ELektronik Para"/>
    <x v="10"/>
    <s v="Varuna"/>
    <s v="Varuna"/>
    <n v="1900"/>
    <m/>
    <n v="13"/>
    <m/>
    <n v="24700"/>
    <m/>
    <n v="0"/>
    <m/>
    <n v="24700"/>
    <m/>
    <n v="0"/>
    <n v="0"/>
    <m/>
    <m/>
    <m/>
    <s v="Türk Finansman A.Ş."/>
    <x v="2"/>
    <s v="Yenileme"/>
    <s v="Lisans"/>
    <s v="Lisans Kiralama"/>
    <s v="Key Account"/>
    <x v="0"/>
    <x v="0"/>
    <s v="Yurt İçi"/>
    <s v="Türkiye"/>
  </r>
  <r>
    <s v="Q2"/>
    <x v="1"/>
    <x v="4"/>
    <m/>
    <s v="TURK FINANSMAN ANONIM SIRKETI"/>
    <s v="VY.05.007"/>
    <s v="Varuna CRM (Enterprise) Aylik Kiralama"/>
    <s v="Univera - Turk ELektronik Para"/>
    <x v="10"/>
    <s v="Varuna"/>
    <s v="Varuna"/>
    <n v="1900"/>
    <m/>
    <n v="16"/>
    <m/>
    <n v="30400"/>
    <m/>
    <n v="0"/>
    <m/>
    <n v="30400"/>
    <m/>
    <n v="0"/>
    <n v="0"/>
    <m/>
    <m/>
    <m/>
    <s v="Türk Finansman A.Ş."/>
    <x v="2"/>
    <s v="Yenileme"/>
    <s v="Lisans"/>
    <s v="Lisans Kiralama"/>
    <s v="Key Account"/>
    <x v="0"/>
    <x v="0"/>
    <s v="Yurt İçi"/>
    <s v="Türkiye"/>
  </r>
  <r>
    <s v="Q2"/>
    <x v="1"/>
    <x v="4"/>
    <m/>
    <s v="TURK FINANSMAN ANONIM SIRKETI"/>
    <s v="VY.05.007"/>
    <s v="Varuna CRM (Enterprise) Aylik Kiralama"/>
    <s v="Univera - Turk ELektronik Para"/>
    <x v="10"/>
    <s v="Varuna"/>
    <s v="Varuna"/>
    <n v="1900"/>
    <m/>
    <n v="17"/>
    <m/>
    <n v="32300"/>
    <m/>
    <n v="0"/>
    <m/>
    <n v="32300"/>
    <m/>
    <n v="0"/>
    <n v="0"/>
    <m/>
    <m/>
    <m/>
    <s v="Türk Finansman A.Ş."/>
    <x v="2"/>
    <s v="Yenileme"/>
    <s v="Lisans"/>
    <s v="Lisans Kiralama"/>
    <s v="Key Account"/>
    <x v="0"/>
    <x v="0"/>
    <s v="Yurt İçi"/>
    <s v="Türkiye"/>
  </r>
  <r>
    <s v="Q2"/>
    <x v="1"/>
    <x v="4"/>
    <m/>
    <s v="UNIVIS BILISIM DESTEK HIZMETLERI SAN.TIC .A.S"/>
    <s v="VY.05.007"/>
    <s v="Varuna CRM (Enterprise) Aylik Kiralama"/>
    <s v="Univera - Turk ELektronik Para"/>
    <x v="10"/>
    <s v="Varuna"/>
    <s v="Varuna"/>
    <n v="1900"/>
    <m/>
    <n v="12"/>
    <m/>
    <n v="22800"/>
    <m/>
    <n v="0"/>
    <m/>
    <n v="22800"/>
    <m/>
    <n v="0"/>
    <n v="0"/>
    <m/>
    <m/>
    <m/>
    <s v="Univis"/>
    <x v="2"/>
    <s v="Yenileme"/>
    <s v="Lisans"/>
    <s v="Lisans Kiralama"/>
    <s v="Param Grup"/>
    <x v="0"/>
    <x v="0"/>
    <s v="Yurt İçi"/>
    <s v="Türkiye"/>
  </r>
  <r>
    <s v="Q2"/>
    <x v="1"/>
    <x v="4"/>
    <m/>
    <s v="UNIVIS BILISIM DESTEK HIZMETLERI SAN.TIC .A.S"/>
    <s v="VY.05.007"/>
    <s v="Varuna CRM (Enterprise) Aylik Kiralama"/>
    <s v="Univera - Turk ELektronik Para"/>
    <x v="10"/>
    <s v="Varuna"/>
    <s v="Varuna"/>
    <n v="1900"/>
    <m/>
    <n v="11"/>
    <m/>
    <n v="20900"/>
    <m/>
    <n v="0"/>
    <m/>
    <n v="20900"/>
    <m/>
    <n v="0"/>
    <n v="0"/>
    <m/>
    <m/>
    <m/>
    <s v="Univis"/>
    <x v="2"/>
    <s v="Yenileme"/>
    <s v="Lisans"/>
    <s v="Lisans Kiralama"/>
    <s v="Param Grup"/>
    <x v="0"/>
    <x v="0"/>
    <s v="Yurt İçi"/>
    <s v="Türkiye"/>
  </r>
  <r>
    <s v="Q2"/>
    <x v="1"/>
    <x v="4"/>
    <m/>
    <s v="UNIVIS BILISIM DESTEK HIZMETLERI SAN.TIC .A.S"/>
    <s v="VY.05.007"/>
    <s v="Varuna CRM (Enterprise) Aylik Kiralama"/>
    <s v="Univera - Turk ELektronik Para"/>
    <x v="10"/>
    <s v="Varuna"/>
    <s v="Varuna"/>
    <n v="1900"/>
    <m/>
    <n v="12"/>
    <m/>
    <n v="22800"/>
    <m/>
    <n v="0"/>
    <m/>
    <n v="22800"/>
    <m/>
    <n v="0"/>
    <n v="0"/>
    <m/>
    <m/>
    <m/>
    <s v="Univis"/>
    <x v="2"/>
    <s v="Yenileme"/>
    <s v="Lisans"/>
    <s v="Lisans Kiralama"/>
    <s v="Param Grup"/>
    <x v="0"/>
    <x v="0"/>
    <s v="Yurt İçi"/>
    <s v="Türkiye"/>
  </r>
  <r>
    <s v="Q2"/>
    <x v="1"/>
    <x v="4"/>
    <m/>
    <s v="ALKAR DAGITIM GIDA INSAAT VE OTOMOTIV SANAYI TICARET LIMITED SIRKETI"/>
    <s v="UH.01.002"/>
    <s v="Unidox Kontör"/>
    <s v="Univera Kontör Satışı"/>
    <x v="6"/>
    <s v="E-Dönüşüm"/>
    <s v="Unidox"/>
    <n v="1.29"/>
    <m/>
    <n v="100000"/>
    <m/>
    <n v="129000"/>
    <m/>
    <n v="0"/>
    <m/>
    <n v="129000"/>
    <m/>
    <n v="0"/>
    <n v="0"/>
    <m/>
    <m/>
    <m/>
    <s v="Alkar Dağıtım"/>
    <x v="0"/>
    <s v="Yeni Satış"/>
    <s v="Kontor"/>
    <s v="Kontor Satışı"/>
    <s v="Key Account"/>
    <x v="0"/>
    <x v="0"/>
    <s v="Yurt İçi"/>
    <s v="Türkiye"/>
  </r>
  <r>
    <s v="Q2"/>
    <x v="1"/>
    <x v="4"/>
    <m/>
    <s v="EMIR GIDA - ERHAN ÇADIROGLU"/>
    <s v="UH.01.002"/>
    <s v="Unidox Kontör"/>
    <s v="Univera Kontör Satışı"/>
    <x v="6"/>
    <s v="E-Dönüşüm"/>
    <s v="Unidox"/>
    <n v="2.8"/>
    <m/>
    <n v="10000"/>
    <m/>
    <n v="28000"/>
    <m/>
    <n v="0"/>
    <m/>
    <n v="28000"/>
    <m/>
    <n v="0"/>
    <n v="0"/>
    <m/>
    <m/>
    <m/>
    <s v="Tadım"/>
    <x v="0"/>
    <s v="Yeni Satış"/>
    <s v="Kontor"/>
    <s v="Kontor Satışı"/>
    <s v="Key Account"/>
    <x v="0"/>
    <x v="0"/>
    <s v="Yurt İçi"/>
    <s v="Türkiye"/>
  </r>
  <r>
    <s v="Q2"/>
    <x v="1"/>
    <x v="4"/>
    <m/>
    <s v="GEZICI GROUP SAN.VE TIC.LTD.STI."/>
    <s v="UH.01.002"/>
    <s v="Unidox Kontör"/>
    <s v="Univera Kontör Satışı"/>
    <x v="6"/>
    <s v="E-Dönüşüm"/>
    <s v="Unidox"/>
    <n v="3.1880000000000002"/>
    <m/>
    <n v="10000"/>
    <m/>
    <n v="31880"/>
    <m/>
    <n v="0"/>
    <m/>
    <n v="31880"/>
    <m/>
    <n v="0"/>
    <n v="0"/>
    <m/>
    <m/>
    <m/>
    <s v="Gezici Grup"/>
    <x v="3"/>
    <s v="Yeni Satış"/>
    <s v="Kontor"/>
    <s v="Kontor Satışı"/>
    <s v="Key Account"/>
    <x v="0"/>
    <x v="0"/>
    <s v="Yurt İçi"/>
    <s v="Türkiye"/>
  </r>
  <r>
    <s v="Q2"/>
    <x v="1"/>
    <x v="4"/>
    <m/>
    <s v="KETPA GIDA TEMIZLIK LPG TÜM KÖMÜR ALIM SATIM INSAAT SAGLIK HIZMETLERI SANAYI VE TICARET LTD."/>
    <s v="UH.01.002"/>
    <s v="Unidox Kontör"/>
    <s v="Univera Kontör Satışı"/>
    <x v="6"/>
    <s v="E-Dönüşüm"/>
    <s v="Unidox"/>
    <n v="2.8"/>
    <m/>
    <n v="10000"/>
    <m/>
    <n v="28000"/>
    <m/>
    <n v="0"/>
    <m/>
    <n v="28000"/>
    <m/>
    <n v="0"/>
    <n v="0"/>
    <m/>
    <m/>
    <m/>
    <s v="Ketpa Gıda"/>
    <x v="3"/>
    <s v="Yeni Satış"/>
    <s v="Kontor"/>
    <s v="Kontor Satışı"/>
    <s v="Key Account"/>
    <x v="0"/>
    <x v="0"/>
    <s v="Yurt İçi"/>
    <s v="Türkiye"/>
  </r>
  <r>
    <s v="Q2"/>
    <x v="1"/>
    <x v="4"/>
    <m/>
    <s v="BALIKESIR ELEKTROMEKANIK SANAYI TESISLERI AS."/>
    <s v="SH.02.001"/>
    <s v="Stokbar Panorama - Yillik Yazilim Bakim Hizmeti"/>
    <s v="Univera - Best Elektromekanik"/>
    <x v="13"/>
    <s v="Stokbar"/>
    <s v="Stokbar"/>
    <n v="303175.06"/>
    <m/>
    <n v="1"/>
    <m/>
    <n v="303175.06"/>
    <m/>
    <n v="0"/>
    <m/>
    <n v="303175.06"/>
    <m/>
    <n v="0"/>
    <n v="0"/>
    <m/>
    <m/>
    <m/>
    <s v="Balıkesir Elektromekanik"/>
    <x v="0"/>
    <s v="Yenileme"/>
    <s v="Hizmet"/>
    <s v="Bakım ve Destek Hizmeti"/>
    <s v="Key Account"/>
    <x v="0"/>
    <x v="0"/>
    <s v="Yurt İçi"/>
    <s v="Türkiye"/>
  </r>
  <r>
    <s v="Q2"/>
    <x v="1"/>
    <x v="4"/>
    <m/>
    <s v="PANAGRO TAR. HAY. GIDA SAN. TIC. A.S."/>
    <s v="SH.02.001"/>
    <s v="Stokbar Panorama - Yillik Yazilim Bakim Hizmeti"/>
    <s v="Univera - Torku"/>
    <x v="13"/>
    <s v="Stokbar"/>
    <s v="Stokbar"/>
    <n v="240840.95999999999"/>
    <m/>
    <n v="1"/>
    <m/>
    <n v="240840.95999999999"/>
    <m/>
    <n v="0"/>
    <m/>
    <n v="240840.95999999999"/>
    <m/>
    <n v="0"/>
    <n v="0"/>
    <m/>
    <m/>
    <m/>
    <s v="Torku"/>
    <x v="0"/>
    <s v="Yenileme"/>
    <s v="Hizmet"/>
    <s v="Bakım ve Destek Hizmeti"/>
    <s v="Key Account"/>
    <x v="0"/>
    <x v="0"/>
    <s v="Yurt İçi"/>
    <s v="Türkiye"/>
  </r>
  <r>
    <s v="Q2"/>
    <x v="1"/>
    <x v="4"/>
    <m/>
    <s v="BALIKESIR ELEKTROMEKANIK SANAYI TESISLERI AS."/>
    <s v="SH.03.001"/>
    <s v="Stokbar Panorama - Çafri Merkezi Hizmeti (Tesis)"/>
    <s v="Univera - Best Elektromekanik"/>
    <x v="13"/>
    <s v="Stokbar"/>
    <s v="Stokbar"/>
    <n v="77101.2"/>
    <m/>
    <n v="2"/>
    <m/>
    <n v="154202.4"/>
    <m/>
    <n v="0"/>
    <m/>
    <n v="154202.4"/>
    <m/>
    <n v="0"/>
    <n v="0"/>
    <m/>
    <m/>
    <m/>
    <s v="Balıkesir Elektromekanik"/>
    <x v="0"/>
    <s v="Yenileme"/>
    <s v="Hizmet"/>
    <s v="Çağrı Merkezi"/>
    <s v="Key Account"/>
    <x v="0"/>
    <x v="0"/>
    <s v="Yurt İçi"/>
    <s v="Türkiye"/>
  </r>
  <r>
    <s v="Q2"/>
    <x v="1"/>
    <x v="4"/>
    <m/>
    <s v="PANAGRO TAR. HAY. GIDA SAN. TIC. A.S."/>
    <s v="SH.03.004"/>
    <s v="Stokbar Panorama - Çafri Merkezi Hizmeti (Depo/Lokasyon)"/>
    <s v="Univera - Torku"/>
    <x v="13"/>
    <s v="Stokbar"/>
    <s v="Stokbar"/>
    <n v="53760"/>
    <m/>
    <n v="1"/>
    <m/>
    <n v="53760"/>
    <m/>
    <n v="0"/>
    <m/>
    <n v="53760"/>
    <m/>
    <n v="0"/>
    <n v="0"/>
    <m/>
    <m/>
    <m/>
    <s v="Torku"/>
    <x v="0"/>
    <s v="Yenileme"/>
    <s v="Hizmet"/>
    <s v="Çağrı Merkezi"/>
    <s v="Key Account"/>
    <x v="0"/>
    <x v="0"/>
    <s v="Yurt İçi"/>
    <s v="Türkiye"/>
  </r>
  <r>
    <s v="Q2"/>
    <x v="1"/>
    <x v="4"/>
    <m/>
    <s v="LOREAL TÜRKIYE SAN VE TIC. A.S."/>
    <s v="QH.02.001"/>
    <s v="Quest Panorama - Yillik Yazilim Bakimi, Yasatma ve Merkezi Destek Hizmeti"/>
    <s v="Univera - Loreal Lux"/>
    <x v="13"/>
    <s v="Quest"/>
    <s v="Quest"/>
    <n v="179685"/>
    <m/>
    <n v="1"/>
    <m/>
    <n v="179685"/>
    <m/>
    <n v="0"/>
    <m/>
    <n v="179685"/>
    <m/>
    <n v="0"/>
    <n v="0"/>
    <m/>
    <m/>
    <m/>
    <s v="Loreal"/>
    <x v="0"/>
    <s v="Yenileme"/>
    <s v="Hizmet"/>
    <s v="Bakım ve Destek Hizmeti"/>
    <s v="Key Account"/>
    <x v="0"/>
    <x v="0"/>
    <s v="Yurt İçi"/>
    <s v="Türkiye"/>
  </r>
  <r>
    <s v="Q2"/>
    <x v="1"/>
    <x v="4"/>
    <m/>
    <s v="LOREAL TÜRKIYE SAN VE TIC. A.S."/>
    <s v="QH.02.001"/>
    <s v="Quest Panorama - Yillik Yazilim Bakimi, Yasatma ve Merkezi Destek Hizmeti"/>
    <s v="Univera - Loreal Lux"/>
    <x v="13"/>
    <s v="Quest"/>
    <s v="Quest"/>
    <n v="614167"/>
    <m/>
    <n v="1"/>
    <m/>
    <n v="614167"/>
    <m/>
    <n v="0"/>
    <m/>
    <n v="614167"/>
    <m/>
    <n v="0"/>
    <n v="0"/>
    <m/>
    <m/>
    <m/>
    <s v="Loreal"/>
    <x v="0"/>
    <s v="Yenileme"/>
    <s v="Hizmet"/>
    <s v="Bakım ve Destek Hizmeti"/>
    <s v="Key Account"/>
    <x v="0"/>
    <x v="0"/>
    <s v="Yurt İçi"/>
    <s v="Türkiye"/>
  </r>
  <r>
    <s v="Q2"/>
    <x v="1"/>
    <x v="4"/>
    <m/>
    <s v="LOREAL TÜRKIYE SAN VE TIC. A.S."/>
    <s v="QH.01.001"/>
    <s v="Quest Panorama - Proje ve Ürün Yönetimi Danismanlifi Hizmeti"/>
    <s v="Univera - Loreal Eczane"/>
    <x v="13"/>
    <s v="Quest"/>
    <s v="Quest"/>
    <n v="22050"/>
    <m/>
    <n v="3"/>
    <m/>
    <n v="73500"/>
    <m/>
    <n v="7350"/>
    <m/>
    <n v="66150"/>
    <m/>
    <n v="0"/>
    <n v="0"/>
    <m/>
    <m/>
    <m/>
    <s v="Loreal"/>
    <x v="0"/>
    <s v="Yeni Satış"/>
    <s v="Hizmet"/>
    <s v="Proje Yönetimi ve Danışmanlık"/>
    <s v="Key Account"/>
    <x v="0"/>
    <x v="0"/>
    <s v="Yurt İçi"/>
    <s v="Türkiye"/>
  </r>
  <r>
    <s v="Q2"/>
    <x v="1"/>
    <x v="4"/>
    <m/>
    <s v="LOREAL TÜRKIYE SAN VE TIC. A.S."/>
    <s v="QH.01.001"/>
    <s v="Quest Panorama - Proje ve Ürün Yönetimi Danismanlifi Hizmeti"/>
    <s v="Univera - Loreal Eczane"/>
    <x v="13"/>
    <s v="Quest"/>
    <s v="Quest"/>
    <n v="19600"/>
    <m/>
    <n v="3"/>
    <m/>
    <n v="73500"/>
    <m/>
    <n v="14700"/>
    <m/>
    <n v="58800"/>
    <m/>
    <n v="0"/>
    <n v="0"/>
    <m/>
    <m/>
    <m/>
    <s v="Loreal"/>
    <x v="0"/>
    <s v="Yeni Satış"/>
    <s v="Hizmet"/>
    <s v="Proje Yönetimi ve Danışmanlık"/>
    <s v="Key Account"/>
    <x v="0"/>
    <x v="0"/>
    <s v="Yurt İçi"/>
    <s v="Türkiye"/>
  </r>
  <r>
    <s v="Q2"/>
    <x v="1"/>
    <x v="4"/>
    <m/>
    <s v="LOREAL TÜRKIYE SAN VE TIC. A.S."/>
    <s v="QY.02.007"/>
    <s v="Quest Panorama - Mobil Kullanicisi Yazılımi (Enterprise)"/>
    <s v="Univera - Loreal Lux"/>
    <x v="13"/>
    <s v="Quest"/>
    <s v="Quest"/>
    <n v="14701.5"/>
    <m/>
    <n v="50"/>
    <m/>
    <n v="816750"/>
    <m/>
    <n v="81675"/>
    <m/>
    <n v="735075"/>
    <m/>
    <n v="0"/>
    <n v="0"/>
    <m/>
    <m/>
    <m/>
    <s v="Loreal"/>
    <x v="0"/>
    <s v="Yeni Satış"/>
    <s v="Lisans"/>
    <s v="Lisans Satışı"/>
    <s v="Key Account"/>
    <x v="0"/>
    <x v="0"/>
    <s v="Yurt İçi"/>
    <s v="Türkiye"/>
  </r>
  <r>
    <s v="Q2"/>
    <x v="1"/>
    <x v="4"/>
    <m/>
    <s v="LOREAL TÜRKIYE SAN VE TIC. A.S."/>
    <s v="QH.08.001"/>
    <s v="Quest Panorama - Hosting Hizmeti"/>
    <s v="Univera - Loreal Lux"/>
    <x v="13"/>
    <s v="Hosting"/>
    <s v="Quest"/>
    <n v="304770"/>
    <m/>
    <n v="1"/>
    <m/>
    <n v="304770"/>
    <m/>
    <n v="0"/>
    <m/>
    <n v="304770"/>
    <m/>
    <n v="0"/>
    <n v="0"/>
    <m/>
    <m/>
    <m/>
    <s v="Loreal"/>
    <x v="0"/>
    <s v="Yenileme"/>
    <s v="Hizmet"/>
    <s v="Hosting"/>
    <s v="Key Account"/>
    <x v="0"/>
    <x v="0"/>
    <s v="Yurt İçi"/>
    <s v="Türkiye"/>
  </r>
  <r>
    <s v="Q2"/>
    <x v="1"/>
    <x v="4"/>
    <m/>
    <s v="YUSUF ALDEMİR (ALDEMİR BİLİŞİM HizmetLERİ VE DANIŞMANLIK)"/>
    <s v="EH.02.016"/>
    <s v="Enroute Panorama - E-Defter Saklama Hizmeti"/>
    <s v="Univera - Kanal"/>
    <x v="6"/>
    <s v="E-Dönüşüm"/>
    <s v="Unidox"/>
    <n v="6250"/>
    <m/>
    <n v="4"/>
    <m/>
    <n v="25000"/>
    <m/>
    <n v="0"/>
    <m/>
    <n v="25000"/>
    <m/>
    <n v="0"/>
    <n v="0"/>
    <m/>
    <m/>
    <m/>
    <s v="Aldemir Bilişim"/>
    <x v="0"/>
    <s v="Yeni Satış"/>
    <s v="Hizmet"/>
    <s v="E-Dönüşüm"/>
    <s v="Diğer"/>
    <x v="1"/>
    <x v="3"/>
    <s v="Yurt İçi"/>
    <s v="Türkiye"/>
  </r>
  <r>
    <s v="Q2"/>
    <x v="1"/>
    <x v="4"/>
    <m/>
    <s v="BMC OTOMOTIV SAN. VE TIC. A.S."/>
    <s v="CDH.03.003"/>
    <s v="Calldesk Panorama Admin Uzman Destek Hizmeti"/>
    <s v="Univera - BMC"/>
    <x v="13"/>
    <s v="ServiceCore"/>
    <s v="Calldesk"/>
    <n v="117000"/>
    <m/>
    <n v="1"/>
    <m/>
    <n v="117000"/>
    <m/>
    <n v="0"/>
    <m/>
    <n v="117000"/>
    <m/>
    <n v="0"/>
    <n v="0"/>
    <m/>
    <m/>
    <m/>
    <s v="BMC"/>
    <x v="0"/>
    <s v="Yenileme"/>
    <s v="Hizmet"/>
    <s v="Uzman Destek Hizmeti"/>
    <s v="Key Account"/>
    <x v="0"/>
    <x v="0"/>
    <s v="Yurt İçi"/>
    <s v="Türkiye"/>
  </r>
  <r>
    <s v="Q2"/>
    <x v="1"/>
    <x v="4"/>
    <m/>
    <s v="BMC OTOMOTIV SAN. VE TIC. A.S."/>
    <s v="CDH.03.003"/>
    <s v="Calldesk Panorama Admin Uzman Destek Hizmeti"/>
    <s v="Univera - BMC"/>
    <x v="13"/>
    <s v="ServiceCore"/>
    <s v="Calldesk"/>
    <n v="117000"/>
    <m/>
    <n v="3"/>
    <m/>
    <n v="351000"/>
    <m/>
    <n v="0"/>
    <m/>
    <n v="351000"/>
    <m/>
    <n v="0"/>
    <n v="0"/>
    <m/>
    <m/>
    <m/>
    <s v="BMC"/>
    <x v="0"/>
    <s v="Yenileme"/>
    <s v="Hizmet"/>
    <s v="Uzman Destek Hizmeti"/>
    <s v="Key Account"/>
    <x v="0"/>
    <x v="0"/>
    <s v="Yurt İçi"/>
    <s v="Türkiye"/>
  </r>
  <r>
    <s v="Q4"/>
    <x v="0"/>
    <x v="9"/>
    <m/>
    <s v="BROWN FORMAN İÇKİ TİC. LTD. ŞTİ."/>
    <s v="EH.03.003"/>
    <s v="EnRoute Panorama - Uzman Destek Hizmeti"/>
    <s v="Univera - Brown Forman"/>
    <x v="12"/>
    <s v="Enroute"/>
    <m/>
    <n v="118750"/>
    <m/>
    <n v="4"/>
    <m/>
    <n v="475000"/>
    <m/>
    <n v="0"/>
    <m/>
    <n v="475000"/>
    <m/>
    <n v="0"/>
    <n v="0"/>
    <s v="UNI240000001877"/>
    <m/>
    <m/>
    <s v="Brown Forman"/>
    <x v="0"/>
    <s v="Yenileme"/>
    <s v="Hizmet"/>
    <s v="Hosting"/>
    <s v="Key Account"/>
    <x v="0"/>
    <x v="0"/>
    <s v="Yurt İçi"/>
    <s v="Türkiye"/>
  </r>
  <r>
    <s v="Q4"/>
    <x v="0"/>
    <x v="9"/>
    <m/>
    <s v="YENER ELEKTRONIK ESYA LPG-AKARYAKIT GIDA INSAAT TAAHHÜT SANAYI TICARET LIMITED SIRKETI"/>
    <s v="EYS.04.012"/>
    <s v="EnRoute Panorama - E-Dönüsüm Modül Lisansi Standart"/>
    <s v="Univera Doğuş Çay Projesi"/>
    <x v="12"/>
    <s v="E-Dönüşüm"/>
    <m/>
    <n v="20000"/>
    <m/>
    <n v="1"/>
    <m/>
    <n v="25000"/>
    <m/>
    <n v="5000"/>
    <m/>
    <n v="20000"/>
    <m/>
    <n v="0"/>
    <n v="0"/>
    <s v="UNI240000001861"/>
    <m/>
    <m/>
    <s v="Doğuş Çay"/>
    <x v="0"/>
    <s v="Yeni Satış"/>
    <s v="Lisans"/>
    <s v="Lisans Satışı"/>
    <s v="Key Account"/>
    <x v="0"/>
    <x v="0"/>
    <s v="Yurt İçi"/>
    <s v="Türkiye"/>
  </r>
  <r>
    <s v="Q4"/>
    <x v="0"/>
    <x v="9"/>
    <m/>
    <s v="ALTUN TEMIZLIK TÜTÜN ÜRÜNLERI PAZARLAMA A .S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1776"/>
    <m/>
    <m/>
    <s v="JTI"/>
    <x v="0"/>
    <s v="Yenileme"/>
    <s v="Hizmet"/>
    <s v="Çağrı Merkezi"/>
    <s v="Key Account"/>
    <x v="0"/>
    <x v="0"/>
    <s v="Yurt İçi"/>
    <s v="Türkiye"/>
  </r>
  <r>
    <s v="Q4"/>
    <x v="0"/>
    <x v="9"/>
    <m/>
    <s v="ARME DAGITIM PAZARLAMA SANAYI VE TIC. A.S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1777"/>
    <m/>
    <m/>
    <s v="JTI"/>
    <x v="0"/>
    <s v="Yenileme"/>
    <s v="Hizmet"/>
    <s v="Çağrı Merkezi"/>
    <s v="Key Account"/>
    <x v="0"/>
    <x v="0"/>
    <s v="Yurt İçi"/>
    <s v="Türkiye"/>
  </r>
  <r>
    <s v="Q4"/>
    <x v="0"/>
    <x v="9"/>
    <m/>
    <s v="ONGUN EMGIN GIDA DAG. PAZ. TUR.SAN. TIC. LTD. STI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1807"/>
    <m/>
    <m/>
    <s v="JTI"/>
    <x v="0"/>
    <s v="Yenileme"/>
    <s v="Hizmet"/>
    <s v="Çağrı Merkezi"/>
    <s v="Key Account"/>
    <x v="0"/>
    <x v="0"/>
    <s v="Yurt İçi"/>
    <s v="Türkiye"/>
  </r>
  <r>
    <s v="Q4"/>
    <x v="0"/>
    <x v="9"/>
    <m/>
    <s v="ONGUN EMGIN GIDA DAG. PAZ. TUR.SAN. TIC. LTD. STI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1808"/>
    <m/>
    <m/>
    <s v="JTI"/>
    <x v="0"/>
    <s v="Yenileme"/>
    <s v="Hizmet"/>
    <s v="Çağrı Merkezi"/>
    <s v="Key Account"/>
    <x v="0"/>
    <x v="0"/>
    <s v="Yurt İçi"/>
    <s v="Türkiye"/>
  </r>
  <r>
    <s v="Q4"/>
    <x v="0"/>
    <x v="9"/>
    <m/>
    <s v="ONGUN EMGIN GIDA DAG. PAZ. TUR.SAN. TIC. LTD. STI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1809"/>
    <m/>
    <m/>
    <s v="JTI"/>
    <x v="0"/>
    <s v="Yenileme"/>
    <s v="Hizmet"/>
    <s v="Çağrı Merkezi"/>
    <s v="Key Account"/>
    <x v="0"/>
    <x v="0"/>
    <s v="Yurt İçi"/>
    <s v="Türkiye"/>
  </r>
  <r>
    <s v="Q4"/>
    <x v="0"/>
    <x v="9"/>
    <m/>
    <s v="ONGUN EMGIN GIDA DAG. PAZ. TUR.SAN. TIC. LTD. STI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1810"/>
    <m/>
    <m/>
    <s v="JTI"/>
    <x v="0"/>
    <s v="Yenileme"/>
    <s v="Hizmet"/>
    <s v="Çağrı Merkezi"/>
    <s v="Key Account"/>
    <x v="0"/>
    <x v="0"/>
    <s v="Yurt İçi"/>
    <s v="Türkiye"/>
  </r>
  <r>
    <s v="Q4"/>
    <x v="0"/>
    <x v="9"/>
    <m/>
    <s v="ONGUN EMGIN GIDA DAG. PAZ. TUR.SAN. TIC. LTD. STI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1811"/>
    <m/>
    <m/>
    <s v="JTI"/>
    <x v="0"/>
    <s v="Yenileme"/>
    <s v="Hizmet"/>
    <s v="Çağrı Merkezi"/>
    <s v="Key Account"/>
    <x v="0"/>
    <x v="0"/>
    <s v="Yurt İçi"/>
    <s v="Türkiye"/>
  </r>
  <r>
    <s v="Q4"/>
    <x v="0"/>
    <x v="9"/>
    <m/>
    <s v="ONGUN EMGIN GIDA DAG. PAZ. TUR.SAN. TIC. LTD. STI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1812"/>
    <m/>
    <m/>
    <s v="JTI"/>
    <x v="0"/>
    <s v="Yenileme"/>
    <s v="Hizmet"/>
    <s v="Çağrı Merkezi"/>
    <s v="Key Account"/>
    <x v="0"/>
    <x v="0"/>
    <s v="Yurt İçi"/>
    <s v="Türkiye"/>
  </r>
  <r>
    <s v="Q4"/>
    <x v="0"/>
    <x v="9"/>
    <m/>
    <s v="ONGUN EMGIN GIDA DAG. PAZ. TUR.SAN. TIC. LTD. STI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1813"/>
    <m/>
    <m/>
    <s v="JTI"/>
    <x v="0"/>
    <s v="Yenileme"/>
    <s v="Hizmet"/>
    <s v="Çağrı Merkezi"/>
    <s v="Key Account"/>
    <x v="0"/>
    <x v="0"/>
    <s v="Yurt İçi"/>
    <s v="Türkiye"/>
  </r>
  <r>
    <s v="Q4"/>
    <x v="0"/>
    <x v="9"/>
    <m/>
    <s v="ÖZÇELIK MESRUBAT VE GIDA MAD.TIC.PAZ.A.S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1855"/>
    <m/>
    <m/>
    <s v="JTI"/>
    <x v="0"/>
    <s v="Yenileme"/>
    <s v="Hizmet"/>
    <s v="Çağrı Merkezi"/>
    <s v="Key Account"/>
    <x v="0"/>
    <x v="0"/>
    <s v="Yurt İçi"/>
    <s v="Türkiye"/>
  </r>
  <r>
    <s v="Q4"/>
    <x v="0"/>
    <x v="9"/>
    <m/>
    <s v="ZÜMRÜT TEKEL ÜRÜNLERI GIDA PAZ.INS.TAAH.SAN.VE.TIC.LTD STI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1806"/>
    <m/>
    <m/>
    <s v="JTI"/>
    <x v="0"/>
    <s v="Yenileme"/>
    <s v="Hizmet"/>
    <s v="Çağrı Merkezi"/>
    <s v="Key Account"/>
    <x v="0"/>
    <x v="0"/>
    <s v="Yurt İçi"/>
    <s v="Türkiye"/>
  </r>
  <r>
    <s v="Q4"/>
    <x v="0"/>
    <x v="10"/>
    <m/>
    <s v="Mey İçki Sanayi ve Ticaret A.Ş."/>
    <s v="EH.03.004"/>
    <s v="EnRoute Panorama - Admin Operatör Hizmeti"/>
    <s v="Univera - Mey İçki"/>
    <x v="11"/>
    <s v="Enroute"/>
    <m/>
    <n v="112050.5"/>
    <m/>
    <n v="1"/>
    <m/>
    <n v="112050.5"/>
    <m/>
    <n v="0"/>
    <m/>
    <n v="112050.5"/>
    <m/>
    <n v="0"/>
    <n v="0"/>
    <s v="UNI240000001902"/>
    <m/>
    <m/>
    <s v="Mey İçki"/>
    <x v="0"/>
    <s v="Yenileme"/>
    <s v="Hizmet"/>
    <s v="Uzman Destek Hizmeti"/>
    <s v="Key Account"/>
    <x v="0"/>
    <x v="0"/>
    <s v="Yurt İçi"/>
    <s v="Türkiye"/>
  </r>
  <r>
    <s v="Q2"/>
    <x v="1"/>
    <x v="4"/>
    <m/>
    <s v="4 SIMPLE BİLİŞİM SANAYİ VE TİC. LTD. ŞTİ."/>
    <s v="WProje Yönetimi.01.003"/>
    <s v="Webplus EK KULLANICI LISANSI +1"/>
    <s v="Univera - Kanal"/>
    <x v="5"/>
    <s v="Enroute"/>
    <s v="Webplus"/>
    <n v="4182.75"/>
    <m/>
    <n v="1"/>
    <m/>
    <n v="4182.75"/>
    <m/>
    <n v="0"/>
    <m/>
    <n v="4182.75"/>
    <m/>
    <n v="0"/>
    <n v="0"/>
    <m/>
    <m/>
    <m/>
    <s v="4 Simple"/>
    <x v="0"/>
    <s v="Yeni Satış"/>
    <s v="Lisans"/>
    <s v="Lisans Satışı"/>
    <s v="Diğer"/>
    <x v="1"/>
    <x v="11"/>
    <s v="Yurt İçi"/>
    <s v="Türkiye"/>
  </r>
  <r>
    <s v="Q2"/>
    <x v="1"/>
    <x v="4"/>
    <m/>
    <s v="4 SIMPLE BİLİŞİM SANAYİ VE TİC. LTD. ŞTİ."/>
    <s v="WProje Yönetimi.01.007"/>
    <s v="Webplus E-DÖNÜSÜM MODÜL LISANSI"/>
    <s v="Univera - Kanal"/>
    <x v="5"/>
    <s v="Enroute"/>
    <s v="Webplus"/>
    <n v="14157"/>
    <m/>
    <n v="1"/>
    <m/>
    <n v="14157"/>
    <m/>
    <n v="0"/>
    <m/>
    <n v="14157"/>
    <m/>
    <n v="0"/>
    <n v="0"/>
    <m/>
    <m/>
    <m/>
    <s v="4 Simple"/>
    <x v="0"/>
    <s v="Yeni Satış"/>
    <s v="Lisans"/>
    <s v="Lisans Satışı"/>
    <s v="Diğer"/>
    <x v="1"/>
    <x v="11"/>
    <s v="Yurt İçi"/>
    <s v="Türkiye"/>
  </r>
  <r>
    <s v="Q2"/>
    <x v="1"/>
    <x v="4"/>
    <m/>
    <s v="4 SIMPLE BİLİŞİM SANAYİ VE TİC. LTD. ŞTİ."/>
    <s v="WProje Yönetimi.01.005"/>
    <s v="Webplus DISTRIBUTION SATIS-DAGITIM YazılımI (Standart)"/>
    <s v="Univera - Kanal"/>
    <x v="5"/>
    <s v="Enroute"/>
    <s v="Webplus"/>
    <n v="51480"/>
    <m/>
    <n v="1"/>
    <m/>
    <n v="51480"/>
    <m/>
    <n v="0"/>
    <m/>
    <n v="51480"/>
    <m/>
    <n v="0"/>
    <n v="0"/>
    <m/>
    <m/>
    <m/>
    <s v="4 Simple"/>
    <x v="0"/>
    <s v="Yeni Satış"/>
    <s v="Lisans"/>
    <s v="Lisans Satışı"/>
    <s v="Diğer"/>
    <x v="1"/>
    <x v="11"/>
    <s v="Yurt İçi"/>
    <s v="Türkiye"/>
  </r>
  <r>
    <s v="Q2"/>
    <x v="1"/>
    <x v="4"/>
    <m/>
    <s v="4 SIMPLE BİLİŞİM SANAYİ VE TİC. LTD. ŞTİ."/>
    <s v="WProje Yönetimi.02.001"/>
    <s v="Webplus (Android) SATIS TEMSILCISI LISANSI"/>
    <s v="Univera - Kanal"/>
    <x v="5"/>
    <s v="Enroute"/>
    <s v="Webplus"/>
    <n v="4504.5"/>
    <m/>
    <n v="2"/>
    <m/>
    <n v="9009"/>
    <m/>
    <n v="0"/>
    <m/>
    <n v="9009"/>
    <m/>
    <n v="0"/>
    <n v="0"/>
    <m/>
    <m/>
    <m/>
    <s v="4 Simple"/>
    <x v="0"/>
    <s v="Yeni Satış"/>
    <s v="Lisans"/>
    <s v="Lisans Satışı"/>
    <s v="Diğer"/>
    <x v="1"/>
    <x v="11"/>
    <s v="Yurt İçi"/>
    <s v="Türkiye"/>
  </r>
  <r>
    <s v="Q2"/>
    <x v="1"/>
    <x v="4"/>
    <m/>
    <s v="4 SIMPLE BİLİŞİM SANAYİ VE TİC. LTD. ŞTİ."/>
    <s v="WProje Yönetimi.02.001"/>
    <s v="Webplus (Android) SATIS TEMSILCISI LISANSI"/>
    <s v="Univera - Kanal"/>
    <x v="5"/>
    <s v="Enroute"/>
    <s v="Webplus"/>
    <n v="17517.5"/>
    <m/>
    <n v="1"/>
    <m/>
    <n v="17517.5"/>
    <m/>
    <n v="0"/>
    <m/>
    <n v="17517.5"/>
    <m/>
    <n v="0"/>
    <n v="0"/>
    <m/>
    <m/>
    <m/>
    <s v="4 Simple"/>
    <x v="0"/>
    <s v="Yeni Satış"/>
    <s v="Lisans"/>
    <s v="Lisans Satışı"/>
    <s v="Diğer"/>
    <x v="1"/>
    <x v="11"/>
    <s v="Yurt İçi"/>
    <s v="Türkiye"/>
  </r>
  <r>
    <s v="Q2"/>
    <x v="1"/>
    <x v="4"/>
    <m/>
    <s v="FREKANS PET EVCIL HAYVAN ÜRÜNLERI LTD.STI."/>
    <s v="UH.01.002"/>
    <s v="Unidox Kontör"/>
    <s v="Univera Kontör Satışı"/>
    <x v="6"/>
    <s v="E-Dönüşüm"/>
    <s v="Unidox"/>
    <n v="5.5"/>
    <m/>
    <n v="2000"/>
    <m/>
    <n v="11000"/>
    <m/>
    <n v="0"/>
    <m/>
    <n v="11000"/>
    <m/>
    <n v="0"/>
    <n v="0"/>
    <m/>
    <m/>
    <m/>
    <s v="Frekans Pet"/>
    <x v="3"/>
    <s v="Yeni Satış"/>
    <s v="Kontor"/>
    <s v="Kontor Satışı"/>
    <s v="Key Account"/>
    <x v="0"/>
    <x v="0"/>
    <s v="Yurt İçi"/>
    <s v="Türkiye"/>
  </r>
  <r>
    <s v="Q2"/>
    <x v="1"/>
    <x v="4"/>
    <m/>
    <s v="EFES VITANTA MOLDOVA BREWERY S.A"/>
    <s v="QH.02.001"/>
    <s v="Quest Panorama - Yillik Yazilim Bakimi, Yasatma ve Merkezi Destek Hizmeti"/>
    <s v="Univera - Efes Moldova"/>
    <x v="16"/>
    <s v="Quest"/>
    <s v="Quest"/>
    <n v="15004.47"/>
    <m/>
    <n v="1"/>
    <m/>
    <n v="15004.47278"/>
    <m/>
    <n v="2.7759999999999998E-3"/>
    <m/>
    <n v="15004.47"/>
    <m/>
    <n v="0"/>
    <n v="0"/>
    <m/>
    <m/>
    <m/>
    <s v="Efes International"/>
    <x v="0"/>
    <s v="Yenileme"/>
    <s v="Hizmet"/>
    <s v="Bakım ve Destek Hizmeti"/>
    <s v="Key Account"/>
    <x v="0"/>
    <x v="0"/>
    <s v="Yurt Dışı"/>
    <s v="Moldova"/>
  </r>
  <r>
    <s v="Q2"/>
    <x v="1"/>
    <x v="4"/>
    <m/>
    <s v="EFES VITANTA MOLDOVA BREWERY S.A"/>
    <s v="QH.02.001"/>
    <s v="Quest Panorama - Yillik Yazilim Bakimi, Yasatma ve Merkezi Destek Hizmeti"/>
    <s v="Univera - Efes Moldova"/>
    <x v="16"/>
    <s v="Quest"/>
    <s v="Quest"/>
    <n v="15176.19"/>
    <m/>
    <n v="1"/>
    <m/>
    <n v="15176.188690000001"/>
    <m/>
    <n v="-1.3079999999999999E-3"/>
    <m/>
    <n v="15176.19"/>
    <m/>
    <n v="0"/>
    <n v="0"/>
    <m/>
    <m/>
    <m/>
    <s v="Efes International"/>
    <x v="0"/>
    <s v="Yenileme"/>
    <s v="Hizmet"/>
    <s v="Bakım ve Destek Hizmeti"/>
    <s v="Key Account"/>
    <x v="0"/>
    <x v="0"/>
    <s v="Yurt Dışı"/>
    <s v="Moldova"/>
  </r>
  <r>
    <s v="Q2"/>
    <x v="1"/>
    <x v="4"/>
    <m/>
    <s v="TURK FINANSMAN ANONIM SIRKETI"/>
    <s v="EH.02.016"/>
    <s v="Enroute Panorama - E-Defter Saklama Hizmeti"/>
    <s v="Univera - Kanal"/>
    <x v="6"/>
    <s v="E-Dönüşüm"/>
    <s v="Unidox"/>
    <n v="26200"/>
    <m/>
    <n v="10"/>
    <m/>
    <n v="262000"/>
    <m/>
    <n v="0"/>
    <m/>
    <n v="262000"/>
    <m/>
    <n v="0"/>
    <n v="0"/>
    <m/>
    <m/>
    <m/>
    <s v="Türk Finansman A.Ş."/>
    <x v="2"/>
    <s v="Yeni Satış"/>
    <s v="Hizmet"/>
    <s v="E-Dönüşüm"/>
    <s v="Param Grup"/>
    <x v="1"/>
    <x v="0"/>
    <s v="Yurt İçi"/>
    <s v="Türkiye"/>
  </r>
  <r>
    <s v="Q2"/>
    <x v="1"/>
    <x v="4"/>
    <m/>
    <s v="ESRA MUHTAROGLU"/>
    <s v="UH.01.002"/>
    <s v="Unidox Kontör"/>
    <s v="Univera Kontör Satışı"/>
    <x v="6"/>
    <s v="E-Dönüşüm"/>
    <s v="Unidox"/>
    <n v="2.8"/>
    <m/>
    <n v="-10000"/>
    <m/>
    <n v="0"/>
    <m/>
    <n v="0"/>
    <m/>
    <n v="-28000"/>
    <m/>
    <n v="10000"/>
    <n v="28000"/>
    <m/>
    <m/>
    <m/>
    <s v="Dardanel"/>
    <x v="0"/>
    <s v="Yeni Satış"/>
    <s v="Kontor"/>
    <s v="Kontor Satışı"/>
    <s v="Key Account"/>
    <x v="0"/>
    <x v="0"/>
    <s v="Yurt İçi"/>
    <s v="Türkiye"/>
  </r>
  <r>
    <s v="Q4"/>
    <x v="0"/>
    <x v="10"/>
    <m/>
    <s v="JT INTERNATIONAL SA"/>
    <s v="EY.06.001"/>
    <s v="EnRoute Panorama - Yazilim Gelistirme Hizmeti"/>
    <s v="Univera - JTI İran"/>
    <x v="13"/>
    <s v="Enroute"/>
    <m/>
    <n v="12968.114754098362"/>
    <m/>
    <n v="4.2699999999999996"/>
    <m/>
    <n v="55373.848915000002"/>
    <m/>
    <n v="-1.085E-3"/>
    <m/>
    <n v="55373.85"/>
    <m/>
    <n v="0"/>
    <n v="0"/>
    <s v="ENV240000000119"/>
    <m/>
    <m/>
    <s v="JTI"/>
    <x v="0"/>
    <s v="Yeni Satış"/>
    <s v="Hizmet"/>
    <s v="Yazılım Geliştirme"/>
    <s v="Key Account"/>
    <x v="0"/>
    <x v="0"/>
    <s v="Yurt İçi"/>
    <s v="Türkiye"/>
  </r>
  <r>
    <s v="Q4"/>
    <x v="0"/>
    <x v="10"/>
    <m/>
    <s v="JT INTERNATIONAL SA"/>
    <s v="EH.02.001"/>
    <s v="EnRoute Panorama - Yazilim Bakimi, Yasatma ve Merkezi Destek Hizmeti"/>
    <s v="Univera - JTI İran"/>
    <x v="13"/>
    <s v="Enroute"/>
    <m/>
    <n v="124524.22"/>
    <m/>
    <n v="1"/>
    <m/>
    <n v="124524.219017"/>
    <m/>
    <n v="-9.8299999999999993E-4"/>
    <m/>
    <n v="124524.22"/>
    <m/>
    <n v="0"/>
    <n v="0"/>
    <s v="ENV240000000118"/>
    <m/>
    <m/>
    <s v="JTI"/>
    <x v="0"/>
    <s v="Yenileme"/>
    <s v="Hizmet"/>
    <s v="Bakım ve Destek Hizmeti"/>
    <s v="Key Account"/>
    <x v="0"/>
    <x v="0"/>
    <s v="Yurt İçi"/>
    <s v="Türkiye"/>
  </r>
  <r>
    <s v="Q4"/>
    <x v="0"/>
    <x v="10"/>
    <m/>
    <s v="ERIKLI SU VE MESRUBAT SAN. TIC. A.S"/>
    <s v="EH.03.003"/>
    <s v="EnRoute Panorama - Uzman Destek Hizmeti"/>
    <s v="Univera - Nestle Waters"/>
    <x v="11"/>
    <s v="Enroute"/>
    <m/>
    <n v="27000"/>
    <m/>
    <n v="1"/>
    <m/>
    <n v="27000"/>
    <m/>
    <n v="0"/>
    <m/>
    <n v="27000"/>
    <m/>
    <n v="0"/>
    <n v="0"/>
    <s v="UNI240000001900"/>
    <m/>
    <m/>
    <s v="Nestle"/>
    <x v="0"/>
    <s v="Yenileme"/>
    <s v="Hizmet"/>
    <s v="Hosting"/>
    <s v="Key Account"/>
    <x v="0"/>
    <x v="0"/>
    <s v="Yurt İçi"/>
    <s v="Türkiye"/>
  </r>
  <r>
    <s v="Q4"/>
    <x v="0"/>
    <x v="10"/>
    <m/>
    <s v="JTI TÜTÜN ÜRÜNLERI PAZARLAMA A.S."/>
    <s v="EH.03.003"/>
    <s v="EnRoute Panorama - Uzman Destek Hizmeti"/>
    <s v="Univera - JTI"/>
    <x v="11"/>
    <s v="Enroute"/>
    <m/>
    <n v="100000"/>
    <m/>
    <n v="1"/>
    <m/>
    <n v="100000"/>
    <m/>
    <n v="0"/>
    <m/>
    <n v="100000"/>
    <m/>
    <n v="0"/>
    <n v="0"/>
    <s v="UNI240000001923"/>
    <m/>
    <m/>
    <s v="JTI"/>
    <x v="0"/>
    <s v="Yenileme"/>
    <s v="Hizmet"/>
    <s v="Hosting"/>
    <s v="Key Account"/>
    <x v="0"/>
    <x v="0"/>
    <s v="Yurt İçi"/>
    <s v="Türkiye"/>
  </r>
  <r>
    <s v="Q2"/>
    <x v="1"/>
    <x v="4"/>
    <m/>
    <s v="TOO AKTAU SOFTWARE"/>
    <s v="WPH.02.001"/>
    <s v="Webplus Yazilim Bakimi Hizmeti"/>
    <s v="Univera - Kanal"/>
    <x v="5"/>
    <s v="Enroute"/>
    <s v="Webplus"/>
    <n v="33811.660000000003"/>
    <m/>
    <n v="1"/>
    <m/>
    <n v="33811.662499999999"/>
    <m/>
    <n v="2.5000000000000001E-3"/>
    <m/>
    <n v="33811.660000000003"/>
    <m/>
    <n v="0"/>
    <n v="0"/>
    <m/>
    <m/>
    <m/>
    <s v="Aktau"/>
    <x v="0"/>
    <s v="Yenileme"/>
    <s v="Hizmet"/>
    <s v="Bakım ve Destek Hizmeti"/>
    <s v="Key Account"/>
    <x v="1"/>
    <x v="8"/>
    <s v="Yurt Dışı"/>
    <s v="Kazakistan"/>
  </r>
  <r>
    <s v="Q2"/>
    <x v="1"/>
    <x v="4"/>
    <m/>
    <s v="MATRIKS BİLGİSAYAR SİSTEMLERİ LTD.ŞTİ"/>
    <s v="WProje Yönetimi.02.001"/>
    <s v="Webplus (Android) SATIS TEMSILCISI LISANSI"/>
    <s v="Univera - Kanal"/>
    <x v="5"/>
    <s v="Enroute"/>
    <s v="Webplus"/>
    <n v="2587.5"/>
    <m/>
    <n v="1"/>
    <m/>
    <n v="2587.5"/>
    <m/>
    <n v="0"/>
    <m/>
    <n v="2587.5"/>
    <m/>
    <n v="0"/>
    <n v="0"/>
    <m/>
    <m/>
    <m/>
    <s v="Matriks"/>
    <x v="0"/>
    <s v="Yeni Satış"/>
    <s v="Lisans"/>
    <s v="Lisans Satışı"/>
    <s v="Key Account"/>
    <x v="1"/>
    <x v="2"/>
    <s v="Yurt İçi"/>
    <s v="Türkiye"/>
  </r>
  <r>
    <s v="Q2"/>
    <x v="1"/>
    <x v="4"/>
    <m/>
    <s v="MATRIKS BİLGİSAYAR SİSTEMLERİ LTD.ŞTİ"/>
    <s v="UH.01.002"/>
    <s v="Unidox Kontör"/>
    <s v="Univera Kontör Satışı"/>
    <x v="5"/>
    <s v="E-Dönüşüm"/>
    <s v="Unidox"/>
    <n v="4.6313000000000004"/>
    <m/>
    <n v="2000"/>
    <m/>
    <n v="9262.6"/>
    <m/>
    <n v="0"/>
    <m/>
    <n v="9262.6"/>
    <m/>
    <n v="0"/>
    <n v="0"/>
    <m/>
    <m/>
    <m/>
    <s v="Matriks"/>
    <x v="0"/>
    <s v="Yeni Satış"/>
    <s v="Kontor"/>
    <s v="Kontor Satışı"/>
    <s v="Key Account"/>
    <x v="1"/>
    <x v="2"/>
    <s v="Yurt İçi"/>
    <s v="Türkiye"/>
  </r>
  <r>
    <s v="Q4"/>
    <x v="0"/>
    <x v="10"/>
    <m/>
    <s v="JT INTERNATIONAL SA"/>
    <s v="EY.06.001"/>
    <s v="EnRoute Panorama - Yazilim Gelistirme Hizmeti"/>
    <s v="Univera - JTI İran"/>
    <x v="13"/>
    <s v="Enroute"/>
    <m/>
    <n v="12968.115566037735"/>
    <m/>
    <n v="4.24"/>
    <m/>
    <n v="54984.805480000003"/>
    <m/>
    <n v="-4.5199999999999997E-3"/>
    <m/>
    <n v="54984.81"/>
    <m/>
    <n v="0"/>
    <n v="0"/>
    <s v="ENV240000000119"/>
    <m/>
    <m/>
    <s v="JTI"/>
    <x v="0"/>
    <s v="Yeni Satış"/>
    <s v="Hizmet"/>
    <s v="Yazılım Geliştirme"/>
    <s v="Key Account"/>
    <x v="0"/>
    <x v="0"/>
    <s v="Yurt İçi"/>
    <s v="Türkiye"/>
  </r>
  <r>
    <s v="Q2"/>
    <x v="1"/>
    <x v="4"/>
    <m/>
    <s v="YUSUF ALDEMİR (ALDEMİR BİLİŞİM HizmetLERİ VE DANIŞMANLIK)"/>
    <s v="WProje Yönetimi.01.004"/>
    <s v="Webplus EK KULLANICI LISANSI +5"/>
    <s v="Univera - Kanal"/>
    <x v="5"/>
    <s v="Enroute"/>
    <s v="Webplus"/>
    <n v="18037.5"/>
    <m/>
    <n v="1"/>
    <m/>
    <n v="24050"/>
    <m/>
    <n v="6012.5"/>
    <m/>
    <n v="18037.5"/>
    <m/>
    <n v="0"/>
    <n v="0"/>
    <m/>
    <m/>
    <m/>
    <s v="Aldemir Bilişim"/>
    <x v="0"/>
    <s v="Yeni Satış"/>
    <s v="Lisans"/>
    <s v="Lisans Satışı"/>
    <s v="Diğer"/>
    <x v="1"/>
    <x v="3"/>
    <s v="Yurt İçi"/>
    <s v="Türkiye"/>
  </r>
  <r>
    <s v="Q2"/>
    <x v="1"/>
    <x v="4"/>
    <m/>
    <s v="YUSUF ALDEMİR (ALDEMİR BİLİŞİM HizmetLERİ VE DANIŞMANLIK)"/>
    <s v="WProje Yönetimi.01.004"/>
    <s v="Webplus EK KULLANICI LISANSI +5"/>
    <s v="Univera - Kanal"/>
    <x v="5"/>
    <s v="Enroute"/>
    <s v="Webplus"/>
    <n v="18037.5"/>
    <m/>
    <n v="1"/>
    <m/>
    <n v="24050"/>
    <m/>
    <n v="6012.5"/>
    <m/>
    <n v="18037.5"/>
    <m/>
    <n v="0"/>
    <n v="0"/>
    <m/>
    <m/>
    <m/>
    <s v="Aldemir Bilişim"/>
    <x v="0"/>
    <s v="Yeni Satış"/>
    <s v="Lisans"/>
    <s v="Lisans Satışı"/>
    <s v="Diğer"/>
    <x v="1"/>
    <x v="3"/>
    <s v="Yurt İçi"/>
    <s v="Türkiye"/>
  </r>
  <r>
    <s v="Q2"/>
    <x v="1"/>
    <x v="4"/>
    <m/>
    <s v="MİYA OTOMASYON VE BARKOD BILISIM SISTEMLERI SAN TİC. VE L.T.D. STI."/>
    <s v="UH.01.002"/>
    <s v="Unidox Kontör"/>
    <s v="Univera Kontör Satışı"/>
    <x v="5"/>
    <s v="E-Dönüşüm"/>
    <s v="Unidox"/>
    <n v="3.7538"/>
    <m/>
    <n v="5000"/>
    <m/>
    <n v="18769"/>
    <m/>
    <n v="0"/>
    <m/>
    <n v="18769"/>
    <m/>
    <n v="0"/>
    <n v="0"/>
    <m/>
    <m/>
    <m/>
    <s v="Miya"/>
    <x v="0"/>
    <s v="Yeni Satış"/>
    <s v="Kontor"/>
    <s v="Kontor Satışı"/>
    <s v="Key Account"/>
    <x v="1"/>
    <x v="1"/>
    <s v="Yurt İçi"/>
    <s v="Türkiye"/>
  </r>
  <r>
    <s v="Q2"/>
    <x v="1"/>
    <x v="4"/>
    <m/>
    <s v="AYSEGÜL ÖZDEMIR  BI-TAD GIDA"/>
    <s v="UH.01.002"/>
    <s v="Unidox Kontör"/>
    <s v="Univera Kontör Satışı"/>
    <x v="6"/>
    <s v="E-Dönüşüm"/>
    <s v="Unidox"/>
    <n v="5.5"/>
    <m/>
    <n v="2000"/>
    <m/>
    <n v="11000"/>
    <m/>
    <n v="0"/>
    <m/>
    <n v="11000"/>
    <m/>
    <n v="0"/>
    <n v="0"/>
    <m/>
    <m/>
    <m/>
    <s v="Bi-Tad Gıda"/>
    <x v="0"/>
    <s v="Yeni Satış"/>
    <s v="Kontor"/>
    <s v="Kontor Satışı"/>
    <s v="Key Account"/>
    <x v="0"/>
    <x v="0"/>
    <s v="Yurt İçi"/>
    <s v="Türkiye"/>
  </r>
  <r>
    <s v="Q2"/>
    <x v="1"/>
    <x v="4"/>
    <m/>
    <s v="ÖZKILIÇ-BAKI ÖZKILIÇ"/>
    <s v="UH.01.002"/>
    <s v="Unidox Kontör"/>
    <s v="Univera Doğuş Çay Projesi"/>
    <x v="6"/>
    <s v="E-Dönüşüm"/>
    <s v="Unidox"/>
    <n v="2.8"/>
    <m/>
    <n v="10000"/>
    <m/>
    <n v="28000"/>
    <m/>
    <n v="0"/>
    <m/>
    <n v="28000"/>
    <m/>
    <n v="0"/>
    <n v="0"/>
    <m/>
    <m/>
    <m/>
    <s v="Doğuş Çay"/>
    <x v="0"/>
    <s v="Yeni Satış"/>
    <s v="Kontor"/>
    <s v="Kontor Satışı"/>
    <s v="Key Account"/>
    <x v="0"/>
    <x v="0"/>
    <s v="Yurt İçi"/>
    <s v="Türkiye"/>
  </r>
  <r>
    <s v="Q2"/>
    <x v="1"/>
    <x v="4"/>
    <m/>
    <s v="PERRİGO KİŞİSEL Bakım ÜRÜNLERİ SAN. VE TİC. LTD.ŞTİ"/>
    <s v="EH.06.001"/>
    <s v="Enroute Panorama - Hosting Hizmeti"/>
    <s v="Univera - Omega Pharma"/>
    <x v="5"/>
    <s v="Hosting"/>
    <s v="Enroute"/>
    <n v="34871.22"/>
    <m/>
    <n v="1"/>
    <m/>
    <n v="34871.22"/>
    <m/>
    <n v="0"/>
    <m/>
    <n v="34871.22"/>
    <m/>
    <n v="0"/>
    <n v="0"/>
    <m/>
    <m/>
    <m/>
    <s v="Perrigo"/>
    <x v="0"/>
    <s v="Yenileme"/>
    <s v="Hizmet"/>
    <s v="Hosting"/>
    <s v="Key Account"/>
    <x v="0"/>
    <x v="0"/>
    <s v="Yurt İçi"/>
    <s v="Türkiye"/>
  </r>
  <r>
    <s v="Q2"/>
    <x v="1"/>
    <x v="4"/>
    <m/>
    <s v="BMC Otomotiv Sanayi ve Ticaret A. Ş."/>
    <s v="CDY.06.001"/>
    <s v="Calldesk Panorama - Yazılım Geliştirme Hizmeti"/>
    <s v="Univera - BMC"/>
    <x v="13"/>
    <s v="ServiceCore"/>
    <s v="Calldesk"/>
    <n v="14899.38524590164"/>
    <m/>
    <n v="-6.1"/>
    <m/>
    <n v="0"/>
    <m/>
    <n v="0"/>
    <m/>
    <n v="-90886.25"/>
    <m/>
    <n v="6.11"/>
    <n v="90886.25"/>
    <m/>
    <m/>
    <m/>
    <s v="BMC"/>
    <x v="0"/>
    <s v="Yeni Satış"/>
    <s v="Hizmet"/>
    <s v="Yazılım Geliştirme"/>
    <s v="Key Account"/>
    <x v="0"/>
    <x v="0"/>
    <s v="Yurt İçi"/>
    <s v="Türkiye"/>
  </r>
  <r>
    <s v="Q2"/>
    <x v="1"/>
    <x v="4"/>
    <m/>
    <s v="BMC Otomotiv Sanayi ve Ticaret A. Ş."/>
    <s v="CDY.06.001"/>
    <s v="Calldesk Panorama - Yazılım Geliştirme Hizmeti"/>
    <s v="Univera - BMC"/>
    <x v="13"/>
    <s v="ServiceCore"/>
    <s v="Calldesk"/>
    <n v="14817.788461538461"/>
    <m/>
    <n v="-5.2"/>
    <m/>
    <n v="0"/>
    <m/>
    <n v="0"/>
    <m/>
    <n v="-77052.5"/>
    <m/>
    <n v="5.18"/>
    <n v="77052.5"/>
    <m/>
    <m/>
    <m/>
    <s v="BMC"/>
    <x v="0"/>
    <s v="Yeni Satış"/>
    <s v="Hizmet"/>
    <s v="Yazılım Geliştirme"/>
    <s v="Key Account"/>
    <x v="0"/>
    <x v="0"/>
    <s v="Yurt İçi"/>
    <s v="Türkiye"/>
  </r>
  <r>
    <s v="Q2"/>
    <x v="1"/>
    <x v="4"/>
    <s v="İptal"/>
    <s v="BMC OTOMOTIV SAN. VE TIC. A.S."/>
    <s v="CDH.01.001"/>
    <s v="Calldesk Panorama - Proje ve Ürün Yönetimi Danışmanliğı Hizmeti"/>
    <s v="Univera - BMC"/>
    <x v="13"/>
    <s v="ServiceCore"/>
    <s v="Calldesk"/>
    <n v="14875"/>
    <s v="TRY"/>
    <n v="-1"/>
    <m/>
    <n v="0"/>
    <m/>
    <n v="0"/>
    <m/>
    <n v="-14875"/>
    <m/>
    <n v="1"/>
    <n v="14875"/>
    <m/>
    <m/>
    <m/>
    <s v="BMC"/>
    <x v="0"/>
    <s v="Yeni Satış"/>
    <s v="Hizmet"/>
    <s v="Proje Yönetimi ve Danışmanlık"/>
    <s v="Key Account"/>
    <x v="0"/>
    <x v="0"/>
    <s v="Yurt İçi"/>
    <s v="Türkiye"/>
  </r>
  <r>
    <s v="Q2"/>
    <x v="1"/>
    <x v="4"/>
    <s v="İptal"/>
    <s v="BMC Otomotiv Sanayi ve Ticaret A. Ş."/>
    <s v="CDH.01.001"/>
    <s v="Calldesk Panorama - Proje ve Ürün Yönetimi Danışmanliğı Hizmeti"/>
    <s v="Univera - BMC"/>
    <x v="13"/>
    <s v="ServiceCore"/>
    <s v="Calldesk"/>
    <n v="14875"/>
    <s v="TRY"/>
    <n v="-1"/>
    <m/>
    <n v="0"/>
    <m/>
    <n v="0"/>
    <m/>
    <n v="-14875"/>
    <m/>
    <n v="1"/>
    <n v="14875"/>
    <m/>
    <m/>
    <m/>
    <s v="BMC"/>
    <x v="0"/>
    <s v="Yeni Satış"/>
    <s v="Hizmet"/>
    <s v="Proje Yönetimi ve Danışmanlık"/>
    <s v="Key Account"/>
    <x v="0"/>
    <x v="0"/>
    <s v="Yurt İçi"/>
    <s v="Türkiye"/>
  </r>
  <r>
    <s v="Q4"/>
    <x v="0"/>
    <x v="10"/>
    <m/>
    <s v="JT INTERNATIONAL SA"/>
    <s v="EY.06.001"/>
    <s v="EnRoute Panorama - Yazilim Gelistirme Hizmeti"/>
    <s v="Univera - JTI İran"/>
    <x v="13"/>
    <s v="Enroute"/>
    <m/>
    <n v="12968.114803625378"/>
    <m/>
    <n v="3.31"/>
    <m/>
    <n v="42924.458995000001"/>
    <m/>
    <n v="-1.005E-3"/>
    <m/>
    <n v="42924.46"/>
    <m/>
    <n v="0"/>
    <n v="0"/>
    <s v="ENV240000000119"/>
    <m/>
    <m/>
    <s v="JTI"/>
    <x v="0"/>
    <s v="Yeni Satış"/>
    <s v="Hizmet"/>
    <s v="Yazılım Geliştirme"/>
    <s v="Key Account"/>
    <x v="0"/>
    <x v="0"/>
    <s v="Yurt İçi"/>
    <s v="Türkiye"/>
  </r>
  <r>
    <s v="Q4"/>
    <x v="0"/>
    <x v="10"/>
    <m/>
    <s v="JT INTERNATIONAL SA"/>
    <s v="EH.01.001"/>
    <s v="EnRoute Panorama - Proje Yönetim Hizmeti"/>
    <s v="Univera - JTI İran"/>
    <x v="13"/>
    <s v="Enroute"/>
    <m/>
    <n v="12968.11"/>
    <m/>
    <n v="1"/>
    <m/>
    <n v="12968.1145"/>
    <m/>
    <n v="4.4999999999999997E-3"/>
    <m/>
    <n v="12968.11"/>
    <m/>
    <n v="0"/>
    <n v="0"/>
    <s v="ENV240000000119"/>
    <m/>
    <m/>
    <s v="JTI"/>
    <x v="0"/>
    <s v="Yeni Satış"/>
    <s v="Hizmet"/>
    <s v="Proje Yönetimi ve Danışmanlık"/>
    <s v="Key Account"/>
    <x v="0"/>
    <x v="0"/>
    <s v="Yurt İçi"/>
    <s v="Türkiye"/>
  </r>
  <r>
    <s v="Q4"/>
    <x v="0"/>
    <x v="10"/>
    <m/>
    <s v="JT INTERNATIONAL SA"/>
    <s v="EH.01.001"/>
    <s v="EnRoute Panorama - Proje Yönetim Hizmeti"/>
    <s v="Univera - JTI İran"/>
    <x v="13"/>
    <s v="Enroute"/>
    <m/>
    <n v="12968.11"/>
    <m/>
    <n v="1"/>
    <m/>
    <n v="12968.1145"/>
    <m/>
    <n v="4.4999999999999997E-3"/>
    <m/>
    <n v="12968.11"/>
    <m/>
    <n v="0"/>
    <n v="0"/>
    <s v="ENV240000000119"/>
    <m/>
    <m/>
    <s v="JTI"/>
    <x v="0"/>
    <s v="Yeni Satış"/>
    <s v="Hizmet"/>
    <s v="Proje Yönetimi ve Danışmanlık"/>
    <s v="Key Account"/>
    <x v="0"/>
    <x v="0"/>
    <s v="Yurt İçi"/>
    <s v="Türkiye"/>
  </r>
  <r>
    <s v="Q4"/>
    <x v="0"/>
    <x v="10"/>
    <m/>
    <s v="JT INTERNATIONAL SA"/>
    <s v="EH.01.001"/>
    <s v="EnRoute Panorama - Proje Yönetim Hizmeti"/>
    <s v="Univera - JTI İran"/>
    <x v="13"/>
    <s v="Enroute"/>
    <m/>
    <n v="12968.11"/>
    <m/>
    <n v="1"/>
    <m/>
    <n v="12968.1145"/>
    <m/>
    <n v="4.4999999999999997E-3"/>
    <m/>
    <n v="12968.11"/>
    <m/>
    <n v="0"/>
    <n v="0"/>
    <s v="ENV240000000119"/>
    <m/>
    <m/>
    <s v="JTI"/>
    <x v="0"/>
    <s v="Yeni Satış"/>
    <s v="Hizmet"/>
    <s v="Proje Yönetimi ve Danışmanlık"/>
    <s v="Key Account"/>
    <x v="0"/>
    <x v="0"/>
    <s v="Yurt İçi"/>
    <s v="Türkiye"/>
  </r>
  <r>
    <s v="Q2"/>
    <x v="1"/>
    <x v="4"/>
    <m/>
    <s v="TOO OS2"/>
    <s v="WPH.03.001"/>
    <s v="Webplus Hosting HIZMETI"/>
    <s v="Univera - Kanal"/>
    <x v="5"/>
    <s v="Hosting"/>
    <s v="Webplus"/>
    <n v="5299.56"/>
    <m/>
    <n v="6"/>
    <m/>
    <n v="31797.361799999999"/>
    <m/>
    <n v="1.8E-3"/>
    <m/>
    <n v="31797.360000000001"/>
    <m/>
    <n v="0"/>
    <n v="0"/>
    <m/>
    <m/>
    <m/>
    <s v="Too OS2"/>
    <x v="0"/>
    <s v="Yenileme"/>
    <s v="Hizmet"/>
    <s v="Hosting"/>
    <s v="Key Account"/>
    <x v="1"/>
    <x v="9"/>
    <s v="Yurt Dışı"/>
    <s v="Kazakistan"/>
  </r>
  <r>
    <s v="Q2"/>
    <x v="1"/>
    <x v="4"/>
    <m/>
    <s v="KÖSEOGLU PETROL INSAATÇILIK NAKLIYE TAAHHÜT ZAHIRIYE GÜBRE ZIRAAT ALETLERI SAN.VE TIC.LTD.STI."/>
    <s v="UH.01.002"/>
    <s v="Unidox Kontör"/>
    <s v="Univera Kontör Satışı"/>
    <x v="6"/>
    <s v="E-Dönüşüm"/>
    <s v="Unidox"/>
    <n v="4"/>
    <m/>
    <n v="5000"/>
    <m/>
    <n v="20000"/>
    <m/>
    <n v="0"/>
    <m/>
    <n v="20000"/>
    <m/>
    <n v="0"/>
    <n v="0"/>
    <m/>
    <m/>
    <m/>
    <s v="Köseoğlu Petrol"/>
    <x v="3"/>
    <s v="Yeni Satış"/>
    <s v="Kontor"/>
    <s v="Kontor Satışı"/>
    <s v="Key Account"/>
    <x v="0"/>
    <x v="0"/>
    <s v="Yurt İçi"/>
    <s v="Türkiye"/>
  </r>
  <r>
    <s v="Q4"/>
    <x v="0"/>
    <x v="10"/>
    <m/>
    <s v="JT INTERNATIONAL SA"/>
    <s v="EH.01.001"/>
    <s v="EnRoute Panorama - Proje Yönetim Hizmeti"/>
    <s v="Univera - JTI İran"/>
    <x v="13"/>
    <s v="Enroute"/>
    <m/>
    <n v="12968.11"/>
    <m/>
    <n v="1"/>
    <m/>
    <n v="12968.1145"/>
    <m/>
    <n v="4.4999999999999997E-3"/>
    <m/>
    <n v="12968.11"/>
    <m/>
    <n v="0"/>
    <n v="0"/>
    <s v="ENV240000000119"/>
    <m/>
    <m/>
    <s v="JTI"/>
    <x v="0"/>
    <s v="Yeni Satış"/>
    <s v="Hizmet"/>
    <s v="Proje Yönetimi ve Danışmanlık"/>
    <s v="Key Account"/>
    <x v="0"/>
    <x v="0"/>
    <s v="Yurt İçi"/>
    <s v="Türkiye"/>
  </r>
  <r>
    <s v="Q2"/>
    <x v="1"/>
    <x v="4"/>
    <m/>
    <s v="ADA TICARET - ALI RECEP UYSAL"/>
    <s v="UH.01.002"/>
    <s v="Unidox Kontör"/>
    <s v="Univera - Uludağ İçecek"/>
    <x v="6"/>
    <s v="E-Dönüşüm"/>
    <s v="Unidox"/>
    <n v="4.9400000000000004"/>
    <m/>
    <n v="2000"/>
    <m/>
    <n v="9880"/>
    <m/>
    <n v="0"/>
    <m/>
    <n v="9880"/>
    <m/>
    <n v="0"/>
    <n v="0"/>
    <m/>
    <m/>
    <m/>
    <s v="Uludağ İçecek"/>
    <x v="0"/>
    <s v="Yeni Satış"/>
    <s v="Kontor"/>
    <s v="Kontor Satışı"/>
    <s v="Key Account"/>
    <x v="0"/>
    <x v="0"/>
    <s v="Yurt İçi"/>
    <s v="Türkiye"/>
  </r>
  <r>
    <s v="Q4"/>
    <x v="0"/>
    <x v="10"/>
    <m/>
    <s v="BROWN FORMAN İÇKİ TİC. LTD. ŞTİ."/>
    <s v="EH.02.014"/>
    <s v="ENROUTE PANORAMA BUSINESS ANALYTICS  (QSENSE) KULLANICI LISANSI BAKIMI"/>
    <s v="Univera - Brown Forman"/>
    <x v="12"/>
    <s v="Enroute"/>
    <m/>
    <n v="54582.15"/>
    <m/>
    <n v="1"/>
    <m/>
    <n v="54582.15"/>
    <m/>
    <n v="0"/>
    <m/>
    <n v="54582.15"/>
    <m/>
    <n v="0"/>
    <n v="0"/>
    <s v="UNI240000001969"/>
    <m/>
    <m/>
    <s v="Brown Forman"/>
    <x v="0"/>
    <s v="Yenileme"/>
    <s v="Hizmet"/>
    <s v="Bakım ve Destek Hizmeti"/>
    <s v="Key Account"/>
    <x v="0"/>
    <x v="0"/>
    <s v="Yurt İçi"/>
    <s v="Türkiye"/>
  </r>
  <r>
    <s v="Q4"/>
    <x v="0"/>
    <x v="10"/>
    <m/>
    <s v="Haribo SEKERLEME SAN. TIC.LTD. STI."/>
    <s v="EH.02.009"/>
    <s v="Enroute Panorama Asset Tracker - Demirbas Modülü Yazilim Bakimi Hizmeti "/>
    <s v="Univera - Haribo"/>
    <x v="13"/>
    <s v="Enroute"/>
    <m/>
    <n v="115098.61"/>
    <m/>
    <n v="1"/>
    <m/>
    <n v="115098.61"/>
    <m/>
    <n v="0"/>
    <m/>
    <n v="115098.61"/>
    <m/>
    <n v="0"/>
    <n v="0"/>
    <s v="UNI240000001978"/>
    <m/>
    <m/>
    <s v="Haribo"/>
    <x v="0"/>
    <s v="Yenileme"/>
    <s v="Hizmet"/>
    <s v="Bakım ve Destek Hizmeti"/>
    <s v="Key Account"/>
    <x v="0"/>
    <x v="0"/>
    <s v="Yurt İçi"/>
    <s v="Türkiye"/>
  </r>
  <r>
    <s v="Q4"/>
    <x v="0"/>
    <x v="10"/>
    <m/>
    <s v="JT INTERNATIONAL SA"/>
    <s v="EY.06.001"/>
    <s v="EnRoute Panorama - Yazilim Gelistirme Hizmeti"/>
    <s v="Univera - JTI İran"/>
    <x v="13"/>
    <s v="Enroute"/>
    <m/>
    <n v="12968.117021276597"/>
    <m/>
    <n v="0.94"/>
    <m/>
    <n v="12190.02763"/>
    <m/>
    <n v="-2.3700000000000001E-3"/>
    <m/>
    <n v="12190.03"/>
    <m/>
    <n v="0"/>
    <n v="0"/>
    <s v="ENV240000000119"/>
    <m/>
    <m/>
    <s v="JTI"/>
    <x v="0"/>
    <s v="Yeni Satış"/>
    <s v="Hizmet"/>
    <s v="Yazılım Geliştirme"/>
    <s v="Key Account"/>
    <x v="0"/>
    <x v="0"/>
    <s v="Yurt İçi"/>
    <s v="Türkiye"/>
  </r>
  <r>
    <s v="Q4"/>
    <x v="0"/>
    <x v="10"/>
    <m/>
    <s v="JT INTERNATIONAL SA"/>
    <s v="EY.06.001"/>
    <s v="EnRoute Panorama - Yazilim Gelistirme Hizmeti"/>
    <s v="Univera - JTI İran"/>
    <x v="13"/>
    <s v="Enroute"/>
    <m/>
    <n v="12968.117021276597"/>
    <m/>
    <n v="0.94"/>
    <m/>
    <n v="12190.02763"/>
    <m/>
    <n v="-2.3700000000000001E-3"/>
    <m/>
    <n v="12190.03"/>
    <m/>
    <n v="0"/>
    <n v="0"/>
    <s v="ENV240000000119"/>
    <m/>
    <m/>
    <s v="JTI"/>
    <x v="0"/>
    <s v="Yeni Satış"/>
    <s v="Hizmet"/>
    <s v="Yazılım Geliştirme"/>
    <s v="Key Account"/>
    <x v="0"/>
    <x v="0"/>
    <s v="Yurt İçi"/>
    <s v="Türkiye"/>
  </r>
  <r>
    <s v="Q4"/>
    <x v="0"/>
    <x v="10"/>
    <m/>
    <s v="BROWN FORMAN İÇKİ TİC. LTD. ŞTİ."/>
    <s v="EH.02.001"/>
    <s v="EnRoute Panorama - Yazilim Bakimi, Yasatma ve Merkezi Destek Hizmeti"/>
    <s v="Univera - Brown Forman"/>
    <x v="12"/>
    <s v="Enroute"/>
    <m/>
    <n v="146728.67000000001"/>
    <m/>
    <n v="1"/>
    <m/>
    <n v="146728.67000000001"/>
    <m/>
    <n v="0"/>
    <m/>
    <n v="146728.67000000001"/>
    <m/>
    <n v="0"/>
    <n v="0"/>
    <s v="UNI240000001966"/>
    <m/>
    <m/>
    <s v="Brown Forman"/>
    <x v="0"/>
    <s v="Yenileme"/>
    <s v="Hizmet"/>
    <s v="Bakım ve Destek Hizmeti"/>
    <s v="Key Account"/>
    <x v="0"/>
    <x v="0"/>
    <s v="Yurt İçi"/>
    <s v="Türkiye"/>
  </r>
  <r>
    <s v="Q4"/>
    <x v="0"/>
    <x v="10"/>
    <m/>
    <s v="Haribo SEKERLEME SAN. TIC.LTD. STI."/>
    <s v="EH.02.001"/>
    <s v="EnRoute Panorama - Yazilim Bakimi, Yasatma ve Merkezi Destek Hizmeti"/>
    <s v="Univera - Haribo"/>
    <x v="13"/>
    <s v="Enroute"/>
    <m/>
    <n v="507609.72"/>
    <m/>
    <n v="1"/>
    <m/>
    <n v="507609.72"/>
    <m/>
    <n v="0"/>
    <m/>
    <n v="507609.72"/>
    <m/>
    <n v="0"/>
    <n v="0"/>
    <s v="UNI240000001978"/>
    <m/>
    <m/>
    <s v="Haribo"/>
    <x v="0"/>
    <s v="Yenileme"/>
    <s v="Hizmet"/>
    <s v="Bakım ve Destek Hizmeti"/>
    <s v="Key Account"/>
    <x v="0"/>
    <x v="0"/>
    <s v="Yurt İçi"/>
    <s v="Türkiye"/>
  </r>
  <r>
    <s v="Q4"/>
    <x v="0"/>
    <x v="10"/>
    <m/>
    <s v="PERNOD RICARD ISTANBUL IÇ VE DIS TIC. LTD. STI"/>
    <s v="EH.03.003"/>
    <s v="EnRoute Panorama - Uzman Destek Hizmeti"/>
    <s v="Univera - Pernod Ricard"/>
    <x v="13"/>
    <s v="Enroute"/>
    <m/>
    <n v="110000"/>
    <m/>
    <n v="1"/>
    <m/>
    <n v="110000"/>
    <m/>
    <n v="0"/>
    <m/>
    <n v="110000"/>
    <m/>
    <n v="0"/>
    <n v="0"/>
    <s v="UNI240000001959"/>
    <m/>
    <m/>
    <s v="Pernod Ricard"/>
    <x v="0"/>
    <s v="Yenileme"/>
    <s v="Hizmet"/>
    <s v="Hosting"/>
    <s v="Key Account"/>
    <x v="0"/>
    <x v="0"/>
    <s v="Yurt İçi"/>
    <s v="Türkiye"/>
  </r>
  <r>
    <s v="Q4"/>
    <x v="0"/>
    <x v="10"/>
    <m/>
    <s v="BROWN FORMAN İÇKİ TİC. LTD. ŞTİ."/>
    <s v="EH.05.002"/>
    <s v="EnRoute Panorama - Rapor Gelistirme Hizmeti"/>
    <s v="Univera - Brown Forman"/>
    <x v="12"/>
    <s v="Enroute"/>
    <m/>
    <n v="11225.93"/>
    <m/>
    <n v="3"/>
    <m/>
    <n v="33677.79"/>
    <m/>
    <n v="0"/>
    <m/>
    <n v="33677.79"/>
    <m/>
    <n v="0"/>
    <n v="0"/>
    <s v="UNI240000001953"/>
    <m/>
    <m/>
    <s v="Brown Forman"/>
    <x v="0"/>
    <s v="Yeni Satış"/>
    <s v="Hizmet"/>
    <s v="Rapor Geliştirme"/>
    <s v="Key Account"/>
    <x v="0"/>
    <x v="0"/>
    <s v="Yurt İçi"/>
    <s v="Türkiye"/>
  </r>
  <r>
    <s v="Q4"/>
    <x v="0"/>
    <x v="10"/>
    <m/>
    <s v="BROWN FORMAN İÇKİ TİC. LTD. ŞTİ."/>
    <s v="EH.05.002"/>
    <s v="EnRoute Panorama - Rapor Gelistirme Hizmeti"/>
    <s v="Univera - Brown Forman"/>
    <x v="12"/>
    <s v="Enroute"/>
    <m/>
    <n v="11225.93"/>
    <m/>
    <n v="1"/>
    <m/>
    <n v="11225.93"/>
    <m/>
    <n v="0"/>
    <m/>
    <n v="11225.93"/>
    <m/>
    <n v="0"/>
    <n v="0"/>
    <s v="UNI240000001954"/>
    <m/>
    <m/>
    <s v="Brown Forman"/>
    <x v="0"/>
    <s v="Yeni Satış"/>
    <s v="Hizmet"/>
    <s v="Rapor Geliştirme"/>
    <s v="Key Account"/>
    <x v="0"/>
    <x v="0"/>
    <s v="Yurt İçi"/>
    <s v="Türkiye"/>
  </r>
  <r>
    <s v="Q4"/>
    <x v="0"/>
    <x v="10"/>
    <m/>
    <s v="NALÇACIOGLU GIDA TARIM TEKSTIL INSAAT DAYANIKLI TÜKETIM MALLARI SANAYI VE TICARET LIMITED SIRKETI"/>
    <s v="EYS.04.012"/>
    <s v="EnRoute Panorama - E-Dönüsüm Modül Lisansi Standart"/>
    <s v="Univera Doğuş Çay Projesi"/>
    <x v="12"/>
    <s v="E-Dönüşüm"/>
    <m/>
    <n v="20000"/>
    <m/>
    <n v="1"/>
    <m/>
    <n v="25000"/>
    <m/>
    <n v="5000"/>
    <m/>
    <n v="20000"/>
    <m/>
    <n v="0"/>
    <n v="0"/>
    <s v="ENV240000000120"/>
    <m/>
    <m/>
    <s v="Doğuş Çay"/>
    <x v="0"/>
    <s v="Yeni Satış"/>
    <s v="Lisans"/>
    <s v="Lisans Satışı"/>
    <s v="Key Account"/>
    <x v="0"/>
    <x v="0"/>
    <s v="Yurt İçi"/>
    <s v="Türkiye"/>
  </r>
  <r>
    <s v="Q4"/>
    <x v="0"/>
    <x v="10"/>
    <m/>
    <s v="YENER ELEKTRONIK ESYA LPG-AKARYAKIT GIDA INSAAT TAAHHÜT SANAYI TICARET LIMITED SIRKETI"/>
    <s v="EYS.04.012"/>
    <s v="EnRoute Panorama - E-Dönüsüm Modül Lisansi Standart"/>
    <s v="Univera Doğuş Çay Projesi"/>
    <x v="12"/>
    <s v="E-Dönüşüm"/>
    <m/>
    <n v="20000"/>
    <m/>
    <n v="1"/>
    <m/>
    <n v="25000"/>
    <m/>
    <n v="5000"/>
    <m/>
    <n v="20000"/>
    <m/>
    <n v="0"/>
    <n v="0"/>
    <s v="UNI240000001962"/>
    <m/>
    <m/>
    <s v="Doğuş Çay"/>
    <x v="0"/>
    <s v="Yeni Satış"/>
    <s v="Lisans"/>
    <s v="Lisans Satışı"/>
    <s v="Key Account"/>
    <x v="0"/>
    <x v="0"/>
    <s v="Yurt İçi"/>
    <s v="Türkiye"/>
  </r>
  <r>
    <s v="Q4"/>
    <x v="0"/>
    <x v="10"/>
    <m/>
    <s v="AGAÇLI OTOMOTIV GIDA TIC. VE SAN. A.S."/>
    <s v="EH.03.001"/>
    <s v="EnRoute Panorama - Çafri Merkezi Hizmeti  (MSD)"/>
    <s v="Univera - JTI"/>
    <x v="11"/>
    <s v="Enroute"/>
    <m/>
    <n v="1161.2"/>
    <m/>
    <n v="15"/>
    <m/>
    <n v="17418"/>
    <m/>
    <n v="0"/>
    <m/>
    <n v="17418"/>
    <m/>
    <n v="0"/>
    <n v="0"/>
    <s v="UNI240000001990"/>
    <m/>
    <m/>
    <s v="JTI"/>
    <x v="0"/>
    <s v="Yenileme"/>
    <s v="Hizmet"/>
    <s v="Çağrı Merkezi"/>
    <s v="Key Account"/>
    <x v="0"/>
    <x v="0"/>
    <s v="Yurt İçi"/>
    <s v="Türkiye"/>
  </r>
  <r>
    <s v="Q4"/>
    <x v="0"/>
    <x v="10"/>
    <m/>
    <s v="BRISA BRIDGESTONE SABANCI LASTIK SANAYI VE TICARET A.S."/>
    <s v="EH.03.001"/>
    <s v="EnRoute Panorama - Çafri Merkezi Hizmeti  (MSD)"/>
    <s v="Univera - Brisa Bridgestone"/>
    <x v="13"/>
    <s v="Enroute"/>
    <m/>
    <n v="507.6"/>
    <m/>
    <n v="1000"/>
    <m/>
    <n v="507600"/>
    <m/>
    <n v="0"/>
    <m/>
    <n v="507600"/>
    <m/>
    <n v="0"/>
    <n v="0"/>
    <s v="UNI240000001984"/>
    <m/>
    <m/>
    <s v="Brisa"/>
    <x v="0"/>
    <s v="Yenileme"/>
    <s v="Hizmet"/>
    <s v="Çağrı Merkezi"/>
    <s v="Key Account"/>
    <x v="0"/>
    <x v="0"/>
    <s v="Yurt İçi"/>
    <s v="Türkiye"/>
  </r>
  <r>
    <s v="Q4"/>
    <x v="0"/>
    <x v="10"/>
    <m/>
    <s v="BROWN FORMAN İÇKİ TİC. LTD. ŞTİ."/>
    <s v="EH.03.001"/>
    <s v="EnRoute Panorama - Çafri Merkezi Hizmeti  (MSD)"/>
    <s v="Univera - Brown Forman"/>
    <x v="12"/>
    <s v="Enroute"/>
    <m/>
    <n v="19502.580000000002"/>
    <m/>
    <n v="18"/>
    <m/>
    <n v="351046.44"/>
    <m/>
    <n v="0"/>
    <m/>
    <n v="351046.44"/>
    <m/>
    <n v="0"/>
    <n v="0"/>
    <s v="UNI240000001966"/>
    <m/>
    <m/>
    <s v="Brown Forman"/>
    <x v="0"/>
    <s v="Yenileme"/>
    <s v="Hizmet"/>
    <s v="Çağrı Merkezi"/>
    <s v="Key Account"/>
    <x v="0"/>
    <x v="0"/>
    <s v="Yurt İçi"/>
    <s v="Türkiye"/>
  </r>
  <r>
    <s v="Q4"/>
    <x v="0"/>
    <x v="10"/>
    <m/>
    <s v="Haribo SEKERLEME SAN. TIC.LTD. STI."/>
    <s v="EH.03.001"/>
    <s v="EnRoute Panorama - Çafri Merkezi Hizmeti  (MSD)"/>
    <s v="Univera - Haribo"/>
    <x v="13"/>
    <s v="Enroute"/>
    <m/>
    <n v="22249.55"/>
    <m/>
    <n v="70"/>
    <m/>
    <n v="1557468.5"/>
    <m/>
    <n v="0"/>
    <m/>
    <n v="1557468.5"/>
    <m/>
    <n v="0"/>
    <n v="0"/>
    <s v="UNI240000001978"/>
    <m/>
    <m/>
    <s v="Haribo"/>
    <x v="0"/>
    <s v="Yenileme"/>
    <s v="Hizmet"/>
    <s v="Çağrı Merkezi"/>
    <s v="Key Account"/>
    <x v="0"/>
    <x v="0"/>
    <s v="Yurt İçi"/>
    <s v="Türkiye"/>
  </r>
  <r>
    <s v="Q2"/>
    <x v="1"/>
    <x v="4"/>
    <m/>
    <s v="MİYA OTOMASYON VE BARKOD BILISIM SISTEMLERI SAN TİC. VE L.T.D. STI."/>
    <s v="WPH.02.001"/>
    <s v="Webplus Yazilim Bakimi Hizmeti"/>
    <s v="Univera - Kanal"/>
    <x v="5"/>
    <s v="Enroute"/>
    <s v="Webplus"/>
    <n v="5882"/>
    <m/>
    <n v="1"/>
    <m/>
    <n v="5882"/>
    <m/>
    <n v="0"/>
    <m/>
    <n v="5882"/>
    <m/>
    <n v="0"/>
    <n v="0"/>
    <m/>
    <m/>
    <m/>
    <s v="Miya"/>
    <x v="0"/>
    <s v="Yenileme"/>
    <s v="Hizmet"/>
    <s v="Bakım ve Destek Hizmeti"/>
    <s v="Key Account"/>
    <x v="1"/>
    <x v="1"/>
    <s v="Yurt İçi"/>
    <s v="Türkiye"/>
  </r>
  <r>
    <s v="Q2"/>
    <x v="1"/>
    <x v="4"/>
    <m/>
    <s v="MİYA OTOMASYON VE BARKOD BILISIM SISTEMLERI SAN TİC. VE L.T.D. STI."/>
    <s v="WProje Yönetimi.01.003"/>
    <s v="Webplus EK KULLANICI LISANSI +1"/>
    <s v="Univera - Kanal"/>
    <x v="5"/>
    <s v="Enroute"/>
    <s v="Webplus"/>
    <n v="1552.5"/>
    <m/>
    <n v="1"/>
    <m/>
    <n v="1725"/>
    <m/>
    <n v="172.5"/>
    <m/>
    <n v="1552.5"/>
    <m/>
    <n v="0"/>
    <n v="0"/>
    <m/>
    <m/>
    <m/>
    <s v="Miya"/>
    <x v="0"/>
    <s v="Yeni Satış"/>
    <s v="Lisans"/>
    <s v="Lisans Satışı"/>
    <s v="Key Account"/>
    <x v="1"/>
    <x v="1"/>
    <s v="Yurt İçi"/>
    <s v="Türkiye"/>
  </r>
  <r>
    <s v="Q2"/>
    <x v="1"/>
    <x v="4"/>
    <m/>
    <s v="MİYA OTOMASYON VE BARKOD BILISIM SISTEMLERI SAN TİC. VE L.T.D. STI."/>
    <s v="WProje Yönetimi.01.006"/>
    <s v="Webplus DISTRIBUTION SATIS-DAGITIM YazılımI (Light)"/>
    <s v="Univera - Kanal"/>
    <x v="5"/>
    <s v="Enroute"/>
    <s v="Webplus"/>
    <n v="15525"/>
    <m/>
    <n v="1"/>
    <m/>
    <n v="17250"/>
    <m/>
    <n v="1725"/>
    <m/>
    <n v="15525"/>
    <m/>
    <n v="0"/>
    <n v="0"/>
    <m/>
    <m/>
    <m/>
    <s v="Miya"/>
    <x v="0"/>
    <s v="Yeni Satış"/>
    <s v="Lisans"/>
    <s v="Lisans Satışı"/>
    <s v="Key Account"/>
    <x v="1"/>
    <x v="1"/>
    <s v="Yurt İçi"/>
    <s v="Türkiye"/>
  </r>
  <r>
    <s v="Q2"/>
    <x v="1"/>
    <x v="4"/>
    <m/>
    <s v="MİYA OTOMASYON VE BARKOD BILISIM SISTEMLERI SAN TİC. VE L.T.D. STI."/>
    <s v="WProje Yönetimi.02.001"/>
    <s v="Webplus (Android) SATIS TEMSILCISI LISANSI"/>
    <s v="Univera - Kanal"/>
    <x v="5"/>
    <s v="Enroute"/>
    <s v="Webplus"/>
    <n v="2328.75"/>
    <m/>
    <n v="3"/>
    <m/>
    <n v="7762.5"/>
    <m/>
    <n v="776.25"/>
    <m/>
    <n v="6986.25"/>
    <m/>
    <n v="0"/>
    <n v="0"/>
    <m/>
    <m/>
    <m/>
    <s v="Miya"/>
    <x v="0"/>
    <s v="Yeni Satış"/>
    <s v="Lisans"/>
    <s v="Lisans Satışı"/>
    <s v="Key Account"/>
    <x v="1"/>
    <x v="1"/>
    <s v="Yurt İçi"/>
    <s v="Türkiye"/>
  </r>
  <r>
    <s v="Q2"/>
    <x v="1"/>
    <x v="4"/>
    <m/>
    <s v="DÜZYOL MOTOR-EROL DÜZYOL"/>
    <s v="UH.01.002"/>
    <s v="Unidox Kontör"/>
    <s v="Univera - Suzuki"/>
    <x v="6"/>
    <s v="E-Dönüşüm"/>
    <s v="Unidox"/>
    <n v="5.5"/>
    <m/>
    <n v="2000"/>
    <m/>
    <n v="11000"/>
    <m/>
    <n v="0"/>
    <m/>
    <n v="11000"/>
    <m/>
    <n v="0"/>
    <n v="0"/>
    <m/>
    <m/>
    <m/>
    <s v="Doğan Trend"/>
    <x v="0"/>
    <s v="Yeni Satış"/>
    <s v="Kontor"/>
    <s v="Kontor Satışı"/>
    <s v="Key Account"/>
    <x v="0"/>
    <x v="0"/>
    <s v="Yurt İçi"/>
    <s v="Türkiye"/>
  </r>
  <r>
    <s v="Q2"/>
    <x v="1"/>
    <x v="4"/>
    <m/>
    <s v="ÇNR GRUP OTOM.MIM.INS.SAN.VE TIC.LTD.STI."/>
    <s v="UH.01.002"/>
    <s v="Unidox Kontör"/>
    <s v="Univera Doğuş Çay Projesi"/>
    <x v="6"/>
    <s v="E-Dönüşüm"/>
    <s v="Unidox"/>
    <n v="2.8"/>
    <m/>
    <n v="10000"/>
    <m/>
    <n v="28000"/>
    <m/>
    <n v="0"/>
    <m/>
    <n v="28000"/>
    <m/>
    <n v="0"/>
    <n v="0"/>
    <m/>
    <m/>
    <m/>
    <s v="Doğuş Çay"/>
    <x v="3"/>
    <s v="Yeni Satış"/>
    <s v="Kontor"/>
    <s v="Kontor Satışı"/>
    <s v="Key Account"/>
    <x v="0"/>
    <x v="0"/>
    <s v="Yurt İçi"/>
    <s v="Türkiye"/>
  </r>
  <r>
    <s v="Q2"/>
    <x v="1"/>
    <x v="4"/>
    <m/>
    <s v="YELKEN ANATOLYA GIDA DAGITIM ANANIM SIRKETI"/>
    <s v="UH.01.002"/>
    <s v="Unidox Kontör"/>
    <s v="Univera Kontör Satışı"/>
    <x v="6"/>
    <s v="E-Dönüşüm"/>
    <s v="Unidox"/>
    <n v="1.1200000000000001"/>
    <m/>
    <n v="250000"/>
    <m/>
    <n v="280000"/>
    <m/>
    <n v="0"/>
    <m/>
    <n v="280000"/>
    <m/>
    <n v="0"/>
    <n v="0"/>
    <m/>
    <m/>
    <m/>
    <s v="Yelken Anatolya Gıda"/>
    <x v="3"/>
    <s v="Yeni Satış"/>
    <s v="Kontor"/>
    <s v="Kontor Satışı"/>
    <s v="Key Account"/>
    <x v="0"/>
    <x v="0"/>
    <s v="Yurt İçi"/>
    <s v="Türkiye"/>
  </r>
  <r>
    <s v="Q2"/>
    <x v="1"/>
    <x v="4"/>
    <m/>
    <s v="BROWN FORMAN İÇKİ TİC. LTD. ŞTİ."/>
    <s v="QH.01.001"/>
    <s v="Quest Panorama - Proje ve Ürün Yönetimi Danismanlifi Hizmeti"/>
    <s v="Univera - Brown Forman"/>
    <x v="12"/>
    <s v="Quest"/>
    <s v="Quest"/>
    <n v="24500"/>
    <m/>
    <n v="3"/>
    <m/>
    <n v="73500"/>
    <m/>
    <n v="0"/>
    <m/>
    <n v="73500"/>
    <m/>
    <n v="0"/>
    <n v="0"/>
    <m/>
    <m/>
    <m/>
    <s v="Brown Forman"/>
    <x v="0"/>
    <s v="Yeni Satış"/>
    <s v="Hizmet"/>
    <s v="Proje Yönetimi ve Danışmanlık"/>
    <s v="Key Account"/>
    <x v="0"/>
    <x v="0"/>
    <s v="Yurt İçi"/>
    <s v="Türkiye"/>
  </r>
  <r>
    <s v="Q2"/>
    <x v="1"/>
    <x v="4"/>
    <m/>
    <s v="SEMIH MESRUBAT LOJISTIK GIDA INS. TUR. SAN. VE TIC. LTD. STI."/>
    <s v="EH.02.016"/>
    <s v="Enroute Panorama - E-Defter Saklama Hizmeti"/>
    <s v="Univera - Nestle Waters"/>
    <x v="6"/>
    <s v="E-Dönüşüm"/>
    <s v="Unidox"/>
    <n v="20000"/>
    <m/>
    <n v="1"/>
    <m/>
    <n v="20000"/>
    <m/>
    <n v="0"/>
    <m/>
    <n v="20000"/>
    <m/>
    <n v="0"/>
    <n v="0"/>
    <m/>
    <m/>
    <m/>
    <s v="Nestle"/>
    <x v="0"/>
    <s v="Yeni Satış"/>
    <s v="Hizmet"/>
    <s v="E-Dönüşüm"/>
    <s v="Key Account"/>
    <x v="0"/>
    <x v="0"/>
    <s v="Yurt İçi"/>
    <s v="Türkiye"/>
  </r>
  <r>
    <s v="Q4"/>
    <x v="0"/>
    <x v="10"/>
    <m/>
    <s v="DÜNYA MESRUBAT GIDA INS.TURIZM PAZ. SAN. VE TIC. LTD. STI."/>
    <s v="EH.03.001"/>
    <s v="EnRoute Panorama - Çafri Merkezi Hizmeti  (MSD)"/>
    <s v="Univera - JTI"/>
    <x v="11"/>
    <s v="Enroute"/>
    <m/>
    <n v="1161.2"/>
    <m/>
    <n v="5"/>
    <m/>
    <n v="5806"/>
    <m/>
    <n v="0"/>
    <m/>
    <n v="5806"/>
    <m/>
    <n v="0"/>
    <n v="0"/>
    <s v="UNI240000002001"/>
    <m/>
    <m/>
    <s v="JTI"/>
    <x v="0"/>
    <s v="Yenileme"/>
    <s v="Hizmet"/>
    <s v="Çağrı Merkezi"/>
    <s v="Key Account"/>
    <x v="0"/>
    <x v="0"/>
    <s v="Yurt İçi"/>
    <s v="Türkiye"/>
  </r>
  <r>
    <s v="Q4"/>
    <x v="0"/>
    <x v="10"/>
    <m/>
    <s v="KOPUZ GIDA TIC. A.S."/>
    <s v="EH.03.001"/>
    <s v="EnRoute Panorama - Çafri Merkezi Hizmeti  (MSD)"/>
    <s v="Univera - JTI"/>
    <x v="11"/>
    <s v="Enroute"/>
    <m/>
    <n v="1161.2"/>
    <m/>
    <n v="11"/>
    <m/>
    <n v="12773.2"/>
    <m/>
    <n v="0"/>
    <m/>
    <n v="12773.2"/>
    <m/>
    <n v="0"/>
    <n v="0"/>
    <s v="UNI240000002006"/>
    <m/>
    <m/>
    <s v="JTI"/>
    <x v="0"/>
    <s v="Yenileme"/>
    <s v="Hizmet"/>
    <s v="Çağrı Merkezi"/>
    <s v="Key Account"/>
    <x v="0"/>
    <x v="0"/>
    <s v="Yurt İçi"/>
    <s v="Türkiye"/>
  </r>
  <r>
    <s v="Q4"/>
    <x v="0"/>
    <x v="10"/>
    <m/>
    <s v="SEKERCI GIDA TEMIZLIK ÜRÜN. PAZ. VE DAG. LTD. STI."/>
    <s v="EH.03.001"/>
    <s v="EnRoute Panorama - Çafri Merkezi Hizmeti  (MSD)"/>
    <s v="Univera - JTI"/>
    <x v="11"/>
    <s v="Enroute"/>
    <m/>
    <n v="1161.2"/>
    <m/>
    <n v="10"/>
    <m/>
    <n v="11612"/>
    <m/>
    <n v="0"/>
    <m/>
    <n v="11612"/>
    <m/>
    <n v="0"/>
    <n v="0"/>
    <s v="UNI240000002017"/>
    <m/>
    <m/>
    <s v="JTI"/>
    <x v="0"/>
    <s v="Yenileme"/>
    <s v="Hizmet"/>
    <s v="Çağrı Merkezi"/>
    <s v="Key Account"/>
    <x v="0"/>
    <x v="0"/>
    <s v="Yurt İçi"/>
    <s v="Türkiye"/>
  </r>
  <r>
    <s v="Q4"/>
    <x v="0"/>
    <x v="10"/>
    <m/>
    <s v="YUSUF BEKTAS GIDA VE IHTIYAÇ MAD. ILETISIM NAKLIYE TIC.VE SAN.LTD.STI."/>
    <s v="EH.03.001"/>
    <s v="EnRoute Panorama - Çafri Merkezi Hizmeti  (MSD)"/>
    <s v="Univera - JTI"/>
    <x v="11"/>
    <s v="Enroute"/>
    <m/>
    <n v="1161.2"/>
    <m/>
    <n v="7"/>
    <m/>
    <n v="8128.4"/>
    <m/>
    <n v="0"/>
    <m/>
    <n v="8128.4"/>
    <m/>
    <n v="0"/>
    <n v="0"/>
    <s v="UNI240000002019"/>
    <m/>
    <m/>
    <s v="JTI"/>
    <x v="0"/>
    <s v="Yenileme"/>
    <s v="Hizmet"/>
    <s v="Çağrı Merkezi"/>
    <s v="Key Account"/>
    <x v="0"/>
    <x v="0"/>
    <s v="Yurt İçi"/>
    <s v="Türkiye"/>
  </r>
  <r>
    <s v="Q2"/>
    <x v="1"/>
    <x v="4"/>
    <m/>
    <s v="YUSUF ALDEMİR (ALDEMİR BİLİŞİM HizmetLERİ VE DANIŞMANLIK)"/>
    <s v="WProje Yönetimi.02.001"/>
    <s v="Webplus (Android) SATIS TEMSILCISI LISANSI"/>
    <s v="Univera - Kanal"/>
    <x v="5"/>
    <s v="Enroute"/>
    <s v="Webplus"/>
    <n v="3412.5"/>
    <m/>
    <n v="5"/>
    <m/>
    <n v="22750"/>
    <m/>
    <n v="5687.5"/>
    <m/>
    <n v="17062.5"/>
    <m/>
    <n v="0"/>
    <n v="0"/>
    <m/>
    <m/>
    <m/>
    <s v="Aldemir Bilişim"/>
    <x v="0"/>
    <s v="Yeni Satış"/>
    <s v="Lisans"/>
    <s v="Lisans Satışı"/>
    <s v="Diğer"/>
    <x v="1"/>
    <x v="3"/>
    <s v="Yurt İçi"/>
    <s v="Türkiye"/>
  </r>
  <r>
    <s v="Q2"/>
    <x v="1"/>
    <x v="4"/>
    <m/>
    <s v="Doğadan Gıda Ürünleri San. ve Paz. A.Ş."/>
    <s v="SH.01.001"/>
    <s v="Stokbar Panorama - Proje Yönetim Hizmeti"/>
    <s v="Univera - Doğadan"/>
    <x v="18"/>
    <s v="Stokbar"/>
    <s v="Stokbar"/>
    <n v="12250"/>
    <m/>
    <n v="1"/>
    <m/>
    <n v="12250"/>
    <m/>
    <n v="0"/>
    <m/>
    <n v="12250"/>
    <m/>
    <n v="0"/>
    <n v="0"/>
    <m/>
    <m/>
    <m/>
    <s v="Doğadan"/>
    <x v="0"/>
    <s v="Yeni Satış"/>
    <s v="Hizmet"/>
    <s v="Proje Yönetimi ve Danışmanlık"/>
    <s v="Key Account"/>
    <x v="0"/>
    <x v="0"/>
    <s v="Yurt İçi"/>
    <s v="Türkiye"/>
  </r>
  <r>
    <s v="Q2"/>
    <x v="1"/>
    <x v="4"/>
    <m/>
    <s v="FHP EV IÇI KULLANIM ARAÇLARI SAN VE TIC . A.S"/>
    <s v="QH.08.001"/>
    <s v="Quest Panorama - Hosting Hizmeti"/>
    <s v="Univera - Vileda"/>
    <x v="18"/>
    <s v="Hosting"/>
    <s v="Quest"/>
    <n v="18333"/>
    <m/>
    <n v="1"/>
    <m/>
    <n v="18333"/>
    <m/>
    <n v="0"/>
    <m/>
    <n v="18333"/>
    <m/>
    <n v="0"/>
    <n v="0"/>
    <m/>
    <m/>
    <m/>
    <s v="Vileda"/>
    <x v="0"/>
    <s v="Yenileme"/>
    <s v="Hizmet"/>
    <s v="Hosting"/>
    <s v="Diğer"/>
    <x v="0"/>
    <x v="0"/>
    <s v="Yurt İçi"/>
    <s v="Türkiye"/>
  </r>
  <r>
    <s v="Q2"/>
    <x v="1"/>
    <x v="4"/>
    <m/>
    <s v="ALPEDO GIDA SAN.VE TIC.A.S"/>
    <s v="EH.01.001"/>
    <s v="Enroute Panorama - Proje ve Ürün Yönetimi Danışmanlığı Hizmeti"/>
    <s v="Univera - Alpedo Dondurma"/>
    <x v="11"/>
    <s v="Enroute"/>
    <s v="Enroute"/>
    <n v="10500"/>
    <m/>
    <n v="2"/>
    <m/>
    <n v="21000"/>
    <m/>
    <n v="0"/>
    <m/>
    <n v="21000"/>
    <m/>
    <n v="0"/>
    <n v="0"/>
    <m/>
    <m/>
    <m/>
    <s v="Alpedo"/>
    <x v="0"/>
    <s v="Yeni Satış"/>
    <s v="Hizmet"/>
    <s v="Proje Yönetimi ve Danışmanlık"/>
    <s v="Diğer"/>
    <x v="0"/>
    <x v="0"/>
    <s v="Yurt İçi"/>
    <s v="Türkiye"/>
  </r>
  <r>
    <s v="Q1"/>
    <x v="0"/>
    <x v="0"/>
    <m/>
    <s v="Şölen Çikolata Gıda Sanayi Ve Ticaret A. Ş."/>
    <s v="EH.05.002"/>
    <s v="EnRoute Panorama - Rapor Gelistirme Hizmeti"/>
    <s v="Univera - Şölen"/>
    <x v="2"/>
    <s v="Enroute"/>
    <m/>
    <n v="3402"/>
    <m/>
    <n v="12"/>
    <m/>
    <n v="40824"/>
    <m/>
    <n v="0"/>
    <m/>
    <n v="40824"/>
    <m/>
    <n v="0"/>
    <n v="0"/>
    <s v="UNI240000000003"/>
    <m/>
    <m/>
    <s v="Şölen"/>
    <x v="0"/>
    <s v="Yeni Satış"/>
    <s v="Hizmet"/>
    <s v="Rapor Geliştirme"/>
    <s v="Key Account"/>
    <x v="0"/>
    <x v="0"/>
    <s v="Yurt İçi"/>
    <s v="Türkiye"/>
  </r>
  <r>
    <s v="Q4"/>
    <x v="0"/>
    <x v="10"/>
    <m/>
    <s v="AYDIN ÜNLÜER TUR.GIDA TIC. VE SAN. A.S."/>
    <s v="EH.03.001"/>
    <s v="EnRoute Panorama - Çafri Merkezi Hizmeti  (MSD)"/>
    <s v="Univera - JTI"/>
    <x v="11"/>
    <s v="Enroute"/>
    <m/>
    <n v="1161.2"/>
    <m/>
    <n v="3"/>
    <m/>
    <n v="3483.6"/>
    <m/>
    <n v="0"/>
    <m/>
    <n v="3483.6"/>
    <m/>
    <n v="0"/>
    <n v="0"/>
    <s v="UNI240000001993"/>
    <m/>
    <m/>
    <s v="JTI"/>
    <x v="0"/>
    <s v="Yenileme"/>
    <s v="Hizmet"/>
    <s v="Çağrı Merkezi"/>
    <s v="Key Account"/>
    <x v="0"/>
    <x v="0"/>
    <s v="Yurt İçi"/>
    <s v="Türkiye"/>
  </r>
  <r>
    <s v="Q4"/>
    <x v="0"/>
    <x v="10"/>
    <m/>
    <s v="BAYRAKTAR SATIS VE DAGITIM ANONIM SIRKETI"/>
    <s v="EH.03.001"/>
    <s v="EnRoute Panorama - Çafri Merkezi Hizmeti  (MSD)"/>
    <s v="Univera - JTI"/>
    <x v="11"/>
    <s v="Enroute"/>
    <m/>
    <n v="1161.2"/>
    <m/>
    <n v="2"/>
    <m/>
    <n v="2322.4"/>
    <m/>
    <n v="0"/>
    <m/>
    <n v="2322.4"/>
    <m/>
    <n v="0"/>
    <n v="0"/>
    <s v="UNI240000001994"/>
    <m/>
    <m/>
    <s v="JTI"/>
    <x v="0"/>
    <s v="Yenileme"/>
    <s v="Hizmet"/>
    <s v="Çağrı Merkezi"/>
    <s v="Key Account"/>
    <x v="0"/>
    <x v="0"/>
    <s v="Yurt İçi"/>
    <s v="Türkiye"/>
  </r>
  <r>
    <s v="Q4"/>
    <x v="0"/>
    <x v="10"/>
    <m/>
    <s v="ÖZÇELIK MESRUBAT VE GIDA MAD.TIC.PAZ.A.S."/>
    <s v="EH.03.001"/>
    <s v="EnRoute Panorama - Çafri Merkezi Hizmeti  (MSD)"/>
    <s v="Univera - JTI"/>
    <x v="11"/>
    <s v="Enroute"/>
    <m/>
    <n v="1161.2"/>
    <m/>
    <n v="5"/>
    <m/>
    <n v="5806"/>
    <m/>
    <n v="0"/>
    <m/>
    <n v="5806"/>
    <m/>
    <n v="0"/>
    <n v="0"/>
    <s v="UNI240000002007"/>
    <m/>
    <m/>
    <s v="JTI"/>
    <x v="0"/>
    <s v="Yenileme"/>
    <s v="Hizmet"/>
    <s v="Çağrı Merkezi"/>
    <s v="Key Account"/>
    <x v="0"/>
    <x v="0"/>
    <s v="Yurt İçi"/>
    <s v="Türkiye"/>
  </r>
  <r>
    <s v="Q4"/>
    <x v="0"/>
    <x v="10"/>
    <m/>
    <s v="ÖZERLER TICARET ILHAN ÖZER"/>
    <s v="EH.03.001"/>
    <s v="EnRoute Panorama - Çafri Merkezi Hizmeti  (MSD)"/>
    <s v="Univera - JTI"/>
    <x v="11"/>
    <s v="Enroute"/>
    <m/>
    <n v="1161.2"/>
    <m/>
    <n v="4"/>
    <m/>
    <n v="4644.8"/>
    <m/>
    <n v="0"/>
    <m/>
    <n v="4644.8"/>
    <m/>
    <n v="0"/>
    <n v="0"/>
    <s v="UNI240000002009"/>
    <m/>
    <m/>
    <s v="JTI"/>
    <x v="0"/>
    <s v="Yenileme"/>
    <s v="Hizmet"/>
    <s v="Çağrı Merkezi"/>
    <s v="Key Account"/>
    <x v="0"/>
    <x v="0"/>
    <s v="Yurt İçi"/>
    <s v="Türkiye"/>
  </r>
  <r>
    <s v="Q2"/>
    <x v="1"/>
    <x v="4"/>
    <m/>
    <s v="POLARİS YAZILIM ÇÖZÜMLERİ VE DANIŞMANLIK HİZMETLERİ LTD.ŞTİ."/>
    <s v="WPH.02.001"/>
    <s v="Webplus Yazilim Bakimi Hizmeti"/>
    <s v="Univera - Kanal"/>
    <x v="5"/>
    <s v="Enroute"/>
    <s v="Webplus"/>
    <n v="2932"/>
    <m/>
    <n v="1"/>
    <m/>
    <n v="2932"/>
    <m/>
    <n v="0"/>
    <m/>
    <n v="2932"/>
    <m/>
    <n v="0"/>
    <n v="0"/>
    <m/>
    <m/>
    <m/>
    <s v="Polaris"/>
    <x v="0"/>
    <s v="Yenileme"/>
    <s v="Hizmet"/>
    <s v="Bakım ve Destek Hizmeti"/>
    <s v="Diğer"/>
    <x v="1"/>
    <x v="5"/>
    <s v="Yurt İçi"/>
    <s v="Türkiye"/>
  </r>
  <r>
    <s v="Q2"/>
    <x v="1"/>
    <x v="4"/>
    <m/>
    <s v="MİYA OTOMASYON VE BARKOD BILISIM SISTEMLERI SAN TİC. VE L.T.D. STI."/>
    <s v="WPH.03.001"/>
    <s v="Webplus Hosting HIZMETI"/>
    <s v="Univera - Kanal"/>
    <x v="5"/>
    <s v="Hosting"/>
    <s v="Webplus"/>
    <n v="2597.0100000000002"/>
    <m/>
    <n v="4"/>
    <m/>
    <n v="10388.040000000001"/>
    <m/>
    <n v="0"/>
    <m/>
    <n v="10388.040000000001"/>
    <m/>
    <n v="0"/>
    <n v="0"/>
    <m/>
    <m/>
    <m/>
    <s v="Miya"/>
    <x v="0"/>
    <s v="Yenileme"/>
    <s v="Hizmet"/>
    <s v="Hosting"/>
    <s v="Diğer"/>
    <x v="1"/>
    <x v="1"/>
    <s v="Yurt İçi"/>
    <s v="Türkiye"/>
  </r>
  <r>
    <s v="Q2"/>
    <x v="1"/>
    <x v="4"/>
    <m/>
    <s v="MİYA OTOMASYON VE BARKOD BILISIM SISTEMLERI SAN TİC. VE L.T.D. STI."/>
    <s v="WPH.03.001"/>
    <s v="Webplus Hosting HIZMETI"/>
    <s v="Univera - Kanal"/>
    <x v="5"/>
    <s v="Hosting"/>
    <s v="Webplus"/>
    <n v="2597.0100000000002"/>
    <m/>
    <n v="1"/>
    <m/>
    <n v="2597.0100000000002"/>
    <m/>
    <n v="0"/>
    <m/>
    <n v="2597.0100000000002"/>
    <m/>
    <n v="0"/>
    <n v="0"/>
    <m/>
    <m/>
    <m/>
    <s v="Miya"/>
    <x v="0"/>
    <s v="Yenileme"/>
    <s v="Hizmet"/>
    <s v="Hosting"/>
    <s v="Diğer"/>
    <x v="1"/>
    <x v="1"/>
    <s v="Yurt İçi"/>
    <s v="Türkiye"/>
  </r>
  <r>
    <s v="Q2"/>
    <x v="1"/>
    <x v="4"/>
    <m/>
    <s v="MİYA OTOMASYON VE BARKOD BILISIM SISTEMLERI SAN TİC. VE L.T.D. STI."/>
    <s v="WPH.03.001"/>
    <s v="Webplus Hosting HIZMETI"/>
    <s v="Univera - Kanal"/>
    <x v="5"/>
    <s v="Hosting"/>
    <s v="Webplus"/>
    <n v="2422.04"/>
    <m/>
    <n v="1"/>
    <m/>
    <n v="2422.04"/>
    <m/>
    <n v="0"/>
    <m/>
    <n v="2422.04"/>
    <m/>
    <n v="0"/>
    <n v="0"/>
    <m/>
    <m/>
    <m/>
    <s v="Miya"/>
    <x v="0"/>
    <s v="Yenileme"/>
    <s v="Hizmet"/>
    <s v="Hosting"/>
    <s v="Diğer"/>
    <x v="1"/>
    <x v="1"/>
    <s v="Yurt İçi"/>
    <s v="Türkiye"/>
  </r>
  <r>
    <s v="Q2"/>
    <x v="1"/>
    <x v="4"/>
    <m/>
    <s v="MİYA OTOMASYON VE BARKOD BILISIM SISTEMLERI SAN TİC. VE L.T.D. STI."/>
    <s v="WPH.03.001"/>
    <s v="Webplus Hosting HIZMETI"/>
    <s v="Univera - Kanal"/>
    <x v="5"/>
    <s v="Hosting"/>
    <s v="Webplus"/>
    <n v="5931.81"/>
    <m/>
    <n v="1"/>
    <m/>
    <n v="5931.81"/>
    <m/>
    <n v="0"/>
    <m/>
    <n v="5931.81"/>
    <m/>
    <n v="0"/>
    <n v="0"/>
    <m/>
    <m/>
    <m/>
    <s v="Miya"/>
    <x v="0"/>
    <s v="Yenileme"/>
    <s v="Hizmet"/>
    <s v="Hosting"/>
    <s v="Diğer"/>
    <x v="1"/>
    <x v="1"/>
    <s v="Yurt İçi"/>
    <s v="Türkiye"/>
  </r>
  <r>
    <s v="Q2"/>
    <x v="1"/>
    <x v="4"/>
    <m/>
    <s v="MİYA OTOMASYON VE BARKOD BILISIM SISTEMLERI SAN TİC. VE L.T.D. STI."/>
    <s v="WPH.03.001"/>
    <s v="Webplus Hosting HIZMETI"/>
    <s v="Univera - Kanal"/>
    <x v="5"/>
    <s v="Hosting"/>
    <s v="Webplus"/>
    <n v="2597.0100000000002"/>
    <m/>
    <n v="1"/>
    <m/>
    <n v="2597.0100000000002"/>
    <m/>
    <n v="0"/>
    <m/>
    <n v="2597.0100000000002"/>
    <m/>
    <n v="0"/>
    <n v="0"/>
    <m/>
    <m/>
    <m/>
    <s v="Miya"/>
    <x v="0"/>
    <s v="Yenileme"/>
    <s v="Hizmet"/>
    <s v="Hosting"/>
    <s v="Diğer"/>
    <x v="1"/>
    <x v="1"/>
    <s v="Yurt İçi"/>
    <s v="Türkiye"/>
  </r>
  <r>
    <s v="Q2"/>
    <x v="1"/>
    <x v="4"/>
    <m/>
    <s v="MİYA OTOMASYON VE BARKOD BILISIM SISTEMLERI SAN TİC. VE L.T.D. STI."/>
    <s v="WPH.03.001"/>
    <s v="Webplus Hosting HIZMETI"/>
    <s v="Univera - Kanal"/>
    <x v="5"/>
    <s v="Hosting"/>
    <s v="Webplus"/>
    <n v="2597.0100000000002"/>
    <m/>
    <n v="1"/>
    <m/>
    <n v="2597.0100000000002"/>
    <m/>
    <n v="0"/>
    <m/>
    <n v="2597.0100000000002"/>
    <m/>
    <n v="0"/>
    <n v="0"/>
    <m/>
    <m/>
    <m/>
    <s v="Miya"/>
    <x v="0"/>
    <s v="Yenileme"/>
    <s v="Hizmet"/>
    <s v="Hosting"/>
    <s v="Diğer"/>
    <x v="1"/>
    <x v="1"/>
    <s v="Yurt İçi"/>
    <s v="Türkiye"/>
  </r>
  <r>
    <s v="Q2"/>
    <x v="1"/>
    <x v="4"/>
    <m/>
    <s v="MİYA OTOMASYON VE BARKOD BILISIM SISTEMLERI SAN TİC. VE L.T.D. STI."/>
    <s v="WPH.03.001"/>
    <s v="Webplus Hosting HIZMETI"/>
    <s v="Univera - Kanal"/>
    <x v="5"/>
    <s v="Hosting"/>
    <s v="Webplus"/>
    <n v="2988.88"/>
    <m/>
    <n v="1"/>
    <m/>
    <n v="2988.88"/>
    <m/>
    <n v="0"/>
    <m/>
    <n v="2988.88"/>
    <m/>
    <n v="0"/>
    <n v="0"/>
    <m/>
    <m/>
    <m/>
    <s v="Miya"/>
    <x v="0"/>
    <s v="Yenileme"/>
    <s v="Hizmet"/>
    <s v="Hosting"/>
    <s v="Diğer"/>
    <x v="1"/>
    <x v="1"/>
    <s v="Yurt İçi"/>
    <s v="Türkiye"/>
  </r>
  <r>
    <s v="Q2"/>
    <x v="1"/>
    <x v="4"/>
    <m/>
    <s v="MİYA OTOMASYON VE BARKOD BILISIM SISTEMLERI SAN TİC. VE L.T.D. STI."/>
    <s v="WPH.03.001"/>
    <s v="Webplus Hosting HIZMETI"/>
    <s v="Univera - Kanal"/>
    <x v="5"/>
    <s v="Hosting"/>
    <s v="Webplus"/>
    <n v="2597.0100000000002"/>
    <m/>
    <n v="1"/>
    <m/>
    <n v="2597.0100000000002"/>
    <m/>
    <n v="0"/>
    <m/>
    <n v="2597.0100000000002"/>
    <m/>
    <n v="0"/>
    <n v="0"/>
    <m/>
    <m/>
    <m/>
    <s v="Miya"/>
    <x v="0"/>
    <s v="Yenileme"/>
    <s v="Hizmet"/>
    <s v="Hosting"/>
    <s v="Diğer"/>
    <x v="1"/>
    <x v="1"/>
    <s v="Yurt İçi"/>
    <s v="Türkiye"/>
  </r>
  <r>
    <s v="Q2"/>
    <x v="1"/>
    <x v="4"/>
    <m/>
    <s v="MİYA OTOMASYON VE BARKOD BILISIM SISTEMLERI SAN TİC. VE L.T.D. STI."/>
    <s v="WPH.03.001"/>
    <s v="Webplus Hosting HIZMETI"/>
    <s v="Univera - Kanal"/>
    <x v="5"/>
    <s v="Hosting"/>
    <s v="Webplus"/>
    <n v="3622.12"/>
    <m/>
    <n v="1"/>
    <m/>
    <n v="3622.12"/>
    <m/>
    <n v="0"/>
    <m/>
    <n v="3622.12"/>
    <m/>
    <n v="0"/>
    <n v="0"/>
    <m/>
    <m/>
    <m/>
    <s v="Miya"/>
    <x v="0"/>
    <s v="Yenileme"/>
    <s v="Hizmet"/>
    <s v="Hosting"/>
    <s v="Diğer"/>
    <x v="1"/>
    <x v="1"/>
    <s v="Yurt İçi"/>
    <s v="Türkiye"/>
  </r>
  <r>
    <s v="Q2"/>
    <x v="1"/>
    <x v="4"/>
    <m/>
    <s v="MİYA OTOMASYON VE BARKOD BILISIM SISTEMLERI SAN TİC. VE L.T.D. STI."/>
    <s v="WPH.03.001"/>
    <s v="Webplus Hosting HIZMETI"/>
    <s v="Univera - Kanal"/>
    <x v="5"/>
    <s v="Hosting"/>
    <s v="Webplus"/>
    <n v="2597.0100000000002"/>
    <m/>
    <n v="1"/>
    <m/>
    <n v="2597.0100000000002"/>
    <m/>
    <n v="0"/>
    <m/>
    <n v="2597.0100000000002"/>
    <m/>
    <n v="0"/>
    <n v="0"/>
    <m/>
    <m/>
    <m/>
    <s v="Miya"/>
    <x v="0"/>
    <s v="Yenileme"/>
    <s v="Hizmet"/>
    <s v="Hosting"/>
    <s v="Diğer"/>
    <x v="1"/>
    <x v="1"/>
    <s v="Yurt İçi"/>
    <s v="Türkiye"/>
  </r>
  <r>
    <s v="Q2"/>
    <x v="1"/>
    <x v="4"/>
    <m/>
    <s v="MİYA OTOMASYON VE BARKOD BILISIM SISTEMLERI SAN TİC. VE L.T.D. STI."/>
    <s v="WPH.03.001"/>
    <s v="Webplus Hosting HIZMETI"/>
    <s v="Univera - Kanal"/>
    <x v="5"/>
    <s v="Hosting"/>
    <s v="Webplus"/>
    <n v="3622.12"/>
    <m/>
    <n v="1"/>
    <m/>
    <n v="3622.12"/>
    <m/>
    <n v="0"/>
    <m/>
    <n v="3622.12"/>
    <m/>
    <n v="0"/>
    <n v="0"/>
    <m/>
    <m/>
    <m/>
    <s v="Miya"/>
    <x v="0"/>
    <s v="Yenileme"/>
    <s v="Hizmet"/>
    <s v="Hosting"/>
    <s v="Diğer"/>
    <x v="1"/>
    <x v="1"/>
    <s v="Yurt İçi"/>
    <s v="Türkiye"/>
  </r>
  <r>
    <s v="Q2"/>
    <x v="1"/>
    <x v="4"/>
    <m/>
    <s v="POLARİS YAZILIM ÇÖZÜMLERİ VE DANIŞMANLIK HİZMETLERİ LTD.ŞTİ."/>
    <s v="WProje Yönetimi.01.003"/>
    <s v="Webplus EK KULLANICI LISANSI +1"/>
    <s v="Univera - Kanal"/>
    <x v="5"/>
    <s v="Enroute"/>
    <s v="Webplus"/>
    <n v="4225"/>
    <m/>
    <n v="1"/>
    <m/>
    <n v="4225"/>
    <m/>
    <n v="0"/>
    <m/>
    <n v="4225"/>
    <m/>
    <n v="0"/>
    <n v="0"/>
    <m/>
    <m/>
    <m/>
    <s v="Polaris"/>
    <x v="0"/>
    <s v="Yeni Satış"/>
    <s v="Lisans"/>
    <s v="Lisans Satışı"/>
    <s v="Diğer"/>
    <x v="1"/>
    <x v="5"/>
    <s v="Yurt İçi"/>
    <s v="Türkiye"/>
  </r>
  <r>
    <s v="Q2"/>
    <x v="1"/>
    <x v="4"/>
    <m/>
    <s v="POLARİS YAZILIM ÇÖZÜMLERİ VE DANIŞMANLIK HİZMETLERİ LTD.ŞTİ."/>
    <s v="WProje Yönetimi.02.001"/>
    <s v="Webplus (Android) SATIS TEMSILCISI LISANSI"/>
    <s v="Univera - Kanal"/>
    <x v="5"/>
    <s v="Enroute"/>
    <s v="Webplus"/>
    <n v="4550"/>
    <m/>
    <n v="2"/>
    <m/>
    <n v="9100"/>
    <m/>
    <n v="0"/>
    <m/>
    <n v="9100"/>
    <m/>
    <n v="0"/>
    <n v="0"/>
    <m/>
    <m/>
    <m/>
    <s v="Polaris"/>
    <x v="0"/>
    <s v="Yeni Satış"/>
    <s v="Lisans"/>
    <s v="Lisans Satışı"/>
    <s v="Diğer"/>
    <x v="1"/>
    <x v="5"/>
    <s v="Yurt İçi"/>
    <s v="Türkiye"/>
  </r>
  <r>
    <s v="Q2"/>
    <x v="1"/>
    <x v="4"/>
    <m/>
    <s v="ÖZ AKDAG TOPTAN GIDA ve MESRUBAT PAZARLAMA HALIL ISÇI"/>
    <s v="UH.01.002"/>
    <s v="Unidox Kontör"/>
    <s v="Univera Kontör Satışı"/>
    <x v="6"/>
    <s v="E-Dönüşüm"/>
    <s v="Unidox"/>
    <n v="3"/>
    <m/>
    <n v="5000"/>
    <m/>
    <n v="15000"/>
    <m/>
    <n v="0"/>
    <m/>
    <n v="15000"/>
    <m/>
    <n v="0"/>
    <n v="0"/>
    <m/>
    <m/>
    <m/>
    <s v="Öz Akdağ Toptan Gıda"/>
    <x v="3"/>
    <s v="Yeni Satış"/>
    <s v="Kontor"/>
    <s v="Kontor Satışı"/>
    <s v="Diğer"/>
    <x v="0"/>
    <x v="0"/>
    <s v="Yurt İçi"/>
    <s v="Türkiye"/>
  </r>
  <r>
    <s v="Q1"/>
    <x v="0"/>
    <x v="0"/>
    <m/>
    <s v="Şölen Çikolata Gıda Sanayi Ve Ticaret A. Ş."/>
    <s v="EH.05.002"/>
    <s v="EnRoute Panorama - Rapor Gelistirme Hizmeti"/>
    <s v="Univera - Şölen"/>
    <x v="2"/>
    <s v="Enroute"/>
    <m/>
    <n v="3402"/>
    <m/>
    <n v="2"/>
    <m/>
    <n v="6804"/>
    <m/>
    <n v="0"/>
    <m/>
    <n v="6804"/>
    <m/>
    <n v="0"/>
    <n v="0"/>
    <s v="UNI240000000009"/>
    <m/>
    <m/>
    <s v="Şölen"/>
    <x v="0"/>
    <s v="Yeni Satış"/>
    <s v="Hizmet"/>
    <s v="Rapor Geliştirme"/>
    <s v="Key Account"/>
    <x v="0"/>
    <x v="0"/>
    <s v="Yurt İçi"/>
    <s v="Türkiye"/>
  </r>
  <r>
    <s v="Q1"/>
    <x v="0"/>
    <x v="0"/>
    <m/>
    <s v="Şölen Çikolata Gıda Sanayi Ve Ticaret A. Ş."/>
    <s v="EH.01.001"/>
    <s v="EnRoute Panorama - Proje Yönetim Hizmeti"/>
    <s v="Univera - Şölen"/>
    <x v="2"/>
    <s v="Enroute"/>
    <m/>
    <n v="3969"/>
    <m/>
    <n v="3"/>
    <m/>
    <n v="11907"/>
    <m/>
    <n v="0"/>
    <m/>
    <n v="11907"/>
    <m/>
    <n v="0"/>
    <n v="0"/>
    <s v="UNI240000000003"/>
    <m/>
    <m/>
    <s v="Şölen"/>
    <x v="0"/>
    <s v="Yeni Satış"/>
    <s v="Hizmet"/>
    <s v="Proje Yönetimi ve Danışmanlık"/>
    <s v="Key Account"/>
    <x v="0"/>
    <x v="0"/>
    <s v="Yurt İçi"/>
    <s v="Türkiye"/>
  </r>
  <r>
    <s v="Q2"/>
    <x v="1"/>
    <x v="4"/>
    <m/>
    <s v="AKAR TOPTAN PERAKENDE GIDA TIC.LTD.STI."/>
    <s v="UH.01.002"/>
    <s v="Unidox Kontör"/>
    <s v="Univera Kontör Satışı"/>
    <x v="6"/>
    <s v="E-Dönüşüm"/>
    <s v="Unidox"/>
    <n v="1"/>
    <m/>
    <n v="100000"/>
    <m/>
    <n v="100000"/>
    <m/>
    <n v="0"/>
    <m/>
    <n v="100000"/>
    <m/>
    <n v="0"/>
    <n v="0"/>
    <m/>
    <m/>
    <m/>
    <s v="Akar Toptan"/>
    <x v="3"/>
    <s v="Yeni Satış"/>
    <s v="Kontor"/>
    <s v="Kontor Satışı"/>
    <s v="Diğer"/>
    <x v="0"/>
    <x v="0"/>
    <s v="Yurt İçi"/>
    <s v="Türkiye"/>
  </r>
  <r>
    <s v="Q2"/>
    <x v="1"/>
    <x v="4"/>
    <m/>
    <s v="ÖRSE GLOBAL GIDA LOJISTIK ITHALAT IHRACAT SAN.TIC.LTD.STI."/>
    <s v="UH.01.002"/>
    <s v="Unidox Kontör"/>
    <s v="Univera - Dardanel"/>
    <x v="6"/>
    <s v="E-Dönüşüm"/>
    <s v="Unidox"/>
    <n v="2.4"/>
    <m/>
    <n v="25000"/>
    <m/>
    <n v="60000"/>
    <m/>
    <n v="0"/>
    <m/>
    <n v="60000"/>
    <m/>
    <n v="0"/>
    <n v="0"/>
    <m/>
    <m/>
    <m/>
    <s v="Dardanel"/>
    <x v="3"/>
    <s v="Yeni Satış"/>
    <s v="Kontor"/>
    <s v="Kontor Satışı"/>
    <s v="Diğer"/>
    <x v="0"/>
    <x v="0"/>
    <s v="Yurt İçi"/>
    <s v="Türkiye"/>
  </r>
  <r>
    <s v="Q2"/>
    <x v="1"/>
    <x v="4"/>
    <m/>
    <s v="PANAGRO TAR. HAY. GIDA SAN. TIC. A.S."/>
    <s v="SH.02.001"/>
    <s v="Stokbar Panorama - Yillik Yazilim Bakim Hizmeti"/>
    <s v="Univera - Torku"/>
    <x v="13"/>
    <s v="Stokbar"/>
    <s v="Stokbar"/>
    <n v="240840.95999999999"/>
    <m/>
    <n v="1"/>
    <m/>
    <n v="240840.95999999999"/>
    <m/>
    <n v="0"/>
    <m/>
    <n v="240840.95999999999"/>
    <m/>
    <n v="0"/>
    <n v="0"/>
    <m/>
    <m/>
    <m/>
    <s v="Torku"/>
    <x v="0"/>
    <s v="Yenileme"/>
    <s v="Hizmet"/>
    <s v="Bakım ve Destek Hizmeti"/>
    <s v="Diğer"/>
    <x v="0"/>
    <x v="0"/>
    <s v="Yurt İçi"/>
    <s v="Türkiye"/>
  </r>
  <r>
    <s v="Q2"/>
    <x v="1"/>
    <x v="4"/>
    <m/>
    <s v="PANAGRO TAR. HAY. GIDA SAN. TIC. A.S."/>
    <s v="SH.03.004"/>
    <s v="Stokbar Panorama - Çafri Merkezi Hizmeti (Depo/Lokasyon)"/>
    <s v="Univera - Torku"/>
    <x v="13"/>
    <s v="Stokbar"/>
    <s v="Stokbar"/>
    <n v="53760"/>
    <m/>
    <n v="1"/>
    <m/>
    <n v="53760"/>
    <m/>
    <n v="0"/>
    <m/>
    <n v="53760"/>
    <m/>
    <n v="0"/>
    <n v="0"/>
    <m/>
    <m/>
    <m/>
    <s v="Torku"/>
    <x v="0"/>
    <s v="Yenileme"/>
    <s v="Hizmet"/>
    <s v="Çağrı Merkezi"/>
    <s v="Diğer"/>
    <x v="0"/>
    <x v="0"/>
    <s v="Yurt İçi"/>
    <s v="Türkiye"/>
  </r>
  <r>
    <s v="Q2"/>
    <x v="1"/>
    <x v="4"/>
    <m/>
    <s v="MİYA OTOMASYON VE BARKOD BILISIM SISTEMLERI SAN TİC. VE L.T.D. STI."/>
    <s v="SMY.01.004"/>
    <s v="StockMate Ek Kullanici Yazılımi +5"/>
    <s v="Univera - Kanal"/>
    <x v="5"/>
    <s v="Stokbar"/>
    <s v="Stockmate"/>
    <n v="26000"/>
    <m/>
    <n v="1"/>
    <m/>
    <n v="26000"/>
    <m/>
    <n v="0"/>
    <m/>
    <n v="26000"/>
    <m/>
    <n v="0"/>
    <n v="0"/>
    <m/>
    <m/>
    <m/>
    <s v="Miya"/>
    <x v="0"/>
    <s v="Yeni Satış"/>
    <s v="Lisans"/>
    <s v="Lisans Satışı"/>
    <s v="Diğer"/>
    <x v="1"/>
    <x v="1"/>
    <s v="Yurt İçi"/>
    <s v="Türkiye"/>
  </r>
  <r>
    <s v="Q2"/>
    <x v="1"/>
    <x v="4"/>
    <m/>
    <s v="BMC Otomotiv Sanayi ve Ticaret A. Ş."/>
    <s v="CDY.06.001"/>
    <s v="Calldesk Panorama - Yazılım Geliştirme Hizmeti"/>
    <s v="Univera - BMC"/>
    <x v="13"/>
    <s v="ServiceCore"/>
    <s v="Calldesk"/>
    <n v="14500"/>
    <m/>
    <n v="5.18"/>
    <m/>
    <n v="75110"/>
    <m/>
    <n v="0"/>
    <m/>
    <n v="75110"/>
    <m/>
    <n v="0"/>
    <n v="0"/>
    <m/>
    <m/>
    <m/>
    <s v="BMC"/>
    <x v="0"/>
    <s v="Yeni Satış"/>
    <s v="Hizmet"/>
    <s v="Yazılım Geliştirme"/>
    <s v="Key Account"/>
    <x v="0"/>
    <x v="0"/>
    <s v="Yurt İçi"/>
    <s v="Türkiye"/>
  </r>
  <r>
    <s v="Q2"/>
    <x v="1"/>
    <x v="4"/>
    <m/>
    <s v="BMC Otomotiv Sanayi ve Ticaret A. Ş."/>
    <s v="CDY.06.001"/>
    <s v="Calldesk Panorama - Yazılım Geliştirme Hizmeti"/>
    <s v="Univera - BMC"/>
    <x v="13"/>
    <s v="ServiceCore"/>
    <s v="Calldesk"/>
    <n v="14500"/>
    <m/>
    <n v="6.11"/>
    <m/>
    <n v="88595"/>
    <m/>
    <n v="0"/>
    <m/>
    <n v="88595"/>
    <m/>
    <n v="0"/>
    <n v="0"/>
    <m/>
    <m/>
    <m/>
    <s v="BMC"/>
    <x v="0"/>
    <s v="Yeni Satış"/>
    <s v="Hizmet"/>
    <s v="Yazılım Geliştirme"/>
    <s v="Key Account"/>
    <x v="0"/>
    <x v="0"/>
    <s v="Yurt İçi"/>
    <s v="Türkiye"/>
  </r>
  <r>
    <s v="Q2"/>
    <x v="1"/>
    <x v="4"/>
    <m/>
    <s v="BMC Otomotiv Sanayi ve Ticaret A. Ş."/>
    <s v="CDH.01.001"/>
    <s v="Calldesk Panorama - Proje ve Ürün Yönetimi Danışmanliğı Hizmeti"/>
    <s v="Univera - BMC"/>
    <x v="13"/>
    <s v="ServiceCore"/>
    <s v="Calldesk"/>
    <n v="14500"/>
    <m/>
    <n v="1"/>
    <m/>
    <n v="14500"/>
    <m/>
    <n v="0"/>
    <m/>
    <n v="14500"/>
    <m/>
    <n v="0"/>
    <n v="0"/>
    <m/>
    <m/>
    <m/>
    <s v="BMC"/>
    <x v="0"/>
    <s v="Yeni Satış"/>
    <s v="Hizmet"/>
    <s v="Proje Yönetimi ve Danışmanlık"/>
    <s v="Key Account"/>
    <x v="0"/>
    <x v="0"/>
    <s v="Yurt İçi"/>
    <s v="Türkiye"/>
  </r>
  <r>
    <s v="Q2"/>
    <x v="1"/>
    <x v="4"/>
    <m/>
    <s v="BMC Otomotiv Sanayi ve Ticaret A. Ş."/>
    <s v="CDH.01.002"/>
    <s v="Calldesk Panorama -  Proje Destek Uzmani Hizmeti"/>
    <s v="Univera - BMC"/>
    <x v="13"/>
    <s v="ServiceCore"/>
    <s v="Calldesk"/>
    <n v="14500"/>
    <m/>
    <n v="1"/>
    <m/>
    <n v="14500"/>
    <m/>
    <n v="0"/>
    <m/>
    <n v="14500"/>
    <m/>
    <n v="0"/>
    <n v="0"/>
    <m/>
    <m/>
    <m/>
    <s v="BMC"/>
    <x v="0"/>
    <s v="Yenileme"/>
    <s v="Hizmet"/>
    <s v="Uzman Destek Hizmeti"/>
    <s v="Key Account"/>
    <x v="0"/>
    <x v="0"/>
    <s v="Yurt İçi"/>
    <s v="Türkiye"/>
  </r>
  <r>
    <s v="Q1"/>
    <x v="0"/>
    <x v="0"/>
    <m/>
    <s v="ALFA GRUP GIDA INSAAT IMALAT ITHALAT IHRACAT SAN. VE TIC. LTD. STI."/>
    <s v="EY.04.012"/>
    <s v="EnRoute Panorama E-Dönüsüm  Modül Lisansi (Enterprise)"/>
    <s v="Univera - Nestle Waters"/>
    <x v="0"/>
    <s v="E-Dönüşüm"/>
    <m/>
    <n v="8500"/>
    <m/>
    <n v="1"/>
    <m/>
    <n v="8500"/>
    <m/>
    <n v="0"/>
    <m/>
    <n v="8500"/>
    <m/>
    <n v="0"/>
    <n v="0"/>
    <s v="UNI240000000018"/>
    <m/>
    <m/>
    <s v="Nestle"/>
    <x v="0"/>
    <s v="Yeni Satış"/>
    <s v="Lisans"/>
    <s v="Lisans Satışı"/>
    <s v="Key Account"/>
    <x v="1"/>
    <x v="0"/>
    <s v="Yurt İçi"/>
    <s v="Türkiye"/>
  </r>
  <r>
    <s v="Q1"/>
    <x v="0"/>
    <x v="0"/>
    <m/>
    <s v="MS DIRILIS PAZARLAMA TARIM TEMIZLIK INSAAT SANAYI VE TIC.LTD.STI."/>
    <s v="EY.04.012"/>
    <s v="EnRoute Panorama E-Dönüsüm  Modül Lisansi (Enterprise)"/>
    <s v="Univera Doğuş Çay Projesi"/>
    <x v="7"/>
    <s v="Enroute"/>
    <m/>
    <n v="11993.25"/>
    <m/>
    <n v="1"/>
    <m/>
    <n v="15991"/>
    <m/>
    <n v="3997.75"/>
    <m/>
    <n v="11993.25"/>
    <m/>
    <n v="0"/>
    <n v="0"/>
    <s v="UNI240000000014"/>
    <m/>
    <m/>
    <s v="Doğuş Çay"/>
    <x v="0"/>
    <s v="Yeni Satış"/>
    <s v="Lisans"/>
    <s v="Lisans Satışı"/>
    <s v="Key Account"/>
    <x v="0"/>
    <x v="0"/>
    <s v="Yurt İçi"/>
    <s v="Türkiye"/>
  </r>
  <r>
    <s v="Q1"/>
    <x v="0"/>
    <x v="0"/>
    <m/>
    <s v="NESTLE TÜRKIYE GIDA SANAYI A.S."/>
    <s v="EH.03.004"/>
    <s v="EnRoute Panorama - Admin Operatör Hizmeti"/>
    <s v="Univera - Nestle Retail"/>
    <x v="2"/>
    <s v="Enroute"/>
    <m/>
    <n v="0"/>
    <m/>
    <n v="1"/>
    <m/>
    <n v="0"/>
    <m/>
    <n v="0"/>
    <m/>
    <n v="0"/>
    <m/>
    <n v="0"/>
    <n v="0"/>
    <s v="I02202400000267"/>
    <m/>
    <m/>
    <s v="Nestle"/>
    <x v="0"/>
    <s v="Yenileme"/>
    <s v="Hizmet"/>
    <s v="Uzman Destek Hizmeti"/>
    <s v="Key Account"/>
    <x v="0"/>
    <x v="0"/>
    <s v="Yurt İçi"/>
    <s v="Türkiye"/>
  </r>
  <r>
    <s v="Q2"/>
    <x v="1"/>
    <x v="4"/>
    <m/>
    <s v="PARAM MERKEZİ YÖNETIM DESTEK HIZMETLERI A.S"/>
    <s v="VY.05.007"/>
    <s v="Varuna CRM (Enterprise) Aylik Kiralama"/>
    <s v="Univera - Turk ELektronik Para"/>
    <x v="10"/>
    <s v="Varuna"/>
    <s v="Varuna"/>
    <n v="1900"/>
    <m/>
    <n v="4"/>
    <m/>
    <n v="7600"/>
    <m/>
    <n v="0"/>
    <m/>
    <n v="7600"/>
    <m/>
    <n v="0"/>
    <n v="0"/>
    <m/>
    <m/>
    <m/>
    <s v="Param Merkezi Yönetim"/>
    <x v="2"/>
    <s v="Yenileme"/>
    <s v="Lisans"/>
    <s v="Lisans Kiralama"/>
    <s v="Diğer"/>
    <x v="0"/>
    <x v="0"/>
    <s v="Yurt İçi"/>
    <s v="Türkiye"/>
  </r>
  <r>
    <s v="Q2"/>
    <x v="1"/>
    <x v="4"/>
    <m/>
    <s v="PARAM MERKEZİ YÖNETIM DESTEK HIZMETLERI A.S"/>
    <s v="VY.05.007"/>
    <s v="Varuna CRM (Enterprise) Aylik Kiralama"/>
    <s v="Univera - Turk ELektronik Para"/>
    <x v="10"/>
    <s v="Varuna"/>
    <s v="Varuna"/>
    <n v="1900"/>
    <m/>
    <n v="4"/>
    <m/>
    <n v="7600"/>
    <m/>
    <n v="0"/>
    <m/>
    <n v="7600"/>
    <m/>
    <n v="0"/>
    <n v="0"/>
    <m/>
    <m/>
    <m/>
    <s v="Param Merkezi Yönetim"/>
    <x v="2"/>
    <s v="Yenileme"/>
    <s v="Lisans"/>
    <s v="Lisans Kiralama"/>
    <s v="Diğer"/>
    <x v="0"/>
    <x v="0"/>
    <s v="Yurt İçi"/>
    <s v="Türkiye"/>
  </r>
  <r>
    <s v="Q2"/>
    <x v="1"/>
    <x v="4"/>
    <m/>
    <s v="TURK ELEKTRONIK PARA A.S"/>
    <s v="VY.05.007"/>
    <s v="Varuna CRM (Enterprise) Aylik Kiralama"/>
    <s v="Univera - Varuna"/>
    <x v="10"/>
    <s v="Varuna"/>
    <s v="Varuna"/>
    <n v="1900"/>
    <m/>
    <n v="67"/>
    <m/>
    <n v="127300"/>
    <m/>
    <n v="0"/>
    <m/>
    <n v="127300"/>
    <m/>
    <n v="0"/>
    <n v="0"/>
    <m/>
    <m/>
    <m/>
    <s v="Türk Elektronik Para A.Ş."/>
    <x v="2"/>
    <s v="Yenileme"/>
    <s v="Lisans"/>
    <s v="Lisans Kiralama"/>
    <s v="Param Grup"/>
    <x v="0"/>
    <x v="0"/>
    <s v="Yurt İçi"/>
    <s v="Türkiye"/>
  </r>
  <r>
    <s v="Q2"/>
    <x v="1"/>
    <x v="4"/>
    <m/>
    <s v="TURK ELEKTRONIK PARA A.S"/>
    <s v="VY.05.007"/>
    <s v="Varuna CRM (Enterprise) Aylik Kiralama"/>
    <s v="Univera - Varuna"/>
    <x v="10"/>
    <s v="Varuna"/>
    <s v="Varuna"/>
    <n v="1900"/>
    <m/>
    <n v="74"/>
    <m/>
    <n v="140600"/>
    <m/>
    <n v="0"/>
    <m/>
    <n v="140600"/>
    <m/>
    <n v="0"/>
    <n v="0"/>
    <m/>
    <m/>
    <m/>
    <s v="Türk Elektronik Para A.Ş."/>
    <x v="2"/>
    <s v="Yenileme"/>
    <s v="Lisans"/>
    <s v="Lisans Kiralama"/>
    <s v="Param Grup"/>
    <x v="0"/>
    <x v="0"/>
    <s v="Yurt İçi"/>
    <s v="Türkiye"/>
  </r>
  <r>
    <s v="Q2"/>
    <x v="1"/>
    <x v="4"/>
    <m/>
    <s v="TURK ELEKTRONIK PARA A.S"/>
    <s v="VY.05.007"/>
    <s v="Varuna CRM (Enterprise) Aylik Kiralama"/>
    <s v="Univera - Varuna"/>
    <x v="10"/>
    <s v="Varuna"/>
    <s v="Varuna"/>
    <n v="1900"/>
    <m/>
    <n v="6"/>
    <m/>
    <n v="11400"/>
    <m/>
    <n v="0"/>
    <m/>
    <n v="11400"/>
    <m/>
    <n v="0"/>
    <n v="0"/>
    <m/>
    <m/>
    <m/>
    <s v="Türk Elektronik Para A.Ş."/>
    <x v="2"/>
    <s v="Yenileme"/>
    <s v="Lisans"/>
    <s v="Lisans Kiralama"/>
    <s v="Param Grup"/>
    <x v="0"/>
    <x v="0"/>
    <s v="Yurt İçi"/>
    <s v="Türkiye"/>
  </r>
  <r>
    <s v="Q2"/>
    <x v="1"/>
    <x v="4"/>
    <m/>
    <s v="TURK ELEKTRONIK PARA A.S"/>
    <s v="VY.05.007"/>
    <s v="Varuna CRM (Enterprise) Aylik Kiralama"/>
    <s v="Univera - Varuna"/>
    <x v="10"/>
    <s v="Varuna"/>
    <s v="Varuna"/>
    <n v="1900"/>
    <m/>
    <n v="6"/>
    <m/>
    <n v="11400"/>
    <m/>
    <n v="0"/>
    <m/>
    <n v="11400"/>
    <m/>
    <n v="0"/>
    <n v="0"/>
    <m/>
    <m/>
    <m/>
    <s v="Türk Elektronik Para A.Ş."/>
    <x v="2"/>
    <s v="Yenileme"/>
    <s v="Lisans"/>
    <s v="Lisans Kiralama"/>
    <s v="Param Grup"/>
    <x v="0"/>
    <x v="0"/>
    <s v="Yurt İçi"/>
    <s v="Türkiye"/>
  </r>
  <r>
    <s v="Q2"/>
    <x v="1"/>
    <x v="4"/>
    <m/>
    <s v="TURK FINANSMAN ANONIM SIRKETI"/>
    <s v="VY.05.007"/>
    <s v="Varuna CRM (Enterprise) Aylik Kiralama"/>
    <s v="Univera - Varuna"/>
    <x v="10"/>
    <s v="Varuna"/>
    <s v="Varuna"/>
    <n v="1900"/>
    <m/>
    <n v="9"/>
    <m/>
    <n v="17100"/>
    <m/>
    <n v="0"/>
    <m/>
    <n v="17100"/>
    <m/>
    <n v="0"/>
    <n v="0"/>
    <m/>
    <m/>
    <m/>
    <s v="Türk Finansman A.Ş."/>
    <x v="2"/>
    <s v="Yenileme"/>
    <s v="Lisans"/>
    <s v="Lisans Kiralama"/>
    <s v="Diğer"/>
    <x v="0"/>
    <x v="0"/>
    <s v="Yurt İçi"/>
    <s v="Türkiye"/>
  </r>
  <r>
    <s v="Q2"/>
    <x v="1"/>
    <x v="4"/>
    <m/>
    <s v="TURK FINANSMAN ANONIM SIRKETI"/>
    <s v="VY.05.007"/>
    <s v="Varuna CRM (Enterprise) Aylik Kiralama"/>
    <s v="Univera - Varuna"/>
    <x v="10"/>
    <s v="Varuna"/>
    <s v="Varuna"/>
    <n v="1900"/>
    <m/>
    <n v="9"/>
    <m/>
    <n v="17100"/>
    <m/>
    <n v="0"/>
    <m/>
    <n v="17100"/>
    <m/>
    <n v="0"/>
    <n v="0"/>
    <m/>
    <m/>
    <m/>
    <s v="Türk Finansman A.Ş."/>
    <x v="2"/>
    <s v="Yenileme"/>
    <s v="Lisans"/>
    <s v="Lisans Kiralama"/>
    <s v="Diğer"/>
    <x v="0"/>
    <x v="0"/>
    <s v="Yurt İçi"/>
    <s v="Türkiye"/>
  </r>
  <r>
    <s v="Q2"/>
    <x v="1"/>
    <x v="4"/>
    <m/>
    <s v="UNIVIS BILISIM DESTEK HIZMETLERI SAN.TIC .A.S"/>
    <s v="VY.05.007"/>
    <s v="Varuna CRM (Enterprise) Aylik Kiralama"/>
    <s v="Univera - Varuna"/>
    <x v="10"/>
    <s v="Varuna"/>
    <s v="Varuna"/>
    <n v="1900"/>
    <m/>
    <n v="12"/>
    <m/>
    <n v="22800"/>
    <m/>
    <n v="0"/>
    <m/>
    <n v="22800"/>
    <m/>
    <n v="0"/>
    <n v="0"/>
    <m/>
    <m/>
    <m/>
    <s v="Univis"/>
    <x v="2"/>
    <s v="Yenileme"/>
    <s v="Lisans"/>
    <s v="Lisans Kiralama"/>
    <s v="Param Grup"/>
    <x v="0"/>
    <x v="0"/>
    <s v="Yurt İçi"/>
    <s v="Türkiye"/>
  </r>
  <r>
    <s v="Q2"/>
    <x v="1"/>
    <x v="4"/>
    <m/>
    <s v="UNIVIS BILISIM DESTEK HIZMETLERI SAN.TIC .A.S"/>
    <s v="VY.05.007"/>
    <s v="Varuna CRM (Enterprise) Aylik Kiralama"/>
    <s v="Univera - Varuna"/>
    <x v="10"/>
    <s v="Varuna"/>
    <s v="Varuna"/>
    <n v="1900"/>
    <m/>
    <n v="12"/>
    <m/>
    <n v="22800"/>
    <m/>
    <n v="0"/>
    <m/>
    <n v="22800"/>
    <m/>
    <n v="0"/>
    <n v="0"/>
    <m/>
    <m/>
    <m/>
    <s v="Univis"/>
    <x v="2"/>
    <s v="Yenileme"/>
    <s v="Lisans"/>
    <s v="Lisans Kiralama"/>
    <s v="Param Grup"/>
    <x v="0"/>
    <x v="0"/>
    <s v="Yurt İçi"/>
    <s v="Türkiye"/>
  </r>
  <r>
    <s v="Q2"/>
    <x v="1"/>
    <x v="4"/>
    <m/>
    <s v="PANASONIC ELEKTRIC WORKS ELEKTRIK SAN.VE TIC. A.S."/>
    <s v="SH.03.002"/>
    <s v="Stokbar Panorama - Uzman Destek Hizmeti"/>
    <s v="Univera - Panasonic"/>
    <x v="11"/>
    <s v="Stokbar"/>
    <s v="Stokbar"/>
    <n v="165000"/>
    <m/>
    <n v="2"/>
    <m/>
    <n v="330000"/>
    <m/>
    <n v="0"/>
    <m/>
    <n v="330000"/>
    <m/>
    <n v="0"/>
    <n v="0"/>
    <m/>
    <m/>
    <m/>
    <s v="Panasonic"/>
    <x v="0"/>
    <s v="Yenileme"/>
    <s v="Hizmet"/>
    <s v="Uzman Destek Hizmeti"/>
    <s v="Diğer"/>
    <x v="0"/>
    <x v="0"/>
    <s v="Yurt İçi"/>
    <s v="Türkiye"/>
  </r>
  <r>
    <s v="Q2"/>
    <x v="1"/>
    <x v="4"/>
    <m/>
    <s v="DARDANEL DAĞITIM A.Ş."/>
    <s v="EH.06.001"/>
    <s v="Enroute Panorama - Hosting Hizmeti"/>
    <s v="Univera - Dardanel"/>
    <x v="12"/>
    <s v="Hosting"/>
    <s v="Enroute"/>
    <n v="83545.930000000008"/>
    <m/>
    <n v="6"/>
    <m/>
    <n v="501275.58"/>
    <m/>
    <n v="0"/>
    <m/>
    <n v="501275.58"/>
    <m/>
    <n v="0"/>
    <n v="0"/>
    <m/>
    <m/>
    <m/>
    <s v="Dardanel"/>
    <x v="0"/>
    <s v="Yenileme"/>
    <s v="Hizmet"/>
    <s v="Hosting"/>
    <s v="Diğer"/>
    <x v="0"/>
    <x v="0"/>
    <s v="Yurt İçi"/>
    <s v="Türkiye"/>
  </r>
  <r>
    <s v="Q1"/>
    <x v="0"/>
    <x v="0"/>
    <m/>
    <s v="KARASU KÖSEOGLU GIDA VE MES. PAZ. LTD. STI."/>
    <s v="EY.01.010"/>
    <s v="ENROUTE PANORAMA WEB CONNECTOR LISANSI"/>
    <s v="Univera - Pernod Ricard"/>
    <x v="1"/>
    <s v="Enroute"/>
    <m/>
    <n v="13607"/>
    <m/>
    <n v="1"/>
    <m/>
    <n v="13607"/>
    <m/>
    <n v="0"/>
    <m/>
    <n v="13607"/>
    <m/>
    <n v="0"/>
    <n v="0"/>
    <s v="UNI240000000031"/>
    <m/>
    <m/>
    <s v="Pernod Ricard"/>
    <x v="0"/>
    <s v="Yeni Satış"/>
    <s v="Lisans"/>
    <s v="Lisans Satışı"/>
    <s v="Key Account"/>
    <x v="0"/>
    <x v="0"/>
    <s v="Yurt İçi"/>
    <s v="Türkiye"/>
  </r>
  <r>
    <s v="Q1"/>
    <x v="0"/>
    <x v="0"/>
    <m/>
    <s v="JT INTERNATIONAL SA"/>
    <s v="EH.02.001"/>
    <s v="EnRoute Panorama - Yazilim Bakimi, Yasatma ve Merkezi Destek Hizmeti"/>
    <s v="Univera - JTI İran"/>
    <x v="2"/>
    <s v="Enroute"/>
    <m/>
    <n v="111686.22"/>
    <m/>
    <n v="1"/>
    <m/>
    <n v="111686.22435400001"/>
    <m/>
    <n v="4.3540000000000002E-3"/>
    <m/>
    <n v="111686.22"/>
    <m/>
    <n v="0"/>
    <n v="0"/>
    <s v="ENV240000000004"/>
    <m/>
    <m/>
    <s v="JTI"/>
    <x v="0"/>
    <s v="Yenileme"/>
    <s v="Hizmet"/>
    <s v="Bakım ve Destek Hizmeti"/>
    <s v="Key Account"/>
    <x v="0"/>
    <x v="0"/>
    <s v="Yurt İçi"/>
    <s v="Türkiye"/>
  </r>
  <r>
    <s v="Q1"/>
    <x v="0"/>
    <x v="0"/>
    <m/>
    <s v="KARASU KÖSEOGLU GIDA VE MES. PAZ. LTD. STI."/>
    <s v="EH.01.001"/>
    <s v="EnRoute Panorama - Proje Yönetim Hizmeti"/>
    <s v="Univera - Pernod Ricard"/>
    <x v="1"/>
    <s v="Enroute"/>
    <m/>
    <n v="7938"/>
    <m/>
    <n v="3"/>
    <m/>
    <n v="23814"/>
    <m/>
    <n v="0"/>
    <m/>
    <n v="23814"/>
    <m/>
    <n v="0"/>
    <n v="0"/>
    <s v="UNI240000000031"/>
    <m/>
    <m/>
    <s v="Pernod Ricard"/>
    <x v="0"/>
    <s v="Yeni Satış"/>
    <s v="Hizmet"/>
    <s v="Proje Yönetimi ve Danışmanlık"/>
    <s v="Key Account"/>
    <x v="0"/>
    <x v="0"/>
    <s v="Yurt İçi"/>
    <s v="Türkiye"/>
  </r>
  <r>
    <s v="Q1"/>
    <x v="0"/>
    <x v="0"/>
    <m/>
    <s v="Şölen Çikolata Gıda Sanayi Ve Ticaret A. Ş."/>
    <s v="EH.03.004"/>
    <s v="EnRoute Panorama - Admin Operatör Hizmeti"/>
    <s v="Univera - Şölen"/>
    <x v="2"/>
    <s v="Enroute"/>
    <m/>
    <n v="99000"/>
    <m/>
    <n v="1"/>
    <m/>
    <n v="99000"/>
    <m/>
    <n v="0"/>
    <m/>
    <n v="99000"/>
    <m/>
    <n v="0"/>
    <n v="0"/>
    <s v="UNI240000000028"/>
    <m/>
    <m/>
    <s v="Şölen"/>
    <x v="0"/>
    <s v="Yenileme"/>
    <s v="Hizmet"/>
    <s v="Uzman Destek Hizmeti"/>
    <s v="Key Account"/>
    <x v="0"/>
    <x v="0"/>
    <s v="Yurt İçi"/>
    <s v="Türkiye"/>
  </r>
  <r>
    <s v="Q2"/>
    <x v="1"/>
    <x v="4"/>
    <m/>
    <s v="POLARİS YAZILIM ÇÖZÜMLERİ VE DANIŞMANLIK HİZMETLERİ LTD.ŞTİ."/>
    <s v="WPH.02.001"/>
    <s v="Webplus Yazilim Bakimi Hizmeti"/>
    <s v="Univera - Kanal"/>
    <x v="5"/>
    <s v="Enroute"/>
    <s v="Webplus"/>
    <n v="24960"/>
    <m/>
    <n v="1"/>
    <m/>
    <n v="24960"/>
    <m/>
    <n v="0"/>
    <m/>
    <n v="24960"/>
    <m/>
    <n v="0"/>
    <n v="0"/>
    <m/>
    <m/>
    <m/>
    <s v="Polaris"/>
    <x v="0"/>
    <s v="Yenileme"/>
    <s v="Hizmet"/>
    <s v="Bakım ve Destek Hizmeti"/>
    <s v="Diğer"/>
    <x v="1"/>
    <x v="5"/>
    <s v="Yurt İçi"/>
    <s v="Türkiye"/>
  </r>
  <r>
    <s v="Q2"/>
    <x v="1"/>
    <x v="4"/>
    <m/>
    <s v="MİYA OTOMASYON VE BARKOD BILISIM SISTEMLERI SAN TİC. VE L.T.D. STI."/>
    <s v="WProje Yönetimi.01.007"/>
    <s v="Webplus E-DÖNÜSÜM MODÜL LISANSI"/>
    <s v="Univera - Kanal"/>
    <x v="5"/>
    <s v="Enroute"/>
    <s v="Webplus"/>
    <n v="14300"/>
    <m/>
    <n v="1"/>
    <m/>
    <n v="14300"/>
    <m/>
    <n v="0"/>
    <m/>
    <n v="14300"/>
    <m/>
    <n v="0"/>
    <n v="0"/>
    <m/>
    <m/>
    <m/>
    <s v="Miya"/>
    <x v="0"/>
    <s v="Yeni Satış"/>
    <s v="Lisans"/>
    <s v="Lisans Satışı"/>
    <s v="Diğer"/>
    <x v="1"/>
    <x v="1"/>
    <s v="Yurt İçi"/>
    <s v="Türkiye"/>
  </r>
  <r>
    <s v="Q2"/>
    <x v="1"/>
    <x v="4"/>
    <m/>
    <s v="HC ATILIM GIDA SANAYI VE TICARET LTD.STI"/>
    <s v="UH.01.002"/>
    <s v="Unidox Kontör"/>
    <s v="Univera Kontör Satışı"/>
    <x v="6"/>
    <s v="E-Dönüşüm"/>
    <s v="Unidox"/>
    <n v="2.8"/>
    <m/>
    <n v="10000"/>
    <m/>
    <n v="28000"/>
    <m/>
    <n v="0"/>
    <m/>
    <n v="28000"/>
    <m/>
    <n v="0"/>
    <n v="0"/>
    <m/>
    <m/>
    <m/>
    <s v="Doğuş Çay"/>
    <x v="0"/>
    <s v="Yeni Satış"/>
    <s v="Kontor"/>
    <s v="Kontor Satışı"/>
    <s v="Diğer"/>
    <x v="0"/>
    <x v="0"/>
    <s v="Yurt İçi"/>
    <s v="Türkiye"/>
  </r>
  <r>
    <s v="Q2"/>
    <x v="1"/>
    <x v="4"/>
    <m/>
    <s v="SERVET KARAKOLCU"/>
    <s v="UH.01.002"/>
    <s v="Unidox Kontör"/>
    <s v="Univera Kontör Satışı"/>
    <x v="6"/>
    <s v="E-Dönüşüm"/>
    <s v="Unidox"/>
    <n v="4"/>
    <m/>
    <n v="5000"/>
    <m/>
    <n v="20000"/>
    <m/>
    <n v="0"/>
    <m/>
    <n v="20000"/>
    <m/>
    <n v="0"/>
    <n v="0"/>
    <m/>
    <m/>
    <m/>
    <s v="Doğuş Çay"/>
    <x v="0"/>
    <s v="Yeni Satış"/>
    <s v="Kontor"/>
    <s v="Kontor Satışı"/>
    <s v="Diğer"/>
    <x v="0"/>
    <x v="0"/>
    <s v="Yurt İçi"/>
    <s v="Türkiye"/>
  </r>
  <r>
    <s v="Q2"/>
    <x v="1"/>
    <x v="4"/>
    <m/>
    <s v="TERCAN KARAHANLAR OTOMOTIV GIDA TURIZM INSAAT TAAHHÜT PETROL ÜRÜNLERI TICARET SANAYI LIMITED SIRKETI"/>
    <s v="UH.01.002"/>
    <s v="Unidox Kontör"/>
    <s v="Univera Kontör Satışı"/>
    <x v="6"/>
    <s v="E-Dönüşüm"/>
    <s v="Unidox"/>
    <n v="2.8"/>
    <m/>
    <n v="10000"/>
    <m/>
    <n v="28000"/>
    <m/>
    <n v="0"/>
    <m/>
    <n v="28000"/>
    <m/>
    <n v="0"/>
    <n v="0"/>
    <m/>
    <m/>
    <m/>
    <s v="Tercan Karahanlar"/>
    <x v="3"/>
    <s v="Yeni Satış"/>
    <s v="Kontor"/>
    <s v="Kontor Satışı"/>
    <s v="Diğer"/>
    <x v="0"/>
    <x v="0"/>
    <s v="Yurt İçi"/>
    <s v="Türkiye"/>
  </r>
  <r>
    <s v="Q2"/>
    <x v="1"/>
    <x v="4"/>
    <m/>
    <s v="TÜRKMEN TOPTAN GIDA-ABDURRAHMAN TÜRKMEN"/>
    <s v="UH.01.002"/>
    <s v="Unidox Kontör"/>
    <s v="Univera Kontör Satışı"/>
    <x v="6"/>
    <s v="E-Dönüşüm"/>
    <s v="Unidox"/>
    <n v="2.8"/>
    <m/>
    <n v="10000"/>
    <m/>
    <n v="28000"/>
    <m/>
    <n v="0"/>
    <m/>
    <n v="28000"/>
    <m/>
    <n v="0"/>
    <n v="0"/>
    <m/>
    <m/>
    <m/>
    <s v="Türkmen Toptan Gıda"/>
    <x v="3"/>
    <s v="Yeni Satış"/>
    <s v="Kontor"/>
    <s v="Kontor Satışı"/>
    <s v="Diğer"/>
    <x v="0"/>
    <x v="0"/>
    <s v="Yurt İçi"/>
    <s v="Türkiye"/>
  </r>
  <r>
    <s v="Q2"/>
    <x v="1"/>
    <x v="4"/>
    <m/>
    <s v="ROYAL CANIN TURKEY EVCIL HAYVAN ÜRÜNLERI TIC. LTD. STI."/>
    <s v="QH.02.001"/>
    <s v="Quest Panorama - Yillik Yazilim Bakimi, Yasatma ve Merkezi Destek Hizmeti"/>
    <s v="Univera - Royal Canin"/>
    <x v="12"/>
    <s v="Quest"/>
    <s v="Quest"/>
    <n v="330616"/>
    <m/>
    <n v="1"/>
    <m/>
    <n v="330616"/>
    <m/>
    <n v="0"/>
    <m/>
    <n v="330616"/>
    <m/>
    <n v="0"/>
    <n v="0"/>
    <m/>
    <m/>
    <m/>
    <s v="Royal Canin"/>
    <x v="0"/>
    <s v="Yenileme"/>
    <s v="Hizmet"/>
    <s v="Bakım ve Destek Hizmeti"/>
    <s v="Diğer"/>
    <x v="0"/>
    <x v="0"/>
    <s v="Yurt İçi"/>
    <s v="Türkiye"/>
  </r>
  <r>
    <s v="Q2"/>
    <x v="1"/>
    <x v="4"/>
    <m/>
    <s v="ERBAK-ULUDAG PAZARLAMA SATIS VE DAGITIM A.S."/>
    <s v="QH.06.001"/>
    <s v="Quest Panorama - Yazilim Gelistirme Hizmeti"/>
    <s v="Univera - Uludağ İçecek"/>
    <x v="11"/>
    <s v="Quest"/>
    <s v="Quest"/>
    <n v="12172"/>
    <m/>
    <n v="2.5"/>
    <m/>
    <n v="30430"/>
    <m/>
    <n v="0"/>
    <m/>
    <n v="30430"/>
    <m/>
    <n v="0"/>
    <n v="0"/>
    <m/>
    <m/>
    <m/>
    <s v="Uludağ İçecek"/>
    <x v="0"/>
    <s v="Yeni Satış"/>
    <s v="Hizmet"/>
    <s v="Yazılım Geliştirme"/>
    <s v="Key Account"/>
    <x v="0"/>
    <x v="0"/>
    <s v="Yurt İçi"/>
    <s v="Türkiye"/>
  </r>
  <r>
    <s v="Q2"/>
    <x v="1"/>
    <x v="4"/>
    <m/>
    <s v="ROYAL CANIN TURKEY EVCIL HAYVAN ÜRÜNLERI TIC. LTD. STI."/>
    <s v="QH.01.014"/>
    <s v="Quest Panorama - Q-Capture - Nöral Af Kategori Kullanim Bedeli (Enterprise)"/>
    <s v="Univera - Royal Canin"/>
    <x v="12"/>
    <s v="Quest"/>
    <s v="Q-CAPTURE"/>
    <n v="60664.1875"/>
    <m/>
    <n v="4"/>
    <m/>
    <n v="242656.75200000001"/>
    <m/>
    <n v="2E-3"/>
    <m/>
    <n v="242656.75"/>
    <m/>
    <n v="0"/>
    <n v="0"/>
    <m/>
    <m/>
    <m/>
    <s v="Royal Canin"/>
    <x v="0"/>
    <s v="Yenileme"/>
    <s v="Lisans"/>
    <s v="Lisans Kiralama"/>
    <s v="Diğer"/>
    <x v="0"/>
    <x v="0"/>
    <s v="Yurt İçi"/>
    <s v="Türkiye"/>
  </r>
  <r>
    <s v="Q2"/>
    <x v="1"/>
    <x v="4"/>
    <m/>
    <s v="ROYAL CANIN TURKEY EVCIL HAYVAN ÜRÜNLERI TIC. LTD. STI."/>
    <s v="QH.01.014"/>
    <s v="Quest Panorama - Q-Capture - Nöral Af Kategori Kullanim Bedeli (Enterprise)"/>
    <s v="Univera - Royal Canin"/>
    <x v="12"/>
    <s v="Quest"/>
    <s v="Q-CAPTURE"/>
    <n v="56386.584999999999"/>
    <m/>
    <n v="8"/>
    <m/>
    <n v="451092.68"/>
    <m/>
    <n v="0"/>
    <m/>
    <n v="451092.68"/>
    <m/>
    <n v="0"/>
    <n v="0"/>
    <m/>
    <m/>
    <m/>
    <s v="Royal Canin"/>
    <x v="0"/>
    <s v="Yenileme"/>
    <s v="Lisans"/>
    <s v="Lisans Kiralama"/>
    <s v="Diğer"/>
    <x v="0"/>
    <x v="0"/>
    <s v="Yurt İçi"/>
    <s v="Türkiye"/>
  </r>
  <r>
    <s v="Q2"/>
    <x v="1"/>
    <x v="4"/>
    <m/>
    <s v="ERBAK-ULUDAG PAZARLAMA SATIS VE DAGITIM A.S."/>
    <s v="QH.01.001"/>
    <s v="Quest Panorama - Proje ve Ürün Yönetimi Danismanlifi Hizmeti"/>
    <s v="Univera - Uludağ İçecek"/>
    <x v="11"/>
    <s v="Quest"/>
    <s v="Quest"/>
    <n v="11312"/>
    <m/>
    <n v="0.5"/>
    <m/>
    <n v="5656"/>
    <m/>
    <n v="0"/>
    <m/>
    <n v="5656"/>
    <m/>
    <n v="0"/>
    <n v="0"/>
    <m/>
    <m/>
    <m/>
    <s v="Uludağ İçecek"/>
    <x v="0"/>
    <s v="Yeni Satış"/>
    <s v="Hizmet"/>
    <s v="Proje Yönetimi ve Danışmanlık"/>
    <s v="Key Account"/>
    <x v="0"/>
    <x v="0"/>
    <s v="Yurt İçi"/>
    <s v="Türkiye"/>
  </r>
  <r>
    <s v="Q2"/>
    <x v="1"/>
    <x v="4"/>
    <m/>
    <s v="ROYAL CANIN TURKEY EVCIL HAYVAN ÜRÜNLERI TIC. LTD. STI."/>
    <s v="QY.02.007"/>
    <s v="Quest Panorama - Mobil Kullanicisi Yazılımi (Enterprise)"/>
    <s v="Univera - Royal Canin"/>
    <x v="12"/>
    <s v="Quest"/>
    <s v="Quest"/>
    <n v="3110.9839999999999"/>
    <m/>
    <n v="55"/>
    <m/>
    <n v="171104.12"/>
    <m/>
    <n v="0"/>
    <m/>
    <n v="171104.12"/>
    <m/>
    <n v="0"/>
    <n v="0"/>
    <m/>
    <m/>
    <m/>
    <s v="Royal Canin"/>
    <x v="0"/>
    <s v="Yeni Satış"/>
    <s v="Lisans"/>
    <s v="Lisans Satışı"/>
    <s v="Diğer"/>
    <x v="0"/>
    <x v="0"/>
    <s v="Yurt İçi"/>
    <s v="Türkiye"/>
  </r>
  <r>
    <s v="Q2"/>
    <x v="1"/>
    <x v="4"/>
    <m/>
    <s v="ROYAL CANIN TURKEY EVCIL HAYVAN ÜRÜNLERI TIC. LTD. STI."/>
    <s v="QY.02.007"/>
    <s v="Quest Panorama - Mobil Kullanicisi Yazılımi (Enterprise)"/>
    <s v="Univera - Royal Canin"/>
    <x v="12"/>
    <s v="Quest"/>
    <s v="Quest"/>
    <n v="2333.2383333333332"/>
    <m/>
    <n v="12"/>
    <m/>
    <n v="27998.856"/>
    <m/>
    <n v="-4.0000000000000001E-3"/>
    <m/>
    <n v="27998.86"/>
    <m/>
    <n v="0"/>
    <n v="0"/>
    <m/>
    <m/>
    <m/>
    <s v="Royal Canin"/>
    <x v="0"/>
    <s v="Yeni Satış"/>
    <s v="Lisans"/>
    <s v="Lisans Satışı"/>
    <s v="Diğer"/>
    <x v="0"/>
    <x v="0"/>
    <s v="Yurt İçi"/>
    <s v="Türkiye"/>
  </r>
  <r>
    <s v="Q2"/>
    <x v="1"/>
    <x v="4"/>
    <m/>
    <s v="ROYAL CANIN TURKEY EVCIL HAYVAN ÜRÜNLERI TIC. LTD. STI."/>
    <s v="QH.03.001"/>
    <s v="Quest Panorama  - Çafri Merkezi Hizmeti"/>
    <s v="Univera - Royal Canin"/>
    <x v="12"/>
    <s v="Quest"/>
    <s v="Quest"/>
    <n v="2494.38"/>
    <m/>
    <n v="84"/>
    <m/>
    <n v="209527.92"/>
    <m/>
    <n v="0"/>
    <m/>
    <n v="209527.92"/>
    <m/>
    <n v="0"/>
    <n v="0"/>
    <m/>
    <m/>
    <m/>
    <s v="Royal Canin"/>
    <x v="0"/>
    <s v="Yenileme"/>
    <s v="Hizmet"/>
    <s v="Çağrı Merkezi"/>
    <s v="Diğer"/>
    <x v="0"/>
    <x v="0"/>
    <s v="Yurt İçi"/>
    <s v="Türkiye"/>
  </r>
  <r>
    <s v="Q2"/>
    <x v="1"/>
    <x v="4"/>
    <m/>
    <s v="ROYAL CANIN TURKEY EVCIL HAYVAN ÜRÜNLERI TIC. LTD. STI."/>
    <s v="EH.06.001"/>
    <s v="Enroute Panorama - Hosting Hizmeti"/>
    <s v="Univera - Royal Canin"/>
    <x v="12"/>
    <s v="Hosting"/>
    <s v="Enroute"/>
    <n v="639086.5"/>
    <m/>
    <n v="1"/>
    <m/>
    <n v="639086.5"/>
    <m/>
    <n v="0"/>
    <m/>
    <n v="639086.5"/>
    <m/>
    <n v="0"/>
    <n v="0"/>
    <m/>
    <m/>
    <m/>
    <s v="Royal Canin"/>
    <x v="0"/>
    <s v="Yenileme"/>
    <s v="Hizmet"/>
    <s v="Hosting"/>
    <s v="Diğer"/>
    <x v="0"/>
    <x v="0"/>
    <s v="Yurt İçi"/>
    <s v="Türkiye"/>
  </r>
  <r>
    <s v="Q1"/>
    <x v="0"/>
    <x v="0"/>
    <m/>
    <s v="KORKMAZ TICARET – HÜSEYIN KORKMAZ TOPTAN BIRA MESRUBAT"/>
    <s v="EY.01.010"/>
    <s v="ENROUTE PANORAMA WEB CONNECTOR LISANSI"/>
    <s v="Univera - Nestle Waters"/>
    <x v="0"/>
    <s v="Enroute"/>
    <m/>
    <n v="13607"/>
    <m/>
    <n v="1"/>
    <m/>
    <n v="13607"/>
    <m/>
    <n v="0"/>
    <m/>
    <n v="13607"/>
    <m/>
    <n v="0"/>
    <n v="0"/>
    <s v="UNI240000000107"/>
    <m/>
    <m/>
    <s v="Nestle"/>
    <x v="0"/>
    <s v="Yeni Satış"/>
    <s v="Lisans"/>
    <s v="Lisans Satışı"/>
    <s v="Key Account"/>
    <x v="0"/>
    <x v="0"/>
    <s v="Yurt İçi"/>
    <s v="Türkiye"/>
  </r>
  <r>
    <s v="Q1"/>
    <x v="0"/>
    <x v="0"/>
    <m/>
    <s v="DOGAN TREND OTOMOTIV TICARET HIZMET VE TEKNOLOJI A.S."/>
    <s v="EH.01.005"/>
    <s v="Enroute Panorama Online Egitim"/>
    <s v="Univera - Suzuki"/>
    <x v="2"/>
    <s v="Enroute"/>
    <m/>
    <n v="605.79999999999995"/>
    <m/>
    <n v="2"/>
    <m/>
    <n v="1211.5999999999999"/>
    <m/>
    <n v="0"/>
    <m/>
    <n v="1211.5999999999999"/>
    <m/>
    <n v="0"/>
    <n v="0"/>
    <s v="UNI240000000042"/>
    <m/>
    <m/>
    <s v="Doğan Trend"/>
    <x v="0"/>
    <s v="Yeni Satış"/>
    <s v="Lisans"/>
    <s v="Lisans Satışı"/>
    <s v="Key Account"/>
    <x v="0"/>
    <x v="0"/>
    <s v="Yurt İçi"/>
    <s v="Türkiye"/>
  </r>
  <r>
    <s v="Q1"/>
    <x v="0"/>
    <x v="1"/>
    <m/>
    <s v="BROWN FORMAN İÇKİ TİC. LTD. ŞTİ."/>
    <s v="EY.04.012"/>
    <s v="EnRoute Panorama E-Dönüsüm  Modül Lisansi (Enterprise)"/>
    <s v="Univera - Brown Forman"/>
    <x v="8"/>
    <s v="E-Dönüşüm"/>
    <s v="Enroute"/>
    <n v="15991"/>
    <m/>
    <n v="1"/>
    <m/>
    <n v="15991"/>
    <m/>
    <n v="0"/>
    <m/>
    <n v="15991"/>
    <m/>
    <n v="0"/>
    <n v="0"/>
    <s v="UNI240000000114"/>
    <m/>
    <m/>
    <s v="Brown Forman"/>
    <x v="0"/>
    <s v="Yeni Satış"/>
    <s v="Lisans"/>
    <s v="Lisans Satışı"/>
    <s v="Key Account"/>
    <x v="0"/>
    <x v="0"/>
    <s v="Yurt İçi"/>
    <s v="Türkiye"/>
  </r>
  <r>
    <s v="Q1"/>
    <x v="0"/>
    <x v="1"/>
    <m/>
    <s v="Haribo SEKERLEME SAN. TIC.LTD. STI."/>
    <s v="EY.04.012"/>
    <s v="EnRoute Panorama E-Dönüsüm  Modül Lisansi (Enterprise)"/>
    <s v="Univera - Haribo"/>
    <x v="7"/>
    <s v="Enroute"/>
    <m/>
    <n v="11193.7"/>
    <m/>
    <n v="1"/>
    <m/>
    <n v="15991"/>
    <m/>
    <n v="4797.3"/>
    <m/>
    <n v="11193.7"/>
    <m/>
    <n v="0"/>
    <n v="0"/>
    <s v="UNI240000000136"/>
    <m/>
    <m/>
    <s v="Haribo"/>
    <x v="0"/>
    <s v="Yeni Satış"/>
    <s v="Lisans"/>
    <s v="Lisans Satışı"/>
    <s v="Key Account"/>
    <x v="0"/>
    <x v="0"/>
    <s v="Yurt İçi"/>
    <s v="Türkiye"/>
  </r>
  <r>
    <s v="Q1"/>
    <x v="0"/>
    <x v="0"/>
    <m/>
    <s v="MIZAH TICARET- EBRU AVCI"/>
    <s v="EY.04.012"/>
    <s v="EnRoute Panorama E-Dönüsüm  Modül Lisansi (Enterprise)"/>
    <s v="Univera Doğuş Çay Projesi"/>
    <x v="7"/>
    <s v="Enroute"/>
    <m/>
    <n v="12792.8"/>
    <m/>
    <n v="1"/>
    <m/>
    <n v="15991"/>
    <m/>
    <n v="3198.2"/>
    <m/>
    <n v="12792.8"/>
    <m/>
    <n v="0"/>
    <n v="0"/>
    <s v="ENV240000000012"/>
    <m/>
    <m/>
    <s v="Doğuş Çay"/>
    <x v="0"/>
    <s v="Yeni Satış"/>
    <s v="Lisans"/>
    <s v="Lisans Satışı"/>
    <s v="Key Account"/>
    <x v="0"/>
    <x v="0"/>
    <s v="Yurt İçi"/>
    <s v="Türkiye"/>
  </r>
  <r>
    <s v="Q1"/>
    <x v="0"/>
    <x v="0"/>
    <m/>
    <s v="PAK-SEL TASIMACILIK YAKIT GIDA TEMIZLIK INSAAT SANAYI VE TICARET LIMITED SIRKETI"/>
    <s v="EY.04.012"/>
    <s v="EnRoute Panorama E-Dönüsüm  Modül Lisansi (Enterprise)"/>
    <s v="Univera Doğuş Çay Projesi"/>
    <x v="7"/>
    <s v="Enroute"/>
    <m/>
    <n v="14391.9"/>
    <m/>
    <n v="1"/>
    <m/>
    <n v="15991"/>
    <m/>
    <n v="1599.1"/>
    <m/>
    <n v="14391.9"/>
    <m/>
    <n v="0"/>
    <n v="0"/>
    <s v="UNI240000000106"/>
    <m/>
    <m/>
    <s v="Doğuş Çay"/>
    <x v="1"/>
    <s v="Yeni Satış"/>
    <s v="Lisans"/>
    <s v="Lisans Satışı"/>
    <s v="Key Account"/>
    <x v="0"/>
    <x v="0"/>
    <s v="Yurt İçi"/>
    <s v="Türkiye"/>
  </r>
  <r>
    <s v="Q1"/>
    <x v="0"/>
    <x v="0"/>
    <m/>
    <s v="BROWN FORMAN İÇKİ TİC. LTD. ŞTİ."/>
    <s v="EH.02.014"/>
    <s v="ENROUTE PANORAMA BUSINESS ANALYTICS  (QSENSE) KULLANICI LISANSI BAKIMI"/>
    <s v="Univera - Brown Forman"/>
    <x v="2"/>
    <s v="Enroute"/>
    <m/>
    <n v="41109.760000000002"/>
    <m/>
    <n v="1"/>
    <m/>
    <n v="41109.756600000001"/>
    <m/>
    <n v="-3.3999999999999998E-3"/>
    <m/>
    <n v="41109.760000000002"/>
    <m/>
    <n v="0"/>
    <n v="0"/>
    <s v="UNI240000000045"/>
    <m/>
    <m/>
    <s v="Brown Forman"/>
    <x v="0"/>
    <s v="Yenileme"/>
    <s v="Hizmet"/>
    <s v="Bakım ve Destek Hizmeti"/>
    <s v="Key Account"/>
    <x v="0"/>
    <x v="0"/>
    <s v="Yurt İçi"/>
    <s v="Türkiye"/>
  </r>
  <r>
    <s v="Q1"/>
    <x v="0"/>
    <x v="0"/>
    <m/>
    <s v="BROWN FORMAN İÇKİ TİC. LTD. ŞTİ."/>
    <s v="EH.02.014"/>
    <s v="ENROUTE PANORAMA BUSINESS ANALYTICS  (QSENSE) KULLANICI LISANSI BAKIMI"/>
    <s v="Univera - Brown Forman"/>
    <x v="2"/>
    <s v="Enroute"/>
    <m/>
    <n v="41109.760000000002"/>
    <m/>
    <n v="-1"/>
    <m/>
    <n v="0"/>
    <m/>
    <n v="0"/>
    <m/>
    <n v="-41109.760000000002"/>
    <m/>
    <n v="1"/>
    <n v="41109.760000000002"/>
    <s v="BCK202400000002"/>
    <m/>
    <m/>
    <s v="Brown Forman"/>
    <x v="0"/>
    <s v="Yenileme"/>
    <s v="Hizmet"/>
    <s v="Bakım ve Destek Hizmeti"/>
    <s v="Key Account"/>
    <x v="0"/>
    <x v="0"/>
    <s v="Yurt İçi"/>
    <s v="Türkiye"/>
  </r>
  <r>
    <s v="Q1"/>
    <x v="0"/>
    <x v="0"/>
    <m/>
    <s v="BROWN FORMAN İÇKİ TİC. LTD. ŞTİ."/>
    <s v="EH.02.014"/>
    <s v="ENROUTE PANORAMA BUSINESS ANALYTICS  (QSENSE) KULLANICI LISANSI BAKIMI"/>
    <s v="Univera - Brown Forman"/>
    <x v="2"/>
    <s v="Enroute"/>
    <m/>
    <n v="41068.5"/>
    <m/>
    <n v="1"/>
    <m/>
    <n v="41068.5"/>
    <m/>
    <n v="0"/>
    <m/>
    <n v="41068.5"/>
    <m/>
    <n v="0"/>
    <n v="0"/>
    <s v="UNI240000000063"/>
    <m/>
    <m/>
    <s v="Brown Forman"/>
    <x v="0"/>
    <s v="Yenileme"/>
    <s v="Hizmet"/>
    <s v="Bakım ve Destek Hizmeti"/>
    <s v="Key Account"/>
    <x v="0"/>
    <x v="0"/>
    <s v="Yurt İçi"/>
    <s v="Türkiye"/>
  </r>
  <r>
    <s v="Q1"/>
    <x v="0"/>
    <x v="0"/>
    <m/>
    <s v="BROWN FORMAN İÇKİ TİC. LTD. ŞTİ."/>
    <s v="EH.02.001"/>
    <s v="EnRoute Panorama - Yazilim Bakimi, Yasatma ve Merkezi Destek Hizmeti"/>
    <s v="Univera - Brown Forman"/>
    <x v="2"/>
    <s v="Enroute"/>
    <m/>
    <n v="91705.42"/>
    <m/>
    <n v="1"/>
    <m/>
    <n v="91705.42"/>
    <m/>
    <n v="0"/>
    <m/>
    <n v="91705.42"/>
    <m/>
    <n v="0"/>
    <n v="0"/>
    <s v="UNI240000000044"/>
    <m/>
    <m/>
    <s v="Brown Forman"/>
    <x v="0"/>
    <s v="Yenileme"/>
    <s v="Hizmet"/>
    <s v="Bakım ve Destek Hizmeti"/>
    <s v="Key Account"/>
    <x v="0"/>
    <x v="0"/>
    <s v="Yurt İçi"/>
    <s v="Türkiye"/>
  </r>
  <r>
    <s v="Q1"/>
    <x v="0"/>
    <x v="0"/>
    <m/>
    <s v="Şölen Çikolata Gıda Sanayi Ve Ticaret A. Ş."/>
    <s v="EH.02.001"/>
    <s v="EnRoute Panorama - Yazilim Bakimi, Yasatma ve Merkezi Destek Hizmeti"/>
    <s v="Univera - Şölen"/>
    <x v="2"/>
    <s v="Enroute"/>
    <m/>
    <n v="293702.2"/>
    <m/>
    <n v="1"/>
    <m/>
    <n v="293702.2"/>
    <m/>
    <n v="0"/>
    <m/>
    <n v="293702.2"/>
    <m/>
    <n v="0"/>
    <n v="0"/>
    <s v="UNI240000000097"/>
    <m/>
    <m/>
    <s v="Şölen"/>
    <x v="0"/>
    <s v="Yenileme"/>
    <s v="Hizmet"/>
    <s v="Bakım ve Destek Hizmeti"/>
    <s v="Key Account"/>
    <x v="0"/>
    <x v="0"/>
    <s v="Yurt İçi"/>
    <s v="Türkiye"/>
  </r>
  <r>
    <s v="Q1"/>
    <x v="0"/>
    <x v="1"/>
    <m/>
    <s v="BROWN FORMAN İÇKİ TİC. LTD. ŞTİ."/>
    <s v="EH.03.006"/>
    <s v="EnRoute Panorama - Uzaktan Kurulum ve Efitim Hizmeti"/>
    <s v="Univera - Brown Forman"/>
    <x v="8"/>
    <s v="Enroute"/>
    <m/>
    <n v="3780"/>
    <m/>
    <n v="1"/>
    <m/>
    <n v="3780"/>
    <m/>
    <n v="0"/>
    <m/>
    <n v="3780"/>
    <m/>
    <n v="0"/>
    <n v="0"/>
    <s v="UNI240000000114"/>
    <m/>
    <m/>
    <s v="Brown Forman"/>
    <x v="0"/>
    <s v="Yeni Satış"/>
    <s v="Hizmet"/>
    <s v="Kurulum ve Eğitim"/>
    <s v="Key Account"/>
    <x v="0"/>
    <x v="0"/>
    <s v="Yurt İçi"/>
    <s v="Türkiye"/>
  </r>
  <r>
    <s v="Q1"/>
    <x v="0"/>
    <x v="0"/>
    <m/>
    <s v="Haribo SEKERLEME SAN. TIC.LTD. STI."/>
    <s v="EH.03.006"/>
    <s v="EnRoute Panorama - Uzaktan Kurulum ve Efitim Hizmeti"/>
    <s v="Univera - Haribo"/>
    <x v="7"/>
    <s v="Enroute"/>
    <m/>
    <n v="3780"/>
    <m/>
    <n v="4"/>
    <m/>
    <n v="15120"/>
    <m/>
    <n v="0"/>
    <m/>
    <n v="15120"/>
    <m/>
    <n v="0"/>
    <n v="0"/>
    <s v="UNI240000000080"/>
    <m/>
    <m/>
    <s v="Haribo"/>
    <x v="0"/>
    <s v="Yeni Satış"/>
    <s v="Hizmet"/>
    <s v="Kurulum ve Eğitim"/>
    <s v="Key Account"/>
    <x v="0"/>
    <x v="0"/>
    <s v="Yurt İçi"/>
    <s v="Türkiye"/>
  </r>
  <r>
    <s v="Q1"/>
    <x v="0"/>
    <x v="1"/>
    <m/>
    <s v="Şölen Çikolata Gıda Sanayi Ve Ticaret A. Ş."/>
    <s v="EH.03.006"/>
    <s v="EnRoute Panorama - Uzaktan Kurulum ve Efitim Hizmeti"/>
    <s v="Univera - Şölen"/>
    <x v="8"/>
    <s v="Enroute"/>
    <m/>
    <n v="3780"/>
    <m/>
    <n v="2.5"/>
    <m/>
    <n v="9450"/>
    <m/>
    <n v="0"/>
    <m/>
    <n v="9450"/>
    <m/>
    <n v="0"/>
    <n v="0"/>
    <s v="UNI240000000128"/>
    <m/>
    <m/>
    <s v="Şölen"/>
    <x v="0"/>
    <s v="Yeni Satış"/>
    <s v="Hizmet"/>
    <s v="Kurulum ve Eğitim"/>
    <s v="Key Account"/>
    <x v="0"/>
    <x v="0"/>
    <s v="Yurt İçi"/>
    <s v="Türkiye"/>
  </r>
  <r>
    <s v="Q1"/>
    <x v="0"/>
    <x v="0"/>
    <m/>
    <s v="Haribo SEKERLEME SAN. TIC.LTD. STI."/>
    <s v="EY.01.014"/>
    <s v="EnRoute Panorama - Platform Back Office Kullanici Lisansi (Enterprise)"/>
    <s v="Univera - Haribo"/>
    <x v="7"/>
    <s v="Enroute"/>
    <m/>
    <n v="10745"/>
    <m/>
    <n v="3"/>
    <m/>
    <n v="32235"/>
    <m/>
    <n v="0"/>
    <m/>
    <n v="32235"/>
    <m/>
    <n v="0"/>
    <n v="0"/>
    <s v="UNI240000000055"/>
    <m/>
    <m/>
    <s v="Haribo"/>
    <x v="0"/>
    <s v="Yeni Satış"/>
    <s v="Lisans"/>
    <s v="Lisans Satışı"/>
    <s v="Key Account"/>
    <x v="0"/>
    <x v="0"/>
    <s v="Yurt İçi"/>
    <s v="Türkiye"/>
  </r>
  <r>
    <s v="Q1"/>
    <x v="0"/>
    <x v="0"/>
    <m/>
    <s v="BROWN FORMAN İÇKİ TİC. LTD. ŞTİ."/>
    <s v="EH.03.001"/>
    <s v="EnRoute Panorama - Çafri Merkezi Hizmeti  (MSD)"/>
    <s v="Univera - Brown Forman"/>
    <x v="2"/>
    <s v="Enroute"/>
    <m/>
    <n v="12189.11"/>
    <m/>
    <n v="20"/>
    <m/>
    <n v="243782.2"/>
    <m/>
    <n v="0"/>
    <m/>
    <n v="243782.2"/>
    <m/>
    <n v="0"/>
    <n v="0"/>
    <s v="UNI240000000044"/>
    <m/>
    <m/>
    <s v="Brown Forman"/>
    <x v="0"/>
    <s v="Yenileme"/>
    <s v="Hizmet"/>
    <s v="Çağrı Merkezi"/>
    <s v="Key Account"/>
    <x v="0"/>
    <x v="0"/>
    <s v="Yurt İçi"/>
    <s v="Türkiye"/>
  </r>
  <r>
    <s v="Q1"/>
    <x v="0"/>
    <x v="1"/>
    <m/>
    <s v="Şölen Çikolata Gıda Sanayi Ve Ticaret A. Ş."/>
    <s v="EH.03.004"/>
    <s v="EnRoute Panorama - Admin Operatör Hizmeti"/>
    <s v="Univera - Şölen"/>
    <x v="2"/>
    <s v="Enroute"/>
    <m/>
    <n v="99000"/>
    <m/>
    <n v="1"/>
    <m/>
    <n v="99000"/>
    <m/>
    <n v="0"/>
    <m/>
    <n v="99000"/>
    <m/>
    <n v="0"/>
    <n v="0"/>
    <s v="UNI240000000116"/>
    <m/>
    <m/>
    <s v="Şölen"/>
    <x v="0"/>
    <s v="Yenileme"/>
    <s v="Hizmet"/>
    <s v="Uzman Destek Hizmeti"/>
    <s v="Key Account"/>
    <x v="0"/>
    <x v="0"/>
    <s v="Yurt İçi"/>
    <s v="Türkiye"/>
  </r>
  <r>
    <s v="Q2"/>
    <x v="1"/>
    <x v="4"/>
    <m/>
    <s v="MİYA OTOMASYON VE BARKOD BILISIM SISTEMLERI SAN TİC. VE L.T.D. STI."/>
    <s v="WPH.03.001"/>
    <s v="Webplus Hosting HIZMETI"/>
    <s v="Univera - Kanal"/>
    <x v="5"/>
    <s v="Hosting"/>
    <s v="Webplus"/>
    <n v="2984.73"/>
    <m/>
    <n v="1"/>
    <m/>
    <n v="2984.73"/>
    <m/>
    <n v="0"/>
    <m/>
    <n v="2984.73"/>
    <m/>
    <n v="0"/>
    <n v="0"/>
    <m/>
    <m/>
    <m/>
    <s v="Miya"/>
    <x v="0"/>
    <s v="Yenileme"/>
    <s v="Hizmet"/>
    <s v="Hosting"/>
    <s v="Diğer"/>
    <x v="1"/>
    <x v="1"/>
    <s v="Yurt İçi"/>
    <s v="Türkiye"/>
  </r>
  <r>
    <s v="Q2"/>
    <x v="1"/>
    <x v="4"/>
    <m/>
    <s v="LILA KAGIT SAN. VE TIC. A.S."/>
    <s v="QH.02.001"/>
    <s v="Quest Panorama - Yillik Yazilim Bakimi, Yasatma ve Merkezi Destek Hizmeti"/>
    <s v="Univera - Lila Kağıt"/>
    <x v="5"/>
    <s v="Quest"/>
    <s v="Quest"/>
    <n v="212800.26"/>
    <m/>
    <n v="1"/>
    <m/>
    <n v="212800.26"/>
    <m/>
    <n v="0"/>
    <m/>
    <n v="212800.26"/>
    <m/>
    <n v="0"/>
    <n v="0"/>
    <m/>
    <m/>
    <m/>
    <s v="Lila Kağıt"/>
    <x v="0"/>
    <s v="Yenileme"/>
    <s v="Hizmet"/>
    <s v="Bakım ve Destek Hizmeti"/>
    <s v="Diğer"/>
    <x v="0"/>
    <x v="0"/>
    <s v="Yurt İçi"/>
    <s v="Türkiye"/>
  </r>
  <r>
    <s v="Q2"/>
    <x v="1"/>
    <x v="4"/>
    <m/>
    <s v="DOĞAN TREND OTOMOTİV TİCARET Hizmet VE TEKNOLOJİ ANONİM ŞİRKETİ"/>
    <s v="CDY.06.001"/>
    <s v="Calldesk Panorama - Yazılım Geliştirme Hizmeti"/>
    <s v="Univera - Doğan Trend"/>
    <x v="13"/>
    <s v="ServiceCore"/>
    <s v="Calldesk"/>
    <n v="12250"/>
    <m/>
    <n v="178.84"/>
    <m/>
    <n v="3129700"/>
    <m/>
    <n v="938910"/>
    <m/>
    <n v="2190790"/>
    <m/>
    <n v="0"/>
    <n v="0"/>
    <m/>
    <m/>
    <m/>
    <s v="Doğan Trend"/>
    <x v="0"/>
    <s v="Yeni Satış"/>
    <s v="Hizmet"/>
    <s v="Yazılım Geliştirme"/>
    <s v="Key Account"/>
    <x v="0"/>
    <x v="0"/>
    <s v="Yurt İçi"/>
    <s v="Türkiye"/>
  </r>
  <r>
    <s v="Q2"/>
    <x v="1"/>
    <x v="4"/>
    <m/>
    <s v="DOĞAN TREND OTOMOTİV TİCARET Hizmet VE TEKNOLOJİ ANONİM ŞİRKETİ"/>
    <s v="CDY.06.001"/>
    <s v="Calldesk Panorama - Yazılım Geliştirme Hizmeti"/>
    <s v="Univera - Doğan Trend"/>
    <x v="13"/>
    <s v="ServiceCore"/>
    <s v="Calldesk"/>
    <n v="17150"/>
    <m/>
    <n v="48.82"/>
    <m/>
    <n v="1196090"/>
    <m/>
    <n v="358827"/>
    <m/>
    <n v="837263"/>
    <m/>
    <n v="0"/>
    <n v="0"/>
    <m/>
    <m/>
    <m/>
    <s v="Doğan Trend"/>
    <x v="0"/>
    <s v="Yeni Satış"/>
    <s v="Hizmet"/>
    <s v="Yazılım Geliştirme"/>
    <s v="Key Account"/>
    <x v="0"/>
    <x v="0"/>
    <s v="Yurt İçi"/>
    <s v="Türkiye"/>
  </r>
  <r>
    <s v="Q2"/>
    <x v="1"/>
    <x v="4"/>
    <m/>
    <s v="DOĞAN TREND OTOMOTİV TİCARET Hizmet VE TEKNOLOJİ ANONİM ŞİRKETİ"/>
    <s v="CDH.01.001"/>
    <s v="Calldesk Panorama - Proje ve Ürün Yönetimi Danışmanliğı Hizmeti"/>
    <s v="Univera - Doğan Trend"/>
    <x v="13"/>
    <s v="ServiceCore"/>
    <s v="Calldesk"/>
    <n v="12250"/>
    <m/>
    <n v="81.56"/>
    <m/>
    <n v="1427300"/>
    <m/>
    <n v="428190"/>
    <m/>
    <n v="999110"/>
    <m/>
    <n v="0"/>
    <n v="0"/>
    <m/>
    <m/>
    <m/>
    <s v="Doğan Trend"/>
    <x v="0"/>
    <s v="Yeni Satış"/>
    <s v="Hizmet"/>
    <s v="Proje Yönetimi ve Danışmanlık"/>
    <s v="Key Account"/>
    <x v="0"/>
    <x v="0"/>
    <s v="Yurt İçi"/>
    <s v="Türkiye"/>
  </r>
  <r>
    <s v="Q1"/>
    <x v="0"/>
    <x v="1"/>
    <m/>
    <s v="JT INTERNATIONAL SA"/>
    <s v="EH.02.001"/>
    <s v="EnRoute Panorama - Yazilim Bakimi, Yasatma ve Merkezi Destek Hizmeti"/>
    <s v="Univera - JTI İran"/>
    <x v="2"/>
    <s v="Enroute"/>
    <m/>
    <n v="112028.81"/>
    <m/>
    <n v="1"/>
    <m/>
    <n v="112028.81176900001"/>
    <m/>
    <n v="1.769E-3"/>
    <m/>
    <n v="112028.81"/>
    <m/>
    <n v="0"/>
    <n v="0"/>
    <s v="ENV240000000019"/>
    <m/>
    <m/>
    <s v="JTI"/>
    <x v="0"/>
    <s v="Yenileme"/>
    <s v="Hizmet"/>
    <s v="Bakım ve Destek Hizmeti"/>
    <s v="Key Account"/>
    <x v="0"/>
    <x v="0"/>
    <s v="Yurt İçi"/>
    <s v="Türkiye"/>
  </r>
  <r>
    <s v="Q1"/>
    <x v="0"/>
    <x v="1"/>
    <m/>
    <s v="Haribo SEKERLEME SAN. TIC.LTD. STI."/>
    <s v="EH.03.006"/>
    <s v="EnRoute Panorama - Uzaktan Kurulum ve Efitim Hizmeti"/>
    <s v="Univera - Haribo"/>
    <x v="7"/>
    <s v="Enroute"/>
    <m/>
    <n v="2646"/>
    <m/>
    <n v="1"/>
    <m/>
    <n v="3780"/>
    <m/>
    <n v="1134"/>
    <m/>
    <n v="2646"/>
    <m/>
    <n v="0"/>
    <n v="0"/>
    <s v="UNI240000000136"/>
    <m/>
    <m/>
    <s v="Haribo"/>
    <x v="0"/>
    <s v="Yeni Satış"/>
    <s v="Hizmet"/>
    <s v="Kurulum ve Eğitim"/>
    <s v="Key Account"/>
    <x v="0"/>
    <x v="0"/>
    <s v="Yurt İçi"/>
    <s v="Türkiye"/>
  </r>
  <r>
    <s v="Q1"/>
    <x v="0"/>
    <x v="1"/>
    <m/>
    <s v="Mey İçki Sanayi ve Ticaret A.Ş."/>
    <s v="EH.05.002"/>
    <s v="EnRoute Panorama - Rapor Gelistirme Hizmeti"/>
    <s v="Univera - Mey İçki"/>
    <x v="0"/>
    <s v="Enroute"/>
    <m/>
    <n v="4201"/>
    <m/>
    <n v="51"/>
    <m/>
    <n v="214251"/>
    <m/>
    <n v="0"/>
    <m/>
    <n v="214251"/>
    <m/>
    <n v="0"/>
    <n v="0"/>
    <s v="UNI240000000148"/>
    <m/>
    <m/>
    <s v="Mey İçki"/>
    <x v="0"/>
    <s v="Yeni Satış"/>
    <s v="Hizmet"/>
    <s v="Rapor Geliştirme"/>
    <s v="Key Account"/>
    <x v="0"/>
    <x v="0"/>
    <s v="Yurt İçi"/>
    <s v="Türkiye"/>
  </r>
  <r>
    <s v="Q1"/>
    <x v="0"/>
    <x v="1"/>
    <m/>
    <s v="Haribo SEKERLEME SAN. TIC.LTD. STI."/>
    <s v="EY.01.014"/>
    <s v="EnRoute Panorama - Platform Back Office Kullanici Lisansi (Enterprise)"/>
    <s v="Univera - Haribo"/>
    <x v="7"/>
    <s v="Enroute"/>
    <m/>
    <n v="7521.5"/>
    <m/>
    <n v="1"/>
    <m/>
    <n v="10745"/>
    <m/>
    <n v="3223.5"/>
    <m/>
    <n v="7521.5"/>
    <m/>
    <n v="0"/>
    <n v="0"/>
    <s v="UNI240000000136"/>
    <m/>
    <m/>
    <s v="Haribo"/>
    <x v="0"/>
    <s v="Yeni Satış"/>
    <s v="Lisans"/>
    <s v="Lisans Satışı"/>
    <s v="Key Account"/>
    <x v="0"/>
    <x v="0"/>
    <s v="Yurt İçi"/>
    <s v="Türkiye"/>
  </r>
  <r>
    <s v="Q2"/>
    <x v="1"/>
    <x v="4"/>
    <m/>
    <s v="MATRIKS BİLGİSAYAR SİSTEMLERİ LTD.ŞTİ"/>
    <s v="UH.01.002"/>
    <s v="Unidox Kontör"/>
    <s v="Univera Kontör Satışı"/>
    <x v="5"/>
    <s v="E-Dönüşüm"/>
    <s v="Unidox"/>
    <n v="4.6313000000000004"/>
    <m/>
    <n v="2000"/>
    <m/>
    <n v="9262.6"/>
    <m/>
    <n v="0"/>
    <m/>
    <n v="9262.6"/>
    <m/>
    <n v="0"/>
    <n v="0"/>
    <m/>
    <m/>
    <m/>
    <s v="Matriks"/>
    <x v="0"/>
    <s v="Yeni Satış"/>
    <s v="Kontor"/>
    <s v="Kontor Satışı"/>
    <s v="Diğer"/>
    <x v="1"/>
    <x v="2"/>
    <s v="Yurt İçi"/>
    <s v="Türkiye"/>
  </r>
  <r>
    <s v="Q2"/>
    <x v="1"/>
    <x v="4"/>
    <m/>
    <s v="KARADENIZ IÇECEK PAZARLAMA DAGITIM TIC.LTD.STI"/>
    <s v="UH.01.002"/>
    <s v="Unidox Kontör"/>
    <s v="Univera Kontör Satışı"/>
    <x v="6"/>
    <s v="E-Dönüşüm"/>
    <s v="Unidox"/>
    <n v="2.6"/>
    <m/>
    <n v="-25000"/>
    <m/>
    <n v="0"/>
    <m/>
    <n v="0"/>
    <m/>
    <n v="-65000"/>
    <m/>
    <n v="25000"/>
    <n v="65000"/>
    <m/>
    <m/>
    <m/>
    <s v="Karadeniz İçecek"/>
    <x v="3"/>
    <s v="Yeni Satış"/>
    <s v="Kontor"/>
    <s v="Kontor Satışı"/>
    <s v="Diğer"/>
    <x v="0"/>
    <x v="0"/>
    <s v="Yurt İçi"/>
    <s v="Türkiye"/>
  </r>
  <r>
    <s v="Q2"/>
    <x v="1"/>
    <x v="4"/>
    <m/>
    <s v="BALIKESIR ELEKTROMEKANIK SANAYI TESISLERI AS."/>
    <s v="SH.02.001"/>
    <s v="Stokbar Panorama - Yillik Yazilim Bakim Hizmeti"/>
    <s v="Univera - Best Elektromekanik"/>
    <x v="13"/>
    <s v="Stokbar"/>
    <s v="Stokbar"/>
    <n v="303175.06"/>
    <m/>
    <n v="-1"/>
    <m/>
    <n v="0"/>
    <m/>
    <n v="0"/>
    <m/>
    <n v="-303175.06"/>
    <m/>
    <n v="1"/>
    <n v="303175.06"/>
    <m/>
    <m/>
    <m/>
    <s v="Balıkesir Elektromekanik"/>
    <x v="0"/>
    <s v="Yenileme"/>
    <s v="Hizmet"/>
    <s v="Bakım ve Destek Hizmeti"/>
    <s v="Diğer"/>
    <x v="0"/>
    <x v="0"/>
    <s v="Yurt İçi"/>
    <s v="Türkiye"/>
  </r>
  <r>
    <s v="Q2"/>
    <x v="1"/>
    <x v="4"/>
    <m/>
    <s v="BALIKESIR ELEKTROMEKANIK SANAYI TESISLERI AS."/>
    <s v="SH.03.001"/>
    <s v="Stokbar Panorama - Çafri Merkezi Hizmeti (Tesis)"/>
    <s v="Univera - Best Elektromekanik"/>
    <x v="13"/>
    <s v="Stokbar"/>
    <s v="Stokbar"/>
    <n v="77101.2"/>
    <m/>
    <n v="-2"/>
    <m/>
    <n v="0"/>
    <m/>
    <n v="0"/>
    <m/>
    <n v="-154202.4"/>
    <m/>
    <n v="2"/>
    <n v="154202.4"/>
    <m/>
    <m/>
    <m/>
    <s v="Balıkesir Elektromekanik"/>
    <x v="0"/>
    <s v="Yenileme"/>
    <s v="Hizmet"/>
    <s v="Çağrı Merkezi"/>
    <s v="Diğer"/>
    <x v="0"/>
    <x v="0"/>
    <s v="Yurt İçi"/>
    <s v="Türkiye"/>
  </r>
  <r>
    <s v="Q1"/>
    <x v="0"/>
    <x v="1"/>
    <m/>
    <s v="DOGUS ÇAY VE GIDA MADD.ÜRT.PAZ.ITH.IHR.A.S"/>
    <s v="EH.02.001"/>
    <s v="EnRoute Panorama - Yazilim Bakimi, Yasatma ve Merkezi Destek Hizmeti"/>
    <s v="Univera Doğuş Çay Projesi"/>
    <x v="2"/>
    <s v="Enroute"/>
    <m/>
    <n v="587298.81999999995"/>
    <m/>
    <n v="1"/>
    <m/>
    <n v="587298.81999999995"/>
    <m/>
    <n v="0"/>
    <m/>
    <n v="587298.81999999995"/>
    <m/>
    <n v="0"/>
    <n v="0"/>
    <s v="UNI240000000175"/>
    <m/>
    <m/>
    <s v="Doğuş Çay"/>
    <x v="0"/>
    <s v="Yenileme"/>
    <s v="Hizmet"/>
    <s v="Bakım ve Destek Hizmeti"/>
    <s v="Key Account"/>
    <x v="0"/>
    <x v="0"/>
    <s v="Yurt İçi"/>
    <s v="Türkiye"/>
  </r>
  <r>
    <s v="Q1"/>
    <x v="0"/>
    <x v="1"/>
    <m/>
    <s v="YILMAZTEKIN GIDA SAN.TIC.LTD.STI"/>
    <s v="EH.02.001"/>
    <s v="EnRoute Panorama - Yazilim Bakimi, Yasatma ve Merkezi Destek Hizmeti"/>
    <s v="Univera Doğuş Çay Projesi"/>
    <x v="7"/>
    <s v="Enroute"/>
    <m/>
    <n v="7543.6"/>
    <m/>
    <n v="1"/>
    <m/>
    <n v="8381.7800000000007"/>
    <m/>
    <n v="838.18"/>
    <m/>
    <n v="7543.6"/>
    <m/>
    <n v="0"/>
    <n v="0"/>
    <s v="UNI240000000164"/>
    <m/>
    <m/>
    <s v="Doğuş Çay"/>
    <x v="0"/>
    <s v="Yenileme"/>
    <s v="Hizmet"/>
    <s v="Bakım ve Destek Hizmeti"/>
    <s v="Key Account"/>
    <x v="0"/>
    <x v="0"/>
    <s v="Yurt İçi"/>
    <s v="Türkiye"/>
  </r>
  <r>
    <s v="Q1"/>
    <x v="0"/>
    <x v="1"/>
    <m/>
    <s v="YILMAZTEKIN GIDA SAN.TIC.LTD.STI"/>
    <s v="EH.02.001"/>
    <s v="EnRoute Panorama - Yazilim Bakimi, Yasatma ve Merkezi Destek Hizmeti"/>
    <s v="Univera Doğuş Çay Projesi"/>
    <x v="9"/>
    <s v="Enroute"/>
    <m/>
    <n v="7543.6"/>
    <m/>
    <n v="-1"/>
    <m/>
    <n v="0"/>
    <m/>
    <n v="0"/>
    <m/>
    <n v="-7543.6"/>
    <m/>
    <n v="1"/>
    <n v="7543.6"/>
    <s v="YTM202400005154"/>
    <m/>
    <m/>
    <s v="Doğuş Çay"/>
    <x v="0"/>
    <s v="Yenileme"/>
    <s v="Hizmet"/>
    <s v="Bakım ve Destek Hizmeti"/>
    <s v="Key Account"/>
    <x v="0"/>
    <x v="0"/>
    <s v="Yurt İçi"/>
    <s v="Türkiye"/>
  </r>
  <r>
    <s v="Q1"/>
    <x v="0"/>
    <x v="1"/>
    <m/>
    <s v="YILMAZTEKIN GIDA SAN.TIC.LTD.STI"/>
    <s v="EH.03.006"/>
    <s v="EnRoute Panorama - Uzaktan Kurulum ve Efitim Hizmeti"/>
    <s v="Univera Doğuş Çay Projesi"/>
    <x v="7"/>
    <s v="Enroute"/>
    <m/>
    <n v="4762.8"/>
    <m/>
    <n v="1"/>
    <m/>
    <n v="5292"/>
    <m/>
    <n v="529.20000000000005"/>
    <m/>
    <n v="4762.8"/>
    <m/>
    <n v="0"/>
    <n v="0"/>
    <s v="UNI240000000164"/>
    <m/>
    <m/>
    <s v="Doğuş Çay"/>
    <x v="0"/>
    <s v="Yeni Satış"/>
    <s v="Hizmet"/>
    <s v="Kurulum ve Eğitim"/>
    <s v="Key Account"/>
    <x v="0"/>
    <x v="0"/>
    <s v="Yurt İçi"/>
    <s v="Türkiye"/>
  </r>
  <r>
    <s v="Q1"/>
    <x v="0"/>
    <x v="1"/>
    <m/>
    <s v="YILMAZTEKIN GIDA SAN.TIC.LTD.STI"/>
    <s v="EH.03.006"/>
    <s v="EnRoute Panorama - Uzaktan Kurulum ve Efitim Hizmeti"/>
    <s v="Univera Doğuş Çay Projesi"/>
    <x v="9"/>
    <s v="Enroute"/>
    <m/>
    <n v="4762.8"/>
    <m/>
    <n v="-1"/>
    <m/>
    <n v="0"/>
    <m/>
    <n v="0"/>
    <m/>
    <n v="-4762.8"/>
    <m/>
    <n v="1"/>
    <n v="4762.8"/>
    <s v="YTM202400005154"/>
    <m/>
    <m/>
    <s v="Doğuş Çay"/>
    <x v="0"/>
    <s v="Yeni Satış"/>
    <s v="Hizmet"/>
    <s v="Kurulum ve Eğitim"/>
    <s v="Key Account"/>
    <x v="0"/>
    <x v="0"/>
    <s v="Yurt İçi"/>
    <s v="Türkiye"/>
  </r>
  <r>
    <s v="Q1"/>
    <x v="0"/>
    <x v="1"/>
    <m/>
    <s v="YILMAZTEKIN GIDA SAN.TIC.LTD.STI"/>
    <s v="EH.01.001"/>
    <s v="EnRoute Panorama - Proje Yönetim Hizmeti"/>
    <s v="Univera Doğuş Çay Projesi"/>
    <x v="7"/>
    <s v="Enroute"/>
    <m/>
    <n v="9287.1"/>
    <m/>
    <n v="1"/>
    <m/>
    <n v="10319"/>
    <m/>
    <n v="1031.9000000000001"/>
    <m/>
    <n v="9287.1"/>
    <m/>
    <n v="0"/>
    <n v="0"/>
    <s v="UNI240000000164"/>
    <m/>
    <m/>
    <s v="Doğuş Çay"/>
    <x v="0"/>
    <s v="Yeni Satış"/>
    <s v="Hizmet"/>
    <s v="Proje Yönetimi ve Danışmanlık"/>
    <s v="Key Account"/>
    <x v="0"/>
    <x v="0"/>
    <s v="Yurt İçi"/>
    <s v="Türkiye"/>
  </r>
  <r>
    <s v="Q1"/>
    <x v="0"/>
    <x v="1"/>
    <s v="İptal"/>
    <s v="YILMAZTEKIN GIDA SAN.TIC.LTD.STI"/>
    <s v="EH.01.001"/>
    <s v="EnRoute Panorama - Proje Yönetim Hizmeti"/>
    <s v="Univera Doğuş Çay Projesi"/>
    <x v="9"/>
    <s v="Enroute"/>
    <m/>
    <n v="9287.1"/>
    <s v="TRY"/>
    <n v="-1"/>
    <m/>
    <n v="0"/>
    <m/>
    <n v="0"/>
    <m/>
    <n v="-9287.1"/>
    <m/>
    <n v="1"/>
    <n v="9287.1"/>
    <s v="YTM202400005154"/>
    <m/>
    <m/>
    <s v="Doğuş Çay"/>
    <x v="0"/>
    <s v="Yeni Satış"/>
    <s v="Hizmet"/>
    <s v="Proje Yönetimi ve Danışmanlık"/>
    <s v="Key Account"/>
    <x v="0"/>
    <x v="0"/>
    <s v="Yurt İçi"/>
    <s v="Türkiye"/>
  </r>
  <r>
    <s v="Q1"/>
    <x v="0"/>
    <x v="1"/>
    <m/>
    <s v="YILMAZTEKIN GIDA SAN.TIC.LTD.STI"/>
    <s v="EY.01.025"/>
    <s v="EnRoute Panorama - Dist. Web Connector  Web Service Lisansi (Enterprise)"/>
    <s v="Univera Doğuş Çay Projesi"/>
    <x v="7"/>
    <s v="Enroute"/>
    <m/>
    <n v="34289.1"/>
    <m/>
    <n v="1"/>
    <m/>
    <n v="38099"/>
    <m/>
    <n v="3809.9"/>
    <m/>
    <n v="34289.1"/>
    <m/>
    <n v="0"/>
    <n v="0"/>
    <s v="UNI240000000164"/>
    <m/>
    <m/>
    <s v="Doğuş Çay"/>
    <x v="0"/>
    <s v="Yeni Satış"/>
    <s v="Lisans"/>
    <s v="Lisans Satışı"/>
    <s v="Key Account"/>
    <x v="0"/>
    <x v="0"/>
    <s v="Yurt İçi"/>
    <s v="Türkiye"/>
  </r>
  <r>
    <s v="Q1"/>
    <x v="0"/>
    <x v="1"/>
    <m/>
    <s v="YILMAZTEKIN GIDA SAN.TIC.LTD.STI"/>
    <s v="EY.01.025"/>
    <s v="EnRoute Panorama - Dist. Web Connector  Web Service Lisansi (Enterprise)"/>
    <s v="Univera Doğuş Çay Projesi"/>
    <x v="9"/>
    <s v="Enroute"/>
    <m/>
    <n v="34289.1"/>
    <m/>
    <n v="-1"/>
    <m/>
    <n v="0"/>
    <m/>
    <n v="0"/>
    <m/>
    <n v="-34289.1"/>
    <m/>
    <n v="1"/>
    <n v="34289.1"/>
    <s v="YTM202400005154"/>
    <m/>
    <m/>
    <s v="Doğuş Çay"/>
    <x v="0"/>
    <s v="Yeni Satış"/>
    <s v="Lisans"/>
    <s v="Lisans Satışı"/>
    <s v="Key Account"/>
    <x v="0"/>
    <x v="0"/>
    <s v="Yurt İçi"/>
    <s v="Türkiye"/>
  </r>
  <r>
    <s v="Q2"/>
    <x v="1"/>
    <x v="4"/>
    <m/>
    <s v="POLARİS YAZILIM ÇÖZÜMLERİ VE DANIŞMANLIK HİZMETLERİ LTD.ŞTİ."/>
    <s v="WPH.02.001"/>
    <s v="Webplus Yazilim Bakimi Hizmeti"/>
    <s v="Univera - Kanal"/>
    <x v="5"/>
    <s v="Enroute"/>
    <s v="Webplus"/>
    <n v="2646"/>
    <m/>
    <n v="1"/>
    <m/>
    <n v="2646"/>
    <m/>
    <n v="0"/>
    <m/>
    <n v="2646"/>
    <m/>
    <n v="0"/>
    <n v="0"/>
    <m/>
    <m/>
    <m/>
    <s v="Polaris"/>
    <x v="0"/>
    <s v="Yenileme"/>
    <s v="Hizmet"/>
    <s v="Bakım ve Destek Hizmeti"/>
    <s v="Diğer"/>
    <x v="1"/>
    <x v="5"/>
    <s v="Yurt İçi"/>
    <s v="Türkiye"/>
  </r>
  <r>
    <s v="Q2"/>
    <x v="1"/>
    <x v="4"/>
    <m/>
    <s v="POLARİS YAZILIM ÇÖZÜMLERİ VE DANIŞMANLIK HİZMETLERİ LTD.ŞTİ."/>
    <s v="WProje Yönetimi.01.004"/>
    <s v="Webplus EK KULLANICI LISANSI +5"/>
    <s v="Univera - Kanal"/>
    <x v="5"/>
    <s v="Enroute"/>
    <s v="Webplus"/>
    <n v="21645"/>
    <m/>
    <n v="1"/>
    <m/>
    <n v="24050"/>
    <m/>
    <n v="2405"/>
    <m/>
    <n v="21645"/>
    <m/>
    <n v="0"/>
    <n v="0"/>
    <m/>
    <m/>
    <m/>
    <s v="Polaris"/>
    <x v="0"/>
    <s v="Yeni Satış"/>
    <s v="Lisans"/>
    <s v="Lisans Satışı"/>
    <s v="Diğer"/>
    <x v="1"/>
    <x v="5"/>
    <s v="Yurt İçi"/>
    <s v="Türkiye"/>
  </r>
  <r>
    <s v="Q2"/>
    <x v="1"/>
    <x v="4"/>
    <m/>
    <s v="UNUTULMAZ GIDA TAR.HAYV.INS. TAAH.OTO.DAY.TUK.MAL.ITH.IHR VE SAN.TIC.LTD.STI."/>
    <s v="UH.01.002"/>
    <s v="Unidox Kontör"/>
    <s v="Univera Kontör Satışı"/>
    <x v="6"/>
    <s v="E-Dönüşüm"/>
    <s v="Unidox"/>
    <n v="2.6"/>
    <m/>
    <n v="25000"/>
    <m/>
    <n v="65000"/>
    <m/>
    <n v="0"/>
    <m/>
    <n v="65000"/>
    <m/>
    <n v="0"/>
    <n v="0"/>
    <m/>
    <m/>
    <m/>
    <s v="Unutulmaz Gıda"/>
    <x v="3"/>
    <s v="Yeni Satış"/>
    <s v="Kontor"/>
    <s v="Kontor Satışı"/>
    <s v="Param Grup"/>
    <x v="0"/>
    <x v="0"/>
    <s v="Yurt İçi"/>
    <s v="Türkiye"/>
  </r>
  <r>
    <s v="Q2"/>
    <x v="1"/>
    <x v="4"/>
    <m/>
    <s v="THY DO&amp;CO IKRAM HIZMETLERI A.S."/>
    <s v="SH.02.001"/>
    <s v="Stokbar Panorama - Yillik Yazilim Bakim Hizmeti"/>
    <s v="Univera - Turkish Do &amp; Co"/>
    <x v="18"/>
    <s v="Stokbar"/>
    <s v="Stokbar"/>
    <n v="563000"/>
    <m/>
    <n v="1"/>
    <m/>
    <n v="563000"/>
    <m/>
    <n v="0"/>
    <m/>
    <n v="563000"/>
    <m/>
    <n v="0"/>
    <n v="0"/>
    <m/>
    <m/>
    <m/>
    <s v="THY Do&amp;Co"/>
    <x v="0"/>
    <s v="Yenileme"/>
    <s v="Hizmet"/>
    <s v="Bakım ve Destek Hizmeti"/>
    <s v="Diğer"/>
    <x v="0"/>
    <x v="0"/>
    <s v="Yurt İçi"/>
    <s v="Türkiye"/>
  </r>
  <r>
    <s v="Q2"/>
    <x v="1"/>
    <x v="4"/>
    <m/>
    <s v="THY DO&amp;CO IKRAM HIZMETLERI A.S."/>
    <s v="SH.03.004"/>
    <s v="Stokbar Panorama - Çafri Merkezi Hizmeti (Depo/Lokasyon)"/>
    <s v="Univera - Turkish Do &amp; Co"/>
    <x v="18"/>
    <s v="Stokbar"/>
    <s v="Stokbar"/>
    <n v="23937.75"/>
    <m/>
    <n v="4"/>
    <m/>
    <n v="95751"/>
    <m/>
    <n v="0"/>
    <m/>
    <n v="95751"/>
    <m/>
    <n v="0"/>
    <n v="0"/>
    <m/>
    <m/>
    <m/>
    <s v="THY Do&amp;Co"/>
    <x v="0"/>
    <s v="Yenileme"/>
    <s v="Hizmet"/>
    <s v="Çağrı Merkezi"/>
    <s v="Diğer"/>
    <x v="0"/>
    <x v="0"/>
    <s v="Yurt İçi"/>
    <s v="Türkiye"/>
  </r>
  <r>
    <s v="Q2"/>
    <x v="1"/>
    <x v="4"/>
    <m/>
    <s v="EFES VITANTA MOLDOVA BREWERY S.A"/>
    <s v="QH.02.001"/>
    <s v="Quest Panorama - Yillik Yazilim Bakimi, Yasatma ve Merkezi Destek Hizmeti"/>
    <s v="Univera - Efes Moldova"/>
    <x v="16"/>
    <s v="Quest"/>
    <s v="Quest"/>
    <n v="15419.03"/>
    <m/>
    <n v="1"/>
    <m/>
    <n v="15419.02571"/>
    <m/>
    <n v="-4.2919999999999998E-3"/>
    <m/>
    <n v="15419.03"/>
    <m/>
    <n v="0"/>
    <n v="0"/>
    <m/>
    <m/>
    <m/>
    <s v="Efes International"/>
    <x v="0"/>
    <s v="Yenileme"/>
    <s v="Hizmet"/>
    <s v="Bakım ve Destek Hizmeti"/>
    <s v="Diğer"/>
    <x v="0"/>
    <x v="0"/>
    <s v="Yurt Dışı"/>
    <s v="Moldova"/>
  </r>
  <r>
    <s v="Q2"/>
    <x v="1"/>
    <x v="4"/>
    <m/>
    <s v="Mey İçki Sanayi ve Ticaret A.Ş."/>
    <s v="EH.06.001"/>
    <s v="Enroute Panorama - Hosting Hizmeti"/>
    <s v="Univera - Mey İçki"/>
    <x v="11"/>
    <s v="Hosting"/>
    <s v="Enroute"/>
    <n v="261640.2"/>
    <m/>
    <n v="2"/>
    <m/>
    <n v="523280.4"/>
    <m/>
    <n v="0"/>
    <m/>
    <n v="523280.4"/>
    <m/>
    <n v="0"/>
    <n v="0"/>
    <m/>
    <m/>
    <m/>
    <s v="Mey İçki"/>
    <x v="0"/>
    <s v="Yenileme"/>
    <s v="Hizmet"/>
    <s v="Hosting"/>
    <s v="Key Account"/>
    <x v="0"/>
    <x v="0"/>
    <s v="Yurt İçi"/>
    <s v="Türkiye"/>
  </r>
  <r>
    <s v="Q1"/>
    <x v="0"/>
    <x v="1"/>
    <m/>
    <s v="Şölen Çikolata Gıda Sanayi Ve Ticaret A. Ş."/>
    <s v="EH.01.005"/>
    <s v="Enroute Panorama Online Egitim"/>
    <s v="Univera - Şölen"/>
    <x v="10"/>
    <s v="Enroute"/>
    <m/>
    <n v="605.80000000000007"/>
    <m/>
    <n v="6"/>
    <m/>
    <n v="3634.8"/>
    <m/>
    <n v="0"/>
    <m/>
    <n v="3634.8"/>
    <m/>
    <n v="0"/>
    <n v="0"/>
    <s v="UNI240000000217"/>
    <m/>
    <m/>
    <s v="Şölen"/>
    <x v="0"/>
    <s v="Yeni Satış"/>
    <s v="Lisans"/>
    <s v="Lisans Satışı"/>
    <s v="Key Account"/>
    <x v="0"/>
    <x v="0"/>
    <s v="Yurt İçi"/>
    <s v="Türkiye"/>
  </r>
  <r>
    <s v="Q1"/>
    <x v="0"/>
    <x v="1"/>
    <m/>
    <s v="ACARLAR TİC.SAN. VE TURİZM A.Ş."/>
    <s v="EY.04.012"/>
    <s v="EnRoute Panorama E-Dönüsüm  Modül Lisansi (Enterprise)"/>
    <s v="Univera - Nestle Waters"/>
    <x v="0"/>
    <s v="E-Dönüşüm"/>
    <s v="E-Dönüşüm"/>
    <n v="8566"/>
    <m/>
    <n v="1"/>
    <m/>
    <n v="8566"/>
    <m/>
    <n v="0"/>
    <m/>
    <n v="8566"/>
    <m/>
    <n v="0"/>
    <n v="0"/>
    <s v="UNI240000000181"/>
    <m/>
    <m/>
    <s v="Nestle"/>
    <x v="0"/>
    <s v="Yeni Satış"/>
    <s v="Lisans"/>
    <s v="Lisans Satışı"/>
    <s v="Key Account"/>
    <x v="0"/>
    <x v="0"/>
    <s v="Yurt İçi"/>
    <s v="Türkiye"/>
  </r>
  <r>
    <s v="Q1"/>
    <x v="0"/>
    <x v="1"/>
    <m/>
    <s v="NESTLE TÜRKIYE GIDA SANAYI A.S."/>
    <s v="EH.03.006"/>
    <s v="EnRoute Panorama - Uzaktan Kurulum ve Efitim Hizmeti"/>
    <s v="Univera - Nestle Professional"/>
    <x v="0"/>
    <s v="Enroute"/>
    <m/>
    <n v="1754.8999999999999"/>
    <m/>
    <n v="1.5"/>
    <m/>
    <n v="2632.35"/>
    <m/>
    <n v="0"/>
    <m/>
    <n v="2632.35"/>
    <m/>
    <n v="0"/>
    <n v="0"/>
    <s v="UNI240000000191"/>
    <m/>
    <m/>
    <s v="Nestle"/>
    <x v="0"/>
    <s v="Yeni Satış"/>
    <s v="Hizmet"/>
    <s v="Kurulum ve Eğitim"/>
    <s v="Key Account"/>
    <x v="0"/>
    <x v="0"/>
    <s v="Yurt İçi"/>
    <s v="Türkiye"/>
  </r>
  <r>
    <s v="Q1"/>
    <x v="0"/>
    <x v="1"/>
    <m/>
    <s v="Şölen Çikolata Gıda Sanayi Ve Ticaret A. Ş."/>
    <s v="EH.03.006"/>
    <s v="EnRoute Panorama - Uzaktan Kurulum ve Efitim Hizmeti"/>
    <s v="Univera - Şölen"/>
    <x v="10"/>
    <s v="Enroute"/>
    <m/>
    <n v="3780"/>
    <m/>
    <n v="5.5"/>
    <m/>
    <n v="20790"/>
    <m/>
    <n v="0"/>
    <m/>
    <n v="20790"/>
    <m/>
    <n v="0"/>
    <n v="0"/>
    <s v="UNI240000000217"/>
    <m/>
    <m/>
    <s v="Şölen"/>
    <x v="0"/>
    <s v="Yeni Satış"/>
    <s v="Hizmet"/>
    <s v="Kurulum ve Eğitim"/>
    <s v="Key Account"/>
    <x v="0"/>
    <x v="0"/>
    <s v="Yurt İçi"/>
    <s v="Türkiye"/>
  </r>
  <r>
    <s v="Q1"/>
    <x v="0"/>
    <x v="1"/>
    <m/>
    <s v="BROWN FORMAN İÇKİ TİC. LTD. ŞTİ."/>
    <s v="EH.05.002"/>
    <s v="EnRoute Panorama - Rapor Gelistirme Hizmeti"/>
    <s v="Univera - Brown Forman"/>
    <x v="10"/>
    <s v="Enroute"/>
    <m/>
    <n v="4860"/>
    <m/>
    <n v="2"/>
    <m/>
    <n v="9720"/>
    <m/>
    <n v="0"/>
    <m/>
    <n v="9720"/>
    <m/>
    <n v="0"/>
    <n v="0"/>
    <s v="UNI240000000234"/>
    <m/>
    <m/>
    <s v="Brown Forman"/>
    <x v="0"/>
    <s v="Yeni Satış"/>
    <s v="Hizmet"/>
    <s v="Rapor Geliştirme"/>
    <s v="Key Account"/>
    <x v="0"/>
    <x v="0"/>
    <s v="Yurt İçi"/>
    <s v="Türkiye"/>
  </r>
  <r>
    <s v="Q1"/>
    <x v="0"/>
    <x v="1"/>
    <m/>
    <s v="ERVIN MESRUBAT SAN. VE TIC. LTD. STI."/>
    <s v="EH.05.002"/>
    <s v="EnRoute Panorama - Rapor Gelistirme Hizmeti"/>
    <s v="Univera - Haribo"/>
    <x v="7"/>
    <s v="Enroute"/>
    <m/>
    <n v="5442.88"/>
    <m/>
    <n v="2"/>
    <m/>
    <n v="10885.76"/>
    <m/>
    <n v="0"/>
    <m/>
    <n v="10885.76"/>
    <m/>
    <n v="0"/>
    <n v="0"/>
    <s v="UNI240000000187"/>
    <m/>
    <m/>
    <s v="Haribo"/>
    <x v="0"/>
    <s v="Yeni Satış"/>
    <s v="Hizmet"/>
    <s v="Rapor Geliştirme"/>
    <s v="Key Account"/>
    <x v="0"/>
    <x v="0"/>
    <s v="Yurt İçi"/>
    <s v="Türkiye"/>
  </r>
  <r>
    <s v="Q1"/>
    <x v="0"/>
    <x v="1"/>
    <m/>
    <s v="FATIH ACAR TICARET SAN. VE TUR. AS."/>
    <s v="EY.02.011"/>
    <s v="EnRoute Panorama - Panel - Çoklu Proje Birlestirme Mobil Uygulama Lisansi (Enterprise)"/>
    <s v="Univera - Nestle Waters"/>
    <x v="0"/>
    <s v="Enroute"/>
    <m/>
    <n v="4732"/>
    <m/>
    <n v="5"/>
    <m/>
    <n v="23660"/>
    <m/>
    <n v="0"/>
    <m/>
    <n v="23660"/>
    <m/>
    <n v="0"/>
    <n v="0"/>
    <s v="UNI240000000193"/>
    <m/>
    <m/>
    <s v="Nestle"/>
    <x v="0"/>
    <s v="Yeni Satış"/>
    <s v="Lisans"/>
    <s v="Lisans Satışı"/>
    <s v="Key Account"/>
    <x v="0"/>
    <x v="0"/>
    <s v="Yurt İçi"/>
    <s v="Türkiye"/>
  </r>
  <r>
    <s v="Q1"/>
    <x v="0"/>
    <x v="1"/>
    <m/>
    <s v="Mey İçki Sanayi ve Ticaret A.Ş."/>
    <s v="EH.03.004"/>
    <s v="EnRoute Panorama - Admin Operatör Hizmeti"/>
    <s v="Univera - Mey İçki"/>
    <x v="2"/>
    <s v="Enroute"/>
    <m/>
    <n v="87561.02"/>
    <m/>
    <n v="2"/>
    <m/>
    <n v="175122.03760000001"/>
    <m/>
    <n v="-2.3999999999999998E-3"/>
    <m/>
    <n v="175122.04"/>
    <m/>
    <n v="0"/>
    <n v="0"/>
    <s v="UNI240000000180"/>
    <m/>
    <m/>
    <s v="Mey İçki"/>
    <x v="0"/>
    <s v="Yenileme"/>
    <s v="Hizmet"/>
    <s v="Uzman Destek Hizmeti"/>
    <s v="Key Account"/>
    <x v="0"/>
    <x v="0"/>
    <s v="Yurt İçi"/>
    <s v="Türkiye"/>
  </r>
  <r>
    <s v="Q2"/>
    <x v="1"/>
    <x v="4"/>
    <m/>
    <s v="MİYA OTOMASYON VE BARKOD BILISIM SISTEMLERI SAN TİC. VE L.T.D. STI."/>
    <s v="WPH.02.001"/>
    <s v="Webplus Yazilim Bakimi Hizmeti"/>
    <s v="Univera - Kanal"/>
    <x v="5"/>
    <s v="Enroute"/>
    <s v="Webplus"/>
    <n v="39500"/>
    <m/>
    <n v="1"/>
    <m/>
    <n v="39500"/>
    <m/>
    <n v="0"/>
    <m/>
    <n v="39500"/>
    <m/>
    <n v="0"/>
    <n v="0"/>
    <m/>
    <m/>
    <m/>
    <s v="Miya"/>
    <x v="0"/>
    <s v="Yenileme"/>
    <s v="Hizmet"/>
    <s v="Bakım ve Destek Hizmeti"/>
    <s v="Diğer"/>
    <x v="1"/>
    <x v="1"/>
    <s v="Yurt İçi"/>
    <s v="Türkiye"/>
  </r>
  <r>
    <s v="Q2"/>
    <x v="1"/>
    <x v="4"/>
    <m/>
    <s v="MİYA OTOMASYON VE BARKOD BILISIM SISTEMLERI SAN TİC. VE L.T.D. STI."/>
    <s v="WPH.02.001"/>
    <s v="Webplus Yazilim Bakimi Hizmeti"/>
    <s v="Univera - Kanal"/>
    <x v="5"/>
    <s v="Enroute"/>
    <s v="Webplus"/>
    <n v="11240"/>
    <m/>
    <n v="1"/>
    <m/>
    <n v="11240"/>
    <m/>
    <n v="0"/>
    <m/>
    <n v="11240"/>
    <m/>
    <n v="0"/>
    <n v="0"/>
    <m/>
    <m/>
    <m/>
    <s v="Miya"/>
    <x v="0"/>
    <s v="Yenileme"/>
    <s v="Hizmet"/>
    <s v="Bakım ve Destek Hizmeti"/>
    <s v="Diğer"/>
    <x v="1"/>
    <x v="1"/>
    <s v="Yurt İçi"/>
    <s v="Türkiye"/>
  </r>
  <r>
    <s v="Q2"/>
    <x v="1"/>
    <x v="4"/>
    <m/>
    <s v="POLARİS YAZILIM ÇÖZÜMLERİ VE DANIŞMANLIK HİZMETLERİ LTD.ŞTİ."/>
    <s v="WProje Yönetimi.01.008"/>
    <s v="Webplus DISTRIBUTION SATIS-DAGITIM YazılımI (Enterprise)- Kiralama Hizmeti"/>
    <s v="Univera - Kanal"/>
    <x v="5"/>
    <s v="Enroute"/>
    <s v="Webplus"/>
    <n v="1720"/>
    <m/>
    <n v="1"/>
    <m/>
    <n v="1720"/>
    <m/>
    <n v="0"/>
    <m/>
    <n v="1720"/>
    <m/>
    <n v="0"/>
    <n v="0"/>
    <m/>
    <m/>
    <m/>
    <s v="Polaris"/>
    <x v="0"/>
    <s v="Yeni Satış"/>
    <s v="Lisans"/>
    <s v="Lisans Satışı"/>
    <s v="Diğer"/>
    <x v="1"/>
    <x v="5"/>
    <s v="Yurt İçi"/>
    <s v="Türkiye"/>
  </r>
  <r>
    <s v="Q2"/>
    <x v="1"/>
    <x v="4"/>
    <m/>
    <s v="POLARİS YAZILIM ÇÖZÜMLERİ VE DANIŞMANLIK HİZMETLERİ LTD.ŞTİ."/>
    <s v="WProje Yönetimi.01.008"/>
    <s v="Webplus DISTRIBUTION SATIS-DAGITIM YazılımI (Enterprise)- Kiralama Hizmeti"/>
    <s v="Univera - Kanal"/>
    <x v="5"/>
    <s v="Enroute"/>
    <s v="Webplus"/>
    <n v="1120"/>
    <m/>
    <n v="1"/>
    <m/>
    <n v="1120"/>
    <m/>
    <n v="0"/>
    <m/>
    <n v="1120"/>
    <m/>
    <n v="0"/>
    <n v="0"/>
    <m/>
    <m/>
    <m/>
    <s v="Polaris"/>
    <x v="0"/>
    <s v="Yeni Satış"/>
    <s v="Lisans"/>
    <s v="Lisans Satışı"/>
    <s v="Diğer"/>
    <x v="1"/>
    <x v="5"/>
    <s v="Yurt İçi"/>
    <s v="Türkiye"/>
  </r>
  <r>
    <s v="Q2"/>
    <x v="1"/>
    <x v="4"/>
    <m/>
    <s v="MİYA OTOMASYON VE BARKOD BILISIM SISTEMLERI SAN TİC. VE L.T.D. STI."/>
    <s v="WProje Yönetimi.02.001"/>
    <s v="Webplus (Android) SATIS TEMSILCISI LISANSI"/>
    <s v="Univera - Kanal"/>
    <x v="5"/>
    <s v="Enroute"/>
    <s v="Webplus"/>
    <n v="4550"/>
    <m/>
    <n v="1"/>
    <m/>
    <n v="4550"/>
    <m/>
    <n v="0"/>
    <m/>
    <n v="4550"/>
    <m/>
    <n v="0"/>
    <n v="0"/>
    <m/>
    <m/>
    <m/>
    <s v="Miya"/>
    <x v="0"/>
    <s v="Yeni Satış"/>
    <s v="Lisans"/>
    <s v="Lisans Satışı"/>
    <s v="Diğer"/>
    <x v="1"/>
    <x v="1"/>
    <s v="Yurt İçi"/>
    <s v="Türkiye"/>
  </r>
  <r>
    <s v="Q2"/>
    <x v="1"/>
    <x v="4"/>
    <m/>
    <s v="YUSUF ALDEMİR (ALDEMİR BİLİŞİM HizmetLERİ VE DANIŞMANLIK)"/>
    <s v="WProje Yönetimi.02.001"/>
    <s v="Webplus (Android) SATIS TEMSILCISI LISANSI"/>
    <s v="Univera - Kanal"/>
    <x v="5"/>
    <s v="Enroute"/>
    <s v="Webplus"/>
    <n v="3867.5"/>
    <m/>
    <n v="5"/>
    <m/>
    <n v="22750"/>
    <m/>
    <n v="3412.5"/>
    <m/>
    <n v="19337.5"/>
    <m/>
    <n v="0"/>
    <n v="0"/>
    <m/>
    <m/>
    <m/>
    <s v="Aldemir Bilişim"/>
    <x v="0"/>
    <s v="Yeni Satış"/>
    <s v="Lisans"/>
    <s v="Lisans Satışı"/>
    <s v="Diğer"/>
    <x v="1"/>
    <x v="3"/>
    <s v="Yurt İçi"/>
    <s v="Türkiye"/>
  </r>
  <r>
    <s v="Q2"/>
    <x v="1"/>
    <x v="4"/>
    <m/>
    <s v="LA LORRAINE UNLU MAMÜLLER SAN. VE TIC. A.S."/>
    <s v="UH.01.002"/>
    <s v="Unidox Kontör"/>
    <s v="Univera Kontör Satışı"/>
    <x v="6"/>
    <s v="E-Dönüşüm"/>
    <s v="Unidox"/>
    <n v="1.3311999999999999"/>
    <m/>
    <n v="250000"/>
    <m/>
    <n v="332800"/>
    <m/>
    <n v="0"/>
    <m/>
    <n v="332800"/>
    <m/>
    <n v="0"/>
    <n v="0"/>
    <m/>
    <m/>
    <m/>
    <s v="La Lorraine"/>
    <x v="0"/>
    <s v="Yeni Satış"/>
    <s v="Kontor"/>
    <s v="Kontor Satışı"/>
    <s v="Diğer"/>
    <x v="0"/>
    <x v="0"/>
    <s v="Yurt İçi"/>
    <s v="Türkiye"/>
  </r>
  <r>
    <s v="Q2"/>
    <x v="1"/>
    <x v="4"/>
    <m/>
    <s v="ATABEY IÇECEK GIDA TURIZM INSAAT TAAHHÜT TICARET LIMITED SIRKETI"/>
    <s v="UH.01.002"/>
    <s v="Unidox Kontör"/>
    <s v="Univera Kontör Satışı"/>
    <x v="6"/>
    <s v="E-Dönüşüm"/>
    <s v="Unidox"/>
    <n v="1.45"/>
    <m/>
    <n v="60000"/>
    <m/>
    <n v="87000"/>
    <m/>
    <n v="0"/>
    <m/>
    <n v="87000"/>
    <m/>
    <n v="0"/>
    <n v="0"/>
    <m/>
    <m/>
    <m/>
    <s v="Atabey İçecek"/>
    <x v="3"/>
    <s v="Yeni Satış"/>
    <s v="Kontor"/>
    <s v="Kontor Satışı"/>
    <s v="Diğer"/>
    <x v="0"/>
    <x v="0"/>
    <s v="Yurt İçi"/>
    <s v="Türkiye"/>
  </r>
  <r>
    <s v="Q2"/>
    <x v="1"/>
    <x v="4"/>
    <m/>
    <s v="SU&amp;DEM GIDA PAZARLAMA-YUSUF ERDAL SALIHOGLU"/>
    <s v="UH.01.002"/>
    <s v="Unidox Kontör"/>
    <s v="Univera Kontör Satışı"/>
    <x v="6"/>
    <s v="E-Dönüşüm"/>
    <s v="Unidox"/>
    <n v="2.8"/>
    <m/>
    <n v="10000"/>
    <m/>
    <n v="28000"/>
    <m/>
    <n v="0"/>
    <m/>
    <n v="28000"/>
    <m/>
    <n v="0"/>
    <n v="0"/>
    <m/>
    <m/>
    <m/>
    <s v="Su&amp;Dem Gıda"/>
    <x v="3"/>
    <s v="Yeni Satış"/>
    <s v="Kontor"/>
    <s v="Kontor Satışı"/>
    <s v="Diğer"/>
    <x v="0"/>
    <x v="0"/>
    <s v="Yurt İçi"/>
    <s v="Türkiye"/>
  </r>
  <r>
    <s v="Q2"/>
    <x v="1"/>
    <x v="4"/>
    <m/>
    <s v="MİYA OTOMASYON VE BARKOD BILISIM SISTEMLERI SAN TİC. VE L.T.D. STI."/>
    <s v="SMY.02.001"/>
    <s v="STOCKMATE MOBILE DEPO PERSONELI EL TERMINALI LISANSI"/>
    <s v="Univera - Kanal"/>
    <x v="5"/>
    <s v="Stokbar"/>
    <s v="Stockmate"/>
    <n v="1083"/>
    <m/>
    <n v="3"/>
    <m/>
    <n v="3249"/>
    <m/>
    <n v="0"/>
    <m/>
    <n v="3249"/>
    <m/>
    <n v="0"/>
    <n v="0"/>
    <m/>
    <m/>
    <m/>
    <s v="Miya"/>
    <x v="0"/>
    <s v="Yeni Satış"/>
    <s v="Lisans"/>
    <s v="Lisans Satışı"/>
    <s v="Diğer"/>
    <x v="1"/>
    <x v="1"/>
    <s v="Yurt İçi"/>
    <s v="Türkiye"/>
  </r>
  <r>
    <s v="Q2"/>
    <x v="1"/>
    <x v="4"/>
    <m/>
    <s v="IMPERIAL TOBACCO TÜTÜN ÜRÜNLERI SATIS VE PAZARLAMA A.S"/>
    <s v="QH.02.001"/>
    <s v="Quest Panorama - Yillik Yazilim Bakimi, Yasatma ve Merkezi Destek Hizmeti"/>
    <s v="Univera - Imperial Tobacco"/>
    <x v="16"/>
    <s v="Quest"/>
    <s v="Quest"/>
    <n v="400000"/>
    <m/>
    <n v="1"/>
    <m/>
    <n v="400000"/>
    <m/>
    <n v="0"/>
    <m/>
    <n v="400000"/>
    <m/>
    <n v="0"/>
    <n v="0"/>
    <m/>
    <m/>
    <m/>
    <s v="Imperial Tobacco"/>
    <x v="0"/>
    <s v="Yenileme"/>
    <s v="Hizmet"/>
    <s v="Bakım ve Destek Hizmeti"/>
    <s v="Diğer"/>
    <x v="0"/>
    <x v="0"/>
    <s v="Yurt İçi"/>
    <s v="Türkiye"/>
  </r>
  <r>
    <s v="Q2"/>
    <x v="1"/>
    <x v="4"/>
    <m/>
    <s v="RED BULL GIDA DAGITIM VE PAZARLAMA TICARET LTD. STI"/>
    <s v="QH.02.001"/>
    <s v="Quest Panorama - Yillik Yazilim Bakimi, Yasatma ve Merkezi Destek Hizmeti"/>
    <s v="Univera - Redbull"/>
    <x v="12"/>
    <s v="Quest"/>
    <s v="Quest"/>
    <n v="82694.559999999998"/>
    <m/>
    <n v="1"/>
    <m/>
    <n v="82694.559999999998"/>
    <m/>
    <n v="0"/>
    <m/>
    <n v="82694.559999999998"/>
    <m/>
    <n v="0"/>
    <n v="0"/>
    <m/>
    <m/>
    <m/>
    <s v="Redbull"/>
    <x v="0"/>
    <s v="Yenileme"/>
    <s v="Hizmet"/>
    <s v="Bakım ve Destek Hizmeti"/>
    <s v="Diğer"/>
    <x v="0"/>
    <x v="0"/>
    <s v="Yurt İçi"/>
    <s v="Türkiye"/>
  </r>
  <r>
    <s v="Q2"/>
    <x v="1"/>
    <x v="4"/>
    <m/>
    <s v="Mey İçki Sanayi ve Ticaret A.Ş."/>
    <s v="QH.06.001"/>
    <s v="Quest Panorama - Yazilim Gelistirme Hizmeti"/>
    <s v="Univera - Mey İçki"/>
    <x v="11"/>
    <s v="Quest"/>
    <s v="Quest"/>
    <n v="12070"/>
    <m/>
    <n v="2.5"/>
    <m/>
    <n v="30175"/>
    <m/>
    <n v="0"/>
    <m/>
    <n v="30175"/>
    <m/>
    <n v="0"/>
    <n v="0"/>
    <m/>
    <m/>
    <m/>
    <s v="Mey İçki"/>
    <x v="0"/>
    <s v="Yeni Satış"/>
    <s v="Hizmet"/>
    <s v="Yazılım Geliştirme"/>
    <s v="Key Account"/>
    <x v="0"/>
    <x v="0"/>
    <s v="Yurt İçi"/>
    <s v="Türkiye"/>
  </r>
  <r>
    <s v="Q2"/>
    <x v="1"/>
    <x v="4"/>
    <m/>
    <s v="Mey İçki Sanayi ve Ticaret A.Ş."/>
    <s v="QH.01.001"/>
    <s v="Quest Panorama - Proje ve Ürün Yönetimi Danismanlifi Hizmeti"/>
    <s v="Univera - Mey İçki"/>
    <x v="11"/>
    <s v="Quest"/>
    <s v="Quest"/>
    <n v="11240"/>
    <m/>
    <n v="6.5"/>
    <m/>
    <n v="73060"/>
    <m/>
    <n v="0"/>
    <m/>
    <n v="73060"/>
    <m/>
    <n v="0"/>
    <n v="0"/>
    <m/>
    <m/>
    <m/>
    <s v="Mey İçki"/>
    <x v="0"/>
    <s v="Yeni Satış"/>
    <s v="Hizmet"/>
    <s v="Proje Yönetimi ve Danışmanlık"/>
    <s v="Key Account"/>
    <x v="0"/>
    <x v="0"/>
    <s v="Yurt İçi"/>
    <s v="Türkiye"/>
  </r>
  <r>
    <s v="Q2"/>
    <x v="1"/>
    <x v="4"/>
    <m/>
    <s v="IMPERIAL TOBACCO TÜTÜN ÜRÜNLERI SATIS VE PAZARLAMA A.S"/>
    <s v="EH.06.001"/>
    <s v="Enroute Panorama - Hosting Hizmeti"/>
    <s v="Univera - Imperial Tobacco"/>
    <x v="16"/>
    <s v="Hosting"/>
    <s v="Enroute"/>
    <n v="145600"/>
    <m/>
    <n v="6"/>
    <m/>
    <n v="873600"/>
    <m/>
    <n v="0"/>
    <m/>
    <n v="873600"/>
    <m/>
    <n v="0"/>
    <n v="0"/>
    <m/>
    <m/>
    <m/>
    <s v="Imperial Tobacco"/>
    <x v="0"/>
    <s v="Yenileme"/>
    <s v="Hizmet"/>
    <s v="Hosting"/>
    <s v="Diğer"/>
    <x v="0"/>
    <x v="0"/>
    <s v="Yurt İçi"/>
    <s v="Türkiye"/>
  </r>
  <r>
    <s v="Q1"/>
    <x v="0"/>
    <x v="2"/>
    <m/>
    <s v="JT INTERNATIONAL SA"/>
    <s v="EH.02.001"/>
    <s v="EnRoute Panorama - Yazilim Bakimi, Yasatma ve Merkezi Destek Hizmeti"/>
    <s v="Univera - JTI İran"/>
    <x v="2"/>
    <s v="Enroute"/>
    <m/>
    <n v="115318.67"/>
    <m/>
    <n v="1"/>
    <m/>
    <n v="115318.673602"/>
    <m/>
    <n v="3.6020000000000002E-3"/>
    <m/>
    <n v="115318.67"/>
    <m/>
    <n v="0"/>
    <n v="0"/>
    <s v="ENV240000000029"/>
    <m/>
    <m/>
    <s v="JTI"/>
    <x v="0"/>
    <s v="Yenileme"/>
    <s v="Hizmet"/>
    <s v="Bakım ve Destek Hizmeti"/>
    <s v="Key Account"/>
    <x v="0"/>
    <x v="0"/>
    <s v="Yurt İçi"/>
    <s v="Türkiye"/>
  </r>
  <r>
    <s v="Q1"/>
    <x v="0"/>
    <x v="2"/>
    <m/>
    <s v="PERNOD RICARD ISTANBUL IÇ VE DIS TIC. LTD. STI"/>
    <s v="EH.02.001"/>
    <s v="EnRoute Panorama - Yazilim Bakimi, Yasatma ve Merkezi Destek Hizmeti"/>
    <s v="Univera - Pernod Ricard"/>
    <x v="2"/>
    <s v="Enroute"/>
    <m/>
    <n v="153104.62"/>
    <m/>
    <n v="1"/>
    <m/>
    <n v="153104.62"/>
    <m/>
    <n v="0"/>
    <m/>
    <n v="153104.62"/>
    <m/>
    <n v="0"/>
    <n v="0"/>
    <s v="UNI240000000254"/>
    <m/>
    <m/>
    <s v="Pernod Ricard"/>
    <x v="0"/>
    <s v="Yenileme"/>
    <s v="Hizmet"/>
    <s v="Bakım ve Destek Hizmeti"/>
    <s v="Key Account"/>
    <x v="0"/>
    <x v="0"/>
    <s v="Yurt İçi"/>
    <s v="Türkiye"/>
  </r>
  <r>
    <s v="Q1"/>
    <x v="0"/>
    <x v="2"/>
    <m/>
    <s v="PERNOD RICARD ISTANBUL IÇ VE DIS TIC. LTD. STI"/>
    <s v="EH.03.001"/>
    <s v="EnRoute Panorama - Çafri Merkezi Hizmeti  (MSD)"/>
    <s v="Univera - Pernod Ricard"/>
    <x v="2"/>
    <s v="Enroute"/>
    <m/>
    <n v="10601.100487804877"/>
    <m/>
    <n v="10.25"/>
    <m/>
    <n v="108661.27499999999"/>
    <m/>
    <n v="-5.0000000000000001E-3"/>
    <m/>
    <n v="108661.28"/>
    <m/>
    <n v="0"/>
    <n v="0"/>
    <s v="UNI240000000254"/>
    <m/>
    <m/>
    <s v="Pernod Ricard"/>
    <x v="0"/>
    <s v="Yenileme"/>
    <s v="Hizmet"/>
    <s v="Çağrı Merkezi"/>
    <s v="Key Account"/>
    <x v="0"/>
    <x v="0"/>
    <s v="Yurt İçi"/>
    <s v="Türkiye"/>
  </r>
  <r>
    <s v="Q1"/>
    <x v="0"/>
    <x v="2"/>
    <m/>
    <s v="Mey İçki Sanayi ve Ticaret A.Ş."/>
    <s v="EH.03.004"/>
    <s v="EnRoute Panorama - Admin Operatör Hizmeti"/>
    <s v="Univera - Mey İçki"/>
    <x v="2"/>
    <s v="Enroute"/>
    <m/>
    <n v="87561.02"/>
    <m/>
    <n v="1"/>
    <m/>
    <n v="87561.018800000005"/>
    <m/>
    <n v="-1.1999999999999999E-3"/>
    <m/>
    <n v="87561.02"/>
    <m/>
    <n v="0"/>
    <n v="0"/>
    <s v="UNI240000000260"/>
    <m/>
    <m/>
    <s v="Mey İçki"/>
    <x v="0"/>
    <s v="Yenileme"/>
    <s v="Hizmet"/>
    <s v="Uzman Destek Hizmeti"/>
    <s v="Key Account"/>
    <x v="0"/>
    <x v="0"/>
    <s v="Yurt İçi"/>
    <s v="Türkiye"/>
  </r>
  <r>
    <s v="Q1"/>
    <x v="0"/>
    <x v="2"/>
    <m/>
    <s v="Şölen Çikolata Gıda Sanayi Ve Ticaret A. Ş."/>
    <s v="EH.03.004"/>
    <s v="EnRoute Panorama - Admin Operatör Hizmeti"/>
    <s v="Univera - Şölen"/>
    <x v="2"/>
    <s v="Enroute"/>
    <m/>
    <n v="99000"/>
    <m/>
    <n v="1"/>
    <m/>
    <n v="99000"/>
    <m/>
    <n v="0"/>
    <m/>
    <n v="99000"/>
    <m/>
    <n v="0"/>
    <n v="0"/>
    <s v="UNI240000000256"/>
    <m/>
    <m/>
    <s v="Şölen"/>
    <x v="0"/>
    <s v="Yenileme"/>
    <s v="Hizmet"/>
    <s v="Uzman Destek Hizmeti"/>
    <s v="Key Account"/>
    <x v="0"/>
    <x v="0"/>
    <s v="Yurt İçi"/>
    <s v="Türkiye"/>
  </r>
  <r>
    <s v="Q2"/>
    <x v="1"/>
    <x v="5"/>
    <m/>
    <s v="Shell &amp; Turcas Petrol A.Ş."/>
    <s v="OH.02.001"/>
    <s v="Outsource Yazilim Bakimi Hizmeti"/>
    <s v="Univera - Shell Bee"/>
    <x v="13"/>
    <s v="Enroute"/>
    <s v="Outsource - Hizmet"/>
    <n v="264750"/>
    <m/>
    <n v="1"/>
    <m/>
    <n v="264750"/>
    <m/>
    <n v="0"/>
    <m/>
    <n v="264750"/>
    <m/>
    <n v="0"/>
    <n v="0"/>
    <m/>
    <m/>
    <m/>
    <s v="Shell"/>
    <x v="0"/>
    <s v="Yenileme"/>
    <s v="Hizmet"/>
    <s v="Bakım ve Destek Hizmeti"/>
    <s v="Diğer"/>
    <x v="0"/>
    <x v="0"/>
    <s v="Yurt İçi"/>
    <s v="Türkiye"/>
  </r>
  <r>
    <s v="Q2"/>
    <x v="1"/>
    <x v="5"/>
    <m/>
    <s v="ERBAK-ULUDAG PAZARLAMA SATIS VE DAGITIM A.S."/>
    <s v="EH.06.001"/>
    <s v="Enroute Panorama - Hosting Hizmeti"/>
    <s v="Univera - Uludağ İçecek"/>
    <x v="11"/>
    <s v="Hosting"/>
    <s v="Enroute"/>
    <n v="75000"/>
    <m/>
    <n v="2"/>
    <m/>
    <n v="150000"/>
    <m/>
    <n v="0"/>
    <m/>
    <n v="150000"/>
    <m/>
    <n v="0"/>
    <n v="0"/>
    <m/>
    <m/>
    <m/>
    <s v="Uludağ İçecek"/>
    <x v="0"/>
    <s v="Yenileme"/>
    <s v="Hizmet"/>
    <s v="Hosting"/>
    <s v="Key Account"/>
    <x v="0"/>
    <x v="0"/>
    <s v="Yurt İçi"/>
    <s v="Türkiye"/>
  </r>
  <r>
    <s v="Q1"/>
    <x v="0"/>
    <x v="2"/>
    <m/>
    <s v="DOGUS ÇAY VE GIDA MADD.ÜRT.PAZ.ITH.IHR.A.S"/>
    <s v="EY.01.025"/>
    <s v="EnRoute Panorama - Dist. Web Connector  Web Service Lisansi (Enterprise)"/>
    <s v="Univera Doğuş Çay Projesi"/>
    <x v="7"/>
    <s v="Enroute"/>
    <m/>
    <n v="34289.1"/>
    <m/>
    <n v="1"/>
    <m/>
    <n v="38099"/>
    <m/>
    <n v="3809.9"/>
    <m/>
    <n v="34289.1"/>
    <m/>
    <n v="0"/>
    <n v="0"/>
    <s v="UNI240000000269"/>
    <m/>
    <m/>
    <s v="Doğuş Çay"/>
    <x v="0"/>
    <s v="Yeni Satış"/>
    <s v="Lisans"/>
    <s v="Lisans Satışı"/>
    <s v="Key Account"/>
    <x v="0"/>
    <x v="0"/>
    <s v="Yurt İçi"/>
    <s v="Türkiye"/>
  </r>
  <r>
    <s v="Q2"/>
    <x v="1"/>
    <x v="5"/>
    <m/>
    <s v="LA LORRAINE UNLU MAMÜLLER SAN. VE TIC. A.S."/>
    <s v="EH.06.001"/>
    <s v="Enroute Panorama - Hosting Hizmeti"/>
    <s v="Univera - La Lorraine"/>
    <x v="13"/>
    <s v="Hosting"/>
    <s v="Enroute"/>
    <n v="70471.929999999993"/>
    <m/>
    <n v="1"/>
    <m/>
    <n v="70471.926009999996"/>
    <m/>
    <n v="-3.9919999999999999E-3"/>
    <m/>
    <n v="70471.929999999993"/>
    <m/>
    <n v="0"/>
    <n v="0"/>
    <m/>
    <m/>
    <m/>
    <s v="La Lorraine"/>
    <x v="0"/>
    <s v="Yenileme"/>
    <s v="Hizmet"/>
    <s v="Hosting"/>
    <s v="Diğer"/>
    <x v="0"/>
    <x v="0"/>
    <s v="Yurt İçi"/>
    <s v="Türkiye"/>
  </r>
  <r>
    <s v="Q2"/>
    <x v="1"/>
    <x v="5"/>
    <m/>
    <s v="BMC Otomotiv Sanayi ve Ticaret A. Ş."/>
    <s v="CDH.03.003"/>
    <s v="Calldesk Panorama Admin Uzman Destek Hizmeti"/>
    <s v="Univera - BMC"/>
    <x v="13"/>
    <s v="ServiceCore"/>
    <s v="Calldesk"/>
    <n v="117000"/>
    <m/>
    <n v="1"/>
    <m/>
    <n v="117000"/>
    <m/>
    <n v="0"/>
    <m/>
    <n v="117000"/>
    <m/>
    <n v="0"/>
    <n v="0"/>
    <m/>
    <m/>
    <m/>
    <s v="BMC"/>
    <x v="0"/>
    <s v="Yenileme"/>
    <s v="Hizmet"/>
    <s v="Uzman Destek Hizmeti"/>
    <s v="Key Account"/>
    <x v="0"/>
    <x v="0"/>
    <s v="Yurt İçi"/>
    <s v="Türkiye"/>
  </r>
  <r>
    <s v="Q2"/>
    <x v="1"/>
    <x v="5"/>
    <m/>
    <s v="MEHMET LEVENT ARIKAN GIDA TURZ TIC LTD STI"/>
    <s v="UH.01.002"/>
    <s v="Unidox Kontör"/>
    <s v="Univera Kontör Satışı"/>
    <x v="6"/>
    <s v="E-Dönüşüm"/>
    <s v="Unidox"/>
    <n v="3.2"/>
    <m/>
    <n v="10000"/>
    <m/>
    <n v="32000"/>
    <m/>
    <n v="0"/>
    <m/>
    <n v="32000"/>
    <m/>
    <n v="0"/>
    <n v="0"/>
    <m/>
    <m/>
    <m/>
    <s v="Efes Türkiye"/>
    <x v="3"/>
    <s v="Yeni Satış"/>
    <s v="Kontor"/>
    <s v="Kontor Satışı"/>
    <s v="Diğer"/>
    <x v="0"/>
    <x v="0"/>
    <s v="Yurt İçi"/>
    <s v="Türkiye"/>
  </r>
  <r>
    <s v="Q1"/>
    <x v="0"/>
    <x v="2"/>
    <m/>
    <s v="GENÇ TERCAN GIDA TURIZM NAKLIYAT TIC.LTD.STI"/>
    <s v="EY.04.012"/>
    <s v="EnRoute Panorama E-Dönüsüm  Modül Lisansi (Enterprise)"/>
    <s v="Univera Doğuş Çay Projesi"/>
    <x v="7"/>
    <s v="Enroute"/>
    <m/>
    <n v="16631.2"/>
    <m/>
    <n v="1"/>
    <m/>
    <n v="20789"/>
    <m/>
    <n v="4157.8"/>
    <m/>
    <n v="16631.2"/>
    <m/>
    <n v="0"/>
    <n v="0"/>
    <s v="ENV240000000034"/>
    <m/>
    <m/>
    <s v="Doğuş Çay"/>
    <x v="0"/>
    <s v="Yeni Satış"/>
    <s v="Lisans"/>
    <s v="Lisans Satışı"/>
    <s v="Key Account"/>
    <x v="0"/>
    <x v="0"/>
    <s v="Yurt İçi"/>
    <s v="Türkiye"/>
  </r>
  <r>
    <s v="Q1"/>
    <x v="0"/>
    <x v="2"/>
    <m/>
    <s v="UMUT SARIGÖL"/>
    <s v="EY.04.012"/>
    <s v="EnRoute Panorama E-Dönüsüm  Modül Lisansi (Enterprise)"/>
    <s v="Univera Doğuş Çay Projesi"/>
    <x v="7"/>
    <s v="Enroute"/>
    <m/>
    <n v="16631.2"/>
    <m/>
    <n v="1"/>
    <m/>
    <n v="20789"/>
    <m/>
    <n v="4157.8"/>
    <m/>
    <n v="16631.2"/>
    <m/>
    <n v="0"/>
    <n v="0"/>
    <s v="ENV240000000035"/>
    <m/>
    <m/>
    <s v="Doğuş Çay"/>
    <x v="0"/>
    <s v="Yeni Satış"/>
    <s v="Lisans"/>
    <s v="Lisans Satışı"/>
    <s v="Key Account"/>
    <x v="1"/>
    <x v="0"/>
    <s v="Yurt İçi"/>
    <s v="Türkiye"/>
  </r>
  <r>
    <s v="Q1"/>
    <x v="0"/>
    <x v="2"/>
    <m/>
    <s v="DOGUS ÇAY VE GIDA MADD.ÜRT.PAZ.ITH.IHR.A.S"/>
    <s v="EH.02.001"/>
    <s v="EnRoute Panorama - Yazilim Bakimi, Yasatma ve Merkezi Destek Hizmeti"/>
    <s v="Univera Doğuş Çay Projesi"/>
    <x v="7"/>
    <s v="Enroute"/>
    <m/>
    <n v="7543.6"/>
    <m/>
    <n v="1"/>
    <m/>
    <n v="8381.7800000000007"/>
    <m/>
    <n v="838.18"/>
    <m/>
    <n v="7543.6"/>
    <m/>
    <n v="0"/>
    <n v="0"/>
    <s v="UNI240000000269"/>
    <m/>
    <m/>
    <s v="Doğuş Çay"/>
    <x v="0"/>
    <s v="Yenileme"/>
    <s v="Hizmet"/>
    <s v="Bakım ve Destek Hizmeti"/>
    <s v="Key Account"/>
    <x v="0"/>
    <x v="0"/>
    <s v="Yurt İçi"/>
    <s v="Türkiye"/>
  </r>
  <r>
    <s v="Q1"/>
    <x v="0"/>
    <x v="2"/>
    <m/>
    <s v="DOGUS ÇAY VE GIDA MADD.ÜRT.PAZ.ITH.IHR.A.S"/>
    <s v="EH.03.006"/>
    <s v="EnRoute Panorama - Uzaktan Kurulum ve Efitim Hizmeti"/>
    <s v="Univera Doğuş Çay Projesi"/>
    <x v="7"/>
    <s v="Enroute"/>
    <m/>
    <n v="4762.8"/>
    <m/>
    <n v="1"/>
    <m/>
    <n v="5292"/>
    <m/>
    <n v="529.20000000000005"/>
    <m/>
    <n v="4762.8"/>
    <m/>
    <n v="0"/>
    <n v="0"/>
    <s v="UNI240000000269"/>
    <m/>
    <m/>
    <s v="Doğuş Çay"/>
    <x v="0"/>
    <s v="Yeni Satış"/>
    <s v="Hizmet"/>
    <s v="Kurulum ve Eğitim"/>
    <s v="Key Account"/>
    <x v="0"/>
    <x v="0"/>
    <s v="Yurt İçi"/>
    <s v="Türkiye"/>
  </r>
  <r>
    <s v="Q1"/>
    <x v="0"/>
    <x v="2"/>
    <m/>
    <s v="DOGUS ÇAY VE GIDA MADD.ÜRT.PAZ.ITH.IHR.A.S"/>
    <s v="EH.01.001"/>
    <s v="EnRoute Panorama - Proje Yönetim Hizmeti"/>
    <s v="Univera Doğuş Çay Projesi"/>
    <x v="7"/>
    <s v="Enroute"/>
    <m/>
    <n v="9287.1"/>
    <m/>
    <n v="1"/>
    <m/>
    <n v="10319"/>
    <m/>
    <n v="1031.9000000000001"/>
    <m/>
    <n v="9287.1"/>
    <m/>
    <n v="0"/>
    <n v="0"/>
    <s v="UNI240000000269"/>
    <m/>
    <m/>
    <s v="Doğuş Çay"/>
    <x v="0"/>
    <s v="Yeni Satış"/>
    <s v="Hizmet"/>
    <s v="Proje Yönetimi ve Danışmanlık"/>
    <s v="Key Account"/>
    <x v="0"/>
    <x v="0"/>
    <s v="Yurt İçi"/>
    <s v="Türkiye"/>
  </r>
  <r>
    <s v="Q2"/>
    <x v="1"/>
    <x v="5"/>
    <m/>
    <s v="ENGIN DINÇER"/>
    <s v="UH.01.002"/>
    <s v="Unidox Kontör"/>
    <s v="Univera Kontör Satışı"/>
    <x v="6"/>
    <s v="E-Dönüşüm"/>
    <s v="Unidox"/>
    <n v="4"/>
    <m/>
    <n v="5000"/>
    <m/>
    <n v="20000"/>
    <m/>
    <n v="0"/>
    <m/>
    <n v="20000"/>
    <m/>
    <n v="0"/>
    <n v="0"/>
    <m/>
    <m/>
    <m/>
    <s v="Doğuş Çay"/>
    <x v="0"/>
    <s v="Yeni Satış"/>
    <s v="Kontor"/>
    <s v="Kontor Satışı"/>
    <s v="Diğer"/>
    <x v="0"/>
    <x v="0"/>
    <s v="Yurt İçi"/>
    <s v="Türkiye"/>
  </r>
  <r>
    <s v="Q2"/>
    <x v="1"/>
    <x v="5"/>
    <m/>
    <s v="TCHIBO KAHVE MAMÜLLERI DAG. VE PAZ. TIC. LTD. STI."/>
    <s v="EH.06.001"/>
    <s v="Enroute Panorama - Hosting Hizmeti"/>
    <s v="Univera - Tchibo"/>
    <x v="12"/>
    <s v="Hosting"/>
    <s v="Enroute"/>
    <n v="12603.81"/>
    <m/>
    <n v="1"/>
    <m/>
    <n v="12603.81"/>
    <m/>
    <n v="0"/>
    <m/>
    <n v="12603.81"/>
    <m/>
    <n v="0"/>
    <n v="0"/>
    <m/>
    <m/>
    <m/>
    <s v="Tchibo"/>
    <x v="3"/>
    <s v="Yeni Satış"/>
    <s v="Hizmet"/>
    <s v="Hosting"/>
    <s v="Diğer"/>
    <x v="0"/>
    <x v="0"/>
    <s v="Yurt İçi"/>
    <s v="Türkiye"/>
  </r>
  <r>
    <s v="Q2"/>
    <x v="1"/>
    <x v="5"/>
    <m/>
    <s v="TCHIBO KAHVE MAMÜLLERI DAG. VE PAZ. TIC. LTD. STI."/>
    <s v="EH.06.001"/>
    <s v="Enroute Panorama - Hosting Hizmeti"/>
    <s v="Univera - Tchibo"/>
    <x v="12"/>
    <s v="Hosting"/>
    <s v="Enroute"/>
    <n v="12603.81"/>
    <m/>
    <n v="1"/>
    <m/>
    <n v="12603.81"/>
    <m/>
    <n v="0"/>
    <m/>
    <n v="12603.81"/>
    <m/>
    <n v="0"/>
    <n v="0"/>
    <m/>
    <m/>
    <m/>
    <s v="Tchibo"/>
    <x v="3"/>
    <s v="Yeni Satış"/>
    <s v="Hizmet"/>
    <s v="Hosting"/>
    <s v="Diğer"/>
    <x v="0"/>
    <x v="0"/>
    <s v="Yurt İçi"/>
    <s v="Türkiye"/>
  </r>
  <r>
    <s v="Q2"/>
    <x v="1"/>
    <x v="5"/>
    <m/>
    <s v="TCHIBO KAHVE MAMÜLLERI DAG. VE PAZ. TIC. LTD. STI."/>
    <s v="EH.06.001"/>
    <s v="Enroute Panorama - Hosting Hizmeti"/>
    <s v="Univera - Tchibo"/>
    <x v="12"/>
    <s v="Hosting"/>
    <s v="Enroute"/>
    <n v="61358.95"/>
    <m/>
    <n v="1"/>
    <m/>
    <n v="61358.948279999997"/>
    <m/>
    <n v="-1.72E-3"/>
    <m/>
    <n v="61358.95"/>
    <m/>
    <n v="0"/>
    <n v="0"/>
    <m/>
    <m/>
    <m/>
    <s v="Tchibo"/>
    <x v="3"/>
    <s v="Yeni Satış"/>
    <s v="Hizmet"/>
    <s v="Hosting"/>
    <s v="Diğer"/>
    <x v="0"/>
    <x v="0"/>
    <s v="Yurt İçi"/>
    <s v="Türkiye"/>
  </r>
  <r>
    <s v="Q2"/>
    <x v="1"/>
    <x v="5"/>
    <m/>
    <s v="TCHIBO KAHVE MAMÜLLERI DAG. VE PAZ. TIC. LTD. STI."/>
    <s v="EH.06.001"/>
    <s v="Enroute Panorama - Hosting Hizmeti"/>
    <s v="Univera - Tchibo"/>
    <x v="12"/>
    <s v="Hosting"/>
    <s v="Enroute"/>
    <n v="61358.95"/>
    <m/>
    <n v="1"/>
    <m/>
    <n v="61358.948279999997"/>
    <m/>
    <n v="-1.72E-3"/>
    <m/>
    <n v="61358.95"/>
    <m/>
    <n v="0"/>
    <n v="0"/>
    <m/>
    <m/>
    <m/>
    <s v="Tchibo"/>
    <x v="3"/>
    <s v="Yeni Satış"/>
    <s v="Hizmet"/>
    <s v="Hosting"/>
    <s v="Diğer"/>
    <x v="0"/>
    <x v="0"/>
    <s v="Yurt İçi"/>
    <s v="Türkiye"/>
  </r>
  <r>
    <s v="Q2"/>
    <x v="1"/>
    <x v="5"/>
    <m/>
    <s v="TÜRKIYE'NIN OTOMOBILI GIRISIM GRUBU SANAYI VE TICARET A.S."/>
    <s v="CDH.01.001"/>
    <s v="Calldesk Panorama - Proje ve Ürün Yönetimi Danışmanliğı Hizmeti"/>
    <s v="Univera - Togg"/>
    <x v="12"/>
    <s v="ServiceCore"/>
    <s v="Calldesk"/>
    <n v="19600"/>
    <m/>
    <n v="3"/>
    <m/>
    <n v="73500"/>
    <m/>
    <n v="14700"/>
    <m/>
    <n v="58800"/>
    <m/>
    <n v="0"/>
    <n v="0"/>
    <m/>
    <m/>
    <m/>
    <s v="TOGG"/>
    <x v="0"/>
    <s v="Yeni Satış"/>
    <s v="Hizmet"/>
    <s v="Proje Yönetimi ve Danışmanlık"/>
    <s v="Key Account"/>
    <x v="0"/>
    <x v="0"/>
    <s v="Yurt İçi"/>
    <s v="Türkiye"/>
  </r>
  <r>
    <s v="Q1"/>
    <x v="0"/>
    <x v="2"/>
    <m/>
    <s v="Şölen Çikolata Gıda Sanayi Ve Ticaret A. Ş."/>
    <s v="EH.01.005"/>
    <s v="Enroute Panorama Online Egitim"/>
    <s v="Univera - Şölen"/>
    <x v="10"/>
    <s v="Enroute"/>
    <m/>
    <n v="605.80000000000007"/>
    <m/>
    <n v="-6"/>
    <m/>
    <n v="0"/>
    <m/>
    <n v="0"/>
    <m/>
    <n v="-3634.8"/>
    <m/>
    <n v="6"/>
    <n v="3634.8"/>
    <s v="SM1202400000323"/>
    <m/>
    <m/>
    <s v="Şölen"/>
    <x v="0"/>
    <s v="Yeni Satış"/>
    <s v="Lisans"/>
    <s v="Lisans Satışı"/>
    <s v="Key Account"/>
    <x v="0"/>
    <x v="0"/>
    <s v="Yurt İçi"/>
    <s v="Türkiye"/>
  </r>
  <r>
    <s v="Q1"/>
    <x v="0"/>
    <x v="2"/>
    <m/>
    <s v="PERNOD RICARD ISTANBUL IÇ VE DIS TIC. LTD. STI"/>
    <s v="EY.06.001"/>
    <s v="EnRoute Panorama - Yazilim Gelistirme Hizmeti"/>
    <s v="Univera - Pernod Ricard"/>
    <x v="0"/>
    <s v="Enroute"/>
    <m/>
    <n v="3593.1"/>
    <m/>
    <n v="30.1"/>
    <m/>
    <n v="108152.31"/>
    <m/>
    <n v="0"/>
    <m/>
    <n v="108152.31"/>
    <m/>
    <n v="0"/>
    <n v="0"/>
    <s v="UNI240000000295"/>
    <m/>
    <m/>
    <s v="Pernod Ricard"/>
    <x v="0"/>
    <s v="Yeni Satış"/>
    <s v="Hizmet"/>
    <s v="Yazılım Geliştirme"/>
    <s v="Key Account"/>
    <x v="0"/>
    <x v="0"/>
    <s v="Yurt İçi"/>
    <s v="Türkiye"/>
  </r>
  <r>
    <s v="Q1"/>
    <x v="0"/>
    <x v="2"/>
    <m/>
    <s v="Şölen Çikolata Gıda Sanayi Ve Ticaret A. Ş."/>
    <s v="EH.03.006"/>
    <s v="EnRoute Panorama - Uzaktan Kurulum ve Efitim Hizmeti"/>
    <s v="Univera - Şölen"/>
    <x v="10"/>
    <s v="Enroute"/>
    <m/>
    <n v="3780"/>
    <m/>
    <n v="-5.5"/>
    <m/>
    <n v="0"/>
    <m/>
    <n v="0"/>
    <m/>
    <n v="-20790"/>
    <m/>
    <n v="5.5"/>
    <n v="20790"/>
    <s v="SM1202400000323"/>
    <m/>
    <m/>
    <s v="Şölen"/>
    <x v="0"/>
    <s v="Yeni Satış"/>
    <s v="Hizmet"/>
    <s v="Kurulum ve Eğitim"/>
    <s v="Key Account"/>
    <x v="0"/>
    <x v="0"/>
    <s v="Yurt İçi"/>
    <s v="Türkiye"/>
  </r>
  <r>
    <s v="Q2"/>
    <x v="1"/>
    <x v="5"/>
    <m/>
    <s v="MATRIKS BİLGİSAYAR SİSTEMLERİ LTD.ŞTİ"/>
    <s v="UH.01.002"/>
    <s v="Unidox Kontör"/>
    <s v="Univera Kontör Satışı"/>
    <x v="5"/>
    <s v="E-Dönüşüm"/>
    <s v="Unidox"/>
    <n v="1.4991000000000001"/>
    <m/>
    <n v="50000"/>
    <m/>
    <n v="74955"/>
    <m/>
    <n v="0"/>
    <m/>
    <n v="74955"/>
    <m/>
    <n v="0"/>
    <n v="0"/>
    <m/>
    <m/>
    <m/>
    <s v="Matriks"/>
    <x v="0"/>
    <s v="Yeni Satış"/>
    <s v="Kontor"/>
    <s v="Kontor Satışı"/>
    <s v="Diğer"/>
    <x v="1"/>
    <x v="2"/>
    <s v="Yurt İçi"/>
    <s v="Türkiye"/>
  </r>
  <r>
    <s v="Q2"/>
    <x v="1"/>
    <x v="5"/>
    <m/>
    <s v="MATRIKS BİLGİSAYAR SİSTEMLERİ LTD.ŞTİ"/>
    <s v="UH.01.002"/>
    <s v="Unidox Kontör"/>
    <s v="Univera Kontör Satışı"/>
    <x v="5"/>
    <s v="E-Dönüşüm"/>
    <s v="Unidox"/>
    <n v="4.6313000000000004"/>
    <m/>
    <n v="2000"/>
    <m/>
    <n v="9262.6"/>
    <m/>
    <n v="0"/>
    <m/>
    <n v="9262.6"/>
    <m/>
    <n v="0"/>
    <n v="0"/>
    <m/>
    <m/>
    <m/>
    <s v="Matriks"/>
    <x v="0"/>
    <s v="Yeni Satış"/>
    <s v="Kontor"/>
    <s v="Kontor Satışı"/>
    <s v="Diğer"/>
    <x v="1"/>
    <x v="2"/>
    <s v="Yurt İçi"/>
    <s v="Türkiye"/>
  </r>
  <r>
    <s v="Q2"/>
    <x v="1"/>
    <x v="5"/>
    <m/>
    <s v="MİYA OTOMASYON VE BARKOD BILISIM SISTEMLERI SAN TİC. VE L.T.D. STI."/>
    <s v="UH.01.002"/>
    <s v="Unidox Kontör"/>
    <s v="Univera Kontör Satışı"/>
    <x v="5"/>
    <s v="E-Dönüşüm"/>
    <s v="Unidox"/>
    <n v="2.6568999999999998"/>
    <m/>
    <n v="10000"/>
    <m/>
    <n v="26569"/>
    <m/>
    <n v="0"/>
    <m/>
    <n v="26569"/>
    <m/>
    <n v="0"/>
    <n v="0"/>
    <m/>
    <m/>
    <m/>
    <s v="Miya"/>
    <x v="0"/>
    <s v="Yeni Satış"/>
    <s v="Kontor"/>
    <s v="Kontor Satışı"/>
    <s v="Diğer"/>
    <x v="1"/>
    <x v="1"/>
    <s v="Yurt İçi"/>
    <s v="Türkiye"/>
  </r>
  <r>
    <s v="Q2"/>
    <x v="1"/>
    <x v="5"/>
    <m/>
    <s v="BEYLERBEYI IÇECEK PAZARLAMA A.S"/>
    <s v="QH.07.001"/>
    <s v="Quest Panorama - Rapor Gelistirme Hizmeti"/>
    <s v="Univera - Sarper İçecek"/>
    <x v="13"/>
    <s v="Quest"/>
    <s v="Quest"/>
    <n v="22050"/>
    <m/>
    <n v="6"/>
    <m/>
    <n v="147000"/>
    <m/>
    <n v="14700"/>
    <m/>
    <n v="132300"/>
    <m/>
    <n v="0"/>
    <n v="0"/>
    <m/>
    <m/>
    <m/>
    <s v="Beylerbeyi"/>
    <x v="0"/>
    <s v="Yeni Satış"/>
    <s v="Hizmet"/>
    <s v="Rapor Geliştirme"/>
    <s v="Diğer"/>
    <x v="0"/>
    <x v="0"/>
    <s v="Yurt İçi"/>
    <s v="Türkiye"/>
  </r>
  <r>
    <s v="Q2"/>
    <x v="1"/>
    <x v="5"/>
    <m/>
    <s v="BEYLERBEYI IÇECEK PAZARLAMA A.S"/>
    <s v="QH.07.002"/>
    <s v="Quest Panorama - Proje Yönetimi Rapor Gelistirme Hizmeti"/>
    <s v="Univera - Sarper İçecek"/>
    <x v="13"/>
    <s v="Quest"/>
    <s v="Quest"/>
    <n v="22050"/>
    <m/>
    <n v="10"/>
    <m/>
    <n v="245000"/>
    <m/>
    <n v="24500"/>
    <m/>
    <n v="220500"/>
    <m/>
    <n v="0"/>
    <n v="0"/>
    <m/>
    <m/>
    <m/>
    <s v="Beylerbeyi"/>
    <x v="0"/>
    <s v="Yeni Satış"/>
    <s v="Hizmet"/>
    <s v="Rapor Geliştirme"/>
    <s v="Diğer"/>
    <x v="0"/>
    <x v="0"/>
    <s v="Yurt İçi"/>
    <s v="Türkiye"/>
  </r>
  <r>
    <s v="Q2"/>
    <x v="1"/>
    <x v="5"/>
    <m/>
    <s v="BEYLERBEYI IÇECEK PAZARLAMA A.S"/>
    <s v="QH.01.001"/>
    <s v="Quest Panorama - Proje ve Ürün Yönetimi Danismanlifi Hizmeti"/>
    <s v="Univera - Sarper İçecek"/>
    <x v="13"/>
    <s v="Quest"/>
    <s v="Quest"/>
    <n v="22050"/>
    <m/>
    <n v="20"/>
    <m/>
    <n v="490000"/>
    <m/>
    <n v="49000"/>
    <m/>
    <n v="441000"/>
    <m/>
    <n v="0"/>
    <n v="0"/>
    <m/>
    <m/>
    <m/>
    <s v="Beylerbeyi"/>
    <x v="0"/>
    <s v="Yeni Satış"/>
    <s v="Hizmet"/>
    <s v="Proje Yönetimi ve Danışmanlık"/>
    <s v="Diğer"/>
    <x v="0"/>
    <x v="0"/>
    <s v="Yurt İçi"/>
    <s v="Türkiye"/>
  </r>
  <r>
    <s v="Q1"/>
    <x v="0"/>
    <x v="2"/>
    <m/>
    <s v="PERNOD RICARD ISTANBUL IÇ VE DIS TIC. LTD. STI"/>
    <s v="EY.06.001"/>
    <s v="EnRoute Panorama - Yazilim Gelistirme Hizmeti"/>
    <s v="Univera - Pernod Ricard"/>
    <x v="0"/>
    <s v="Enroute"/>
    <m/>
    <n v="3593.1"/>
    <m/>
    <n v="30.1"/>
    <m/>
    <n v="108152.31"/>
    <m/>
    <n v="0"/>
    <m/>
    <n v="108152.31"/>
    <m/>
    <n v="0"/>
    <n v="0"/>
    <s v="UNI240000000296"/>
    <m/>
    <m/>
    <s v="Pernod Ricard"/>
    <x v="0"/>
    <s v="Yeni Satış"/>
    <s v="Hizmet"/>
    <s v="Yazılım Geliştirme"/>
    <s v="Key Account"/>
    <x v="0"/>
    <x v="0"/>
    <s v="Yurt İçi"/>
    <s v="Türkiye"/>
  </r>
  <r>
    <s v="Q1"/>
    <x v="0"/>
    <x v="2"/>
    <m/>
    <s v="PERNOD RICARD ISTANBUL IÇ VE DIS TIC. LTD. STI"/>
    <s v="EH.01.001"/>
    <s v="EnRoute Panorama - Proje Yönetim Hizmeti"/>
    <s v="Univera - Pernod Ricard"/>
    <x v="0"/>
    <s v="Enroute"/>
    <m/>
    <n v="3593.1000000000004"/>
    <m/>
    <n v="1.9"/>
    <m/>
    <n v="6826.89"/>
    <m/>
    <n v="0"/>
    <m/>
    <n v="6826.89"/>
    <m/>
    <n v="0"/>
    <n v="0"/>
    <s v="UNI240000000295"/>
    <m/>
    <m/>
    <s v="Pernod Ricard"/>
    <x v="0"/>
    <s v="Yeni Satış"/>
    <s v="Hizmet"/>
    <s v="Proje Yönetimi ve Danışmanlık"/>
    <s v="Key Account"/>
    <x v="0"/>
    <x v="0"/>
    <s v="Yurt İçi"/>
    <s v="Türkiye"/>
  </r>
  <r>
    <s v="Q1"/>
    <x v="0"/>
    <x v="2"/>
    <m/>
    <s v="PERNOD RICARD ISTANBUL IÇ VE DIS TIC. LTD. STI"/>
    <s v="EH.01.001"/>
    <s v="EnRoute Panorama - Proje Yönetim Hizmeti"/>
    <s v="Univera - Pernod Ricard"/>
    <x v="0"/>
    <s v="Enroute"/>
    <m/>
    <n v="3593.1000000000004"/>
    <m/>
    <n v="1.9"/>
    <m/>
    <n v="6826.89"/>
    <m/>
    <n v="0"/>
    <m/>
    <n v="6826.89"/>
    <m/>
    <n v="0"/>
    <n v="0"/>
    <s v="UNI240000000296"/>
    <m/>
    <m/>
    <s v="Pernod Ricard"/>
    <x v="0"/>
    <s v="Yeni Satış"/>
    <s v="Hizmet"/>
    <s v="Proje Yönetimi ve Danışmanlık"/>
    <s v="Key Account"/>
    <x v="0"/>
    <x v="0"/>
    <s v="Yurt İçi"/>
    <s v="Türkiye"/>
  </r>
  <r>
    <s v="Q2"/>
    <x v="1"/>
    <x v="5"/>
    <m/>
    <s v="MİYA OTOMASYON VE BARKOD BILISIM SISTEMLERI SAN TİC. VE L.T.D. STI."/>
    <s v="WPH.02.001"/>
    <s v="Webplus Yazilim Bakimi Hizmeti"/>
    <s v="Univera - Kanal"/>
    <x v="5"/>
    <s v="Enroute"/>
    <s v="Webplus"/>
    <n v="11520"/>
    <m/>
    <n v="1"/>
    <m/>
    <n v="11520"/>
    <m/>
    <n v="0"/>
    <m/>
    <n v="11520"/>
    <m/>
    <n v="0"/>
    <n v="0"/>
    <m/>
    <m/>
    <m/>
    <s v="Miya"/>
    <x v="0"/>
    <s v="Yenileme"/>
    <s v="Hizmet"/>
    <s v="Bakım ve Destek Hizmeti"/>
    <s v="Diğer"/>
    <x v="1"/>
    <x v="1"/>
    <s v="Yurt İçi"/>
    <s v="Türkiye"/>
  </r>
  <r>
    <s v="Q2"/>
    <x v="1"/>
    <x v="5"/>
    <m/>
    <s v="MİYA OTOMASYON VE BARKOD BILISIM SISTEMLERI SAN TİC. VE L.T.D. STI."/>
    <s v="WPH.02.001"/>
    <s v="Webplus Yazilim Bakimi Hizmeti"/>
    <s v="Univera - Kanal"/>
    <x v="5"/>
    <s v="Enroute"/>
    <s v="Webplus"/>
    <n v="4290"/>
    <m/>
    <n v="1"/>
    <m/>
    <n v="4290"/>
    <m/>
    <n v="0"/>
    <m/>
    <n v="4290"/>
    <m/>
    <n v="0"/>
    <n v="0"/>
    <m/>
    <m/>
    <m/>
    <s v="Miya"/>
    <x v="0"/>
    <s v="Yenileme"/>
    <s v="Hizmet"/>
    <s v="Bakım ve Destek Hizmeti"/>
    <s v="Diğer"/>
    <x v="1"/>
    <x v="1"/>
    <s v="Yurt İçi"/>
    <s v="Türkiye"/>
  </r>
  <r>
    <s v="Q2"/>
    <x v="1"/>
    <x v="5"/>
    <m/>
    <s v="MİYA OTOMASYON VE BARKOD BILISIM SISTEMLERI SAN TİC. VE L.T.D. STI."/>
    <s v="WProje Yönetimi.01.003"/>
    <s v="Webplus EK KULLANICI LISANSI +1"/>
    <s v="Univera - Kanal"/>
    <x v="5"/>
    <s v="Enroute"/>
    <s v="Webplus"/>
    <n v="2500"/>
    <m/>
    <n v="2"/>
    <m/>
    <n v="5000"/>
    <m/>
    <n v="0"/>
    <m/>
    <n v="5000"/>
    <m/>
    <n v="0"/>
    <n v="0"/>
    <m/>
    <m/>
    <m/>
    <s v="Miya"/>
    <x v="0"/>
    <s v="Yeni Satış"/>
    <s v="Lisans"/>
    <s v="Lisans Satışı"/>
    <s v="Diğer"/>
    <x v="1"/>
    <x v="1"/>
    <s v="Yurt İçi"/>
    <s v="Türkiye"/>
  </r>
  <r>
    <s v="Q2"/>
    <x v="1"/>
    <x v="5"/>
    <m/>
    <s v="MİYA OTOMASYON VE BARKOD BILISIM SISTEMLERI SAN TİC. VE L.T.D. STI."/>
    <s v="WProje Yönetimi.01.007"/>
    <s v="Webplus E-DÖNÜSÜM MODÜL LISANSI"/>
    <s v="Univera - Kanal"/>
    <x v="5"/>
    <s v="Enroute"/>
    <s v="Webplus"/>
    <n v="2800"/>
    <m/>
    <n v="1"/>
    <m/>
    <n v="2800"/>
    <m/>
    <n v="0"/>
    <m/>
    <n v="2800"/>
    <m/>
    <n v="0"/>
    <n v="0"/>
    <m/>
    <m/>
    <m/>
    <s v="Miya"/>
    <x v="0"/>
    <s v="Yeni Satış"/>
    <s v="Lisans"/>
    <s v="Lisans Satışı"/>
    <s v="Diğer"/>
    <x v="1"/>
    <x v="1"/>
    <s v="Yurt İçi"/>
    <s v="Türkiye"/>
  </r>
  <r>
    <s v="Q2"/>
    <x v="1"/>
    <x v="5"/>
    <m/>
    <s v="MİYA OTOMASYON VE BARKOD BILISIM SISTEMLERI SAN TİC. VE L.T.D. STI."/>
    <s v="WProje Yönetimi.01.005"/>
    <s v="Webplus DISTRIBUTION SATIS-DAGITIM YazılımI (Standart)"/>
    <s v="Univera - Kanal"/>
    <x v="5"/>
    <s v="Enroute"/>
    <s v="Webplus"/>
    <n v="34750"/>
    <m/>
    <n v="1"/>
    <m/>
    <n v="34750"/>
    <m/>
    <n v="0"/>
    <m/>
    <n v="34750"/>
    <m/>
    <n v="0"/>
    <n v="0"/>
    <m/>
    <m/>
    <m/>
    <s v="Miya"/>
    <x v="0"/>
    <s v="Yeni Satış"/>
    <s v="Lisans"/>
    <s v="Lisans Satışı"/>
    <s v="Diğer"/>
    <x v="1"/>
    <x v="1"/>
    <s v="Yurt İçi"/>
    <s v="Türkiye"/>
  </r>
  <r>
    <s v="Q2"/>
    <x v="1"/>
    <x v="5"/>
    <m/>
    <s v="MİYA OTOMASYON VE BARKOD BILISIM SISTEMLERI SAN TİC. VE L.T.D. STI."/>
    <s v="WProje Yönetimi.01.002"/>
    <s v="Webplus Dagitim Kanali Yazılımi"/>
    <s v="Univera - Kanal"/>
    <x v="5"/>
    <s v="Enroute"/>
    <s v="Webplus"/>
    <n v="8840"/>
    <m/>
    <n v="1"/>
    <m/>
    <n v="10400"/>
    <m/>
    <n v="1560"/>
    <m/>
    <n v="8840"/>
    <m/>
    <n v="0"/>
    <n v="0"/>
    <m/>
    <m/>
    <m/>
    <s v="Miya"/>
    <x v="0"/>
    <s v="Yeni Satış"/>
    <s v="Lisans"/>
    <s v="Lisans Satışı"/>
    <s v="Diğer"/>
    <x v="1"/>
    <x v="1"/>
    <s v="Yurt İçi"/>
    <s v="Türkiye"/>
  </r>
  <r>
    <s v="Q2"/>
    <x v="1"/>
    <x v="5"/>
    <m/>
    <s v="MİYA OTOMASYON VE BARKOD BILISIM SISTEMLERI SAN TİC. VE L.T.D. STI."/>
    <s v="WProje Yönetimi.02.001"/>
    <s v="Webplus (Android) SATIS TEMSILCISI LISANSI"/>
    <s v="Univera - Kanal"/>
    <x v="5"/>
    <s v="Enroute"/>
    <s v="Webplus"/>
    <n v="1962"/>
    <m/>
    <n v="5"/>
    <m/>
    <n v="9810"/>
    <m/>
    <n v="0"/>
    <m/>
    <n v="9810"/>
    <m/>
    <n v="0"/>
    <n v="0"/>
    <m/>
    <m/>
    <m/>
    <s v="Miya"/>
    <x v="0"/>
    <s v="Yeni Satış"/>
    <s v="Lisans"/>
    <s v="Lisans Satışı"/>
    <s v="Diğer"/>
    <x v="1"/>
    <x v="1"/>
    <s v="Yurt İçi"/>
    <s v="Türkiye"/>
  </r>
  <r>
    <s v="Q2"/>
    <x v="1"/>
    <x v="5"/>
    <m/>
    <s v="MİYA OTOMASYON VE BARKOD BILISIM SISTEMLERI SAN TİC. VE L.T.D. STI."/>
    <s v="WProje Yönetimi.02.001"/>
    <s v="Webplus (Android) SATIS TEMSILCISI LISANSI"/>
    <s v="Univera - Kanal"/>
    <x v="5"/>
    <s v="Enroute"/>
    <s v="Webplus"/>
    <n v="3867.5"/>
    <m/>
    <n v="2"/>
    <m/>
    <n v="9100"/>
    <m/>
    <n v="1365"/>
    <m/>
    <n v="7735"/>
    <m/>
    <n v="0"/>
    <n v="0"/>
    <m/>
    <m/>
    <m/>
    <s v="Miya"/>
    <x v="0"/>
    <s v="Yeni Satış"/>
    <s v="Lisans"/>
    <s v="Lisans Satışı"/>
    <s v="Diğer"/>
    <x v="1"/>
    <x v="1"/>
    <s v="Yurt İçi"/>
    <s v="Türkiye"/>
  </r>
  <r>
    <s v="Q2"/>
    <x v="1"/>
    <x v="5"/>
    <m/>
    <s v="Mey İçki Sanayi ve Ticaret A.Ş."/>
    <s v="EH.06.001"/>
    <s v="Enroute Panorama - Hosting Hizmeti"/>
    <s v="Univera - Mey İçki"/>
    <x v="11"/>
    <s v="Hosting"/>
    <s v="Enroute"/>
    <n v="261640.2"/>
    <m/>
    <n v="1"/>
    <m/>
    <n v="261640.2"/>
    <m/>
    <n v="0"/>
    <m/>
    <n v="261640.2"/>
    <m/>
    <n v="0"/>
    <n v="0"/>
    <m/>
    <m/>
    <m/>
    <s v="Mey İçki"/>
    <x v="0"/>
    <s v="Yenileme"/>
    <s v="Hizmet"/>
    <s v="Hosting"/>
    <s v="Key Account"/>
    <x v="0"/>
    <x v="0"/>
    <s v="Yurt İçi"/>
    <s v="Türkiye"/>
  </r>
  <r>
    <s v="Q2"/>
    <x v="1"/>
    <x v="5"/>
    <m/>
    <s v="DOĞAN TREND OTOMOTİV TİCARET Hizmet VE TEKNOLOJİ ANONİM ŞİRKETİ"/>
    <n v="99000"/>
    <s v="DIGER GELIRLER"/>
    <s v="Univera - Doğan Trend"/>
    <x v="13"/>
    <s v="ServiceCore"/>
    <s v="Calldesk"/>
    <n v="4027163"/>
    <m/>
    <n v="-1"/>
    <m/>
    <n v="0"/>
    <m/>
    <n v="0"/>
    <m/>
    <n v="-4027163"/>
    <m/>
    <n v="1"/>
    <n v="4027163"/>
    <m/>
    <m/>
    <m/>
    <s v="Doğan Trend"/>
    <x v="0"/>
    <s v="Yeni Satış"/>
    <s v="Hizmet"/>
    <s v="Yazılım Geliştirme"/>
    <s v="Key Account"/>
    <x v="0"/>
    <x v="0"/>
    <s v="Yurt İçi"/>
    <s v="Türkiye"/>
  </r>
  <r>
    <s v="Q1"/>
    <x v="0"/>
    <x v="2"/>
    <m/>
    <s v="Mey İçki Sanayi ve Ticaret A.Ş."/>
    <s v="EH.05.002"/>
    <s v="EnRoute Panorama - Rapor Gelistirme Hizmeti"/>
    <s v="Univera - Mey İçki"/>
    <x v="0"/>
    <s v="Enroute"/>
    <m/>
    <n v="4201"/>
    <m/>
    <n v="4"/>
    <m/>
    <n v="16804"/>
    <m/>
    <n v="0"/>
    <m/>
    <n v="16804"/>
    <m/>
    <n v="0"/>
    <n v="0"/>
    <s v="UNI240000000303"/>
    <m/>
    <m/>
    <s v="Mey İçki"/>
    <x v="0"/>
    <s v="Yeni Satış"/>
    <s v="Hizmet"/>
    <s v="Rapor Geliştirme"/>
    <s v="Key Account"/>
    <x v="0"/>
    <x v="0"/>
    <s v="Yurt İçi"/>
    <s v="Türkiye"/>
  </r>
  <r>
    <s v="Q1"/>
    <x v="0"/>
    <x v="2"/>
    <m/>
    <s v="SATEM GRUP GIDA DAGITIM VE PAZARLAMA A.S."/>
    <s v="EH.05.002"/>
    <s v="EnRoute Panorama - Rapor Gelistirme Hizmeti"/>
    <s v="Univera - Oyak Grup"/>
    <x v="10"/>
    <s v="Enroute"/>
    <m/>
    <n v="6804"/>
    <m/>
    <n v="2"/>
    <m/>
    <n v="13608"/>
    <m/>
    <n v="0"/>
    <m/>
    <n v="13608"/>
    <m/>
    <n v="0"/>
    <n v="0"/>
    <s v="UNI240000000318"/>
    <m/>
    <m/>
    <s v="Oyak Grup"/>
    <x v="0"/>
    <s v="Yeni Satış"/>
    <s v="Hizmet"/>
    <s v="Rapor Geliştirme"/>
    <s v="Key Account"/>
    <x v="0"/>
    <x v="0"/>
    <s v="Yurt İçi"/>
    <s v="Türkiye"/>
  </r>
  <r>
    <s v="Q1"/>
    <x v="0"/>
    <x v="2"/>
    <m/>
    <s v="Mey İçki Sanayi ve Ticaret A.Ş."/>
    <s v="EH.01.001"/>
    <s v="EnRoute Panorama - Proje Yönetim Hizmeti"/>
    <s v="Univera - Mey İçki"/>
    <x v="0"/>
    <s v="Enroute"/>
    <m/>
    <n v="4723"/>
    <m/>
    <n v="1"/>
    <m/>
    <n v="4723"/>
    <m/>
    <n v="0"/>
    <m/>
    <n v="4723"/>
    <m/>
    <n v="0"/>
    <n v="0"/>
    <s v="UNI240000000304"/>
    <m/>
    <m/>
    <s v="Mey İçki"/>
    <x v="0"/>
    <s v="Yeni Satış"/>
    <s v="Hizmet"/>
    <s v="Proje Yönetimi ve Danışmanlık"/>
    <s v="Key Account"/>
    <x v="0"/>
    <x v="0"/>
    <s v="Yurt İçi"/>
    <s v="Türkiye"/>
  </r>
  <r>
    <s v="Q1"/>
    <x v="0"/>
    <x v="2"/>
    <m/>
    <s v="DOGUS ÇAY VE GIDA MADD.ÜRT.PAZ.ITH.IHR.A.S"/>
    <s v="EYS.04.012"/>
    <s v="EnRoute Panorama - E-Dönüsüm Modül Lisansi Standart"/>
    <s v="Univera Doğuş Çay Projesi"/>
    <x v="7"/>
    <s v="Enroute"/>
    <m/>
    <n v="16631.2"/>
    <m/>
    <n v="1"/>
    <m/>
    <n v="20789"/>
    <m/>
    <n v="4157.8"/>
    <m/>
    <n v="16631.2"/>
    <m/>
    <n v="0"/>
    <n v="0"/>
    <s v="UNI240000000309"/>
    <m/>
    <m/>
    <s v="Doğuş Çay"/>
    <x v="0"/>
    <s v="Yeni Satış"/>
    <s v="Lisans"/>
    <s v="Lisans Satışı"/>
    <s v="Key Account"/>
    <x v="0"/>
    <x v="0"/>
    <s v="Yurt İçi"/>
    <s v="Türkiye"/>
  </r>
  <r>
    <s v="Q2"/>
    <x v="1"/>
    <x v="5"/>
    <m/>
    <s v="MİYA OTOMASYON VE BARKOD BILISIM SISTEMLERI SAN TİC. VE L.T.D. STI."/>
    <s v="WProje Yönetimi.01.003"/>
    <s v="Webplus EK KULLANICI LISANSI +1"/>
    <s v="Univera - Kanal"/>
    <x v="5"/>
    <s v="Enroute"/>
    <s v="Webplus"/>
    <n v="4225"/>
    <m/>
    <n v="2"/>
    <m/>
    <n v="8450"/>
    <m/>
    <n v="0"/>
    <m/>
    <n v="8450"/>
    <m/>
    <n v="0"/>
    <n v="0"/>
    <m/>
    <m/>
    <m/>
    <s v="Miya"/>
    <x v="0"/>
    <s v="Yeni Satış"/>
    <s v="Lisans"/>
    <s v="Lisans Satışı"/>
    <s v="Diğer"/>
    <x v="1"/>
    <x v="1"/>
    <s v="Yurt İçi"/>
    <s v="Türkiye"/>
  </r>
  <r>
    <s v="Q2"/>
    <x v="1"/>
    <x v="5"/>
    <m/>
    <s v="ERZA GIDA ANONIM SIRKETI"/>
    <s v="UH.01.002"/>
    <s v="Unidox Kontör"/>
    <s v="Univera Kontör Satışı"/>
    <x v="6"/>
    <s v="E-Dönüşüm"/>
    <s v="Unidox"/>
    <n v="1.34"/>
    <m/>
    <n v="100000"/>
    <m/>
    <n v="134000"/>
    <m/>
    <n v="0"/>
    <m/>
    <n v="134000"/>
    <m/>
    <n v="0"/>
    <n v="0"/>
    <m/>
    <m/>
    <m/>
    <s v="Mey İçki"/>
    <x v="0"/>
    <s v="Yeni Satış"/>
    <s v="Kontor"/>
    <s v="Kontor Satışı"/>
    <s v="Diğer"/>
    <x v="0"/>
    <x v="0"/>
    <s v="Yurt İçi"/>
    <s v="Türkiye"/>
  </r>
  <r>
    <s v="Q2"/>
    <x v="1"/>
    <x v="5"/>
    <m/>
    <s v="ZAFER ALPKAYA-KAYA TICARET"/>
    <s v="UH.01.002"/>
    <s v="Unidox Kontör"/>
    <s v="Univera Kontör Satışı"/>
    <x v="6"/>
    <s v="E-Dönüşüm"/>
    <s v="Unidox"/>
    <n v="4.1669999999999998"/>
    <m/>
    <n v="2000"/>
    <m/>
    <n v="8334"/>
    <m/>
    <n v="0"/>
    <m/>
    <n v="8334"/>
    <m/>
    <n v="0"/>
    <n v="0"/>
    <m/>
    <m/>
    <m/>
    <s v="Danone"/>
    <x v="3"/>
    <s v="Yeni Satış"/>
    <s v="Kontor"/>
    <s v="Kontor Satışı"/>
    <s v="Key Account"/>
    <x v="0"/>
    <x v="0"/>
    <s v="Yurt İçi"/>
    <s v="Türkiye"/>
  </r>
  <r>
    <s v="Q2"/>
    <x v="1"/>
    <x v="5"/>
    <m/>
    <s v="DOĞAN TREND OTOMOTİV TİCARET Hizmet VE TEKNOLOJİ ANONİM ŞİRKETİ"/>
    <n v="99000"/>
    <s v="DIGER GELIRLER"/>
    <s v="Univera - Doğan Trend"/>
    <x v="13"/>
    <s v="ServiceCore"/>
    <s v="Enroute"/>
    <n v="33000"/>
    <m/>
    <n v="-1"/>
    <m/>
    <n v="0"/>
    <m/>
    <n v="0"/>
    <m/>
    <n v="-33000"/>
    <m/>
    <n v="1"/>
    <n v="33000"/>
    <m/>
    <m/>
    <m/>
    <s v="Doğan Trend"/>
    <x v="0"/>
    <s v="Yeni Satış"/>
    <s v="Hizmet"/>
    <s v="Kurulum ve Eğitim"/>
    <s v="Key Account"/>
    <x v="0"/>
    <x v="0"/>
    <s v="Yurt İçi"/>
    <s v="Türkiye"/>
  </r>
  <r>
    <s v="Q1"/>
    <x v="0"/>
    <x v="2"/>
    <m/>
    <s v="PERNOD RICARD ISTANBUL IÇ VE DIS TIC. LTD. STI"/>
    <s v="EY.06.001"/>
    <s v="EnRoute Panorama - Yazilim Gelistirme Hizmeti"/>
    <s v="Univera - Pernod Ricard"/>
    <x v="0"/>
    <s v="Enroute"/>
    <m/>
    <n v="6074.6399999999994"/>
    <m/>
    <n v="70"/>
    <m/>
    <n v="425224.8"/>
    <m/>
    <n v="0"/>
    <m/>
    <n v="425224.8"/>
    <m/>
    <n v="0"/>
    <n v="0"/>
    <s v="UNI240000000337"/>
    <m/>
    <m/>
    <s v="Pernod Ricard"/>
    <x v="0"/>
    <s v="Yeni Satış"/>
    <s v="Hizmet"/>
    <s v="Yazılım Geliştirme"/>
    <s v="Key Account"/>
    <x v="0"/>
    <x v="0"/>
    <s v="Yurt İçi"/>
    <s v="Türkiye"/>
  </r>
  <r>
    <s v="Q1"/>
    <x v="0"/>
    <x v="2"/>
    <m/>
    <s v="PERNOD RICARD ISTANBUL IÇ VE DIS TIC. LTD. STI"/>
    <s v="EY.06.001"/>
    <s v="EnRoute Panorama - Yazilim Gelistirme Hizmeti"/>
    <s v="Univera - Pernod Ricard"/>
    <x v="0"/>
    <s v="Enroute"/>
    <m/>
    <n v="6074.64"/>
    <m/>
    <n v="15"/>
    <m/>
    <n v="91119.6"/>
    <m/>
    <n v="0"/>
    <m/>
    <n v="91119.6"/>
    <m/>
    <n v="0"/>
    <n v="0"/>
    <s v="UNI240000000336"/>
    <m/>
    <m/>
    <s v="Pernod Ricard"/>
    <x v="0"/>
    <s v="Yeni Satış"/>
    <s v="Hizmet"/>
    <s v="Yazılım Geliştirme"/>
    <s v="Key Account"/>
    <x v="0"/>
    <x v="0"/>
    <s v="Yurt İçi"/>
    <s v="Türkiye"/>
  </r>
  <r>
    <s v="Q1"/>
    <x v="0"/>
    <x v="2"/>
    <m/>
    <s v="PERNOD RICARD ISTANBUL IÇ VE DIS TIC. LTD. STI"/>
    <s v="EH.05.002"/>
    <s v="EnRoute Panorama - Rapor Gelistirme Hizmeti"/>
    <s v="Univera - Pernod Ricard"/>
    <x v="0"/>
    <s v="Enroute"/>
    <m/>
    <n v="4859.71"/>
    <m/>
    <n v="14"/>
    <m/>
    <n v="68035.94"/>
    <m/>
    <n v="0"/>
    <m/>
    <n v="68035.94"/>
    <m/>
    <n v="0"/>
    <n v="0"/>
    <s v="UNI240000000337"/>
    <m/>
    <m/>
    <s v="Pernod Ricard"/>
    <x v="0"/>
    <s v="Yeni Satış"/>
    <s v="Hizmet"/>
    <s v="Rapor Geliştirme"/>
    <s v="Key Account"/>
    <x v="0"/>
    <x v="0"/>
    <s v="Yurt İçi"/>
    <s v="Türkiye"/>
  </r>
  <r>
    <s v="Q1"/>
    <x v="0"/>
    <x v="2"/>
    <m/>
    <s v="PERNOD RICARD ISTANBUL IÇ VE DIS TIC. LTD. STI"/>
    <s v="EH.05.002"/>
    <s v="EnRoute Panorama - Rapor Gelistirme Hizmeti"/>
    <s v="Univera - Pernod Ricard"/>
    <x v="0"/>
    <s v="Enroute"/>
    <m/>
    <n v="4859.71"/>
    <m/>
    <n v="10"/>
    <m/>
    <n v="48597.1"/>
    <m/>
    <n v="0"/>
    <m/>
    <n v="48597.1"/>
    <m/>
    <n v="0"/>
    <n v="0"/>
    <s v="UNI240000000335"/>
    <m/>
    <m/>
    <s v="Pernod Ricard"/>
    <x v="0"/>
    <s v="Yeni Satış"/>
    <s v="Hizmet"/>
    <s v="Rapor Geliştirme"/>
    <s v="Key Account"/>
    <x v="0"/>
    <x v="0"/>
    <s v="Yurt İçi"/>
    <s v="Türkiye"/>
  </r>
  <r>
    <s v="Q2"/>
    <x v="1"/>
    <x v="5"/>
    <m/>
    <s v="MİYA OTOMASYON VE BARKOD BILISIM SISTEMLERI SAN TİC. VE L.T.D. STI."/>
    <s v="UH.01.002"/>
    <s v="Unidox Kontör"/>
    <s v="Univera Kontör Satışı"/>
    <x v="5"/>
    <s v="E-Dönüşüm"/>
    <s v="Unidox"/>
    <n v="2.1"/>
    <m/>
    <n v="10000"/>
    <m/>
    <n v="21000"/>
    <m/>
    <n v="0"/>
    <m/>
    <n v="21000"/>
    <m/>
    <n v="0"/>
    <n v="0"/>
    <m/>
    <m/>
    <m/>
    <s v="Miya"/>
    <x v="0"/>
    <s v="Yeni Satış"/>
    <s v="Kontor"/>
    <s v="Kontor Satışı"/>
    <s v="Diğer"/>
    <x v="1"/>
    <x v="1"/>
    <s v="Yurt İçi"/>
    <s v="Türkiye"/>
  </r>
  <r>
    <s v="Q2"/>
    <x v="1"/>
    <x v="5"/>
    <m/>
    <s v="PERNOD RICARD ISTANBUL IÇ VE DIS TIC. LTD. STI"/>
    <s v="EH.06.001"/>
    <s v="Enroute Panorama - Hosting Hizmeti"/>
    <s v="Univera - Pernod Ricard"/>
    <x v="13"/>
    <s v="Hosting"/>
    <s v="Enroute"/>
    <n v="305232.42"/>
    <m/>
    <n v="3"/>
    <m/>
    <n v="915697.26"/>
    <m/>
    <n v="0"/>
    <m/>
    <n v="915697.26"/>
    <m/>
    <n v="0"/>
    <n v="0"/>
    <m/>
    <m/>
    <m/>
    <s v="Pernod Ricard"/>
    <x v="0"/>
    <s v="Yenileme"/>
    <s v="Hizmet"/>
    <s v="Hosting"/>
    <s v="Key Account"/>
    <x v="0"/>
    <x v="0"/>
    <s v="Yurt İçi"/>
    <s v="Türkiye"/>
  </r>
  <r>
    <s v="Q1"/>
    <x v="0"/>
    <x v="2"/>
    <m/>
    <s v="ALPAR ALANYA PAZ. TUR. INS. VE TIC. LTD. STI."/>
    <s v="EY.04.012"/>
    <s v="EnRoute Panorama E-Dönüsüm  Modül Lisansi (Enterprise)"/>
    <s v="Univera - Nestle Professional"/>
    <x v="0"/>
    <s v="Enroute"/>
    <m/>
    <n v="12123"/>
    <m/>
    <n v="1"/>
    <m/>
    <n v="12123"/>
    <m/>
    <n v="0"/>
    <m/>
    <n v="12123"/>
    <m/>
    <n v="0"/>
    <n v="0"/>
    <s v="UNI240000000338"/>
    <m/>
    <m/>
    <s v="Nestle"/>
    <x v="0"/>
    <s v="Yeni Satış"/>
    <s v="Lisans"/>
    <s v="Lisans Satışı"/>
    <s v="Key Account"/>
    <x v="0"/>
    <x v="0"/>
    <s v="Yurt İçi"/>
    <s v="Türkiye"/>
  </r>
  <r>
    <s v="Q1"/>
    <x v="0"/>
    <x v="2"/>
    <m/>
    <s v="Haribo SEKERLEME SAN. TIC.LTD. STI."/>
    <s v="EH.03.006"/>
    <s v="EnRoute Panorama - Uzaktan Kurulum ve Efitim Hizmeti"/>
    <s v="Univera - Haribo"/>
    <x v="7"/>
    <s v="Enroute"/>
    <m/>
    <n v="5481"/>
    <m/>
    <n v="2"/>
    <m/>
    <n v="10962"/>
    <m/>
    <n v="0"/>
    <m/>
    <n v="10962"/>
    <m/>
    <n v="0"/>
    <n v="0"/>
    <s v="UNI240000000332"/>
    <m/>
    <m/>
    <s v="Haribo"/>
    <x v="0"/>
    <s v="Yeni Satış"/>
    <s v="Hizmet"/>
    <s v="Kurulum ve Eğitim"/>
    <s v="Key Account"/>
    <x v="0"/>
    <x v="0"/>
    <s v="Yurt İçi"/>
    <s v="Türkiye"/>
  </r>
  <r>
    <s v="Q1"/>
    <x v="0"/>
    <x v="2"/>
    <m/>
    <s v="PERNOD RICARD ISTANBUL IÇ VE DIS TIC. LTD. STI"/>
    <s v="EH.01.001"/>
    <s v="EnRoute Panorama - Proje Yönetim Hizmeti"/>
    <s v="Univera - Pernod Ricard"/>
    <x v="0"/>
    <s v="Enroute"/>
    <m/>
    <n v="5669.66"/>
    <m/>
    <n v="8"/>
    <m/>
    <n v="45357.279999999999"/>
    <m/>
    <n v="0"/>
    <m/>
    <n v="45357.279999999999"/>
    <m/>
    <n v="0"/>
    <n v="0"/>
    <s v="UNI240000000337"/>
    <m/>
    <m/>
    <s v="Pernod Ricard"/>
    <x v="0"/>
    <s v="Yeni Satış"/>
    <s v="Hizmet"/>
    <s v="Proje Yönetimi ve Danışmanlık"/>
    <s v="Key Account"/>
    <x v="0"/>
    <x v="0"/>
    <s v="Yurt İçi"/>
    <s v="Türkiye"/>
  </r>
  <r>
    <s v="Q2"/>
    <x v="1"/>
    <x v="5"/>
    <m/>
    <s v="PANASONIC ELEKTRIC WORKS ELEKTRIK SAN.VE TIC. A.S."/>
    <s v="SH.03.002"/>
    <s v="Stokbar Panorama - Uzman Destek Hizmeti"/>
    <s v="Univera - Panasonic"/>
    <x v="11"/>
    <s v="Stokbar"/>
    <s v="Stokbar"/>
    <n v="165000"/>
    <m/>
    <n v="1"/>
    <m/>
    <n v="165000"/>
    <m/>
    <n v="0"/>
    <m/>
    <n v="165000"/>
    <m/>
    <n v="0"/>
    <n v="0"/>
    <m/>
    <m/>
    <m/>
    <s v="Panasonic"/>
    <x v="0"/>
    <s v="Yenileme"/>
    <s v="Hizmet"/>
    <s v="Uzman Destek Hizmeti"/>
    <s v="Diğer"/>
    <x v="0"/>
    <x v="0"/>
    <s v="Yurt İçi"/>
    <s v="Türkiye"/>
  </r>
  <r>
    <s v="Q2"/>
    <x v="1"/>
    <x v="5"/>
    <m/>
    <s v="FHP EV İÇİ KULLANIM ARAÇLARI SAN VE TC A.Ş/VİLEDA"/>
    <s v="QH.08.001"/>
    <s v="Quest Panorama - Hosting Hizmeti"/>
    <s v="Univera - Vileda"/>
    <x v="18"/>
    <s v="Hosting"/>
    <s v="Quest"/>
    <n v="18333"/>
    <m/>
    <n v="1"/>
    <m/>
    <n v="18333"/>
    <m/>
    <n v="0"/>
    <m/>
    <n v="18333"/>
    <m/>
    <n v="0"/>
    <n v="0"/>
    <m/>
    <m/>
    <m/>
    <s v="Vileda"/>
    <x v="0"/>
    <s v="Yenileme"/>
    <s v="Hizmet"/>
    <s v="Hosting"/>
    <s v="Diğer"/>
    <x v="0"/>
    <x v="0"/>
    <s v="Yurt İçi"/>
    <s v="Türkiye"/>
  </r>
  <r>
    <s v="Q1"/>
    <x v="0"/>
    <x v="2"/>
    <m/>
    <s v="Mey İçki Sanayi ve Ticaret A.Ş."/>
    <s v="EY.06.001"/>
    <s v="EnRoute Panorama - Yazilim Gelistirme Hizmeti"/>
    <s v="Univera - Mey İçki"/>
    <x v="0"/>
    <s v="Enroute"/>
    <m/>
    <n v="5072"/>
    <m/>
    <n v="100"/>
    <m/>
    <n v="507200"/>
    <m/>
    <n v="0"/>
    <m/>
    <n v="507200"/>
    <m/>
    <n v="0"/>
    <n v="0"/>
    <s v="UNI240000000385"/>
    <m/>
    <m/>
    <s v="Mey İçki"/>
    <x v="0"/>
    <s v="Yeni Satış"/>
    <s v="Hizmet"/>
    <s v="Yazılım Geliştirme"/>
    <s v="Key Account"/>
    <x v="0"/>
    <x v="0"/>
    <s v="Yurt İçi"/>
    <s v="Türkiye"/>
  </r>
  <r>
    <s v="Q1"/>
    <x v="0"/>
    <x v="2"/>
    <m/>
    <s v="BRISA BRIDGESTONE SABANCI LASTIK SANAYI VE TICARET A.S."/>
    <s v="EH.03.011"/>
    <s v="Enroute Panorama - E-Dönüsüm Modülü Kurulum Hizmeti"/>
    <s v="Univera - Brisa Bridgestone"/>
    <x v="0"/>
    <s v="Enroute"/>
    <m/>
    <n v="3706.85"/>
    <m/>
    <n v="55"/>
    <m/>
    <n v="203876.75"/>
    <m/>
    <n v="0"/>
    <m/>
    <n v="203876.75"/>
    <m/>
    <n v="0"/>
    <n v="0"/>
    <s v="UNI240000000386"/>
    <m/>
    <m/>
    <s v="Brisa"/>
    <x v="0"/>
    <s v="Yeni Satış"/>
    <s v="Hizmet"/>
    <s v="Hosting"/>
    <s v="Key Account"/>
    <x v="0"/>
    <x v="0"/>
    <s v="Yurt İçi"/>
    <s v="Türkiye"/>
  </r>
  <r>
    <s v="Q1"/>
    <x v="0"/>
    <x v="2"/>
    <m/>
    <s v="BRISA BRIDGESTONE SABANCI LASTIK SANAYI VE TICARET A.S."/>
    <s v="EY.04.016"/>
    <s v="EnRoute Panorama - E-Dönüsüm Modül Lisansi (51 -150 Bayi/Dist./Sube)"/>
    <s v="Univera - Brisa Bridgestone"/>
    <x v="0"/>
    <s v="Enroute"/>
    <m/>
    <n v="9240.4"/>
    <m/>
    <n v="55"/>
    <m/>
    <n v="508222"/>
    <m/>
    <n v="0"/>
    <m/>
    <n v="508222"/>
    <m/>
    <n v="0"/>
    <n v="0"/>
    <s v="UNI240000000386"/>
    <m/>
    <m/>
    <s v="Brisa"/>
    <x v="0"/>
    <s v="Yeni Satış"/>
    <s v="Lisans"/>
    <s v="Lisans Satışı"/>
    <s v="Key Account"/>
    <x v="0"/>
    <x v="0"/>
    <s v="Yurt İçi"/>
    <s v="Türkiye"/>
  </r>
  <r>
    <s v="Q2"/>
    <x v="1"/>
    <x v="5"/>
    <m/>
    <s v="MİYA OTOMASYON VE BARKOD BILISIM SISTEMLERI SAN TİC. VE L.T.D. STI."/>
    <s v="WPH.03.001"/>
    <s v="Webplus Hosting HIZMETI"/>
    <s v="Univera - Kanal"/>
    <x v="5"/>
    <s v="Hosting"/>
    <s v="Webplus"/>
    <n v="2597.0100000000002"/>
    <m/>
    <n v="4"/>
    <m/>
    <n v="10388.040000000001"/>
    <m/>
    <n v="0"/>
    <m/>
    <n v="10388.040000000001"/>
    <m/>
    <n v="0"/>
    <n v="0"/>
    <m/>
    <m/>
    <m/>
    <s v="Miya"/>
    <x v="0"/>
    <s v="Yenileme"/>
    <s v="Hizmet"/>
    <s v="Hosting"/>
    <s v="Diğer"/>
    <x v="1"/>
    <x v="1"/>
    <s v="Yurt İçi"/>
    <s v="Türkiye"/>
  </r>
  <r>
    <s v="Q2"/>
    <x v="1"/>
    <x v="5"/>
    <m/>
    <s v="MİYA OTOMASYON VE BARKOD BILISIM SISTEMLERI SAN TİC. VE L.T.D. STI."/>
    <s v="WPH.03.001"/>
    <s v="Webplus Hosting HIZMETI"/>
    <s v="Univera - Kanal"/>
    <x v="5"/>
    <s v="Hosting"/>
    <s v="Webplus"/>
    <n v="2597.0100000000002"/>
    <m/>
    <n v="1"/>
    <m/>
    <n v="2597.0100000000002"/>
    <m/>
    <n v="0"/>
    <m/>
    <n v="2597.0100000000002"/>
    <m/>
    <n v="0"/>
    <n v="0"/>
    <m/>
    <m/>
    <m/>
    <s v="Miya"/>
    <x v="0"/>
    <s v="Yenileme"/>
    <s v="Hizmet"/>
    <s v="Hosting"/>
    <s v="Diğer"/>
    <x v="1"/>
    <x v="1"/>
    <s v="Yurt İçi"/>
    <s v="Türkiye"/>
  </r>
  <r>
    <s v="Q2"/>
    <x v="1"/>
    <x v="5"/>
    <m/>
    <s v="MİYA OTOMASYON VE BARKOD BILISIM SISTEMLERI SAN TİC. VE L.T.D. STI."/>
    <s v="WPH.03.001"/>
    <s v="Webplus Hosting HIZMETI"/>
    <s v="Univera - Kanal"/>
    <x v="5"/>
    <s v="Hosting"/>
    <s v="Webplus"/>
    <n v="2422.04"/>
    <m/>
    <n v="1"/>
    <m/>
    <n v="2422.04"/>
    <m/>
    <n v="0"/>
    <m/>
    <n v="2422.04"/>
    <m/>
    <n v="0"/>
    <n v="0"/>
    <m/>
    <m/>
    <m/>
    <s v="Miya"/>
    <x v="0"/>
    <s v="Yenileme"/>
    <s v="Hizmet"/>
    <s v="Hosting"/>
    <s v="Diğer"/>
    <x v="1"/>
    <x v="1"/>
    <s v="Yurt İçi"/>
    <s v="Türkiye"/>
  </r>
  <r>
    <s v="Q2"/>
    <x v="1"/>
    <x v="5"/>
    <m/>
    <s v="MİYA OTOMASYON VE BARKOD BILISIM SISTEMLERI SAN TİC. VE L.T.D. STI."/>
    <s v="WPH.03.001"/>
    <s v="Webplus Hosting HIZMETI"/>
    <s v="Univera - Kanal"/>
    <x v="5"/>
    <s v="Hosting"/>
    <s v="Webplus"/>
    <n v="5931.81"/>
    <m/>
    <n v="1"/>
    <m/>
    <n v="5931.81"/>
    <m/>
    <n v="0"/>
    <m/>
    <n v="5931.81"/>
    <m/>
    <n v="0"/>
    <n v="0"/>
    <m/>
    <m/>
    <m/>
    <s v="Miya"/>
    <x v="0"/>
    <s v="Yenileme"/>
    <s v="Hizmet"/>
    <s v="Hosting"/>
    <s v="Diğer"/>
    <x v="1"/>
    <x v="1"/>
    <s v="Yurt İçi"/>
    <s v="Türkiye"/>
  </r>
  <r>
    <s v="Q2"/>
    <x v="1"/>
    <x v="5"/>
    <m/>
    <s v="MİYA OTOMASYON VE BARKOD BILISIM SISTEMLERI SAN TİC. VE L.T.D. STI."/>
    <s v="WPH.03.001"/>
    <s v="Webplus Hosting HIZMETI"/>
    <s v="Univera - Kanal"/>
    <x v="5"/>
    <s v="Hosting"/>
    <s v="Webplus"/>
    <n v="2988.88"/>
    <m/>
    <n v="1"/>
    <m/>
    <n v="2988.88"/>
    <m/>
    <n v="0"/>
    <m/>
    <n v="2988.88"/>
    <m/>
    <n v="0"/>
    <n v="0"/>
    <m/>
    <m/>
    <m/>
    <s v="Miya"/>
    <x v="0"/>
    <s v="Yenileme"/>
    <s v="Hizmet"/>
    <s v="Hosting"/>
    <s v="Diğer"/>
    <x v="1"/>
    <x v="1"/>
    <s v="Yurt İçi"/>
    <s v="Türkiye"/>
  </r>
  <r>
    <s v="Q2"/>
    <x v="1"/>
    <x v="5"/>
    <m/>
    <s v="MİYA OTOMASYON VE BARKOD BILISIM SISTEMLERI SAN TİC. VE L.T.D. STI."/>
    <s v="WPH.03.001"/>
    <s v="Webplus Hosting HIZMETI"/>
    <s v="Univera - Kanal"/>
    <x v="5"/>
    <s v="Hosting"/>
    <s v="Webplus"/>
    <n v="2597.0100000000002"/>
    <m/>
    <n v="1"/>
    <m/>
    <n v="2597.0100000000002"/>
    <m/>
    <n v="0"/>
    <m/>
    <n v="2597.0100000000002"/>
    <m/>
    <n v="0"/>
    <n v="0"/>
    <m/>
    <m/>
    <m/>
    <s v="Miya"/>
    <x v="0"/>
    <s v="Yenileme"/>
    <s v="Hizmet"/>
    <s v="Hosting"/>
    <s v="Diğer"/>
    <x v="1"/>
    <x v="1"/>
    <s v="Yurt İçi"/>
    <s v="Türkiye"/>
  </r>
  <r>
    <s v="Q2"/>
    <x v="1"/>
    <x v="5"/>
    <m/>
    <s v="MİYA OTOMASYON VE BARKOD BILISIM SISTEMLERI SAN TİC. VE L.T.D. STI."/>
    <s v="WPH.03.001"/>
    <s v="Webplus Hosting HIZMETI"/>
    <s v="Univera - Kanal"/>
    <x v="5"/>
    <s v="Hosting"/>
    <s v="Webplus"/>
    <n v="3622.12"/>
    <m/>
    <n v="1"/>
    <m/>
    <n v="3622.12"/>
    <m/>
    <n v="0"/>
    <m/>
    <n v="3622.12"/>
    <m/>
    <n v="0"/>
    <n v="0"/>
    <m/>
    <m/>
    <m/>
    <s v="Miya"/>
    <x v="0"/>
    <s v="Yenileme"/>
    <s v="Hizmet"/>
    <s v="Hosting"/>
    <s v="Diğer"/>
    <x v="1"/>
    <x v="1"/>
    <s v="Yurt İçi"/>
    <s v="Türkiye"/>
  </r>
  <r>
    <s v="Q2"/>
    <x v="1"/>
    <x v="5"/>
    <m/>
    <s v="MİYA OTOMASYON VE BARKOD BILISIM SISTEMLERI SAN TİC. VE L.T.D. STI."/>
    <s v="WPH.03.001"/>
    <s v="Webplus Hosting HIZMETI"/>
    <s v="Univera - Kanal"/>
    <x v="5"/>
    <s v="Hosting"/>
    <s v="Webplus"/>
    <n v="2597.0100000000002"/>
    <m/>
    <n v="1"/>
    <m/>
    <n v="2597.0100000000002"/>
    <m/>
    <n v="0"/>
    <m/>
    <n v="2597.0100000000002"/>
    <m/>
    <n v="0"/>
    <n v="0"/>
    <m/>
    <m/>
    <m/>
    <s v="Miya"/>
    <x v="0"/>
    <s v="Yenileme"/>
    <s v="Hizmet"/>
    <s v="Hosting"/>
    <s v="Diğer"/>
    <x v="1"/>
    <x v="1"/>
    <s v="Yurt İçi"/>
    <s v="Türkiye"/>
  </r>
  <r>
    <s v="Q2"/>
    <x v="1"/>
    <x v="5"/>
    <m/>
    <s v="MİYA OTOMASYON VE BARKOD BILISIM SISTEMLERI SAN TİC. VE L.T.D. STI."/>
    <s v="WPH.03.001"/>
    <s v="Webplus Hosting HIZMETI"/>
    <s v="Univera - Kanal"/>
    <x v="5"/>
    <s v="Hosting"/>
    <s v="Webplus"/>
    <n v="3622.12"/>
    <m/>
    <n v="1"/>
    <m/>
    <n v="3622.12"/>
    <m/>
    <n v="0"/>
    <m/>
    <n v="3622.12"/>
    <m/>
    <n v="0"/>
    <n v="0"/>
    <m/>
    <m/>
    <m/>
    <s v="Miya"/>
    <x v="0"/>
    <s v="Yenileme"/>
    <s v="Hizmet"/>
    <s v="Hosting"/>
    <s v="Diğer"/>
    <x v="1"/>
    <x v="1"/>
    <s v="Yurt İçi"/>
    <s v="Türkiye"/>
  </r>
  <r>
    <s v="Q2"/>
    <x v="1"/>
    <x v="5"/>
    <m/>
    <s v="MİYA OTOMASYON VE BARKOD BILISIM SISTEMLERI SAN TİC. VE L.T.D. STI."/>
    <s v="WPH.03.001"/>
    <s v="Webplus Hosting HIZMETI"/>
    <s v="Univera - Kanal"/>
    <x v="5"/>
    <s v="Hosting"/>
    <s v="Webplus"/>
    <n v="2597.0100000000002"/>
    <m/>
    <n v="1"/>
    <m/>
    <n v="2597.0100000000002"/>
    <m/>
    <n v="0"/>
    <m/>
    <n v="2597.0100000000002"/>
    <m/>
    <n v="0"/>
    <n v="0"/>
    <m/>
    <m/>
    <m/>
    <s v="Miya"/>
    <x v="0"/>
    <s v="Yenileme"/>
    <s v="Hizmet"/>
    <s v="Hosting"/>
    <s v="Diğer"/>
    <x v="1"/>
    <x v="1"/>
    <s v="Yurt İçi"/>
    <s v="Türkiye"/>
  </r>
  <r>
    <s v="Q2"/>
    <x v="1"/>
    <x v="5"/>
    <m/>
    <s v="MİYA OTOMASYON VE BARKOD BILISIM SISTEMLERI SAN TİC. VE L.T.D. STI."/>
    <s v="WPH.03.001"/>
    <s v="Webplus Hosting HIZMETI"/>
    <s v="Univera - Kanal"/>
    <x v="5"/>
    <s v="Hosting"/>
    <s v="Webplus"/>
    <n v="2597.0100000000002"/>
    <m/>
    <n v="1"/>
    <m/>
    <n v="2597.0100000000002"/>
    <m/>
    <n v="0"/>
    <m/>
    <n v="2597.0100000000002"/>
    <m/>
    <n v="0"/>
    <n v="0"/>
    <m/>
    <m/>
    <m/>
    <s v="Miya"/>
    <x v="0"/>
    <s v="Yenileme"/>
    <s v="Hizmet"/>
    <s v="Hosting"/>
    <s v="Diğer"/>
    <x v="1"/>
    <x v="1"/>
    <s v="Yurt İçi"/>
    <s v="Türkiye"/>
  </r>
  <r>
    <s v="Q2"/>
    <x v="1"/>
    <x v="5"/>
    <m/>
    <s v="MİYA OTOMASYON VE BARKOD BILISIM SISTEMLERI SAN TİC. VE L.T.D. STI."/>
    <s v="WPH.03.001"/>
    <s v="Webplus Hosting HIZMETI"/>
    <s v="Univera - Kanal"/>
    <x v="5"/>
    <s v="Hosting"/>
    <s v="Webplus"/>
    <n v="2984.73"/>
    <m/>
    <n v="1"/>
    <m/>
    <n v="2984.73"/>
    <m/>
    <n v="0"/>
    <m/>
    <n v="2984.73"/>
    <m/>
    <n v="0"/>
    <n v="0"/>
    <m/>
    <m/>
    <m/>
    <s v="Miya"/>
    <x v="0"/>
    <s v="Yenileme"/>
    <s v="Hizmet"/>
    <s v="Hosting"/>
    <s v="Diğer"/>
    <x v="1"/>
    <x v="1"/>
    <s v="Yurt İçi"/>
    <s v="Türkiye"/>
  </r>
  <r>
    <s v="Q2"/>
    <x v="1"/>
    <x v="5"/>
    <m/>
    <s v="MİYA OTOMASYON VE BARKOD BILISIM SISTEMLERI SAN TİC. VE L.T.D. STI."/>
    <s v="WPH.03.001"/>
    <s v="Webplus Hosting HIZMETI"/>
    <s v="Univera - Kanal"/>
    <x v="5"/>
    <s v="Hosting"/>
    <s v="Webplus"/>
    <n v="2969.57"/>
    <m/>
    <n v="1"/>
    <m/>
    <n v="2969.57"/>
    <m/>
    <n v="0"/>
    <m/>
    <n v="2969.57"/>
    <m/>
    <n v="0"/>
    <n v="0"/>
    <m/>
    <m/>
    <m/>
    <s v="Miya"/>
    <x v="0"/>
    <s v="Yenileme"/>
    <s v="Hizmet"/>
    <s v="Hosting"/>
    <s v="Diğer"/>
    <x v="1"/>
    <x v="1"/>
    <s v="Yurt İçi"/>
    <s v="Türkiye"/>
  </r>
  <r>
    <s v="Q2"/>
    <x v="1"/>
    <x v="5"/>
    <m/>
    <s v="BEDAS GIDA SANAYI TICARET LIMITED SIRKETI"/>
    <s v="UH.01.002"/>
    <s v="Unidox Kontör"/>
    <s v="Univera Kontör Satışı"/>
    <x v="6"/>
    <s v="E-Dönüşüm"/>
    <s v="Unidox"/>
    <n v="1.39"/>
    <m/>
    <n v="100000"/>
    <m/>
    <n v="139000"/>
    <m/>
    <n v="0"/>
    <m/>
    <n v="139000"/>
    <m/>
    <n v="0"/>
    <n v="0"/>
    <m/>
    <m/>
    <m/>
    <s v="Bedas"/>
    <x v="0"/>
    <s v="Yeni Satış"/>
    <s v="Kontor"/>
    <s v="Kontor Satışı"/>
    <s v="Diğer"/>
    <x v="0"/>
    <x v="0"/>
    <s v="Yurt İçi"/>
    <s v="Türkiye"/>
  </r>
  <r>
    <s v="Q2"/>
    <x v="1"/>
    <x v="5"/>
    <m/>
    <s v="BIROL GÜNDÜZ"/>
    <s v="UH.01.002"/>
    <s v="Unidox Kontör"/>
    <s v="Univera Kontör Satışı"/>
    <x v="6"/>
    <s v="E-Dönüşüm"/>
    <s v="Unidox"/>
    <n v="1.0667"/>
    <m/>
    <n v="150000"/>
    <m/>
    <n v="160005"/>
    <m/>
    <n v="0"/>
    <m/>
    <n v="160005"/>
    <m/>
    <n v="0"/>
    <n v="0"/>
    <m/>
    <m/>
    <m/>
    <s v="Şen Piliç"/>
    <x v="0"/>
    <s v="Yeni Satış"/>
    <s v="Kontor"/>
    <s v="Kontor Satışı"/>
    <s v="Diğer"/>
    <x v="0"/>
    <x v="0"/>
    <s v="Yurt İçi"/>
    <s v="Türkiye"/>
  </r>
  <r>
    <s v="Q2"/>
    <x v="1"/>
    <x v="5"/>
    <m/>
    <s v="ACAR GSF GIDA INSAAT TASIMACILIK ITH.IHR.SANAYI VE TICARET LTD.STI."/>
    <s v="UH.01.002"/>
    <s v="Unidox Kontör"/>
    <s v="Univera Kontör Satışı"/>
    <x v="6"/>
    <s v="E-Dönüşüm"/>
    <s v="Unidox"/>
    <n v="2.8"/>
    <m/>
    <n v="10000"/>
    <m/>
    <n v="28000"/>
    <m/>
    <n v="0"/>
    <m/>
    <n v="28000"/>
    <m/>
    <n v="0"/>
    <n v="0"/>
    <m/>
    <m/>
    <m/>
    <s v="Acar GSF"/>
    <x v="3"/>
    <s v="Yeni Satış"/>
    <s v="Kontor"/>
    <s v="Kontor Satışı"/>
    <s v="Diğer"/>
    <x v="0"/>
    <x v="0"/>
    <s v="Yurt İçi"/>
    <s v="Türkiye"/>
  </r>
  <r>
    <s v="Q2"/>
    <x v="1"/>
    <x v="5"/>
    <m/>
    <s v="PERRİGO KİŞİSEL Bakım ÜRÜNLERİ SAN. VE TİC. LTD.ŞTİ"/>
    <s v="EH.06.001"/>
    <s v="Enroute Panorama - Hosting Hizmeti"/>
    <s v="Univera - Omega Pharma"/>
    <x v="5"/>
    <s v="Hosting"/>
    <s v="Enroute"/>
    <n v="35544.51"/>
    <m/>
    <n v="1"/>
    <m/>
    <n v="35544.51"/>
    <m/>
    <n v="0"/>
    <m/>
    <n v="35544.51"/>
    <m/>
    <n v="0"/>
    <n v="0"/>
    <m/>
    <m/>
    <m/>
    <s v="Perrigo"/>
    <x v="0"/>
    <s v="Yenileme"/>
    <s v="Hizmet"/>
    <s v="Hosting"/>
    <s v="Diğer"/>
    <x v="0"/>
    <x v="0"/>
    <s v="Yurt İçi"/>
    <s v="Türkiye"/>
  </r>
  <r>
    <s v="Q1"/>
    <x v="0"/>
    <x v="2"/>
    <m/>
    <s v="BROWN FORMAN İÇKİ TİC. LTD. ŞTİ."/>
    <s v="EH.02.001"/>
    <s v="EnRoute Panorama - Yazilim Bakimi, Yasatma ve Merkezi Destek Hizmeti"/>
    <s v="Univera - Brown Forman"/>
    <x v="10"/>
    <s v="Enroute"/>
    <m/>
    <n v="4378.4399999999996"/>
    <m/>
    <n v="1"/>
    <m/>
    <n v="4378.4399999999996"/>
    <m/>
    <n v="0"/>
    <m/>
    <n v="4378.4399999999996"/>
    <m/>
    <n v="0"/>
    <n v="0"/>
    <s v="UNI240000000402"/>
    <m/>
    <m/>
    <s v="Brown Forman"/>
    <x v="0"/>
    <s v="Yenileme"/>
    <s v="Hizmet"/>
    <s v="Bakım ve Destek Hizmeti"/>
    <s v="Key Account"/>
    <x v="0"/>
    <x v="0"/>
    <s v="Yurt İçi"/>
    <s v="Türkiye"/>
  </r>
  <r>
    <s v="Q1"/>
    <x v="0"/>
    <x v="2"/>
    <m/>
    <s v="Şölen Çikolata Gıda Sanayi Ve Ticaret A. Ş."/>
    <s v="EH.05.002"/>
    <s v="EnRoute Panorama - Rapor Gelistirme Hizmeti"/>
    <s v="Univera - Şölen"/>
    <x v="1"/>
    <s v="Enroute"/>
    <m/>
    <n v="5443.2"/>
    <m/>
    <n v="4"/>
    <m/>
    <n v="21772.799999999999"/>
    <m/>
    <n v="0"/>
    <m/>
    <n v="21772.799999999999"/>
    <m/>
    <n v="0"/>
    <n v="0"/>
    <s v="UNI240000000393"/>
    <m/>
    <m/>
    <s v="Şölen"/>
    <x v="0"/>
    <s v="Yeni Satış"/>
    <s v="Hizmet"/>
    <s v="Rapor Geliştirme"/>
    <s v="Key Account"/>
    <x v="0"/>
    <x v="0"/>
    <s v="Yurt İçi"/>
    <s v="Türkiye"/>
  </r>
  <r>
    <s v="Q1"/>
    <x v="0"/>
    <x v="2"/>
    <m/>
    <s v="Mey İçki Sanayi ve Ticaret A.Ş."/>
    <s v="EH.01.001"/>
    <s v="EnRoute Panorama - Proje Yönetim Hizmeti"/>
    <s v="Univera - Mey İçki"/>
    <x v="0"/>
    <s v="Enroute"/>
    <m/>
    <n v="4723"/>
    <m/>
    <n v="20"/>
    <m/>
    <n v="94460"/>
    <m/>
    <n v="0"/>
    <m/>
    <n v="94460"/>
    <m/>
    <n v="0"/>
    <n v="0"/>
    <s v="UNI240000000384"/>
    <m/>
    <m/>
    <s v="Mey İçki"/>
    <x v="0"/>
    <s v="Yeni Satış"/>
    <s v="Hizmet"/>
    <s v="Proje Yönetimi ve Danışmanlık"/>
    <s v="Key Account"/>
    <x v="0"/>
    <x v="0"/>
    <s v="Yurt İçi"/>
    <s v="Türkiye"/>
  </r>
  <r>
    <s v="Q1"/>
    <x v="0"/>
    <x v="2"/>
    <m/>
    <s v="BROWN FORMAN İÇKİ TİC. LTD. ŞTİ."/>
    <s v="EYS.02.033"/>
    <s v="EnRoute Panorama - Mobil Kullanici Lisansi Standart"/>
    <s v="Univera - Brown Forman"/>
    <x v="10"/>
    <s v="Enroute"/>
    <m/>
    <n v="6634"/>
    <m/>
    <n v="3"/>
    <m/>
    <n v="19902"/>
    <m/>
    <n v="0"/>
    <m/>
    <n v="19902"/>
    <m/>
    <n v="0"/>
    <n v="0"/>
    <s v="UNI240000000402"/>
    <m/>
    <m/>
    <s v="Brown Forman"/>
    <x v="0"/>
    <s v="Yeni Satış"/>
    <s v="Lisans"/>
    <s v="Lisans Satışı"/>
    <s v="Key Account"/>
    <x v="0"/>
    <x v="0"/>
    <s v="Yurt İçi"/>
    <s v="Türkiye"/>
  </r>
  <r>
    <s v="Q2"/>
    <x v="0"/>
    <x v="3"/>
    <m/>
    <s v="ERIKLI SU VE MESRUBAT SAN. TIC. A.S"/>
    <s v="EH.03.001"/>
    <s v="EnRoute Panorama - Çafri Merkezi Hizmeti  (MSD)"/>
    <s v="Univera - Nestle Waters"/>
    <x v="2"/>
    <s v="Enroute"/>
    <m/>
    <n v="13811.301467889909"/>
    <m/>
    <n v="109"/>
    <m/>
    <n v="1505431.8635"/>
    <m/>
    <n v="3.5000000000000001E-3"/>
    <m/>
    <n v="1505431.86"/>
    <m/>
    <n v="0"/>
    <n v="0"/>
    <s v="UNI240000000440"/>
    <m/>
    <m/>
    <s v="Nestle"/>
    <x v="0"/>
    <s v="Yenileme"/>
    <s v="Hizmet"/>
    <s v="Çağrı Merkezi"/>
    <s v="Key Account"/>
    <x v="0"/>
    <x v="0"/>
    <s v="Yurt İçi"/>
    <s v="Türkiye"/>
  </r>
  <r>
    <s v="Q2"/>
    <x v="0"/>
    <x v="3"/>
    <m/>
    <s v="ERIKLI SU VE MESRUBAT SAN. TIC. A.S"/>
    <s v="EH.02.009"/>
    <s v="Enroute Panorama Asset Tracker - Demirbas Modülü Yazilim Bakimi Hizmeti "/>
    <s v="Univera - Nestle Waters"/>
    <x v="2"/>
    <s v="Enroute"/>
    <m/>
    <n v="67230.880000000005"/>
    <m/>
    <n v="1"/>
    <m/>
    <n v="67230.875700000004"/>
    <m/>
    <n v="-4.3E-3"/>
    <m/>
    <n v="67230.880000000005"/>
    <m/>
    <n v="0"/>
    <n v="0"/>
    <s v="UNI240000000440"/>
    <m/>
    <m/>
    <s v="Nestle"/>
    <x v="0"/>
    <s v="Yenileme"/>
    <s v="Hizmet"/>
    <s v="Bakım ve Destek Hizmeti"/>
    <s v="Key Account"/>
    <x v="0"/>
    <x v="0"/>
    <s v="Yurt İçi"/>
    <s v="Türkiye"/>
  </r>
  <r>
    <s v="Q2"/>
    <x v="0"/>
    <x v="3"/>
    <m/>
    <s v="ERIKLI SU VE MESRUBAT SAN. TIC. A.S"/>
    <s v="EH.02.001"/>
    <s v="EnRoute Panorama - Yazilim Bakimi, Yasatma ve Merkezi Destek Hizmeti"/>
    <s v="Univera - Nestle Waters"/>
    <x v="2"/>
    <s v="Enroute"/>
    <m/>
    <n v="218771.02"/>
    <m/>
    <n v="1"/>
    <m/>
    <n v="218771.01579999999"/>
    <m/>
    <n v="-4.1999999999999997E-3"/>
    <m/>
    <n v="218771.02"/>
    <m/>
    <n v="0"/>
    <n v="0"/>
    <s v="UNI240000000440"/>
    <m/>
    <m/>
    <s v="Nestle"/>
    <x v="0"/>
    <s v="Yenileme"/>
    <s v="Hizmet"/>
    <s v="Bakım ve Destek Hizmeti"/>
    <s v="Key Account"/>
    <x v="0"/>
    <x v="0"/>
    <s v="Yurt İçi"/>
    <s v="Türkiye"/>
  </r>
  <r>
    <s v="Q2"/>
    <x v="0"/>
    <x v="3"/>
    <m/>
    <s v="JTI TÜTÜN ÜRÜNLERI SANAYI A.S"/>
    <s v="EH.02.001"/>
    <s v="EnRoute Panorama - Yazilim Bakimi, Yasatma ve Merkezi Destek Hizmeti"/>
    <s v="Univera - JTI"/>
    <x v="2"/>
    <s v="Enroute"/>
    <m/>
    <n v="129261.72"/>
    <m/>
    <n v="1"/>
    <m/>
    <n v="129261.72"/>
    <m/>
    <n v="0"/>
    <m/>
    <n v="129261.72"/>
    <m/>
    <n v="0"/>
    <n v="0"/>
    <s v="UNI240000000443"/>
    <m/>
    <m/>
    <s v="JTI"/>
    <x v="0"/>
    <s v="Yenileme"/>
    <s v="Hizmet"/>
    <s v="Bakım ve Destek Hizmeti"/>
    <s v="Key Account"/>
    <x v="0"/>
    <x v="0"/>
    <s v="Yurt İçi"/>
    <s v="Türkiye"/>
  </r>
  <r>
    <s v="Q2"/>
    <x v="0"/>
    <x v="3"/>
    <m/>
    <s v="JTI TÜTÜN ÜRÜNLERI SANAYI A.S"/>
    <s v="EH.03.003"/>
    <s v="EnRoute Panorama - Uzman Destek Hizmeti"/>
    <s v="Univera - JTI"/>
    <x v="2"/>
    <s v="Enroute"/>
    <m/>
    <n v="100000"/>
    <m/>
    <n v="3"/>
    <m/>
    <n v="300000"/>
    <m/>
    <n v="0"/>
    <m/>
    <n v="300000"/>
    <m/>
    <n v="0"/>
    <n v="0"/>
    <s v="UNI240000000432"/>
    <m/>
    <m/>
    <s v="JTI"/>
    <x v="0"/>
    <s v="Yenileme"/>
    <s v="Hizmet"/>
    <s v="Hosting"/>
    <s v="Key Account"/>
    <x v="0"/>
    <x v="0"/>
    <s v="Yurt İçi"/>
    <s v="Türkiye"/>
  </r>
  <r>
    <s v="Q2"/>
    <x v="0"/>
    <x v="3"/>
    <m/>
    <s v="YAHYA BULUT -BULUT GIDA"/>
    <s v="EH.03.006"/>
    <s v="EnRoute Panorama - Uzaktan Kurulum ve Efitim Hizmeti"/>
    <s v="Univera - Haribo"/>
    <x v="7"/>
    <s v="Enroute"/>
    <m/>
    <n v="5481"/>
    <m/>
    <n v="1"/>
    <m/>
    <n v="5481"/>
    <m/>
    <n v="0"/>
    <m/>
    <n v="5481"/>
    <m/>
    <n v="0"/>
    <n v="0"/>
    <s v="UNI240000000437"/>
    <m/>
    <m/>
    <s v="Haribo"/>
    <x v="0"/>
    <s v="Yeni Satış"/>
    <s v="Hizmet"/>
    <s v="Kurulum ve Eğitim"/>
    <s v="Key Account"/>
    <x v="0"/>
    <x v="0"/>
    <s v="Yurt İçi"/>
    <s v="Türkiye"/>
  </r>
  <r>
    <s v="Q2"/>
    <x v="0"/>
    <x v="3"/>
    <m/>
    <s v="YAHYA BULUT -BULUT GIDA"/>
    <s v="EYS.04.012"/>
    <s v="EnRoute Panorama - E-Dönüsüm Modül Lisansi Standart"/>
    <s v="Univera - Haribo"/>
    <x v="7"/>
    <s v="Enroute"/>
    <m/>
    <n v="20789"/>
    <m/>
    <n v="1"/>
    <m/>
    <n v="20789"/>
    <m/>
    <n v="0"/>
    <m/>
    <n v="20789"/>
    <m/>
    <n v="0"/>
    <n v="0"/>
    <s v="UNI240000000437"/>
    <m/>
    <m/>
    <s v="Haribo"/>
    <x v="0"/>
    <s v="Yeni Satış"/>
    <s v="Lisans"/>
    <s v="Lisans Satışı"/>
    <s v="Key Account"/>
    <x v="0"/>
    <x v="0"/>
    <s v="Yurt İçi"/>
    <s v="Türkiye"/>
  </r>
  <r>
    <s v="Q2"/>
    <x v="0"/>
    <x v="3"/>
    <m/>
    <s v="ERIKLI SU VE MESRUBAT SAN. TIC. A.S"/>
    <s v="EH.03.008"/>
    <s v="EnRoute Panorama - Çafri Merkezi Hizmeti (DDI / OutSource)"/>
    <s v="Univera - Nestle Waters"/>
    <x v="2"/>
    <s v="Enroute"/>
    <m/>
    <n v="8096.28"/>
    <m/>
    <n v="3"/>
    <m/>
    <n v="24288.8406"/>
    <m/>
    <n v="5.9999999999999995E-4"/>
    <m/>
    <n v="24288.84"/>
    <m/>
    <n v="0"/>
    <n v="0"/>
    <s v="UNI240000000440"/>
    <m/>
    <m/>
    <s v="Nestle"/>
    <x v="0"/>
    <s v="Yenileme"/>
    <s v="Hizmet"/>
    <s v="Çağrı Merkezi"/>
    <s v="Key Account"/>
    <x v="0"/>
    <x v="0"/>
    <s v="Yurt İçi"/>
    <s v="Türkiye"/>
  </r>
  <r>
    <s v="Q2"/>
    <x v="0"/>
    <x v="3"/>
    <m/>
    <s v="NESTLE TÜRKIYE GIDA SANAYI A.S."/>
    <s v="EH.03.001"/>
    <s v="EnRoute Panorama - Çafri Merkezi Hizmeti  (MSD)"/>
    <s v="Univera - Nestle Professional"/>
    <x v="2"/>
    <s v="Enroute"/>
    <m/>
    <n v="13811.301506849315"/>
    <m/>
    <n v="73"/>
    <m/>
    <n v="1008225.0095"/>
    <m/>
    <n v="-5.0000000000000001E-4"/>
    <m/>
    <n v="1008225.01"/>
    <m/>
    <n v="0"/>
    <n v="0"/>
    <s v="UNI240000000451"/>
    <m/>
    <m/>
    <s v="Nestle"/>
    <x v="0"/>
    <s v="Yenileme"/>
    <s v="Hizmet"/>
    <s v="Çağrı Merkezi"/>
    <s v="Key Account"/>
    <x v="0"/>
    <x v="0"/>
    <s v="Yurt İçi"/>
    <s v="Türkiye"/>
  </r>
  <r>
    <s v="Q2"/>
    <x v="0"/>
    <x v="3"/>
    <m/>
    <s v="NESTLE TÜRKIYE GIDA SANAYI A.S."/>
    <s v="EH.03.001"/>
    <s v="EnRoute Panorama - Çafri Merkezi Hizmeti  (MSD)"/>
    <s v="Univera - Nestle Retail"/>
    <x v="2"/>
    <s v="Enroute"/>
    <m/>
    <n v="13811.301492537314"/>
    <m/>
    <n v="67"/>
    <m/>
    <n v="925357.20050000004"/>
    <m/>
    <n v="5.0000000000000001E-4"/>
    <m/>
    <n v="925357.2"/>
    <m/>
    <n v="0"/>
    <n v="0"/>
    <s v="UNI240000000450"/>
    <m/>
    <m/>
    <s v="Nestle"/>
    <x v="0"/>
    <s v="Yenileme"/>
    <s v="Hizmet"/>
    <s v="Çağrı Merkezi"/>
    <s v="Key Account"/>
    <x v="0"/>
    <x v="0"/>
    <s v="Yurt İçi"/>
    <s v="Türkiye"/>
  </r>
  <r>
    <s v="Q2"/>
    <x v="0"/>
    <x v="3"/>
    <m/>
    <s v="Mey İçki Sanayi ve Ticaret A.Ş."/>
    <s v="EH.03.004"/>
    <s v="EnRoute Panorama - Admin Operatör Hizmeti"/>
    <s v="Univera - Mey İçki"/>
    <x v="2"/>
    <s v="Enroute"/>
    <m/>
    <n v="87561.02"/>
    <m/>
    <n v="1"/>
    <m/>
    <n v="87561.018800000005"/>
    <m/>
    <n v="-1.1999999999999999E-3"/>
    <m/>
    <n v="87561.02"/>
    <m/>
    <n v="0"/>
    <n v="0"/>
    <s v="UNI240000000422"/>
    <m/>
    <m/>
    <s v="Mey İçki"/>
    <x v="0"/>
    <s v="Yenileme"/>
    <s v="Hizmet"/>
    <s v="Uzman Destek Hizmeti"/>
    <s v="Key Account"/>
    <x v="0"/>
    <x v="0"/>
    <s v="Yurt İçi"/>
    <s v="Türkiye"/>
  </r>
  <r>
    <s v="Q2"/>
    <x v="0"/>
    <x v="3"/>
    <m/>
    <s v="Şölen Çikolata Gıda Sanayi Ve Ticaret A. Ş."/>
    <s v="EH.03.004"/>
    <s v="EnRoute Panorama - Admin Operatör Hizmeti"/>
    <s v="Univera - Şölen"/>
    <x v="2"/>
    <s v="Enroute"/>
    <m/>
    <n v="99000"/>
    <m/>
    <n v="1"/>
    <m/>
    <n v="99000"/>
    <m/>
    <n v="0"/>
    <m/>
    <n v="99000"/>
    <m/>
    <n v="0"/>
    <n v="0"/>
    <s v="UNI240000000425"/>
    <m/>
    <m/>
    <s v="Şölen"/>
    <x v="0"/>
    <s v="Yenileme"/>
    <s v="Hizmet"/>
    <s v="Uzman Destek Hizmeti"/>
    <s v="Key Account"/>
    <x v="0"/>
    <x v="0"/>
    <s v="Yurt İçi"/>
    <s v="Türkiye"/>
  </r>
  <r>
    <s v="Q2"/>
    <x v="1"/>
    <x v="5"/>
    <m/>
    <s v="MİYA OTOMASYON VE BARKOD BILISIM SISTEMLERI SAN TİC. VE L.T.D. STI."/>
    <s v="UH.01.002"/>
    <s v="Unidox Kontör"/>
    <s v="Univera Kontör Satışı"/>
    <x v="5"/>
    <s v="E-Dönüşüm"/>
    <s v="Unidox"/>
    <n v="1.181"/>
    <m/>
    <n v="100000"/>
    <m/>
    <n v="118100"/>
    <m/>
    <n v="0"/>
    <m/>
    <n v="118100"/>
    <m/>
    <n v="0"/>
    <n v="0"/>
    <m/>
    <m/>
    <m/>
    <s v="Miya"/>
    <x v="0"/>
    <s v="Yeni Satış"/>
    <s v="Kontor"/>
    <s v="Kontor Satışı"/>
    <s v="Diğer"/>
    <x v="1"/>
    <x v="1"/>
    <s v="Yurt İçi"/>
    <s v="Türkiye"/>
  </r>
  <r>
    <s v="Q2"/>
    <x v="1"/>
    <x v="5"/>
    <m/>
    <s v="KULE GIDA INSAAT TURIZM SAN VE TIC.LTD.STI."/>
    <s v="UH.01.002"/>
    <s v="Unidox Kontör"/>
    <s v="Univera Kontör Satışı"/>
    <x v="6"/>
    <s v="E-Dönüşüm"/>
    <s v="Unidox"/>
    <n v="1.6667000000000001"/>
    <m/>
    <n v="50000"/>
    <m/>
    <n v="83335"/>
    <m/>
    <n v="0"/>
    <m/>
    <n v="83335"/>
    <m/>
    <n v="0"/>
    <n v="0"/>
    <m/>
    <m/>
    <m/>
    <s v="Danone"/>
    <x v="0"/>
    <s v="Yeni Satış"/>
    <s v="Kontor"/>
    <s v="Kontor Satışı"/>
    <s v="Diğer"/>
    <x v="0"/>
    <x v="0"/>
    <s v="Yurt İçi"/>
    <s v="Türkiye"/>
  </r>
  <r>
    <s v="Q2"/>
    <x v="1"/>
    <x v="5"/>
    <m/>
    <s v="NESTLE TÜRKIYE GIDA SANAYI A.S."/>
    <s v="QH.02.001"/>
    <s v="Quest Panorama - Yillik Yazilim Bakimi, Yasatma ve Merkezi Destek Hizmeti"/>
    <s v="Univera - Nestle Retail"/>
    <x v="11"/>
    <s v="Quest"/>
    <s v="Quest"/>
    <n v="32270.82"/>
    <m/>
    <n v="2"/>
    <m/>
    <n v="64541.640800000001"/>
    <m/>
    <n v="8.0000000000000004E-4"/>
    <m/>
    <n v="64541.64"/>
    <m/>
    <n v="0"/>
    <n v="0"/>
    <m/>
    <m/>
    <m/>
    <s v="Nestle"/>
    <x v="0"/>
    <s v="Yenileme"/>
    <s v="Hizmet"/>
    <s v="Bakım ve Destek Hizmeti"/>
    <s v="Key Account"/>
    <x v="0"/>
    <x v="0"/>
    <s v="Yurt İçi"/>
    <s v="Türkiye"/>
  </r>
  <r>
    <s v="Q2"/>
    <x v="1"/>
    <x v="5"/>
    <m/>
    <s v="NESTLE TÜRKIYE GIDA SANAYI A.S."/>
    <s v="QH.03.001"/>
    <s v="Quest Panorama - Çağrı Merkezi Hizmeti"/>
    <s v="Univera - Nestle Retail"/>
    <x v="11"/>
    <s v="Quest"/>
    <s v="Quest"/>
    <n v="285.75"/>
    <m/>
    <n v="1"/>
    <m/>
    <n v="285.75110000000001"/>
    <m/>
    <n v="1.1000000000000001E-3"/>
    <m/>
    <n v="285.75"/>
    <m/>
    <n v="0"/>
    <n v="0"/>
    <m/>
    <m/>
    <m/>
    <s v="Nestle"/>
    <x v="0"/>
    <s v="Yenileme"/>
    <s v="Hizmet"/>
    <s v="Çağrı Merkezi"/>
    <s v="Key Account"/>
    <x v="0"/>
    <x v="0"/>
    <s v="Yurt İçi"/>
    <s v="Türkiye"/>
  </r>
  <r>
    <s v="Q2"/>
    <x v="1"/>
    <x v="5"/>
    <m/>
    <s v="NESTLE TÜRKIYE GIDA SANAYI A.S."/>
    <s v="EH.06.001"/>
    <s v="Enroute Panorama - Hosting Hizmeti"/>
    <s v="Univera - Nestle Retail"/>
    <x v="11"/>
    <s v="Hosting"/>
    <s v="Enroute"/>
    <n v="362979.99"/>
    <m/>
    <n v="1"/>
    <m/>
    <n v="362979.99"/>
    <m/>
    <n v="0"/>
    <m/>
    <n v="362979.99"/>
    <m/>
    <n v="0"/>
    <n v="0"/>
    <m/>
    <m/>
    <m/>
    <s v="Nestle"/>
    <x v="0"/>
    <s v="Yenileme"/>
    <s v="Hizmet"/>
    <s v="Hosting"/>
    <s v="Key Account"/>
    <x v="0"/>
    <x v="0"/>
    <s v="Yurt İçi"/>
    <s v="Türkiye"/>
  </r>
  <r>
    <s v="Q2"/>
    <x v="1"/>
    <x v="5"/>
    <m/>
    <s v="Tadım Gıda Maddeleri San. ve Tic. A.Ş."/>
    <s v="EH.06.001"/>
    <s v="Enroute Panorama - Hosting Hizmeti"/>
    <s v="Univera - Tadım"/>
    <x v="19"/>
    <s v="Hosting"/>
    <s v="Enroute"/>
    <n v="142032.28"/>
    <m/>
    <n v="1"/>
    <m/>
    <n v="142032.28"/>
    <m/>
    <n v="0"/>
    <m/>
    <n v="142032.28"/>
    <m/>
    <n v="0"/>
    <n v="0"/>
    <m/>
    <m/>
    <m/>
    <s v="Tadım"/>
    <x v="0"/>
    <s v="Yenileme"/>
    <s v="Hizmet"/>
    <s v="Hosting"/>
    <s v="Diğer"/>
    <x v="0"/>
    <x v="0"/>
    <s v="Yurt İçi"/>
    <s v="Türkiye"/>
  </r>
  <r>
    <s v="Q2"/>
    <x v="1"/>
    <x v="5"/>
    <m/>
    <s v="Tadım Gıda Maddeleri San. ve Tic. A.Ş."/>
    <s v="EH.06.001"/>
    <s v="Enroute Panorama - Hosting Hizmeti"/>
    <s v="Univera - Tadım"/>
    <x v="19"/>
    <s v="Hosting"/>
    <s v="Enroute"/>
    <n v="142032.28"/>
    <m/>
    <n v="1"/>
    <m/>
    <n v="142032.28"/>
    <m/>
    <n v="0"/>
    <m/>
    <n v="142032.28"/>
    <m/>
    <n v="0"/>
    <n v="0"/>
    <m/>
    <m/>
    <m/>
    <s v="Tadım"/>
    <x v="0"/>
    <s v="Yenileme"/>
    <s v="Hizmet"/>
    <s v="Hosting"/>
    <s v="Diğer"/>
    <x v="0"/>
    <x v="0"/>
    <s v="Yurt İçi"/>
    <s v="Türkiye"/>
  </r>
  <r>
    <s v="Q2"/>
    <x v="0"/>
    <x v="3"/>
    <m/>
    <s v="DÜZEY TÜKETIM MAL. SAN. PAZ. VE TIC. A.S."/>
    <s v="EH.02.001"/>
    <s v="EnRoute Panorama - Yazilim Bakimi, Yasatma ve Merkezi Destek Hizmeti"/>
    <s v="Univera - Düzey Tüketim"/>
    <x v="2"/>
    <s v="Enroute"/>
    <m/>
    <n v="704283"/>
    <m/>
    <n v="1"/>
    <m/>
    <n v="704283"/>
    <m/>
    <n v="0"/>
    <m/>
    <n v="704283"/>
    <m/>
    <n v="0"/>
    <n v="0"/>
    <s v="UNI240000000453"/>
    <m/>
    <m/>
    <s v="Düzey"/>
    <x v="0"/>
    <s v="Yenileme"/>
    <s v="Hizmet"/>
    <s v="Bakım ve Destek Hizmeti"/>
    <s v="Key Account"/>
    <x v="0"/>
    <x v="0"/>
    <s v="Yurt İçi"/>
    <s v="Türkiye"/>
  </r>
  <r>
    <s v="Q2"/>
    <x v="0"/>
    <x v="3"/>
    <m/>
    <s v="JTI TÜTÜN ÜRÜNLERI SANAYI A.S"/>
    <s v="EH.03.001"/>
    <s v="EnRoute Panorama - Çafri Merkezi Hizmeti  (MSD)"/>
    <s v="Univera - JTI"/>
    <x v="2"/>
    <s v="Enroute"/>
    <m/>
    <n v="24504.789999999997"/>
    <m/>
    <n v="12"/>
    <m/>
    <n v="294057.48"/>
    <m/>
    <n v="0"/>
    <m/>
    <n v="294057.48"/>
    <m/>
    <n v="0"/>
    <n v="0"/>
    <s v="UNI240000000454"/>
    <m/>
    <m/>
    <s v="JTI"/>
    <x v="0"/>
    <s v="Yenileme"/>
    <s v="Hizmet"/>
    <s v="Çağrı Merkezi"/>
    <s v="Key Account"/>
    <x v="0"/>
    <x v="0"/>
    <s v="Yurt İçi"/>
    <s v="Türkiye"/>
  </r>
  <r>
    <s v="Q2"/>
    <x v="1"/>
    <x v="5"/>
    <m/>
    <s v="HIT MAGAZACILIK IHT.VE TÜK.MAD.SAN.VE TIC.A.S."/>
    <s v="UH.01.002"/>
    <s v="Unidox Kontör"/>
    <s v="Univera Kontör Satışı"/>
    <x v="6"/>
    <s v="E-Dönüşüm"/>
    <s v="Unidox"/>
    <n v="0.8"/>
    <m/>
    <n v="250000"/>
    <m/>
    <n v="200000"/>
    <m/>
    <n v="0"/>
    <m/>
    <n v="200000"/>
    <m/>
    <n v="0"/>
    <n v="0"/>
    <m/>
    <m/>
    <m/>
    <s v="Şen Piliç"/>
    <x v="0"/>
    <s v="Yeni Satış"/>
    <s v="Kontor"/>
    <s v="Kontor Satışı"/>
    <s v="Diğer"/>
    <x v="0"/>
    <x v="0"/>
    <s v="Yurt İçi"/>
    <s v="Türkiye"/>
  </r>
  <r>
    <s v="Q2"/>
    <x v="1"/>
    <x v="5"/>
    <m/>
    <s v="DOĞAN TREND OTOMOTİV TİCARET Hizmet VE TEKNOLOJİ ANONİM ŞİRKETİ"/>
    <n v="99000"/>
    <s v="DIGER GELIRLER"/>
    <s v="Univera - Doğan Trend"/>
    <x v="13"/>
    <s v="ServiceCore"/>
    <s v="Enroute"/>
    <n v="53000"/>
    <m/>
    <n v="-1"/>
    <m/>
    <n v="0"/>
    <m/>
    <n v="0"/>
    <m/>
    <n v="-53000"/>
    <m/>
    <n v="1"/>
    <n v="53000"/>
    <m/>
    <m/>
    <m/>
    <s v="Doğan Trend"/>
    <x v="0"/>
    <s v="Yeni Satış"/>
    <s v="Hizmet"/>
    <s v="Kurulum ve Eğitim"/>
    <s v="Key Account"/>
    <x v="0"/>
    <x v="0"/>
    <s v="Yurt İçi"/>
    <s v="Türkiye"/>
  </r>
  <r>
    <s v="Q2"/>
    <x v="0"/>
    <x v="3"/>
    <m/>
    <s v="DÜZEY TÜKETIM MAL. SAN. PAZ. VE TIC. A.S."/>
    <s v="EH.02.009"/>
    <s v="Enroute Panorama Asset Tracker - Demirbas Modülü Yazilim Bakimi Hizmeti "/>
    <s v="Univera - Düzey Tüketim"/>
    <x v="2"/>
    <s v="Enroute"/>
    <m/>
    <n v="63720"/>
    <m/>
    <n v="1"/>
    <m/>
    <n v="63720"/>
    <m/>
    <n v="0"/>
    <m/>
    <n v="63720"/>
    <m/>
    <n v="0"/>
    <n v="0"/>
    <s v="UNI240000000453"/>
    <m/>
    <m/>
    <s v="Düzey"/>
    <x v="0"/>
    <s v="Yenileme"/>
    <s v="Hizmet"/>
    <s v="Bakım ve Destek Hizmeti"/>
    <s v="Key Account"/>
    <x v="0"/>
    <x v="0"/>
    <s v="Yurt İçi"/>
    <s v="Türkiye"/>
  </r>
  <r>
    <s v="Q2"/>
    <x v="0"/>
    <x v="3"/>
    <m/>
    <s v="NESTLE TÜRKIYE GIDA SANAYI A.S."/>
    <s v="EH.02.001"/>
    <s v="EnRoute Panorama - Yazilim Bakimi, Yasatma ve Merkezi Destek Hizmeti"/>
    <s v="Univera - Nestle Professional"/>
    <x v="2"/>
    <s v="Enroute"/>
    <m/>
    <n v="218771.02"/>
    <m/>
    <n v="1"/>
    <m/>
    <n v="218771.01579999999"/>
    <m/>
    <n v="-4.1999999999999997E-3"/>
    <m/>
    <n v="218771.02"/>
    <m/>
    <n v="0"/>
    <n v="0"/>
    <s v="UNI240000000451"/>
    <m/>
    <m/>
    <s v="Nestle"/>
    <x v="0"/>
    <s v="Yenileme"/>
    <s v="Hizmet"/>
    <s v="Bakım ve Destek Hizmeti"/>
    <s v="Key Account"/>
    <x v="0"/>
    <x v="0"/>
    <s v="Yurt İçi"/>
    <s v="Türkiye"/>
  </r>
  <r>
    <s v="Q2"/>
    <x v="0"/>
    <x v="3"/>
    <m/>
    <s v="NESTLE TÜRKIYE GIDA SANAYI A.S."/>
    <s v="EH.02.001"/>
    <s v="EnRoute Panorama - Yazilim Bakimi, Yasatma ve Merkezi Destek Hizmeti"/>
    <s v="Univera - Nestle Retail"/>
    <x v="2"/>
    <s v="Enroute"/>
    <m/>
    <n v="218771.02"/>
    <m/>
    <n v="1"/>
    <m/>
    <n v="218771.01579999999"/>
    <m/>
    <n v="-4.1999999999999997E-3"/>
    <m/>
    <n v="218771.02"/>
    <m/>
    <n v="0"/>
    <n v="0"/>
    <s v="UNI240000000450"/>
    <m/>
    <m/>
    <s v="Nestle"/>
    <x v="0"/>
    <s v="Yenileme"/>
    <s v="Hizmet"/>
    <s v="Bakım ve Destek Hizmeti"/>
    <s v="Key Account"/>
    <x v="0"/>
    <x v="0"/>
    <s v="Yurt İçi"/>
    <s v="Türkiye"/>
  </r>
  <r>
    <s v="Q2"/>
    <x v="0"/>
    <x v="3"/>
    <m/>
    <s v="NESTLE TÜRKIYE GIDA SANAYI A.S."/>
    <s v="EH.03.008"/>
    <s v="EnRoute Panorama - Çafri Merkezi Hizmeti (DDI / OutSource)"/>
    <s v="Univera - Nestle Professional"/>
    <x v="2"/>
    <s v="Enroute"/>
    <m/>
    <n v="8096.2800000000007"/>
    <m/>
    <n v="19"/>
    <m/>
    <n v="153829.32380000001"/>
    <m/>
    <n v="3.8E-3"/>
    <m/>
    <n v="153829.32"/>
    <m/>
    <n v="0"/>
    <n v="0"/>
    <s v="UNI240000000451"/>
    <m/>
    <m/>
    <s v="Nestle"/>
    <x v="0"/>
    <s v="Yenileme"/>
    <s v="Hizmet"/>
    <s v="Çağrı Merkezi"/>
    <s v="Key Account"/>
    <x v="0"/>
    <x v="0"/>
    <s v="Yurt İçi"/>
    <s v="Türkiye"/>
  </r>
  <r>
    <s v="Q2"/>
    <x v="1"/>
    <x v="5"/>
    <m/>
    <s v="ERAY TOPTAN TICARET - SINAN GÖBEL"/>
    <s v="UH.01.002"/>
    <s v="Unidox Kontör"/>
    <s v="Univera Kontör Satışı"/>
    <x v="6"/>
    <s v="E-Dönüşüm"/>
    <s v="Unidox"/>
    <n v="4"/>
    <m/>
    <n v="5000"/>
    <m/>
    <n v="20000"/>
    <m/>
    <n v="0"/>
    <m/>
    <n v="20000"/>
    <m/>
    <n v="0"/>
    <n v="0"/>
    <m/>
    <m/>
    <m/>
    <s v="Doğuş Çay"/>
    <x v="0"/>
    <s v="Yeni Satış"/>
    <s v="Kontor"/>
    <s v="Kontor Satışı"/>
    <s v="Diğer"/>
    <x v="0"/>
    <x v="0"/>
    <s v="Yurt İçi"/>
    <s v="Türkiye"/>
  </r>
  <r>
    <s v="Q2"/>
    <x v="1"/>
    <x v="5"/>
    <m/>
    <s v="ÖZ KA GIDA SAN.TIC.LTD.STI"/>
    <s v="UH.01.002"/>
    <s v="Unidox Kontör"/>
    <s v="Univera Kontör Satışı"/>
    <x v="6"/>
    <s v="E-Dönüşüm"/>
    <s v="Unidox"/>
    <n v="1.86"/>
    <m/>
    <n v="50000"/>
    <m/>
    <n v="93000"/>
    <m/>
    <n v="0"/>
    <m/>
    <n v="93000"/>
    <m/>
    <n v="0"/>
    <n v="0"/>
    <m/>
    <m/>
    <m/>
    <s v="Öz Ka Gıda"/>
    <x v="3"/>
    <s v="Yeni Satış"/>
    <s v="Kontor"/>
    <s v="Kontor Satışı"/>
    <s v="Diğer"/>
    <x v="0"/>
    <x v="0"/>
    <s v="Yurt İçi"/>
    <s v="Türkiye"/>
  </r>
  <r>
    <s v="Q2"/>
    <x v="1"/>
    <x v="5"/>
    <m/>
    <s v="Tadım Gıda Maddeleri San. ve Tic. A.Ş."/>
    <s v="QH.02.001"/>
    <s v="Quest Panorama - Yillik Yazilim Bakimi, Yasatma ve Merkezi Destek Hizmeti"/>
    <s v="Univera - Tadım"/>
    <x v="19"/>
    <s v="Quest"/>
    <s v="Quest"/>
    <n v="48888.46"/>
    <m/>
    <n v="1"/>
    <m/>
    <n v="48888.46"/>
    <m/>
    <n v="0"/>
    <m/>
    <n v="48888.46"/>
    <m/>
    <n v="0"/>
    <n v="0"/>
    <m/>
    <m/>
    <m/>
    <s v="Tadım"/>
    <x v="0"/>
    <s v="Yenileme"/>
    <s v="Hizmet"/>
    <s v="Bakım ve Destek Hizmeti"/>
    <s v="Diğer"/>
    <x v="0"/>
    <x v="0"/>
    <s v="Yurt İçi"/>
    <s v="Türkiye"/>
  </r>
  <r>
    <s v="Q2"/>
    <x v="1"/>
    <x v="5"/>
    <m/>
    <s v="ELMAS GIDA- UGUR ELMAS"/>
    <s v="UH.01.002"/>
    <s v="Unidox Kontör"/>
    <s v="Univera Kontör Satışı"/>
    <x v="6"/>
    <s v="E-Dönüşüm"/>
    <s v="Unidox"/>
    <n v="2.5"/>
    <m/>
    <n v="10000"/>
    <m/>
    <n v="25000"/>
    <m/>
    <n v="0"/>
    <m/>
    <n v="25000"/>
    <m/>
    <n v="0"/>
    <n v="0"/>
    <m/>
    <m/>
    <m/>
    <s v="Dardanel"/>
    <x v="0"/>
    <s v="Yeni Satış"/>
    <s v="Kontor"/>
    <s v="Kontor Satışı"/>
    <s v="Diğer"/>
    <x v="0"/>
    <x v="0"/>
    <s v="Yurt İçi"/>
    <s v="Türkiye"/>
  </r>
  <r>
    <s v="Q2"/>
    <x v="0"/>
    <x v="3"/>
    <m/>
    <s v="DÜZEY TÜKETIM MAL. SAN. PAZ. VE TIC. A.S."/>
    <s v="EH.03.008"/>
    <s v="EnRoute Panorama - Çafri Merkezi Hizmeti (DDI / OutSource)"/>
    <s v="Univera - Düzey Tüketim"/>
    <x v="2"/>
    <s v="Enroute"/>
    <m/>
    <n v="13357.5"/>
    <m/>
    <n v="1"/>
    <m/>
    <n v="13357.5"/>
    <m/>
    <n v="0"/>
    <m/>
    <n v="13357.5"/>
    <m/>
    <n v="0"/>
    <n v="0"/>
    <s v="UNI240000000453"/>
    <m/>
    <m/>
    <s v="Düzey"/>
    <x v="0"/>
    <s v="Yenileme"/>
    <s v="Hizmet"/>
    <s v="Çağrı Merkezi"/>
    <s v="Key Account"/>
    <x v="0"/>
    <x v="0"/>
    <s v="Yurt İçi"/>
    <s v="Türkiye"/>
  </r>
  <r>
    <s v="Q2"/>
    <x v="0"/>
    <x v="3"/>
    <m/>
    <s v="AGAÇLI OTOMOTIV GIDA TIC. VE SAN. A.S."/>
    <s v="EH.03.001"/>
    <s v="EnRoute Panorama - Çafri Merkezi Hizmeti  (MSD)"/>
    <s v="Univera - JTI"/>
    <x v="2"/>
    <s v="Enroute"/>
    <m/>
    <n v="1161.2"/>
    <m/>
    <n v="60"/>
    <m/>
    <n v="69672"/>
    <m/>
    <n v="0"/>
    <m/>
    <n v="69672"/>
    <m/>
    <n v="0"/>
    <n v="0"/>
    <s v="UNI240000000470"/>
    <m/>
    <m/>
    <s v="JTI"/>
    <x v="0"/>
    <s v="Yenileme"/>
    <s v="Hizmet"/>
    <s v="Çağrı Merkezi"/>
    <s v="Key Account"/>
    <x v="0"/>
    <x v="0"/>
    <s v="Yurt İçi"/>
    <s v="Türkiye"/>
  </r>
  <r>
    <s v="Q2"/>
    <x v="0"/>
    <x v="3"/>
    <m/>
    <s v="DÜNYA MESRUBAT GIDA INS.TURIZM PAZ. SAN. VE TIC. LTD. STI."/>
    <s v="EH.03.001"/>
    <s v="EnRoute Panorama - Çafri Merkezi Hizmeti  (MSD)"/>
    <s v="Univera - JTI"/>
    <x v="2"/>
    <s v="Enroute"/>
    <m/>
    <n v="1161.2"/>
    <m/>
    <n v="20"/>
    <m/>
    <n v="23224"/>
    <m/>
    <n v="0"/>
    <m/>
    <n v="23224"/>
    <m/>
    <n v="0"/>
    <n v="0"/>
    <s v="UNI240000000480"/>
    <m/>
    <m/>
    <s v="JTI"/>
    <x v="0"/>
    <s v="Yenileme"/>
    <s v="Hizmet"/>
    <s v="Çağrı Merkezi"/>
    <s v="Key Account"/>
    <x v="0"/>
    <x v="0"/>
    <s v="Yurt İçi"/>
    <s v="Türkiye"/>
  </r>
  <r>
    <s v="Q2"/>
    <x v="0"/>
    <x v="3"/>
    <m/>
    <s v="KOPUZ GIDA TIC. A.S."/>
    <s v="EH.03.001"/>
    <s v="EnRoute Panorama - Çafri Merkezi Hizmeti  (MSD)"/>
    <s v="Univera - JTI"/>
    <x v="2"/>
    <s v="Enroute"/>
    <m/>
    <n v="1161.2"/>
    <m/>
    <n v="44"/>
    <m/>
    <n v="51092.800000000003"/>
    <m/>
    <n v="0"/>
    <m/>
    <n v="51092.800000000003"/>
    <m/>
    <n v="0"/>
    <n v="0"/>
    <s v="UNI240000000485"/>
    <m/>
    <m/>
    <s v="JTI"/>
    <x v="0"/>
    <s v="Yenileme"/>
    <s v="Hizmet"/>
    <s v="Çağrı Merkezi"/>
    <s v="Key Account"/>
    <x v="0"/>
    <x v="0"/>
    <s v="Yurt İçi"/>
    <s v="Türkiye"/>
  </r>
  <r>
    <s v="Q2"/>
    <x v="0"/>
    <x v="3"/>
    <m/>
    <s v="ÖZÇELIK MESRUBAT VE GIDA MAD.TIC.PAZ.A.S."/>
    <s v="EH.03.001"/>
    <s v="EnRoute Panorama - Çafri Merkezi Hizmeti  (MSD)"/>
    <s v="Univera - JTI"/>
    <x v="2"/>
    <s v="Enroute"/>
    <m/>
    <n v="1161.2"/>
    <m/>
    <n v="20"/>
    <m/>
    <n v="23224"/>
    <m/>
    <n v="0"/>
    <m/>
    <n v="23224"/>
    <m/>
    <n v="0"/>
    <n v="0"/>
    <s v="UNI240000000486"/>
    <m/>
    <m/>
    <s v="JTI"/>
    <x v="0"/>
    <s v="Yenileme"/>
    <s v="Hizmet"/>
    <s v="Çağrı Merkezi"/>
    <s v="Key Account"/>
    <x v="0"/>
    <x v="0"/>
    <s v="Yurt İçi"/>
    <s v="Türkiye"/>
  </r>
  <r>
    <s v="Q2"/>
    <x v="0"/>
    <x v="3"/>
    <m/>
    <s v="SEKERCI GIDA TEMIZLIK ÜRÜN. PAZ. VE DAG. LTD. STI."/>
    <s v="EH.03.001"/>
    <s v="EnRoute Panorama - Çafri Merkezi Hizmeti  (MSD)"/>
    <s v="Univera - JTI"/>
    <x v="2"/>
    <s v="Enroute"/>
    <m/>
    <n v="1161.2"/>
    <m/>
    <n v="40"/>
    <m/>
    <n v="46448"/>
    <m/>
    <n v="0"/>
    <m/>
    <n v="46448"/>
    <m/>
    <n v="0"/>
    <n v="0"/>
    <s v="UNI240000000496"/>
    <m/>
    <m/>
    <s v="JTI"/>
    <x v="0"/>
    <s v="Yenileme"/>
    <s v="Hizmet"/>
    <s v="Çağrı Merkezi"/>
    <s v="Key Account"/>
    <x v="0"/>
    <x v="0"/>
    <s v="Yurt İçi"/>
    <s v="Türkiye"/>
  </r>
  <r>
    <s v="Q2"/>
    <x v="0"/>
    <x v="3"/>
    <m/>
    <s v="YUSUF BEKTAS GIDA VE IHTIYAÇ MAD. ILETISIM NAKLIYE TIC.VE SAN.LTD.STI."/>
    <s v="EH.03.001"/>
    <s v="EnRoute Panorama - Çafri Merkezi Hizmeti  (MSD)"/>
    <s v="Univera - JTI"/>
    <x v="2"/>
    <s v="Enroute"/>
    <m/>
    <n v="1161.2"/>
    <m/>
    <n v="28"/>
    <m/>
    <n v="32513.599999999999"/>
    <m/>
    <n v="0"/>
    <m/>
    <n v="32513.599999999999"/>
    <m/>
    <n v="0"/>
    <n v="0"/>
    <s v="UNI240000000498"/>
    <m/>
    <m/>
    <s v="JTI"/>
    <x v="0"/>
    <s v="Yenileme"/>
    <s v="Hizmet"/>
    <s v="Çağrı Merkezi"/>
    <s v="Key Account"/>
    <x v="0"/>
    <x v="0"/>
    <s v="Yurt İçi"/>
    <s v="Türkiye"/>
  </r>
  <r>
    <s v="Q2"/>
    <x v="1"/>
    <x v="5"/>
    <m/>
    <s v="MİYA OTOMASYON VE BARKOD BILISIM SISTEMLERI SAN TİC. VE L.T.D. STI."/>
    <s v="WProje Yönetimi.01.003"/>
    <s v="Webplus EK KULLANICI LISANSI +1"/>
    <s v="Univera - Kanal"/>
    <x v="5"/>
    <s v="Enroute"/>
    <s v="Webplus"/>
    <n v="1725"/>
    <m/>
    <n v="1"/>
    <m/>
    <n v="1725"/>
    <m/>
    <n v="0"/>
    <m/>
    <n v="1725"/>
    <m/>
    <n v="0"/>
    <n v="0"/>
    <m/>
    <m/>
    <m/>
    <s v="Miya"/>
    <x v="0"/>
    <s v="Yeni Satış"/>
    <s v="Lisans"/>
    <s v="Lisans Satışı"/>
    <s v="Diğer"/>
    <x v="1"/>
    <x v="1"/>
    <s v="Yurt İçi"/>
    <s v="Türkiye"/>
  </r>
  <r>
    <s v="Q2"/>
    <x v="1"/>
    <x v="5"/>
    <m/>
    <s v="ALİ SERGEN KART"/>
    <s v="UH.01.002"/>
    <s v="Unidox Kontör"/>
    <s v="Univera Kontör Satışı"/>
    <x v="5"/>
    <s v="E-Dönüşüm"/>
    <s v="Unidox"/>
    <n v="2.1255000000000002"/>
    <m/>
    <n v="10000"/>
    <m/>
    <n v="21255"/>
    <m/>
    <n v="0"/>
    <m/>
    <n v="21255"/>
    <m/>
    <n v="0"/>
    <n v="0"/>
    <m/>
    <m/>
    <m/>
    <s v="Ali Sergen Kart"/>
    <x v="0"/>
    <s v="Yeni Satış"/>
    <s v="Kontor"/>
    <s v="Kontor Satışı"/>
    <s v="Diğer"/>
    <x v="1"/>
    <x v="7"/>
    <s v="Yurt İçi"/>
    <s v="Türkiye"/>
  </r>
  <r>
    <s v="Q2"/>
    <x v="1"/>
    <x v="5"/>
    <m/>
    <s v="EFES VITANTA MOLDOVA BREWERY S.A"/>
    <s v="QH.02.001"/>
    <s v="Quest Panorama - Yillik Yazilim Bakimi, Yasatma ve Merkezi Destek Hizmeti"/>
    <s v="Univera - Efes Moldova"/>
    <x v="16"/>
    <s v="Quest"/>
    <s v="Quest"/>
    <n v="15703.12"/>
    <m/>
    <n v="1"/>
    <m/>
    <n v="15703.115460000001"/>
    <m/>
    <n v="-4.5370000000000002E-3"/>
    <m/>
    <n v="15703.12"/>
    <m/>
    <n v="0"/>
    <n v="0"/>
    <m/>
    <m/>
    <m/>
    <s v="Efes International"/>
    <x v="0"/>
    <s v="Yenileme"/>
    <s v="Hizmet"/>
    <s v="Bakım ve Destek Hizmeti"/>
    <s v="Diğer"/>
    <x v="0"/>
    <x v="0"/>
    <s v="Yurt Dışı"/>
    <s v="Moldova"/>
  </r>
  <r>
    <s v="Q2"/>
    <x v="1"/>
    <x v="5"/>
    <m/>
    <s v="ENERJISA ENERJI ÜRETIM A.S."/>
    <s v="QH.02.001"/>
    <s v="Quest Panorama - Yillik Yazilim Bakimi, Yasatma ve Merkezi Destek Hizmeti"/>
    <s v="Univera - Enerjisa"/>
    <x v="12"/>
    <s v="Quest"/>
    <s v="Quest"/>
    <n v="191267.59"/>
    <m/>
    <n v="1"/>
    <m/>
    <n v="191267.59"/>
    <m/>
    <n v="0"/>
    <m/>
    <n v="191267.59"/>
    <m/>
    <n v="0"/>
    <n v="0"/>
    <m/>
    <m/>
    <m/>
    <s v="Enerjisa"/>
    <x v="0"/>
    <s v="Yenileme"/>
    <s v="Hizmet"/>
    <s v="Bakım ve Destek Hizmeti"/>
    <s v="Diğer"/>
    <x v="0"/>
    <x v="0"/>
    <s v="Yurt İçi"/>
    <s v="Türkiye"/>
  </r>
  <r>
    <s v="Q2"/>
    <x v="1"/>
    <x v="5"/>
    <m/>
    <s v="ERBAK-ULUDAG PAZARLAMA SATIS VE DAGITIM A.S."/>
    <s v="QH.02.001"/>
    <s v="Quest Panorama - Yillik Yazilim Bakimi, Yasatma ve Merkezi Destek Hizmeti"/>
    <s v="Univera - Uludağ İçecek"/>
    <x v="11"/>
    <s v="Quest"/>
    <s v="Quest"/>
    <n v="5849.75"/>
    <m/>
    <n v="1"/>
    <m/>
    <n v="5849.75"/>
    <m/>
    <n v="0"/>
    <m/>
    <n v="5849.75"/>
    <m/>
    <n v="0"/>
    <n v="0"/>
    <m/>
    <m/>
    <m/>
    <s v="Uludağ İçecek"/>
    <x v="0"/>
    <s v="Yenileme"/>
    <s v="Hizmet"/>
    <s v="Bakım ve Destek Hizmeti"/>
    <s v="Key Account"/>
    <x v="0"/>
    <x v="0"/>
    <s v="Yurt İçi"/>
    <s v="Türkiye"/>
  </r>
  <r>
    <s v="Q2"/>
    <x v="1"/>
    <x v="5"/>
    <m/>
    <s v="ERIKLI SU VE MESRUBAT SAN. TIC. A.S"/>
    <s v="QH.02.001"/>
    <s v="Quest Panorama - Yillik Yazilim Bakimi, Yasatma ve Merkezi Destek Hizmeti"/>
    <s v="Univera - Nestle Waters"/>
    <x v="11"/>
    <s v="Quest"/>
    <s v="Quest"/>
    <n v="32270.82"/>
    <m/>
    <n v="1"/>
    <m/>
    <n v="32270.820400000001"/>
    <m/>
    <n v="4.0000000000000002E-4"/>
    <m/>
    <n v="32270.82"/>
    <m/>
    <n v="0"/>
    <n v="0"/>
    <m/>
    <m/>
    <m/>
    <s v="Nestle"/>
    <x v="0"/>
    <s v="Yenileme"/>
    <s v="Hizmet"/>
    <s v="Bakım ve Destek Hizmeti"/>
    <s v="Key Account"/>
    <x v="0"/>
    <x v="0"/>
    <s v="Yurt İçi"/>
    <s v="Türkiye"/>
  </r>
  <r>
    <s v="Q2"/>
    <x v="1"/>
    <x v="5"/>
    <m/>
    <s v="ERBAK-ULUDAG PAZARLAMA SATIS VE DAGITIM A.S."/>
    <s v="QH.01.001"/>
    <s v="Quest Panorama - Proje ve Ürün Yönetimi Danismanlifi Hizmeti"/>
    <s v="Univera - Uludağ İçecek"/>
    <x v="11"/>
    <s v="Quest"/>
    <s v="Quest"/>
    <n v="11945.9"/>
    <m/>
    <n v="4"/>
    <m/>
    <n v="47783.6"/>
    <m/>
    <n v="0"/>
    <m/>
    <n v="47783.6"/>
    <m/>
    <n v="0"/>
    <n v="0"/>
    <m/>
    <m/>
    <m/>
    <s v="Uludağ İçecek"/>
    <x v="0"/>
    <s v="Yeni Satış"/>
    <s v="Hizmet"/>
    <s v="Proje Yönetimi ve Danışmanlık"/>
    <s v="Key Account"/>
    <x v="0"/>
    <x v="0"/>
    <s v="Yurt İçi"/>
    <s v="Türkiye"/>
  </r>
  <r>
    <s v="Q2"/>
    <x v="1"/>
    <x v="5"/>
    <m/>
    <s v="ERBAK-ULUDAG PAZARLAMA SATIS VE DAGITIM A.S."/>
    <s v="QYS.02.007"/>
    <s v="Quest Panorama - Mobil Kullanicisi Yazılımi Standart"/>
    <s v="Univera - Uludağ İçecek"/>
    <x v="11"/>
    <s v="Quest"/>
    <s v="Quest"/>
    <n v="5064.72"/>
    <m/>
    <n v="9"/>
    <m/>
    <n v="45582.48"/>
    <m/>
    <n v="0"/>
    <m/>
    <n v="45582.48"/>
    <m/>
    <n v="0"/>
    <n v="0"/>
    <m/>
    <m/>
    <m/>
    <s v="Uludağ İçecek"/>
    <x v="0"/>
    <s v="Yeni Satış"/>
    <s v="Lisans"/>
    <s v="Lisans Satışı"/>
    <s v="Key Account"/>
    <x v="0"/>
    <x v="0"/>
    <s v="Yurt İçi"/>
    <s v="Türkiye"/>
  </r>
  <r>
    <s v="Q2"/>
    <x v="1"/>
    <x v="5"/>
    <m/>
    <s v="ENERJISA ENERJI ÜRETIM A.S."/>
    <s v="QH.08.001"/>
    <s v="Quest Panorama - Hosting Hizmeti"/>
    <s v="Univera - Enerjisa"/>
    <x v="12"/>
    <s v="Hosting"/>
    <s v="Quest"/>
    <n v="71267.59"/>
    <m/>
    <n v="1"/>
    <m/>
    <n v="71267.59"/>
    <m/>
    <n v="0"/>
    <m/>
    <n v="71267.59"/>
    <m/>
    <n v="0"/>
    <n v="0"/>
    <m/>
    <m/>
    <m/>
    <s v="Enerjisa"/>
    <x v="0"/>
    <s v="Yenileme"/>
    <s v="Hizmet"/>
    <s v="Hosting"/>
    <s v="Diğer"/>
    <x v="0"/>
    <x v="0"/>
    <s v="Yurt İçi"/>
    <s v="Türkiye"/>
  </r>
  <r>
    <s v="Q2"/>
    <x v="1"/>
    <x v="5"/>
    <m/>
    <s v="ERIKLI SU VE MESRUBAT SAN. TIC. A.S"/>
    <s v="QH.03.001"/>
    <s v="Quest Panorama - Çağrı Merkezi Hizmeti"/>
    <s v="Univera - Nestle Waters"/>
    <x v="11"/>
    <s v="Quest"/>
    <s v="Quest"/>
    <n v="285.75"/>
    <m/>
    <n v="1"/>
    <m/>
    <n v="285.75"/>
    <m/>
    <n v="0"/>
    <m/>
    <n v="285.75"/>
    <m/>
    <n v="0"/>
    <n v="0"/>
    <m/>
    <m/>
    <m/>
    <s v="Nestle"/>
    <x v="0"/>
    <s v="Yenileme"/>
    <s v="Hizmet"/>
    <s v="Çağrı Merkezi"/>
    <s v="Key Account"/>
    <x v="0"/>
    <x v="0"/>
    <s v="Yurt İçi"/>
    <s v="Türkiye"/>
  </r>
  <r>
    <s v="Q2"/>
    <x v="1"/>
    <x v="5"/>
    <m/>
    <s v="IMPERIAL TOBACCO TÜTÜN ÜRÜNLERI SATIS VE PAZARLAMA A.S"/>
    <s v="EH.06.001"/>
    <s v="Enroute Panorama - Hosting Hizmeti"/>
    <s v="Univera - Imperial Tobacco"/>
    <x v="16"/>
    <s v="Hosting"/>
    <s v="Enroute"/>
    <n v="145600"/>
    <m/>
    <n v="1"/>
    <m/>
    <n v="145600"/>
    <m/>
    <n v="0"/>
    <m/>
    <n v="145600"/>
    <m/>
    <n v="0"/>
    <n v="0"/>
    <m/>
    <m/>
    <m/>
    <s v="Imperial Tobacco"/>
    <x v="0"/>
    <s v="Yenileme"/>
    <s v="Hizmet"/>
    <s v="Hosting"/>
    <s v="Diğer"/>
    <x v="0"/>
    <x v="0"/>
    <s v="Yurt İçi"/>
    <s v="Türkiye"/>
  </r>
  <r>
    <s v="Q2"/>
    <x v="0"/>
    <x v="3"/>
    <m/>
    <s v="AYVAZ LOJISTIK GIDA TIC. LTD. STI"/>
    <s v="EY.04.012"/>
    <s v="EnRoute Panorama E-Dönüsüm  Modül Lisansi (Enterprise)"/>
    <s v="Univera - Nestle Professional"/>
    <x v="0"/>
    <s v="Enroute"/>
    <m/>
    <n v="12123"/>
    <m/>
    <n v="1"/>
    <m/>
    <n v="12123"/>
    <m/>
    <n v="0"/>
    <m/>
    <n v="12123"/>
    <m/>
    <n v="0"/>
    <n v="0"/>
    <s v="UNI240000000464"/>
    <m/>
    <m/>
    <s v="Nestle"/>
    <x v="0"/>
    <s v="Yeni Satış"/>
    <s v="Lisans"/>
    <s v="Lisans Satışı"/>
    <s v="Key Account"/>
    <x v="0"/>
    <x v="0"/>
    <s v="Yurt İçi"/>
    <s v="Türkiye"/>
  </r>
  <r>
    <s v="Q2"/>
    <x v="0"/>
    <x v="3"/>
    <m/>
    <s v="AYDIN ÜNLÜER TUR.GIDA TIC. VE SAN. A.S."/>
    <s v="EH.03.001"/>
    <s v="EnRoute Panorama - Çafri Merkezi Hizmeti  (MSD)"/>
    <s v="Univera - JTI"/>
    <x v="2"/>
    <s v="Enroute"/>
    <m/>
    <n v="1161.2"/>
    <m/>
    <n v="12"/>
    <m/>
    <n v="13934.4"/>
    <m/>
    <n v="0"/>
    <m/>
    <n v="13934.4"/>
    <m/>
    <n v="0"/>
    <n v="0"/>
    <s v="UNI240000000472"/>
    <m/>
    <m/>
    <s v="JTI"/>
    <x v="0"/>
    <s v="Yenileme"/>
    <s v="Hizmet"/>
    <s v="Çağrı Merkezi"/>
    <s v="Key Account"/>
    <x v="0"/>
    <x v="0"/>
    <s v="Yurt İçi"/>
    <s v="Türkiye"/>
  </r>
  <r>
    <s v="Q2"/>
    <x v="0"/>
    <x v="3"/>
    <m/>
    <s v="BAMS GIDA ITRIYAT VE TEKSTIL TIC. VE SAN. LTD. STI."/>
    <s v="EH.03.001"/>
    <s v="EnRoute Panorama - Çafri Merkezi Hizmeti  (MSD)"/>
    <s v="Univera - JTI"/>
    <x v="2"/>
    <s v="Enroute"/>
    <m/>
    <n v="1161.2"/>
    <m/>
    <n v="8"/>
    <m/>
    <n v="9289.6"/>
    <m/>
    <n v="0"/>
    <m/>
    <n v="9289.6"/>
    <m/>
    <n v="0"/>
    <n v="0"/>
    <s v="UNI240000000471"/>
    <m/>
    <m/>
    <s v="JTI"/>
    <x v="0"/>
    <s v="Yenileme"/>
    <s v="Hizmet"/>
    <s v="Çağrı Merkezi"/>
    <s v="Key Account"/>
    <x v="0"/>
    <x v="0"/>
    <s v="Yurt İçi"/>
    <s v="Türkiye"/>
  </r>
  <r>
    <s v="Q2"/>
    <x v="0"/>
    <x v="3"/>
    <m/>
    <s v="BAYRAKTAR SATIS VE DAGITIM ANONIM SIRKETI"/>
    <s v="EH.03.001"/>
    <s v="EnRoute Panorama - Çafri Merkezi Hizmeti  (MSD)"/>
    <s v="Univera - JTI"/>
    <x v="2"/>
    <s v="Enroute"/>
    <m/>
    <n v="1161.2"/>
    <m/>
    <n v="8"/>
    <m/>
    <n v="9289.6"/>
    <m/>
    <n v="0"/>
    <m/>
    <n v="9289.6"/>
    <m/>
    <n v="0"/>
    <n v="0"/>
    <s v="UNI240000000473"/>
    <m/>
    <m/>
    <s v="JTI"/>
    <x v="0"/>
    <s v="Yenileme"/>
    <s v="Hizmet"/>
    <s v="Çağrı Merkezi"/>
    <s v="Key Account"/>
    <x v="0"/>
    <x v="0"/>
    <s v="Yurt İçi"/>
    <s v="Türkiye"/>
  </r>
  <r>
    <s v="Q2"/>
    <x v="0"/>
    <x v="3"/>
    <m/>
    <s v="KALPAKÇIOGLU GIDA SAN. VE TIC. LTD. STI."/>
    <s v="EH.03.001"/>
    <s v="EnRoute Panorama - Çafri Merkezi Hizmeti  (MSD)"/>
    <s v="Univera - JTI"/>
    <x v="2"/>
    <s v="Enroute"/>
    <m/>
    <n v="1161.2"/>
    <m/>
    <n v="8"/>
    <m/>
    <n v="9289.6"/>
    <m/>
    <n v="0"/>
    <m/>
    <n v="9289.6"/>
    <m/>
    <n v="0"/>
    <n v="0"/>
    <s v="UNI240000000483"/>
    <m/>
    <m/>
    <s v="JTI"/>
    <x v="0"/>
    <s v="Yenileme"/>
    <s v="Hizmet"/>
    <s v="Çağrı Merkezi"/>
    <s v="Key Account"/>
    <x v="0"/>
    <x v="0"/>
    <s v="Yurt İçi"/>
    <s v="Türkiye"/>
  </r>
  <r>
    <s v="Q2"/>
    <x v="0"/>
    <x v="3"/>
    <m/>
    <s v="ÖZCIHAN GIDA INSAAT TARIM NAKLIYE ENERJI TURIZM MAD. PAZ. VE SAN. LTD. STI."/>
    <s v="EH.03.001"/>
    <s v="EnRoute Panorama - Çafri Merkezi Hizmeti  (MSD)"/>
    <s v="Univera - JTI"/>
    <x v="2"/>
    <s v="Enroute"/>
    <m/>
    <n v="1161.2"/>
    <m/>
    <n v="8"/>
    <m/>
    <n v="9289.6"/>
    <m/>
    <n v="0"/>
    <m/>
    <n v="9289.6"/>
    <m/>
    <n v="0"/>
    <n v="0"/>
    <s v="UNI240000000507"/>
    <m/>
    <m/>
    <s v="JTI"/>
    <x v="0"/>
    <s v="Yenileme"/>
    <s v="Hizmet"/>
    <s v="Çağrı Merkezi"/>
    <s v="Key Account"/>
    <x v="0"/>
    <x v="0"/>
    <s v="Yurt İçi"/>
    <s v="Türkiye"/>
  </r>
  <r>
    <s v="Q2"/>
    <x v="0"/>
    <x v="3"/>
    <m/>
    <s v="ÖZERLER TICARET ILHAN ÖZER"/>
    <s v="EH.03.001"/>
    <s v="EnRoute Panorama - Çafri Merkezi Hizmeti  (MSD)"/>
    <s v="Univera - JTI"/>
    <x v="2"/>
    <s v="Enroute"/>
    <m/>
    <n v="1161.2"/>
    <m/>
    <n v="16"/>
    <m/>
    <n v="18579.2"/>
    <m/>
    <n v="0"/>
    <m/>
    <n v="18579.2"/>
    <m/>
    <n v="0"/>
    <n v="0"/>
    <s v="UNI240000000488"/>
    <m/>
    <m/>
    <s v="JTI"/>
    <x v="0"/>
    <s v="Yenileme"/>
    <s v="Hizmet"/>
    <s v="Çağrı Merkezi"/>
    <s v="Key Account"/>
    <x v="0"/>
    <x v="0"/>
    <s v="Yurt İçi"/>
    <s v="Türkiye"/>
  </r>
  <r>
    <s v="Q2"/>
    <x v="0"/>
    <x v="3"/>
    <m/>
    <s v="PIRAMIT GIDA LOJISTIK TICARET TIC. A.S."/>
    <s v="EH.03.001"/>
    <s v="EnRoute Panorama - Çafri Merkezi Hizmeti  (MSD)"/>
    <s v="Univera - JTI"/>
    <x v="2"/>
    <s v="Enroute"/>
    <m/>
    <n v="1161.2"/>
    <m/>
    <n v="8"/>
    <m/>
    <n v="9289.6"/>
    <m/>
    <n v="0"/>
    <m/>
    <n v="9289.6"/>
    <m/>
    <n v="0"/>
    <n v="0"/>
    <s v="UNI240000000489"/>
    <m/>
    <m/>
    <s v="JTI"/>
    <x v="0"/>
    <s v="Yenileme"/>
    <s v="Hizmet"/>
    <s v="Çağrı Merkezi"/>
    <s v="Key Account"/>
    <x v="0"/>
    <x v="0"/>
    <s v="Yurt İçi"/>
    <s v="Türkiye"/>
  </r>
  <r>
    <s v="Q2"/>
    <x v="0"/>
    <x v="3"/>
    <m/>
    <s v="SAMI EMGIN DAG. PAZ. TUR. TEKS. INS. SAN. TIC. LTD. STI."/>
    <s v="EH.03.001"/>
    <s v="EnRoute Panorama - Çafri Merkezi Hizmeti  (MSD)"/>
    <s v="Univera - JTI"/>
    <x v="2"/>
    <s v="Enroute"/>
    <m/>
    <n v="1161.2"/>
    <m/>
    <n v="8"/>
    <m/>
    <n v="9289.6"/>
    <m/>
    <n v="0"/>
    <m/>
    <n v="9289.6"/>
    <m/>
    <n v="0"/>
    <n v="0"/>
    <s v="UNI240000000492"/>
    <m/>
    <m/>
    <s v="JTI"/>
    <x v="0"/>
    <s v="Yenileme"/>
    <s v="Hizmet"/>
    <s v="Çağrı Merkezi"/>
    <s v="Key Account"/>
    <x v="0"/>
    <x v="0"/>
    <s v="Yurt İçi"/>
    <s v="Türkiye"/>
  </r>
  <r>
    <s v="Q2"/>
    <x v="0"/>
    <x v="3"/>
    <m/>
    <s v="SEYPA GIDA IHTIYAÇ MAD.ÜRETIM.DAG.VE TIC. A.S."/>
    <s v="EH.03.001"/>
    <s v="EnRoute Panorama - Çafri Merkezi Hizmeti  (MSD)"/>
    <s v="Univera - JTI"/>
    <x v="2"/>
    <s v="Enroute"/>
    <m/>
    <n v="1161.2"/>
    <m/>
    <n v="8"/>
    <m/>
    <n v="9289.6"/>
    <m/>
    <n v="0"/>
    <m/>
    <n v="9289.6"/>
    <m/>
    <n v="0"/>
    <n v="0"/>
    <s v="UNI240000000494"/>
    <m/>
    <m/>
    <s v="JTI"/>
    <x v="0"/>
    <s v="Yenileme"/>
    <s v="Hizmet"/>
    <s v="Çağrı Merkezi"/>
    <s v="Key Account"/>
    <x v="0"/>
    <x v="0"/>
    <s v="Yurt İçi"/>
    <s v="Türkiye"/>
  </r>
  <r>
    <s v="Q2"/>
    <x v="0"/>
    <x v="3"/>
    <m/>
    <s v="SSG DAYANIKLI TÜKETIM MAD. GIDA ÜRÜNLERI PAZ. SAN. TIC. LTD. STI."/>
    <s v="EH.03.001"/>
    <s v="EnRoute Panorama - Çafri Merkezi Hizmeti  (MSD)"/>
    <s v="Univera - JTI"/>
    <x v="2"/>
    <s v="Enroute"/>
    <m/>
    <n v="1161.2"/>
    <m/>
    <n v="8"/>
    <m/>
    <n v="9289.6"/>
    <m/>
    <n v="0"/>
    <m/>
    <n v="9289.6"/>
    <m/>
    <n v="0"/>
    <n v="0"/>
    <s v="UNI240000000495"/>
    <m/>
    <m/>
    <s v="JTI"/>
    <x v="0"/>
    <s v="Yenileme"/>
    <s v="Hizmet"/>
    <s v="Çağrı Merkezi"/>
    <s v="Key Account"/>
    <x v="0"/>
    <x v="0"/>
    <s v="Yurt İçi"/>
    <s v="Türkiye"/>
  </r>
  <r>
    <s v="Q2"/>
    <x v="0"/>
    <x v="3"/>
    <m/>
    <s v="YILDIRIMLAR GRUP IHTIYAÇ VE GIDA MAD. TURIZM A.S"/>
    <s v="EH.03.001"/>
    <s v="EnRoute Panorama - Çafri Merkezi Hizmeti  (MSD)"/>
    <s v="Univera - JTI"/>
    <x v="2"/>
    <s v="Enroute"/>
    <m/>
    <n v="1161.2"/>
    <m/>
    <n v="8"/>
    <m/>
    <n v="9289.6"/>
    <m/>
    <n v="0"/>
    <m/>
    <n v="9289.6"/>
    <m/>
    <n v="0"/>
    <n v="0"/>
    <s v="UNI240000000497"/>
    <m/>
    <m/>
    <s v="JTI"/>
    <x v="0"/>
    <s v="Yenileme"/>
    <s v="Hizmet"/>
    <s v="Çağrı Merkezi"/>
    <s v="Key Account"/>
    <x v="0"/>
    <x v="0"/>
    <s v="Yurt İçi"/>
    <s v="Türkiye"/>
  </r>
  <r>
    <s v="Q2"/>
    <x v="1"/>
    <x v="5"/>
    <m/>
    <s v="MİYA OTOMASYON VE BARKOD BILISIM SISTEMLERI SAN TİC. VE L.T.D. STI."/>
    <s v="WPH.02.001"/>
    <s v="Webplus Yazilim Bakimi Hizmeti"/>
    <s v="Univera - Kanal"/>
    <x v="5"/>
    <s v="Enroute"/>
    <s v="Webplus"/>
    <n v="11240"/>
    <m/>
    <n v="3"/>
    <m/>
    <n v="33720"/>
    <m/>
    <n v="0"/>
    <m/>
    <n v="33720"/>
    <m/>
    <n v="0"/>
    <n v="0"/>
    <m/>
    <m/>
    <m/>
    <s v="Miya"/>
    <x v="0"/>
    <s v="Yenileme"/>
    <s v="Hizmet"/>
    <s v="Bakım ve Destek Hizmeti"/>
    <s v="Diğer"/>
    <x v="1"/>
    <x v="1"/>
    <s v="Yurt İçi"/>
    <s v="Türkiye"/>
  </r>
  <r>
    <s v="Q2"/>
    <x v="1"/>
    <x v="5"/>
    <m/>
    <s v="MİYA OTOMASYON VE BARKOD BILISIM SISTEMLERI SAN TİC. VE L.T.D. STI."/>
    <s v="WPH.02.001"/>
    <s v="Webplus Yazilim Bakimi Hizmeti"/>
    <s v="Univera - Kanal"/>
    <x v="5"/>
    <s v="Enroute"/>
    <s v="Webplus"/>
    <n v="7024"/>
    <m/>
    <n v="1"/>
    <m/>
    <n v="7024"/>
    <m/>
    <n v="0"/>
    <m/>
    <n v="7024"/>
    <m/>
    <n v="0"/>
    <n v="0"/>
    <m/>
    <m/>
    <m/>
    <s v="Miya"/>
    <x v="0"/>
    <s v="Yenileme"/>
    <s v="Hizmet"/>
    <s v="Bakım ve Destek Hizmeti"/>
    <s v="Diğer"/>
    <x v="1"/>
    <x v="1"/>
    <s v="Yurt İçi"/>
    <s v="Türkiye"/>
  </r>
  <r>
    <s v="Q2"/>
    <x v="1"/>
    <x v="5"/>
    <m/>
    <s v="MİYA OTOMASYON VE BARKOD BILISIM SISTEMLERI SAN TİC. VE L.T.D. STI."/>
    <s v="WPH.02.001"/>
    <s v="Webplus Yazilim Bakimi Hizmeti"/>
    <s v="Univera - Kanal"/>
    <x v="5"/>
    <s v="Enroute"/>
    <s v="Webplus"/>
    <n v="3148"/>
    <m/>
    <n v="1"/>
    <m/>
    <n v="3148"/>
    <m/>
    <n v="0"/>
    <m/>
    <n v="3148"/>
    <m/>
    <n v="0"/>
    <n v="0"/>
    <m/>
    <m/>
    <m/>
    <s v="Miya"/>
    <x v="0"/>
    <s v="Yenileme"/>
    <s v="Hizmet"/>
    <s v="Bakım ve Destek Hizmeti"/>
    <s v="Diğer"/>
    <x v="1"/>
    <x v="1"/>
    <s v="Yurt İçi"/>
    <s v="Türkiye"/>
  </r>
  <r>
    <s v="Q2"/>
    <x v="1"/>
    <x v="5"/>
    <m/>
    <s v="MİYA OTOMASYON VE BARKOD BILISIM SISTEMLERI SAN TİC. VE L.T.D. STI."/>
    <s v="WPH.02.001"/>
    <s v="Webplus Yazilim Bakimi Hizmeti"/>
    <s v="Univera - Kanal"/>
    <x v="5"/>
    <s v="Enroute"/>
    <s v="Webplus"/>
    <n v="16611.91"/>
    <m/>
    <n v="1"/>
    <m/>
    <n v="41613"/>
    <m/>
    <n v="25001.09"/>
    <m/>
    <n v="16611.91"/>
    <m/>
    <n v="0"/>
    <n v="0"/>
    <m/>
    <m/>
    <m/>
    <s v="Miya"/>
    <x v="0"/>
    <s v="Yenileme"/>
    <s v="Hizmet"/>
    <s v="Bakım ve Destek Hizmeti"/>
    <s v="Diğer"/>
    <x v="1"/>
    <x v="1"/>
    <s v="Yurt İçi"/>
    <s v="Türkiye"/>
  </r>
  <r>
    <s v="Q2"/>
    <x v="1"/>
    <x v="5"/>
    <m/>
    <s v="MİYA OTOMASYON VE BARKOD BILISIM SISTEMLERI SAN TİC. VE L.T.D. STI."/>
    <s v="WProje Yönetimi.01.004"/>
    <s v="Webplus EK KULLANICI LISANSI +5"/>
    <s v="Univera - Kanal"/>
    <x v="5"/>
    <s v="Enroute"/>
    <s v="Webplus"/>
    <n v="22486.75"/>
    <m/>
    <n v="1"/>
    <m/>
    <n v="26455"/>
    <m/>
    <n v="3968.25"/>
    <m/>
    <n v="22486.75"/>
    <m/>
    <n v="0"/>
    <n v="0"/>
    <m/>
    <m/>
    <m/>
    <s v="Miya"/>
    <x v="0"/>
    <s v="Yeni Satış"/>
    <s v="Lisans"/>
    <s v="Lisans Satışı"/>
    <s v="Diğer"/>
    <x v="1"/>
    <x v="1"/>
    <s v="Yurt İçi"/>
    <s v="Türkiye"/>
  </r>
  <r>
    <s v="Q2"/>
    <x v="1"/>
    <x v="5"/>
    <m/>
    <s v="MİYA OTOMASYON VE BARKOD BILISIM SISTEMLERI SAN TİC. VE L.T.D. STI."/>
    <s v="WProje Yönetimi.01.007"/>
    <s v="Webplus E-DÖNÜSÜM MODÜL LISANSI"/>
    <s v="Univera - Kanal"/>
    <x v="5"/>
    <s v="Enroute"/>
    <s v="Webplus"/>
    <n v="14586"/>
    <m/>
    <n v="1"/>
    <m/>
    <n v="17160"/>
    <m/>
    <n v="2574"/>
    <m/>
    <n v="14586"/>
    <m/>
    <n v="0"/>
    <n v="0"/>
    <m/>
    <m/>
    <m/>
    <s v="Miya"/>
    <x v="0"/>
    <s v="Yeni Satış"/>
    <s v="Lisans"/>
    <s v="Lisans Satışı"/>
    <s v="Diğer"/>
    <x v="1"/>
    <x v="1"/>
    <s v="Yurt İçi"/>
    <s v="Türkiye"/>
  </r>
  <r>
    <s v="Q2"/>
    <x v="1"/>
    <x v="5"/>
    <m/>
    <s v="MİYA OTOMASYON VE BARKOD BILISIM SISTEMLERI SAN TİC. VE L.T.D. STI."/>
    <s v="WProje Yönetimi.01.001"/>
    <s v="Webplus DISTRIBUTION SATIS-DAGITIM YazılımI (Enterprise)"/>
    <s v="Univera - Kanal"/>
    <x v="5"/>
    <s v="Enroute"/>
    <s v="Webplus"/>
    <n v="75968.75"/>
    <m/>
    <n v="1"/>
    <m/>
    <n v="89375"/>
    <m/>
    <n v="13406.25"/>
    <m/>
    <n v="75968.75"/>
    <m/>
    <n v="0"/>
    <n v="0"/>
    <m/>
    <m/>
    <m/>
    <s v="Miya"/>
    <x v="0"/>
    <s v="Yeni Satış"/>
    <s v="Lisans"/>
    <s v="Lisans Satışı"/>
    <s v="Diğer"/>
    <x v="1"/>
    <x v="1"/>
    <s v="Yurt İçi"/>
    <s v="Türkiye"/>
  </r>
  <r>
    <s v="Q2"/>
    <x v="1"/>
    <x v="5"/>
    <m/>
    <s v="MİYA OTOMASYON VE BARKOD BILISIM SISTEMLERI SAN TİC. VE L.T.D. STI."/>
    <s v="WProje Yönetimi.02.001"/>
    <s v="Webplus (Android) SATIS TEMSILCISI LISANSI"/>
    <s v="Univera - Kanal"/>
    <x v="5"/>
    <s v="Enroute"/>
    <s v="Webplus"/>
    <n v="4254.25"/>
    <m/>
    <n v="15"/>
    <m/>
    <n v="75075"/>
    <m/>
    <n v="11261.25"/>
    <m/>
    <n v="63813.75"/>
    <m/>
    <n v="0"/>
    <n v="0"/>
    <m/>
    <m/>
    <m/>
    <s v="Miya"/>
    <x v="0"/>
    <s v="Yeni Satış"/>
    <s v="Lisans"/>
    <s v="Lisans Satışı"/>
    <s v="Diğer"/>
    <x v="1"/>
    <x v="1"/>
    <s v="Yurt İçi"/>
    <s v="Türkiye"/>
  </r>
  <r>
    <s v="Q2"/>
    <x v="1"/>
    <x v="5"/>
    <m/>
    <s v="PARAM MERKEZİ YÖNETIM DESTEK HIZMETLERI A.S"/>
    <s v="VY.05.007"/>
    <s v="Varuna CRM (Enterprise) Aylik Kiralama"/>
    <s v="Univera - Turk ELektronik Para"/>
    <x v="10"/>
    <s v="Varuna"/>
    <s v="Varuna"/>
    <n v="1950"/>
    <m/>
    <n v="5"/>
    <m/>
    <n v="9750"/>
    <m/>
    <n v="0"/>
    <m/>
    <n v="9750"/>
    <m/>
    <n v="0"/>
    <n v="0"/>
    <m/>
    <m/>
    <m/>
    <s v="Param Merkezi Yönetim"/>
    <x v="2"/>
    <s v="Yenileme"/>
    <s v="Lisans"/>
    <s v="Lisans Kiralama"/>
    <s v="Diğer"/>
    <x v="0"/>
    <x v="0"/>
    <s v="Yurt İçi"/>
    <s v="Türkiye"/>
  </r>
  <r>
    <s v="Q2"/>
    <x v="1"/>
    <x v="5"/>
    <m/>
    <s v="TURK ELEKTRONIK PARA A.S"/>
    <s v="VY.05.007"/>
    <s v="Varuna CRM (Enterprise) Aylik Kiralama"/>
    <s v="Univera - Turk ELektronik Para"/>
    <x v="10"/>
    <s v="Varuna"/>
    <s v="Varuna"/>
    <n v="1950"/>
    <m/>
    <n v="67"/>
    <m/>
    <n v="130650"/>
    <m/>
    <n v="0"/>
    <m/>
    <n v="130650"/>
    <m/>
    <n v="0"/>
    <n v="0"/>
    <m/>
    <m/>
    <m/>
    <s v="Türk Elektronik Para A.Ş."/>
    <x v="2"/>
    <s v="Yenileme"/>
    <s v="Lisans"/>
    <s v="Lisans Kiralama"/>
    <s v="Param Grup"/>
    <x v="0"/>
    <x v="0"/>
    <s v="Yurt İçi"/>
    <s v="Türkiye"/>
  </r>
  <r>
    <s v="Q2"/>
    <x v="1"/>
    <x v="5"/>
    <m/>
    <s v="TURK ELEKTRONIK PARA A.S"/>
    <s v="VY.05.007"/>
    <s v="Varuna CRM (Enterprise) Aylik Kiralama"/>
    <s v="Univera - Turk ELektronik Para"/>
    <x v="10"/>
    <s v="Varuna"/>
    <s v="Varuna"/>
    <n v="1950"/>
    <m/>
    <n v="6"/>
    <m/>
    <n v="11700"/>
    <m/>
    <n v="0"/>
    <m/>
    <n v="11700"/>
    <m/>
    <n v="0"/>
    <n v="0"/>
    <m/>
    <m/>
    <m/>
    <s v="Türk Elektronik Para A.Ş."/>
    <x v="2"/>
    <s v="Yenileme"/>
    <s v="Lisans"/>
    <s v="Lisans Kiralama"/>
    <s v="Param Grup"/>
    <x v="0"/>
    <x v="0"/>
    <s v="Yurt İçi"/>
    <s v="Türkiye"/>
  </r>
  <r>
    <s v="Q2"/>
    <x v="1"/>
    <x v="5"/>
    <m/>
    <s v="TURK FINANSMAN ANONIM SIRKETI"/>
    <s v="VY.05.007"/>
    <s v="Varuna CRM (Enterprise) Aylik Kiralama"/>
    <s v="Univera - Turk ELektronik Para"/>
    <x v="10"/>
    <s v="Varuna"/>
    <s v="Varuna"/>
    <n v="1950"/>
    <m/>
    <n v="10"/>
    <m/>
    <n v="19500"/>
    <m/>
    <n v="0"/>
    <m/>
    <n v="19500"/>
    <m/>
    <n v="0"/>
    <n v="0"/>
    <m/>
    <m/>
    <m/>
    <s v="Türk Finansman A.Ş."/>
    <x v="2"/>
    <s v="Yenileme"/>
    <s v="Lisans"/>
    <s v="Lisans Kiralama"/>
    <s v="Diğer"/>
    <x v="0"/>
    <x v="0"/>
    <s v="Yurt İçi"/>
    <s v="Türkiye"/>
  </r>
  <r>
    <s v="Q2"/>
    <x v="1"/>
    <x v="5"/>
    <m/>
    <s v="UNIVIS BILISIM DESTEK HIZMETLERI SAN.TIC .A.S"/>
    <s v="VY.05.007"/>
    <s v="Varuna CRM (Enterprise) Aylik Kiralama"/>
    <s v="Univera - Univis"/>
    <x v="10"/>
    <s v="Varuna"/>
    <s v="Varuna"/>
    <n v="1950"/>
    <m/>
    <n v="11"/>
    <m/>
    <n v="21450"/>
    <m/>
    <n v="0"/>
    <m/>
    <n v="21450"/>
    <m/>
    <n v="0"/>
    <n v="0"/>
    <m/>
    <m/>
    <m/>
    <s v="Univis"/>
    <x v="2"/>
    <s v="Yenileme"/>
    <s v="Lisans"/>
    <s v="Lisans Kiralama"/>
    <s v="Param Grup"/>
    <x v="0"/>
    <x v="0"/>
    <s v="Yurt İçi"/>
    <s v="Türkiye"/>
  </r>
  <r>
    <s v="Q2"/>
    <x v="1"/>
    <x v="5"/>
    <m/>
    <s v="MATRIKS BİLGİSAYAR SİSTEMLERİ LTD.ŞTİ"/>
    <s v="UH.01.002"/>
    <s v="Unidox Kontör"/>
    <s v="Univera Kontör Satışı"/>
    <x v="5"/>
    <s v="E-Dönüşüm"/>
    <s v="Unidox"/>
    <n v="4.6313000000000004"/>
    <m/>
    <n v="2000"/>
    <m/>
    <n v="9262.6"/>
    <m/>
    <n v="0"/>
    <m/>
    <n v="9262.6"/>
    <m/>
    <n v="0"/>
    <n v="0"/>
    <m/>
    <m/>
    <m/>
    <s v="Matriks"/>
    <x v="0"/>
    <s v="Yeni Satış"/>
    <s v="Kontor"/>
    <s v="Kontor Satışı"/>
    <s v="Diğer"/>
    <x v="1"/>
    <x v="2"/>
    <s v="Yurt İçi"/>
    <s v="Türkiye"/>
  </r>
  <r>
    <s v="Q2"/>
    <x v="1"/>
    <x v="5"/>
    <m/>
    <s v="MİYA OTOMASYON VE BARKOD BILISIM SISTEMLERI SAN TİC. VE L.T.D. STI."/>
    <s v="UH.01.002"/>
    <s v="Unidox Kontör"/>
    <s v="Univera Kontör Satışı"/>
    <x v="5"/>
    <s v="E-Dönüşüm"/>
    <s v="Unidox"/>
    <n v="4.6313000000000004"/>
    <m/>
    <n v="2000"/>
    <m/>
    <n v="9262.6"/>
    <m/>
    <n v="0"/>
    <m/>
    <n v="9262.6"/>
    <m/>
    <n v="0"/>
    <n v="0"/>
    <m/>
    <m/>
    <m/>
    <s v="Miya"/>
    <x v="0"/>
    <s v="Yeni Satış"/>
    <s v="Kontor"/>
    <s v="Kontor Satışı"/>
    <s v="Diğer"/>
    <x v="1"/>
    <x v="1"/>
    <s v="Yurt İçi"/>
    <s v="Türkiye"/>
  </r>
  <r>
    <s v="Q2"/>
    <x v="1"/>
    <x v="5"/>
    <m/>
    <s v="adana pazarlama dağıtım ve tic ltd.şti"/>
    <s v="UH.01.002"/>
    <s v="Unidox Kontör"/>
    <s v="Univera - Nestle Waters"/>
    <x v="6"/>
    <s v="E-Dönüşüm"/>
    <s v="Unidox"/>
    <n v="1.1666000000000001"/>
    <m/>
    <n v="100000"/>
    <m/>
    <n v="116660"/>
    <m/>
    <n v="0"/>
    <m/>
    <n v="116660"/>
    <m/>
    <n v="0"/>
    <n v="0"/>
    <m/>
    <m/>
    <m/>
    <s v="Nestle"/>
    <x v="0"/>
    <s v="Yeni Satış"/>
    <s v="Kontor"/>
    <s v="Kontor Satışı"/>
    <s v="Diğer"/>
    <x v="0"/>
    <x v="0"/>
    <s v="Yurt İçi"/>
    <s v="Türkiye"/>
  </r>
  <r>
    <s v="Q2"/>
    <x v="1"/>
    <x v="5"/>
    <m/>
    <s v="ÖZBAK GIDA VE IHTIYAÇ MADDELERI SAN.VE TIC.A.S"/>
    <s v="UH.01.002"/>
    <s v="Unidox Kontör"/>
    <s v="Univera Doğuş Çay Projesi"/>
    <x v="6"/>
    <s v="E-Dönüşüm"/>
    <s v="Unidox"/>
    <n v="2.6"/>
    <m/>
    <n v="25000"/>
    <m/>
    <n v="65000"/>
    <m/>
    <n v="0"/>
    <m/>
    <n v="65000"/>
    <m/>
    <n v="0"/>
    <n v="0"/>
    <m/>
    <m/>
    <m/>
    <s v="Doğuş Çay"/>
    <x v="0"/>
    <s v="Yeni Satış"/>
    <s v="Kontor"/>
    <s v="Kontor Satışı"/>
    <s v="Diğer"/>
    <x v="0"/>
    <x v="0"/>
    <s v="Yurt İçi"/>
    <s v="Türkiye"/>
  </r>
  <r>
    <s v="Q2"/>
    <x v="1"/>
    <x v="5"/>
    <m/>
    <s v="SIMYA DAGITIM LOJISTIK GIDA YATIRIM VE TIC.A.S."/>
    <s v="UH.01.002"/>
    <s v="Unidox Kontör"/>
    <s v="Univera Kontör Satışı"/>
    <x v="6"/>
    <s v="E-Dönüşüm"/>
    <s v="Unidox"/>
    <n v="1.29"/>
    <m/>
    <n v="100000"/>
    <m/>
    <n v="129000"/>
    <m/>
    <n v="0"/>
    <m/>
    <n v="129000"/>
    <m/>
    <n v="0"/>
    <n v="0"/>
    <m/>
    <m/>
    <m/>
    <s v="Oyak Grup"/>
    <x v="0"/>
    <s v="Yeni Satış"/>
    <s v="Kontor"/>
    <s v="Kontor Satışı"/>
    <s v="Diğer"/>
    <x v="0"/>
    <x v="0"/>
    <s v="Yurt İçi"/>
    <s v="Türkiye"/>
  </r>
  <r>
    <s v="Q2"/>
    <x v="1"/>
    <x v="5"/>
    <m/>
    <s v="SISTEM PAZARLAMA GIDA VE INS.TAAH.SAN.TIC.LTD.STI."/>
    <s v="UH.01.002"/>
    <s v="Unidox Kontör"/>
    <s v="Univera Kontör Satışı"/>
    <x v="6"/>
    <s v="E-Dönüşüm"/>
    <s v="Unidox"/>
    <n v="1.25"/>
    <m/>
    <n v="100000"/>
    <m/>
    <n v="125000"/>
    <m/>
    <n v="0"/>
    <m/>
    <n v="125000"/>
    <m/>
    <n v="0"/>
    <n v="0"/>
    <m/>
    <m/>
    <m/>
    <s v="Sistem Pazarlama"/>
    <x v="0"/>
    <s v="Yeni Satış"/>
    <s v="Kontor"/>
    <s v="Kontor Satışı"/>
    <s v="Diğer"/>
    <x v="0"/>
    <x v="0"/>
    <s v="Yurt İçi"/>
    <s v="Türkiye"/>
  </r>
  <r>
    <s v="Q2"/>
    <x v="1"/>
    <x v="5"/>
    <m/>
    <s v="TAYFUN BAKIR"/>
    <s v="UH.01.002"/>
    <s v="Unidox Kontör"/>
    <s v="Univera Kontör Satışı"/>
    <x v="6"/>
    <s v="E-Dönüşüm"/>
    <s v="Unidox"/>
    <n v="2.8"/>
    <m/>
    <n v="10000"/>
    <m/>
    <n v="28000"/>
    <m/>
    <n v="0"/>
    <m/>
    <n v="28000"/>
    <m/>
    <n v="0"/>
    <n v="0"/>
    <m/>
    <m/>
    <m/>
    <s v="Doğuş Çay"/>
    <x v="0"/>
    <s v="Yeni Satış"/>
    <s v="Kontor"/>
    <s v="Kontor Satışı"/>
    <s v="Diğer"/>
    <x v="0"/>
    <x v="0"/>
    <s v="Yurt İçi"/>
    <s v="Türkiye"/>
  </r>
  <r>
    <s v="Q2"/>
    <x v="1"/>
    <x v="5"/>
    <m/>
    <s v="EPA GIDA TICARET-TURGUT PARLAK"/>
    <s v="UH.01.002"/>
    <s v="Unidox Kontör"/>
    <s v="Univera Kontör Satışı"/>
    <x v="6"/>
    <s v="E-Dönüşüm"/>
    <s v="Unidox"/>
    <n v="2.8"/>
    <m/>
    <n v="10000"/>
    <m/>
    <n v="28000"/>
    <m/>
    <n v="0"/>
    <m/>
    <n v="28000"/>
    <m/>
    <n v="0"/>
    <n v="0"/>
    <m/>
    <m/>
    <m/>
    <s v="Epa Gıda"/>
    <x v="3"/>
    <s v="Yeni Satış"/>
    <s v="Kontor"/>
    <s v="Kontor Satışı"/>
    <s v="Diğer"/>
    <x v="0"/>
    <x v="0"/>
    <s v="Yurt İçi"/>
    <s v="Türkiye"/>
  </r>
  <r>
    <s v="Q2"/>
    <x v="1"/>
    <x v="5"/>
    <m/>
    <s v="ÖZYILDIZ GIDA-ÖMER YILDIZ"/>
    <s v="UH.01.002"/>
    <s v="Unidox Kontör"/>
    <s v="Univera Kontör Satışı"/>
    <x v="6"/>
    <s v="E-Dönüşüm"/>
    <s v="Unidox"/>
    <n v="2.08"/>
    <m/>
    <n v="25000"/>
    <m/>
    <n v="52000"/>
    <m/>
    <n v="0"/>
    <m/>
    <n v="52000"/>
    <m/>
    <n v="0"/>
    <n v="0"/>
    <m/>
    <m/>
    <m/>
    <s v="Özyıldız"/>
    <x v="3"/>
    <s v="Yeni Satış"/>
    <s v="Kontor"/>
    <s v="Kontor Satışı"/>
    <s v="Diğer"/>
    <x v="0"/>
    <x v="0"/>
    <s v="Yurt İçi"/>
    <s v="Türkiye"/>
  </r>
  <r>
    <s v="Q2"/>
    <x v="1"/>
    <x v="5"/>
    <m/>
    <s v="SÜTKAR TICARET -UGUR AYDIN"/>
    <s v="UH.01.002"/>
    <s v="Unidox Kontör"/>
    <s v="Univera Kontör Satışı"/>
    <x v="6"/>
    <s v="E-Dönüşüm"/>
    <s v="Unidox"/>
    <n v="2.8"/>
    <m/>
    <n v="10000"/>
    <m/>
    <n v="28000"/>
    <m/>
    <n v="0"/>
    <m/>
    <n v="28000"/>
    <m/>
    <n v="0"/>
    <n v="0"/>
    <m/>
    <m/>
    <m/>
    <s v="Düzey"/>
    <x v="3"/>
    <s v="Yeni Satış"/>
    <s v="Kontor"/>
    <s v="Kontor Satışı"/>
    <s v="Diğer"/>
    <x v="0"/>
    <x v="0"/>
    <s v="Yurt İçi"/>
    <s v="Türkiye"/>
  </r>
  <r>
    <s v="Q2"/>
    <x v="1"/>
    <x v="5"/>
    <m/>
    <s v="BALIKESIR ELEKTROMEKANIK SANAYI TESISLERI AS."/>
    <s v="SH.02.001"/>
    <s v="Stokbar Panorama - Yillik Yazilim Bakim Hizmeti"/>
    <s v="Univera - Best Elektromekanik"/>
    <x v="13"/>
    <s v="Stokbar"/>
    <s v="Stokbar"/>
    <n v="303175.06"/>
    <m/>
    <n v="1"/>
    <m/>
    <n v="303175.06"/>
    <m/>
    <n v="0"/>
    <m/>
    <n v="303175.06"/>
    <m/>
    <n v="0"/>
    <n v="0"/>
    <m/>
    <m/>
    <m/>
    <s v="Balıkesir Elektromekanik"/>
    <x v="0"/>
    <s v="Yenileme"/>
    <s v="Hizmet"/>
    <s v="Bakım ve Destek Hizmeti"/>
    <s v="Diğer"/>
    <x v="0"/>
    <x v="0"/>
    <s v="Yurt İçi"/>
    <s v="Türkiye"/>
  </r>
  <r>
    <s v="Q2"/>
    <x v="1"/>
    <x v="5"/>
    <m/>
    <s v="Eczacibasi Tüketim Ürünleri San. Tic. A.S."/>
    <s v="SH.01.001"/>
    <s v="Stokbar Panorama - Proje Yönetim Hizmeti"/>
    <s v="Univera - Eczacıbaşı Profesyonel"/>
    <x v="11"/>
    <s v="Stokbar"/>
    <s v="Stokbar"/>
    <n v="19500"/>
    <m/>
    <n v="2"/>
    <m/>
    <n v="39000"/>
    <m/>
    <n v="0"/>
    <m/>
    <n v="39000"/>
    <m/>
    <n v="0"/>
    <n v="0"/>
    <m/>
    <m/>
    <m/>
    <s v="Eczacıbaşı"/>
    <x v="0"/>
    <s v="Yeni Satış"/>
    <s v="Hizmet"/>
    <s v="Proje Yönetimi ve Danışmanlık"/>
    <s v="Diğer"/>
    <x v="0"/>
    <x v="0"/>
    <s v="Yurt İçi"/>
    <s v="Türkiye"/>
  </r>
  <r>
    <s v="Q2"/>
    <x v="1"/>
    <x v="5"/>
    <m/>
    <s v="BALIKESIR ELEKTROMEKANIK SANAYI TESISLERI AS."/>
    <s v="SH.03.001"/>
    <s v="Stokbar Panorama - Çafri Merkezi Hizmeti (Tesis)"/>
    <s v="Univera - Best Elektromekanik"/>
    <x v="13"/>
    <s v="Stokbar"/>
    <s v="Stokbar"/>
    <n v="77101.2"/>
    <m/>
    <n v="2"/>
    <m/>
    <n v="154202.4"/>
    <m/>
    <n v="0"/>
    <m/>
    <n v="154202.4"/>
    <m/>
    <n v="0"/>
    <n v="0"/>
    <m/>
    <m/>
    <m/>
    <s v="Balıkesir Elektromekanik"/>
    <x v="0"/>
    <s v="Yenileme"/>
    <s v="Hizmet"/>
    <s v="Çağrı Merkezi"/>
    <s v="Diğer"/>
    <x v="0"/>
    <x v="0"/>
    <s v="Yurt İçi"/>
    <s v="Türkiye"/>
  </r>
  <r>
    <s v="Q2"/>
    <x v="1"/>
    <x v="5"/>
    <m/>
    <s v="Sütaş Süt Ürünleri A.Ş."/>
    <s v="QH.02.001"/>
    <s v="Quest Panorama - Yillik Yazilim Bakimi, Yasatma ve Merkezi Destek Hizmeti"/>
    <s v="Univera - Sütaş"/>
    <x v="13"/>
    <s v="Quest"/>
    <s v="Quest"/>
    <n v="25663.43"/>
    <m/>
    <n v="1"/>
    <m/>
    <n v="25663.43"/>
    <m/>
    <n v="0"/>
    <m/>
    <n v="25663.43"/>
    <m/>
    <n v="0"/>
    <n v="0"/>
    <m/>
    <m/>
    <m/>
    <s v="Sütaş"/>
    <x v="0"/>
    <s v="Yenileme"/>
    <s v="Hizmet"/>
    <s v="Bakım ve Destek Hizmeti"/>
    <s v="Diğer"/>
    <x v="0"/>
    <x v="0"/>
    <s v="Yurt İçi"/>
    <s v="Türkiye"/>
  </r>
  <r>
    <s v="Q2"/>
    <x v="0"/>
    <x v="3"/>
    <m/>
    <s v="ONGUN EMGIN GIDA DAG. PAZ. TUR.SAN. TIC. LTD. STI."/>
    <s v="EH.03.001"/>
    <s v="EnRoute Panorama - Çafri Merkezi Hizmeti  (MSD)"/>
    <s v="Univera - JTI"/>
    <x v="2"/>
    <s v="Enroute"/>
    <m/>
    <n v="1161.2"/>
    <m/>
    <n v="4"/>
    <m/>
    <n v="4644.8"/>
    <m/>
    <n v="0"/>
    <m/>
    <n v="4644.8"/>
    <m/>
    <n v="0"/>
    <n v="0"/>
    <s v="UNI240000000502"/>
    <m/>
    <m/>
    <s v="JTI"/>
    <x v="0"/>
    <s v="Yenileme"/>
    <s v="Hizmet"/>
    <s v="Çağrı Merkezi"/>
    <s v="Key Account"/>
    <x v="0"/>
    <x v="0"/>
    <s v="Yurt İçi"/>
    <s v="Türkiye"/>
  </r>
  <r>
    <s v="Q2"/>
    <x v="0"/>
    <x v="3"/>
    <m/>
    <s v="ONGUN EMGIN GIDA DAG. PAZ. TUR.SAN. TIC. LTD. STI."/>
    <s v="EH.03.001"/>
    <s v="EnRoute Panorama - Çafri Merkezi Hizmeti  (MSD)"/>
    <s v="Univera - JTI"/>
    <x v="2"/>
    <s v="Enroute"/>
    <m/>
    <n v="1161.2"/>
    <m/>
    <n v="4"/>
    <m/>
    <n v="4644.8"/>
    <m/>
    <n v="0"/>
    <m/>
    <n v="4644.8"/>
    <m/>
    <n v="0"/>
    <n v="0"/>
    <s v="UNI240000000503"/>
    <m/>
    <m/>
    <s v="JTI"/>
    <x v="0"/>
    <s v="Yenileme"/>
    <s v="Hizmet"/>
    <s v="Çağrı Merkezi"/>
    <s v="Key Account"/>
    <x v="0"/>
    <x v="0"/>
    <s v="Yurt İçi"/>
    <s v="Türkiye"/>
  </r>
  <r>
    <s v="Q3"/>
    <x v="1"/>
    <x v="6"/>
    <m/>
    <s v="Turkuaz Trade LLC"/>
    <s v="QH.02.001"/>
    <s v="Quest Panorama - Yazılım Bakımı, Yaşatma ve Merkezi Destek Hizmeti"/>
    <s v="Univera - Turkuaz - Kazakistan"/>
    <x v="16"/>
    <s v="Quest"/>
    <s v="Quest"/>
    <n v="121150.2"/>
    <m/>
    <n v="1"/>
    <m/>
    <m/>
    <m/>
    <m/>
    <m/>
    <n v="121150.2"/>
    <m/>
    <m/>
    <m/>
    <m/>
    <m/>
    <m/>
    <s v="Turkuaz Trade"/>
    <x v="0"/>
    <s v="Yenileme"/>
    <s v="Hizmet"/>
    <s v="Bakım ve Destek Hizmeti"/>
    <s v="Diğer"/>
    <x v="0"/>
    <x v="0"/>
    <s v="Yurt Dışı"/>
    <s v="Kırgızistan"/>
  </r>
  <r>
    <s v="Q2"/>
    <x v="0"/>
    <x v="3"/>
    <m/>
    <s v="ALTUN TEMIZLIK TÜTÜN ÜRÜNLERI PAZARLAMA A .S"/>
    <s v="EH.03.001"/>
    <s v="EnRoute Panorama - Çafri Merkezi Hizmeti  (MSD)"/>
    <s v="Univera - JTI"/>
    <x v="2"/>
    <s v="Enroute"/>
    <m/>
    <n v="1161.2"/>
    <m/>
    <n v="4"/>
    <m/>
    <n v="4644.8"/>
    <m/>
    <n v="0"/>
    <m/>
    <n v="4644.8"/>
    <m/>
    <n v="0"/>
    <n v="0"/>
    <s v="UNI240000000468"/>
    <m/>
    <m/>
    <s v="JTI"/>
    <x v="0"/>
    <s v="Yenileme"/>
    <s v="Hizmet"/>
    <s v="Çağrı Merkezi"/>
    <s v="Key Account"/>
    <x v="0"/>
    <x v="0"/>
    <s v="Yurt İçi"/>
    <s v="Türkiye"/>
  </r>
  <r>
    <s v="Q2"/>
    <x v="0"/>
    <x v="3"/>
    <m/>
    <s v="ARME DAGITIM PAZARLAMA SANAYI VE TIC. A.S."/>
    <s v="EH.03.001"/>
    <s v="EnRoute Panorama - Çafri Merkezi Hizmeti  (MSD)"/>
    <s v="Univera - JTI"/>
    <x v="2"/>
    <s v="Enroute"/>
    <m/>
    <n v="1161.2"/>
    <m/>
    <n v="4"/>
    <m/>
    <n v="4644.8"/>
    <m/>
    <n v="0"/>
    <m/>
    <n v="4644.8"/>
    <m/>
    <n v="0"/>
    <n v="0"/>
    <s v="UNI240000000469"/>
    <m/>
    <m/>
    <s v="JTI"/>
    <x v="0"/>
    <s v="Yenileme"/>
    <s v="Hizmet"/>
    <s v="Çağrı Merkezi"/>
    <s v="Key Account"/>
    <x v="0"/>
    <x v="0"/>
    <s v="Yurt İçi"/>
    <s v="Türkiye"/>
  </r>
  <r>
    <s v="Q2"/>
    <x v="0"/>
    <x v="3"/>
    <m/>
    <s v="BESLER GIDA PAZ. SAN. VE TIC. A.S."/>
    <s v="EH.03.001"/>
    <s v="EnRoute Panorama - Çafri Merkezi Hizmeti  (MSD)"/>
    <s v="Univera - JTI"/>
    <x v="2"/>
    <s v="Enroute"/>
    <m/>
    <n v="1161.2"/>
    <m/>
    <n v="4"/>
    <m/>
    <n v="4644.8"/>
    <m/>
    <n v="0"/>
    <m/>
    <n v="4644.8"/>
    <m/>
    <n v="0"/>
    <n v="0"/>
    <s v="UNI240000000474"/>
    <m/>
    <m/>
    <s v="JTI"/>
    <x v="0"/>
    <s v="Yenileme"/>
    <s v="Hizmet"/>
    <s v="Çağrı Merkezi"/>
    <s v="Key Account"/>
    <x v="0"/>
    <x v="0"/>
    <s v="Yurt İçi"/>
    <s v="Türkiye"/>
  </r>
  <r>
    <s v="Q2"/>
    <x v="0"/>
    <x v="3"/>
    <m/>
    <s v="BUGRA MÜH. VE INS. MALZ. IML. ITH. IHR. TIC. SAN. LTD. STI."/>
    <s v="EH.03.001"/>
    <s v="EnRoute Panorama - Çafri Merkezi Hizmeti  (MSD)"/>
    <s v="Univera - JTI"/>
    <x v="2"/>
    <s v="Enroute"/>
    <m/>
    <n v="1161.2"/>
    <m/>
    <n v="4"/>
    <m/>
    <n v="4644.8"/>
    <m/>
    <n v="0"/>
    <m/>
    <n v="4644.8"/>
    <m/>
    <n v="0"/>
    <n v="0"/>
    <s v="UNI240000000475"/>
    <m/>
    <m/>
    <s v="JTI"/>
    <x v="0"/>
    <s v="Yenileme"/>
    <s v="Hizmet"/>
    <s v="Çağrı Merkezi"/>
    <s v="Key Account"/>
    <x v="0"/>
    <x v="0"/>
    <s v="Yurt İçi"/>
    <s v="Türkiye"/>
  </r>
  <r>
    <s v="Q2"/>
    <x v="0"/>
    <x v="3"/>
    <m/>
    <s v="BURAY TÜTÜN MAMUL. MESR. PAZ. VE DAG. TIC. LTD. STI."/>
    <s v="EH.03.001"/>
    <s v="EnRoute Panorama - Çafri Merkezi Hizmeti  (MSD)"/>
    <s v="Univera - JTI"/>
    <x v="2"/>
    <s v="Enroute"/>
    <m/>
    <n v="1161.2"/>
    <m/>
    <n v="4"/>
    <m/>
    <n v="4644.8"/>
    <m/>
    <n v="0"/>
    <m/>
    <n v="4644.8"/>
    <m/>
    <n v="0"/>
    <n v="0"/>
    <s v="UNI240000000476"/>
    <m/>
    <m/>
    <s v="JTI"/>
    <x v="0"/>
    <s v="Yenileme"/>
    <s v="Hizmet"/>
    <s v="Çağrı Merkezi"/>
    <s v="Key Account"/>
    <x v="0"/>
    <x v="0"/>
    <s v="Yurt İçi"/>
    <s v="Türkiye"/>
  </r>
  <r>
    <s v="Q2"/>
    <x v="0"/>
    <x v="3"/>
    <m/>
    <s v="CAN TÜTÜN MAMULLERI INSAAT VE SANAYI TICARET A.S."/>
    <s v="EH.03.001"/>
    <s v="EnRoute Panorama - Çafri Merkezi Hizmeti  (MSD)"/>
    <s v="Univera - JTI"/>
    <x v="2"/>
    <s v="Enroute"/>
    <m/>
    <n v="1161.2"/>
    <m/>
    <n v="4"/>
    <m/>
    <n v="4644.8"/>
    <m/>
    <n v="0"/>
    <m/>
    <n v="4644.8"/>
    <m/>
    <n v="0"/>
    <n v="0"/>
    <s v="UNI240000000477"/>
    <m/>
    <m/>
    <s v="JTI"/>
    <x v="0"/>
    <s v="Yenileme"/>
    <s v="Hizmet"/>
    <s v="Çağrı Merkezi"/>
    <s v="Key Account"/>
    <x v="0"/>
    <x v="0"/>
    <s v="Yurt İçi"/>
    <s v="Türkiye"/>
  </r>
  <r>
    <s v="Q2"/>
    <x v="0"/>
    <x v="3"/>
    <m/>
    <s v="ÇELIKKOL TURIZM GIDA MAD.SAN VE TIC. LTD. STI."/>
    <s v="EH.03.001"/>
    <s v="EnRoute Panorama - Çafri Merkezi Hizmeti  (MSD)"/>
    <s v="Univera - JTI"/>
    <x v="2"/>
    <s v="Enroute"/>
    <m/>
    <n v="1161.2"/>
    <m/>
    <n v="4"/>
    <m/>
    <n v="4644.8"/>
    <m/>
    <n v="0"/>
    <m/>
    <n v="4644.8"/>
    <m/>
    <n v="0"/>
    <n v="0"/>
    <s v="UNI240000000478"/>
    <m/>
    <m/>
    <s v="JTI"/>
    <x v="0"/>
    <s v="Yenileme"/>
    <s v="Hizmet"/>
    <s v="Çağrı Merkezi"/>
    <s v="Key Account"/>
    <x v="0"/>
    <x v="0"/>
    <s v="Yurt İçi"/>
    <s v="Türkiye"/>
  </r>
  <r>
    <s v="Q2"/>
    <x v="0"/>
    <x v="3"/>
    <m/>
    <s v="DOYURAN GIDA A.S."/>
    <s v="EH.03.001"/>
    <s v="EnRoute Panorama - Çafri Merkezi Hizmeti  (MSD)"/>
    <s v="Univera - JTI"/>
    <x v="2"/>
    <s v="Enroute"/>
    <m/>
    <n v="1161.2"/>
    <m/>
    <n v="4"/>
    <m/>
    <n v="4644.8"/>
    <m/>
    <n v="0"/>
    <m/>
    <n v="4644.8"/>
    <m/>
    <n v="0"/>
    <n v="0"/>
    <s v="UNI240000000479"/>
    <m/>
    <m/>
    <s v="JTI"/>
    <x v="0"/>
    <s v="Yenileme"/>
    <s v="Hizmet"/>
    <s v="Çağrı Merkezi"/>
    <s v="Key Account"/>
    <x v="0"/>
    <x v="0"/>
    <s v="Yurt İçi"/>
    <s v="Türkiye"/>
  </r>
  <r>
    <s v="Q2"/>
    <x v="0"/>
    <x v="3"/>
    <m/>
    <s v="FLAS TURIZM INSAAT TAAHHÜT TIC. LTD. STI."/>
    <s v="EH.03.001"/>
    <s v="EnRoute Panorama - Çafri Merkezi Hizmeti  (MSD)"/>
    <s v="Univera - JTI"/>
    <x v="2"/>
    <s v="Enroute"/>
    <m/>
    <n v="1161.2"/>
    <m/>
    <n v="4"/>
    <m/>
    <n v="4644.8"/>
    <m/>
    <n v="0"/>
    <m/>
    <n v="4644.8"/>
    <m/>
    <n v="0"/>
    <n v="0"/>
    <s v="UNI240000000481"/>
    <m/>
    <m/>
    <s v="JTI"/>
    <x v="0"/>
    <s v="Yenileme"/>
    <s v="Hizmet"/>
    <s v="Çağrı Merkezi"/>
    <s v="Key Account"/>
    <x v="0"/>
    <x v="0"/>
    <s v="Yurt İçi"/>
    <s v="Türkiye"/>
  </r>
  <r>
    <s v="Q2"/>
    <x v="0"/>
    <x v="3"/>
    <m/>
    <s v="FLAS TURIZM INSAAT TAAHHÜT TIC. LTD. STI."/>
    <s v="EH.03.001"/>
    <s v="EnRoute Panorama - Çafri Merkezi Hizmeti  (MSD)"/>
    <s v="Univera - JTI"/>
    <x v="2"/>
    <s v="Enroute"/>
    <m/>
    <n v="1161.2"/>
    <m/>
    <n v="4"/>
    <m/>
    <n v="4644.8"/>
    <m/>
    <n v="0"/>
    <m/>
    <n v="4644.8"/>
    <m/>
    <n v="0"/>
    <n v="0"/>
    <s v="UNI240000000482"/>
    <m/>
    <m/>
    <s v="JTI"/>
    <x v="0"/>
    <s v="Yenileme"/>
    <s v="Hizmet"/>
    <s v="Çağrı Merkezi"/>
    <s v="Key Account"/>
    <x v="0"/>
    <x v="0"/>
    <s v="Yurt İçi"/>
    <s v="Türkiye"/>
  </r>
  <r>
    <s v="Q2"/>
    <x v="0"/>
    <x v="3"/>
    <m/>
    <s v="KILKISLI MES. TEK. MAM. GIDA MAD. SAN. TIC. LTD. STI."/>
    <s v="EH.03.001"/>
    <s v="EnRoute Panorama - Çafri Merkezi Hizmeti  (MSD)"/>
    <s v="Univera - JTI"/>
    <x v="2"/>
    <s v="Enroute"/>
    <m/>
    <n v="1161.2"/>
    <m/>
    <n v="4"/>
    <m/>
    <n v="4644.8"/>
    <m/>
    <n v="0"/>
    <m/>
    <n v="4644.8"/>
    <m/>
    <n v="0"/>
    <n v="0"/>
    <s v="UNI240000000484"/>
    <m/>
    <m/>
    <s v="JTI"/>
    <x v="0"/>
    <s v="Yenileme"/>
    <s v="Hizmet"/>
    <s v="Çağrı Merkezi"/>
    <s v="Key Account"/>
    <x v="0"/>
    <x v="0"/>
    <s v="Yurt İçi"/>
    <s v="Türkiye"/>
  </r>
  <r>
    <s v="Q2"/>
    <x v="0"/>
    <x v="3"/>
    <m/>
    <s v="ONGUN EMGIN GIDA DAG. PAZ. TUR.SAN. TIC. LTD. STI."/>
    <s v="EH.03.001"/>
    <s v="EnRoute Panorama - Çafri Merkezi Hizmeti  (MSD)"/>
    <s v="Univera - JTI"/>
    <x v="2"/>
    <s v="Enroute"/>
    <m/>
    <n v="1161.2"/>
    <m/>
    <n v="4"/>
    <m/>
    <n v="4644.8"/>
    <m/>
    <n v="0"/>
    <m/>
    <n v="4644.8"/>
    <m/>
    <n v="0"/>
    <n v="0"/>
    <s v="UNI240000000504"/>
    <m/>
    <m/>
    <s v="JTI"/>
    <x v="0"/>
    <s v="Yenileme"/>
    <s v="Hizmet"/>
    <s v="Çağrı Merkezi"/>
    <s v="Key Account"/>
    <x v="0"/>
    <x v="0"/>
    <s v="Yurt İçi"/>
    <s v="Türkiye"/>
  </r>
  <r>
    <s v="Q2"/>
    <x v="0"/>
    <x v="3"/>
    <m/>
    <s v="ONGUN EMGIN GIDA DAG. PAZ. TUR.SAN. TIC. LTD. STI."/>
    <s v="EH.03.001"/>
    <s v="EnRoute Panorama - Çafri Merkezi Hizmeti  (MSD)"/>
    <s v="Univera - JTI"/>
    <x v="2"/>
    <s v="Enroute"/>
    <m/>
    <n v="1161.2"/>
    <m/>
    <n v="4"/>
    <m/>
    <n v="4644.8"/>
    <m/>
    <n v="0"/>
    <m/>
    <n v="4644.8"/>
    <m/>
    <n v="0"/>
    <n v="0"/>
    <s v="UNI240000000505"/>
    <m/>
    <m/>
    <s v="JTI"/>
    <x v="0"/>
    <s v="Yenileme"/>
    <s v="Hizmet"/>
    <s v="Çağrı Merkezi"/>
    <s v="Key Account"/>
    <x v="0"/>
    <x v="0"/>
    <s v="Yurt İçi"/>
    <s v="Türkiye"/>
  </r>
  <r>
    <s v="Q2"/>
    <x v="0"/>
    <x v="3"/>
    <m/>
    <s v="ONGUN EMGIN GIDA DAG. PAZ. TUR.SAN. TIC. LTD. STI."/>
    <s v="EH.03.001"/>
    <s v="EnRoute Panorama - Çafri Merkezi Hizmeti  (MSD)"/>
    <s v="Univera - JTI"/>
    <x v="2"/>
    <s v="Enroute"/>
    <m/>
    <n v="1161.2"/>
    <m/>
    <n v="4"/>
    <m/>
    <n v="4644.8"/>
    <m/>
    <n v="0"/>
    <m/>
    <n v="4644.8"/>
    <m/>
    <n v="0"/>
    <n v="0"/>
    <s v="UNI240000000506"/>
    <m/>
    <m/>
    <s v="JTI"/>
    <x v="0"/>
    <s v="Yenileme"/>
    <s v="Hizmet"/>
    <s v="Çağrı Merkezi"/>
    <s v="Key Account"/>
    <x v="0"/>
    <x v="0"/>
    <s v="Yurt İçi"/>
    <s v="Türkiye"/>
  </r>
  <r>
    <s v="Q3"/>
    <x v="1"/>
    <x v="6"/>
    <m/>
    <s v="YUSUF ALDEMİR (ALDEMİR BİLİŞİM HizmetLERİ VE DANIŞMANLIK)"/>
    <s v="WProje Yönetimi.02.001"/>
    <s v="Webplus (Android) Satış Temsilcisi Yazılımı"/>
    <s v="Univera - Kanal"/>
    <x v="5"/>
    <s v="Enroute"/>
    <s v="Webplus"/>
    <n v="3412.5"/>
    <m/>
    <n v="5"/>
    <m/>
    <m/>
    <m/>
    <m/>
    <m/>
    <n v="17062.5"/>
    <m/>
    <m/>
    <m/>
    <m/>
    <m/>
    <m/>
    <s v="Aldemir Bilişim"/>
    <x v="0"/>
    <s v="Yeni Satış"/>
    <s v="Lisans"/>
    <s v="Lisans Satışı"/>
    <s v="Diğer"/>
    <x v="1"/>
    <x v="3"/>
    <s v="Yurt İçi"/>
    <s v="Türkiye"/>
  </r>
  <r>
    <s v="Q3"/>
    <x v="1"/>
    <x v="6"/>
    <m/>
    <s v="PANASONİC ELECTRİC WORKS ELEKTRİK SANAYİ VE TİCARET ANONİM ŞİRKETİ"/>
    <s v="EH.03.003"/>
    <s v="Stokbar Panorama - Uzman Destek Hizmeti"/>
    <s v="Univera - Panasonic"/>
    <x v="11"/>
    <s v="Stokbar"/>
    <s v="Stokbar"/>
    <n v="165000"/>
    <m/>
    <n v="1"/>
    <m/>
    <m/>
    <m/>
    <m/>
    <m/>
    <n v="165000"/>
    <m/>
    <m/>
    <m/>
    <m/>
    <m/>
    <m/>
    <s v="Panasonic"/>
    <x v="0"/>
    <s v="Yenileme"/>
    <s v="Hizmet"/>
    <s v="Uzman Destek Hizmeti"/>
    <s v="Diğer"/>
    <x v="0"/>
    <x v="0"/>
    <s v="Yurt İçi"/>
    <s v="Türkiye"/>
  </r>
  <r>
    <s v="Q3"/>
    <x v="1"/>
    <x v="6"/>
    <m/>
    <s v="Shell &amp; Turcas Petrol A.Ş."/>
    <s v="OH.02.001"/>
    <s v="Outsource Yazılım Bakımı Hizmeti"/>
    <s v="Univera - Shell Bee"/>
    <x v="13"/>
    <s v="Enroute"/>
    <s v="Outsource - Hizmet"/>
    <n v="264750"/>
    <m/>
    <n v="1"/>
    <m/>
    <m/>
    <m/>
    <m/>
    <m/>
    <n v="264750"/>
    <m/>
    <m/>
    <m/>
    <m/>
    <m/>
    <m/>
    <s v="Shell"/>
    <x v="3"/>
    <s v="Yenileme"/>
    <s v="Hizmet"/>
    <s v="Bakım ve Destek Hizmeti"/>
    <s v="Diğer"/>
    <x v="0"/>
    <x v="0"/>
    <s v="Yurt İçi"/>
    <s v="Türkiye"/>
  </r>
  <r>
    <s v="Q3"/>
    <x v="1"/>
    <x v="6"/>
    <m/>
    <s v="La Lorraine Unlu Mamülleri Tic. San. A.Ş."/>
    <s v="EH.06.001"/>
    <s v="Enroute Panorama - Hosting Hizmeti"/>
    <s v="Univera - La Lorraine"/>
    <x v="13"/>
    <s v="Hosting"/>
    <s v="Enroute"/>
    <n v="73150.75"/>
    <m/>
    <n v="1"/>
    <m/>
    <m/>
    <m/>
    <m/>
    <m/>
    <n v="73150.75"/>
    <m/>
    <m/>
    <m/>
    <m/>
    <m/>
    <m/>
    <s v="La Lorraine"/>
    <x v="0"/>
    <s v="Yenileme"/>
    <s v="Hizmet"/>
    <s v="Hosting"/>
    <s v="Diğer"/>
    <x v="0"/>
    <x v="0"/>
    <s v="Yurt İçi"/>
    <s v="Türkiye"/>
  </r>
  <r>
    <s v="Q3"/>
    <x v="1"/>
    <x v="6"/>
    <m/>
    <s v="PERNOD RICARD İSTANBUL İÇ VE DIŞ TİC. LTD. ŞTİ"/>
    <s v="EH.06.001"/>
    <s v="Enroute Panorama - Hosting Hizmeti"/>
    <s v="Univera - Pernod Ricard"/>
    <x v="13"/>
    <s v="Hosting"/>
    <s v="Enroute"/>
    <n v="305232.42"/>
    <m/>
    <n v="1"/>
    <m/>
    <m/>
    <m/>
    <m/>
    <m/>
    <n v="305232.42"/>
    <m/>
    <m/>
    <m/>
    <m/>
    <m/>
    <m/>
    <s v="Pernod Ricard"/>
    <x v="0"/>
    <s v="Yenileme"/>
    <s v="Hizmet"/>
    <s v="Hosting"/>
    <s v="Key Account"/>
    <x v="0"/>
    <x v="0"/>
    <s v="Yurt İçi"/>
    <s v="Türkiye"/>
  </r>
  <r>
    <s v="Q3"/>
    <x v="1"/>
    <x v="6"/>
    <m/>
    <s v="RED BULL GIDA DAĞITIM VE PAZARLAMA TİCARET LTD. ŞTİ"/>
    <s v="EH.06.001"/>
    <s v="Enroute Panorama - Hosting Hizmeti"/>
    <s v="Univera - Redbull"/>
    <x v="12"/>
    <s v="Hosting"/>
    <s v="Enroute"/>
    <n v="123973.75"/>
    <m/>
    <n v="7"/>
    <m/>
    <m/>
    <m/>
    <m/>
    <m/>
    <n v="867816.25"/>
    <m/>
    <m/>
    <m/>
    <m/>
    <m/>
    <m/>
    <s v="Redbull"/>
    <x v="0"/>
    <s v="Yenileme"/>
    <s v="Hizmet"/>
    <s v="Hosting"/>
    <s v="Diğer"/>
    <x v="0"/>
    <x v="0"/>
    <s v="Yurt İçi"/>
    <s v="Türkiye"/>
  </r>
  <r>
    <s v="Q3"/>
    <x v="1"/>
    <x v="6"/>
    <m/>
    <s v="TCHIBO KAHVE MAMÜLLERİ DAĞ. VE PAZ. TİC. LTD. ŞTİ."/>
    <s v="EH.06.001"/>
    <s v="Enroute Panorama - Hosting Hizmeti"/>
    <s v="Univera - Tchibo"/>
    <x v="12"/>
    <s v="Hosting"/>
    <s v="Enroute"/>
    <n v="75231.91"/>
    <m/>
    <n v="1"/>
    <m/>
    <m/>
    <m/>
    <m/>
    <m/>
    <n v="75231.91"/>
    <m/>
    <m/>
    <m/>
    <m/>
    <m/>
    <m/>
    <s v="Tchibo"/>
    <x v="3"/>
    <s v="Yeni Satış"/>
    <s v="Hizmet"/>
    <s v="Hosting"/>
    <s v="Diğer"/>
    <x v="0"/>
    <x v="0"/>
    <s v="Yurt İçi"/>
    <s v="Türkiye"/>
  </r>
  <r>
    <s v="Q3"/>
    <x v="1"/>
    <x v="6"/>
    <m/>
    <s v="BMC Otomotiv Sanayi ve Ticaret A. Ş."/>
    <s v="CDH.03.003"/>
    <s v="Calldesk Panorama - Admin Uzman Destek Hizmeti"/>
    <s v="Univera - BMC"/>
    <x v="13"/>
    <s v="ServiceCore"/>
    <s v="Calldesk"/>
    <n v="117000"/>
    <m/>
    <n v="1"/>
    <m/>
    <m/>
    <m/>
    <m/>
    <m/>
    <n v="117000"/>
    <m/>
    <m/>
    <m/>
    <m/>
    <m/>
    <m/>
    <s v="BMC"/>
    <x v="0"/>
    <s v="Yenileme"/>
    <s v="Hizmet"/>
    <s v="Uzman Destek Hizmeti"/>
    <s v="Key Account"/>
    <x v="0"/>
    <x v="0"/>
    <s v="Yurt İçi"/>
    <s v="Türkiye"/>
  </r>
  <r>
    <s v="Q3"/>
    <x v="1"/>
    <x v="6"/>
    <m/>
    <s v="DARDANEL DAĞITIM A.Ş."/>
    <s v="EH.06.001"/>
    <s v="Enroute Panorama - Hosting Hizmeti"/>
    <s v="Univera - Dardanel"/>
    <x v="12"/>
    <s v="Hosting"/>
    <s v="Enroute"/>
    <n v="83545.929999999993"/>
    <m/>
    <n v="1"/>
    <m/>
    <m/>
    <m/>
    <m/>
    <m/>
    <n v="83545.929999999993"/>
    <m/>
    <m/>
    <m/>
    <m/>
    <m/>
    <m/>
    <s v="Dardanel"/>
    <x v="0"/>
    <s v="Yenileme"/>
    <s v="Hizmet"/>
    <s v="Hosting"/>
    <s v="Diğer"/>
    <x v="0"/>
    <x v="0"/>
    <s v="Yurt İçi"/>
    <s v="Türkiye"/>
  </r>
  <r>
    <s v="Q2"/>
    <x v="0"/>
    <x v="3"/>
    <m/>
    <s v="ÖZÇELIK MESRUBAT VE GIDA MAD.TIC.PAZ.A.S."/>
    <s v="EH.03.001"/>
    <s v="EnRoute Panorama - Çafri Merkezi Hizmeti  (MSD)"/>
    <s v="Univera - JTI"/>
    <x v="2"/>
    <s v="Enroute"/>
    <m/>
    <n v="1161.2"/>
    <m/>
    <n v="4"/>
    <m/>
    <n v="4644.8"/>
    <m/>
    <n v="0"/>
    <m/>
    <n v="4644.8"/>
    <m/>
    <n v="0"/>
    <n v="0"/>
    <s v="UNI240000000487"/>
    <m/>
    <m/>
    <s v="JTI"/>
    <x v="0"/>
    <s v="Yenileme"/>
    <s v="Hizmet"/>
    <s v="Çağrı Merkezi"/>
    <s v="Key Account"/>
    <x v="0"/>
    <x v="0"/>
    <s v="Yurt İçi"/>
    <s v="Türkiye"/>
  </r>
  <r>
    <s v="Q2"/>
    <x v="0"/>
    <x v="3"/>
    <m/>
    <s v="REYMAR TÜTÜN MAM. DAG. VE PAZ. LTD. STI."/>
    <s v="EH.03.001"/>
    <s v="EnRoute Panorama - Çafri Merkezi Hizmeti  (MSD)"/>
    <s v="Univera - JTI"/>
    <x v="2"/>
    <s v="Enroute"/>
    <m/>
    <n v="1161.2"/>
    <m/>
    <n v="4"/>
    <m/>
    <n v="4644.8"/>
    <m/>
    <n v="0"/>
    <m/>
    <n v="4644.8"/>
    <m/>
    <n v="0"/>
    <n v="0"/>
    <s v="UNI240000000490"/>
    <m/>
    <m/>
    <s v="JTI"/>
    <x v="0"/>
    <s v="Yenileme"/>
    <s v="Hizmet"/>
    <s v="Çağrı Merkezi"/>
    <s v="Key Account"/>
    <x v="0"/>
    <x v="0"/>
    <s v="Yurt İçi"/>
    <s v="Türkiye"/>
  </r>
  <r>
    <s v="Q2"/>
    <x v="0"/>
    <x v="3"/>
    <m/>
    <s v="SAGIROGLU TÜTÜN ÜRÜN. INS.TAAH. SAN. VE TIC. LTD. STI."/>
    <s v="EH.03.001"/>
    <s v="EnRoute Panorama - Çafri Merkezi Hizmeti  (MSD)"/>
    <s v="Univera - JTI"/>
    <x v="2"/>
    <s v="Enroute"/>
    <m/>
    <n v="1161.2"/>
    <m/>
    <n v="4"/>
    <m/>
    <n v="4644.8"/>
    <m/>
    <n v="0"/>
    <m/>
    <n v="4644.8"/>
    <m/>
    <n v="0"/>
    <n v="0"/>
    <s v="UNI240000000491"/>
    <m/>
    <m/>
    <s v="JTI"/>
    <x v="0"/>
    <s v="Yenileme"/>
    <s v="Hizmet"/>
    <s v="Çağrı Merkezi"/>
    <s v="Key Account"/>
    <x v="0"/>
    <x v="0"/>
    <s v="Yurt İçi"/>
    <s v="Türkiye"/>
  </r>
  <r>
    <s v="Q2"/>
    <x v="0"/>
    <x v="3"/>
    <m/>
    <s v="IBRAHIM ÖRENKAYA"/>
    <s v="EYS.04.012"/>
    <s v="EnRoute Panorama - E-Dönüsüm Modül Lisansi Standart"/>
    <s v="Univera Doğuş Çay Projesi"/>
    <x v="7"/>
    <s v="E-Dönüşüm"/>
    <m/>
    <n v="16631.2"/>
    <m/>
    <n v="1"/>
    <m/>
    <n v="20789"/>
    <m/>
    <n v="4157.8"/>
    <m/>
    <n v="16631.2"/>
    <m/>
    <n v="0"/>
    <n v="0"/>
    <s v="UNI240000000511"/>
    <m/>
    <m/>
    <s v="Doğuş Çay"/>
    <x v="0"/>
    <s v="Yeni Satış"/>
    <s v="Lisans"/>
    <s v="Lisans Satışı"/>
    <s v="Key Account"/>
    <x v="0"/>
    <x v="0"/>
    <s v="Yurt İçi"/>
    <s v="Türkiye"/>
  </r>
  <r>
    <s v="Q2"/>
    <x v="0"/>
    <x v="3"/>
    <m/>
    <s v="ONGUN EMGIN GIDA DAG. PAZ. TUR.SAN. TIC. LTD. STI."/>
    <s v="EH.03.001"/>
    <s v="EnRoute Panorama - Çafri Merkezi Hizmeti  (MSD)"/>
    <s v="Univera - JTI"/>
    <x v="2"/>
    <s v="Enroute"/>
    <m/>
    <n v="1161.2"/>
    <m/>
    <n v="4"/>
    <m/>
    <n v="4644.8"/>
    <m/>
    <n v="0"/>
    <m/>
    <n v="4644.8"/>
    <m/>
    <n v="0"/>
    <n v="0"/>
    <s v="UNI240000000500"/>
    <m/>
    <m/>
    <s v="JTI"/>
    <x v="0"/>
    <s v="Yenileme"/>
    <s v="Hizmet"/>
    <s v="Çağrı Merkezi"/>
    <s v="Key Account"/>
    <x v="0"/>
    <x v="0"/>
    <s v="Yurt İçi"/>
    <s v="Türkiye"/>
  </r>
  <r>
    <s v="Q2"/>
    <x v="0"/>
    <x v="3"/>
    <m/>
    <s v="ONGUN EMGIN GIDA DAG. PAZ. TUR.SAN. TIC. LTD. STI."/>
    <s v="EH.03.001"/>
    <s v="EnRoute Panorama - Çafri Merkezi Hizmeti  (MSD)"/>
    <s v="Univera - JTI"/>
    <x v="2"/>
    <s v="Enroute"/>
    <m/>
    <n v="1161.2"/>
    <m/>
    <n v="4"/>
    <m/>
    <n v="4644.8"/>
    <m/>
    <n v="0"/>
    <m/>
    <n v="4644.8"/>
    <m/>
    <n v="0"/>
    <n v="0"/>
    <s v="UNI240000000501"/>
    <m/>
    <m/>
    <s v="JTI"/>
    <x v="0"/>
    <s v="Yenileme"/>
    <s v="Hizmet"/>
    <s v="Çağrı Merkezi"/>
    <s v="Key Account"/>
    <x v="0"/>
    <x v="0"/>
    <s v="Yurt İçi"/>
    <s v="Türkiye"/>
  </r>
  <r>
    <s v="Q2"/>
    <x v="0"/>
    <x v="3"/>
    <m/>
    <s v="SEYDIM DAG.PAZ.A.S."/>
    <s v="EH.03.001"/>
    <s v="EnRoute Panorama - Çafri Merkezi Hizmeti  (MSD)"/>
    <s v="Univera - JTI"/>
    <x v="2"/>
    <s v="Enroute"/>
    <m/>
    <n v="1161.2"/>
    <m/>
    <n v="4"/>
    <m/>
    <n v="4644.8"/>
    <m/>
    <n v="0"/>
    <m/>
    <n v="4644.8"/>
    <m/>
    <n v="0"/>
    <n v="0"/>
    <s v="UNI240000000493"/>
    <m/>
    <m/>
    <s v="JTI"/>
    <x v="0"/>
    <s v="Yenileme"/>
    <s v="Hizmet"/>
    <s v="Çağrı Merkezi"/>
    <s v="Key Account"/>
    <x v="0"/>
    <x v="0"/>
    <s v="Yurt İçi"/>
    <s v="Türkiye"/>
  </r>
  <r>
    <s v="Q2"/>
    <x v="0"/>
    <x v="3"/>
    <m/>
    <s v="ZÜMRÜT TEKEL ÜRÜNLERI GIDA PAZ.INS.TAAH.SAN.VE.TIC.LTD STI"/>
    <s v="EH.03.001"/>
    <s v="EnRoute Panorama - Çafri Merkezi Hizmeti  (MSD)"/>
    <s v="Univera - JTI"/>
    <x v="2"/>
    <s v="Enroute"/>
    <m/>
    <n v="1161.2"/>
    <m/>
    <n v="4"/>
    <m/>
    <n v="4644.8"/>
    <m/>
    <n v="0"/>
    <m/>
    <n v="4644.8"/>
    <m/>
    <n v="0"/>
    <n v="0"/>
    <s v="UNI240000000499"/>
    <m/>
    <m/>
    <s v="JTI"/>
    <x v="0"/>
    <s v="Yenileme"/>
    <s v="Hizmet"/>
    <s v="Çağrı Merkezi"/>
    <s v="Key Account"/>
    <x v="0"/>
    <x v="0"/>
    <s v="Yurt İçi"/>
    <s v="Türkiye"/>
  </r>
  <r>
    <s v="Q3"/>
    <x v="1"/>
    <x v="6"/>
    <m/>
    <s v="4 SIMPLE BİLİŞİM SANAYİ VE TİC. LTD. ŞTİ."/>
    <s v="WPH.02.001"/>
    <s v="Webplus Yazılım Bakımı Hizmeti"/>
    <s v="Univera - Kanal"/>
    <x v="5"/>
    <s v="Enroute"/>
    <s v="Webplus"/>
    <n v="6006"/>
    <m/>
    <n v="1"/>
    <m/>
    <m/>
    <m/>
    <m/>
    <m/>
    <n v="6006"/>
    <m/>
    <m/>
    <m/>
    <m/>
    <m/>
    <m/>
    <s v="4 Simple"/>
    <x v="0"/>
    <s v="Yenileme"/>
    <s v="Hizmet"/>
    <s v="Bakım ve Destek Hizmeti"/>
    <s v="Diğer"/>
    <x v="1"/>
    <x v="11"/>
    <s v="Yurt İçi"/>
    <s v="Türkiye"/>
  </r>
  <r>
    <s v="Q3"/>
    <x v="1"/>
    <x v="6"/>
    <m/>
    <s v="4 SIMPLE BİLİŞİM SANAYİ VE TİC. LTD. ŞTİ."/>
    <s v="WProje Yönetimi.02.001"/>
    <s v="Webplus (Android) Satış Temsilcisi Yazılımı"/>
    <s v="Univera - Kanal"/>
    <x v="5"/>
    <s v="Enroute"/>
    <s v="Webplus"/>
    <n v="4095"/>
    <m/>
    <n v="6"/>
    <m/>
    <m/>
    <m/>
    <m/>
    <m/>
    <n v="24570"/>
    <m/>
    <m/>
    <m/>
    <m/>
    <m/>
    <m/>
    <s v="4 Simple"/>
    <x v="0"/>
    <s v="Yeni Satış"/>
    <s v="Lisans"/>
    <s v="Lisans Satışı"/>
    <s v="Diğer"/>
    <x v="1"/>
    <x v="11"/>
    <s v="Yurt İçi"/>
    <s v="Türkiye"/>
  </r>
  <r>
    <s v="Q3"/>
    <x v="1"/>
    <x v="6"/>
    <m/>
    <s v="MİYA OTOMASYON VE BARKOD BILISIM SISTEMLERI SAN TİC. VE L.T.D. STI."/>
    <s v="UH.01.002"/>
    <s v="Unidox Kontör"/>
    <s v="Univera Kontör Satışı"/>
    <x v="5"/>
    <s v="E-Dönüşüm"/>
    <s v="Unidox"/>
    <n v="2.657"/>
    <m/>
    <n v="10000"/>
    <m/>
    <m/>
    <m/>
    <m/>
    <m/>
    <n v="26570"/>
    <m/>
    <m/>
    <m/>
    <m/>
    <m/>
    <m/>
    <s v="Miya"/>
    <x v="0"/>
    <s v="Yeni Satış"/>
    <s v="Kontor"/>
    <s v="Kontor Satışı"/>
    <s v="Diğer"/>
    <x v="1"/>
    <x v="1"/>
    <s v="Yurt İçi"/>
    <s v="Türkiye"/>
  </r>
  <r>
    <s v="Q3"/>
    <x v="1"/>
    <x v="6"/>
    <m/>
    <s v="MİYA OTOMASYON VE BARKOD BILISIM SISTEMLERI SAN TİC. VE L.T.D. STI."/>
    <s v="UH.01.002"/>
    <s v="Unidox Kontör"/>
    <s v="Univera Kontör Satışı"/>
    <x v="5"/>
    <s v="E-Dönüşüm"/>
    <s v="Unidox"/>
    <n v="2.657"/>
    <m/>
    <n v="10000"/>
    <m/>
    <m/>
    <m/>
    <m/>
    <m/>
    <n v="26570"/>
    <m/>
    <m/>
    <m/>
    <m/>
    <m/>
    <m/>
    <s v="Miya"/>
    <x v="0"/>
    <s v="Yeni Satış"/>
    <s v="Kontor"/>
    <s v="Kontor Satışı"/>
    <s v="Diğer"/>
    <x v="1"/>
    <x v="1"/>
    <s v="Yurt İçi"/>
    <s v="Türkiye"/>
  </r>
  <r>
    <s v="Q3"/>
    <x v="1"/>
    <x v="6"/>
    <m/>
    <s v="MİYA OTOMASYON VE BARKOD BILISIM SISTEMLERI SAN TİC. VE L.T.D. STI."/>
    <s v="UH.01.002"/>
    <s v="Unidox Kontör"/>
    <s v="Univera Kontör Satışı"/>
    <x v="5"/>
    <s v="E-Dönüşüm"/>
    <s v="Unidox"/>
    <n v="2.657"/>
    <m/>
    <n v="10000"/>
    <m/>
    <m/>
    <m/>
    <m/>
    <m/>
    <n v="26570"/>
    <m/>
    <m/>
    <m/>
    <m/>
    <m/>
    <m/>
    <s v="Miya"/>
    <x v="0"/>
    <s v="Yeni Satış"/>
    <s v="Kontor"/>
    <s v="Kontor Satışı"/>
    <s v="Diğer"/>
    <x v="1"/>
    <x v="1"/>
    <s v="Yurt İçi"/>
    <s v="Türkiye"/>
  </r>
  <r>
    <s v="Q3"/>
    <x v="1"/>
    <x v="6"/>
    <m/>
    <s v="KENT GIDA MADDELERİ SAN VE TİC.AŞ."/>
    <s v="EH.06.001"/>
    <s v="Enroute Panorama - Hosting Hizmeti"/>
    <s v="Univera - Kent Gıda"/>
    <x v="12"/>
    <s v="Hosting"/>
    <s v="Enroute"/>
    <n v="132870.53"/>
    <m/>
    <n v="7"/>
    <m/>
    <m/>
    <m/>
    <m/>
    <m/>
    <n v="930093.71"/>
    <m/>
    <m/>
    <m/>
    <m/>
    <m/>
    <m/>
    <s v="Mondelez"/>
    <x v="0"/>
    <s v="Yenileme"/>
    <s v="Hizmet"/>
    <s v="Hosting"/>
    <s v="Key Account"/>
    <x v="0"/>
    <x v="0"/>
    <s v="Yurt İçi"/>
    <s v="Türkiye"/>
  </r>
  <r>
    <s v="Q2"/>
    <x v="0"/>
    <x v="3"/>
    <m/>
    <s v="JTI TÜTÜN ÜRÜNLERI SANAYI A.S"/>
    <s v="EH.02.001"/>
    <s v="EnRoute Panorama - Yazilim Bakimi, Yasatma ve Merkezi Destek Hizmeti"/>
    <s v="Univera - JTI"/>
    <x v="2"/>
    <s v="Enroute"/>
    <m/>
    <n v="129261.72"/>
    <m/>
    <n v="-1"/>
    <m/>
    <n v="0"/>
    <m/>
    <n v="0"/>
    <m/>
    <n v="-129261.72"/>
    <m/>
    <n v="1"/>
    <n v="129261.72"/>
    <s v="TS0202400001084"/>
    <m/>
    <m/>
    <s v="JTI"/>
    <x v="0"/>
    <s v="Yenileme"/>
    <s v="Hizmet"/>
    <s v="Bakım ve Destek Hizmeti"/>
    <s v="Key Account"/>
    <x v="0"/>
    <x v="0"/>
    <s v="Yurt İçi"/>
    <s v="Türkiye"/>
  </r>
  <r>
    <s v="Q2"/>
    <x v="0"/>
    <x v="3"/>
    <m/>
    <s v="JTI TÜTÜN ÜRÜNLERI SANAYI A.S"/>
    <s v="EH.03.003"/>
    <s v="EnRoute Panorama - Uzman Destek Hizmeti"/>
    <s v="Univera - JTI"/>
    <x v="2"/>
    <s v="Enroute"/>
    <m/>
    <n v="100000"/>
    <m/>
    <n v="-3"/>
    <m/>
    <n v="0"/>
    <m/>
    <n v="0"/>
    <m/>
    <n v="-300000"/>
    <m/>
    <n v="3"/>
    <n v="300000"/>
    <s v="TS0202400001082"/>
    <m/>
    <m/>
    <s v="JTI"/>
    <x v="0"/>
    <s v="Yenileme"/>
    <s v="Hizmet"/>
    <s v="Hosting"/>
    <s v="Key Account"/>
    <x v="0"/>
    <x v="0"/>
    <s v="Yurt İçi"/>
    <s v="Türkiye"/>
  </r>
  <r>
    <s v="Q2"/>
    <x v="0"/>
    <x v="3"/>
    <m/>
    <s v="Mey İçki Sanayi ve Ticaret A.Ş."/>
    <s v="EH.05.002"/>
    <s v="EnRoute Panorama - Rapor Gelistirme Hizmeti"/>
    <s v="Univera - Mey İçki"/>
    <x v="0"/>
    <s v="Enroute"/>
    <m/>
    <n v="4201"/>
    <m/>
    <n v="2"/>
    <m/>
    <n v="8402"/>
    <m/>
    <n v="0"/>
    <m/>
    <n v="8402"/>
    <m/>
    <n v="0"/>
    <n v="0"/>
    <s v="UNI240000000510"/>
    <m/>
    <m/>
    <s v="Mey İçki"/>
    <x v="0"/>
    <s v="Yeni Satış"/>
    <s v="Hizmet"/>
    <s v="Rapor Geliştirme"/>
    <s v="Key Account"/>
    <x v="0"/>
    <x v="0"/>
    <s v="Yurt İçi"/>
    <s v="Türkiye"/>
  </r>
  <r>
    <s v="Q2"/>
    <x v="0"/>
    <x v="3"/>
    <m/>
    <s v="V.N.G. GIDA PAZARLAMA-NURAY YILDIRIM"/>
    <s v="EYS.04.012"/>
    <s v="EnRoute Panorama - E-Dönüsüm Modül Lisansi Standart"/>
    <s v="Univera Doğuş Çay Projesi"/>
    <x v="7"/>
    <s v="E-Dönüşüm"/>
    <m/>
    <n v="16631.2"/>
    <m/>
    <n v="1"/>
    <m/>
    <n v="20789"/>
    <m/>
    <n v="4157.8"/>
    <m/>
    <n v="16631.2"/>
    <m/>
    <n v="0"/>
    <n v="0"/>
    <s v="ENV240000000059"/>
    <m/>
    <m/>
    <s v="Doğuş Çay"/>
    <x v="0"/>
    <s v="Yeni Satış"/>
    <s v="Lisans"/>
    <s v="Lisans Satışı"/>
    <s v="Key Account"/>
    <x v="0"/>
    <x v="0"/>
    <s v="Yurt İçi"/>
    <s v="Türkiye"/>
  </r>
  <r>
    <s v="Q2"/>
    <x v="0"/>
    <x v="3"/>
    <m/>
    <s v="JTI TÜTÜN ÜRÜNLERI SANAYI A.S"/>
    <s v="EH.03.001"/>
    <s v="EnRoute Panorama - Çafri Merkezi Hizmeti  (MSD)"/>
    <s v="Univera - JTI"/>
    <x v="2"/>
    <s v="Enroute"/>
    <m/>
    <n v="24504.789999999997"/>
    <m/>
    <n v="-12"/>
    <m/>
    <n v="0"/>
    <m/>
    <n v="0"/>
    <m/>
    <n v="-294057.48"/>
    <m/>
    <n v="12"/>
    <n v="294057.48"/>
    <s v="TS0202400001085"/>
    <m/>
    <m/>
    <s v="JTI"/>
    <x v="0"/>
    <s v="Yenileme"/>
    <s v="Hizmet"/>
    <s v="Çağrı Merkezi"/>
    <s v="Key Account"/>
    <x v="0"/>
    <x v="0"/>
    <s v="Yurt İçi"/>
    <s v="Türkiye"/>
  </r>
  <r>
    <s v="Q3"/>
    <x v="1"/>
    <x v="6"/>
    <m/>
    <s v="MATRIKS BİLGİSAYAR SİSTEMLERİ LTD.ŞTİ"/>
    <s v="WPH.02.001"/>
    <s v="Webplus Yazılım Bakımı Hizmeti"/>
    <s v="Univera - Kanal"/>
    <x v="5"/>
    <s v="Enroute"/>
    <s v="Webplus"/>
    <n v="10000"/>
    <m/>
    <n v="1"/>
    <m/>
    <m/>
    <m/>
    <m/>
    <m/>
    <n v="10000"/>
    <m/>
    <m/>
    <m/>
    <m/>
    <m/>
    <m/>
    <s v="Matriks"/>
    <x v="0"/>
    <s v="Yenileme"/>
    <s v="Hizmet"/>
    <s v="Bakım ve Destek Hizmeti"/>
    <s v="Diğer"/>
    <x v="1"/>
    <x v="2"/>
    <s v="Yurt İçi"/>
    <s v="Türkiye"/>
  </r>
  <r>
    <s v="Q3"/>
    <x v="1"/>
    <x v="6"/>
    <m/>
    <s v="POLARİS YAZILIM ÇÖZÜMLERİ VE DANIŞMANLIK HİZMETLERİ LTD.ŞTİ."/>
    <s v="WPH.02.001"/>
    <s v="Webplus Yazılım Bakımı Hizmeti"/>
    <s v="Univera - Kanal"/>
    <x v="5"/>
    <s v="Enroute"/>
    <s v="Webplus"/>
    <n v="8550"/>
    <m/>
    <n v="1"/>
    <m/>
    <m/>
    <m/>
    <m/>
    <m/>
    <n v="8550"/>
    <m/>
    <m/>
    <m/>
    <m/>
    <m/>
    <m/>
    <s v="Polaris"/>
    <x v="0"/>
    <s v="Yenileme"/>
    <s v="Hizmet"/>
    <s v="Bakım ve Destek Hizmeti"/>
    <s v="Diğer"/>
    <x v="1"/>
    <x v="5"/>
    <s v="Yurt İçi"/>
    <s v="Türkiye"/>
  </r>
  <r>
    <s v="Q3"/>
    <x v="1"/>
    <x v="6"/>
    <m/>
    <s v="POLARİS YAZILIM ÇÖZÜMLERİ VE DANIŞMANLIK HİZMETLERİ LTD.ŞTİ."/>
    <s v="WPH.02.001"/>
    <s v="Webplus Yazılım Bakımı Hizmeti"/>
    <s v="Univera - Kanal"/>
    <x v="5"/>
    <s v="Enroute"/>
    <s v="Webplus"/>
    <n v="1000"/>
    <m/>
    <n v="1"/>
    <m/>
    <m/>
    <m/>
    <m/>
    <m/>
    <n v="1000"/>
    <m/>
    <m/>
    <m/>
    <m/>
    <m/>
    <m/>
    <s v="Polaris"/>
    <x v="0"/>
    <s v="Yenileme"/>
    <s v="Hizmet"/>
    <s v="Bakım ve Destek Hizmeti"/>
    <s v="Diğer"/>
    <x v="1"/>
    <x v="5"/>
    <s v="Yurt İçi"/>
    <s v="Türkiye"/>
  </r>
  <r>
    <s v="Q3"/>
    <x v="1"/>
    <x v="6"/>
    <m/>
    <s v="POLARİS YAZILIM ÇÖZÜMLERİ VE DANIŞMANLIK HİZMETLERİ LTD.ŞTİ."/>
    <s v="WProje Yönetimi.02.008"/>
    <s v="Webplus (IOS) Satış Temsilcisi Yazılımı"/>
    <s v="Univera - Kanal"/>
    <x v="5"/>
    <s v="Enroute"/>
    <s v="Webplus"/>
    <n v="2275"/>
    <m/>
    <n v="2"/>
    <m/>
    <m/>
    <m/>
    <m/>
    <m/>
    <n v="4550"/>
    <m/>
    <m/>
    <m/>
    <m/>
    <m/>
    <m/>
    <s v="Polaris"/>
    <x v="0"/>
    <s v="Yeni Satış"/>
    <s v="Lisans"/>
    <s v="Lisans Satışı"/>
    <s v="Diğer"/>
    <x v="1"/>
    <x v="5"/>
    <s v="Yurt İçi"/>
    <s v="Türkiye"/>
  </r>
  <r>
    <s v="Q3"/>
    <x v="1"/>
    <x v="6"/>
    <m/>
    <s v="MATRIKS BİLGİSAYAR SİSTEMLERİ LTD.ŞTİ"/>
    <s v="WProje Yönetimi.02.001"/>
    <s v="Webplus (Android) Satış Temsilcisi Yazılımı"/>
    <s v="Univera - Kanal"/>
    <x v="5"/>
    <s v="Enroute"/>
    <s v="Webplus"/>
    <n v="2587.5"/>
    <m/>
    <n v="1"/>
    <m/>
    <m/>
    <m/>
    <m/>
    <m/>
    <n v="2587.5"/>
    <m/>
    <m/>
    <m/>
    <m/>
    <m/>
    <m/>
    <s v="Matriks"/>
    <x v="0"/>
    <s v="Yeni Satış"/>
    <s v="Lisans"/>
    <s v="Lisans Satışı"/>
    <s v="Diğer"/>
    <x v="1"/>
    <x v="2"/>
    <s v="Yurt İçi"/>
    <s v="Türkiye"/>
  </r>
  <r>
    <s v="Q3"/>
    <x v="1"/>
    <x v="6"/>
    <m/>
    <s v="MİYA OTOMASYON VE BARKOD BILISIM SISTEMLERI SAN TİC. VE L.T.D. STI."/>
    <s v="WProje Yönetimi.02.001"/>
    <s v="Webplus (Android) Satış Temsilcisi Yazılımı"/>
    <s v="Univera - Kanal"/>
    <x v="5"/>
    <s v="Enroute"/>
    <s v="Webplus"/>
    <n v="4550"/>
    <m/>
    <n v="1"/>
    <m/>
    <m/>
    <m/>
    <m/>
    <m/>
    <n v="4550"/>
    <m/>
    <m/>
    <m/>
    <m/>
    <m/>
    <m/>
    <s v="Miya"/>
    <x v="0"/>
    <s v="Yeni Satış"/>
    <s v="Lisans"/>
    <s v="Lisans Satışı"/>
    <s v="Diğer"/>
    <x v="1"/>
    <x v="1"/>
    <s v="Yurt İçi"/>
    <s v="Türkiye"/>
  </r>
  <r>
    <s v="Q3"/>
    <x v="1"/>
    <x v="6"/>
    <m/>
    <s v="KENT GIDA MADDELERİ SAN VE TİC.AŞ."/>
    <s v="QH.01.001"/>
    <s v="Quest Panorama - Proje ve Ürün Yönetimi Danışmanlığı Hizmeti"/>
    <s v="Univera - Kent Gıda"/>
    <x v="12"/>
    <s v="Quest"/>
    <s v="Quest"/>
    <n v="20000"/>
    <m/>
    <n v="5"/>
    <m/>
    <m/>
    <m/>
    <m/>
    <m/>
    <n v="100000"/>
    <m/>
    <m/>
    <m/>
    <m/>
    <m/>
    <m/>
    <s v="Mondelez"/>
    <x v="0"/>
    <s v="Yeni Satış"/>
    <s v="Hizmet"/>
    <s v="Proje Yönetimi ve Danışmanlık"/>
    <s v="Key Account"/>
    <x v="0"/>
    <x v="0"/>
    <s v="Yurt İçi"/>
    <s v="Türkiye"/>
  </r>
  <r>
    <s v="Q3"/>
    <x v="1"/>
    <x v="6"/>
    <m/>
    <s v="MİYA OTOMASYON VE BARKOD BILISIM SISTEMLERI SAN TİC. VE L.T.D. STI."/>
    <s v="UH.01.002"/>
    <s v="Unidox Kontör"/>
    <s v="Univera Kontör Satışı"/>
    <x v="5"/>
    <s v="E-Dönüşüm"/>
    <s v="Unidox"/>
    <n v="3.7530000000000001"/>
    <m/>
    <n v="5000"/>
    <m/>
    <m/>
    <m/>
    <m/>
    <m/>
    <n v="18765"/>
    <m/>
    <m/>
    <m/>
    <m/>
    <m/>
    <m/>
    <s v="Miya"/>
    <x v="0"/>
    <s v="Yeni Satış"/>
    <s v="Kontor"/>
    <s v="Kontor Satışı"/>
    <s v="Diğer"/>
    <x v="1"/>
    <x v="1"/>
    <s v="Yurt İçi"/>
    <s v="Türkiye"/>
  </r>
  <r>
    <s v="Q3"/>
    <x v="1"/>
    <x v="6"/>
    <m/>
    <s v="BAHAR TOPTAN GIDA TİCARETİ - ZEHRA BAHAR"/>
    <s v="UH.01.002"/>
    <s v="Unidox Kontör"/>
    <s v="Univera Doğuş Çay Projesi"/>
    <x v="6"/>
    <s v="E-Dönüşüm"/>
    <s v="Unidox"/>
    <n v="2.6"/>
    <m/>
    <n v="25000"/>
    <m/>
    <m/>
    <m/>
    <m/>
    <m/>
    <n v="65000"/>
    <m/>
    <m/>
    <m/>
    <m/>
    <m/>
    <m/>
    <s v="Doğuş Çay"/>
    <x v="0"/>
    <s v="Yeni Satış"/>
    <s v="Kontor"/>
    <s v="Kontor Satışı"/>
    <s v="Diğer"/>
    <x v="0"/>
    <x v="0"/>
    <s v="Yurt İçi"/>
    <s v="Türkiye"/>
  </r>
  <r>
    <s v="Q3"/>
    <x v="1"/>
    <x v="6"/>
    <m/>
    <s v="HANEDAR OTO LASTİK SANAYİ İNŞAAT EMLAK TURİZM VE TİCARET LİMİTED ŞİRKETİ"/>
    <s v="UH.01.002"/>
    <s v="Unidox Kontör"/>
    <s v="Univera Kontör Satışı"/>
    <x v="6"/>
    <s v="E-Dönüşüm"/>
    <s v="Unidox"/>
    <n v="1.86"/>
    <m/>
    <n v="50000"/>
    <m/>
    <m/>
    <m/>
    <m/>
    <m/>
    <n v="93000"/>
    <m/>
    <m/>
    <m/>
    <m/>
    <m/>
    <m/>
    <s v="Brisa"/>
    <x v="0"/>
    <s v="Yeni Satış"/>
    <s v="Kontor"/>
    <s v="Kontor Satışı"/>
    <s v="Diğer"/>
    <x v="0"/>
    <x v="0"/>
    <s v="Yurt İçi"/>
    <s v="Türkiye"/>
  </r>
  <r>
    <s v="Q3"/>
    <x v="1"/>
    <x v="6"/>
    <m/>
    <s v="Hizmet MARKET -ŞÜKRÜ CAN BAKIR"/>
    <s v="UH.01.002"/>
    <s v="Unidox Kontör"/>
    <s v="Univera Kontör Satışı"/>
    <x v="6"/>
    <s v="E-Dönüşüm"/>
    <s v="Unidox"/>
    <n v="2.8"/>
    <m/>
    <n v="10000"/>
    <m/>
    <m/>
    <m/>
    <m/>
    <m/>
    <n v="28000"/>
    <m/>
    <m/>
    <m/>
    <m/>
    <m/>
    <m/>
    <s v="Doğuş Çay"/>
    <x v="0"/>
    <s v="Yeni Satış"/>
    <s v="Kontor"/>
    <s v="Kontor Satışı"/>
    <s v="Diğer"/>
    <x v="0"/>
    <x v="0"/>
    <s v="Yurt İçi"/>
    <s v="Türkiye"/>
  </r>
  <r>
    <s v="Q3"/>
    <x v="1"/>
    <x v="6"/>
    <m/>
    <s v="Karacasulu Gıda ve Tarım Ürünleri San. ve Tic. Ltd. Şti."/>
    <s v="UH.01.002"/>
    <s v="Unidox Kontör"/>
    <s v="Univera Kontör Satışı"/>
    <x v="6"/>
    <s v="E-Dönüşüm"/>
    <s v="Unidox"/>
    <n v="2.8"/>
    <m/>
    <n v="10000"/>
    <m/>
    <m/>
    <m/>
    <m/>
    <m/>
    <n v="28000"/>
    <m/>
    <m/>
    <m/>
    <m/>
    <m/>
    <m/>
    <s v="Karacasulu Gıda"/>
    <x v="0"/>
    <s v="Yeni Satış"/>
    <s v="Kontor"/>
    <s v="Kontor Satışı"/>
    <s v="Diğer"/>
    <x v="0"/>
    <x v="0"/>
    <s v="Yurt İçi"/>
    <s v="Türkiye"/>
  </r>
  <r>
    <s v="Q3"/>
    <x v="1"/>
    <x v="6"/>
    <m/>
    <s v="ÖZBİLGİÇLER GIDA İHT.MAD.MEŞR.SAN.VE TİC.LTD.ŞTİ."/>
    <s v="UH.01.002"/>
    <s v="Unidox Kontör"/>
    <s v="Univera Kontör Satışı"/>
    <x v="6"/>
    <s v="E-Dönüşüm"/>
    <s v="Unidox"/>
    <n v="2.6"/>
    <m/>
    <n v="10000"/>
    <m/>
    <m/>
    <m/>
    <m/>
    <m/>
    <n v="26000"/>
    <m/>
    <m/>
    <m/>
    <m/>
    <m/>
    <m/>
    <s v="Nestle"/>
    <x v="0"/>
    <s v="Yeni Satış"/>
    <s v="Kontor"/>
    <s v="Kontor Satışı"/>
    <s v="Diğer"/>
    <x v="0"/>
    <x v="0"/>
    <s v="Yurt İçi"/>
    <s v="Türkiye"/>
  </r>
  <r>
    <s v="Q3"/>
    <x v="1"/>
    <x v="6"/>
    <m/>
    <s v="AYSANLAR GIDA OTOMOTİV TOPRAK MAHSULLERİ SANAYİ VE TİCARET LİMİTED ŞİRKETİ"/>
    <s v="UH.01.002"/>
    <s v="Unidox Kontör"/>
    <s v="Univera Kontör Satışı"/>
    <x v="6"/>
    <s v="E-Dönüşüm"/>
    <s v="Unidox"/>
    <n v="3.5"/>
    <m/>
    <n v="5000"/>
    <m/>
    <m/>
    <m/>
    <m/>
    <m/>
    <n v="17500"/>
    <m/>
    <m/>
    <m/>
    <m/>
    <m/>
    <m/>
    <s v="Aysanlar"/>
    <x v="3"/>
    <s v="Yeni Satış"/>
    <s v="Kontor"/>
    <s v="Kontor Satışı"/>
    <s v="Diğer"/>
    <x v="0"/>
    <x v="0"/>
    <s v="Yurt İçi"/>
    <s v="Türkiye"/>
  </r>
  <r>
    <s v="Q3"/>
    <x v="1"/>
    <x v="6"/>
    <m/>
    <s v="CAN GIDA TİC. LTD. ŞTİ."/>
    <s v="UH.01.002"/>
    <s v="Unidox Kontör"/>
    <s v="Univera Kontör Satışı"/>
    <x v="6"/>
    <s v="E-Dönüşüm"/>
    <s v="Unidox"/>
    <n v="2.8"/>
    <m/>
    <n v="10000"/>
    <m/>
    <m/>
    <m/>
    <m/>
    <m/>
    <n v="28000"/>
    <m/>
    <m/>
    <m/>
    <m/>
    <m/>
    <m/>
    <s v="Can Gıda"/>
    <x v="3"/>
    <s v="Yeni Satış"/>
    <s v="Kontor"/>
    <s v="Kontor Satışı"/>
    <s v="Diğer"/>
    <x v="0"/>
    <x v="0"/>
    <s v="Yurt İçi"/>
    <s v="Türkiye"/>
  </r>
  <r>
    <s v="Q3"/>
    <x v="1"/>
    <x v="6"/>
    <m/>
    <s v="SALİHOĞLU GIDA MES.NAK.INS.PAZ.SAN.VTIC.LTD.STI."/>
    <s v="UH.01.002"/>
    <s v="Unidox Kontör"/>
    <s v="Univera Kontör Satışı"/>
    <x v="6"/>
    <s v="E-Dönüşüm"/>
    <s v="Unidox"/>
    <n v="5.5"/>
    <m/>
    <n v="2000"/>
    <m/>
    <m/>
    <m/>
    <m/>
    <m/>
    <n v="11000"/>
    <m/>
    <m/>
    <m/>
    <m/>
    <m/>
    <m/>
    <s v="Salihoğlu"/>
    <x v="3"/>
    <s v="Yeni Satış"/>
    <s v="Kontor"/>
    <s v="Kontor Satışı"/>
    <s v="Diğer"/>
    <x v="0"/>
    <x v="0"/>
    <s v="Yurt İçi"/>
    <s v="Türkiye"/>
  </r>
  <r>
    <s v="Q2"/>
    <x v="0"/>
    <x v="3"/>
    <m/>
    <s v="JTI TÜTÜN ÜRÜNLERI PAZARLAMA A.S."/>
    <s v="EH.02.001"/>
    <s v="EnRoute Panorama - Yazilim Bakimi, Yasatma ve Merkezi Destek Hizmeti"/>
    <s v="Univera - JTI"/>
    <x v="2"/>
    <s v="Enroute"/>
    <m/>
    <n v="10771.81"/>
    <m/>
    <n v="12"/>
    <m/>
    <n v="129261.72"/>
    <m/>
    <n v="0"/>
    <m/>
    <n v="129261.72"/>
    <m/>
    <n v="0"/>
    <n v="0"/>
    <s v="UNI240000000568"/>
    <m/>
    <m/>
    <s v="JTI"/>
    <x v="0"/>
    <s v="Yenileme"/>
    <s v="Hizmet"/>
    <s v="Bakım ve Destek Hizmeti"/>
    <s v="Key Account"/>
    <x v="0"/>
    <x v="0"/>
    <s v="Yurt İçi"/>
    <s v="Türkiye"/>
  </r>
  <r>
    <s v="Q2"/>
    <x v="0"/>
    <x v="3"/>
    <m/>
    <s v="JTI TÜTÜN ÜRÜNLERI PAZARLAMA A.S."/>
    <s v="EH.03.003"/>
    <s v="EnRoute Panorama - Uzman Destek Hizmeti"/>
    <s v="Univera - JTI"/>
    <x v="2"/>
    <s v="Enroute"/>
    <m/>
    <n v="100000"/>
    <m/>
    <n v="3"/>
    <m/>
    <n v="300000"/>
    <m/>
    <n v="0"/>
    <m/>
    <n v="300000"/>
    <m/>
    <n v="0"/>
    <n v="0"/>
    <s v="UNI240000000571"/>
    <m/>
    <m/>
    <s v="JTI"/>
    <x v="0"/>
    <s v="Yenileme"/>
    <s v="Hizmet"/>
    <s v="Hosting"/>
    <s v="Key Account"/>
    <x v="0"/>
    <x v="0"/>
    <s v="Yurt İçi"/>
    <s v="Türkiye"/>
  </r>
  <r>
    <s v="Q2"/>
    <x v="0"/>
    <x v="3"/>
    <m/>
    <s v="JTI TÜTÜN ÜRÜNLERI PAZARLAMA A.S."/>
    <s v="EH.03.001"/>
    <s v="EnRoute Panorama - Çafri Merkezi Hizmeti  (MSD)"/>
    <s v="Univera - JTI"/>
    <x v="2"/>
    <s v="Enroute"/>
    <m/>
    <n v="24504.789999999997"/>
    <m/>
    <n v="12"/>
    <m/>
    <n v="294057.48"/>
    <m/>
    <n v="0"/>
    <m/>
    <n v="294057.48"/>
    <m/>
    <n v="0"/>
    <n v="0"/>
    <s v="UNI240000000570"/>
    <m/>
    <m/>
    <s v="JTI"/>
    <x v="0"/>
    <s v="Yenileme"/>
    <s v="Hizmet"/>
    <s v="Çağrı Merkezi"/>
    <s v="Key Account"/>
    <x v="0"/>
    <x v="0"/>
    <s v="Yurt İçi"/>
    <s v="Türkiye"/>
  </r>
  <r>
    <s v="Q3"/>
    <x v="1"/>
    <x v="6"/>
    <m/>
    <s v="ALİ SERGEN KART"/>
    <s v="WPH.02.001"/>
    <s v="Webplus Yazılım Bakımı Hizmeti"/>
    <s v="Univera - Kanal"/>
    <x v="5"/>
    <s v="Enroute"/>
    <s v="Webplus"/>
    <n v="5882"/>
    <m/>
    <n v="1"/>
    <m/>
    <m/>
    <m/>
    <m/>
    <m/>
    <n v="5882"/>
    <m/>
    <m/>
    <m/>
    <m/>
    <m/>
    <m/>
    <s v="Ali Sergen Kart"/>
    <x v="0"/>
    <s v="Yenileme"/>
    <s v="Hizmet"/>
    <s v="Bakım ve Destek Hizmeti"/>
    <s v="Diğer"/>
    <x v="1"/>
    <x v="7"/>
    <s v="Yurt İçi"/>
    <s v="Türkiye"/>
  </r>
  <r>
    <s v="Q3"/>
    <x v="1"/>
    <x v="6"/>
    <m/>
    <s v="MİYA OTOMASYON VE BARKOD BILISIM SISTEMLERI SAN TİC. VE L.T.D. STI."/>
    <s v="WPH.02.001"/>
    <s v="Webplus Yazılım Bakımı Hizmeti"/>
    <s v="Univera - Kanal"/>
    <x v="5"/>
    <s v="Enroute"/>
    <s v="Webplus"/>
    <n v="15272"/>
    <m/>
    <n v="1"/>
    <m/>
    <m/>
    <m/>
    <m/>
    <m/>
    <n v="15272"/>
    <m/>
    <m/>
    <m/>
    <m/>
    <m/>
    <m/>
    <s v="Miya"/>
    <x v="0"/>
    <s v="Yenileme"/>
    <s v="Hizmet"/>
    <s v="Bakım ve Destek Hizmeti"/>
    <s v="Diğer"/>
    <x v="1"/>
    <x v="1"/>
    <s v="Yurt İçi"/>
    <s v="Türkiye"/>
  </r>
  <r>
    <s v="Q3"/>
    <x v="1"/>
    <x v="6"/>
    <m/>
    <s v="YUSUF ALDEMİR (ALDEMİR BİLİŞİM HizmetLERİ VE DANIŞMANLIK)"/>
    <s v="WPH.02.001"/>
    <s v="Webplus Yazılım Bakımı Hizmeti"/>
    <s v="Univera - Kanal"/>
    <x v="5"/>
    <s v="Enroute"/>
    <s v="Webplus"/>
    <n v="26490.75"/>
    <m/>
    <n v="1"/>
    <m/>
    <m/>
    <m/>
    <m/>
    <m/>
    <n v="26490.75"/>
    <m/>
    <m/>
    <m/>
    <m/>
    <m/>
    <m/>
    <s v="Aldemir Bilişim"/>
    <x v="0"/>
    <s v="Yenileme"/>
    <s v="Hizmet"/>
    <s v="Bakım ve Destek Hizmeti"/>
    <s v="Diğer"/>
    <x v="1"/>
    <x v="3"/>
    <s v="Yurt İçi"/>
    <s v="Türkiye"/>
  </r>
  <r>
    <s v="Q3"/>
    <x v="1"/>
    <x v="6"/>
    <m/>
    <s v="MİYA OTOMASYON VE BARKOD BILISIM SISTEMLERI SAN TİC. VE L.T.D. STI."/>
    <s v="WProje Yönetimi.01.007"/>
    <s v="Webplus E-Dönüşüm Yazılımı"/>
    <s v="Univera - Kanal"/>
    <x v="5"/>
    <s v="Enroute"/>
    <s v="Webplus"/>
    <n v="12480"/>
    <m/>
    <n v="1"/>
    <m/>
    <m/>
    <m/>
    <m/>
    <m/>
    <n v="12480"/>
    <m/>
    <m/>
    <m/>
    <m/>
    <m/>
    <m/>
    <s v="Miya"/>
    <x v="0"/>
    <s v="Yeni Satış"/>
    <s v="Lisans"/>
    <s v="Lisans Satışı"/>
    <s v="Diğer"/>
    <x v="1"/>
    <x v="1"/>
    <s v="Yurt İçi"/>
    <s v="Türkiye"/>
  </r>
  <r>
    <s v="Q3"/>
    <x v="1"/>
    <x v="6"/>
    <m/>
    <s v="ALİ SERGEN KART"/>
    <s v="WProje Yönetimi.01.006"/>
    <s v="Webplus Distribution Satış-Dağıtım Yazılımı (Light)"/>
    <s v="Univera - Kanal"/>
    <x v="5"/>
    <s v="Enroute"/>
    <s v="Webplus"/>
    <n v="16387.5"/>
    <m/>
    <n v="1"/>
    <m/>
    <m/>
    <m/>
    <m/>
    <m/>
    <n v="16387.5"/>
    <m/>
    <m/>
    <m/>
    <m/>
    <m/>
    <m/>
    <s v="Ali Sergen Kart"/>
    <x v="0"/>
    <s v="Yeni Satış"/>
    <s v="Lisans"/>
    <s v="Lisans Satışı"/>
    <s v="Diğer"/>
    <x v="1"/>
    <x v="7"/>
    <s v="Yurt İçi"/>
    <s v="Türkiye"/>
  </r>
  <r>
    <s v="Q3"/>
    <x v="1"/>
    <x v="6"/>
    <m/>
    <s v="MİYA OTOMASYON VE BARKOD BILISIM SISTEMLERI SAN TİC. VE L.T.D. STI."/>
    <s v="WProje Yönetimi.01.002"/>
    <s v="Webplus Dağıtım Kanalı Yazılımı"/>
    <s v="Univera - Kanal"/>
    <x v="5"/>
    <s v="Enroute"/>
    <s v="Webplus"/>
    <n v="12480"/>
    <m/>
    <n v="1"/>
    <m/>
    <m/>
    <m/>
    <m/>
    <m/>
    <n v="12480"/>
    <m/>
    <m/>
    <m/>
    <m/>
    <m/>
    <m/>
    <s v="Miya"/>
    <x v="0"/>
    <s v="Yeni Satış"/>
    <s v="Lisans"/>
    <s v="Lisans Satışı"/>
    <s v="Diğer"/>
    <x v="1"/>
    <x v="1"/>
    <s v="Yurt İçi"/>
    <s v="Türkiye"/>
  </r>
  <r>
    <s v="Q3"/>
    <x v="1"/>
    <x v="6"/>
    <m/>
    <s v="ALİ SERGEN KART"/>
    <s v="WProje Yönetimi.02.001"/>
    <s v="Webplus (Android) Satış Temsilcisi Yazılımı"/>
    <s v="Univera - Kanal"/>
    <x v="5"/>
    <s v="Enroute"/>
    <s v="Webplus"/>
    <n v="2458.125"/>
    <m/>
    <n v="3"/>
    <m/>
    <m/>
    <m/>
    <m/>
    <m/>
    <n v="7374.375"/>
    <m/>
    <m/>
    <m/>
    <m/>
    <m/>
    <m/>
    <s v="Ali Sergen Kart"/>
    <x v="0"/>
    <s v="Yeni Satış"/>
    <s v="Lisans"/>
    <s v="Lisans Satışı"/>
    <s v="Diğer"/>
    <x v="1"/>
    <x v="7"/>
    <s v="Yurt İçi"/>
    <s v="Türkiye"/>
  </r>
  <r>
    <s v="Q3"/>
    <x v="1"/>
    <x v="6"/>
    <m/>
    <s v="MİYA OTOMASYON VE BARKOD BILISIM SISTEMLERI SAN TİC. VE L.T.D. STI."/>
    <s v="WProje Yönetimi.02.001"/>
    <s v="Webplus (Android) Satış Temsilcisi Yazılımı"/>
    <s v="Univera - Kanal"/>
    <x v="5"/>
    <s v="Enroute"/>
    <s v="Webplus"/>
    <n v="3640"/>
    <m/>
    <n v="7"/>
    <m/>
    <m/>
    <m/>
    <m/>
    <m/>
    <n v="25480"/>
    <m/>
    <m/>
    <m/>
    <m/>
    <m/>
    <m/>
    <s v="Miya"/>
    <x v="0"/>
    <s v="Yeni Satış"/>
    <s v="Lisans"/>
    <s v="Lisans Satışı"/>
    <s v="Diğer"/>
    <x v="1"/>
    <x v="1"/>
    <s v="Yurt İçi"/>
    <s v="Türkiye"/>
  </r>
  <r>
    <s v="Q3"/>
    <x v="1"/>
    <x v="6"/>
    <m/>
    <s v="YUSUF ALDEMİR (ALDEMİR BİLİŞİM HizmetLERİ VE DANIŞMANLIK)"/>
    <s v="WProje Yönetimi.02.001"/>
    <s v="Webplus (Android) Satış Temsilcisi Yazılımı"/>
    <s v="Univera - Kanal"/>
    <x v="5"/>
    <s v="Enroute"/>
    <s v="Webplus"/>
    <n v="3412.5"/>
    <m/>
    <n v="30"/>
    <m/>
    <m/>
    <m/>
    <m/>
    <m/>
    <n v="102375"/>
    <m/>
    <m/>
    <m/>
    <m/>
    <m/>
    <m/>
    <s v="Aldemir Bilişim"/>
    <x v="0"/>
    <s v="Yeni Satış"/>
    <s v="Lisans"/>
    <s v="Lisans Satışı"/>
    <s v="Diğer"/>
    <x v="1"/>
    <x v="3"/>
    <s v="Yurt İçi"/>
    <s v="Türkiye"/>
  </r>
  <r>
    <s v="Q3"/>
    <x v="1"/>
    <x v="6"/>
    <m/>
    <s v="YUSUF ALDEMİR (ALDEMİR BİLİŞİM HizmetLERİ VE DANIŞMANLIK)"/>
    <s v="WProje Yönetimi.01.004"/>
    <s v="Web Plus Ek Kullanıcı Yazılımı (5 Kullanıcı)"/>
    <s v="Univera - Kanal"/>
    <x v="5"/>
    <s v="Enroute"/>
    <s v="Webplus"/>
    <n v="18037.5"/>
    <m/>
    <n v="1"/>
    <m/>
    <m/>
    <m/>
    <m/>
    <m/>
    <n v="18037.5"/>
    <m/>
    <m/>
    <m/>
    <m/>
    <m/>
    <m/>
    <s v="Aldemir Bilişim"/>
    <x v="0"/>
    <s v="Yeni Satış"/>
    <s v="Lisans"/>
    <s v="Lisans Satışı"/>
    <s v="Diğer"/>
    <x v="1"/>
    <x v="3"/>
    <s v="Yurt İçi"/>
    <s v="Türkiye"/>
  </r>
  <r>
    <s v="Q3"/>
    <x v="1"/>
    <x v="6"/>
    <m/>
    <s v="ALİ SERGEN KART"/>
    <s v="WProje Yönetimi.01.003"/>
    <s v="Web Plus Ek Kullanıcı Yazılımı (1 Kullanıcı)"/>
    <s v="Univera - Kanal"/>
    <x v="5"/>
    <s v="Enroute"/>
    <s v="Webplus"/>
    <n v="1638.75"/>
    <m/>
    <n v="1"/>
    <m/>
    <m/>
    <m/>
    <m/>
    <m/>
    <n v="1638.75"/>
    <m/>
    <m/>
    <m/>
    <m/>
    <m/>
    <m/>
    <s v="Ali Sergen Kart"/>
    <x v="0"/>
    <s v="Yeni Satış"/>
    <s v="Lisans"/>
    <s v="Lisans Satışı"/>
    <s v="Diğer"/>
    <x v="1"/>
    <x v="7"/>
    <s v="Yurt İçi"/>
    <s v="Türkiye"/>
  </r>
  <r>
    <s v="Q3"/>
    <x v="1"/>
    <x v="6"/>
    <m/>
    <s v="MİYA OTOMASYON VE BARKOD BILISIM SISTEMLERI SAN TİC. VE L.T.D. STI."/>
    <s v="WProje Yönetimi.01.003"/>
    <s v="Web Plus Ek Kullanıcı Yazılımı (1 Kullanıcı)"/>
    <s v="Univera - Kanal"/>
    <x v="5"/>
    <s v="Enroute"/>
    <s v="Webplus"/>
    <n v="4225"/>
    <m/>
    <n v="2"/>
    <m/>
    <m/>
    <m/>
    <m/>
    <m/>
    <n v="8450"/>
    <m/>
    <m/>
    <m/>
    <m/>
    <m/>
    <m/>
    <s v="Miya"/>
    <x v="0"/>
    <s v="Yeni Satış"/>
    <s v="Lisans"/>
    <s v="Lisans Satışı"/>
    <s v="Diğer"/>
    <x v="1"/>
    <x v="1"/>
    <s v="Yurt İçi"/>
    <s v="Türkiye"/>
  </r>
  <r>
    <s v="Q3"/>
    <x v="1"/>
    <x v="6"/>
    <m/>
    <s v="MİYA OTOMASYON VE BARKOD BILISIM SISTEMLERI SAN TİC. VE L.T.D. STI."/>
    <s v="WProje Yönetimi.01.003"/>
    <s v="Web Plus Ek Kullanıcı Yazılımı (1 Kullanıcı)"/>
    <s v="Univera - Kanal"/>
    <x v="5"/>
    <s v="Enroute"/>
    <s v="Webplus"/>
    <n v="5096"/>
    <m/>
    <n v="1"/>
    <m/>
    <m/>
    <m/>
    <m/>
    <m/>
    <n v="5096"/>
    <m/>
    <m/>
    <m/>
    <m/>
    <m/>
    <m/>
    <s v="Miya"/>
    <x v="0"/>
    <s v="Yeni Satış"/>
    <s v="Lisans"/>
    <s v="Lisans Satışı"/>
    <s v="Diğer"/>
    <x v="1"/>
    <x v="1"/>
    <s v="Yurt İçi"/>
    <s v="Türkiye"/>
  </r>
  <r>
    <s v="Q3"/>
    <x v="1"/>
    <x v="6"/>
    <m/>
    <s v="JTI Tütün Ürünleri Pazarlama A.Ş."/>
    <s v="QH.02.001"/>
    <s v="Quest Panorama - Yazılım Bakımı, Yaşatma ve Merkezi Destek Hizmeti"/>
    <s v="Univera - JTI"/>
    <x v="11"/>
    <s v="Quest"/>
    <s v="Quest"/>
    <n v="19939"/>
    <m/>
    <n v="12"/>
    <m/>
    <m/>
    <m/>
    <m/>
    <m/>
    <n v="239268"/>
    <m/>
    <m/>
    <m/>
    <m/>
    <m/>
    <m/>
    <s v="JTI"/>
    <x v="0"/>
    <s v="Yenileme"/>
    <s v="Hizmet"/>
    <s v="Bakım ve Destek Hizmeti"/>
    <s v="Key Account"/>
    <x v="0"/>
    <x v="0"/>
    <s v="Yurt İçi"/>
    <s v="Türkiye"/>
  </r>
  <r>
    <s v="Q3"/>
    <x v="1"/>
    <x v="6"/>
    <m/>
    <s v="JTI Tütün Ürünleri Pazarlama A.Ş."/>
    <s v="QH.03.001"/>
    <s v="Quest Panorama  - Çağrı Merkezi Hizmeti"/>
    <s v="Univera - JTI"/>
    <x v="11"/>
    <s v="Quest"/>
    <s v="Quest"/>
    <n v="36900"/>
    <m/>
    <n v="12"/>
    <m/>
    <m/>
    <m/>
    <m/>
    <m/>
    <n v="442800"/>
    <m/>
    <m/>
    <m/>
    <m/>
    <m/>
    <m/>
    <s v="JTI"/>
    <x v="0"/>
    <s v="Yenileme"/>
    <s v="Hizmet"/>
    <s v="Çağrı Merkezi"/>
    <s v="Key Account"/>
    <x v="0"/>
    <x v="0"/>
    <s v="Yurt İçi"/>
    <s v="Türkiye"/>
  </r>
  <r>
    <s v="Q2"/>
    <x v="0"/>
    <x v="3"/>
    <m/>
    <s v="DOGAN TREND OTOMOTIV TICARET HIZMET VE TEKNOLOJI A.S."/>
    <s v="EY.06.001"/>
    <s v="EnRoute Panorama - Yazilim Gelistirme Hizmeti"/>
    <s v="Univera - Suzuki"/>
    <x v="10"/>
    <s v="Enroute"/>
    <m/>
    <n v="7398.9121540312872"/>
    <m/>
    <n v="16.62"/>
    <m/>
    <n v="204949.86240000001"/>
    <m/>
    <n v="81979.9424"/>
    <m/>
    <n v="122969.92"/>
    <m/>
    <n v="0"/>
    <n v="0"/>
    <s v="UNI240000000576"/>
    <m/>
    <m/>
    <s v="Doğan Trend"/>
    <x v="0"/>
    <s v="Yeni Satış"/>
    <s v="Hizmet"/>
    <s v="Yazılım Geliştirme"/>
    <s v="Key Account"/>
    <x v="0"/>
    <x v="0"/>
    <s v="Yurt İçi"/>
    <s v="Türkiye"/>
  </r>
  <r>
    <s v="Q3"/>
    <x v="1"/>
    <x v="6"/>
    <m/>
    <s v="NİVEA BEİERSDORF TURKEY KOZMETİK SANAYİ VE TİCARET ANONİM ŞİRKETİ"/>
    <s v="EH.06.001"/>
    <s v="Enroute Panorama - Hosting Hizmeti"/>
    <s v="Univera - Nivea Beiersdorf"/>
    <x v="16"/>
    <s v="Hosting"/>
    <s v="Enroute"/>
    <n v="78047.537499999991"/>
    <m/>
    <n v="6"/>
    <m/>
    <m/>
    <m/>
    <m/>
    <m/>
    <n v="468285.22499999998"/>
    <m/>
    <m/>
    <m/>
    <m/>
    <m/>
    <m/>
    <s v="Nivea"/>
    <x v="0"/>
    <s v="Yenileme"/>
    <s v="Hizmet"/>
    <s v="Hosting"/>
    <s v="Diğer"/>
    <x v="0"/>
    <x v="0"/>
    <s v="Yurt İçi"/>
    <s v="Türkiye"/>
  </r>
  <r>
    <s v="Q3"/>
    <x v="1"/>
    <x v="6"/>
    <m/>
    <s v="PERRİGO KİŞİSEL Bakım ÜRÜNLERİ SAN. VE TİC. LTD.ŞTİ"/>
    <s v="EH.06.001"/>
    <s v="Enroute Panorama - Hosting Hizmeti"/>
    <s v="Univera - Omega Pharma"/>
    <x v="5"/>
    <s v="Hosting"/>
    <s v="Enroute"/>
    <n v="2376.6734000000001"/>
    <m/>
    <n v="1"/>
    <m/>
    <m/>
    <m/>
    <m/>
    <m/>
    <n v="2376.6734000000001"/>
    <m/>
    <m/>
    <m/>
    <m/>
    <m/>
    <m/>
    <s v="Perrigo"/>
    <x v="0"/>
    <s v="Yenileme"/>
    <s v="Hizmet"/>
    <s v="Hosting"/>
    <s v="Diğer"/>
    <x v="0"/>
    <x v="0"/>
    <s v="Yurt İçi"/>
    <s v="Türkiye"/>
  </r>
  <r>
    <s v="Q3"/>
    <x v="1"/>
    <x v="6"/>
    <m/>
    <s v="PERRİGO KİŞİSEL Bakım ÜRÜNLERİ SAN. VE TİC. LTD.ŞTİ"/>
    <s v="EH.06.001"/>
    <s v="Enroute Panorama - Hosting Hizmeti"/>
    <s v="Univera - Omega Pharma"/>
    <x v="5"/>
    <s v="Hosting"/>
    <s v="Enroute"/>
    <n v="36254.339999999997"/>
    <m/>
    <n v="1"/>
    <m/>
    <m/>
    <m/>
    <m/>
    <m/>
    <n v="36254.339999999997"/>
    <m/>
    <m/>
    <m/>
    <m/>
    <m/>
    <m/>
    <s v="Perrigo"/>
    <x v="0"/>
    <s v="Yenileme"/>
    <s v="Hizmet"/>
    <s v="Hosting"/>
    <s v="Diğer"/>
    <x v="0"/>
    <x v="0"/>
    <s v="Yurt İçi"/>
    <s v="Türkiye"/>
  </r>
  <r>
    <s v="Q3"/>
    <x v="1"/>
    <x v="6"/>
    <m/>
    <s v="ROYAL CANIN TURKEY EVCİL HAYVAN ÜRÜNLERİ TİC. LTD. ŞTİ."/>
    <s v="EH.06.001"/>
    <s v="Enroute Panorama - Hosting Hizmeti"/>
    <s v="Univera - Royal Canin"/>
    <x v="12"/>
    <s v="Hosting"/>
    <s v="Enroute"/>
    <n v="23794.74"/>
    <m/>
    <n v="6"/>
    <m/>
    <m/>
    <m/>
    <m/>
    <m/>
    <n v="142768.44"/>
    <m/>
    <m/>
    <m/>
    <m/>
    <m/>
    <m/>
    <s v="Royal Canin"/>
    <x v="0"/>
    <s v="Yenileme"/>
    <s v="Hizmet"/>
    <s v="Hosting"/>
    <s v="Diğer"/>
    <x v="0"/>
    <x v="0"/>
    <s v="Yurt İçi"/>
    <s v="Türkiye"/>
  </r>
  <r>
    <s v="Q2"/>
    <x v="0"/>
    <x v="3"/>
    <m/>
    <s v="DOGAN TREND OTOMOTIV TICARET HIZMET VE TEKNOLOJI A.S."/>
    <s v="EY.06.001"/>
    <s v="EnRoute Panorama - Yazilim Gelistirme Hizmeti"/>
    <s v="Univera - Suzuki"/>
    <x v="10"/>
    <s v="Enroute"/>
    <m/>
    <n v="7398.9124999999995"/>
    <m/>
    <n v="8.8000000000000007"/>
    <m/>
    <n v="108517.376"/>
    <m/>
    <n v="43406.946000000004"/>
    <m/>
    <n v="65110.43"/>
    <m/>
    <n v="0"/>
    <n v="0"/>
    <s v="UNI240000000572"/>
    <m/>
    <m/>
    <s v="Doğan Trend"/>
    <x v="0"/>
    <s v="Yeni Satış"/>
    <s v="Hizmet"/>
    <s v="Yazılım Geliştirme"/>
    <s v="Key Account"/>
    <x v="0"/>
    <x v="0"/>
    <s v="Yurt İçi"/>
    <s v="Türkiye"/>
  </r>
  <r>
    <s v="Q2"/>
    <x v="0"/>
    <x v="3"/>
    <m/>
    <s v="Mey İçki Sanayi ve Ticaret A.Ş."/>
    <s v="EY.06.001"/>
    <s v="EnRoute Panorama - Yazilim Gelistirme Hizmeti"/>
    <s v="Univera - Mey İçki"/>
    <x v="0"/>
    <s v="Enroute"/>
    <m/>
    <n v="5071.9999999999991"/>
    <m/>
    <n v="12.96"/>
    <m/>
    <n v="65733.119999999995"/>
    <m/>
    <n v="0"/>
    <m/>
    <n v="65733.119999999995"/>
    <m/>
    <n v="0"/>
    <n v="0"/>
    <s v="UNI240000000578"/>
    <m/>
    <m/>
    <s v="Mey İçki"/>
    <x v="0"/>
    <s v="Yeni Satış"/>
    <s v="Hizmet"/>
    <s v="Yazılım Geliştirme"/>
    <s v="Key Account"/>
    <x v="0"/>
    <x v="0"/>
    <s v="Yurt İçi"/>
    <s v="Türkiye"/>
  </r>
  <r>
    <s v="Q3"/>
    <x v="1"/>
    <x v="6"/>
    <m/>
    <s v="EFES VITANTA MOLDOVA BREWERY S.A"/>
    <s v="QH.02.001"/>
    <s v="Quest Panorama - Yazılım Bakımı, Yaşatma ve Merkezi Destek Hizmeti"/>
    <s v="Univera - Efes Moldova"/>
    <x v="16"/>
    <s v="Quest"/>
    <s v="Quest"/>
    <n v="15915.0553"/>
    <m/>
    <n v="1"/>
    <m/>
    <m/>
    <m/>
    <m/>
    <m/>
    <n v="15915.0553"/>
    <m/>
    <m/>
    <m/>
    <m/>
    <m/>
    <m/>
    <s v="Efes International"/>
    <x v="0"/>
    <s v="Yenileme"/>
    <s v="Hizmet"/>
    <s v="Bakım ve Destek Hizmeti"/>
    <s v="Diğer"/>
    <x v="0"/>
    <x v="0"/>
    <s v="Yurt Dışı"/>
    <s v="Moldova"/>
  </r>
  <r>
    <s v="Q2"/>
    <x v="0"/>
    <x v="3"/>
    <m/>
    <s v="BROWN FORMAN İÇKİ TİC. LTD. ŞTİ."/>
    <s v="EY.06.001"/>
    <s v="EnRoute Panorama - Yazilim Gelistirme Hizmeti"/>
    <s v="Univera - Brown Forman"/>
    <x v="10"/>
    <s v="Enroute"/>
    <m/>
    <n v="11509.42"/>
    <m/>
    <n v="30"/>
    <m/>
    <n v="345282.6"/>
    <m/>
    <n v="0"/>
    <m/>
    <n v="345282.6"/>
    <m/>
    <n v="0"/>
    <n v="0"/>
    <s v="UNI240000000581"/>
    <m/>
    <m/>
    <s v="Brown Forman"/>
    <x v="0"/>
    <s v="Yeni Satış"/>
    <s v="Hizmet"/>
    <s v="Yazılım Geliştirme"/>
    <s v="Key Account"/>
    <x v="0"/>
    <x v="0"/>
    <s v="Yurt İçi"/>
    <s v="Türkiye"/>
  </r>
  <r>
    <s v="Q2"/>
    <x v="0"/>
    <x v="3"/>
    <m/>
    <s v="BROWN FORMAN İÇKİ TİC. LTD. ŞTİ."/>
    <s v="EH.03.006"/>
    <s v="EnRoute Panorama - Uzaktan Kurulum ve Efitim Hizmeti"/>
    <s v="Univera - Brown Forman"/>
    <x v="10"/>
    <s v="Enroute"/>
    <m/>
    <n v="5481"/>
    <m/>
    <n v="2"/>
    <m/>
    <n v="10962"/>
    <m/>
    <n v="0"/>
    <m/>
    <n v="10962"/>
    <m/>
    <n v="0"/>
    <n v="0"/>
    <s v="UNI240000000583"/>
    <m/>
    <m/>
    <s v="Brown Forman"/>
    <x v="0"/>
    <s v="Yeni Satış"/>
    <s v="Hizmet"/>
    <s v="Kurulum ve Eğitim"/>
    <s v="Key Account"/>
    <x v="0"/>
    <x v="0"/>
    <s v="Yurt İçi"/>
    <s v="Türkiye"/>
  </r>
  <r>
    <s v="Q2"/>
    <x v="0"/>
    <x v="3"/>
    <m/>
    <s v="BROWN FORMAN İÇKİ TİC. LTD. ŞTİ."/>
    <s v="EH.05.002"/>
    <s v="EnRoute Panorama - Rapor Gelistirme Hizmeti"/>
    <s v="Univera - Brown Forman"/>
    <x v="10"/>
    <s v="Enroute"/>
    <m/>
    <n v="9865.2199999999993"/>
    <m/>
    <n v="24"/>
    <m/>
    <n v="236765.28"/>
    <m/>
    <n v="0"/>
    <m/>
    <n v="236765.28"/>
    <m/>
    <n v="0"/>
    <n v="0"/>
    <s v="UNI240000000580"/>
    <m/>
    <m/>
    <s v="Brown Forman"/>
    <x v="0"/>
    <s v="Yeni Satış"/>
    <s v="Hizmet"/>
    <s v="Rapor Geliştirme"/>
    <s v="Key Account"/>
    <x v="0"/>
    <x v="0"/>
    <s v="Yurt İçi"/>
    <s v="Türkiye"/>
  </r>
  <r>
    <s v="Q2"/>
    <x v="0"/>
    <x v="3"/>
    <m/>
    <s v="BROWN FORMAN İÇKİ TİC. LTD. ŞTİ."/>
    <s v="EH.01.001"/>
    <s v="EnRoute Panorama - Proje Yönetim Hizmeti"/>
    <s v="Univera - Brown Forman"/>
    <x v="10"/>
    <s v="Enroute"/>
    <m/>
    <n v="11509.42"/>
    <m/>
    <n v="2"/>
    <m/>
    <n v="23018.84"/>
    <m/>
    <n v="0"/>
    <m/>
    <n v="23018.84"/>
    <m/>
    <n v="0"/>
    <n v="0"/>
    <s v="UNI240000000581"/>
    <m/>
    <m/>
    <s v="Brown Forman"/>
    <x v="0"/>
    <s v="Yeni Satış"/>
    <s v="Hizmet"/>
    <s v="Proje Yönetimi ve Danışmanlık"/>
    <s v="Key Account"/>
    <x v="0"/>
    <x v="0"/>
    <s v="Yurt İçi"/>
    <s v="Türkiye"/>
  </r>
  <r>
    <s v="Q2"/>
    <x v="0"/>
    <x v="3"/>
    <m/>
    <s v="BROWN FORMAN İÇKİ TİC. LTD. ŞTİ."/>
    <s v="EYS.04.012"/>
    <s v="EnRoute Panorama - E-Dönüsüm Modül Lisansi Standart"/>
    <s v="Univera - Brown Forman"/>
    <x v="10"/>
    <s v="E-Dönüşüm"/>
    <s v="Enroute"/>
    <n v="20789"/>
    <m/>
    <n v="1"/>
    <m/>
    <n v="20789"/>
    <m/>
    <n v="0"/>
    <m/>
    <n v="20789"/>
    <m/>
    <n v="0"/>
    <n v="0"/>
    <s v="UNI240000000582"/>
    <m/>
    <m/>
    <s v="Brown Forman"/>
    <x v="0"/>
    <s v="Yeni Satış"/>
    <s v="Lisans"/>
    <s v="Lisans Satışı"/>
    <s v="Key Account"/>
    <x v="0"/>
    <x v="0"/>
    <s v="Yurt İçi"/>
    <s v="Türkiye"/>
  </r>
  <r>
    <s v="Q2"/>
    <x v="0"/>
    <x v="3"/>
    <m/>
    <s v="KMK GIDA- MEHMET KODAL"/>
    <s v="EYS.04.012"/>
    <s v="EnRoute Panorama - E-Dönüsüm Modül Lisansi Standart"/>
    <s v="Univera Doğuş Çay Projesi"/>
    <x v="7"/>
    <s v="E-Dönüşüm"/>
    <m/>
    <n v="16631.2"/>
    <m/>
    <n v="1"/>
    <m/>
    <n v="20789"/>
    <m/>
    <n v="4157.8"/>
    <m/>
    <n v="16631.2"/>
    <m/>
    <n v="0"/>
    <n v="0"/>
    <s v="ENV240000000061"/>
    <m/>
    <m/>
    <s v="Doğuş Çay"/>
    <x v="0"/>
    <s v="Yeni Satış"/>
    <s v="Lisans"/>
    <s v="Lisans Satışı"/>
    <s v="Key Account"/>
    <x v="0"/>
    <x v="0"/>
    <s v="Yurt İçi"/>
    <s v="Türkiye"/>
  </r>
  <r>
    <s v="Q3"/>
    <x v="1"/>
    <x v="6"/>
    <m/>
    <s v="MİYA OTOMASYON VE BARKOD BILISIM SISTEMLERI SAN TİC. VE L.T.D. STI."/>
    <s v="WPH.03.001"/>
    <s v="Webplus Hosting HIZMETI"/>
    <s v="Univera - Kanal"/>
    <x v="5"/>
    <s v="Hosting"/>
    <s v="Webplus"/>
    <n v="2422.04"/>
    <m/>
    <n v="1"/>
    <m/>
    <m/>
    <m/>
    <m/>
    <m/>
    <n v="2422.04"/>
    <m/>
    <m/>
    <m/>
    <m/>
    <m/>
    <m/>
    <s v="Miya"/>
    <x v="0"/>
    <s v="Yenileme"/>
    <s v="Hizmet"/>
    <s v="Hosting"/>
    <s v="Diğer"/>
    <x v="1"/>
    <x v="1"/>
    <s v="Yurt İçi"/>
    <s v="Türkiye"/>
  </r>
  <r>
    <s v="Q3"/>
    <x v="1"/>
    <x v="6"/>
    <m/>
    <s v="MİYA OTOMASYON VE BARKOD BILISIM SISTEMLERI SAN TİC. VE L.T.D. STI."/>
    <s v="WPH.03.001"/>
    <s v="Webplus Hosting HIZMETI"/>
    <s v="Univera - Kanal"/>
    <x v="5"/>
    <s v="Hosting"/>
    <s v="Webplus"/>
    <n v="2597.0100000000002"/>
    <m/>
    <n v="4"/>
    <m/>
    <m/>
    <m/>
    <m/>
    <m/>
    <n v="10388.040000000001"/>
    <m/>
    <m/>
    <m/>
    <m/>
    <m/>
    <m/>
    <s v="Miya"/>
    <x v="0"/>
    <s v="Yenileme"/>
    <s v="Hizmet"/>
    <s v="Hosting"/>
    <s v="Diğer"/>
    <x v="1"/>
    <x v="1"/>
    <s v="Yurt İçi"/>
    <s v="Türkiye"/>
  </r>
  <r>
    <s v="Q3"/>
    <x v="1"/>
    <x v="6"/>
    <m/>
    <s v="MİYA OTOMASYON VE BARKOD BILISIM SISTEMLERI SAN TİC. VE L.T.D. STI."/>
    <s v="WPH.03.001"/>
    <s v="Webplus Hosting HIZMETI"/>
    <s v="Univera - Kanal"/>
    <x v="5"/>
    <s v="Hosting"/>
    <s v="Webplus"/>
    <n v="2597.0100000000002"/>
    <m/>
    <n v="1"/>
    <m/>
    <m/>
    <m/>
    <m/>
    <m/>
    <n v="2597.0100000000002"/>
    <m/>
    <m/>
    <m/>
    <m/>
    <m/>
    <m/>
    <s v="Miya"/>
    <x v="0"/>
    <s v="Yenileme"/>
    <s v="Hizmet"/>
    <s v="Hosting"/>
    <s v="Diğer"/>
    <x v="1"/>
    <x v="1"/>
    <s v="Yurt İçi"/>
    <s v="Türkiye"/>
  </r>
  <r>
    <s v="Q3"/>
    <x v="1"/>
    <x v="6"/>
    <m/>
    <s v="MİYA OTOMASYON VE BARKOD BILISIM SISTEMLERI SAN TİC. VE L.T.D. STI."/>
    <s v="WPH.03.001"/>
    <s v="Webplus Hosting HIZMETI"/>
    <s v="Univera - Kanal"/>
    <x v="5"/>
    <s v="Hosting"/>
    <s v="Webplus"/>
    <n v="2597.0100000000002"/>
    <m/>
    <n v="1"/>
    <m/>
    <m/>
    <m/>
    <m/>
    <m/>
    <n v="2597.0100000000002"/>
    <m/>
    <m/>
    <m/>
    <m/>
    <m/>
    <m/>
    <s v="Miya"/>
    <x v="0"/>
    <s v="Yenileme"/>
    <s v="Hizmet"/>
    <s v="Hosting"/>
    <s v="Diğer"/>
    <x v="1"/>
    <x v="1"/>
    <s v="Yurt İçi"/>
    <s v="Türkiye"/>
  </r>
  <r>
    <s v="Q3"/>
    <x v="1"/>
    <x v="6"/>
    <m/>
    <s v="MİYA OTOMASYON VE BARKOD BILISIM SISTEMLERI SAN TİC. VE L.T.D. STI."/>
    <s v="WPH.03.001"/>
    <s v="Webplus Hosting HIZMETI"/>
    <s v="Univera - Kanal"/>
    <x v="5"/>
    <s v="Hosting"/>
    <s v="Webplus"/>
    <n v="3622.12"/>
    <m/>
    <n v="1"/>
    <m/>
    <m/>
    <m/>
    <m/>
    <m/>
    <n v="3622.12"/>
    <m/>
    <m/>
    <m/>
    <m/>
    <m/>
    <m/>
    <s v="Miya"/>
    <x v="0"/>
    <s v="Yenileme"/>
    <s v="Hizmet"/>
    <s v="Hosting"/>
    <s v="Diğer"/>
    <x v="1"/>
    <x v="1"/>
    <s v="Yurt İçi"/>
    <s v="Türkiye"/>
  </r>
  <r>
    <s v="Q3"/>
    <x v="1"/>
    <x v="6"/>
    <m/>
    <s v="MİYA OTOMASYON VE BARKOD BILISIM SISTEMLERI SAN TİC. VE L.T.D. STI."/>
    <s v="WPH.03.001"/>
    <s v="Webplus Hosting HIZMETI"/>
    <s v="Univera - Kanal"/>
    <x v="5"/>
    <s v="Hosting"/>
    <s v="Webplus"/>
    <n v="3622.12"/>
    <m/>
    <n v="1"/>
    <m/>
    <m/>
    <m/>
    <m/>
    <m/>
    <n v="3622.12"/>
    <m/>
    <m/>
    <m/>
    <m/>
    <m/>
    <m/>
    <s v="Miya"/>
    <x v="0"/>
    <s v="Yenileme"/>
    <s v="Hizmet"/>
    <s v="Hosting"/>
    <s v="Diğer"/>
    <x v="1"/>
    <x v="1"/>
    <s v="Yurt İçi"/>
    <s v="Türkiye"/>
  </r>
  <r>
    <s v="Q3"/>
    <x v="1"/>
    <x v="6"/>
    <m/>
    <s v="MİYA OTOMASYON VE BARKOD BILISIM SISTEMLERI SAN TİC. VE L.T.D. STI."/>
    <s v="WPH.03.001"/>
    <s v="Webplus Hosting HIZMETI"/>
    <s v="Univera - Kanal"/>
    <x v="5"/>
    <s v="Hosting"/>
    <s v="Webplus"/>
    <n v="2988.88"/>
    <m/>
    <n v="1"/>
    <m/>
    <m/>
    <m/>
    <m/>
    <m/>
    <n v="2988.88"/>
    <m/>
    <m/>
    <m/>
    <m/>
    <m/>
    <m/>
    <s v="Miya"/>
    <x v="0"/>
    <s v="Yenileme"/>
    <s v="Hizmet"/>
    <s v="Hosting"/>
    <s v="Diğer"/>
    <x v="1"/>
    <x v="1"/>
    <s v="Yurt İçi"/>
    <s v="Türkiye"/>
  </r>
  <r>
    <s v="Q3"/>
    <x v="1"/>
    <x v="6"/>
    <m/>
    <s v="MİYA OTOMASYON VE BARKOD BILISIM SISTEMLERI SAN TİC. VE L.T.D. STI."/>
    <s v="WPH.03.001"/>
    <s v="Webplus Hosting HIZMETI"/>
    <s v="Univera - Kanal"/>
    <x v="5"/>
    <s v="Hosting"/>
    <s v="Webplus"/>
    <n v="2597.0100000000002"/>
    <m/>
    <n v="1"/>
    <m/>
    <m/>
    <m/>
    <m/>
    <m/>
    <n v="2597.0100000000002"/>
    <m/>
    <m/>
    <m/>
    <m/>
    <m/>
    <m/>
    <s v="Miya"/>
    <x v="0"/>
    <s v="Yenileme"/>
    <s v="Hizmet"/>
    <s v="Hosting"/>
    <s v="Diğer"/>
    <x v="1"/>
    <x v="1"/>
    <s v="Yurt İçi"/>
    <s v="Türkiye"/>
  </r>
  <r>
    <s v="Q3"/>
    <x v="1"/>
    <x v="6"/>
    <m/>
    <s v="MİYA OTOMASYON VE BARKOD BILISIM SISTEMLERI SAN TİC. VE L.T.D. STI."/>
    <s v="WPH.03.001"/>
    <s v="Webplus Hosting HIZMETI"/>
    <s v="Univera - Kanal"/>
    <x v="5"/>
    <s v="Hosting"/>
    <s v="Webplus"/>
    <n v="2597.0100000000002"/>
    <m/>
    <n v="2"/>
    <m/>
    <m/>
    <m/>
    <m/>
    <m/>
    <n v="5194.0200000000004"/>
    <m/>
    <m/>
    <m/>
    <m/>
    <m/>
    <m/>
    <s v="Miya"/>
    <x v="0"/>
    <s v="Yenileme"/>
    <s v="Hizmet"/>
    <s v="Hosting"/>
    <s v="Diğer"/>
    <x v="1"/>
    <x v="1"/>
    <s v="Yurt İçi"/>
    <s v="Türkiye"/>
  </r>
  <r>
    <s v="Q3"/>
    <x v="1"/>
    <x v="6"/>
    <m/>
    <s v="MİYA OTOMASYON VE BARKOD BILISIM SISTEMLERI SAN TİC. VE L.T.D. STI."/>
    <s v="WPH.03.001"/>
    <s v="Webplus Hosting HIZMETI"/>
    <s v="Univera - Kanal"/>
    <x v="5"/>
    <s v="Hosting"/>
    <s v="Webplus"/>
    <n v="2984.73"/>
    <m/>
    <n v="1"/>
    <m/>
    <m/>
    <m/>
    <m/>
    <m/>
    <n v="2984.73"/>
    <m/>
    <m/>
    <m/>
    <m/>
    <m/>
    <m/>
    <s v="Miya"/>
    <x v="0"/>
    <s v="Yenileme"/>
    <s v="Hizmet"/>
    <s v="Hosting"/>
    <s v="Diğer"/>
    <x v="1"/>
    <x v="1"/>
    <s v="Yurt İçi"/>
    <s v="Türkiye"/>
  </r>
  <r>
    <s v="Q3"/>
    <x v="1"/>
    <x v="6"/>
    <m/>
    <s v="MİYA OTOMASYON VE BARKOD BILISIM SISTEMLERI SAN TİC. VE L.T.D. STI."/>
    <s v="WPH.03.001"/>
    <s v="Webplus Hosting HIZMETI"/>
    <s v="Univera - Kanal"/>
    <x v="5"/>
    <s v="Hosting"/>
    <s v="Webplus"/>
    <n v="2969.57"/>
    <m/>
    <n v="1"/>
    <m/>
    <m/>
    <m/>
    <m/>
    <m/>
    <n v="2969.57"/>
    <m/>
    <m/>
    <m/>
    <m/>
    <m/>
    <m/>
    <s v="Miya"/>
    <x v="0"/>
    <s v="Yenileme"/>
    <s v="Hizmet"/>
    <s v="Hosting"/>
    <s v="Diğer"/>
    <x v="1"/>
    <x v="1"/>
    <s v="Yurt İçi"/>
    <s v="Türkiye"/>
  </r>
  <r>
    <s v="Q3"/>
    <x v="1"/>
    <x v="6"/>
    <m/>
    <s v="MİYA OTOMASYON VE BARKOD BILISIM SISTEMLERI SAN TİC. VE L.T.D. STI."/>
    <s v="WPH.03.001"/>
    <s v="Webplus Hosting HIZMETI"/>
    <s v="Univera - Kanal"/>
    <x v="5"/>
    <s v="Hosting"/>
    <s v="Webplus"/>
    <n v="5931.81"/>
    <m/>
    <n v="1"/>
    <m/>
    <m/>
    <m/>
    <m/>
    <m/>
    <n v="5931.81"/>
    <m/>
    <m/>
    <m/>
    <m/>
    <m/>
    <m/>
    <s v="Miya"/>
    <x v="0"/>
    <s v="Yenileme"/>
    <s v="Hizmet"/>
    <s v="Hosting"/>
    <s v="Diğer"/>
    <x v="1"/>
    <x v="1"/>
    <s v="Yurt İçi"/>
    <s v="Türkiye"/>
  </r>
  <r>
    <s v="Q3"/>
    <x v="1"/>
    <x v="6"/>
    <m/>
    <s v="MİYA OTOMASYON VE BARKOD BILISIM SISTEMLERI SAN TİC. VE L.T.D. STI."/>
    <s v="WProje Yönetimi.01.003"/>
    <s v="Web Plus Ek Kullanıcı Yazılımı (1 Kullanıcı)"/>
    <s v="Univera - Kanal"/>
    <x v="5"/>
    <s v="Enroute"/>
    <s v="Webplus"/>
    <n v="1725"/>
    <m/>
    <n v="1"/>
    <m/>
    <m/>
    <m/>
    <m/>
    <m/>
    <n v="1725"/>
    <m/>
    <m/>
    <m/>
    <m/>
    <m/>
    <m/>
    <s v="Miya"/>
    <x v="0"/>
    <s v="Yeni Satış"/>
    <s v="Lisans"/>
    <s v="Lisans Satışı"/>
    <s v="Diğer"/>
    <x v="1"/>
    <x v="1"/>
    <s v="Yurt İçi"/>
    <s v="Türkiye"/>
  </r>
  <r>
    <s v="Q3"/>
    <x v="1"/>
    <x v="6"/>
    <m/>
    <s v="GÖKALP TEKEL ÜRÜNLERİ GIDA TUR.İNŞ.NAK.SAN.VE TİC.LTD.STİ."/>
    <s v="UH.01.002"/>
    <s v="Unidox Kontör"/>
    <s v="Univera Kontör Satışı"/>
    <x v="6"/>
    <s v="E-Dönüşüm"/>
    <s v="Unidox"/>
    <n v="2.6"/>
    <m/>
    <n v="25000"/>
    <m/>
    <m/>
    <m/>
    <m/>
    <m/>
    <n v="65000"/>
    <m/>
    <m/>
    <m/>
    <m/>
    <m/>
    <m/>
    <s v="Gökalp Tekel"/>
    <x v="3"/>
    <s v="Yeni Satış"/>
    <s v="Kontor"/>
    <s v="Kontor Satışı"/>
    <s v="Diğer"/>
    <x v="0"/>
    <x v="0"/>
    <s v="Yurt İçi"/>
    <s v="Türkiye"/>
  </r>
  <r>
    <s v="Q3"/>
    <x v="1"/>
    <x v="6"/>
    <m/>
    <s v="MEDİTERA TIBBİ MALZ.SAN.VE TİC.A.Ş."/>
    <s v="SH.01.001"/>
    <s v="Stokbar Panorama - Proje ve Ürün Yönetimi Danışmanlığı Hizmeti"/>
    <s v="Univera - Meditera"/>
    <x v="18"/>
    <s v="Stokbar"/>
    <s v="Stokbar"/>
    <n v="20500"/>
    <m/>
    <n v="2.5"/>
    <m/>
    <m/>
    <m/>
    <m/>
    <m/>
    <n v="51250"/>
    <m/>
    <m/>
    <m/>
    <m/>
    <m/>
    <m/>
    <s v="Meditera"/>
    <x v="0"/>
    <s v="Yeni Satış"/>
    <s v="Hizmet"/>
    <s v="Proje Yönetimi ve Danışmanlık"/>
    <s v="Diğer"/>
    <x v="0"/>
    <x v="0"/>
    <s v="Yurt İçi"/>
    <s v="Türkiye"/>
  </r>
  <r>
    <s v="Q3"/>
    <x v="1"/>
    <x v="6"/>
    <m/>
    <s v="ÇAYKUR ÇAY İŞLETMELERİ GENEL MÜDÜRLÜĞÜ"/>
    <s v="QH.02.001"/>
    <s v="Quest Panorama - Yazılım Bakımı, Yaşatma ve Merkezi Destek Hizmeti"/>
    <s v="Univera - Çaykur"/>
    <x v="12"/>
    <s v="Quest"/>
    <s v="Quest"/>
    <n v="10941.93"/>
    <m/>
    <n v="1"/>
    <m/>
    <m/>
    <m/>
    <m/>
    <m/>
    <n v="10941.93"/>
    <m/>
    <m/>
    <m/>
    <m/>
    <m/>
    <m/>
    <s v="Çaykur"/>
    <x v="0"/>
    <s v="Yenileme"/>
    <s v="Hizmet"/>
    <s v="Bakım ve Destek Hizmeti"/>
    <s v="Diğer"/>
    <x v="0"/>
    <x v="0"/>
    <s v="Yurt İçi"/>
    <s v="Türkiye"/>
  </r>
  <r>
    <s v="Q3"/>
    <x v="1"/>
    <x v="6"/>
    <m/>
    <s v="ÇAYKUR ÇAY İŞLETMELERİ GENEL MÜDÜRLÜĞÜ"/>
    <s v="QH.03.001"/>
    <s v="Quest Panorama  - Çağrı Merkezi Hizmeti"/>
    <s v="Univera - Çaykur"/>
    <x v="12"/>
    <s v="Quest"/>
    <s v="Quest"/>
    <n v="46192.81"/>
    <m/>
    <n v="1"/>
    <m/>
    <m/>
    <m/>
    <m/>
    <m/>
    <n v="46192.81"/>
    <m/>
    <m/>
    <m/>
    <m/>
    <m/>
    <m/>
    <s v="Çaykur"/>
    <x v="0"/>
    <s v="Yenileme"/>
    <s v="Hizmet"/>
    <s v="Çağrı Merkezi"/>
    <s v="Diğer"/>
    <x v="0"/>
    <x v="0"/>
    <s v="Yurt İçi"/>
    <s v="Türkiye"/>
  </r>
  <r>
    <s v="Q3"/>
    <x v="1"/>
    <x v="6"/>
    <m/>
    <s v="JTI Tütün Ürünleri Pazarlama A.Ş."/>
    <s v="QH.03.001"/>
    <s v="Quest Panorama  - Çağrı Merkezi Hizmeti"/>
    <s v="Univera - JTI"/>
    <x v="11"/>
    <s v="Quest"/>
    <s v="Quest"/>
    <n v="9900"/>
    <m/>
    <n v="12"/>
    <m/>
    <m/>
    <m/>
    <m/>
    <m/>
    <n v="118800"/>
    <m/>
    <m/>
    <m/>
    <m/>
    <m/>
    <m/>
    <s v="JTI"/>
    <x v="0"/>
    <s v="Yenileme"/>
    <s v="Hizmet"/>
    <s v="Çağrı Merkezi"/>
    <s v="Key Account"/>
    <x v="0"/>
    <x v="0"/>
    <s v="Yurt İçi"/>
    <s v="Türkiye"/>
  </r>
  <r>
    <s v="Q3"/>
    <x v="1"/>
    <x v="6"/>
    <m/>
    <s v="Tadım Gıda Maddeleri San. ve Tic. A.Ş."/>
    <s v="EH.06.001"/>
    <s v="Enroute Panorama - Hosting Hizmeti"/>
    <s v="Univera - Tadım"/>
    <x v="19"/>
    <s v="Hosting"/>
    <s v="Enroute"/>
    <n v="142032.28"/>
    <m/>
    <n v="1"/>
    <m/>
    <m/>
    <m/>
    <m/>
    <m/>
    <n v="142032.28"/>
    <m/>
    <m/>
    <m/>
    <m/>
    <m/>
    <m/>
    <s v="Tadım"/>
    <x v="0"/>
    <s v="Yenileme"/>
    <s v="Hizmet"/>
    <s v="Hosting"/>
    <s v="Diğer"/>
    <x v="0"/>
    <x v="0"/>
    <s v="Yurt İçi"/>
    <s v="Türkiye"/>
  </r>
  <r>
    <s v="Q2"/>
    <x v="0"/>
    <x v="4"/>
    <m/>
    <s v="PERNOD RICARD ISTANBUL IÇ VE DIS TIC. LTD. STI"/>
    <s v="EH.02.001"/>
    <s v="EnRoute Panorama - Yazilim Bakimi, Yasatma ve Merkezi Destek Hizmeti"/>
    <s v="Univera - Pernod Ricard"/>
    <x v="11"/>
    <s v="Enroute"/>
    <m/>
    <n v="153104.62"/>
    <m/>
    <n v="1"/>
    <m/>
    <n v="153104.62"/>
    <m/>
    <n v="0"/>
    <m/>
    <n v="153104.62"/>
    <m/>
    <n v="0"/>
    <n v="0"/>
    <s v="UNI240000000644"/>
    <m/>
    <m/>
    <s v="Pernod Ricard"/>
    <x v="0"/>
    <s v="Yenileme"/>
    <s v="Hizmet"/>
    <s v="Bakım ve Destek Hizmeti"/>
    <s v="Key Account"/>
    <x v="0"/>
    <x v="0"/>
    <s v="Yurt İçi"/>
    <s v="Türkiye"/>
  </r>
  <r>
    <s v="Q2"/>
    <x v="0"/>
    <x v="4"/>
    <m/>
    <s v="JTI TÜTÜN ÜRÜNLERI PAZARLAMA A.S."/>
    <s v="EH.03.003"/>
    <s v="EnRoute Panorama - Uzman Destek Hizmeti"/>
    <s v="Univera - JTI"/>
    <x v="11"/>
    <s v="Enroute"/>
    <m/>
    <n v="100000"/>
    <m/>
    <n v="1"/>
    <m/>
    <n v="100000"/>
    <m/>
    <n v="0"/>
    <m/>
    <n v="100000"/>
    <m/>
    <n v="0"/>
    <n v="0"/>
    <s v="UNI240000000653"/>
    <m/>
    <m/>
    <s v="JTI"/>
    <x v="0"/>
    <s v="Yenileme"/>
    <s v="Hizmet"/>
    <s v="Hosting"/>
    <s v="Key Account"/>
    <x v="0"/>
    <x v="0"/>
    <s v="Yurt İçi"/>
    <s v="Türkiye"/>
  </r>
  <r>
    <s v="Q2"/>
    <x v="0"/>
    <x v="4"/>
    <m/>
    <s v="JTI TÜTÜN ÜRÜNLERI PAZARLAMA A.S."/>
    <s v="EH.03.003"/>
    <s v="EnRoute Panorama - Uzman Destek Hizmeti"/>
    <s v="Univera - JTI"/>
    <x v="11"/>
    <s v="Enroute"/>
    <m/>
    <n v="100000"/>
    <m/>
    <n v="1"/>
    <m/>
    <n v="100000"/>
    <m/>
    <n v="0"/>
    <m/>
    <n v="100000"/>
    <m/>
    <n v="0"/>
    <n v="0"/>
    <s v="UNI240000000654"/>
    <m/>
    <m/>
    <s v="JTI"/>
    <x v="0"/>
    <s v="Yenileme"/>
    <s v="Hizmet"/>
    <s v="Hosting"/>
    <s v="Key Account"/>
    <x v="0"/>
    <x v="0"/>
    <s v="Yurt İçi"/>
    <s v="Türkiye"/>
  </r>
  <r>
    <s v="Q2"/>
    <x v="0"/>
    <x v="3"/>
    <m/>
    <s v="AYDIN TOPTAN GIDA VE PAZARLAMA -FATMA AYDIN"/>
    <s v="EH.03.006"/>
    <s v="EnRoute Panorama - Uzaktan Kurulum ve Efitim Hizmeti"/>
    <s v="Univera - Haribo"/>
    <x v="7"/>
    <s v="Enroute"/>
    <m/>
    <n v="5481"/>
    <m/>
    <n v="1"/>
    <m/>
    <n v="5481"/>
    <m/>
    <n v="0"/>
    <m/>
    <n v="5481"/>
    <m/>
    <n v="0"/>
    <n v="0"/>
    <s v="ENV240000000068"/>
    <m/>
    <m/>
    <s v="Haribo"/>
    <x v="0"/>
    <s v="Yeni Satış"/>
    <s v="Hizmet"/>
    <s v="Kurulum ve Eğitim"/>
    <s v="Key Account"/>
    <x v="0"/>
    <x v="0"/>
    <s v="Yurt İçi"/>
    <s v="Türkiye"/>
  </r>
  <r>
    <s v="Q2"/>
    <x v="0"/>
    <x v="3"/>
    <m/>
    <s v="AYDIN TOPTAN GIDA VE PAZARLAMA -FATMA AYDIN"/>
    <s v="EYS.04.012"/>
    <s v="EnRoute Panorama - E-Dönüsüm Modül Lisansi Standart"/>
    <s v="Univera - Haribo"/>
    <x v="7"/>
    <s v="Enroute"/>
    <m/>
    <n v="20789"/>
    <m/>
    <n v="1"/>
    <m/>
    <n v="20789"/>
    <m/>
    <n v="0"/>
    <m/>
    <n v="20789"/>
    <m/>
    <n v="0"/>
    <n v="0"/>
    <s v="ENV240000000068"/>
    <m/>
    <m/>
    <s v="Haribo"/>
    <x v="0"/>
    <s v="Yeni Satış"/>
    <s v="Lisans"/>
    <s v="Lisans Satışı"/>
    <s v="Key Account"/>
    <x v="0"/>
    <x v="0"/>
    <s v="Yurt İçi"/>
    <s v="Türkiye"/>
  </r>
  <r>
    <s v="Q2"/>
    <x v="0"/>
    <x v="3"/>
    <m/>
    <s v="DOGAN TREND OTOMOTIV TICARET HIZMET VE TEKNOLOJI A.S."/>
    <s v="EH.03.001"/>
    <s v="EnRoute Panorama - Çafri Merkezi Hizmeti  (MSD)"/>
    <s v="Univera - Suzuki"/>
    <x v="2"/>
    <s v="Enroute"/>
    <m/>
    <n v="4000"/>
    <m/>
    <n v="50"/>
    <m/>
    <n v="200000"/>
    <m/>
    <n v="0"/>
    <m/>
    <n v="200000"/>
    <m/>
    <n v="0"/>
    <n v="0"/>
    <s v="UNI240000000607"/>
    <m/>
    <m/>
    <s v="Doğan Trend"/>
    <x v="0"/>
    <s v="Yenileme"/>
    <s v="Hizmet"/>
    <s v="Çağrı Merkezi"/>
    <s v="Key Account"/>
    <x v="0"/>
    <x v="0"/>
    <s v="Yurt İçi"/>
    <s v="Türkiye"/>
  </r>
  <r>
    <s v="Q2"/>
    <x v="0"/>
    <x v="4"/>
    <m/>
    <s v="PERNOD RICARD ISTANBUL IÇ VE DIS TIC. LTD. STI"/>
    <s v="EH.03.001"/>
    <s v="EnRoute Panorama - Çafri Merkezi Hizmeti  (MSD)"/>
    <s v="Univera - Pernod Ricard"/>
    <x v="11"/>
    <s v="Enroute"/>
    <m/>
    <n v="10601.100487804877"/>
    <m/>
    <n v="10.25"/>
    <m/>
    <n v="108661.27499999999"/>
    <m/>
    <n v="-5.0000000000000001E-3"/>
    <m/>
    <n v="108661.28"/>
    <m/>
    <n v="0"/>
    <n v="0"/>
    <s v="UNI240000000644"/>
    <m/>
    <m/>
    <s v="Pernod Ricard"/>
    <x v="0"/>
    <s v="Yenileme"/>
    <s v="Hizmet"/>
    <s v="Çağrı Merkezi"/>
    <s v="Key Account"/>
    <x v="0"/>
    <x v="0"/>
    <s v="Yurt İçi"/>
    <s v="Türkiye"/>
  </r>
  <r>
    <s v="Q2"/>
    <x v="0"/>
    <x v="3"/>
    <m/>
    <s v="SUZUKI MOTORLU ARAÇLAR PAZARLAMA A.S."/>
    <s v="EH.03.001"/>
    <s v="EnRoute Panorama - Çafri Merkezi Hizmeti  (MSD)"/>
    <s v="Univera - Suzuki"/>
    <x v="2"/>
    <s v="Enroute"/>
    <m/>
    <n v="4000"/>
    <m/>
    <n v="50"/>
    <m/>
    <n v="200000"/>
    <m/>
    <n v="0"/>
    <m/>
    <n v="200000"/>
    <m/>
    <n v="0"/>
    <n v="0"/>
    <s v="UNI240000000608"/>
    <m/>
    <m/>
    <s v="Doğan Trend"/>
    <x v="0"/>
    <s v="Yenileme"/>
    <s v="Hizmet"/>
    <s v="Çağrı Merkezi"/>
    <s v="Key Account"/>
    <x v="0"/>
    <x v="0"/>
    <s v="Yurt İçi"/>
    <s v="Türkiye"/>
  </r>
  <r>
    <s v="Q2"/>
    <x v="0"/>
    <x v="4"/>
    <m/>
    <s v="Mey İçki Sanayi ve Ticaret A.Ş."/>
    <s v="EH.03.004"/>
    <s v="EnRoute Panorama - Admin Operatör Hizmeti"/>
    <s v="Univera - Mey İçki"/>
    <x v="11"/>
    <s v="Enroute"/>
    <m/>
    <n v="87561.02"/>
    <m/>
    <n v="1"/>
    <m/>
    <n v="87561.018800000005"/>
    <m/>
    <n v="-1.1999999999999999E-3"/>
    <m/>
    <n v="87561.02"/>
    <m/>
    <n v="0"/>
    <n v="0"/>
    <s v="UNI240000000639"/>
    <m/>
    <m/>
    <s v="Mey İçki"/>
    <x v="0"/>
    <s v="Yenileme"/>
    <s v="Hizmet"/>
    <s v="Uzman Destek Hizmeti"/>
    <s v="Key Account"/>
    <x v="0"/>
    <x v="0"/>
    <s v="Yurt İçi"/>
    <s v="Türkiye"/>
  </r>
  <r>
    <s v="Q2"/>
    <x v="0"/>
    <x v="4"/>
    <m/>
    <s v="Şölen Çikolata Gıda Sanayi Ve Ticaret A. Ş."/>
    <s v="EH.03.004"/>
    <s v="EnRoute Panorama - Admin Operatör Hizmeti"/>
    <s v="Univera - Şölen"/>
    <x v="11"/>
    <s v="Enroute"/>
    <m/>
    <n v="99000"/>
    <m/>
    <n v="1"/>
    <m/>
    <n v="99000"/>
    <m/>
    <n v="0"/>
    <m/>
    <n v="99000"/>
    <m/>
    <n v="0"/>
    <n v="0"/>
    <s v="UNI240000000660"/>
    <m/>
    <m/>
    <s v="Şölen"/>
    <x v="0"/>
    <s v="Yenileme"/>
    <s v="Hizmet"/>
    <s v="Uzman Destek Hizmeti"/>
    <s v="Key Account"/>
    <x v="0"/>
    <x v="0"/>
    <s v="Yurt İçi"/>
    <s v="Türkiye"/>
  </r>
  <r>
    <s v="Q3"/>
    <x v="1"/>
    <x v="6"/>
    <m/>
    <s v="YUSUF ALDEMİR (ALDEMİR BİLİŞİM HizmetLERİ VE DANIŞMANLIK)"/>
    <s v="WPH.02.001"/>
    <s v="Webplus Yazılım Bakımı Hizmeti"/>
    <s v="Univera - Kanal"/>
    <x v="5"/>
    <s v="Enroute"/>
    <s v="Webplus"/>
    <n v="3000"/>
    <m/>
    <n v="2"/>
    <m/>
    <m/>
    <m/>
    <m/>
    <m/>
    <n v="6000"/>
    <m/>
    <m/>
    <m/>
    <m/>
    <m/>
    <m/>
    <s v="Aldemir Bilişim"/>
    <x v="0"/>
    <s v="Yenileme"/>
    <s v="Hizmet"/>
    <s v="Bakım ve Destek Hizmeti"/>
    <s v="Diğer"/>
    <x v="1"/>
    <x v="3"/>
    <s v="Yurt İçi"/>
    <s v="Türkiye"/>
  </r>
  <r>
    <s v="Q3"/>
    <x v="1"/>
    <x v="6"/>
    <m/>
    <s v="YUSUF ALDEMİR (ALDEMİR BİLİŞİM HizmetLERİ VE DANIŞMANLIK)"/>
    <s v="WPH.02.001"/>
    <s v="Webplus Yazılım Bakımı Hizmeti"/>
    <s v="Univera - Kanal"/>
    <x v="5"/>
    <s v="Enroute"/>
    <s v="Webplus"/>
    <n v="6000"/>
    <m/>
    <n v="1"/>
    <m/>
    <m/>
    <m/>
    <m/>
    <m/>
    <n v="6000"/>
    <m/>
    <m/>
    <m/>
    <m/>
    <m/>
    <m/>
    <s v="Aldemir Bilişim"/>
    <x v="0"/>
    <s v="Yenileme"/>
    <s v="Hizmet"/>
    <s v="Bakım ve Destek Hizmeti"/>
    <s v="Diğer"/>
    <x v="1"/>
    <x v="3"/>
    <s v="Yurt İçi"/>
    <s v="Türkiye"/>
  </r>
  <r>
    <s v="Q3"/>
    <x v="1"/>
    <x v="6"/>
    <m/>
    <s v="YUSUF ALDEMİR (ALDEMİR BİLİŞİM HizmetLERİ VE DANIŞMANLIK)"/>
    <s v="WPH.02.001"/>
    <s v="Webplus Yazılım Bakımı Hizmeti"/>
    <s v="Univera - Kanal"/>
    <x v="5"/>
    <s v="Enroute"/>
    <s v="Webplus"/>
    <n v="50000"/>
    <m/>
    <n v="1"/>
    <m/>
    <m/>
    <m/>
    <m/>
    <m/>
    <n v="50000"/>
    <m/>
    <m/>
    <m/>
    <m/>
    <m/>
    <m/>
    <s v="Aldemir Bilişim"/>
    <x v="0"/>
    <s v="Yenileme"/>
    <s v="Hizmet"/>
    <s v="Bakım ve Destek Hizmeti"/>
    <s v="Diğer"/>
    <x v="1"/>
    <x v="3"/>
    <s v="Yurt İçi"/>
    <s v="Türkiye"/>
  </r>
  <r>
    <s v="Q3"/>
    <x v="1"/>
    <x v="6"/>
    <m/>
    <s v="MİYA OTOMASYON VE BARKOD BILISIM SISTEMLERI SAN TİC. VE L.T.D. STI."/>
    <s v="WProje Yönetimi.02.001"/>
    <s v="Webplus (Android) Satış Temsilcisi Yazılımı"/>
    <s v="Univera - Kanal"/>
    <x v="5"/>
    <s v="Enroute"/>
    <s v="Webplus"/>
    <n v="4550"/>
    <m/>
    <n v="2"/>
    <m/>
    <m/>
    <m/>
    <m/>
    <m/>
    <n v="9100"/>
    <m/>
    <m/>
    <m/>
    <m/>
    <m/>
    <m/>
    <s v="Miya"/>
    <x v="0"/>
    <s v="Yeni Satış"/>
    <s v="Lisans"/>
    <s v="Lisans Satışı"/>
    <s v="Diğer"/>
    <x v="1"/>
    <x v="1"/>
    <s v="Yurt İçi"/>
    <s v="Türkiye"/>
  </r>
  <r>
    <s v="Q3"/>
    <x v="1"/>
    <x v="6"/>
    <m/>
    <s v="BEFA PAZARLAMA TİCARET LTD ŞTİ"/>
    <s v="UH.01.002"/>
    <s v="Unidox Kontör"/>
    <s v="Univera Kontör Satışı"/>
    <x v="6"/>
    <s v="E-Dönüşüm"/>
    <s v="Unidox"/>
    <n v="1.35"/>
    <m/>
    <n v="50000"/>
    <m/>
    <m/>
    <m/>
    <m/>
    <m/>
    <n v="67500"/>
    <m/>
    <m/>
    <m/>
    <m/>
    <m/>
    <m/>
    <s v="Tadım"/>
    <x v="0"/>
    <s v="Yeni Satış"/>
    <s v="Kontor"/>
    <s v="Kontor Satışı"/>
    <s v="Diğer"/>
    <x v="0"/>
    <x v="0"/>
    <s v="Yurt İçi"/>
    <s v="Türkiye"/>
  </r>
  <r>
    <s v="Q3"/>
    <x v="1"/>
    <x v="6"/>
    <m/>
    <s v="MYSET OTOMOTİV DIŞ TİCARET LİMİTED ŞİRKETİ"/>
    <s v="UH.01.002"/>
    <s v="Unidox Kontör"/>
    <s v="Univera Kontör Satışı"/>
    <x v="6"/>
    <s v="E-Dönüşüm"/>
    <s v="Unidox"/>
    <n v="5.5"/>
    <m/>
    <n v="2000"/>
    <m/>
    <m/>
    <m/>
    <m/>
    <m/>
    <n v="11000"/>
    <m/>
    <m/>
    <m/>
    <m/>
    <m/>
    <m/>
    <s v="Küresel Tedarik"/>
    <x v="0"/>
    <s v="Yeni Satış"/>
    <s v="Kontor"/>
    <s v="Kontor Satışı"/>
    <s v="Diğer"/>
    <x v="0"/>
    <x v="0"/>
    <s v="Yurt İçi"/>
    <s v="Türkiye"/>
  </r>
  <r>
    <s v="Q3"/>
    <x v="1"/>
    <x v="6"/>
    <m/>
    <s v="V.N.G. GIDA PAZARLAMA-NURAY YILDIRIM"/>
    <s v="UH.01.002"/>
    <s v="Unidox Kontör"/>
    <s v="Univera Kontör Satışı"/>
    <x v="6"/>
    <s v="E-Dönüşüm"/>
    <s v="Unidox"/>
    <n v="2.8"/>
    <m/>
    <n v="10000"/>
    <m/>
    <m/>
    <m/>
    <m/>
    <m/>
    <n v="28000"/>
    <m/>
    <m/>
    <m/>
    <m/>
    <m/>
    <m/>
    <s v="Doğuş Çay"/>
    <x v="0"/>
    <s v="Yeni Satış"/>
    <s v="Kontor"/>
    <s v="Kontor Satışı"/>
    <s v="Key Account"/>
    <x v="0"/>
    <x v="0"/>
    <s v="Yurt İçi"/>
    <s v="Türkiye"/>
  </r>
  <r>
    <s v="Q3"/>
    <x v="1"/>
    <x v="6"/>
    <m/>
    <s v="DATA GIDA OTO. TUR. İNŞ. SAN. VE TİC. LTD. ŞTİ."/>
    <s v="UH.01.002"/>
    <s v="Unidox Kontör"/>
    <s v="Univera Kontör Satışı"/>
    <x v="6"/>
    <s v="E-Dönüşüm"/>
    <s v="Unidox"/>
    <n v="1.95"/>
    <m/>
    <n v="25000"/>
    <m/>
    <m/>
    <m/>
    <m/>
    <m/>
    <n v="48750"/>
    <m/>
    <m/>
    <m/>
    <m/>
    <m/>
    <m/>
    <s v="Data Gıda"/>
    <x v="3"/>
    <s v="Yeni Satış"/>
    <s v="Kontor"/>
    <s v="Kontor Satışı"/>
    <s v="Diğer"/>
    <x v="0"/>
    <x v="0"/>
    <s v="Yurt İçi"/>
    <s v="Türkiye"/>
  </r>
  <r>
    <s v="Q3"/>
    <x v="1"/>
    <x v="6"/>
    <m/>
    <s v="MENDERES TEKSTİL SAN.TİC.A.Ş."/>
    <s v="SY.01.009"/>
    <s v="Stokbar Panorama - Platform Back Office Kullanıcı Yazılımı"/>
    <s v="Univera - Menderes Tekstil"/>
    <x v="12"/>
    <s v="Stokbar"/>
    <s v="Stokbar"/>
    <n v="5070"/>
    <m/>
    <n v="5"/>
    <m/>
    <m/>
    <m/>
    <m/>
    <m/>
    <n v="25350"/>
    <m/>
    <m/>
    <m/>
    <m/>
    <m/>
    <m/>
    <s v="Menderes Tekstil"/>
    <x v="3"/>
    <s v="Yeni Satış"/>
    <s v="Lisans"/>
    <s v="Lisans Satışı"/>
    <s v="Diğer"/>
    <x v="0"/>
    <x v="0"/>
    <s v="Yurt İçi"/>
    <s v="Türkiye"/>
  </r>
  <r>
    <s v="Q3"/>
    <x v="1"/>
    <x v="6"/>
    <m/>
    <s v="MENDERES TEKSTİL SAN.TİC.A.Ş."/>
    <s v="SY.02.002"/>
    <s v="Stokbar Panorama - Mobil (Android) Kullanıcı Yazılımı "/>
    <s v="Univera - Menderes Tekstil"/>
    <x v="12"/>
    <s v="Stokbar"/>
    <s v="Stokbar"/>
    <n v="2981.16"/>
    <m/>
    <n v="10"/>
    <m/>
    <m/>
    <m/>
    <m/>
    <m/>
    <n v="29811.599999999999"/>
    <m/>
    <m/>
    <m/>
    <m/>
    <m/>
    <m/>
    <s v="Menderes Tekstil"/>
    <x v="3"/>
    <s v="Yeni Satış"/>
    <s v="Lisans"/>
    <s v="Lisans Satışı"/>
    <s v="Diğer"/>
    <x v="0"/>
    <x v="0"/>
    <s v="Yurt İçi"/>
    <s v="Türkiye"/>
  </r>
  <r>
    <s v="Q3"/>
    <x v="1"/>
    <x v="6"/>
    <m/>
    <s v="MENDERES TEKSTİL SAN.TİC.A.Ş."/>
    <s v="SY.01.004"/>
    <s v="Stokbar Panorama - Depo &amp; Sevkiyat Yönetimi &quot;Standart&quot; Çözüm Yazılımı"/>
    <s v="Univera - Menderes Tekstil"/>
    <x v="12"/>
    <s v="Stokbar"/>
    <s v="Stokbar"/>
    <n v="153038.39999999999"/>
    <m/>
    <n v="1"/>
    <m/>
    <m/>
    <m/>
    <m/>
    <m/>
    <n v="153038.39999999999"/>
    <m/>
    <m/>
    <m/>
    <m/>
    <m/>
    <m/>
    <s v="Menderes Tekstil"/>
    <x v="3"/>
    <s v="Yeni Satış"/>
    <s v="Lisans"/>
    <s v="Lisans Satışı"/>
    <s v="Diğer"/>
    <x v="0"/>
    <x v="0"/>
    <s v="Yurt İçi"/>
    <s v="Türkiye"/>
  </r>
  <r>
    <s v="Q2"/>
    <x v="0"/>
    <x v="4"/>
    <m/>
    <s v="ADAGAZ SANAYI TICARET TURIZM INSAAT ITHALAT IHRACAT LIMITED SIRKETI"/>
    <s v="EH.03.011"/>
    <s v="Enroute Panorama - E-Dönüsüm Modülü Kurulum Hizmeti"/>
    <s v="Univera - Suzuki"/>
    <x v="6"/>
    <s v="E-Dönüşüm"/>
    <m/>
    <n v="6000"/>
    <m/>
    <n v="1"/>
    <m/>
    <n v="6000"/>
    <m/>
    <n v="0"/>
    <m/>
    <n v="6000"/>
    <m/>
    <n v="0"/>
    <n v="0"/>
    <s v="UNI240000000667"/>
    <m/>
    <m/>
    <s v="Doğan Trend"/>
    <x v="0"/>
    <s v="Yeni Satış"/>
    <s v="Hizmet"/>
    <s v="Kurulum ve Eğitim"/>
    <s v="Key Account"/>
    <x v="0"/>
    <x v="0"/>
    <s v="Yurt İçi"/>
    <s v="Türkiye"/>
  </r>
  <r>
    <s v="Q3"/>
    <x v="1"/>
    <x v="6"/>
    <m/>
    <s v="TURK ELEKTRONİK PARA ANONİM ŞİRKETİ"/>
    <s v="UH.01.002"/>
    <s v="Unidox Kontör"/>
    <s v="Univera Kontör Satışı"/>
    <x v="6"/>
    <s v="E-Dönüşüm"/>
    <s v="Unidox"/>
    <n v="3.74"/>
    <m/>
    <n v="5000"/>
    <m/>
    <m/>
    <m/>
    <m/>
    <m/>
    <n v="18700"/>
    <m/>
    <m/>
    <m/>
    <m/>
    <m/>
    <m/>
    <s v="Türk Elektronik Para A.Ş."/>
    <x v="2"/>
    <s v="Yeni Satış"/>
    <s v="Kontor"/>
    <s v="Kontor Satışı"/>
    <s v="Diğer"/>
    <x v="0"/>
    <x v="0"/>
    <s v="Yurt İçi"/>
    <s v="Türkiye"/>
  </r>
  <r>
    <s v="Q3"/>
    <x v="1"/>
    <x v="6"/>
    <m/>
    <s v="TURUNCU HOLDİNG ANONİM ŞİRKETİ"/>
    <s v="UH.01.002"/>
    <s v="Unidox Kontör"/>
    <s v="Univera Kontör Satışı"/>
    <x v="6"/>
    <s v="E-Dönüşüm"/>
    <s v="Unidox"/>
    <n v="2.65"/>
    <m/>
    <n v="10000"/>
    <m/>
    <m/>
    <m/>
    <m/>
    <m/>
    <n v="26500"/>
    <m/>
    <m/>
    <m/>
    <m/>
    <m/>
    <m/>
    <s v="Turuncu Holding A.Ş."/>
    <x v="2"/>
    <s v="Yeni Satış"/>
    <s v="Kontor"/>
    <s v="Kontor Satışı"/>
    <s v="Param Grup"/>
    <x v="0"/>
    <x v="0"/>
    <s v="Yurt İçi"/>
    <s v="Türkiye"/>
  </r>
  <r>
    <s v="Q3"/>
    <x v="1"/>
    <x v="6"/>
    <m/>
    <s v="FHP EV İÇİ KULLANIM ARAÇLARI SAN VE TC A.Ş/VİLEDA"/>
    <s v="QH.08.001"/>
    <s v="Quest Panorama - Hosting Hizmeti"/>
    <s v="Univera - Vileda"/>
    <x v="18"/>
    <s v="Hosting"/>
    <s v="Quest"/>
    <n v="18337"/>
    <m/>
    <n v="1"/>
    <m/>
    <m/>
    <m/>
    <m/>
    <m/>
    <n v="18337"/>
    <m/>
    <m/>
    <m/>
    <m/>
    <m/>
    <m/>
    <s v="Vileda"/>
    <x v="0"/>
    <s v="Yenileme"/>
    <s v="Hizmet"/>
    <s v="Hosting"/>
    <s v="Diğer"/>
    <x v="0"/>
    <x v="0"/>
    <s v="Yurt İçi"/>
    <s v="Türkiye"/>
  </r>
  <r>
    <s v="Q2"/>
    <x v="0"/>
    <x v="4"/>
    <m/>
    <s v="Şölen Çikolata Gıda Sanayi Ve Ticaret A. Ş."/>
    <s v="EY.05.010"/>
    <s v="EnRoute Panorama - Business Analytics  - Qlik Sense Professional User Lisansi (Enterprise)"/>
    <s v="Univera - Şölen"/>
    <x v="11"/>
    <s v="Enroute"/>
    <m/>
    <n v="5214.2700000000004"/>
    <m/>
    <n v="109"/>
    <m/>
    <n v="757807.24"/>
    <m/>
    <n v="189451.81"/>
    <m/>
    <n v="568355.43000000005"/>
    <m/>
    <n v="0"/>
    <n v="0"/>
    <s v="UNI240000000668"/>
    <m/>
    <m/>
    <s v="Şölen"/>
    <x v="0"/>
    <s v="Yenileme"/>
    <s v="Lisans"/>
    <s v="Lisans Satışı"/>
    <s v="Key Account"/>
    <x v="0"/>
    <x v="0"/>
    <s v="Yurt İçi"/>
    <s v="Türkiye"/>
  </r>
  <r>
    <s v="Q3"/>
    <x v="1"/>
    <x v="6"/>
    <m/>
    <s v="ALİ SERGEN KART"/>
    <s v="WPH.02.001"/>
    <s v="Webplus Yazılım Bakımı Hizmeti"/>
    <s v="Univera - Kanal"/>
    <x v="5"/>
    <s v="Enroute"/>
    <s v="Webplus"/>
    <n v="2530"/>
    <m/>
    <n v="1"/>
    <m/>
    <m/>
    <m/>
    <m/>
    <m/>
    <n v="2530"/>
    <m/>
    <m/>
    <m/>
    <m/>
    <m/>
    <m/>
    <s v="Ali Sergen Kart"/>
    <x v="0"/>
    <s v="Yenileme"/>
    <s v="Hizmet"/>
    <s v="Bakım ve Destek Hizmeti"/>
    <s v="Diğer"/>
    <x v="1"/>
    <x v="7"/>
    <s v="Yurt İçi"/>
    <s v="Türkiye"/>
  </r>
  <r>
    <s v="Q3"/>
    <x v="1"/>
    <x v="6"/>
    <m/>
    <s v="ALİ SERGEN KART"/>
    <s v="WProje Yönetimi.01.007"/>
    <s v="Webplus E-Dönüşüm Yazılımı"/>
    <s v="Univera - Kanal"/>
    <x v="5"/>
    <s v="Enroute"/>
    <s v="Webplus"/>
    <n v="9775"/>
    <m/>
    <n v="1"/>
    <m/>
    <m/>
    <m/>
    <m/>
    <m/>
    <n v="9775"/>
    <m/>
    <m/>
    <m/>
    <m/>
    <m/>
    <m/>
    <s v="Ali Sergen Kart"/>
    <x v="0"/>
    <s v="Yeni Satış"/>
    <s v="Lisans"/>
    <s v="Lisans Satışı"/>
    <s v="Diğer"/>
    <x v="1"/>
    <x v="7"/>
    <s v="Yurt İçi"/>
    <s v="Türkiye"/>
  </r>
  <r>
    <s v="Q3"/>
    <x v="1"/>
    <x v="6"/>
    <m/>
    <s v="Eçözüm Bilgi Teknolojileri A.Ş."/>
    <s v="UH.01.002"/>
    <s v="Unidox Kontör"/>
    <s v="Univera Kontör Satışı"/>
    <x v="6"/>
    <s v="E-Dönüşüm"/>
    <s v="Unidox"/>
    <n v="6.04"/>
    <m/>
    <n v="1000"/>
    <m/>
    <m/>
    <m/>
    <m/>
    <m/>
    <n v="6040"/>
    <m/>
    <m/>
    <m/>
    <m/>
    <m/>
    <m/>
    <s v="E Çözüm"/>
    <x v="2"/>
    <s v="Yeni Satış"/>
    <s v="Kontor"/>
    <s v="Kontor Satışı"/>
    <s v="Diğer"/>
    <x v="0"/>
    <x v="0"/>
    <s v="Yurt İçi"/>
    <s v="Türkiye"/>
  </r>
  <r>
    <s v="Q3"/>
    <x v="1"/>
    <x v="6"/>
    <m/>
    <s v="PARAM MERKEZİ YÖNETIM DESTEK HIZMETLERI A.S"/>
    <s v="UH.01.002"/>
    <s v="Unidox Kontör"/>
    <s v="Univera Kontör Satışı"/>
    <x v="6"/>
    <s v="E-Dönüşüm"/>
    <s v="Unidox"/>
    <n v="2.65"/>
    <m/>
    <n v="15000"/>
    <m/>
    <m/>
    <m/>
    <m/>
    <m/>
    <n v="39750"/>
    <m/>
    <m/>
    <m/>
    <m/>
    <m/>
    <m/>
    <s v="Param Merkezi Yönetim"/>
    <x v="2"/>
    <s v="Yeni Satış"/>
    <s v="Kontor"/>
    <s v="Kontor Satışı"/>
    <s v="Diğer"/>
    <x v="0"/>
    <x v="0"/>
    <s v="Yurt İçi"/>
    <s v="Türkiye"/>
  </r>
  <r>
    <s v="Q3"/>
    <x v="1"/>
    <x v="6"/>
    <m/>
    <s v="TR TURUNCU SİGORTA ACENTELİĞİ ANONİM ŞİRKETİ"/>
    <s v="UH.01.002"/>
    <s v="Unidox Kontör"/>
    <s v="Univera Kontör Satışı"/>
    <x v="6"/>
    <s v="E-Dönüşüm"/>
    <s v="Unidox"/>
    <n v="6.04"/>
    <m/>
    <n v="1000"/>
    <m/>
    <m/>
    <m/>
    <m/>
    <m/>
    <n v="6040"/>
    <m/>
    <m/>
    <m/>
    <m/>
    <m/>
    <m/>
    <s v="Turuncu Sigorta"/>
    <x v="2"/>
    <s v="Yeni Satış"/>
    <s v="Kontor"/>
    <s v="Kontor Satışı"/>
    <s v="Param Grup"/>
    <x v="0"/>
    <x v="0"/>
    <s v="Yurt İçi"/>
    <s v="Türkiye"/>
  </r>
  <r>
    <s v="Q3"/>
    <x v="1"/>
    <x v="6"/>
    <m/>
    <s v="TURK FİLO ARAÇ Kiralama ANONİM ŞİRKETİ"/>
    <s v="UH.01.002"/>
    <s v="Unidox Kontör"/>
    <s v="Univera Kontör Satışı"/>
    <x v="6"/>
    <s v="E-Dönüşüm"/>
    <s v="Unidox"/>
    <n v="2.65"/>
    <m/>
    <n v="10000"/>
    <m/>
    <m/>
    <m/>
    <m/>
    <m/>
    <n v="26500"/>
    <m/>
    <m/>
    <m/>
    <m/>
    <m/>
    <m/>
    <s v="Türk Filo A.Ş."/>
    <x v="2"/>
    <s v="Yeni Satış"/>
    <s v="Kontor"/>
    <s v="Kontor Satışı"/>
    <s v="Diğer"/>
    <x v="0"/>
    <x v="0"/>
    <s v="Yurt İçi"/>
    <s v="Türkiye"/>
  </r>
  <r>
    <s v="Q3"/>
    <x v="1"/>
    <x v="6"/>
    <m/>
    <s v="TURK FİNANSAL TEKNOLOJİ ANONİM ŞİRKETİ"/>
    <s v="UH.01.002"/>
    <s v="Unidox Kontör"/>
    <s v="Univera Kontör Satışı"/>
    <x v="6"/>
    <s v="E-Dönüşüm"/>
    <s v="Unidox"/>
    <n v="2.65"/>
    <m/>
    <n v="10000"/>
    <m/>
    <m/>
    <m/>
    <m/>
    <m/>
    <n v="26500"/>
    <m/>
    <m/>
    <m/>
    <m/>
    <m/>
    <m/>
    <s v="ParamTech"/>
    <x v="2"/>
    <s v="Yeni Satış"/>
    <s v="Kontor"/>
    <s v="Kontor Satışı"/>
    <s v="Diğer"/>
    <x v="0"/>
    <x v="0"/>
    <s v="Yurt İçi"/>
    <s v="Türkiye"/>
  </r>
  <r>
    <s v="Q3"/>
    <x v="1"/>
    <x v="6"/>
    <m/>
    <s v="UNİVİS BİLİŞİM DESTEK HizmetLERİ SANAYİ VE TİCARET ANONİM ŞİRKETİ"/>
    <s v="UH.01.002"/>
    <s v="Unidox Kontör"/>
    <s v="Univera Kontör Satışı"/>
    <x v="6"/>
    <s v="E-Dönüşüm"/>
    <s v="Unidox"/>
    <n v="6.04"/>
    <m/>
    <n v="1000"/>
    <m/>
    <m/>
    <m/>
    <m/>
    <m/>
    <n v="6040"/>
    <m/>
    <m/>
    <m/>
    <m/>
    <m/>
    <m/>
    <s v="Univis"/>
    <x v="2"/>
    <s v="Yeni Satış"/>
    <s v="Kontor"/>
    <s v="Kontor Satışı"/>
    <s v="Param Grup"/>
    <x v="0"/>
    <x v="0"/>
    <s v="Yurt İçi"/>
    <s v="Türkiye"/>
  </r>
  <r>
    <s v="Q3"/>
    <x v="1"/>
    <x v="6"/>
    <m/>
    <s v="AC PAZARLAMA DAĞITIM VE GIDA SAN. TİC. LTD. ŞTİ"/>
    <s v="UH.01.002"/>
    <s v="Unidox Kontör"/>
    <s v="Univera Kontör Satışı"/>
    <x v="6"/>
    <s v="E-Dönüşüm"/>
    <s v="Unidox"/>
    <n v="4.63"/>
    <m/>
    <n v="2000"/>
    <m/>
    <m/>
    <m/>
    <m/>
    <m/>
    <n v="9260"/>
    <m/>
    <m/>
    <m/>
    <m/>
    <m/>
    <m/>
    <s v="AC Global"/>
    <x v="3"/>
    <s v="Yeni Satış"/>
    <s v="Kontor"/>
    <s v="Kontor Satışı"/>
    <s v="Diğer"/>
    <x v="0"/>
    <x v="0"/>
    <s v="Yurt İçi"/>
    <s v="Türkiye"/>
  </r>
  <r>
    <s v="Q3"/>
    <x v="1"/>
    <x v="6"/>
    <m/>
    <s v="MATRIKS BİLGİSAYAR SİSTEMLERİ LTD.ŞTİ"/>
    <s v="WPH.02.001"/>
    <s v="Webplus Yazılım Bakımı Hizmeti"/>
    <s v="Univera - Kanal"/>
    <x v="5"/>
    <s v="Enroute"/>
    <s v="Webplus"/>
    <n v="24453"/>
    <m/>
    <n v="1"/>
    <m/>
    <m/>
    <m/>
    <m/>
    <m/>
    <n v="24453"/>
    <m/>
    <m/>
    <m/>
    <m/>
    <m/>
    <m/>
    <s v="Matriks"/>
    <x v="0"/>
    <s v="Yenileme"/>
    <s v="Hizmet"/>
    <s v="Bakım ve Destek Hizmeti"/>
    <s v="Diğer"/>
    <x v="1"/>
    <x v="2"/>
    <s v="Yurt İçi"/>
    <s v="Türkiye"/>
  </r>
  <r>
    <s v="Q3"/>
    <x v="1"/>
    <x v="6"/>
    <m/>
    <s v="MATRIKS BİLGİSAYAR SİSTEMLERİ LTD.ŞTİ"/>
    <s v="WProje Yönetimi.01.007"/>
    <s v="Webplus E-Dönüşüm Yazılımı"/>
    <s v="Univera - Kanal"/>
    <x v="5"/>
    <s v="Enroute"/>
    <s v="Webplus"/>
    <n v="12584"/>
    <m/>
    <n v="1"/>
    <m/>
    <m/>
    <m/>
    <m/>
    <m/>
    <n v="12584"/>
    <m/>
    <m/>
    <m/>
    <m/>
    <m/>
    <m/>
    <s v="Matriks"/>
    <x v="0"/>
    <s v="Yeni Satış"/>
    <s v="Lisans"/>
    <s v="Lisans Satışı"/>
    <s v="Diğer"/>
    <x v="1"/>
    <x v="2"/>
    <s v="Yurt İçi"/>
    <s v="Türkiye"/>
  </r>
  <r>
    <s v="Q3"/>
    <x v="1"/>
    <x v="6"/>
    <m/>
    <s v="MATRIKS BİLGİSAYAR SİSTEMLERİ LTD.ŞTİ"/>
    <s v="WProje Yönetimi.01.005"/>
    <s v="Webplus Distribution Satış-Dağıtım Yazılımı (Standart)"/>
    <s v="Univera - Kanal"/>
    <x v="5"/>
    <s v="Enroute"/>
    <s v="Webplus"/>
    <n v="45760"/>
    <m/>
    <n v="1"/>
    <m/>
    <m/>
    <m/>
    <m/>
    <m/>
    <n v="45760"/>
    <m/>
    <m/>
    <m/>
    <m/>
    <m/>
    <m/>
    <s v="Matriks"/>
    <x v="0"/>
    <s v="Yeni Satış"/>
    <s v="Lisans"/>
    <s v="Lisans Satışı"/>
    <s v="Diğer"/>
    <x v="1"/>
    <x v="2"/>
    <s v="Yurt İçi"/>
    <s v="Türkiye"/>
  </r>
  <r>
    <s v="Q3"/>
    <x v="1"/>
    <x v="6"/>
    <m/>
    <s v="MATRIKS BİLGİSAYAR SİSTEMLERİ LTD.ŞTİ"/>
    <s v="WProje Yönetimi.02.001"/>
    <s v="Webplus (Android) Satış Temsilcisi Yazılımı"/>
    <s v="Univera - Kanal"/>
    <x v="5"/>
    <s v="Enroute"/>
    <s v="Webplus"/>
    <n v="4004"/>
    <m/>
    <n v="8"/>
    <m/>
    <m/>
    <m/>
    <m/>
    <m/>
    <n v="32032"/>
    <m/>
    <m/>
    <m/>
    <m/>
    <m/>
    <m/>
    <s v="Matriks"/>
    <x v="0"/>
    <s v="Yeni Satış"/>
    <s v="Lisans"/>
    <s v="Lisans Satışı"/>
    <s v="Diğer"/>
    <x v="1"/>
    <x v="2"/>
    <s v="Yurt İçi"/>
    <s v="Türkiye"/>
  </r>
  <r>
    <s v="Q3"/>
    <x v="1"/>
    <x v="6"/>
    <m/>
    <s v="MİYA OTOMASYON VE BARKOD BILISIM SISTEMLERI SAN TİC. VE L.T.D. STI."/>
    <s v="WProje Yönetimi.02.001"/>
    <s v="Webplus (Android) Satış Temsilcisi Yazılımı"/>
    <s v="Univera - Kanal"/>
    <x v="5"/>
    <s v="Enroute"/>
    <s v="Webplus"/>
    <n v="2588"/>
    <m/>
    <n v="1"/>
    <m/>
    <m/>
    <m/>
    <m/>
    <m/>
    <n v="2588"/>
    <m/>
    <m/>
    <m/>
    <m/>
    <m/>
    <m/>
    <s v="Miya"/>
    <x v="0"/>
    <s v="Yeni Satış"/>
    <s v="Lisans"/>
    <s v="Lisans Satışı"/>
    <s v="Diğer"/>
    <x v="1"/>
    <x v="1"/>
    <s v="Yurt İçi"/>
    <s v="Türkiye"/>
  </r>
  <r>
    <s v="Q3"/>
    <x v="1"/>
    <x v="6"/>
    <m/>
    <s v="MATRIKS BİLGİSAYAR SİSTEMLERİ LTD.ŞTİ"/>
    <s v="WProje Yönetimi.01.003"/>
    <s v="Web Plus Ek Kullanıcı Yazılımı (1 Kullanıcı)"/>
    <s v="Univera - Kanal"/>
    <x v="5"/>
    <s v="Enroute"/>
    <s v="Webplus"/>
    <n v="3718"/>
    <m/>
    <n v="2"/>
    <m/>
    <m/>
    <m/>
    <m/>
    <m/>
    <n v="7436"/>
    <m/>
    <m/>
    <m/>
    <m/>
    <m/>
    <m/>
    <s v="Matriks"/>
    <x v="0"/>
    <s v="Yeni Satış"/>
    <s v="Lisans"/>
    <s v="Lisans Satışı"/>
    <s v="Diğer"/>
    <x v="1"/>
    <x v="2"/>
    <s v="Yurt İçi"/>
    <s v="Türkiye"/>
  </r>
  <r>
    <s v="Q3"/>
    <x v="1"/>
    <x v="6"/>
    <m/>
    <s v="TAŞLICALI SATIŞ DAĞITIM PAZARLAMA TİC SAN LTD ŞTİ"/>
    <s v="UH.01.002"/>
    <s v="Unidox Kontör"/>
    <s v="Univera Kontör Satışı"/>
    <x v="6"/>
    <s v="E-Dönüşüm"/>
    <s v="Unidox"/>
    <n v="2.6"/>
    <m/>
    <n v="25000"/>
    <m/>
    <m/>
    <m/>
    <m/>
    <m/>
    <n v="65000"/>
    <m/>
    <m/>
    <m/>
    <m/>
    <m/>
    <m/>
    <s v="Pernod Ricard"/>
    <x v="0"/>
    <s v="Yeni Satış"/>
    <s v="Kontor"/>
    <s v="Kontor Satışı"/>
    <s v="Diğer"/>
    <x v="0"/>
    <x v="0"/>
    <s v="Yurt İçi"/>
    <s v="Türkiye"/>
  </r>
  <r>
    <s v="Q3"/>
    <x v="1"/>
    <x v="6"/>
    <m/>
    <s v="KIRKGÖZE İLETİŞİM VE TÜKETİM MADDELERİ SANAYİİ VE TİCARET LİMİTED ŞİRKETİ"/>
    <s v="UH.01.002"/>
    <s v="Unidox Kontör"/>
    <s v="Univera Kontör Satışı"/>
    <x v="6"/>
    <s v="E-Dönüşüm"/>
    <s v="Unidox"/>
    <n v="1.389"/>
    <m/>
    <n v="100000"/>
    <m/>
    <m/>
    <m/>
    <m/>
    <m/>
    <n v="138900"/>
    <m/>
    <m/>
    <m/>
    <m/>
    <m/>
    <m/>
    <s v="Kırkgöze İletişim"/>
    <x v="3"/>
    <s v="Yeni Satış"/>
    <s v="Kontor"/>
    <s v="Kontor Satışı"/>
    <s v="Diğer"/>
    <x v="0"/>
    <x v="0"/>
    <s v="Yurt İçi"/>
    <s v="Türkiye"/>
  </r>
  <r>
    <s v="Q3"/>
    <x v="1"/>
    <x v="6"/>
    <m/>
    <s v="ÖZTÜRKLER GIDA MAD. TİC. VE PAZ. LTD. ŞTİ. "/>
    <s v="UH.01.002"/>
    <s v="Unidox Kontör"/>
    <s v="Univera Kontör Satışı"/>
    <x v="6"/>
    <s v="E-Dönüşüm"/>
    <s v="Unidox"/>
    <n v="1.389"/>
    <m/>
    <n v="100000"/>
    <m/>
    <m/>
    <m/>
    <m/>
    <m/>
    <n v="138900"/>
    <m/>
    <m/>
    <m/>
    <m/>
    <m/>
    <m/>
    <s v="Öztürkler"/>
    <x v="3"/>
    <s v="Yeni Satış"/>
    <s v="Kontor"/>
    <s v="Kontor Satışı"/>
    <s v="Diğer"/>
    <x v="0"/>
    <x v="0"/>
    <s v="Yurt İçi"/>
    <s v="Türkiye"/>
  </r>
  <r>
    <s v="Q3"/>
    <x v="1"/>
    <x v="6"/>
    <m/>
    <s v="BİLGİNOĞLU ENDÜSTRİ MALZEMELERİ  SAN.TİC. A.Ş."/>
    <s v="SH.02.001"/>
    <s v="Stokbar Panorama - Yazılım Bakımı Hizmeti"/>
    <s v="Univera - Bilginoğlu"/>
    <x v="13"/>
    <s v="Stokbar"/>
    <s v="Stokbar"/>
    <n v="159472.73000000001"/>
    <m/>
    <n v="1"/>
    <m/>
    <m/>
    <m/>
    <m/>
    <m/>
    <n v="159472.73000000001"/>
    <m/>
    <m/>
    <m/>
    <m/>
    <m/>
    <m/>
    <s v="Bilginoğlu"/>
    <x v="0"/>
    <s v="Yenileme"/>
    <s v="Hizmet"/>
    <s v="Bakım ve Destek Hizmeti"/>
    <s v="Diğer"/>
    <x v="0"/>
    <x v="0"/>
    <s v="Yurt İçi"/>
    <s v="Türkiye"/>
  </r>
  <r>
    <s v="Q3"/>
    <x v="1"/>
    <x v="6"/>
    <m/>
    <s v="DOĞUŞ ÇAY VE GIDA MADD.ÜRT.PAZ.İTH.İHR.A.Ş"/>
    <s v="SH.01.001"/>
    <s v="Stokbar Panorama - Proje ve Ürün Yönetimi Danışmanlığı Hizmeti"/>
    <s v="Univera Doğuş Çay Projesi"/>
    <x v="12"/>
    <s v="Stokbar"/>
    <s v="Stokbar"/>
    <n v="20825"/>
    <m/>
    <n v="4"/>
    <m/>
    <m/>
    <m/>
    <m/>
    <m/>
    <n v="83300"/>
    <m/>
    <m/>
    <m/>
    <m/>
    <m/>
    <m/>
    <s v="Doğuş Çay"/>
    <x v="0"/>
    <s v="Yeni Satış"/>
    <s v="Hizmet"/>
    <s v="Proje Yönetimi ve Danışmanlık"/>
    <s v="Key Account"/>
    <x v="0"/>
    <x v="0"/>
    <s v="Yurt İçi"/>
    <s v="Türkiye"/>
  </r>
  <r>
    <s v="Q3"/>
    <x v="1"/>
    <x v="6"/>
    <m/>
    <s v="DOĞUŞ ÇAY VE GIDA MADD.ÜRT.PAZ.İTH.İHR.A.Ş"/>
    <s v="SH.01.001"/>
    <s v="Stokbar Panorama - Proje ve Ürün Yönetimi Danışmanlığı Hizmeti"/>
    <s v="Univera Doğuş Çay Projesi"/>
    <x v="12"/>
    <s v="Stokbar"/>
    <s v="Stokbar"/>
    <n v="20825"/>
    <m/>
    <n v="2"/>
    <m/>
    <m/>
    <m/>
    <m/>
    <m/>
    <n v="41650"/>
    <m/>
    <m/>
    <m/>
    <m/>
    <m/>
    <m/>
    <s v="Doğuş Çay"/>
    <x v="0"/>
    <s v="Yeni Satış"/>
    <s v="Hizmet"/>
    <s v="Proje Yönetimi ve Danışmanlık"/>
    <s v="Key Account"/>
    <x v="0"/>
    <x v="0"/>
    <s v="Yurt İçi"/>
    <s v="Türkiye"/>
  </r>
  <r>
    <s v="Q3"/>
    <x v="1"/>
    <x v="6"/>
    <m/>
    <s v="Unilever San. ve Tic. Türk A.Ş."/>
    <s v="SH.01.001"/>
    <s v="Stokbar Panorama - Proje ve Ürün Yönetimi Danışmanlığı Hizmeti"/>
    <s v="Univera - Unilever"/>
    <x v="13"/>
    <s v="Stokbar"/>
    <s v="Stokbar"/>
    <n v="15925"/>
    <m/>
    <n v="29.5"/>
    <m/>
    <m/>
    <m/>
    <m/>
    <m/>
    <n v="469787.5"/>
    <m/>
    <m/>
    <m/>
    <m/>
    <m/>
    <m/>
    <s v="Unilever"/>
    <x v="0"/>
    <s v="Yeni Satış"/>
    <s v="Hizmet"/>
    <s v="Proje Yönetimi ve Danışmanlık"/>
    <s v="Diğer"/>
    <x v="0"/>
    <x v="0"/>
    <s v="Yurt İçi"/>
    <s v="Türkiye"/>
  </r>
  <r>
    <s v="Q3"/>
    <x v="1"/>
    <x v="6"/>
    <m/>
    <s v="BİLGİNOĞLU ENDÜSTRİ MALZEMELERİ  SAN.TİC. A.Ş."/>
    <s v="SH.03.004"/>
    <s v="Stokbar Panorama - Çağrı Merkezi Hizmeti (Depo/Lokasyon)"/>
    <s v="Univera - Bilginoğlu"/>
    <x v="13"/>
    <s v="Stokbar"/>
    <s v="Stokbar"/>
    <n v="91127.27"/>
    <m/>
    <n v="1"/>
    <m/>
    <m/>
    <m/>
    <m/>
    <m/>
    <n v="91127.27"/>
    <m/>
    <m/>
    <m/>
    <m/>
    <m/>
    <m/>
    <s v="Bilginoğlu"/>
    <x v="0"/>
    <s v="Yenileme"/>
    <s v="Hizmet"/>
    <s v="Çağrı Merkezi"/>
    <s v="Diğer"/>
    <x v="0"/>
    <x v="0"/>
    <s v="Yurt İçi"/>
    <s v="Türkiye"/>
  </r>
  <r>
    <s v="Q3"/>
    <x v="1"/>
    <x v="6"/>
    <m/>
    <s v="Doğadan Gıda Ürünleri San. ve Paz. A.Ş."/>
    <s v="QH.02.001"/>
    <s v="Quest Panorama - Yazılım Bakımı, Yaşatma ve Merkezi Destek Hizmeti"/>
    <s v="Univera - Doğadan"/>
    <x v="18"/>
    <s v="Quest"/>
    <s v="Quest"/>
    <n v="259285"/>
    <m/>
    <n v="1"/>
    <m/>
    <m/>
    <m/>
    <m/>
    <m/>
    <n v="259285"/>
    <m/>
    <m/>
    <m/>
    <m/>
    <m/>
    <m/>
    <s v="Doğadan"/>
    <x v="0"/>
    <s v="Yenileme"/>
    <s v="Hizmet"/>
    <s v="Bakım ve Destek Hizmeti"/>
    <s v="Diğer"/>
    <x v="0"/>
    <x v="0"/>
    <s v="Yurt İçi"/>
    <s v="Türkiye"/>
  </r>
  <r>
    <s v="Q2"/>
    <x v="0"/>
    <x v="4"/>
    <m/>
    <s v="Şölen Çikolata Gıda Sanayi Ve Ticaret A. Ş."/>
    <s v="EH.01.005"/>
    <s v="Enroute Panorama Online Egitim"/>
    <s v="Univera - Şölen"/>
    <x v="11"/>
    <s v="Enroute"/>
    <m/>
    <n v="848"/>
    <m/>
    <n v="6"/>
    <m/>
    <n v="5088"/>
    <m/>
    <n v="0"/>
    <m/>
    <n v="5088"/>
    <m/>
    <n v="0"/>
    <n v="0"/>
    <s v="UNI240000000680"/>
    <m/>
    <m/>
    <s v="Şölen"/>
    <x v="0"/>
    <s v="Yeni Satış"/>
    <s v="Lisans"/>
    <s v="Lisans Satışı"/>
    <s v="Key Account"/>
    <x v="0"/>
    <x v="0"/>
    <s v="Yurt İçi"/>
    <s v="Türkiye"/>
  </r>
  <r>
    <s v="Q2"/>
    <x v="0"/>
    <x v="4"/>
    <m/>
    <s v="PERNOD RICARD ISTANBUL IÇ VE DIS TIC. LTD. STI"/>
    <s v="EY.06.001"/>
    <s v="EnRoute Panorama - Yazilim Gelistirme Hizmeti"/>
    <s v="Univera - Pernod Ricard"/>
    <x v="12"/>
    <s v="Enroute"/>
    <m/>
    <n v="3593.1"/>
    <m/>
    <n v="30.1"/>
    <m/>
    <n v="108152.31"/>
    <m/>
    <n v="0"/>
    <m/>
    <n v="108152.31"/>
    <m/>
    <n v="0"/>
    <n v="0"/>
    <s v="UNI240000000677"/>
    <m/>
    <m/>
    <s v="Pernod Ricard"/>
    <x v="0"/>
    <s v="Yeni Satış"/>
    <s v="Hizmet"/>
    <s v="Yazılım Geliştirme"/>
    <s v="Key Account"/>
    <x v="0"/>
    <x v="0"/>
    <s v="Yurt İçi"/>
    <s v="Türkiye"/>
  </r>
  <r>
    <s v="Q2"/>
    <x v="0"/>
    <x v="4"/>
    <m/>
    <s v="HARIBO SEKERLEME SAN. TIC.LTD. STI."/>
    <s v="EH.03.006"/>
    <s v="EnRoute Panorama - Uzaktan Kurulum ve Efitim Hizmeti"/>
    <s v="Univera - Haribo"/>
    <x v="7"/>
    <s v="Enroute"/>
    <m/>
    <n v="5481"/>
    <m/>
    <n v="3"/>
    <m/>
    <n v="16443"/>
    <m/>
    <n v="0"/>
    <m/>
    <n v="16443"/>
    <m/>
    <n v="0"/>
    <n v="0"/>
    <s v="UNI240000000692"/>
    <m/>
    <m/>
    <s v="Haribo"/>
    <x v="0"/>
    <s v="Yeni Satış"/>
    <s v="Hizmet"/>
    <s v="Kurulum ve Eğitim"/>
    <s v="Key Account"/>
    <x v="0"/>
    <x v="0"/>
    <s v="Yurt İçi"/>
    <s v="Türkiye"/>
  </r>
  <r>
    <s v="Q2"/>
    <x v="0"/>
    <x v="4"/>
    <m/>
    <s v="Şölen Çikolata Gıda Sanayi Ve Ticaret A. Ş."/>
    <s v="EH.03.006"/>
    <s v="EnRoute Panorama - Uzaktan Kurulum ve Efitim Hizmeti"/>
    <s v="Univera - Şölen"/>
    <x v="11"/>
    <s v="Enroute"/>
    <m/>
    <n v="3240"/>
    <m/>
    <n v="12.5"/>
    <m/>
    <n v="40500"/>
    <m/>
    <n v="0"/>
    <m/>
    <n v="40500"/>
    <m/>
    <n v="0"/>
    <n v="0"/>
    <s v="UNI240000000680"/>
    <m/>
    <m/>
    <s v="Şölen"/>
    <x v="0"/>
    <s v="Yeni Satış"/>
    <s v="Hizmet"/>
    <s v="Kurulum ve Eğitim"/>
    <s v="Key Account"/>
    <x v="0"/>
    <x v="0"/>
    <s v="Yurt İçi"/>
    <s v="Türkiye"/>
  </r>
  <r>
    <s v="Q2"/>
    <x v="0"/>
    <x v="4"/>
    <m/>
    <s v="PERNOD RICARD ISTANBUL IÇ VE DIS TIC. LTD. STI"/>
    <s v="EH.01.001"/>
    <s v="EnRoute Panorama - Proje Yönetim Hizmeti"/>
    <s v="Univera - Pernod Ricard"/>
    <x v="12"/>
    <s v="Enroute"/>
    <m/>
    <n v="3593.1000000000004"/>
    <m/>
    <n v="1.9"/>
    <m/>
    <n v="6826.89"/>
    <m/>
    <n v="0"/>
    <m/>
    <n v="6826.89"/>
    <m/>
    <n v="0"/>
    <n v="0"/>
    <s v="UNI240000000677"/>
    <m/>
    <m/>
    <s v="Pernod Ricard"/>
    <x v="0"/>
    <s v="Yeni Satış"/>
    <s v="Hizmet"/>
    <s v="Proje Yönetimi ve Danışmanlık"/>
    <s v="Key Account"/>
    <x v="0"/>
    <x v="0"/>
    <s v="Yurt İçi"/>
    <s v="Türkiye"/>
  </r>
  <r>
    <s v="Q2"/>
    <x v="0"/>
    <x v="4"/>
    <m/>
    <s v="PERNOD RICARD ISTANBUL IÇ VE DIS TIC. LTD. STI"/>
    <s v="EH.01.001"/>
    <s v="EnRoute Panorama - Proje Yönetim Hizmeti"/>
    <s v="Univera - Pernod Ricard"/>
    <x v="2"/>
    <s v="Enroute"/>
    <m/>
    <n v="5669.66"/>
    <m/>
    <n v="2"/>
    <m/>
    <n v="11339.32"/>
    <m/>
    <n v="0"/>
    <m/>
    <n v="11339.32"/>
    <m/>
    <n v="0"/>
    <n v="0"/>
    <s v="UNI240000000690"/>
    <m/>
    <m/>
    <s v="Pernod Ricard"/>
    <x v="0"/>
    <s v="Yeni Satış"/>
    <s v="Hizmet"/>
    <s v="Proje Yönetimi ve Danışmanlık"/>
    <s v="Key Account"/>
    <x v="0"/>
    <x v="0"/>
    <s v="Yurt İçi"/>
    <s v="Türkiye"/>
  </r>
  <r>
    <s v="Q2"/>
    <x v="0"/>
    <x v="4"/>
    <m/>
    <s v="SATEM GRUP GIDA DAGITIM VE PAZARLAMA A.S."/>
    <s v="EH.01.003"/>
    <s v="EnRoute Panorama - Kurulum ve Efitim Hizmeti"/>
    <s v="Univera - Oyak Grup"/>
    <x v="7"/>
    <s v="Enroute"/>
    <m/>
    <n v="7399"/>
    <m/>
    <n v="2"/>
    <m/>
    <n v="14798"/>
    <m/>
    <n v="0"/>
    <m/>
    <n v="14798"/>
    <m/>
    <n v="0"/>
    <n v="0"/>
    <s v="UNI240000000698"/>
    <m/>
    <m/>
    <s v="Oyak Grup"/>
    <x v="0"/>
    <s v="Yeni Satış"/>
    <s v="Hizmet"/>
    <s v="Kurulum ve Eğitim"/>
    <s v="Key Account"/>
    <x v="0"/>
    <x v="0"/>
    <s v="Yurt İçi"/>
    <s v="Türkiye"/>
  </r>
  <r>
    <s v="Q2"/>
    <x v="0"/>
    <x v="4"/>
    <m/>
    <s v="HALIM BOYALI-HISAR GIDA"/>
    <s v="EYS.04.012"/>
    <s v="EnRoute Panorama - E-Dönüsüm Modül Lisansi Standart"/>
    <s v="Univera Doğuş Çay Projesi"/>
    <x v="7"/>
    <s v="E-Dönüşüm"/>
    <m/>
    <n v="14552.3"/>
    <m/>
    <n v="1"/>
    <m/>
    <n v="20789"/>
    <m/>
    <n v="6236.7"/>
    <m/>
    <n v="14552.3"/>
    <m/>
    <n v="0"/>
    <n v="0"/>
    <s v="UNI240000000701"/>
    <m/>
    <m/>
    <s v="Doğuş Çay"/>
    <x v="0"/>
    <s v="Yeni Satış"/>
    <s v="Lisans"/>
    <s v="Lisans Satışı"/>
    <s v="Key Account"/>
    <x v="0"/>
    <x v="0"/>
    <s v="Yurt İçi"/>
    <s v="Türkiye"/>
  </r>
  <r>
    <s v="Q2"/>
    <x v="0"/>
    <x v="4"/>
    <m/>
    <s v="ÖZBAK GIDA VE IHTIYAÇ MADDELERI SAN.VE TIC.A.S"/>
    <s v="EYS.04.012"/>
    <s v="EnRoute Panorama - E-Dönüsüm Modül Lisansi Standart"/>
    <s v="Univera - Dardanel"/>
    <x v="7"/>
    <s v="E-Dönüşüm"/>
    <m/>
    <n v="14552.3"/>
    <m/>
    <n v="1"/>
    <m/>
    <n v="20789"/>
    <m/>
    <n v="6236.7"/>
    <m/>
    <n v="14552.3"/>
    <m/>
    <n v="0"/>
    <n v="0"/>
    <s v="UNI240000000686"/>
    <m/>
    <m/>
    <s v="Dardanel"/>
    <x v="0"/>
    <s v="Yeni Satış"/>
    <s v="Lisans"/>
    <s v="Lisans Satışı"/>
    <s v="Key Account"/>
    <x v="0"/>
    <x v="0"/>
    <s v="Yurt İçi"/>
    <s v="Türkiye"/>
  </r>
  <r>
    <s v="Q2"/>
    <x v="0"/>
    <x v="4"/>
    <m/>
    <s v="DOGAN TREND OTOMOTIV TICARET HIZMET VE TEKNOLOJI A.S."/>
    <s v="EH.03.001"/>
    <s v="EnRoute Panorama - Çafri Merkezi Hizmeti  (MSD)"/>
    <s v="Univera - Suzuki"/>
    <x v="2"/>
    <s v="Enroute"/>
    <m/>
    <n v="4000"/>
    <m/>
    <n v="-50"/>
    <m/>
    <n v="0"/>
    <m/>
    <n v="0"/>
    <m/>
    <n v="-200000"/>
    <m/>
    <n v="50"/>
    <n v="200000"/>
    <s v="TR0202400020454"/>
    <m/>
    <m/>
    <s v="Doğan Trend"/>
    <x v="0"/>
    <s v="Yenileme"/>
    <s v="Hizmet"/>
    <s v="Çağrı Merkezi"/>
    <s v="Key Account"/>
    <x v="0"/>
    <x v="0"/>
    <s v="Yurt İçi"/>
    <s v="Türkiye"/>
  </r>
  <r>
    <s v="Q2"/>
    <x v="0"/>
    <x v="4"/>
    <m/>
    <s v="SUZUKI MOTORLU ARAÇLAR PAZARLAMA A.S."/>
    <s v="EH.03.001"/>
    <s v="EnRoute Panorama - Çafri Merkezi Hizmeti  (MSD)"/>
    <s v="Univera - Suzuki"/>
    <x v="2"/>
    <s v="Enroute"/>
    <m/>
    <n v="4000"/>
    <m/>
    <n v="-50"/>
    <m/>
    <n v="0"/>
    <m/>
    <n v="0"/>
    <m/>
    <n v="-200000"/>
    <m/>
    <n v="50"/>
    <n v="200000"/>
    <s v="SZ0202400008287"/>
    <m/>
    <m/>
    <s v="Doğan Trend"/>
    <x v="0"/>
    <s v="Yenileme"/>
    <s v="Hizmet"/>
    <s v="Çağrı Merkezi"/>
    <s v="Key Account"/>
    <x v="0"/>
    <x v="0"/>
    <s v="Yurt İçi"/>
    <s v="Türkiye"/>
  </r>
  <r>
    <s v="Q2"/>
    <x v="0"/>
    <x v="4"/>
    <m/>
    <s v="Şölen Çikolata Gıda Sanayi Ve Ticaret A. Ş."/>
    <s v="EY.05.009"/>
    <s v="EnRoute Panorama - Business Analytics  - Qlik Sense Analyzer User Lisansi (Enterprise)"/>
    <s v="Univera - Şölen"/>
    <x v="11"/>
    <s v="Enroute"/>
    <m/>
    <n v="11819.01"/>
    <m/>
    <n v="1"/>
    <m/>
    <n v="13904.72"/>
    <m/>
    <n v="2085.71"/>
    <m/>
    <n v="11819.01"/>
    <m/>
    <n v="0"/>
    <n v="0"/>
    <s v="UNI240000000668"/>
    <m/>
    <m/>
    <s v="Şölen"/>
    <x v="0"/>
    <s v="Yenileme"/>
    <s v="Lisans"/>
    <s v="Lisans Satışı"/>
    <s v="Key Account"/>
    <x v="0"/>
    <x v="0"/>
    <s v="Yurt İçi"/>
    <s v="Türkiye"/>
  </r>
  <r>
    <s v="Q3"/>
    <x v="1"/>
    <x v="6"/>
    <m/>
    <s v="MİYA OTOMASYON VE BARKOD BILISIM SISTEMLERI SAN TİC. VE L.T.D. STI."/>
    <s v="WPH.02.001"/>
    <s v="Webplus Yazılım Bakımı Hizmeti"/>
    <s v="Univera - Kanal"/>
    <x v="5"/>
    <s v="Enroute"/>
    <s v="Webplus"/>
    <n v="20374"/>
    <m/>
    <n v="1"/>
    <m/>
    <m/>
    <m/>
    <m/>
    <m/>
    <n v="20374"/>
    <m/>
    <m/>
    <m/>
    <m/>
    <m/>
    <m/>
    <s v="Miya"/>
    <x v="0"/>
    <s v="Yenileme"/>
    <s v="Hizmet"/>
    <s v="Bakım ve Destek Hizmeti"/>
    <s v="Diğer"/>
    <x v="1"/>
    <x v="1"/>
    <s v="Yurt İçi"/>
    <s v="Türkiye"/>
  </r>
  <r>
    <s v="Q3"/>
    <x v="1"/>
    <x v="6"/>
    <m/>
    <s v="MİYA OTOMASYON VE BARKOD BILISIM SISTEMLERI SAN TİC. VE L.T.D. STI."/>
    <s v="WPH.02.001"/>
    <s v="Webplus Yazılım Bakımı Hizmeti"/>
    <s v="Univera - Kanal"/>
    <x v="5"/>
    <s v="Enroute"/>
    <s v="Webplus"/>
    <n v="5460"/>
    <m/>
    <n v="1"/>
    <m/>
    <m/>
    <m/>
    <m/>
    <m/>
    <n v="5460"/>
    <m/>
    <m/>
    <m/>
    <m/>
    <m/>
    <m/>
    <s v="Miya"/>
    <x v="0"/>
    <s v="Yenileme"/>
    <s v="Hizmet"/>
    <s v="Bakım ve Destek Hizmeti"/>
    <s v="Diğer"/>
    <x v="1"/>
    <x v="1"/>
    <s v="Yurt İçi"/>
    <s v="Türkiye"/>
  </r>
  <r>
    <s v="Q3"/>
    <x v="1"/>
    <x v="6"/>
    <m/>
    <s v="TOO AKTAU SOFTWARE"/>
    <s v="WPH.02.001"/>
    <s v="Webplus Yazılım Bakımı Hizmeti"/>
    <s v="Univera - Kanal"/>
    <x v="5"/>
    <s v="Enroute"/>
    <s v="Webplus"/>
    <n v="43371.895600000003"/>
    <m/>
    <n v="1"/>
    <m/>
    <m/>
    <m/>
    <m/>
    <m/>
    <n v="43371.895600000003"/>
    <m/>
    <m/>
    <m/>
    <m/>
    <m/>
    <m/>
    <s v="Aktau"/>
    <x v="0"/>
    <s v="Yenileme"/>
    <s v="Hizmet"/>
    <s v="Bakım ve Destek Hizmeti"/>
    <s v="Diğer"/>
    <x v="1"/>
    <x v="8"/>
    <s v="Yurt Dışı"/>
    <s v="Kazakistan"/>
  </r>
  <r>
    <s v="Q3"/>
    <x v="1"/>
    <x v="6"/>
    <m/>
    <s v="TOO AKTAU SOFTWARE"/>
    <s v="WProje Yönetimi.01.001"/>
    <s v="Webplus Distribution Satış-Dağıtım Yazılımı (Enterprise)"/>
    <s v="Univera - Kanal"/>
    <x v="5"/>
    <s v="Enroute"/>
    <s v="Webplus"/>
    <n v="93316.52"/>
    <m/>
    <n v="1"/>
    <m/>
    <m/>
    <m/>
    <m/>
    <m/>
    <n v="93316.52"/>
    <m/>
    <m/>
    <m/>
    <m/>
    <m/>
    <m/>
    <s v="Aktau"/>
    <x v="0"/>
    <s v="Yeni Satış"/>
    <s v="Lisans"/>
    <s v="Lisans Satışı"/>
    <s v="Diğer"/>
    <x v="1"/>
    <x v="8"/>
    <s v="Yurt Dışı"/>
    <s v="Kazakistan"/>
  </r>
  <r>
    <s v="Q3"/>
    <x v="1"/>
    <x v="6"/>
    <m/>
    <s v="TOO AKTAU SOFTWARE"/>
    <s v="WProje Yönetimi.02.001"/>
    <s v="Webplus (Android) Satış Temsilcisi Yazılımı"/>
    <s v="Univera - Kanal"/>
    <x v="5"/>
    <s v="Enroute"/>
    <s v="Webplus"/>
    <n v="5274.4120000000003"/>
    <m/>
    <n v="16"/>
    <m/>
    <m/>
    <m/>
    <m/>
    <m/>
    <n v="84390.592000000004"/>
    <m/>
    <m/>
    <m/>
    <m/>
    <m/>
    <m/>
    <s v="Aktau"/>
    <x v="0"/>
    <s v="Yeni Satış"/>
    <s v="Lisans"/>
    <s v="Lisans Satışı"/>
    <s v="Diğer"/>
    <x v="1"/>
    <x v="8"/>
    <s v="Yurt Dışı"/>
    <s v="Kazakistan"/>
  </r>
  <r>
    <s v="Q3"/>
    <x v="1"/>
    <x v="6"/>
    <m/>
    <s v="TOO AKTAU SOFTWARE"/>
    <s v="WProje Yönetimi.01.004"/>
    <s v="Web Plus Ek Kullanıcı Yazılımı (5 Kullanıcı)"/>
    <s v="Univera - Kanal"/>
    <x v="5"/>
    <s v="Enroute"/>
    <s v="Webplus"/>
    <n v="27386.37"/>
    <m/>
    <n v="2"/>
    <m/>
    <m/>
    <m/>
    <m/>
    <m/>
    <n v="54772.74"/>
    <m/>
    <m/>
    <m/>
    <m/>
    <m/>
    <m/>
    <s v="Aktau"/>
    <x v="0"/>
    <s v="Yeni Satış"/>
    <s v="Lisans"/>
    <s v="Lisans Satışı"/>
    <s v="Diğer"/>
    <x v="1"/>
    <x v="8"/>
    <s v="Yurt Dışı"/>
    <s v="Kazakistan"/>
  </r>
  <r>
    <s v="Q3"/>
    <x v="1"/>
    <x v="6"/>
    <m/>
    <s v="PARAMTECH"/>
    <m/>
    <s v="VARUNA AYLIK Kiralama"/>
    <s v="Univera - Turk ELektronik Para"/>
    <x v="19"/>
    <s v="Varuna"/>
    <s v="Varuna"/>
    <n v="4060"/>
    <m/>
    <n v="1"/>
    <m/>
    <m/>
    <m/>
    <m/>
    <m/>
    <n v="4060"/>
    <m/>
    <m/>
    <m/>
    <m/>
    <m/>
    <m/>
    <s v="ParamTech"/>
    <x v="2"/>
    <s v="Yenileme"/>
    <s v="Lisans"/>
    <s v="Lisans Kiralama"/>
    <s v="Diğer"/>
    <x v="0"/>
    <x v="0"/>
    <s v="Yurt İçi"/>
    <s v="Türkiye"/>
  </r>
  <r>
    <s v="Q3"/>
    <x v="1"/>
    <x v="6"/>
    <m/>
    <s v="TURK ELEKTRONİK PARA ANONİM ŞİRKETİ"/>
    <m/>
    <s v="VARUNA AYLIK Kiralama"/>
    <s v="Univera - Turk ELektronik Para"/>
    <x v="19"/>
    <s v="Varuna"/>
    <s v="Varuna"/>
    <n v="12180"/>
    <m/>
    <n v="1"/>
    <m/>
    <m/>
    <m/>
    <m/>
    <m/>
    <n v="12180"/>
    <m/>
    <m/>
    <m/>
    <m/>
    <m/>
    <m/>
    <s v="Türk Elektronik Para A.Ş."/>
    <x v="2"/>
    <s v="Yenileme"/>
    <s v="Lisans"/>
    <s v="Lisans Kiralama"/>
    <s v="Diğer"/>
    <x v="0"/>
    <x v="0"/>
    <s v="Yurt İçi"/>
    <s v="Türkiye"/>
  </r>
  <r>
    <s v="Q3"/>
    <x v="1"/>
    <x v="6"/>
    <m/>
    <s v="Türk Elektronik Para A.Ş."/>
    <m/>
    <s v="VARUNA AYLIK Kiralama"/>
    <s v="Univera - Turk ELektronik Para"/>
    <x v="19"/>
    <s v="Varuna"/>
    <s v="Varuna"/>
    <n v="18270"/>
    <m/>
    <n v="1"/>
    <m/>
    <m/>
    <m/>
    <m/>
    <m/>
    <n v="18270"/>
    <m/>
    <m/>
    <m/>
    <m/>
    <m/>
    <m/>
    <s v="Türk Elektronik Para A.Ş."/>
    <x v="2"/>
    <s v="Yenileme"/>
    <s v="Lisans"/>
    <s v="Lisans Kiralama"/>
    <s v="Param Grup"/>
    <x v="0"/>
    <x v="0"/>
    <s v="Yurt İçi"/>
    <s v="Türkiye"/>
  </r>
  <r>
    <s v="Q3"/>
    <x v="1"/>
    <x v="6"/>
    <m/>
    <s v="UNİVİS BİLİŞİM DESTEK HizmetLERİ SANAYİ VE TİCARET ANONİM ŞİRKETİ"/>
    <m/>
    <s v="VARUNA AYLIK Kiralama"/>
    <s v="Univera - Univis"/>
    <x v="19"/>
    <s v="Varuna"/>
    <s v="Varuna"/>
    <n v="24360"/>
    <m/>
    <n v="1"/>
    <m/>
    <m/>
    <m/>
    <m/>
    <m/>
    <n v="24360"/>
    <m/>
    <m/>
    <m/>
    <m/>
    <m/>
    <m/>
    <s v="Univis"/>
    <x v="2"/>
    <s v="Yenileme"/>
    <s v="Lisans"/>
    <s v="Lisans Kiralama"/>
    <s v="Param Grup"/>
    <x v="0"/>
    <x v="0"/>
    <s v="Yurt İçi"/>
    <s v="Türkiye"/>
  </r>
  <r>
    <s v="Q3"/>
    <x v="1"/>
    <x v="6"/>
    <m/>
    <s v="MATRIKS BİLGİSAYAR SİSTEMLERİ LTD.ŞTİ"/>
    <s v="UH.01.002"/>
    <s v="Unidox Kontör"/>
    <s v="Univera Kontör Satışı"/>
    <x v="5"/>
    <s v="E-Dönüşüm"/>
    <s v="Unidox"/>
    <n v="4.6319999999999997"/>
    <m/>
    <n v="2000"/>
    <m/>
    <m/>
    <m/>
    <m/>
    <m/>
    <n v="9264"/>
    <m/>
    <m/>
    <m/>
    <m/>
    <m/>
    <m/>
    <s v="Matriks"/>
    <x v="0"/>
    <s v="Yeni Satış"/>
    <s v="Kontor"/>
    <s v="Kontor Satışı"/>
    <s v="Diğer"/>
    <x v="1"/>
    <x v="2"/>
    <s v="Yurt İçi"/>
    <s v="Türkiye"/>
  </r>
  <r>
    <s v="Q3"/>
    <x v="1"/>
    <x v="6"/>
    <m/>
    <s v="POLARİS YAZILIM ÇÖZÜMLERİ VE DANIŞMANLIK HİZMETLERİ LTD.ŞTİ."/>
    <s v="UH.01.002"/>
    <s v="Unidox Kontör"/>
    <s v="Univera Kontör Satışı"/>
    <x v="5"/>
    <s v="E-Dönüşüm"/>
    <s v="Unidox"/>
    <n v="2.2589999999999999"/>
    <m/>
    <n v="10000"/>
    <m/>
    <m/>
    <m/>
    <m/>
    <m/>
    <n v="22590"/>
    <m/>
    <m/>
    <m/>
    <m/>
    <m/>
    <m/>
    <s v="Polaris"/>
    <x v="0"/>
    <s v="Yeni Satış"/>
    <s v="Kontor"/>
    <s v="Kontor Satışı"/>
    <s v="Diğer"/>
    <x v="1"/>
    <x v="5"/>
    <s v="Yurt İçi"/>
    <s v="Türkiye"/>
  </r>
  <r>
    <s v="Q3"/>
    <x v="1"/>
    <x v="6"/>
    <m/>
    <s v="POLARİS YAZILIM ÇÖZÜMLERİ VE DANIŞMANLIK HİZMETLERİ LTD.ŞTİ."/>
    <s v="UH.01.002"/>
    <s v="Unidox Kontör"/>
    <s v="Univera Kontör Satışı"/>
    <x v="5"/>
    <s v="E-Dönüşüm"/>
    <s v="Unidox"/>
    <n v="2.2589999999999999"/>
    <m/>
    <n v="10000"/>
    <m/>
    <m/>
    <m/>
    <m/>
    <m/>
    <n v="22590"/>
    <m/>
    <m/>
    <m/>
    <m/>
    <m/>
    <m/>
    <s v="Polaris"/>
    <x v="0"/>
    <s v="Yeni Satış"/>
    <s v="Kontor"/>
    <s v="Kontor Satışı"/>
    <s v="Diğer"/>
    <x v="1"/>
    <x v="5"/>
    <s v="Yurt İçi"/>
    <s v="Türkiye"/>
  </r>
  <r>
    <s v="Q3"/>
    <x v="1"/>
    <x v="6"/>
    <m/>
    <s v="ALKAN İÇECEK İNŞAAT PAZARLAMA LİMİTED ŞİRKETİ"/>
    <s v="UH.01.002"/>
    <s v="Unidox Kontör"/>
    <s v="Univera Kontör Satışı"/>
    <x v="21"/>
    <s v="E-Dönüşüm"/>
    <s v="Unidox"/>
    <n v="1.407"/>
    <m/>
    <n v="100000"/>
    <m/>
    <m/>
    <m/>
    <m/>
    <m/>
    <n v="140700"/>
    <m/>
    <m/>
    <m/>
    <m/>
    <m/>
    <m/>
    <s v="Redbull"/>
    <x v="0"/>
    <s v="Yeni Satış"/>
    <s v="Kontor"/>
    <s v="Kontor Satışı"/>
    <s v="Diğer"/>
    <x v="0"/>
    <x v="0"/>
    <s v="Yurt İçi"/>
    <s v="Türkiye"/>
  </r>
  <r>
    <s v="Q3"/>
    <x v="1"/>
    <x v="6"/>
    <m/>
    <s v="TRABZON ÇAY SAN. VE TİC.LTD.ŞTİ."/>
    <s v="UH.01.002"/>
    <s v="Unidox Kontör"/>
    <s v="Univera Kontör Satışı"/>
    <x v="6"/>
    <s v="E-Dönüşüm"/>
    <s v="Unidox"/>
    <n v="1.8"/>
    <m/>
    <n v="50000"/>
    <m/>
    <m/>
    <m/>
    <m/>
    <m/>
    <n v="90000"/>
    <m/>
    <m/>
    <m/>
    <m/>
    <m/>
    <m/>
    <s v="Çaykur"/>
    <x v="0"/>
    <s v="Yeni Satış"/>
    <s v="Kontor"/>
    <s v="Kontor Satışı"/>
    <s v="Diğer"/>
    <x v="0"/>
    <x v="0"/>
    <s v="Yurt İçi"/>
    <s v="Türkiye"/>
  </r>
  <r>
    <s v="Q3"/>
    <x v="1"/>
    <x v="6"/>
    <m/>
    <s v="BROWN FORMAN İÇKİ TİC. LTD. ŞTİ."/>
    <s v="QH.02.001"/>
    <s v="Quest Panorama - Yazılım Bakımı, Yaşatma ve Merkezi Destek Hizmeti"/>
    <s v="Univera - Brown Forman"/>
    <x v="12"/>
    <s v="Quest"/>
    <s v="Quest"/>
    <n v="898.42"/>
    <m/>
    <n v="211"/>
    <m/>
    <m/>
    <m/>
    <m/>
    <m/>
    <n v="189566.62"/>
    <m/>
    <m/>
    <m/>
    <m/>
    <m/>
    <m/>
    <s v="Brown Forman"/>
    <x v="0"/>
    <s v="Yenileme"/>
    <s v="Hizmet"/>
    <s v="Bakım ve Destek Hizmeti"/>
    <s v="Key Account"/>
    <x v="0"/>
    <x v="0"/>
    <s v="Yurt İçi"/>
    <s v="Türkiye"/>
  </r>
  <r>
    <s v="Q3"/>
    <x v="1"/>
    <x v="6"/>
    <m/>
    <s v="BROWN FORMAN İÇKİ TİC. LTD. ŞTİ."/>
    <s v="QH.03.001"/>
    <s v="Quest Panorama  - Çağrı Merkezi Hizmeti"/>
    <s v="Univera - Brown Forman"/>
    <x v="12"/>
    <s v="Quest"/>
    <s v="Quest"/>
    <n v="1229.96"/>
    <m/>
    <n v="30"/>
    <m/>
    <m/>
    <m/>
    <m/>
    <m/>
    <n v="36898.800000000003"/>
    <m/>
    <m/>
    <m/>
    <m/>
    <m/>
    <m/>
    <s v="Brown Forman"/>
    <x v="0"/>
    <s v="Yenileme"/>
    <s v="Hizmet"/>
    <s v="Çağrı Merkezi"/>
    <s v="Key Account"/>
    <x v="0"/>
    <x v="0"/>
    <s v="Yurt İçi"/>
    <s v="Türkiye"/>
  </r>
  <r>
    <s v="Q3"/>
    <x v="1"/>
    <x v="6"/>
    <m/>
    <s v="Turk Elektronik Para Anonim Şirketi"/>
    <n v="500001210"/>
    <s v="Hakediş Bedeli"/>
    <s v="Univera - Turk ELektronik Para"/>
    <x v="10"/>
    <s v="Bütünleşik Finans"/>
    <s v="Hakediş"/>
    <n v="2512674.0699999998"/>
    <m/>
    <n v="1"/>
    <m/>
    <m/>
    <m/>
    <m/>
    <m/>
    <n v="2512674.0699999998"/>
    <m/>
    <m/>
    <m/>
    <m/>
    <m/>
    <m/>
    <s v="Türk Elektronik Para A.Ş."/>
    <x v="2"/>
    <s v="Yeni Satış"/>
    <s v="Komisyon"/>
    <s v="Bütünleşik Finans"/>
    <s v="Param Grup"/>
    <x v="0"/>
    <x v="0"/>
    <s v="Yurt İçi"/>
    <s v="Türkiye"/>
  </r>
  <r>
    <s v="Q3"/>
    <x v="1"/>
    <x v="6"/>
    <m/>
    <s v="IMPERIAL TOBACCO TÜTÜN ÜRÜNLERİ SATIŞ VE PAZARLAMA A.Ş"/>
    <s v="EH.06.001"/>
    <s v="Enroute Panorama - Hosting Hizmeti"/>
    <s v="Univera - Imperial Tobacco"/>
    <x v="16"/>
    <s v="Hosting"/>
    <s v="Enroute"/>
    <n v="145600"/>
    <m/>
    <n v="1"/>
    <m/>
    <m/>
    <m/>
    <m/>
    <m/>
    <n v="145600"/>
    <m/>
    <m/>
    <m/>
    <m/>
    <m/>
    <m/>
    <s v="Imperial Tobacco"/>
    <x v="0"/>
    <s v="Yenileme"/>
    <s v="Hizmet"/>
    <s v="Hosting"/>
    <s v="Diğer"/>
    <x v="0"/>
    <x v="0"/>
    <s v="Yurt İçi"/>
    <s v="Türkiye"/>
  </r>
  <r>
    <s v="Q3"/>
    <x v="1"/>
    <x v="6"/>
    <m/>
    <s v="BMC Otomotiv Sanayi ve Ticaret A. Ş."/>
    <s v="CDH.05.001"/>
    <s v="Calldesk Panorama - Yazılım Geliştirme Hizmeti"/>
    <s v="Univera - BMC"/>
    <x v="13"/>
    <s v="ServiceCore"/>
    <s v="Calldesk"/>
    <n v="14500"/>
    <m/>
    <n v="10.33"/>
    <m/>
    <m/>
    <m/>
    <m/>
    <m/>
    <n v="149785"/>
    <m/>
    <m/>
    <m/>
    <m/>
    <m/>
    <m/>
    <s v="BMC"/>
    <x v="0"/>
    <s v="Yeni Satış"/>
    <s v="Hizmet"/>
    <s v="Yazılım Geliştirme"/>
    <s v="Key Account"/>
    <x v="0"/>
    <x v="0"/>
    <s v="Yurt İçi"/>
    <s v="Türkiye"/>
  </r>
  <r>
    <s v="Q3"/>
    <x v="1"/>
    <x v="6"/>
    <m/>
    <s v="K Rides Motosiklet Ve Bisiklet San. Ve Tic. A.Ş."/>
    <s v="CDY.01.016"/>
    <s v="Calldesk Panorama - Servis Noktası Yazılımı"/>
    <s v="Univera - K Rides"/>
    <x v="19"/>
    <s v="ServiceCore"/>
    <s v="Calldesk"/>
    <n v="15000"/>
    <m/>
    <n v="5"/>
    <m/>
    <m/>
    <m/>
    <m/>
    <m/>
    <n v="75000"/>
    <m/>
    <m/>
    <m/>
    <m/>
    <m/>
    <m/>
    <s v="K Rides"/>
    <x v="3"/>
    <s v="Yeni Satış"/>
    <s v="Lisans"/>
    <s v="Lisans Satışı"/>
    <s v="Diğer"/>
    <x v="0"/>
    <x v="0"/>
    <s v="Yurt İçi"/>
    <s v="Türkiye"/>
  </r>
  <r>
    <s v="Q3"/>
    <x v="1"/>
    <x v="6"/>
    <m/>
    <s v="BMC Otomotiv Sanayi ve Ticaret A. Ş."/>
    <s v="CDH.01.001"/>
    <s v="Calldesk Panorama - Proje ve Ürün Yönetimi Danışmanliğı Hizmeti"/>
    <s v="Univera - BMC"/>
    <x v="13"/>
    <s v="ServiceCore"/>
    <s v="Calldesk"/>
    <n v="14500"/>
    <m/>
    <n v="2"/>
    <m/>
    <m/>
    <m/>
    <m/>
    <m/>
    <n v="29000"/>
    <m/>
    <m/>
    <m/>
    <m/>
    <m/>
    <m/>
    <s v="BMC"/>
    <x v="0"/>
    <s v="Yeni Satış"/>
    <s v="Hizmet"/>
    <s v="Proje Yönetimi ve Danışmanlık"/>
    <s v="Key Account"/>
    <x v="0"/>
    <x v="0"/>
    <s v="Yurt İçi"/>
    <s v="Türkiye"/>
  </r>
  <r>
    <s v="Q3"/>
    <x v="1"/>
    <x v="6"/>
    <m/>
    <s v="K Rides Motosiklet Ve Bisiklet San. Ve Tic. A.Ş."/>
    <s v="CDH.01.001"/>
    <s v="Calldesk Panorama - Proje ve Ürün Yönetimi Danışmanliğı Hizmeti"/>
    <s v="Univera - K Rides"/>
    <x v="19"/>
    <s v="ServiceCore"/>
    <s v="Calldesk"/>
    <n v="12250"/>
    <m/>
    <n v="35"/>
    <m/>
    <m/>
    <m/>
    <m/>
    <m/>
    <n v="428750"/>
    <m/>
    <m/>
    <m/>
    <m/>
    <m/>
    <m/>
    <s v="K Rides"/>
    <x v="3"/>
    <s v="Yeni Satış"/>
    <s v="Hizmet"/>
    <s v="Proje Yönetimi ve Danışmanlık"/>
    <s v="Diğer"/>
    <x v="0"/>
    <x v="0"/>
    <s v="Yurt İçi"/>
    <s v="Türkiye"/>
  </r>
  <r>
    <s v="Q2"/>
    <x v="0"/>
    <x v="4"/>
    <m/>
    <s v="DOLUCA SARAPÇILIK VE PAZARLAMA AS."/>
    <s v="EH.05.002"/>
    <s v="EnRoute Panorama - Rapor Gelistirme Hizmeti"/>
    <s v="Univera - Brown Forman"/>
    <x v="12"/>
    <s v="Enroute"/>
    <m/>
    <n v="11225.93"/>
    <m/>
    <n v="1"/>
    <m/>
    <n v="11225.93"/>
    <m/>
    <n v="0"/>
    <m/>
    <n v="11225.93"/>
    <m/>
    <n v="0"/>
    <n v="0"/>
    <s v="UNI240000000707"/>
    <m/>
    <m/>
    <s v="Brown Forman"/>
    <x v="0"/>
    <s v="Yeni Satış"/>
    <s v="Hizmet"/>
    <s v="Rapor Geliştirme"/>
    <s v="Key Account"/>
    <x v="0"/>
    <x v="0"/>
    <s v="Yurt İçi"/>
    <s v="Türkiye"/>
  </r>
  <r>
    <s v="Q2"/>
    <x v="0"/>
    <x v="4"/>
    <m/>
    <s v="DOGAN TREND OTOMOTIV TICARET HIZMET VE TEKNOLOJI A.S."/>
    <s v="EH.03.001"/>
    <s v="EnRoute Panorama - Çafri Merkezi Hizmeti  (MSD)"/>
    <s v="Univera - Suzuki"/>
    <x v="2"/>
    <s v="Enroute"/>
    <m/>
    <n v="4000"/>
    <m/>
    <n v="50"/>
    <m/>
    <n v="200000"/>
    <m/>
    <n v="0"/>
    <m/>
    <n v="200000"/>
    <m/>
    <n v="0"/>
    <n v="0"/>
    <s v="UNI240000000718"/>
    <m/>
    <m/>
    <s v="Doğan Trend"/>
    <x v="0"/>
    <s v="Yenileme"/>
    <s v="Hizmet"/>
    <s v="Çağrı Merkezi"/>
    <s v="Key Account"/>
    <x v="0"/>
    <x v="0"/>
    <s v="Yurt İçi"/>
    <s v="Türkiye"/>
  </r>
  <r>
    <s v="Q2"/>
    <x v="0"/>
    <x v="4"/>
    <m/>
    <s v="SUZUKI MOTORLU ARAÇLAR PAZARLAMA A.S."/>
    <s v="EH.03.001"/>
    <s v="EnRoute Panorama - Çafri Merkezi Hizmeti  (MSD)"/>
    <s v="Univera - Suzuki"/>
    <x v="2"/>
    <s v="Enroute"/>
    <m/>
    <n v="4000"/>
    <m/>
    <n v="50"/>
    <m/>
    <n v="200000"/>
    <m/>
    <n v="0"/>
    <m/>
    <n v="200000"/>
    <m/>
    <n v="0"/>
    <n v="0"/>
    <s v="UNI240000000717"/>
    <m/>
    <m/>
    <s v="Doğan Trend"/>
    <x v="0"/>
    <s v="Yenileme"/>
    <s v="Hizmet"/>
    <s v="Çağrı Merkezi"/>
    <s v="Key Account"/>
    <x v="0"/>
    <x v="0"/>
    <s v="Yurt İçi"/>
    <s v="Türkiye"/>
  </r>
  <r>
    <s v="Q3"/>
    <x v="1"/>
    <x v="7"/>
    <m/>
    <s v="MİYA OTOMASYON VE BARKOD BILISIM SISTEMLERI SAN TİC. VE L.T.D. STI."/>
    <s v="WProje Yönetimi.02.001"/>
    <s v="Webplus (Android) Satış Temsilcisi Yazılımı"/>
    <s v="Univera - Kanal"/>
    <x v="5"/>
    <s v="Enroute"/>
    <s v="Webplus"/>
    <n v="2588"/>
    <m/>
    <n v="3"/>
    <m/>
    <m/>
    <m/>
    <n v="0"/>
    <m/>
    <n v="7764"/>
    <m/>
    <m/>
    <m/>
    <m/>
    <m/>
    <m/>
    <s v="Miya"/>
    <x v="0"/>
    <s v="Yeni Satış"/>
    <s v="Lisans"/>
    <s v="Lisans Satışı"/>
    <s v="Diğer"/>
    <x v="1"/>
    <x v="1"/>
    <s v="Yurt İçi"/>
    <s v="Türkiye"/>
  </r>
  <r>
    <s v="Q3"/>
    <x v="1"/>
    <x v="7"/>
    <m/>
    <s v="MİYA OTOMASYON VE BARKOD BILISIM SISTEMLERI SAN TİC. VE L.T.D. STI."/>
    <s v="WProje Yönetimi.01.003"/>
    <s v="Web Plus Ek Kullanıcı Yazılımı (1 Kullanıcı)"/>
    <s v="Univera - Kanal"/>
    <x v="5"/>
    <s v="Enroute"/>
    <s v="Webplus"/>
    <n v="1725"/>
    <m/>
    <n v="1"/>
    <m/>
    <m/>
    <m/>
    <n v="0"/>
    <m/>
    <n v="1725"/>
    <m/>
    <m/>
    <m/>
    <m/>
    <m/>
    <m/>
    <s v="Miya"/>
    <x v="0"/>
    <s v="Yeni Satış"/>
    <s v="Lisans"/>
    <s v="Lisans Satışı"/>
    <s v="Diğer"/>
    <x v="1"/>
    <x v="1"/>
    <s v="Yurt İçi"/>
    <s v="Türkiye"/>
  </r>
  <r>
    <s v="Q3"/>
    <x v="1"/>
    <x v="7"/>
    <m/>
    <s v="ALİ SERGEN KART"/>
    <s v="UH.01.002"/>
    <s v="Unidox Kontör"/>
    <s v="Univera Kontör Satışı"/>
    <x v="5"/>
    <s v="E-Dönüşüm"/>
    <s v="Unidox"/>
    <n v="3.9369999999999998"/>
    <m/>
    <n v="2000"/>
    <m/>
    <m/>
    <m/>
    <n v="0"/>
    <m/>
    <n v="7874"/>
    <m/>
    <m/>
    <m/>
    <m/>
    <m/>
    <m/>
    <s v="Ali Sergen Kart"/>
    <x v="0"/>
    <s v="Yeni Satış"/>
    <s v="Kontor"/>
    <s v="Kontor Satışı"/>
    <s v="Diğer"/>
    <x v="1"/>
    <x v="7"/>
    <s v="Yurt İçi"/>
    <s v="Türkiye"/>
  </r>
  <r>
    <s v="Q3"/>
    <x v="1"/>
    <x v="7"/>
    <m/>
    <s v="MİYA OTOMASYON VE BARKOD BILISIM SISTEMLERI SAN TİC. VE L.T.D. STI."/>
    <s v="UH.01.002"/>
    <s v="Unidox Kontör"/>
    <s v="Univera Kontör Satışı"/>
    <x v="5"/>
    <s v="E-Dönüşüm"/>
    <s v="Unidox"/>
    <n v="3.754"/>
    <m/>
    <n v="5000"/>
    <m/>
    <m/>
    <m/>
    <n v="0"/>
    <m/>
    <n v="18770"/>
    <m/>
    <m/>
    <m/>
    <m/>
    <m/>
    <m/>
    <s v="Miya"/>
    <x v="0"/>
    <s v="Yeni Satış"/>
    <s v="Kontor"/>
    <s v="Kontor Satışı"/>
    <s v="Diğer"/>
    <x v="1"/>
    <x v="1"/>
    <s v="Yurt İçi"/>
    <s v="Türkiye"/>
  </r>
  <r>
    <s v="Q3"/>
    <x v="1"/>
    <x v="7"/>
    <m/>
    <s v="ERCAN MEŞRUBAT GIDA SAN. VE TİC.LTD.STİ."/>
    <s v="UH.01.002"/>
    <s v="Unidox Kontör"/>
    <s v="Univera - Weitnauer"/>
    <x v="6"/>
    <s v="E-Dönüşüm"/>
    <s v="Unidox"/>
    <n v="3.2"/>
    <m/>
    <n v="5000"/>
    <m/>
    <m/>
    <m/>
    <n v="0"/>
    <m/>
    <n v="16000"/>
    <m/>
    <m/>
    <m/>
    <m/>
    <m/>
    <m/>
    <s v="Weithnauer"/>
    <x v="0"/>
    <s v="Yeni Satış"/>
    <s v="Kontor"/>
    <s v="Kontor Satışı"/>
    <s v="Diğer"/>
    <x v="0"/>
    <x v="0"/>
    <s v="Yurt İçi"/>
    <s v="Türkiye"/>
  </r>
  <r>
    <s v="Q3"/>
    <x v="1"/>
    <x v="7"/>
    <m/>
    <s v="ÖZDİMDİK İNŞAAT TAAHHÜT GIDA VE TÜKETİM MADDELERİ TUR.NAK. TAVUKÇULUK İHT.İHR.TİC VE SAN.LTD.STİ"/>
    <s v="UH.01.002"/>
    <s v="Unidox Kontör"/>
    <s v="Univera Kontör Satışı"/>
    <x v="6"/>
    <s v="E-Dönüşüm"/>
    <s v="Unidox"/>
    <n v="2.2799999999999998"/>
    <m/>
    <n v="25000"/>
    <m/>
    <m/>
    <m/>
    <n v="0"/>
    <m/>
    <n v="57000"/>
    <m/>
    <m/>
    <m/>
    <m/>
    <m/>
    <m/>
    <s v="Özdimdik İnşaat"/>
    <x v="3"/>
    <s v="Yeni Satış"/>
    <s v="Kontor"/>
    <s v="Kontor Satışı"/>
    <s v="Diğer"/>
    <x v="0"/>
    <x v="0"/>
    <s v="Yurt İçi"/>
    <s v="Türkiye"/>
  </r>
  <r>
    <s v="Q3"/>
    <x v="1"/>
    <x v="7"/>
    <m/>
    <s v="DARDANEL DAĞITIM A.Ş."/>
    <s v="EH.06.001"/>
    <s v="Enroute Panorama - Hosting Hizmeti"/>
    <s v="Univera - Dardanel"/>
    <x v="12"/>
    <s v="Hosting"/>
    <s v="Enroute"/>
    <n v="83545.929999999993"/>
    <m/>
    <n v="1"/>
    <m/>
    <m/>
    <m/>
    <n v="0"/>
    <m/>
    <n v="83545.929999999993"/>
    <m/>
    <m/>
    <m/>
    <m/>
    <m/>
    <m/>
    <s v="Dardanel"/>
    <x v="0"/>
    <s v="Yenileme"/>
    <s v="Hizmet"/>
    <s v="Hosting"/>
    <s v="Diğer"/>
    <x v="0"/>
    <x v="0"/>
    <s v="Yurt İçi"/>
    <s v="Türkiye"/>
  </r>
  <r>
    <s v="Q3"/>
    <x v="1"/>
    <x v="7"/>
    <m/>
    <s v="RED BULL GIDA DAĞITIM VE PAZARLAMA TİCARET LTD. ŞTİ"/>
    <s v="EH.06.001"/>
    <s v="Enroute Panorama - Hosting Hizmeti"/>
    <s v="Univera - Redbull"/>
    <x v="12"/>
    <s v="Hosting"/>
    <s v="Enroute"/>
    <n v="123973.75"/>
    <m/>
    <n v="1"/>
    <m/>
    <m/>
    <m/>
    <n v="0"/>
    <m/>
    <n v="123973.75"/>
    <m/>
    <m/>
    <m/>
    <m/>
    <m/>
    <m/>
    <s v="Redbull"/>
    <x v="0"/>
    <s v="Yenileme"/>
    <s v="Hizmet"/>
    <s v="Hosting"/>
    <s v="Diğer"/>
    <x v="0"/>
    <x v="0"/>
    <s v="Yurt İçi"/>
    <s v="Türkiye"/>
  </r>
  <r>
    <s v="Q3"/>
    <x v="1"/>
    <x v="7"/>
    <m/>
    <s v="TCHIBO KAHVE MAMÜLLERİ DAĞ. VE PAZ. TİC. LTD. ŞTİ."/>
    <s v="EH.06.001"/>
    <s v="Enroute Panorama - Hosting Hizmeti"/>
    <s v="Univera - Tchibo"/>
    <x v="12"/>
    <s v="Hosting"/>
    <s v="Enroute"/>
    <n v="91527.31"/>
    <m/>
    <n v="1"/>
    <m/>
    <m/>
    <m/>
    <n v="0"/>
    <m/>
    <n v="91527.31"/>
    <m/>
    <m/>
    <m/>
    <m/>
    <m/>
    <m/>
    <s v="Tchibo"/>
    <x v="3"/>
    <s v="Yeni Satış"/>
    <s v="Hizmet"/>
    <s v="Hosting"/>
    <s v="Diğer"/>
    <x v="0"/>
    <x v="0"/>
    <s v="Yurt İçi"/>
    <s v="Türkiye"/>
  </r>
  <r>
    <s v="Q2"/>
    <x v="0"/>
    <x v="4"/>
    <m/>
    <s v="ÖZKAN TICARET ERHAN ÖZKAN"/>
    <s v="EYS.04.012"/>
    <s v="EnRoute Panorama - E-Dönüsüm Modül Lisansi Standart"/>
    <s v="Univera Doğuş Çay Projesi"/>
    <x v="7"/>
    <s v="E-Dönüşüm"/>
    <m/>
    <n v="14552.3"/>
    <m/>
    <n v="1"/>
    <m/>
    <n v="20789"/>
    <m/>
    <n v="6236.7"/>
    <m/>
    <n v="14552.3"/>
    <m/>
    <n v="0"/>
    <n v="0"/>
    <s v="UNI240000000713"/>
    <m/>
    <m/>
    <s v="Doğuş Çay"/>
    <x v="0"/>
    <s v="Yeni Satış"/>
    <s v="Lisans"/>
    <s v="Lisans Satışı"/>
    <s v="Key Account"/>
    <x v="0"/>
    <x v="0"/>
    <s v="Yurt İçi"/>
    <s v="Türkiye"/>
  </r>
  <r>
    <s v="Q3"/>
    <x v="1"/>
    <x v="7"/>
    <m/>
    <s v="ÇNR GRUP OTOMOTİV MİMARLIK İNŞAAT SANAYİ VE TİCARET LİMİTED ŞİRKETİ "/>
    <s v="UH.01.002"/>
    <s v="Unidox Kontör"/>
    <s v="Univera Doğuş Çay Projesi"/>
    <x v="6"/>
    <s v="E-Dönüşüm"/>
    <s v="Unidox"/>
    <n v="2.6"/>
    <m/>
    <n v="25000"/>
    <m/>
    <m/>
    <m/>
    <n v="0"/>
    <m/>
    <n v="65000"/>
    <m/>
    <m/>
    <m/>
    <m/>
    <m/>
    <m/>
    <s v="Doğuş Çay"/>
    <x v="3"/>
    <s v="Yeni Satış"/>
    <s v="Kontor"/>
    <s v="Kontor Satışı"/>
    <s v="Diğer"/>
    <x v="0"/>
    <x v="0"/>
    <s v="Yurt İçi"/>
    <s v="Türkiye"/>
  </r>
  <r>
    <s v="Q2"/>
    <x v="0"/>
    <x v="4"/>
    <m/>
    <s v="AGAÇLI OTOMOTIV GIDA TIC. VE SAN. A.S."/>
    <s v="EH.03.001"/>
    <s v="EnRoute Panorama - Çafri Merkezi Hizmeti  (MSD)"/>
    <s v="Univera - JTI"/>
    <x v="11"/>
    <s v="Enroute"/>
    <m/>
    <n v="1161.2"/>
    <m/>
    <n v="15"/>
    <m/>
    <n v="17418"/>
    <m/>
    <n v="0"/>
    <m/>
    <n v="17418"/>
    <m/>
    <n v="0"/>
    <n v="0"/>
    <s v="UNI240000000728"/>
    <m/>
    <m/>
    <s v="JTI"/>
    <x v="0"/>
    <s v="Yenileme"/>
    <s v="Hizmet"/>
    <s v="Çağrı Merkezi"/>
    <s v="Key Account"/>
    <x v="0"/>
    <x v="0"/>
    <s v="Yurt İçi"/>
    <s v="Türkiye"/>
  </r>
  <r>
    <s v="Q2"/>
    <x v="0"/>
    <x v="4"/>
    <m/>
    <s v="KOPUZ GIDA TIC. A.S."/>
    <s v="EH.03.001"/>
    <s v="EnRoute Panorama - Çafri Merkezi Hizmeti  (MSD)"/>
    <s v="Univera - JTI"/>
    <x v="11"/>
    <s v="Enroute"/>
    <m/>
    <n v="1161.2"/>
    <m/>
    <n v="11"/>
    <m/>
    <n v="12773.2"/>
    <m/>
    <n v="0"/>
    <m/>
    <n v="12773.2"/>
    <m/>
    <n v="0"/>
    <n v="0"/>
    <s v="UNI240000000743"/>
    <m/>
    <m/>
    <s v="JTI"/>
    <x v="0"/>
    <s v="Yenileme"/>
    <s v="Hizmet"/>
    <s v="Çağrı Merkezi"/>
    <s v="Key Account"/>
    <x v="0"/>
    <x v="0"/>
    <s v="Yurt İçi"/>
    <s v="Türkiye"/>
  </r>
  <r>
    <s v="Q3"/>
    <x v="1"/>
    <x v="7"/>
    <m/>
    <s v="Tadım Gıda Maddeleri San. ve Tic. A.Ş."/>
    <s v="EH.06.001"/>
    <s v="Enroute Panorama - Hosting Hizmeti"/>
    <s v="Univera - Tadım"/>
    <x v="19"/>
    <s v="Hosting"/>
    <s v="Enroute"/>
    <n v="142032.28"/>
    <m/>
    <n v="1"/>
    <m/>
    <m/>
    <m/>
    <n v="0"/>
    <m/>
    <n v="142032.28"/>
    <m/>
    <m/>
    <m/>
    <m/>
    <m/>
    <m/>
    <s v="Tadım"/>
    <x v="0"/>
    <s v="Yenileme"/>
    <s v="Hizmet"/>
    <s v="Hosting"/>
    <s v="Diğer"/>
    <x v="0"/>
    <x v="0"/>
    <s v="Yurt İçi"/>
    <s v="Türkiye"/>
  </r>
  <r>
    <s v="Q2"/>
    <x v="0"/>
    <x v="4"/>
    <m/>
    <s v="SEKERCI GIDA TEMIZLIK ÜRÜN. PAZ. VE DAG. LTD. STI."/>
    <s v="EH.03.001"/>
    <s v="EnRoute Panorama - Çafri Merkezi Hizmeti  (MSD)"/>
    <s v="Univera - JTI"/>
    <x v="11"/>
    <s v="Enroute"/>
    <m/>
    <n v="1161.2"/>
    <m/>
    <n v="10"/>
    <m/>
    <n v="11612"/>
    <m/>
    <n v="0"/>
    <m/>
    <n v="11612"/>
    <m/>
    <n v="0"/>
    <n v="0"/>
    <s v="UNI240000000754"/>
    <m/>
    <m/>
    <s v="JTI"/>
    <x v="0"/>
    <s v="Yenileme"/>
    <s v="Hizmet"/>
    <s v="Çağrı Merkezi"/>
    <s v="Key Account"/>
    <x v="0"/>
    <x v="0"/>
    <s v="Yurt İçi"/>
    <s v="Türkiye"/>
  </r>
  <r>
    <s v="Q2"/>
    <x v="0"/>
    <x v="4"/>
    <m/>
    <s v="YUSUF BEKTAS GIDA VE IHTIYAÇ MAD. ILETISIM NAKLIYE TIC.VE SAN.LTD.STI."/>
    <s v="EH.03.001"/>
    <s v="EnRoute Panorama - Çafri Merkezi Hizmeti  (MSD)"/>
    <s v="Univera - JTI"/>
    <x v="11"/>
    <s v="Enroute"/>
    <m/>
    <n v="1161.2"/>
    <m/>
    <n v="7"/>
    <m/>
    <n v="8128.4"/>
    <m/>
    <n v="0"/>
    <m/>
    <n v="8128.4"/>
    <m/>
    <n v="0"/>
    <n v="0"/>
    <s v="UNI240000000756"/>
    <m/>
    <m/>
    <s v="JTI"/>
    <x v="0"/>
    <s v="Yenileme"/>
    <s v="Hizmet"/>
    <s v="Çağrı Merkezi"/>
    <s v="Key Account"/>
    <x v="0"/>
    <x v="0"/>
    <s v="Yurt İçi"/>
    <s v="Türkiye"/>
  </r>
  <r>
    <s v="Q3"/>
    <x v="1"/>
    <x v="7"/>
    <m/>
    <s v="ARTER GRUP GIDA EMLAK İNŞAAT TURİZM OTOMOTİV SAN.TİC.LTD.ŞTİ"/>
    <s v="UH.01.002"/>
    <s v="Unidox Kontör"/>
    <s v="Univera Kontör Satışı"/>
    <x v="6"/>
    <s v="E-Dönüşüm"/>
    <s v="Unidox"/>
    <n v="2"/>
    <m/>
    <n v="25000"/>
    <m/>
    <m/>
    <m/>
    <n v="0"/>
    <m/>
    <n v="50000"/>
    <m/>
    <m/>
    <m/>
    <m/>
    <m/>
    <m/>
    <s v="Arter Grup"/>
    <x v="3"/>
    <s v="Yeni Satış"/>
    <s v="Kontor"/>
    <s v="Kontor Satışı"/>
    <s v="Diğer"/>
    <x v="0"/>
    <x v="0"/>
    <s v="Yurt İçi"/>
    <s v="Türkiye"/>
  </r>
  <r>
    <s v="Q3"/>
    <x v="1"/>
    <x v="7"/>
    <m/>
    <s v="NİSA PAZARLAMA SAN. VE TİC.LTD.ŞTİ."/>
    <s v="UH.01.002"/>
    <s v="Unidox Kontör"/>
    <s v="Univera Kontör Satışı"/>
    <x v="21"/>
    <s v="E-Dönüşüm"/>
    <s v="Unidox"/>
    <n v="2.8"/>
    <m/>
    <n v="10000"/>
    <m/>
    <m/>
    <m/>
    <n v="0"/>
    <m/>
    <n v="28000"/>
    <m/>
    <m/>
    <m/>
    <m/>
    <m/>
    <m/>
    <s v="Nisa Pazarlama"/>
    <x v="3"/>
    <s v="Yeni Satış"/>
    <s v="Kontor"/>
    <s v="Kontor Satışı"/>
    <s v="Diğer"/>
    <x v="0"/>
    <x v="0"/>
    <s v="Yurt İçi"/>
    <s v="Türkiye"/>
  </r>
  <r>
    <s v="Q3"/>
    <x v="1"/>
    <x v="7"/>
    <m/>
    <s v="NURHAN BAŞOĞLU BOLU MENGEN TAVUKÇULUK"/>
    <s v="UH.01.002"/>
    <s v="Unidox Kontör"/>
    <s v="Univera Kontör Satışı"/>
    <x v="6"/>
    <s v="E-Dönüşüm"/>
    <s v="Unidox"/>
    <n v="2.8"/>
    <m/>
    <n v="10000"/>
    <m/>
    <m/>
    <m/>
    <n v="0"/>
    <m/>
    <n v="28000"/>
    <m/>
    <m/>
    <m/>
    <m/>
    <m/>
    <m/>
    <s v="Şen Piliç"/>
    <x v="3"/>
    <s v="Yeni Satış"/>
    <s v="Kontor"/>
    <s v="Kontor Satışı"/>
    <s v="Diğer"/>
    <x v="0"/>
    <x v="0"/>
    <s v="Yurt İçi"/>
    <s v="Türkiye"/>
  </r>
  <r>
    <s v="Q2"/>
    <x v="0"/>
    <x v="4"/>
    <m/>
    <s v="DÜNYA MESRUBAT GIDA INS.TURIZM PAZ. SAN. VE TIC. LTD. STI."/>
    <s v="EH.03.001"/>
    <s v="EnRoute Panorama - Çafri Merkezi Hizmeti  (MSD)"/>
    <s v="Univera - JTI"/>
    <x v="11"/>
    <s v="Enroute"/>
    <m/>
    <n v="1161.2"/>
    <m/>
    <n v="5"/>
    <m/>
    <n v="5806"/>
    <m/>
    <n v="0"/>
    <m/>
    <n v="5806"/>
    <m/>
    <n v="0"/>
    <n v="0"/>
    <s v="UNI240000000738"/>
    <m/>
    <m/>
    <s v="JTI"/>
    <x v="0"/>
    <s v="Yenileme"/>
    <s v="Hizmet"/>
    <s v="Çağrı Merkezi"/>
    <s v="Key Account"/>
    <x v="0"/>
    <x v="0"/>
    <s v="Yurt İçi"/>
    <s v="Türkiye"/>
  </r>
  <r>
    <s v="Q2"/>
    <x v="0"/>
    <x v="4"/>
    <m/>
    <s v="ÖZÇELIK MESRUBAT VE GIDA MAD.TIC.PAZ.A.S."/>
    <s v="EH.03.001"/>
    <s v="EnRoute Panorama - Çafri Merkezi Hizmeti  (MSD)"/>
    <s v="Univera - JTI"/>
    <x v="11"/>
    <s v="Enroute"/>
    <m/>
    <n v="1161.2"/>
    <m/>
    <n v="5"/>
    <m/>
    <n v="5806"/>
    <m/>
    <n v="0"/>
    <m/>
    <n v="5806"/>
    <m/>
    <n v="0"/>
    <n v="0"/>
    <s v="UNI240000000744"/>
    <m/>
    <m/>
    <s v="JTI"/>
    <x v="0"/>
    <s v="Yenileme"/>
    <s v="Hizmet"/>
    <s v="Çağrı Merkezi"/>
    <s v="Key Account"/>
    <x v="0"/>
    <x v="0"/>
    <s v="Yurt İçi"/>
    <s v="Türkiye"/>
  </r>
  <r>
    <s v="Q2"/>
    <x v="0"/>
    <x v="4"/>
    <m/>
    <s v="ÖZERLER TICARET ILHAN ÖZER"/>
    <s v="EH.03.001"/>
    <s v="EnRoute Panorama - Çafri Merkezi Hizmeti  (MSD)"/>
    <s v="Univera - JTI"/>
    <x v="11"/>
    <s v="Enroute"/>
    <m/>
    <n v="1161.2"/>
    <m/>
    <n v="4"/>
    <m/>
    <n v="4644.8"/>
    <m/>
    <n v="0"/>
    <m/>
    <n v="4644.8"/>
    <m/>
    <n v="0"/>
    <n v="0"/>
    <s v="UNI240000000746"/>
    <m/>
    <m/>
    <s v="JTI"/>
    <x v="0"/>
    <s v="Yenileme"/>
    <s v="Hizmet"/>
    <s v="Çağrı Merkezi"/>
    <s v="Key Account"/>
    <x v="0"/>
    <x v="0"/>
    <s v="Yurt İçi"/>
    <s v="Türkiye"/>
  </r>
  <r>
    <s v="Q3"/>
    <x v="1"/>
    <x v="7"/>
    <m/>
    <s v="MATRIKS BİLGİSAYAR SİSTEMLERİ LTD.ŞTİ"/>
    <s v="UH.01.002"/>
    <s v="Unidox Kontör"/>
    <s v="Univera Kontör Satışı"/>
    <x v="5"/>
    <s v="E-Dönüşüm"/>
    <s v="Unidox"/>
    <n v="3.754"/>
    <m/>
    <n v="5000"/>
    <m/>
    <m/>
    <m/>
    <n v="0"/>
    <m/>
    <n v="18770"/>
    <m/>
    <m/>
    <m/>
    <m/>
    <m/>
    <m/>
    <s v="Matriks"/>
    <x v="0"/>
    <s v="Yeni Satış"/>
    <s v="Kontor"/>
    <s v="Kontor Satışı"/>
    <s v="Diğer"/>
    <x v="1"/>
    <x v="2"/>
    <s v="Yurt İçi"/>
    <s v="Türkiye"/>
  </r>
  <r>
    <s v="Q3"/>
    <x v="1"/>
    <x v="7"/>
    <m/>
    <s v="KAAN GRUP TEMİZLİK ÜRÜNLERİ GIDA PAZARLAMA SANAYİ VE TİCARET LTD. STİ."/>
    <s v="UH.01.002"/>
    <s v="Unidox Kontör"/>
    <s v="Univera Kontör Satışı"/>
    <x v="6"/>
    <s v="E-Dönüşüm"/>
    <s v="Unidox"/>
    <n v="2.6"/>
    <m/>
    <n v="10000"/>
    <m/>
    <m/>
    <m/>
    <n v="0"/>
    <m/>
    <n v="26000"/>
    <m/>
    <m/>
    <m/>
    <m/>
    <m/>
    <m/>
    <s v="Dardanel"/>
    <x v="0"/>
    <s v="Yeni Satış"/>
    <s v="Kontor"/>
    <s v="Kontor Satışı"/>
    <s v="Diğer"/>
    <x v="0"/>
    <x v="0"/>
    <s v="Yurt İçi"/>
    <s v="Türkiye"/>
  </r>
  <r>
    <s v="Q3"/>
    <x v="1"/>
    <x v="7"/>
    <m/>
    <s v="S MOTOR TİCARET VE SANAYİ LİMİTED ŞİRKETİ"/>
    <s v="UH.01.002"/>
    <s v="Unidox Kontör"/>
    <s v="Univera Kontör Satışı"/>
    <x v="6"/>
    <s v="E-Dönüşüm"/>
    <s v="Unidox"/>
    <n v="2.5"/>
    <m/>
    <n v="10000"/>
    <m/>
    <m/>
    <m/>
    <n v="0"/>
    <m/>
    <n v="25000"/>
    <m/>
    <m/>
    <m/>
    <m/>
    <m/>
    <m/>
    <s v="Doğan Trend"/>
    <x v="0"/>
    <s v="Yeni Satış"/>
    <s v="Kontor"/>
    <s v="Kontor Satışı"/>
    <s v="Diğer"/>
    <x v="0"/>
    <x v="0"/>
    <s v="Yurt İçi"/>
    <s v="Türkiye"/>
  </r>
  <r>
    <s v="Q3"/>
    <x v="1"/>
    <x v="7"/>
    <m/>
    <s v="Shell &amp; Turcas Petrol A.Ş."/>
    <s v="OH.02.001"/>
    <s v="Outsource Yazılım Bakımı Hizmeti"/>
    <s v="Univera - Shell Bee"/>
    <x v="13"/>
    <s v="Enroute"/>
    <s v="Outsource - Hizmet"/>
    <n v="264750"/>
    <m/>
    <n v="1"/>
    <m/>
    <m/>
    <m/>
    <n v="0"/>
    <m/>
    <n v="264750"/>
    <m/>
    <m/>
    <m/>
    <m/>
    <m/>
    <m/>
    <s v="Shell"/>
    <x v="3"/>
    <s v="Yenileme"/>
    <s v="Hizmet"/>
    <s v="Bakım ve Destek Hizmeti"/>
    <s v="Diğer"/>
    <x v="0"/>
    <x v="0"/>
    <s v="Yurt İçi"/>
    <s v="Türkiye"/>
  </r>
  <r>
    <s v="Q3"/>
    <x v="1"/>
    <x v="7"/>
    <m/>
    <s v="La Lorraine Unlu Mamülleri Tic. San. A.Ş."/>
    <s v="EH.06.001"/>
    <s v="Enroute Panorama - Hosting Hizmeti"/>
    <s v="Univera - La Lorraine"/>
    <x v="13"/>
    <s v="Hosting"/>
    <s v="Enroute"/>
    <n v="73150.745536000002"/>
    <m/>
    <n v="1"/>
    <m/>
    <m/>
    <m/>
    <n v="0"/>
    <m/>
    <n v="73150.745536000002"/>
    <m/>
    <m/>
    <m/>
    <m/>
    <m/>
    <m/>
    <s v="La Lorraine"/>
    <x v="0"/>
    <s v="Yenileme"/>
    <s v="Hizmet"/>
    <s v="Hosting"/>
    <s v="Diğer"/>
    <x v="0"/>
    <x v="0"/>
    <s v="Yurt İçi"/>
    <s v="Türkiye"/>
  </r>
  <r>
    <s v="Q3"/>
    <x v="1"/>
    <x v="7"/>
    <m/>
    <s v="PERNOD RICARD İSTANBUL İÇ VE DIŞ TİC. LTD. ŞTİ"/>
    <s v="EH.06.001"/>
    <s v="Enroute Panorama - Hosting Hizmeti"/>
    <s v="Univera - Pernod Ricard"/>
    <x v="13"/>
    <s v="Hosting"/>
    <s v="Enroute"/>
    <n v="305231.42"/>
    <m/>
    <n v="1"/>
    <m/>
    <m/>
    <m/>
    <n v="0"/>
    <m/>
    <n v="305231.42"/>
    <m/>
    <m/>
    <m/>
    <m/>
    <m/>
    <m/>
    <s v="Pernod Ricard"/>
    <x v="0"/>
    <s v="Yenileme"/>
    <s v="Hizmet"/>
    <s v="Hosting"/>
    <s v="Key Account"/>
    <x v="0"/>
    <x v="0"/>
    <s v="Yurt İçi"/>
    <s v="Türkiye"/>
  </r>
  <r>
    <s v="Q2"/>
    <x v="0"/>
    <x v="4"/>
    <m/>
    <s v="AYDIN ÜNLÜER TUR.GIDA TIC. VE SAN. A.S."/>
    <s v="EH.03.001"/>
    <s v="EnRoute Panorama - Çafri Merkezi Hizmeti  (MSD)"/>
    <s v="Univera - JTI"/>
    <x v="11"/>
    <s v="Enroute"/>
    <m/>
    <n v="1161.2"/>
    <m/>
    <n v="3"/>
    <m/>
    <n v="3483.6"/>
    <m/>
    <n v="0"/>
    <m/>
    <n v="3483.6"/>
    <m/>
    <n v="0"/>
    <n v="0"/>
    <s v="UNI240000000730"/>
    <m/>
    <m/>
    <s v="JTI"/>
    <x v="0"/>
    <s v="Yenileme"/>
    <s v="Hizmet"/>
    <s v="Çağrı Merkezi"/>
    <s v="Key Account"/>
    <x v="0"/>
    <x v="0"/>
    <s v="Yurt İçi"/>
    <s v="Türkiye"/>
  </r>
  <r>
    <s v="Q2"/>
    <x v="0"/>
    <x v="4"/>
    <m/>
    <s v="BAMS GIDA ITRIYAT VE TEKSTIL TIC. VE SAN. LTD. STI."/>
    <s v="EH.03.001"/>
    <s v="EnRoute Panorama - Çafri Merkezi Hizmeti  (MSD)"/>
    <s v="Univera - JTI"/>
    <x v="11"/>
    <s v="Enroute"/>
    <m/>
    <n v="1161.2"/>
    <m/>
    <n v="2"/>
    <m/>
    <n v="2322.4"/>
    <m/>
    <n v="0"/>
    <m/>
    <n v="2322.4"/>
    <m/>
    <n v="0"/>
    <n v="0"/>
    <s v="UNI240000000729"/>
    <m/>
    <m/>
    <s v="JTI"/>
    <x v="0"/>
    <s v="Yenileme"/>
    <s v="Hizmet"/>
    <s v="Çağrı Merkezi"/>
    <s v="Key Account"/>
    <x v="0"/>
    <x v="0"/>
    <s v="Yurt İçi"/>
    <s v="Türkiye"/>
  </r>
  <r>
    <s v="Q2"/>
    <x v="0"/>
    <x v="4"/>
    <m/>
    <s v="BAYRAKTAR SATIS VE DAGITIM ANONIM SIRKETI"/>
    <s v="EH.03.001"/>
    <s v="EnRoute Panorama - Çafri Merkezi Hizmeti  (MSD)"/>
    <s v="Univera - JTI"/>
    <x v="11"/>
    <s v="Enroute"/>
    <m/>
    <n v="1161.2"/>
    <m/>
    <n v="2"/>
    <m/>
    <n v="2322.4"/>
    <m/>
    <n v="0"/>
    <m/>
    <n v="2322.4"/>
    <m/>
    <n v="0"/>
    <n v="0"/>
    <s v="UNI240000000731"/>
    <m/>
    <m/>
    <s v="JTI"/>
    <x v="0"/>
    <s v="Yenileme"/>
    <s v="Hizmet"/>
    <s v="Çağrı Merkezi"/>
    <s v="Key Account"/>
    <x v="0"/>
    <x v="0"/>
    <s v="Yurt İçi"/>
    <s v="Türkiye"/>
  </r>
  <r>
    <s v="Q2"/>
    <x v="0"/>
    <x v="4"/>
    <m/>
    <s v="KALPAKÇIOGLU GIDA SAN. VE TIC. LTD. STI."/>
    <s v="EH.03.001"/>
    <s v="EnRoute Panorama - Çafri Merkezi Hizmeti  (MSD)"/>
    <s v="Univera - JTI"/>
    <x v="11"/>
    <s v="Enroute"/>
    <m/>
    <n v="1161.2"/>
    <m/>
    <n v="2"/>
    <m/>
    <n v="2322.4"/>
    <m/>
    <n v="0"/>
    <m/>
    <n v="2322.4"/>
    <m/>
    <n v="0"/>
    <n v="0"/>
    <s v="UNI240000000741"/>
    <m/>
    <m/>
    <s v="JTI"/>
    <x v="0"/>
    <s v="Yenileme"/>
    <s v="Hizmet"/>
    <s v="Çağrı Merkezi"/>
    <s v="Key Account"/>
    <x v="0"/>
    <x v="0"/>
    <s v="Yurt İçi"/>
    <s v="Türkiye"/>
  </r>
  <r>
    <s v="Q2"/>
    <x v="0"/>
    <x v="4"/>
    <m/>
    <s v="PIRAMIT GIDA LOJISTIK TICARET TIC. A.S."/>
    <s v="EH.03.001"/>
    <s v="EnRoute Panorama - Çafri Merkezi Hizmeti  (MSD)"/>
    <s v="Univera - JTI"/>
    <x v="11"/>
    <s v="Enroute"/>
    <m/>
    <n v="1161.2"/>
    <m/>
    <n v="2"/>
    <m/>
    <n v="2322.4"/>
    <m/>
    <n v="0"/>
    <m/>
    <n v="2322.4"/>
    <m/>
    <n v="0"/>
    <n v="0"/>
    <s v="UNI240000000747"/>
    <m/>
    <m/>
    <s v="JTI"/>
    <x v="0"/>
    <s v="Yenileme"/>
    <s v="Hizmet"/>
    <s v="Çağrı Merkezi"/>
    <s v="Key Account"/>
    <x v="0"/>
    <x v="0"/>
    <s v="Yurt İçi"/>
    <s v="Türkiye"/>
  </r>
  <r>
    <s v="Q3"/>
    <x v="1"/>
    <x v="7"/>
    <m/>
    <s v="ARYA ŞEKERLEME GIDA SANAYİ TİCARET  LTD. ŞTİ."/>
    <s v="UH.01.002"/>
    <s v="Unidox Kontör"/>
    <s v="Univera Kontör Satışı"/>
    <x v="6"/>
    <s v="E-Dönüşüm"/>
    <s v="Unidox"/>
    <n v="1.1100000000000001"/>
    <m/>
    <n v="100000"/>
    <m/>
    <m/>
    <m/>
    <n v="0"/>
    <m/>
    <n v="111000"/>
    <m/>
    <m/>
    <m/>
    <m/>
    <m/>
    <m/>
    <s v="Arya Şekerleme"/>
    <x v="3"/>
    <s v="Yeni Satış"/>
    <s v="Kontor"/>
    <s v="Kontor Satışı"/>
    <s v="Diğer"/>
    <x v="0"/>
    <x v="0"/>
    <s v="Yurt İçi"/>
    <s v="Türkiye"/>
  </r>
  <r>
    <s v="Q3"/>
    <x v="1"/>
    <x v="7"/>
    <m/>
    <s v="GİMBAK GIDA ve İHTİYAÇ MADDELERİ SAN. Ve TİC. LTD.ŞTİ."/>
    <s v="UH.01.002"/>
    <s v="Unidox Kontör"/>
    <s v="Univera Kontör Satışı"/>
    <x v="6"/>
    <s v="E-Dönüşüm"/>
    <s v="Unidox"/>
    <n v="1.1100000000000001"/>
    <m/>
    <n v="100000"/>
    <m/>
    <m/>
    <m/>
    <n v="0"/>
    <m/>
    <n v="111000"/>
    <m/>
    <m/>
    <m/>
    <m/>
    <m/>
    <m/>
    <s v="Gimbak Gıda"/>
    <x v="3"/>
    <s v="Yeni Satış"/>
    <s v="Kontor"/>
    <s v="Kontor Satışı"/>
    <s v="Diğer"/>
    <x v="0"/>
    <x v="0"/>
    <s v="Yurt İçi"/>
    <s v="Türkiye"/>
  </r>
  <r>
    <s v="Q3"/>
    <x v="1"/>
    <x v="7"/>
    <m/>
    <s v="PANASONİC ELECTRİC WORKS ELEKTRİK SANAYİ VE TİCARET ANONİM ŞİRKETİ"/>
    <s v="SH.05.001"/>
    <s v="Stokbar Panorama - Yazılım Geliştirme Hizmeti"/>
    <s v="Univera - Panasonic"/>
    <x v="12"/>
    <s v="Stokbar"/>
    <s v="Stokbar"/>
    <n v="14000"/>
    <m/>
    <n v="1"/>
    <m/>
    <m/>
    <m/>
    <n v="0"/>
    <m/>
    <n v="14000"/>
    <m/>
    <m/>
    <m/>
    <m/>
    <m/>
    <m/>
    <s v="Panasonic"/>
    <x v="0"/>
    <s v="Yeni Satış"/>
    <s v="Hizmet"/>
    <s v="Yazılım Geliştirme"/>
    <s v="Diğer"/>
    <x v="0"/>
    <x v="0"/>
    <s v="Yurt İçi"/>
    <s v="Türkiye"/>
  </r>
  <r>
    <s v="Q3"/>
    <x v="1"/>
    <x v="7"/>
    <m/>
    <s v="PANASONİC ELECTRİC WORKS ELEKTRİK SANAYİ VE TİCARET ANONİM ŞİRKETİ"/>
    <s v="SH.01.001"/>
    <s v="Stokbar Panorama - Proje ve Ürün Yönetimi Danışmanlığı Hizmeti"/>
    <s v="Univera - Panasonic"/>
    <x v="12"/>
    <s v="Stokbar"/>
    <s v="Stokbar"/>
    <n v="14000"/>
    <m/>
    <n v="1"/>
    <m/>
    <m/>
    <m/>
    <n v="0"/>
    <m/>
    <n v="14000"/>
    <m/>
    <m/>
    <m/>
    <m/>
    <m/>
    <m/>
    <s v="Panasonic"/>
    <x v="0"/>
    <s v="Yeni Satış"/>
    <s v="Hizmet"/>
    <s v="Proje Yönetimi ve Danışmanlık"/>
    <s v="Diğer"/>
    <x v="0"/>
    <x v="0"/>
    <s v="Yurt İçi"/>
    <s v="Türkiye"/>
  </r>
  <r>
    <s v="Q3"/>
    <x v="1"/>
    <x v="7"/>
    <m/>
    <s v="ÖZGÜR GIDA MEŞRUBAT TEKSTİL VE İNŞ. SAN. TİC. LTD. ŞTİ."/>
    <s v="UH.01.002"/>
    <s v="Unidox Kontör"/>
    <s v="Univera Kontör Satışı"/>
    <x v="6"/>
    <s v="E-Dönüşüm"/>
    <s v="Unidox"/>
    <n v="1.48"/>
    <m/>
    <n v="100000"/>
    <m/>
    <m/>
    <m/>
    <n v="0"/>
    <m/>
    <n v="148000"/>
    <m/>
    <m/>
    <m/>
    <m/>
    <m/>
    <m/>
    <s v="Özgür Gıda"/>
    <x v="3"/>
    <s v="Yeni Satış"/>
    <s v="Kontor"/>
    <s v="Kontor Satışı"/>
    <s v="Diğer"/>
    <x v="0"/>
    <x v="0"/>
    <s v="Yurt İçi"/>
    <s v="Türkiye"/>
  </r>
  <r>
    <s v="Q2"/>
    <x v="0"/>
    <x v="4"/>
    <m/>
    <s v="SAMI EMGIN DAG. PAZ. TUR. TEKS. INS. SAN. TIC. LTD. STI."/>
    <s v="EH.03.001"/>
    <s v="EnRoute Panorama - Çafri Merkezi Hizmeti  (MSD)"/>
    <s v="Univera - JTI"/>
    <x v="11"/>
    <s v="Enroute"/>
    <m/>
    <n v="1161.2"/>
    <m/>
    <n v="2"/>
    <m/>
    <n v="2322.4"/>
    <m/>
    <n v="0"/>
    <m/>
    <n v="2322.4"/>
    <m/>
    <n v="0"/>
    <n v="0"/>
    <s v="UNI240000000750"/>
    <m/>
    <m/>
    <s v="JTI"/>
    <x v="0"/>
    <s v="Yenileme"/>
    <s v="Hizmet"/>
    <s v="Çağrı Merkezi"/>
    <s v="Key Account"/>
    <x v="0"/>
    <x v="0"/>
    <s v="Yurt İçi"/>
    <s v="Türkiye"/>
  </r>
  <r>
    <s v="Q3"/>
    <x v="1"/>
    <x v="7"/>
    <m/>
    <s v="MEGA YAPI MARKET JENERATÖR VE HIRDAVAT CUMA YILMAZ"/>
    <s v="UH.01.002"/>
    <s v="Unidox Kontör"/>
    <s v="Univera Kontör Satışı"/>
    <x v="21"/>
    <s v="E-Dönüşüm"/>
    <s v="Unidox"/>
    <n v="3.5419999999999998"/>
    <m/>
    <n v="10000"/>
    <m/>
    <m/>
    <m/>
    <n v="0"/>
    <m/>
    <n v="35420"/>
    <m/>
    <m/>
    <m/>
    <m/>
    <m/>
    <m/>
    <s v="Mega Yapı"/>
    <x v="3"/>
    <s v="Yeni Satış"/>
    <s v="Kontor"/>
    <s v="Kontor Satışı"/>
    <s v="Diğer"/>
    <x v="0"/>
    <x v="0"/>
    <s v="Yurt İçi"/>
    <s v="Türkiye"/>
  </r>
  <r>
    <s v="Q2"/>
    <x v="0"/>
    <x v="4"/>
    <m/>
    <s v="ALTUN TEMIZLIK TÜTÜN ÜRÜNLERI PAZARLAMA A .S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0726"/>
    <m/>
    <m/>
    <s v="JTI"/>
    <x v="0"/>
    <s v="Yenileme"/>
    <s v="Hizmet"/>
    <s v="Çağrı Merkezi"/>
    <s v="Key Account"/>
    <x v="0"/>
    <x v="0"/>
    <s v="Yurt İçi"/>
    <s v="Türkiye"/>
  </r>
  <r>
    <s v="Q2"/>
    <x v="0"/>
    <x v="4"/>
    <m/>
    <s v="ARME DAGITIM PAZARLAMA SANAYI VE TIC. A.S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0727"/>
    <m/>
    <m/>
    <s v="JTI"/>
    <x v="0"/>
    <s v="Yenileme"/>
    <s v="Hizmet"/>
    <s v="Çağrı Merkezi"/>
    <s v="Key Account"/>
    <x v="0"/>
    <x v="0"/>
    <s v="Yurt İçi"/>
    <s v="Türkiye"/>
  </r>
  <r>
    <s v="Q2"/>
    <x v="0"/>
    <x v="4"/>
    <m/>
    <s v="ÖZCIHAN GIDA INSAAT TARIM NAKLIYE ENERJI TURIZM MAD. PAZ. VE SAN. LTD. STI."/>
    <s v="EH.03.001"/>
    <s v="EnRoute Panorama - Çafri Merkezi Hizmeti  (MSD)"/>
    <s v="Univera - JTI"/>
    <x v="11"/>
    <s v="Enroute"/>
    <m/>
    <n v="1161.2"/>
    <m/>
    <n v="2"/>
    <m/>
    <n v="2322.4"/>
    <m/>
    <n v="0"/>
    <m/>
    <n v="2322.4"/>
    <m/>
    <n v="0"/>
    <n v="0"/>
    <s v="UNI240000000766"/>
    <m/>
    <m/>
    <s v="JTI"/>
    <x v="0"/>
    <s v="Yenileme"/>
    <s v="Hizmet"/>
    <s v="Çağrı Merkezi"/>
    <s v="Key Account"/>
    <x v="0"/>
    <x v="0"/>
    <s v="Yurt İçi"/>
    <s v="Türkiye"/>
  </r>
  <r>
    <s v="Q2"/>
    <x v="0"/>
    <x v="4"/>
    <m/>
    <s v="SEYPA GIDA IHTIYAÇ MAD.ÜRETIM.DAG.VE TIC. A.S."/>
    <s v="EH.03.001"/>
    <s v="EnRoute Panorama - Çafri Merkezi Hizmeti  (MSD)"/>
    <s v="Univera - JTI"/>
    <x v="11"/>
    <s v="Enroute"/>
    <m/>
    <n v="1161.2"/>
    <m/>
    <n v="2"/>
    <m/>
    <n v="2322.4"/>
    <m/>
    <n v="0"/>
    <m/>
    <n v="2322.4"/>
    <m/>
    <n v="0"/>
    <n v="0"/>
    <s v="UNI240000000752"/>
    <m/>
    <m/>
    <s v="JTI"/>
    <x v="0"/>
    <s v="Yenileme"/>
    <s v="Hizmet"/>
    <s v="Çağrı Merkezi"/>
    <s v="Key Account"/>
    <x v="0"/>
    <x v="0"/>
    <s v="Yurt İçi"/>
    <s v="Türkiye"/>
  </r>
  <r>
    <s v="Q2"/>
    <x v="0"/>
    <x v="4"/>
    <m/>
    <s v="SSG DAYANIKLI TÜKETIM MAD. GIDA ÜRÜNLERI PAZ. SAN. TIC. LTD. STI."/>
    <s v="EH.03.001"/>
    <s v="EnRoute Panorama - Çafri Merkezi Hizmeti  (MSD)"/>
    <s v="Univera - JTI"/>
    <x v="11"/>
    <s v="Enroute"/>
    <m/>
    <n v="1161.2"/>
    <m/>
    <n v="2"/>
    <m/>
    <n v="2322.4"/>
    <m/>
    <n v="0"/>
    <m/>
    <n v="2322.4"/>
    <m/>
    <n v="0"/>
    <n v="0"/>
    <s v="UNI240000000753"/>
    <m/>
    <m/>
    <s v="JTI"/>
    <x v="0"/>
    <s v="Yenileme"/>
    <s v="Hizmet"/>
    <s v="Çağrı Merkezi"/>
    <s v="Key Account"/>
    <x v="0"/>
    <x v="0"/>
    <s v="Yurt İçi"/>
    <s v="Türkiye"/>
  </r>
  <r>
    <s v="Q2"/>
    <x v="0"/>
    <x v="4"/>
    <m/>
    <s v="YILDIRIMLAR GRUP IHTIYAÇ VE GIDA MAD. TURIZM A.S"/>
    <s v="EH.03.001"/>
    <s v="EnRoute Panorama - Çafri Merkezi Hizmeti  (MSD)"/>
    <s v="Univera - JTI"/>
    <x v="11"/>
    <s v="Enroute"/>
    <m/>
    <n v="1161.2"/>
    <m/>
    <n v="2"/>
    <m/>
    <n v="2322.4"/>
    <m/>
    <n v="0"/>
    <m/>
    <n v="2322.4"/>
    <m/>
    <n v="0"/>
    <n v="0"/>
    <s v="UNI240000000755"/>
    <m/>
    <m/>
    <s v="JTI"/>
    <x v="0"/>
    <s v="Yenileme"/>
    <s v="Hizmet"/>
    <s v="Çağrı Merkezi"/>
    <s v="Key Account"/>
    <x v="0"/>
    <x v="0"/>
    <s v="Yurt İçi"/>
    <s v="Türkiye"/>
  </r>
  <r>
    <s v="Q3"/>
    <x v="1"/>
    <x v="7"/>
    <m/>
    <s v="OMAK TEKNOLOJİ MÜHENDİSLİK ENERJİ VE DIŞ TİCARET LİMİTED ŞİRKETİ"/>
    <s v="VY.04.006"/>
    <s v="Varuna SSH (Enterprise) - Teknisyen Yıllık  Kiralama"/>
    <s v="Univera - Omak"/>
    <x v="18"/>
    <s v="Varuna"/>
    <s v="Varuna"/>
    <n v="9812.52"/>
    <m/>
    <n v="20"/>
    <m/>
    <m/>
    <m/>
    <n v="0"/>
    <m/>
    <n v="196250.4"/>
    <m/>
    <m/>
    <m/>
    <m/>
    <m/>
    <m/>
    <s v="Omak"/>
    <x v="0"/>
    <s v="Yenileme"/>
    <s v="Lisans"/>
    <s v="Lisans Kiralama"/>
    <s v="Diğer"/>
    <x v="0"/>
    <x v="0"/>
    <s v="Yurt İçi"/>
    <s v="Türkiye"/>
  </r>
  <r>
    <s v="Q3"/>
    <x v="1"/>
    <x v="7"/>
    <m/>
    <s v="ÇAYTAŞ GIDA PAZARLAMA VE REKLAM HizmetLERİ SANAYİ VE TİCARET ANONİM ŞİRKETİ"/>
    <s v="SY.01.009"/>
    <s v="Stokbar Panorama - Platform Back Office Kullanıcı Yazılımı"/>
    <s v="Univera - Çaytaş"/>
    <x v="12"/>
    <s v="Stokbar"/>
    <s v="Stokbar"/>
    <n v="10125"/>
    <m/>
    <n v="16"/>
    <m/>
    <m/>
    <m/>
    <n v="54000"/>
    <m/>
    <n v="162000"/>
    <m/>
    <m/>
    <m/>
    <m/>
    <m/>
    <m/>
    <s v="Çaykur"/>
    <x v="3"/>
    <s v="Yeni Satış"/>
    <s v="Lisans"/>
    <s v="Lisans Satışı"/>
    <s v="Diğer"/>
    <x v="0"/>
    <x v="0"/>
    <s v="Yurt İçi"/>
    <s v="Türkiye"/>
  </r>
  <r>
    <s v="Q3"/>
    <x v="1"/>
    <x v="7"/>
    <m/>
    <s v="ÇAYTAŞ GIDA PAZARLAMA VE REKLAM HizmetLERİ SANAYİ VE TİCARET ANONİM ŞİRKETİ"/>
    <s v="SY.02.002"/>
    <s v="Stokbar Panorama - Mobil (Android) Kullanıcı Yazılımı "/>
    <s v="Univera - Çaytaş"/>
    <x v="12"/>
    <s v="Stokbar"/>
    <s v="Stokbar"/>
    <n v="9750"/>
    <m/>
    <n v="16"/>
    <m/>
    <m/>
    <m/>
    <n v="52000"/>
    <m/>
    <n v="156000"/>
    <m/>
    <m/>
    <m/>
    <m/>
    <m/>
    <m/>
    <s v="Çaykur"/>
    <x v="3"/>
    <s v="Yeni Satış"/>
    <s v="Lisans"/>
    <s v="Lisans Satışı"/>
    <s v="Diğer"/>
    <x v="0"/>
    <x v="0"/>
    <s v="Yurt İçi"/>
    <s v="Türkiye"/>
  </r>
  <r>
    <s v="Q3"/>
    <x v="1"/>
    <x v="7"/>
    <m/>
    <s v="ÇAYTAŞ GIDA PAZARLAMA VE REKLAM HizmetLERİ SANAYİ VE TİCARET ANONİM ŞİRKETİ"/>
    <s v="SY.01.008"/>
    <s v="Stokbar Panorama - Depo / Lokasyon Yazılımı"/>
    <s v="Univera - Çaytaş"/>
    <x v="12"/>
    <s v="Stokbar"/>
    <s v="Stokbar"/>
    <n v="71775"/>
    <m/>
    <n v="8"/>
    <m/>
    <m/>
    <m/>
    <n v="191400"/>
    <m/>
    <n v="574200"/>
    <m/>
    <m/>
    <m/>
    <m/>
    <m/>
    <m/>
    <s v="Çaykur"/>
    <x v="3"/>
    <s v="Yeni Satış"/>
    <s v="Lisans"/>
    <s v="Lisans Satışı"/>
    <s v="Diğer"/>
    <x v="0"/>
    <x v="0"/>
    <s v="Yurt İçi"/>
    <s v="Türkiye"/>
  </r>
  <r>
    <s v="Q3"/>
    <x v="1"/>
    <x v="7"/>
    <m/>
    <s v="ÇAYTAŞ GIDA PAZARLAMA VE REKLAM HizmetLERİ SANAYİ VE TİCARET ANONİM ŞİRKETİ"/>
    <s v="SY.01.004"/>
    <s v="Stokbar Panorama - Depo &amp; Sevkiyat Yönetimi &quot;Standart&quot; Çözüm Yazılımı"/>
    <s v="Univera - Çaytaş"/>
    <x v="12"/>
    <s v="Stokbar"/>
    <s v="Stokbar"/>
    <n v="442500"/>
    <m/>
    <n v="1"/>
    <m/>
    <m/>
    <m/>
    <n v="147500"/>
    <m/>
    <n v="442500"/>
    <m/>
    <m/>
    <m/>
    <m/>
    <m/>
    <m/>
    <s v="Çaykur"/>
    <x v="3"/>
    <s v="Yeni Satış"/>
    <s v="Lisans"/>
    <s v="Lisans Satışı"/>
    <s v="Diğer"/>
    <x v="0"/>
    <x v="0"/>
    <s v="Yurt İçi"/>
    <s v="Türkiye"/>
  </r>
  <r>
    <s v="Q3"/>
    <x v="1"/>
    <x v="7"/>
    <m/>
    <s v="FHP EV İÇİ KULLANIM ARAÇLARI SAN VE TC A.Ş/VİLEDA"/>
    <s v="QH.08.001"/>
    <s v="Quest Panorama - Hosting Hizmeti"/>
    <s v="Univera - Vileda"/>
    <x v="18"/>
    <s v="Hosting"/>
    <s v="Quest"/>
    <n v="18333.330000000002"/>
    <m/>
    <n v="1"/>
    <m/>
    <m/>
    <m/>
    <n v="0"/>
    <m/>
    <n v="18333.330000000002"/>
    <m/>
    <m/>
    <m/>
    <m/>
    <m/>
    <m/>
    <s v="Vileda"/>
    <x v="0"/>
    <s v="Yenileme"/>
    <s v="Hizmet"/>
    <s v="Hosting"/>
    <s v="Diğer"/>
    <x v="0"/>
    <x v="0"/>
    <s v="Yurt İçi"/>
    <s v="Türkiye"/>
  </r>
  <r>
    <s v="Q3"/>
    <x v="1"/>
    <x v="7"/>
    <m/>
    <s v="KENT GIDA MADDELERİ SAN VE TİC.AŞ."/>
    <s v="EH.06.001"/>
    <s v="Enroute Panorama - Hosting Hizmeti"/>
    <s v="Univera - Kent Gıda"/>
    <x v="12"/>
    <s v="Hosting"/>
    <s v="Enroute"/>
    <n v="132870.53"/>
    <m/>
    <n v="1"/>
    <m/>
    <m/>
    <m/>
    <n v="0"/>
    <m/>
    <n v="132870.53"/>
    <m/>
    <m/>
    <m/>
    <m/>
    <m/>
    <m/>
    <s v="Mondelez"/>
    <x v="0"/>
    <s v="Yenileme"/>
    <s v="Hizmet"/>
    <s v="Hosting"/>
    <s v="Key Account"/>
    <x v="0"/>
    <x v="0"/>
    <s v="Yurt İçi"/>
    <s v="Türkiye"/>
  </r>
  <r>
    <s v="Q3"/>
    <x v="1"/>
    <x v="7"/>
    <m/>
    <s v="NİVEA BEİERSDORF TURKEY KOZMETİK SANAYİ VE TİCARET ANONİM ŞİRKETİ"/>
    <s v="EH.06.001"/>
    <s v="Enroute Panorama - Hosting Hizmeti"/>
    <s v="Univera - Nivea Beiersdorf"/>
    <x v="16"/>
    <s v="Hosting"/>
    <s v="Enroute"/>
    <n v="476006.55"/>
    <m/>
    <n v="1"/>
    <m/>
    <m/>
    <m/>
    <n v="0"/>
    <m/>
    <n v="476006.55"/>
    <m/>
    <m/>
    <m/>
    <m/>
    <m/>
    <m/>
    <s v="Nivea"/>
    <x v="0"/>
    <s v="Yenileme"/>
    <s v="Hizmet"/>
    <s v="Hosting"/>
    <s v="Diğer"/>
    <x v="0"/>
    <x v="0"/>
    <s v="Yurt İçi"/>
    <s v="Türkiye"/>
  </r>
  <r>
    <s v="Q2"/>
    <x v="0"/>
    <x v="4"/>
    <m/>
    <s v="BESLER GIDA PAZ. SAN. VE TIC. A.S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0732"/>
    <m/>
    <m/>
    <s v="JTI"/>
    <x v="0"/>
    <s v="Yenileme"/>
    <s v="Hizmet"/>
    <s v="Çağrı Merkezi"/>
    <s v="Key Account"/>
    <x v="0"/>
    <x v="0"/>
    <s v="Yurt İçi"/>
    <s v="Türkiye"/>
  </r>
  <r>
    <s v="Q2"/>
    <x v="0"/>
    <x v="4"/>
    <m/>
    <s v="BUGRA MÜH. VE INS. MALZ. IML. ITH. IHR. TIC. SAN. LTD. STI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0733"/>
    <m/>
    <m/>
    <s v="JTI"/>
    <x v="0"/>
    <s v="Yenileme"/>
    <s v="Hizmet"/>
    <s v="Çağrı Merkezi"/>
    <s v="Key Account"/>
    <x v="0"/>
    <x v="0"/>
    <s v="Yurt İçi"/>
    <s v="Türkiye"/>
  </r>
  <r>
    <s v="Q2"/>
    <x v="0"/>
    <x v="4"/>
    <m/>
    <s v="BURAY TÜTÜN MAMUL. MESR. PAZ. VE DAG. TIC. LTD. STI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0734"/>
    <m/>
    <m/>
    <s v="JTI"/>
    <x v="0"/>
    <s v="Yenileme"/>
    <s v="Hizmet"/>
    <s v="Çağrı Merkezi"/>
    <s v="Key Account"/>
    <x v="0"/>
    <x v="0"/>
    <s v="Yurt İçi"/>
    <s v="Türkiye"/>
  </r>
  <r>
    <s v="Q2"/>
    <x v="0"/>
    <x v="4"/>
    <m/>
    <s v="CAN TÜTÜN MAMULLERI INSAAT VE SANAYI TICARET A.S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0735"/>
    <m/>
    <m/>
    <s v="JTI"/>
    <x v="0"/>
    <s v="Yenileme"/>
    <s v="Hizmet"/>
    <s v="Çağrı Merkezi"/>
    <s v="Key Account"/>
    <x v="0"/>
    <x v="0"/>
    <s v="Yurt İçi"/>
    <s v="Türkiye"/>
  </r>
  <r>
    <s v="Q2"/>
    <x v="0"/>
    <x v="4"/>
    <m/>
    <s v="ÇELIKKOL TURIZM GIDA MAD.SAN VE TIC. LTD. STI."/>
    <s v="EH.03.001"/>
    <s v="EnRoute Panorama - Çafri Merkezi Hizmeti  (MSD)"/>
    <s v="Univera - JTI"/>
    <x v="2"/>
    <s v="Enroute"/>
    <m/>
    <n v="1161.2"/>
    <m/>
    <n v="1"/>
    <m/>
    <n v="1161.2"/>
    <m/>
    <n v="0"/>
    <m/>
    <n v="1161.2"/>
    <m/>
    <n v="0"/>
    <n v="0"/>
    <s v="UNI240000000736"/>
    <m/>
    <m/>
    <s v="JTI"/>
    <x v="0"/>
    <s v="Yenileme"/>
    <s v="Hizmet"/>
    <s v="Çağrı Merkezi"/>
    <s v="Key Account"/>
    <x v="0"/>
    <x v="0"/>
    <s v="Yurt İçi"/>
    <s v="Türkiye"/>
  </r>
  <r>
    <s v="Q2"/>
    <x v="0"/>
    <x v="4"/>
    <m/>
    <s v="DOYURAN GIDA A.S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0737"/>
    <m/>
    <m/>
    <s v="JTI"/>
    <x v="0"/>
    <s v="Yenileme"/>
    <s v="Hizmet"/>
    <s v="Çağrı Merkezi"/>
    <s v="Key Account"/>
    <x v="0"/>
    <x v="0"/>
    <s v="Yurt İçi"/>
    <s v="Türkiye"/>
  </r>
  <r>
    <s v="Q3"/>
    <x v="1"/>
    <x v="7"/>
    <m/>
    <s v="BBS GIDA ÜR. TEKEL MAD. TEKSTİL SAN VE TİC. LTD.ŞTİ."/>
    <s v="UH.01.002"/>
    <s v="Unidox Kontör"/>
    <s v="Univera Kontör Satışı"/>
    <x v="6"/>
    <s v="E-Dönüşüm"/>
    <s v="Unidox"/>
    <n v="2.8"/>
    <m/>
    <n v="10000"/>
    <m/>
    <m/>
    <m/>
    <n v="0"/>
    <m/>
    <n v="28000"/>
    <m/>
    <m/>
    <m/>
    <m/>
    <m/>
    <m/>
    <s v="Brown Forman"/>
    <x v="0"/>
    <s v="Yeni Satış"/>
    <s v="Kontor"/>
    <s v="Kontor Satışı"/>
    <s v="Diğer"/>
    <x v="0"/>
    <x v="0"/>
    <s v="Yurt İçi"/>
    <s v="Türkiye"/>
  </r>
  <r>
    <s v="Q3"/>
    <x v="1"/>
    <x v="7"/>
    <m/>
    <s v="MAHİR ÇINAR GIDA VE İHTİYAÇ MAD.SAN.TİC.LTD.ŞTİ."/>
    <s v="UH.01.002"/>
    <s v="Unidox Kontör"/>
    <s v="Univera Kontör Satışı"/>
    <x v="6"/>
    <s v="E-Dönüşüm"/>
    <s v="Unidox"/>
    <n v="2.76"/>
    <m/>
    <n v="25000"/>
    <m/>
    <m/>
    <m/>
    <n v="0"/>
    <m/>
    <n v="69000"/>
    <m/>
    <m/>
    <m/>
    <m/>
    <m/>
    <m/>
    <s v="Mahir Çınar Gıda"/>
    <x v="3"/>
    <s v="Yeni Satış"/>
    <s v="Kontor"/>
    <s v="Kontor Satışı"/>
    <s v="Diğer"/>
    <x v="0"/>
    <x v="0"/>
    <s v="Yurt İçi"/>
    <s v="Türkiye"/>
  </r>
  <r>
    <s v="Q3"/>
    <x v="1"/>
    <x v="7"/>
    <m/>
    <s v="MEDİTERA TIBBİ MALZ.SAN.VE TİC.A.Ş."/>
    <s v="SH.02.001"/>
    <s v="Stokbar Panorama - Yazılım Bakımı Hizmeti"/>
    <s v="Univera - Meditera"/>
    <x v="18"/>
    <s v="Stokbar"/>
    <s v="Stokbar"/>
    <n v="190000"/>
    <m/>
    <n v="1"/>
    <m/>
    <m/>
    <m/>
    <n v="0"/>
    <m/>
    <n v="190000"/>
    <m/>
    <m/>
    <m/>
    <m/>
    <m/>
    <m/>
    <s v="Meditera"/>
    <x v="0"/>
    <s v="Yenileme"/>
    <s v="Hizmet"/>
    <s v="Bakım ve Destek Hizmeti"/>
    <s v="Diğer"/>
    <x v="0"/>
    <x v="0"/>
    <s v="Yurt İçi"/>
    <s v="Türkiye"/>
  </r>
  <r>
    <s v="Q3"/>
    <x v="1"/>
    <x v="7"/>
    <m/>
    <s v="MENDERES TEKSTİL SAN.TİC.A.Ş."/>
    <s v="SH.01.001"/>
    <s v="Stokbar Panorama - Proje ve Ürün Yönetimi Danışmanlığı Hizmeti"/>
    <s v="Univera - Menderes Tekstil"/>
    <x v="12"/>
    <s v="Stokbar"/>
    <s v="Stokbar"/>
    <n v="14700"/>
    <m/>
    <n v="30"/>
    <m/>
    <m/>
    <m/>
    <n v="0"/>
    <m/>
    <n v="441000"/>
    <m/>
    <m/>
    <m/>
    <m/>
    <m/>
    <m/>
    <s v="Menderes Tekstil"/>
    <x v="3"/>
    <s v="Yeni Satış"/>
    <s v="Hizmet"/>
    <s v="Proje Yönetimi ve Danışmanlık"/>
    <s v="Diğer"/>
    <x v="0"/>
    <x v="0"/>
    <s v="Yurt İçi"/>
    <s v="Türkiye"/>
  </r>
  <r>
    <s v="Q3"/>
    <x v="1"/>
    <x v="7"/>
    <m/>
    <s v="BURDA BEBEK ÜRÜNLERİ SANAYİ VE TİCARET ANONİM ŞİRKETİ"/>
    <s v="QH.02.001"/>
    <s v="Quest Panorama - Yazılım Bakımı, Yaşatma ve Merkezi Destek Hizmeti"/>
    <s v="Univera - Burda Bebek"/>
    <x v="18"/>
    <s v="Quest"/>
    <s v="Quest"/>
    <n v="140128.88"/>
    <m/>
    <n v="1"/>
    <m/>
    <m/>
    <m/>
    <n v="0"/>
    <m/>
    <n v="140128.88"/>
    <m/>
    <m/>
    <m/>
    <m/>
    <m/>
    <m/>
    <s v="Burda Bebek"/>
    <x v="0"/>
    <s v="Yenileme"/>
    <s v="Hizmet"/>
    <s v="Bakım ve Destek Hizmeti"/>
    <s v="Diğer"/>
    <x v="0"/>
    <x v="0"/>
    <s v="Yurt İçi"/>
    <s v="Türkiye"/>
  </r>
  <r>
    <s v="Q3"/>
    <x v="1"/>
    <x v="7"/>
    <m/>
    <s v="ATAK TEMİZLİK GIDA MOBİLYA DAĞ.PAZ.SAN.VE TİC.LTD."/>
    <s v="EH.06.001"/>
    <s v="Enroute Panorama - Hosting Hizmeti"/>
    <s v="Univera - Henkel"/>
    <x v="16"/>
    <s v="Hosting"/>
    <s v="Enroute"/>
    <n v="74054.11"/>
    <m/>
    <n v="1"/>
    <m/>
    <m/>
    <m/>
    <n v="0"/>
    <m/>
    <n v="74054.11"/>
    <m/>
    <m/>
    <m/>
    <m/>
    <m/>
    <m/>
    <s v="Henkel"/>
    <x v="0"/>
    <s v="Yenileme"/>
    <s v="Hizmet"/>
    <s v="Hosting"/>
    <s v="Diğer"/>
    <x v="0"/>
    <x v="0"/>
    <s v="Yurt İçi"/>
    <s v="Türkiye"/>
  </r>
  <r>
    <s v="Q3"/>
    <x v="1"/>
    <x v="7"/>
    <m/>
    <s v="MARS GIDA ÜRÜNLERİ TİC. LTD.ŞTİ."/>
    <s v="EH.06.001"/>
    <s v="Enroute Panorama - Hosting Hizmeti"/>
    <s v="Univera - Mars Gıda"/>
    <x v="12"/>
    <s v="Hosting"/>
    <s v="Enroute"/>
    <n v="71024.063286000004"/>
    <m/>
    <n v="8"/>
    <m/>
    <m/>
    <m/>
    <n v="0"/>
    <m/>
    <n v="568192.50628800003"/>
    <m/>
    <m/>
    <m/>
    <m/>
    <m/>
    <m/>
    <s v="Mars Gıda"/>
    <x v="0"/>
    <s v="Yenileme"/>
    <s v="Hizmet"/>
    <s v="Hosting"/>
    <s v="Diğer"/>
    <x v="0"/>
    <x v="0"/>
    <s v="Yurt İçi"/>
    <s v="Türkiye"/>
  </r>
  <r>
    <s v="Q2"/>
    <x v="0"/>
    <x v="4"/>
    <m/>
    <s v="FLAS TURIZM INSAAT TAAHHÜT TIC. LTD. STI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0739"/>
    <m/>
    <m/>
    <s v="JTI"/>
    <x v="0"/>
    <s v="Yenileme"/>
    <s v="Hizmet"/>
    <s v="Çağrı Merkezi"/>
    <s v="Key Account"/>
    <x v="0"/>
    <x v="0"/>
    <s v="Yurt İçi"/>
    <s v="Türkiye"/>
  </r>
  <r>
    <s v="Q2"/>
    <x v="0"/>
    <x v="4"/>
    <m/>
    <s v="FLAS TURIZM INSAAT TAAHHÜT TIC. LTD. STI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0740"/>
    <m/>
    <m/>
    <s v="JTI"/>
    <x v="0"/>
    <s v="Yenileme"/>
    <s v="Hizmet"/>
    <s v="Çağrı Merkezi"/>
    <s v="Key Account"/>
    <x v="0"/>
    <x v="0"/>
    <s v="Yurt İçi"/>
    <s v="Türkiye"/>
  </r>
  <r>
    <s v="Q2"/>
    <x v="0"/>
    <x v="4"/>
    <m/>
    <s v="KILKISLI MES. TEK. MAM. GIDA MAD. SAN. TIC. LTD. STI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0742"/>
    <m/>
    <m/>
    <s v="JTI"/>
    <x v="0"/>
    <s v="Yenileme"/>
    <s v="Hizmet"/>
    <s v="Çağrı Merkezi"/>
    <s v="Key Account"/>
    <x v="0"/>
    <x v="0"/>
    <s v="Yurt İçi"/>
    <s v="Türkiye"/>
  </r>
  <r>
    <s v="Q2"/>
    <x v="0"/>
    <x v="4"/>
    <m/>
    <s v="ONGUN EMGIN GIDA DAG. PAZ. TUR.SAN. TIC. LTD. STI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0758"/>
    <m/>
    <m/>
    <s v="JTI"/>
    <x v="0"/>
    <s v="Yenileme"/>
    <s v="Hizmet"/>
    <s v="Çağrı Merkezi"/>
    <s v="Key Account"/>
    <x v="0"/>
    <x v="0"/>
    <s v="Yurt İçi"/>
    <s v="Türkiye"/>
  </r>
  <r>
    <s v="Q2"/>
    <x v="0"/>
    <x v="4"/>
    <m/>
    <s v="ONGUN EMGIN GIDA DAG. PAZ. TUR.SAN. TIC. LTD. STI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0759"/>
    <m/>
    <m/>
    <s v="JTI"/>
    <x v="0"/>
    <s v="Yenileme"/>
    <s v="Hizmet"/>
    <s v="Çağrı Merkezi"/>
    <s v="Key Account"/>
    <x v="0"/>
    <x v="0"/>
    <s v="Yurt İçi"/>
    <s v="Türkiye"/>
  </r>
  <r>
    <s v="Q2"/>
    <x v="0"/>
    <x v="4"/>
    <m/>
    <s v="ONGUN EMGIN GIDA DAG. PAZ. TUR.SAN. TIC. LTD. STI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0760"/>
    <m/>
    <m/>
    <s v="JTI"/>
    <x v="0"/>
    <s v="Yenileme"/>
    <s v="Hizmet"/>
    <s v="Çağrı Merkezi"/>
    <s v="Key Account"/>
    <x v="0"/>
    <x v="0"/>
    <s v="Yurt İçi"/>
    <s v="Türkiye"/>
  </r>
  <r>
    <s v="Q2"/>
    <x v="0"/>
    <x v="4"/>
    <m/>
    <s v="ONGUN EMGIN GIDA DAG. PAZ. TUR.SAN. TIC. LTD. STI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0761"/>
    <m/>
    <m/>
    <s v="JTI"/>
    <x v="0"/>
    <s v="Yenileme"/>
    <s v="Hizmet"/>
    <s v="Çağrı Merkezi"/>
    <s v="Key Account"/>
    <x v="0"/>
    <x v="0"/>
    <s v="Yurt İçi"/>
    <s v="Türkiye"/>
  </r>
  <r>
    <s v="Q2"/>
    <x v="0"/>
    <x v="4"/>
    <m/>
    <s v="ONGUN EMGIN GIDA DAG. PAZ. TUR.SAN. TIC. LTD. STI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0762"/>
    <m/>
    <m/>
    <s v="JTI"/>
    <x v="0"/>
    <s v="Yenileme"/>
    <s v="Hizmet"/>
    <s v="Çağrı Merkezi"/>
    <s v="Key Account"/>
    <x v="0"/>
    <x v="0"/>
    <s v="Yurt İçi"/>
    <s v="Türkiye"/>
  </r>
  <r>
    <s v="Q2"/>
    <x v="0"/>
    <x v="4"/>
    <m/>
    <s v="ONGUN EMGIN GIDA DAG. PAZ. TUR.SAN. TIC. LTD. STI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0763"/>
    <m/>
    <m/>
    <s v="JTI"/>
    <x v="0"/>
    <s v="Yenileme"/>
    <s v="Hizmet"/>
    <s v="Çağrı Merkezi"/>
    <s v="Key Account"/>
    <x v="0"/>
    <x v="0"/>
    <s v="Yurt İçi"/>
    <s v="Türkiye"/>
  </r>
  <r>
    <s v="Q2"/>
    <x v="0"/>
    <x v="4"/>
    <m/>
    <s v="ONGUN EMGIN GIDA DAG. PAZ. TUR.SAN. TIC. LTD. STI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0764"/>
    <m/>
    <m/>
    <s v="JTI"/>
    <x v="0"/>
    <s v="Yenileme"/>
    <s v="Hizmet"/>
    <s v="Çağrı Merkezi"/>
    <s v="Key Account"/>
    <x v="0"/>
    <x v="0"/>
    <s v="Yurt İçi"/>
    <s v="Türkiye"/>
  </r>
  <r>
    <s v="Q2"/>
    <x v="0"/>
    <x v="4"/>
    <m/>
    <s v="ÖZÇELIK MESRUBAT VE GIDA MAD.TIC.PAZ.A.S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0745"/>
    <m/>
    <m/>
    <s v="JTI"/>
    <x v="0"/>
    <s v="Yenileme"/>
    <s v="Hizmet"/>
    <s v="Çağrı Merkezi"/>
    <s v="Key Account"/>
    <x v="0"/>
    <x v="0"/>
    <s v="Yurt İçi"/>
    <s v="Türkiye"/>
  </r>
  <r>
    <s v="Q2"/>
    <x v="0"/>
    <x v="4"/>
    <m/>
    <s v="REYMAR TÜTÜN MAM. DAG. VE PAZ. LTD. STI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0748"/>
    <m/>
    <m/>
    <s v="JTI"/>
    <x v="0"/>
    <s v="Yenileme"/>
    <s v="Hizmet"/>
    <s v="Çağrı Merkezi"/>
    <s v="Key Account"/>
    <x v="0"/>
    <x v="0"/>
    <s v="Yurt İçi"/>
    <s v="Türkiye"/>
  </r>
  <r>
    <s v="Q2"/>
    <x v="0"/>
    <x v="4"/>
    <m/>
    <s v="SAGIROGLU TÜTÜN ÜRÜN. INS.TAAH. SAN. VE TIC. LTD. STI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0749"/>
    <m/>
    <m/>
    <s v="JTI"/>
    <x v="0"/>
    <s v="Yenileme"/>
    <s v="Hizmet"/>
    <s v="Çağrı Merkezi"/>
    <s v="Key Account"/>
    <x v="0"/>
    <x v="0"/>
    <s v="Yurt İçi"/>
    <s v="Türkiye"/>
  </r>
  <r>
    <s v="Q2"/>
    <x v="0"/>
    <x v="4"/>
    <m/>
    <s v="SEYDIM DAG.PAZ.A.S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0751"/>
    <m/>
    <m/>
    <s v="JTI"/>
    <x v="0"/>
    <s v="Yenileme"/>
    <s v="Hizmet"/>
    <s v="Çağrı Merkezi"/>
    <s v="Key Account"/>
    <x v="0"/>
    <x v="0"/>
    <s v="Yurt İçi"/>
    <s v="Türkiye"/>
  </r>
  <r>
    <s v="Q2"/>
    <x v="0"/>
    <x v="4"/>
    <m/>
    <s v="ZÜMRÜT TEKEL ÜRÜNLERI GIDA PAZ.INS.TAAH.SAN.VE.TIC.LTD STI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0757"/>
    <m/>
    <m/>
    <s v="JTI"/>
    <x v="0"/>
    <s v="Yenileme"/>
    <s v="Hizmet"/>
    <s v="Çağrı Merkezi"/>
    <s v="Key Account"/>
    <x v="0"/>
    <x v="0"/>
    <s v="Yurt İçi"/>
    <s v="Türkiye"/>
  </r>
  <r>
    <s v="Q3"/>
    <x v="1"/>
    <x v="7"/>
    <m/>
    <s v="MATRIKS BİLGİSAYAR SİSTEMLERİ LTD.ŞTİ"/>
    <s v="WPH.02.001"/>
    <s v="Webplus Yazılım Bakımı Hizmeti"/>
    <s v="Univera - Kanal"/>
    <x v="5"/>
    <s v="Enroute"/>
    <s v="Webplus"/>
    <n v="4934"/>
    <m/>
    <n v="1"/>
    <m/>
    <m/>
    <m/>
    <n v="0"/>
    <m/>
    <n v="4934"/>
    <m/>
    <m/>
    <m/>
    <m/>
    <m/>
    <m/>
    <s v="Matriks"/>
    <x v="0"/>
    <s v="Yenileme"/>
    <s v="Hizmet"/>
    <s v="Bakım ve Destek Hizmeti"/>
    <s v="Diğer"/>
    <x v="1"/>
    <x v="2"/>
    <s v="Yurt İçi"/>
    <s v="Türkiye"/>
  </r>
  <r>
    <s v="Q3"/>
    <x v="1"/>
    <x v="7"/>
    <m/>
    <s v="MİYA OTOMASYON VE BARKOD BILISIM SISTEMLERI SAN TİC. VE L.T.D. STI."/>
    <s v="WPH.02.001"/>
    <s v="Webplus Yazılım Bakımı Hizmeti"/>
    <s v="Univera - Kanal"/>
    <x v="5"/>
    <s v="Enroute"/>
    <s v="Webplus"/>
    <n v="2597.0100000000002"/>
    <m/>
    <n v="4"/>
    <m/>
    <m/>
    <m/>
    <n v="0"/>
    <m/>
    <n v="10388.040000000001"/>
    <m/>
    <m/>
    <m/>
    <m/>
    <m/>
    <m/>
    <s v="Miya"/>
    <x v="0"/>
    <s v="Yenileme"/>
    <s v="Hizmet"/>
    <s v="Bakım ve Destek Hizmeti"/>
    <s v="Diğer"/>
    <x v="1"/>
    <x v="1"/>
    <s v="Yurt İçi"/>
    <s v="Türkiye"/>
  </r>
  <r>
    <s v="Q3"/>
    <x v="1"/>
    <x v="7"/>
    <m/>
    <s v="MİYA OTOMASYON VE BARKOD BILISIM SISTEMLERI SAN TİC. VE L.T.D. STI."/>
    <s v="WPH.02.001"/>
    <s v="Webplus Yazılım Bakımı Hizmeti"/>
    <s v="Univera - Kanal"/>
    <x v="5"/>
    <s v="Enroute"/>
    <s v="Webplus"/>
    <n v="2597.0100000000002"/>
    <m/>
    <n v="1"/>
    <m/>
    <m/>
    <m/>
    <n v="0"/>
    <m/>
    <n v="2597.0100000000002"/>
    <m/>
    <m/>
    <m/>
    <m/>
    <m/>
    <m/>
    <s v="Miya"/>
    <x v="0"/>
    <s v="Yenileme"/>
    <s v="Hizmet"/>
    <s v="Bakım ve Destek Hizmeti"/>
    <s v="Diğer"/>
    <x v="1"/>
    <x v="1"/>
    <s v="Yurt İçi"/>
    <s v="Türkiye"/>
  </r>
  <r>
    <s v="Q3"/>
    <x v="1"/>
    <x v="7"/>
    <m/>
    <s v="MİYA OTOMASYON VE BARKOD BILISIM SISTEMLERI SAN TİC. VE L.T.D. STI."/>
    <s v="WPH.02.001"/>
    <s v="Webplus Yazılım Bakımı Hizmeti"/>
    <s v="Univera - Kanal"/>
    <x v="5"/>
    <s v="Enroute"/>
    <s v="Webplus"/>
    <n v="2422.0100000000002"/>
    <m/>
    <n v="1"/>
    <m/>
    <m/>
    <m/>
    <n v="0"/>
    <m/>
    <n v="2422.0100000000002"/>
    <m/>
    <m/>
    <m/>
    <m/>
    <m/>
    <m/>
    <s v="Miya"/>
    <x v="0"/>
    <s v="Yenileme"/>
    <s v="Hizmet"/>
    <s v="Bakım ve Destek Hizmeti"/>
    <s v="Diğer"/>
    <x v="1"/>
    <x v="1"/>
    <s v="Yurt İçi"/>
    <s v="Türkiye"/>
  </r>
  <r>
    <s v="Q3"/>
    <x v="1"/>
    <x v="7"/>
    <m/>
    <s v="MİYA OTOMASYON VE BARKOD BILISIM SISTEMLERI SAN TİC. VE L.T.D. STI."/>
    <s v="WPH.03.001"/>
    <s v="Webplus HOSTİNG Hizmetİ"/>
    <s v="Univera - Kanal"/>
    <x v="5"/>
    <s v="Hosting"/>
    <s v="Webplus"/>
    <n v="5931.81"/>
    <m/>
    <n v="1"/>
    <m/>
    <m/>
    <m/>
    <n v="0"/>
    <m/>
    <n v="5931.81"/>
    <m/>
    <m/>
    <m/>
    <m/>
    <m/>
    <m/>
    <s v="Miya"/>
    <x v="0"/>
    <s v="Yenileme"/>
    <s v="Hizmet"/>
    <s v="Hosting"/>
    <s v="Diğer"/>
    <x v="1"/>
    <x v="1"/>
    <s v="Yurt İçi"/>
    <s v="Türkiye"/>
  </r>
  <r>
    <s v="Q3"/>
    <x v="1"/>
    <x v="7"/>
    <m/>
    <s v="MİYA OTOMASYON VE BARKOD BILISIM SISTEMLERI SAN TİC. VE L.T.D. STI."/>
    <s v="WPH.03.001"/>
    <s v="Webplus HOSTİNG Hizmetİ"/>
    <s v="Univera - Kanal"/>
    <x v="5"/>
    <s v="Hosting"/>
    <s v="Webplus"/>
    <n v="2597.0100000000002"/>
    <m/>
    <n v="4"/>
    <m/>
    <m/>
    <m/>
    <n v="0"/>
    <m/>
    <n v="10388.040000000001"/>
    <m/>
    <m/>
    <m/>
    <m/>
    <m/>
    <m/>
    <s v="Miya"/>
    <x v="0"/>
    <s v="Yenileme"/>
    <s v="Hizmet"/>
    <s v="Hosting"/>
    <s v="Diğer"/>
    <x v="1"/>
    <x v="1"/>
    <s v="Yurt İçi"/>
    <s v="Türkiye"/>
  </r>
  <r>
    <s v="Q3"/>
    <x v="1"/>
    <x v="7"/>
    <m/>
    <s v="MİYA OTOMASYON VE BARKOD BILISIM SISTEMLERI SAN TİC. VE L.T.D. STI."/>
    <s v="WPH.03.001"/>
    <s v="Webplus HOSTİNG Hizmetİ"/>
    <s v="Univera - Kanal"/>
    <x v="5"/>
    <s v="Hosting"/>
    <s v="Webplus"/>
    <n v="3622.12"/>
    <m/>
    <n v="2"/>
    <m/>
    <m/>
    <m/>
    <n v="0"/>
    <m/>
    <n v="7244.24"/>
    <m/>
    <m/>
    <m/>
    <m/>
    <m/>
    <m/>
    <s v="Miya"/>
    <x v="0"/>
    <s v="Yenileme"/>
    <s v="Hizmet"/>
    <s v="Hosting"/>
    <s v="Diğer"/>
    <x v="1"/>
    <x v="1"/>
    <s v="Yurt İçi"/>
    <s v="Türkiye"/>
  </r>
  <r>
    <s v="Q3"/>
    <x v="1"/>
    <x v="7"/>
    <m/>
    <s v="MİYA OTOMASYON VE BARKOD BILISIM SISTEMLERI SAN TİC. VE L.T.D. STI."/>
    <s v="WPH.03.001"/>
    <s v="Webplus HOSTİNG Hizmetİ"/>
    <s v="Univera - Kanal"/>
    <x v="5"/>
    <s v="Hosting"/>
    <s v="Webplus"/>
    <n v="2988.88"/>
    <m/>
    <n v="1"/>
    <m/>
    <m/>
    <m/>
    <n v="0"/>
    <m/>
    <n v="2988.88"/>
    <m/>
    <m/>
    <m/>
    <m/>
    <m/>
    <m/>
    <s v="Miya"/>
    <x v="0"/>
    <s v="Yenileme"/>
    <s v="Hizmet"/>
    <s v="Hosting"/>
    <s v="Diğer"/>
    <x v="1"/>
    <x v="1"/>
    <s v="Yurt İçi"/>
    <s v="Türkiye"/>
  </r>
  <r>
    <s v="Q3"/>
    <x v="1"/>
    <x v="7"/>
    <m/>
    <s v="MİYA OTOMASYON VE BARKOD BILISIM SISTEMLERI SAN TİC. VE L.T.D. STI."/>
    <s v="WPH.03.001"/>
    <s v="Webplus HOSTİNG Hizmetİ"/>
    <s v="Univera - Kanal"/>
    <x v="5"/>
    <s v="Hosting"/>
    <s v="Webplus"/>
    <n v="2969.57"/>
    <m/>
    <n v="1"/>
    <m/>
    <m/>
    <m/>
    <n v="0"/>
    <m/>
    <n v="2969.57"/>
    <m/>
    <m/>
    <m/>
    <m/>
    <m/>
    <m/>
    <s v="Miya"/>
    <x v="0"/>
    <s v="Yenileme"/>
    <s v="Hizmet"/>
    <s v="Hosting"/>
    <s v="Diğer"/>
    <x v="1"/>
    <x v="1"/>
    <s v="Yurt İçi"/>
    <s v="Türkiye"/>
  </r>
  <r>
    <s v="Q3"/>
    <x v="1"/>
    <x v="7"/>
    <m/>
    <s v="MİYA OTOMASYON VE BARKOD BILISIM SISTEMLERI SAN TİC. VE L.T.D. STI."/>
    <s v="WPH.03.001"/>
    <s v="Webplus HOSTİNG Hizmetİ"/>
    <s v="Univera - Kanal"/>
    <x v="5"/>
    <s v="Hosting"/>
    <s v="Webplus"/>
    <n v="2984.73"/>
    <m/>
    <n v="1"/>
    <m/>
    <m/>
    <m/>
    <n v="0"/>
    <m/>
    <n v="2984.73"/>
    <m/>
    <m/>
    <m/>
    <m/>
    <m/>
    <m/>
    <s v="Miya"/>
    <x v="0"/>
    <s v="Yenileme"/>
    <s v="Hizmet"/>
    <s v="Hosting"/>
    <s v="Diğer"/>
    <x v="1"/>
    <x v="1"/>
    <s v="Yurt İçi"/>
    <s v="Türkiye"/>
  </r>
  <r>
    <s v="Q3"/>
    <x v="1"/>
    <x v="7"/>
    <m/>
    <s v="MATRIKS BİLGİSAYAR SİSTEMLERİ LTD.ŞTİ"/>
    <s v="WProje Yönetimi.01.006"/>
    <s v="Webplus Distribution Satış-Dağıtım Yazılımı (Light)"/>
    <s v="Univera - Kanal"/>
    <x v="5"/>
    <s v="Enroute"/>
    <s v="Webplus"/>
    <n v="17250"/>
    <m/>
    <n v="1"/>
    <m/>
    <m/>
    <m/>
    <n v="0"/>
    <m/>
    <n v="17250"/>
    <m/>
    <m/>
    <m/>
    <m/>
    <m/>
    <m/>
    <s v="Matriks"/>
    <x v="0"/>
    <s v="Yeni Satış"/>
    <s v="Lisans"/>
    <s v="Lisans Satışı"/>
    <s v="Diğer"/>
    <x v="1"/>
    <x v="2"/>
    <s v="Yurt İçi"/>
    <s v="Türkiye"/>
  </r>
  <r>
    <s v="Q3"/>
    <x v="1"/>
    <x v="7"/>
    <m/>
    <s v="MATRIKS BİLGİSAYAR SİSTEMLERİ LTD.ŞTİ"/>
    <s v="WProje Yönetimi.02.001"/>
    <s v="Webplus (Android) Satış Temsilcisi Yazılımı"/>
    <s v="Univera - Kanal"/>
    <x v="5"/>
    <s v="Enroute"/>
    <s v="Webplus"/>
    <n v="2588"/>
    <m/>
    <n v="2"/>
    <m/>
    <m/>
    <m/>
    <n v="0"/>
    <m/>
    <n v="5176"/>
    <m/>
    <m/>
    <m/>
    <m/>
    <m/>
    <m/>
    <s v="Matriks"/>
    <x v="0"/>
    <s v="Yeni Satış"/>
    <s v="Lisans"/>
    <s v="Lisans Satışı"/>
    <s v="Diğer"/>
    <x v="1"/>
    <x v="2"/>
    <s v="Yurt İçi"/>
    <s v="Türkiye"/>
  </r>
  <r>
    <s v="Q3"/>
    <x v="1"/>
    <x v="7"/>
    <m/>
    <s v="MİYA OTOMASYON VE BARKOD BILISIM SISTEMLERI SAN TİC. VE L.T.D. STI."/>
    <s v="WProje Yönetimi.02.001"/>
    <s v="Webplus (Android) Satış Temsilcisi Yazılımı"/>
    <s v="Univera - Kanal"/>
    <x v="5"/>
    <s v="Enroute"/>
    <s v="Webplus"/>
    <n v="4550"/>
    <m/>
    <n v="2"/>
    <m/>
    <m/>
    <m/>
    <n v="0"/>
    <m/>
    <n v="9100"/>
    <m/>
    <m/>
    <m/>
    <m/>
    <m/>
    <m/>
    <s v="Miya"/>
    <x v="0"/>
    <s v="Yeni Satış"/>
    <s v="Lisans"/>
    <s v="Lisans Satışı"/>
    <s v="Diğer"/>
    <x v="1"/>
    <x v="1"/>
    <s v="Yurt İçi"/>
    <s v="Türkiye"/>
  </r>
  <r>
    <s v="Q3"/>
    <x v="1"/>
    <x v="7"/>
    <m/>
    <s v="MİYA OTOMASYON VE BARKOD BILISIM SISTEMLERI SAN TİC. VE L.T.D. STI."/>
    <s v="UH.01.002"/>
    <s v="Unidox Kontör"/>
    <s v="Univera Kontör Satışı"/>
    <x v="5"/>
    <s v="E-Dönüşüm"/>
    <s v="Unidox"/>
    <n v="4.6319999999999997"/>
    <m/>
    <n v="2000"/>
    <m/>
    <m/>
    <m/>
    <n v="0"/>
    <m/>
    <n v="9264"/>
    <m/>
    <m/>
    <m/>
    <m/>
    <m/>
    <m/>
    <s v="Miya"/>
    <x v="0"/>
    <s v="Yeni Satış"/>
    <s v="Kontor"/>
    <s v="Kontor Satışı"/>
    <s v="Diğer"/>
    <x v="1"/>
    <x v="1"/>
    <s v="Yurt İçi"/>
    <s v="Türkiye"/>
  </r>
  <r>
    <s v="Q3"/>
    <x v="1"/>
    <x v="7"/>
    <m/>
    <s v="CEYLAN GRUP GIDA ŞEKERLEME TEM SAN VE TİC. LTD.ŞTİ."/>
    <s v="UH.01.002"/>
    <s v="Unidox Kontör"/>
    <s v="Univera Kontör Satışı"/>
    <x v="6"/>
    <s v="E-Dönüşüm"/>
    <s v="Unidox"/>
    <n v="1.202"/>
    <m/>
    <n v="100000"/>
    <m/>
    <m/>
    <m/>
    <n v="0"/>
    <m/>
    <n v="120200"/>
    <m/>
    <m/>
    <m/>
    <m/>
    <m/>
    <m/>
    <s v="Ceylan Grup"/>
    <x v="3"/>
    <s v="Yeni Satış"/>
    <s v="Kontor"/>
    <s v="Kontor Satışı"/>
    <s v="Diğer"/>
    <x v="0"/>
    <x v="0"/>
    <s v="Yurt İçi"/>
    <s v="Türkiye"/>
  </r>
  <r>
    <s v="Q3"/>
    <x v="1"/>
    <x v="7"/>
    <m/>
    <s v="DERKO KOZMETİK TUR.VE İLAÇ İT.İH.TİC.LTD.ŞTİ."/>
    <s v="SH.02.001"/>
    <s v="Stokbar Panorama - Yazılım Bakımı Hizmeti"/>
    <s v="Univera - Derko Kozmetik"/>
    <x v="13"/>
    <s v="Stokbar"/>
    <s v="Stokbar"/>
    <n v="60477.279999999999"/>
    <m/>
    <n v="1"/>
    <m/>
    <m/>
    <m/>
    <n v="0"/>
    <m/>
    <n v="60477.279999999999"/>
    <m/>
    <m/>
    <m/>
    <m/>
    <m/>
    <m/>
    <s v="Derko"/>
    <x v="0"/>
    <s v="Yenileme"/>
    <s v="Hizmet"/>
    <s v="Bakım ve Destek Hizmeti"/>
    <s v="Diğer"/>
    <x v="0"/>
    <x v="0"/>
    <s v="Yurt İçi"/>
    <s v="Türkiye"/>
  </r>
  <r>
    <s v="Q3"/>
    <x v="1"/>
    <x v="7"/>
    <m/>
    <s v="DERKO KOZMETİK TUR.VE İLAÇ İT.İH.TİC.LTD.ŞTİ."/>
    <s v="SH.03.001"/>
    <s v="Stokbar Panorama - Çağrı Merkezi Hizmeti (Tesis)"/>
    <s v="Univera - Derko Kozmetik"/>
    <x v="13"/>
    <s v="Stokbar"/>
    <s v="Stokbar"/>
    <n v="54484.37"/>
    <m/>
    <n v="1"/>
    <m/>
    <m/>
    <m/>
    <n v="0"/>
    <m/>
    <n v="54484.37"/>
    <m/>
    <m/>
    <m/>
    <m/>
    <m/>
    <m/>
    <s v="Derko"/>
    <x v="0"/>
    <s v="Yenileme"/>
    <s v="Hizmet"/>
    <s v="Çağrı Merkezi"/>
    <s v="Diğer"/>
    <x v="0"/>
    <x v="0"/>
    <s v="Yurt İçi"/>
    <s v="Türkiye"/>
  </r>
  <r>
    <s v="Q3"/>
    <x v="1"/>
    <x v="7"/>
    <m/>
    <s v="EFES VITANTA MOLDOVA BREWERY S.A"/>
    <s v="QH.02.001"/>
    <s v="Quest Panorama - Yazılım Bakımı, Yaşatma ve Merkezi Destek Hizmeti"/>
    <s v="Univera - Efes Moldova"/>
    <x v="16"/>
    <s v="Quest"/>
    <s v="Quest"/>
    <n v="16158.959854999999"/>
    <m/>
    <n v="1"/>
    <m/>
    <m/>
    <m/>
    <n v="0"/>
    <m/>
    <n v="16158.959854999999"/>
    <m/>
    <m/>
    <m/>
    <m/>
    <m/>
    <m/>
    <s v="Efes International"/>
    <x v="0"/>
    <s v="Yenileme"/>
    <s v="Hizmet"/>
    <s v="Bakım ve Destek Hizmeti"/>
    <s v="Diğer"/>
    <x v="0"/>
    <x v="0"/>
    <s v="Yurt Dışı"/>
    <s v="Moldova"/>
  </r>
  <r>
    <s v="Q3"/>
    <x v="1"/>
    <x v="7"/>
    <m/>
    <s v="ÇEVİK BAKLİYAT GIDA ANONİM ŞİRKETİ"/>
    <s v="EH.06.001"/>
    <s v="Enroute Panorama - Hosting Hizmeti"/>
    <s v="Univera - Henkel"/>
    <x v="16"/>
    <s v="Hosting"/>
    <s v="Enroute"/>
    <n v="33667.07"/>
    <m/>
    <n v="1"/>
    <m/>
    <m/>
    <m/>
    <n v="0"/>
    <m/>
    <n v="33667.07"/>
    <m/>
    <m/>
    <m/>
    <m/>
    <m/>
    <m/>
    <s v="Henkel"/>
    <x v="0"/>
    <s v="Yenileme"/>
    <s v="Hizmet"/>
    <s v="Hosting"/>
    <s v="Diğer"/>
    <x v="0"/>
    <x v="0"/>
    <s v="Yurt İçi"/>
    <s v="Türkiye"/>
  </r>
  <r>
    <s v="Q3"/>
    <x v="1"/>
    <x v="7"/>
    <m/>
    <s v="Duru Itrıyat Deposu Sanayı Ve Tıcaret Anonım Sırketı"/>
    <s v="EH.06.001"/>
    <s v="Enroute Panorama - Hosting Hizmeti"/>
    <s v="Univera - Henkel"/>
    <x v="16"/>
    <s v="Hosting"/>
    <s v="Enroute"/>
    <n v="76618.84"/>
    <m/>
    <n v="1"/>
    <m/>
    <m/>
    <m/>
    <n v="0"/>
    <m/>
    <n v="76618.84"/>
    <m/>
    <m/>
    <m/>
    <m/>
    <m/>
    <m/>
    <s v="Henkel"/>
    <x v="0"/>
    <s v="Yenileme"/>
    <s v="Hizmet"/>
    <s v="Hosting"/>
    <s v="Diğer"/>
    <x v="0"/>
    <x v="0"/>
    <s v="Yurt İçi"/>
    <s v="Türkiye"/>
  </r>
  <r>
    <s v="Q3"/>
    <x v="1"/>
    <x v="7"/>
    <m/>
    <s v="ENDERER MEŞRUBAT SATIŞ DAĞITIM SAN.VE TİC.A.Ş."/>
    <s v="EH.06.001"/>
    <s v="Enroute Panorama - Hosting Hizmeti"/>
    <s v="Univera - Henkel"/>
    <x v="16"/>
    <s v="Hosting"/>
    <s v="Enroute"/>
    <n v="43198.080000000002"/>
    <m/>
    <n v="1"/>
    <m/>
    <m/>
    <m/>
    <n v="0"/>
    <m/>
    <n v="43198.080000000002"/>
    <m/>
    <m/>
    <m/>
    <m/>
    <m/>
    <m/>
    <s v="Henkel"/>
    <x v="0"/>
    <s v="Yenileme"/>
    <s v="Hizmet"/>
    <s v="Hosting"/>
    <s v="Diğer"/>
    <x v="0"/>
    <x v="0"/>
    <s v="Yurt İçi"/>
    <s v="Türkiye"/>
  </r>
  <r>
    <s v="Q3"/>
    <x v="1"/>
    <x v="7"/>
    <m/>
    <s v="Oluşum Kozmetik Gıda Temizlik Hizmet İth.İhr.San. T.AŞ"/>
    <s v="EH.06.001"/>
    <s v="Enroute Panorama - Hosting Hizmeti"/>
    <s v="Univera - Henkel"/>
    <x v="16"/>
    <s v="Hosting"/>
    <s v="Enroute"/>
    <n v="44025.78"/>
    <m/>
    <n v="1"/>
    <m/>
    <m/>
    <m/>
    <n v="0"/>
    <m/>
    <n v="44025.78"/>
    <m/>
    <m/>
    <m/>
    <m/>
    <m/>
    <m/>
    <s v="Henkel"/>
    <x v="0"/>
    <s v="Yenileme"/>
    <s v="Hizmet"/>
    <s v="Hosting"/>
    <s v="Diğer"/>
    <x v="0"/>
    <x v="0"/>
    <s v="Yurt İçi"/>
    <s v="Türkiye"/>
  </r>
  <r>
    <s v="Q2"/>
    <x v="0"/>
    <x v="4"/>
    <m/>
    <s v="SATEM GRUP GIDA DAGITIM VE PAZARLAMA A.S."/>
    <s v="EH.01.001"/>
    <s v="EnRoute Panorama - Proje Yönetim Hizmeti"/>
    <s v="Univera - Oyak Grup"/>
    <x v="7"/>
    <s v="Enroute"/>
    <m/>
    <n v="8056.3"/>
    <m/>
    <n v="1"/>
    <m/>
    <n v="11509"/>
    <m/>
    <n v="3452.7"/>
    <m/>
    <n v="8056.3"/>
    <m/>
    <n v="0"/>
    <n v="0"/>
    <s v="UNI240000000818"/>
    <m/>
    <m/>
    <s v="Oyak Grup"/>
    <x v="0"/>
    <s v="Yeni Satış"/>
    <s v="Hizmet"/>
    <s v="Proje Yönetimi ve Danışmanlık"/>
    <s v="Key Account"/>
    <x v="0"/>
    <x v="0"/>
    <s v="Yurt İçi"/>
    <s v="Türkiye"/>
  </r>
  <r>
    <s v="Q2"/>
    <x v="0"/>
    <x v="4"/>
    <m/>
    <s v="SATEM GRUP GIDA DAGITIM VE PAZARLAMA A.S."/>
    <s v="EYS.01.025"/>
    <s v="EnRoute Panorama - Dist. Web Connector  Web Service Lisansi Standart"/>
    <s v="Univera - Oyak Grup"/>
    <x v="7"/>
    <s v="Enroute"/>
    <m/>
    <n v="24765.3"/>
    <m/>
    <n v="1"/>
    <m/>
    <n v="35379"/>
    <m/>
    <n v="10613.7"/>
    <m/>
    <n v="24765.3"/>
    <m/>
    <n v="0"/>
    <n v="0"/>
    <s v="UNI240000000818"/>
    <m/>
    <m/>
    <s v="Oyak Grup"/>
    <x v="0"/>
    <s v="Yeni Satış"/>
    <s v="Lisans"/>
    <s v="Lisans Satışı"/>
    <s v="Key Account"/>
    <x v="0"/>
    <x v="0"/>
    <s v="Yurt İçi"/>
    <s v="Türkiye"/>
  </r>
  <r>
    <s v="Q2"/>
    <x v="0"/>
    <x v="4"/>
    <m/>
    <s v="Şölen Çikolata Gıda Sanayi Ve Ticaret A. Ş."/>
    <s v="EY.01.021"/>
    <s v="EnRoute Panorama - Dafitim Kanali (Bayi/Distribütör/Sube) Lisansi (Enterprise)"/>
    <s v="Univera - Şölen Irak"/>
    <x v="4"/>
    <s v="Enroute"/>
    <m/>
    <n v="12000"/>
    <m/>
    <n v="20"/>
    <m/>
    <n v="240000"/>
    <m/>
    <n v="0"/>
    <m/>
    <n v="240000"/>
    <m/>
    <n v="0"/>
    <n v="0"/>
    <s v="UNI240000000822"/>
    <m/>
    <m/>
    <s v="Şölen"/>
    <x v="0"/>
    <s v="Yeni Satış"/>
    <s v="Lisans"/>
    <s v="Lisans Satışı"/>
    <s v="Key Account"/>
    <x v="0"/>
    <x v="0"/>
    <s v="Yurt İçi"/>
    <s v="Türkiye"/>
  </r>
  <r>
    <s v="Q3"/>
    <x v="1"/>
    <x v="7"/>
    <m/>
    <s v="PERRİGO KİŞİSEL Bakım ÜRÜNLERİ SAN. VE TİC. LTD.ŞTİ"/>
    <s v="EH.06.001"/>
    <s v="Enroute Panorama - Hosting Hizmeti"/>
    <s v="Univera - Omega Pharma"/>
    <x v="5"/>
    <s v="Hosting"/>
    <s v="Enroute"/>
    <n v="2418.6578"/>
    <m/>
    <n v="1"/>
    <m/>
    <m/>
    <m/>
    <n v="0"/>
    <m/>
    <n v="2418.6578"/>
    <m/>
    <m/>
    <m/>
    <m/>
    <m/>
    <m/>
    <s v="Perrigo"/>
    <x v="0"/>
    <s v="Yenileme"/>
    <s v="Hizmet"/>
    <s v="Hosting"/>
    <s v="Diğer"/>
    <x v="0"/>
    <x v="0"/>
    <s v="Yurt İçi"/>
    <s v="Türkiye"/>
  </r>
  <r>
    <s v="Q3"/>
    <x v="1"/>
    <x v="7"/>
    <m/>
    <s v="PERRİGO KİŞİSEL Bakım ÜRÜNLERİ SAN. VE TİC. LTD.ŞTİ"/>
    <s v="EH.06.001"/>
    <s v="Enroute Panorama - Hosting Hizmeti"/>
    <s v="Univera - Omega Pharma"/>
    <x v="5"/>
    <s v="Hosting"/>
    <s v="Enroute"/>
    <n v="36894.78"/>
    <m/>
    <n v="1"/>
    <m/>
    <m/>
    <m/>
    <n v="0"/>
    <m/>
    <n v="36894.78"/>
    <m/>
    <m/>
    <m/>
    <m/>
    <m/>
    <m/>
    <s v="Perrigo"/>
    <x v="0"/>
    <s v="Yenileme"/>
    <s v="Hizmet"/>
    <s v="Hosting"/>
    <s v="Diğer"/>
    <x v="0"/>
    <x v="0"/>
    <s v="Yurt İçi"/>
    <s v="Türkiye"/>
  </r>
  <r>
    <s v="Q3"/>
    <x v="1"/>
    <x v="7"/>
    <m/>
    <s v="RAMPA GIDA ÜRÜNLERİ PAZARLAMA A.Ş."/>
    <s v="EH.06.001"/>
    <s v="Enroute Panorama - Hosting Hizmeti"/>
    <s v="Univera - Henkel"/>
    <x v="16"/>
    <s v="Hosting"/>
    <s v="Enroute"/>
    <n v="112813.47"/>
    <m/>
    <n v="1"/>
    <m/>
    <m/>
    <m/>
    <n v="0"/>
    <m/>
    <n v="112813.47"/>
    <m/>
    <m/>
    <m/>
    <m/>
    <m/>
    <m/>
    <s v="Henkel"/>
    <x v="0"/>
    <s v="Yenileme"/>
    <s v="Hizmet"/>
    <s v="Hosting"/>
    <s v="Diğer"/>
    <x v="0"/>
    <x v="0"/>
    <s v="Yurt İçi"/>
    <s v="Türkiye"/>
  </r>
  <r>
    <s v="Q2"/>
    <x v="0"/>
    <x v="4"/>
    <m/>
    <s v="PERNOD RICARD ISTANBUL IÇ VE DIS TIC. LTD. STI"/>
    <s v="EY.02.027"/>
    <s v="ENROUTE PANORAMA DELIVERYMAN (DAGITICI) EL TERMINALI LISANSI ANDROID (1-50 Kullanici)"/>
    <s v="Univera - Pernod Ricard"/>
    <x v="12"/>
    <s v="Enroute"/>
    <m/>
    <n v="2753.8399999999997"/>
    <m/>
    <n v="35"/>
    <m/>
    <n v="96384.4"/>
    <m/>
    <n v="0"/>
    <m/>
    <n v="96384.4"/>
    <m/>
    <n v="0"/>
    <n v="0"/>
    <s v="UNI240000000823"/>
    <m/>
    <m/>
    <s v="Pernod Ricard"/>
    <x v="0"/>
    <s v="Yeni Satış"/>
    <s v="Lisans"/>
    <s v="Lisans Satışı"/>
    <s v="Key Account"/>
    <x v="0"/>
    <x v="0"/>
    <s v="Yurt İçi"/>
    <s v="Türkiye"/>
  </r>
  <r>
    <s v="Q2"/>
    <x v="0"/>
    <x v="4"/>
    <m/>
    <s v="PERNOD RICARD ISTANBUL IÇ VE DIS TIC. LTD. STI"/>
    <s v="EY.02.015"/>
    <s v="ENROUTE PANORAMA (ANDROID) SATIS TEMSILCISI LISANSI (50 -150) Kullanici)"/>
    <s v="Univera - Pernod Ricard"/>
    <x v="12"/>
    <s v="Enroute"/>
    <m/>
    <n v="3644.7799999999997"/>
    <m/>
    <n v="30"/>
    <m/>
    <n v="109343.4"/>
    <m/>
    <n v="0"/>
    <m/>
    <n v="109343.4"/>
    <m/>
    <n v="0"/>
    <n v="0"/>
    <s v="UNI240000000823"/>
    <m/>
    <m/>
    <s v="Pernod Ricard"/>
    <x v="0"/>
    <s v="Yeni Satış"/>
    <s v="Lisans"/>
    <s v="Lisans Satışı"/>
    <s v="Key Account"/>
    <x v="0"/>
    <x v="0"/>
    <s v="Yurt İçi"/>
    <s v="Türkiye"/>
  </r>
  <r>
    <s v="Q3"/>
    <x v="1"/>
    <x v="7"/>
    <m/>
    <s v="MATRIKS BİLGİSAYAR SİSTEMLERİ LTD.ŞTİ"/>
    <s v="UH.01.002"/>
    <s v="Unidox Kontör"/>
    <s v="Univera Kontör Satışı"/>
    <x v="5"/>
    <s v="E-Dönüşüm"/>
    <s v="Unidox"/>
    <n v="4.6319999999999997"/>
    <m/>
    <n v="2000"/>
    <m/>
    <m/>
    <m/>
    <n v="0"/>
    <m/>
    <n v="9264"/>
    <m/>
    <m/>
    <m/>
    <m/>
    <m/>
    <m/>
    <s v="Matriks"/>
    <x v="0"/>
    <s v="Yeni Satış"/>
    <s v="Kontor"/>
    <s v="Kontor Satışı"/>
    <s v="Diğer"/>
    <x v="1"/>
    <x v="2"/>
    <s v="Yurt İçi"/>
    <s v="Türkiye"/>
  </r>
  <r>
    <s v="Q3"/>
    <x v="1"/>
    <x v="7"/>
    <m/>
    <s v="AC GLOBAL SU VE HIZLI TÜKETİM ÜRÜNLERİ DAĞITIM PAZARLAMA SAN VE TİC.LTD.ŞTİ"/>
    <s v="UH.01.002"/>
    <s v="Unidox Kontör"/>
    <s v="Univera Kontör Satışı"/>
    <x v="6"/>
    <s v="E-Dönüşüm"/>
    <s v="Unidox"/>
    <n v="1.2"/>
    <m/>
    <n v="100000"/>
    <m/>
    <m/>
    <m/>
    <n v="0"/>
    <m/>
    <n v="120000"/>
    <m/>
    <m/>
    <m/>
    <m/>
    <m/>
    <m/>
    <s v="AC Global"/>
    <x v="0"/>
    <s v="Yeni Satış"/>
    <s v="Kontor"/>
    <s v="Kontor Satışı"/>
    <s v="Diğer"/>
    <x v="0"/>
    <x v="0"/>
    <s v="Yurt İçi"/>
    <s v="Türkiye"/>
  </r>
  <r>
    <s v="Q3"/>
    <x v="1"/>
    <x v="7"/>
    <m/>
    <s v="BİRLEŞİK DAĞITIM PAZARLAMA TURİZM TİCARET VE SAN.ANONİM ŞİRK"/>
    <s v="UH.01.002"/>
    <s v="Unidox Kontör"/>
    <s v="Univera Kontör Satışı"/>
    <x v="6"/>
    <s v="E-Dönüşüm"/>
    <s v="Unidox"/>
    <n v="1.22"/>
    <m/>
    <n v="100000"/>
    <m/>
    <m/>
    <m/>
    <n v="0"/>
    <m/>
    <n v="122000"/>
    <m/>
    <m/>
    <m/>
    <m/>
    <m/>
    <m/>
    <s v="Birleşik Dağıtım"/>
    <x v="0"/>
    <s v="Yeni Satış"/>
    <s v="Kontor"/>
    <s v="Kontor Satışı"/>
    <s v="Diğer"/>
    <x v="0"/>
    <x v="0"/>
    <s v="Yurt İçi"/>
    <s v="Türkiye"/>
  </r>
  <r>
    <s v="Q3"/>
    <x v="1"/>
    <x v="7"/>
    <m/>
    <s v="Eçözüm Bilgi Teknolojileri A.Ş."/>
    <s v="UH.01.002"/>
    <s v="Unidox Kontör"/>
    <s v="Univera Kontör Satışı"/>
    <x v="6"/>
    <s v="E-Dönüşüm"/>
    <s v="Unidox"/>
    <n v="3.7519999999999998"/>
    <m/>
    <n v="5000"/>
    <m/>
    <m/>
    <m/>
    <n v="0"/>
    <m/>
    <n v="18760"/>
    <m/>
    <m/>
    <m/>
    <m/>
    <m/>
    <m/>
    <s v="E Çözüm"/>
    <x v="2"/>
    <s v="Yeni Satış"/>
    <s v="Kontor"/>
    <s v="Kontor Satışı"/>
    <s v="Diğer"/>
    <x v="0"/>
    <x v="0"/>
    <s v="Yurt İçi"/>
    <s v="Türkiye"/>
  </r>
  <r>
    <s v="Q3"/>
    <x v="1"/>
    <x v="7"/>
    <m/>
    <s v="Endi Gıda Pazarlama Sanayi ve Ticaret A.Ş."/>
    <s v="UH.01.002"/>
    <s v="Unidox Kontör"/>
    <s v="Univera Kontör Satışı"/>
    <x v="6"/>
    <s v="E-Dönüşüm"/>
    <s v="Unidox"/>
    <n v="1.39"/>
    <m/>
    <n v="100000"/>
    <m/>
    <m/>
    <m/>
    <n v="0"/>
    <m/>
    <n v="139000"/>
    <m/>
    <m/>
    <m/>
    <m/>
    <m/>
    <m/>
    <s v="Endi Gıda"/>
    <x v="3"/>
    <s v="Yeni Satış"/>
    <s v="Kontor"/>
    <s v="Kontor Satışı"/>
    <s v="Diğer"/>
    <x v="0"/>
    <x v="0"/>
    <s v="Yurt İçi"/>
    <s v="Türkiye"/>
  </r>
  <r>
    <s v="Q3"/>
    <x v="1"/>
    <x v="7"/>
    <m/>
    <s v="Eminoğlu Mermer"/>
    <s v="SH.02.001"/>
    <s v="Stokbar Panorama - Yazılım Bakımı Hizmeti"/>
    <s v="Univera - Eminoglu Mermercilik"/>
    <x v="19"/>
    <s v="Stokbar"/>
    <s v="Stokbar"/>
    <n v="335988"/>
    <m/>
    <n v="1"/>
    <m/>
    <m/>
    <m/>
    <n v="0"/>
    <m/>
    <n v="335988"/>
    <m/>
    <m/>
    <m/>
    <m/>
    <m/>
    <m/>
    <s v="Eminoğlu"/>
    <x v="0"/>
    <s v="Yenileme"/>
    <s v="Hizmet"/>
    <s v="Bakım ve Destek Hizmeti"/>
    <s v="Diğer"/>
    <x v="0"/>
    <x v="0"/>
    <s v="Yurt İçi"/>
    <s v="Türkiye"/>
  </r>
  <r>
    <s v="Q3"/>
    <x v="1"/>
    <x v="7"/>
    <m/>
    <s v="Eminoğlu Mermer"/>
    <s v="SH.03.004"/>
    <s v="Stokbar Panorama - Çağrı Merkezi Hizmeti (Depo/Lokasyon)"/>
    <s v="Univera - Eminoglu Mermercilik"/>
    <x v="19"/>
    <s v="Stokbar"/>
    <s v="Stokbar"/>
    <n v="51012"/>
    <m/>
    <n v="1"/>
    <m/>
    <m/>
    <m/>
    <n v="0"/>
    <m/>
    <n v="51012"/>
    <m/>
    <m/>
    <m/>
    <m/>
    <m/>
    <m/>
    <s v="Eminoğlu"/>
    <x v="0"/>
    <s v="Yenileme"/>
    <s v="Hizmet"/>
    <s v="Çağrı Merkezi"/>
    <s v="Diğer"/>
    <x v="0"/>
    <x v="0"/>
    <s v="Yurt İçi"/>
    <s v="Türkiye"/>
  </r>
  <r>
    <s v="Q3"/>
    <x v="1"/>
    <x v="7"/>
    <m/>
    <s v="Eminoğlu Mermer"/>
    <s v="PP.01.002"/>
    <s v="Panorama Platform 8 (P8) Geçiş Yazılımı"/>
    <s v="Univera - Eminoglu Mermercilik"/>
    <x v="19"/>
    <s v="Quest"/>
    <s v="Quest"/>
    <n v="73000"/>
    <m/>
    <n v="1"/>
    <m/>
    <m/>
    <m/>
    <n v="0"/>
    <m/>
    <n v="73000"/>
    <m/>
    <m/>
    <m/>
    <m/>
    <m/>
    <m/>
    <s v="Eminoğlu"/>
    <x v="0"/>
    <s v="Yeni Satış"/>
    <s v="Lisans"/>
    <s v="Lisans Satışı"/>
    <s v="Diğer"/>
    <x v="0"/>
    <x v="0"/>
    <s v="Yurt İçi"/>
    <s v="Türkiye"/>
  </r>
  <r>
    <s v="Q3"/>
    <x v="1"/>
    <x v="7"/>
    <m/>
    <s v="OF ÇAYSAN TARIM ÜRÜN ENTEGRE TES SAN VE TİC A Ş"/>
    <s v="EH.06.001"/>
    <s v="Enroute Panorama - Hosting Hizmeti"/>
    <s v="Univera - Ofçaysan"/>
    <x v="19"/>
    <s v="Hosting"/>
    <s v="Enroute"/>
    <n v="216939.66"/>
    <m/>
    <n v="1"/>
    <m/>
    <m/>
    <m/>
    <n v="0"/>
    <m/>
    <n v="216939.66"/>
    <m/>
    <m/>
    <m/>
    <m/>
    <m/>
    <m/>
    <s v="Ofçaysan"/>
    <x v="0"/>
    <s v="Yenileme"/>
    <s v="Hizmet"/>
    <s v="Hosting"/>
    <s v="Diğer"/>
    <x v="0"/>
    <x v="0"/>
    <s v="Yurt İçi"/>
    <s v="Türkiye"/>
  </r>
  <r>
    <s v="Q2"/>
    <x v="0"/>
    <x v="5"/>
    <m/>
    <s v="BRISA BRIDGESTONE SABANCI LASTIK SANAYI VE TICARET A.S."/>
    <s v="EY.01.010"/>
    <s v="ENROUTE PANORAMA WEB CONNECTOR LISANSI"/>
    <s v="Univera - Brisa Bridgestone"/>
    <x v="2"/>
    <s v="Enroute"/>
    <m/>
    <n v="850325.76"/>
    <m/>
    <n v="1"/>
    <m/>
    <n v="850325.76"/>
    <m/>
    <n v="0"/>
    <m/>
    <n v="850325.76"/>
    <m/>
    <n v="0"/>
    <n v="0"/>
    <s v="UNI240000000902"/>
    <m/>
    <m/>
    <s v="Brisa"/>
    <x v="0"/>
    <s v="Yeni Satış"/>
    <s v="Lisans"/>
    <s v="Lisans Satışı"/>
    <s v="Key Account"/>
    <x v="0"/>
    <x v="0"/>
    <s v="Yurt İçi"/>
    <s v="Türkiye"/>
  </r>
  <r>
    <s v="Q2"/>
    <x v="0"/>
    <x v="4"/>
    <m/>
    <s v="PERNOD RICARD ISTANBUL IÇ VE DIS TIC. LTD. STI"/>
    <s v="EY.01.018"/>
    <s v="EnRoute Panorama Platform Ek Kullanici Lisansi  (50 - 150 Kullanici)"/>
    <s v="Univera - Pernod Ricard"/>
    <x v="12"/>
    <s v="Enroute"/>
    <m/>
    <n v="6853.44"/>
    <m/>
    <n v="10"/>
    <m/>
    <n v="68534.399999999994"/>
    <m/>
    <n v="0"/>
    <m/>
    <n v="68534.399999999994"/>
    <m/>
    <n v="0"/>
    <n v="0"/>
    <s v="UNI240000000823"/>
    <m/>
    <m/>
    <s v="Pernod Ricard"/>
    <x v="0"/>
    <s v="Yeni Satış"/>
    <s v="Lisans"/>
    <s v="Lisans Satışı"/>
    <s v="Key Account"/>
    <x v="0"/>
    <x v="0"/>
    <s v="Yurt İçi"/>
    <s v="Türkiye"/>
  </r>
  <r>
    <s v="Q2"/>
    <x v="0"/>
    <x v="5"/>
    <m/>
    <s v="NESTLE TÜRKIYE GIDA SANAYI A.S."/>
    <s v="EY.06.001"/>
    <s v="EnRoute Panorama - Yazilim Gelistirme Hizmeti"/>
    <s v="Univera - Nestle Retail"/>
    <x v="11"/>
    <s v="Enroute"/>
    <m/>
    <n v="6633.5100286532952"/>
    <m/>
    <n v="6.98"/>
    <m/>
    <n v="46301.899799999999"/>
    <m/>
    <n v="-2.0000000000000001E-4"/>
    <m/>
    <n v="46301.9"/>
    <m/>
    <n v="0"/>
    <n v="0"/>
    <s v="UNI240000000893"/>
    <m/>
    <m/>
    <s v="Nestle"/>
    <x v="0"/>
    <s v="Yeni Satış"/>
    <s v="Hizmet"/>
    <s v="Yazılım Geliştirme"/>
    <s v="Key Account"/>
    <x v="0"/>
    <x v="0"/>
    <s v="Yurt İçi"/>
    <s v="Türkiye"/>
  </r>
  <r>
    <s v="Q2"/>
    <x v="0"/>
    <x v="5"/>
    <m/>
    <s v="NESTLE TÜRKIYE GIDA SANAYI A.S."/>
    <s v="EY.06.001"/>
    <s v="EnRoute Panorama - Yazilim Gelistirme Hizmeti"/>
    <s v="Univera - Nestle Retail"/>
    <x v="11"/>
    <s v="Enroute"/>
    <m/>
    <n v="6191.2692307692314"/>
    <m/>
    <n v="4.68"/>
    <m/>
    <n v="28975.143599999999"/>
    <m/>
    <n v="3.5999999999999999E-3"/>
    <m/>
    <n v="28975.14"/>
    <m/>
    <n v="0"/>
    <n v="0"/>
    <s v="UNI240000000893"/>
    <m/>
    <m/>
    <s v="Nestle"/>
    <x v="0"/>
    <s v="Yeni Satış"/>
    <s v="Hizmet"/>
    <s v="Yazılım Geliştirme"/>
    <s v="Key Account"/>
    <x v="0"/>
    <x v="0"/>
    <s v="Yurt İçi"/>
    <s v="Türkiye"/>
  </r>
  <r>
    <s v="Q2"/>
    <x v="0"/>
    <x v="5"/>
    <m/>
    <s v="NESTLE TÜRKIYE GIDA SANAYI A.S."/>
    <s v="EY.06.001"/>
    <s v="EnRoute Panorama - Yazilim Gelistirme Hizmeti"/>
    <s v="Univera - Nestle Retail"/>
    <x v="11"/>
    <s v="Enroute"/>
    <m/>
    <n v="6191.27"/>
    <m/>
    <n v="4"/>
    <m/>
    <n v="24765.08"/>
    <m/>
    <n v="0"/>
    <m/>
    <n v="24765.08"/>
    <m/>
    <n v="0"/>
    <n v="0"/>
    <s v="UNI240000000893"/>
    <m/>
    <m/>
    <s v="Nestle"/>
    <x v="0"/>
    <s v="Yeni Satış"/>
    <s v="Hizmet"/>
    <s v="Yazılım Geliştirme"/>
    <s v="Key Account"/>
    <x v="0"/>
    <x v="0"/>
    <s v="Yurt İçi"/>
    <s v="Türkiye"/>
  </r>
  <r>
    <s v="Q2"/>
    <x v="0"/>
    <x v="5"/>
    <m/>
    <s v="NESTLE TÜRKIYE GIDA SANAYI A.S."/>
    <s v="EY.06.001"/>
    <s v="EnRoute Panorama - Yazilim Gelistirme Hizmeti"/>
    <s v="Univera - Nestle Retail"/>
    <x v="11"/>
    <s v="Enroute"/>
    <m/>
    <n v="6191.27"/>
    <m/>
    <n v="1"/>
    <m/>
    <n v="6191.27"/>
    <m/>
    <n v="0"/>
    <m/>
    <n v="6191.27"/>
    <m/>
    <n v="0"/>
    <n v="0"/>
    <s v="UNI240000000893"/>
    <m/>
    <m/>
    <s v="Nestle"/>
    <x v="0"/>
    <s v="Yeni Satış"/>
    <s v="Hizmet"/>
    <s v="Yazılım Geliştirme"/>
    <s v="Key Account"/>
    <x v="0"/>
    <x v="0"/>
    <s v="Yurt İçi"/>
    <s v="Türkiye"/>
  </r>
  <r>
    <s v="Q2"/>
    <x v="0"/>
    <x v="5"/>
    <m/>
    <s v="NESTLE TÜRKIYE GIDA SANAYI A.S."/>
    <s v="EY.06.001"/>
    <s v="EnRoute Panorama - Yazilim Gelistirme Hizmeti"/>
    <s v="Univera - Nestle Retail"/>
    <x v="11"/>
    <s v="Enroute"/>
    <m/>
    <n v="3685.26"/>
    <m/>
    <n v="1"/>
    <m/>
    <n v="3685.26"/>
    <m/>
    <n v="0"/>
    <m/>
    <n v="3685.26"/>
    <m/>
    <n v="0"/>
    <n v="0"/>
    <s v="UNI240000000893"/>
    <m/>
    <m/>
    <s v="Nestle"/>
    <x v="0"/>
    <s v="Yeni Satış"/>
    <s v="Hizmet"/>
    <s v="Yazılım Geliştirme"/>
    <s v="Key Account"/>
    <x v="0"/>
    <x v="0"/>
    <s v="Yurt İçi"/>
    <s v="Türkiye"/>
  </r>
  <r>
    <s v="Q2"/>
    <x v="0"/>
    <x v="5"/>
    <m/>
    <s v="BRISA BRIDGESTONE SABANCI LASTIK SANAYI VE TICARET A.S."/>
    <s v="EH.02.001"/>
    <s v="EnRoute Panorama - Yazilim Bakimi, Yasatma ve Merkezi Destek Hizmeti"/>
    <s v="Univera - Brisa Bridgestone"/>
    <x v="2"/>
    <s v="Enroute"/>
    <m/>
    <n v="845874.81"/>
    <m/>
    <n v="1"/>
    <m/>
    <n v="845874.81"/>
    <m/>
    <n v="0"/>
    <m/>
    <n v="845874.81"/>
    <m/>
    <n v="0"/>
    <n v="0"/>
    <s v="UNI240000000897"/>
    <m/>
    <m/>
    <s v="Brisa"/>
    <x v="0"/>
    <s v="Yenileme"/>
    <s v="Hizmet"/>
    <s v="Bakım ve Destek Hizmeti"/>
    <s v="Key Account"/>
    <x v="0"/>
    <x v="0"/>
    <s v="Yurt İçi"/>
    <s v="Türkiye"/>
  </r>
  <r>
    <s v="Q2"/>
    <x v="0"/>
    <x v="5"/>
    <m/>
    <s v="NESTLE TÜRKIYE GIDA SANAYI A.S."/>
    <s v="EH.05.002"/>
    <s v="EnRoute Panorama - Rapor Gelistirme Hizmeti"/>
    <s v="Univera - Nestle Retail"/>
    <x v="11"/>
    <s v="Enroute"/>
    <m/>
    <n v="6633.51"/>
    <m/>
    <n v="14"/>
    <m/>
    <n v="92869.14"/>
    <m/>
    <n v="0"/>
    <m/>
    <n v="92869.14"/>
    <m/>
    <n v="0"/>
    <n v="0"/>
    <s v="UNI240000000893"/>
    <m/>
    <m/>
    <s v="Nestle"/>
    <x v="0"/>
    <s v="Yeni Satış"/>
    <s v="Hizmet"/>
    <s v="Rapor Geliştirme"/>
    <s v="Key Account"/>
    <x v="0"/>
    <x v="0"/>
    <s v="Yurt İçi"/>
    <s v="Türkiye"/>
  </r>
  <r>
    <s v="Q2"/>
    <x v="0"/>
    <x v="5"/>
    <m/>
    <s v="NESTLE TÜRKIYE GIDA SANAYI A.S."/>
    <s v="EH.05.002"/>
    <s v="EnRoute Panorama - Rapor Gelistirme Hizmeti"/>
    <s v="Univera - Nestle Retail"/>
    <x v="11"/>
    <s v="Enroute"/>
    <m/>
    <n v="3158.81"/>
    <m/>
    <n v="7"/>
    <m/>
    <n v="22111.67"/>
    <m/>
    <n v="0"/>
    <m/>
    <n v="22111.67"/>
    <m/>
    <n v="0"/>
    <n v="0"/>
    <s v="UNI240000000893"/>
    <m/>
    <m/>
    <s v="Nestle"/>
    <x v="0"/>
    <s v="Yeni Satış"/>
    <s v="Hizmet"/>
    <s v="Rapor Geliştirme"/>
    <s v="Key Account"/>
    <x v="0"/>
    <x v="0"/>
    <s v="Yurt İçi"/>
    <s v="Türkiye"/>
  </r>
  <r>
    <s v="Q2"/>
    <x v="0"/>
    <x v="5"/>
    <m/>
    <s v="NESTLE TÜRKIYE GIDA SANAYI A.S."/>
    <s v="EH.05.002"/>
    <s v="EnRoute Panorama - Rapor Gelistirme Hizmeti"/>
    <s v="Univera - Nestle Retail"/>
    <x v="11"/>
    <s v="Enroute"/>
    <m/>
    <n v="3948.52"/>
    <m/>
    <n v="3"/>
    <m/>
    <n v="11845.56"/>
    <m/>
    <n v="0"/>
    <m/>
    <n v="11845.56"/>
    <m/>
    <n v="0"/>
    <n v="0"/>
    <s v="UNI240000000893"/>
    <m/>
    <m/>
    <s v="Nestle"/>
    <x v="0"/>
    <s v="Yeni Satış"/>
    <s v="Hizmet"/>
    <s v="Rapor Geliştirme"/>
    <s v="Key Account"/>
    <x v="0"/>
    <x v="0"/>
    <s v="Yurt İçi"/>
    <s v="Türkiye"/>
  </r>
  <r>
    <s v="Q2"/>
    <x v="0"/>
    <x v="5"/>
    <m/>
    <s v="NESTLE TÜRKIYE GIDA SANAYI A.S."/>
    <s v="EH.05.002"/>
    <s v="EnRoute Panorama - Rapor Gelistirme Hizmeti"/>
    <s v="Univera - Nestle Retail"/>
    <x v="11"/>
    <s v="Enroute"/>
    <m/>
    <n v="5306.81"/>
    <m/>
    <n v="1"/>
    <m/>
    <n v="5306.81"/>
    <m/>
    <n v="0"/>
    <m/>
    <n v="5306.81"/>
    <m/>
    <n v="0"/>
    <n v="0"/>
    <s v="UNI240000000893"/>
    <m/>
    <m/>
    <s v="Nestle"/>
    <x v="0"/>
    <s v="Yeni Satış"/>
    <s v="Hizmet"/>
    <s v="Rapor Geliştirme"/>
    <s v="Key Account"/>
    <x v="0"/>
    <x v="0"/>
    <s v="Yurt İçi"/>
    <s v="Türkiye"/>
  </r>
  <r>
    <s v="Q2"/>
    <x v="0"/>
    <x v="5"/>
    <m/>
    <s v="NESTLE TÜRKIYE GIDA SANAYI A.S."/>
    <s v="EH.01.001"/>
    <s v="EnRoute Panorama - Proje Yönetim Hizmeti"/>
    <s v="Univera - Nestle Retail"/>
    <x v="11"/>
    <s v="Enroute"/>
    <m/>
    <n v="6633.51"/>
    <m/>
    <n v="1"/>
    <m/>
    <n v="6633.51"/>
    <m/>
    <n v="0"/>
    <m/>
    <n v="6633.51"/>
    <m/>
    <n v="0"/>
    <n v="0"/>
    <s v="UNI240000000893"/>
    <m/>
    <m/>
    <s v="Nestle"/>
    <x v="0"/>
    <s v="Yeni Satış"/>
    <s v="Hizmet"/>
    <s v="Proje Yönetimi ve Danışmanlık"/>
    <s v="Key Account"/>
    <x v="0"/>
    <x v="0"/>
    <s v="Yurt İçi"/>
    <s v="Türkiye"/>
  </r>
  <r>
    <s v="Q2"/>
    <x v="0"/>
    <x v="5"/>
    <m/>
    <s v="NESTLE TÜRKIYE GIDA SANAYI A.S."/>
    <s v="EH.01.001"/>
    <s v="EnRoute Panorama - Proje Yönetim Hizmeti"/>
    <s v="Univera - Nestle Retail"/>
    <x v="11"/>
    <s v="Enroute"/>
    <m/>
    <n v="6191.27"/>
    <m/>
    <n v="1"/>
    <m/>
    <n v="6191.27"/>
    <m/>
    <n v="0"/>
    <m/>
    <n v="6191.27"/>
    <m/>
    <n v="0"/>
    <n v="0"/>
    <s v="UNI240000000893"/>
    <m/>
    <m/>
    <s v="Nestle"/>
    <x v="0"/>
    <s v="Yeni Satış"/>
    <s v="Hizmet"/>
    <s v="Proje Yönetimi ve Danışmanlık"/>
    <s v="Key Account"/>
    <x v="0"/>
    <x v="0"/>
    <s v="Yurt İçi"/>
    <s v="Türkiye"/>
  </r>
  <r>
    <s v="Q2"/>
    <x v="0"/>
    <x v="5"/>
    <m/>
    <s v="NESTLE TÜRKIYE GIDA SANAYI A.S."/>
    <s v="EH.01.001"/>
    <s v="EnRoute Panorama - Proje Yönetim Hizmeti"/>
    <s v="Univera - Nestle Retail"/>
    <x v="11"/>
    <s v="Enroute"/>
    <m/>
    <n v="3537.87"/>
    <m/>
    <n v="1"/>
    <m/>
    <n v="3537.87"/>
    <m/>
    <n v="0"/>
    <m/>
    <n v="3537.87"/>
    <m/>
    <n v="0"/>
    <n v="0"/>
    <s v="UNI240000000893"/>
    <m/>
    <m/>
    <s v="Nestle"/>
    <x v="0"/>
    <s v="Yeni Satış"/>
    <s v="Hizmet"/>
    <s v="Proje Yönetimi ve Danışmanlık"/>
    <s v="Key Account"/>
    <x v="0"/>
    <x v="0"/>
    <s v="Yurt İçi"/>
    <s v="Türkiye"/>
  </r>
  <r>
    <s v="Q2"/>
    <x v="0"/>
    <x v="5"/>
    <m/>
    <s v="Şölen Çikolata Gıda Sanayi Ve Ticaret A. Ş."/>
    <s v="EYS.01.014"/>
    <s v="EnRoute Panorama - Platform Back Office Kullanici Lisansi (Standart)"/>
    <s v="Univera - Şölen Irak"/>
    <x v="4"/>
    <s v="Enroute"/>
    <m/>
    <n v="10500"/>
    <m/>
    <n v="20"/>
    <m/>
    <n v="210000"/>
    <m/>
    <n v="0"/>
    <m/>
    <n v="210000"/>
    <m/>
    <n v="0"/>
    <n v="0"/>
    <s v="UNI240000000877"/>
    <m/>
    <m/>
    <s v="Şölen"/>
    <x v="0"/>
    <s v="Yeni Satış"/>
    <s v="Lisans"/>
    <s v="Lisans Satışı"/>
    <s v="Key Account"/>
    <x v="0"/>
    <x v="0"/>
    <s v="Yurt İçi"/>
    <s v="Türkiye"/>
  </r>
  <r>
    <s v="Q2"/>
    <x v="0"/>
    <x v="4"/>
    <m/>
    <s v="DOGUS ÇAY VE GIDA MADD.ÜRT.PAZ.ITH.IHR.A.S"/>
    <s v="EYS.04.012"/>
    <s v="EnRoute Panorama - E-Dönüsüm Modül Lisansi Standart"/>
    <s v="Univera Doğuş Çay Projesi"/>
    <x v="7"/>
    <s v="Enroute"/>
    <m/>
    <n v="14552.300000000001"/>
    <m/>
    <n v="3"/>
    <m/>
    <n v="62367"/>
    <m/>
    <n v="18710.099999999999"/>
    <m/>
    <n v="43656.9"/>
    <m/>
    <n v="0"/>
    <n v="0"/>
    <s v="UNI240000000829"/>
    <m/>
    <m/>
    <s v="Doğuş Çay"/>
    <x v="0"/>
    <s v="Yeni Satış"/>
    <s v="Lisans"/>
    <s v="Lisans Satışı"/>
    <s v="Key Account"/>
    <x v="0"/>
    <x v="0"/>
    <s v="Yurt İçi"/>
    <s v="Türkiye"/>
  </r>
  <r>
    <s v="Q4"/>
    <x v="0"/>
    <x v="10"/>
    <m/>
    <s v="KALPAKÇIOGLU GIDA SAN. VE TIC. LTD. STI."/>
    <s v="EH.03.001"/>
    <s v="EnRoute Panorama - Çafri Merkezi Hizmeti  (MSD)"/>
    <s v="Univera - JTI"/>
    <x v="11"/>
    <s v="Enroute"/>
    <m/>
    <n v="1161.2"/>
    <m/>
    <n v="2"/>
    <m/>
    <n v="2322.4"/>
    <m/>
    <n v="0"/>
    <m/>
    <n v="2322.4"/>
    <m/>
    <n v="0"/>
    <n v="0"/>
    <s v="UNI240000002004"/>
    <m/>
    <m/>
    <s v="JTI"/>
    <x v="0"/>
    <s v="Yenileme"/>
    <s v="Hizmet"/>
    <s v="Çağrı Merkezi"/>
    <s v="Key Account"/>
    <x v="0"/>
    <x v="0"/>
    <s v="Yurt İçi"/>
    <s v="Türkiye"/>
  </r>
  <r>
    <s v="Q4"/>
    <x v="0"/>
    <x v="10"/>
    <m/>
    <s v="PIRAMIT GIDA LOJISTIK TICARET TIC. A.S."/>
    <s v="EH.03.001"/>
    <s v="EnRoute Panorama - Çafri Merkezi Hizmeti  (MSD)"/>
    <s v="Univera - JTI"/>
    <x v="11"/>
    <s v="Enroute"/>
    <m/>
    <n v="1161.2"/>
    <m/>
    <n v="2"/>
    <m/>
    <n v="2322.4"/>
    <m/>
    <n v="0"/>
    <m/>
    <n v="2322.4"/>
    <m/>
    <n v="0"/>
    <n v="0"/>
    <s v="UNI240000002010"/>
    <m/>
    <m/>
    <s v="JTI"/>
    <x v="0"/>
    <s v="Yenileme"/>
    <s v="Hizmet"/>
    <s v="Çağrı Merkezi"/>
    <s v="Key Account"/>
    <x v="0"/>
    <x v="0"/>
    <s v="Yurt İçi"/>
    <s v="Türkiye"/>
  </r>
  <r>
    <s v="Q4"/>
    <x v="0"/>
    <x v="10"/>
    <m/>
    <s v="SAMI EMGIN DAG. PAZ. TUR. TEKS. INS. SAN. TIC. LTD. STI."/>
    <s v="EH.03.001"/>
    <s v="EnRoute Panorama - Çafri Merkezi Hizmeti  (MSD)"/>
    <s v="Univera - JTI"/>
    <x v="11"/>
    <s v="Enroute"/>
    <m/>
    <n v="1161.2"/>
    <m/>
    <n v="2"/>
    <m/>
    <n v="2322.4"/>
    <m/>
    <n v="0"/>
    <m/>
    <n v="2322.4"/>
    <m/>
    <n v="0"/>
    <n v="0"/>
    <s v="UNI240000002013"/>
    <m/>
    <m/>
    <s v="JTI"/>
    <x v="0"/>
    <s v="Yenileme"/>
    <s v="Hizmet"/>
    <s v="Çağrı Merkezi"/>
    <s v="Key Account"/>
    <x v="0"/>
    <x v="0"/>
    <s v="Yurt İçi"/>
    <s v="Türkiye"/>
  </r>
  <r>
    <s v="Q4"/>
    <x v="0"/>
    <x v="10"/>
    <m/>
    <s v="SEYPA GIDA IHTIYAÇ MAD.ÜRETIM.DAG.VE TIC. A.S."/>
    <s v="EH.03.001"/>
    <s v="EnRoute Panorama - Çafri Merkezi Hizmeti  (MSD)"/>
    <s v="Univera - JTI"/>
    <x v="11"/>
    <s v="Enroute"/>
    <m/>
    <n v="1161.2"/>
    <m/>
    <n v="2"/>
    <m/>
    <n v="2322.4"/>
    <m/>
    <n v="0"/>
    <m/>
    <n v="2322.4"/>
    <m/>
    <n v="0"/>
    <n v="0"/>
    <s v="UNI240000002015"/>
    <m/>
    <m/>
    <s v="JTI"/>
    <x v="0"/>
    <s v="Yenileme"/>
    <s v="Hizmet"/>
    <s v="Çağrı Merkezi"/>
    <s v="Key Account"/>
    <x v="0"/>
    <x v="0"/>
    <s v="Yurt İçi"/>
    <s v="Türkiye"/>
  </r>
  <r>
    <s v="Q2"/>
    <x v="0"/>
    <x v="5"/>
    <m/>
    <s v="Mey İçki Sanayi ve Ticaret A.Ş."/>
    <s v="EH.03.004"/>
    <s v="EnRoute Panorama - Admin Operatör Hizmeti"/>
    <s v="Univera - Mey İçki"/>
    <x v="2"/>
    <s v="Enroute"/>
    <m/>
    <n v="87561.02"/>
    <m/>
    <n v="1"/>
    <m/>
    <n v="87561.018800000005"/>
    <m/>
    <n v="-1.1999999999999999E-3"/>
    <m/>
    <n v="87561.02"/>
    <m/>
    <n v="0"/>
    <n v="0"/>
    <s v="UNI240000000847"/>
    <m/>
    <m/>
    <s v="Mey İçki"/>
    <x v="0"/>
    <s v="Yenileme"/>
    <s v="Hizmet"/>
    <s v="Uzman Destek Hizmeti"/>
    <s v="Key Account"/>
    <x v="0"/>
    <x v="0"/>
    <s v="Yurt İçi"/>
    <s v="Türkiye"/>
  </r>
  <r>
    <s v="Q2"/>
    <x v="0"/>
    <x v="5"/>
    <m/>
    <s v="Şölen Çikolata Gıda Sanayi Ve Ticaret A. Ş."/>
    <s v="EH.03.004"/>
    <s v="EnRoute Panorama - Admin Operatör Hizmeti"/>
    <s v="Univera - Şölen"/>
    <x v="2"/>
    <s v="Enroute"/>
    <m/>
    <n v="99000"/>
    <m/>
    <n v="1"/>
    <m/>
    <n v="99000"/>
    <m/>
    <n v="0"/>
    <m/>
    <n v="99000"/>
    <m/>
    <n v="0"/>
    <n v="0"/>
    <s v="UNI240000000851"/>
    <m/>
    <m/>
    <s v="Şölen"/>
    <x v="0"/>
    <s v="Yenileme"/>
    <s v="Hizmet"/>
    <s v="Uzman Destek Hizmeti"/>
    <s v="Key Account"/>
    <x v="0"/>
    <x v="0"/>
    <s v="Yurt İçi"/>
    <s v="Türkiye"/>
  </r>
  <r>
    <s v="Q3"/>
    <x v="1"/>
    <x v="7"/>
    <m/>
    <s v="POLARİS YAZILIM ÇÖZÜMLERİ VE DANIŞMANLIK HİZMETLERİ LTD.ŞTİ."/>
    <s v="WProje Yönetimi.01.008"/>
    <s v="Webplus Distribution Satış-Dağıtım Yazılımı (Enterprise) Kiralama Hizmeti"/>
    <s v="Univera - Kanal"/>
    <x v="5"/>
    <s v="Enroute"/>
    <s v="Webplus"/>
    <n v="28519.87"/>
    <m/>
    <n v="3"/>
    <m/>
    <m/>
    <m/>
    <n v="0"/>
    <m/>
    <n v="85559.61"/>
    <m/>
    <m/>
    <m/>
    <m/>
    <m/>
    <m/>
    <s v="Polaris"/>
    <x v="0"/>
    <s v="Yeni Satış"/>
    <s v="Lisans"/>
    <s v="Lisans Kiralama"/>
    <s v="Diğer"/>
    <x v="1"/>
    <x v="5"/>
    <s v="Yurt İçi"/>
    <s v="Türkiye"/>
  </r>
  <r>
    <s v="Q3"/>
    <x v="1"/>
    <x v="7"/>
    <m/>
    <s v="TAÇ TOPTAN GIDA TICARET VE SANAYI LIMITED SIRKETI"/>
    <s v="UH.01.002"/>
    <s v="Unidox Kontör"/>
    <s v="Univera Kontör Satışı"/>
    <x v="6"/>
    <s v="E-Dönüşüm"/>
    <s v="Unidox"/>
    <n v="1"/>
    <m/>
    <n v="250000"/>
    <m/>
    <m/>
    <m/>
    <n v="0"/>
    <m/>
    <n v="250000"/>
    <m/>
    <m/>
    <m/>
    <m/>
    <m/>
    <m/>
    <s v="Taç Toptan Gıda"/>
    <x v="3"/>
    <s v="Yeni Satış"/>
    <s v="Kontor"/>
    <s v="Kontor Satışı"/>
    <s v="Diğer"/>
    <x v="0"/>
    <x v="0"/>
    <s v="Yurt İçi"/>
    <s v="Türkiye"/>
  </r>
  <r>
    <s v="Q3"/>
    <x v="1"/>
    <x v="7"/>
    <m/>
    <s v="ATA GIDA AMBALAJ SANAYI VE PAZARLAMA ANONIM SIRKETI"/>
    <s v="EH.06.001"/>
    <s v="Enroute Panorama - Hosting Hizmeti"/>
    <s v="Univera - Henkel"/>
    <x v="16"/>
    <s v="Hosting"/>
    <s v="Enroute"/>
    <n v="3511.36"/>
    <m/>
    <n v="1"/>
    <m/>
    <m/>
    <m/>
    <n v="0"/>
    <m/>
    <n v="3511.36"/>
    <m/>
    <m/>
    <m/>
    <m/>
    <m/>
    <m/>
    <s v="Henkel"/>
    <x v="0"/>
    <s v="Yenileme"/>
    <s v="Hizmet"/>
    <s v="Hosting"/>
    <s v="Diğer"/>
    <x v="0"/>
    <x v="0"/>
    <s v="Yurt İçi"/>
    <s v="Türkiye"/>
  </r>
  <r>
    <s v="Q3"/>
    <x v="1"/>
    <x v="7"/>
    <m/>
    <s v="Avrasya Tüketim Ürünleri Lojistik Pazarlama Yatırım Sanayi Ve Ticaret Limited Şirketi"/>
    <s v="EH.06.001"/>
    <s v="Enroute Panorama - Hosting Hizmeti"/>
    <s v="Univera - Henkel"/>
    <x v="16"/>
    <s v="Hosting"/>
    <s v="Enroute"/>
    <n v="87432.17"/>
    <m/>
    <n v="1"/>
    <m/>
    <m/>
    <m/>
    <n v="0"/>
    <m/>
    <n v="87432.17"/>
    <m/>
    <m/>
    <m/>
    <m/>
    <m/>
    <m/>
    <s v="Henkel"/>
    <x v="0"/>
    <s v="Yenileme"/>
    <s v="Hizmet"/>
    <s v="Hosting"/>
    <s v="Diğer"/>
    <x v="0"/>
    <x v="0"/>
    <s v="Yurt İçi"/>
    <s v="Türkiye"/>
  </r>
  <r>
    <s v="Q3"/>
    <x v="1"/>
    <x v="7"/>
    <m/>
    <s v="Duru Itrıyat Deposu Sanayı Ve Tıcaret Anonım Sırketı"/>
    <s v="EH.06.001"/>
    <s v="Enroute Panorama - Hosting Hizmeti"/>
    <s v="Univera - Henkel"/>
    <x v="16"/>
    <s v="Hosting"/>
    <s v="Enroute"/>
    <n v="57261.35"/>
    <m/>
    <n v="1"/>
    <m/>
    <m/>
    <m/>
    <n v="0"/>
    <m/>
    <n v="57261.35"/>
    <m/>
    <m/>
    <m/>
    <m/>
    <m/>
    <m/>
    <s v="Henkel"/>
    <x v="0"/>
    <s v="Yenileme"/>
    <s v="Hizmet"/>
    <s v="Hosting"/>
    <s v="Diğer"/>
    <x v="0"/>
    <x v="0"/>
    <s v="Yurt İçi"/>
    <s v="Türkiye"/>
  </r>
  <r>
    <s v="Q3"/>
    <x v="1"/>
    <x v="7"/>
    <m/>
    <s v="EKS ECOMMERCE DIS TICARET"/>
    <s v="EH.06.001"/>
    <s v="Enroute Panorama - Hosting Hizmeti"/>
    <s v="Univera - Henkel"/>
    <x v="16"/>
    <s v="Hosting"/>
    <s v="Enroute"/>
    <n v="46299.03"/>
    <m/>
    <n v="1"/>
    <m/>
    <m/>
    <m/>
    <n v="0"/>
    <m/>
    <n v="46299.03"/>
    <m/>
    <m/>
    <m/>
    <m/>
    <m/>
    <m/>
    <s v="Henkel"/>
    <x v="0"/>
    <s v="Yenileme"/>
    <s v="Hizmet"/>
    <s v="Hosting"/>
    <s v="Diğer"/>
    <x v="0"/>
    <x v="0"/>
    <s v="Yurt İçi"/>
    <s v="Türkiye"/>
  </r>
  <r>
    <s v="Q3"/>
    <x v="1"/>
    <x v="7"/>
    <m/>
    <s v="END DAĞITIM E-TİCARET İTHALAT İHRACAT SANAYİ TİCARET LİMİTED ŞİRKETİ"/>
    <s v="EH.06.001"/>
    <s v="Enroute Panorama - Hosting Hizmeti"/>
    <s v="Univera - Henkel"/>
    <x v="16"/>
    <s v="Hosting"/>
    <s v="Enroute"/>
    <n v="5467.6"/>
    <m/>
    <n v="1"/>
    <m/>
    <m/>
    <m/>
    <n v="0"/>
    <m/>
    <n v="5467.6"/>
    <m/>
    <m/>
    <m/>
    <m/>
    <m/>
    <m/>
    <s v="Henkel"/>
    <x v="0"/>
    <s v="Yenileme"/>
    <s v="Hizmet"/>
    <s v="Hosting"/>
    <s v="Diğer"/>
    <x v="0"/>
    <x v="0"/>
    <s v="Yurt İçi"/>
    <s v="Türkiye"/>
  </r>
  <r>
    <s v="Q3"/>
    <x v="1"/>
    <x v="7"/>
    <m/>
    <s v="HABITAT ZEYTIN ZEYTINYAGI GIDA TARIM SANAYI ITHALAT IHRACAT VE TICARET ANONIM SIRKETI"/>
    <s v="EH.06.001"/>
    <s v="Enroute Panorama - Hosting Hizmeti"/>
    <s v="Univera - Henkel"/>
    <x v="16"/>
    <s v="Hosting"/>
    <s v="Enroute"/>
    <n v="46120.12"/>
    <m/>
    <n v="1"/>
    <m/>
    <m/>
    <m/>
    <n v="0"/>
    <m/>
    <n v="46120.12"/>
    <m/>
    <m/>
    <m/>
    <m/>
    <m/>
    <m/>
    <s v="Henkel"/>
    <x v="0"/>
    <s v="Yenileme"/>
    <s v="Hizmet"/>
    <s v="Hosting"/>
    <s v="Diğer"/>
    <x v="0"/>
    <x v="0"/>
    <s v="Yurt İçi"/>
    <s v="Türkiye"/>
  </r>
  <r>
    <s v="Q3"/>
    <x v="1"/>
    <x v="7"/>
    <m/>
    <s v="Haribo Şekerleme Tic. Ltd. Şti."/>
    <s v="EH.06.001"/>
    <s v="Enroute Panorama - Hosting Hizmeti"/>
    <s v="Univera - Haribo"/>
    <x v="13"/>
    <s v="Hosting"/>
    <s v="Enroute"/>
    <n v="151243.63041899999"/>
    <m/>
    <n v="2"/>
    <m/>
    <m/>
    <m/>
    <n v="0"/>
    <m/>
    <n v="302487.26083799999"/>
    <m/>
    <m/>
    <m/>
    <m/>
    <m/>
    <m/>
    <s v="Haribo"/>
    <x v="0"/>
    <s v="Yenileme"/>
    <s v="Hizmet"/>
    <s v="Hosting"/>
    <s v="Diğer"/>
    <x v="0"/>
    <x v="0"/>
    <s v="Yurt İçi"/>
    <s v="Türkiye"/>
  </r>
  <r>
    <s v="Q3"/>
    <x v="1"/>
    <x v="7"/>
    <m/>
    <s v="VAN KILIÇLAR Gıda Ve Tüketim Ürünleri Lojistik Paz. Yat. San. Tic Ltd Şti"/>
    <s v="EH.06.001"/>
    <s v="Enroute Panorama - Hosting Hizmeti"/>
    <s v="Univera - Henkel"/>
    <x v="16"/>
    <s v="Hosting"/>
    <s v="Enroute"/>
    <n v="165155.97"/>
    <m/>
    <n v="1"/>
    <m/>
    <m/>
    <m/>
    <n v="0"/>
    <m/>
    <n v="165155.97"/>
    <m/>
    <m/>
    <m/>
    <m/>
    <m/>
    <m/>
    <s v="Henkel"/>
    <x v="0"/>
    <s v="Yenileme"/>
    <s v="Hizmet"/>
    <s v="Hosting"/>
    <s v="Diğer"/>
    <x v="0"/>
    <x v="0"/>
    <s v="Yurt İçi"/>
    <s v="Türkiye"/>
  </r>
  <r>
    <s v="Q3"/>
    <x v="1"/>
    <x v="7"/>
    <m/>
    <s v="BMC Otomotiv Sanayi ve Ticaret A. Ş."/>
    <s v="CDH.05.001"/>
    <s v="Calldesk Panorama - Yazılım Geliştirme Hizmeti"/>
    <s v="Univera - BMC"/>
    <x v="13"/>
    <s v="ServiceCore"/>
    <s v="Calldesk"/>
    <n v="14500"/>
    <m/>
    <n v="14.7"/>
    <m/>
    <m/>
    <m/>
    <n v="0"/>
    <m/>
    <n v="213150"/>
    <m/>
    <m/>
    <m/>
    <m/>
    <m/>
    <m/>
    <s v="BMC"/>
    <x v="0"/>
    <s v="Yeni Satış"/>
    <s v="Hizmet"/>
    <s v="Yazılım Geliştirme"/>
    <s v="Key Account"/>
    <x v="0"/>
    <x v="0"/>
    <s v="Yurt İçi"/>
    <s v="Türkiye"/>
  </r>
  <r>
    <s v="Q3"/>
    <x v="1"/>
    <x v="7"/>
    <m/>
    <s v="BMC Otomotiv Sanayi ve Ticaret A. Ş."/>
    <s v="CDH.05.001"/>
    <s v="Calldesk Panorama - Yazılım Geliştirme Hizmeti"/>
    <s v="Univera - BMC"/>
    <x v="13"/>
    <s v="ServiceCore"/>
    <s v="Calldesk"/>
    <n v="14500"/>
    <m/>
    <n v="7"/>
    <m/>
    <m/>
    <m/>
    <n v="0"/>
    <m/>
    <n v="101500"/>
    <m/>
    <m/>
    <m/>
    <m/>
    <m/>
    <m/>
    <s v="BMC"/>
    <x v="0"/>
    <s v="Yeni Satış"/>
    <s v="Hizmet"/>
    <s v="Yazılım Geliştirme"/>
    <s v="Key Account"/>
    <x v="0"/>
    <x v="0"/>
    <s v="Yurt İçi"/>
    <s v="Türkiye"/>
  </r>
  <r>
    <s v="Q3"/>
    <x v="1"/>
    <x v="7"/>
    <m/>
    <s v="BMC Otomotiv Sanayi ve Ticaret A. Ş."/>
    <s v="CDH.05.001"/>
    <s v="Calldesk Panorama - Yazılım Geliştirme Hizmeti"/>
    <s v="Univera - BMC"/>
    <x v="13"/>
    <s v="ServiceCore"/>
    <s v="Calldesk"/>
    <n v="14500"/>
    <m/>
    <n v="3.5"/>
    <m/>
    <m/>
    <m/>
    <n v="0"/>
    <m/>
    <n v="50750"/>
    <m/>
    <m/>
    <m/>
    <m/>
    <m/>
    <m/>
    <s v="BMC"/>
    <x v="0"/>
    <s v="Yeni Satış"/>
    <s v="Hizmet"/>
    <s v="Yazılım Geliştirme"/>
    <s v="Key Account"/>
    <x v="0"/>
    <x v="0"/>
    <s v="Yurt İçi"/>
    <s v="Türkiye"/>
  </r>
  <r>
    <s v="Q3"/>
    <x v="1"/>
    <x v="7"/>
    <m/>
    <s v="BMC Otomotiv Sanayi ve Ticaret A. Ş."/>
    <s v="CDH.05.001"/>
    <s v="Calldesk Panorama - Yazılım Geliştirme Hizmeti"/>
    <s v="Univera - BMC"/>
    <x v="13"/>
    <s v="ServiceCore"/>
    <s v="Calldesk"/>
    <n v="14500"/>
    <m/>
    <n v="0.5"/>
    <m/>
    <m/>
    <m/>
    <n v="0"/>
    <m/>
    <n v="7250"/>
    <m/>
    <m/>
    <m/>
    <m/>
    <m/>
    <m/>
    <s v="BMC"/>
    <x v="0"/>
    <s v="Yeni Satış"/>
    <s v="Hizmet"/>
    <s v="Yazılım Geliştirme"/>
    <s v="Key Account"/>
    <x v="0"/>
    <x v="0"/>
    <s v="Yurt İçi"/>
    <s v="Türkiye"/>
  </r>
  <r>
    <s v="Q3"/>
    <x v="1"/>
    <x v="7"/>
    <m/>
    <s v="BMC Otomotiv Sanayi ve Ticaret A. Ş."/>
    <s v="CDH.01.001"/>
    <s v="Calldesk Panorama - Proje ve Ürün Yönetimi Danışmanliğı Hizmeti"/>
    <s v="Univera - BMC"/>
    <x v="13"/>
    <s v="ServiceCore"/>
    <s v="Calldesk"/>
    <n v="14500"/>
    <m/>
    <n v="4"/>
    <m/>
    <m/>
    <m/>
    <n v="0"/>
    <m/>
    <n v="58000"/>
    <m/>
    <m/>
    <m/>
    <m/>
    <m/>
    <m/>
    <s v="BMC"/>
    <x v="0"/>
    <s v="Yeni Satış"/>
    <s v="Hizmet"/>
    <s v="Proje Yönetimi ve Danışmanlık"/>
    <s v="Key Account"/>
    <x v="0"/>
    <x v="0"/>
    <s v="Yurt İçi"/>
    <s v="Türkiye"/>
  </r>
  <r>
    <s v="Q3"/>
    <x v="1"/>
    <x v="7"/>
    <m/>
    <s v="BMC Otomotiv Sanayi ve Ticaret A. Ş."/>
    <s v="CDH.01.001"/>
    <s v="Calldesk Panorama - Proje ve Ürün Yönetimi Danışmanliğı Hizmeti"/>
    <s v="Univera - BMC"/>
    <x v="13"/>
    <s v="ServiceCore"/>
    <s v="Calldesk"/>
    <n v="14500"/>
    <m/>
    <n v="1"/>
    <m/>
    <m/>
    <m/>
    <n v="0"/>
    <m/>
    <n v="14500"/>
    <m/>
    <m/>
    <m/>
    <m/>
    <m/>
    <m/>
    <s v="BMC"/>
    <x v="0"/>
    <s v="Yeni Satış"/>
    <s v="Hizmet"/>
    <s v="Proje Yönetimi ve Danışmanlık"/>
    <s v="Key Account"/>
    <x v="0"/>
    <x v="0"/>
    <s v="Yurt İçi"/>
    <s v="Türkiye"/>
  </r>
  <r>
    <s v="Q3"/>
    <x v="1"/>
    <x v="7"/>
    <m/>
    <s v="BMC Otomotiv Sanayi ve Ticaret A. Ş."/>
    <s v="CDH.01.001"/>
    <s v="Calldesk Panorama - Proje ve Ürün Yönetimi Danışmanliğı Hizmeti"/>
    <s v="Univera - BMC"/>
    <x v="13"/>
    <s v="ServiceCore"/>
    <s v="Calldesk"/>
    <n v="14500"/>
    <m/>
    <n v="1"/>
    <m/>
    <m/>
    <m/>
    <n v="0"/>
    <m/>
    <n v="14500"/>
    <m/>
    <m/>
    <m/>
    <m/>
    <m/>
    <m/>
    <s v="BMC"/>
    <x v="0"/>
    <s v="Yeni Satış"/>
    <s v="Hizmet"/>
    <s v="Proje Yönetimi ve Danışmanlık"/>
    <s v="Key Account"/>
    <x v="0"/>
    <x v="0"/>
    <s v="Yurt İçi"/>
    <s v="Türkiye"/>
  </r>
  <r>
    <s v="Q4"/>
    <x v="0"/>
    <x v="10"/>
    <m/>
    <s v="BAMS GIDA ITRIYAT VE TEKSTIL TIC. VE SAN. LTD. STI."/>
    <s v="EH.03.001"/>
    <s v="EnRoute Panorama - Çafri Merkezi Hizmeti  (MSD)"/>
    <s v="Univera - JTI"/>
    <x v="11"/>
    <s v="Enroute"/>
    <m/>
    <n v="1161.2"/>
    <m/>
    <n v="2"/>
    <m/>
    <n v="2322.4"/>
    <m/>
    <n v="0"/>
    <m/>
    <n v="2322.4"/>
    <m/>
    <n v="0"/>
    <n v="0"/>
    <s v="UNI240000001989"/>
    <m/>
    <m/>
    <s v="JTI"/>
    <x v="0"/>
    <s v="Yenileme"/>
    <s v="Hizmet"/>
    <s v="Çağrı Merkezi"/>
    <s v="Key Account"/>
    <x v="0"/>
    <x v="0"/>
    <s v="Yurt İçi"/>
    <s v="Türkiye"/>
  </r>
  <r>
    <s v="Q4"/>
    <x v="0"/>
    <x v="10"/>
    <m/>
    <s v="BESLER GIDA PAZ. SAN. VE TIC. A.S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1995"/>
    <m/>
    <m/>
    <s v="JTI"/>
    <x v="0"/>
    <s v="Yenileme"/>
    <s v="Hizmet"/>
    <s v="Çağrı Merkezi"/>
    <s v="Key Account"/>
    <x v="0"/>
    <x v="0"/>
    <s v="Yurt İçi"/>
    <s v="Türkiye"/>
  </r>
  <r>
    <s v="Q4"/>
    <x v="0"/>
    <x v="10"/>
    <m/>
    <s v="BUGRA MÜH. VE INS. MALZ. IML. ITH. IHR. TIC. SAN. LTD. STI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1996"/>
    <m/>
    <m/>
    <s v="JTI"/>
    <x v="0"/>
    <s v="Yenileme"/>
    <s v="Hizmet"/>
    <s v="Çağrı Merkezi"/>
    <s v="Key Account"/>
    <x v="0"/>
    <x v="0"/>
    <s v="Yurt İçi"/>
    <s v="Türkiye"/>
  </r>
  <r>
    <s v="Q4"/>
    <x v="0"/>
    <x v="10"/>
    <m/>
    <s v="BURAY TÜTÜN MAMUL. MESR. PAZ. VE DAG. TIC. LTD. STI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1997"/>
    <m/>
    <m/>
    <s v="JTI"/>
    <x v="0"/>
    <s v="Yenileme"/>
    <s v="Hizmet"/>
    <s v="Çağrı Merkezi"/>
    <s v="Key Account"/>
    <x v="0"/>
    <x v="0"/>
    <s v="Yurt İçi"/>
    <s v="Türkiye"/>
  </r>
  <r>
    <s v="Q4"/>
    <x v="0"/>
    <x v="10"/>
    <m/>
    <s v="CAN TÜTÜN MAMULLERI INSAAT VE SANAYI TICARET A.S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1998"/>
    <m/>
    <m/>
    <s v="JTI"/>
    <x v="0"/>
    <s v="Yenileme"/>
    <s v="Hizmet"/>
    <s v="Çağrı Merkezi"/>
    <s v="Key Account"/>
    <x v="0"/>
    <x v="0"/>
    <s v="Yurt İçi"/>
    <s v="Türkiye"/>
  </r>
  <r>
    <s v="Q4"/>
    <x v="0"/>
    <x v="10"/>
    <m/>
    <s v="ÇELIKKOL TURIZM GIDA MAD.SAN VE TIC. LTD. STI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1999"/>
    <m/>
    <m/>
    <s v="JTI"/>
    <x v="0"/>
    <s v="Yenileme"/>
    <s v="Hizmet"/>
    <s v="Çağrı Merkezi"/>
    <s v="Key Account"/>
    <x v="0"/>
    <x v="0"/>
    <s v="Yurt İçi"/>
    <s v="Türkiye"/>
  </r>
  <r>
    <s v="Q4"/>
    <x v="0"/>
    <x v="10"/>
    <m/>
    <s v="DOYURAN GIDA A.S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2000"/>
    <m/>
    <m/>
    <s v="JTI"/>
    <x v="0"/>
    <s v="Yenileme"/>
    <s v="Hizmet"/>
    <s v="Çağrı Merkezi"/>
    <s v="Key Account"/>
    <x v="0"/>
    <x v="0"/>
    <s v="Yurt İçi"/>
    <s v="Türkiye"/>
  </r>
  <r>
    <s v="Q4"/>
    <x v="0"/>
    <x v="10"/>
    <m/>
    <s v="ÖZCIHAN GIDA INSAAT TARIM NAKLIYE ENERJI TURIZM MAD. PAZ. VE SAN. LTD. STI."/>
    <s v="EH.03.001"/>
    <s v="EnRoute Panorama - Çafri Merkezi Hizmeti  (MSD)"/>
    <s v="Univera - JTI"/>
    <x v="11"/>
    <s v="Enroute"/>
    <m/>
    <n v="1161.2"/>
    <m/>
    <n v="2"/>
    <m/>
    <n v="2322.4"/>
    <m/>
    <n v="0"/>
    <m/>
    <n v="2322.4"/>
    <m/>
    <n v="0"/>
    <n v="0"/>
    <s v="UNI240000002028"/>
    <m/>
    <m/>
    <s v="JTI"/>
    <x v="0"/>
    <s v="Yenileme"/>
    <s v="Hizmet"/>
    <s v="Çağrı Merkezi"/>
    <s v="Key Account"/>
    <x v="0"/>
    <x v="0"/>
    <s v="Yurt İçi"/>
    <s v="Türkiye"/>
  </r>
  <r>
    <s v="Q4"/>
    <x v="0"/>
    <x v="10"/>
    <m/>
    <s v="SSG DAYANIKLI TÜKETIM MAD. GIDA ÜRÜNLERI PAZ. SAN. TIC. LTD. STI."/>
    <s v="EH.03.001"/>
    <s v="EnRoute Panorama - Çafri Merkezi Hizmeti  (MSD)"/>
    <s v="Univera - JTI"/>
    <x v="11"/>
    <s v="Enroute"/>
    <m/>
    <n v="1161.2"/>
    <m/>
    <n v="2"/>
    <m/>
    <n v="2322.4"/>
    <m/>
    <n v="0"/>
    <m/>
    <n v="2322.4"/>
    <m/>
    <n v="0"/>
    <n v="0"/>
    <s v="UNI240000002016"/>
    <m/>
    <m/>
    <s v="JTI"/>
    <x v="0"/>
    <s v="Yenileme"/>
    <s v="Hizmet"/>
    <s v="Çağrı Merkezi"/>
    <s v="Key Account"/>
    <x v="0"/>
    <x v="0"/>
    <s v="Yurt İçi"/>
    <s v="Türkiye"/>
  </r>
  <r>
    <s v="Q4"/>
    <x v="0"/>
    <x v="10"/>
    <m/>
    <s v="YILDIRIMLAR GRUP IHTIYAÇ VE GIDA MAD. TURIZM A.S"/>
    <s v="EH.03.001"/>
    <s v="EnRoute Panorama - Çafri Merkezi Hizmeti  (MSD)"/>
    <s v="Univera - JTI"/>
    <x v="11"/>
    <s v="Enroute"/>
    <m/>
    <n v="1161.2"/>
    <m/>
    <n v="2"/>
    <m/>
    <n v="2322.4"/>
    <m/>
    <n v="0"/>
    <m/>
    <n v="2322.4"/>
    <m/>
    <n v="0"/>
    <n v="0"/>
    <s v="UNI240000002018"/>
    <m/>
    <m/>
    <s v="JTI"/>
    <x v="0"/>
    <s v="Yenileme"/>
    <s v="Hizmet"/>
    <s v="Çağrı Merkezi"/>
    <s v="Key Account"/>
    <x v="0"/>
    <x v="0"/>
    <s v="Yurt İçi"/>
    <s v="Türkiye"/>
  </r>
  <r>
    <s v="Q3"/>
    <x v="1"/>
    <x v="7"/>
    <m/>
    <s v="MİYA OTOMASYON VE BARKOD BILISIM SISTEMLERI SAN TİC. VE L.T.D. STI."/>
    <s v="WPH.02.001"/>
    <s v="Webplus Yazılım Bakımı Hizmeti"/>
    <s v="Univera - Kanal"/>
    <x v="5"/>
    <s v="Enroute"/>
    <s v="Webplus"/>
    <n v="11240"/>
    <m/>
    <n v="8"/>
    <m/>
    <m/>
    <m/>
    <n v="0"/>
    <m/>
    <n v="89920"/>
    <m/>
    <m/>
    <m/>
    <m/>
    <m/>
    <m/>
    <s v="Miya"/>
    <x v="0"/>
    <s v="Yenileme"/>
    <s v="Hizmet"/>
    <s v="Bakım ve Destek Hizmeti"/>
    <s v="Diğer"/>
    <x v="1"/>
    <x v="1"/>
    <s v="Yurt İçi"/>
    <s v="Türkiye"/>
  </r>
  <r>
    <s v="Q3"/>
    <x v="1"/>
    <x v="7"/>
    <m/>
    <s v="MİYA OTOMASYON VE BARKOD BILISIM SISTEMLERI SAN TİC. VE L.T.D. STI."/>
    <s v="WPH.02.001"/>
    <s v="Webplus Yazılım Bakımı Hizmeti"/>
    <s v="Univera - Kanal"/>
    <x v="5"/>
    <s v="Enroute"/>
    <s v="Webplus"/>
    <n v="3148"/>
    <m/>
    <n v="3"/>
    <m/>
    <m/>
    <m/>
    <n v="0"/>
    <m/>
    <n v="9444"/>
    <m/>
    <m/>
    <m/>
    <m/>
    <m/>
    <m/>
    <s v="Miya"/>
    <x v="0"/>
    <s v="Yenileme"/>
    <s v="Hizmet"/>
    <s v="Bakım ve Destek Hizmeti"/>
    <s v="Diğer"/>
    <x v="1"/>
    <x v="1"/>
    <s v="Yurt İçi"/>
    <s v="Türkiye"/>
  </r>
  <r>
    <s v="Q3"/>
    <x v="1"/>
    <x v="7"/>
    <m/>
    <s v="MİYA OTOMASYON VE BARKOD BILISIM SISTEMLERI SAN TİC. VE L.T.D. STI."/>
    <s v="WPH.02.001"/>
    <s v="Webplus Yazılım Bakımı Hizmeti"/>
    <s v="Univera - Kanal"/>
    <x v="5"/>
    <s v="Enroute"/>
    <s v="Webplus"/>
    <n v="7024"/>
    <m/>
    <n v="1"/>
    <m/>
    <m/>
    <m/>
    <n v="0"/>
    <m/>
    <n v="7024"/>
    <m/>
    <m/>
    <m/>
    <m/>
    <m/>
    <m/>
    <s v="Miya"/>
    <x v="0"/>
    <s v="Yenileme"/>
    <s v="Hizmet"/>
    <s v="Bakım ve Destek Hizmeti"/>
    <s v="Diğer"/>
    <x v="1"/>
    <x v="1"/>
    <s v="Yurt İçi"/>
    <s v="Türkiye"/>
  </r>
  <r>
    <s v="Q3"/>
    <x v="1"/>
    <x v="7"/>
    <m/>
    <s v="PARAM MERKEZİ YÖNETIM DESTEK HIZMETLERI A.S"/>
    <s v="VH.01.002"/>
    <s v="Varuna SSH Yazılım Geliştirme Hizmeti"/>
    <s v="Univera - Varuna"/>
    <x v="10"/>
    <s v="Varuna"/>
    <s v="Varuna"/>
    <n v="18620"/>
    <m/>
    <n v="22.5"/>
    <m/>
    <m/>
    <m/>
    <n v="132300"/>
    <m/>
    <n v="418950"/>
    <m/>
    <m/>
    <m/>
    <m/>
    <m/>
    <m/>
    <s v="Param Merkezi Yönetim"/>
    <x v="2"/>
    <s v="Yeni Satış"/>
    <s v="Hizmet"/>
    <s v="Yazılım Geliştirme"/>
    <s v="Diğer"/>
    <x v="0"/>
    <x v="0"/>
    <s v="Yurt İçi"/>
    <s v="Türkiye"/>
  </r>
  <r>
    <s v="Q3"/>
    <x v="1"/>
    <x v="7"/>
    <m/>
    <s v="TURK ELEKTRONİK PARA ANONİM ŞİRKETİ"/>
    <s v="VH.01.002"/>
    <s v="Varuna SSH Yazılım Geliştirme Hizmeti"/>
    <s v="Univera - Varuna"/>
    <x v="10"/>
    <s v="Varuna"/>
    <s v="Varuna"/>
    <n v="18620"/>
    <m/>
    <n v="22.5"/>
    <m/>
    <m/>
    <m/>
    <n v="132300"/>
    <m/>
    <n v="418950"/>
    <m/>
    <m/>
    <m/>
    <m/>
    <m/>
    <m/>
    <s v="Türk Elektronik Para A.Ş."/>
    <x v="2"/>
    <s v="Yeni Satış"/>
    <s v="Hizmet"/>
    <s v="Yazılım Geliştirme"/>
    <s v="Diğer"/>
    <x v="0"/>
    <x v="0"/>
    <s v="Yurt İçi"/>
    <s v="Türkiye"/>
  </r>
  <r>
    <s v="Q3"/>
    <x v="1"/>
    <x v="7"/>
    <m/>
    <s v="Eçözüm Bilgi Teknolojileri A.Ş."/>
    <s v="VH.01.001"/>
    <s v="Varuna SSH Proje Yönetim Hizmeti"/>
    <s v="Univera - Varuna"/>
    <x v="10"/>
    <s v="Varuna"/>
    <s v="Varuna"/>
    <n v="18620"/>
    <m/>
    <n v="22.5"/>
    <m/>
    <m/>
    <m/>
    <n v="132300"/>
    <m/>
    <n v="418950"/>
    <m/>
    <m/>
    <m/>
    <m/>
    <m/>
    <m/>
    <s v="E Çözüm"/>
    <x v="2"/>
    <s v="Yeni Satış"/>
    <s v="Hizmet"/>
    <s v="Proje Yönetimi ve Danışmanlık"/>
    <s v="Diğer"/>
    <x v="0"/>
    <x v="0"/>
    <s v="Yurt İçi"/>
    <s v="Türkiye"/>
  </r>
  <r>
    <s v="Q3"/>
    <x v="1"/>
    <x v="7"/>
    <m/>
    <s v="Eçözüm Bilgi Teknolojileri A.Ş."/>
    <s v="VH.01.001"/>
    <s v="Varuna SSH Proje Yönetim Hizmeti"/>
    <s v="Univera - Varuna"/>
    <x v="10"/>
    <s v="Varuna"/>
    <s v="Varuna"/>
    <n v="21070"/>
    <m/>
    <n v="9"/>
    <m/>
    <m/>
    <m/>
    <n v="30870"/>
    <m/>
    <n v="189630"/>
    <m/>
    <m/>
    <m/>
    <m/>
    <m/>
    <m/>
    <s v="E Çözüm"/>
    <x v="2"/>
    <s v="Yeni Satış"/>
    <s v="Hizmet"/>
    <s v="Proje Yönetimi ve Danışmanlık"/>
    <s v="Diğer"/>
    <x v="0"/>
    <x v="0"/>
    <s v="Yurt İçi"/>
    <s v="Türkiye"/>
  </r>
  <r>
    <s v="Q3"/>
    <x v="1"/>
    <x v="7"/>
    <m/>
    <s v="PARAM MERKEZİ YÖNETIM DESTEK HIZMETLERI A.S"/>
    <s v="VH.01.001"/>
    <s v="Varuna SSH Proje Yönetim Hizmeti"/>
    <s v="Univera - Varuna"/>
    <x v="10"/>
    <s v="Varuna"/>
    <s v="Varuna"/>
    <n v="21070"/>
    <m/>
    <n v="9"/>
    <m/>
    <m/>
    <m/>
    <n v="30870"/>
    <m/>
    <n v="189630"/>
    <m/>
    <m/>
    <m/>
    <m/>
    <m/>
    <m/>
    <s v="Param Merkezi Yönetim"/>
    <x v="2"/>
    <s v="Yeni Satış"/>
    <s v="Hizmet"/>
    <s v="Proje Yönetimi ve Danışmanlık"/>
    <s v="Diğer"/>
    <x v="0"/>
    <x v="0"/>
    <s v="Yurt İçi"/>
    <s v="Türkiye"/>
  </r>
  <r>
    <s v="Q3"/>
    <x v="1"/>
    <x v="7"/>
    <m/>
    <s v="TURK ELEKTRONİK PARA ANONİM ŞİRKETİ"/>
    <s v="VH.01.001"/>
    <s v="Varuna SSH Proje Yönetim Hizmeti"/>
    <s v="Univera - Varuna"/>
    <x v="10"/>
    <s v="Varuna"/>
    <s v="Varuna"/>
    <n v="21070"/>
    <m/>
    <n v="9"/>
    <m/>
    <m/>
    <m/>
    <n v="30870"/>
    <m/>
    <n v="189630"/>
    <m/>
    <m/>
    <m/>
    <m/>
    <m/>
    <m/>
    <s v="Türk Elektronik Para A.Ş."/>
    <x v="2"/>
    <s v="Yeni Satış"/>
    <s v="Hizmet"/>
    <s v="Proje Yönetimi ve Danışmanlık"/>
    <s v="Diğer"/>
    <x v="0"/>
    <x v="0"/>
    <s v="Yurt İçi"/>
    <s v="Türkiye"/>
  </r>
  <r>
    <s v="Q3"/>
    <x v="1"/>
    <x v="7"/>
    <m/>
    <s v="Eçözüm Bilgi Teknolojileri A.Ş."/>
    <s v="VY.05.007"/>
    <s v="Varuna CRM (Enterprise) Aylık Kiralama"/>
    <s v="Univera - Varuna"/>
    <x v="10"/>
    <s v="Varuna"/>
    <s v="Varuna"/>
    <n v="2030"/>
    <m/>
    <n v="135"/>
    <m/>
    <m/>
    <m/>
    <n v="0"/>
    <m/>
    <n v="274050"/>
    <m/>
    <m/>
    <m/>
    <m/>
    <m/>
    <m/>
    <s v="E Çözüm"/>
    <x v="2"/>
    <s v="Yenileme"/>
    <s v="Lisans"/>
    <s v="Lisans Kiralama"/>
    <s v="Diğer"/>
    <x v="0"/>
    <x v="0"/>
    <s v="Yurt İçi"/>
    <s v="Türkiye"/>
  </r>
  <r>
    <s v="Q3"/>
    <x v="1"/>
    <x v="7"/>
    <m/>
    <s v="PARAM MERKEZİ YÖNETIM DESTEK HIZMETLERI A.S"/>
    <s v="VY.05.007"/>
    <s v="Varuna CRM (Enterprise) Aylık Kiralama"/>
    <s v="Univera - Varuna"/>
    <x v="10"/>
    <s v="Varuna"/>
    <s v="Varuna"/>
    <n v="2052"/>
    <m/>
    <n v="3"/>
    <m/>
    <m/>
    <m/>
    <n v="0"/>
    <m/>
    <n v="6156"/>
    <m/>
    <m/>
    <m/>
    <m/>
    <m/>
    <m/>
    <s v="Param Merkezi Yönetim"/>
    <x v="2"/>
    <s v="Yenileme"/>
    <s v="Lisans"/>
    <s v="Lisans Kiralama"/>
    <s v="Diğer"/>
    <x v="0"/>
    <x v="0"/>
    <s v="Yurt İçi"/>
    <s v="Türkiye"/>
  </r>
  <r>
    <s v="Q3"/>
    <x v="1"/>
    <x v="7"/>
    <m/>
    <s v="TURK ELEKTRONİK PARA ANONİM ŞİRKETİ"/>
    <s v="VY.05.007"/>
    <s v="Varuna CRM (Enterprise) Aylık Kiralama"/>
    <s v="Univera - Varuna"/>
    <x v="10"/>
    <s v="Varuna"/>
    <s v="Varuna"/>
    <n v="2052"/>
    <m/>
    <n v="59"/>
    <m/>
    <m/>
    <m/>
    <n v="0"/>
    <m/>
    <n v="121068"/>
    <m/>
    <m/>
    <m/>
    <m/>
    <m/>
    <m/>
    <s v="Türk Elektronik Para A.Ş."/>
    <x v="2"/>
    <s v="Yenileme"/>
    <s v="Lisans"/>
    <s v="Lisans Kiralama"/>
    <s v="Diğer"/>
    <x v="0"/>
    <x v="0"/>
    <s v="Yurt İçi"/>
    <s v="Türkiye"/>
  </r>
  <r>
    <s v="Q3"/>
    <x v="1"/>
    <x v="7"/>
    <m/>
    <s v="TURK ELEKTRONİK PARA ANONİM ŞİRKETİ"/>
    <s v="VY.05.007"/>
    <s v="Varuna CRM (Enterprise) Aylık Kiralama"/>
    <s v="Univera - Varuna"/>
    <x v="10"/>
    <s v="Varuna"/>
    <s v="Varuna"/>
    <n v="2052"/>
    <m/>
    <n v="5"/>
    <m/>
    <m/>
    <m/>
    <n v="0"/>
    <m/>
    <n v="10260"/>
    <m/>
    <m/>
    <m/>
    <m/>
    <m/>
    <m/>
    <s v="Türk Elektronik Para A.Ş."/>
    <x v="2"/>
    <s v="Yenileme"/>
    <s v="Lisans"/>
    <s v="Lisans Kiralama"/>
    <s v="Diğer"/>
    <x v="0"/>
    <x v="0"/>
    <s v="Yurt İçi"/>
    <s v="Türkiye"/>
  </r>
  <r>
    <s v="Q3"/>
    <x v="1"/>
    <x v="7"/>
    <m/>
    <s v="TURK FİNANSMAN ANONİM ŞİRKETİ"/>
    <s v="VY.05.007"/>
    <s v="Varuna CRM (Enterprise) Aylık Kiralama"/>
    <s v="Univera - Varuna"/>
    <x v="10"/>
    <s v="Varuna"/>
    <s v="Varuna"/>
    <n v="2052"/>
    <m/>
    <n v="11"/>
    <m/>
    <m/>
    <m/>
    <n v="0"/>
    <m/>
    <n v="22572"/>
    <m/>
    <m/>
    <m/>
    <m/>
    <m/>
    <m/>
    <s v="Türk Finansman A.Ş."/>
    <x v="2"/>
    <s v="Yenileme"/>
    <s v="Lisans"/>
    <s v="Lisans Kiralama"/>
    <s v="Diğer"/>
    <x v="0"/>
    <x v="0"/>
    <s v="Yurt İçi"/>
    <s v="Türkiye"/>
  </r>
  <r>
    <s v="Q3"/>
    <x v="1"/>
    <x v="7"/>
    <m/>
    <s v="UNİVİS BİLİŞİM DESTEK HizmetLERİ SANAYİ VE TİCARET ANONİM ŞİRKETİ"/>
    <s v="VY.05.007"/>
    <s v="Varuna CRM (Enterprise) Aylık Kiralama"/>
    <s v="Univera - Varuna"/>
    <x v="10"/>
    <s v="Varuna"/>
    <s v="Varuna"/>
    <n v="2052"/>
    <m/>
    <n v="12"/>
    <m/>
    <m/>
    <m/>
    <n v="0"/>
    <m/>
    <n v="24624"/>
    <m/>
    <m/>
    <m/>
    <m/>
    <m/>
    <m/>
    <s v="Univis"/>
    <x v="2"/>
    <s v="Yenileme"/>
    <s v="Lisans"/>
    <s v="Lisans Kiralama"/>
    <s v="Param Grup"/>
    <x v="0"/>
    <x v="0"/>
    <s v="Yurt İçi"/>
    <s v="Türkiye"/>
  </r>
  <r>
    <s v="Q3"/>
    <x v="1"/>
    <x v="7"/>
    <m/>
    <s v="ÖZKAN TİCARET ERHAN ÖZKAN"/>
    <s v="UH.01.002"/>
    <s v="Unidox Kontör"/>
    <s v="Univera Doğuş Çay Projesi"/>
    <x v="6"/>
    <s v="E-Dönüşüm"/>
    <s v="Unidox"/>
    <n v="1.72"/>
    <m/>
    <n v="50000"/>
    <m/>
    <m/>
    <m/>
    <n v="0"/>
    <m/>
    <n v="86000"/>
    <m/>
    <m/>
    <m/>
    <m/>
    <m/>
    <m/>
    <s v="Doğuş Çay"/>
    <x v="0"/>
    <s v="Yeni Satış"/>
    <s v="Kontor"/>
    <s v="Kontor Satışı"/>
    <s v="Diğer"/>
    <x v="0"/>
    <x v="0"/>
    <s v="Yurt İçi"/>
    <s v="Türkiye"/>
  </r>
  <r>
    <s v="Q3"/>
    <x v="1"/>
    <x v="7"/>
    <m/>
    <s v="ERSA YOL İNŞAAT SAN. VE TİC. LTD. ŞTİ."/>
    <s v="UH.01.002"/>
    <s v="Unidox Kontör"/>
    <s v="Univera Kontör Satışı"/>
    <x v="6"/>
    <s v="E-Dönüşüm"/>
    <s v="Unidox"/>
    <n v="1"/>
    <m/>
    <n v="100000"/>
    <m/>
    <m/>
    <m/>
    <n v="0"/>
    <m/>
    <n v="100000"/>
    <m/>
    <m/>
    <m/>
    <m/>
    <m/>
    <m/>
    <s v="Ersa Yol İnşaat"/>
    <x v="3"/>
    <s v="Yeni Satış"/>
    <s v="Kontor"/>
    <s v="Kontor Satışı"/>
    <s v="Diğer"/>
    <x v="0"/>
    <x v="0"/>
    <s v="Yurt İçi"/>
    <s v="Türkiye"/>
  </r>
  <r>
    <s v="Q3"/>
    <x v="1"/>
    <x v="7"/>
    <m/>
    <s v="Satem Grup Gıda Dağıtım Ve Pazarlama A. Ş."/>
    <s v="SH.02.001"/>
    <s v="Stokbar Panorama - Yazılım Bakımı Hizmeti"/>
    <s v="Univera - Oyak Grup"/>
    <x v="19"/>
    <s v="Stokbar"/>
    <s v="Stokbar"/>
    <n v="1250905.8700000001"/>
    <m/>
    <n v="1"/>
    <m/>
    <m/>
    <m/>
    <n v="0"/>
    <m/>
    <n v="1250905.8700000001"/>
    <m/>
    <m/>
    <m/>
    <m/>
    <m/>
    <m/>
    <s v="Oyak Grup"/>
    <x v="0"/>
    <s v="Yenileme"/>
    <s v="Hizmet"/>
    <s v="Bakım ve Destek Hizmeti"/>
    <s v="Key Account"/>
    <x v="0"/>
    <x v="0"/>
    <s v="Yurt İçi"/>
    <s v="Türkiye"/>
  </r>
  <r>
    <s v="Q3"/>
    <x v="1"/>
    <x v="7"/>
    <m/>
    <s v="Unilever San. ve Tic. Türk A.Ş."/>
    <s v="SH.01.001"/>
    <s v="Stokbar Panorama - Proje ve Ürün Yönetimi Danışmanlığı Hizmeti"/>
    <s v="Univera - Unilever"/>
    <x v="13"/>
    <s v="Stokbar"/>
    <s v="Stokbar"/>
    <n v="15925"/>
    <m/>
    <n v="3"/>
    <m/>
    <m/>
    <m/>
    <n v="25725"/>
    <m/>
    <n v="47775"/>
    <m/>
    <m/>
    <m/>
    <m/>
    <m/>
    <m/>
    <s v="Unilever"/>
    <x v="0"/>
    <s v="Yeni Satış"/>
    <s v="Hizmet"/>
    <s v="Proje Yönetimi ve Danışmanlık"/>
    <s v="Diğer"/>
    <x v="0"/>
    <x v="0"/>
    <s v="Yurt İçi"/>
    <s v="Türkiye"/>
  </r>
  <r>
    <s v="Q3"/>
    <x v="1"/>
    <x v="7"/>
    <m/>
    <s v="Satem Grup Gıda Dağıtım Ve Pazarlama A. Ş."/>
    <s v="SH.03.004"/>
    <s v="Stokbar Panorama - Çağrı Merkezi Hizmeti (Depo/Lokasyon)"/>
    <s v="Univera - Oyak Grup"/>
    <x v="19"/>
    <s v="Stokbar"/>
    <s v="Stokbar"/>
    <n v="92452.7"/>
    <m/>
    <n v="2"/>
    <m/>
    <m/>
    <m/>
    <n v="0"/>
    <m/>
    <n v="184905.4"/>
    <m/>
    <m/>
    <m/>
    <m/>
    <m/>
    <m/>
    <s v="Oyak Grup"/>
    <x v="0"/>
    <s v="Yenileme"/>
    <s v="Hizmet"/>
    <s v="Çağrı Merkezi"/>
    <s v="Key Account"/>
    <x v="0"/>
    <x v="0"/>
    <s v="Yurt İçi"/>
    <s v="Türkiye"/>
  </r>
  <r>
    <s v="Q3"/>
    <x v="1"/>
    <x v="7"/>
    <m/>
    <s v="Satem Grup Gıda Dağıtım Ve Pazarlama A. Ş."/>
    <s v="QH.02.001"/>
    <s v="Quest Panorama - Yazılım Bakımı, Yaşatma ve Merkezi Destek Hizmeti"/>
    <s v="Univera - Oyak Grup"/>
    <x v="19"/>
    <s v="Quest"/>
    <s v="Quest"/>
    <n v="425393.1"/>
    <m/>
    <n v="1"/>
    <m/>
    <m/>
    <m/>
    <n v="0"/>
    <m/>
    <n v="425393.1"/>
    <m/>
    <m/>
    <m/>
    <m/>
    <m/>
    <m/>
    <s v="Oyak Grup"/>
    <x v="0"/>
    <s v="Yenileme"/>
    <s v="Hizmet"/>
    <s v="Bakım ve Destek Hizmeti"/>
    <s v="Key Account"/>
    <x v="0"/>
    <x v="0"/>
    <s v="Yurt İçi"/>
    <s v="Türkiye"/>
  </r>
  <r>
    <s v="Q4"/>
    <x v="0"/>
    <x v="10"/>
    <m/>
    <s v="FLAS TURIZM INSAAT TAAHHÜT TIC. LTD. STI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2002"/>
    <m/>
    <m/>
    <s v="JTI"/>
    <x v="0"/>
    <s v="Yenileme"/>
    <s v="Hizmet"/>
    <s v="Çağrı Merkezi"/>
    <s v="Key Account"/>
    <x v="0"/>
    <x v="0"/>
    <s v="Yurt İçi"/>
    <s v="Türkiye"/>
  </r>
  <r>
    <s v="Q4"/>
    <x v="0"/>
    <x v="10"/>
    <m/>
    <s v="FLAS TURIZM INSAAT TAAHHÜT TIC. LTD. STI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2003"/>
    <m/>
    <m/>
    <s v="JTI"/>
    <x v="0"/>
    <s v="Yenileme"/>
    <s v="Hizmet"/>
    <s v="Çağrı Merkezi"/>
    <s v="Key Account"/>
    <x v="0"/>
    <x v="0"/>
    <s v="Yurt İçi"/>
    <s v="Türkiye"/>
  </r>
  <r>
    <s v="Q4"/>
    <x v="0"/>
    <x v="10"/>
    <m/>
    <s v="KILKISLI MES. TEK. MAM. GIDA MAD. SAN. TIC. LTD. STI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2005"/>
    <m/>
    <m/>
    <s v="JTI"/>
    <x v="0"/>
    <s v="Yenileme"/>
    <s v="Hizmet"/>
    <s v="Çağrı Merkezi"/>
    <s v="Key Account"/>
    <x v="0"/>
    <x v="0"/>
    <s v="Yurt İçi"/>
    <s v="Türkiye"/>
  </r>
  <r>
    <s v="Q4"/>
    <x v="0"/>
    <x v="10"/>
    <m/>
    <s v="ONGUN EMGIN GIDA DAG. PAZ. TUR.SAN. TIC. LTD. STI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2021"/>
    <m/>
    <m/>
    <s v="JTI"/>
    <x v="0"/>
    <s v="Yenileme"/>
    <s v="Hizmet"/>
    <s v="Çağrı Merkezi"/>
    <s v="Key Account"/>
    <x v="0"/>
    <x v="0"/>
    <s v="Yurt İçi"/>
    <s v="Türkiye"/>
  </r>
  <r>
    <s v="Q4"/>
    <x v="0"/>
    <x v="10"/>
    <m/>
    <s v="ONGUN EMGIN GIDA DAG. PAZ. TUR.SAN. TIC. LTD. STI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2022"/>
    <m/>
    <m/>
    <s v="JTI"/>
    <x v="0"/>
    <s v="Yenileme"/>
    <s v="Hizmet"/>
    <s v="Çağrı Merkezi"/>
    <s v="Key Account"/>
    <x v="0"/>
    <x v="0"/>
    <s v="Yurt İçi"/>
    <s v="Türkiye"/>
  </r>
  <r>
    <s v="Q4"/>
    <x v="0"/>
    <x v="10"/>
    <m/>
    <s v="ÖZÇELIK MESRUBAT VE GIDA MAD.TIC.PAZ.A.S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2008"/>
    <m/>
    <m/>
    <s v="JTI"/>
    <x v="0"/>
    <s v="Yenileme"/>
    <s v="Hizmet"/>
    <s v="Çağrı Merkezi"/>
    <s v="Key Account"/>
    <x v="0"/>
    <x v="0"/>
    <s v="Yurt İçi"/>
    <s v="Türkiye"/>
  </r>
  <r>
    <s v="Q4"/>
    <x v="0"/>
    <x v="10"/>
    <m/>
    <s v="REYMAR TÜTÜN MAM. DAG. VE PAZ. LTD. STI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2011"/>
    <m/>
    <m/>
    <s v="JTI"/>
    <x v="0"/>
    <s v="Yenileme"/>
    <s v="Hizmet"/>
    <s v="Çağrı Merkezi"/>
    <s v="Key Account"/>
    <x v="0"/>
    <x v="0"/>
    <s v="Yurt İçi"/>
    <s v="Türkiye"/>
  </r>
  <r>
    <s v="Q4"/>
    <x v="0"/>
    <x v="10"/>
    <m/>
    <s v="SAGIROGLU TÜTÜN ÜRÜN. INS.TAAH. SAN. VE TIC. LTD. STI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2012"/>
    <m/>
    <m/>
    <s v="JTI"/>
    <x v="0"/>
    <s v="Yenileme"/>
    <s v="Hizmet"/>
    <s v="Çağrı Merkezi"/>
    <s v="Key Account"/>
    <x v="0"/>
    <x v="0"/>
    <s v="Yurt İçi"/>
    <s v="Türkiye"/>
  </r>
  <r>
    <s v="Q4"/>
    <x v="0"/>
    <x v="10"/>
    <m/>
    <s v="SEYDIM DAG.PAZ.A.S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2014"/>
    <m/>
    <m/>
    <s v="JTI"/>
    <x v="0"/>
    <s v="Yenileme"/>
    <s v="Hizmet"/>
    <s v="Çağrı Merkezi"/>
    <s v="Key Account"/>
    <x v="0"/>
    <x v="0"/>
    <s v="Yurt İçi"/>
    <s v="Türkiye"/>
  </r>
  <r>
    <s v="Q4"/>
    <x v="0"/>
    <x v="10"/>
    <m/>
    <s v="ZÜMRÜT TEKEL ÜRÜNLERI GIDA PAZ.INS.TAAH.SAN.VE.TIC.LTD STI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2020"/>
    <m/>
    <m/>
    <s v="JTI"/>
    <x v="0"/>
    <s v="Yenileme"/>
    <s v="Hizmet"/>
    <s v="Çağrı Merkezi"/>
    <s v="Key Account"/>
    <x v="0"/>
    <x v="0"/>
    <s v="Yurt İçi"/>
    <s v="Türkiye"/>
  </r>
  <r>
    <s v="Q3"/>
    <x v="1"/>
    <x v="7"/>
    <m/>
    <s v="POLARİS YAZILIM ÇÖZÜMLERİ VE DANIŞMANLIK HİZMETLERİ LTD.ŞTİ."/>
    <s v="WProje Yönetimi.01.008"/>
    <s v="Webplus Distribution Satış-Dağıtım Yazılımı (Enterprise) Kiralama Hizmeti"/>
    <s v="Univera - Kanal"/>
    <x v="5"/>
    <s v="Enroute"/>
    <s v="Webplus"/>
    <n v="28519.87"/>
    <m/>
    <n v="3"/>
    <m/>
    <n v="85559.61"/>
    <m/>
    <n v="0"/>
    <m/>
    <n v="85559.61"/>
    <m/>
    <m/>
    <m/>
    <m/>
    <m/>
    <m/>
    <s v="Polaris"/>
    <x v="0"/>
    <s v="Yeni Satış"/>
    <s v="Lisans"/>
    <s v="Lisans Kiralama"/>
    <s v="Diğer"/>
    <x v="1"/>
    <x v="5"/>
    <s v="Yurt İçi"/>
    <s v="Türkiye"/>
  </r>
  <r>
    <s v="Q4"/>
    <x v="0"/>
    <x v="10"/>
    <m/>
    <s v="ONGUN EMGIN GIDA DAG. PAZ. TUR.SAN. TIC. LTD. STI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2023"/>
    <m/>
    <m/>
    <s v="JTI"/>
    <x v="0"/>
    <s v="Yenileme"/>
    <s v="Hizmet"/>
    <s v="Çağrı Merkezi"/>
    <s v="Key Account"/>
    <x v="0"/>
    <x v="0"/>
    <s v="Yurt İçi"/>
    <s v="Türkiye"/>
  </r>
  <r>
    <s v="Q4"/>
    <x v="0"/>
    <x v="10"/>
    <m/>
    <s v="ONGUN EMGIN GIDA DAG. PAZ. TUR.SAN. TIC. LTD. STI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2024"/>
    <m/>
    <m/>
    <s v="JTI"/>
    <x v="0"/>
    <s v="Yenileme"/>
    <s v="Hizmet"/>
    <s v="Çağrı Merkezi"/>
    <s v="Key Account"/>
    <x v="0"/>
    <x v="0"/>
    <s v="Yurt İçi"/>
    <s v="Türkiye"/>
  </r>
  <r>
    <s v="Q4"/>
    <x v="0"/>
    <x v="10"/>
    <m/>
    <s v="ONGUN EMGIN GIDA DAG. PAZ. TUR.SAN. TIC. LTD. STI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2025"/>
    <m/>
    <m/>
    <s v="JTI"/>
    <x v="0"/>
    <s v="Yenileme"/>
    <s v="Hizmet"/>
    <s v="Çağrı Merkezi"/>
    <s v="Key Account"/>
    <x v="0"/>
    <x v="0"/>
    <s v="Yurt İçi"/>
    <s v="Türkiye"/>
  </r>
  <r>
    <s v="Q3"/>
    <x v="1"/>
    <x v="7"/>
    <m/>
    <s v="SANİPAK SAĞLIKLI YAŞAM ÜRÜNLERİ SAN VE TİC AŞ"/>
    <s v="SH.01.001"/>
    <s v="Stokbar Panorama - Proje ve Ürün Yönetimi Danışmanlığı Hizmeti"/>
    <s v="Univera - Eczacıbaşı Girişim"/>
    <x v="11"/>
    <s v="Stokbar"/>
    <s v="Stokbar"/>
    <n v="17150"/>
    <m/>
    <n v="70"/>
    <m/>
    <m/>
    <m/>
    <n v="0"/>
    <m/>
    <n v="1200500"/>
    <m/>
    <m/>
    <m/>
    <m/>
    <m/>
    <m/>
    <s v="Eczacıbaşı"/>
    <x v="0"/>
    <s v="Yeni Satış"/>
    <s v="Hizmet"/>
    <s v="Proje Yönetimi ve Danışmanlık"/>
    <s v="Diğer"/>
    <x v="0"/>
    <x v="0"/>
    <s v="Yurt İçi"/>
    <s v="Türkiye"/>
  </r>
  <r>
    <s v="Q3"/>
    <x v="1"/>
    <x v="7"/>
    <m/>
    <s v="SANİPAK SAĞLIKLI YAŞAM ÜRÜNLERİ SAN VE TİC AŞ"/>
    <s v="SY.01.009"/>
    <s v="Stokbar Panorama - Platform Back Office Kullanıcı Yazılımı"/>
    <s v="Univera - Eczacıbaşı Girişim"/>
    <x v="11"/>
    <s v="Stokbar"/>
    <s v="Stokbar"/>
    <n v="10500"/>
    <m/>
    <n v="40"/>
    <m/>
    <m/>
    <m/>
    <n v="0"/>
    <m/>
    <n v="420000"/>
    <m/>
    <m/>
    <m/>
    <m/>
    <m/>
    <m/>
    <s v="Eczacıbaşı"/>
    <x v="0"/>
    <s v="Yeni Satış"/>
    <s v="Lisans"/>
    <s v="Lisans Satışı"/>
    <s v="Diğer"/>
    <x v="0"/>
    <x v="0"/>
    <s v="Yurt İçi"/>
    <s v="Türkiye"/>
  </r>
  <r>
    <s v="Q3"/>
    <x v="1"/>
    <x v="7"/>
    <m/>
    <s v="SANİPAK SAĞLIKLI YAŞAM ÜRÜNLERİ SAN VE TİC AŞ"/>
    <s v="SY.01.008"/>
    <s v="Stokbar Panorama - Depo / Lokasyon Yazılımı"/>
    <s v="Univera - Eczacıbaşı Girişim"/>
    <x v="11"/>
    <s v="Stokbar"/>
    <s v="Stokbar"/>
    <n v="45000"/>
    <m/>
    <n v="8"/>
    <m/>
    <m/>
    <m/>
    <n v="0"/>
    <m/>
    <n v="360000"/>
    <m/>
    <m/>
    <m/>
    <m/>
    <m/>
    <m/>
    <s v="Eczacıbaşı"/>
    <x v="0"/>
    <s v="Yeni Satış"/>
    <s v="Lisans"/>
    <s v="Lisans Satışı"/>
    <s v="Diğer"/>
    <x v="0"/>
    <x v="0"/>
    <s v="Yurt İçi"/>
    <s v="Türkiye"/>
  </r>
  <r>
    <s v="Q3"/>
    <x v="1"/>
    <x v="7"/>
    <m/>
    <s v="SANİPAK SAĞLIKLI YAŞAM ÜRÜNLERİ SAN VE TİC AŞ"/>
    <s v="SY.01.005"/>
    <s v="Stokbar Panorama - Depo &amp; Üretim Yönetimi Çözüm Yazılımı (Business)"/>
    <s v="Univera - Eczacıbaşı Girişim"/>
    <x v="11"/>
    <s v="Stokbar"/>
    <s v="Stokbar"/>
    <n v="174000"/>
    <m/>
    <n v="1"/>
    <m/>
    <m/>
    <m/>
    <n v="0"/>
    <m/>
    <n v="174000"/>
    <m/>
    <m/>
    <m/>
    <m/>
    <m/>
    <m/>
    <s v="Eczacıbaşı"/>
    <x v="0"/>
    <s v="Yeni Satış"/>
    <s v="Lisans"/>
    <s v="Lisans Satışı"/>
    <s v="Diğer"/>
    <x v="0"/>
    <x v="0"/>
    <s v="Yurt İçi"/>
    <s v="Türkiye"/>
  </r>
  <r>
    <s v="Q3"/>
    <x v="1"/>
    <x v="7"/>
    <m/>
    <s v="SANİPAK SAĞLIKLI YAŞAM ÜRÜNLERİ SAN VE TİC AŞ"/>
    <s v="SH.03.006"/>
    <s v="Stokbar Panorama - Çağrı Başı Destek Hizmeti"/>
    <s v="Univera - Eczacıbaşı Girişim"/>
    <x v="11"/>
    <s v="Stokbar"/>
    <s v="Stokbar"/>
    <n v="6500"/>
    <m/>
    <n v="35"/>
    <m/>
    <m/>
    <m/>
    <n v="0"/>
    <m/>
    <n v="227500"/>
    <m/>
    <m/>
    <m/>
    <m/>
    <m/>
    <m/>
    <s v="Eczacıbaşı"/>
    <x v="0"/>
    <s v="Yenileme"/>
    <s v="Hizmet"/>
    <s v="Çağrı Merkezi"/>
    <s v="Diğer"/>
    <x v="0"/>
    <x v="0"/>
    <s v="Yurt İçi"/>
    <s v="Türkiye"/>
  </r>
  <r>
    <s v="Q3"/>
    <x v="1"/>
    <x v="7"/>
    <m/>
    <s v="KENT GIDA MADDELERİ SAN VE TİC.AŞ."/>
    <s v="QH.02.001"/>
    <s v="Quest Panorama - Yazılım Bakımı, Yaşatma ve Merkezi Destek Hizmeti"/>
    <s v="Univera - Kent Gıda"/>
    <x v="12"/>
    <s v="Quest"/>
    <s v="Quest"/>
    <n v="589433.46"/>
    <m/>
    <n v="1"/>
    <m/>
    <m/>
    <m/>
    <n v="0"/>
    <m/>
    <n v="589433.46"/>
    <m/>
    <m/>
    <m/>
    <m/>
    <m/>
    <m/>
    <s v="Mondelez"/>
    <x v="0"/>
    <s v="Yenileme"/>
    <s v="Hizmet"/>
    <s v="Bakım ve Destek Hizmeti"/>
    <s v="Key Account"/>
    <x v="0"/>
    <x v="0"/>
    <s v="Yurt İçi"/>
    <s v="Türkiye"/>
  </r>
  <r>
    <s v="Q3"/>
    <x v="1"/>
    <x v="7"/>
    <m/>
    <s v="Turk Elektronik Para Anonim Şirketi"/>
    <s v="500001210"/>
    <s v="Hakediş Bedeli"/>
    <s v="Univera - Turk ELektronik Para"/>
    <x v="10"/>
    <s v="Bütünleşik Finans"/>
    <s v="Hakediş"/>
    <n v="831721.38"/>
    <m/>
    <n v="1"/>
    <m/>
    <n v="831721.38"/>
    <m/>
    <n v="0"/>
    <m/>
    <n v="831721.38"/>
    <m/>
    <m/>
    <m/>
    <m/>
    <m/>
    <m/>
    <s v="Türk Elektronik Para A.Ş."/>
    <x v="2"/>
    <s v="Yeni Satış"/>
    <s v="Komisyon"/>
    <s v="Bütünleşik Finans"/>
    <s v="Param Grup"/>
    <x v="0"/>
    <x v="0"/>
    <s v="Yurt İçi"/>
    <s v="Türkiye"/>
  </r>
  <r>
    <s v="Q4"/>
    <x v="0"/>
    <x v="10"/>
    <m/>
    <s v="DOLUCA SARAPÇILIK VE PAZARLAMA AS."/>
    <s v="EH.05.002"/>
    <s v="EnRoute Panorama - Rapor Gelistirme Hizmeti"/>
    <s v="Univera - Brown Forman"/>
    <x v="12"/>
    <s v="Enroute"/>
    <m/>
    <n v="11225.93"/>
    <m/>
    <n v="1"/>
    <m/>
    <n v="11225.93"/>
    <m/>
    <n v="0"/>
    <m/>
    <n v="11225.93"/>
    <m/>
    <n v="0"/>
    <n v="0"/>
    <s v="UNI240000002069"/>
    <m/>
    <m/>
    <s v="Brown Forman"/>
    <x v="0"/>
    <s v="Yeni Satış"/>
    <s v="Hizmet"/>
    <s v="Rapor Geliştirme"/>
    <s v="Key Account"/>
    <x v="0"/>
    <x v="0"/>
    <s v="Yurt İçi"/>
    <s v="Türkiye"/>
  </r>
  <r>
    <s v="Q4"/>
    <x v="0"/>
    <x v="10"/>
    <m/>
    <s v="ALTUN TEMIZLIK TÜTÜN ÜRÜNLERI PAZARLAMA A .S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1991"/>
    <m/>
    <m/>
    <s v="JTI"/>
    <x v="0"/>
    <s v="Yenileme"/>
    <s v="Hizmet"/>
    <s v="Çağrı Merkezi"/>
    <s v="Key Account"/>
    <x v="0"/>
    <x v="0"/>
    <s v="Yurt İçi"/>
    <s v="Türkiye"/>
  </r>
  <r>
    <s v="Q4"/>
    <x v="0"/>
    <x v="10"/>
    <m/>
    <s v="ARME DAGITIM PAZARLAMA SANAYI VE TIC. A.S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1992"/>
    <m/>
    <m/>
    <s v="JTI"/>
    <x v="0"/>
    <s v="Yenileme"/>
    <s v="Hizmet"/>
    <s v="Çağrı Merkezi"/>
    <s v="Key Account"/>
    <x v="0"/>
    <x v="0"/>
    <s v="Yurt İçi"/>
    <s v="Türkiye"/>
  </r>
  <r>
    <s v="Q4"/>
    <x v="0"/>
    <x v="10"/>
    <m/>
    <s v="ONGUN EMGIN GIDA DAG. PAZ. TUR.SAN. TIC. LTD. STI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2026"/>
    <m/>
    <m/>
    <s v="JTI"/>
    <x v="0"/>
    <s v="Yenileme"/>
    <s v="Hizmet"/>
    <s v="Çağrı Merkezi"/>
    <s v="Key Account"/>
    <x v="0"/>
    <x v="0"/>
    <s v="Yurt İçi"/>
    <s v="Türkiye"/>
  </r>
  <r>
    <s v="Q4"/>
    <x v="0"/>
    <x v="10"/>
    <m/>
    <s v="ONGUN EMGIN GIDA DAG. PAZ. TUR.SAN. TIC. LTD. STI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2027"/>
    <m/>
    <m/>
    <s v="JTI"/>
    <x v="0"/>
    <s v="Yenileme"/>
    <s v="Hizmet"/>
    <s v="Çağrı Merkezi"/>
    <s v="Key Account"/>
    <x v="0"/>
    <x v="0"/>
    <s v="Yurt İçi"/>
    <s v="Türkiye"/>
  </r>
  <r>
    <s v="Q3"/>
    <x v="1"/>
    <x v="8"/>
    <m/>
    <s v="BEYLERBEYİ İÇECEK PAZARLAMA A.Ş"/>
    <s v="QH.07.001"/>
    <s v="Quest Panorama - Rapor Geliştirme Hizmeti"/>
    <s v="Univera - Sarper İçecek"/>
    <x v="13"/>
    <s v="Quest"/>
    <s v="Quest"/>
    <n v="22050"/>
    <m/>
    <n v="4"/>
    <m/>
    <m/>
    <m/>
    <m/>
    <m/>
    <n v="88200"/>
    <m/>
    <m/>
    <m/>
    <s v="1000001028"/>
    <m/>
    <m/>
    <s v="Beylerbeyi"/>
    <x v="0"/>
    <s v="Yeni Satış"/>
    <s v="Hizmet"/>
    <s v="Rapor Geliştirme"/>
    <s v="Diğer"/>
    <x v="0"/>
    <x v="0"/>
    <s v="Yurt İçi"/>
    <s v="Türkiye"/>
  </r>
  <r>
    <s v="Q3"/>
    <x v="1"/>
    <x v="8"/>
    <m/>
    <s v="BEYLERBEYİ İÇECEK PAZARLAMA A.Ş"/>
    <s v="QH.03.005"/>
    <s v="Quest Panorama - Kullanıcı Yazılımları Kiralama Hizmeti (Enterprise)"/>
    <s v="Univera - Sarper İçecek"/>
    <x v="13"/>
    <s v="Quest"/>
    <s v="Quest"/>
    <n v="14338.35"/>
    <m/>
    <n v="4"/>
    <m/>
    <m/>
    <m/>
    <m/>
    <m/>
    <n v="57353.4"/>
    <m/>
    <m/>
    <m/>
    <s v="1000001028"/>
    <m/>
    <m/>
    <s v="Beylerbeyi"/>
    <x v="0"/>
    <s v="Yeni Satış"/>
    <s v="Lisans"/>
    <s v="Lisans Kiralama"/>
    <s v="Diğer"/>
    <x v="0"/>
    <x v="0"/>
    <s v="Yurt İçi"/>
    <s v="Türkiye"/>
  </r>
  <r>
    <s v="Q3"/>
    <x v="1"/>
    <x v="8"/>
    <m/>
    <s v="Duru Pazarlama Ticaret Ve Sanayi A.Ş."/>
    <s v="EH.06.001"/>
    <s v="Enroute Panorama - Hosting Hizmeti"/>
    <s v="Univera - Henkel"/>
    <x v="16"/>
    <s v="Hosting"/>
    <s v="Enroute"/>
    <n v="57261.35"/>
    <m/>
    <n v="1"/>
    <m/>
    <m/>
    <m/>
    <m/>
    <m/>
    <n v="57261.35"/>
    <m/>
    <m/>
    <m/>
    <m/>
    <m/>
    <m/>
    <s v="Henkel"/>
    <x v="0"/>
    <s v="Yenileme"/>
    <s v="Hizmet"/>
    <s v="Hosting"/>
    <s v="Diğer"/>
    <x v="0"/>
    <x v="0"/>
    <s v="Yurt İçi"/>
    <s v="Türkiye"/>
  </r>
  <r>
    <s v="Q4"/>
    <x v="0"/>
    <x v="10"/>
    <m/>
    <s v="PERNOD RICARD ISTANBUL IÇ VE DIS TIC. LTD. STI"/>
    <s v="EH.02.001"/>
    <s v="EnRoute Panorama - Yazilim Bakimi, Yasatma ve Merkezi Destek Hizmeti"/>
    <s v="Univera - Pernod Ricard"/>
    <x v="13"/>
    <s v="Enroute"/>
    <m/>
    <n v="1041111.6"/>
    <m/>
    <n v="0.5"/>
    <m/>
    <n v="520555.8"/>
    <m/>
    <n v="0"/>
    <m/>
    <n v="520555.8"/>
    <m/>
    <n v="0"/>
    <n v="0"/>
    <s v="UNI240000002081"/>
    <m/>
    <m/>
    <s v="Pernod Ricard"/>
    <x v="0"/>
    <s v="Yenileme"/>
    <s v="Hizmet"/>
    <s v="Bakım ve Destek Hizmeti"/>
    <s v="Key Account"/>
    <x v="0"/>
    <x v="0"/>
    <s v="Yurt İçi"/>
    <s v="Türkiye"/>
  </r>
  <r>
    <s v="Q4"/>
    <x v="0"/>
    <x v="10"/>
    <m/>
    <s v="PERNOD RICARD ISTANBUL IÇ VE DIS TIC. LTD. STI"/>
    <s v="EH.02.001"/>
    <s v="EnRoute Panorama - Yazilim Bakimi, Yasatma ve Merkezi Destek Hizmeti"/>
    <s v="Univera - Pernod Ricard"/>
    <x v="13"/>
    <s v="Enroute"/>
    <m/>
    <n v="100000"/>
    <m/>
    <n v="0.5"/>
    <m/>
    <n v="50000"/>
    <m/>
    <n v="0"/>
    <m/>
    <n v="50000"/>
    <m/>
    <n v="0"/>
    <n v="0"/>
    <s v="UNI240000002081"/>
    <m/>
    <m/>
    <s v="Pernod Ricard"/>
    <x v="0"/>
    <s v="Yenileme"/>
    <s v="Hizmet"/>
    <s v="Bakım ve Destek Hizmeti"/>
    <s v="Key Account"/>
    <x v="0"/>
    <x v="0"/>
    <s v="Yurt İçi"/>
    <s v="Türkiye"/>
  </r>
  <r>
    <s v="Q4"/>
    <x v="0"/>
    <x v="10"/>
    <m/>
    <s v="PERNOD RICARD ISTANBUL IÇ VE DIS TIC. LTD. STI"/>
    <s v="EH.03.001"/>
    <s v="EnRoute Panorama - Çafri Merkezi Hizmeti  (MSD)"/>
    <s v="Univera - Pernod Ricard"/>
    <x v="13"/>
    <s v="Enroute"/>
    <m/>
    <n v="18021.870243902442"/>
    <m/>
    <n v="20.5"/>
    <m/>
    <n v="369448.33500000002"/>
    <m/>
    <n v="-5.0000000000000001E-3"/>
    <m/>
    <n v="369448.34"/>
    <m/>
    <n v="0"/>
    <n v="0"/>
    <s v="UNI240000002081"/>
    <m/>
    <m/>
    <s v="Pernod Ricard"/>
    <x v="0"/>
    <s v="Yenileme"/>
    <s v="Hizmet"/>
    <s v="Çağrı Merkezi"/>
    <s v="Key Account"/>
    <x v="0"/>
    <x v="0"/>
    <s v="Yurt İçi"/>
    <s v="Türkiye"/>
  </r>
  <r>
    <s v="Q3"/>
    <x v="1"/>
    <x v="8"/>
    <m/>
    <s v="KP GIDA DAĞITIM PAZARLAMA OTOMOBİL İTHALAT İHRACAT SANAYİ VE TİCARET LİMİTED ŞİRKETİ"/>
    <s v="UH.01.002"/>
    <s v="Unidox Kontör"/>
    <s v="Univera Kontör Satışı"/>
    <x v="6"/>
    <s v="E-Dönüşüm"/>
    <s v="Unidox"/>
    <n v="2.5"/>
    <m/>
    <n v="10000"/>
    <m/>
    <m/>
    <m/>
    <m/>
    <m/>
    <n v="25000"/>
    <m/>
    <m/>
    <m/>
    <m/>
    <m/>
    <m/>
    <s v="KP Gıda"/>
    <x v="3"/>
    <s v="Yeni Satış"/>
    <s v="Kontor"/>
    <s v="Kontor Satışı"/>
    <s v="Diğer"/>
    <x v="0"/>
    <x v="0"/>
    <s v="Yurt İçi"/>
    <s v="Türkiye"/>
  </r>
  <r>
    <s v="Q3"/>
    <x v="1"/>
    <x v="8"/>
    <m/>
    <s v="Shell &amp; Turcas Petrol A.Ş."/>
    <s v="OH.02.001"/>
    <s v="Outsource Yazılım Bakımı Hizmeti"/>
    <s v="Univera - Shell Bee"/>
    <x v="13"/>
    <s v="Enroute"/>
    <s v="Outsource - Hizmet"/>
    <n v="264750"/>
    <m/>
    <n v="1"/>
    <m/>
    <m/>
    <m/>
    <m/>
    <m/>
    <n v="264750"/>
    <m/>
    <m/>
    <m/>
    <m/>
    <m/>
    <m/>
    <s v="Shell"/>
    <x v="3"/>
    <s v="Yenileme"/>
    <s v="Hizmet"/>
    <s v="Bakım ve Destek Hizmeti"/>
    <s v="Diğer"/>
    <x v="0"/>
    <x v="0"/>
    <s v="Yurt İçi"/>
    <s v="Türkiye"/>
  </r>
  <r>
    <s v="Q3"/>
    <x v="1"/>
    <x v="8"/>
    <m/>
    <s v="PERNOD RICARD İSTANBUL İÇ VE DIŞ TİC. LTD. ŞTİ"/>
    <s v="EH.06.001"/>
    <s v="Enroute Panorama - Hosting Hizmeti"/>
    <s v="Univera - Pernod Ricard"/>
    <x v="13"/>
    <s v="Hosting"/>
    <s v="Enroute"/>
    <n v="305232.42"/>
    <m/>
    <n v="1"/>
    <m/>
    <m/>
    <m/>
    <m/>
    <m/>
    <n v="305232.42"/>
    <m/>
    <m/>
    <m/>
    <m/>
    <m/>
    <m/>
    <s v="Pernod Ricard"/>
    <x v="0"/>
    <s v="Yenileme"/>
    <s v="Hizmet"/>
    <s v="Hosting"/>
    <s v="Key Account"/>
    <x v="0"/>
    <x v="0"/>
    <s v="Yurt İçi"/>
    <s v="Türkiye"/>
  </r>
  <r>
    <s v="Q3"/>
    <x v="1"/>
    <x v="8"/>
    <m/>
    <s v="RED BULL GIDA DAĞITIM VE PAZARLAMA TİCARET LTD. ŞTİ"/>
    <s v="EH.06.001"/>
    <s v="Enroute Panorama - Hosting Hizmeti"/>
    <s v="Univera - Redbull"/>
    <x v="12"/>
    <s v="Hosting"/>
    <s v="Enroute"/>
    <n v="123973.75"/>
    <m/>
    <n v="1"/>
    <m/>
    <m/>
    <m/>
    <m/>
    <m/>
    <n v="123973.75"/>
    <m/>
    <m/>
    <m/>
    <m/>
    <m/>
    <m/>
    <s v="Redbull"/>
    <x v="0"/>
    <s v="Yenileme"/>
    <s v="Hizmet"/>
    <s v="Hosting"/>
    <s v="Diğer"/>
    <x v="0"/>
    <x v="0"/>
    <s v="Yurt İçi"/>
    <s v="Türkiye"/>
  </r>
  <r>
    <s v="Q4"/>
    <x v="0"/>
    <x v="10"/>
    <m/>
    <s v="PERNOD RICARD ISTANBUL IÇ VE DIS TIC. LTD. STI"/>
    <s v="EH.02.001"/>
    <s v="EnRoute Panorama - Yazilim Bakimi, Yasatma ve Merkezi Destek Hizmeti"/>
    <s v="Univera - Pernod Ricard"/>
    <x v="13"/>
    <s v="Enroute"/>
    <m/>
    <n v="20112.560000000001"/>
    <m/>
    <n v="0.5"/>
    <m/>
    <n v="10056.280000000001"/>
    <m/>
    <n v="0"/>
    <m/>
    <n v="10056.280000000001"/>
    <m/>
    <n v="0"/>
    <n v="0"/>
    <s v="UNI240000002081"/>
    <m/>
    <m/>
    <s v="Pernod Ricard"/>
    <x v="0"/>
    <s v="Yenileme"/>
    <s v="Hizmet"/>
    <s v="Bakım ve Destek Hizmeti"/>
    <s v="Key Account"/>
    <x v="0"/>
    <x v="0"/>
    <s v="Yurt İçi"/>
    <s v="Türkiye"/>
  </r>
  <r>
    <s v="Q3"/>
    <x v="1"/>
    <x v="8"/>
    <m/>
    <s v="KENT GIDA MADDELERİ SAN VE TİC.AŞ."/>
    <s v="EH.06.001"/>
    <s v="Enroute Panorama - Hosting Hizmeti"/>
    <s v="Univera - Kent Gıda"/>
    <x v="12"/>
    <s v="Hosting"/>
    <s v="Enroute"/>
    <n v="132870.53"/>
    <m/>
    <n v="1"/>
    <m/>
    <m/>
    <m/>
    <m/>
    <m/>
    <n v="132870.53"/>
    <m/>
    <m/>
    <m/>
    <m/>
    <m/>
    <m/>
    <s v="Mondelez"/>
    <x v="0"/>
    <s v="Yenileme"/>
    <s v="Hizmet"/>
    <s v="Hosting"/>
    <s v="Key Account"/>
    <x v="0"/>
    <x v="0"/>
    <s v="Yurt İçi"/>
    <s v="Türkiye"/>
  </r>
  <r>
    <s v="Q3"/>
    <x v="1"/>
    <x v="8"/>
    <m/>
    <s v="ÇAĞAN KOZMETİK TEMİZLİK ELEKTRİK GIDA SANAYİ VE TİCARET LTD. ŞTİ."/>
    <s v="UH.01.002"/>
    <s v="Unidox Kontör"/>
    <s v="Univera Kontör Satışı"/>
    <x v="6"/>
    <s v="E-Dönüşüm"/>
    <s v="Unidox"/>
    <n v="3"/>
    <m/>
    <n v="10000"/>
    <m/>
    <m/>
    <m/>
    <m/>
    <m/>
    <n v="30000"/>
    <m/>
    <m/>
    <m/>
    <m/>
    <m/>
    <m/>
    <s v="Çağan Kozmetik"/>
    <x v="0"/>
    <s v="Yeni Satış"/>
    <s v="Kontor"/>
    <s v="Kontor Satışı"/>
    <s v="Diğer"/>
    <x v="0"/>
    <x v="0"/>
    <s v="Yurt İçi"/>
    <s v="Türkiye"/>
  </r>
  <r>
    <s v="Q3"/>
    <x v="1"/>
    <x v="8"/>
    <m/>
    <s v="ÇAĞAN KOZMETİK TEMİZLİK ELEKTRİK GIDA SANAYİ VE TİCARET LTD. ŞTİ."/>
    <s v="UH.01.002"/>
    <s v="Unidox Kontör"/>
    <s v="Univera Kontör Satışı"/>
    <x v="6"/>
    <s v="E-Dönüşüm"/>
    <s v="Unidox"/>
    <n v="3"/>
    <m/>
    <n v="-10000"/>
    <m/>
    <m/>
    <m/>
    <m/>
    <m/>
    <n v="-30000"/>
    <m/>
    <m/>
    <m/>
    <m/>
    <m/>
    <m/>
    <s v="Çağan Kozmetik"/>
    <x v="0"/>
    <s v="Yeni Satış"/>
    <s v="Kontor"/>
    <s v="Kontor Satışı"/>
    <s v="Diğer"/>
    <x v="0"/>
    <x v="0"/>
    <s v="Yurt İçi"/>
    <s v="Türkiye"/>
  </r>
  <r>
    <s v="Q3"/>
    <x v="1"/>
    <x v="8"/>
    <m/>
    <s v="DARDANEL DAĞITIM A.Ş."/>
    <s v="EH.06.001"/>
    <s v="Enroute Panorama - Hosting Hizmeti"/>
    <s v="Univera - Dardanel"/>
    <x v="12"/>
    <s v="Hosting"/>
    <s v="Enroute"/>
    <n v="83545.929999999993"/>
    <m/>
    <n v="1"/>
    <m/>
    <m/>
    <m/>
    <m/>
    <m/>
    <n v="83545.929999999993"/>
    <m/>
    <m/>
    <m/>
    <m/>
    <m/>
    <m/>
    <s v="Dardanel"/>
    <x v="0"/>
    <s v="Yenileme"/>
    <s v="Hizmet"/>
    <s v="Hosting"/>
    <s v="Diğer"/>
    <x v="0"/>
    <x v="0"/>
    <s v="Yurt İçi"/>
    <s v="Türkiye"/>
  </r>
  <r>
    <s v="Q3"/>
    <x v="1"/>
    <x v="8"/>
    <m/>
    <s v="TCHIBO KAHVE MAMÜLLERİ DAĞ. VE PAZ. TİC. LTD. ŞTİ."/>
    <s v="EH.06.001"/>
    <s v="Enroute Panorama - Hosting Hizmeti"/>
    <s v="Univera - Tchibo"/>
    <x v="12"/>
    <s v="Hosting"/>
    <s v="Enroute"/>
    <n v="12603.81"/>
    <m/>
    <n v="1"/>
    <m/>
    <m/>
    <m/>
    <m/>
    <m/>
    <n v="12603.81"/>
    <m/>
    <m/>
    <m/>
    <m/>
    <m/>
    <m/>
    <s v="Tchibo"/>
    <x v="3"/>
    <s v="Yeni Satış"/>
    <s v="Hizmet"/>
    <s v="Hosting"/>
    <s v="Diğer"/>
    <x v="0"/>
    <x v="0"/>
    <s v="Yurt İçi"/>
    <s v="Türkiye"/>
  </r>
  <r>
    <s v="Q3"/>
    <x v="1"/>
    <x v="8"/>
    <m/>
    <s v="TCHIBO KAHVE MAMÜLLERİ DAĞ. VE PAZ. TİC. LTD. ŞTİ."/>
    <s v="EH.06.001"/>
    <s v="Enroute Panorama - Hosting Hizmeti"/>
    <s v="Univera - Tchibo"/>
    <x v="12"/>
    <s v="Hosting"/>
    <s v="Enroute"/>
    <n v="64397.709935999999"/>
    <m/>
    <n v="1"/>
    <m/>
    <m/>
    <m/>
    <m/>
    <m/>
    <n v="64397.709935999999"/>
    <m/>
    <m/>
    <m/>
    <m/>
    <m/>
    <m/>
    <s v="Tchibo"/>
    <x v="3"/>
    <s v="Yeni Satış"/>
    <s v="Hizmet"/>
    <s v="Hosting"/>
    <s v="Diğer"/>
    <x v="0"/>
    <x v="0"/>
    <s v="Yurt İçi"/>
    <s v="Türkiye"/>
  </r>
  <r>
    <s v="Q3"/>
    <x v="1"/>
    <x v="8"/>
    <m/>
    <s v="MATRIKS BİLGİSAYAR SİSTEMLERİ LTD.ŞTİ"/>
    <s v="UH.01.002"/>
    <s v="Unidox Kontör"/>
    <s v="Univera Kontör Satışı"/>
    <x v="5"/>
    <s v="E-Dönüşüm"/>
    <s v="Unidox"/>
    <n v="4.6319999999999997"/>
    <m/>
    <n v="2000"/>
    <m/>
    <m/>
    <m/>
    <m/>
    <m/>
    <n v="9264"/>
    <m/>
    <m/>
    <m/>
    <m/>
    <m/>
    <m/>
    <s v="Matriks"/>
    <x v="0"/>
    <s v="Yeni Satış"/>
    <s v="Kontor"/>
    <s v="Kontor Satışı"/>
    <s v="Diğer"/>
    <x v="1"/>
    <x v="2"/>
    <s v="Yurt İçi"/>
    <s v="Türkiye"/>
  </r>
  <r>
    <s v="Q3"/>
    <x v="1"/>
    <x v="8"/>
    <m/>
    <s v="ÖZKAN TİCARET ERHAN ÖZKAN"/>
    <s v="UH.01.002"/>
    <s v="Unidox Kontör"/>
    <s v="Univera Doğuş Çay Projesi"/>
    <x v="6"/>
    <s v="E-Dönüşüm"/>
    <s v="Unidox"/>
    <n v="1.72"/>
    <m/>
    <n v="50000"/>
    <m/>
    <m/>
    <m/>
    <m/>
    <m/>
    <n v="86000"/>
    <m/>
    <m/>
    <m/>
    <m/>
    <m/>
    <m/>
    <s v="Doğuş Çay"/>
    <x v="0"/>
    <s v="Yeni Satış"/>
    <s v="Kontor"/>
    <s v="Kontor Satışı"/>
    <s v="Diğer"/>
    <x v="0"/>
    <x v="0"/>
    <s v="Yurt İçi"/>
    <s v="Türkiye"/>
  </r>
  <r>
    <s v="Q4"/>
    <x v="0"/>
    <x v="11"/>
    <m/>
    <s v="ERIKLI SU VE MESRUBAT SAN. TIC. A.S"/>
    <s v="EH.03.003"/>
    <s v="EnRoute Panorama - Uzman Destek Hizmeti"/>
    <s v="Univera - Nestle Waters"/>
    <x v="11"/>
    <s v="Enroute"/>
    <m/>
    <n v="27000"/>
    <m/>
    <n v="1"/>
    <m/>
    <n v="27000"/>
    <m/>
    <n v="0"/>
    <m/>
    <n v="27000"/>
    <m/>
    <n v="0"/>
    <n v="0"/>
    <s v="UNI240000002120"/>
    <m/>
    <m/>
    <s v="Nestle"/>
    <x v="1"/>
    <s v="Yenileme"/>
    <s v="Hizmet"/>
    <s v="Hosting"/>
    <s v="Key Account"/>
    <x v="0"/>
    <x v="0"/>
    <s v="Yurt İçi"/>
    <s v="Türkiye"/>
  </r>
  <r>
    <s v="Q3"/>
    <x v="1"/>
    <x v="8"/>
    <m/>
    <s v="MİYA OTOMASYON VE BARKOD BILISIM SISTEMLERI SAN TİC. VE L.T.D. STI."/>
    <s v="WProje Yönetimi.02.001"/>
    <s v="Webplus (Android) Satış Temsilcisi Yazılımı"/>
    <s v="Univera - Kanal"/>
    <x v="5"/>
    <s v="Enroute"/>
    <s v="Webplus"/>
    <n v="4550"/>
    <m/>
    <n v="1"/>
    <m/>
    <m/>
    <m/>
    <m/>
    <m/>
    <n v="4550"/>
    <m/>
    <m/>
    <m/>
    <m/>
    <m/>
    <m/>
    <s v="Miya"/>
    <x v="0"/>
    <s v="Yeni Satış"/>
    <s v="Lisans"/>
    <s v="Lisans Satışı"/>
    <s v="Diğer"/>
    <x v="1"/>
    <x v="1"/>
    <s v="Yurt İçi"/>
    <s v="Türkiye"/>
  </r>
  <r>
    <s v="Q3"/>
    <x v="1"/>
    <x v="8"/>
    <m/>
    <s v="MATRIKS BİLGİSAYAR SİSTEMLERİ LTD.ŞTİ"/>
    <s v="WProje Yönetimi.01.003"/>
    <s v="Web Plus Ek Kullanıcı Yazılımı (1 Kullanıcı)"/>
    <s v="Univera - Kanal"/>
    <x v="5"/>
    <s v="Enroute"/>
    <s v="Webplus"/>
    <n v="4225"/>
    <m/>
    <n v="1"/>
    <m/>
    <m/>
    <m/>
    <m/>
    <m/>
    <n v="4225"/>
    <m/>
    <m/>
    <m/>
    <m/>
    <m/>
    <m/>
    <s v="Matriks"/>
    <x v="0"/>
    <s v="Yeni Satış"/>
    <s v="Lisans"/>
    <s v="Lisans Satışı"/>
    <s v="Diğer"/>
    <x v="1"/>
    <x v="2"/>
    <s v="Yurt İçi"/>
    <s v="Türkiye"/>
  </r>
  <r>
    <s v="Q3"/>
    <x v="1"/>
    <x v="8"/>
    <m/>
    <s v="MİYA OTOMASYON VE BARKOD BILISIM SISTEMLERI SAN TİC. VE L.T.D. STI."/>
    <s v="UH.01.002"/>
    <s v="Unidox Kontör"/>
    <s v="Univera Kontör Satışı"/>
    <x v="5"/>
    <s v="E-Dönüşüm"/>
    <s v="Unidox"/>
    <n v="1.95"/>
    <m/>
    <n v="10000"/>
    <m/>
    <m/>
    <m/>
    <m/>
    <m/>
    <n v="19500"/>
    <m/>
    <m/>
    <m/>
    <m/>
    <m/>
    <m/>
    <s v="Miya"/>
    <x v="0"/>
    <s v="Yeni Satış"/>
    <s v="Kontor"/>
    <s v="Kontor Satışı"/>
    <s v="Diğer"/>
    <x v="1"/>
    <x v="1"/>
    <s v="Yurt İçi"/>
    <s v="Türkiye"/>
  </r>
  <r>
    <s v="Q3"/>
    <x v="1"/>
    <x v="8"/>
    <m/>
    <s v="SEÇEM İÇECEK TÜTÜN İNŞAAT PETROL GIDA İTHALAT İHRACAT SANAYİ TİCARET LTD. ŞTİ."/>
    <s v="UH.01.002"/>
    <s v="Unidox Kontör"/>
    <s v="Univera Kontör Satışı"/>
    <x v="6"/>
    <s v="E-Dönüşüm"/>
    <s v="Unidox"/>
    <n v="2.8"/>
    <m/>
    <n v="10000"/>
    <m/>
    <m/>
    <m/>
    <m/>
    <m/>
    <n v="28000"/>
    <m/>
    <m/>
    <m/>
    <m/>
    <m/>
    <m/>
    <s v="Seçem İçecek"/>
    <x v="3"/>
    <s v="Yeni Satış"/>
    <s v="Kontor"/>
    <s v="Kontor Satışı"/>
    <s v="Diğer"/>
    <x v="0"/>
    <x v="0"/>
    <s v="Yurt İçi"/>
    <s v="Türkiye"/>
  </r>
  <r>
    <s v="Q3"/>
    <x v="1"/>
    <x v="8"/>
    <m/>
    <s v="PERRİGO KİŞİSEL Bakım ÜRÜNLERİ SAN. VE TİC. LTD.ŞTİ"/>
    <s v="EH.06.001"/>
    <s v="Enroute Panorama - Hosting Hizmeti"/>
    <s v="Univera - Omega Pharma"/>
    <x v="5"/>
    <s v="Hosting"/>
    <s v="Enroute"/>
    <n v="2434.0922"/>
    <m/>
    <n v="1"/>
    <m/>
    <m/>
    <m/>
    <m/>
    <m/>
    <n v="2434.0922"/>
    <m/>
    <m/>
    <m/>
    <m/>
    <m/>
    <m/>
    <s v="Perrigo"/>
    <x v="0"/>
    <s v="Yenileme"/>
    <s v="Hizmet"/>
    <s v="Hosting"/>
    <s v="Diğer"/>
    <x v="0"/>
    <x v="0"/>
    <s v="Yurt İçi"/>
    <s v="Türkiye"/>
  </r>
  <r>
    <s v="Q3"/>
    <x v="1"/>
    <x v="8"/>
    <m/>
    <s v="PERRİGO KİŞİSEL Bakım ÜRÜNLERİ SAN. VE TİC. LTD.ŞTİ"/>
    <s v="EH.06.001"/>
    <s v="Enroute Panorama - Hosting Hizmeti"/>
    <s v="Univera - Omega Pharma"/>
    <x v="5"/>
    <s v="Hosting"/>
    <s v="Enroute"/>
    <n v="37130.22"/>
    <m/>
    <n v="1"/>
    <m/>
    <m/>
    <m/>
    <m/>
    <m/>
    <n v="37130.22"/>
    <m/>
    <m/>
    <m/>
    <m/>
    <m/>
    <m/>
    <s v="Perrigo"/>
    <x v="0"/>
    <s v="Yenileme"/>
    <s v="Hizmet"/>
    <s v="Hosting"/>
    <s v="Diğer"/>
    <x v="0"/>
    <x v="0"/>
    <s v="Yurt İçi"/>
    <s v="Türkiye"/>
  </r>
  <r>
    <s v="Q3"/>
    <x v="1"/>
    <x v="8"/>
    <m/>
    <s v="PERRİGO KİŞİSEL Bakım ÜRÜNLERİ SAN. VE TİC. LTD.ŞTİ"/>
    <s v="EH.06.001"/>
    <s v="Enroute Panorama - Hosting Hizmeti"/>
    <s v="Univera - Omega Pharma"/>
    <x v="5"/>
    <s v="Hosting"/>
    <s v="Enroute"/>
    <n v="37130.22"/>
    <m/>
    <n v="1"/>
    <m/>
    <m/>
    <m/>
    <m/>
    <m/>
    <n v="37130.22"/>
    <m/>
    <m/>
    <m/>
    <m/>
    <m/>
    <m/>
    <s v="Perrigo"/>
    <x v="0"/>
    <s v="Yenileme"/>
    <s v="Hizmet"/>
    <s v="Hosting"/>
    <s v="Diğer"/>
    <x v="0"/>
    <x v="0"/>
    <s v="Yurt İçi"/>
    <s v="Türkiye"/>
  </r>
  <r>
    <s v="Q3"/>
    <x v="1"/>
    <x v="8"/>
    <m/>
    <s v="PERRİGO KİŞİSEL Bakım ÜRÜNLERİ SAN. VE TİC. LTD.ŞTİ"/>
    <s v="EH.06.001"/>
    <s v="Enroute Panorama - Hosting Hizmeti"/>
    <s v="Univera - Omega Pharma"/>
    <x v="5"/>
    <s v="Hosting"/>
    <s v="Enroute"/>
    <n v="2434.0922"/>
    <m/>
    <n v="1"/>
    <m/>
    <m/>
    <m/>
    <m/>
    <m/>
    <n v="2434.0922"/>
    <m/>
    <m/>
    <m/>
    <m/>
    <m/>
    <m/>
    <s v="Perrigo"/>
    <x v="0"/>
    <s v="Yenileme"/>
    <s v="Hizmet"/>
    <s v="Hosting"/>
    <s v="Diğer"/>
    <x v="0"/>
    <x v="0"/>
    <s v="Yurt İçi"/>
    <s v="Türkiye"/>
  </r>
  <r>
    <s v="Q4"/>
    <x v="0"/>
    <x v="11"/>
    <m/>
    <s v="JTI TÜTÜN ÜRÜNLERI PAZARLAMA A.S."/>
    <s v="EY.06.001"/>
    <s v="EnRoute Panorama - Yazilim Gelistirme Hizmeti"/>
    <s v="Univera - JTI"/>
    <x v="11"/>
    <s v="Enroute"/>
    <m/>
    <n v="5950"/>
    <m/>
    <n v="15"/>
    <m/>
    <n v="89250"/>
    <m/>
    <n v="0"/>
    <m/>
    <n v="89250"/>
    <m/>
    <n v="0"/>
    <n v="0"/>
    <s v="UNI240000002173"/>
    <m/>
    <m/>
    <s v="JTI"/>
    <x v="0"/>
    <s v="Yeni Satış"/>
    <s v="Hizmet"/>
    <s v="Yazılım Geliştirme"/>
    <s v="Key Account"/>
    <x v="0"/>
    <x v="0"/>
    <s v="Yurt İçi"/>
    <s v="Türkiye"/>
  </r>
  <r>
    <s v="Q4"/>
    <x v="0"/>
    <x v="11"/>
    <m/>
    <s v="JT INTERNATIONAL SA"/>
    <s v="EH.02.001"/>
    <s v="EnRoute Panorama - Yazilim Bakimi, Yasatma ve Merkezi Destek Hizmeti"/>
    <s v="Univera - JTI İran"/>
    <x v="13"/>
    <s v="Enroute"/>
    <m/>
    <n v="124473.77"/>
    <m/>
    <n v="1"/>
    <m/>
    <n v="124473.768333"/>
    <m/>
    <n v="-1.6670000000000001E-3"/>
    <m/>
    <n v="124473.77"/>
    <m/>
    <n v="0"/>
    <n v="0"/>
    <s v="ENV240000000126"/>
    <m/>
    <m/>
    <s v="JTI"/>
    <x v="0"/>
    <s v="Yenileme"/>
    <s v="Hizmet"/>
    <s v="Bakım ve Destek Hizmeti"/>
    <s v="Key Account"/>
    <x v="0"/>
    <x v="0"/>
    <s v="Yurt İçi"/>
    <s v="Türkiye"/>
  </r>
  <r>
    <s v="Q4"/>
    <x v="0"/>
    <x v="11"/>
    <m/>
    <s v="JTI TÜTÜN ÜRÜNLERI PAZARLAMA A.S."/>
    <s v="EH.03.003"/>
    <s v="EnRoute Panorama - Uzman Destek Hizmeti"/>
    <s v="Univera - JTI"/>
    <x v="11"/>
    <s v="Enroute"/>
    <m/>
    <n v="100000"/>
    <m/>
    <n v="1"/>
    <m/>
    <n v="100000"/>
    <m/>
    <n v="0"/>
    <m/>
    <n v="100000"/>
    <m/>
    <n v="0"/>
    <n v="0"/>
    <s v="UNI240000002140"/>
    <m/>
    <m/>
    <s v="JTI"/>
    <x v="0"/>
    <s v="Yenileme"/>
    <s v="Hizmet"/>
    <s v="Hosting"/>
    <s v="Key Account"/>
    <x v="0"/>
    <x v="0"/>
    <s v="Yurt İçi"/>
    <s v="Türkiye"/>
  </r>
  <r>
    <s v="Q4"/>
    <x v="0"/>
    <x v="11"/>
    <m/>
    <s v="JTI TÜTÜN ÜRÜNLERI PAZARLAMA A.S."/>
    <s v="EH.05.002"/>
    <s v="EnRoute Panorama - Rapor Gelistirme Hizmeti"/>
    <s v="Univera - JTI"/>
    <x v="11"/>
    <s v="Enroute"/>
    <m/>
    <n v="5950"/>
    <m/>
    <n v="3"/>
    <m/>
    <n v="17850"/>
    <m/>
    <n v="0"/>
    <m/>
    <n v="17850"/>
    <m/>
    <n v="0"/>
    <n v="0"/>
    <s v="UNI240000002173"/>
    <m/>
    <m/>
    <s v="JTI"/>
    <x v="0"/>
    <s v="Yeni Satış"/>
    <s v="Hizmet"/>
    <s v="Rapor Geliştirme"/>
    <s v="Key Account"/>
    <x v="0"/>
    <x v="0"/>
    <s v="Yurt İçi"/>
    <s v="Türkiye"/>
  </r>
  <r>
    <s v="Q4"/>
    <x v="0"/>
    <x v="11"/>
    <m/>
    <s v="JTI TÜTÜN ÜRÜNLERI PAZARLAMA A.S."/>
    <s v="EH.01.001"/>
    <s v="EnRoute Panorama - Proje Yönetim Hizmeti"/>
    <s v="Univera - JTI"/>
    <x v="11"/>
    <s v="Enroute"/>
    <m/>
    <n v="5550.46"/>
    <m/>
    <n v="20"/>
    <m/>
    <n v="111009.2"/>
    <m/>
    <n v="0"/>
    <m/>
    <n v="111009.2"/>
    <m/>
    <n v="0"/>
    <n v="0"/>
    <s v="UNI240000002173"/>
    <m/>
    <m/>
    <s v="JTI"/>
    <x v="0"/>
    <s v="Yeni Satış"/>
    <s v="Hizmet"/>
    <s v="Proje Yönetimi ve Danışmanlık"/>
    <s v="Key Account"/>
    <x v="0"/>
    <x v="0"/>
    <s v="Yurt İçi"/>
    <s v="Türkiye"/>
  </r>
  <r>
    <s v="Q4"/>
    <x v="0"/>
    <x v="11"/>
    <m/>
    <s v="BULAN TICARET - TUNÇ BULAN"/>
    <s v="EY.02.011"/>
    <s v="EnRoute Panorama - Panel - Çoklu Proje Birlestirme Mobil Uygulama Lisansi (Enterprise)"/>
    <s v="Univera - Brown Forman"/>
    <x v="12"/>
    <s v="Enroute"/>
    <m/>
    <n v="9250"/>
    <m/>
    <n v="1"/>
    <m/>
    <n v="9250"/>
    <m/>
    <n v="0"/>
    <m/>
    <n v="9250"/>
    <m/>
    <n v="0"/>
    <n v="0"/>
    <s v="UNI240000002104"/>
    <m/>
    <m/>
    <s v="Brown Forman"/>
    <x v="0"/>
    <s v="Yeni Satış"/>
    <s v="Lisans"/>
    <s v="Lisans Satışı"/>
    <s v="Key Account"/>
    <x v="0"/>
    <x v="0"/>
    <s v="Yurt İçi"/>
    <s v="Türkiye"/>
  </r>
  <r>
    <s v="Q4"/>
    <x v="0"/>
    <x v="11"/>
    <m/>
    <s v="AGAÇLI OTOMOTIV GIDA TIC. VE SAN. A.S."/>
    <s v="EH.03.001"/>
    <s v="EnRoute Panorama - Çafri Merkezi Hizmeti  (MSD)"/>
    <s v="Univera - JTI"/>
    <x v="11"/>
    <s v="Enroute"/>
    <m/>
    <n v="1161.2"/>
    <m/>
    <n v="15"/>
    <m/>
    <n v="17418"/>
    <m/>
    <n v="0"/>
    <m/>
    <n v="17418"/>
    <m/>
    <n v="0"/>
    <n v="0"/>
    <s v="UNI240000002182"/>
    <m/>
    <m/>
    <s v="JTI"/>
    <x v="0"/>
    <s v="Yenileme"/>
    <s v="Hizmet"/>
    <s v="Çağrı Merkezi"/>
    <s v="Key Account"/>
    <x v="0"/>
    <x v="0"/>
    <s v="Yurt İçi"/>
    <s v="Türkiye"/>
  </r>
  <r>
    <s v="Q4"/>
    <x v="0"/>
    <x v="11"/>
    <m/>
    <s v="KOPUZ GIDA TIC. A.S."/>
    <s v="EH.03.001"/>
    <s v="EnRoute Panorama - Çafri Merkezi Hizmeti  (MSD)"/>
    <s v="Univera - JTI"/>
    <x v="11"/>
    <s v="Enroute"/>
    <m/>
    <n v="1161.2"/>
    <m/>
    <n v="11"/>
    <m/>
    <n v="12773.2"/>
    <m/>
    <n v="0"/>
    <m/>
    <n v="12773.2"/>
    <m/>
    <n v="0"/>
    <n v="0"/>
    <s v="UNI240000002196"/>
    <m/>
    <m/>
    <s v="JTI"/>
    <x v="0"/>
    <s v="Yenileme"/>
    <s v="Hizmet"/>
    <s v="Çağrı Merkezi"/>
    <s v="Key Account"/>
    <x v="0"/>
    <x v="0"/>
    <s v="Yurt İçi"/>
    <s v="Türkiye"/>
  </r>
  <r>
    <s v="Q3"/>
    <x v="1"/>
    <x v="8"/>
    <m/>
    <s v="MİYA OTOMASYON VE BARKOD BILISIM SISTEMLERI SAN TİC. VE L.T.D. STI."/>
    <s v="WProje Yönetimi.01.007"/>
    <s v="Webplus E-Dönüşüm Yazılımı"/>
    <s v="Univera - Kanal"/>
    <x v="5"/>
    <s v="Enroute"/>
    <s v="Webplus"/>
    <n v="14300"/>
    <m/>
    <n v="1"/>
    <m/>
    <m/>
    <m/>
    <m/>
    <m/>
    <n v="14300"/>
    <m/>
    <m/>
    <m/>
    <m/>
    <m/>
    <m/>
    <s v="Miya"/>
    <x v="0"/>
    <s v="Yeni Satış"/>
    <s v="Lisans"/>
    <s v="Lisans Satışı"/>
    <s v="Diğer"/>
    <x v="1"/>
    <x v="1"/>
    <s v="Yurt İçi"/>
    <s v="Türkiye"/>
  </r>
  <r>
    <s v="Q3"/>
    <x v="1"/>
    <x v="8"/>
    <m/>
    <s v="MİYA OTOMASYON VE BARKOD BILISIM SISTEMLERI SAN TİC. VE L.T.D. STI."/>
    <s v="WProje Yönetimi.01.002"/>
    <s v="Webplus Dağıtım Kanalı Yazılımı"/>
    <s v="Univera - Kanal"/>
    <x v="5"/>
    <s v="Enroute"/>
    <s v="Webplus"/>
    <n v="10400"/>
    <m/>
    <n v="1"/>
    <m/>
    <m/>
    <m/>
    <m/>
    <m/>
    <n v="10400"/>
    <m/>
    <m/>
    <m/>
    <m/>
    <m/>
    <m/>
    <s v="Miya"/>
    <x v="0"/>
    <s v="Yeni Satış"/>
    <s v="Lisans"/>
    <s v="Lisans Satışı"/>
    <s v="Diğer"/>
    <x v="1"/>
    <x v="1"/>
    <s v="Yurt İçi"/>
    <s v="Türkiye"/>
  </r>
  <r>
    <s v="Q3"/>
    <x v="1"/>
    <x v="8"/>
    <m/>
    <s v="MİYA OTOMASYON VE BARKOD BILISIM SISTEMLERI SAN TİC. VE L.T.D. STI."/>
    <s v="UH.01.002"/>
    <s v="Unidox Kontör"/>
    <s v="Univera Kontör Satışı"/>
    <x v="5"/>
    <s v="E-Dönüşüm"/>
    <s v="Unidox"/>
    <n v="4.6319999999999997"/>
    <m/>
    <n v="2000"/>
    <m/>
    <m/>
    <m/>
    <m/>
    <m/>
    <n v="9264"/>
    <m/>
    <m/>
    <m/>
    <m/>
    <m/>
    <m/>
    <s v="Miya"/>
    <x v="0"/>
    <s v="Yeni Satış"/>
    <s v="Kontor"/>
    <s v="Kontor Satışı"/>
    <s v="Diğer"/>
    <x v="1"/>
    <x v="1"/>
    <s v="Yurt İçi"/>
    <s v="Türkiye"/>
  </r>
  <r>
    <s v="Q3"/>
    <x v="1"/>
    <x v="8"/>
    <m/>
    <s v="MERSEL LOJİSTİK GIDA PAZARLAMA TİC.LTD.STİ."/>
    <s v="UH.01.002"/>
    <s v="Unidox Kontör"/>
    <s v="Univera Kontör Satışı"/>
    <x v="6"/>
    <s v="E-Dönüşüm"/>
    <s v="Unidox"/>
    <n v="2.6"/>
    <m/>
    <n v="25000"/>
    <m/>
    <m/>
    <m/>
    <m/>
    <m/>
    <n v="65000"/>
    <m/>
    <m/>
    <m/>
    <m/>
    <m/>
    <m/>
    <s v="Çaykur"/>
    <x v="0"/>
    <s v="Yeni Satış"/>
    <s v="Kontor"/>
    <s v="Kontor Satışı"/>
    <s v="Diğer"/>
    <x v="0"/>
    <x v="0"/>
    <s v="Yurt İçi"/>
    <s v="Türkiye"/>
  </r>
  <r>
    <s v="Q3"/>
    <x v="1"/>
    <x v="8"/>
    <m/>
    <s v="ANKA SATIŞ DAĞITIM SANAYİ VE TİCARET LTD.STİ."/>
    <s v="UH.01.002"/>
    <s v="Unidox Kontör"/>
    <s v="Univera - Mey İçki"/>
    <x v="6"/>
    <s v="E-Dönüşüm"/>
    <s v="Unidox"/>
    <n v="3"/>
    <m/>
    <n v="10000"/>
    <m/>
    <m/>
    <m/>
    <m/>
    <m/>
    <n v="30000"/>
    <m/>
    <m/>
    <m/>
    <m/>
    <m/>
    <m/>
    <s v="Anka Satış Dağıtım"/>
    <x v="3"/>
    <s v="Yeni Satış"/>
    <s v="Kontor"/>
    <s v="Kontor Satışı"/>
    <s v="Diğer"/>
    <x v="0"/>
    <x v="0"/>
    <s v="Yurt İçi"/>
    <s v="Türkiye"/>
  </r>
  <r>
    <s v="Q4"/>
    <x v="0"/>
    <x v="11"/>
    <m/>
    <s v="ALTUN TEMIZLIK TÜTÜN ÜRÜNLERI PAZARLAMA A .S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2181"/>
    <m/>
    <m/>
    <s v="JTI"/>
    <x v="0"/>
    <s v="Yenileme"/>
    <s v="Hizmet"/>
    <s v="Çağrı Merkezi"/>
    <s v="Key Account"/>
    <x v="0"/>
    <x v="0"/>
    <s v="Yurt İçi"/>
    <s v="Türkiye"/>
  </r>
  <r>
    <s v="Q4"/>
    <x v="0"/>
    <x v="11"/>
    <m/>
    <s v="ARME DAGITIM PAZARLAMA SANAYI VE TIC. A.S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2180"/>
    <m/>
    <m/>
    <s v="JTI"/>
    <x v="0"/>
    <s v="Yenileme"/>
    <s v="Hizmet"/>
    <s v="Çağrı Merkezi"/>
    <s v="Key Account"/>
    <x v="0"/>
    <x v="0"/>
    <s v="Yurt İçi"/>
    <s v="Türkiye"/>
  </r>
  <r>
    <s v="Q4"/>
    <x v="0"/>
    <x v="11"/>
    <m/>
    <s v="AYDIN ÜNLÜER TUR.GIDA TIC. VE SAN. A.S."/>
    <s v="EH.03.001"/>
    <s v="EnRoute Panorama - Çafri Merkezi Hizmeti  (MSD)"/>
    <s v="Univera - JTI"/>
    <x v="11"/>
    <s v="Enroute"/>
    <m/>
    <n v="1161.2"/>
    <m/>
    <n v="3"/>
    <m/>
    <n v="3483.6"/>
    <m/>
    <n v="0"/>
    <m/>
    <n v="3483.6"/>
    <m/>
    <n v="0"/>
    <n v="0"/>
    <s v="UNI240000002183"/>
    <m/>
    <m/>
    <s v="JTI"/>
    <x v="0"/>
    <s v="Yenileme"/>
    <s v="Hizmet"/>
    <s v="Çağrı Merkezi"/>
    <s v="Key Account"/>
    <x v="0"/>
    <x v="0"/>
    <s v="Yurt İçi"/>
    <s v="Türkiye"/>
  </r>
  <r>
    <s v="Q4"/>
    <x v="0"/>
    <x v="11"/>
    <m/>
    <s v="BAMS GIDA ITRIYAT VE TEKSTIL TIC. VE SAN. LTD. STI."/>
    <s v="EH.03.001"/>
    <s v="EnRoute Panorama - Çafri Merkezi Hizmeti  (MSD)"/>
    <s v="Univera - JTI"/>
    <x v="11"/>
    <s v="Enroute"/>
    <m/>
    <n v="1161.2"/>
    <m/>
    <n v="2"/>
    <m/>
    <n v="2322.4"/>
    <m/>
    <n v="0"/>
    <m/>
    <n v="2322.4"/>
    <m/>
    <n v="0"/>
    <n v="0"/>
    <s v="UNI240000002179"/>
    <m/>
    <m/>
    <s v="JTI"/>
    <x v="0"/>
    <s v="Yenileme"/>
    <s v="Hizmet"/>
    <s v="Çağrı Merkezi"/>
    <s v="Key Account"/>
    <x v="0"/>
    <x v="0"/>
    <s v="Yurt İçi"/>
    <s v="Türkiye"/>
  </r>
  <r>
    <s v="Q4"/>
    <x v="0"/>
    <x v="11"/>
    <m/>
    <s v="BAYRAKTAR SATIS VE DAGITIM ANONIM SIRKETI"/>
    <s v="EH.03.001"/>
    <s v="EnRoute Panorama - Çafri Merkezi Hizmeti  (MSD)"/>
    <s v="Univera - JTI"/>
    <x v="11"/>
    <s v="Enroute"/>
    <m/>
    <n v="1161.2"/>
    <m/>
    <n v="2"/>
    <m/>
    <n v="2322.4"/>
    <m/>
    <n v="0"/>
    <m/>
    <n v="2322.4"/>
    <m/>
    <n v="0"/>
    <n v="0"/>
    <s v="UNI240000002184"/>
    <m/>
    <m/>
    <s v="JTI"/>
    <x v="0"/>
    <s v="Yenileme"/>
    <s v="Hizmet"/>
    <s v="Çağrı Merkezi"/>
    <s v="Key Account"/>
    <x v="0"/>
    <x v="0"/>
    <s v="Yurt İçi"/>
    <s v="Türkiye"/>
  </r>
  <r>
    <s v="Q4"/>
    <x v="0"/>
    <x v="11"/>
    <m/>
    <s v="BESLER GIDA PAZ. SAN. VE TIC. A.S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2185"/>
    <m/>
    <m/>
    <s v="JTI"/>
    <x v="0"/>
    <s v="Yenileme"/>
    <s v="Hizmet"/>
    <s v="Çağrı Merkezi"/>
    <s v="Key Account"/>
    <x v="0"/>
    <x v="0"/>
    <s v="Yurt İçi"/>
    <s v="Türkiye"/>
  </r>
  <r>
    <s v="Q4"/>
    <x v="0"/>
    <x v="11"/>
    <m/>
    <s v="BUGRA MÜH. VE INS. MALZ. IML. ITH. IHR. TIC. SAN. LTD. STI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2186"/>
    <m/>
    <m/>
    <s v="JTI"/>
    <x v="0"/>
    <s v="Yenileme"/>
    <s v="Hizmet"/>
    <s v="Çağrı Merkezi"/>
    <s v="Key Account"/>
    <x v="0"/>
    <x v="0"/>
    <s v="Yurt İçi"/>
    <s v="Türkiye"/>
  </r>
  <r>
    <s v="Q4"/>
    <x v="0"/>
    <x v="11"/>
    <m/>
    <s v="BURAY TÜTÜN MAMUL. MESR. PAZ. VE DAG. TIC. LTD. STI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2187"/>
    <m/>
    <m/>
    <s v="JTI"/>
    <x v="0"/>
    <s v="Yenileme"/>
    <s v="Hizmet"/>
    <s v="Çağrı Merkezi"/>
    <s v="Key Account"/>
    <x v="0"/>
    <x v="0"/>
    <s v="Yurt İçi"/>
    <s v="Türkiye"/>
  </r>
  <r>
    <s v="Q4"/>
    <x v="0"/>
    <x v="11"/>
    <m/>
    <s v="CAN TÜTÜN MAMULLERI INSAAT VE SANAYI TICARET A.S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2188"/>
    <m/>
    <m/>
    <s v="JTI"/>
    <x v="0"/>
    <s v="Yenileme"/>
    <s v="Hizmet"/>
    <s v="Çağrı Merkezi"/>
    <s v="Key Account"/>
    <x v="0"/>
    <x v="0"/>
    <s v="Yurt İçi"/>
    <s v="Türkiye"/>
  </r>
  <r>
    <s v="Q4"/>
    <x v="0"/>
    <x v="11"/>
    <m/>
    <s v="ÇELIKKOL TURIZM GIDA MAD.SAN VE TIC. LTD. STI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2189"/>
    <m/>
    <m/>
    <s v="JTI"/>
    <x v="0"/>
    <s v="Yenileme"/>
    <s v="Hizmet"/>
    <s v="Çağrı Merkezi"/>
    <s v="Key Account"/>
    <x v="0"/>
    <x v="0"/>
    <s v="Yurt İçi"/>
    <s v="Türkiye"/>
  </r>
  <r>
    <s v="Q4"/>
    <x v="0"/>
    <x v="11"/>
    <m/>
    <s v="DOYURAN GIDA A.S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2190"/>
    <m/>
    <m/>
    <s v="JTI"/>
    <x v="0"/>
    <s v="Yenileme"/>
    <s v="Hizmet"/>
    <s v="Çağrı Merkezi"/>
    <s v="Key Account"/>
    <x v="0"/>
    <x v="0"/>
    <s v="Yurt İçi"/>
    <s v="Türkiye"/>
  </r>
  <r>
    <s v="Q4"/>
    <x v="0"/>
    <x v="11"/>
    <m/>
    <s v="DÜNYA MESRUBAT GIDA INS.TURIZM PAZ. SAN. VE TIC. LTD. STI."/>
    <s v="EH.03.001"/>
    <s v="EnRoute Panorama - Çafri Merkezi Hizmeti  (MSD)"/>
    <s v="Univera - JTI"/>
    <x v="11"/>
    <s v="Enroute"/>
    <m/>
    <n v="1161.2"/>
    <m/>
    <n v="5"/>
    <m/>
    <n v="5806"/>
    <m/>
    <n v="0"/>
    <m/>
    <n v="5806"/>
    <m/>
    <n v="0"/>
    <n v="0"/>
    <s v="UNI240000002191"/>
    <m/>
    <m/>
    <s v="JTI"/>
    <x v="0"/>
    <s v="Yenileme"/>
    <s v="Hizmet"/>
    <s v="Çağrı Merkezi"/>
    <s v="Key Account"/>
    <x v="0"/>
    <x v="0"/>
    <s v="Yurt İçi"/>
    <s v="Türkiye"/>
  </r>
  <r>
    <s v="Q4"/>
    <x v="0"/>
    <x v="11"/>
    <m/>
    <s v="FLAS TURIZM INSAAT TAAHHÜT TIC. LTD. STI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2192"/>
    <m/>
    <m/>
    <s v="JTI"/>
    <x v="0"/>
    <s v="Yenileme"/>
    <s v="Hizmet"/>
    <s v="Çağrı Merkezi"/>
    <s v="Key Account"/>
    <x v="0"/>
    <x v="0"/>
    <s v="Yurt İçi"/>
    <s v="Türkiye"/>
  </r>
  <r>
    <s v="Q4"/>
    <x v="0"/>
    <x v="11"/>
    <m/>
    <s v="FLAS TURIZM INSAAT TAAHHÜT TIC. LTD. STI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2193"/>
    <m/>
    <m/>
    <s v="JTI"/>
    <x v="0"/>
    <s v="Yenileme"/>
    <s v="Hizmet"/>
    <s v="Çağrı Merkezi"/>
    <s v="Key Account"/>
    <x v="0"/>
    <x v="0"/>
    <s v="Yurt İçi"/>
    <s v="Türkiye"/>
  </r>
  <r>
    <s v="Q4"/>
    <x v="0"/>
    <x v="11"/>
    <m/>
    <s v="KALPAKÇIOGLU GIDA SAN. VE TIC. LTD. STI."/>
    <s v="EH.03.001"/>
    <s v="EnRoute Panorama - Çafri Merkezi Hizmeti  (MSD)"/>
    <s v="Univera - JTI"/>
    <x v="11"/>
    <s v="Enroute"/>
    <m/>
    <n v="1161.2"/>
    <m/>
    <n v="2"/>
    <m/>
    <n v="2322.4"/>
    <m/>
    <n v="0"/>
    <m/>
    <n v="2322.4"/>
    <m/>
    <n v="0"/>
    <n v="0"/>
    <s v="UNI240000002194"/>
    <m/>
    <m/>
    <s v="JTI"/>
    <x v="0"/>
    <s v="Yenileme"/>
    <s v="Hizmet"/>
    <s v="Çağrı Merkezi"/>
    <s v="Key Account"/>
    <x v="0"/>
    <x v="0"/>
    <s v="Yurt İçi"/>
    <s v="Türkiye"/>
  </r>
  <r>
    <s v="Q4"/>
    <x v="0"/>
    <x v="11"/>
    <m/>
    <s v="ÖZCIHAN GIDA INSAAT TARIM NAKLIYE ENERJI TURIZM MAD. PAZ. VE SAN. LTD. STI."/>
    <s v="EH.03.001"/>
    <s v="EnRoute Panorama - Çafri Merkezi Hizmeti  (MSD)"/>
    <s v="Univera - JTI"/>
    <x v="11"/>
    <s v="Enroute"/>
    <m/>
    <n v="1161.2"/>
    <m/>
    <n v="2"/>
    <m/>
    <n v="2322.4"/>
    <m/>
    <n v="0"/>
    <m/>
    <n v="2322.4"/>
    <m/>
    <n v="0"/>
    <n v="0"/>
    <s v="UNI240000002218"/>
    <m/>
    <m/>
    <s v="JTI"/>
    <x v="0"/>
    <s v="Yenileme"/>
    <s v="Hizmet"/>
    <s v="Çağrı Merkezi"/>
    <s v="Key Account"/>
    <x v="0"/>
    <x v="0"/>
    <s v="Yurt İçi"/>
    <s v="Türkiye"/>
  </r>
  <r>
    <s v="Q4"/>
    <x v="0"/>
    <x v="11"/>
    <m/>
    <s v="ÖZÇELIK MESRUBAT VE GIDA MAD.TIC.PAZ.A.S."/>
    <s v="EH.03.001"/>
    <s v="EnRoute Panorama - Çafri Merkezi Hizmeti  (MSD)"/>
    <s v="Univera - JTI"/>
    <x v="11"/>
    <s v="Enroute"/>
    <m/>
    <n v="1161.2"/>
    <m/>
    <n v="5"/>
    <m/>
    <n v="5806"/>
    <m/>
    <n v="0"/>
    <m/>
    <n v="5806"/>
    <m/>
    <n v="0"/>
    <n v="0"/>
    <s v="UNI240000002197"/>
    <m/>
    <m/>
    <s v="JTI"/>
    <x v="0"/>
    <s v="Yenileme"/>
    <s v="Hizmet"/>
    <s v="Çağrı Merkezi"/>
    <s v="Key Account"/>
    <x v="0"/>
    <x v="0"/>
    <s v="Yurt İçi"/>
    <s v="Türkiye"/>
  </r>
  <r>
    <s v="Q4"/>
    <x v="0"/>
    <x v="11"/>
    <m/>
    <s v="ÖZERLER TICARET ILHAN ÖZER"/>
    <s v="EH.03.001"/>
    <s v="EnRoute Panorama - Çafri Merkezi Hizmeti  (MSD)"/>
    <s v="Univera - JTI"/>
    <x v="11"/>
    <s v="Enroute"/>
    <m/>
    <n v="1161.2"/>
    <m/>
    <n v="4"/>
    <m/>
    <n v="4644.8"/>
    <m/>
    <n v="0"/>
    <m/>
    <n v="4644.8"/>
    <m/>
    <n v="0"/>
    <n v="0"/>
    <s v="UNI240000002199"/>
    <m/>
    <m/>
    <s v="JTI"/>
    <x v="0"/>
    <s v="Yenileme"/>
    <s v="Hizmet"/>
    <s v="Çağrı Merkezi"/>
    <s v="Key Account"/>
    <x v="0"/>
    <x v="0"/>
    <s v="Yurt İçi"/>
    <s v="Türkiye"/>
  </r>
  <r>
    <s v="Q4"/>
    <x v="0"/>
    <x v="11"/>
    <m/>
    <s v="PIRAMIT GIDA LOJISTIK TICARET TIC. A.S."/>
    <s v="EH.03.001"/>
    <s v="EnRoute Panorama - Çafri Merkezi Hizmeti  (MSD)"/>
    <s v="Univera - JTI"/>
    <x v="11"/>
    <s v="Enroute"/>
    <m/>
    <n v="1161.2"/>
    <m/>
    <n v="2"/>
    <m/>
    <n v="2322.4"/>
    <m/>
    <n v="0"/>
    <m/>
    <n v="2322.4"/>
    <m/>
    <n v="0"/>
    <n v="0"/>
    <s v="UNI240000002200"/>
    <m/>
    <m/>
    <s v="JTI"/>
    <x v="0"/>
    <s v="Yenileme"/>
    <s v="Hizmet"/>
    <s v="Çağrı Merkezi"/>
    <s v="Key Account"/>
    <x v="0"/>
    <x v="0"/>
    <s v="Yurt İçi"/>
    <s v="Türkiye"/>
  </r>
  <r>
    <s v="Q4"/>
    <x v="0"/>
    <x v="11"/>
    <m/>
    <s v="SAMI EMGIN DAG. PAZ. TUR. TEKS. INS. SAN. TIC. LTD. STI."/>
    <s v="EH.03.001"/>
    <s v="EnRoute Panorama - Çafri Merkezi Hizmeti  (MSD)"/>
    <s v="Univera - JTI"/>
    <x v="11"/>
    <s v="Enroute"/>
    <m/>
    <n v="1161.2"/>
    <m/>
    <n v="2"/>
    <m/>
    <n v="2322.4"/>
    <m/>
    <n v="0"/>
    <m/>
    <n v="2322.4"/>
    <m/>
    <n v="0"/>
    <n v="0"/>
    <s v="UNI240000002203"/>
    <m/>
    <m/>
    <s v="JTI"/>
    <x v="0"/>
    <s v="Yenileme"/>
    <s v="Hizmet"/>
    <s v="Çağrı Merkezi"/>
    <s v="Key Account"/>
    <x v="0"/>
    <x v="0"/>
    <s v="Yurt İçi"/>
    <s v="Türkiye"/>
  </r>
  <r>
    <s v="Q4"/>
    <x v="0"/>
    <x v="11"/>
    <m/>
    <s v="SEKERCI GIDA TEMIZLIK ÜRÜN. PAZ. VE DAG. LTD. STI."/>
    <s v="EH.03.001"/>
    <s v="EnRoute Panorama - Çafri Merkezi Hizmeti  (MSD)"/>
    <s v="Univera - JTI"/>
    <x v="11"/>
    <s v="Enroute"/>
    <m/>
    <n v="1161.2"/>
    <m/>
    <n v="10"/>
    <m/>
    <n v="11612"/>
    <m/>
    <n v="0"/>
    <m/>
    <n v="11612"/>
    <m/>
    <n v="0"/>
    <n v="0"/>
    <s v="UNI240000002207"/>
    <m/>
    <m/>
    <s v="JTI"/>
    <x v="0"/>
    <s v="Yenileme"/>
    <s v="Hizmet"/>
    <s v="Çağrı Merkezi"/>
    <s v="Key Account"/>
    <x v="0"/>
    <x v="0"/>
    <s v="Yurt İçi"/>
    <s v="Türkiye"/>
  </r>
  <r>
    <s v="Q4"/>
    <x v="0"/>
    <x v="11"/>
    <m/>
    <s v="SEYPA GIDA IHTIYAÇ MAD.ÜRETIM.DAG.VE TIC. A.S."/>
    <s v="EH.03.001"/>
    <s v="EnRoute Panorama - Çafri Merkezi Hizmeti  (MSD)"/>
    <s v="Univera - JTI"/>
    <x v="11"/>
    <s v="Enroute"/>
    <m/>
    <n v="1161.2"/>
    <m/>
    <n v="2"/>
    <m/>
    <n v="2322.4"/>
    <m/>
    <n v="0"/>
    <m/>
    <n v="2322.4"/>
    <m/>
    <n v="0"/>
    <n v="0"/>
    <s v="UNI240000002205"/>
    <m/>
    <m/>
    <s v="JTI"/>
    <x v="0"/>
    <s v="Yenileme"/>
    <s v="Hizmet"/>
    <s v="Çağrı Merkezi"/>
    <s v="Key Account"/>
    <x v="0"/>
    <x v="0"/>
    <s v="Yurt İçi"/>
    <s v="Türkiye"/>
  </r>
  <r>
    <s v="Q4"/>
    <x v="0"/>
    <x v="11"/>
    <m/>
    <s v="SSG DAYANIKLI TÜKETIM MAD. GIDA ÜRÜNLERI PAZ. SAN. TIC. LTD. STI."/>
    <s v="EH.03.001"/>
    <s v="EnRoute Panorama - Çafri Merkezi Hizmeti  (MSD)"/>
    <s v="Univera - JTI"/>
    <x v="11"/>
    <s v="Enroute"/>
    <m/>
    <n v="1161.2"/>
    <m/>
    <n v="2"/>
    <m/>
    <n v="2322.4"/>
    <m/>
    <n v="0"/>
    <m/>
    <n v="2322.4"/>
    <m/>
    <n v="0"/>
    <n v="0"/>
    <s v="UNI240000002206"/>
    <m/>
    <m/>
    <s v="JTI"/>
    <x v="0"/>
    <s v="Yenileme"/>
    <s v="Hizmet"/>
    <s v="Çağrı Merkezi"/>
    <s v="Key Account"/>
    <x v="0"/>
    <x v="0"/>
    <s v="Yurt İçi"/>
    <s v="Türkiye"/>
  </r>
  <r>
    <s v="Q4"/>
    <x v="0"/>
    <x v="11"/>
    <m/>
    <s v="YILDIRIMLAR GRUP IHTIYAÇ VE GIDA MAD. TURIZM A.S"/>
    <s v="EH.03.001"/>
    <s v="EnRoute Panorama - Çafri Merkezi Hizmeti  (MSD)"/>
    <s v="Univera - JTI"/>
    <x v="11"/>
    <s v="Enroute"/>
    <m/>
    <n v="1161.2"/>
    <m/>
    <n v="2"/>
    <m/>
    <n v="2322.4"/>
    <m/>
    <n v="0"/>
    <m/>
    <n v="2322.4"/>
    <m/>
    <n v="0"/>
    <n v="0"/>
    <s v="UNI240000002208"/>
    <m/>
    <m/>
    <s v="JTI"/>
    <x v="0"/>
    <s v="Yenileme"/>
    <s v="Hizmet"/>
    <s v="Çağrı Merkezi"/>
    <s v="Key Account"/>
    <x v="0"/>
    <x v="0"/>
    <s v="Yurt İçi"/>
    <s v="Türkiye"/>
  </r>
  <r>
    <s v="Q4"/>
    <x v="0"/>
    <x v="11"/>
    <m/>
    <s v="YUSUF BEKTAS GIDA VE IHTIYAÇ MAD. ILETISIM NAKLIYE TIC.VE SAN.LTD.STI."/>
    <s v="EH.03.001"/>
    <s v="EnRoute Panorama - Çafri Merkezi Hizmeti  (MSD)"/>
    <s v="Univera - JTI"/>
    <x v="11"/>
    <s v="Enroute"/>
    <m/>
    <n v="1161.2"/>
    <m/>
    <n v="7"/>
    <m/>
    <n v="8128.4"/>
    <m/>
    <n v="0"/>
    <m/>
    <n v="8128.4"/>
    <m/>
    <n v="0"/>
    <n v="0"/>
    <s v="UNI240000002209"/>
    <m/>
    <m/>
    <s v="JTI"/>
    <x v="0"/>
    <s v="Yenileme"/>
    <s v="Hizmet"/>
    <s v="Çağrı Merkezi"/>
    <s v="Key Account"/>
    <x v="0"/>
    <x v="0"/>
    <s v="Yurt İçi"/>
    <s v="Türkiye"/>
  </r>
  <r>
    <s v="Q3"/>
    <x v="1"/>
    <x v="8"/>
    <m/>
    <s v="MENGİ DAYANIKLI TÜK.GID İNŞ.TİC LTD ŞTİ.-İLHAMİ MENGİ"/>
    <s v="UH.01.002"/>
    <s v="Unidox Kontör"/>
    <s v="Univera Kontör Satışı"/>
    <x v="6"/>
    <s v="E-Dönüşüm"/>
    <s v="Unidox"/>
    <n v="4.2"/>
    <m/>
    <n v="5000"/>
    <m/>
    <m/>
    <m/>
    <m/>
    <m/>
    <n v="21000"/>
    <m/>
    <m/>
    <m/>
    <m/>
    <m/>
    <m/>
    <s v="Mengi Dayanıklı Tüketim"/>
    <x v="3"/>
    <s v="Yeni Satış"/>
    <s v="Kontor"/>
    <s v="Kontor Satışı"/>
    <s v="Diğer"/>
    <x v="0"/>
    <x v="0"/>
    <s v="Yurt İçi"/>
    <s v="Türkiye"/>
  </r>
  <r>
    <s v="Q3"/>
    <x v="1"/>
    <x v="8"/>
    <m/>
    <s v="ÜÇKÖK GIDA İMALAT OTOMOTİV TİC. SAN. LTD. ŞTİ."/>
    <s v="UH.01.002"/>
    <s v="Unidox Kontör"/>
    <s v="Univera Kontör Satışı"/>
    <x v="6"/>
    <s v="E-Dönüşüm"/>
    <s v="Unidox"/>
    <n v="2.6"/>
    <m/>
    <n v="25000"/>
    <m/>
    <m/>
    <m/>
    <m/>
    <m/>
    <n v="65000"/>
    <m/>
    <m/>
    <m/>
    <m/>
    <m/>
    <m/>
    <s v="Üçkök Gıda"/>
    <x v="3"/>
    <s v="Yeni Satış"/>
    <s v="Kontor"/>
    <s v="Kontor Satışı"/>
    <s v="Diğer"/>
    <x v="0"/>
    <x v="0"/>
    <s v="Yurt İçi"/>
    <s v="Türkiye"/>
  </r>
  <r>
    <s v="Q3"/>
    <x v="1"/>
    <x v="8"/>
    <m/>
    <s v="ALTUN TEMİZLİK TÜTÜN ÜRÜNLERİ PAZARLAMA A .Ş"/>
    <s v="EH.06.001"/>
    <s v="Enroute Panorama - Hosting Hizmeti"/>
    <s v="Univera - JTI"/>
    <x v="11"/>
    <s v="Hosting"/>
    <s v="Enroute"/>
    <n v="11836.191056"/>
    <m/>
    <n v="1"/>
    <m/>
    <m/>
    <m/>
    <m/>
    <m/>
    <n v="11836.191056"/>
    <m/>
    <m/>
    <m/>
    <m/>
    <m/>
    <m/>
    <s v="JTI"/>
    <x v="0"/>
    <s v="Yenileme"/>
    <s v="Hizmet"/>
    <s v="Hosting"/>
    <s v="Key Account"/>
    <x v="0"/>
    <x v="0"/>
    <s v="Yurt İçi"/>
    <s v="Türkiye"/>
  </r>
  <r>
    <s v="Q3"/>
    <x v="1"/>
    <x v="8"/>
    <m/>
    <s v="ARME DAĞITIM PAZARLAMA SANAYİ VE TİC. A.Ş."/>
    <s v="EH.06.001"/>
    <s v="Enroute Panorama - Hosting Hizmeti"/>
    <s v="Univera - JTI"/>
    <x v="11"/>
    <s v="Hosting"/>
    <s v="Enroute"/>
    <n v="11836.191056"/>
    <m/>
    <n v="1"/>
    <m/>
    <m/>
    <m/>
    <m/>
    <m/>
    <n v="11836.191056"/>
    <m/>
    <m/>
    <m/>
    <m/>
    <m/>
    <m/>
    <s v="JTI"/>
    <x v="0"/>
    <s v="Yenileme"/>
    <s v="Hizmet"/>
    <s v="Hosting"/>
    <s v="Key Account"/>
    <x v="0"/>
    <x v="0"/>
    <s v="Yurt İçi"/>
    <s v="Türkiye"/>
  </r>
  <r>
    <s v="Q3"/>
    <x v="1"/>
    <x v="8"/>
    <m/>
    <s v="AYDIN ÜNLÜER TUR.GIDA TİC. VE SAN. A.Ş."/>
    <s v="EH.06.001"/>
    <s v="Enroute Panorama - Hosting Hizmeti"/>
    <s v="Univera - JTI"/>
    <x v="11"/>
    <s v="Hosting"/>
    <s v="Enroute"/>
    <n v="11836.191056000001"/>
    <m/>
    <n v="3"/>
    <m/>
    <m/>
    <m/>
    <m/>
    <m/>
    <n v="35508.573168000003"/>
    <m/>
    <m/>
    <m/>
    <m/>
    <m/>
    <m/>
    <s v="JTI"/>
    <x v="0"/>
    <s v="Yenileme"/>
    <s v="Hizmet"/>
    <s v="Hosting"/>
    <s v="Key Account"/>
    <x v="0"/>
    <x v="0"/>
    <s v="Yurt İçi"/>
    <s v="Türkiye"/>
  </r>
  <r>
    <s v="Q3"/>
    <x v="1"/>
    <x v="8"/>
    <m/>
    <s v="BUĞRA MÜH. VE İNŞ. MALZ. İML. İTH. İHR. TİC. SAN. LTD. ŞTİ."/>
    <s v="EH.06.001"/>
    <s v="Enroute Panorama - Hosting Hizmeti"/>
    <s v="Univera - JTI"/>
    <x v="11"/>
    <s v="Hosting"/>
    <s v="Enroute"/>
    <n v="11851.590068"/>
    <m/>
    <n v="1"/>
    <m/>
    <m/>
    <m/>
    <m/>
    <m/>
    <n v="11851.590068"/>
    <m/>
    <m/>
    <m/>
    <m/>
    <m/>
    <m/>
    <s v="JTI"/>
    <x v="0"/>
    <s v="Yenileme"/>
    <s v="Hizmet"/>
    <s v="Hosting"/>
    <s v="Key Account"/>
    <x v="0"/>
    <x v="0"/>
    <s v="Yurt İçi"/>
    <s v="Türkiye"/>
  </r>
  <r>
    <s v="Q3"/>
    <x v="1"/>
    <x v="8"/>
    <m/>
    <s v="CAN TÜTÜN MAMULLERİ İNŞAAT VE SANAYİ TİCARET A.Ş."/>
    <s v="EH.06.001"/>
    <s v="Enroute Panorama - Hosting Hizmeti"/>
    <s v="Univera - JTI"/>
    <x v="11"/>
    <s v="Hosting"/>
    <s v="Enroute"/>
    <n v="11836.191056"/>
    <m/>
    <n v="1"/>
    <m/>
    <m/>
    <m/>
    <m/>
    <m/>
    <n v="11836.191056"/>
    <m/>
    <m/>
    <m/>
    <m/>
    <m/>
    <m/>
    <s v="JTI"/>
    <x v="0"/>
    <s v="Yenileme"/>
    <s v="Hizmet"/>
    <s v="Hosting"/>
    <s v="Key Account"/>
    <x v="0"/>
    <x v="0"/>
    <s v="Yurt İçi"/>
    <s v="Türkiye"/>
  </r>
  <r>
    <s v="Q3"/>
    <x v="1"/>
    <x v="8"/>
    <m/>
    <s v="ÇELİKKOL TURİZM GIDA MAD.SAN VE TİC. LTD. ŞTİ."/>
    <s v="EH.06.001"/>
    <s v="Enroute Panorama - Hosting Hizmeti"/>
    <s v="Univera - JTI"/>
    <x v="11"/>
    <s v="Hosting"/>
    <s v="Enroute"/>
    <n v="11836.191056"/>
    <m/>
    <n v="1"/>
    <m/>
    <m/>
    <m/>
    <m/>
    <m/>
    <n v="11836.191056"/>
    <m/>
    <m/>
    <m/>
    <m/>
    <m/>
    <m/>
    <s v="JTI"/>
    <x v="0"/>
    <s v="Yenileme"/>
    <s v="Hizmet"/>
    <s v="Hosting"/>
    <s v="Key Account"/>
    <x v="0"/>
    <x v="0"/>
    <s v="Yurt İçi"/>
    <s v="Türkiye"/>
  </r>
  <r>
    <s v="Q3"/>
    <x v="1"/>
    <x v="8"/>
    <m/>
    <s v="DOYURAN GIDA A.Ş."/>
    <s v="EH.06.001"/>
    <s v="Enroute Panorama - Hosting Hizmeti"/>
    <s v="Univera - JTI"/>
    <x v="11"/>
    <s v="Hosting"/>
    <s v="Enroute"/>
    <n v="11836.191056"/>
    <m/>
    <n v="1"/>
    <m/>
    <m/>
    <m/>
    <m/>
    <m/>
    <n v="11836.191056"/>
    <m/>
    <m/>
    <m/>
    <m/>
    <m/>
    <m/>
    <s v="JTI"/>
    <x v="0"/>
    <s v="Yenileme"/>
    <s v="Hizmet"/>
    <s v="Hosting"/>
    <s v="Key Account"/>
    <x v="0"/>
    <x v="0"/>
    <s v="Yurt İçi"/>
    <s v="Türkiye"/>
  </r>
  <r>
    <s v="Q3"/>
    <x v="1"/>
    <x v="8"/>
    <m/>
    <s v="FLAŞ TURİZM İNŞAAT TAAHHÜT TİC. LTD. ŞTİ."/>
    <s v="EH.06.001"/>
    <s v="Enroute Panorama - Hosting Hizmeti"/>
    <s v="Univera - JTI"/>
    <x v="11"/>
    <s v="Hosting"/>
    <s v="Enroute"/>
    <n v="11921.530832"/>
    <m/>
    <n v="2"/>
    <m/>
    <m/>
    <m/>
    <m/>
    <m/>
    <n v="23843.061664000001"/>
    <m/>
    <m/>
    <m/>
    <m/>
    <m/>
    <m/>
    <s v="JTI"/>
    <x v="0"/>
    <s v="Yenileme"/>
    <s v="Hizmet"/>
    <s v="Hosting"/>
    <s v="Key Account"/>
    <x v="0"/>
    <x v="0"/>
    <s v="Yurt İçi"/>
    <s v="Türkiye"/>
  </r>
  <r>
    <s v="Q3"/>
    <x v="1"/>
    <x v="8"/>
    <m/>
    <s v="FLAŞ TURİZM İNŞAAT TAAHHÜT TİC. LTD. ŞTİ."/>
    <s v="EH.06.001"/>
    <s v="Enroute Panorama - Hosting Hizmeti"/>
    <s v="Univera - JTI"/>
    <x v="11"/>
    <s v="Hosting"/>
    <s v="Enroute"/>
    <n v="11921.530832"/>
    <m/>
    <n v="-2"/>
    <m/>
    <m/>
    <m/>
    <m/>
    <m/>
    <n v="-23843.061664000001"/>
    <m/>
    <m/>
    <m/>
    <m/>
    <m/>
    <m/>
    <s v="JTI"/>
    <x v="0"/>
    <s v="Yenileme"/>
    <s v="Hizmet"/>
    <s v="Hosting"/>
    <s v="Key Account"/>
    <x v="0"/>
    <x v="0"/>
    <s v="Yurt İçi"/>
    <s v="Türkiye"/>
  </r>
  <r>
    <s v="Q3"/>
    <x v="1"/>
    <x v="8"/>
    <m/>
    <s v="KALPAKÇIOĞLU GIDA SAN. VE TİC. LTD. ŞTİ."/>
    <s v="EH.06.001"/>
    <s v="Enroute Panorama - Hosting Hizmeti"/>
    <s v="Univera - JTI"/>
    <x v="11"/>
    <s v="Hosting"/>
    <s v="Enroute"/>
    <n v="11836.191056"/>
    <m/>
    <n v="2"/>
    <m/>
    <m/>
    <m/>
    <m/>
    <m/>
    <n v="23672.382111999999"/>
    <m/>
    <m/>
    <m/>
    <m/>
    <m/>
    <m/>
    <s v="JTI"/>
    <x v="0"/>
    <s v="Yenileme"/>
    <s v="Hizmet"/>
    <s v="Hosting"/>
    <s v="Key Account"/>
    <x v="0"/>
    <x v="0"/>
    <s v="Yurt İçi"/>
    <s v="Türkiye"/>
  </r>
  <r>
    <s v="Q3"/>
    <x v="1"/>
    <x v="8"/>
    <m/>
    <s v="KALPAKÇIOĞLU GIDA SAN. VE TİC. LTD. ŞTİ."/>
    <s v="EH.06.001"/>
    <s v="Enroute Panorama - Hosting Hizmeti"/>
    <s v="Univera - JTI"/>
    <x v="11"/>
    <s v="Hosting"/>
    <s v="Enroute"/>
    <n v="11836.191056"/>
    <m/>
    <n v="-2"/>
    <m/>
    <m/>
    <m/>
    <m/>
    <m/>
    <n v="-23672.382111999999"/>
    <m/>
    <m/>
    <m/>
    <m/>
    <m/>
    <m/>
    <s v="JTI"/>
    <x v="0"/>
    <s v="Yenileme"/>
    <s v="Hizmet"/>
    <s v="Hosting"/>
    <s v="Key Account"/>
    <x v="0"/>
    <x v="0"/>
    <s v="Yurt İçi"/>
    <s v="Türkiye"/>
  </r>
  <r>
    <s v="Q4"/>
    <x v="0"/>
    <x v="11"/>
    <m/>
    <s v="Mey İçki Sanayi ve Ticaret A.Ş."/>
    <s v="EY.06.001"/>
    <s v="EnRoute Panorama - Yazilim Gelistirme Hizmeti"/>
    <s v="Univera - Mey İçki"/>
    <x v="11"/>
    <s v="Enroute"/>
    <m/>
    <n v="8622"/>
    <m/>
    <n v="39"/>
    <m/>
    <n v="336258"/>
    <m/>
    <n v="0"/>
    <m/>
    <n v="336258"/>
    <m/>
    <n v="0"/>
    <n v="0"/>
    <s v="UNI240000002280"/>
    <m/>
    <m/>
    <s v="Mey İçki"/>
    <x v="0"/>
    <s v="Yeni Satış"/>
    <s v="Hizmet"/>
    <s v="Yazılım Geliştirme"/>
    <s v="Key Account"/>
    <x v="0"/>
    <x v="0"/>
    <s v="Yurt İçi"/>
    <s v="Türkiye"/>
  </r>
  <r>
    <s v="Q4"/>
    <x v="0"/>
    <x v="11"/>
    <m/>
    <s v="Mey İçki Sanayi ve Ticaret A.Ş."/>
    <s v="EY.06.001"/>
    <s v="EnRoute Panorama - Yazilim Gelistirme Hizmeti"/>
    <s v="Univera - Mey İçki"/>
    <x v="11"/>
    <s v="Enroute"/>
    <m/>
    <n v="8622"/>
    <m/>
    <n v="33"/>
    <m/>
    <n v="284526"/>
    <m/>
    <n v="0"/>
    <m/>
    <n v="284526"/>
    <m/>
    <n v="0"/>
    <n v="0"/>
    <s v="UNI240000002281"/>
    <m/>
    <m/>
    <s v="Mey İçki"/>
    <x v="0"/>
    <s v="Yeni Satış"/>
    <s v="Hizmet"/>
    <s v="Yazılım Geliştirme"/>
    <s v="Key Account"/>
    <x v="0"/>
    <x v="0"/>
    <s v="Yurt İçi"/>
    <s v="Türkiye"/>
  </r>
  <r>
    <s v="Q4"/>
    <x v="0"/>
    <x v="11"/>
    <m/>
    <s v="Mey İçki Sanayi ve Ticaret A.Ş."/>
    <s v="EH.01.001"/>
    <s v="EnRoute Panorama - Proje Yönetim Hizmeti"/>
    <s v="Univera - Mey İçki"/>
    <x v="11"/>
    <s v="Enroute"/>
    <m/>
    <n v="8029"/>
    <m/>
    <n v="20"/>
    <m/>
    <n v="160580"/>
    <m/>
    <n v="0"/>
    <m/>
    <n v="160580"/>
    <m/>
    <n v="0"/>
    <n v="0"/>
    <s v="UNI240000002281"/>
    <m/>
    <m/>
    <s v="Mey İçki"/>
    <x v="0"/>
    <s v="Yeni Satış"/>
    <s v="Hizmet"/>
    <s v="Proje Yönetimi ve Danışmanlık"/>
    <s v="Key Account"/>
    <x v="0"/>
    <x v="0"/>
    <s v="Yurt İçi"/>
    <s v="Türkiye"/>
  </r>
  <r>
    <s v="Q4"/>
    <x v="0"/>
    <x v="11"/>
    <m/>
    <s v="BROWN FORMAN İÇKİ TİC. LTD. ŞTİ."/>
    <s v="EY.01.014"/>
    <s v="EnRoute Panorama - Platform Back Office Kullanici Lisansi (Enterprise)"/>
    <s v="Univera - Brown Forman"/>
    <x v="12"/>
    <s v="Enroute"/>
    <m/>
    <n v="17500"/>
    <m/>
    <n v="5"/>
    <m/>
    <n v="87500"/>
    <m/>
    <n v="0"/>
    <m/>
    <n v="87500"/>
    <m/>
    <n v="0"/>
    <n v="0"/>
    <s v="UNI240000002269"/>
    <m/>
    <m/>
    <s v="Brown Forman"/>
    <x v="0"/>
    <s v="Yeni Satış"/>
    <s v="Lisans"/>
    <s v="Lisans Satışı"/>
    <s v="Key Account"/>
    <x v="0"/>
    <x v="0"/>
    <s v="Yurt İçi"/>
    <s v="Türkiye"/>
  </r>
  <r>
    <s v="Q4"/>
    <x v="0"/>
    <x v="11"/>
    <m/>
    <s v="KILKISLI MES. TEK. MAM. GIDA MAD. SAN. TIC. LTD. STI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2195"/>
    <m/>
    <m/>
    <s v="JTI"/>
    <x v="0"/>
    <s v="Yenileme"/>
    <s v="Hizmet"/>
    <s v="Çağrı Merkezi"/>
    <s v="Key Account"/>
    <x v="0"/>
    <x v="0"/>
    <s v="Yurt İçi"/>
    <s v="Türkiye"/>
  </r>
  <r>
    <s v="Q4"/>
    <x v="0"/>
    <x v="11"/>
    <m/>
    <s v="ONGUN EMGIN GIDA DAG. PAZ. TUR.SAN. TIC. LTD. STI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2211"/>
    <m/>
    <m/>
    <s v="JTI"/>
    <x v="0"/>
    <s v="Yenileme"/>
    <s v="Hizmet"/>
    <s v="Çağrı Merkezi"/>
    <s v="Key Account"/>
    <x v="0"/>
    <x v="0"/>
    <s v="Yurt İçi"/>
    <s v="Türkiye"/>
  </r>
  <r>
    <s v="Q4"/>
    <x v="0"/>
    <x v="11"/>
    <m/>
    <s v="ONGUN EMGIN GIDA DAG. PAZ. TUR.SAN. TIC. LTD. STI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2212"/>
    <m/>
    <m/>
    <s v="JTI"/>
    <x v="0"/>
    <s v="Yenileme"/>
    <s v="Hizmet"/>
    <s v="Çağrı Merkezi"/>
    <s v="Key Account"/>
    <x v="0"/>
    <x v="0"/>
    <s v="Yurt İçi"/>
    <s v="Türkiye"/>
  </r>
  <r>
    <s v="Q4"/>
    <x v="0"/>
    <x v="11"/>
    <m/>
    <s v="ONGUN EMGIN GIDA DAG. PAZ. TUR.SAN. TIC. LTD. STI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2213"/>
    <m/>
    <m/>
    <s v="JTI"/>
    <x v="0"/>
    <s v="Yenileme"/>
    <s v="Hizmet"/>
    <s v="Çağrı Merkezi"/>
    <s v="Key Account"/>
    <x v="0"/>
    <x v="0"/>
    <s v="Yurt İçi"/>
    <s v="Türkiye"/>
  </r>
  <r>
    <s v="Q4"/>
    <x v="0"/>
    <x v="11"/>
    <m/>
    <s v="ONGUN EMGIN GIDA DAG. PAZ. TUR.SAN. TIC. LTD. STI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2214"/>
    <m/>
    <m/>
    <s v="JTI"/>
    <x v="0"/>
    <s v="Yenileme"/>
    <s v="Hizmet"/>
    <s v="Çağrı Merkezi"/>
    <s v="Key Account"/>
    <x v="0"/>
    <x v="0"/>
    <s v="Yurt İçi"/>
    <s v="Türkiye"/>
  </r>
  <r>
    <s v="Q4"/>
    <x v="0"/>
    <x v="11"/>
    <m/>
    <s v="ONGUN EMGIN GIDA DAG. PAZ. TUR.SAN. TIC. LTD. STI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2215"/>
    <m/>
    <m/>
    <s v="JTI"/>
    <x v="0"/>
    <s v="Yenileme"/>
    <s v="Hizmet"/>
    <s v="Çağrı Merkezi"/>
    <s v="Key Account"/>
    <x v="0"/>
    <x v="0"/>
    <s v="Yurt İçi"/>
    <s v="Türkiye"/>
  </r>
  <r>
    <s v="Q4"/>
    <x v="0"/>
    <x v="11"/>
    <m/>
    <s v="ONGUN EMGIN GIDA DAG. PAZ. TUR.SAN. TIC. LTD. STI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2216"/>
    <m/>
    <m/>
    <s v="JTI"/>
    <x v="0"/>
    <s v="Yenileme"/>
    <s v="Hizmet"/>
    <s v="Çağrı Merkezi"/>
    <s v="Key Account"/>
    <x v="0"/>
    <x v="0"/>
    <s v="Yurt İçi"/>
    <s v="Türkiye"/>
  </r>
  <r>
    <s v="Q4"/>
    <x v="0"/>
    <x v="11"/>
    <m/>
    <s v="ONGUN EMGIN GIDA DAG. PAZ. TUR.SAN. TIC. LTD. STI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2217"/>
    <m/>
    <m/>
    <s v="JTI"/>
    <x v="0"/>
    <s v="Yenileme"/>
    <s v="Hizmet"/>
    <s v="Çağrı Merkezi"/>
    <s v="Key Account"/>
    <x v="0"/>
    <x v="0"/>
    <s v="Yurt İçi"/>
    <s v="Türkiye"/>
  </r>
  <r>
    <s v="Q4"/>
    <x v="0"/>
    <x v="11"/>
    <m/>
    <s v="ÖZÇELIK MESRUBAT VE GIDA MAD.TIC.PAZ.A.S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2198"/>
    <m/>
    <m/>
    <s v="JTI"/>
    <x v="0"/>
    <s v="Yenileme"/>
    <s v="Hizmet"/>
    <s v="Çağrı Merkezi"/>
    <s v="Key Account"/>
    <x v="0"/>
    <x v="0"/>
    <s v="Yurt İçi"/>
    <s v="Türkiye"/>
  </r>
  <r>
    <s v="Q4"/>
    <x v="0"/>
    <x v="11"/>
    <m/>
    <s v="REYMAR TÜTÜN MAM. DAG. VE PAZ. LTD. STI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2201"/>
    <m/>
    <m/>
    <s v="JTI"/>
    <x v="0"/>
    <s v="Yenileme"/>
    <s v="Hizmet"/>
    <s v="Çağrı Merkezi"/>
    <s v="Key Account"/>
    <x v="0"/>
    <x v="0"/>
    <s v="Yurt İçi"/>
    <s v="Türkiye"/>
  </r>
  <r>
    <s v="Q4"/>
    <x v="0"/>
    <x v="11"/>
    <m/>
    <s v="SAGIROGLU TÜTÜN ÜRÜN. INS.TAAH. SAN. VE TIC. LTD. STI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2202"/>
    <m/>
    <m/>
    <s v="JTI"/>
    <x v="0"/>
    <s v="Yenileme"/>
    <s v="Hizmet"/>
    <s v="Çağrı Merkezi"/>
    <s v="Key Account"/>
    <x v="0"/>
    <x v="0"/>
    <s v="Yurt İçi"/>
    <s v="Türkiye"/>
  </r>
  <r>
    <s v="Q4"/>
    <x v="0"/>
    <x v="11"/>
    <m/>
    <s v="SEYDIM DAG.PAZ.A.S.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2204"/>
    <m/>
    <m/>
    <s v="JTI"/>
    <x v="0"/>
    <s v="Yenileme"/>
    <s v="Hizmet"/>
    <s v="Çağrı Merkezi"/>
    <s v="Key Account"/>
    <x v="0"/>
    <x v="0"/>
    <s v="Yurt İçi"/>
    <s v="Türkiye"/>
  </r>
  <r>
    <s v="Q4"/>
    <x v="0"/>
    <x v="11"/>
    <m/>
    <s v="ZÜMRÜT TEKEL ÜRÜNLERI GIDA PAZ.INS.TAAH.SAN.VE.TIC.LTD STI"/>
    <s v="EH.03.001"/>
    <s v="EnRoute Panorama - Çafri Merkezi Hizmeti  (MSD)"/>
    <s v="Univera - JTI"/>
    <x v="11"/>
    <s v="Enroute"/>
    <m/>
    <n v="1161.2"/>
    <m/>
    <n v="1"/>
    <m/>
    <n v="1161.2"/>
    <m/>
    <n v="0"/>
    <m/>
    <n v="1161.2"/>
    <m/>
    <n v="0"/>
    <n v="0"/>
    <s v="UNI240000002210"/>
    <m/>
    <m/>
    <s v="JTI"/>
    <x v="0"/>
    <s v="Yenileme"/>
    <s v="Hizmet"/>
    <s v="Çağrı Merkezi"/>
    <s v="Key Account"/>
    <x v="0"/>
    <x v="0"/>
    <s v="Yurt İçi"/>
    <s v="Türkiye"/>
  </r>
  <r>
    <s v="Q3"/>
    <x v="1"/>
    <x v="8"/>
    <m/>
    <s v="POLARİS YAZILIM ÇÖZÜMLERİ VE DANIŞMANLIK HİZMETLERİ LTD.ŞTİ."/>
    <s v="WProje Yönetimi.02.001"/>
    <s v="Webplus (Android) Satış Temsilcisi Yazılımı"/>
    <s v="Univera - Kanal"/>
    <x v="5"/>
    <s v="Enroute"/>
    <s v="Webplus"/>
    <n v="4550"/>
    <m/>
    <n v="1"/>
    <m/>
    <m/>
    <m/>
    <m/>
    <m/>
    <n v="4550"/>
    <m/>
    <m/>
    <m/>
    <m/>
    <m/>
    <m/>
    <s v="Polaris"/>
    <x v="0"/>
    <s v="Yeni Satış"/>
    <s v="Lisans"/>
    <s v="Lisans Satışı"/>
    <s v="Diğer"/>
    <x v="1"/>
    <x v="5"/>
    <s v="Yurt İçi"/>
    <s v="Türkiye"/>
  </r>
  <r>
    <s v="Q3"/>
    <x v="1"/>
    <x v="8"/>
    <m/>
    <s v="TURK FİNANSAL TEKNOLOJİ ANONİM ŞİRKETİ"/>
    <s v="VH.01.002"/>
    <s v="Varuna SSH Yazılım Geliştirme Hizmeti"/>
    <s v="Univera - Varuna"/>
    <x v="10"/>
    <s v="Varuna"/>
    <s v="Varuna"/>
    <n v="18620"/>
    <m/>
    <n v="22.5"/>
    <m/>
    <m/>
    <m/>
    <m/>
    <m/>
    <n v="418950"/>
    <m/>
    <m/>
    <m/>
    <m/>
    <m/>
    <m/>
    <s v="ParamTech"/>
    <x v="2"/>
    <s v="Yeni Satış"/>
    <s v="Hizmet"/>
    <s v="Yazılım Geliştirme"/>
    <s v="Diğer"/>
    <x v="0"/>
    <x v="0"/>
    <s v="Yurt İçi"/>
    <s v="Türkiye"/>
  </r>
  <r>
    <s v="Q3"/>
    <x v="1"/>
    <x v="8"/>
    <m/>
    <s v="TURK FİNANSAL TEKNOLOJİ ANONİM ŞİRKETİ"/>
    <s v="VH.01.001"/>
    <s v="Varuna SSH Proje Yönetim Hizmeti"/>
    <s v="Univera - Varuna"/>
    <x v="10"/>
    <s v="Varuna"/>
    <s v="Varuna"/>
    <n v="21070"/>
    <m/>
    <n v="9"/>
    <m/>
    <m/>
    <m/>
    <m/>
    <m/>
    <n v="189630"/>
    <m/>
    <m/>
    <m/>
    <m/>
    <m/>
    <m/>
    <s v="ParamTech"/>
    <x v="2"/>
    <s v="Yeni Satış"/>
    <s v="Hizmet"/>
    <s v="Proje Yönetimi ve Danışmanlık"/>
    <s v="Diğer"/>
    <x v="0"/>
    <x v="0"/>
    <s v="Yurt İçi"/>
    <s v="Türkiye"/>
  </r>
  <r>
    <s v="Q3"/>
    <x v="1"/>
    <x v="8"/>
    <m/>
    <s v="RAUF BAYDAK"/>
    <s v="UH.01.002"/>
    <s v="Unidox Kontör"/>
    <s v="Univera Kontör Satışı"/>
    <x v="21"/>
    <s v="E-Dönüşüm"/>
    <s v="Unidox"/>
    <n v="6.1749999999999998"/>
    <m/>
    <n v="2000"/>
    <m/>
    <m/>
    <m/>
    <m/>
    <m/>
    <n v="12350"/>
    <m/>
    <m/>
    <m/>
    <m/>
    <m/>
    <m/>
    <s v="Rauf Baydak"/>
    <x v="3"/>
    <s v="Yeni Satış"/>
    <s v="Kontor"/>
    <s v="Kontor Satışı"/>
    <s v="Diğer"/>
    <x v="0"/>
    <x v="0"/>
    <s v="Yurt İçi"/>
    <s v="Türkiye"/>
  </r>
  <r>
    <s v="Q3"/>
    <x v="1"/>
    <x v="8"/>
    <m/>
    <s v="ÖZCİHAN GIDA İNŞAAT TARIM NAKLİYE ENERJİ TURİZM MAD. PAZ. VE SAN. LTD. ŞTİ."/>
    <s v="EH.06.001"/>
    <s v="Enroute Panorama - Hosting Hizmeti"/>
    <s v="Univera - JTI"/>
    <x v="11"/>
    <s v="Hosting"/>
    <s v="Enroute"/>
    <n v="11839.058655999999"/>
    <m/>
    <n v="2"/>
    <m/>
    <m/>
    <m/>
    <m/>
    <m/>
    <n v="23678.117311999998"/>
    <m/>
    <m/>
    <m/>
    <m/>
    <m/>
    <m/>
    <s v="JTI"/>
    <x v="0"/>
    <s v="Yenileme"/>
    <s v="Hizmet"/>
    <s v="Hosting"/>
    <s v="Key Account"/>
    <x v="0"/>
    <x v="0"/>
    <s v="Yurt İçi"/>
    <s v="Türkiye"/>
  </r>
  <r>
    <s v="Q3"/>
    <x v="1"/>
    <x v="8"/>
    <m/>
    <s v="Özçelik Meşrubat ve Gıda Mad.Tic.Paz.A.Ş."/>
    <s v="EH.06.001"/>
    <s v="Enroute Panorama - Hosting Hizmeti"/>
    <s v="Univera - JTI"/>
    <x v="11"/>
    <s v="Hosting"/>
    <s v="Enroute"/>
    <n v="11839.058655999999"/>
    <m/>
    <n v="5"/>
    <m/>
    <m/>
    <m/>
    <m/>
    <m/>
    <n v="59195.293279999998"/>
    <m/>
    <m/>
    <m/>
    <m/>
    <m/>
    <m/>
    <s v="JTI"/>
    <x v="0"/>
    <s v="Yenileme"/>
    <s v="Hizmet"/>
    <s v="Hosting"/>
    <s v="Key Account"/>
    <x v="0"/>
    <x v="0"/>
    <s v="Yurt İçi"/>
    <s v="Türkiye"/>
  </r>
  <r>
    <s v="Q3"/>
    <x v="1"/>
    <x v="8"/>
    <m/>
    <s v="Özçelik Meşrubat ve Gıda Mad.Tic.Paz.A.Ş."/>
    <s v="EH.06.001"/>
    <s v="Enroute Panorama - Hosting Hizmeti"/>
    <s v="Univera - JTI"/>
    <x v="11"/>
    <s v="Hosting"/>
    <s v="Enroute"/>
    <n v="11839.058655999999"/>
    <m/>
    <n v="-5"/>
    <m/>
    <m/>
    <m/>
    <m/>
    <m/>
    <n v="-59195.293279999998"/>
    <m/>
    <m/>
    <m/>
    <m/>
    <m/>
    <m/>
    <s v="JTI"/>
    <x v="0"/>
    <s v="Yenileme"/>
    <s v="Hizmet"/>
    <s v="Hosting"/>
    <s v="Key Account"/>
    <x v="0"/>
    <x v="0"/>
    <s v="Yurt İçi"/>
    <s v="Türkiye"/>
  </r>
  <r>
    <s v="Q3"/>
    <x v="1"/>
    <x v="8"/>
    <m/>
    <s v="Özçelik Meşrubat ve Gıda Mad.Tic.Paz.A.Ş."/>
    <s v="EH.06.001"/>
    <s v="Enroute Panorama - Hosting Hizmeti"/>
    <s v="Univera - JTI"/>
    <x v="11"/>
    <s v="Hosting"/>
    <s v="Enroute"/>
    <n v="286.76"/>
    <m/>
    <n v="1"/>
    <m/>
    <m/>
    <m/>
    <m/>
    <m/>
    <n v="286.76"/>
    <m/>
    <m/>
    <m/>
    <m/>
    <m/>
    <m/>
    <s v="JTI"/>
    <x v="0"/>
    <s v="Yenileme"/>
    <s v="Hizmet"/>
    <s v="Hosting"/>
    <s v="Key Account"/>
    <x v="0"/>
    <x v="0"/>
    <s v="Yurt İçi"/>
    <s v="Türkiye"/>
  </r>
  <r>
    <s v="Q3"/>
    <x v="1"/>
    <x v="8"/>
    <m/>
    <s v="Özçelik Meşrubat ve Gıda Mad.Tic.Paz.A.Ş."/>
    <s v="EH.06.001"/>
    <s v="Enroute Panorama - Hosting Hizmeti"/>
    <s v="Univera - JTI"/>
    <x v="11"/>
    <s v="Hosting"/>
    <s v="Enroute"/>
    <n v="286.76"/>
    <m/>
    <n v="-1"/>
    <m/>
    <m/>
    <m/>
    <m/>
    <m/>
    <n v="-286.76"/>
    <m/>
    <m/>
    <m/>
    <m/>
    <m/>
    <m/>
    <s v="JTI"/>
    <x v="0"/>
    <s v="Yenileme"/>
    <s v="Hizmet"/>
    <s v="Hosting"/>
    <s v="Key Account"/>
    <x v="0"/>
    <x v="0"/>
    <s v="Yurt İçi"/>
    <s v="Türkiye"/>
  </r>
  <r>
    <s v="Q3"/>
    <x v="1"/>
    <x v="8"/>
    <m/>
    <s v="ÖZERLER TİCARET İLHAN ÖZER"/>
    <s v="EH.06.001"/>
    <s v="Enroute Panorama - Hosting Hizmeti"/>
    <s v="Univera - JTI"/>
    <x v="11"/>
    <s v="Hosting"/>
    <s v="Enroute"/>
    <n v="11839.058655999999"/>
    <m/>
    <n v="4"/>
    <m/>
    <m/>
    <m/>
    <m/>
    <m/>
    <n v="47356.234623999997"/>
    <m/>
    <m/>
    <m/>
    <m/>
    <m/>
    <m/>
    <s v="JTI"/>
    <x v="0"/>
    <s v="Yenileme"/>
    <s v="Hizmet"/>
    <s v="Hosting"/>
    <s v="Key Account"/>
    <x v="0"/>
    <x v="0"/>
    <s v="Yurt İçi"/>
    <s v="Türkiye"/>
  </r>
  <r>
    <s v="Q3"/>
    <x v="1"/>
    <x v="8"/>
    <m/>
    <s v="REYMAR TÜTÜN MAM. DAĞ. VE PAZ. LTD. ŞTİ."/>
    <s v="EH.06.001"/>
    <s v="Enroute Panorama - Hosting Hizmeti"/>
    <s v="Univera - JTI"/>
    <x v="11"/>
    <s v="Hosting"/>
    <s v="Enroute"/>
    <n v="11839.058655999999"/>
    <m/>
    <n v="1"/>
    <m/>
    <m/>
    <m/>
    <m/>
    <m/>
    <n v="11839.058655999999"/>
    <m/>
    <m/>
    <m/>
    <m/>
    <m/>
    <m/>
    <s v="JTI"/>
    <x v="0"/>
    <s v="Yenileme"/>
    <s v="Hizmet"/>
    <s v="Hosting"/>
    <s v="Key Account"/>
    <x v="0"/>
    <x v="0"/>
    <s v="Yurt İçi"/>
    <s v="Türkiye"/>
  </r>
  <r>
    <s v="Q3"/>
    <x v="1"/>
    <x v="8"/>
    <m/>
    <s v="SAĞIROĞLU TÜTÜN ÜRÜN. İNŞ.TAAH. SAN. VE TİC. LTD. ŞTİ."/>
    <s v="EH.06.001"/>
    <s v="Enroute Panorama - Hosting Hizmeti"/>
    <s v="Univera - JTI"/>
    <x v="11"/>
    <s v="Hosting"/>
    <s v="Enroute"/>
    <n v="11839.058655999999"/>
    <m/>
    <n v="1"/>
    <m/>
    <m/>
    <m/>
    <m/>
    <m/>
    <n v="11839.058655999999"/>
    <m/>
    <m/>
    <m/>
    <m/>
    <m/>
    <m/>
    <s v="JTI"/>
    <x v="0"/>
    <s v="Yenileme"/>
    <s v="Hizmet"/>
    <s v="Hosting"/>
    <s v="Key Account"/>
    <x v="0"/>
    <x v="0"/>
    <s v="Yurt İçi"/>
    <s v="Türkiye"/>
  </r>
  <r>
    <s v="Q3"/>
    <x v="1"/>
    <x v="8"/>
    <m/>
    <s v="SAMİ EMGİN DAĞ. PAZ. TUR. TEKS. İNŞ. SAN. TİC. LTD. ŞTİ."/>
    <s v="EH.06.001"/>
    <s v="Enroute Panorama - Hosting Hizmeti"/>
    <s v="Univera - JTI"/>
    <x v="11"/>
    <s v="Hosting"/>
    <s v="Enroute"/>
    <n v="11839.058655999999"/>
    <m/>
    <n v="2"/>
    <m/>
    <m/>
    <m/>
    <m/>
    <m/>
    <n v="23678.117311999998"/>
    <m/>
    <m/>
    <m/>
    <m/>
    <m/>
    <m/>
    <s v="JTI"/>
    <x v="0"/>
    <s v="Yenileme"/>
    <s v="Hizmet"/>
    <s v="Hosting"/>
    <s v="Key Account"/>
    <x v="0"/>
    <x v="0"/>
    <s v="Yurt İçi"/>
    <s v="Türkiye"/>
  </r>
  <r>
    <s v="Q3"/>
    <x v="1"/>
    <x v="8"/>
    <m/>
    <s v="SEYDİM DAĞ.PAZ.A.Ş."/>
    <s v="EH.06.001"/>
    <s v="Enroute Panorama - Hosting Hizmeti"/>
    <s v="Univera - JTI"/>
    <x v="11"/>
    <s v="Hosting"/>
    <s v="Enroute"/>
    <n v="11839.058655999999"/>
    <m/>
    <n v="1"/>
    <m/>
    <m/>
    <m/>
    <m/>
    <m/>
    <n v="11839.058655999999"/>
    <m/>
    <m/>
    <m/>
    <m/>
    <m/>
    <m/>
    <s v="JTI"/>
    <x v="0"/>
    <s v="Yenileme"/>
    <s v="Hizmet"/>
    <s v="Hosting"/>
    <s v="Key Account"/>
    <x v="0"/>
    <x v="0"/>
    <s v="Yurt İçi"/>
    <s v="Türkiye"/>
  </r>
  <r>
    <s v="Q3"/>
    <x v="1"/>
    <x v="8"/>
    <m/>
    <s v="SSG DAYANIKLI TÜKETİM MAD. GIDA ÜRÜNLERİ PAZ. SAN. TİC. LTD. ŞTİ."/>
    <s v="EH.06.001"/>
    <s v="Enroute Panorama - Hosting Hizmeti"/>
    <s v="Univera - JTI"/>
    <x v="11"/>
    <s v="Hosting"/>
    <s v="Enroute"/>
    <n v="11839.058655999999"/>
    <m/>
    <n v="2"/>
    <m/>
    <m/>
    <m/>
    <m/>
    <m/>
    <n v="23678.117311999998"/>
    <m/>
    <m/>
    <m/>
    <m/>
    <m/>
    <m/>
    <s v="JTI"/>
    <x v="0"/>
    <s v="Yenileme"/>
    <s v="Hizmet"/>
    <s v="Hosting"/>
    <s v="Key Account"/>
    <x v="0"/>
    <x v="0"/>
    <s v="Yurt İçi"/>
    <s v="Türkiye"/>
  </r>
  <r>
    <s v="Q3"/>
    <x v="1"/>
    <x v="8"/>
    <m/>
    <s v="MİYA OTOMASYON VE BARKOD BILISIM SISTEMLERI SAN TİC. VE L.T.D. STI."/>
    <s v="WPH.02.001"/>
    <s v="Webplus Yazılım Bakımı Hizmeti"/>
    <s v="Univera - Kanal"/>
    <x v="5"/>
    <s v="Enroute"/>
    <s v="Webplus"/>
    <n v="5882"/>
    <m/>
    <n v="1"/>
    <m/>
    <m/>
    <m/>
    <m/>
    <m/>
    <n v="5882"/>
    <m/>
    <m/>
    <m/>
    <m/>
    <m/>
    <m/>
    <s v="Miya"/>
    <x v="0"/>
    <s v="Yenileme"/>
    <s v="Hizmet"/>
    <s v="Bakım ve Destek Hizmeti"/>
    <s v="Diğer"/>
    <x v="1"/>
    <x v="1"/>
    <s v="Yurt İçi"/>
    <s v="Türkiye"/>
  </r>
  <r>
    <s v="Q3"/>
    <x v="1"/>
    <x v="8"/>
    <m/>
    <s v="MİYA OTOMASYON VE BARKOD BILISIM SISTEMLERI SAN TİC. VE L.T.D. STI."/>
    <s v="WPH.02.001"/>
    <s v="Webplus Yazılım Bakımı Hizmeti"/>
    <s v="Univera - Kanal"/>
    <x v="5"/>
    <s v="Enroute"/>
    <s v="Webplus"/>
    <n v="7274"/>
    <m/>
    <n v="1"/>
    <m/>
    <m/>
    <m/>
    <m/>
    <m/>
    <n v="7274"/>
    <m/>
    <m/>
    <m/>
    <m/>
    <m/>
    <m/>
    <s v="Miya"/>
    <x v="0"/>
    <s v="Yenileme"/>
    <s v="Hizmet"/>
    <s v="Bakım ve Destek Hizmeti"/>
    <s v="Diğer"/>
    <x v="1"/>
    <x v="1"/>
    <s v="Yurt İçi"/>
    <s v="Türkiye"/>
  </r>
  <r>
    <s v="Q3"/>
    <x v="1"/>
    <x v="8"/>
    <m/>
    <s v="MİYA OTOMASYON VE BARKOD BILISIM SISTEMLERI SAN TİC. VE L.T.D. STI."/>
    <s v="WProje Yönetimi.01.007"/>
    <s v="Webplus E-Dönüşüm Yazılımı"/>
    <s v="Univera - Kanal"/>
    <x v="5"/>
    <s v="Enroute"/>
    <s v="Webplus"/>
    <n v="12650"/>
    <m/>
    <n v="1"/>
    <m/>
    <m/>
    <m/>
    <m/>
    <m/>
    <n v="12650"/>
    <m/>
    <m/>
    <m/>
    <m/>
    <m/>
    <m/>
    <s v="Miya"/>
    <x v="0"/>
    <s v="Yeni Satış"/>
    <s v="Lisans"/>
    <s v="Lisans Satışı"/>
    <s v="Diğer"/>
    <x v="1"/>
    <x v="1"/>
    <s v="Yurt İçi"/>
    <s v="Türkiye"/>
  </r>
  <r>
    <s v="Q3"/>
    <x v="1"/>
    <x v="8"/>
    <m/>
    <s v="MİYA OTOMASYON VE BARKOD BILISIM SISTEMLERI SAN TİC. VE L.T.D. STI."/>
    <s v="WProje Yönetimi.01.006"/>
    <s v="Webplus Distribution Satış-Dağıtım Yazılımı (Light)"/>
    <s v="Univera - Kanal"/>
    <x v="5"/>
    <s v="Enroute"/>
    <s v="Webplus"/>
    <n v="15525"/>
    <m/>
    <n v="1"/>
    <m/>
    <m/>
    <m/>
    <m/>
    <m/>
    <n v="15525"/>
    <m/>
    <m/>
    <m/>
    <m/>
    <m/>
    <m/>
    <s v="Miya"/>
    <x v="0"/>
    <s v="Yeni Satış"/>
    <s v="Lisans"/>
    <s v="Lisans Satışı"/>
    <s v="Diğer"/>
    <x v="1"/>
    <x v="1"/>
    <s v="Yurt İçi"/>
    <s v="Türkiye"/>
  </r>
  <r>
    <s v="Q3"/>
    <x v="1"/>
    <x v="8"/>
    <m/>
    <s v="MİYA OTOMASYON VE BARKOD BILISIM SISTEMLERI SAN TİC. VE L.T.D. STI."/>
    <s v="WProje Yönetimi.01.006"/>
    <s v="Webplus Distribution Satış-Dağıtım Yazılımı (Light)"/>
    <s v="Univera - Kanal"/>
    <x v="5"/>
    <s v="Enroute"/>
    <s v="Webplus"/>
    <n v="18975"/>
    <m/>
    <n v="1"/>
    <m/>
    <m/>
    <m/>
    <m/>
    <m/>
    <n v="18975"/>
    <m/>
    <m/>
    <m/>
    <m/>
    <m/>
    <m/>
    <s v="Miya"/>
    <x v="0"/>
    <s v="Yeni Satış"/>
    <s v="Lisans"/>
    <s v="Lisans Satışı"/>
    <s v="Diğer"/>
    <x v="1"/>
    <x v="1"/>
    <s v="Yurt İçi"/>
    <s v="Türkiye"/>
  </r>
  <r>
    <s v="Q3"/>
    <x v="1"/>
    <x v="8"/>
    <m/>
    <s v="MİYA OTOMASYON VE BARKOD BILISIM SISTEMLERI SAN TİC. VE L.T.D. STI."/>
    <s v="WProje Yönetimi.02.001"/>
    <s v="Webplus (Android) Satış Temsilcisi Yazılımı"/>
    <s v="Univera - Kanal"/>
    <x v="5"/>
    <s v="Enroute"/>
    <s v="Webplus"/>
    <n v="2329.2000000000003"/>
    <m/>
    <n v="3"/>
    <m/>
    <m/>
    <m/>
    <m/>
    <m/>
    <n v="6987.6"/>
    <m/>
    <m/>
    <m/>
    <m/>
    <m/>
    <m/>
    <s v="Miya"/>
    <x v="0"/>
    <s v="Yeni Satış"/>
    <s v="Lisans"/>
    <s v="Lisans Satışı"/>
    <s v="Diğer"/>
    <x v="1"/>
    <x v="1"/>
    <s v="Yurt İçi"/>
    <s v="Türkiye"/>
  </r>
  <r>
    <s v="Q3"/>
    <x v="1"/>
    <x v="8"/>
    <m/>
    <s v="MİYA OTOMASYON VE BARKOD BILISIM SISTEMLERI SAN TİC. VE L.T.D. STI."/>
    <s v="WProje Yönetimi.02.001"/>
    <s v="Webplus (Android) Satış Temsilcisi Yazılımı"/>
    <s v="Univera - Kanal"/>
    <x v="5"/>
    <s v="Enroute"/>
    <s v="Webplus"/>
    <n v="2846.8"/>
    <m/>
    <n v="1"/>
    <m/>
    <m/>
    <m/>
    <m/>
    <m/>
    <n v="2846.8"/>
    <m/>
    <m/>
    <m/>
    <m/>
    <m/>
    <m/>
    <s v="Miya"/>
    <x v="0"/>
    <s v="Yeni Satış"/>
    <s v="Lisans"/>
    <s v="Lisans Satışı"/>
    <s v="Diğer"/>
    <x v="1"/>
    <x v="1"/>
    <s v="Yurt İçi"/>
    <s v="Türkiye"/>
  </r>
  <r>
    <s v="Q3"/>
    <x v="1"/>
    <x v="8"/>
    <m/>
    <s v="MİYA OTOMASYON VE BARKOD BILISIM SISTEMLERI SAN TİC. VE L.T.D. STI."/>
    <s v="WProje Yönetimi.01.003"/>
    <s v="Web Plus Ek Kullanıcı Yazılımı (1 Kullanıcı)"/>
    <s v="Univera - Kanal"/>
    <x v="5"/>
    <s v="Enroute"/>
    <s v="Webplus"/>
    <n v="1552.5"/>
    <m/>
    <n v="1"/>
    <m/>
    <m/>
    <m/>
    <m/>
    <m/>
    <n v="1552.5"/>
    <m/>
    <m/>
    <m/>
    <m/>
    <m/>
    <m/>
    <s v="Miya"/>
    <x v="0"/>
    <s v="Yeni Satış"/>
    <s v="Lisans"/>
    <s v="Lisans Satışı"/>
    <s v="Diğer"/>
    <x v="1"/>
    <x v="1"/>
    <s v="Yurt İçi"/>
    <s v="Türkiye"/>
  </r>
  <r>
    <s v="Q3"/>
    <x v="1"/>
    <x v="8"/>
    <m/>
    <s v="MİYA OTOMASYON VE BARKOD BILISIM SISTEMLERI SAN TİC. VE L.T.D. STI."/>
    <s v="WProje Yönetimi.01.003"/>
    <s v="Web Plus Ek Kullanıcı Yazılımı (1 Kullanıcı)"/>
    <s v="Univera - Kanal"/>
    <x v="5"/>
    <s v="Enroute"/>
    <s v="Webplus"/>
    <n v="1897.5"/>
    <m/>
    <n v="1"/>
    <m/>
    <m/>
    <m/>
    <m/>
    <m/>
    <n v="1897.5"/>
    <m/>
    <m/>
    <m/>
    <m/>
    <m/>
    <m/>
    <s v="Miya"/>
    <x v="0"/>
    <s v="Yeni Satış"/>
    <s v="Lisans"/>
    <s v="Lisans Satışı"/>
    <s v="Diğer"/>
    <x v="1"/>
    <x v="1"/>
    <s v="Yurt İçi"/>
    <s v="Türkiye"/>
  </r>
  <r>
    <s v="Q3"/>
    <x v="1"/>
    <x v="8"/>
    <m/>
    <s v="MİYA OTOMASYON VE BARKOD BILISIM SISTEMLERI SAN TİC. VE L.T.D. STI."/>
    <s v="UH.01.002"/>
    <s v="Unidox Kontör"/>
    <s v="Univera Kontör Satışı"/>
    <x v="5"/>
    <s v="E-Dönüşüm"/>
    <s v="Unidox"/>
    <n v="4.6319999999999997"/>
    <m/>
    <n v="2000"/>
    <m/>
    <m/>
    <m/>
    <m/>
    <m/>
    <n v="9264"/>
    <m/>
    <m/>
    <m/>
    <m/>
    <m/>
    <m/>
    <s v="Miya"/>
    <x v="0"/>
    <s v="Yeni Satış"/>
    <s v="Kontor"/>
    <s v="Kontor Satışı"/>
    <s v="Diğer"/>
    <x v="1"/>
    <x v="1"/>
    <s v="Yurt İçi"/>
    <s v="Türkiye"/>
  </r>
  <r>
    <s v="Q3"/>
    <x v="1"/>
    <x v="8"/>
    <m/>
    <s v="MİYA OTOMASYON VE BARKOD BILISIM SISTEMLERI SAN TİC. VE L.T.D. STI."/>
    <s v="UH.01.002"/>
    <s v="Unidox Kontör"/>
    <s v="Univera Kontör Satışı"/>
    <x v="5"/>
    <s v="E-Dönüşüm"/>
    <s v="Unidox"/>
    <n v="2.657"/>
    <m/>
    <n v="10000"/>
    <m/>
    <m/>
    <m/>
    <m/>
    <m/>
    <n v="26570"/>
    <m/>
    <m/>
    <m/>
    <m/>
    <m/>
    <m/>
    <s v="Miya"/>
    <x v="0"/>
    <s v="Yeni Satış"/>
    <s v="Kontor"/>
    <s v="Kontor Satışı"/>
    <s v="Diğer"/>
    <x v="1"/>
    <x v="1"/>
    <s v="Yurt İçi"/>
    <s v="Türkiye"/>
  </r>
  <r>
    <s v="Q3"/>
    <x v="1"/>
    <x v="8"/>
    <m/>
    <s v="İNCELİ ET ÜRÜNLERİ GIDA PAZARLAMA TİC. LTD. ŞTİ."/>
    <s v="UH.01.002"/>
    <s v="Unidox Kontör"/>
    <s v="Univera Kontör Satışı"/>
    <x v="6"/>
    <s v="E-Dönüşüm"/>
    <s v="Unidox"/>
    <n v="3.5419999999999998"/>
    <m/>
    <n v="10000"/>
    <m/>
    <m/>
    <m/>
    <m/>
    <m/>
    <n v="35420"/>
    <m/>
    <m/>
    <m/>
    <m/>
    <m/>
    <m/>
    <s v="İnceli Et"/>
    <x v="3"/>
    <s v="Yeni Satış"/>
    <s v="Kontor"/>
    <s v="Kontor Satışı"/>
    <s v="Diğer"/>
    <x v="0"/>
    <x v="0"/>
    <s v="Yurt İçi"/>
    <s v="Türkiye"/>
  </r>
  <r>
    <s v="Q4"/>
    <x v="0"/>
    <x v="11"/>
    <m/>
    <s v="Mey İçki Sanayi ve Ticaret A.Ş."/>
    <s v="EH.05.002"/>
    <s v="EnRoute Panorama - Rapor Gelistirme Hizmeti"/>
    <s v="Univera - Mey İçki"/>
    <x v="11"/>
    <s v="Enroute"/>
    <m/>
    <n v="7142"/>
    <m/>
    <n v="18"/>
    <m/>
    <n v="128556"/>
    <m/>
    <n v="0"/>
    <m/>
    <n v="128556"/>
    <m/>
    <n v="0"/>
    <n v="0"/>
    <s v="UNI240000002281"/>
    <m/>
    <m/>
    <s v="Mey İçki"/>
    <x v="0"/>
    <s v="Yeni Satış"/>
    <s v="Hizmet"/>
    <s v="Rapor Geliştirme"/>
    <s v="Key Account"/>
    <x v="0"/>
    <x v="0"/>
    <s v="Yurt İçi"/>
    <s v="Türkiye"/>
  </r>
  <r>
    <s v="Q3"/>
    <x v="1"/>
    <x v="8"/>
    <m/>
    <s v="POLARİS YAZILIM ÇÖZÜMLERİ VE DANIŞMANLIK HİZMETLERİ LTD.ŞTİ."/>
    <s v="WProje Yönetimi.01.008"/>
    <s v="Webplus Distribution Satış-Dağıtım Yazılımı (Enterprise) Kiralama Hizmeti"/>
    <s v="Univera - Kanal"/>
    <x v="5"/>
    <s v="Enroute"/>
    <s v="Webplus"/>
    <n v="3840"/>
    <m/>
    <n v="1"/>
    <m/>
    <m/>
    <m/>
    <m/>
    <m/>
    <n v="3840"/>
    <m/>
    <m/>
    <m/>
    <m/>
    <m/>
    <m/>
    <s v="Polaris"/>
    <x v="0"/>
    <s v="Yeni Satış"/>
    <s v="Lisans"/>
    <s v="Lisans Kiralama"/>
    <s v="Diğer"/>
    <x v="1"/>
    <x v="5"/>
    <s v="Yurt İçi"/>
    <s v="Türkiye"/>
  </r>
  <r>
    <s v="Q3"/>
    <x v="1"/>
    <x v="8"/>
    <m/>
    <s v="MİYA OTOMASYON VE BARKOD BILISIM SISTEMLERI SAN TİC. VE L.T.D. STI."/>
    <s v="UH.01.002"/>
    <s v="Unidox Kontör"/>
    <s v="Univera Kontör Satışı"/>
    <x v="5"/>
    <s v="E-Dönüşüm"/>
    <s v="Unidox"/>
    <n v="2.6560000000000001"/>
    <m/>
    <n v="10000"/>
    <m/>
    <m/>
    <m/>
    <m/>
    <m/>
    <n v="26560"/>
    <m/>
    <m/>
    <m/>
    <m/>
    <m/>
    <m/>
    <s v="Miya"/>
    <x v="0"/>
    <s v="Yeni Satış"/>
    <s v="Kontor"/>
    <s v="Kontor Satışı"/>
    <s v="Diğer"/>
    <x v="1"/>
    <x v="1"/>
    <s v="Yurt İçi"/>
    <s v="Türkiye"/>
  </r>
  <r>
    <s v="Q3"/>
    <x v="1"/>
    <x v="8"/>
    <m/>
    <s v="JTI Tütün Ürünleri Pazarlama A.Ş."/>
    <s v="QH.02.001"/>
    <s v="Quest Panorama - Yazılım Bakımı, Yaşatma ve Merkezi Destek Hizmeti"/>
    <s v="Univera - JTI"/>
    <x v="11"/>
    <s v="Quest"/>
    <s v="Quest"/>
    <n v="342565.14"/>
    <m/>
    <n v="1"/>
    <m/>
    <m/>
    <m/>
    <m/>
    <m/>
    <n v="342565.14"/>
    <m/>
    <m/>
    <m/>
    <m/>
    <m/>
    <m/>
    <s v="JTI"/>
    <x v="0"/>
    <s v="Yenileme"/>
    <s v="Hizmet"/>
    <s v="Bakım ve Destek Hizmeti"/>
    <s v="Key Account"/>
    <x v="0"/>
    <x v="0"/>
    <s v="Yurt İçi"/>
    <s v="Türkiye"/>
  </r>
  <r>
    <s v="Q3"/>
    <x v="1"/>
    <x v="8"/>
    <m/>
    <s v="JTI Tütün Ürünleri Pazarlama A.Ş."/>
    <s v="QH.03.005"/>
    <s v="Quest Panorama - Kullanıcı Yazılımları Kiralama Hizmeti (Enterprise)"/>
    <s v="Univera - JTI"/>
    <x v="11"/>
    <s v="Quest"/>
    <s v="Quest"/>
    <n v="1652400"/>
    <m/>
    <n v="1"/>
    <m/>
    <m/>
    <m/>
    <m/>
    <m/>
    <n v="1652400"/>
    <m/>
    <m/>
    <m/>
    <m/>
    <m/>
    <m/>
    <s v="JTI"/>
    <x v="0"/>
    <s v="Yenileme"/>
    <s v="Lisans"/>
    <s v="Lisans Kiralama"/>
    <s v="Key Account"/>
    <x v="0"/>
    <x v="0"/>
    <s v="Yurt İçi"/>
    <s v="Türkiye"/>
  </r>
  <r>
    <s v="Q4"/>
    <x v="0"/>
    <x v="11"/>
    <m/>
    <s v="Şölen Çikolata Gıda Sanayi Ve Ticaret A. Ş."/>
    <s v="EY.06.001"/>
    <s v="EnRoute Panorama - Yazilim Gelistirme Hizmeti"/>
    <s v="Univera - Şölen"/>
    <x v="12"/>
    <s v="Enroute"/>
    <m/>
    <n v="7290"/>
    <m/>
    <n v="9.7200000000000006"/>
    <m/>
    <n v="70858.8"/>
    <m/>
    <n v="0"/>
    <m/>
    <n v="70858.8"/>
    <m/>
    <n v="0"/>
    <n v="0"/>
    <s v="UNI240000002288"/>
    <m/>
    <m/>
    <s v="Şölen"/>
    <x v="0"/>
    <s v="Yeni Satış"/>
    <s v="Hizmet"/>
    <s v="Yazılım Geliştirme"/>
    <s v="Key Account"/>
    <x v="0"/>
    <x v="0"/>
    <s v="Yurt İçi"/>
    <s v="Türkiye"/>
  </r>
  <r>
    <s v="Q4"/>
    <x v="0"/>
    <x v="11"/>
    <m/>
    <s v="JTI TÜTÜN ÜRÜNLERI PAZARLAMA A.S."/>
    <s v="EH.05.002"/>
    <s v="EnRoute Panorama - Rapor Gelistirme Hizmeti"/>
    <s v="Univera - JTI"/>
    <x v="11"/>
    <s v="Enroute"/>
    <m/>
    <n v="5950"/>
    <m/>
    <n v="20"/>
    <m/>
    <n v="119000"/>
    <m/>
    <n v="0"/>
    <m/>
    <n v="119000"/>
    <m/>
    <n v="0"/>
    <n v="0"/>
    <s v="UNI240000002298"/>
    <m/>
    <m/>
    <s v="JTI"/>
    <x v="0"/>
    <s v="Yeni Satış"/>
    <s v="Hizmet"/>
    <s v="Rapor Geliştirme"/>
    <s v="Key Account"/>
    <x v="0"/>
    <x v="0"/>
    <s v="Yurt İçi"/>
    <s v="Türkiye"/>
  </r>
  <r>
    <s v="Q4"/>
    <x v="0"/>
    <x v="11"/>
    <m/>
    <s v="Şölen Çikolata Gıda Sanayi Ve Ticaret A. Ş."/>
    <s v="EH.05.002"/>
    <s v="EnRoute Panorama - Rapor Gelistirme Hizmeti"/>
    <s v="Univera - Şölen"/>
    <x v="12"/>
    <s v="Enroute"/>
    <m/>
    <n v="5443"/>
    <m/>
    <n v="5"/>
    <m/>
    <n v="27215"/>
    <m/>
    <n v="0"/>
    <m/>
    <n v="27215"/>
    <m/>
    <n v="0"/>
    <n v="0"/>
    <s v="UNI240000002288"/>
    <m/>
    <m/>
    <s v="Şölen"/>
    <x v="0"/>
    <s v="Yeni Satış"/>
    <s v="Hizmet"/>
    <s v="Rapor Geliştirme"/>
    <s v="Key Account"/>
    <x v="0"/>
    <x v="0"/>
    <s v="Yurt İçi"/>
    <s v="Türkiye"/>
  </r>
  <r>
    <s v="Q4"/>
    <x v="0"/>
    <x v="11"/>
    <m/>
    <s v="JTI TÜTÜN ÜRÜNLERI PAZARLAMA A.S."/>
    <s v="EH.01.001"/>
    <s v="EnRoute Panorama - Proje Yönetim Hizmeti"/>
    <s v="Univera - JTI"/>
    <x v="11"/>
    <s v="Enroute"/>
    <m/>
    <n v="5950"/>
    <m/>
    <n v="26"/>
    <m/>
    <n v="154700"/>
    <m/>
    <n v="0"/>
    <m/>
    <n v="154700"/>
    <m/>
    <n v="0"/>
    <n v="0"/>
    <s v="UNI240000002298"/>
    <m/>
    <m/>
    <s v="JTI"/>
    <x v="0"/>
    <s v="Yeni Satış"/>
    <s v="Hizmet"/>
    <s v="Proje Yönetimi ve Danışmanlık"/>
    <s v="Key Account"/>
    <x v="0"/>
    <x v="0"/>
    <s v="Yurt İçi"/>
    <s v="Türkiye"/>
  </r>
  <r>
    <s v="Q4"/>
    <x v="0"/>
    <x v="11"/>
    <m/>
    <s v="Şölen Çikolata Gıda Sanayi Ve Ticaret A. Ş."/>
    <s v="EH.01.001"/>
    <s v="EnRoute Panorama - Proje Yönetim Hizmeti"/>
    <s v="Univera - Şölen"/>
    <x v="12"/>
    <s v="Enroute"/>
    <m/>
    <n v="6451"/>
    <m/>
    <n v="4"/>
    <m/>
    <n v="25804"/>
    <m/>
    <n v="0"/>
    <m/>
    <n v="25804"/>
    <m/>
    <n v="0"/>
    <n v="0"/>
    <s v="UNI240000002288"/>
    <m/>
    <m/>
    <s v="Şölen"/>
    <x v="0"/>
    <s v="Yeni Satış"/>
    <s v="Hizmet"/>
    <s v="Proje Yönetimi ve Danışmanlık"/>
    <s v="Key Account"/>
    <x v="0"/>
    <x v="0"/>
    <s v="Yurt İçi"/>
    <s v="Türkiye"/>
  </r>
  <r>
    <s v="Q4"/>
    <x v="0"/>
    <x v="11"/>
    <m/>
    <s v="Mey İçki Sanayi ve Ticaret A.Ş."/>
    <s v="EH.01.003"/>
    <s v="EnRoute Panorama - Kurulum ve Efitim Hizmeti"/>
    <s v="Univera - Mey İçki"/>
    <x v="11"/>
    <s v="Enroute"/>
    <m/>
    <n v="5054"/>
    <m/>
    <n v="6"/>
    <m/>
    <n v="30324"/>
    <m/>
    <n v="0"/>
    <m/>
    <n v="30324"/>
    <m/>
    <n v="0"/>
    <n v="0"/>
    <s v="UNI240000002281"/>
    <m/>
    <m/>
    <s v="Mey İçki"/>
    <x v="0"/>
    <s v="Yeni Satış"/>
    <s v="Hizmet"/>
    <s v="Kurulum ve Eğitim"/>
    <s v="Key Account"/>
    <x v="0"/>
    <x v="0"/>
    <s v="Yurt İçi"/>
    <s v="Türkiye"/>
  </r>
  <r>
    <s v="Q3"/>
    <x v="1"/>
    <x v="8"/>
    <m/>
    <s v="MİYA OTOMASYON VE BARKOD BILISIM SISTEMLERI SAN TİC. VE L.T.D. STI."/>
    <s v="WPH.03.001"/>
    <s v="Webplus HOSTİNG Hizmetİ"/>
    <s v="Univera - Kanal"/>
    <x v="5"/>
    <s v="Hosting"/>
    <s v="Webplus"/>
    <n v="2597.0100000000002"/>
    <m/>
    <n v="4"/>
    <m/>
    <m/>
    <m/>
    <m/>
    <m/>
    <n v="10388.040000000001"/>
    <m/>
    <m/>
    <m/>
    <m/>
    <m/>
    <m/>
    <s v="Miya"/>
    <x v="0"/>
    <s v="Yenileme"/>
    <s v="Hizmet"/>
    <s v="Hosting"/>
    <s v="Diğer"/>
    <x v="1"/>
    <x v="1"/>
    <s v="Yurt İçi"/>
    <s v="Türkiye"/>
  </r>
  <r>
    <s v="Q3"/>
    <x v="1"/>
    <x v="8"/>
    <m/>
    <s v="MİYA OTOMASYON VE BARKOD BILISIM SISTEMLERI SAN TİC. VE L.T.D. STI."/>
    <s v="WPH.03.001"/>
    <s v="Webplus HOSTİNG Hizmetİ"/>
    <s v="Univera - Kanal"/>
    <x v="5"/>
    <s v="Hosting"/>
    <s v="Webplus"/>
    <n v="2597.0100000000002"/>
    <m/>
    <n v="1"/>
    <m/>
    <m/>
    <m/>
    <m/>
    <m/>
    <n v="2597.0100000000002"/>
    <m/>
    <m/>
    <m/>
    <m/>
    <m/>
    <m/>
    <s v="Miya"/>
    <x v="0"/>
    <s v="Yenileme"/>
    <s v="Hizmet"/>
    <s v="Hosting"/>
    <s v="Diğer"/>
    <x v="1"/>
    <x v="1"/>
    <s v="Yurt İçi"/>
    <s v="Türkiye"/>
  </r>
  <r>
    <s v="Q3"/>
    <x v="1"/>
    <x v="8"/>
    <m/>
    <s v="MİYA OTOMASYON VE BARKOD BILISIM SISTEMLERI SAN TİC. VE L.T.D. STI."/>
    <s v="WPH.03.001"/>
    <s v="Webplus HOSTİNG Hizmetİ"/>
    <s v="Univera - Kanal"/>
    <x v="5"/>
    <s v="Hosting"/>
    <s v="Webplus"/>
    <n v="5931.81"/>
    <m/>
    <n v="1"/>
    <m/>
    <m/>
    <m/>
    <m/>
    <m/>
    <n v="5931.81"/>
    <m/>
    <m/>
    <m/>
    <m/>
    <m/>
    <m/>
    <s v="Miya"/>
    <x v="0"/>
    <s v="Yenileme"/>
    <s v="Hizmet"/>
    <s v="Hosting"/>
    <s v="Diğer"/>
    <x v="1"/>
    <x v="1"/>
    <s v="Yurt İçi"/>
    <s v="Türkiye"/>
  </r>
  <r>
    <s v="Q3"/>
    <x v="1"/>
    <x v="8"/>
    <m/>
    <s v="MİYA OTOMASYON VE BARKOD BILISIM SISTEMLERI SAN TİC. VE L.T.D. STI."/>
    <s v="WPH.03.001"/>
    <s v="Webplus HOSTİNG Hizmetİ"/>
    <s v="Univera - Kanal"/>
    <x v="5"/>
    <s v="Hosting"/>
    <s v="Webplus"/>
    <n v="3622.12"/>
    <m/>
    <n v="2"/>
    <m/>
    <m/>
    <m/>
    <m/>
    <m/>
    <n v="7244.24"/>
    <m/>
    <m/>
    <m/>
    <m/>
    <m/>
    <m/>
    <s v="Miya"/>
    <x v="0"/>
    <s v="Yenileme"/>
    <s v="Hizmet"/>
    <s v="Hosting"/>
    <s v="Diğer"/>
    <x v="1"/>
    <x v="1"/>
    <s v="Yurt İçi"/>
    <s v="Türkiye"/>
  </r>
  <r>
    <s v="Q3"/>
    <x v="1"/>
    <x v="8"/>
    <m/>
    <s v="MİYA OTOMASYON VE BARKOD BILISIM SISTEMLERI SAN TİC. VE L.T.D. STI."/>
    <s v="WPH.03.001"/>
    <s v="Webplus HOSTİNG Hizmetİ"/>
    <s v="Univera - Kanal"/>
    <x v="5"/>
    <s v="Hosting"/>
    <s v="Webplus"/>
    <n v="2988.88"/>
    <m/>
    <n v="1"/>
    <m/>
    <m/>
    <m/>
    <m/>
    <m/>
    <n v="2988.88"/>
    <m/>
    <m/>
    <m/>
    <m/>
    <m/>
    <m/>
    <s v="Miya"/>
    <x v="0"/>
    <s v="Yenileme"/>
    <s v="Hizmet"/>
    <s v="Hosting"/>
    <s v="Diğer"/>
    <x v="1"/>
    <x v="1"/>
    <s v="Yurt İçi"/>
    <s v="Türkiye"/>
  </r>
  <r>
    <s v="Q3"/>
    <x v="1"/>
    <x v="8"/>
    <m/>
    <s v="MİYA OTOMASYON VE BARKOD BILISIM SISTEMLERI SAN TİC. VE L.T.D. STI."/>
    <s v="WPH.03.001"/>
    <s v="Webplus HOSTİNG Hizmetİ"/>
    <s v="Univera - Kanal"/>
    <x v="5"/>
    <s v="Hosting"/>
    <s v="Webplus"/>
    <n v="2597.0100000000002"/>
    <m/>
    <n v="4"/>
    <m/>
    <m/>
    <m/>
    <m/>
    <m/>
    <n v="10388.040000000001"/>
    <m/>
    <m/>
    <m/>
    <m/>
    <m/>
    <m/>
    <s v="Miya"/>
    <x v="0"/>
    <s v="Yenileme"/>
    <s v="Hizmet"/>
    <s v="Hosting"/>
    <s v="Diğer"/>
    <x v="1"/>
    <x v="1"/>
    <s v="Yurt İçi"/>
    <s v="Türkiye"/>
  </r>
  <r>
    <s v="Q3"/>
    <x v="1"/>
    <x v="8"/>
    <m/>
    <s v="MİYA OTOMASYON VE BARKOD BILISIM SISTEMLERI SAN TİC. VE L.T.D. STI."/>
    <s v="WPH.03.001"/>
    <s v="Webplus HOSTİNG Hizmetİ"/>
    <s v="Univera - Kanal"/>
    <x v="5"/>
    <s v="Hosting"/>
    <s v="Webplus"/>
    <n v="2969.57"/>
    <m/>
    <n v="1"/>
    <m/>
    <m/>
    <m/>
    <m/>
    <m/>
    <n v="2969.57"/>
    <m/>
    <m/>
    <m/>
    <m/>
    <m/>
    <m/>
    <s v="Miya"/>
    <x v="0"/>
    <s v="Yenileme"/>
    <s v="Hizmet"/>
    <s v="Hosting"/>
    <s v="Diğer"/>
    <x v="1"/>
    <x v="1"/>
    <s v="Yurt İçi"/>
    <s v="Türkiye"/>
  </r>
  <r>
    <s v="Q3"/>
    <x v="1"/>
    <x v="8"/>
    <m/>
    <s v="MİYA OTOMASYON VE BARKOD BILISIM SISTEMLERI SAN TİC. VE L.T.D. STI."/>
    <s v="WPH.03.001"/>
    <s v="Webplus HOSTİNG Hizmetİ"/>
    <s v="Univera - Kanal"/>
    <x v="5"/>
    <s v="Hosting"/>
    <s v="Webplus"/>
    <n v="2984.73"/>
    <m/>
    <n v="1"/>
    <m/>
    <m/>
    <m/>
    <m/>
    <m/>
    <n v="2984.73"/>
    <m/>
    <m/>
    <m/>
    <m/>
    <m/>
    <m/>
    <s v="Miya"/>
    <x v="0"/>
    <s v="Yenileme"/>
    <s v="Hizmet"/>
    <s v="Hosting"/>
    <s v="Diğer"/>
    <x v="1"/>
    <x v="1"/>
    <s v="Yurt İçi"/>
    <s v="Türkiye"/>
  </r>
  <r>
    <s v="Q3"/>
    <x v="1"/>
    <x v="8"/>
    <m/>
    <s v="MİYA OTOMASYON VE BARKOD BILISIM SISTEMLERI SAN TİC. VE L.T.D. STI."/>
    <s v="WProje Yönetimi.02.001"/>
    <s v="Webplus (Android) Satış Temsilcisi Yazılımı"/>
    <s v="Univera - Kanal"/>
    <x v="5"/>
    <s v="Enroute"/>
    <s v="Webplus"/>
    <n v="4550"/>
    <m/>
    <n v="1"/>
    <m/>
    <m/>
    <m/>
    <m/>
    <m/>
    <n v="4550"/>
    <m/>
    <m/>
    <m/>
    <m/>
    <m/>
    <m/>
    <s v="Miya"/>
    <x v="0"/>
    <s v="Yeni Satış"/>
    <s v="Lisans"/>
    <s v="Lisans Satışı"/>
    <s v="Diğer"/>
    <x v="1"/>
    <x v="1"/>
    <s v="Yurt İçi"/>
    <s v="Türkiye"/>
  </r>
  <r>
    <s v="Q3"/>
    <x v="1"/>
    <x v="8"/>
    <m/>
    <s v="MATRIKS BİLGİSAYAR SİSTEMLERİ LTD.ŞTİ"/>
    <s v="UH.01.002"/>
    <s v="Unidox Kontör"/>
    <s v="Univera Kontör Satışı"/>
    <x v="5"/>
    <s v="E-Dönüşüm"/>
    <s v="Unidox"/>
    <n v="4.6319999999999997"/>
    <m/>
    <n v="2000"/>
    <m/>
    <m/>
    <m/>
    <m/>
    <m/>
    <n v="9264"/>
    <m/>
    <m/>
    <m/>
    <m/>
    <m/>
    <m/>
    <s v="Matriks"/>
    <x v="0"/>
    <s v="Yeni Satış"/>
    <s v="Kontor"/>
    <s v="Kontor Satışı"/>
    <s v="Diğer"/>
    <x v="1"/>
    <x v="2"/>
    <s v="Yurt İçi"/>
    <s v="Türkiye"/>
  </r>
  <r>
    <s v="Q3"/>
    <x v="1"/>
    <x v="8"/>
    <m/>
    <s v="MİYA OTOMASYON VE BARKOD BILISIM SISTEMLERI SAN TİC. VE L.T.D. STI."/>
    <s v="UH.01.002"/>
    <s v="Unidox Kontör"/>
    <s v="Univera Kontör Satışı"/>
    <x v="5"/>
    <s v="E-Dönüşüm"/>
    <s v="Unidox"/>
    <n v="4.6319999999999997"/>
    <m/>
    <n v="2000"/>
    <m/>
    <m/>
    <m/>
    <m/>
    <m/>
    <n v="9264"/>
    <m/>
    <m/>
    <m/>
    <m/>
    <m/>
    <m/>
    <s v="Miya"/>
    <x v="0"/>
    <s v="Yeni Satış"/>
    <s v="Kontor"/>
    <s v="Kontor Satışı"/>
    <s v="Diğer"/>
    <x v="1"/>
    <x v="1"/>
    <s v="Yurt İçi"/>
    <s v="Türkiye"/>
  </r>
  <r>
    <s v="Q3"/>
    <x v="1"/>
    <x v="8"/>
    <m/>
    <s v="PANASONİC ELECTRİC WORKS ELEKTRİK SANAYİ VE TİCARET ANONİM ŞİRKETİ"/>
    <s v="SH.03.002"/>
    <s v="Stokbar Panorama - Uzman Destek Hizmeti"/>
    <s v="Univera - Panasonic"/>
    <x v="11"/>
    <s v="Stokbar"/>
    <s v="Stokbar"/>
    <n v="165000"/>
    <m/>
    <n v="1"/>
    <m/>
    <m/>
    <m/>
    <m/>
    <m/>
    <n v="165000"/>
    <m/>
    <m/>
    <m/>
    <m/>
    <m/>
    <m/>
    <s v="Panasonic"/>
    <x v="0"/>
    <s v="Yenileme"/>
    <s v="Hizmet"/>
    <s v="Uzman Destek Hizmeti"/>
    <s v="Diğer"/>
    <x v="0"/>
    <x v="0"/>
    <s v="Yurt İçi"/>
    <s v="Türkiye"/>
  </r>
  <r>
    <s v="Q3"/>
    <x v="1"/>
    <x v="8"/>
    <m/>
    <s v="THY DO&amp;CO İKRAM HizmetLERİ A.Ş."/>
    <s v="SH.01.001"/>
    <s v="Stokbar Panorama - Proje ve Ürün Yönetimi Danışmanlığı Hizmeti"/>
    <s v="Univera - Turkish Do &amp; Co"/>
    <x v="18"/>
    <s v="Stokbar"/>
    <s v="Stokbar"/>
    <n v="24500"/>
    <m/>
    <n v="1"/>
    <m/>
    <m/>
    <m/>
    <m/>
    <m/>
    <n v="24500"/>
    <m/>
    <m/>
    <m/>
    <m/>
    <m/>
    <m/>
    <s v="THY Do&amp;Co"/>
    <x v="0"/>
    <s v="Yeni Satış"/>
    <s v="Hizmet"/>
    <s v="Proje Yönetimi ve Danışmanlık"/>
    <s v="Diğer"/>
    <x v="0"/>
    <x v="0"/>
    <s v="Yurt İçi"/>
    <s v="Türkiye"/>
  </r>
  <r>
    <s v="Q3"/>
    <x v="1"/>
    <x v="8"/>
    <m/>
    <s v="FHP EV İÇİ KULLANIM ARAÇLARI SAN VE TC A.Ş/VİLEDA"/>
    <s v="QH.08.001"/>
    <s v="Quest Panorama - Hosting Hizmeti"/>
    <s v="Univera - Vileda"/>
    <x v="18"/>
    <s v="Hosting"/>
    <s v="Quest"/>
    <n v="18333"/>
    <m/>
    <n v="1"/>
    <m/>
    <m/>
    <m/>
    <m/>
    <m/>
    <n v="18333"/>
    <m/>
    <m/>
    <m/>
    <m/>
    <m/>
    <m/>
    <s v="Vileda"/>
    <x v="0"/>
    <s v="Yenileme"/>
    <s v="Hizmet"/>
    <s v="Hosting"/>
    <s v="Diğer"/>
    <x v="0"/>
    <x v="0"/>
    <s v="Yurt İçi"/>
    <s v="Türkiye"/>
  </r>
  <r>
    <s v="Q4"/>
    <x v="0"/>
    <x v="11"/>
    <m/>
    <s v="PERNOD RICARD ISTANBUL IÇ VE DIS TIC. LTD. STI"/>
    <s v="EH.02.001"/>
    <s v="EnRoute Panorama - Yazilim Bakimi, Yasatma ve Merkezi Destek Hizmeti"/>
    <s v="Univera - Pernod Ricard"/>
    <x v="13"/>
    <s v="Enroute"/>
    <m/>
    <n v="1041111.6"/>
    <m/>
    <n v="0.5"/>
    <m/>
    <n v="520555.8"/>
    <m/>
    <n v="0"/>
    <m/>
    <n v="520555.8"/>
    <m/>
    <n v="0"/>
    <n v="0"/>
    <s v="UNI240000002335"/>
    <m/>
    <m/>
    <s v="Pernod Ricard"/>
    <x v="0"/>
    <s v="Yenileme"/>
    <s v="Hizmet"/>
    <s v="Bakım ve Destek Hizmeti"/>
    <s v="Key Account"/>
    <x v="0"/>
    <x v="0"/>
    <s v="Yurt İçi"/>
    <s v="Türkiye"/>
  </r>
  <r>
    <s v="Q4"/>
    <x v="0"/>
    <x v="11"/>
    <m/>
    <s v="PERNOD RICARD ISTANBUL IÇ VE DIS TIC. LTD. STI"/>
    <s v="EH.02.001"/>
    <s v="EnRoute Panorama - Yazilim Bakimi, Yasatma ve Merkezi Destek Hizmeti"/>
    <s v="Univera - Pernod Ricard"/>
    <x v="13"/>
    <s v="Enroute"/>
    <m/>
    <n v="100000"/>
    <m/>
    <n v="0.5"/>
    <m/>
    <n v="50000"/>
    <m/>
    <n v="0"/>
    <m/>
    <n v="50000"/>
    <m/>
    <n v="0"/>
    <n v="0"/>
    <s v="UNI240000002335"/>
    <m/>
    <m/>
    <s v="Pernod Ricard"/>
    <x v="0"/>
    <s v="Yenileme"/>
    <s v="Hizmet"/>
    <s v="Bakım ve Destek Hizmeti"/>
    <s v="Key Account"/>
    <x v="0"/>
    <x v="0"/>
    <s v="Yurt İçi"/>
    <s v="Türkiye"/>
  </r>
  <r>
    <s v="Q4"/>
    <x v="0"/>
    <x v="11"/>
    <m/>
    <s v="PERNOD RICARD ISTANBUL IÇ VE DIS TIC. LTD. STI"/>
    <s v="EH.02.001"/>
    <s v="EnRoute Panorama - Yazilim Bakimi, Yasatma ve Merkezi Destek Hizmeti"/>
    <s v="Univera - Pernod Ricard"/>
    <x v="13"/>
    <s v="Enroute"/>
    <m/>
    <n v="20112.560000000001"/>
    <m/>
    <n v="0.5"/>
    <m/>
    <n v="10056.280000000001"/>
    <m/>
    <n v="0"/>
    <m/>
    <n v="10056.280000000001"/>
    <m/>
    <n v="0"/>
    <n v="0"/>
    <s v="UNI240000002335"/>
    <m/>
    <m/>
    <s v="Pernod Ricard"/>
    <x v="0"/>
    <s v="Yenileme"/>
    <s v="Hizmet"/>
    <s v="Bakım ve Destek Hizmeti"/>
    <s v="Key Account"/>
    <x v="0"/>
    <x v="0"/>
    <s v="Yurt İçi"/>
    <s v="Türkiye"/>
  </r>
  <r>
    <s v="Q4"/>
    <x v="0"/>
    <x v="11"/>
    <m/>
    <s v="DOGUS ÇAY VE GIDA MADD.ÜRT.PAZ.ITH.IHR.A.S"/>
    <s v="EH.03.003"/>
    <s v="EnRoute Panorama - Uzman Destek Hizmeti"/>
    <s v="Univera Doğuş Çay Projesi"/>
    <x v="12"/>
    <s v="Enroute"/>
    <m/>
    <n v="127830.59999999999"/>
    <m/>
    <n v="6"/>
    <m/>
    <n v="815940"/>
    <m/>
    <n v="48956.4"/>
    <m/>
    <n v="766983.6"/>
    <m/>
    <n v="0"/>
    <n v="0"/>
    <s v="UNI240000002356"/>
    <m/>
    <m/>
    <s v="Doğuş Çay"/>
    <x v="0"/>
    <s v="Yenileme"/>
    <s v="Hizmet"/>
    <s v="Hosting"/>
    <s v="Key Account"/>
    <x v="0"/>
    <x v="0"/>
    <s v="Yurt İçi"/>
    <s v="Türkiye"/>
  </r>
  <r>
    <s v="Q4"/>
    <x v="0"/>
    <x v="11"/>
    <m/>
    <s v="PERNOD RICARD ISTANBUL IÇ VE DIS TIC. LTD. STI"/>
    <s v="EH.03.003"/>
    <s v="EnRoute Panorama - Uzman Destek Hizmeti"/>
    <s v="Univera - Pernod Ricard"/>
    <x v="13"/>
    <s v="Enroute"/>
    <m/>
    <n v="110000"/>
    <m/>
    <n v="1"/>
    <m/>
    <n v="110000"/>
    <m/>
    <n v="0"/>
    <m/>
    <n v="110000"/>
    <m/>
    <n v="0"/>
    <n v="0"/>
    <s v="UNI240000002336"/>
    <m/>
    <m/>
    <s v="Pernod Ricard"/>
    <x v="0"/>
    <s v="Yenileme"/>
    <s v="Hizmet"/>
    <s v="Hosting"/>
    <s v="Key Account"/>
    <x v="0"/>
    <x v="0"/>
    <s v="Yurt İçi"/>
    <s v="Türkiye"/>
  </r>
  <r>
    <s v="Q4"/>
    <x v="0"/>
    <x v="11"/>
    <m/>
    <s v="BROWN FORMAN İÇKİ TİC. LTD. ŞTİ."/>
    <s v="EH.03.006"/>
    <s v="EnRoute Panorama - Uzaktan Kurulum ve Efitim Hizmeti"/>
    <s v="Univera - Brown Forman"/>
    <x v="12"/>
    <s v="Enroute"/>
    <m/>
    <n v="10000"/>
    <m/>
    <n v="4"/>
    <m/>
    <n v="40000"/>
    <m/>
    <n v="0"/>
    <m/>
    <n v="40000"/>
    <m/>
    <n v="0"/>
    <n v="0"/>
    <s v="UNI240000002341"/>
    <m/>
    <m/>
    <s v="Brown Forman"/>
    <x v="0"/>
    <s v="Yeni Satış"/>
    <s v="Hizmet"/>
    <s v="Kurulum ve Eğitim"/>
    <s v="Key Account"/>
    <x v="0"/>
    <x v="0"/>
    <s v="Yurt İçi"/>
    <s v="Türkiye"/>
  </r>
  <r>
    <s v="Q4"/>
    <x v="0"/>
    <x v="11"/>
    <m/>
    <s v="BRISA BRIDGESTONE SABANCI LASTIK SANAYI VE TICARET A.S."/>
    <s v="EH.01.001"/>
    <s v="EnRoute Panorama - Proje Yönetim Hizmeti"/>
    <s v="Univera - Brisa Bridgestone"/>
    <x v="13"/>
    <s v="Enroute"/>
    <m/>
    <n v="18370"/>
    <m/>
    <n v="8"/>
    <m/>
    <n v="146960"/>
    <m/>
    <n v="0"/>
    <m/>
    <n v="146960"/>
    <m/>
    <n v="0"/>
    <n v="0"/>
    <s v="UNI240000002315"/>
    <m/>
    <m/>
    <s v="Brisa"/>
    <x v="0"/>
    <s v="Yeni Satış"/>
    <s v="Hizmet"/>
    <s v="Proje Yönetimi ve Danışmanlık"/>
    <s v="Key Account"/>
    <x v="0"/>
    <x v="0"/>
    <s v="Yurt İçi"/>
    <s v="Türkiye"/>
  </r>
  <r>
    <s v="Q4"/>
    <x v="0"/>
    <x v="11"/>
    <m/>
    <s v="JTI TÜTÜN ÜRÜNLERI PAZARLAMA A.S."/>
    <s v="EH.01.001"/>
    <s v="EnRoute Panorama - Proje Yönetim Hizmeti"/>
    <s v="Univera - JTI"/>
    <x v="11"/>
    <s v="Enroute"/>
    <m/>
    <n v="5550.46"/>
    <m/>
    <n v="5"/>
    <m/>
    <n v="27752.3"/>
    <m/>
    <n v="0"/>
    <m/>
    <n v="27752.3"/>
    <m/>
    <n v="0"/>
    <n v="0"/>
    <s v="UNI240000002298"/>
    <m/>
    <m/>
    <s v="JTI"/>
    <x v="0"/>
    <s v="Yeni Satış"/>
    <s v="Hizmet"/>
    <s v="Proje Yönetimi ve Danışmanlık"/>
    <s v="Key Account"/>
    <x v="0"/>
    <x v="0"/>
    <s v="Yurt İçi"/>
    <s v="Türkiye"/>
  </r>
  <r>
    <s v="Q4"/>
    <x v="0"/>
    <x v="11"/>
    <m/>
    <s v="DOGUS ÇAY VE GIDA MADD.ÜRT.PAZ.ITH.IHR.A.S"/>
    <s v="EYS.04.012"/>
    <s v="EnRoute Panorama - E-Dönüsüm Modül Lisansi Standart"/>
    <s v="Univera Doğuş Çay Projesi"/>
    <x v="12"/>
    <s v="Enroute"/>
    <m/>
    <n v="20000"/>
    <m/>
    <n v="2"/>
    <m/>
    <n v="50000"/>
    <m/>
    <n v="10000"/>
    <m/>
    <n v="40000"/>
    <m/>
    <n v="0"/>
    <n v="0"/>
    <s v="UNI240000002322"/>
    <m/>
    <m/>
    <s v="Doğuş Çay"/>
    <x v="0"/>
    <s v="Yeni Satış"/>
    <s v="Lisans"/>
    <s v="Lisans Satışı"/>
    <s v="Key Account"/>
    <x v="0"/>
    <x v="0"/>
    <s v="Yurt İçi"/>
    <s v="Türkiye"/>
  </r>
  <r>
    <s v="Q4"/>
    <x v="0"/>
    <x v="11"/>
    <m/>
    <s v="DOGUS ÇAY VE GIDA MADD.ÜRT.PAZ.ITH.IHR.A.S"/>
    <s v="EH.03.001"/>
    <s v="EnRoute Panorama - Çafri Merkezi Hizmeti  (MSD)"/>
    <s v="Univera Doğuş Çay Projesi"/>
    <x v="12"/>
    <s v="Enroute"/>
    <m/>
    <n v="14465.08"/>
    <m/>
    <n v="128"/>
    <m/>
    <n v="1851530.24"/>
    <m/>
    <n v="0"/>
    <m/>
    <n v="1851530.24"/>
    <m/>
    <n v="0"/>
    <n v="0"/>
    <s v="UNI240000002357"/>
    <m/>
    <m/>
    <s v="Doğuş Çay"/>
    <x v="0"/>
    <s v="Yenileme"/>
    <s v="Hizmet"/>
    <s v="Çağrı Merkezi"/>
    <s v="Key Account"/>
    <x v="0"/>
    <x v="0"/>
    <s v="Yurt İçi"/>
    <s v="Türkiye"/>
  </r>
  <r>
    <s v="Q4"/>
    <x v="0"/>
    <x v="11"/>
    <m/>
    <s v="PERNOD RICARD ISTANBUL IÇ VE DIS TIC. LTD. STI"/>
    <s v="EH.03.001"/>
    <s v="EnRoute Panorama - Çafri Merkezi Hizmeti  (MSD)"/>
    <s v="Univera - Pernod Ricard"/>
    <x v="13"/>
    <s v="Enroute"/>
    <m/>
    <n v="18021.870243902442"/>
    <m/>
    <n v="20.5"/>
    <m/>
    <n v="369448.33500000002"/>
    <m/>
    <n v="-5.0000000000000001E-3"/>
    <m/>
    <n v="369448.34"/>
    <m/>
    <n v="0"/>
    <n v="0"/>
    <s v="UNI240000002335"/>
    <m/>
    <m/>
    <s v="Pernod Ricard"/>
    <x v="0"/>
    <s v="Yenileme"/>
    <s v="Hizmet"/>
    <s v="Çağrı Merkezi"/>
    <s v="Key Account"/>
    <x v="0"/>
    <x v="0"/>
    <s v="Yurt İçi"/>
    <s v="Türkiye"/>
  </r>
  <r>
    <s v="Q3"/>
    <x v="1"/>
    <x v="8"/>
    <m/>
    <s v="MATRIKS BİLGİSAYAR SİSTEMLERİ LTD.ŞTİ"/>
    <s v="WPH.02.001"/>
    <s v="Webplus Yazılım Bakımı Hizmeti"/>
    <s v="Univera - Kanal"/>
    <x v="5"/>
    <s v="Enroute"/>
    <s v="Webplus"/>
    <n v="7843"/>
    <m/>
    <n v="1"/>
    <m/>
    <m/>
    <m/>
    <m/>
    <m/>
    <n v="7843"/>
    <m/>
    <m/>
    <m/>
    <m/>
    <m/>
    <m/>
    <s v="Matriks"/>
    <x v="0"/>
    <s v="Yenileme"/>
    <s v="Hizmet"/>
    <s v="Bakım ve Destek Hizmeti"/>
    <s v="Diğer"/>
    <x v="1"/>
    <x v="2"/>
    <s v="Yurt İçi"/>
    <s v="Türkiye"/>
  </r>
  <r>
    <s v="Q3"/>
    <x v="1"/>
    <x v="8"/>
    <m/>
    <s v="MATRIKS BİLGİSAYAR SİSTEMLERİ LTD.ŞTİ"/>
    <s v="WProje Yönetimi.01.007"/>
    <s v="Webplus E-Dönüşüm Yazılımı"/>
    <s v="Univera - Kanal"/>
    <x v="5"/>
    <s v="Enroute"/>
    <s v="Webplus"/>
    <n v="11500"/>
    <m/>
    <n v="1"/>
    <m/>
    <m/>
    <m/>
    <m/>
    <m/>
    <n v="11500"/>
    <m/>
    <m/>
    <m/>
    <m/>
    <m/>
    <m/>
    <s v="Matriks"/>
    <x v="0"/>
    <s v="Yeni Satış"/>
    <s v="Lisans"/>
    <s v="Lisans Satışı"/>
    <s v="Diğer"/>
    <x v="1"/>
    <x v="2"/>
    <s v="Yurt İçi"/>
    <s v="Türkiye"/>
  </r>
  <r>
    <s v="Q3"/>
    <x v="1"/>
    <x v="8"/>
    <m/>
    <s v="MATRIKS BİLGİSAYAR SİSTEMLERİ LTD.ŞTİ"/>
    <s v="WProje Yönetimi.01.006"/>
    <s v="Webplus Distribution Satış-Dağıtım Yazılımı (Light)"/>
    <s v="Univera - Kanal"/>
    <x v="5"/>
    <s v="Enroute"/>
    <s v="Webplus"/>
    <n v="17250"/>
    <m/>
    <n v="1"/>
    <m/>
    <m/>
    <m/>
    <m/>
    <m/>
    <n v="17250"/>
    <m/>
    <m/>
    <m/>
    <m/>
    <m/>
    <m/>
    <s v="Matriks"/>
    <x v="0"/>
    <s v="Yeni Satış"/>
    <s v="Lisans"/>
    <s v="Lisans Satışı"/>
    <s v="Diğer"/>
    <x v="1"/>
    <x v="2"/>
    <s v="Yurt İçi"/>
    <s v="Türkiye"/>
  </r>
  <r>
    <s v="Q3"/>
    <x v="1"/>
    <x v="8"/>
    <m/>
    <s v="MATRIKS BİLGİSAYAR SİSTEMLERİ LTD.ŞTİ"/>
    <s v="WProje Yönetimi.02.001"/>
    <s v="Webplus (Android) Satış Temsilcisi Yazılımı"/>
    <s v="Univera - Kanal"/>
    <x v="5"/>
    <s v="Enroute"/>
    <s v="Webplus"/>
    <n v="2588"/>
    <m/>
    <n v="2"/>
    <m/>
    <m/>
    <m/>
    <m/>
    <m/>
    <n v="5176"/>
    <m/>
    <m/>
    <m/>
    <m/>
    <m/>
    <m/>
    <s v="Matriks"/>
    <x v="0"/>
    <s v="Yeni Satış"/>
    <s v="Lisans"/>
    <s v="Lisans Satışı"/>
    <s v="Diğer"/>
    <x v="1"/>
    <x v="2"/>
    <s v="Yurt İçi"/>
    <s v="Türkiye"/>
  </r>
  <r>
    <s v="Q3"/>
    <x v="1"/>
    <x v="8"/>
    <m/>
    <s v="MATRIKS BİLGİSAYAR SİSTEMLERİ LTD.ŞTİ"/>
    <s v="WProje Yönetimi.01.003"/>
    <s v="Web Plus Ek Kullanıcı Yazılımı (1 Kullanıcı)"/>
    <s v="Univera - Kanal"/>
    <x v="5"/>
    <s v="Enroute"/>
    <s v="Webplus"/>
    <n v="1725"/>
    <m/>
    <n v="1"/>
    <m/>
    <m/>
    <m/>
    <m/>
    <m/>
    <n v="1725"/>
    <m/>
    <m/>
    <m/>
    <m/>
    <m/>
    <m/>
    <s v="Matriks"/>
    <x v="0"/>
    <s v="Yeni Satış"/>
    <s v="Lisans"/>
    <s v="Lisans Satışı"/>
    <s v="Diğer"/>
    <x v="1"/>
    <x v="2"/>
    <s v="Yurt İçi"/>
    <s v="Türkiye"/>
  </r>
  <r>
    <s v="Q3"/>
    <x v="1"/>
    <x v="8"/>
    <m/>
    <s v="MİYA OTOMASYON VE BARKOD BILISIM SISTEMLERI SAN TİC. VE L.T.D. STI."/>
    <s v="UH.01.002"/>
    <s v="Unidox Kontör"/>
    <s v="Univera Kontör Satışı"/>
    <x v="5"/>
    <s v="E-Dönüşüm"/>
    <s v="Unidox"/>
    <n v="2.657"/>
    <m/>
    <n v="10000"/>
    <m/>
    <m/>
    <m/>
    <m/>
    <m/>
    <n v="26570"/>
    <m/>
    <m/>
    <m/>
    <m/>
    <m/>
    <m/>
    <s v="Miya"/>
    <x v="0"/>
    <s v="Yeni Satış"/>
    <s v="Kontor"/>
    <s v="Kontor Satışı"/>
    <s v="Diğer"/>
    <x v="1"/>
    <x v="1"/>
    <s v="Yurt İçi"/>
    <s v="Türkiye"/>
  </r>
  <r>
    <s v="Q3"/>
    <x v="1"/>
    <x v="8"/>
    <m/>
    <s v="MİYA OTOMASYON VE BARKOD BILISIM SISTEMLERI SAN TİC. VE L.T.D. STI."/>
    <s v="UH.01.002"/>
    <s v="Unidox Kontör"/>
    <s v="Univera Kontör Satışı"/>
    <x v="6"/>
    <s v="E-Dönüşüm"/>
    <s v="Unidox"/>
    <n v="1.389"/>
    <m/>
    <n v="100000"/>
    <m/>
    <m/>
    <m/>
    <m/>
    <m/>
    <n v="138900"/>
    <m/>
    <m/>
    <m/>
    <m/>
    <m/>
    <m/>
    <s v="Miya"/>
    <x v="0"/>
    <s v="Yeni Satış"/>
    <s v="Kontor"/>
    <s v="Kontor Satışı"/>
    <s v="Diğer"/>
    <x v="1"/>
    <x v="1"/>
    <s v="Yurt İçi"/>
    <s v="Türkiye"/>
  </r>
  <r>
    <s v="Q3"/>
    <x v="1"/>
    <x v="8"/>
    <m/>
    <s v="MENDERES TEKSTİL SAN.TİC.A.Ş."/>
    <s v="SH.01.001"/>
    <s v="Stokbar Panorama - Proje ve Ürün Yönetimi Danışmanlığı Hizmeti"/>
    <s v="Univera - Menderes Tekstil"/>
    <x v="12"/>
    <s v="Stokbar"/>
    <s v="Stokbar"/>
    <n v="10080"/>
    <m/>
    <n v="10"/>
    <m/>
    <m/>
    <m/>
    <m/>
    <m/>
    <n v="100800"/>
    <m/>
    <m/>
    <m/>
    <m/>
    <m/>
    <m/>
    <s v="Menderes Tekstil"/>
    <x v="3"/>
    <s v="Yeni Satış"/>
    <s v="Hizmet"/>
    <s v="Proje Yönetimi ve Danışmanlık"/>
    <s v="Diğer"/>
    <x v="0"/>
    <x v="0"/>
    <s v="Yurt İçi"/>
    <s v="Türkiye"/>
  </r>
  <r>
    <s v="Q3"/>
    <x v="1"/>
    <x v="8"/>
    <m/>
    <s v="EFES VITANTA MOLDOVA BREWERY S.A"/>
    <s v="QH.02.001"/>
    <s v="Quest Panorama - Yazılım Bakımı, Yaşatma ve Merkezi Destek Hizmeti"/>
    <s v="Univera - Efes Moldova"/>
    <x v="16"/>
    <s v="Quest"/>
    <s v="Quest"/>
    <n v="16312.933052"/>
    <m/>
    <n v="1"/>
    <m/>
    <m/>
    <m/>
    <m/>
    <m/>
    <n v="16312.933052"/>
    <m/>
    <m/>
    <m/>
    <m/>
    <m/>
    <m/>
    <s v="Efes International"/>
    <x v="0"/>
    <s v="Yenileme"/>
    <s v="Hizmet"/>
    <s v="Bakım ve Destek Hizmeti"/>
    <s v="Diğer"/>
    <x v="0"/>
    <x v="0"/>
    <s v="Yurt Dışı"/>
    <s v="Moldova"/>
  </r>
  <r>
    <s v="Q3"/>
    <x v="1"/>
    <x v="8"/>
    <m/>
    <s v="EFES VITANTA MOLDOVA BREWERY S.A"/>
    <s v="QH.02.001"/>
    <s v="Quest Panorama - Yazılım Bakımı, Yaşatma ve Merkezi Destek Hizmeti"/>
    <s v="Univera - Efes Moldova"/>
    <x v="16"/>
    <s v="Quest"/>
    <s v="Quest"/>
    <n v="16312.933052"/>
    <m/>
    <n v="1"/>
    <m/>
    <m/>
    <m/>
    <m/>
    <m/>
    <n v="16312.933052"/>
    <m/>
    <m/>
    <m/>
    <m/>
    <m/>
    <m/>
    <s v="Efes International"/>
    <x v="0"/>
    <s v="Yenileme"/>
    <s v="Hizmet"/>
    <s v="Bakım ve Destek Hizmeti"/>
    <s v="Diğer"/>
    <x v="0"/>
    <x v="0"/>
    <s v="Yurt Dışı"/>
    <s v="Moldova"/>
  </r>
  <r>
    <s v="Q3"/>
    <x v="1"/>
    <x v="8"/>
    <m/>
    <s v="EFES VITANTA MOLDOVA BREWERY S.A"/>
    <s v="QH.02.001"/>
    <s v="Quest Panorama - Yazılım Bakımı, Yaşatma ve Merkezi Destek Hizmeti"/>
    <s v="Univera - Efes Moldova"/>
    <x v="16"/>
    <s v="Quest"/>
    <s v="Quest"/>
    <n v="16312.933052"/>
    <m/>
    <n v="1"/>
    <m/>
    <m/>
    <m/>
    <m/>
    <m/>
    <n v="16312.933052"/>
    <m/>
    <m/>
    <m/>
    <m/>
    <m/>
    <m/>
    <s v="Efes International"/>
    <x v="0"/>
    <s v="Yenileme"/>
    <s v="Hizmet"/>
    <s v="Bakım ve Destek Hizmeti"/>
    <s v="Diğer"/>
    <x v="0"/>
    <x v="0"/>
    <s v="Yurt Dışı"/>
    <s v="Moldova"/>
  </r>
  <r>
    <s v="Q3"/>
    <x v="1"/>
    <x v="8"/>
    <m/>
    <s v="YUSUF ALDEMİR (ALDEMİR BİLİŞİM HizmetLERİ VE DANIŞMANLIK)"/>
    <s v="WPH.02.001"/>
    <s v="Webplus Yazılım Bakımı Hizmeti"/>
    <s v="Univera - Kanal"/>
    <x v="5"/>
    <s v="Enroute"/>
    <s v="Webplus"/>
    <n v="7843"/>
    <m/>
    <n v="1"/>
    <m/>
    <m/>
    <m/>
    <m/>
    <m/>
    <n v="7843"/>
    <m/>
    <m/>
    <m/>
    <m/>
    <m/>
    <m/>
    <s v="Aldemir Bilişim"/>
    <x v="0"/>
    <s v="Yenileme"/>
    <s v="Hizmet"/>
    <s v="Bakım ve Destek Hizmeti"/>
    <s v="Diğer"/>
    <x v="1"/>
    <x v="3"/>
    <s v="Yurt İçi"/>
    <s v="Türkiye"/>
  </r>
  <r>
    <s v="Q3"/>
    <x v="1"/>
    <x v="8"/>
    <m/>
    <s v="YUSUF ALDEMİR (ALDEMİR BİLİŞİM HizmetLERİ VE DANIŞMANLIK)"/>
    <s v="WProje Yönetimi.01.007"/>
    <s v="Webplus E-Dönüşüm Yazılımı"/>
    <s v="Univera - Kanal"/>
    <x v="5"/>
    <s v="Enroute"/>
    <s v="Webplus"/>
    <n v="9200"/>
    <m/>
    <n v="1"/>
    <m/>
    <m/>
    <m/>
    <m/>
    <m/>
    <n v="9200"/>
    <m/>
    <m/>
    <m/>
    <m/>
    <m/>
    <m/>
    <s v="Aldemir Bilişim"/>
    <x v="0"/>
    <s v="Yeni Satış"/>
    <s v="Lisans"/>
    <s v="Lisans Satışı"/>
    <s v="Diğer"/>
    <x v="1"/>
    <x v="3"/>
    <s v="Yurt İçi"/>
    <s v="Türkiye"/>
  </r>
  <r>
    <s v="Q3"/>
    <x v="1"/>
    <x v="8"/>
    <m/>
    <s v="YUSUF ALDEMİR (ALDEMİR BİLİŞİM HizmetLERİ VE DANIŞMANLIK)"/>
    <s v="WProje Yönetimi.01.006"/>
    <s v="Webplus Distribution Satış-Dağıtım Yazılımı (Light)"/>
    <s v="Univera - Kanal"/>
    <x v="5"/>
    <s v="Enroute"/>
    <s v="Webplus"/>
    <n v="13800"/>
    <m/>
    <n v="1"/>
    <m/>
    <m/>
    <m/>
    <m/>
    <m/>
    <n v="13800"/>
    <m/>
    <m/>
    <m/>
    <m/>
    <m/>
    <m/>
    <s v="Aldemir Bilişim"/>
    <x v="0"/>
    <s v="Yeni Satış"/>
    <s v="Lisans"/>
    <s v="Lisans Satışı"/>
    <s v="Diğer"/>
    <x v="1"/>
    <x v="3"/>
    <s v="Yurt İçi"/>
    <s v="Türkiye"/>
  </r>
  <r>
    <s v="Q3"/>
    <x v="1"/>
    <x v="8"/>
    <m/>
    <s v="YUSUF ALDEMİR (ALDEMİR BİLİŞİM HizmetLERİ VE DANIŞMANLIK)"/>
    <s v="WProje Yönetimi.02.001"/>
    <s v="Webplus (Android) Satış Temsilcisi Yazılımı"/>
    <s v="Univera - Kanal"/>
    <x v="5"/>
    <s v="Enroute"/>
    <s v="Webplus"/>
    <n v="2070.4"/>
    <m/>
    <n v="2"/>
    <m/>
    <m/>
    <m/>
    <m/>
    <m/>
    <n v="4140.8"/>
    <m/>
    <m/>
    <m/>
    <m/>
    <m/>
    <m/>
    <s v="Aldemir Bilişim"/>
    <x v="0"/>
    <s v="Yeni Satış"/>
    <s v="Lisans"/>
    <s v="Lisans Satışı"/>
    <s v="Diğer"/>
    <x v="1"/>
    <x v="3"/>
    <s v="Yurt İçi"/>
    <s v="Türkiye"/>
  </r>
  <r>
    <s v="Q3"/>
    <x v="1"/>
    <x v="8"/>
    <m/>
    <s v="YUSUF ALDEMİR (ALDEMİR BİLİŞİM HizmetLERİ VE DANIŞMANLIK)"/>
    <s v="WProje Yönetimi.01.003"/>
    <s v="Web Plus Ek Kullanıcı Yazılımı (1 Kullanıcı)"/>
    <s v="Univera - Kanal"/>
    <x v="5"/>
    <s v="Enroute"/>
    <s v="Webplus"/>
    <n v="1380"/>
    <m/>
    <n v="1"/>
    <m/>
    <m/>
    <m/>
    <m/>
    <m/>
    <n v="1380"/>
    <m/>
    <m/>
    <m/>
    <m/>
    <m/>
    <m/>
    <s v="Aldemir Bilişim"/>
    <x v="0"/>
    <s v="Yeni Satış"/>
    <s v="Lisans"/>
    <s v="Lisans Satışı"/>
    <s v="Diğer"/>
    <x v="1"/>
    <x v="3"/>
    <s v="Yurt İçi"/>
    <s v="Türkiye"/>
  </r>
  <r>
    <s v="Q3"/>
    <x v="1"/>
    <x v="8"/>
    <m/>
    <s v="CEM SAYGIVAR SAYGIVAR İÇECEK"/>
    <s v="UH.01.002"/>
    <s v="Unidox Kontör"/>
    <s v="Univera Kontör Satışı"/>
    <x v="6"/>
    <s v="E-Dönüşüm"/>
    <s v="Unidox"/>
    <n v="2.6669999999999998"/>
    <m/>
    <n v="10000"/>
    <m/>
    <m/>
    <m/>
    <m/>
    <m/>
    <n v="26670"/>
    <m/>
    <m/>
    <m/>
    <m/>
    <m/>
    <m/>
    <s v="Cem Saygıvar"/>
    <x v="0"/>
    <s v="Yeni Satış"/>
    <s v="Kontor"/>
    <s v="Kontor Satışı"/>
    <s v="Diğer"/>
    <x v="0"/>
    <x v="0"/>
    <s v="Yurt İçi"/>
    <s v="Türkiye"/>
  </r>
  <r>
    <s v="Q4"/>
    <x v="0"/>
    <x v="11"/>
    <m/>
    <s v="Mey İçki Sanayi ve Ticaret A.Ş."/>
    <s v="EH.03.004"/>
    <s v="EnRoute Panorama - Admin Operatör Hizmeti"/>
    <s v="Univera - Mey İçki"/>
    <x v="11"/>
    <s v="Enroute"/>
    <m/>
    <n v="112050.5"/>
    <m/>
    <n v="1"/>
    <m/>
    <n v="112050.5"/>
    <m/>
    <n v="0"/>
    <m/>
    <n v="112050.5"/>
    <m/>
    <n v="0"/>
    <n v="0"/>
    <s v="UNI240000002378"/>
    <m/>
    <m/>
    <s v="Mey İçki"/>
    <x v="0"/>
    <s v="Yenileme"/>
    <s v="Hizmet"/>
    <s v="Uzman Destek Hizmeti"/>
    <s v="Key Account"/>
    <x v="0"/>
    <x v="0"/>
    <s v="Yurt İçi"/>
    <s v="Türkiye"/>
  </r>
  <r>
    <s v="Q3"/>
    <x v="1"/>
    <x v="8"/>
    <m/>
    <s v="POLARİS YAZILIM ÇÖZÜMLERİ VE DANIŞMANLIK HİZMETLERİ LTD.ŞTİ."/>
    <s v="WPH.02.001"/>
    <s v="Webplus Yazılım Bakımı Hizmeti"/>
    <s v="Univera - Kanal"/>
    <x v="5"/>
    <s v="Enroute"/>
    <s v="Webplus"/>
    <n v="35865"/>
    <m/>
    <n v="1"/>
    <m/>
    <m/>
    <m/>
    <m/>
    <m/>
    <n v="35865"/>
    <m/>
    <m/>
    <m/>
    <m/>
    <m/>
    <m/>
    <s v="Polaris"/>
    <x v="0"/>
    <s v="Yenileme"/>
    <s v="Hizmet"/>
    <s v="Bakım ve Destek Hizmeti"/>
    <s v="Diğer"/>
    <x v="1"/>
    <x v="5"/>
    <s v="Yurt İçi"/>
    <s v="Türkiye"/>
  </r>
  <r>
    <s v="Q3"/>
    <x v="1"/>
    <x v="8"/>
    <m/>
    <s v="YUSUF ALDEMİR (ALDEMİR BİLİŞİM HizmetLERİ VE DANIŞMANLIK)"/>
    <s v="WPH.02.001"/>
    <s v="Webplus Yazılım Bakımı Hizmeti"/>
    <s v="Univera - Kanal"/>
    <x v="5"/>
    <s v="Enroute"/>
    <s v="Webplus"/>
    <n v="10500"/>
    <m/>
    <n v="1"/>
    <m/>
    <m/>
    <m/>
    <m/>
    <m/>
    <n v="10500"/>
    <m/>
    <m/>
    <m/>
    <m/>
    <m/>
    <m/>
    <s v="Aldemir Bilişim"/>
    <x v="0"/>
    <s v="Yenileme"/>
    <s v="Hizmet"/>
    <s v="Bakım ve Destek Hizmeti"/>
    <s v="Diğer"/>
    <x v="1"/>
    <x v="3"/>
    <s v="Yurt İçi"/>
    <s v="Türkiye"/>
  </r>
  <r>
    <s v="Q3"/>
    <x v="1"/>
    <x v="8"/>
    <m/>
    <s v="YUSUF ALDEMİR (ALDEMİR BİLİŞİM HizmetLERİ VE DANIŞMANLIK)"/>
    <s v="WProje Yönetimi.01.007"/>
    <s v="Webplus E-Dönüşüm Yazılımı"/>
    <s v="Univera - Kanal"/>
    <x v="5"/>
    <s v="Enroute"/>
    <s v="Webplus"/>
    <n v="10120"/>
    <m/>
    <n v="1"/>
    <m/>
    <m/>
    <m/>
    <m/>
    <m/>
    <n v="10120"/>
    <m/>
    <m/>
    <m/>
    <m/>
    <m/>
    <m/>
    <s v="Aldemir Bilişim"/>
    <x v="0"/>
    <s v="Yeni Satış"/>
    <s v="Lisans"/>
    <s v="Lisans Satışı"/>
    <s v="Diğer"/>
    <x v="1"/>
    <x v="3"/>
    <s v="Yurt İçi"/>
    <s v="Türkiye"/>
  </r>
  <r>
    <s v="Q3"/>
    <x v="1"/>
    <x v="8"/>
    <m/>
    <s v="YUSUF ALDEMİR (ALDEMİR BİLİŞİM HizmetLERİ VE DANIŞMANLIK)"/>
    <s v="WProje Yönetimi.01.006"/>
    <s v="Webplus Distribution Satış-Dağıtım Yazılımı (Light)"/>
    <s v="Univera - Kanal"/>
    <x v="5"/>
    <s v="Enroute"/>
    <s v="Webplus"/>
    <n v="15180"/>
    <m/>
    <n v="1"/>
    <m/>
    <m/>
    <m/>
    <m/>
    <m/>
    <n v="15180"/>
    <m/>
    <m/>
    <m/>
    <m/>
    <m/>
    <m/>
    <s v="Aldemir Bilişim"/>
    <x v="0"/>
    <s v="Yeni Satış"/>
    <s v="Lisans"/>
    <s v="Lisans Satışı"/>
    <s v="Diğer"/>
    <x v="1"/>
    <x v="3"/>
    <s v="Yurt İçi"/>
    <s v="Türkiye"/>
  </r>
  <r>
    <s v="Q3"/>
    <x v="1"/>
    <x v="8"/>
    <m/>
    <s v="POLARİS YAZILIM ÇÖZÜMLERİ VE DANIŞMANLIK HİZMETLERİ LTD.ŞTİ."/>
    <s v="WProje Yönetimi.01.002"/>
    <s v="Webplus Dağıtım Kanalı Yazılımı"/>
    <s v="Univera - Kanal"/>
    <x v="5"/>
    <s v="Enroute"/>
    <s v="Webplus"/>
    <n v="14964.7"/>
    <m/>
    <n v="11"/>
    <m/>
    <m/>
    <m/>
    <m/>
    <m/>
    <n v="164611.70000000001"/>
    <m/>
    <m/>
    <m/>
    <m/>
    <m/>
    <m/>
    <s v="Polaris"/>
    <x v="0"/>
    <s v="Yeni Satış"/>
    <s v="Lisans"/>
    <s v="Lisans Satışı"/>
    <s v="Diğer"/>
    <x v="1"/>
    <x v="5"/>
    <s v="Yurt İçi"/>
    <s v="Türkiye"/>
  </r>
  <r>
    <s v="Q3"/>
    <x v="1"/>
    <x v="8"/>
    <m/>
    <s v="YUSUF ALDEMİR (ALDEMİR BİLİŞİM HizmetLERİ VE DANIŞMANLIK)"/>
    <s v="WProje Yönetimi.02.001"/>
    <s v="Webplus (Android) Satış Temsilcisi Yazılımı"/>
    <s v="Univera - Kanal"/>
    <x v="5"/>
    <s v="Enroute"/>
    <s v="Webplus"/>
    <n v="2277"/>
    <m/>
    <n v="5"/>
    <m/>
    <m/>
    <m/>
    <m/>
    <m/>
    <n v="11385"/>
    <m/>
    <m/>
    <m/>
    <m/>
    <m/>
    <m/>
    <s v="Aldemir Bilişim"/>
    <x v="0"/>
    <s v="Yeni Satış"/>
    <s v="Lisans"/>
    <s v="Lisans Satışı"/>
    <s v="Diğer"/>
    <x v="1"/>
    <x v="3"/>
    <s v="Yurt İçi"/>
    <s v="Türkiye"/>
  </r>
  <r>
    <s v="Q3"/>
    <x v="1"/>
    <x v="8"/>
    <m/>
    <s v="YUSUF ALDEMİR (ALDEMİR BİLİŞİM HizmetLERİ VE DANIŞMANLIK)"/>
    <s v="WProje Yönetimi.01.003"/>
    <s v="Web Plus Ek Kullanıcı Yazılımı (1 Kullanıcı)"/>
    <s v="Univera - Kanal"/>
    <x v="5"/>
    <s v="Enroute"/>
    <s v="Webplus"/>
    <n v="1518"/>
    <m/>
    <n v="2"/>
    <m/>
    <m/>
    <m/>
    <m/>
    <m/>
    <n v="3036"/>
    <m/>
    <m/>
    <m/>
    <m/>
    <m/>
    <m/>
    <s v="Aldemir Bilişim"/>
    <x v="0"/>
    <s v="Yeni Satış"/>
    <s v="Lisans"/>
    <s v="Lisans Satışı"/>
    <s v="Diğer"/>
    <x v="1"/>
    <x v="3"/>
    <s v="Yurt İçi"/>
    <s v="Türkiye"/>
  </r>
  <r>
    <s v="Q3"/>
    <x v="1"/>
    <x v="8"/>
    <m/>
    <s v="YUSUF ALDEMİR (ALDEMİR BİLİŞİM HizmetLERİ VE DANIŞMANLIK)"/>
    <s v="WProje Yönetimi.02.003"/>
    <s v="WarehouseMan (Depo Personeli) El Terminali Yazılımı - Android"/>
    <s v="Univera - Kanal"/>
    <x v="5"/>
    <s v="Enroute"/>
    <s v="Webplus"/>
    <n v="2277"/>
    <m/>
    <n v="1"/>
    <m/>
    <m/>
    <m/>
    <m/>
    <m/>
    <n v="2277"/>
    <m/>
    <m/>
    <m/>
    <m/>
    <m/>
    <m/>
    <s v="Aldemir Bilişim"/>
    <x v="0"/>
    <s v="Yeni Satış"/>
    <s v="Lisans"/>
    <s v="Lisans Satışı"/>
    <s v="Diğer"/>
    <x v="1"/>
    <x v="3"/>
    <s v="Yurt İçi"/>
    <s v="Türkiye"/>
  </r>
  <r>
    <s v="Q3"/>
    <x v="1"/>
    <x v="8"/>
    <m/>
    <s v="BAŞ 48 GIDA LTD.STİ."/>
    <s v="UH.01.002"/>
    <s v="Unidox Kontör"/>
    <s v="Univera Kontör Satışı"/>
    <x v="6"/>
    <s v="E-Dönüşüm"/>
    <s v="Unidox"/>
    <n v="2.8"/>
    <m/>
    <n v="10000"/>
    <m/>
    <m/>
    <m/>
    <m/>
    <m/>
    <n v="28000"/>
    <m/>
    <m/>
    <m/>
    <m/>
    <m/>
    <m/>
    <s v="Baş 48 Gıda"/>
    <x v="3"/>
    <s v="Yeni Satış"/>
    <s v="Kontor"/>
    <s v="Kontor Satışı"/>
    <s v="Diğer"/>
    <x v="0"/>
    <x v="0"/>
    <s v="Yurt İçi"/>
    <s v="Türkiye"/>
  </r>
  <r>
    <s v="Q3"/>
    <x v="1"/>
    <x v="8"/>
    <m/>
    <s v="GÜLTEN DEMİRCAN"/>
    <s v="UH.01.002"/>
    <s v="Unidox Kontör"/>
    <s v="Univera Kontör Satışı"/>
    <x v="6"/>
    <s v="E-Dönüşüm"/>
    <s v="Unidox"/>
    <n v="2.76"/>
    <m/>
    <n v="25000"/>
    <m/>
    <m/>
    <m/>
    <m/>
    <m/>
    <n v="69000"/>
    <m/>
    <m/>
    <m/>
    <m/>
    <m/>
    <m/>
    <s v="Gülten Demircan"/>
    <x v="3"/>
    <s v="Yeni Satış"/>
    <s v="Kontor"/>
    <s v="Kontor Satışı"/>
    <s v="Diğer"/>
    <x v="0"/>
    <x v="0"/>
    <s v="Yurt İçi"/>
    <s v="Türkiye"/>
  </r>
  <r>
    <s v="Q3"/>
    <x v="1"/>
    <x v="8"/>
    <m/>
    <s v="KT GIDA PAZARLAMA -KURTUL TAŞ"/>
    <s v="UH.01.002"/>
    <s v="Unidox Kontör"/>
    <s v="Univera Kontör Satışı"/>
    <x v="6"/>
    <s v="E-Dönüşüm"/>
    <s v="Unidox"/>
    <n v="2.0830000000000002"/>
    <m/>
    <n v="10000"/>
    <m/>
    <m/>
    <m/>
    <m/>
    <m/>
    <n v="20830"/>
    <m/>
    <m/>
    <m/>
    <m/>
    <m/>
    <m/>
    <s v="KT Gıda"/>
    <x v="3"/>
    <s v="Yeni Satış"/>
    <s v="Kontor"/>
    <s v="Kontor Satışı"/>
    <s v="Diğer"/>
    <x v="0"/>
    <x v="0"/>
    <s v="Yurt İçi"/>
    <s v="Türkiye"/>
  </r>
  <r>
    <s v="Q3"/>
    <x v="1"/>
    <x v="8"/>
    <m/>
    <s v="Shell &amp; Turcas Petrol A.Ş."/>
    <s v="OH.02.001"/>
    <s v="Outsource Yazılım Bakımı Hizmeti"/>
    <s v="Univera - Shell Bee"/>
    <x v="13"/>
    <s v="Enroute"/>
    <s v="Outsource - Hizmet"/>
    <n v="42975"/>
    <m/>
    <n v="1"/>
    <m/>
    <m/>
    <m/>
    <m/>
    <m/>
    <n v="42975"/>
    <m/>
    <m/>
    <m/>
    <m/>
    <m/>
    <m/>
    <s v="Shell"/>
    <x v="3"/>
    <s v="Yenileme"/>
    <s v="Hizmet"/>
    <s v="Bakım ve Destek Hizmeti"/>
    <s v="Diğer"/>
    <x v="0"/>
    <x v="0"/>
    <s v="Yurt İçi"/>
    <s v="Türkiye"/>
  </r>
  <r>
    <s v="Q3"/>
    <x v="1"/>
    <x v="8"/>
    <m/>
    <s v="Shell &amp; Turcas Petrol A.Ş."/>
    <s v="OH.02.001"/>
    <s v="Outsource Yazılım Bakımı Hizmeti"/>
    <s v="Univera - Shell Bee"/>
    <x v="13"/>
    <s v="Enroute"/>
    <s v="Outsource - Hizmet"/>
    <n v="42975"/>
    <m/>
    <n v="1"/>
    <m/>
    <m/>
    <m/>
    <m/>
    <m/>
    <n v="42975"/>
    <m/>
    <m/>
    <m/>
    <m/>
    <m/>
    <m/>
    <s v="Shell"/>
    <x v="3"/>
    <s v="Yenileme"/>
    <s v="Hizmet"/>
    <s v="Bakım ve Destek Hizmeti"/>
    <s v="Diğer"/>
    <x v="0"/>
    <x v="0"/>
    <s v="Yurt İçi"/>
    <s v="Türkiye"/>
  </r>
  <r>
    <s v="Q3"/>
    <x v="1"/>
    <x v="8"/>
    <m/>
    <s v="AĞAÇLI OTOMOTİV GIDA TİCARET VE SANAYİ ANONİM ŞİRKETİ"/>
    <s v="EH.06.001"/>
    <s v="Enroute Panorama - Hosting Hizmeti"/>
    <s v="Univera - JTI"/>
    <x v="11"/>
    <s v="Hosting"/>
    <s v="Enroute"/>
    <n v="11864.035452"/>
    <m/>
    <n v="15"/>
    <m/>
    <m/>
    <m/>
    <m/>
    <m/>
    <n v="177960.53177999999"/>
    <m/>
    <m/>
    <m/>
    <m/>
    <m/>
    <m/>
    <s v="JTI"/>
    <x v="0"/>
    <s v="Yenileme"/>
    <s v="Hizmet"/>
    <s v="Hosting"/>
    <s v="Key Account"/>
    <x v="0"/>
    <x v="0"/>
    <s v="Yurt İçi"/>
    <s v="Türkiye"/>
  </r>
  <r>
    <s v="Q3"/>
    <x v="1"/>
    <x v="8"/>
    <m/>
    <s v="BAYRAKTAR SATIS VE DAGITIM ANONIM SIRKETI"/>
    <s v="EH.06.001"/>
    <s v="Enroute Panorama - Hosting Hizmeti"/>
    <s v="Univera - JTI"/>
    <x v="11"/>
    <s v="Hosting"/>
    <s v="Enroute"/>
    <n v="11864.035452"/>
    <m/>
    <n v="2"/>
    <m/>
    <m/>
    <m/>
    <m/>
    <m/>
    <n v="23728.070904"/>
    <m/>
    <m/>
    <m/>
    <m/>
    <m/>
    <m/>
    <s v="JTI"/>
    <x v="0"/>
    <s v="Yenileme"/>
    <s v="Hizmet"/>
    <s v="Hosting"/>
    <s v="Key Account"/>
    <x v="0"/>
    <x v="0"/>
    <s v="Yurt İçi"/>
    <s v="Türkiye"/>
  </r>
  <r>
    <s v="Q3"/>
    <x v="1"/>
    <x v="8"/>
    <m/>
    <s v="DÜNYA MEŞRUBAT GIDA İNŞ.TURİZM PAZ. SAN. VE TİC. LTD. ŞTİ."/>
    <s v="EH.06.001"/>
    <s v="Enroute Panorama - Hosting Hizmeti"/>
    <s v="Univera - JTI"/>
    <x v="11"/>
    <s v="Hosting"/>
    <s v="Enroute"/>
    <n v="11864.035452"/>
    <m/>
    <n v="1"/>
    <m/>
    <m/>
    <m/>
    <m/>
    <m/>
    <n v="11864.035452"/>
    <m/>
    <m/>
    <m/>
    <m/>
    <m/>
    <m/>
    <s v="JTI"/>
    <x v="0"/>
    <s v="Yenileme"/>
    <s v="Hizmet"/>
    <s v="Hosting"/>
    <s v="Key Account"/>
    <x v="0"/>
    <x v="0"/>
    <s v="Yurt İçi"/>
    <s v="Türkiye"/>
  </r>
  <r>
    <s v="Q3"/>
    <x v="1"/>
    <x v="8"/>
    <m/>
    <s v="JTI Tütün Ürünleri Pazarlama A.Ş."/>
    <s v="EH.06.001"/>
    <s v="Enroute Panorama - Hosting Hizmeti"/>
    <s v="Univera - JTI"/>
    <x v="11"/>
    <s v="Hosting"/>
    <s v="Enroute"/>
    <n v="5426939.8043999998"/>
    <m/>
    <n v="1"/>
    <m/>
    <m/>
    <m/>
    <m/>
    <m/>
    <n v="5426939.8043999998"/>
    <m/>
    <m/>
    <m/>
    <m/>
    <m/>
    <m/>
    <s v="JTI"/>
    <x v="0"/>
    <s v="Yenileme"/>
    <s v="Hizmet"/>
    <s v="Hosting"/>
    <s v="Key Account"/>
    <x v="0"/>
    <x v="0"/>
    <s v="Yurt İçi"/>
    <s v="Türkiye"/>
  </r>
  <r>
    <s v="Q3"/>
    <x v="1"/>
    <x v="8"/>
    <m/>
    <s v="KOPUZ GIDA TİC. A.Ş."/>
    <s v="EH.06.001"/>
    <s v="Enroute Panorama - Hosting Hizmeti"/>
    <s v="Univera - JTI"/>
    <x v="11"/>
    <s v="Hosting"/>
    <s v="Enroute"/>
    <n v="11864.035452"/>
    <m/>
    <n v="11"/>
    <m/>
    <m/>
    <m/>
    <m/>
    <m/>
    <n v="130504.389972"/>
    <m/>
    <m/>
    <m/>
    <m/>
    <m/>
    <m/>
    <s v="JTI"/>
    <x v="0"/>
    <s v="Yenileme"/>
    <s v="Hizmet"/>
    <s v="Hosting"/>
    <s v="Key Account"/>
    <x v="0"/>
    <x v="0"/>
    <s v="Yurt İçi"/>
    <s v="Türkiye"/>
  </r>
  <r>
    <s v="Q3"/>
    <x v="1"/>
    <x v="8"/>
    <m/>
    <s v="PRAMİT GIDA LOJİSTİK TİCARET TİC. A.Ş."/>
    <s v="EH.06.001"/>
    <s v="Enroute Panorama - Hosting Hizmeti"/>
    <s v="Univera - JTI"/>
    <x v="11"/>
    <s v="Hosting"/>
    <s v="Enroute"/>
    <n v="11864.035452"/>
    <m/>
    <n v="2"/>
    <m/>
    <m/>
    <m/>
    <m/>
    <m/>
    <n v="23728.070904"/>
    <m/>
    <m/>
    <m/>
    <m/>
    <m/>
    <m/>
    <s v="JTI"/>
    <x v="0"/>
    <s v="Yenileme"/>
    <s v="Hizmet"/>
    <s v="Hosting"/>
    <s v="Key Account"/>
    <x v="0"/>
    <x v="0"/>
    <s v="Yurt İçi"/>
    <s v="Türkiye"/>
  </r>
  <r>
    <s v="Q3"/>
    <x v="1"/>
    <x v="8"/>
    <m/>
    <s v="SEYPA GIDA İHTİYAÇ MAD.ÜRETİM.DAĞ.VE TİC. A.Ş."/>
    <s v="EH.06.001"/>
    <s v="Enroute Panorama - Hosting Hizmeti"/>
    <s v="Univera - JTI"/>
    <x v="11"/>
    <s v="Hosting"/>
    <s v="Enroute"/>
    <n v="11864.035452"/>
    <m/>
    <n v="2"/>
    <m/>
    <m/>
    <m/>
    <m/>
    <m/>
    <n v="23728.070904"/>
    <m/>
    <m/>
    <m/>
    <m/>
    <m/>
    <m/>
    <s v="JTI"/>
    <x v="0"/>
    <s v="Yenileme"/>
    <s v="Hizmet"/>
    <s v="Hosting"/>
    <s v="Key Account"/>
    <x v="0"/>
    <x v="0"/>
    <s v="Yurt İçi"/>
    <s v="Türkiye"/>
  </r>
  <r>
    <s v="Q3"/>
    <x v="1"/>
    <x v="8"/>
    <m/>
    <s v="YILDIRIMLAR GRUP İHTİYAÇ VE GIDA MAD. TURİZM A.Ş"/>
    <s v="EH.06.001"/>
    <s v="Enroute Panorama - Hosting Hizmeti"/>
    <s v="Univera - JTI"/>
    <x v="11"/>
    <s v="Hosting"/>
    <s v="Enroute"/>
    <n v="11864.035452"/>
    <m/>
    <n v="2"/>
    <m/>
    <m/>
    <m/>
    <m/>
    <m/>
    <n v="23728.070904"/>
    <m/>
    <m/>
    <m/>
    <m/>
    <m/>
    <m/>
    <s v="JTI"/>
    <x v="0"/>
    <s v="Yenileme"/>
    <s v="Hizmet"/>
    <s v="Hosting"/>
    <s v="Key Account"/>
    <x v="0"/>
    <x v="0"/>
    <s v="Yurt İçi"/>
    <s v="Türkiye"/>
  </r>
  <r>
    <s v="Q3"/>
    <x v="1"/>
    <x v="8"/>
    <m/>
    <s v="YUSUF BEKTAŞ GIDA VE İHTİYAÇ MAD. İLETİŞİM NAKLİYE TİC.VE SAN.LTD.ŞTİ."/>
    <s v="EH.06.001"/>
    <s v="Enroute Panorama - Hosting Hizmeti"/>
    <s v="Univera - JTI"/>
    <x v="11"/>
    <s v="Hosting"/>
    <s v="Enroute"/>
    <n v="11864.035452"/>
    <m/>
    <n v="7"/>
    <m/>
    <m/>
    <m/>
    <m/>
    <m/>
    <n v="83048.248164000004"/>
    <m/>
    <m/>
    <m/>
    <m/>
    <m/>
    <m/>
    <s v="JTI"/>
    <x v="0"/>
    <s v="Yenileme"/>
    <s v="Hizmet"/>
    <s v="Hosting"/>
    <s v="Key Account"/>
    <x v="0"/>
    <x v="0"/>
    <s v="Yurt İçi"/>
    <s v="Türkiye"/>
  </r>
  <r>
    <s v="Q3"/>
    <x v="1"/>
    <x v="8"/>
    <m/>
    <s v="ZÜMRÜT TEKEL ÜRÜNLERİ GIDA PAZ.İNŞ.TAAH.SAN.VE.TİC.LTD ŞTİ"/>
    <s v="EH.06.001"/>
    <s v="Enroute Panorama - Hosting Hizmeti"/>
    <s v="Univera - JTI"/>
    <x v="11"/>
    <s v="Hosting"/>
    <s v="Enroute"/>
    <n v="11864.035452"/>
    <m/>
    <n v="1"/>
    <m/>
    <m/>
    <m/>
    <m/>
    <m/>
    <n v="11864.035452"/>
    <m/>
    <m/>
    <m/>
    <m/>
    <m/>
    <m/>
    <s v="JTI"/>
    <x v="0"/>
    <s v="Yenileme"/>
    <s v="Hizmet"/>
    <s v="Hosting"/>
    <s v="Key Account"/>
    <x v="0"/>
    <x v="0"/>
    <s v="Yurt İçi"/>
    <s v="Türkiye"/>
  </r>
  <r>
    <s v="Q3"/>
    <x v="1"/>
    <x v="8"/>
    <m/>
    <s v="BALAKAN DAĞITIM GIDA PETROL TAŞIMACILIK İÇECEK TURİZM SAN TİC.AŞ."/>
    <s v="UH.01.002"/>
    <s v="Unidox Kontör"/>
    <s v="Univera Kontör Satışı"/>
    <x v="6"/>
    <s v="E-Dönüşüm"/>
    <s v="Unidox"/>
    <n v="2.8"/>
    <m/>
    <n v="10000"/>
    <m/>
    <m/>
    <m/>
    <m/>
    <m/>
    <n v="28000"/>
    <m/>
    <m/>
    <m/>
    <m/>
    <m/>
    <m/>
    <s v="Uludağ İçecek"/>
    <x v="0"/>
    <s v="Yeni Satış"/>
    <s v="Kontor"/>
    <s v="Kontor Satışı"/>
    <s v="Diğer"/>
    <x v="0"/>
    <x v="0"/>
    <s v="Yurt İçi"/>
    <s v="Türkiye"/>
  </r>
  <r>
    <s v="Q3"/>
    <x v="1"/>
    <x v="8"/>
    <m/>
    <s v="BAMS GIDA ITRİYAT VE TEKSTİL TİC. VE SAN. LTD. ŞTİ."/>
    <s v="EH.06.001"/>
    <s v="Enroute Panorama - Hosting Hizmeti"/>
    <s v="Univera - JTI"/>
    <x v="11"/>
    <s v="Hosting"/>
    <s v="Enroute"/>
    <n v="11875.276444000001"/>
    <m/>
    <n v="3"/>
    <m/>
    <m/>
    <m/>
    <m/>
    <m/>
    <n v="35625.829332000001"/>
    <m/>
    <m/>
    <m/>
    <m/>
    <m/>
    <m/>
    <s v="JTI"/>
    <x v="0"/>
    <s v="Yenileme"/>
    <s v="Hizmet"/>
    <s v="Hosting"/>
    <s v="Key Account"/>
    <x v="0"/>
    <x v="0"/>
    <s v="Yurt İçi"/>
    <s v="Türkiye"/>
  </r>
  <r>
    <s v="Q3"/>
    <x v="1"/>
    <x v="8"/>
    <m/>
    <s v="BURAY TÜTÜN MAMUL. MEŞR. PAZ. VE DAĞ. TİC. LTD. ŞTİ."/>
    <s v="EH.06.001"/>
    <s v="Enroute Panorama - Hosting Hizmeti"/>
    <s v="Univera - JTI"/>
    <x v="11"/>
    <s v="Hosting"/>
    <s v="Enroute"/>
    <n v="11875.276443999999"/>
    <m/>
    <n v="1"/>
    <m/>
    <m/>
    <m/>
    <m/>
    <m/>
    <n v="11875.276443999999"/>
    <m/>
    <m/>
    <m/>
    <m/>
    <m/>
    <m/>
    <s v="JTI"/>
    <x v="0"/>
    <s v="Yenileme"/>
    <s v="Hizmet"/>
    <s v="Hosting"/>
    <s v="Key Account"/>
    <x v="0"/>
    <x v="0"/>
    <s v="Yurt İçi"/>
    <s v="Türkiye"/>
  </r>
  <r>
    <s v="Q3"/>
    <x v="1"/>
    <x v="8"/>
    <m/>
    <s v="KILKIŞLI MEŞ. TEK. MAM. GIDA MAD. SAN. TİC. LTD. ŞTİ."/>
    <s v="EH.06.001"/>
    <s v="Enroute Panorama - Hosting Hizmeti"/>
    <s v="Univera - JTI"/>
    <x v="11"/>
    <s v="Hosting"/>
    <s v="Enroute"/>
    <n v="11875.276443999999"/>
    <m/>
    <n v="1"/>
    <m/>
    <m/>
    <m/>
    <m/>
    <m/>
    <n v="11875.276443999999"/>
    <m/>
    <m/>
    <m/>
    <m/>
    <m/>
    <m/>
    <s v="JTI"/>
    <x v="0"/>
    <s v="Yenileme"/>
    <s v="Hizmet"/>
    <s v="Hosting"/>
    <s v="Key Account"/>
    <x v="0"/>
    <x v="0"/>
    <s v="Yurt İçi"/>
    <s v="Türkiye"/>
  </r>
  <r>
    <s v="Q1"/>
    <x v="1"/>
    <x v="0"/>
    <m/>
    <s v="ERBAK-ULUDAG PAZARLAMA SATIS VE DAGITIM A.S."/>
    <s v="EY.06.001"/>
    <s v="Enroute Panorama - Yazilim Gelistirme Hizmeti"/>
    <s v="Univera - Uludağ İçecek"/>
    <x v="11"/>
    <s v="Enroute"/>
    <s v="Enroute"/>
    <n v="8500"/>
    <m/>
    <n v="32.549999999999997"/>
    <m/>
    <n v="276675"/>
    <m/>
    <n v="0"/>
    <m/>
    <n v="276675"/>
    <m/>
    <n v="0"/>
    <n v="0"/>
    <m/>
    <m/>
    <m/>
    <s v="Uludağ İçecek"/>
    <x v="0"/>
    <s v="Yeni Satış"/>
    <s v="Hizmet"/>
    <s v="Yazılım Geliştirme"/>
    <s v="Key Account"/>
    <x v="0"/>
    <x v="0"/>
    <s v="Yurt İçi"/>
    <s v="Türkiye"/>
  </r>
  <r>
    <s v="Q1"/>
    <x v="1"/>
    <x v="0"/>
    <m/>
    <s v="ERBAK-ULUDAG PAZARLAMA SATIS VE DAGITIM A.S."/>
    <s v="EH.05.002"/>
    <s v="Enroute Panorama - Rapor Gelistirme Hizmeti"/>
    <s v="Univera - Uludağ İçecek"/>
    <x v="11"/>
    <s v="Enroute"/>
    <s v="Enroute"/>
    <n v="8500"/>
    <m/>
    <n v="8.5500000000000007"/>
    <m/>
    <n v="72675"/>
    <m/>
    <n v="0"/>
    <m/>
    <n v="72675"/>
    <m/>
    <n v="0"/>
    <n v="0"/>
    <m/>
    <m/>
    <m/>
    <s v="Uludağ İçecek"/>
    <x v="0"/>
    <s v="Yeni Satış"/>
    <s v="Hizmet"/>
    <s v="Rapor Geliştirme"/>
    <s v="Key Account"/>
    <x v="0"/>
    <x v="0"/>
    <s v="Yurt İçi"/>
    <s v="Türkiye"/>
  </r>
  <r>
    <s v="Q1"/>
    <x v="1"/>
    <x v="0"/>
    <m/>
    <s v="ERBAK-ULUDAG PAZARLAMA SATIS VE DAGITIM A.S."/>
    <s v="EH.01.001"/>
    <s v="Enroute Panorama - Proje ve Ürün Yönetimi Danışmanlığı Hizmeti"/>
    <s v="Univera - Uludağ İçecek"/>
    <x v="11"/>
    <s v="Enroute"/>
    <s v="Enroute"/>
    <n v="7900"/>
    <m/>
    <n v="4.5"/>
    <m/>
    <n v="35550"/>
    <m/>
    <n v="0"/>
    <m/>
    <n v="35550"/>
    <m/>
    <n v="0"/>
    <n v="0"/>
    <m/>
    <m/>
    <m/>
    <s v="Uludağ İçecek"/>
    <x v="0"/>
    <s v="Yeni Satış"/>
    <s v="Hizmet"/>
    <s v="Proje Yönetimi ve Danışmanlık"/>
    <s v="Key Account"/>
    <x v="0"/>
    <x v="0"/>
    <s v="Yurt İçi"/>
    <s v="Türkiye"/>
  </r>
  <r>
    <s v="Q3"/>
    <x v="1"/>
    <x v="8"/>
    <m/>
    <s v="MİYA OTOMASYON VE BARKOD BILISIM SISTEMLERI SAN TİC. VE L.T.D. STI."/>
    <s v="WPH.02.001"/>
    <s v="Webplus Yazılım Bakımı Hizmeti"/>
    <s v="Univera - Kanal"/>
    <x v="5"/>
    <s v="Enroute"/>
    <s v="Webplus"/>
    <n v="11240"/>
    <m/>
    <n v="1"/>
    <m/>
    <m/>
    <m/>
    <m/>
    <m/>
    <n v="11240"/>
    <m/>
    <m/>
    <m/>
    <m/>
    <m/>
    <m/>
    <s v="Miya"/>
    <x v="0"/>
    <s v="Yenileme"/>
    <s v="Hizmet"/>
    <s v="Bakım ve Destek Hizmeti"/>
    <s v="Diğer"/>
    <x v="1"/>
    <x v="1"/>
    <s v="Yurt İçi"/>
    <s v="Türkiye"/>
  </r>
  <r>
    <s v="Q3"/>
    <x v="1"/>
    <x v="8"/>
    <m/>
    <s v="MİYA OTOMASYON VE BARKOD BILISIM SISTEMLERI SAN TİC. VE L.T.D. STI."/>
    <s v="WPH.02.001"/>
    <s v="Webplus Yazılım Bakımı Hizmeti"/>
    <s v="Univera - Kanal"/>
    <x v="5"/>
    <s v="Enroute"/>
    <s v="Webplus"/>
    <n v="36203"/>
    <m/>
    <n v="1"/>
    <m/>
    <m/>
    <m/>
    <m/>
    <m/>
    <n v="36203"/>
    <m/>
    <m/>
    <m/>
    <m/>
    <m/>
    <m/>
    <s v="Miya"/>
    <x v="0"/>
    <s v="Yenileme"/>
    <s v="Hizmet"/>
    <s v="Bakım ve Destek Hizmeti"/>
    <s v="Diğer"/>
    <x v="1"/>
    <x v="1"/>
    <s v="Yurt İçi"/>
    <s v="Türkiye"/>
  </r>
  <r>
    <s v="Q3"/>
    <x v="1"/>
    <x v="8"/>
    <m/>
    <s v="MİYA OTOMASYON VE BARKOD BILISIM SISTEMLERI SAN TİC. VE L.T.D. STI."/>
    <s v="WPH.02.001"/>
    <s v="Webplus Yazılım Bakımı Hizmeti"/>
    <s v="Univera - Kanal"/>
    <x v="5"/>
    <s v="Enroute"/>
    <s v="Webplus"/>
    <n v="10684"/>
    <m/>
    <n v="1"/>
    <m/>
    <m/>
    <m/>
    <m/>
    <m/>
    <n v="10684"/>
    <m/>
    <m/>
    <m/>
    <m/>
    <m/>
    <m/>
    <s v="Miya"/>
    <x v="0"/>
    <s v="Yenileme"/>
    <s v="Hizmet"/>
    <s v="Bakım ve Destek Hizmeti"/>
    <s v="Diğer"/>
    <x v="1"/>
    <x v="1"/>
    <s v="Yurt İçi"/>
    <s v="Türkiye"/>
  </r>
  <r>
    <s v="Q3"/>
    <x v="1"/>
    <x v="8"/>
    <m/>
    <s v="MİYA OTOMASYON VE BARKOD BILISIM SISTEMLERI SAN TİC. VE L.T.D. STI."/>
    <s v="WPH.02.001"/>
    <s v="Webplus Yazılım Bakımı Hizmeti"/>
    <s v="Univera - Kanal"/>
    <x v="5"/>
    <s v="Enroute"/>
    <s v="Webplus"/>
    <n v="11240"/>
    <m/>
    <n v="2"/>
    <m/>
    <m/>
    <m/>
    <m/>
    <m/>
    <n v="22480"/>
    <m/>
    <m/>
    <m/>
    <m/>
    <m/>
    <m/>
    <s v="Miya"/>
    <x v="0"/>
    <s v="Yenileme"/>
    <s v="Hizmet"/>
    <s v="Bakım ve Destek Hizmeti"/>
    <s v="Diğer"/>
    <x v="1"/>
    <x v="1"/>
    <s v="Yurt İçi"/>
    <s v="Türkiye"/>
  </r>
  <r>
    <s v="Q3"/>
    <x v="1"/>
    <x v="8"/>
    <m/>
    <s v="MİYA OTOMASYON VE BARKOD BILISIM SISTEMLERI SAN TİC. VE L.T.D. STI."/>
    <s v="WPH.02.001"/>
    <s v="Webplus Yazılım Bakımı Hizmeti"/>
    <s v="Univera - Kanal"/>
    <x v="5"/>
    <s v="Enroute"/>
    <s v="Webplus"/>
    <n v="7024"/>
    <m/>
    <n v="1"/>
    <m/>
    <m/>
    <m/>
    <m/>
    <m/>
    <n v="7024"/>
    <m/>
    <m/>
    <m/>
    <m/>
    <m/>
    <m/>
    <s v="Miya"/>
    <x v="0"/>
    <s v="Yenileme"/>
    <s v="Hizmet"/>
    <s v="Bakım ve Destek Hizmeti"/>
    <s v="Diğer"/>
    <x v="1"/>
    <x v="1"/>
    <s v="Yurt İçi"/>
    <s v="Türkiye"/>
  </r>
  <r>
    <s v="Q3"/>
    <x v="1"/>
    <x v="8"/>
    <m/>
    <s v="MİYA OTOMASYON VE BARKOD BILISIM SISTEMLERI SAN TİC. VE L.T.D. STI."/>
    <s v="WPH.02.001"/>
    <s v="Webplus Yazılım Bakımı Hizmeti"/>
    <s v="Univera - Kanal"/>
    <x v="5"/>
    <s v="Enroute"/>
    <s v="Webplus"/>
    <n v="3148"/>
    <m/>
    <n v="1"/>
    <m/>
    <m/>
    <m/>
    <m/>
    <m/>
    <n v="3148"/>
    <m/>
    <m/>
    <m/>
    <m/>
    <m/>
    <m/>
    <s v="Miya"/>
    <x v="0"/>
    <s v="Yenileme"/>
    <s v="Hizmet"/>
    <s v="Bakım ve Destek Hizmeti"/>
    <s v="Diğer"/>
    <x v="1"/>
    <x v="1"/>
    <s v="Yurt İçi"/>
    <s v="Türkiye"/>
  </r>
  <r>
    <s v="Q3"/>
    <x v="1"/>
    <x v="8"/>
    <m/>
    <s v="YUSUF ALDEMİR (ALDEMİR BİLİŞİM HizmetLERİ VE DANIŞMANLIK)"/>
    <s v="WPH.02.001"/>
    <s v="Webplus Yazılım Bakımı Hizmeti"/>
    <s v="Univera - Kanal"/>
    <x v="5"/>
    <s v="Enroute"/>
    <s v="Webplus"/>
    <n v="12298"/>
    <m/>
    <n v="1"/>
    <m/>
    <m/>
    <m/>
    <m/>
    <m/>
    <n v="12298"/>
    <m/>
    <m/>
    <m/>
    <m/>
    <m/>
    <m/>
    <s v="Aldemir Bilişim"/>
    <x v="0"/>
    <s v="Yenileme"/>
    <s v="Hizmet"/>
    <s v="Bakım ve Destek Hizmeti"/>
    <s v="Diğer"/>
    <x v="1"/>
    <x v="3"/>
    <s v="Yurt İçi"/>
    <s v="Türkiye"/>
  </r>
  <r>
    <s v="Q3"/>
    <x v="1"/>
    <x v="8"/>
    <m/>
    <s v="YUSUF ALDEMİR (ALDEMİR BİLİŞİM HizmetLERİ VE DANIŞMANLIK)"/>
    <s v="WProje Yönetimi.01.007"/>
    <s v="Webplus E-Dönüşüm Yazılımı"/>
    <s v="Univera - Kanal"/>
    <x v="5"/>
    <s v="Enroute"/>
    <s v="Webplus"/>
    <n v="11440"/>
    <m/>
    <n v="1"/>
    <m/>
    <m/>
    <m/>
    <m/>
    <m/>
    <n v="11440"/>
    <m/>
    <m/>
    <m/>
    <m/>
    <m/>
    <m/>
    <s v="Aldemir Bilişim"/>
    <x v="0"/>
    <s v="Yeni Satış"/>
    <s v="Lisans"/>
    <s v="Lisans Satışı"/>
    <s v="Diğer"/>
    <x v="1"/>
    <x v="3"/>
    <s v="Yurt İçi"/>
    <s v="Türkiye"/>
  </r>
  <r>
    <s v="Q3"/>
    <x v="1"/>
    <x v="8"/>
    <m/>
    <s v="YUSUF ALDEMİR (ALDEMİR BİLİŞİM HizmetLERİ VE DANIŞMANLIK)"/>
    <s v="WProje Yönetimi.01.002"/>
    <s v="Webplus Dağıtım Kanalı Yazılımı"/>
    <s v="Univera - Kanal"/>
    <x v="5"/>
    <s v="Enroute"/>
    <s v="Webplus"/>
    <n v="8320"/>
    <m/>
    <n v="1"/>
    <m/>
    <m/>
    <m/>
    <m/>
    <m/>
    <n v="8320"/>
    <m/>
    <m/>
    <m/>
    <m/>
    <m/>
    <m/>
    <s v="Aldemir Bilişim"/>
    <x v="0"/>
    <s v="Yeni Satış"/>
    <s v="Lisans"/>
    <s v="Lisans Satışı"/>
    <s v="Diğer"/>
    <x v="1"/>
    <x v="3"/>
    <s v="Yurt İçi"/>
    <s v="Türkiye"/>
  </r>
  <r>
    <s v="Q3"/>
    <x v="1"/>
    <x v="8"/>
    <m/>
    <s v="YUSUF ALDEMİR (ALDEMİR BİLİŞİM HizmetLERİ VE DANIŞMANLIK)"/>
    <s v="WProje Yönetimi.02.001"/>
    <s v="Webplus (Android) Satış Temsilcisi Yazılımı"/>
    <s v="Univera - Kanal"/>
    <x v="5"/>
    <s v="Enroute"/>
    <s v="Webplus"/>
    <n v="3640"/>
    <m/>
    <n v="5"/>
    <m/>
    <m/>
    <m/>
    <m/>
    <m/>
    <n v="18200"/>
    <m/>
    <m/>
    <m/>
    <m/>
    <m/>
    <m/>
    <s v="Aldemir Bilişim"/>
    <x v="0"/>
    <s v="Yeni Satış"/>
    <s v="Lisans"/>
    <s v="Lisans Satışı"/>
    <s v="Diğer"/>
    <x v="1"/>
    <x v="3"/>
    <s v="Yurt İçi"/>
    <s v="Türkiye"/>
  </r>
  <r>
    <s v="Q3"/>
    <x v="1"/>
    <x v="8"/>
    <m/>
    <s v="YUSUF ALDEMİR (ALDEMİR BİLİŞİM HizmetLERİ VE DANIŞMANLIK)"/>
    <s v="WProje Yönetimi.01.003"/>
    <s v="Web Plus Ek Kullanıcı Yazılımı (1 Kullanıcı)"/>
    <s v="Univera - Kanal"/>
    <x v="5"/>
    <s v="Enroute"/>
    <s v="Webplus"/>
    <n v="3380"/>
    <m/>
    <n v="2"/>
    <m/>
    <m/>
    <m/>
    <m/>
    <m/>
    <n v="6760"/>
    <m/>
    <m/>
    <m/>
    <m/>
    <m/>
    <m/>
    <s v="Aldemir Bilişim"/>
    <x v="0"/>
    <s v="Yeni Satış"/>
    <s v="Lisans"/>
    <s v="Lisans Satışı"/>
    <s v="Diğer"/>
    <x v="1"/>
    <x v="3"/>
    <s v="Yurt İçi"/>
    <s v="Türkiye"/>
  </r>
  <r>
    <s v="Q3"/>
    <x v="1"/>
    <x v="8"/>
    <m/>
    <s v="MİYA OTOMASYON VE BARKOD BILISIM SISTEMLERI SAN TİC. VE L.T.D. STI."/>
    <s v="UH.01.002"/>
    <s v="Unidox Kontör"/>
    <s v="Univera Kontör Satışı"/>
    <x v="5"/>
    <s v="E-Dönüşüm"/>
    <s v="Unidox"/>
    <n v="4.6319999999999997"/>
    <m/>
    <n v="2000"/>
    <m/>
    <m/>
    <m/>
    <m/>
    <m/>
    <n v="9264"/>
    <m/>
    <m/>
    <m/>
    <m/>
    <m/>
    <m/>
    <s v="Miya"/>
    <x v="0"/>
    <s v="Yeni Satış"/>
    <s v="Kontor"/>
    <s v="Kontor Satışı"/>
    <s v="Diğer"/>
    <x v="1"/>
    <x v="1"/>
    <s v="Yurt İçi"/>
    <s v="Türkiye"/>
  </r>
  <r>
    <s v="Q3"/>
    <x v="1"/>
    <x v="8"/>
    <m/>
    <s v="MİYA OTOMASYON VE BARKOD BILISIM SISTEMLERI SAN TİC. VE L.T.D. STI."/>
    <s v="UH.01.002"/>
    <s v="Unidox Kontör"/>
    <s v="Univera Kontör Satışı"/>
    <x v="5"/>
    <s v="E-Dönüşüm"/>
    <s v="Unidox"/>
    <n v="2.657"/>
    <m/>
    <n v="10000"/>
    <m/>
    <m/>
    <m/>
    <m/>
    <m/>
    <n v="26570"/>
    <m/>
    <m/>
    <m/>
    <m/>
    <m/>
    <m/>
    <s v="Miya"/>
    <x v="0"/>
    <s v="Yeni Satış"/>
    <s v="Kontor"/>
    <s v="Kontor Satışı"/>
    <s v="Diğer"/>
    <x v="1"/>
    <x v="1"/>
    <s v="Yurt İçi"/>
    <s v="Türkiye"/>
  </r>
  <r>
    <s v="Q3"/>
    <x v="1"/>
    <x v="8"/>
    <m/>
    <s v="doruk gıda yusuf soybilgin"/>
    <s v="UH.01.002"/>
    <s v="Unidox Kontör"/>
    <s v="Univera Kontör Satışı"/>
    <x v="21"/>
    <s v="E-Dönüşüm"/>
    <s v="Unidox"/>
    <n v="5.85"/>
    <m/>
    <n v="2000"/>
    <m/>
    <n v="11700"/>
    <m/>
    <m/>
    <m/>
    <n v="11700"/>
    <m/>
    <m/>
    <m/>
    <m/>
    <m/>
    <m/>
    <s v="Doruk Gıda"/>
    <x v="3"/>
    <s v="Yeni Satış"/>
    <s v="Kontor"/>
    <s v="Kontor Satışı"/>
    <s v="Diğer"/>
    <x v="0"/>
    <x v="0"/>
    <s v="Yurt İçi"/>
    <s v="Türkiye"/>
  </r>
  <r>
    <s v="Q3"/>
    <x v="1"/>
    <x v="8"/>
    <m/>
    <s v="OPET FUCHS MADENİ YAĞ SAN VE TİC A.Ş"/>
    <s v="SH.02.001"/>
    <s v="Stokbar Panorama - Yazılım Bakımı Hizmeti"/>
    <s v="Univera - Opet"/>
    <x v="12"/>
    <s v="Stokbar"/>
    <s v="Stokbar"/>
    <n v="234794.29"/>
    <m/>
    <n v="1"/>
    <m/>
    <m/>
    <m/>
    <m/>
    <m/>
    <n v="234794.29"/>
    <m/>
    <m/>
    <m/>
    <m/>
    <m/>
    <m/>
    <s v="Opet"/>
    <x v="0"/>
    <s v="Yenileme"/>
    <s v="Hizmet"/>
    <s v="Bakım ve Destek Hizmeti"/>
    <s v="Diğer"/>
    <x v="0"/>
    <x v="0"/>
    <s v="Yurt İçi"/>
    <s v="Türkiye"/>
  </r>
  <r>
    <s v="Q1"/>
    <x v="1"/>
    <x v="0"/>
    <m/>
    <s v="ERBAK-ULUDAG PAZARLAMA SATIS VE DAGITIM A.S."/>
    <s v="EH.02.001"/>
    <s v="Enroute Panorama - Yillik Yazilim Bakimi, Yasatma ve Merkezi Destek Hizmeti"/>
    <s v="Univera - Uludağ İçecek"/>
    <x v="11"/>
    <s v="Enroute"/>
    <s v="Enroute"/>
    <n v="4717.8999999999996"/>
    <m/>
    <n v="1"/>
    <m/>
    <n v="4717.8999999999996"/>
    <m/>
    <n v="0"/>
    <m/>
    <n v="4717.8999999999996"/>
    <m/>
    <n v="0"/>
    <n v="0"/>
    <m/>
    <m/>
    <m/>
    <s v="Uludağ İçecek"/>
    <x v="0"/>
    <s v="Yeni Satış"/>
    <s v="Hizmet"/>
    <s v="Bakım ve Destek Hizmeti"/>
    <s v="Key Account"/>
    <x v="0"/>
    <x v="0"/>
    <s v="Yurt İçi"/>
    <s v="Türkiye"/>
  </r>
  <r>
    <s v="Q1"/>
    <x v="1"/>
    <x v="0"/>
    <m/>
    <s v="BROWN FORMAN İÇKİ TİC. LTD. ŞTİ."/>
    <s v="EH.05.002"/>
    <s v="Enroute Panorama - Rapor Gelistirme Hizmeti"/>
    <s v="Univera - Brown Forman"/>
    <x v="12"/>
    <s v="Enroute"/>
    <s v="Enroute"/>
    <n v="2187.5"/>
    <m/>
    <n v="7"/>
    <m/>
    <n v="15312.5"/>
    <m/>
    <n v="0"/>
    <m/>
    <n v="15312.5"/>
    <m/>
    <n v="0"/>
    <n v="0"/>
    <m/>
    <m/>
    <m/>
    <s v="Brown Forman"/>
    <x v="0"/>
    <s v="Yeni Satış"/>
    <s v="Hizmet"/>
    <s v="Rapor Geliştirme"/>
    <s v="Key Account"/>
    <x v="0"/>
    <x v="0"/>
    <s v="Yurt İçi"/>
    <s v="Türkiye"/>
  </r>
  <r>
    <s v="Q3"/>
    <x v="1"/>
    <x v="8"/>
    <m/>
    <s v="BESLER GIDA PAZ. SAN. VE TİC. A.Ş."/>
    <s v="EH.06.001"/>
    <s v="Enroute Panorama - Hosting Hizmeti"/>
    <s v="Univera - JTI"/>
    <x v="11"/>
    <s v="Hosting"/>
    <s v="Enroute"/>
    <n v="286.76"/>
    <m/>
    <n v="1"/>
    <m/>
    <m/>
    <m/>
    <m/>
    <m/>
    <n v="286.76"/>
    <m/>
    <m/>
    <m/>
    <m/>
    <m/>
    <m/>
    <s v="JTI"/>
    <x v="0"/>
    <s v="Yenileme"/>
    <s v="Hizmet"/>
    <s v="Hosting"/>
    <s v="Key Account"/>
    <x v="0"/>
    <x v="0"/>
    <s v="Yurt İçi"/>
    <s v="Türkiye"/>
  </r>
  <r>
    <s v="Q3"/>
    <x v="1"/>
    <x v="8"/>
    <m/>
    <s v="ONGUN EMGİN GIDA DAĞ. PAZ. TUR.SAN. TİC. LTD. ŞTİ."/>
    <s v="EH.06.001"/>
    <s v="Enroute Panorama - Hosting Hizmeti"/>
    <s v="Univera - JTI"/>
    <x v="11"/>
    <s v="Hosting"/>
    <s v="Enroute"/>
    <n v="11891.793820000001"/>
    <m/>
    <n v="1"/>
    <m/>
    <m/>
    <m/>
    <m/>
    <m/>
    <n v="11891.793820000001"/>
    <m/>
    <m/>
    <m/>
    <m/>
    <m/>
    <m/>
    <s v="JTI"/>
    <x v="0"/>
    <s v="Yenileme"/>
    <s v="Hizmet"/>
    <s v="Hosting"/>
    <s v="Key Account"/>
    <x v="0"/>
    <x v="0"/>
    <s v="Yurt İçi"/>
    <s v="Türkiye"/>
  </r>
  <r>
    <s v="Q3"/>
    <x v="1"/>
    <x v="8"/>
    <m/>
    <s v="ONGUN EMGİN GIDA DAĞ. PAZ. TUR.SAN. TİC. LTD. ŞTİ."/>
    <s v="EH.06.001"/>
    <s v="Enroute Panorama - Hosting Hizmeti"/>
    <s v="Univera - JTI"/>
    <x v="11"/>
    <s v="Hosting"/>
    <s v="Enroute"/>
    <n v="11891.793820000001"/>
    <m/>
    <n v="1"/>
    <m/>
    <m/>
    <m/>
    <m/>
    <m/>
    <n v="11891.793820000001"/>
    <m/>
    <m/>
    <m/>
    <m/>
    <m/>
    <m/>
    <s v="JTI"/>
    <x v="0"/>
    <s v="Yenileme"/>
    <s v="Hizmet"/>
    <s v="Hosting"/>
    <s v="Key Account"/>
    <x v="0"/>
    <x v="0"/>
    <s v="Yurt İçi"/>
    <s v="Türkiye"/>
  </r>
  <r>
    <s v="Q3"/>
    <x v="1"/>
    <x v="8"/>
    <m/>
    <s v="ONGUN EMGİN GIDA DAĞ. PAZ. TUR.SAN. TİC. LTD. ŞTİ."/>
    <s v="EH.06.001"/>
    <s v="Enroute Panorama - Hosting Hizmeti"/>
    <s v="Univera - JTI"/>
    <x v="11"/>
    <s v="Hosting"/>
    <s v="Enroute"/>
    <n v="11891.793820000001"/>
    <m/>
    <n v="1"/>
    <m/>
    <m/>
    <m/>
    <m/>
    <m/>
    <n v="11891.793820000001"/>
    <m/>
    <m/>
    <m/>
    <m/>
    <m/>
    <m/>
    <s v="JTI"/>
    <x v="0"/>
    <s v="Yenileme"/>
    <s v="Hizmet"/>
    <s v="Hosting"/>
    <s v="Key Account"/>
    <x v="0"/>
    <x v="0"/>
    <s v="Yurt İçi"/>
    <s v="Türkiye"/>
  </r>
  <r>
    <s v="Q3"/>
    <x v="1"/>
    <x v="8"/>
    <m/>
    <s v="ONGUN EMGİN GIDA DAĞ. PAZ. TUR.SAN. TİC. LTD. ŞTİ."/>
    <s v="EH.06.001"/>
    <s v="Enroute Panorama - Hosting Hizmeti"/>
    <s v="Univera - JTI"/>
    <x v="11"/>
    <s v="Hosting"/>
    <s v="Enroute"/>
    <n v="11891.793820000001"/>
    <m/>
    <n v="1"/>
    <m/>
    <m/>
    <m/>
    <m/>
    <m/>
    <n v="11891.793820000001"/>
    <m/>
    <m/>
    <m/>
    <m/>
    <m/>
    <m/>
    <s v="JTI"/>
    <x v="0"/>
    <s v="Yenileme"/>
    <s v="Hizmet"/>
    <s v="Hosting"/>
    <s v="Key Account"/>
    <x v="0"/>
    <x v="0"/>
    <s v="Yurt İçi"/>
    <s v="Türkiye"/>
  </r>
  <r>
    <s v="Q3"/>
    <x v="1"/>
    <x v="8"/>
    <m/>
    <s v="ONGUN EMGİN GIDA DAĞ. PAZ. TUR.SAN. TİC. LTD. ŞTİ."/>
    <s v="EH.06.001"/>
    <s v="Enroute Panorama - Hosting Hizmeti"/>
    <s v="Univera - JTI"/>
    <x v="11"/>
    <s v="Hosting"/>
    <s v="Enroute"/>
    <n v="11891.793820000001"/>
    <m/>
    <n v="1"/>
    <m/>
    <m/>
    <m/>
    <m/>
    <m/>
    <n v="11891.793820000001"/>
    <m/>
    <m/>
    <m/>
    <m/>
    <m/>
    <m/>
    <s v="JTI"/>
    <x v="0"/>
    <s v="Yenileme"/>
    <s v="Hizmet"/>
    <s v="Hosting"/>
    <s v="Key Account"/>
    <x v="0"/>
    <x v="0"/>
    <s v="Yurt İçi"/>
    <s v="Türkiye"/>
  </r>
  <r>
    <s v="Q3"/>
    <x v="1"/>
    <x v="8"/>
    <m/>
    <s v="ONGUN EMGİN GIDA DAĞ. PAZ. TUR.SAN. TİC. LTD. ŞTİ."/>
    <s v="EH.06.001"/>
    <s v="Enroute Panorama - Hosting Hizmeti"/>
    <s v="Univera - JTI"/>
    <x v="11"/>
    <s v="Hosting"/>
    <s v="Enroute"/>
    <n v="11891.793820000001"/>
    <m/>
    <n v="1"/>
    <m/>
    <m/>
    <m/>
    <m/>
    <m/>
    <n v="11891.793820000001"/>
    <m/>
    <m/>
    <m/>
    <m/>
    <m/>
    <m/>
    <s v="JTI"/>
    <x v="0"/>
    <s v="Yenileme"/>
    <s v="Hizmet"/>
    <s v="Hosting"/>
    <s v="Key Account"/>
    <x v="0"/>
    <x v="0"/>
    <s v="Yurt İçi"/>
    <s v="Türkiye"/>
  </r>
  <r>
    <s v="Q3"/>
    <x v="1"/>
    <x v="8"/>
    <m/>
    <s v="ONGUN EMGİN GIDA DAĞ. PAZ. TUR.SAN. TİC. LTD. ŞTİ."/>
    <s v="EH.06.001"/>
    <s v="Enroute Panorama - Hosting Hizmeti"/>
    <s v="Univera - JTI"/>
    <x v="11"/>
    <s v="Hosting"/>
    <s v="Enroute"/>
    <n v="11891.793820000001"/>
    <m/>
    <n v="1"/>
    <m/>
    <m/>
    <m/>
    <m/>
    <m/>
    <n v="11891.793820000001"/>
    <m/>
    <m/>
    <m/>
    <m/>
    <m/>
    <m/>
    <s v="JTI"/>
    <x v="0"/>
    <s v="Yenileme"/>
    <s v="Hizmet"/>
    <s v="Hosting"/>
    <s v="Key Account"/>
    <x v="0"/>
    <x v="0"/>
    <s v="Yurt İçi"/>
    <s v="Türkiye"/>
  </r>
  <r>
    <s v="Q3"/>
    <x v="1"/>
    <x v="8"/>
    <m/>
    <s v="ŞEKERCİ GIDA TEMİZLİK ÜRÜN. PAZ. VE DAĞ. LTD. ŞTİ."/>
    <s v="EH.06.001"/>
    <s v="Enroute Panorama - Hosting Hizmeti"/>
    <s v="Univera - JTI"/>
    <x v="11"/>
    <s v="Hosting"/>
    <s v="Enroute"/>
    <n v="286.76"/>
    <m/>
    <n v="10"/>
    <m/>
    <m/>
    <m/>
    <m/>
    <m/>
    <n v="2867.6"/>
    <m/>
    <m/>
    <m/>
    <m/>
    <m/>
    <m/>
    <s v="JTI"/>
    <x v="0"/>
    <s v="Yenileme"/>
    <s v="Hizmet"/>
    <s v="Hosting"/>
    <s v="Key Account"/>
    <x v="0"/>
    <x v="0"/>
    <s v="Yurt İçi"/>
    <s v="Türkiye"/>
  </r>
  <r>
    <s v="Q1"/>
    <x v="1"/>
    <x v="0"/>
    <m/>
    <s v="Hayat Kimya San.A.Ş"/>
    <s v="EH.02.001"/>
    <s v="Enroute Panorama - Yillik Yazilim Bakimi, Yasatma ve Merkezi Destek Hizmeti"/>
    <s v="Univera - Hayat Kimya"/>
    <x v="11"/>
    <s v="Enroute"/>
    <s v="Enroute"/>
    <n v="57803.7"/>
    <m/>
    <n v="1"/>
    <m/>
    <n v="57803.7"/>
    <m/>
    <n v="0"/>
    <m/>
    <n v="57803.7"/>
    <m/>
    <n v="0"/>
    <n v="0"/>
    <m/>
    <m/>
    <m/>
    <s v="Hayat Kimya"/>
    <x v="0"/>
    <s v="Yenileme"/>
    <s v="Hizmet"/>
    <s v="Bakım ve Destek Hizmeti"/>
    <s v="Key Account"/>
    <x v="0"/>
    <x v="0"/>
    <s v="Yurt İçi"/>
    <s v="Türkiye"/>
  </r>
  <r>
    <s v="Q3"/>
    <x v="1"/>
    <x v="8"/>
    <m/>
    <s v="ADA DENIZ GRUP GIDA DAN.SAN.TIC.IHR.VE ITH.LTD.STI"/>
    <s v="EH.03.006"/>
    <s v="Enroute Panorama - Uzaktan Kurulum ve Efitim Hizmeti"/>
    <s v="Univera - Kent Gıda"/>
    <x v="12"/>
    <s v="Enroute"/>
    <s v="Enroute"/>
    <n v="9000"/>
    <m/>
    <n v="2"/>
    <m/>
    <n v="20000"/>
    <m/>
    <n v="2000"/>
    <m/>
    <n v="18000"/>
    <m/>
    <n v="0"/>
    <n v="0"/>
    <m/>
    <m/>
    <m/>
    <s v="Mondelez"/>
    <x v="0"/>
    <s v="Yeni Satış"/>
    <s v="Hizmet"/>
    <s v="Kurulum ve Eğitim"/>
    <s v="Key Account"/>
    <x v="0"/>
    <x v="0"/>
    <s v="Yurt İçi"/>
    <s v="Türkiye"/>
  </r>
  <r>
    <s v="Q1"/>
    <x v="1"/>
    <x v="0"/>
    <m/>
    <s v="Şölen Çikolata Gıda Sanayi Ve Ticaret A. Ş."/>
    <s v="EH.03.006"/>
    <s v="Enroute Panorama - Uzaktan Kurulum ve Efitim Hizmeti"/>
    <s v="Univera - Şölen"/>
    <x v="11"/>
    <s v="Enroute"/>
    <s v="Enroute"/>
    <n v="3240"/>
    <m/>
    <n v="12"/>
    <m/>
    <n v="38880"/>
    <m/>
    <n v="0"/>
    <m/>
    <n v="38880"/>
    <m/>
    <n v="0"/>
    <n v="0"/>
    <m/>
    <m/>
    <m/>
    <s v="Şölen"/>
    <x v="0"/>
    <s v="Yeni Satış"/>
    <s v="Hizmet"/>
    <s v="Kurulum ve Eğitim"/>
    <s v="Key Account"/>
    <x v="0"/>
    <x v="0"/>
    <s v="Yurt İçi"/>
    <s v="Türkiye"/>
  </r>
  <r>
    <s v="Q3"/>
    <x v="1"/>
    <x v="8"/>
    <m/>
    <s v="IMPERIAL TOBACCO TÜTÜN ÜRÜNLERİ SATIŞ VE PAZARLAMA A.Ş"/>
    <s v="EH.06.001"/>
    <s v="Enroute Panorama - Hosting Hizmeti"/>
    <s v="Univera - Imperial Tobacco"/>
    <x v="16"/>
    <s v="Hosting"/>
    <s v="Enroute"/>
    <n v="145600"/>
    <m/>
    <n v="1"/>
    <m/>
    <m/>
    <m/>
    <m/>
    <m/>
    <n v="145600"/>
    <m/>
    <m/>
    <m/>
    <m/>
    <m/>
    <m/>
    <s v="Imperial Tobacco"/>
    <x v="0"/>
    <s v="Yenileme"/>
    <s v="Hizmet"/>
    <s v="Hosting"/>
    <s v="Diğer"/>
    <x v="0"/>
    <x v="0"/>
    <s v="Yurt İçi"/>
    <s v="Türkiye"/>
  </r>
  <r>
    <s v="Q3"/>
    <x v="1"/>
    <x v="8"/>
    <m/>
    <s v="ALİ SERGEN KART"/>
    <s v="WPH.02.001"/>
    <s v="Webplus Yazılım Bakımı Hizmeti"/>
    <s v="Univera - Kanal"/>
    <x v="5"/>
    <s v="Enroute"/>
    <s v="Webplus"/>
    <n v="22061.42"/>
    <m/>
    <n v="1"/>
    <m/>
    <m/>
    <m/>
    <m/>
    <m/>
    <n v="22061.42"/>
    <m/>
    <m/>
    <m/>
    <m/>
    <m/>
    <m/>
    <s v="Ali Sergen Kart"/>
    <x v="0"/>
    <s v="Yenileme"/>
    <s v="Hizmet"/>
    <s v="Bakım ve Destek Hizmeti"/>
    <s v="Diğer"/>
    <x v="1"/>
    <x v="7"/>
    <s v="Yurt İçi"/>
    <s v="Türkiye"/>
  </r>
  <r>
    <s v="Q3"/>
    <x v="1"/>
    <x v="8"/>
    <m/>
    <s v="Eçözüm Bilgi Teknolojileri A.Ş."/>
    <s v="VY.05.007"/>
    <s v="Varuna CRM (Enterprise) Aylık Kiralama"/>
    <s v="Univera - Varuna"/>
    <x v="10"/>
    <s v="Varuna"/>
    <s v="Varuna"/>
    <n v="2052"/>
    <m/>
    <n v="15"/>
    <m/>
    <m/>
    <m/>
    <m/>
    <m/>
    <n v="30780"/>
    <m/>
    <m/>
    <m/>
    <m/>
    <m/>
    <m/>
    <s v="E Çözüm"/>
    <x v="2"/>
    <s v="Yenileme"/>
    <s v="Lisans"/>
    <s v="Lisans Kiralama"/>
    <s v="Diğer"/>
    <x v="0"/>
    <x v="0"/>
    <s v="Yurt İçi"/>
    <s v="Türkiye"/>
  </r>
  <r>
    <s v="Q3"/>
    <x v="1"/>
    <x v="8"/>
    <m/>
    <s v="PARAM MERKEZİ YÖNETIM DESTEK HIZMETLERI A.S"/>
    <s v="VY.05.007"/>
    <s v="Varuna CRM (Enterprise) Aylık Kiralama"/>
    <s v="Univera - Varuna"/>
    <x v="10"/>
    <s v="Varuna"/>
    <s v="Varuna"/>
    <n v="2052"/>
    <m/>
    <n v="7"/>
    <m/>
    <m/>
    <m/>
    <m/>
    <m/>
    <n v="14364"/>
    <m/>
    <m/>
    <m/>
    <m/>
    <m/>
    <m/>
    <s v="Param Merkezi Yönetim"/>
    <x v="2"/>
    <s v="Yenileme"/>
    <s v="Lisans"/>
    <s v="Lisans Kiralama"/>
    <s v="Diğer"/>
    <x v="0"/>
    <x v="0"/>
    <s v="Yurt İçi"/>
    <s v="Türkiye"/>
  </r>
  <r>
    <s v="Q3"/>
    <x v="1"/>
    <x v="8"/>
    <m/>
    <s v="TURK ELEKTRONİK PARA ANONİM ŞİRKETİ"/>
    <s v="VY.05.007"/>
    <s v="Varuna CRM (Enterprise) Aylık Kiralama"/>
    <s v="Univera - Varuna"/>
    <x v="10"/>
    <s v="Varuna"/>
    <s v="Varuna"/>
    <n v="2052"/>
    <m/>
    <n v="5"/>
    <m/>
    <m/>
    <m/>
    <m/>
    <m/>
    <n v="10260"/>
    <m/>
    <m/>
    <m/>
    <m/>
    <m/>
    <m/>
    <s v="Türk Elektronik Para A.Ş."/>
    <x v="2"/>
    <s v="Yenileme"/>
    <s v="Lisans"/>
    <s v="Lisans Kiralama"/>
    <s v="Diğer"/>
    <x v="0"/>
    <x v="0"/>
    <s v="Yurt İçi"/>
    <s v="Türkiye"/>
  </r>
  <r>
    <s v="Q3"/>
    <x v="1"/>
    <x v="8"/>
    <m/>
    <s v="TURK ELEKTRONİK PARA ANONİM ŞİRKETİ"/>
    <s v="VY.05.007"/>
    <s v="Varuna CRM (Enterprise) Aylık Kiralama"/>
    <s v="Univera - Varuna"/>
    <x v="10"/>
    <s v="Varuna"/>
    <s v="Varuna"/>
    <n v="2052"/>
    <m/>
    <n v="53"/>
    <m/>
    <m/>
    <m/>
    <m/>
    <m/>
    <n v="108756"/>
    <m/>
    <m/>
    <m/>
    <m/>
    <m/>
    <m/>
    <s v="Türk Elektronik Para A.Ş."/>
    <x v="2"/>
    <s v="Yenileme"/>
    <s v="Lisans"/>
    <s v="Lisans Kiralama"/>
    <s v="Diğer"/>
    <x v="0"/>
    <x v="0"/>
    <s v="Yurt İçi"/>
    <s v="Türkiye"/>
  </r>
  <r>
    <s v="Q3"/>
    <x v="1"/>
    <x v="8"/>
    <m/>
    <s v="TURK FİNANSMAN ANONİM ŞİRKETİ"/>
    <s v="VY.05.007"/>
    <s v="Varuna CRM (Enterprise) Aylık Kiralama"/>
    <s v="Univera - Varuna"/>
    <x v="10"/>
    <s v="Varuna"/>
    <s v="Varuna"/>
    <n v="2052"/>
    <m/>
    <n v="11"/>
    <m/>
    <m/>
    <m/>
    <m/>
    <m/>
    <n v="22572"/>
    <m/>
    <m/>
    <m/>
    <m/>
    <m/>
    <m/>
    <s v="Türk Finansman A.Ş."/>
    <x v="2"/>
    <s v="Yenileme"/>
    <s v="Lisans"/>
    <s v="Lisans Kiralama"/>
    <s v="Diğer"/>
    <x v="0"/>
    <x v="0"/>
    <s v="Yurt İçi"/>
    <s v="Türkiye"/>
  </r>
  <r>
    <s v="Q3"/>
    <x v="1"/>
    <x v="8"/>
    <m/>
    <s v="UNİVİS BİLİŞİM DESTEK HizmetLERİ SANAYİ VE TİCARET ANONİM ŞİRKETİ"/>
    <s v="VY.05.007"/>
    <s v="Varuna CRM (Enterprise) Aylık Kiralama"/>
    <s v="Univera - Varuna"/>
    <x v="10"/>
    <s v="Varuna"/>
    <s v="Varuna"/>
    <n v="2052"/>
    <m/>
    <n v="10"/>
    <m/>
    <m/>
    <m/>
    <m/>
    <m/>
    <n v="20520"/>
    <m/>
    <m/>
    <m/>
    <m/>
    <m/>
    <m/>
    <s v="Univis"/>
    <x v="2"/>
    <s v="Yenileme"/>
    <s v="Lisans"/>
    <s v="Lisans Kiralama"/>
    <s v="Param Grup"/>
    <x v="0"/>
    <x v="0"/>
    <s v="Yurt İçi"/>
    <s v="Türkiye"/>
  </r>
  <r>
    <s v="Q3"/>
    <x v="1"/>
    <x v="8"/>
    <m/>
    <s v="ALİ SERGEN KART"/>
    <s v="UH.01.002"/>
    <s v="Unidox Kontör"/>
    <s v="Univera Kontör Satışı"/>
    <x v="5"/>
    <s v="E-Dönüşüm"/>
    <s v="Unidox"/>
    <n v="2.1349999999999998"/>
    <m/>
    <n v="10000"/>
    <m/>
    <m/>
    <m/>
    <m/>
    <m/>
    <n v="21350"/>
    <m/>
    <m/>
    <m/>
    <m/>
    <m/>
    <m/>
    <s v="Ali Sergen Kart"/>
    <x v="0"/>
    <s v="Yeni Satış"/>
    <s v="Kontor"/>
    <s v="Kontor Satışı"/>
    <s v="Diğer"/>
    <x v="1"/>
    <x v="7"/>
    <s v="Yurt İçi"/>
    <s v="Türkiye"/>
  </r>
  <r>
    <s v="Q3"/>
    <x v="1"/>
    <x v="8"/>
    <m/>
    <s v="DURMAZ GIDA DAĞITIM VE PAZARLAMA-İBRAHİM DURMAZ"/>
    <s v="UH.01.002"/>
    <s v="Unidox Kontör"/>
    <s v="Univera Kontör Satışı"/>
    <x v="21"/>
    <s v="E-Dönüşüm"/>
    <s v="Unidox"/>
    <n v="2.2999999999999998"/>
    <m/>
    <n v="10000"/>
    <m/>
    <m/>
    <m/>
    <m/>
    <m/>
    <n v="23000"/>
    <m/>
    <m/>
    <m/>
    <m/>
    <m/>
    <m/>
    <s v="Doğuş Çay"/>
    <x v="0"/>
    <s v="Yeni Satış"/>
    <s v="Kontor"/>
    <s v="Kontor Satışı"/>
    <s v="Diğer"/>
    <x v="1"/>
    <x v="0"/>
    <s v="Yurt İçi"/>
    <s v="Türkiye"/>
  </r>
  <r>
    <s v="Q3"/>
    <x v="1"/>
    <x v="8"/>
    <m/>
    <s v="KMK GIDA- MEHMET KODAL"/>
    <s v="UH.01.002"/>
    <s v="Unidox Kontör"/>
    <s v="Univera Kontör Satışı"/>
    <x v="21"/>
    <s v="E-Dönüşüm"/>
    <s v="Unidox"/>
    <n v="2.8"/>
    <m/>
    <n v="10000"/>
    <m/>
    <m/>
    <m/>
    <m/>
    <m/>
    <n v="28000"/>
    <m/>
    <m/>
    <m/>
    <m/>
    <m/>
    <m/>
    <s v="Doğuş Çay"/>
    <x v="0"/>
    <s v="Yeni Satış"/>
    <s v="Kontor"/>
    <s v="Kontor Satışı"/>
    <s v="Diğer"/>
    <x v="0"/>
    <x v="0"/>
    <s v="Yurt İçi"/>
    <s v="Türkiye"/>
  </r>
  <r>
    <s v="Q3"/>
    <x v="1"/>
    <x v="8"/>
    <m/>
    <s v="TRAKYA MEŞRUBAT DAĞITIM TİCARET LTD.STİ."/>
    <s v="UH.01.002"/>
    <s v="Unidox Kontör"/>
    <s v="Univera Kontör Satışı"/>
    <x v="6"/>
    <s v="E-Dönüşüm"/>
    <s v="Unidox"/>
    <n v="2.76"/>
    <m/>
    <n v="25000"/>
    <m/>
    <m/>
    <m/>
    <m/>
    <m/>
    <n v="69000"/>
    <m/>
    <m/>
    <m/>
    <m/>
    <m/>
    <m/>
    <s v="Trakya Meşrubat"/>
    <x v="0"/>
    <s v="Yeni Satış"/>
    <s v="Kontor"/>
    <s v="Kontor Satışı"/>
    <s v="Diğer"/>
    <x v="0"/>
    <x v="0"/>
    <s v="Yurt İçi"/>
    <s v="Türkiye"/>
  </r>
  <r>
    <s v="Q3"/>
    <x v="1"/>
    <x v="8"/>
    <m/>
    <s v="VOLKAN MEŞRUBAT &amp; GIDA -VOLKAN KARABOĞA"/>
    <s v="UH.01.002"/>
    <s v="Unidox Kontör"/>
    <s v="Univera Kontör Satışı"/>
    <x v="21"/>
    <s v="E-Dönüşüm"/>
    <s v="Unidox"/>
    <n v="2.8"/>
    <m/>
    <n v="10000"/>
    <m/>
    <m/>
    <m/>
    <m/>
    <m/>
    <n v="28000"/>
    <m/>
    <m/>
    <m/>
    <m/>
    <m/>
    <m/>
    <s v="Danone"/>
    <x v="0"/>
    <s v="Yeni Satış"/>
    <s v="Kontor"/>
    <s v="Kontor Satışı"/>
    <s v="Diğer"/>
    <x v="0"/>
    <x v="0"/>
    <s v="Yurt İçi"/>
    <s v="Türkiye"/>
  </r>
  <r>
    <s v="Q3"/>
    <x v="1"/>
    <x v="8"/>
    <m/>
    <s v="ER-FA BİLGİ İŞLEM TEK. VE EMN.SİSTEMLERİ İMALAT-İTH.İHR.TİC.LTD.STİ."/>
    <s v="UH.01.002"/>
    <s v="Unidox Kontör"/>
    <s v="Univera Kontör Satışı"/>
    <x v="6"/>
    <s v="E-Dönüşüm"/>
    <s v="Unidox"/>
    <n v="0.90700000000000003"/>
    <m/>
    <n v="100000"/>
    <m/>
    <m/>
    <m/>
    <m/>
    <m/>
    <n v="90700"/>
    <m/>
    <m/>
    <m/>
    <m/>
    <m/>
    <m/>
    <s v="Er-Fa Bilgi İşlem"/>
    <x v="3"/>
    <s v="Yeni Satış"/>
    <s v="Kontor"/>
    <s v="Kontor Satışı"/>
    <s v="Diğer"/>
    <x v="0"/>
    <x v="0"/>
    <s v="Yurt İçi"/>
    <s v="Türkiye"/>
  </r>
  <r>
    <s v="Q3"/>
    <x v="1"/>
    <x v="8"/>
    <m/>
    <s v="ZÜLKÜF KAR"/>
    <s v="UH.01.002"/>
    <s v="Unidox Kontör"/>
    <s v="Univera Kontör Satışı"/>
    <x v="6"/>
    <s v="E-Dönüşüm"/>
    <s v="Unidox"/>
    <n v="3"/>
    <m/>
    <n v="10000"/>
    <m/>
    <m/>
    <m/>
    <m/>
    <m/>
    <n v="30000"/>
    <m/>
    <m/>
    <m/>
    <m/>
    <m/>
    <m/>
    <s v="Zülküf Kar"/>
    <x v="3"/>
    <s v="Yeni Satış"/>
    <s v="Kontor"/>
    <s v="Kontor Satışı"/>
    <s v="Diğer"/>
    <x v="0"/>
    <x v="0"/>
    <s v="Yurt İçi"/>
    <s v="Türkiye"/>
  </r>
  <r>
    <s v="Q3"/>
    <x v="1"/>
    <x v="8"/>
    <m/>
    <s v="BALIKESİR ELEKTROMEKANİK SANAYİ TESİSLERİ AŞ."/>
    <s v="SH.05.001"/>
    <s v="Stokbar Panorama - Yazılım Geliştirme Hizmeti"/>
    <s v="Univera - Best Elektromekanik"/>
    <x v="5"/>
    <s v="Stokbar"/>
    <s v="Stokbar"/>
    <n v="24500"/>
    <m/>
    <n v="6"/>
    <m/>
    <m/>
    <m/>
    <m/>
    <m/>
    <n v="147000"/>
    <m/>
    <m/>
    <m/>
    <m/>
    <m/>
    <m/>
    <s v="Balıkesir Elektromekanik"/>
    <x v="0"/>
    <s v="Yeni Satış"/>
    <s v="Hizmet"/>
    <s v="Yazılım Geliştirme"/>
    <s v="Diğer"/>
    <x v="0"/>
    <x v="0"/>
    <s v="Yurt İçi"/>
    <s v="Türkiye"/>
  </r>
  <r>
    <s v="Q3"/>
    <x v="1"/>
    <x v="8"/>
    <m/>
    <s v="BALIKESİR ELEKTROMEKANİK SANAYİ TESİSLERİ AŞ."/>
    <s v="SH.01.001"/>
    <s v="Stokbar Panorama - Proje ve Ürün Yönetimi Danışmanlığı Hizmeti"/>
    <s v="Univera - Best Elektromekanik"/>
    <x v="5"/>
    <s v="Stokbar"/>
    <s v="Stokbar"/>
    <n v="24500"/>
    <m/>
    <n v="6"/>
    <m/>
    <m/>
    <m/>
    <m/>
    <m/>
    <n v="147000"/>
    <m/>
    <m/>
    <m/>
    <m/>
    <m/>
    <m/>
    <s v="Balıkesir Elektromekanik"/>
    <x v="0"/>
    <s v="Yeni Satış"/>
    <s v="Hizmet"/>
    <s v="Proje Yönetimi ve Danışmanlık"/>
    <s v="Diğer"/>
    <x v="0"/>
    <x v="0"/>
    <s v="Yurt İçi"/>
    <s v="Türkiye"/>
  </r>
  <r>
    <s v="Q1"/>
    <x v="1"/>
    <x v="1"/>
    <m/>
    <s v="Şölen Çikolata Gıda Sanayi Ve Ticaret A. Ş."/>
    <s v="EH.01.005"/>
    <s v="Enroute Panorama Online Egitim"/>
    <s v="Univera - Şölen"/>
    <x v="14"/>
    <s v="Enroute"/>
    <s v="Enroute"/>
    <n v="848"/>
    <m/>
    <n v="2"/>
    <m/>
    <n v="1696"/>
    <m/>
    <n v="0"/>
    <m/>
    <n v="1696"/>
    <m/>
    <n v="0"/>
    <n v="0"/>
    <m/>
    <m/>
    <m/>
    <s v="Şölen"/>
    <x v="0"/>
    <s v="Yeni Satış"/>
    <s v="Hizmet"/>
    <s v="Kurulum ve Eğitim"/>
    <s v="Key Account"/>
    <x v="0"/>
    <x v="0"/>
    <s v="Yurt İçi"/>
    <s v="Türkiye"/>
  </r>
  <r>
    <s v="Q1"/>
    <x v="1"/>
    <x v="1"/>
    <m/>
    <s v="ERBAK-ULUDAG PAZARLAMA SATIS VE DAGITIM A.S."/>
    <s v="EH.02.001"/>
    <s v="Enroute Panorama - Yillik Yazilim Bakimi, Yasatma ve Merkezi Destek Hizmeti"/>
    <s v="Univera - Uludağ İçecek"/>
    <x v="11"/>
    <s v="Enroute"/>
    <s v="Enroute"/>
    <n v="4717.8999999999996"/>
    <m/>
    <n v="-1"/>
    <m/>
    <n v="0"/>
    <m/>
    <n v="0"/>
    <m/>
    <n v="-4717.8999999999996"/>
    <m/>
    <n v="1"/>
    <n v="4717.8999999999996"/>
    <m/>
    <m/>
    <m/>
    <s v="Uludağ İçecek"/>
    <x v="0"/>
    <s v="Yeni Satış"/>
    <s v="Hizmet"/>
    <s v="Bakım ve Destek Hizmeti"/>
    <s v="Key Account"/>
    <x v="0"/>
    <x v="0"/>
    <s v="Yurt İçi"/>
    <s v="Türkiye"/>
  </r>
  <r>
    <s v="Q1"/>
    <x v="1"/>
    <x v="1"/>
    <m/>
    <s v="SIRMAGRUP IÇECEK SAN. VE TIC. A.S."/>
    <s v="EH.02.001"/>
    <s v="Enroute Panorama - Yillik Yazilim Bakimi, Yasatma ve Merkezi Destek Hizmeti"/>
    <s v="Univera - Danone Waters"/>
    <x v="11"/>
    <s v="Enroute"/>
    <s v="Enroute"/>
    <n v="493240.4"/>
    <m/>
    <n v="1"/>
    <m/>
    <n v="493240.4"/>
    <m/>
    <n v="0"/>
    <m/>
    <n v="493240.4"/>
    <m/>
    <n v="0"/>
    <n v="0"/>
    <m/>
    <m/>
    <m/>
    <s v="Danone"/>
    <x v="0"/>
    <s v="Yenileme"/>
    <s v="Hizmet"/>
    <s v="Bakım ve Destek Hizmeti"/>
    <s v="Key Account"/>
    <x v="0"/>
    <x v="0"/>
    <s v="Yurt İçi"/>
    <s v="Türkiye"/>
  </r>
  <r>
    <s v="Q3"/>
    <x v="1"/>
    <x v="8"/>
    <m/>
    <s v="K Rides Motosiklet Ve Bisiklet San. Ve Tic. A.Ş."/>
    <s v="EH.02.001"/>
    <s v="Enroute Panorama - Yazılım Bakımı, Yaşatma ve Merkezi Destek Hizmeti - (Calldesk olmalı-hatalı stok)"/>
    <s v="Univera - K Rides"/>
    <x v="19"/>
    <s v="ServiceCore"/>
    <s v="Calldesk"/>
    <n v="46200"/>
    <m/>
    <n v="1"/>
    <m/>
    <m/>
    <m/>
    <m/>
    <m/>
    <n v="46200"/>
    <m/>
    <m/>
    <m/>
    <m/>
    <m/>
    <m/>
    <s v="K Rides"/>
    <x v="3"/>
    <s v="Yenileme"/>
    <s v="Hizmet"/>
    <s v="Bakım ve Destek Hizmeti"/>
    <s v="Diğer"/>
    <x v="0"/>
    <x v="0"/>
    <s v="Yurt İçi"/>
    <s v="Türkiye"/>
  </r>
  <r>
    <s v="Q1"/>
    <x v="1"/>
    <x v="1"/>
    <m/>
    <s v="BROWN FORMAN İÇKİ TİC. LTD. ŞTİ."/>
    <s v="EH.03.003"/>
    <s v="Enroute Panorama - Uzman Destek Hizmeti"/>
    <s v="Univera - Brown Forman"/>
    <x v="12"/>
    <s v="Enroute"/>
    <s v="Enroute"/>
    <n v="160000"/>
    <m/>
    <n v="6"/>
    <m/>
    <n v="960000"/>
    <m/>
    <n v="0"/>
    <m/>
    <n v="960000"/>
    <m/>
    <n v="0"/>
    <n v="0"/>
    <m/>
    <m/>
    <m/>
    <s v="Brown Forman"/>
    <x v="0"/>
    <s v="Yenileme"/>
    <s v="Hizmet"/>
    <s v="Uzman Destek Hizmeti"/>
    <s v="Key Account"/>
    <x v="0"/>
    <x v="0"/>
    <s v="Yurt İçi"/>
    <s v="Türkiye"/>
  </r>
  <r>
    <s v="Q1"/>
    <x v="1"/>
    <x v="1"/>
    <m/>
    <s v="ERİKLİ SU VE MEŞRUBAT SAN. TİC. A.Ş"/>
    <s v="EH.03.003"/>
    <s v="Enroute Panorama - Uzman Destek Hizmeti"/>
    <s v="Univera - Nestle Waters"/>
    <x v="11"/>
    <s v="Enroute"/>
    <s v="Enroute"/>
    <n v="43750"/>
    <m/>
    <n v="1"/>
    <m/>
    <n v="43750"/>
    <m/>
    <n v="0"/>
    <m/>
    <n v="43750"/>
    <m/>
    <n v="0"/>
    <n v="0"/>
    <m/>
    <m/>
    <m/>
    <s v="Nestle"/>
    <x v="0"/>
    <s v="Yenileme"/>
    <s v="Hizmet"/>
    <s v="Uzman Destek Hizmeti"/>
    <s v="Key Account"/>
    <x v="0"/>
    <x v="0"/>
    <s v="Yurt İçi"/>
    <s v="Türkiye"/>
  </r>
  <r>
    <s v="Q1"/>
    <x v="1"/>
    <x v="1"/>
    <m/>
    <s v="ERİKLİ SU VE MEŞRUBAT SAN. TİC. A.Ş"/>
    <s v="EH.03.003"/>
    <s v="Enroute Panorama - Uzman Destek Hizmeti"/>
    <s v="Univera - Nestle Waters"/>
    <x v="11"/>
    <s v="Enroute"/>
    <s v="Enroute"/>
    <n v="43750"/>
    <m/>
    <n v="1"/>
    <m/>
    <n v="43750"/>
    <m/>
    <n v="0"/>
    <m/>
    <n v="43750"/>
    <m/>
    <n v="0"/>
    <n v="0"/>
    <m/>
    <m/>
    <m/>
    <s v="Nestle"/>
    <x v="0"/>
    <s v="Yenileme"/>
    <s v="Hizmet"/>
    <s v="Uzman Destek Hizmeti"/>
    <s v="Key Account"/>
    <x v="0"/>
    <x v="0"/>
    <s v="Yurt İçi"/>
    <s v="Türkiye"/>
  </r>
  <r>
    <s v="Q1"/>
    <x v="1"/>
    <x v="1"/>
    <m/>
    <s v="NESTLE TÜRKIYE GIDA SANAYI A.S."/>
    <s v="EH.03.003"/>
    <s v="Enroute Panorama - Uzman Destek Hizmeti"/>
    <s v="Univera - Nestle Retail"/>
    <x v="11"/>
    <s v="Enroute"/>
    <s v="Enroute"/>
    <n v="43750"/>
    <m/>
    <n v="1"/>
    <m/>
    <n v="43750"/>
    <m/>
    <n v="0"/>
    <m/>
    <n v="43750"/>
    <m/>
    <n v="0"/>
    <n v="0"/>
    <m/>
    <m/>
    <m/>
    <s v="Nestle"/>
    <x v="0"/>
    <s v="Yenileme"/>
    <s v="Hizmet"/>
    <s v="Uzman Destek Hizmeti"/>
    <s v="Key Account"/>
    <x v="0"/>
    <x v="0"/>
    <s v="Yurt İçi"/>
    <s v="Türkiye"/>
  </r>
  <r>
    <s v="Q1"/>
    <x v="1"/>
    <x v="1"/>
    <m/>
    <s v="NESTLE TÜRKIYE GIDA SANAYI A.S."/>
    <s v="EH.03.003"/>
    <s v="Enroute Panorama - Uzman Destek Hizmeti"/>
    <s v="Univera - Nestle Retail"/>
    <x v="11"/>
    <s v="Enroute"/>
    <s v="Enroute"/>
    <n v="43750"/>
    <m/>
    <n v="1"/>
    <m/>
    <n v="43750"/>
    <m/>
    <n v="0"/>
    <m/>
    <n v="43750"/>
    <m/>
    <n v="0"/>
    <n v="0"/>
    <m/>
    <m/>
    <m/>
    <s v="Nestle"/>
    <x v="0"/>
    <s v="Yenileme"/>
    <s v="Hizmet"/>
    <s v="Uzman Destek Hizmeti"/>
    <s v="Key Account"/>
    <x v="0"/>
    <x v="0"/>
    <s v="Yurt İçi"/>
    <s v="Türkiye"/>
  </r>
  <r>
    <s v="Q1"/>
    <x v="1"/>
    <x v="1"/>
    <m/>
    <s v="PERNOD RICARD ISTANBUL IÇ VE DIS TIC. LTD. STI"/>
    <s v="EH.03.003"/>
    <s v="Enroute Panorama - Uzman Destek Hizmeti"/>
    <s v="Univera - Pernod Ricard"/>
    <x v="13"/>
    <s v="Enroute"/>
    <s v="Enroute"/>
    <n v="150000"/>
    <m/>
    <n v="2"/>
    <m/>
    <n v="300000"/>
    <m/>
    <n v="0"/>
    <m/>
    <n v="300000"/>
    <m/>
    <n v="0"/>
    <n v="0"/>
    <m/>
    <m/>
    <m/>
    <s v="Pernod Ricard"/>
    <x v="0"/>
    <s v="Yenileme"/>
    <s v="Hizmet"/>
    <s v="Uzman Destek Hizmeti"/>
    <s v="Key Account"/>
    <x v="0"/>
    <x v="0"/>
    <s v="Yurt İçi"/>
    <s v="Türkiye"/>
  </r>
  <r>
    <s v="Q1"/>
    <x v="1"/>
    <x v="1"/>
    <m/>
    <s v="ERBAK-ULUDAG PAZARLAMA SATIS VE DAGITIM A.S."/>
    <s v="EH.03.006"/>
    <s v="Enroute Panorama - Uzaktan Kurulum ve Efitim Hizmeti"/>
    <s v="Univera - Uludağ İçecek"/>
    <x v="11"/>
    <s v="Enroute"/>
    <s v="Enroute"/>
    <n v="10000"/>
    <m/>
    <n v="5"/>
    <m/>
    <n v="50000"/>
    <m/>
    <n v="0"/>
    <m/>
    <n v="50000"/>
    <m/>
    <n v="0"/>
    <n v="0"/>
    <m/>
    <m/>
    <m/>
    <s v="Uludağ İçecek"/>
    <x v="0"/>
    <s v="Yeni Satış"/>
    <s v="Hizmet"/>
    <s v="Kurulum ve Eğitim"/>
    <s v="Key Account"/>
    <x v="0"/>
    <x v="0"/>
    <s v="Yurt İçi"/>
    <s v="Türkiye"/>
  </r>
  <r>
    <s v="Q1"/>
    <x v="1"/>
    <x v="0"/>
    <m/>
    <s v="Hayat Kimya San.A.Ş"/>
    <s v="EH.03.006"/>
    <s v="Enroute Panorama - Uzaktan Kurulum ve Efitim Hizmeti"/>
    <s v="Univera - Hayat Kimya"/>
    <x v="11"/>
    <s v="Enroute"/>
    <s v="Enroute"/>
    <n v="10000"/>
    <m/>
    <n v="2"/>
    <m/>
    <n v="20000"/>
    <m/>
    <n v="0"/>
    <m/>
    <n v="20000"/>
    <m/>
    <n v="0"/>
    <n v="0"/>
    <m/>
    <m/>
    <m/>
    <s v="Hayat Kimya"/>
    <x v="0"/>
    <s v="Yeni Satış"/>
    <s v="Hizmet"/>
    <s v="Kurulum ve Eğitim"/>
    <s v="Key Account"/>
    <x v="0"/>
    <x v="0"/>
    <s v="Yurt İçi"/>
    <s v="Türkiye"/>
  </r>
  <r>
    <s v="Q1"/>
    <x v="1"/>
    <x v="0"/>
    <m/>
    <s v="Hayat Kimya San.A.Ş"/>
    <s v="EH.03.006"/>
    <s v="Enroute Panorama - Uzaktan Kurulum ve Efitim Hizmeti"/>
    <s v="Univera - Hayat Kimya"/>
    <x v="11"/>
    <s v="Enroute"/>
    <s v="Enroute"/>
    <n v="20000"/>
    <m/>
    <n v="-1"/>
    <m/>
    <n v="0"/>
    <m/>
    <n v="0"/>
    <m/>
    <n v="-20000"/>
    <m/>
    <n v="1"/>
    <n v="20000"/>
    <m/>
    <m/>
    <m/>
    <s v="Hayat Kimya"/>
    <x v="0"/>
    <s v="Yeni Satış"/>
    <s v="Hizmet"/>
    <s v="Kurulum ve Eğitim"/>
    <s v="Key Account"/>
    <x v="0"/>
    <x v="0"/>
    <s v="Yurt İçi"/>
    <s v="Türkiye"/>
  </r>
  <r>
    <s v="Q1"/>
    <x v="1"/>
    <x v="0"/>
    <m/>
    <s v="SATEM GRUP GIDA DAGITIM VE PAZARLAMA A.S."/>
    <s v="EH.03.006"/>
    <s v="Enroute Panorama - Uzaktan Kurulum ve Efitim Hizmeti"/>
    <s v="Univera - Oyak Grup"/>
    <x v="14"/>
    <s v="Enroute"/>
    <s v="Enroute"/>
    <n v="11200"/>
    <m/>
    <n v="0.5"/>
    <m/>
    <n v="7000"/>
    <m/>
    <n v="1400"/>
    <m/>
    <n v="5600"/>
    <m/>
    <n v="0"/>
    <n v="0"/>
    <m/>
    <m/>
    <m/>
    <s v="Oyak Grup"/>
    <x v="0"/>
    <s v="Yeni Satış"/>
    <s v="Hizmet"/>
    <s v="Kurulum ve Eğitim"/>
    <s v="Key Account"/>
    <x v="0"/>
    <x v="0"/>
    <s v="Yurt İçi"/>
    <s v="Türkiye"/>
  </r>
  <r>
    <s v="Q1"/>
    <x v="1"/>
    <x v="1"/>
    <m/>
    <s v="Şölen Çikolata Gıda Sanayi Ve Ticaret A. Ş."/>
    <s v="EH.03.006"/>
    <s v="Enroute Panorama - Uzaktan Kurulum ve Efitim Hizmeti"/>
    <s v="Univera - Şölen"/>
    <x v="14"/>
    <s v="Enroute"/>
    <s v="Enroute"/>
    <n v="3240"/>
    <m/>
    <n v="6"/>
    <m/>
    <n v="19440"/>
    <m/>
    <n v="0"/>
    <m/>
    <n v="19440"/>
    <m/>
    <n v="0"/>
    <n v="0"/>
    <m/>
    <m/>
    <m/>
    <s v="Şölen"/>
    <x v="0"/>
    <s v="Yeni Satış"/>
    <s v="Hizmet"/>
    <s v="Kurulum ve Eğitim"/>
    <s v="Key Account"/>
    <x v="0"/>
    <x v="0"/>
    <s v="Yurt İçi"/>
    <s v="Türkiye"/>
  </r>
  <r>
    <s v="Q1"/>
    <x v="1"/>
    <x v="1"/>
    <m/>
    <s v="YENER ELEKTRONIK ESYA LPG-AKARYAKIT GIDA INSAAT TAAHHÜT SANAYI TICARET LIMITED SIRKETI"/>
    <s v="EH.03.006"/>
    <s v="Enroute Panorama - Uzaktan Kurulum ve Efitim Hizmeti"/>
    <s v="Univera - Kent Gıda"/>
    <x v="12"/>
    <s v="Enroute"/>
    <s v="Enroute"/>
    <n v="9000"/>
    <m/>
    <n v="3"/>
    <m/>
    <n v="30000"/>
    <m/>
    <n v="3000"/>
    <m/>
    <n v="27000"/>
    <m/>
    <n v="0"/>
    <n v="0"/>
    <m/>
    <m/>
    <m/>
    <s v="Mondelez"/>
    <x v="0"/>
    <s v="Yeni Satış"/>
    <s v="Hizmet"/>
    <s v="Kurulum ve Eğitim"/>
    <s v="Key Account"/>
    <x v="0"/>
    <x v="0"/>
    <s v="Yurt İçi"/>
    <s v="Türkiye"/>
  </r>
  <r>
    <s v="Q1"/>
    <x v="1"/>
    <x v="1"/>
    <m/>
    <s v="BROWN FORMAN İÇKİ TİC. LTD. ŞTİ."/>
    <s v="EH.05.002"/>
    <s v="Enroute Panorama - Rapor Gelistirme Hizmeti"/>
    <s v="Univera - Brown Forman"/>
    <x v="12"/>
    <s v="Enroute"/>
    <s v="Enroute"/>
    <n v="17500"/>
    <m/>
    <n v="4"/>
    <m/>
    <n v="70000"/>
    <m/>
    <n v="0"/>
    <m/>
    <n v="70000"/>
    <m/>
    <n v="0"/>
    <n v="0"/>
    <m/>
    <m/>
    <m/>
    <s v="Brown Forman"/>
    <x v="0"/>
    <s v="Yeni Satış"/>
    <s v="Hizmet"/>
    <s v="Rapor Geliştirme"/>
    <s v="Key Account"/>
    <x v="0"/>
    <x v="0"/>
    <s v="Yurt İçi"/>
    <s v="Türkiye"/>
  </r>
  <r>
    <s v="Q1"/>
    <x v="1"/>
    <x v="1"/>
    <m/>
    <s v="BROWN FORMAN İÇKİ TİC. LTD. ŞTİ."/>
    <s v="EH.05.002"/>
    <s v="Enroute Panorama - Rapor Gelistirme Hizmeti"/>
    <s v="Univera - Brown Forman"/>
    <x v="12"/>
    <s v="Enroute"/>
    <s v="Enroute"/>
    <n v="11225.93"/>
    <m/>
    <n v="4"/>
    <m/>
    <n v="44903.72"/>
    <m/>
    <n v="0"/>
    <m/>
    <n v="44903.72"/>
    <m/>
    <n v="0"/>
    <n v="0"/>
    <m/>
    <m/>
    <m/>
    <s v="Brown Forman"/>
    <x v="0"/>
    <s v="Yeni Satış"/>
    <s v="Hizmet"/>
    <s v="Rapor Geliştirme"/>
    <s v="Key Account"/>
    <x v="0"/>
    <x v="0"/>
    <s v="Yurt İçi"/>
    <s v="Türkiye"/>
  </r>
  <r>
    <s v="Q1"/>
    <x v="1"/>
    <x v="0"/>
    <m/>
    <s v="BROWN FORMAN İÇKİ TİC. LTD. ŞTİ."/>
    <s v="EY.01.014"/>
    <s v="Enroute Panorama - Platform Back Office Kullanici Yazılımi (Enterprise)"/>
    <s v="Univera - Brown Forman"/>
    <x v="12"/>
    <s v="Enroute"/>
    <s v="Enroute"/>
    <n v="27300"/>
    <m/>
    <n v="10"/>
    <m/>
    <n v="273000"/>
    <m/>
    <n v="0"/>
    <m/>
    <n v="273000"/>
    <m/>
    <n v="0"/>
    <n v="0"/>
    <m/>
    <m/>
    <m/>
    <s v="Brown Forman"/>
    <x v="0"/>
    <s v="Yeni Satış"/>
    <s v="Lisans"/>
    <s v="Lisans Satışı"/>
    <s v="Key Account"/>
    <x v="0"/>
    <x v="0"/>
    <s v="Yurt İçi"/>
    <s v="Türkiye"/>
  </r>
  <r>
    <s v="Q1"/>
    <x v="1"/>
    <x v="1"/>
    <m/>
    <s v="PERNOD RICARD ISTANBUL IÇ VE DIS TIC. LTD. STI"/>
    <s v="EY.01.014"/>
    <s v="Enroute Panorama - Platform Back Office Kullanici Yazılımi (Enterprise)"/>
    <s v="Univera - Pernod Ricard"/>
    <x v="13"/>
    <s v="Enroute"/>
    <s v="Enroute"/>
    <n v="10194.49"/>
    <m/>
    <n v="15"/>
    <m/>
    <n v="152917.35"/>
    <m/>
    <n v="0"/>
    <m/>
    <n v="152917.35"/>
    <m/>
    <n v="0"/>
    <n v="0"/>
    <m/>
    <m/>
    <m/>
    <s v="Pernod Ricard"/>
    <x v="0"/>
    <s v="Yeni Satış"/>
    <s v="Lisans"/>
    <s v="Lisans Satışı"/>
    <s v="Key Account"/>
    <x v="0"/>
    <x v="0"/>
    <s v="Yurt İçi"/>
    <s v="Türkiye"/>
  </r>
  <r>
    <s v="Q1"/>
    <x v="1"/>
    <x v="1"/>
    <m/>
    <s v="ERBAK-ULUDAG PAZARLAMA SATIS VE DAGITIM A.S."/>
    <s v="EH.01.003"/>
    <s v="Enroute Panorama - Kurulum ve Efitim Hizmeti"/>
    <s v="Univera - Uludağ İçecek"/>
    <x v="11"/>
    <s v="Enroute"/>
    <s v="Enroute"/>
    <n v="12000"/>
    <m/>
    <n v="3"/>
    <m/>
    <n v="36000"/>
    <m/>
    <n v="0"/>
    <m/>
    <n v="36000"/>
    <m/>
    <n v="0"/>
    <n v="0"/>
    <m/>
    <m/>
    <m/>
    <s v="Uludağ İçecek"/>
    <x v="0"/>
    <s v="Yeni Satış"/>
    <s v="Hizmet"/>
    <s v="Kurulum ve Eğitim"/>
    <s v="Key Account"/>
    <x v="0"/>
    <x v="0"/>
    <s v="Yurt İçi"/>
    <s v="Türkiye"/>
  </r>
  <r>
    <s v="Q1"/>
    <x v="1"/>
    <x v="1"/>
    <m/>
    <s v="ERBAK-ULUDAG PAZARLAMA SATIS VE DAGITIM A.S."/>
    <s v="EH.01.003"/>
    <s v="Enroute Panorama - Kurulum ve Efitim Hizmeti"/>
    <s v="Univera - Uludağ İçecek"/>
    <x v="11"/>
    <s v="Enroute"/>
    <s v="Enroute"/>
    <n v="12000"/>
    <m/>
    <n v="3"/>
    <m/>
    <n v="36000"/>
    <m/>
    <n v="0"/>
    <m/>
    <n v="36000"/>
    <m/>
    <n v="0"/>
    <n v="0"/>
    <m/>
    <m/>
    <m/>
    <s v="Uludağ İçecek"/>
    <x v="0"/>
    <s v="Yeni Satış"/>
    <s v="Hizmet"/>
    <s v="Kurulum ve Eğitim"/>
    <s v="Key Account"/>
    <x v="0"/>
    <x v="0"/>
    <s v="Yurt İçi"/>
    <s v="Türkiye"/>
  </r>
  <r>
    <s v="Q1"/>
    <x v="1"/>
    <x v="1"/>
    <m/>
    <s v="ERBAK-ULUDAG PAZARLAMA SATIS VE DAGITIM A.S."/>
    <s v="EH.01.003"/>
    <s v="Enroute Panorama - Kurulum ve Efitim Hizmeti"/>
    <s v="Univera - Uludağ İçecek"/>
    <x v="11"/>
    <s v="Enroute"/>
    <s v="Enroute"/>
    <n v="12000"/>
    <m/>
    <n v="4"/>
    <m/>
    <n v="48000"/>
    <m/>
    <n v="0"/>
    <m/>
    <n v="48000"/>
    <m/>
    <n v="0"/>
    <n v="0"/>
    <m/>
    <m/>
    <m/>
    <s v="Uludağ İçecek"/>
    <x v="0"/>
    <s v="Yeni Satış"/>
    <s v="Hizmet"/>
    <s v="Kurulum ve Eğitim"/>
    <s v="Key Account"/>
    <x v="0"/>
    <x v="0"/>
    <s v="Yurt İçi"/>
    <s v="Türkiye"/>
  </r>
  <r>
    <s v="Q3"/>
    <x v="1"/>
    <x v="8"/>
    <m/>
    <s v="IMPERIAL TOBACCO TÜTÜN ÜRÜNLERİ SATIŞ VE PAZARLAMA A.Ş"/>
    <s v="EH.06.001"/>
    <s v="Enroute Panorama - Hosting Hizmeti"/>
    <s v="Univera - Imperial Tobacco"/>
    <x v="16"/>
    <s v="Hosting"/>
    <s v="Enroute"/>
    <n v="145600"/>
    <m/>
    <n v="1"/>
    <m/>
    <m/>
    <m/>
    <m/>
    <m/>
    <n v="145600"/>
    <m/>
    <m/>
    <m/>
    <m/>
    <m/>
    <m/>
    <s v="Imperial Tobacco"/>
    <x v="0"/>
    <s v="Yenileme"/>
    <s v="Hizmet"/>
    <s v="Hosting"/>
    <s v="Diğer"/>
    <x v="0"/>
    <x v="0"/>
    <s v="Yurt İçi"/>
    <s v="Türkiye"/>
  </r>
  <r>
    <s v="Q1"/>
    <x v="1"/>
    <x v="1"/>
    <m/>
    <s v="PERNOD RICARD ISTANBUL IÇ VE DIS TIC. LTD. STI"/>
    <s v="EY.01.021"/>
    <s v="Enroute Panorama - Dafitim Kanali (Bayi/Distribütör/Sube) Yazılımi (Enterprise)"/>
    <s v="Univera - Pernod Ricard"/>
    <x v="13"/>
    <s v="Enroute"/>
    <s v="Enroute"/>
    <n v="24897.599999999999"/>
    <m/>
    <n v="2"/>
    <m/>
    <n v="49795.199999999997"/>
    <m/>
    <n v="0"/>
    <m/>
    <n v="49795.199999999997"/>
    <m/>
    <n v="0"/>
    <n v="0"/>
    <m/>
    <m/>
    <m/>
    <s v="Pernod Ricard"/>
    <x v="0"/>
    <s v="Yeni Satış"/>
    <s v="Lisans"/>
    <s v="Lisans Satışı"/>
    <s v="Key Account"/>
    <x v="0"/>
    <x v="0"/>
    <s v="Yurt İçi"/>
    <s v="Türkiye"/>
  </r>
  <r>
    <s v="Q1"/>
    <x v="1"/>
    <x v="1"/>
    <m/>
    <s v="SIRMAGRUP IÇECEK SAN. VE TIC. A.S."/>
    <s v="EH.03.001"/>
    <s v="Enroute Panorama - Çafri Merkezi Hizmeti  (MSD)"/>
    <s v="Univera - Danone Waters"/>
    <x v="11"/>
    <s v="Enroute"/>
    <s v="Enroute"/>
    <n v="711234.27"/>
    <m/>
    <n v="1"/>
    <m/>
    <n v="711234.27"/>
    <m/>
    <n v="0"/>
    <m/>
    <n v="711234.27"/>
    <m/>
    <n v="0"/>
    <n v="0"/>
    <m/>
    <m/>
    <m/>
    <s v="Danone"/>
    <x v="0"/>
    <s v="Yenileme"/>
    <s v="Hizmet"/>
    <s v="Çağrı Merkezi"/>
    <s v="Key Account"/>
    <x v="0"/>
    <x v="0"/>
    <s v="Yurt İçi"/>
    <s v="Türkiye"/>
  </r>
  <r>
    <s v="Q3"/>
    <x v="1"/>
    <x v="8"/>
    <m/>
    <s v="ALİ SERGEN KART"/>
    <s v="WPH.02.001"/>
    <s v="Webplus Yazılım Bakımı Hizmeti"/>
    <s v="Univera - Kanal"/>
    <x v="5"/>
    <s v="Enroute"/>
    <s v="Webplus"/>
    <n v="8412"/>
    <m/>
    <n v="1"/>
    <m/>
    <m/>
    <m/>
    <m/>
    <m/>
    <n v="8412"/>
    <m/>
    <m/>
    <m/>
    <m/>
    <m/>
    <m/>
    <s v="Ali Sergen Kart"/>
    <x v="0"/>
    <s v="Yenileme"/>
    <s v="Hizmet"/>
    <s v="Bakım ve Destek Hizmeti"/>
    <s v="Diğer"/>
    <x v="1"/>
    <x v="7"/>
    <s v="Yurt İçi"/>
    <s v="Türkiye"/>
  </r>
  <r>
    <s v="Q3"/>
    <x v="1"/>
    <x v="8"/>
    <m/>
    <s v="MATRIKS BİLGİSAYAR SİSTEMLERİ LTD.ŞTİ"/>
    <s v="WPH.02.001"/>
    <s v="Webplus Yazılım Bakımı Hizmeti"/>
    <s v="Univera - Kanal"/>
    <x v="5"/>
    <s v="Enroute"/>
    <s v="Webplus"/>
    <n v="7274"/>
    <m/>
    <n v="1"/>
    <m/>
    <m/>
    <m/>
    <m/>
    <m/>
    <n v="7274"/>
    <m/>
    <m/>
    <m/>
    <m/>
    <m/>
    <m/>
    <s v="Matriks"/>
    <x v="0"/>
    <s v="Yenileme"/>
    <s v="Hizmet"/>
    <s v="Bakım ve Destek Hizmeti"/>
    <s v="Diğer"/>
    <x v="1"/>
    <x v="2"/>
    <s v="Yurt İçi"/>
    <s v="Türkiye"/>
  </r>
  <r>
    <s v="Q3"/>
    <x v="1"/>
    <x v="8"/>
    <m/>
    <s v="MATRIKS BİLGİSAYAR SİSTEMLERİ LTD.ŞTİ"/>
    <s v="WPH.02.001"/>
    <s v="Webplus Yazılım Bakımı Hizmeti"/>
    <s v="Univera - Kanal"/>
    <x v="5"/>
    <s v="Enroute"/>
    <s v="Webplus"/>
    <n v="7843"/>
    <m/>
    <n v="1"/>
    <m/>
    <m/>
    <m/>
    <m/>
    <m/>
    <n v="7843"/>
    <m/>
    <m/>
    <m/>
    <m/>
    <m/>
    <m/>
    <s v="Matriks"/>
    <x v="0"/>
    <s v="Yenileme"/>
    <s v="Hizmet"/>
    <s v="Bakım ve Destek Hizmeti"/>
    <s v="Diğer"/>
    <x v="1"/>
    <x v="2"/>
    <s v="Yurt İçi"/>
    <s v="Türkiye"/>
  </r>
  <r>
    <s v="Q3"/>
    <x v="1"/>
    <x v="8"/>
    <m/>
    <s v="MİYA OTOMASYON VE BARKOD BILISIM SISTEMLERI SAN TİC. VE L.T.D. STI."/>
    <s v="WPH.02.001"/>
    <s v="Webplus Yazılım Bakımı Hizmeti"/>
    <s v="Univera - Kanal"/>
    <x v="5"/>
    <s v="Enroute"/>
    <s v="Webplus"/>
    <n v="11240"/>
    <m/>
    <n v="2"/>
    <m/>
    <m/>
    <m/>
    <m/>
    <m/>
    <n v="22480"/>
    <m/>
    <m/>
    <m/>
    <m/>
    <m/>
    <m/>
    <s v="Miya"/>
    <x v="0"/>
    <s v="Yenileme"/>
    <s v="Hizmet"/>
    <s v="Bakım ve Destek Hizmeti"/>
    <s v="Diğer"/>
    <x v="1"/>
    <x v="1"/>
    <s v="Yurt İçi"/>
    <s v="Türkiye"/>
  </r>
  <r>
    <s v="Q3"/>
    <x v="1"/>
    <x v="8"/>
    <m/>
    <s v="POLARİS YAZILIM ÇÖZÜMLERİ VE DANIŞMANLIK HİZMETLERİ LTD.ŞTİ."/>
    <s v="WPH.02.001"/>
    <s v="Webplus Yazılım Bakımı Hizmeti"/>
    <s v="Univera - Kanal"/>
    <x v="5"/>
    <s v="Enroute"/>
    <s v="Webplus"/>
    <n v="103300"/>
    <m/>
    <n v="1"/>
    <m/>
    <m/>
    <m/>
    <m/>
    <m/>
    <n v="103300"/>
    <m/>
    <m/>
    <m/>
    <m/>
    <m/>
    <m/>
    <s v="Polaris"/>
    <x v="0"/>
    <s v="Yenileme"/>
    <s v="Hizmet"/>
    <s v="Bakım ve Destek Hizmeti"/>
    <s v="Diğer"/>
    <x v="1"/>
    <x v="5"/>
    <s v="Yurt İçi"/>
    <s v="Türkiye"/>
  </r>
  <r>
    <s v="Q3"/>
    <x v="1"/>
    <x v="8"/>
    <m/>
    <s v="POLARİS YAZILIM ÇÖZÜMLERİ VE DANIŞMANLIK HİZMETLERİ LTD.ŞTİ."/>
    <s v="WPH.02.001"/>
    <s v="Webplus Yazılım Bakımı Hizmeti"/>
    <s v="Univera - Kanal"/>
    <x v="5"/>
    <s v="Enroute"/>
    <s v="Webplus"/>
    <n v="41000"/>
    <m/>
    <n v="1"/>
    <m/>
    <m/>
    <m/>
    <m/>
    <m/>
    <n v="41000"/>
    <m/>
    <m/>
    <m/>
    <m/>
    <m/>
    <m/>
    <s v="Polaris"/>
    <x v="0"/>
    <s v="Yenileme"/>
    <s v="Hizmet"/>
    <s v="Bakım ve Destek Hizmeti"/>
    <s v="Diğer"/>
    <x v="1"/>
    <x v="5"/>
    <s v="Yurt İçi"/>
    <s v="Türkiye"/>
  </r>
  <r>
    <s v="Q3"/>
    <x v="1"/>
    <x v="8"/>
    <m/>
    <s v="POLARİS YAZILIM ÇÖZÜMLERİ VE DANIŞMANLIK HİZMETLERİ LTD.ŞTİ."/>
    <s v="WPH.02.001"/>
    <s v="Webplus Yazılım Bakımı Hizmeti"/>
    <s v="Univera - Kanal"/>
    <x v="5"/>
    <s v="Enroute"/>
    <s v="Webplus"/>
    <n v="90900"/>
    <m/>
    <n v="1"/>
    <m/>
    <m/>
    <m/>
    <m/>
    <m/>
    <n v="90900"/>
    <m/>
    <m/>
    <m/>
    <m/>
    <m/>
    <m/>
    <s v="Polaris"/>
    <x v="0"/>
    <s v="Yenileme"/>
    <s v="Hizmet"/>
    <s v="Bakım ve Destek Hizmeti"/>
    <s v="Diğer"/>
    <x v="1"/>
    <x v="5"/>
    <s v="Yurt İçi"/>
    <s v="Türkiye"/>
  </r>
  <r>
    <s v="Q3"/>
    <x v="1"/>
    <x v="8"/>
    <m/>
    <s v="POLARİS YAZILIM ÇÖZÜMLERİ VE DANIŞMANLIK HİZMETLERİ LTD.ŞTİ."/>
    <s v="WPH.02.001"/>
    <s v="Webplus Yazılım Bakımı Hizmeti"/>
    <s v="Univera - Kanal"/>
    <x v="5"/>
    <s v="Enroute"/>
    <s v="Webplus"/>
    <n v="569"/>
    <m/>
    <n v="1"/>
    <m/>
    <m/>
    <m/>
    <m/>
    <m/>
    <n v="569"/>
    <m/>
    <m/>
    <m/>
    <m/>
    <m/>
    <m/>
    <s v="Polaris"/>
    <x v="0"/>
    <s v="Yenileme"/>
    <s v="Hizmet"/>
    <s v="Bakım ve Destek Hizmeti"/>
    <s v="Diğer"/>
    <x v="1"/>
    <x v="5"/>
    <s v="Yurt İçi"/>
    <s v="Türkiye"/>
  </r>
  <r>
    <s v="Q3"/>
    <x v="1"/>
    <x v="8"/>
    <m/>
    <s v="ALİ SERGEN KART"/>
    <s v="WProje Yönetimi.01.007"/>
    <s v="Webplus E-Dönüşüm Yazılımı"/>
    <s v="Univera - Kanal"/>
    <x v="5"/>
    <s v="Enroute"/>
    <s v="Webplus"/>
    <n v="9775"/>
    <m/>
    <n v="1"/>
    <m/>
    <m/>
    <m/>
    <m/>
    <m/>
    <n v="9775"/>
    <m/>
    <m/>
    <m/>
    <m/>
    <m/>
    <m/>
    <s v="Ali Sergen Kart"/>
    <x v="0"/>
    <s v="Yeni Satış"/>
    <s v="Lisans"/>
    <s v="Lisans Satışı"/>
    <s v="Diğer"/>
    <x v="1"/>
    <x v="7"/>
    <s v="Yurt İçi"/>
    <s v="Türkiye"/>
  </r>
  <r>
    <s v="Q3"/>
    <x v="1"/>
    <x v="8"/>
    <m/>
    <s v="MATRIKS BİLGİSAYAR SİSTEMLERİ LTD.ŞTİ"/>
    <s v="WProje Yönetimi.01.007"/>
    <s v="Webplus E-Dönüşüm Yazılımı"/>
    <s v="Univera - Kanal"/>
    <x v="5"/>
    <s v="Enroute"/>
    <s v="Webplus"/>
    <n v="11500"/>
    <m/>
    <n v="1"/>
    <m/>
    <m/>
    <m/>
    <m/>
    <m/>
    <n v="11500"/>
    <m/>
    <m/>
    <m/>
    <m/>
    <m/>
    <m/>
    <s v="Matriks"/>
    <x v="0"/>
    <s v="Yeni Satış"/>
    <s v="Lisans"/>
    <s v="Lisans Satışı"/>
    <s v="Diğer"/>
    <x v="1"/>
    <x v="2"/>
    <s v="Yurt İçi"/>
    <s v="Türkiye"/>
  </r>
  <r>
    <s v="Q3"/>
    <x v="1"/>
    <x v="8"/>
    <m/>
    <s v="MATRIKS BİLGİSAYAR SİSTEMLERİ LTD.ŞTİ"/>
    <s v="WProje Yönetimi.01.007"/>
    <s v="Webplus E-Dönüşüm Yazılımı"/>
    <s v="Univera - Kanal"/>
    <x v="5"/>
    <s v="Enroute"/>
    <s v="Webplus"/>
    <n v="11500"/>
    <m/>
    <n v="1"/>
    <m/>
    <m/>
    <m/>
    <m/>
    <m/>
    <n v="11500"/>
    <m/>
    <m/>
    <m/>
    <m/>
    <m/>
    <m/>
    <s v="Matriks"/>
    <x v="0"/>
    <s v="Yeni Satış"/>
    <s v="Lisans"/>
    <s v="Lisans Satışı"/>
    <s v="Diğer"/>
    <x v="1"/>
    <x v="2"/>
    <s v="Yurt İçi"/>
    <s v="Türkiye"/>
  </r>
  <r>
    <s v="Q3"/>
    <x v="1"/>
    <x v="8"/>
    <m/>
    <s v="YUSUF ALDEMİR (ALDEMİR BİLİŞİM HizmetLERİ VE DANIŞMANLIK)"/>
    <s v="WProje Yönetimi.01.007"/>
    <s v="Webplus E-Dönüşüm Yazılımı"/>
    <s v="Univera - Kanal"/>
    <x v="5"/>
    <s v="Enroute"/>
    <s v="Webplus"/>
    <n v="14300"/>
    <m/>
    <n v="2"/>
    <m/>
    <m/>
    <m/>
    <m/>
    <m/>
    <n v="28600"/>
    <m/>
    <m/>
    <m/>
    <m/>
    <m/>
    <m/>
    <s v="Aldemir Bilişim"/>
    <x v="0"/>
    <s v="Yeni Satış"/>
    <s v="Lisans"/>
    <s v="Lisans Satışı"/>
    <s v="Diğer"/>
    <x v="1"/>
    <x v="3"/>
    <s v="Yurt İçi"/>
    <s v="Türkiye"/>
  </r>
  <r>
    <s v="Q3"/>
    <x v="1"/>
    <x v="8"/>
    <m/>
    <s v="YUSUF ALDEMİR (ALDEMİR BİLİŞİM HizmetLERİ VE DANIŞMANLIK)"/>
    <s v="WProje Yönetimi.01.005"/>
    <s v="Webplus Distribution Satış-Dağıtım Yazılımı (Standart)"/>
    <s v="Univera - Kanal"/>
    <x v="5"/>
    <s v="Enroute"/>
    <s v="Webplus"/>
    <n v="52000"/>
    <m/>
    <n v="1"/>
    <m/>
    <m/>
    <m/>
    <m/>
    <m/>
    <n v="52000"/>
    <m/>
    <m/>
    <m/>
    <m/>
    <m/>
    <m/>
    <s v="Aldemir Bilişim"/>
    <x v="0"/>
    <s v="Yeni Satış"/>
    <s v="Lisans"/>
    <s v="Lisans Satışı"/>
    <s v="Diğer"/>
    <x v="1"/>
    <x v="3"/>
    <s v="Yurt İçi"/>
    <s v="Türkiye"/>
  </r>
  <r>
    <s v="Q3"/>
    <x v="1"/>
    <x v="8"/>
    <m/>
    <s v="ALİ SERGEN KART"/>
    <s v="WProje Yönetimi.01.006"/>
    <s v="Webplus Distribution Satış-Dağıtım Yazılımı (Light)"/>
    <s v="Univera - Kanal"/>
    <x v="5"/>
    <s v="Enroute"/>
    <s v="Webplus"/>
    <n v="14662.5"/>
    <m/>
    <n v="1"/>
    <m/>
    <m/>
    <m/>
    <m/>
    <m/>
    <n v="14662.5"/>
    <m/>
    <m/>
    <m/>
    <m/>
    <m/>
    <m/>
    <s v="Ali Sergen Kart"/>
    <x v="0"/>
    <s v="Yeni Satış"/>
    <s v="Lisans"/>
    <s v="Lisans Satışı"/>
    <s v="Diğer"/>
    <x v="1"/>
    <x v="7"/>
    <s v="Yurt İçi"/>
    <s v="Türkiye"/>
  </r>
  <r>
    <s v="Q3"/>
    <x v="1"/>
    <x v="8"/>
    <m/>
    <s v="MATRIKS BİLGİSAYAR SİSTEMLERİ LTD.ŞTİ"/>
    <s v="WProje Yönetimi.01.006"/>
    <s v="Webplus Distribution Satış-Dağıtım Yazılımı (Light)"/>
    <s v="Univera - Kanal"/>
    <x v="5"/>
    <s v="Enroute"/>
    <s v="Webplus"/>
    <n v="17250"/>
    <m/>
    <n v="1"/>
    <m/>
    <m/>
    <m/>
    <m/>
    <m/>
    <n v="17250"/>
    <m/>
    <m/>
    <m/>
    <m/>
    <m/>
    <m/>
    <s v="Matriks"/>
    <x v="0"/>
    <s v="Yeni Satış"/>
    <s v="Lisans"/>
    <s v="Lisans Satışı"/>
    <s v="Diğer"/>
    <x v="1"/>
    <x v="2"/>
    <s v="Yurt İçi"/>
    <s v="Türkiye"/>
  </r>
  <r>
    <s v="Q3"/>
    <x v="1"/>
    <x v="8"/>
    <m/>
    <s v="MATRIKS BİLGİSAYAR SİSTEMLERİ LTD.ŞTİ"/>
    <s v="WProje Yönetimi.01.006"/>
    <s v="Webplus Distribution Satış-Dağıtım Yazılımı (Light)"/>
    <s v="Univera - Kanal"/>
    <x v="5"/>
    <s v="Enroute"/>
    <s v="Webplus"/>
    <n v="17250"/>
    <m/>
    <n v="1"/>
    <m/>
    <m/>
    <m/>
    <m/>
    <m/>
    <n v="17250"/>
    <m/>
    <m/>
    <m/>
    <m/>
    <m/>
    <m/>
    <s v="Matriks"/>
    <x v="0"/>
    <s v="Yeni Satış"/>
    <s v="Lisans"/>
    <s v="Lisans Satışı"/>
    <s v="Diğer"/>
    <x v="1"/>
    <x v="2"/>
    <s v="Yurt İçi"/>
    <s v="Türkiye"/>
  </r>
  <r>
    <s v="Q3"/>
    <x v="1"/>
    <x v="8"/>
    <m/>
    <s v="YUSUF ALDEMİR (ALDEMİR BİLİŞİM HizmetLERİ VE DANIŞMANLIK)"/>
    <s v="WProje Yönetimi.01.006"/>
    <s v="Webplus Distribution Satış-Dağıtım Yazılımı (Light)"/>
    <s v="Univera - Kanal"/>
    <x v="5"/>
    <s v="Enroute"/>
    <s v="Webplus"/>
    <n v="17250"/>
    <m/>
    <n v="2"/>
    <m/>
    <m/>
    <m/>
    <m/>
    <m/>
    <n v="34500"/>
    <m/>
    <m/>
    <m/>
    <m/>
    <m/>
    <m/>
    <s v="Aldemir Bilişim"/>
    <x v="0"/>
    <s v="Yeni Satış"/>
    <s v="Lisans"/>
    <s v="Lisans Satışı"/>
    <s v="Diğer"/>
    <x v="1"/>
    <x v="3"/>
    <s v="Yurt İçi"/>
    <s v="Türkiye"/>
  </r>
  <r>
    <s v="Q3"/>
    <x v="1"/>
    <x v="8"/>
    <m/>
    <s v="ALİ SERGEN KART"/>
    <s v="WProje Yönetimi.02.001"/>
    <s v="Webplus (Android) Satış Temsilcisi Yazılımı"/>
    <s v="Univera - Kanal"/>
    <x v="5"/>
    <s v="Enroute"/>
    <s v="Webplus"/>
    <n v="2199.7999999999997"/>
    <m/>
    <n v="3"/>
    <m/>
    <m/>
    <m/>
    <m/>
    <m/>
    <n v="6599.4"/>
    <m/>
    <m/>
    <m/>
    <m/>
    <m/>
    <m/>
    <s v="Ali Sergen Kart"/>
    <x v="0"/>
    <s v="Yeni Satış"/>
    <s v="Lisans"/>
    <s v="Lisans Satışı"/>
    <s v="Diğer"/>
    <x v="1"/>
    <x v="7"/>
    <s v="Yurt İçi"/>
    <s v="Türkiye"/>
  </r>
  <r>
    <s v="Q3"/>
    <x v="1"/>
    <x v="8"/>
    <m/>
    <s v="MATRIKS BİLGİSAYAR SİSTEMLERİ LTD.ŞTİ"/>
    <s v="WProje Yönetimi.02.001"/>
    <s v="Webplus (Android) Satış Temsilcisi Yazılımı"/>
    <s v="Univera - Kanal"/>
    <x v="5"/>
    <s v="Enroute"/>
    <s v="Webplus"/>
    <n v="2588"/>
    <m/>
    <n v="2"/>
    <m/>
    <m/>
    <m/>
    <m/>
    <m/>
    <n v="5176"/>
    <m/>
    <m/>
    <m/>
    <m/>
    <m/>
    <m/>
    <s v="Matriks"/>
    <x v="0"/>
    <s v="Yeni Satış"/>
    <s v="Lisans"/>
    <s v="Lisans Satışı"/>
    <s v="Diğer"/>
    <x v="1"/>
    <x v="2"/>
    <s v="Yurt İçi"/>
    <s v="Türkiye"/>
  </r>
  <r>
    <s v="Q3"/>
    <x v="1"/>
    <x v="8"/>
    <m/>
    <s v="MATRIKS BİLGİSAYAR SİSTEMLERİ LTD.ŞTİ"/>
    <s v="WProje Yönetimi.02.001"/>
    <s v="Webplus (Android) Satış Temsilcisi Yazılımı"/>
    <s v="Univera - Kanal"/>
    <x v="5"/>
    <s v="Enroute"/>
    <s v="Webplus"/>
    <n v="2588"/>
    <m/>
    <n v="1"/>
    <m/>
    <m/>
    <m/>
    <m/>
    <m/>
    <n v="2588"/>
    <m/>
    <m/>
    <m/>
    <m/>
    <m/>
    <m/>
    <s v="Matriks"/>
    <x v="0"/>
    <s v="Yeni Satış"/>
    <s v="Lisans"/>
    <s v="Lisans Satışı"/>
    <s v="Diğer"/>
    <x v="1"/>
    <x v="2"/>
    <s v="Yurt İçi"/>
    <s v="Türkiye"/>
  </r>
  <r>
    <s v="Q3"/>
    <x v="1"/>
    <x v="8"/>
    <m/>
    <s v="MATRIKS BİLGİSAYAR SİSTEMLERİ LTD.ŞTİ"/>
    <s v="WProje Yönetimi.02.001"/>
    <s v="Webplus (Android) Satış Temsilcisi Yazılımı"/>
    <s v="Univera - Kanal"/>
    <x v="5"/>
    <s v="Enroute"/>
    <s v="Webplus"/>
    <n v="2588"/>
    <m/>
    <n v="2"/>
    <m/>
    <m/>
    <m/>
    <m/>
    <m/>
    <n v="5176"/>
    <m/>
    <m/>
    <m/>
    <m/>
    <m/>
    <m/>
    <s v="Matriks"/>
    <x v="0"/>
    <s v="Yeni Satış"/>
    <s v="Lisans"/>
    <s v="Lisans Satışı"/>
    <s v="Diğer"/>
    <x v="1"/>
    <x v="2"/>
    <s v="Yurt İçi"/>
    <s v="Türkiye"/>
  </r>
  <r>
    <s v="Q3"/>
    <x v="1"/>
    <x v="8"/>
    <m/>
    <s v="MİYA OTOMASYON VE BARKOD BILISIM SISTEMLERI SAN TİC. VE L.T.D. STI."/>
    <s v="WProje Yönetimi.02.001"/>
    <s v="Webplus (Android) Satış Temsilcisi Yazılımı"/>
    <s v="Univera - Kanal"/>
    <x v="5"/>
    <s v="Enroute"/>
    <s v="Webplus"/>
    <n v="2588"/>
    <m/>
    <n v="1"/>
    <m/>
    <m/>
    <m/>
    <m/>
    <m/>
    <n v="2588"/>
    <m/>
    <m/>
    <m/>
    <m/>
    <m/>
    <m/>
    <s v="Miya"/>
    <x v="0"/>
    <s v="Yeni Satış"/>
    <s v="Lisans"/>
    <s v="Lisans Satışı"/>
    <s v="Diğer"/>
    <x v="1"/>
    <x v="1"/>
    <s v="Yurt İçi"/>
    <s v="Türkiye"/>
  </r>
  <r>
    <s v="Q3"/>
    <x v="1"/>
    <x v="8"/>
    <m/>
    <s v="POLARİS YAZILIM ÇÖZÜMLERİ VE DANIŞMANLIK HİZMETLERİ LTD.ŞTİ."/>
    <s v="WProje Yönetimi.02.001"/>
    <s v="Webplus (Android) Satış Temsilcisi Yazılımı"/>
    <s v="Univera - Kanal"/>
    <x v="5"/>
    <s v="Enroute"/>
    <s v="Webplus"/>
    <n v="2329.1999999999998"/>
    <m/>
    <n v="1"/>
    <m/>
    <m/>
    <m/>
    <m/>
    <m/>
    <n v="2329.1999999999998"/>
    <m/>
    <m/>
    <m/>
    <m/>
    <m/>
    <m/>
    <s v="Polaris"/>
    <x v="0"/>
    <s v="Yeni Satış"/>
    <s v="Lisans"/>
    <s v="Lisans Satışı"/>
    <s v="Diğer"/>
    <x v="1"/>
    <x v="5"/>
    <s v="Yurt İçi"/>
    <s v="Türkiye"/>
  </r>
  <r>
    <s v="Q3"/>
    <x v="1"/>
    <x v="8"/>
    <m/>
    <s v="ALİ SERGEN KART"/>
    <s v="WProje Yönetimi.01.003"/>
    <s v="Web Plus Ek Kullanıcı Yazılımı (1 Kullanıcı)"/>
    <s v="Univera - Kanal"/>
    <x v="5"/>
    <s v="Enroute"/>
    <s v="Webplus"/>
    <n v="1466.25"/>
    <m/>
    <n v="1"/>
    <m/>
    <m/>
    <m/>
    <m/>
    <m/>
    <n v="1466.25"/>
    <m/>
    <m/>
    <m/>
    <m/>
    <m/>
    <m/>
    <s v="Ali Sergen Kart"/>
    <x v="0"/>
    <s v="Yeni Satış"/>
    <s v="Lisans"/>
    <s v="Lisans Satışı"/>
    <s v="Diğer"/>
    <x v="1"/>
    <x v="7"/>
    <s v="Yurt İçi"/>
    <s v="Türkiye"/>
  </r>
  <r>
    <s v="Q3"/>
    <x v="1"/>
    <x v="8"/>
    <m/>
    <s v="MATRIKS BİLGİSAYAR SİSTEMLERİ LTD.ŞTİ"/>
    <s v="WProje Yönetimi.01.003"/>
    <s v="Web Plus Ek Kullanıcı Yazılımı (1 Kullanıcı)"/>
    <s v="Univera - Kanal"/>
    <x v="5"/>
    <s v="Enroute"/>
    <s v="Webplus"/>
    <n v="1725"/>
    <m/>
    <n v="1"/>
    <m/>
    <m/>
    <m/>
    <m/>
    <m/>
    <n v="1725"/>
    <m/>
    <m/>
    <m/>
    <m/>
    <m/>
    <m/>
    <s v="Matriks"/>
    <x v="0"/>
    <s v="Yeni Satış"/>
    <s v="Lisans"/>
    <s v="Lisans Satışı"/>
    <s v="Diğer"/>
    <x v="1"/>
    <x v="2"/>
    <s v="Yurt İçi"/>
    <s v="Türkiye"/>
  </r>
  <r>
    <s v="Q3"/>
    <x v="1"/>
    <x v="8"/>
    <m/>
    <s v="MATRIKS BİLGİSAYAR SİSTEMLERİ LTD.ŞTİ"/>
    <s v="WProje Yönetimi.01.003"/>
    <s v="Web Plus Ek Kullanıcı Yazılımı (1 Kullanıcı)"/>
    <s v="Univera - Kanal"/>
    <x v="5"/>
    <s v="Enroute"/>
    <s v="Webplus"/>
    <n v="1725"/>
    <m/>
    <n v="1"/>
    <m/>
    <m/>
    <m/>
    <m/>
    <m/>
    <n v="1725"/>
    <m/>
    <m/>
    <m/>
    <m/>
    <m/>
    <m/>
    <s v="Matriks"/>
    <x v="0"/>
    <s v="Yeni Satış"/>
    <s v="Lisans"/>
    <s v="Lisans Satışı"/>
    <s v="Diğer"/>
    <x v="1"/>
    <x v="2"/>
    <s v="Yurt İçi"/>
    <s v="Türkiye"/>
  </r>
  <r>
    <s v="Q3"/>
    <x v="1"/>
    <x v="8"/>
    <m/>
    <s v="MATRIKS BİLGİSAYAR SİSTEMLERİ LTD.ŞTİ"/>
    <s v="UH.01.002"/>
    <s v="Unidox Kontör"/>
    <s v="Univera Kontör Satışı"/>
    <x v="5"/>
    <s v="E-Dönüşüm"/>
    <s v="Unidox"/>
    <n v="3.5419999999999998"/>
    <m/>
    <n v="10000"/>
    <m/>
    <m/>
    <m/>
    <m/>
    <m/>
    <n v="35420"/>
    <m/>
    <m/>
    <m/>
    <m/>
    <m/>
    <m/>
    <s v="Matriks"/>
    <x v="0"/>
    <s v="Yeni Satış"/>
    <s v="Kontor"/>
    <s v="Kontor Satışı"/>
    <s v="Diğer"/>
    <x v="1"/>
    <x v="2"/>
    <s v="Yurt İçi"/>
    <s v="Türkiye"/>
  </r>
  <r>
    <s v="Q3"/>
    <x v="1"/>
    <x v="8"/>
    <m/>
    <s v="MATRIKS BİLGİSAYAR SİSTEMLERİ LTD.ŞTİ"/>
    <s v="UH.01.002"/>
    <s v="Unidox Kontör"/>
    <s v="Univera Kontör Satışı"/>
    <x v="5"/>
    <s v="E-Dönüşüm"/>
    <s v="Unidox"/>
    <n v="4.6319999999999997"/>
    <m/>
    <n v="2000"/>
    <m/>
    <m/>
    <m/>
    <m/>
    <m/>
    <n v="9264"/>
    <m/>
    <m/>
    <m/>
    <m/>
    <m/>
    <m/>
    <s v="Matriks"/>
    <x v="0"/>
    <s v="Yeni Satış"/>
    <s v="Kontor"/>
    <s v="Kontor Satışı"/>
    <s v="Diğer"/>
    <x v="1"/>
    <x v="2"/>
    <s v="Yurt İçi"/>
    <s v="Türkiye"/>
  </r>
  <r>
    <s v="Q3"/>
    <x v="1"/>
    <x v="8"/>
    <m/>
    <s v="POLARİS YAZILIM ÇÖZÜMLERİ VE DANIŞMANLIK HİZMETLERİ LTD.ŞTİ."/>
    <s v="UH.01.002"/>
    <s v="Unidox Kontör"/>
    <s v="Univera Kontör Satışı"/>
    <x v="5"/>
    <s v="E-Dönüşüm"/>
    <s v="Unidox"/>
    <n v="2.1259999999999999"/>
    <m/>
    <n v="10000"/>
    <m/>
    <m/>
    <m/>
    <m/>
    <m/>
    <n v="21260"/>
    <m/>
    <m/>
    <m/>
    <m/>
    <m/>
    <m/>
    <s v="Polaris"/>
    <x v="0"/>
    <s v="Yeni Satış"/>
    <s v="Kontor"/>
    <s v="Kontor Satışı"/>
    <s v="Diğer"/>
    <x v="1"/>
    <x v="5"/>
    <s v="Yurt İçi"/>
    <s v="Türkiye"/>
  </r>
  <r>
    <s v="Q3"/>
    <x v="1"/>
    <x v="8"/>
    <m/>
    <s v="POLARİS YAZILIM ÇÖZÜMLERİ VE DANIŞMANLIK HİZMETLERİ LTD.ŞTİ."/>
    <s v="UH.01.002"/>
    <s v="Unidox Kontör"/>
    <s v="Univera Kontör Satışı"/>
    <x v="5"/>
    <s v="E-Dönüşüm"/>
    <s v="Unidox"/>
    <n v="2.2589999999999999"/>
    <m/>
    <n v="10000"/>
    <m/>
    <m/>
    <m/>
    <m/>
    <m/>
    <n v="22590"/>
    <m/>
    <m/>
    <m/>
    <m/>
    <m/>
    <m/>
    <s v="Polaris"/>
    <x v="0"/>
    <s v="Yeni Satış"/>
    <s v="Kontor"/>
    <s v="Kontor Satışı"/>
    <s v="Diğer"/>
    <x v="1"/>
    <x v="5"/>
    <s v="Yurt İçi"/>
    <s v="Türkiye"/>
  </r>
  <r>
    <s v="Q3"/>
    <x v="1"/>
    <x v="8"/>
    <m/>
    <s v="POLARİS YAZILIM ÇÖZÜMLERİ VE DANIŞMANLIK HİZMETLERİ LTD.ŞTİ."/>
    <s v="UH.01.002"/>
    <s v="Unidox Kontör"/>
    <s v="Univera Kontör Satışı"/>
    <x v="5"/>
    <s v="E-Dönüşüm"/>
    <s v="Unidox"/>
    <n v="2.2589999999999999"/>
    <m/>
    <n v="10000"/>
    <m/>
    <m/>
    <m/>
    <m/>
    <m/>
    <n v="22590"/>
    <m/>
    <m/>
    <m/>
    <m/>
    <m/>
    <m/>
    <s v="Polaris"/>
    <x v="0"/>
    <s v="Yeni Satış"/>
    <s v="Kontor"/>
    <s v="Kontor Satışı"/>
    <s v="Diğer"/>
    <x v="1"/>
    <x v="5"/>
    <s v="Yurt İçi"/>
    <s v="Türkiye"/>
  </r>
  <r>
    <s v="Q3"/>
    <x v="1"/>
    <x v="8"/>
    <m/>
    <s v="MİYA OTOMASYON VE BARKOD BILISIM SISTEMLERI SAN TİC. VE L.T.D. STI."/>
    <s v="UH.01.002"/>
    <s v="Unidox Kontör"/>
    <s v="Univera Kontör Satışı"/>
    <x v="6"/>
    <s v="E-Dönüşüm"/>
    <s v="Unidox"/>
    <n v="1.177"/>
    <m/>
    <n v="100000"/>
    <m/>
    <m/>
    <m/>
    <m/>
    <m/>
    <n v="117700"/>
    <m/>
    <m/>
    <m/>
    <m/>
    <m/>
    <m/>
    <s v="Miya"/>
    <x v="0"/>
    <s v="Yeni Satış"/>
    <s v="Kontor"/>
    <s v="Kontor Satışı"/>
    <s v="Diğer"/>
    <x v="1"/>
    <x v="1"/>
    <s v="Yurt İçi"/>
    <s v="Türkiye"/>
  </r>
  <r>
    <s v="Q3"/>
    <x v="1"/>
    <x v="8"/>
    <m/>
    <s v="ZYS GIDA GROUP SAN. VE TİC. ŞTİ."/>
    <s v="UH.01.002"/>
    <s v="Unidox Kontör"/>
    <s v="Univera Kontör Satışı"/>
    <x v="6"/>
    <s v="E-Dönüşüm"/>
    <s v="Unidox"/>
    <n v="1.167"/>
    <m/>
    <n v="100000"/>
    <m/>
    <m/>
    <m/>
    <m/>
    <m/>
    <n v="116700"/>
    <m/>
    <m/>
    <m/>
    <m/>
    <m/>
    <m/>
    <s v="Mondelez"/>
    <x v="0"/>
    <s v="Yeni Satış"/>
    <s v="Kontor"/>
    <s v="Kontor Satışı"/>
    <s v="Diğer"/>
    <x v="0"/>
    <x v="0"/>
    <s v="Yurt İçi"/>
    <s v="Türkiye"/>
  </r>
  <r>
    <s v="Q3"/>
    <x v="1"/>
    <x v="8"/>
    <m/>
    <s v="KERİM ÖZEL"/>
    <s v="UH.01.002"/>
    <s v="Unidox Kontör"/>
    <s v="Univera Kontör Satışı"/>
    <x v="6"/>
    <s v="E-Dönüşüm"/>
    <s v="Unidox"/>
    <n v="3"/>
    <m/>
    <n v="10000"/>
    <m/>
    <m/>
    <m/>
    <m/>
    <m/>
    <n v="30000"/>
    <m/>
    <m/>
    <m/>
    <m/>
    <m/>
    <m/>
    <s v="Kerim Özel"/>
    <x v="3"/>
    <s v="Yeni Satış"/>
    <s v="Kontor"/>
    <s v="Kontor Satışı"/>
    <s v="Diğer"/>
    <x v="0"/>
    <x v="0"/>
    <s v="Yurt İçi"/>
    <s v="Türkiye"/>
  </r>
  <r>
    <s v="Q3"/>
    <x v="1"/>
    <x v="8"/>
    <m/>
    <s v="MEGA YAPI MARKET JENERATÖR VE HIRDAVAT CUMA YILMAZ"/>
    <s v="UH.01.002"/>
    <s v="Unidox Kontör"/>
    <s v="Univera Kontör Satışı"/>
    <x v="21"/>
    <s v="E-Dönüşüm"/>
    <s v="Unidox"/>
    <n v="3.5419999999999998"/>
    <m/>
    <n v="10000"/>
    <m/>
    <m/>
    <m/>
    <m/>
    <m/>
    <n v="35420"/>
    <m/>
    <m/>
    <m/>
    <m/>
    <m/>
    <m/>
    <s v="Mega Yapı"/>
    <x v="3"/>
    <s v="Yeni Satış"/>
    <s v="Kontor"/>
    <s v="Kontor Satışı"/>
    <s v="Diğer"/>
    <x v="0"/>
    <x v="0"/>
    <s v="Yurt İçi"/>
    <s v="Türkiye"/>
  </r>
  <r>
    <s v="Q3"/>
    <x v="1"/>
    <x v="8"/>
    <m/>
    <s v="Gül-Paş Tem.Mad. Gıda Dağ.Taş.San.ve Tic.Ltd.Şti."/>
    <s v="SH.02.001"/>
    <s v="Stokbar Panorama - Yazılım Bakımı Hizmeti"/>
    <s v="Univera - Unilever"/>
    <x v="13"/>
    <s v="Stokbar"/>
    <s v="Stokbar"/>
    <n v="54640"/>
    <m/>
    <n v="1"/>
    <m/>
    <n v="54640"/>
    <m/>
    <n v="0"/>
    <m/>
    <n v="54640"/>
    <m/>
    <m/>
    <m/>
    <m/>
    <m/>
    <m/>
    <s v="Unilever"/>
    <x v="0"/>
    <s v="Yenileme"/>
    <s v="Hizmet"/>
    <s v="Bakım ve Destek Hizmeti"/>
    <s v="Diğer"/>
    <x v="0"/>
    <x v="0"/>
    <s v="Yurt İçi"/>
    <s v="Türkiye"/>
  </r>
  <r>
    <s v="Q3"/>
    <x v="1"/>
    <x v="8"/>
    <m/>
    <s v="AKCAN TEMİZLİK MADDELERİ SAN.VE TİC.A.Ş."/>
    <s v="SH.01.001"/>
    <s v="Stokbar Panorama - Proje ve Ürün Yönetimi Danışmanlığı Hizmeti"/>
    <s v="Univera - Unilever"/>
    <x v="13"/>
    <s v="Stokbar"/>
    <s v="Stokbar"/>
    <n v="15225"/>
    <m/>
    <n v="10"/>
    <m/>
    <m/>
    <m/>
    <m/>
    <m/>
    <n v="152250"/>
    <m/>
    <m/>
    <m/>
    <m/>
    <m/>
    <m/>
    <s v="Unilever"/>
    <x v="0"/>
    <s v="Yeni Satış"/>
    <s v="Hizmet"/>
    <s v="Proje Yönetimi ve Danışmanlık"/>
    <s v="Diğer"/>
    <x v="0"/>
    <x v="0"/>
    <s v="Yurt İçi"/>
    <s v="Türkiye"/>
  </r>
  <r>
    <s v="Q3"/>
    <x v="1"/>
    <x v="8"/>
    <m/>
    <s v="BAŞAK PAZARLAMA TEMİZLİK VE GIDA ÜRÜNLERİ LTD ŞTİ"/>
    <s v="SH.01.001"/>
    <s v="Stokbar Panorama - Proje ve Ürün Yönetimi Danışmanlığı Hizmeti"/>
    <s v="Univera - Unilever"/>
    <x v="13"/>
    <s v="Stokbar"/>
    <s v="Stokbar"/>
    <n v="15225"/>
    <m/>
    <n v="10"/>
    <m/>
    <m/>
    <m/>
    <m/>
    <m/>
    <n v="152250"/>
    <m/>
    <m/>
    <m/>
    <m/>
    <m/>
    <m/>
    <s v="Unilever"/>
    <x v="0"/>
    <s v="Yeni Satış"/>
    <s v="Hizmet"/>
    <s v="Proje Yönetimi ve Danışmanlık"/>
    <s v="Diğer"/>
    <x v="0"/>
    <x v="0"/>
    <s v="Yurt İçi"/>
    <s v="Türkiye"/>
  </r>
  <r>
    <s v="Q3"/>
    <x v="1"/>
    <x v="8"/>
    <m/>
    <s v="Gül-Paş Tem.Mad. Gıda Dağ.Taş.San.ve Tic.Ltd.Şti."/>
    <s v="SH.01.001"/>
    <s v="Stokbar Panorama - Proje ve Ürün Yönetimi Danışmanlığı Hizmeti"/>
    <s v="Univera - Unilever"/>
    <x v="13"/>
    <s v="Stokbar"/>
    <s v="Stokbar"/>
    <n v="15225"/>
    <m/>
    <n v="10"/>
    <m/>
    <m/>
    <m/>
    <m/>
    <m/>
    <n v="152250"/>
    <m/>
    <m/>
    <m/>
    <m/>
    <m/>
    <m/>
    <s v="Unilever"/>
    <x v="0"/>
    <s v="Yeni Satış"/>
    <s v="Hizmet"/>
    <s v="Proje Yönetimi ve Danışmanlık"/>
    <s v="Diğer"/>
    <x v="0"/>
    <x v="0"/>
    <s v="Yurt İçi"/>
    <s v="Türkiye"/>
  </r>
  <r>
    <s v="Q3"/>
    <x v="1"/>
    <x v="8"/>
    <s v="İptal"/>
    <s v="Gül-Paş Tem.Mad. Gıda Dağ.Taş.San.ve Tic.Ltd.Şti."/>
    <s v="SH.01.001"/>
    <s v="Stokbar Panorama - Proje ve Ürün Yönetimi Danışmanlığı Hizmeti"/>
    <s v="Univera - Unilever"/>
    <x v="13"/>
    <s v="Stokbar"/>
    <s v="Stokbar"/>
    <n v="15225"/>
    <s v="TRY"/>
    <n v="-10"/>
    <m/>
    <m/>
    <m/>
    <m/>
    <m/>
    <n v="-152250"/>
    <m/>
    <m/>
    <m/>
    <m/>
    <m/>
    <m/>
    <s v="Unilever"/>
    <x v="0"/>
    <s v="Yeni Satış"/>
    <s v="Hizmet"/>
    <s v="Proje Yönetimi ve Danışmanlık"/>
    <s v="Diğer"/>
    <x v="0"/>
    <x v="0"/>
    <s v="Yurt İçi"/>
    <s v="Türkiye"/>
  </r>
  <r>
    <s v="Q3"/>
    <x v="1"/>
    <x v="8"/>
    <m/>
    <s v="Gül-Paş Tem.Mad. Gıda Dağ.Taş.San.ve Tic.Ltd.Şti."/>
    <s v="SH.01.001"/>
    <s v="Stokbar Panorama - Proje ve Ürün Yönetimi Danışmanlığı Hizmeti"/>
    <s v="Univera - Unilever"/>
    <x v="13"/>
    <s v="Stokbar"/>
    <s v="Stokbar"/>
    <n v="15225"/>
    <m/>
    <n v="10"/>
    <m/>
    <n v="175000"/>
    <m/>
    <n v="22750"/>
    <m/>
    <n v="152250"/>
    <m/>
    <m/>
    <m/>
    <m/>
    <m/>
    <m/>
    <s v="Unilever"/>
    <x v="0"/>
    <s v="Yeni Satış"/>
    <s v="Hizmet"/>
    <s v="Proje Yönetimi ve Danışmanlık"/>
    <s v="Diğer"/>
    <x v="0"/>
    <x v="0"/>
    <s v="Yurt İçi"/>
    <s v="Türkiye"/>
  </r>
  <r>
    <s v="Q3"/>
    <x v="1"/>
    <x v="8"/>
    <m/>
    <s v="AKCAN TEMİZLİK MADDELERİ SAN.VE TİC.A.Ş."/>
    <s v="SY.01.009"/>
    <s v="Stokbar Panorama - Platform Back Office Kullanıcı Yazılımı"/>
    <s v="Univera - Unilever"/>
    <x v="13"/>
    <s v="Stokbar"/>
    <s v="Stokbar"/>
    <n v="17550"/>
    <m/>
    <n v="1"/>
    <m/>
    <m/>
    <m/>
    <m/>
    <m/>
    <n v="17550"/>
    <m/>
    <m/>
    <m/>
    <m/>
    <m/>
    <m/>
    <s v="Unilever"/>
    <x v="0"/>
    <s v="Yeni Satış"/>
    <s v="Lisans"/>
    <s v="Lisans Satışı"/>
    <s v="Diğer"/>
    <x v="0"/>
    <x v="0"/>
    <s v="Yurt İçi"/>
    <s v="Türkiye"/>
  </r>
  <r>
    <s v="Q3"/>
    <x v="1"/>
    <x v="8"/>
    <m/>
    <s v="BAŞAK PAZARLAMA TEMİZLİK VE GIDA ÜRÜNLERİ LTD ŞTİ"/>
    <s v="SY.01.009"/>
    <s v="Stokbar Panorama - Platform Back Office Kullanıcı Yazılımı"/>
    <s v="Univera - Unilever"/>
    <x v="13"/>
    <s v="Stokbar"/>
    <s v="Stokbar"/>
    <n v="17550"/>
    <m/>
    <n v="1"/>
    <m/>
    <m/>
    <m/>
    <m/>
    <m/>
    <n v="17550"/>
    <m/>
    <m/>
    <m/>
    <m/>
    <m/>
    <m/>
    <s v="Unilever"/>
    <x v="0"/>
    <s v="Yeni Satış"/>
    <s v="Lisans"/>
    <s v="Lisans Satışı"/>
    <s v="Diğer"/>
    <x v="0"/>
    <x v="0"/>
    <s v="Yurt İçi"/>
    <s v="Türkiye"/>
  </r>
  <r>
    <s v="Q3"/>
    <x v="1"/>
    <x v="8"/>
    <m/>
    <s v="Gül-Paş Tem.Mad. Gıda Dağ.Taş.San.ve Tic.Ltd.Şti."/>
    <s v="SY.01.009"/>
    <s v="Stokbar Panorama - Platform Back Office Kullanıcı Yazılımı"/>
    <s v="Univera - Unilever"/>
    <x v="13"/>
    <s v="Stokbar"/>
    <s v="Stokbar"/>
    <n v="17550"/>
    <m/>
    <n v="1"/>
    <m/>
    <m/>
    <m/>
    <m/>
    <m/>
    <n v="17550"/>
    <m/>
    <m/>
    <m/>
    <m/>
    <m/>
    <m/>
    <s v="Unilever"/>
    <x v="0"/>
    <s v="Yeni Satış"/>
    <s v="Lisans"/>
    <s v="Lisans Satışı"/>
    <s v="Diğer"/>
    <x v="0"/>
    <x v="0"/>
    <s v="Yurt İçi"/>
    <s v="Türkiye"/>
  </r>
  <r>
    <s v="Q3"/>
    <x v="1"/>
    <x v="8"/>
    <m/>
    <s v="Gül-Paş Tem.Mad. Gıda Dağ.Taş.San.ve Tic.Ltd.Şti."/>
    <s v="SY.01.009"/>
    <s v="Stokbar Panorama - Platform Back Office Kullanıcı Yazılımı"/>
    <s v="Univera - Unilever"/>
    <x v="13"/>
    <s v="Stokbar"/>
    <s v="Stokbar"/>
    <n v="17550"/>
    <m/>
    <n v="-1"/>
    <m/>
    <m/>
    <m/>
    <m/>
    <m/>
    <n v="-17550"/>
    <m/>
    <m/>
    <m/>
    <m/>
    <m/>
    <m/>
    <s v="Unilever"/>
    <x v="0"/>
    <s v="Yeni Satış"/>
    <s v="Lisans"/>
    <s v="Lisans Satışı"/>
    <s v="Diğer"/>
    <x v="0"/>
    <x v="0"/>
    <s v="Yurt İçi"/>
    <s v="Türkiye"/>
  </r>
  <r>
    <s v="Q3"/>
    <x v="1"/>
    <x v="8"/>
    <m/>
    <s v="Gül-Paş Tem.Mad. Gıda Dağ.Taş.San.ve Tic.Ltd.Şti."/>
    <s v="SY.01.009"/>
    <s v="Stokbar Panorama - Platform Back Office Kullanıcı Yazılımı"/>
    <s v="Univera - Unilever"/>
    <x v="13"/>
    <s v="Stokbar"/>
    <s v="Stokbar"/>
    <n v="17550"/>
    <m/>
    <n v="1"/>
    <m/>
    <n v="19500"/>
    <m/>
    <n v="1950"/>
    <m/>
    <n v="17550"/>
    <m/>
    <m/>
    <m/>
    <m/>
    <m/>
    <m/>
    <s v="Unilever"/>
    <x v="0"/>
    <s v="Yeni Satış"/>
    <s v="Lisans"/>
    <s v="Lisans Satışı"/>
    <s v="Diğer"/>
    <x v="0"/>
    <x v="0"/>
    <s v="Yurt İçi"/>
    <s v="Türkiye"/>
  </r>
  <r>
    <s v="Q3"/>
    <x v="1"/>
    <x v="8"/>
    <m/>
    <s v="AKCAN TEMİZLİK MADDELERİ SAN.VE TİC.A.Ş."/>
    <s v="SY.02.002"/>
    <s v="Stokbar Panorama - Mobil (Android) Kullanıcı Yazılımı "/>
    <s v="Univera - Unilever"/>
    <x v="13"/>
    <s v="Stokbar"/>
    <s v="Stokbar"/>
    <n v="15300"/>
    <m/>
    <n v="5"/>
    <m/>
    <m/>
    <m/>
    <m/>
    <m/>
    <n v="76500"/>
    <m/>
    <m/>
    <m/>
    <m/>
    <m/>
    <m/>
    <s v="Unilever"/>
    <x v="0"/>
    <s v="Yeni Satış"/>
    <s v="Lisans"/>
    <s v="Lisans Satışı"/>
    <s v="Diğer"/>
    <x v="0"/>
    <x v="0"/>
    <s v="Yurt İçi"/>
    <s v="Türkiye"/>
  </r>
  <r>
    <s v="Q3"/>
    <x v="1"/>
    <x v="8"/>
    <m/>
    <s v="BAŞAK PAZARLAMA TEMİZLİK VE GIDA ÜRÜNLERİ LTD ŞTİ"/>
    <s v="SY.02.002"/>
    <s v="Stokbar Panorama - Mobil (Android) Kullanıcı Yazılımı "/>
    <s v="Univera - Unilever"/>
    <x v="13"/>
    <s v="Stokbar"/>
    <s v="Stokbar"/>
    <n v="15300"/>
    <m/>
    <n v="5"/>
    <m/>
    <m/>
    <m/>
    <m/>
    <m/>
    <n v="76500"/>
    <m/>
    <m/>
    <m/>
    <m/>
    <m/>
    <m/>
    <s v="Unilever"/>
    <x v="0"/>
    <s v="Yeni Satış"/>
    <s v="Lisans"/>
    <s v="Lisans Satışı"/>
    <s v="Diğer"/>
    <x v="0"/>
    <x v="0"/>
    <s v="Yurt İçi"/>
    <s v="Türkiye"/>
  </r>
  <r>
    <s v="Q3"/>
    <x v="1"/>
    <x v="8"/>
    <m/>
    <s v="Gül-Paş Tem.Mad. Gıda Dağ.Taş.San.ve Tic.Ltd.Şti."/>
    <s v="SY.02.002"/>
    <s v="Stokbar Panorama - Mobil (Android) Kullanıcı Yazılımı "/>
    <s v="Univera - Unilever"/>
    <x v="13"/>
    <s v="Stokbar"/>
    <s v="Stokbar"/>
    <n v="15300"/>
    <m/>
    <n v="5"/>
    <m/>
    <m/>
    <m/>
    <m/>
    <m/>
    <n v="76500"/>
    <m/>
    <m/>
    <m/>
    <m/>
    <m/>
    <m/>
    <s v="Unilever"/>
    <x v="0"/>
    <s v="Yeni Satış"/>
    <s v="Lisans"/>
    <s v="Lisans Satışı"/>
    <s v="Diğer"/>
    <x v="0"/>
    <x v="0"/>
    <s v="Yurt İçi"/>
    <s v="Türkiye"/>
  </r>
  <r>
    <s v="Q3"/>
    <x v="1"/>
    <x v="8"/>
    <m/>
    <s v="Gül-Paş Tem.Mad. Gıda Dağ.Taş.San.ve Tic.Ltd.Şti."/>
    <s v="SY.02.002"/>
    <s v="Stokbar Panorama - Mobil (Android) Kullanıcı Yazılımı "/>
    <s v="Univera - Unilever"/>
    <x v="13"/>
    <s v="Stokbar"/>
    <s v="Stokbar"/>
    <n v="15300"/>
    <m/>
    <n v="-5"/>
    <m/>
    <m/>
    <m/>
    <m/>
    <m/>
    <n v="-76500"/>
    <m/>
    <m/>
    <m/>
    <m/>
    <m/>
    <m/>
    <s v="Unilever"/>
    <x v="0"/>
    <s v="Yeni Satış"/>
    <s v="Lisans"/>
    <s v="Lisans Satışı"/>
    <s v="Diğer"/>
    <x v="0"/>
    <x v="0"/>
    <s v="Yurt İçi"/>
    <s v="Türkiye"/>
  </r>
  <r>
    <s v="Q3"/>
    <x v="1"/>
    <x v="8"/>
    <m/>
    <s v="Gül-Paş Tem.Mad. Gıda Dağ.Taş.San.ve Tic.Ltd.Şti."/>
    <s v="SY.02.002"/>
    <s v="Stokbar Panorama - Mobil (Android) Kullanıcı Yazılımı "/>
    <s v="Univera - Unilever"/>
    <x v="13"/>
    <s v="Stokbar"/>
    <s v="Stokbar"/>
    <n v="15300"/>
    <m/>
    <n v="5"/>
    <m/>
    <n v="90000"/>
    <m/>
    <n v="13500"/>
    <m/>
    <n v="76500"/>
    <m/>
    <m/>
    <m/>
    <m/>
    <m/>
    <m/>
    <s v="Unilever"/>
    <x v="0"/>
    <s v="Yeni Satış"/>
    <s v="Lisans"/>
    <s v="Lisans Satışı"/>
    <s v="Diğer"/>
    <x v="0"/>
    <x v="0"/>
    <s v="Yurt İçi"/>
    <s v="Türkiye"/>
  </r>
  <r>
    <s v="Q3"/>
    <x v="1"/>
    <x v="8"/>
    <m/>
    <s v="AKCAN TEMİZLİK MADDELERİ SAN.VE TİC.A.Ş."/>
    <s v="SY.01.008"/>
    <s v="Stokbar Panorama - Depo / Lokasyon Yazılımı"/>
    <s v="Univera - Unilever"/>
    <x v="13"/>
    <s v="Stokbar"/>
    <s v="Stokbar"/>
    <n v="125100"/>
    <m/>
    <n v="1"/>
    <m/>
    <m/>
    <m/>
    <m/>
    <m/>
    <n v="125100"/>
    <m/>
    <m/>
    <m/>
    <m/>
    <m/>
    <m/>
    <s v="Unilever"/>
    <x v="0"/>
    <s v="Yeni Satış"/>
    <s v="Lisans"/>
    <s v="Lisans Satışı"/>
    <s v="Diğer"/>
    <x v="0"/>
    <x v="0"/>
    <s v="Yurt İçi"/>
    <s v="Türkiye"/>
  </r>
  <r>
    <s v="Q3"/>
    <x v="1"/>
    <x v="8"/>
    <m/>
    <s v="BAŞAK PAZARLAMA TEMİZLİK VE GIDA ÜRÜNLERİ LTD ŞTİ"/>
    <s v="SY.01.008"/>
    <s v="Stokbar Panorama - Depo / Lokasyon Yazılımı"/>
    <s v="Univera - Unilever"/>
    <x v="13"/>
    <s v="Stokbar"/>
    <s v="Stokbar"/>
    <n v="125100"/>
    <m/>
    <n v="1"/>
    <m/>
    <m/>
    <m/>
    <m/>
    <m/>
    <n v="125100"/>
    <m/>
    <m/>
    <m/>
    <m/>
    <m/>
    <m/>
    <s v="Unilever"/>
    <x v="0"/>
    <s v="Yeni Satış"/>
    <s v="Lisans"/>
    <s v="Lisans Satışı"/>
    <s v="Diğer"/>
    <x v="0"/>
    <x v="0"/>
    <s v="Yurt İçi"/>
    <s v="Türkiye"/>
  </r>
  <r>
    <s v="Q3"/>
    <x v="1"/>
    <x v="8"/>
    <m/>
    <s v="Gül-Paş Tem.Mad. Gıda Dağ.Taş.San.ve Tic.Ltd.Şti."/>
    <s v="SY.01.008"/>
    <s v="Stokbar Panorama - Depo / Lokasyon Yazılımı"/>
    <s v="Univera - Unilever"/>
    <x v="13"/>
    <s v="Stokbar"/>
    <s v="Stokbar"/>
    <n v="125100"/>
    <m/>
    <n v="1"/>
    <m/>
    <m/>
    <m/>
    <m/>
    <m/>
    <n v="125100"/>
    <m/>
    <m/>
    <m/>
    <m/>
    <m/>
    <m/>
    <s v="Unilever"/>
    <x v="0"/>
    <s v="Yeni Satış"/>
    <s v="Lisans"/>
    <s v="Lisans Satışı"/>
    <s v="Diğer"/>
    <x v="0"/>
    <x v="0"/>
    <s v="Yurt İçi"/>
    <s v="Türkiye"/>
  </r>
  <r>
    <s v="Q3"/>
    <x v="1"/>
    <x v="8"/>
    <m/>
    <s v="Gül-Paş Tem.Mad. Gıda Dağ.Taş.San.ve Tic.Ltd.Şti."/>
    <s v="SY.01.008"/>
    <s v="Stokbar Panorama - Depo / Lokasyon Yazılımı"/>
    <s v="Univera - Unilever"/>
    <x v="13"/>
    <s v="Stokbar"/>
    <s v="Stokbar"/>
    <n v="125100"/>
    <m/>
    <n v="-1"/>
    <m/>
    <m/>
    <m/>
    <m/>
    <m/>
    <n v="-125100"/>
    <m/>
    <m/>
    <m/>
    <m/>
    <m/>
    <m/>
    <s v="Unilever"/>
    <x v="0"/>
    <s v="Yeni Satış"/>
    <s v="Lisans"/>
    <s v="Lisans Satışı"/>
    <s v="Diğer"/>
    <x v="0"/>
    <x v="0"/>
    <s v="Yurt İçi"/>
    <s v="Türkiye"/>
  </r>
  <r>
    <s v="Q3"/>
    <x v="1"/>
    <x v="8"/>
    <m/>
    <s v="Gül-Paş Tem.Mad. Gıda Dağ.Taş.San.ve Tic.Ltd.Şti."/>
    <s v="SY.01.008"/>
    <s v="Stokbar Panorama - Depo / Lokasyon Yazılımı"/>
    <s v="Univera - Unilever"/>
    <x v="13"/>
    <s v="Stokbar"/>
    <s v="Stokbar"/>
    <n v="125100"/>
    <m/>
    <n v="1"/>
    <m/>
    <n v="139000"/>
    <m/>
    <n v="13900"/>
    <m/>
    <n v="125100"/>
    <m/>
    <m/>
    <m/>
    <m/>
    <m/>
    <m/>
    <s v="Unilever"/>
    <x v="0"/>
    <s v="Yeni Satış"/>
    <s v="Lisans"/>
    <s v="Lisans Satışı"/>
    <s v="Diğer"/>
    <x v="0"/>
    <x v="0"/>
    <s v="Yurt İçi"/>
    <s v="Türkiye"/>
  </r>
  <r>
    <s v="Q3"/>
    <x v="1"/>
    <x v="8"/>
    <m/>
    <s v="AKCAN TEMİZLİK MADDELERİ SAN.VE TİC.A.Ş."/>
    <s v="SH.03.004"/>
    <s v="Stokbar Panorama - Çağrı Merkezi Hizmeti (Depo/Lokasyon)"/>
    <s v="Univera - Unilever"/>
    <x v="13"/>
    <s v="Stokbar"/>
    <s v="Stokbar"/>
    <n v="54000"/>
    <m/>
    <n v="1"/>
    <m/>
    <m/>
    <m/>
    <m/>
    <m/>
    <n v="54000"/>
    <m/>
    <m/>
    <m/>
    <m/>
    <m/>
    <m/>
    <s v="Unilever"/>
    <x v="0"/>
    <s v="Yenileme"/>
    <s v="Hizmet"/>
    <s v="Çağrı Merkezi"/>
    <s v="Diğer"/>
    <x v="0"/>
    <x v="0"/>
    <s v="Yurt İçi"/>
    <s v="Türkiye"/>
  </r>
  <r>
    <s v="Q3"/>
    <x v="1"/>
    <x v="8"/>
    <m/>
    <s v="BAŞAK PAZARLAMA TEMİZLİK VE GIDA ÜRÜNLERİ LTD ŞTİ"/>
    <s v="SH.03.004"/>
    <s v="Stokbar Panorama - Çağrı Merkezi Hizmeti (Depo/Lokasyon)"/>
    <s v="Univera - Unilever"/>
    <x v="13"/>
    <s v="Stokbar"/>
    <s v="Stokbar"/>
    <n v="54000"/>
    <m/>
    <n v="1"/>
    <m/>
    <m/>
    <m/>
    <m/>
    <m/>
    <n v="54000"/>
    <m/>
    <m/>
    <m/>
    <m/>
    <m/>
    <m/>
    <s v="Unilever"/>
    <x v="0"/>
    <s v="Yenileme"/>
    <s v="Hizmet"/>
    <s v="Çağrı Merkezi"/>
    <s v="Diğer"/>
    <x v="0"/>
    <x v="0"/>
    <s v="Yurt İçi"/>
    <s v="Türkiye"/>
  </r>
  <r>
    <s v="Q3"/>
    <x v="1"/>
    <x v="8"/>
    <m/>
    <s v="Gül-Paş Tem.Mad. Gıda Dağ.Taş.San.ve Tic.Ltd.Şti."/>
    <s v="SH.03.004"/>
    <s v="Stokbar Panorama - Çağrı Merkezi Hizmeti (Depo/Lokasyon)"/>
    <s v="Univera - Unilever"/>
    <x v="13"/>
    <s v="Stokbar"/>
    <s v="Stokbar"/>
    <n v="54000"/>
    <m/>
    <n v="1"/>
    <m/>
    <m/>
    <m/>
    <m/>
    <m/>
    <n v="54000"/>
    <m/>
    <m/>
    <m/>
    <m/>
    <m/>
    <m/>
    <s v="Unilever"/>
    <x v="0"/>
    <s v="Yenileme"/>
    <s v="Hizmet"/>
    <s v="Çağrı Merkezi"/>
    <s v="Diğer"/>
    <x v="0"/>
    <x v="0"/>
    <s v="Yurt İçi"/>
    <s v="Türkiye"/>
  </r>
  <r>
    <s v="Q3"/>
    <x v="1"/>
    <x v="8"/>
    <m/>
    <s v="Gül-Paş Tem.Mad. Gıda Dağ.Taş.San.ve Tic.Ltd.Şti."/>
    <s v="SH.03.004"/>
    <s v="Stokbar Panorama - Çağrı Merkezi Hizmeti (Depo/Lokasyon)"/>
    <s v="Univera - Unilever"/>
    <x v="13"/>
    <s v="Stokbar"/>
    <s v="Stokbar"/>
    <n v="54000"/>
    <m/>
    <n v="-1"/>
    <m/>
    <m/>
    <m/>
    <m/>
    <m/>
    <n v="-54000"/>
    <m/>
    <m/>
    <m/>
    <m/>
    <m/>
    <m/>
    <s v="Unilever"/>
    <x v="0"/>
    <s v="Yenileme"/>
    <s v="Hizmet"/>
    <s v="Çağrı Merkezi"/>
    <s v="Diğer"/>
    <x v="0"/>
    <x v="0"/>
    <s v="Yurt İçi"/>
    <s v="Türkiye"/>
  </r>
  <r>
    <s v="Q3"/>
    <x v="1"/>
    <x v="8"/>
    <m/>
    <s v="Gül-Paş Tem.Mad. Gıda Dağ.Taş.San.ve Tic.Ltd.Şti."/>
    <s v="SH.03.004"/>
    <s v="Stokbar Panorama - Çağrı Merkezi Hizmeti (Depo/Lokasyon)"/>
    <s v="Univera - Unilever"/>
    <x v="13"/>
    <s v="Stokbar"/>
    <s v="Stokbar"/>
    <n v="54000"/>
    <m/>
    <n v="1"/>
    <m/>
    <n v="60000"/>
    <m/>
    <n v="6000"/>
    <m/>
    <n v="54000"/>
    <m/>
    <m/>
    <m/>
    <m/>
    <m/>
    <m/>
    <s v="Unilever"/>
    <x v="0"/>
    <s v="Yenileme"/>
    <s v="Hizmet"/>
    <s v="Çağrı Merkezi"/>
    <s v="Diğer"/>
    <x v="0"/>
    <x v="0"/>
    <s v="Yurt İçi"/>
    <s v="Türkiye"/>
  </r>
  <r>
    <s v="Q3"/>
    <x v="1"/>
    <x v="8"/>
    <m/>
    <s v="POLARİS YAZILIM ÇÖZÜMLERİ VE DANIŞMANLIK HİZMETLERİ LTD.ŞTİ."/>
    <s v="SMH.02.001"/>
    <s v="StockMate Yazılım Bakımı Hizmeti"/>
    <s v="Univera - Kanal"/>
    <x v="5"/>
    <s v="Stokbar"/>
    <s v="Stockmate"/>
    <n v="65700"/>
    <m/>
    <n v="1"/>
    <m/>
    <m/>
    <m/>
    <m/>
    <m/>
    <n v="65700"/>
    <m/>
    <m/>
    <m/>
    <m/>
    <m/>
    <m/>
    <s v="Polaris"/>
    <x v="0"/>
    <s v="Yenileme"/>
    <s v="Hizmet"/>
    <s v="Bakım ve Destek Hizmeti"/>
    <s v="Diğer"/>
    <x v="1"/>
    <x v="5"/>
    <s v="Yurt İçi"/>
    <s v="Türkiye"/>
  </r>
  <r>
    <s v="Q3"/>
    <x v="1"/>
    <x v="8"/>
    <m/>
    <s v="AKCAN TEMİZLİK MADDELERİ SAN.VE TİC.A.Ş."/>
    <s v="SMH.02.001"/>
    <s v="StockMate Yazılım Bakımı Hizmeti"/>
    <s v="Univera - Unilever"/>
    <x v="13"/>
    <s v="Stokbar"/>
    <s v="Stockmate"/>
    <n v="54640"/>
    <m/>
    <n v="1"/>
    <m/>
    <m/>
    <m/>
    <m/>
    <m/>
    <n v="54640"/>
    <m/>
    <m/>
    <m/>
    <m/>
    <m/>
    <m/>
    <s v="Unilever"/>
    <x v="0"/>
    <s v="Yenileme"/>
    <s v="Hizmet"/>
    <s v="Bakım ve Destek Hizmeti"/>
    <s v="Diğer"/>
    <x v="0"/>
    <x v="0"/>
    <s v="Yurt İçi"/>
    <s v="Türkiye"/>
  </r>
  <r>
    <s v="Q3"/>
    <x v="1"/>
    <x v="8"/>
    <m/>
    <s v="BAŞAK PAZARLAMA TEMİZLİK VE GIDA ÜRÜNLERİ LTD ŞTİ"/>
    <s v="SMH.02.001"/>
    <s v="StockMate Yazılım Bakımı Hizmeti"/>
    <s v="Univera - Unilever"/>
    <x v="13"/>
    <s v="Stokbar"/>
    <s v="Stockmate"/>
    <n v="54640"/>
    <m/>
    <n v="1"/>
    <m/>
    <m/>
    <m/>
    <m/>
    <m/>
    <n v="54640"/>
    <m/>
    <m/>
    <m/>
    <m/>
    <m/>
    <m/>
    <s v="Unilever"/>
    <x v="0"/>
    <s v="Yenileme"/>
    <s v="Hizmet"/>
    <s v="Bakım ve Destek Hizmeti"/>
    <s v="Diğer"/>
    <x v="0"/>
    <x v="0"/>
    <s v="Yurt İçi"/>
    <s v="Türkiye"/>
  </r>
  <r>
    <s v="Q3"/>
    <x v="1"/>
    <x v="8"/>
    <m/>
    <s v="Gül-Paş Tem.Mad. Gıda Dağ.Taş.San.ve Tic.Ltd.Şti."/>
    <s v="SMH.02.001"/>
    <s v="StockMate Yazılım Bakımı Hizmeti"/>
    <s v="Univera - Unilever"/>
    <x v="13"/>
    <s v="Stokbar"/>
    <s v="Stockmate"/>
    <n v="54640"/>
    <m/>
    <n v="1"/>
    <m/>
    <m/>
    <m/>
    <m/>
    <m/>
    <n v="54640"/>
    <m/>
    <m/>
    <m/>
    <m/>
    <m/>
    <m/>
    <s v="Unilever"/>
    <x v="0"/>
    <s v="Yenileme"/>
    <s v="Hizmet"/>
    <s v="Bakım ve Destek Hizmeti"/>
    <s v="Diğer"/>
    <x v="0"/>
    <x v="0"/>
    <s v="Yurt İçi"/>
    <s v="Türkiye"/>
  </r>
  <r>
    <s v="Q3"/>
    <x v="1"/>
    <x v="8"/>
    <m/>
    <s v="Gül-Paş Tem.Mad. Gıda Dağ.Taş.San.ve Tic.Ltd.Şti."/>
    <s v="SMH.02.001"/>
    <s v="StockMate Yazılım Bakımı Hizmeti"/>
    <s v="Univera - Unilever"/>
    <x v="13"/>
    <s v="Stokbar"/>
    <s v="Stockmate"/>
    <n v="54640"/>
    <m/>
    <n v="-1"/>
    <m/>
    <m/>
    <m/>
    <m/>
    <m/>
    <n v="-54640"/>
    <m/>
    <m/>
    <m/>
    <m/>
    <m/>
    <m/>
    <s v="Unilever"/>
    <x v="0"/>
    <s v="Yenileme"/>
    <s v="Hizmet"/>
    <s v="Bakım ve Destek Hizmeti"/>
    <s v="Diğer"/>
    <x v="0"/>
    <x v="0"/>
    <s v="Yurt İçi"/>
    <s v="Türkiye"/>
  </r>
  <r>
    <s v="Q3"/>
    <x v="1"/>
    <x v="8"/>
    <m/>
    <s v="POLARİS YAZILIM ÇÖZÜMLERİ VE DANIŞMANLIK HİZMETLERİ LTD.ŞTİ."/>
    <s v="SMY.02.001"/>
    <s v="StockMate Mobile Depo Personeli El Terminali Yazılımı"/>
    <s v="Univera - Kanal"/>
    <x v="5"/>
    <s v="Stokbar"/>
    <s v="Stockmate"/>
    <n v="6727.5"/>
    <m/>
    <n v="2"/>
    <m/>
    <m/>
    <m/>
    <m/>
    <m/>
    <n v="13455"/>
    <m/>
    <m/>
    <m/>
    <m/>
    <m/>
    <m/>
    <s v="Polaris"/>
    <x v="0"/>
    <s v="Yeni Satış"/>
    <s v="Lisans"/>
    <s v="Lisans Satışı"/>
    <s v="Diğer"/>
    <x v="1"/>
    <x v="5"/>
    <s v="Yurt İçi"/>
    <s v="Türkiye"/>
  </r>
  <r>
    <s v="Q3"/>
    <x v="1"/>
    <x v="8"/>
    <m/>
    <s v="POLARİS YAZILIM ÇÖZÜMLERİ VE DANIŞMANLIK HİZMETLERİ LTD.ŞTİ."/>
    <s v="SMY.01.003"/>
    <s v="StockMate Ek Kullanıcı Yazılımı (+1)"/>
    <s v="Univera - Kanal"/>
    <x v="5"/>
    <s v="Stokbar"/>
    <s v="Stockmate"/>
    <n v="4485"/>
    <m/>
    <n v="2"/>
    <m/>
    <m/>
    <m/>
    <m/>
    <m/>
    <n v="8970"/>
    <m/>
    <m/>
    <m/>
    <m/>
    <m/>
    <m/>
    <s v="Polaris"/>
    <x v="0"/>
    <s v="Yeni Satış"/>
    <s v="Lisans"/>
    <s v="Lisans Satışı"/>
    <s v="Diğer"/>
    <x v="1"/>
    <x v="5"/>
    <s v="Yurt İçi"/>
    <s v="Türkiye"/>
  </r>
  <r>
    <s v="Q3"/>
    <x v="1"/>
    <x v="8"/>
    <m/>
    <s v="POLARİS YAZILIM ÇÖZÜMLERİ VE DANIŞMANLIK HİZMETLERİ LTD.ŞTİ."/>
    <s v="SMY.01.001"/>
    <s v="StockMate Depo Stok Yönetimi Yazılımı"/>
    <s v="Univera - Kanal"/>
    <x v="5"/>
    <s v="Stokbar"/>
    <s v="Stockmate"/>
    <n v="156975"/>
    <m/>
    <n v="1"/>
    <m/>
    <m/>
    <m/>
    <m/>
    <m/>
    <n v="156975"/>
    <m/>
    <m/>
    <m/>
    <m/>
    <m/>
    <m/>
    <s v="Polaris"/>
    <x v="0"/>
    <s v="Yeni Satış"/>
    <s v="Lisans"/>
    <s v="Lisans Satışı"/>
    <s v="Diğer"/>
    <x v="1"/>
    <x v="5"/>
    <s v="Yurt İçi"/>
    <s v="Türkiye"/>
  </r>
  <r>
    <s v="Q3"/>
    <x v="1"/>
    <x v="8"/>
    <m/>
    <s v="LEANK BUSİNESS SOLUTİONS LTD."/>
    <s v="QMH.02.001"/>
    <s v="QuestMate Yazılım Bakımı Hizmeti"/>
    <s v="Univera - Kanal"/>
    <x v="5"/>
    <s v="Quest"/>
    <s v="QuestMate"/>
    <n v="20223"/>
    <m/>
    <n v="1"/>
    <m/>
    <m/>
    <m/>
    <m/>
    <m/>
    <n v="20223"/>
    <m/>
    <m/>
    <m/>
    <m/>
    <m/>
    <m/>
    <s v="Leank"/>
    <x v="0"/>
    <s v="Yenileme"/>
    <s v="Hizmet"/>
    <s v="Bakım ve Destek Hizmeti"/>
    <s v="Diğer"/>
    <x v="1"/>
    <x v="0"/>
    <s v="Yurt İçi"/>
    <s v="Türkiye"/>
  </r>
  <r>
    <s v="Q3"/>
    <x v="1"/>
    <x v="8"/>
    <m/>
    <s v="JTI Tütün Ürünleri Pazarlama A.Ş."/>
    <s v="QH.06.001"/>
    <s v="Quest Panorama - Yazılım Geliştirme Hizmeti"/>
    <s v="Univera - JTI"/>
    <x v="11"/>
    <s v="Quest"/>
    <s v="Quest"/>
    <n v="11900"/>
    <m/>
    <n v="19.7"/>
    <m/>
    <m/>
    <m/>
    <m/>
    <m/>
    <n v="234430"/>
    <m/>
    <m/>
    <m/>
    <m/>
    <m/>
    <m/>
    <s v="JTI"/>
    <x v="0"/>
    <s v="Yeni Satış"/>
    <s v="Hizmet"/>
    <s v="Yazılım Geliştirme"/>
    <s v="Key Account"/>
    <x v="0"/>
    <x v="0"/>
    <s v="Yurt İçi"/>
    <s v="Türkiye"/>
  </r>
  <r>
    <s v="Q3"/>
    <x v="1"/>
    <x v="8"/>
    <m/>
    <s v="ERİKLİ SU VE MEŞRUBAT SAN. TİC. A.Ş"/>
    <s v="QH.02.001"/>
    <s v="Quest Panorama - Yazılım Bakımı, Yaşatma ve Merkezi Destek Hizmeti"/>
    <s v="Univera - Nestle Waters"/>
    <x v="11"/>
    <s v="Quest"/>
    <s v="Quest"/>
    <n v="193624.92"/>
    <m/>
    <n v="1"/>
    <m/>
    <m/>
    <m/>
    <m/>
    <m/>
    <n v="193624.92"/>
    <m/>
    <m/>
    <m/>
    <m/>
    <m/>
    <m/>
    <s v="Nestle"/>
    <x v="0"/>
    <s v="Yenileme"/>
    <s v="Hizmet"/>
    <s v="Bakım ve Destek Hizmeti"/>
    <s v="Key Account"/>
    <x v="0"/>
    <x v="0"/>
    <s v="Yurt İçi"/>
    <s v="Türkiye"/>
  </r>
  <r>
    <s v="Q3"/>
    <x v="1"/>
    <x v="8"/>
    <m/>
    <s v="JTI INTERNATIONAL SA"/>
    <s v="QH.02.001"/>
    <s v="Quest Panorama - Yazılım Bakımı, Yaşatma ve Merkezi Destek Hizmeti"/>
    <s v="Univera - JTI İran"/>
    <x v="16"/>
    <s v="Quest"/>
    <s v="Quest"/>
    <n v="87836.528760000001"/>
    <m/>
    <n v="6"/>
    <m/>
    <m/>
    <m/>
    <m/>
    <m/>
    <n v="527019.17255999998"/>
    <m/>
    <m/>
    <m/>
    <n v="1000001765"/>
    <m/>
    <m/>
    <s v="JTI"/>
    <x v="0"/>
    <s v="Yenileme"/>
    <s v="Hizmet"/>
    <s v="Bakım ve Destek Hizmeti"/>
    <s v="Key Account"/>
    <x v="0"/>
    <x v="0"/>
    <s v="Yurt Dışı"/>
    <s v="İsviçre"/>
  </r>
  <r>
    <s v="Q3"/>
    <x v="1"/>
    <x v="8"/>
    <m/>
    <s v="Nestle Gıda Sanayi A.Ş."/>
    <s v="QH.02.001"/>
    <s v="Quest Panorama - Yazılım Bakımı, Yaşatma ve Merkezi Destek Hizmeti"/>
    <s v="Univera - Nestle Retail"/>
    <x v="11"/>
    <s v="Quest"/>
    <s v="Quest"/>
    <n v="387249.84"/>
    <m/>
    <n v="1"/>
    <m/>
    <m/>
    <m/>
    <m/>
    <m/>
    <n v="387249.84"/>
    <m/>
    <m/>
    <m/>
    <m/>
    <m/>
    <m/>
    <s v="Nestle"/>
    <x v="0"/>
    <s v="Yenileme"/>
    <s v="Hizmet"/>
    <s v="Bakım ve Destek Hizmeti"/>
    <s v="Key Account"/>
    <x v="0"/>
    <x v="0"/>
    <s v="Yurt İçi"/>
    <s v="Türkiye"/>
  </r>
  <r>
    <s v="Q3"/>
    <x v="1"/>
    <x v="8"/>
    <m/>
    <s v="JTI Tütün Ürünleri Pazarlama A.Ş."/>
    <s v="QH.07.002"/>
    <s v="Quest Panorama - Proje Yönetimi Rapor Geliştirme Hizmeti"/>
    <s v="Univera - JTI"/>
    <x v="11"/>
    <s v="Quest"/>
    <s v="Quest"/>
    <n v="11900"/>
    <m/>
    <n v="9"/>
    <m/>
    <m/>
    <m/>
    <m/>
    <m/>
    <n v="107100"/>
    <m/>
    <m/>
    <m/>
    <m/>
    <m/>
    <m/>
    <s v="JTI"/>
    <x v="0"/>
    <s v="Yeni Satış"/>
    <s v="Hizmet"/>
    <s v="Proje Yönetimi ve Danışmanlık"/>
    <s v="Key Account"/>
    <x v="0"/>
    <x v="0"/>
    <s v="Yurt İçi"/>
    <s v="Türkiye"/>
  </r>
  <r>
    <s v="Q3"/>
    <x v="1"/>
    <x v="8"/>
    <m/>
    <s v="JTI Tütün Ürünleri Pazarlama A.Ş."/>
    <s v="QH.01.001"/>
    <s v="Quest Panorama - Proje ve Ürün Yönetimi Danışmanlığı Hizmeti"/>
    <s v="Univera - JTI"/>
    <x v="11"/>
    <s v="Quest"/>
    <s v="Quest"/>
    <n v="11100.92"/>
    <m/>
    <n v="69"/>
    <m/>
    <m/>
    <m/>
    <m/>
    <m/>
    <n v="765963.48"/>
    <m/>
    <m/>
    <m/>
    <m/>
    <m/>
    <m/>
    <s v="JTI"/>
    <x v="0"/>
    <s v="Yeni Satış"/>
    <s v="Hizmet"/>
    <s v="Proje Yönetimi ve Danışmanlık"/>
    <s v="Key Account"/>
    <x v="0"/>
    <x v="0"/>
    <s v="Yurt İçi"/>
    <s v="Türkiye"/>
  </r>
  <r>
    <s v="Q3"/>
    <x v="1"/>
    <x v="8"/>
    <m/>
    <s v="Nestle Gıda Sanayi A.Ş."/>
    <s v="QH.03.001"/>
    <s v="Quest Panorama - Çağrı Merkezi Hizmeti"/>
    <s v="Univera - Nestle Retail"/>
    <x v="11"/>
    <s v="Quest"/>
    <s v="Quest"/>
    <n v="1405.9"/>
    <m/>
    <n v="1"/>
    <m/>
    <m/>
    <m/>
    <m/>
    <m/>
    <n v="1405.9"/>
    <m/>
    <m/>
    <m/>
    <m/>
    <m/>
    <m/>
    <s v="Nestle"/>
    <x v="0"/>
    <s v="Yenileme"/>
    <s v="Hizmet"/>
    <s v="Çağrı Merkezi"/>
    <s v="Key Account"/>
    <x v="0"/>
    <x v="0"/>
    <s v="Yurt İçi"/>
    <s v="Türkiye"/>
  </r>
  <r>
    <s v="Q3"/>
    <x v="1"/>
    <x v="8"/>
    <m/>
    <s v="ERİKLİ SU VE MEŞRUBAT SAN. TİC. A.Ş"/>
    <s v="QH.03.001"/>
    <s v="Quest Panorama  - Çağrı Merkezi Hizmeti"/>
    <s v="Univera - Nestle Waters"/>
    <x v="11"/>
    <s v="Quest"/>
    <s v="Quest"/>
    <n v="1405.9"/>
    <m/>
    <n v="1"/>
    <m/>
    <m/>
    <m/>
    <m/>
    <m/>
    <n v="1405.9"/>
    <m/>
    <m/>
    <m/>
    <m/>
    <m/>
    <m/>
    <s v="Nestle"/>
    <x v="0"/>
    <s v="Yenileme"/>
    <s v="Hizmet"/>
    <s v="Çağrı Merkezi"/>
    <s v="Key Account"/>
    <x v="0"/>
    <x v="0"/>
    <s v="Yurt İçi"/>
    <s v="Türkiye"/>
  </r>
  <r>
    <s v="Q3"/>
    <x v="1"/>
    <x v="8"/>
    <m/>
    <s v="RA PAZARLAMA LTD. ŞTİ"/>
    <s v="PP.01.002"/>
    <s v="Panorama Platform 8 (P8) Geçiş Yazılımı"/>
    <s v="Univera - Hobby-Ra Pazarlama"/>
    <x v="5"/>
    <s v="Quest"/>
    <s v="Quest"/>
    <n v="33392.589999999997"/>
    <m/>
    <n v="1"/>
    <m/>
    <m/>
    <m/>
    <m/>
    <m/>
    <n v="33392.589999999997"/>
    <m/>
    <m/>
    <m/>
    <m/>
    <m/>
    <m/>
    <s v="Hobby"/>
    <x v="0"/>
    <s v="Yeni Satış"/>
    <s v="Lisans"/>
    <s v="Lisans Satışı"/>
    <s v="Diğer"/>
    <x v="0"/>
    <x v="0"/>
    <s v="Yurt İçi"/>
    <s v="Türkiye"/>
  </r>
  <r>
    <s v="Q3"/>
    <x v="1"/>
    <x v="8"/>
    <m/>
    <s v="POLARİS YAZILIM ÇÖZÜMLERİ VE DANIŞMANLIK HİZMETLERİ LTD.ŞTİ."/>
    <s v="SM.01.003"/>
    <s v="Logo/Netsis Entegrasyonu"/>
    <s v="Univera - Kanal"/>
    <x v="5"/>
    <s v="Stokbar"/>
    <s v="Stockmate"/>
    <n v="26910"/>
    <m/>
    <n v="1"/>
    <m/>
    <m/>
    <m/>
    <m/>
    <m/>
    <n v="26910"/>
    <m/>
    <m/>
    <m/>
    <m/>
    <m/>
    <m/>
    <s v="Polaris"/>
    <x v="0"/>
    <s v="Yeni Satış"/>
    <s v="Lisans"/>
    <s v="Lisans Satışı"/>
    <s v="Diğer"/>
    <x v="1"/>
    <x v="5"/>
    <s v="Yurt İçi"/>
    <s v="Türkiye"/>
  </r>
  <r>
    <s v="Q3"/>
    <x v="1"/>
    <x v="8"/>
    <m/>
    <s v="Turk Elektronik Para Anonim Şirketi"/>
    <s v="500001210"/>
    <s v="Hakediş Bedeli"/>
    <s v="Univera - Turk ELektronik Para"/>
    <x v="10"/>
    <s v="Bütünleşik Finans"/>
    <s v="Hakediş"/>
    <n v="444199.125"/>
    <m/>
    <n v="1"/>
    <m/>
    <m/>
    <m/>
    <m/>
    <m/>
    <n v="444199.125"/>
    <m/>
    <m/>
    <m/>
    <m/>
    <m/>
    <m/>
    <s v="Türk Elektronik Para A.Ş."/>
    <x v="2"/>
    <s v="Yeni Satış"/>
    <s v="Komisyon"/>
    <s v="Bütünleşik Finans"/>
    <s v="Param Grup"/>
    <x v="0"/>
    <x v="0"/>
    <s v="Yurt İçi"/>
    <s v="Türkiye"/>
  </r>
  <r>
    <s v="Q1"/>
    <x v="1"/>
    <x v="1"/>
    <m/>
    <s v="DÜZEY TÜKETIM MAL. SAN. PAZ. VE TIC. A.S."/>
    <s v="EH.02.009"/>
    <s v="Enroute Panorama Asset Tracker - Demirbas Modülü Yazilim Bakimi Hizmeti "/>
    <s v="Univera - Düzey Tüketim"/>
    <x v="11"/>
    <s v="Enroute"/>
    <s v="Enroute"/>
    <n v="108324"/>
    <m/>
    <n v="1"/>
    <m/>
    <n v="108324"/>
    <m/>
    <n v="0"/>
    <m/>
    <n v="108324"/>
    <m/>
    <n v="0"/>
    <n v="0"/>
    <m/>
    <m/>
    <m/>
    <s v="Düzey"/>
    <x v="0"/>
    <s v="Yenileme"/>
    <s v="Hizmet"/>
    <s v="Bakım ve Destek Hizmeti"/>
    <s v="Key Account"/>
    <x v="0"/>
    <x v="0"/>
    <s v="Yurt İçi"/>
    <s v="Türkiye"/>
  </r>
  <r>
    <s v="Q1"/>
    <x v="1"/>
    <x v="2"/>
    <m/>
    <s v="DOĞUŞ ÇAY VE GIDA MADD.ÜRT.PAZ.İTH.İHR.A.Ş"/>
    <s v="EH.02.001"/>
    <s v="Enroute Panorama - Yillik Yazilim Bakimi, Yasatma ve Merkezi Destek Hizmeti"/>
    <s v="Univera Doğuş Çay Projesi"/>
    <x v="12"/>
    <s v="Enroute"/>
    <s v="Enroute"/>
    <n v="920454.2"/>
    <m/>
    <n v="1"/>
    <m/>
    <n v="920454.2"/>
    <m/>
    <n v="0"/>
    <m/>
    <n v="920454.2"/>
    <m/>
    <n v="0"/>
    <n v="0"/>
    <m/>
    <m/>
    <m/>
    <s v="Doğuş Çay"/>
    <x v="0"/>
    <s v="Yenileme"/>
    <s v="Hizmet"/>
    <s v="Bakım ve Destek Hizmeti"/>
    <s v="Key Account"/>
    <x v="0"/>
    <x v="0"/>
    <s v="Yurt İçi"/>
    <s v="Türkiye"/>
  </r>
  <r>
    <s v="Q1"/>
    <x v="1"/>
    <x v="1"/>
    <m/>
    <s v="DÜZEY TÜKETIM MAL. SAN. PAZ. VE TIC. A.S."/>
    <s v="EH.02.001"/>
    <s v="Enroute Panorama - Yillik Yazilim Bakimi, Yasatma ve Merkezi Destek Hizmeti"/>
    <s v="Univera - Düzey Tüketim"/>
    <x v="11"/>
    <s v="Enroute"/>
    <s v="Enroute"/>
    <n v="1197281.1000000001"/>
    <m/>
    <n v="1"/>
    <m/>
    <n v="1197281.1000000001"/>
    <m/>
    <n v="0"/>
    <m/>
    <n v="1197281.1000000001"/>
    <m/>
    <n v="0"/>
    <n v="0"/>
    <m/>
    <m/>
    <m/>
    <s v="Düzey"/>
    <x v="0"/>
    <s v="Yenileme"/>
    <s v="Hizmet"/>
    <s v="Bakım ve Destek Hizmeti"/>
    <s v="Key Account"/>
    <x v="0"/>
    <x v="0"/>
    <s v="Yurt İçi"/>
    <s v="Türkiye"/>
  </r>
  <r>
    <s v="Q1"/>
    <x v="1"/>
    <x v="1"/>
    <m/>
    <s v="DÜZEY TÜKETIM MAL. SAN. PAZ. VE TIC. A.S."/>
    <s v="EH.02.001"/>
    <s v="Enroute Panorama - Yillik Yazilim Bakimi, Yasatma ve Merkezi Destek Hizmeti"/>
    <s v="Univera - Düzey Tüketim"/>
    <x v="11"/>
    <s v="Enroute"/>
    <s v="Enroute"/>
    <n v="28384.69"/>
    <m/>
    <n v="1"/>
    <m/>
    <n v="28384.69"/>
    <m/>
    <n v="0"/>
    <m/>
    <n v="28384.69"/>
    <m/>
    <n v="0"/>
    <n v="0"/>
    <m/>
    <m/>
    <m/>
    <s v="Düzey"/>
    <x v="0"/>
    <s v="Yenileme"/>
    <s v="Hizmet"/>
    <s v="Bakım ve Destek Hizmeti"/>
    <s v="Key Account"/>
    <x v="0"/>
    <x v="0"/>
    <s v="Yurt İçi"/>
    <s v="Türkiye"/>
  </r>
  <r>
    <s v="Q1"/>
    <x v="1"/>
    <x v="2"/>
    <m/>
    <s v="ERBAK-ULUDAG PAZARLAMA SATIS VE DAGITIM A.S."/>
    <s v="EH.02.001"/>
    <s v="Enroute Panorama - Yillik Yazilim Bakimi, Yasatma ve Merkezi Destek Hizmeti"/>
    <s v="Univera - Uludağ İçecek"/>
    <x v="11"/>
    <s v="Enroute"/>
    <s v="Enroute"/>
    <n v="37666"/>
    <m/>
    <n v="1"/>
    <m/>
    <n v="37666"/>
    <m/>
    <n v="0"/>
    <m/>
    <n v="37666"/>
    <m/>
    <n v="0"/>
    <n v="0"/>
    <m/>
    <m/>
    <m/>
    <s v="Uludağ İçecek"/>
    <x v="0"/>
    <s v="Yenileme"/>
    <s v="Hizmet"/>
    <s v="Bakım ve Destek Hizmeti"/>
    <s v="Key Account"/>
    <x v="0"/>
    <x v="0"/>
    <s v="Yurt İçi"/>
    <s v="Türkiye"/>
  </r>
  <r>
    <s v="Q1"/>
    <x v="1"/>
    <x v="2"/>
    <m/>
    <s v="PERNOD RICARD ISTANBUL IÇ VE DIS TIC. LTD. STI"/>
    <s v="EH.02.001"/>
    <s v="Enroute Panorama - Yillik Yazilim Bakimi, Yasatma ve Merkezi Destek Hizmeti"/>
    <s v="Univera - Pernod Ricard"/>
    <x v="13"/>
    <s v="Enroute"/>
    <s v="Enroute"/>
    <n v="17058.78"/>
    <m/>
    <n v="1"/>
    <m/>
    <n v="17058.778900000001"/>
    <m/>
    <n v="-1.1000000000000001E-3"/>
    <m/>
    <n v="17058.78"/>
    <m/>
    <n v="0"/>
    <n v="0"/>
    <m/>
    <m/>
    <m/>
    <s v="Pernod Ricard"/>
    <x v="0"/>
    <s v="Yenileme"/>
    <s v="Hizmet"/>
    <s v="Bakım ve Destek Hizmeti"/>
    <s v="Key Account"/>
    <x v="0"/>
    <x v="0"/>
    <s v="Yurt İçi"/>
    <s v="Türkiye"/>
  </r>
  <r>
    <s v="Q1"/>
    <x v="1"/>
    <x v="2"/>
    <m/>
    <s v="ULUDAG IÇECEK TÜRK ANONIM SIRKETI"/>
    <s v="EH.02.001"/>
    <s v="Enroute Panorama - Yillik Yazilim Bakimi, Yasatma ve Merkezi Destek Hizmeti"/>
    <s v="Univera - Uludağ İçecek"/>
    <x v="11"/>
    <s v="Enroute"/>
    <s v="Enroute"/>
    <n v="4717.8999999999996"/>
    <m/>
    <n v="1"/>
    <m/>
    <n v="4717.8999999999996"/>
    <m/>
    <n v="0"/>
    <m/>
    <n v="4717.8999999999996"/>
    <m/>
    <n v="0"/>
    <n v="0"/>
    <m/>
    <m/>
    <m/>
    <s v="Uludağ İçecek"/>
    <x v="0"/>
    <s v="Yeni Satış"/>
    <s v="Hizmet"/>
    <s v="Bakım ve Destek Hizmeti"/>
    <s v="Key Account"/>
    <x v="0"/>
    <x v="0"/>
    <s v="Yurt İçi"/>
    <s v="Türkiye"/>
  </r>
  <r>
    <s v="Q1"/>
    <x v="1"/>
    <x v="2"/>
    <m/>
    <s v="PERNOD RICARD ISTANBUL IÇ VE DIS TIC. LTD. STI"/>
    <s v="EY.06.001"/>
    <s v="Enroute Panorama - Yazilim Gelistirme Hizmeti"/>
    <s v="Univera - Pernod Ricard"/>
    <x v="13"/>
    <s v="Enroute"/>
    <s v="Enroute"/>
    <n v="11420.320066334991"/>
    <m/>
    <n v="18.09"/>
    <m/>
    <n v="206593.5888"/>
    <m/>
    <n v="-1.1999999999999999E-3"/>
    <m/>
    <n v="206593.59"/>
    <m/>
    <n v="0"/>
    <n v="0"/>
    <m/>
    <m/>
    <m/>
    <s v="Pernod Ricard"/>
    <x v="0"/>
    <s v="Yeni Satış"/>
    <s v="Hizmet"/>
    <s v="Yazılım Geliştirme"/>
    <s v="Key Account"/>
    <x v="0"/>
    <x v="0"/>
    <s v="Yurt İçi"/>
    <s v="Türkiye"/>
  </r>
  <r>
    <s v="Q1"/>
    <x v="1"/>
    <x v="2"/>
    <m/>
    <s v="ERİKLİ SU VE MEŞRUBAT SAN. TİC. A.Ş"/>
    <s v="EH.03.003"/>
    <s v="Enroute Panorama - Uzman Destek Hizmeti"/>
    <s v="Univera - Nestle Waters"/>
    <x v="11"/>
    <s v="Enroute"/>
    <s v="Enroute"/>
    <n v="43750"/>
    <m/>
    <n v="1"/>
    <m/>
    <n v="43750"/>
    <m/>
    <n v="0"/>
    <m/>
    <n v="43750"/>
    <m/>
    <n v="0"/>
    <n v="0"/>
    <m/>
    <m/>
    <m/>
    <s v="Nestle"/>
    <x v="0"/>
    <s v="Yenileme"/>
    <s v="Hizmet"/>
    <s v="Uzman Destek Hizmeti"/>
    <s v="Key Account"/>
    <x v="0"/>
    <x v="0"/>
    <s v="Yurt İçi"/>
    <s v="Türkiye"/>
  </r>
  <r>
    <s v="Q1"/>
    <x v="1"/>
    <x v="2"/>
    <m/>
    <s v="Mey İçki Sanayi ve Ticaret A.Ş."/>
    <s v="EH.03.003"/>
    <s v="Enroute Panorama - Uzman Destek Hizmeti"/>
    <s v="Univera - Mey İçki"/>
    <x v="11"/>
    <s v="Enroute"/>
    <s v="Enroute"/>
    <n v="125000"/>
    <m/>
    <n v="1"/>
    <m/>
    <n v="125000"/>
    <m/>
    <n v="0"/>
    <m/>
    <n v="125000"/>
    <m/>
    <n v="0"/>
    <n v="0"/>
    <m/>
    <m/>
    <m/>
    <s v="Mey İçki"/>
    <x v="0"/>
    <s v="Yenileme"/>
    <s v="Hizmet"/>
    <s v="Uzman Destek Hizmeti"/>
    <s v="Key Account"/>
    <x v="0"/>
    <x v="0"/>
    <s v="Yurt İçi"/>
    <s v="Türkiye"/>
  </r>
  <r>
    <s v="Q1"/>
    <x v="1"/>
    <x v="2"/>
    <m/>
    <s v="NESTLE TÜRKIYE GIDA SANAYI A.S."/>
    <s v="EH.03.003"/>
    <s v="Enroute Panorama - Uzman Destek Hizmeti"/>
    <s v="Univera - Nestle Retail"/>
    <x v="11"/>
    <s v="Enroute"/>
    <s v="Enroute"/>
    <n v="43750"/>
    <m/>
    <n v="1"/>
    <m/>
    <n v="43750"/>
    <m/>
    <n v="0"/>
    <m/>
    <n v="43750"/>
    <m/>
    <n v="0"/>
    <n v="0"/>
    <m/>
    <m/>
    <m/>
    <s v="Nestle"/>
    <x v="0"/>
    <s v="Yenileme"/>
    <s v="Hizmet"/>
    <s v="Uzman Destek Hizmeti"/>
    <s v="Key Account"/>
    <x v="0"/>
    <x v="0"/>
    <s v="Yurt İçi"/>
    <s v="Türkiye"/>
  </r>
  <r>
    <s v="Q1"/>
    <x v="1"/>
    <x v="2"/>
    <m/>
    <s v="PERNOD RICARD ISTANBUL IÇ VE DIS TIC. LTD. STI"/>
    <s v="EH.03.003"/>
    <s v="Enroute Panorama - Uzman Destek Hizmeti"/>
    <s v="Univera - Pernod Ricard"/>
    <x v="13"/>
    <s v="Enroute"/>
    <s v="Enroute"/>
    <n v="150000"/>
    <m/>
    <n v="1"/>
    <m/>
    <n v="150000"/>
    <m/>
    <n v="0"/>
    <m/>
    <n v="150000"/>
    <m/>
    <n v="0"/>
    <n v="0"/>
    <m/>
    <m/>
    <m/>
    <s v="Pernod Ricard"/>
    <x v="0"/>
    <s v="Yenileme"/>
    <s v="Hizmet"/>
    <s v="Uzman Destek Hizmeti"/>
    <s v="Key Account"/>
    <x v="0"/>
    <x v="0"/>
    <s v="Yurt İçi"/>
    <s v="Türkiye"/>
  </r>
  <r>
    <s v="Q1"/>
    <x v="1"/>
    <x v="2"/>
    <m/>
    <s v="NESTLE TÜRKIYE GIDA SANAYI A.S."/>
    <s v="EH.03.006"/>
    <s v="Enroute Panorama - Uzaktan Kurulum ve Efitim Hizmeti"/>
    <s v="Univera - Nestle Professional"/>
    <x v="11"/>
    <s v="Enroute"/>
    <s v="Enroute"/>
    <n v="2948.23"/>
    <m/>
    <n v="25"/>
    <m/>
    <n v="73705.75"/>
    <m/>
    <n v="0"/>
    <m/>
    <n v="73705.75"/>
    <m/>
    <n v="0"/>
    <n v="0"/>
    <m/>
    <m/>
    <m/>
    <s v="Nestle"/>
    <x v="0"/>
    <s v="Yeni Satış"/>
    <s v="Hizmet"/>
    <s v="Kurulum ve Eğitim"/>
    <s v="Key Account"/>
    <x v="0"/>
    <x v="0"/>
    <s v="Yurt İçi"/>
    <s v="Türkiye"/>
  </r>
  <r>
    <s v="Q1"/>
    <x v="1"/>
    <x v="2"/>
    <m/>
    <s v="ULUDAG IÇECEK TÜRK ANONIM SIRKETI"/>
    <s v="EH.05.002"/>
    <s v="Enroute Panorama - Rapor Gelistirme Hizmeti"/>
    <s v="Univera - Uludağ İçecek"/>
    <x v="11"/>
    <s v="Enroute"/>
    <s v="Enroute"/>
    <n v="9828.36"/>
    <m/>
    <n v="10"/>
    <m/>
    <n v="98283.6"/>
    <m/>
    <n v="0"/>
    <m/>
    <n v="98283.6"/>
    <m/>
    <n v="0"/>
    <n v="0"/>
    <m/>
    <m/>
    <m/>
    <s v="Uludağ İçecek"/>
    <x v="0"/>
    <s v="Yeni Satış"/>
    <s v="Hizmet"/>
    <s v="Rapor Geliştirme"/>
    <s v="Key Account"/>
    <x v="0"/>
    <x v="0"/>
    <s v="Yurt İçi"/>
    <s v="Türkiye"/>
  </r>
  <r>
    <s v="Q1"/>
    <x v="1"/>
    <x v="2"/>
    <m/>
    <s v="PERNOD RICARD ISTANBUL IÇ VE DIS TIC. LTD. STI"/>
    <s v="EH.01.001"/>
    <s v="Enroute Panorama - Proje ve Ürün Yönetimi Danışmanlığı Hizmeti"/>
    <s v="Univera - Pernod Ricard"/>
    <x v="13"/>
    <s v="Enroute"/>
    <s v="Enroute"/>
    <n v="9638.4188861985476"/>
    <m/>
    <n v="4.13"/>
    <m/>
    <n v="39806.674599999998"/>
    <m/>
    <n v="4.5999999999999999E-3"/>
    <m/>
    <n v="39806.67"/>
    <m/>
    <n v="0"/>
    <n v="0"/>
    <m/>
    <m/>
    <m/>
    <s v="Pernod Ricard"/>
    <x v="0"/>
    <s v="Yeni Satış"/>
    <s v="Hizmet"/>
    <s v="Proje Yönetimi ve Danışmanlık"/>
    <s v="Key Account"/>
    <x v="0"/>
    <x v="0"/>
    <s v="Yurt İçi"/>
    <s v="Türkiye"/>
  </r>
  <r>
    <s v="Q1"/>
    <x v="1"/>
    <x v="2"/>
    <m/>
    <s v="ERBAK-ULUDAG PAZARLAMA SATIS VE DAGITIM A.S."/>
    <s v="EY.01.014"/>
    <s v="Enroute Panorama - Platform Back Office Kullanici Yazılımi (Enterprise)"/>
    <s v="Univera - Uludağ İçecek"/>
    <x v="11"/>
    <s v="Enroute"/>
    <s v="Enroute"/>
    <n v="6700"/>
    <m/>
    <n v="20"/>
    <m/>
    <n v="134000"/>
    <m/>
    <n v="0"/>
    <m/>
    <n v="134000"/>
    <m/>
    <n v="0"/>
    <n v="0"/>
    <m/>
    <m/>
    <m/>
    <s v="Uludağ İçecek"/>
    <x v="0"/>
    <s v="Yeni Satış"/>
    <s v="Lisans"/>
    <s v="Lisans Satışı"/>
    <s v="Key Account"/>
    <x v="0"/>
    <x v="0"/>
    <s v="Yurt İçi"/>
    <s v="Türkiye"/>
  </r>
  <r>
    <s v="Q1"/>
    <x v="1"/>
    <x v="2"/>
    <m/>
    <s v="PERNOD RICARD ISTANBUL IÇ VE DIS TIC. LTD. STI"/>
    <s v="EY.01.014"/>
    <s v="Enroute Panorama - Platform Back Office Kullanici Yazılımi (Enterprise)"/>
    <s v="Univera - Pernod Ricard"/>
    <x v="13"/>
    <s v="Enroute"/>
    <s v="Enroute"/>
    <n v="10194.49"/>
    <m/>
    <n v="10"/>
    <m/>
    <n v="101944.9"/>
    <m/>
    <n v="0"/>
    <m/>
    <n v="101944.9"/>
    <m/>
    <n v="0"/>
    <n v="0"/>
    <m/>
    <m/>
    <m/>
    <s v="Pernod Ricard"/>
    <x v="0"/>
    <s v="Yeni Satış"/>
    <s v="Lisans"/>
    <s v="Lisans Satışı"/>
    <s v="Key Account"/>
    <x v="0"/>
    <x v="0"/>
    <s v="Yurt İçi"/>
    <s v="Türkiye"/>
  </r>
  <r>
    <s v="Q1"/>
    <x v="1"/>
    <x v="2"/>
    <m/>
    <s v="ULUDAG IÇECEK TÜRK ANONIM SIRKETI"/>
    <s v="EY.01.014"/>
    <s v="Enroute Panorama - Platform Back Office Kullanici Yazılımi (Enterprise)"/>
    <s v="Univera - Uludağ İçecek"/>
    <x v="11"/>
    <s v="Enroute"/>
    <s v="Enroute"/>
    <n v="7032.4600000000009"/>
    <m/>
    <n v="10"/>
    <m/>
    <n v="70324.600000000006"/>
    <m/>
    <n v="0"/>
    <m/>
    <n v="70324.600000000006"/>
    <m/>
    <n v="0"/>
    <n v="0"/>
    <m/>
    <m/>
    <m/>
    <s v="Uludağ İçecek"/>
    <x v="0"/>
    <s v="Yeni Satış"/>
    <s v="Lisans"/>
    <s v="Lisans Satışı"/>
    <s v="Key Account"/>
    <x v="0"/>
    <x v="0"/>
    <s v="Yurt İçi"/>
    <s v="Türkiye"/>
  </r>
  <r>
    <s v="Q1"/>
    <x v="1"/>
    <x v="2"/>
    <m/>
    <s v="ULUDAG IÇECEK TÜRK ANONIM SIRKETI"/>
    <s v="EY.01.001"/>
    <s v="Enroute Panorama - Mobil Satis &amp; Dafitim Çözüm Yazılımi (Enterprise)"/>
    <s v="Univera - Uludağ İçecek"/>
    <x v="11"/>
    <s v="Enroute"/>
    <s v="Enroute"/>
    <n v="581751.56000000006"/>
    <m/>
    <n v="1"/>
    <m/>
    <n v="581751.56000000006"/>
    <m/>
    <n v="0"/>
    <m/>
    <n v="581751.56000000006"/>
    <m/>
    <n v="0"/>
    <n v="0"/>
    <m/>
    <m/>
    <m/>
    <s v="Uludağ İçecek"/>
    <x v="0"/>
    <s v="Yeni Satış"/>
    <s v="Lisans"/>
    <s v="Lisans Satışı"/>
    <s v="Key Account"/>
    <x v="0"/>
    <x v="0"/>
    <s v="Yurt İçi"/>
    <s v="Türkiye"/>
  </r>
  <r>
    <s v="Q1"/>
    <x v="1"/>
    <x v="2"/>
    <m/>
    <s v="ERBAK-ULUDAG PAZARLAMA SATIS VE DAGITIM A.S."/>
    <s v="EY.02.033"/>
    <s v="Enroute Panorama - Mobil Kullanici Yazılımi (Enterprise)"/>
    <s v="Univera - Uludağ İçecek"/>
    <x v="11"/>
    <s v="Enroute"/>
    <s v="Enroute"/>
    <n v="4714"/>
    <m/>
    <n v="20"/>
    <m/>
    <n v="94280"/>
    <m/>
    <n v="0"/>
    <m/>
    <n v="94280"/>
    <m/>
    <n v="0"/>
    <n v="0"/>
    <m/>
    <m/>
    <m/>
    <s v="Uludağ İçecek"/>
    <x v="0"/>
    <s v="Yeni Satış"/>
    <s v="Lisans"/>
    <s v="Lisans Satışı"/>
    <s v="Key Account"/>
    <x v="0"/>
    <x v="0"/>
    <s v="Yurt İçi"/>
    <s v="Türkiye"/>
  </r>
  <r>
    <s v="Q1"/>
    <x v="1"/>
    <x v="2"/>
    <m/>
    <s v="PERNOD RICARD ISTANBUL IÇ VE DIS TIC. LTD. STI"/>
    <s v="EY.02.033"/>
    <s v="Enroute Panorama - Mobil Kullanici Yazılımi (Enterprise)"/>
    <s v="Univera - Pernod Ricard"/>
    <x v="13"/>
    <s v="Enroute"/>
    <s v="Enroute"/>
    <n v="6196.13"/>
    <m/>
    <n v="5"/>
    <m/>
    <n v="30980.65"/>
    <m/>
    <n v="0"/>
    <m/>
    <n v="30980.65"/>
    <m/>
    <n v="0"/>
    <n v="0"/>
    <m/>
    <m/>
    <m/>
    <s v="Pernod Ricard"/>
    <x v="0"/>
    <s v="Yeni Satış"/>
    <s v="Lisans"/>
    <s v="Lisans Satışı"/>
    <s v="Key Account"/>
    <x v="0"/>
    <x v="0"/>
    <s v="Yurt İçi"/>
    <s v="Türkiye"/>
  </r>
  <r>
    <s v="Q3"/>
    <x v="1"/>
    <x v="8"/>
    <m/>
    <s v="DÜNYA MEŞRUBAT GIDA İNŞ.TURİZM PAZ. SAN. VE TİC. LTD. ŞTİ."/>
    <s v="EH.06.001"/>
    <s v="Enroute Panorama - Hosting Hizmeti"/>
    <s v="Univera - JTI"/>
    <x v="11"/>
    <s v="Hosting"/>
    <s v="Enroute"/>
    <n v="11921.530832"/>
    <m/>
    <n v="4"/>
    <m/>
    <m/>
    <m/>
    <m/>
    <m/>
    <n v="47686.123328000001"/>
    <m/>
    <m/>
    <m/>
    <m/>
    <m/>
    <m/>
    <s v="JTI"/>
    <x v="0"/>
    <s v="Yenileme"/>
    <s v="Hizmet"/>
    <s v="Hosting"/>
    <s v="Key Account"/>
    <x v="0"/>
    <x v="0"/>
    <s v="Yurt İçi"/>
    <s v="Türkiye"/>
  </r>
  <r>
    <s v="Q3"/>
    <x v="1"/>
    <x v="8"/>
    <m/>
    <s v="FLAŞ TURİZM İNŞAAT TAAHHÜT TİC. LTD. ŞTİ."/>
    <s v="EH.06.001"/>
    <s v="Enroute Panorama - Hosting Hizmeti"/>
    <s v="Univera - JTI"/>
    <x v="11"/>
    <s v="Hosting"/>
    <s v="Enroute"/>
    <n v="11930.104955999999"/>
    <m/>
    <n v="2"/>
    <m/>
    <n v="573.52"/>
    <m/>
    <n v="0"/>
    <m/>
    <n v="23860.209911999998"/>
    <m/>
    <m/>
    <m/>
    <m/>
    <m/>
    <m/>
    <s v="JTI"/>
    <x v="0"/>
    <s v="Yenileme"/>
    <s v="Hizmet"/>
    <s v="Hosting"/>
    <s v="Key Account"/>
    <x v="0"/>
    <x v="0"/>
    <s v="Yurt İçi"/>
    <s v="Türkiye"/>
  </r>
  <r>
    <s v="Q3"/>
    <x v="1"/>
    <x v="8"/>
    <m/>
    <s v="JTI INTERNATIONAL SA"/>
    <s v="EH.06.001"/>
    <s v="Enroute Panorama - Hosting Hizmeti"/>
    <s v="Univera - JTI İran"/>
    <x v="16"/>
    <s v="Hosting"/>
    <s v="Enroute"/>
    <n v="478223.38359600003"/>
    <m/>
    <n v="6"/>
    <m/>
    <m/>
    <m/>
    <m/>
    <m/>
    <n v="2869340.3015760002"/>
    <m/>
    <m/>
    <m/>
    <n v="1000001765"/>
    <m/>
    <m/>
    <s v="JTI"/>
    <x v="0"/>
    <s v="Yenileme"/>
    <s v="Hizmet"/>
    <s v="Hosting"/>
    <s v="Key Account"/>
    <x v="0"/>
    <x v="0"/>
    <s v="Yurt Dışı"/>
    <s v="İsviçre"/>
  </r>
  <r>
    <s v="Q3"/>
    <x v="1"/>
    <x v="8"/>
    <m/>
    <s v="KALPAKÇIOĞLU GIDA SAN. VE TİC. LTD. ŞTİ."/>
    <s v="EH.06.001"/>
    <s v="Enroute Panorama - Hosting Hizmeti"/>
    <s v="Univera - JTI"/>
    <x v="11"/>
    <s v="Hosting"/>
    <s v="Enroute"/>
    <n v="11957.1751"/>
    <m/>
    <n v="2"/>
    <m/>
    <n v="573.52"/>
    <m/>
    <n v="0"/>
    <m/>
    <n v="23914.350200000001"/>
    <m/>
    <m/>
    <m/>
    <m/>
    <m/>
    <m/>
    <s v="JTI"/>
    <x v="0"/>
    <s v="Yenileme"/>
    <s v="Hizmet"/>
    <s v="Hosting"/>
    <s v="Key Account"/>
    <x v="0"/>
    <x v="0"/>
    <s v="Yurt İçi"/>
    <s v="Türkiye"/>
  </r>
  <r>
    <s v="Q3"/>
    <x v="1"/>
    <x v="8"/>
    <m/>
    <s v="Nestle Gıda Sanayi A.Ş."/>
    <s v="EH.06.001"/>
    <s v="Enroute Panorama - Hosting Hizmeti"/>
    <s v="Univera - Nestle Retail"/>
    <x v="11"/>
    <s v="Hosting"/>
    <s v="Enroute"/>
    <n v="3899864.01"/>
    <m/>
    <n v="1"/>
    <m/>
    <m/>
    <m/>
    <m/>
    <m/>
    <n v="3899864.01"/>
    <m/>
    <m/>
    <m/>
    <m/>
    <m/>
    <m/>
    <s v="Nestle"/>
    <x v="0"/>
    <s v="Yenileme"/>
    <s v="Hizmet"/>
    <s v="Hosting"/>
    <s v="Key Account"/>
    <x v="0"/>
    <x v="0"/>
    <s v="Yurt İçi"/>
    <s v="Türkiye"/>
  </r>
  <r>
    <s v="Q3"/>
    <x v="1"/>
    <x v="8"/>
    <m/>
    <s v="Özçelik Meşrubat ve Gıda Mad.Tic.Paz.A.Ş."/>
    <s v="EH.06.001"/>
    <s v="Enroute Panorama - Hosting Hizmeti"/>
    <s v="Univera - JTI"/>
    <x v="11"/>
    <s v="Hosting"/>
    <s v="Enroute"/>
    <n v="11928.470423999999"/>
    <m/>
    <n v="1"/>
    <m/>
    <n v="286.76"/>
    <m/>
    <n v="0"/>
    <m/>
    <n v="11928.470423999999"/>
    <m/>
    <m/>
    <m/>
    <m/>
    <m/>
    <m/>
    <s v="JTI"/>
    <x v="0"/>
    <s v="Yenileme"/>
    <s v="Hizmet"/>
    <s v="Hosting"/>
    <s v="Key Account"/>
    <x v="0"/>
    <x v="0"/>
    <s v="Yurt İçi"/>
    <s v="Türkiye"/>
  </r>
  <r>
    <s v="Q3"/>
    <x v="1"/>
    <x v="8"/>
    <m/>
    <s v="Özçelik Meşrubat ve Gıda Mad.Tic.Paz.A.Ş."/>
    <s v="EH.06.001"/>
    <s v="Enroute Panorama - Hosting Hizmeti"/>
    <s v="Univera - JTI"/>
    <x v="11"/>
    <s v="Hosting"/>
    <s v="Enroute"/>
    <n v="11928.470424000001"/>
    <m/>
    <n v="5"/>
    <m/>
    <n v="1433.8"/>
    <m/>
    <n v="0"/>
    <m/>
    <n v="59642.352120000003"/>
    <m/>
    <m/>
    <m/>
    <m/>
    <m/>
    <m/>
    <s v="JTI"/>
    <x v="0"/>
    <s v="Yenileme"/>
    <s v="Hizmet"/>
    <s v="Hosting"/>
    <s v="Key Account"/>
    <x v="0"/>
    <x v="0"/>
    <s v="Yurt İçi"/>
    <s v="Türkiye"/>
  </r>
  <r>
    <s v="Q1"/>
    <x v="1"/>
    <x v="2"/>
    <m/>
    <s v="ULUDAG IÇECEK TÜRK ANONIM SIRKETI"/>
    <s v="EY.01.021"/>
    <s v="Enroute Panorama - Dafitim Kanali (Bayi/Distribütör/Sube) Yazılımi (Enterprise)"/>
    <s v="Univera - Uludağ İçecek"/>
    <x v="11"/>
    <s v="Enroute"/>
    <s v="Enroute"/>
    <n v="18789.490000000002"/>
    <m/>
    <n v="1"/>
    <m/>
    <n v="18789.490000000002"/>
    <m/>
    <n v="0"/>
    <m/>
    <n v="18789.490000000002"/>
    <m/>
    <n v="0"/>
    <n v="0"/>
    <m/>
    <m/>
    <m/>
    <s v="Uludağ İçecek"/>
    <x v="0"/>
    <s v="Yeni Satış"/>
    <s v="Lisans"/>
    <s v="Lisans Satışı"/>
    <s v="Key Account"/>
    <x v="0"/>
    <x v="0"/>
    <s v="Yurt İçi"/>
    <s v="Türkiye"/>
  </r>
  <r>
    <s v="Q1"/>
    <x v="1"/>
    <x v="1"/>
    <m/>
    <s v="DÜZEY TÜKETIM MAL. SAN. PAZ. VE TIC. A.S."/>
    <s v="EH.03.008"/>
    <s v="Enroute Panorama - Çağrı Merkezi Hizmeti (DDI / OutSource)"/>
    <s v="Univera - Düzey Tüketim"/>
    <x v="11"/>
    <s v="Enroute"/>
    <s v="Enroute"/>
    <n v="45600"/>
    <m/>
    <n v="1"/>
    <m/>
    <n v="45600"/>
    <m/>
    <n v="0"/>
    <m/>
    <n v="45600"/>
    <m/>
    <n v="0"/>
    <n v="0"/>
    <m/>
    <m/>
    <m/>
    <s v="Düzey"/>
    <x v="0"/>
    <s v="Yenileme"/>
    <s v="Hizmet"/>
    <s v="Çağrı Merkezi"/>
    <s v="Key Account"/>
    <x v="0"/>
    <x v="0"/>
    <s v="Yurt İçi"/>
    <s v="Türkiye"/>
  </r>
  <r>
    <s v="Q1"/>
    <x v="1"/>
    <x v="2"/>
    <m/>
    <s v="DOĞAN TREND OTOMOTİV TİCARET Hizmet VE TEKNOLOJİ ANONİM ŞİRKETİ"/>
    <s v="EH.03.001"/>
    <s v="Enroute Panorama - Çafri Merkezi Hizmeti  (MSD)"/>
    <s v="Univera - Doğan Trend"/>
    <x v="13"/>
    <s v="Enroute"/>
    <s v="Enroute"/>
    <n v="6000"/>
    <m/>
    <n v="50"/>
    <m/>
    <n v="300000"/>
    <m/>
    <n v="0"/>
    <m/>
    <n v="300000"/>
    <m/>
    <n v="0"/>
    <n v="0"/>
    <m/>
    <m/>
    <m/>
    <s v="Doğan Trend"/>
    <x v="0"/>
    <s v="Yenileme"/>
    <s v="Hizmet"/>
    <s v="Çağrı Merkezi"/>
    <s v="Key Account"/>
    <x v="0"/>
    <x v="0"/>
    <s v="Yurt İçi"/>
    <s v="Türkiye"/>
  </r>
  <r>
    <s v="Q1"/>
    <x v="1"/>
    <x v="2"/>
    <m/>
    <s v="SUZUKI MOTORLU ARAÇLAR PAZARLAMA A.S."/>
    <s v="EH.03.001"/>
    <s v="Enroute Panorama - Çafri Merkezi Hizmeti  (MSD)"/>
    <s v="Univera - Doğan Trend"/>
    <x v="13"/>
    <s v="Enroute"/>
    <s v="Enroute"/>
    <n v="6000"/>
    <m/>
    <n v="50"/>
    <m/>
    <n v="300000"/>
    <m/>
    <n v="0"/>
    <m/>
    <n v="300000"/>
    <m/>
    <n v="0"/>
    <n v="0"/>
    <m/>
    <m/>
    <m/>
    <s v="Doğan Trend"/>
    <x v="0"/>
    <s v="Yenileme"/>
    <s v="Hizmet"/>
    <s v="Çağrı Merkezi"/>
    <s v="Key Account"/>
    <x v="0"/>
    <x v="0"/>
    <s v="Yurt İçi"/>
    <s v="Türkiye"/>
  </r>
  <r>
    <s v="Q1"/>
    <x v="1"/>
    <x v="2"/>
    <m/>
    <s v="Mey İçki Sanayi ve Ticaret A.Ş."/>
    <s v="EH.03.004"/>
    <s v="Enroute Panorama - Admin Uzman Destek Hizmeti"/>
    <s v="Univera - Mey İçki"/>
    <x v="11"/>
    <s v="Enroute"/>
    <s v="Enroute"/>
    <n v="125000"/>
    <m/>
    <n v="2"/>
    <m/>
    <n v="250000"/>
    <m/>
    <n v="0"/>
    <m/>
    <n v="250000"/>
    <m/>
    <n v="0"/>
    <n v="0"/>
    <m/>
    <m/>
    <m/>
    <s v="Mey İçki"/>
    <x v="0"/>
    <s v="Yenileme"/>
    <s v="Hizmet"/>
    <s v="Uzman Destek Hizmeti"/>
    <s v="Key Account"/>
    <x v="0"/>
    <x v="0"/>
    <s v="Yurt İçi"/>
    <s v="Türkiye"/>
  </r>
  <r>
    <s v="Q3"/>
    <x v="1"/>
    <x v="8"/>
    <m/>
    <s v="BMC Otomotiv Sanayi ve Ticaret A. Ş."/>
    <s v="CDH.05.001"/>
    <s v="Calldesk Panorama - Yazılım Geliştirme Hizmeti"/>
    <s v="Univera - BMC"/>
    <x v="13"/>
    <s v="ServiceCore"/>
    <s v="Calldesk"/>
    <n v="14500"/>
    <m/>
    <n v="6"/>
    <m/>
    <m/>
    <m/>
    <m/>
    <m/>
    <n v="87000"/>
    <m/>
    <m/>
    <m/>
    <m/>
    <m/>
    <m/>
    <s v="BMC"/>
    <x v="0"/>
    <s v="Yeni Satış"/>
    <s v="Hizmet"/>
    <s v="Yazılım Geliştirme"/>
    <s v="Key Account"/>
    <x v="0"/>
    <x v="0"/>
    <s v="Yurt İçi"/>
    <s v="Türkiye"/>
  </r>
  <r>
    <s v="Q3"/>
    <x v="1"/>
    <x v="8"/>
    <m/>
    <s v="BMC Otomotiv Sanayi ve Ticaret A. Ş."/>
    <s v="CDH.05.001"/>
    <s v="Calldesk Panorama - Yazılım Geliştirme Hizmeti"/>
    <s v="Univera - BMC"/>
    <x v="13"/>
    <s v="ServiceCore"/>
    <s v="Calldesk"/>
    <n v="6090"/>
    <m/>
    <n v="1"/>
    <m/>
    <m/>
    <m/>
    <m/>
    <m/>
    <n v="6090"/>
    <m/>
    <m/>
    <m/>
    <m/>
    <m/>
    <m/>
    <s v="BMC"/>
    <x v="0"/>
    <s v="Yeni Satış"/>
    <s v="Hizmet"/>
    <s v="Yazılım Geliştirme"/>
    <s v="Key Account"/>
    <x v="0"/>
    <x v="0"/>
    <s v="Yurt İçi"/>
    <s v="Türkiye"/>
  </r>
  <r>
    <s v="Q3"/>
    <x v="1"/>
    <x v="8"/>
    <m/>
    <s v="BMC Otomotiv Sanayi ve Ticaret A. Ş."/>
    <s v="CDH.01.001"/>
    <s v="Calldesk Panorama - Proje ve Ürün Yönetimi Danışmanliğı Hizmeti"/>
    <s v="Univera - BMC"/>
    <x v="13"/>
    <s v="ServiceCore"/>
    <s v="Calldesk"/>
    <n v="14500"/>
    <m/>
    <n v="1"/>
    <m/>
    <m/>
    <m/>
    <m/>
    <m/>
    <n v="14500"/>
    <m/>
    <m/>
    <m/>
    <m/>
    <m/>
    <m/>
    <s v="BMC"/>
    <x v="0"/>
    <s v="Yeni Satış"/>
    <s v="Hizmet"/>
    <s v="Proje Yönetimi ve Danışmanlık"/>
    <s v="Key Account"/>
    <x v="0"/>
    <x v="0"/>
    <s v="Yurt İçi"/>
    <s v="Türkiye"/>
  </r>
  <r>
    <s v="Q4"/>
    <x v="1"/>
    <x v="9"/>
    <m/>
    <s v="Shell &amp; Turcas Petrol A.Ş."/>
    <s v="OH.02.001"/>
    <s v="Outsource Yazılım Bakımı Hizmeti"/>
    <s v="Univera - Shell Bee"/>
    <x v="13"/>
    <s v="Enroute"/>
    <s v="Outsource - Hizmet"/>
    <n v="307725"/>
    <m/>
    <n v="1"/>
    <m/>
    <n v="307725"/>
    <m/>
    <n v="0"/>
    <m/>
    <n v="307725"/>
    <m/>
    <m/>
    <m/>
    <s v="1000001766"/>
    <m/>
    <m/>
    <s v="Shell"/>
    <x v="3"/>
    <s v="Yenileme"/>
    <s v="Hizmet"/>
    <s v="Bakım ve Destek Hizmeti"/>
    <s v="Diğer"/>
    <x v="0"/>
    <x v="0"/>
    <s v="Yurt İçi"/>
    <s v="Türkiye"/>
  </r>
  <r>
    <s v="Q2"/>
    <x v="1"/>
    <x v="4"/>
    <m/>
    <s v="DOĞUŞ ÇAY VE GIDA MADD.ÜRT.PAZ.İTH.İHR.A.Ş"/>
    <s v="EY.04.012"/>
    <s v="Enroute Panorama E-Dönüsüm  Modül Yazılımi (Enterprise)"/>
    <s v="Univera Doğuş Çay Projesi"/>
    <x v="12"/>
    <s v="Enroute"/>
    <s v="Enroute"/>
    <n v="21750"/>
    <m/>
    <n v="1"/>
    <m/>
    <n v="29000"/>
    <m/>
    <n v="7250"/>
    <m/>
    <n v="21750"/>
    <m/>
    <n v="0"/>
    <n v="0"/>
    <m/>
    <m/>
    <m/>
    <s v="Doğuş Çay"/>
    <x v="0"/>
    <s v="Yeni Satış"/>
    <s v="Lisans"/>
    <s v="Lisans Satışı"/>
    <s v="Key Account"/>
    <x v="0"/>
    <x v="0"/>
    <s v="Yurt İçi"/>
    <s v="Türkiye"/>
  </r>
  <r>
    <s v="Q2"/>
    <x v="1"/>
    <x v="4"/>
    <m/>
    <s v="ÖZKILIÇ-BAKI ÖZKILIÇ"/>
    <s v="EY.04.012"/>
    <s v="Enroute Panorama E-Dönüsüm  Modül Yazılımi (Enterprise)"/>
    <s v="Univera Doğuş Çay Projesi"/>
    <x v="12"/>
    <s v="Enroute"/>
    <s v="Enroute"/>
    <n v="21750"/>
    <m/>
    <n v="1"/>
    <m/>
    <n v="29000"/>
    <m/>
    <n v="7250"/>
    <m/>
    <n v="21750"/>
    <m/>
    <n v="0"/>
    <n v="0"/>
    <m/>
    <m/>
    <m/>
    <s v="Doğuş Çay"/>
    <x v="0"/>
    <s v="Yeni Satış"/>
    <s v="Lisans"/>
    <s v="Lisans Satışı"/>
    <s v="Key Account"/>
    <x v="0"/>
    <x v="0"/>
    <s v="Yurt İçi"/>
    <s v="Türkiye"/>
  </r>
  <r>
    <s v="Q2"/>
    <x v="1"/>
    <x v="4"/>
    <m/>
    <s v="PERNOD RICARD ISTANBUL IÇ VE DIS TIC. LTD. STI"/>
    <s v="EH.03.006"/>
    <s v="Enroute Panorama - Uzaktan Kurulum ve Efitim Hizmeti"/>
    <s v="Univera - Pernod Ricard"/>
    <x v="13"/>
    <s v="Enroute"/>
    <s v="Enroute"/>
    <n v="6196.13"/>
    <m/>
    <n v="1"/>
    <m/>
    <n v="6196.13"/>
    <m/>
    <n v="0"/>
    <m/>
    <n v="6196.13"/>
    <m/>
    <n v="0"/>
    <n v="0"/>
    <m/>
    <m/>
    <m/>
    <s v="Pernod Ricard"/>
    <x v="0"/>
    <s v="Yeni Satış"/>
    <s v="Hizmet"/>
    <s v="Kurulum ve Eğitim"/>
    <s v="Key Account"/>
    <x v="0"/>
    <x v="0"/>
    <s v="Yurt İçi"/>
    <s v="Türkiye"/>
  </r>
  <r>
    <s v="Q2"/>
    <x v="1"/>
    <x v="4"/>
    <m/>
    <s v="DOĞUŞ ÇAY VE GIDA MADD.ÜRT.PAZ.İTH.İHR.A.Ş"/>
    <s v="EH.01.001"/>
    <s v="Enroute Panorama - Proje ve Ürün Yönetimi Danışmanlığı Hizmeti"/>
    <s v="Univera Doğuş Çay Projesi"/>
    <x v="12"/>
    <s v="Enroute"/>
    <s v="Enroute"/>
    <n v="14000"/>
    <m/>
    <n v="8"/>
    <m/>
    <n v="140000"/>
    <m/>
    <n v="28000"/>
    <m/>
    <n v="112000"/>
    <m/>
    <n v="0"/>
    <n v="0"/>
    <m/>
    <m/>
    <m/>
    <s v="Doğuş Çay"/>
    <x v="0"/>
    <s v="Yeni Satış"/>
    <s v="Hizmet"/>
    <s v="Proje Yönetimi ve Danışmanlık"/>
    <s v="Key Account"/>
    <x v="0"/>
    <x v="0"/>
    <s v="Yurt İçi"/>
    <s v="Türkiye"/>
  </r>
  <r>
    <s v="Q2"/>
    <x v="1"/>
    <x v="4"/>
    <m/>
    <s v="SATEM GRUP GIDA DAGITIM VE PAZARLAMA A.S."/>
    <s v="EH.01.001"/>
    <s v="Enroute Panorama - Proje ve Ürün Yönetimi Danışmanlığı Hizmeti"/>
    <s v="Univera - Oyak Grup"/>
    <x v="19"/>
    <s v="Enroute"/>
    <s v="Enroute"/>
    <n v="19600"/>
    <m/>
    <n v="2"/>
    <m/>
    <n v="49000"/>
    <m/>
    <n v="9800"/>
    <m/>
    <n v="39200"/>
    <m/>
    <n v="0"/>
    <n v="0"/>
    <m/>
    <m/>
    <m/>
    <s v="Oyak Grup"/>
    <x v="0"/>
    <s v="Yeni Satış"/>
    <s v="Hizmet"/>
    <s v="Proje Yönetimi ve Danışmanlık"/>
    <s v="Key Account"/>
    <x v="0"/>
    <x v="0"/>
    <s v="Yurt İçi"/>
    <s v="Türkiye"/>
  </r>
  <r>
    <s v="Q4"/>
    <x v="1"/>
    <x v="9"/>
    <m/>
    <s v="PERNOD RICARD İSTANBUL İÇ VE DIŞ TİC. LTD. ŞTİ"/>
    <s v="EH.06.001"/>
    <s v="Enroute Panorama - Hosting Hizmeti"/>
    <s v="Univera - Pernod Ricard"/>
    <x v="13"/>
    <s v="Hosting"/>
    <s v="Enroute"/>
    <n v="305232.42"/>
    <m/>
    <n v="1"/>
    <m/>
    <n v="305232.42"/>
    <m/>
    <n v="0"/>
    <m/>
    <n v="305232.42"/>
    <m/>
    <m/>
    <m/>
    <s v="1000001768"/>
    <m/>
    <m/>
    <s v="Pernod Ricard"/>
    <x v="0"/>
    <s v="Yenileme"/>
    <s v="Hizmet"/>
    <s v="Hosting"/>
    <s v="Key Account"/>
    <x v="0"/>
    <x v="0"/>
    <s v="Yurt İçi"/>
    <s v="Türkiye"/>
  </r>
  <r>
    <s v="Q4"/>
    <x v="1"/>
    <x v="9"/>
    <m/>
    <s v="Tadım Gıda Maddeleri San. ve Tic. A.Ş."/>
    <s v="EH.06.001"/>
    <s v="Enroute Panorama - Hosting Hizmeti"/>
    <s v="Univera - Tadım"/>
    <x v="19"/>
    <s v="Hosting"/>
    <s v="Enroute"/>
    <n v="215386.26"/>
    <m/>
    <n v="1"/>
    <m/>
    <n v="215386.26"/>
    <m/>
    <n v="0"/>
    <m/>
    <n v="215386.26"/>
    <m/>
    <m/>
    <m/>
    <s v="1000002013"/>
    <m/>
    <m/>
    <s v="Tadım"/>
    <x v="0"/>
    <s v="Yenileme"/>
    <s v="Hizmet"/>
    <s v="Hosting"/>
    <s v="Diğer"/>
    <x v="0"/>
    <x v="0"/>
    <s v="Yurt İçi"/>
    <s v="Türkiye"/>
  </r>
  <r>
    <s v="Q4"/>
    <x v="1"/>
    <x v="9"/>
    <m/>
    <s v="PANASONİC ELECTRİC WORKS ELEKTRİK SANAYİ VE TİCARET ANONİM ŞİRKETİ"/>
    <s v="SH.05.001"/>
    <s v="Stokbar Panorama - Yazılım Geliştirme Hizmeti"/>
    <s v="Univera - Panasonic"/>
    <x v="12"/>
    <s v="Stokbar"/>
    <s v="Stokbar"/>
    <n v="14000"/>
    <m/>
    <n v="4"/>
    <m/>
    <n v="56000"/>
    <m/>
    <n v="0"/>
    <m/>
    <n v="56000"/>
    <m/>
    <m/>
    <m/>
    <s v="1000001779"/>
    <m/>
    <m/>
    <s v="Panasonic"/>
    <x v="0"/>
    <s v="Yeni Satış"/>
    <s v="Hizmet"/>
    <s v="Yazılım Geliştirme"/>
    <s v="Diğer"/>
    <x v="0"/>
    <x v="0"/>
    <s v="Yurt İçi"/>
    <s v="Türkiye"/>
  </r>
  <r>
    <s v="Q4"/>
    <x v="1"/>
    <x v="9"/>
    <m/>
    <s v="PANASONİC ELECTRİC WORKS ELEKTRİK SANAYİ VE TİCARET ANONİM ŞİRKETİ"/>
    <s v="SH.01.001"/>
    <s v="Stokbar Panorama - Proje ve Ürün Yönetimi Danışmanlığı Hizmeti"/>
    <s v="Univera - Panasonic"/>
    <x v="12"/>
    <s v="Stokbar"/>
    <s v="Stokbar"/>
    <n v="14000"/>
    <m/>
    <n v="1"/>
    <m/>
    <n v="14000"/>
    <m/>
    <n v="0"/>
    <m/>
    <n v="14000"/>
    <m/>
    <m/>
    <m/>
    <s v="1000001779"/>
    <m/>
    <m/>
    <s v="Panasonic"/>
    <x v="0"/>
    <s v="Yeni Satış"/>
    <s v="Hizmet"/>
    <s v="Proje Yönetimi ve Danışmanlık"/>
    <s v="Diğer"/>
    <x v="0"/>
    <x v="0"/>
    <s v="Yurt İçi"/>
    <s v="Türkiye"/>
  </r>
  <r>
    <s v="Q4"/>
    <x v="1"/>
    <x v="9"/>
    <m/>
    <s v="DARDANEL DAĞITIM A.Ş."/>
    <s v="EH.06.001"/>
    <s v="Enroute Panorama - Hosting Hizmeti"/>
    <s v="Univera - Dardanel"/>
    <x v="12"/>
    <s v="Hosting"/>
    <s v="Enroute"/>
    <n v="83545.929999999993"/>
    <m/>
    <n v="1"/>
    <m/>
    <n v="83545.929999999993"/>
    <m/>
    <n v="0"/>
    <m/>
    <n v="83545.929999999993"/>
    <m/>
    <m/>
    <m/>
    <s v="1000001826"/>
    <m/>
    <m/>
    <s v="Dardanel"/>
    <x v="0"/>
    <s v="Yenileme"/>
    <s v="Hizmet"/>
    <s v="Hosting"/>
    <s v="Diğer"/>
    <x v="0"/>
    <x v="0"/>
    <s v="Yurt İçi"/>
    <s v="Türkiye"/>
  </r>
  <r>
    <s v="Q4"/>
    <x v="1"/>
    <x v="9"/>
    <m/>
    <s v="KENT GIDA MADDELERİ SAN VE TİC.AŞ."/>
    <s v="EH.06.001"/>
    <s v="Enroute Panorama - Hosting Hizmeti"/>
    <s v="Univera - Kent Gıda"/>
    <x v="12"/>
    <s v="Hosting"/>
    <s v="Enroute"/>
    <n v="132870.53"/>
    <m/>
    <n v="1"/>
    <m/>
    <n v="132870.53"/>
    <m/>
    <n v="0"/>
    <m/>
    <n v="132870.53"/>
    <m/>
    <m/>
    <m/>
    <s v="1000001822"/>
    <m/>
    <m/>
    <s v="Mondelez"/>
    <x v="0"/>
    <s v="Yenileme"/>
    <s v="Hizmet"/>
    <s v="Hosting"/>
    <s v="Key Account"/>
    <x v="0"/>
    <x v="0"/>
    <s v="Yurt İçi"/>
    <s v="Türkiye"/>
  </r>
  <r>
    <s v="Q4"/>
    <x v="1"/>
    <x v="9"/>
    <m/>
    <s v="RED BULL GIDA DAĞITIM VE PAZARLAMA TİCARET LTD. ŞTİ"/>
    <s v="EH.06.001"/>
    <s v="Enroute Panorama - Hosting Hizmeti"/>
    <s v="Univera - Redbull"/>
    <x v="12"/>
    <s v="Hosting"/>
    <s v="Enroute"/>
    <n v="123973.75"/>
    <m/>
    <n v="1"/>
    <m/>
    <n v="123973.75"/>
    <m/>
    <n v="0"/>
    <m/>
    <n v="123973.75"/>
    <m/>
    <m/>
    <m/>
    <s v="1000001823"/>
    <m/>
    <m/>
    <s v="Redbull"/>
    <x v="0"/>
    <s v="Yenileme"/>
    <s v="Hizmet"/>
    <s v="Hosting"/>
    <s v="Diğer"/>
    <x v="0"/>
    <x v="0"/>
    <s v="Yurt İçi"/>
    <s v="Türkiye"/>
  </r>
  <r>
    <s v="Q4"/>
    <x v="1"/>
    <x v="9"/>
    <m/>
    <s v="Tadım Gıda Maddeleri San. ve Tic. A.Ş."/>
    <s v="EH.06.001"/>
    <s v="Enroute Panorama - Hosting Hizmeti"/>
    <s v="Univera - Tadım"/>
    <x v="19"/>
    <s v="Hosting"/>
    <s v="Enroute"/>
    <n v="73353.98"/>
    <m/>
    <n v="1"/>
    <m/>
    <n v="73353.98"/>
    <m/>
    <n v="0"/>
    <m/>
    <n v="73353.98"/>
    <m/>
    <m/>
    <m/>
    <s v="1000002001"/>
    <m/>
    <m/>
    <s v="Tadım"/>
    <x v="0"/>
    <s v="Yenileme"/>
    <s v="Hizmet"/>
    <s v="Hosting"/>
    <s v="Diğer"/>
    <x v="0"/>
    <x v="0"/>
    <s v="Yurt İçi"/>
    <s v="Türkiye"/>
  </r>
  <r>
    <s v="Q4"/>
    <x v="1"/>
    <x v="9"/>
    <m/>
    <s v="TCHIBO KAHVE MAMÜLLERİ DAĞ. VE PAZ. TİC. LTD. ŞTİ."/>
    <s v="EH.06.001"/>
    <s v="Enroute Panorama - Hosting Hizmeti"/>
    <s v="Univera - Tchibo"/>
    <x v="12"/>
    <s v="Hosting"/>
    <s v="Enroute"/>
    <n v="12603.81"/>
    <m/>
    <n v="1"/>
    <m/>
    <n v="12603.81"/>
    <m/>
    <n v="0"/>
    <m/>
    <n v="12603.81"/>
    <m/>
    <m/>
    <m/>
    <s v="1000001824"/>
    <m/>
    <m/>
    <s v="Tchibo"/>
    <x v="3"/>
    <s v="Yeni Satış"/>
    <s v="Hizmet"/>
    <s v="Hosting"/>
    <s v="Diğer"/>
    <x v="0"/>
    <x v="0"/>
    <s v="Yurt İçi"/>
    <s v="Türkiye"/>
  </r>
  <r>
    <s v="Q4"/>
    <x v="1"/>
    <x v="9"/>
    <m/>
    <s v="TCHIBO KAHVE MAMÜLLERİ DAĞ. VE PAZ. TİC. LTD. ŞTİ."/>
    <s v="EH.06.001"/>
    <s v="Enroute Panorama - Hosting Hizmeti"/>
    <s v="Univera - Tchibo"/>
    <x v="12"/>
    <s v="Hosting"/>
    <s v="Enroute"/>
    <n v="65105.523251999999"/>
    <m/>
    <n v="1"/>
    <m/>
    <n v="1564.92"/>
    <m/>
    <n v="0"/>
    <m/>
    <n v="65105.523251999999"/>
    <m/>
    <m/>
    <m/>
    <s v="1000001825"/>
    <m/>
    <m/>
    <s v="Tchibo"/>
    <x v="3"/>
    <s v="Yeni Satış"/>
    <s v="Hizmet"/>
    <s v="Hosting"/>
    <s v="Diğer"/>
    <x v="0"/>
    <x v="0"/>
    <s v="Yurt İçi"/>
    <s v="Türkiye"/>
  </r>
  <r>
    <s v="Q4"/>
    <x v="1"/>
    <x v="9"/>
    <m/>
    <s v="ROYAL CANIN TURKEY EVCİL HAYVAN ÜRÜNLERİ TİC. LTD. ŞTİ."/>
    <s v="QH.01.008"/>
    <s v="Quest Panorama - Q-Capture - Nöral Ağ Yeni Kategori Tanımlama (200 SKU)"/>
    <s v="Univera - Royal Canin"/>
    <x v="12"/>
    <s v="Quest"/>
    <s v="Q-CAPTURE"/>
    <n v="51996.75"/>
    <m/>
    <n v="1"/>
    <m/>
    <n v="1250"/>
    <m/>
    <n v="0"/>
    <m/>
    <n v="51996.75"/>
    <m/>
    <m/>
    <m/>
    <s v="1000001834"/>
    <m/>
    <m/>
    <s v="Royal Canin"/>
    <x v="0"/>
    <s v="Yeni Satış"/>
    <s v="Hizmet"/>
    <s v="Proje Yönetimi ve Danışmanlık"/>
    <s v="Diğer"/>
    <x v="0"/>
    <x v="0"/>
    <s v="Yurt İçi"/>
    <s v="Türkiye"/>
  </r>
  <r>
    <s v="Q4"/>
    <x v="1"/>
    <x v="9"/>
    <m/>
    <s v="ROYAL CANIN TURKEY EVCİL HAYVAN ÜRÜNLERİ TİC. LTD. ŞTİ."/>
    <s v="QH.01.013"/>
    <s v="Quest Panorama - Q-Capture - Görsel Tanımlama Sunucu Aylık Bakım Hizmeti"/>
    <s v="Univera - Royal Canin"/>
    <x v="12"/>
    <s v="Quest"/>
    <s v="Q-CAPTURE"/>
    <n v="25998.375"/>
    <m/>
    <n v="4"/>
    <m/>
    <n v="2500"/>
    <m/>
    <n v="0"/>
    <m/>
    <n v="103993.5"/>
    <m/>
    <m/>
    <m/>
    <s v="1000001834"/>
    <m/>
    <m/>
    <s v="Royal Canin"/>
    <x v="0"/>
    <s v="Yenileme"/>
    <s v="Lisans"/>
    <s v="Lisans Kiralama"/>
    <s v="Diğer"/>
    <x v="0"/>
    <x v="0"/>
    <s v="Yurt İçi"/>
    <s v="Türkiye"/>
  </r>
  <r>
    <s v="Q4"/>
    <x v="1"/>
    <x v="9"/>
    <m/>
    <s v="Loreal Türkiye Kozmetik Tic. ve San. A.Ş."/>
    <s v="QH.01.001"/>
    <s v="Quest Panorama - Proje ve Ürün Yönetimi Danışmanlığı Hizmeti"/>
    <s v="Univera - Loreal"/>
    <x v="13"/>
    <s v="Quest"/>
    <s v="Quest"/>
    <n v="20825"/>
    <m/>
    <n v="2.5"/>
    <m/>
    <n v="61250"/>
    <m/>
    <n v="9188"/>
    <m/>
    <n v="52062.5"/>
    <m/>
    <m/>
    <m/>
    <s v="1000001830"/>
    <m/>
    <m/>
    <s v="Loreal"/>
    <x v="0"/>
    <s v="Yeni Satış"/>
    <s v="Hizmet"/>
    <s v="Proje Yönetimi ve Danışmanlık"/>
    <s v="Diğer"/>
    <x v="0"/>
    <x v="0"/>
    <s v="Yurt İçi"/>
    <s v="Türkiye"/>
  </r>
  <r>
    <s v="Q4"/>
    <x v="1"/>
    <x v="9"/>
    <m/>
    <s v="ROYAL CANIN TURKEY EVCİL HAYVAN ÜRÜNLERİ TİC. LTD. ŞTİ."/>
    <s v="QH.01.001"/>
    <s v="Quest Panorama - Proje ve Ürün Yönetimi Danışmanlığı Hizmeti"/>
    <s v="Univera - Royal Canin"/>
    <x v="12"/>
    <s v="Quest"/>
    <s v="Quest"/>
    <n v="24958.440000000002"/>
    <m/>
    <n v="3"/>
    <m/>
    <n v="1800"/>
    <m/>
    <n v="0"/>
    <m/>
    <n v="74875.320000000007"/>
    <m/>
    <m/>
    <m/>
    <s v="1000001834"/>
    <m/>
    <m/>
    <s v="Royal Canin"/>
    <x v="0"/>
    <s v="Yeni Satış"/>
    <s v="Hizmet"/>
    <s v="Proje Yönetimi ve Danışmanlık"/>
    <s v="Diğer"/>
    <x v="0"/>
    <x v="0"/>
    <s v="Yurt İçi"/>
    <s v="Türkiye"/>
  </r>
  <r>
    <s v="Q2"/>
    <x v="1"/>
    <x v="4"/>
    <m/>
    <s v="ADA TICARET - ALI RECEP UYSAL"/>
    <s v="EYS.04.012"/>
    <s v="Enroute Panorama - E-Dönüsüm Modül Yazılımi Standart"/>
    <s v="Univera - Uludağ İçecek"/>
    <x v="11"/>
    <s v="E-Dönüşüm"/>
    <s v="E-Dönüşüm"/>
    <n v="11431"/>
    <m/>
    <n v="1"/>
    <m/>
    <n v="11431"/>
    <m/>
    <n v="0"/>
    <m/>
    <n v="11431"/>
    <m/>
    <n v="0"/>
    <n v="0"/>
    <m/>
    <m/>
    <m/>
    <s v="Uludağ İçecek"/>
    <x v="0"/>
    <s v="Yeni Satış"/>
    <s v="Lisans"/>
    <s v="Lisans Satışı"/>
    <s v="Key Account"/>
    <x v="0"/>
    <x v="0"/>
    <s v="Yurt İçi"/>
    <s v="Türkiye"/>
  </r>
  <r>
    <s v="Q2"/>
    <x v="1"/>
    <x v="4"/>
    <m/>
    <s v="ERBAK-ULUDAG PAZARLAMA SATIS VE DAGITIM A.S."/>
    <s v="EYS.04.012"/>
    <s v="Enroute Panorama - E-Dönüsüm Modül Yazılımi Standart"/>
    <s v="Univera - Uludağ İçecek"/>
    <x v="11"/>
    <s v="Enroute"/>
    <s v="Enroute"/>
    <n v="11431"/>
    <m/>
    <n v="1"/>
    <m/>
    <n v="11431"/>
    <m/>
    <n v="0"/>
    <m/>
    <n v="11431"/>
    <m/>
    <n v="0"/>
    <n v="0"/>
    <m/>
    <m/>
    <m/>
    <s v="Uludağ İçecek"/>
    <x v="0"/>
    <s v="Yeni Satış"/>
    <s v="Lisans"/>
    <s v="Lisans Satışı"/>
    <s v="Key Account"/>
    <x v="0"/>
    <x v="0"/>
    <s v="Yurt İçi"/>
    <s v="Türkiye"/>
  </r>
  <r>
    <s v="Q4"/>
    <x v="1"/>
    <x v="9"/>
    <m/>
    <s v="LEANK BUSİNESS SOLUTİONS LTD."/>
    <s v="WPH.02.001"/>
    <s v="Webplus Yazılım Bakımı Hizmeti"/>
    <s v="Univera - Kanal"/>
    <x v="5"/>
    <s v="Enroute"/>
    <s v="Webplus"/>
    <n v="6360"/>
    <m/>
    <n v="1"/>
    <m/>
    <n v="6360"/>
    <m/>
    <n v="0"/>
    <m/>
    <n v="6360"/>
    <m/>
    <m/>
    <m/>
    <s v="1000001865"/>
    <m/>
    <m/>
    <s v="Leank"/>
    <x v="0"/>
    <s v="Yenileme"/>
    <s v="Hizmet"/>
    <s v="Bakım ve Destek Hizmeti"/>
    <s v="Diğer"/>
    <x v="1"/>
    <x v="0"/>
    <s v="Yurt İçi"/>
    <s v="Türkiye"/>
  </r>
  <r>
    <s v="Q4"/>
    <x v="1"/>
    <x v="9"/>
    <m/>
    <s v="LEANK BUSİNESS SOLUTİONS LTD."/>
    <s v="WPH.02.001"/>
    <s v="Webplus Yazılım Bakımı Hizmeti"/>
    <s v="Univera - Kanal"/>
    <x v="5"/>
    <s v="Enroute"/>
    <s v="Webplus"/>
    <n v="2277"/>
    <m/>
    <n v="1"/>
    <m/>
    <n v="2277"/>
    <m/>
    <n v="0"/>
    <m/>
    <n v="2277"/>
    <m/>
    <m/>
    <m/>
    <s v="1000001865"/>
    <m/>
    <m/>
    <s v="Leank"/>
    <x v="0"/>
    <s v="Yenileme"/>
    <s v="Hizmet"/>
    <s v="Bakım ve Destek Hizmeti"/>
    <s v="Diğer"/>
    <x v="1"/>
    <x v="0"/>
    <s v="Yurt İçi"/>
    <s v="Türkiye"/>
  </r>
  <r>
    <s v="Q4"/>
    <x v="1"/>
    <x v="9"/>
    <m/>
    <s v="MİYA OTOMASYON VE BARKOD BILISIM SISTEMLERI SAN TİC. VE L.T.D. STI."/>
    <s v="WProje Yönetimi.02.002"/>
    <s v="Webplus DeliveryMan (Dağıtıcı) El Terminali Yazılımı - Android"/>
    <s v="Univera - Kanal"/>
    <x v="5"/>
    <s v="Enroute"/>
    <s v="Webplus"/>
    <n v="4550"/>
    <m/>
    <n v="6"/>
    <m/>
    <n v="27300"/>
    <m/>
    <n v="0"/>
    <m/>
    <n v="27300"/>
    <m/>
    <m/>
    <m/>
    <s v="1000001842"/>
    <m/>
    <m/>
    <s v="Miya"/>
    <x v="0"/>
    <s v="Yeni Satış"/>
    <s v="Lisans"/>
    <s v="Lisans Satışı"/>
    <s v="Diğer"/>
    <x v="1"/>
    <x v="1"/>
    <s v="Yurt İçi"/>
    <s v="Türkiye"/>
  </r>
  <r>
    <s v="Q4"/>
    <x v="1"/>
    <x v="9"/>
    <m/>
    <s v="MERT MERVE GIDA "/>
    <s v="UH.01.002"/>
    <s v="Unidox Kontör"/>
    <s v="Univera Kontör Satışı"/>
    <x v="6"/>
    <s v="E-Dönüşüm"/>
    <s v="Unidox"/>
    <n v="1.92"/>
    <m/>
    <n v="25000"/>
    <m/>
    <n v="48000"/>
    <m/>
    <n v="0"/>
    <m/>
    <n v="48000"/>
    <m/>
    <m/>
    <m/>
    <s v="1000001843"/>
    <m/>
    <m/>
    <s v="R. Benckiser"/>
    <x v="0"/>
    <s v="Yeni Satış"/>
    <s v="Kontor"/>
    <s v="Kontor Satışı"/>
    <s v="Diğer"/>
    <x v="0"/>
    <x v="0"/>
    <s v="Yurt İçi"/>
    <s v="Türkiye"/>
  </r>
  <r>
    <s v="Q4"/>
    <x v="1"/>
    <x v="9"/>
    <m/>
    <s v="ÖZERDEM GIDA İTH. MAD. TİC. SAN. LTD. ŞTİ."/>
    <s v="UH.01.002"/>
    <s v="Unidox Kontör"/>
    <s v="Univera Kontör Satışı"/>
    <x v="21"/>
    <s v="E-Dönüşüm"/>
    <s v="Unidox"/>
    <n v="4"/>
    <m/>
    <n v="5000"/>
    <m/>
    <n v="20000"/>
    <m/>
    <n v="0"/>
    <m/>
    <n v="20000"/>
    <m/>
    <m/>
    <m/>
    <s v="1000001869"/>
    <m/>
    <m/>
    <s v="Özerdem Gıda"/>
    <x v="3"/>
    <s v="Yeni Satış"/>
    <s v="Kontor"/>
    <s v="Kontor Satışı"/>
    <s v="Diğer"/>
    <x v="0"/>
    <x v="0"/>
    <s v="Yurt İçi"/>
    <s v="Türkiye"/>
  </r>
  <r>
    <s v="Q2"/>
    <x v="1"/>
    <x v="4"/>
    <m/>
    <s v="BROWN FORMAN İÇKİ TİC. LTD. ŞTİ."/>
    <s v="EH.05.002"/>
    <s v="Enroute Panorama - Rapor Gelistirme Hizmeti"/>
    <s v="Univera - Brown Forman"/>
    <x v="12"/>
    <s v="Enroute"/>
    <s v="Enroute"/>
    <n v="24500"/>
    <m/>
    <n v="1"/>
    <m/>
    <n v="24500"/>
    <m/>
    <n v="0"/>
    <m/>
    <n v="24500"/>
    <m/>
    <n v="0"/>
    <n v="0"/>
    <m/>
    <m/>
    <m/>
    <s v="Brown Forman"/>
    <x v="0"/>
    <s v="Yeni Satış"/>
    <s v="Hizmet"/>
    <s v="Rapor Geliştirme"/>
    <s v="Key Account"/>
    <x v="0"/>
    <x v="0"/>
    <s v="Yurt İçi"/>
    <s v="Türkiye"/>
  </r>
  <r>
    <s v="Q4"/>
    <x v="1"/>
    <x v="9"/>
    <m/>
    <s v="MATRIKS BİLGİSAYAR SİSTEMLERİ LTD.ŞTİ"/>
    <s v="WProje Yönetimi.02.001"/>
    <s v="Webplus (Android) Satış Temsilcisi Yazılımı"/>
    <s v="Univera - Kanal"/>
    <x v="5"/>
    <s v="Enroute"/>
    <s v="Webplus"/>
    <n v="2588"/>
    <m/>
    <n v="1"/>
    <m/>
    <n v="2588"/>
    <m/>
    <n v="0"/>
    <m/>
    <n v="2588"/>
    <m/>
    <m/>
    <m/>
    <s v="1000001886"/>
    <m/>
    <m/>
    <s v="Matriks"/>
    <x v="0"/>
    <s v="Yeni Satış"/>
    <s v="Lisans"/>
    <s v="Lisans Satışı"/>
    <s v="Diğer"/>
    <x v="1"/>
    <x v="2"/>
    <s v="Yurt İçi"/>
    <s v="Türkiye"/>
  </r>
  <r>
    <s v="Q4"/>
    <x v="1"/>
    <x v="9"/>
    <m/>
    <s v="MİYA OTOMASYON VE BARKOD BILISIM SISTEMLERI SAN TİC. VE L.T.D. STI."/>
    <s v="WProje Yönetimi.01.003"/>
    <s v="Web Plus Ek Kullanıcı Yazılımı (1 Kullanıcı)"/>
    <s v="Univera - Kanal"/>
    <x v="5"/>
    <s v="Enroute"/>
    <s v="Webplus"/>
    <n v="2588"/>
    <m/>
    <n v="1"/>
    <m/>
    <n v="2588"/>
    <m/>
    <n v="0"/>
    <m/>
    <n v="2588"/>
    <m/>
    <m/>
    <m/>
    <s v="1000001892"/>
    <m/>
    <m/>
    <s v="Miya"/>
    <x v="0"/>
    <s v="Yeni Satış"/>
    <s v="Lisans"/>
    <s v="Lisans Satışı"/>
    <s v="Diğer"/>
    <x v="1"/>
    <x v="1"/>
    <s v="Yurt İçi"/>
    <s v="Türkiye"/>
  </r>
  <r>
    <s v="Q4"/>
    <x v="1"/>
    <x v="9"/>
    <m/>
    <s v="OMAK TEKNOLOJİ MÜHENDİSLİK ENERJİ VE DIŞ TİCARET LİMİTED ŞİRKETİ"/>
    <s v="VY.04.006"/>
    <s v="Varuna SSH (Enterprise) - Teknisyen Yıllık  Kiralama"/>
    <s v="Univera - Omak"/>
    <x v="18"/>
    <s v="Varuna"/>
    <s v="Varuna"/>
    <n v="9812.52"/>
    <m/>
    <n v="20"/>
    <m/>
    <n v="4800"/>
    <m/>
    <n v="0"/>
    <m/>
    <n v="196250.4"/>
    <m/>
    <m/>
    <m/>
    <s v="1000001891"/>
    <m/>
    <m/>
    <s v="Omak"/>
    <x v="0"/>
    <s v="Yenileme"/>
    <s v="Lisans"/>
    <s v="Lisans Kiralama"/>
    <s v="Diğer"/>
    <x v="0"/>
    <x v="0"/>
    <s v="Yurt İçi"/>
    <s v="Türkiye"/>
  </r>
  <r>
    <s v="Q4"/>
    <x v="1"/>
    <x v="9"/>
    <m/>
    <s v="TT GIDA PAZARLAMA TURGUT YAVUZ"/>
    <s v="UH.01.002"/>
    <s v="Unidox Kontör"/>
    <s v="Univera Kontör Satışı"/>
    <x v="6"/>
    <s v="E-Dönüşüm"/>
    <s v="Unidox"/>
    <n v="1.57"/>
    <m/>
    <n v="100000"/>
    <m/>
    <n v="157000"/>
    <m/>
    <n v="0"/>
    <m/>
    <n v="157000"/>
    <m/>
    <m/>
    <m/>
    <s v="1000001889"/>
    <m/>
    <m/>
    <s v="TT Gıda"/>
    <x v="0"/>
    <s v="Yeni Satış"/>
    <s v="Kontor"/>
    <s v="Kontor Satışı"/>
    <s v="Diğer"/>
    <x v="0"/>
    <x v="0"/>
    <s v="Yurt İçi"/>
    <s v="Türkiye"/>
  </r>
  <r>
    <s v="Q4"/>
    <x v="1"/>
    <x v="9"/>
    <m/>
    <s v="MATRIKS BİLGİSAYAR SİSTEMLERİ LTD.ŞTİ"/>
    <s v="WPH.02.001"/>
    <s v="Webplus Yazılım Bakımı Hizmeti"/>
    <s v="Univera - Kanal"/>
    <x v="5"/>
    <s v="Enroute"/>
    <s v="Webplus"/>
    <n v="10000"/>
    <m/>
    <n v="2"/>
    <m/>
    <n v="20000"/>
    <m/>
    <n v="0"/>
    <m/>
    <n v="20000"/>
    <m/>
    <m/>
    <m/>
    <s v="1000001923"/>
    <m/>
    <m/>
    <s v="Matriks"/>
    <x v="0"/>
    <s v="Yenileme"/>
    <s v="Hizmet"/>
    <s v="Bakım ve Destek Hizmeti"/>
    <s v="Diğer"/>
    <x v="1"/>
    <x v="2"/>
    <s v="Yurt İçi"/>
    <s v="Türkiye"/>
  </r>
  <r>
    <s v="Q4"/>
    <x v="1"/>
    <x v="9"/>
    <m/>
    <s v="MELTEM YÜRÜRDURMAZ"/>
    <s v="UH.01.002"/>
    <s v="Unidox Kontör"/>
    <s v="Univera Kontör Satışı"/>
    <x v="21"/>
    <s v="E-Dönüşüm"/>
    <s v="Unidox"/>
    <n v="3"/>
    <m/>
    <n v="5000"/>
    <m/>
    <n v="15000"/>
    <m/>
    <n v="0"/>
    <m/>
    <n v="15000"/>
    <m/>
    <m/>
    <m/>
    <s v="1000001931"/>
    <m/>
    <m/>
    <s v="Redbull"/>
    <x v="0"/>
    <s v="Yeni Satış"/>
    <s v="Kontor"/>
    <s v="Kontor Satışı"/>
    <s v="Diğer"/>
    <x v="0"/>
    <x v="0"/>
    <s v="Yurt İçi"/>
    <s v="Türkiye"/>
  </r>
  <r>
    <s v="Q4"/>
    <x v="1"/>
    <x v="9"/>
    <m/>
    <s v="AYSANLAR GIDA OTOMOTİV TOPRAK MAHSULLERİ SANAYİ VE TİCARET LİMİTED ŞİRKETİ"/>
    <s v="UH.01.002"/>
    <s v="Unidox Kontör"/>
    <s v="Univera Kontör Satışı"/>
    <x v="21"/>
    <s v="E-Dönüşüm"/>
    <s v="Unidox"/>
    <n v="3.0110000000000001"/>
    <m/>
    <n v="10000"/>
    <m/>
    <n v="30110"/>
    <m/>
    <n v="0"/>
    <m/>
    <n v="30110"/>
    <m/>
    <m/>
    <m/>
    <s v="1000001914"/>
    <m/>
    <m/>
    <s v="Aysanlar"/>
    <x v="3"/>
    <s v="Yeni Satış"/>
    <s v="Kontor"/>
    <s v="Kontor Satışı"/>
    <s v="Diğer"/>
    <x v="0"/>
    <x v="0"/>
    <s v="Yurt İçi"/>
    <s v="Türkiye"/>
  </r>
  <r>
    <s v="Q2"/>
    <x v="1"/>
    <x v="4"/>
    <m/>
    <s v="BROWN FORMAN İÇKİ TİC. LTD. ŞTİ."/>
    <s v="EY.06.001"/>
    <s v="Enroute Panorama - Yazilim Gelistirme Hizmeti"/>
    <s v="Univera - Brown Forman"/>
    <x v="12"/>
    <s v="Enroute"/>
    <s v="Enroute"/>
    <n v="24500"/>
    <m/>
    <n v="2"/>
    <m/>
    <n v="49000"/>
    <m/>
    <n v="0"/>
    <m/>
    <n v="49000"/>
    <m/>
    <n v="0"/>
    <n v="0"/>
    <m/>
    <m/>
    <m/>
    <s v="Brown Forman"/>
    <x v="0"/>
    <s v="Yeni Satış"/>
    <s v="Hizmet"/>
    <s v="Yazılım Geliştirme"/>
    <s v="Key Account"/>
    <x v="0"/>
    <x v="0"/>
    <s v="Yurt İçi"/>
    <s v="Türkiye"/>
  </r>
  <r>
    <s v="Q2"/>
    <x v="1"/>
    <x v="4"/>
    <m/>
    <s v="BROWN FORMAN İÇKİ TİC. LTD. ŞTİ."/>
    <s v="EH.01.001"/>
    <s v="Enroute Panorama - Proje ve Ürün Yönetimi Danışmanlığı Hizmeti"/>
    <s v="Univera - Brown Forman"/>
    <x v="12"/>
    <s v="Enroute"/>
    <s v="Enroute"/>
    <n v="24500"/>
    <m/>
    <n v="1"/>
    <m/>
    <n v="24500"/>
    <m/>
    <n v="0"/>
    <m/>
    <n v="24500"/>
    <m/>
    <n v="0"/>
    <n v="0"/>
    <m/>
    <m/>
    <m/>
    <s v="Brown Forman"/>
    <x v="0"/>
    <s v="Yeni Satış"/>
    <s v="Hizmet"/>
    <s v="Proje Yönetimi ve Danışmanlık"/>
    <s v="Key Account"/>
    <x v="0"/>
    <x v="0"/>
    <s v="Yurt İçi"/>
    <s v="Türkiye"/>
  </r>
  <r>
    <s v="Q2"/>
    <x v="1"/>
    <x v="4"/>
    <m/>
    <s v="BROWN FORMAN İÇKİ TİC. LTD. ŞTİ."/>
    <s v="EY.06.001"/>
    <s v="Enroute Panorama - Yazilim Gelistirme Hizmeti"/>
    <s v="Univera - Brown Forman"/>
    <x v="12"/>
    <s v="Enroute"/>
    <s v="Enroute"/>
    <n v="24500"/>
    <m/>
    <n v="3"/>
    <m/>
    <n v="73500"/>
    <m/>
    <n v="0"/>
    <m/>
    <n v="73500"/>
    <m/>
    <n v="0"/>
    <n v="0"/>
    <m/>
    <m/>
    <m/>
    <s v="Brown Forman"/>
    <x v="0"/>
    <s v="Yeni Satış"/>
    <s v="Hizmet"/>
    <s v="Yazılım Geliştirme"/>
    <s v="Key Account"/>
    <x v="0"/>
    <x v="0"/>
    <s v="Yurt İçi"/>
    <s v="Türkiye"/>
  </r>
  <r>
    <s v="Q2"/>
    <x v="1"/>
    <x v="4"/>
    <m/>
    <s v="BROWN FORMAN İÇKİ TİC. LTD. ŞTİ."/>
    <s v="EH.01.002"/>
    <s v="Enroute Panorama - Proje Destek Uzmani Hizmeti"/>
    <s v="Univera - Brown Forman"/>
    <x v="12"/>
    <s v="Enroute"/>
    <s v="Enroute"/>
    <n v="24500"/>
    <m/>
    <n v="1"/>
    <m/>
    <n v="24500"/>
    <m/>
    <n v="0"/>
    <m/>
    <n v="24500"/>
    <m/>
    <n v="0"/>
    <n v="0"/>
    <m/>
    <m/>
    <m/>
    <s v="Brown Forman"/>
    <x v="0"/>
    <s v="Yenileme"/>
    <s v="Hizmet"/>
    <s v="Proje Yönetimi ve Danışmanlık"/>
    <s v="Key Account"/>
    <x v="0"/>
    <x v="0"/>
    <s v="Yurt İçi"/>
    <s v="Türkiye"/>
  </r>
  <r>
    <s v="Q4"/>
    <x v="1"/>
    <x v="9"/>
    <m/>
    <s v="BULAN TİCARET - TUNÇ BULAN"/>
    <s v="UH.01.002"/>
    <s v="Unidox Kontör"/>
    <s v="Univera Kontör Satışı"/>
    <x v="6"/>
    <s v="E-Dönüşüm"/>
    <s v="Unidox"/>
    <n v="1.39"/>
    <m/>
    <n v="100000"/>
    <m/>
    <n v="139000"/>
    <m/>
    <n v="0"/>
    <m/>
    <n v="139000"/>
    <m/>
    <m/>
    <m/>
    <s v="1000001970"/>
    <m/>
    <m/>
    <s v="Sarper İçecek"/>
    <x v="0"/>
    <s v="Yeni Satış"/>
    <s v="Kontor"/>
    <s v="Kontor Satışı"/>
    <s v="Diğer"/>
    <x v="0"/>
    <x v="0"/>
    <s v="Yurt İçi"/>
    <s v="Türkiye"/>
  </r>
  <r>
    <s v="Q4"/>
    <x v="1"/>
    <x v="9"/>
    <m/>
    <s v="MİYA OTOMASYON VE BARKOD BILISIM SISTEMLERI SAN TİC. VE L.T.D. STI."/>
    <s v="UH.01.002"/>
    <s v="Unidox Kontör"/>
    <s v="Univera Kontör Satışı"/>
    <x v="6"/>
    <s v="E-Dönüşüm"/>
    <s v="Unidox"/>
    <n v="1.111"/>
    <m/>
    <n v="100000"/>
    <m/>
    <n v="111100"/>
    <m/>
    <n v="0"/>
    <m/>
    <n v="111100"/>
    <m/>
    <m/>
    <m/>
    <s v="1000001952"/>
    <m/>
    <m/>
    <s v="Miya"/>
    <x v="0"/>
    <s v="Yeni Satış"/>
    <s v="Kontor"/>
    <s v="Kontor Satışı"/>
    <s v="Diğer"/>
    <x v="1"/>
    <x v="0"/>
    <s v="Yurt İçi"/>
    <s v="Türkiye"/>
  </r>
  <r>
    <s v="Q4"/>
    <x v="1"/>
    <x v="9"/>
    <m/>
    <s v="MELİH BACAK OTOMOTİV SANAYİ VE TİCARET LTD. ŞTİ."/>
    <s v="UH.01.002"/>
    <s v="Unidox Kontör"/>
    <s v="Univera Kontör Satışı"/>
    <x v="21"/>
    <s v="E-Dönüşüm"/>
    <s v="Unidox"/>
    <n v="3.5419999999999998"/>
    <m/>
    <n v="10000"/>
    <m/>
    <n v="35420"/>
    <m/>
    <n v="0"/>
    <m/>
    <n v="35420"/>
    <m/>
    <m/>
    <m/>
    <s v="1000001986"/>
    <m/>
    <m/>
    <s v="Melih Bacak"/>
    <x v="3"/>
    <s v="Yeni Satış"/>
    <s v="Kontor"/>
    <s v="Kontor Satışı"/>
    <s v="Diğer"/>
    <x v="0"/>
    <x v="0"/>
    <s v="Yurt İçi"/>
    <s v="Türkiye"/>
  </r>
  <r>
    <s v="Q2"/>
    <x v="1"/>
    <x v="4"/>
    <m/>
    <s v="BROWN FORMAN İÇKİ TİC. LTD. ŞTİ."/>
    <s v="EY.06.001"/>
    <s v="Enroute Panorama - Yazilim Gelistirme Hizmeti"/>
    <s v="Univera - Brown Forman"/>
    <x v="12"/>
    <s v="Enroute"/>
    <s v="Enroute"/>
    <n v="26541.66"/>
    <m/>
    <n v="6"/>
    <m/>
    <n v="159249.96"/>
    <m/>
    <n v="0"/>
    <m/>
    <n v="159249.96"/>
    <m/>
    <n v="0"/>
    <n v="0"/>
    <m/>
    <m/>
    <m/>
    <s v="Brown Forman"/>
    <x v="0"/>
    <s v="Yeni Satış"/>
    <s v="Hizmet"/>
    <s v="Yazılım Geliştirme"/>
    <s v="Key Account"/>
    <x v="0"/>
    <x v="0"/>
    <s v="Yurt İçi"/>
    <s v="Türkiye"/>
  </r>
  <r>
    <s v="Q2"/>
    <x v="1"/>
    <x v="4"/>
    <m/>
    <s v="BROWN FORMAN İÇKİ TİC. LTD. ŞTİ."/>
    <s v="EH.05.002"/>
    <s v="Enroute Panorama - Rapor Gelistirme Hizmeti"/>
    <s v="Univera - Brown Forman"/>
    <x v="12"/>
    <s v="Enroute"/>
    <s v="Enroute"/>
    <n v="24500"/>
    <m/>
    <n v="9"/>
    <m/>
    <n v="220500"/>
    <m/>
    <n v="0"/>
    <m/>
    <n v="220500"/>
    <m/>
    <n v="0"/>
    <n v="0"/>
    <m/>
    <m/>
    <m/>
    <s v="Brown Forman"/>
    <x v="0"/>
    <s v="Yeni Satış"/>
    <s v="Hizmet"/>
    <s v="Rapor Geliştirme"/>
    <s v="Key Account"/>
    <x v="0"/>
    <x v="0"/>
    <s v="Yurt İçi"/>
    <s v="Türkiye"/>
  </r>
  <r>
    <s v="Q2"/>
    <x v="1"/>
    <x v="4"/>
    <m/>
    <s v="BROWN FORMAN İÇKİ TİC. LTD. ŞTİ."/>
    <s v="EH.01.001"/>
    <s v="Enroute Panorama - Proje ve Ürün Yönetimi Danışmanlığı Hizmeti"/>
    <s v="Univera - Brown Forman"/>
    <x v="12"/>
    <s v="Enroute"/>
    <s v="Enroute"/>
    <n v="24500"/>
    <m/>
    <n v="8"/>
    <m/>
    <n v="196000"/>
    <m/>
    <n v="0"/>
    <m/>
    <n v="196000"/>
    <m/>
    <n v="0"/>
    <n v="0"/>
    <m/>
    <m/>
    <m/>
    <s v="Brown Forman"/>
    <x v="0"/>
    <s v="Yeni Satış"/>
    <s v="Hizmet"/>
    <s v="Proje Yönetimi ve Danışmanlık"/>
    <s v="Key Account"/>
    <x v="0"/>
    <x v="0"/>
    <s v="Yurt İçi"/>
    <s v="Türkiye"/>
  </r>
  <r>
    <s v="Q2"/>
    <x v="1"/>
    <x v="4"/>
    <m/>
    <s v="ERBAK-ULUDAG PAZARLAMA SATIS VE DAGITIM A.S."/>
    <s v="EY.02.033"/>
    <s v="Enroute Panorama - Mobil Kullanici Yazılımi (Enterprise)"/>
    <s v="Univera - Uludağ İçecek"/>
    <x v="11"/>
    <s v="Enroute"/>
    <s v="Enroute"/>
    <n v="4714"/>
    <m/>
    <n v="30"/>
    <m/>
    <n v="141420"/>
    <m/>
    <n v="0"/>
    <m/>
    <n v="141420"/>
    <m/>
    <n v="0"/>
    <n v="0"/>
    <m/>
    <m/>
    <m/>
    <s v="Uludağ İçecek"/>
    <x v="0"/>
    <s v="Yeni Satış"/>
    <s v="Lisans"/>
    <s v="Lisans Satışı"/>
    <s v="Key Account"/>
    <x v="0"/>
    <x v="0"/>
    <s v="Yurt İçi"/>
    <s v="Türkiye"/>
  </r>
  <r>
    <s v="Q2"/>
    <x v="1"/>
    <x v="4"/>
    <m/>
    <s v="BROWN FORMAN İÇKİ TİC. LTD. ŞTİ."/>
    <s v="EH.01.003"/>
    <s v="Enroute Panorama - Kurulum ve Efitim Hizmeti"/>
    <s v="Univera - Brown Forman"/>
    <x v="12"/>
    <s v="Enroute"/>
    <s v="Enroute"/>
    <n v="16800"/>
    <m/>
    <n v="4"/>
    <m/>
    <n v="67200"/>
    <m/>
    <n v="0"/>
    <m/>
    <n v="67200"/>
    <m/>
    <n v="0"/>
    <n v="0"/>
    <m/>
    <m/>
    <m/>
    <s v="Brown Forman"/>
    <x v="0"/>
    <s v="Yeni Satış"/>
    <s v="Hizmet"/>
    <s v="Kurulum ve Eğitim"/>
    <s v="Key Account"/>
    <x v="0"/>
    <x v="0"/>
    <s v="Yurt İçi"/>
    <s v="Türkiye"/>
  </r>
  <r>
    <s v="Q2"/>
    <x v="1"/>
    <x v="4"/>
    <m/>
    <s v="ERBAK-ULUDAG PAZARLAMA SATIS VE DAGITIM A.S."/>
    <s v="EH.02.019"/>
    <s v="Enroute Panorama - Ek Yazılım Yazilim Bakimi, Yasatma ve Merkezi Destek Hizmeti"/>
    <s v="Univera - Uludağ İçecek"/>
    <x v="11"/>
    <s v="Enroute"/>
    <s v="Enroute"/>
    <n v="18149"/>
    <m/>
    <n v="1"/>
    <m/>
    <n v="18149"/>
    <m/>
    <n v="0"/>
    <m/>
    <n v="18149"/>
    <m/>
    <n v="0"/>
    <n v="0"/>
    <m/>
    <m/>
    <m/>
    <s v="Uludağ İçecek"/>
    <x v="0"/>
    <s v="Yeni Satış"/>
    <s v="Hizmet"/>
    <s v="Bakım ve Destek Hizmeti"/>
    <s v="Key Account"/>
    <x v="0"/>
    <x v="0"/>
    <s v="Yurt İçi"/>
    <s v="Türkiye"/>
  </r>
  <r>
    <s v="Q2"/>
    <x v="1"/>
    <x v="4"/>
    <m/>
    <s v="LODOS MESRUBAT TASIMACILIK GIDA LTD. STI ."/>
    <s v="EH.03.011"/>
    <s v="Enroute Panorama - E-Dönüsüm Modülü Kurulum Hizmeti"/>
    <s v="Univera - Nestle Professional"/>
    <x v="11"/>
    <s v="Enroute"/>
    <s v="Enroute"/>
    <n v="18200"/>
    <m/>
    <n v="1"/>
    <m/>
    <n v="22750"/>
    <m/>
    <n v="4550"/>
    <m/>
    <n v="18200"/>
    <m/>
    <n v="0"/>
    <n v="0"/>
    <m/>
    <m/>
    <m/>
    <s v="Nestle"/>
    <x v="0"/>
    <s v="Yeni Satış"/>
    <s v="Hizmet"/>
    <s v="Kurulum ve Eğitim"/>
    <s v="Key Account"/>
    <x v="0"/>
    <x v="0"/>
    <s v="Yurt İçi"/>
    <s v="Türkiye"/>
  </r>
  <r>
    <s v="Q4"/>
    <x v="1"/>
    <x v="9"/>
    <m/>
    <s v="TÜRKİYE'NİN OTOMOBİLİ GİRİŞİM GRUBU SANAYİ VE TİCARET A.Ş."/>
    <s v="CDH.05.001"/>
    <s v="Calldesk Panorama - Yazılım Geliştirme Hizmeti"/>
    <s v="Univera - Togg"/>
    <x v="12"/>
    <s v="ServiceCore"/>
    <s v="Calldesk"/>
    <n v="19600"/>
    <m/>
    <n v="6"/>
    <m/>
    <n v="147000"/>
    <m/>
    <n v="29400"/>
    <m/>
    <n v="117600"/>
    <m/>
    <m/>
    <m/>
    <s v="1000001991"/>
    <m/>
    <m/>
    <s v="TOGG"/>
    <x v="0"/>
    <s v="Yeni Satış"/>
    <s v="Hizmet"/>
    <s v="Yazılım Geliştirme"/>
    <s v="Key Account"/>
    <x v="0"/>
    <x v="0"/>
    <s v="Yurt İçi"/>
    <s v="Türkiye"/>
  </r>
  <r>
    <s v="Q4"/>
    <x v="1"/>
    <x v="9"/>
    <m/>
    <s v="TÜRKİYE'NİN OTOMOBİLİ GİRİŞİM GRUBU SANAYİ VE TİCARET A.Ş."/>
    <s v="CDH.01.001"/>
    <s v="Calldesk Panorama - Proje ve Ürün Yönetimi Danışmanlığı Hizmeti"/>
    <s v="Univera - Togg"/>
    <x v="12"/>
    <s v="ServiceCore"/>
    <s v="Calldesk"/>
    <n v="19600"/>
    <m/>
    <n v="6"/>
    <m/>
    <n v="147000"/>
    <m/>
    <n v="29400"/>
    <m/>
    <n v="117600"/>
    <m/>
    <m/>
    <m/>
    <s v="1000001991"/>
    <m/>
    <m/>
    <s v="TOGG"/>
    <x v="0"/>
    <s v="Yeni Satış"/>
    <s v="Hizmet"/>
    <s v="Proje Yönetimi ve Danışmanlık"/>
    <s v="Key Account"/>
    <x v="0"/>
    <x v="0"/>
    <s v="Yurt İçi"/>
    <s v="Türkiye"/>
  </r>
  <r>
    <s v="Q4"/>
    <x v="1"/>
    <x v="9"/>
    <m/>
    <s v="POLARİS YAZILIM ÇÖZÜMLERİ VE DANIŞMANLIK HİZMETLERİ LTD.ŞTİ."/>
    <s v="WProje Yönetimi.01.008"/>
    <s v="Webplus Distribution Satış-Dağıtım Yazılımı (Enterprise) Kiralama Hizmeti"/>
    <s v="Univera - Kanal"/>
    <x v="5"/>
    <s v="Enroute"/>
    <s v="Webplus"/>
    <n v="2362.5"/>
    <m/>
    <n v="1"/>
    <m/>
    <n v="2362.5"/>
    <m/>
    <n v="0"/>
    <m/>
    <n v="2362.5"/>
    <m/>
    <m/>
    <m/>
    <s v="1000002007"/>
    <m/>
    <m/>
    <s v="Polaris"/>
    <x v="0"/>
    <s v="Yeni Satış"/>
    <s v="Lisans"/>
    <s v="Lisans Kiralama"/>
    <s v="Diğer"/>
    <x v="1"/>
    <x v="5"/>
    <s v="Yurt İçi"/>
    <s v="Türkiye"/>
  </r>
  <r>
    <s v="Q4"/>
    <x v="1"/>
    <x v="9"/>
    <m/>
    <s v="OGER İÇECEK "/>
    <s v="UH.01.002"/>
    <s v="Unidox Kontör"/>
    <s v="Univera Kontör Satışı"/>
    <x v="6"/>
    <s v="E-Dönüşüm"/>
    <s v="Unidox"/>
    <n v="1.39"/>
    <m/>
    <n v="100000"/>
    <m/>
    <n v="139000"/>
    <m/>
    <n v="0"/>
    <m/>
    <n v="139000"/>
    <m/>
    <m/>
    <m/>
    <s v="1000001997"/>
    <m/>
    <m/>
    <s v="Sarper İçecek"/>
    <x v="0"/>
    <s v="Yeni Satış"/>
    <s v="Kontor"/>
    <s v="Kontor Satışı"/>
    <s v="Diğer"/>
    <x v="0"/>
    <x v="0"/>
    <s v="Yurt İçi"/>
    <s v="Türkiye"/>
  </r>
  <r>
    <s v="Q4"/>
    <x v="1"/>
    <x v="9"/>
    <m/>
    <s v="OVAM PİLİÇ PAZ. HAY. İNŞ. TAR. NAKL. TEKS. TAH. TİC. SAN. LTD. ŞTİ."/>
    <s v="UH.01.002"/>
    <s v="Unidox Kontör"/>
    <s v="Univera - Şen Piliç"/>
    <x v="21"/>
    <s v="E-Dönüşüm"/>
    <s v="Unidox"/>
    <n v="1.38"/>
    <m/>
    <n v="100000"/>
    <m/>
    <n v="138000"/>
    <m/>
    <n v="0"/>
    <m/>
    <n v="138000"/>
    <m/>
    <m/>
    <m/>
    <s v="1000002011"/>
    <m/>
    <m/>
    <s v="Şen Piliç"/>
    <x v="0"/>
    <s v="Yeni Satış"/>
    <s v="Kontor"/>
    <s v="Kontor Satışı"/>
    <s v="Diğer"/>
    <x v="0"/>
    <x v="0"/>
    <s v="Yurt İçi"/>
    <s v="Türkiye"/>
  </r>
  <r>
    <s v="Q4"/>
    <x v="1"/>
    <x v="9"/>
    <m/>
    <s v="BERK ÜÇGÜL-YUUMİ BABY"/>
    <s v="UH.01.002"/>
    <s v="Unidox Kontör"/>
    <s v="Univera Kontör Satışı"/>
    <x v="21"/>
    <s v="E-Dönüşüm"/>
    <s v="Unidox"/>
    <n v="3.4"/>
    <m/>
    <n v="7500"/>
    <m/>
    <n v="25500"/>
    <m/>
    <n v="0"/>
    <m/>
    <n v="25500"/>
    <m/>
    <m/>
    <m/>
    <s v="1000002008"/>
    <m/>
    <m/>
    <s v="Yuumi Baby"/>
    <x v="3"/>
    <s v="Yeni Satış"/>
    <s v="Kontor"/>
    <s v="Kontor Satışı"/>
    <s v="Diğer"/>
    <x v="0"/>
    <x v="0"/>
    <s v="Yurt İçi"/>
    <s v="Türkiye"/>
  </r>
  <r>
    <s v="Q2"/>
    <x v="1"/>
    <x v="4"/>
    <m/>
    <s v="LODOS MESRUBAT TASIMACILIK GIDA LTD. STI ."/>
    <s v="EY.04.012"/>
    <s v="Enroute Panorama E-Dönüsüm  Modül Yazılımi (Enterprise)"/>
    <s v="Univera - Nestle Professional"/>
    <x v="11"/>
    <s v="Enroute"/>
    <s v="Enroute"/>
    <n v="30160"/>
    <m/>
    <n v="1"/>
    <m/>
    <n v="37700"/>
    <m/>
    <n v="7540"/>
    <m/>
    <n v="30160"/>
    <m/>
    <n v="0"/>
    <n v="0"/>
    <m/>
    <m/>
    <m/>
    <s v="Nestle"/>
    <x v="0"/>
    <s v="Yeni Satış"/>
    <s v="Lisans"/>
    <s v="Lisans Satışı"/>
    <s v="Key Account"/>
    <x v="0"/>
    <x v="0"/>
    <s v="Yurt İçi"/>
    <s v="Türkiye"/>
  </r>
  <r>
    <s v="Q4"/>
    <x v="1"/>
    <x v="9"/>
    <m/>
    <s v="EROL GEVREK"/>
    <s v="UH.01.002"/>
    <s v="Unidox Kontör"/>
    <s v="Univera Kontör Satışı"/>
    <x v="21"/>
    <s v="E-Dönüşüm"/>
    <s v="Unidox"/>
    <n v="2.8340000000000001"/>
    <m/>
    <n v="10000"/>
    <m/>
    <n v="28340"/>
    <m/>
    <n v="0"/>
    <m/>
    <n v="28340"/>
    <m/>
    <m/>
    <m/>
    <s v="1000002035"/>
    <m/>
    <m/>
    <s v="Erol Gevrek"/>
    <x v="3"/>
    <s v="Yeni Satış"/>
    <s v="Kontor"/>
    <s v="Kontor Satışı"/>
    <s v="Diğer"/>
    <x v="0"/>
    <x v="0"/>
    <s v="Yurt İçi"/>
    <s v="Türkiye"/>
  </r>
  <r>
    <s v="Q4"/>
    <x v="1"/>
    <x v="9"/>
    <m/>
    <s v="Önerler Gıda ve İht.Mad.Dağ.Paz.Tic.Ltd.Şti"/>
    <s v="UH.01.002"/>
    <s v="Unidox Kontör"/>
    <s v="Univera Kontör Satışı"/>
    <x v="21"/>
    <s v="E-Dönüşüm"/>
    <s v="Unidox"/>
    <n v="5.6339999999999995"/>
    <m/>
    <n v="710"/>
    <m/>
    <n v="4000.14"/>
    <m/>
    <n v="0"/>
    <m/>
    <n v="4000.14"/>
    <m/>
    <m/>
    <m/>
    <s v="1000002025"/>
    <m/>
    <m/>
    <s v="Önerler Gıda"/>
    <x v="3"/>
    <s v="Yeni Satış"/>
    <s v="Kontor"/>
    <s v="Kontor Satışı"/>
    <s v="Diğer"/>
    <x v="0"/>
    <x v="0"/>
    <s v="Yurt İçi"/>
    <s v="Türkiye"/>
  </r>
  <r>
    <s v="Q4"/>
    <x v="1"/>
    <x v="9"/>
    <m/>
    <s v="PANASONİC ELECTRİC WORKS ELEKTRİK SANAYİ VE TİCARET ANONİM ŞİRKETİ"/>
    <s v="SH.03.002"/>
    <s v="Stokbar Panorama - Uzman Destek Hizmeti"/>
    <s v="Univera - Panasonic"/>
    <x v="11"/>
    <s v="Stokbar"/>
    <s v="Stokbar"/>
    <n v="165000"/>
    <m/>
    <n v="1"/>
    <m/>
    <n v="165000"/>
    <m/>
    <n v="0"/>
    <m/>
    <n v="165000"/>
    <m/>
    <m/>
    <m/>
    <s v="1000002019"/>
    <m/>
    <m/>
    <s v="Panasonic"/>
    <x v="0"/>
    <s v="Yenileme"/>
    <s v="Hizmet"/>
    <s v="Uzman Destek Hizmeti"/>
    <s v="Diğer"/>
    <x v="0"/>
    <x v="0"/>
    <s v="Yurt İçi"/>
    <s v="Türkiye"/>
  </r>
  <r>
    <s v="Q2"/>
    <x v="1"/>
    <x v="4"/>
    <m/>
    <s v="DOĞAN TREND OTOMOTİV TİCARET Hizmet VE TEKNOLOJİ ANONİM ŞİRKETİ"/>
    <s v="EH.01.005"/>
    <s v="Enroute Panorama Online Egitim"/>
    <s v="Univera - Doğan Trend"/>
    <x v="13"/>
    <s v="Enroute"/>
    <s v="Enroute"/>
    <n v="1500"/>
    <m/>
    <n v="2"/>
    <m/>
    <n v="3000"/>
    <m/>
    <n v="0"/>
    <m/>
    <n v="3000"/>
    <m/>
    <n v="0"/>
    <n v="0"/>
    <m/>
    <m/>
    <m/>
    <s v="Doğan Trend"/>
    <x v="0"/>
    <s v="Yeni Satış"/>
    <s v="Hizmet"/>
    <s v="Kurulum ve Eğitim"/>
    <s v="Key Account"/>
    <x v="0"/>
    <x v="0"/>
    <s v="Yurt İçi"/>
    <s v="Türkiye"/>
  </r>
  <r>
    <s v="Q4"/>
    <x v="1"/>
    <x v="9"/>
    <m/>
    <s v="MİYA OTOMASYON VE BARKOD BILISIM SISTEMLERI SAN TİC. VE L.T.D. STI."/>
    <s v="WPH.03.001"/>
    <s v="Webplus HOSTİNG Hizmetİ"/>
    <s v="Univera - Kanal"/>
    <x v="5"/>
    <s v="Hosting"/>
    <s v="Webplus"/>
    <n v="2597.0100000000002"/>
    <m/>
    <n v="4"/>
    <m/>
    <n v="10388.040000000001"/>
    <m/>
    <n v="0"/>
    <m/>
    <n v="10388.040000000001"/>
    <m/>
    <m/>
    <m/>
    <s v="1000002048"/>
    <m/>
    <m/>
    <s v="Miya"/>
    <x v="0"/>
    <s v="Yenileme"/>
    <s v="Hizmet"/>
    <s v="Hosting"/>
    <s v="Diğer"/>
    <x v="1"/>
    <x v="1"/>
    <s v="Yurt İçi"/>
    <s v="Türkiye"/>
  </r>
  <r>
    <s v="Q4"/>
    <x v="1"/>
    <x v="9"/>
    <m/>
    <s v="MİYA OTOMASYON VE BARKOD BILISIM SISTEMLERI SAN TİC. VE L.T.D. STI."/>
    <s v="WPH.03.001"/>
    <s v="Webplus HOSTİNG Hizmetİ"/>
    <s v="Univera - Kanal"/>
    <x v="5"/>
    <s v="Hosting"/>
    <s v="Webplus"/>
    <n v="2597.0100000000002"/>
    <m/>
    <n v="1"/>
    <m/>
    <n v="2597.0100000000002"/>
    <m/>
    <n v="0"/>
    <m/>
    <n v="2597.0100000000002"/>
    <m/>
    <m/>
    <m/>
    <s v="1000002049"/>
    <m/>
    <m/>
    <s v="Miya"/>
    <x v="0"/>
    <s v="Yenileme"/>
    <s v="Hizmet"/>
    <s v="Hosting"/>
    <s v="Diğer"/>
    <x v="1"/>
    <x v="1"/>
    <s v="Yurt İçi"/>
    <s v="Türkiye"/>
  </r>
  <r>
    <s v="Q4"/>
    <x v="1"/>
    <x v="9"/>
    <m/>
    <s v="MİYA OTOMASYON VE BARKOD BILISIM SISTEMLERI SAN TİC. VE L.T.D. STI."/>
    <s v="WPH.03.001"/>
    <s v="Webplus HOSTİNG Hizmetİ"/>
    <s v="Univera - Kanal"/>
    <x v="5"/>
    <s v="Hosting"/>
    <s v="Webplus"/>
    <n v="2422.04"/>
    <m/>
    <n v="1"/>
    <m/>
    <n v="2422.04"/>
    <m/>
    <n v="0"/>
    <m/>
    <n v="2422.04"/>
    <m/>
    <m/>
    <m/>
    <s v="1000002049"/>
    <m/>
    <m/>
    <s v="Miya"/>
    <x v="0"/>
    <s v="Yenileme"/>
    <s v="Hizmet"/>
    <s v="Hosting"/>
    <s v="Diğer"/>
    <x v="1"/>
    <x v="1"/>
    <s v="Yurt İçi"/>
    <s v="Türkiye"/>
  </r>
  <r>
    <s v="Q4"/>
    <x v="1"/>
    <x v="9"/>
    <m/>
    <s v="MİYA OTOMASYON VE BARKOD BILISIM SISTEMLERI SAN TİC. VE L.T.D. STI."/>
    <s v="WPH.03.001"/>
    <s v="Webplus HOSTİNG Hizmetİ"/>
    <s v="Univera - Kanal"/>
    <x v="5"/>
    <s v="Hosting"/>
    <s v="Webplus"/>
    <n v="5931.81"/>
    <m/>
    <n v="1"/>
    <m/>
    <n v="5931.81"/>
    <m/>
    <n v="0"/>
    <m/>
    <n v="5931.81"/>
    <m/>
    <m/>
    <m/>
    <s v="1000002050"/>
    <m/>
    <m/>
    <s v="Miya"/>
    <x v="0"/>
    <s v="Yenileme"/>
    <s v="Hizmet"/>
    <s v="Hosting"/>
    <s v="Diğer"/>
    <x v="1"/>
    <x v="1"/>
    <s v="Yurt İçi"/>
    <s v="Türkiye"/>
  </r>
  <r>
    <s v="Q4"/>
    <x v="1"/>
    <x v="9"/>
    <m/>
    <s v="MİYA OTOMASYON VE BARKOD BILISIM SISTEMLERI SAN TİC. VE L.T.D. STI."/>
    <s v="WPH.03.001"/>
    <s v="Webplus HOSTİNG Hizmetİ"/>
    <s v="Univera - Kanal"/>
    <x v="5"/>
    <s v="Hosting"/>
    <s v="Webplus"/>
    <n v="2597.0100000000002"/>
    <m/>
    <n v="4"/>
    <m/>
    <n v="10388.040000000001"/>
    <m/>
    <n v="0"/>
    <m/>
    <n v="10388.040000000001"/>
    <m/>
    <m/>
    <m/>
    <s v="1000002051"/>
    <m/>
    <m/>
    <s v="Miya"/>
    <x v="0"/>
    <s v="Yenileme"/>
    <s v="Hizmet"/>
    <s v="Hosting"/>
    <s v="Diğer"/>
    <x v="1"/>
    <x v="1"/>
    <s v="Yurt İçi"/>
    <s v="Türkiye"/>
  </r>
  <r>
    <s v="Q4"/>
    <x v="1"/>
    <x v="9"/>
    <m/>
    <s v="MİYA OTOMASYON VE BARKOD BILISIM SISTEMLERI SAN TİC. VE L.T.D. STI."/>
    <s v="WPH.03.001"/>
    <s v="Webplus HOSTİNG Hizmetİ"/>
    <s v="Univera - Kanal"/>
    <x v="5"/>
    <s v="Hosting"/>
    <s v="Webplus"/>
    <n v="3622.12"/>
    <m/>
    <n v="2"/>
    <m/>
    <n v="7244.24"/>
    <m/>
    <n v="0"/>
    <m/>
    <n v="7244.24"/>
    <m/>
    <m/>
    <m/>
    <s v="1000002051"/>
    <m/>
    <m/>
    <s v="Miya"/>
    <x v="0"/>
    <s v="Yenileme"/>
    <s v="Hizmet"/>
    <s v="Hosting"/>
    <s v="Diğer"/>
    <x v="1"/>
    <x v="1"/>
    <s v="Yurt İçi"/>
    <s v="Türkiye"/>
  </r>
  <r>
    <s v="Q4"/>
    <x v="1"/>
    <x v="9"/>
    <m/>
    <s v="MİYA OTOMASYON VE BARKOD BILISIM SISTEMLERI SAN TİC. VE L.T.D. STI."/>
    <s v="WPH.03.001"/>
    <s v="Webplus HOSTİNG Hizmetİ"/>
    <s v="Univera - Kanal"/>
    <x v="5"/>
    <s v="Hosting"/>
    <s v="Webplus"/>
    <n v="2988.88"/>
    <m/>
    <n v="1"/>
    <m/>
    <n v="2988.88"/>
    <m/>
    <n v="0"/>
    <m/>
    <n v="2988.88"/>
    <m/>
    <m/>
    <m/>
    <s v="1000002051"/>
    <m/>
    <m/>
    <s v="Miya"/>
    <x v="0"/>
    <s v="Yenileme"/>
    <s v="Hizmet"/>
    <s v="Hosting"/>
    <s v="Diğer"/>
    <x v="1"/>
    <x v="1"/>
    <s v="Yurt İçi"/>
    <s v="Türkiye"/>
  </r>
  <r>
    <s v="Q4"/>
    <x v="1"/>
    <x v="9"/>
    <m/>
    <s v="MİYA OTOMASYON VE BARKOD BILISIM SISTEMLERI SAN TİC. VE L.T.D. STI."/>
    <s v="WPH.03.001"/>
    <s v="Webplus HOSTİNG Hizmetİ"/>
    <s v="Univera - Kanal"/>
    <x v="5"/>
    <s v="Hosting"/>
    <s v="Webplus"/>
    <n v="2969.57"/>
    <m/>
    <n v="1"/>
    <m/>
    <n v="2969.57"/>
    <m/>
    <n v="0"/>
    <m/>
    <n v="2969.57"/>
    <m/>
    <m/>
    <m/>
    <s v="1000002052"/>
    <m/>
    <m/>
    <s v="Miya"/>
    <x v="0"/>
    <s v="Yenileme"/>
    <s v="Hizmet"/>
    <s v="Hosting"/>
    <s v="Diğer"/>
    <x v="1"/>
    <x v="1"/>
    <s v="Yurt İçi"/>
    <s v="Türkiye"/>
  </r>
  <r>
    <s v="Q4"/>
    <x v="1"/>
    <x v="9"/>
    <m/>
    <s v="MİYA OTOMASYON VE BARKOD BILISIM SISTEMLERI SAN TİC. VE L.T.D. STI."/>
    <s v="WPH.03.001"/>
    <s v="Webplus HOSTİNG Hizmetİ"/>
    <s v="Univera - Kanal"/>
    <x v="5"/>
    <s v="Hosting"/>
    <s v="Webplus"/>
    <n v="2984.63"/>
    <m/>
    <n v="1"/>
    <m/>
    <n v="2984.63"/>
    <m/>
    <n v="0"/>
    <m/>
    <n v="2984.63"/>
    <m/>
    <m/>
    <m/>
    <s v="1000002052"/>
    <m/>
    <m/>
    <s v="Miya"/>
    <x v="0"/>
    <s v="Yenileme"/>
    <s v="Hizmet"/>
    <s v="Hosting"/>
    <s v="Diğer"/>
    <x v="1"/>
    <x v="1"/>
    <s v="Yurt İçi"/>
    <s v="Türkiye"/>
  </r>
  <r>
    <s v="Q4"/>
    <x v="1"/>
    <x v="9"/>
    <m/>
    <s v="SERHAN GIDA-MURAT BARDAKKAYA"/>
    <s v="UH.01.002"/>
    <s v="Unidox Kontör"/>
    <s v="Univera Kontör Satışı"/>
    <x v="6"/>
    <s v="E-Dönüşüm"/>
    <s v="Unidox"/>
    <n v="3"/>
    <m/>
    <n v="10000"/>
    <m/>
    <n v="30000"/>
    <m/>
    <n v="0"/>
    <m/>
    <n v="30000"/>
    <m/>
    <m/>
    <m/>
    <s v="1000002063"/>
    <m/>
    <m/>
    <s v="Doğuş Çay"/>
    <x v="0"/>
    <s v="Yeni Satış"/>
    <s v="Kontor"/>
    <s v="Kontor Satışı"/>
    <s v="Diğer"/>
    <x v="0"/>
    <x v="0"/>
    <s v="Yurt İçi"/>
    <s v="Türkiye"/>
  </r>
  <r>
    <s v="Q4"/>
    <x v="1"/>
    <x v="9"/>
    <m/>
    <s v="FHP EV İÇİ KULLANIM ARAÇLARI SAN VE TC A.Ş/VİLEDA"/>
    <s v="QH.08.001"/>
    <s v="Quest Panorama - Hosting Hizmeti"/>
    <s v="Univera - Vileda"/>
    <x v="18"/>
    <s v="Hosting"/>
    <s v="Quest"/>
    <n v="18333"/>
    <m/>
    <n v="1"/>
    <m/>
    <n v="18333"/>
    <m/>
    <n v="0"/>
    <m/>
    <n v="18333"/>
    <m/>
    <m/>
    <m/>
    <s v="1000002067"/>
    <m/>
    <m/>
    <s v="Vileda"/>
    <x v="0"/>
    <s v="Yenileme"/>
    <s v="Hizmet"/>
    <s v="Hosting"/>
    <s v="Diğer"/>
    <x v="0"/>
    <x v="0"/>
    <s v="Yurt İçi"/>
    <s v="Türkiye"/>
  </r>
  <r>
    <s v="Q2"/>
    <x v="1"/>
    <x v="4"/>
    <m/>
    <s v="DOĞAN TREND OTOMOTİV TİCARET Hizmet VE TEKNOLOJİ ANONİM ŞİRKETİ"/>
    <s v="EH.01.005"/>
    <s v="Enroute Panorama Online Egitim"/>
    <s v="Univera - Doğan Trend"/>
    <x v="13"/>
    <s v="Enroute"/>
    <s v="Enroute"/>
    <n v="1500"/>
    <m/>
    <n v="2"/>
    <m/>
    <n v="3000"/>
    <m/>
    <n v="0"/>
    <m/>
    <n v="3000"/>
    <m/>
    <n v="0"/>
    <n v="0"/>
    <m/>
    <m/>
    <m/>
    <s v="Doğan Trend"/>
    <x v="0"/>
    <s v="Yeni Satış"/>
    <s v="Hizmet"/>
    <s v="Kurulum ve Eğitim"/>
    <s v="Key Account"/>
    <x v="0"/>
    <x v="0"/>
    <s v="Yurt İçi"/>
    <s v="Türkiye"/>
  </r>
  <r>
    <s v="Q2"/>
    <x v="1"/>
    <x v="4"/>
    <m/>
    <s v="DOĞAN TREND OTOMOTİV TİCARET Hizmet VE TEKNOLOJİ ANONİM ŞİRKETİ"/>
    <s v="EH.03.006"/>
    <s v="Enroute Panorama - Uzaktan Kurulum ve Efitim Hizmeti"/>
    <s v="Univera - Doğan Trend"/>
    <x v="13"/>
    <s v="Enroute"/>
    <s v="Enroute"/>
    <n v="10000"/>
    <m/>
    <n v="5"/>
    <m/>
    <n v="50000"/>
    <m/>
    <n v="0"/>
    <m/>
    <n v="50000"/>
    <m/>
    <n v="0"/>
    <n v="0"/>
    <m/>
    <m/>
    <m/>
    <s v="Doğan Trend"/>
    <x v="0"/>
    <s v="Yeni Satış"/>
    <s v="Hizmet"/>
    <s v="Kurulum ve Eğitim"/>
    <s v="Key Account"/>
    <x v="0"/>
    <x v="0"/>
    <s v="Yurt İçi"/>
    <s v="Türkiye"/>
  </r>
  <r>
    <s v="Q2"/>
    <x v="1"/>
    <x v="4"/>
    <m/>
    <s v="DOĞAN TREND OTOMOTİV TİCARET Hizmet VE TEKNOLOJİ ANONİM ŞİRKETİ"/>
    <s v="EH.03.006"/>
    <s v="Enroute Panorama - Uzaktan Kurulum ve Efitim Hizmeti"/>
    <s v="Univera - Doğan Trend"/>
    <x v="13"/>
    <s v="Enroute"/>
    <s v="Enroute"/>
    <n v="10000"/>
    <m/>
    <n v="3"/>
    <m/>
    <n v="30000"/>
    <m/>
    <n v="0"/>
    <m/>
    <n v="30000"/>
    <m/>
    <n v="0"/>
    <n v="0"/>
    <m/>
    <m/>
    <m/>
    <s v="Doğan Trend"/>
    <x v="0"/>
    <s v="Yeni Satış"/>
    <s v="Hizmet"/>
    <s v="Kurulum ve Eğitim"/>
    <s v="Key Account"/>
    <x v="0"/>
    <x v="0"/>
    <s v="Yurt İçi"/>
    <s v="Türkiye"/>
  </r>
  <r>
    <s v="Q4"/>
    <x v="1"/>
    <x v="9"/>
    <m/>
    <s v="MİYA OTOMASYON VE BARKOD BILISIM SISTEMLERI SAN TİC. VE L.T.D. STI."/>
    <s v="UH.01.002"/>
    <s v="Unidox Kontör"/>
    <s v="Univera Kontör Satışı"/>
    <x v="5"/>
    <s v="E-Dönüşüm"/>
    <s v="Unidox"/>
    <n v="2.125"/>
    <m/>
    <n v="10000"/>
    <m/>
    <n v="21250"/>
    <m/>
    <m/>
    <m/>
    <n v="21250"/>
    <m/>
    <m/>
    <m/>
    <s v="1000002096"/>
    <m/>
    <m/>
    <s v="Miya"/>
    <x v="0"/>
    <s v="Yeni Satış"/>
    <s v="Kontor"/>
    <s v="Kontor Satışı"/>
    <s v="Diğer"/>
    <x v="1"/>
    <x v="1"/>
    <s v="Yurt İçi"/>
    <s v="Türkiye"/>
  </r>
  <r>
    <s v="Q4"/>
    <x v="1"/>
    <x v="9"/>
    <m/>
    <s v="POLARİS YAZILIM ÇÖZÜMLERİ VE DANIŞMANLIK HİZMETLERİ LTD.ŞTİ."/>
    <s v="UH.01.002"/>
    <s v="Unidox Kontör"/>
    <s v="Univera Kontör Satışı"/>
    <x v="5"/>
    <s v="E-Dönüşüm"/>
    <s v="Unidox"/>
    <n v="4.1680000000000001"/>
    <m/>
    <n v="2000"/>
    <m/>
    <n v="8336"/>
    <m/>
    <m/>
    <m/>
    <n v="8336"/>
    <m/>
    <m/>
    <m/>
    <s v="1000002089"/>
    <m/>
    <m/>
    <s v="Polaris"/>
    <x v="0"/>
    <s v="Yeni Satış"/>
    <s v="Kontor"/>
    <s v="Kontor Satışı"/>
    <s v="Diğer"/>
    <x v="1"/>
    <x v="5"/>
    <s v="Yurt İçi"/>
    <s v="Türkiye"/>
  </r>
  <r>
    <s v="Q4"/>
    <x v="1"/>
    <x v="9"/>
    <m/>
    <s v="PANASONİC ELECTRİC WORKS ELEKTRİK SANAYİ VE TİCARET ANONİM ŞİRKETİ"/>
    <s v="SH.01.001"/>
    <s v="Stokbar Panorama - Proje ve Ürün Yönetimi Danışmanlığı Hizmeti"/>
    <s v="Univera - Panasonic"/>
    <x v="12"/>
    <s v="Stokbar"/>
    <s v="Stokbar"/>
    <n v="14000"/>
    <m/>
    <n v="1"/>
    <m/>
    <n v="14000"/>
    <m/>
    <m/>
    <m/>
    <n v="14000"/>
    <m/>
    <m/>
    <m/>
    <s v="1000002087"/>
    <m/>
    <m/>
    <s v="Panasonic"/>
    <x v="0"/>
    <s v="Yeni Satış"/>
    <s v="Hizmet"/>
    <s v="Proje Yönetimi ve Danışmanlık"/>
    <s v="Diğer"/>
    <x v="0"/>
    <x v="0"/>
    <s v="Yurt İçi"/>
    <s v="Türkiye"/>
  </r>
  <r>
    <s v="Q4"/>
    <x v="1"/>
    <x v="9"/>
    <m/>
    <s v="POLARİS YAZILIM ÇÖZÜMLERİ VE DANIŞMANLIK HİZMETLERİ LTD.ŞTİ."/>
    <s v="WPH.02.001"/>
    <s v="Webplus Yazılım Bakımı Hizmeti"/>
    <s v="Univera - Kanal"/>
    <x v="5"/>
    <s v="Enroute"/>
    <s v="Webplus"/>
    <n v="2570"/>
    <m/>
    <n v="1"/>
    <m/>
    <n v="2570"/>
    <m/>
    <m/>
    <m/>
    <n v="2570"/>
    <m/>
    <m/>
    <m/>
    <s v="1000002119"/>
    <m/>
    <m/>
    <s v="Polaris"/>
    <x v="0"/>
    <s v="Yenileme"/>
    <s v="Hizmet"/>
    <s v="Bakım ve Destek Hizmeti"/>
    <s v="Diğer"/>
    <x v="1"/>
    <x v="5"/>
    <s v="Yurt İçi"/>
    <s v="Türkiye"/>
  </r>
  <r>
    <s v="Q4"/>
    <x v="1"/>
    <x v="9"/>
    <m/>
    <s v="POLARİS YAZILIM ÇÖZÜMLERİ VE DANIŞMANLIK HİZMETLERİ LTD.ŞTİ."/>
    <s v="WProje Yönetimi.01.003"/>
    <s v="Web Plus Ek Kullanıcı Yazılımı (1 Kullanıcı)"/>
    <s v="Univera - Kanal"/>
    <x v="5"/>
    <s v="Enroute"/>
    <s v="Webplus"/>
    <n v="5733"/>
    <m/>
    <n v="2"/>
    <m/>
    <n v="12740"/>
    <m/>
    <m/>
    <m/>
    <n v="11466"/>
    <m/>
    <m/>
    <m/>
    <s v="1000002119"/>
    <m/>
    <m/>
    <s v="Polaris"/>
    <x v="0"/>
    <s v="Yeni Satış"/>
    <s v="Lisans"/>
    <s v="Lisans Satışı"/>
    <s v="Diğer"/>
    <x v="1"/>
    <x v="5"/>
    <s v="Yurt İçi"/>
    <s v="Türkiye"/>
  </r>
  <r>
    <s v="Q4"/>
    <x v="1"/>
    <x v="9"/>
    <m/>
    <s v="MİYA OTOMASYON VE BARKOD BILISIM SISTEMLERI SAN TİC. VE L.T.D. STI."/>
    <s v="UH.01.002"/>
    <s v="Unidox Kontör"/>
    <s v="Univera Kontör Satışı"/>
    <x v="5"/>
    <s v="E-Dönüşüm"/>
    <s v="Unidox"/>
    <n v="3.754"/>
    <m/>
    <n v="5000"/>
    <m/>
    <n v="18770"/>
    <m/>
    <m/>
    <m/>
    <n v="18770"/>
    <m/>
    <m/>
    <m/>
    <s v="1000002122"/>
    <m/>
    <m/>
    <s v="Miya"/>
    <x v="0"/>
    <s v="Yeni Satış"/>
    <s v="Kontor"/>
    <s v="Kontor Satışı"/>
    <s v="Diğer"/>
    <x v="1"/>
    <x v="1"/>
    <s v="Yurt İçi"/>
    <s v="Türkiye"/>
  </r>
  <r>
    <s v="Q4"/>
    <x v="1"/>
    <x v="9"/>
    <m/>
    <s v="Nestle Gıda Sanayi A.Ş."/>
    <s v="SH.02.001"/>
    <s v="Stokbar Panorama - Yazılım Bakımı Hizmeti"/>
    <s v="Univera - Nestle Rom"/>
    <x v="12"/>
    <s v="Stokbar"/>
    <s v="Stokbar"/>
    <n v="477839.28"/>
    <m/>
    <n v="1"/>
    <m/>
    <n v="477839.28"/>
    <m/>
    <m/>
    <m/>
    <n v="477839.28"/>
    <m/>
    <m/>
    <m/>
    <s v="1000002118"/>
    <m/>
    <m/>
    <s v="Nestle"/>
    <x v="0"/>
    <s v="Yenileme"/>
    <s v="Hizmet"/>
    <s v="Bakım ve Destek Hizmeti"/>
    <s v="Key Account"/>
    <x v="0"/>
    <x v="0"/>
    <s v="Yurt İçi"/>
    <s v="Türkiye"/>
  </r>
  <r>
    <s v="Q4"/>
    <x v="1"/>
    <x v="9"/>
    <m/>
    <s v="Nestle Gıda Sanayi A.Ş."/>
    <s v="SH.03.004"/>
    <s v="Stokbar Panorama - Çağrı Merkezi Hizmeti (Depo/Lokasyon)"/>
    <s v="Univera - Nestle Rom"/>
    <x v="12"/>
    <s v="Stokbar"/>
    <s v="Stokbar"/>
    <n v="40881.449999999997"/>
    <m/>
    <n v="1"/>
    <m/>
    <n v="40881.449999999997"/>
    <m/>
    <m/>
    <m/>
    <n v="40881.449999999997"/>
    <m/>
    <m/>
    <m/>
    <s v="1000002118"/>
    <m/>
    <m/>
    <s v="Nestle"/>
    <x v="0"/>
    <s v="Yenileme"/>
    <s v="Hizmet"/>
    <s v="Çağrı Merkezi"/>
    <s v="Key Account"/>
    <x v="0"/>
    <x v="0"/>
    <s v="Yurt İçi"/>
    <s v="Türkiye"/>
  </r>
  <r>
    <s v="Q4"/>
    <x v="1"/>
    <x v="9"/>
    <m/>
    <s v="JTI INTERNATIONAL SA"/>
    <s v="QH.02.001"/>
    <s v="Quest Panorama - Yazılım Bakımı, Yaşatma ve Merkezi Destek Hizmeti"/>
    <s v="Univera - JTI İran"/>
    <x v="13"/>
    <s v="Quest"/>
    <s v="Quest"/>
    <n v="87970.495441666673"/>
    <m/>
    <n v="12"/>
    <m/>
    <m/>
    <m/>
    <m/>
    <m/>
    <n v="1055645.9453"/>
    <m/>
    <m/>
    <m/>
    <n v="1000002133"/>
    <m/>
    <m/>
    <s v="JTI"/>
    <x v="0"/>
    <s v="Yenileme"/>
    <s v="Hizmet"/>
    <s v="Bakım ve Destek Hizmeti"/>
    <s v="Key Account"/>
    <x v="0"/>
    <x v="0"/>
    <s v="Yurt Dışı"/>
    <s v="İsviçre"/>
  </r>
  <r>
    <s v="Q1"/>
    <x v="1"/>
    <x v="2"/>
    <m/>
    <s v="ULUDAG IÇECEK TÜRK ANONIM SIRKETI"/>
    <s v="EY.02.033"/>
    <s v="Enroute Panorama - Mobil Kullanici Yazılımi (Enterprise)"/>
    <s v="Univera - Uludağ İçecek"/>
    <x v="11"/>
    <s v="Enroute"/>
    <s v="Enroute"/>
    <n v="4932.22"/>
    <m/>
    <n v="11"/>
    <m/>
    <n v="54254.42"/>
    <m/>
    <n v="0"/>
    <m/>
    <n v="54254.42"/>
    <m/>
    <n v="0"/>
    <n v="0"/>
    <m/>
    <m/>
    <m/>
    <s v="Uludağ İçecek"/>
    <x v="0"/>
    <s v="Yeni Satış"/>
    <s v="Lisans"/>
    <s v="Lisans Satışı"/>
    <s v="Key Account"/>
    <x v="0"/>
    <x v="0"/>
    <s v="Yurt İçi"/>
    <s v="Türkiye"/>
  </r>
  <r>
    <s v="Q4"/>
    <x v="1"/>
    <x v="9"/>
    <m/>
    <s v="JTI INTERNATIONAL SA"/>
    <s v="EH.06.001"/>
    <s v="Enroute Panorama - Hosting Hizmeti"/>
    <s v="Univera - JTI İran"/>
    <x v="13"/>
    <s v="Hosting"/>
    <s v="Enroute"/>
    <n v="425989.21280000004"/>
    <m/>
    <n v="12"/>
    <m/>
    <m/>
    <m/>
    <m/>
    <m/>
    <n v="5111870.5536000002"/>
    <m/>
    <m/>
    <m/>
    <n v="1000002133"/>
    <m/>
    <m/>
    <s v="JTI"/>
    <x v="0"/>
    <s v="Yenileme"/>
    <s v="Hizmet"/>
    <s v="Hosting"/>
    <s v="Key Account"/>
    <x v="0"/>
    <x v="0"/>
    <s v="Yurt Dışı"/>
    <s v="İsviçre"/>
  </r>
  <r>
    <s v="Q4"/>
    <x v="1"/>
    <x v="9"/>
    <m/>
    <s v="MİYA OTOMASYON VE BARKOD BILISIM SISTEMLERI SAN TİC. VE L.T.D. STI."/>
    <s v="WPH.02.001"/>
    <s v="Webplus Yazılım Bakımı Hizmeti"/>
    <s v="Univera - Kanal"/>
    <x v="5"/>
    <s v="Enroute"/>
    <s v="Webplus"/>
    <n v="8412"/>
    <m/>
    <n v="1"/>
    <m/>
    <m/>
    <m/>
    <m/>
    <m/>
    <n v="8412"/>
    <m/>
    <m/>
    <m/>
    <n v="1000002148"/>
    <m/>
    <m/>
    <s v="Miya"/>
    <x v="0"/>
    <s v="Yenileme"/>
    <s v="Hizmet"/>
    <s v="Bakım ve Destek Hizmeti"/>
    <s v="Diğer"/>
    <x v="1"/>
    <x v="1"/>
    <s v="Yurt İçi"/>
    <s v="Türkiye"/>
  </r>
  <r>
    <s v="Q4"/>
    <x v="1"/>
    <x v="9"/>
    <m/>
    <s v="MİYA OTOMASYON VE BARKOD BILISIM SISTEMLERI SAN TİC. VE L.T.D. STI."/>
    <s v="WPH.02.001"/>
    <s v="Webplus Yazılım Bakımı Hizmeti"/>
    <s v="Univera - Kanal"/>
    <x v="5"/>
    <s v="Enroute"/>
    <s v="Webplus"/>
    <n v="8792"/>
    <m/>
    <n v="1"/>
    <m/>
    <m/>
    <m/>
    <m/>
    <m/>
    <n v="8792"/>
    <m/>
    <m/>
    <m/>
    <n v="1000002149"/>
    <m/>
    <m/>
    <s v="Miya"/>
    <x v="0"/>
    <s v="Yenileme"/>
    <s v="Hizmet"/>
    <s v="Bakım ve Destek Hizmeti"/>
    <s v="Diğer"/>
    <x v="1"/>
    <x v="1"/>
    <s v="Yurt İçi"/>
    <s v="Türkiye"/>
  </r>
  <r>
    <s v="Q4"/>
    <x v="1"/>
    <x v="9"/>
    <m/>
    <s v="MİYA OTOMASYON VE BARKOD BILISIM SISTEMLERI SAN TİC. VE L.T.D. STI."/>
    <s v="WPY.01.007"/>
    <s v="Webplus E-Dönüşüm Yazılımı"/>
    <s v="Univera - Kanal"/>
    <x v="5"/>
    <s v="Enroute"/>
    <s v="Webplus"/>
    <n v="9775"/>
    <m/>
    <n v="1"/>
    <m/>
    <m/>
    <m/>
    <m/>
    <m/>
    <n v="9775"/>
    <m/>
    <m/>
    <m/>
    <n v="1000002148"/>
    <m/>
    <m/>
    <s v="Miya"/>
    <x v="0"/>
    <s v="Yeni Satış"/>
    <s v="Lisans"/>
    <s v="Lisans Satışı"/>
    <s v="Diğer"/>
    <x v="1"/>
    <x v="1"/>
    <s v="Yurt İçi"/>
    <s v="Türkiye"/>
  </r>
  <r>
    <s v="Q4"/>
    <x v="1"/>
    <x v="9"/>
    <m/>
    <s v="MİYA OTOMASYON VE BARKOD BILISIM SISTEMLERI SAN TİC. VE L.T.D. STI."/>
    <s v="WPY.01.007"/>
    <s v="Webplus E-Dönüşüm Yazılımı"/>
    <s v="Univera - Kanal"/>
    <x v="5"/>
    <s v="Enroute"/>
    <s v="Webplus"/>
    <n v="11500"/>
    <m/>
    <n v="1"/>
    <m/>
    <m/>
    <m/>
    <m/>
    <m/>
    <n v="11500"/>
    <m/>
    <m/>
    <m/>
    <n v="1000002149"/>
    <m/>
    <m/>
    <s v="Miya"/>
    <x v="0"/>
    <s v="Yeni Satış"/>
    <s v="Lisans"/>
    <s v="Lisans Satışı"/>
    <s v="Diğer"/>
    <x v="1"/>
    <x v="1"/>
    <s v="Yurt İçi"/>
    <s v="Türkiye"/>
  </r>
  <r>
    <s v="Q4"/>
    <x v="1"/>
    <x v="9"/>
    <m/>
    <s v="MİYA OTOMASYON VE BARKOD BILISIM SISTEMLERI SAN TİC. VE L.T.D. STI."/>
    <s v="WPY.01.006"/>
    <s v="Webplus Distribution Satış-Dağıtım Yazılımı (Light)"/>
    <s v="Univera - Kanal"/>
    <x v="5"/>
    <s v="Enroute"/>
    <s v="Webplus"/>
    <n v="14662.5"/>
    <m/>
    <n v="1"/>
    <m/>
    <m/>
    <m/>
    <m/>
    <m/>
    <n v="14662.5"/>
    <m/>
    <m/>
    <m/>
    <n v="1000002148"/>
    <m/>
    <m/>
    <s v="Miya"/>
    <x v="0"/>
    <s v="Yeni Satış"/>
    <s v="Lisans"/>
    <s v="Lisans Satışı"/>
    <s v="Diğer"/>
    <x v="1"/>
    <x v="1"/>
    <s v="Yurt İçi"/>
    <s v="Türkiye"/>
  </r>
  <r>
    <s v="Q4"/>
    <x v="1"/>
    <x v="9"/>
    <m/>
    <s v="MİYA OTOMASYON VE BARKOD BILISIM SISTEMLERI SAN TİC. VE L.T.D. STI."/>
    <s v="WPY.02.001"/>
    <s v="Webplus (Android) Satış Temsilcisi Yazılımı"/>
    <s v="Univera - Kanal"/>
    <x v="5"/>
    <s v="Enroute"/>
    <s v="Webplus"/>
    <n v="2199.7999999999997"/>
    <m/>
    <n v="3"/>
    <m/>
    <m/>
    <m/>
    <m/>
    <m/>
    <n v="6599.4"/>
    <m/>
    <m/>
    <m/>
    <n v="1000002148"/>
    <m/>
    <m/>
    <s v="Miya"/>
    <x v="0"/>
    <s v="Yeni Satış"/>
    <s v="Lisans"/>
    <s v="Lisans Satışı"/>
    <s v="Diğer"/>
    <x v="1"/>
    <x v="1"/>
    <s v="Yurt İçi"/>
    <s v="Türkiye"/>
  </r>
  <r>
    <s v="Q4"/>
    <x v="1"/>
    <x v="9"/>
    <m/>
    <s v="MİYA OTOMASYON VE BARKOD BILISIM SISTEMLERI SAN TİC. VE L.T.D. STI."/>
    <s v="WPY.01.003"/>
    <s v="Web Plus Ek Kullanıcı Yazılımı (1 Kullanıcı)"/>
    <s v="Univera - Kanal"/>
    <x v="5"/>
    <s v="Enroute"/>
    <s v="Webplus"/>
    <n v="1466.25"/>
    <m/>
    <n v="1"/>
    <m/>
    <m/>
    <m/>
    <m/>
    <m/>
    <n v="1466.25"/>
    <m/>
    <m/>
    <m/>
    <n v="1000002148"/>
    <m/>
    <m/>
    <s v="Miya"/>
    <x v="0"/>
    <s v="Yeni Satış"/>
    <s v="Lisans"/>
    <s v="Lisans Satışı"/>
    <s v="Diğer"/>
    <x v="1"/>
    <x v="1"/>
    <s v="Yurt İçi"/>
    <s v="Türkiye"/>
  </r>
  <r>
    <s v="Q4"/>
    <x v="1"/>
    <x v="9"/>
    <m/>
    <s v="MİYA OTOMASYON VE BARKOD BILISIM SISTEMLERI SAN TİC. VE L.T.D. STI."/>
    <s v="WPY.01.003"/>
    <s v="Web Plus Ek Kullanıcı Yazılımı (1 Kullanıcı)"/>
    <s v="Univera - Kanal"/>
    <x v="5"/>
    <s v="Enroute"/>
    <s v="Webplus"/>
    <n v="1725"/>
    <m/>
    <n v="1"/>
    <m/>
    <m/>
    <m/>
    <m/>
    <m/>
    <n v="1725"/>
    <m/>
    <m/>
    <m/>
    <n v="1000002149"/>
    <m/>
    <m/>
    <s v="Miya"/>
    <x v="0"/>
    <s v="Yeni Satış"/>
    <s v="Lisans"/>
    <s v="Lisans Satışı"/>
    <s v="Diğer"/>
    <x v="1"/>
    <x v="1"/>
    <s v="Yurt İçi"/>
    <s v="Türkiye"/>
  </r>
  <r>
    <s v="Q4"/>
    <x v="1"/>
    <x v="9"/>
    <m/>
    <s v="MİYA OTOMASYON VE BARKOD BILISIM SISTEMLERI SAN TİC. VE L.T.D. STI."/>
    <s v="UH.01.002"/>
    <s v="Unidox Kontör"/>
    <s v="Univera Kontör Satışı"/>
    <x v="5"/>
    <s v="E-Dönüşüm"/>
    <s v="Unidox"/>
    <n v="2.657"/>
    <m/>
    <n v="10000"/>
    <m/>
    <m/>
    <m/>
    <m/>
    <m/>
    <n v="26570"/>
    <m/>
    <m/>
    <m/>
    <n v="1000002150"/>
    <m/>
    <m/>
    <s v="Miya"/>
    <x v="0"/>
    <s v="Yeni Satış"/>
    <s v="Kontor"/>
    <s v="Kontor Satışı"/>
    <s v="Diğer"/>
    <x v="1"/>
    <x v="1"/>
    <s v="Yurt İçi"/>
    <s v="Türkiye"/>
  </r>
  <r>
    <s v="Q4"/>
    <x v="1"/>
    <x v="9"/>
    <m/>
    <s v="MİYA OTOMASYON VE BARKOD BILISIM SISTEMLERI SAN TİC. VE L.T.D. STI."/>
    <s v="UH.01.002"/>
    <s v="Unidox Kontör"/>
    <s v="Univera Kontör Satışı"/>
    <x v="5"/>
    <s v="E-Dönüşüm"/>
    <s v="Unidox"/>
    <n v="4.6319999999999997"/>
    <m/>
    <n v="2000"/>
    <m/>
    <m/>
    <m/>
    <m/>
    <m/>
    <n v="9264"/>
    <m/>
    <m/>
    <m/>
    <n v="1000002152"/>
    <m/>
    <m/>
    <s v="Miya"/>
    <x v="0"/>
    <s v="Yeni Satış"/>
    <s v="Kontor"/>
    <s v="Kontor Satışı"/>
    <s v="Diğer"/>
    <x v="1"/>
    <x v="1"/>
    <s v="Yurt İçi"/>
    <s v="Türkiye"/>
  </r>
  <r>
    <s v="Q4"/>
    <x v="1"/>
    <x v="9"/>
    <m/>
    <s v="GÜLER SÜTOĞLU"/>
    <s v="UH.01.002"/>
    <s v="Unidox Kontör"/>
    <s v="Univera Kontör Satışı"/>
    <x v="6"/>
    <s v="E-Dönüşüm"/>
    <s v="Unidox"/>
    <n v="1.92"/>
    <m/>
    <n v="25000"/>
    <m/>
    <m/>
    <m/>
    <m/>
    <m/>
    <n v="48000"/>
    <m/>
    <m/>
    <m/>
    <n v="1000002145"/>
    <m/>
    <m/>
    <s v="Güler Sütoğlu"/>
    <x v="0"/>
    <s v="Yeni Satış"/>
    <s v="Kontor"/>
    <s v="Kontor Satışı"/>
    <s v="Diğer"/>
    <x v="0"/>
    <x v="0"/>
    <s v="Yurt İçi"/>
    <s v="Türkiye"/>
  </r>
  <r>
    <s v="Q1"/>
    <x v="1"/>
    <x v="2"/>
    <m/>
    <s v="ULUDAG IÇECEK TÜRK ANONIM SIRKETI"/>
    <s v="EH.02.001"/>
    <s v="Enroute Panorama - Yillik Yazilim Bakimi, Yasatma ve Merkezi Destek Hizmeti"/>
    <s v="Univera - Uludağ İçecek"/>
    <x v="11"/>
    <s v="Enroute"/>
    <s v="Enroute"/>
    <n v="145599.9"/>
    <m/>
    <n v="1"/>
    <m/>
    <n v="145599.9"/>
    <m/>
    <n v="0"/>
    <m/>
    <n v="145599.9"/>
    <m/>
    <n v="0"/>
    <n v="0"/>
    <m/>
    <m/>
    <m/>
    <s v="Uludağ İçecek"/>
    <x v="0"/>
    <s v="Yenileme"/>
    <s v="Hizmet"/>
    <s v="Bakım ve Destek Hizmeti"/>
    <s v="Key Account"/>
    <x v="0"/>
    <x v="0"/>
    <s v="Yurt İçi"/>
    <s v="Türkiye"/>
  </r>
  <r>
    <s v="Q1"/>
    <x v="1"/>
    <x v="2"/>
    <m/>
    <s v="ULUDAG IÇECEK TÜRK ANONIM SIRKETI"/>
    <s v="EH.01.001"/>
    <s v="Enroute Panorama - Proje ve Ürün Yönetimi Danışmanlığı Hizmeti"/>
    <s v="Univera - Uludağ İçecek"/>
    <x v="11"/>
    <s v="Enroute"/>
    <s v="Enroute"/>
    <n v="11562.769999999999"/>
    <m/>
    <n v="30"/>
    <m/>
    <n v="346883.1"/>
    <m/>
    <n v="0"/>
    <m/>
    <n v="346883.1"/>
    <m/>
    <n v="0"/>
    <n v="0"/>
    <m/>
    <m/>
    <m/>
    <s v="Uludağ İçecek"/>
    <x v="0"/>
    <s v="Yeni Satış"/>
    <s v="Hizmet"/>
    <s v="Proje Yönetimi ve Danışmanlık"/>
    <s v="Key Account"/>
    <x v="0"/>
    <x v="0"/>
    <s v="Yurt İçi"/>
    <s v="Türkiye"/>
  </r>
  <r>
    <s v="Q1"/>
    <x v="1"/>
    <x v="2"/>
    <m/>
    <s v="ULUDAG IÇECEK TÜRK ANONIM SIRKETI"/>
    <s v="EYS.04.007"/>
    <s v="Enroute Panorama - Asset Tracker - Demirbas Takip Modül Yazılımi Standart"/>
    <s v="Univera - Uludağ İçecek"/>
    <x v="11"/>
    <s v="Enroute"/>
    <s v="Enroute"/>
    <n v="83768.240000000005"/>
    <m/>
    <n v="1"/>
    <m/>
    <n v="83768.240000000005"/>
    <m/>
    <n v="0"/>
    <m/>
    <n v="83768.240000000005"/>
    <m/>
    <n v="0"/>
    <n v="0"/>
    <m/>
    <m/>
    <m/>
    <s v="Uludağ İçecek"/>
    <x v="0"/>
    <s v="Yenileme"/>
    <s v="Lisans"/>
    <s v="Lisans Satışı"/>
    <s v="Key Account"/>
    <x v="0"/>
    <x v="0"/>
    <s v="Yurt İçi"/>
    <s v="Türkiye"/>
  </r>
  <r>
    <s v="Q4"/>
    <x v="1"/>
    <x v="9"/>
    <m/>
    <s v="MİYA OTOMASYON VE BARKOD BILISIM SISTEMLERI SAN TİC. VE L.T.D. STI."/>
    <s v="UH.01.002"/>
    <s v="Unidox Kontör"/>
    <s v="Univera Kontör Satışı"/>
    <x v="5"/>
    <s v="E-Dönüşüm"/>
    <s v="Unidox"/>
    <n v="2.657"/>
    <m/>
    <n v="10000"/>
    <m/>
    <m/>
    <m/>
    <m/>
    <m/>
    <n v="26570"/>
    <m/>
    <m/>
    <m/>
    <n v="1000002167"/>
    <m/>
    <m/>
    <s v="Miya"/>
    <x v="0"/>
    <s v="Yeni Satış"/>
    <s v="Kontor"/>
    <s v="Kontor Satışı"/>
    <s v="Diğer"/>
    <x v="1"/>
    <x v="1"/>
    <s v="Yurt İçi"/>
    <s v="Türkiye"/>
  </r>
  <r>
    <s v="Q4"/>
    <x v="1"/>
    <x v="9"/>
    <m/>
    <s v="EMEKSAR GIDA TURİZM SAN.TİC.LDT.ŞTİ"/>
    <s v="SH.02.001"/>
    <s v="Stokbar Panorama - Yazılım Bakımı Hizmeti"/>
    <s v="Univera - Unilever"/>
    <x v="13"/>
    <s v="Stokbar"/>
    <s v="Stokbar"/>
    <n v="54640"/>
    <m/>
    <n v="1"/>
    <m/>
    <m/>
    <m/>
    <m/>
    <m/>
    <n v="54640"/>
    <m/>
    <m/>
    <m/>
    <n v="1000002176"/>
    <m/>
    <m/>
    <s v="Unilever"/>
    <x v="0"/>
    <s v="Yenileme"/>
    <s v="Hizmet"/>
    <s v="Bakım ve Destek Hizmeti"/>
    <s v="Diğer"/>
    <x v="0"/>
    <x v="0"/>
    <s v="Yurt İçi"/>
    <s v="Türkiye"/>
  </r>
  <r>
    <s v="Q4"/>
    <x v="1"/>
    <x v="9"/>
    <m/>
    <s v="EMEKSAR GIDA TURİZM SAN.TİC.LDT.ŞTİ"/>
    <s v="SH.01.001"/>
    <s v="Stokbar Panorama - Proje ve Ürün Yönetimi Danışmanlığı Hizmeti"/>
    <s v="Univera - Unilever"/>
    <x v="13"/>
    <s v="Stokbar"/>
    <s v="Stokbar"/>
    <n v="15750"/>
    <m/>
    <n v="10"/>
    <m/>
    <n v="175000"/>
    <m/>
    <m/>
    <m/>
    <n v="157500"/>
    <m/>
    <m/>
    <m/>
    <n v="1000002176"/>
    <m/>
    <m/>
    <s v="Unilever"/>
    <x v="0"/>
    <s v="Yeni Satış"/>
    <s v="Hizmet"/>
    <s v="Proje Yönetimi ve Danışmanlık"/>
    <s v="Diğer"/>
    <x v="0"/>
    <x v="0"/>
    <s v="Yurt İçi"/>
    <s v="Türkiye"/>
  </r>
  <r>
    <s v="Q4"/>
    <x v="1"/>
    <x v="9"/>
    <m/>
    <s v="EMEKSAR GIDA TURİZM SAN.TİC.LDT.ŞTİ"/>
    <s v="SY.01.009"/>
    <s v="Stokbar Panorama - Platform Back Office Kullanıcı Yazılımı"/>
    <s v="Univera - Unilever"/>
    <x v="13"/>
    <s v="Stokbar"/>
    <s v="Stokbar"/>
    <n v="18525"/>
    <m/>
    <n v="1"/>
    <m/>
    <m/>
    <m/>
    <m/>
    <m/>
    <n v="18525"/>
    <m/>
    <m/>
    <m/>
    <n v="1000002176"/>
    <m/>
    <m/>
    <s v="Unilever"/>
    <x v="0"/>
    <s v="Yeni Satış"/>
    <s v="Lisans"/>
    <s v="Lisans Satışı"/>
    <s v="Diğer"/>
    <x v="0"/>
    <x v="0"/>
    <s v="Yurt İçi"/>
    <s v="Türkiye"/>
  </r>
  <r>
    <s v="Q4"/>
    <x v="1"/>
    <x v="9"/>
    <m/>
    <s v="EMEKSAR GIDA TURİZM SAN.TİC.LDT.ŞTİ"/>
    <s v="SY.02.002"/>
    <s v="Stokbar Panorama - Mobil (Android) Kullanıcı Yazılımı"/>
    <s v="Univera - Unilever"/>
    <x v="13"/>
    <s v="Stokbar"/>
    <s v="Stokbar"/>
    <n v="15300"/>
    <m/>
    <n v="5"/>
    <m/>
    <m/>
    <m/>
    <m/>
    <m/>
    <n v="76500"/>
    <m/>
    <m/>
    <m/>
    <n v="1000002176"/>
    <m/>
    <m/>
    <s v="Unilever"/>
    <x v="0"/>
    <s v="Yeni Satış"/>
    <s v="Lisans"/>
    <s v="Lisans Satışı"/>
    <s v="Diğer"/>
    <x v="0"/>
    <x v="0"/>
    <s v="Yurt İçi"/>
    <s v="Türkiye"/>
  </r>
  <r>
    <s v="Q4"/>
    <x v="1"/>
    <x v="9"/>
    <m/>
    <s v="EMEKSAR GIDA TURİZM SAN.TİC.LDT.ŞTİ"/>
    <s v="SY.01.008"/>
    <s v="Stokbar Panorama - Depo / Lokasyon Yazılımı"/>
    <s v="Univera - Unilever"/>
    <x v="13"/>
    <s v="Stokbar"/>
    <s v="Stokbar"/>
    <n v="139000"/>
    <m/>
    <n v="1"/>
    <m/>
    <m/>
    <m/>
    <m/>
    <m/>
    <n v="139000"/>
    <m/>
    <m/>
    <m/>
    <n v="1000002176"/>
    <m/>
    <m/>
    <s v="Unilever"/>
    <x v="0"/>
    <s v="Yeni Satış"/>
    <s v="Lisans"/>
    <s v="Lisans Satışı"/>
    <s v="Diğer"/>
    <x v="0"/>
    <x v="0"/>
    <s v="Yurt İçi"/>
    <s v="Türkiye"/>
  </r>
  <r>
    <s v="Q4"/>
    <x v="1"/>
    <x v="9"/>
    <m/>
    <s v="EMEKSAR GIDA TURİZM SAN.TİC.LDT.ŞTİ"/>
    <s v="SH.03.004"/>
    <s v="Stokbar Panorama - Çağrı Merkezi Hizmeti (Depo/Lokasyon)"/>
    <s v="Univera - Unilever"/>
    <x v="13"/>
    <s v="Stokbar"/>
    <s v="Stokbar"/>
    <n v="54000"/>
    <m/>
    <n v="1"/>
    <m/>
    <m/>
    <m/>
    <m/>
    <m/>
    <n v="54000"/>
    <m/>
    <m/>
    <m/>
    <n v="1000002176"/>
    <m/>
    <m/>
    <s v="Unilever"/>
    <x v="0"/>
    <s v="Yenileme"/>
    <s v="Hizmet"/>
    <s v="Çağrı Merkezi"/>
    <s v="Diğer"/>
    <x v="0"/>
    <x v="0"/>
    <s v="Yurt İçi"/>
    <s v="Türkiye"/>
  </r>
  <r>
    <s v="Q1"/>
    <x v="1"/>
    <x v="2"/>
    <m/>
    <s v="Mey İçki Sanayi ve Ticaret A.Ş."/>
    <s v="EH.01.001"/>
    <s v="Enroute Panorama - Proje ve Ürün Yönetimi Danışmanlığı Hizmeti"/>
    <s v="Univera - Mey İçki"/>
    <x v="11"/>
    <s v="Enroute"/>
    <s v="Enroute"/>
    <n v="10000"/>
    <m/>
    <n v="12.5"/>
    <m/>
    <n v="125000"/>
    <m/>
    <n v="0"/>
    <m/>
    <n v="125000"/>
    <m/>
    <n v="0"/>
    <n v="0"/>
    <m/>
    <m/>
    <m/>
    <s v="Mey İçki"/>
    <x v="0"/>
    <s v="Yeni Satış"/>
    <s v="Hizmet"/>
    <s v="Proje Yönetimi ve Danışmanlık"/>
    <s v="Key Account"/>
    <x v="0"/>
    <x v="0"/>
    <s v="Yurt İçi"/>
    <s v="Türkiye"/>
  </r>
  <r>
    <s v="Q4"/>
    <x v="1"/>
    <x v="9"/>
    <m/>
    <s v="TOO OS2"/>
    <s v="WPH.03.001"/>
    <s v="Webplus HOSTİNG Hizmetİ"/>
    <s v="Univera - Kanal"/>
    <x v="5"/>
    <s v="Hosting"/>
    <s v="Webplus"/>
    <n v="136.65"/>
    <s v="USD"/>
    <n v="6"/>
    <m/>
    <m/>
    <m/>
    <m/>
    <m/>
    <n v="34419.156000000003"/>
    <m/>
    <m/>
    <m/>
    <n v="1000002181"/>
    <m/>
    <m/>
    <s v="Too OS2"/>
    <x v="0"/>
    <s v="Yenileme"/>
    <s v="Hizmet"/>
    <s v="Hosting"/>
    <s v="Diğer"/>
    <x v="1"/>
    <x v="9"/>
    <s v="Yurt Dışı"/>
    <s v="Kazakistan"/>
  </r>
  <r>
    <s v="Q4"/>
    <x v="1"/>
    <x v="9"/>
    <m/>
    <s v="ÖZGÖRKEY OTOMOTİV TURİZM GIDA SANAYİ VE TİCARET ANONİM ŞİRKETİ"/>
    <s v="SH.02.001"/>
    <s v="Stokbar Panorama - Yazılım Bakımı Hizmeti"/>
    <s v="Univera - Özgörkey"/>
    <x v="19"/>
    <s v="Stokbar"/>
    <s v="Stokbar"/>
    <n v="64987.46"/>
    <m/>
    <n v="1"/>
    <m/>
    <m/>
    <m/>
    <m/>
    <m/>
    <n v="64987.46"/>
    <m/>
    <m/>
    <m/>
    <n v="1000002194"/>
    <m/>
    <m/>
    <s v="Özgörkey"/>
    <x v="0"/>
    <s v="Yenileme"/>
    <s v="Hizmet"/>
    <s v="Bakım ve Destek Hizmeti"/>
    <s v="Diğer"/>
    <x v="0"/>
    <x v="0"/>
    <s v="Yurt İçi"/>
    <s v="Türkiye"/>
  </r>
  <r>
    <s v="Q4"/>
    <x v="1"/>
    <x v="9"/>
    <m/>
    <s v="ÖZGÖRKEY OTOMOTİV TURİZM GIDA SANAYİ VE TİCARET ANONİM ŞİRKETİ"/>
    <s v="SH.03.004"/>
    <s v="Stokbar Panorama - Çağrı Merkezi Hizmeti (Depo/Lokasyon)"/>
    <s v="Univera - Özgörkey"/>
    <x v="19"/>
    <s v="Stokbar"/>
    <s v="Stokbar"/>
    <n v="12935.81"/>
    <m/>
    <n v="1"/>
    <m/>
    <m/>
    <m/>
    <m/>
    <m/>
    <n v="12935.81"/>
    <m/>
    <m/>
    <m/>
    <n v="1000002194"/>
    <m/>
    <m/>
    <s v="Özgörkey"/>
    <x v="0"/>
    <s v="Yenileme"/>
    <s v="Hizmet"/>
    <s v="Çağrı Merkezi"/>
    <s v="Diğer"/>
    <x v="0"/>
    <x v="0"/>
    <s v="Yurt İçi"/>
    <s v="Türkiye"/>
  </r>
  <r>
    <s v="Q1"/>
    <x v="1"/>
    <x v="2"/>
    <m/>
    <s v="Mey İçki Sanayi ve Ticaret A.Ş."/>
    <s v="EY.06.001"/>
    <s v="Enroute Panorama - Yazilim Gelistirme Hizmeti"/>
    <s v="Univera - Mey İçki"/>
    <x v="11"/>
    <s v="Enroute"/>
    <s v="Enroute"/>
    <n v="12070"/>
    <m/>
    <n v="104.04"/>
    <m/>
    <n v="1255762.8"/>
    <m/>
    <n v="0"/>
    <m/>
    <n v="1255762.8"/>
    <m/>
    <n v="0"/>
    <n v="0"/>
    <m/>
    <m/>
    <m/>
    <s v="Mey İçki"/>
    <x v="0"/>
    <s v="Yeni Satış"/>
    <s v="Hizmet"/>
    <s v="Yazılım Geliştirme"/>
    <s v="Key Account"/>
    <x v="0"/>
    <x v="0"/>
    <s v="Yurt İçi"/>
    <s v="Türkiye"/>
  </r>
  <r>
    <s v="Q4"/>
    <x v="1"/>
    <x v="9"/>
    <m/>
    <s v="PARAM MERKEZİ YÖNETIM DESTEK HIZMETLERI A.S"/>
    <s v="VY.05.007"/>
    <s v="Varuna CRM (Enterprise) Aylık Kiralama"/>
    <s v="Univera - Varuna"/>
    <x v="10"/>
    <s v="Varuna"/>
    <s v="Varuna"/>
    <n v="2095"/>
    <m/>
    <n v="11"/>
    <m/>
    <n v="23045"/>
    <m/>
    <n v="0"/>
    <m/>
    <n v="23045"/>
    <m/>
    <m/>
    <m/>
    <n v="1000002224"/>
    <m/>
    <m/>
    <s v="Param Merkezi Yönetim"/>
    <x v="2"/>
    <s v="Yenileme"/>
    <s v="Lisans"/>
    <s v="Lisans Kiralama"/>
    <s v="Diğer"/>
    <x v="0"/>
    <x v="0"/>
    <s v="Yurt İçi"/>
    <s v="Türkiye"/>
  </r>
  <r>
    <s v="Q4"/>
    <x v="1"/>
    <x v="9"/>
    <m/>
    <s v="TURK ELEKTRONİK PARA ANONİM ŞİRKETİ"/>
    <s v="VY.05.007"/>
    <s v="Varuna CRM (Enterprise) Aylık Kiralama"/>
    <s v="Univera - Varuna"/>
    <x v="10"/>
    <s v="Varuna"/>
    <s v="Varuna"/>
    <n v="2095"/>
    <m/>
    <n v="5"/>
    <m/>
    <n v="10475"/>
    <m/>
    <n v="0"/>
    <m/>
    <n v="10475"/>
    <m/>
    <m/>
    <m/>
    <n v="1000002222"/>
    <m/>
    <m/>
    <s v="Türk Elektronik Para A.Ş."/>
    <x v="2"/>
    <s v="Yenileme"/>
    <s v="Lisans"/>
    <s v="Lisans Kiralama"/>
    <s v="Diğer"/>
    <x v="0"/>
    <x v="0"/>
    <s v="Yurt İçi"/>
    <s v="Türkiye"/>
  </r>
  <r>
    <s v="Q4"/>
    <x v="1"/>
    <x v="9"/>
    <m/>
    <s v="TURK ELEKTRONİK PARA ANONİM ŞİRKETİ"/>
    <s v="VY.05.007"/>
    <s v="Varuna CRM (Enterprise) Aylık Kiralama"/>
    <s v="Univera - Varuna"/>
    <x v="10"/>
    <s v="Varuna"/>
    <s v="Varuna"/>
    <n v="2095"/>
    <m/>
    <n v="58"/>
    <m/>
    <n v="121510"/>
    <m/>
    <n v="0"/>
    <m/>
    <n v="121510"/>
    <m/>
    <m/>
    <m/>
    <n v="1000002221"/>
    <m/>
    <m/>
    <s v="Türk Elektronik Para A.Ş."/>
    <x v="2"/>
    <s v="Yenileme"/>
    <s v="Lisans"/>
    <s v="Lisans Kiralama"/>
    <s v="Diğer"/>
    <x v="0"/>
    <x v="0"/>
    <s v="Yurt İçi"/>
    <s v="Türkiye"/>
  </r>
  <r>
    <s v="Q4"/>
    <x v="1"/>
    <x v="9"/>
    <m/>
    <s v="TURK FİNANSMAN ANONİM ŞİRKETİ"/>
    <s v="VY.05.007"/>
    <s v="Varuna CRM (Enterprise) Aylık Kiralama"/>
    <s v="Univera - Varuna"/>
    <x v="10"/>
    <s v="Varuna"/>
    <s v="Varuna"/>
    <n v="2095"/>
    <m/>
    <n v="3"/>
    <m/>
    <n v="6285"/>
    <m/>
    <n v="0"/>
    <m/>
    <n v="6285"/>
    <m/>
    <m/>
    <m/>
    <n v="1000002225"/>
    <m/>
    <m/>
    <s v="Türk Finansman A.Ş."/>
    <x v="2"/>
    <s v="Yenileme"/>
    <s v="Lisans"/>
    <s v="Lisans Kiralama"/>
    <s v="Diğer"/>
    <x v="0"/>
    <x v="0"/>
    <s v="Yurt İçi"/>
    <s v="Türkiye"/>
  </r>
  <r>
    <s v="Q4"/>
    <x v="1"/>
    <x v="9"/>
    <m/>
    <s v="UNİVİS BİLİŞİM DESTEK HizmetLERİ SANAYİ VE TİCARET ANONİM ŞİRKETİ"/>
    <s v="VY.05.007"/>
    <s v="Varuna CRM (Enterprise) Aylık Kiralama"/>
    <s v="Univera - Varuna"/>
    <x v="10"/>
    <s v="Varuna"/>
    <s v="Varuna"/>
    <n v="2095"/>
    <m/>
    <n v="9"/>
    <m/>
    <n v="18855"/>
    <m/>
    <n v="0"/>
    <m/>
    <n v="18855"/>
    <m/>
    <m/>
    <m/>
    <n v="1000002226"/>
    <m/>
    <m/>
    <s v="Univis"/>
    <x v="2"/>
    <s v="Yenileme"/>
    <s v="Lisans"/>
    <s v="Lisans Kiralama"/>
    <s v="Param Grup"/>
    <x v="0"/>
    <x v="0"/>
    <s v="Yurt İçi"/>
    <s v="Türkiye"/>
  </r>
  <r>
    <s v="Q4"/>
    <x v="1"/>
    <x v="9"/>
    <m/>
    <s v="EKINCI GIDA PAZARLAMA SANAYI VE TICARET LTD.STI."/>
    <s v="UH.01.002"/>
    <s v="Unidox Kontör"/>
    <s v="Univera Kontör Satışı"/>
    <x v="21"/>
    <s v="E-Dönüşüm"/>
    <s v="Unidox"/>
    <n v="3.5030000000000001"/>
    <m/>
    <n v="5000"/>
    <m/>
    <n v="17515"/>
    <m/>
    <n v="0"/>
    <m/>
    <n v="17515"/>
    <m/>
    <m/>
    <m/>
    <n v="1000002231"/>
    <m/>
    <m/>
    <s v="Ekinci Gıda"/>
    <x v="0"/>
    <s v="Yeni Satış"/>
    <s v="Kontor"/>
    <s v="Kontor Satışı"/>
    <s v="Diğer"/>
    <x v="0"/>
    <x v="0"/>
    <s v="Yurt İçi"/>
    <s v="Türkiye"/>
  </r>
  <r>
    <s v="Q4"/>
    <x v="1"/>
    <x v="9"/>
    <m/>
    <s v="IMPERIAL TOBACCO TÜTÜN ÜRÜNLERİ SATIŞ VE PAZARLAMA A.Ş"/>
    <s v="EH.06.001"/>
    <s v="Enroute Panorama - Hosting Hizmeti"/>
    <s v="Univera - Imperial Tobacco"/>
    <x v="16"/>
    <s v="Hosting"/>
    <s v="Enroute"/>
    <n v="145600"/>
    <m/>
    <n v="1"/>
    <m/>
    <n v="145600"/>
    <m/>
    <n v="0"/>
    <m/>
    <n v="145600"/>
    <m/>
    <m/>
    <m/>
    <n v="1000002205"/>
    <m/>
    <m/>
    <s v="Imperial Tobacco"/>
    <x v="0"/>
    <s v="Yenileme"/>
    <s v="Hizmet"/>
    <s v="Hosting"/>
    <s v="Diğer"/>
    <x v="0"/>
    <x v="0"/>
    <s v="Yurt İçi"/>
    <s v="Türkiye"/>
  </r>
  <r>
    <s v="Q4"/>
    <x v="1"/>
    <x v="9"/>
    <m/>
    <s v="MATRIKS BİLGİSAYAR SİSTEMLERİ LTD.ŞTİ"/>
    <s v="WPH.02.001"/>
    <s v="Webplus Yazılım Bakımı Hizmeti"/>
    <s v="Univera - Kanal"/>
    <x v="5"/>
    <s v="Enroute"/>
    <s v="Webplus"/>
    <n v="6894"/>
    <m/>
    <n v="1"/>
    <m/>
    <n v="6894"/>
    <m/>
    <n v="0"/>
    <m/>
    <n v="6894"/>
    <m/>
    <m/>
    <m/>
    <n v="1000002236"/>
    <m/>
    <m/>
    <s v="Matriks"/>
    <x v="0"/>
    <s v="Yenileme"/>
    <s v="Hizmet"/>
    <s v="Bakım ve Destek Hizmeti"/>
    <s v="Diğer"/>
    <x v="1"/>
    <x v="2"/>
    <s v="Yurt İçi"/>
    <s v="Türkiye"/>
  </r>
  <r>
    <s v="Q4"/>
    <x v="1"/>
    <x v="9"/>
    <m/>
    <s v="MİYA OTOMASYON VE BARKOD BILISIM SISTEMLERI SAN TİC. VE L.T.D. STI."/>
    <s v="WPH.02.001"/>
    <s v="Webplus Yazılım Bakımı Hizmeti"/>
    <s v="Univera - Kanal"/>
    <x v="5"/>
    <s v="Enroute"/>
    <s v="Webplus"/>
    <n v="3432"/>
    <m/>
    <n v="1"/>
    <m/>
    <n v="3432"/>
    <m/>
    <n v="0"/>
    <m/>
    <n v="3432"/>
    <m/>
    <m/>
    <m/>
    <n v="1000002234"/>
    <m/>
    <m/>
    <s v="Miya"/>
    <x v="0"/>
    <s v="Yenileme"/>
    <s v="Hizmet"/>
    <s v="Bakım ve Destek Hizmeti"/>
    <s v="Diğer"/>
    <x v="1"/>
    <x v="1"/>
    <s v="Yurt İçi"/>
    <s v="Türkiye"/>
  </r>
  <r>
    <s v="Q4"/>
    <x v="1"/>
    <x v="9"/>
    <m/>
    <s v="MATRIKS BİLGİSAYAR SİSTEMLERİ LTD.ŞTİ"/>
    <s v="WProje Yönetimi.01.007"/>
    <s v="Webplus E-Dönüşüm Yazılımı"/>
    <s v="Univera - Kanal"/>
    <x v="5"/>
    <s v="Enroute"/>
    <s v="Webplus"/>
    <n v="10120"/>
    <m/>
    <n v="1"/>
    <m/>
    <n v="12650"/>
    <m/>
    <n v="2530"/>
    <m/>
    <n v="10120"/>
    <m/>
    <m/>
    <m/>
    <n v="1000002236"/>
    <m/>
    <m/>
    <s v="Matriks"/>
    <x v="0"/>
    <s v="Yeni Satış"/>
    <s v="Lisans"/>
    <s v="Lisans Satışı"/>
    <s v="Diğer"/>
    <x v="1"/>
    <x v="2"/>
    <s v="Yurt İçi"/>
    <s v="Türkiye"/>
  </r>
  <r>
    <s v="Q4"/>
    <x v="1"/>
    <x v="9"/>
    <m/>
    <s v="MİYA OTOMASYON VE BARKOD BILISIM SISTEMLERI SAN TİC. VE L.T.D. STI."/>
    <s v="WProje Yönetimi.01.007"/>
    <s v="Webplus E-Dönüşüm Yazılımı"/>
    <s v="Univera - Kanal"/>
    <x v="5"/>
    <s v="Enroute"/>
    <s v="Webplus"/>
    <n v="15600"/>
    <m/>
    <n v="1"/>
    <m/>
    <n v="15600"/>
    <m/>
    <n v="0"/>
    <m/>
    <n v="15600"/>
    <m/>
    <m/>
    <m/>
    <n v="1000002234"/>
    <m/>
    <m/>
    <s v="Miya"/>
    <x v="0"/>
    <s v="Yeni Satış"/>
    <s v="Lisans"/>
    <s v="Lisans Satışı"/>
    <s v="Diğer"/>
    <x v="1"/>
    <x v="1"/>
    <s v="Yurt İçi"/>
    <s v="Türkiye"/>
  </r>
  <r>
    <s v="Q4"/>
    <x v="1"/>
    <x v="9"/>
    <m/>
    <s v="MATRIKS BİLGİSAYAR SİSTEMLERİ LTD.ŞTİ"/>
    <s v="WProje Yönetimi.01.006"/>
    <s v="Webplus Distribution Satış-Dağıtım Yazılımı (Light)"/>
    <s v="Univera - Kanal"/>
    <x v="5"/>
    <s v="Enroute"/>
    <s v="Webplus"/>
    <n v="15180"/>
    <m/>
    <n v="1"/>
    <m/>
    <n v="18975"/>
    <m/>
    <n v="3795"/>
    <m/>
    <n v="15180"/>
    <m/>
    <m/>
    <m/>
    <n v="1000002236"/>
    <m/>
    <m/>
    <s v="Matriks"/>
    <x v="0"/>
    <s v="Yeni Satış"/>
    <s v="Lisans"/>
    <s v="Lisans Satışı"/>
    <s v="Diğer"/>
    <x v="1"/>
    <x v="2"/>
    <s v="Yurt İçi"/>
    <s v="Türkiye"/>
  </r>
  <r>
    <s v="Q4"/>
    <x v="1"/>
    <x v="9"/>
    <m/>
    <s v="MATRIKS BİLGİSAYAR SİSTEMLERİ LTD.ŞTİ"/>
    <s v="WProje Yönetimi.02.001"/>
    <s v="Webplus (Android) Satış Temsilcisi Yazılımı"/>
    <s v="Univera - Kanal"/>
    <x v="5"/>
    <s v="Enroute"/>
    <s v="Webplus"/>
    <n v="2277.44"/>
    <m/>
    <n v="1"/>
    <m/>
    <n v="2846.8"/>
    <m/>
    <n v="569"/>
    <m/>
    <n v="2277.44"/>
    <m/>
    <m/>
    <m/>
    <n v="1000002236"/>
    <m/>
    <m/>
    <s v="Matriks"/>
    <x v="0"/>
    <s v="Yeni Satış"/>
    <s v="Lisans"/>
    <s v="Lisans Satışı"/>
    <s v="Diğer"/>
    <x v="1"/>
    <x v="2"/>
    <s v="Yurt İçi"/>
    <s v="Türkiye"/>
  </r>
  <r>
    <s v="Q1"/>
    <x v="1"/>
    <x v="2"/>
    <m/>
    <s v="Mey İçki Sanayi ve Ticaret A.Ş."/>
    <s v="EH.05.002"/>
    <s v="Enroute Panorama - Rapor Gelistirme Hizmeti"/>
    <s v="Univera - Mey İçki"/>
    <x v="11"/>
    <s v="Enroute"/>
    <s v="Enroute"/>
    <n v="10000"/>
    <m/>
    <n v="7"/>
    <m/>
    <n v="70000"/>
    <m/>
    <n v="0"/>
    <m/>
    <n v="70000"/>
    <m/>
    <n v="0"/>
    <n v="0"/>
    <m/>
    <m/>
    <m/>
    <s v="Mey İçki"/>
    <x v="0"/>
    <s v="Yeni Satış"/>
    <s v="Hizmet"/>
    <s v="Rapor Geliştirme"/>
    <s v="Key Account"/>
    <x v="0"/>
    <x v="0"/>
    <s v="Yurt İçi"/>
    <s v="Türkiye"/>
  </r>
  <r>
    <s v="Q4"/>
    <x v="1"/>
    <x v="9"/>
    <m/>
    <s v="Erdem Demir Gıda İçecek Nak. SAn Tic LTd Şti"/>
    <s v="UH.01.002"/>
    <s v="Unidox Kontör"/>
    <s v="Univera Kontör Satışı"/>
    <x v="21"/>
    <s v="E-Dönüşüm"/>
    <s v="Unidox"/>
    <n v="2.6560000000000001"/>
    <m/>
    <n v="10000"/>
    <m/>
    <n v="26560"/>
    <m/>
    <n v="0"/>
    <m/>
    <n v="26560"/>
    <m/>
    <m/>
    <m/>
    <n v="1000002260"/>
    <m/>
    <m/>
    <s v="Erdem Demir Gıda"/>
    <x v="3"/>
    <s v="Yeni Satış"/>
    <s v="Kontor"/>
    <s v="Kontor Satışı"/>
    <s v="Diğer"/>
    <x v="0"/>
    <x v="0"/>
    <s v="Yurt İçi"/>
    <s v="Türkiye"/>
  </r>
  <r>
    <s v="Q2"/>
    <x v="1"/>
    <x v="3"/>
    <m/>
    <s v="DOĞUŞ ÇAY VE GIDA MADD.ÜRT.PAZ.İTH.İHR.A.Ş"/>
    <s v="EH.02.001"/>
    <s v="Enroute Panorama - Yillik Yazilim Bakimi, Yasatma ve Merkezi Destek Hizmeti"/>
    <s v="Univera Doğuş Çay Projesi"/>
    <x v="12"/>
    <s v="Enroute"/>
    <s v="Enroute"/>
    <m/>
    <m/>
    <n v="1"/>
    <m/>
    <n v="117333"/>
    <m/>
    <n v="0"/>
    <m/>
    <n v="117333"/>
    <m/>
    <n v="0"/>
    <n v="0"/>
    <m/>
    <m/>
    <m/>
    <s v="Doğuş Çay"/>
    <x v="0"/>
    <s v="Yenileme"/>
    <s v="Hizmet"/>
    <s v="Bakım ve Destek Hizmeti"/>
    <s v="Key Account"/>
    <x v="0"/>
    <x v="0"/>
    <s v="Yurt İçi"/>
    <s v="Türkiye"/>
  </r>
  <r>
    <s v="Q2"/>
    <x v="1"/>
    <x v="3"/>
    <m/>
    <s v="JTI INTERNATIONAL SA"/>
    <s v="EH.02.001"/>
    <s v="Enroute Panorama - Yillik Yazilim Bakimi, Yasatma ve Merkezi Destek Hizmeti"/>
    <s v="Univera - JTI İran"/>
    <x v="16"/>
    <s v="Enroute"/>
    <s v="Enroute"/>
    <n v="145647.07999999999"/>
    <m/>
    <n v="1"/>
    <m/>
    <n v="145647.08110000001"/>
    <m/>
    <n v="1.0859999999999999E-3"/>
    <m/>
    <n v="145647.07999999999"/>
    <m/>
    <n v="0"/>
    <n v="0"/>
    <m/>
    <m/>
    <m/>
    <s v="JTI"/>
    <x v="0"/>
    <s v="Yenileme"/>
    <s v="Hizmet"/>
    <s v="Bakım ve Destek Hizmeti"/>
    <s v="Key Account"/>
    <x v="0"/>
    <x v="0"/>
    <s v="Yurt Dışı"/>
    <s v="İsviçre"/>
  </r>
  <r>
    <s v="Q2"/>
    <x v="1"/>
    <x v="3"/>
    <m/>
    <s v="JTI INTERNATIONAL SA"/>
    <s v="EH.02.001"/>
    <s v="Enroute Panorama - Yillik Yazilim Bakimi, Yasatma ve Merkezi Destek Hizmeti"/>
    <s v="Univera - JTI İran"/>
    <x v="16"/>
    <s v="Enroute"/>
    <s v="Enroute"/>
    <n v="145647.07999999999"/>
    <m/>
    <n v="1"/>
    <m/>
    <n v="145647.08110000001"/>
    <m/>
    <n v="1.0859999999999999E-3"/>
    <m/>
    <n v="145647.07999999999"/>
    <m/>
    <n v="0"/>
    <n v="0"/>
    <m/>
    <m/>
    <m/>
    <s v="JTI"/>
    <x v="0"/>
    <s v="Yenileme"/>
    <s v="Hizmet"/>
    <s v="Bakım ve Destek Hizmeti"/>
    <s v="Key Account"/>
    <x v="0"/>
    <x v="0"/>
    <s v="Yurt Dışı"/>
    <s v="İsviçre"/>
  </r>
  <r>
    <s v="Q2"/>
    <x v="1"/>
    <x v="3"/>
    <m/>
    <s v="JTI INTERNATIONAL SA"/>
    <s v="EH.02.001"/>
    <s v="Enroute Panorama - Yillik Yazilim Bakimi, Yasatma ve Merkezi Destek Hizmeti"/>
    <s v="Univera - JTI İran"/>
    <x v="16"/>
    <s v="Enroute"/>
    <s v="Enroute"/>
    <n v="145647.07999999999"/>
    <m/>
    <n v="1"/>
    <m/>
    <n v="145647.08110000001"/>
    <m/>
    <n v="1.0859999999999999E-3"/>
    <m/>
    <n v="145647.07999999999"/>
    <m/>
    <n v="0"/>
    <n v="0"/>
    <m/>
    <m/>
    <m/>
    <s v="JTI"/>
    <x v="0"/>
    <s v="Yenileme"/>
    <s v="Hizmet"/>
    <s v="Bakım ve Destek Hizmeti"/>
    <s v="Key Account"/>
    <x v="0"/>
    <x v="0"/>
    <s v="Yurt Dışı"/>
    <s v="İsviçre"/>
  </r>
  <r>
    <s v="Q2"/>
    <x v="1"/>
    <x v="3"/>
    <m/>
    <s v="JTI INTERNATIONAL SA"/>
    <s v="EH.02.001"/>
    <s v="Enroute Panorama - Yillik Yazilim Bakimi, Yasatma ve Merkezi Destek Hizmeti"/>
    <s v="Univera - JTI İran"/>
    <x v="16"/>
    <s v="Enroute"/>
    <s v="Enroute"/>
    <n v="145647.07999999999"/>
    <m/>
    <n v="1"/>
    <m/>
    <n v="145647.08110000001"/>
    <m/>
    <n v="1.0859999999999999E-3"/>
    <m/>
    <n v="145647.07999999999"/>
    <m/>
    <n v="0"/>
    <n v="0"/>
    <m/>
    <m/>
    <m/>
    <s v="JTI"/>
    <x v="0"/>
    <s v="Yenileme"/>
    <s v="Hizmet"/>
    <s v="Bakım ve Destek Hizmeti"/>
    <s v="Key Account"/>
    <x v="0"/>
    <x v="0"/>
    <s v="Yurt Dışı"/>
    <s v="İsviçre"/>
  </r>
  <r>
    <s v="Q2"/>
    <x v="1"/>
    <x v="3"/>
    <m/>
    <s v="JTI INTERNATIONAL SA"/>
    <s v="EH.02.001"/>
    <s v="Enroute Panorama - Yillik Yazilim Bakimi, Yasatma ve Merkezi Destek Hizmeti"/>
    <s v="Univera - JTI İran"/>
    <x v="16"/>
    <s v="Enroute"/>
    <s v="Enroute"/>
    <n v="145647.07999999999"/>
    <m/>
    <n v="1"/>
    <m/>
    <n v="145647.08110000001"/>
    <m/>
    <n v="1.0859999999999999E-3"/>
    <m/>
    <n v="145647.07999999999"/>
    <m/>
    <n v="0"/>
    <n v="0"/>
    <m/>
    <m/>
    <m/>
    <s v="JTI"/>
    <x v="0"/>
    <s v="Yenileme"/>
    <s v="Hizmet"/>
    <s v="Bakım ve Destek Hizmeti"/>
    <s v="Key Account"/>
    <x v="0"/>
    <x v="0"/>
    <s v="Yurt Dışı"/>
    <s v="İsviçre"/>
  </r>
  <r>
    <s v="Q2"/>
    <x v="1"/>
    <x v="3"/>
    <m/>
    <s v="JTI INTERNATIONAL SA"/>
    <s v="EH.02.001"/>
    <s v="Enroute Panorama - Yillik Yazilim Bakimi, Yasatma ve Merkezi Destek Hizmeti"/>
    <s v="Univera - JTI İran"/>
    <x v="16"/>
    <s v="Enroute"/>
    <s v="Enroute"/>
    <n v="2870.6266666666666"/>
    <m/>
    <n v="3"/>
    <m/>
    <n v="8611.8772740000004"/>
    <m/>
    <n v="-2.7260000000000001E-3"/>
    <m/>
    <n v="8611.8799999999992"/>
    <m/>
    <n v="0"/>
    <n v="0"/>
    <m/>
    <m/>
    <m/>
    <s v="JTI"/>
    <x v="0"/>
    <s v="Yeni Satış"/>
    <s v="Hizmet"/>
    <s v="Bakım ve Destek Hizmeti"/>
    <s v="Key Account"/>
    <x v="0"/>
    <x v="0"/>
    <s v="Yurt Dışı"/>
    <s v="İsviçre"/>
  </r>
  <r>
    <s v="Q2"/>
    <x v="1"/>
    <x v="3"/>
    <m/>
    <s v="BROWN FORMAN İÇKİ TİC. LTD. ŞTİ."/>
    <s v="EY.06.001"/>
    <s v="Enroute Panorama - Yazilim Gelistirme Hizmeti"/>
    <s v="Univera - Brown Forman"/>
    <x v="12"/>
    <s v="Enroute"/>
    <s v="Enroute"/>
    <m/>
    <m/>
    <n v="3"/>
    <m/>
    <n v="73500"/>
    <m/>
    <n v="0"/>
    <m/>
    <n v="73500"/>
    <m/>
    <n v="0"/>
    <n v="0"/>
    <n v="24500"/>
    <m/>
    <m/>
    <s v="Brown Forman"/>
    <x v="0"/>
    <s v="Yeni Satış"/>
    <s v="Hizmet"/>
    <s v="Yazılım Geliştirme"/>
    <s v="Key Account"/>
    <x v="0"/>
    <x v="0"/>
    <s v="Yurt İçi"/>
    <s v="Türkiye"/>
  </r>
  <r>
    <s v="Q2"/>
    <x v="1"/>
    <x v="3"/>
    <m/>
    <s v="BROWN FORMAN İÇKİ TİC. LTD. ŞTİ."/>
    <s v="EY.06.001"/>
    <s v="Enroute Panorama - Yazilim Gelistirme Hizmeti"/>
    <s v="Univera - Brown Forman"/>
    <x v="12"/>
    <s v="Enroute"/>
    <s v="Enroute"/>
    <m/>
    <m/>
    <n v="6"/>
    <m/>
    <n v="105000"/>
    <m/>
    <n v="0"/>
    <m/>
    <n v="105000"/>
    <m/>
    <n v="0"/>
    <n v="0"/>
    <n v="17500"/>
    <m/>
    <m/>
    <s v="Brown Forman"/>
    <x v="0"/>
    <s v="Yeni Satış"/>
    <s v="Hizmet"/>
    <s v="Yazılım Geliştirme"/>
    <s v="Key Account"/>
    <x v="0"/>
    <x v="0"/>
    <s v="Yurt İçi"/>
    <s v="Türkiye"/>
  </r>
  <r>
    <s v="Q2"/>
    <x v="1"/>
    <x v="3"/>
    <m/>
    <s v="JTI INTERNATIONAL SA"/>
    <s v="EY.06.001"/>
    <s v="Enroute Panorama - Yazilim Gelistirme Hizmeti"/>
    <s v="Univera - JTI İran"/>
    <x v="16"/>
    <s v="Enroute"/>
    <s v="Enroute"/>
    <n v="14870.453333333333"/>
    <m/>
    <n v="15"/>
    <m/>
    <n v="223056.79500000001"/>
    <m/>
    <n v="-5.0000000000000001E-3"/>
    <m/>
    <n v="223056.8"/>
    <m/>
    <n v="0"/>
    <n v="0"/>
    <m/>
    <m/>
    <m/>
    <s v="JTI"/>
    <x v="0"/>
    <s v="Yeni Satış"/>
    <s v="Hizmet"/>
    <s v="Yazılım Geliştirme"/>
    <s v="Key Account"/>
    <x v="0"/>
    <x v="0"/>
    <s v="Yurt Dışı"/>
    <s v="İsviçre"/>
  </r>
  <r>
    <s v="Q1"/>
    <x v="1"/>
    <x v="2"/>
    <m/>
    <s v="Mey İçki Sanayi ve Ticaret A.Ş."/>
    <s v="EY.06.001"/>
    <s v="Enroute Panorama - Yazilim Gelistirme Hizmeti"/>
    <s v="Univera - Mey İçki"/>
    <x v="11"/>
    <s v="Enroute"/>
    <s v="Enroute"/>
    <n v="12070"/>
    <m/>
    <n v="53.1"/>
    <m/>
    <n v="640917"/>
    <m/>
    <n v="0"/>
    <m/>
    <n v="640917"/>
    <m/>
    <n v="0"/>
    <n v="0"/>
    <m/>
    <m/>
    <m/>
    <s v="Mey İçki"/>
    <x v="0"/>
    <s v="Yeni Satış"/>
    <s v="Hizmet"/>
    <s v="Yazılım Geliştirme"/>
    <s v="Key Account"/>
    <x v="0"/>
    <x v="0"/>
    <s v="Yurt İçi"/>
    <s v="Türkiye"/>
  </r>
  <r>
    <s v="Q2"/>
    <x v="1"/>
    <x v="3"/>
    <m/>
    <s v="ERİKLİ SU VE MEŞRUBAT SAN. TİC. A.Ş"/>
    <s v="EH.03.003"/>
    <s v="Enroute Panorama - Uzman Destek Hizmeti"/>
    <s v="Univera - Nestle Waters"/>
    <x v="11"/>
    <s v="Enroute"/>
    <s v="Enroute"/>
    <n v="43750"/>
    <m/>
    <n v="1"/>
    <m/>
    <n v="43750"/>
    <m/>
    <n v="0"/>
    <m/>
    <n v="43750"/>
    <m/>
    <n v="0"/>
    <n v="0"/>
    <m/>
    <m/>
    <m/>
    <s v="Nestle"/>
    <x v="0"/>
    <s v="Yenileme"/>
    <s v="Hizmet"/>
    <s v="Uzman Destek Hizmeti"/>
    <s v="Key Account"/>
    <x v="0"/>
    <x v="0"/>
    <s v="Yurt İçi"/>
    <s v="Türkiye"/>
  </r>
  <r>
    <s v="Q2"/>
    <x v="1"/>
    <x v="3"/>
    <m/>
    <s v="Mey İçki Sanayi ve Ticaret A.Ş."/>
    <s v="EH.03.003"/>
    <s v="Enroute Panorama - Uzman Destek Hizmeti"/>
    <s v="Univera - Mey İçki"/>
    <x v="11"/>
    <s v="Enroute"/>
    <s v="Enroute"/>
    <n v="125000"/>
    <m/>
    <n v="1"/>
    <m/>
    <n v="125000"/>
    <m/>
    <n v="0"/>
    <m/>
    <n v="125000"/>
    <m/>
    <n v="0"/>
    <n v="0"/>
    <n v="125000"/>
    <m/>
    <m/>
    <s v="Mey İçki"/>
    <x v="0"/>
    <s v="Yenileme"/>
    <s v="Hizmet"/>
    <s v="Uzman Destek Hizmeti"/>
    <s v="Key Account"/>
    <x v="0"/>
    <x v="0"/>
    <s v="Yurt İçi"/>
    <s v="Türkiye"/>
  </r>
  <r>
    <s v="Q2"/>
    <x v="1"/>
    <x v="3"/>
    <m/>
    <s v="NESTLE TÜRKIYE GIDA SANAYI A.S."/>
    <s v="EH.03.003"/>
    <s v="Enroute Panorama - Uzman Destek Hizmeti"/>
    <s v="Univera - Nestle Retail"/>
    <x v="11"/>
    <s v="Enroute"/>
    <s v="Enroute"/>
    <n v="43750"/>
    <m/>
    <n v="1"/>
    <m/>
    <n v="43750"/>
    <m/>
    <n v="0"/>
    <m/>
    <n v="43750"/>
    <m/>
    <n v="0"/>
    <n v="0"/>
    <m/>
    <m/>
    <m/>
    <s v="Nestle"/>
    <x v="0"/>
    <s v="Yenileme"/>
    <s v="Hizmet"/>
    <s v="Uzman Destek Hizmeti"/>
    <s v="Key Account"/>
    <x v="0"/>
    <x v="0"/>
    <s v="Yurt İçi"/>
    <s v="Türkiye"/>
  </r>
  <r>
    <s v="Q2"/>
    <x v="1"/>
    <x v="3"/>
    <m/>
    <s v="ERIKLI SU VE MESRUBAT SAN. TIC. A.S"/>
    <s v="EH.03.006"/>
    <s v="Enroute Panorama - Uzaktan Kurulum ve Efitim Hizmeti"/>
    <s v="Univera - Nestle Waters"/>
    <x v="11"/>
    <s v="Enroute"/>
    <s v="Enroute"/>
    <n v="2948.23"/>
    <m/>
    <n v="6"/>
    <m/>
    <n v="17689.38"/>
    <m/>
    <n v="0"/>
    <m/>
    <n v="17689.38"/>
    <m/>
    <n v="0"/>
    <n v="0"/>
    <n v="2948.23"/>
    <m/>
    <m/>
    <s v="Nestle"/>
    <x v="0"/>
    <s v="Yeni Satış"/>
    <s v="Hizmet"/>
    <s v="Kurulum ve Eğitim"/>
    <s v="Key Account"/>
    <x v="0"/>
    <x v="0"/>
    <s v="Yurt İçi"/>
    <s v="Türkiye"/>
  </r>
  <r>
    <s v="Q2"/>
    <x v="1"/>
    <x v="3"/>
    <m/>
    <s v="JTI INTERNATIONAL SA"/>
    <s v="EH.05.002"/>
    <s v="Enroute Panorama - Rapor Gelistirme Hizmeti"/>
    <s v="Univera - JTI İran"/>
    <x v="16"/>
    <s v="Enroute"/>
    <s v="Enroute"/>
    <n v="14870.453333333333"/>
    <m/>
    <n v="3"/>
    <m/>
    <n v="44611.358999999997"/>
    <m/>
    <n v="-1E-3"/>
    <m/>
    <n v="44611.360000000001"/>
    <m/>
    <n v="0"/>
    <n v="0"/>
    <m/>
    <m/>
    <m/>
    <s v="JTI"/>
    <x v="0"/>
    <s v="Yeni Satış"/>
    <s v="Hizmet"/>
    <s v="Rapor Geliştirme"/>
    <s v="Key Account"/>
    <x v="0"/>
    <x v="0"/>
    <s v="Yurt Dışı"/>
    <s v="İsviçre"/>
  </r>
  <r>
    <s v="Q2"/>
    <x v="1"/>
    <x v="3"/>
    <m/>
    <s v="JTI INTERNATIONAL SA"/>
    <s v="EH.05.002"/>
    <s v="Enroute Panorama - Rapor Gelistirme Hizmeti"/>
    <s v="Univera - JTI İran"/>
    <x v="16"/>
    <s v="Enroute"/>
    <s v="Enroute"/>
    <n v="14870.453000000001"/>
    <m/>
    <n v="30"/>
    <m/>
    <n v="446113.59"/>
    <m/>
    <n v="0"/>
    <m/>
    <n v="446113.59"/>
    <m/>
    <n v="0"/>
    <n v="0"/>
    <m/>
    <m/>
    <m/>
    <s v="JTI"/>
    <x v="0"/>
    <s v="Yeni Satış"/>
    <s v="Hizmet"/>
    <s v="Rapor Geliştirme"/>
    <s v="Key Account"/>
    <x v="0"/>
    <x v="0"/>
    <s v="Yurt Dışı"/>
    <s v="İsviçre"/>
  </r>
  <r>
    <s v="Q2"/>
    <x v="1"/>
    <x v="3"/>
    <m/>
    <s v="BROWN FORMAN İÇKİ TİC. LTD. ŞTİ."/>
    <s v="EH.01.001"/>
    <s v="Enroute Panorama - Proje ve Ürün Yönetimi Danışmanlığı Hizmeti"/>
    <s v="Univera - Brown Forman"/>
    <x v="12"/>
    <s v="Enroute"/>
    <s v="Enroute"/>
    <n v="24500"/>
    <m/>
    <n v="1"/>
    <m/>
    <n v="24500"/>
    <m/>
    <n v="0"/>
    <m/>
    <n v="24500"/>
    <m/>
    <n v="0"/>
    <n v="0"/>
    <n v="24500"/>
    <m/>
    <m/>
    <s v="Brown Forman"/>
    <x v="0"/>
    <s v="Yeni Satış"/>
    <s v="Hizmet"/>
    <s v="Proje Yönetimi ve Danışmanlık"/>
    <s v="Key Account"/>
    <x v="0"/>
    <x v="0"/>
    <s v="Yurt İçi"/>
    <s v="Türkiye"/>
  </r>
  <r>
    <s v="Q1"/>
    <x v="1"/>
    <x v="2"/>
    <m/>
    <s v="DÜZEY TÜKETIM MAL. SAN. PAZ. VE TIC. A.S."/>
    <s v="EH.01.001"/>
    <s v="Enroute Panorama - Proje ve Ürün Yönetimi Danışmanlığı Hizmeti"/>
    <s v="Univera - Düzey Tüketim"/>
    <x v="11"/>
    <s v="Enroute"/>
    <s v="Enroute"/>
    <n v="22050"/>
    <m/>
    <n v="20"/>
    <m/>
    <n v="441000"/>
    <m/>
    <n v="0"/>
    <m/>
    <n v="441000"/>
    <m/>
    <n v="0"/>
    <n v="0"/>
    <m/>
    <m/>
    <m/>
    <s v="Düzey"/>
    <x v="0"/>
    <s v="Yeni Satış"/>
    <s v="Hizmet"/>
    <s v="Proje Yönetimi ve Danışmanlık"/>
    <s v="Key Account"/>
    <x v="0"/>
    <x v="0"/>
    <s v="Yurt İçi"/>
    <s v="Türkiye"/>
  </r>
  <r>
    <s v="Q2"/>
    <x v="1"/>
    <x v="3"/>
    <m/>
    <s v="JTI INTERNATIONAL SA"/>
    <s v="EH.01.001"/>
    <s v="Enroute Panorama - Proje ve Ürün Yönetimi Danışmanlığı Hizmeti"/>
    <s v="Univera - JTI İran"/>
    <x v="16"/>
    <s v="Enroute"/>
    <s v="Enroute"/>
    <n v="14870.45"/>
    <m/>
    <n v="1"/>
    <m/>
    <n v="14870.453"/>
    <m/>
    <n v="3.0000000000000001E-3"/>
    <m/>
    <n v="14870.45"/>
    <m/>
    <n v="0"/>
    <n v="0"/>
    <m/>
    <m/>
    <m/>
    <s v="JTI"/>
    <x v="0"/>
    <s v="Yeni Satış"/>
    <s v="Hizmet"/>
    <s v="Proje Yönetimi ve Danışmanlık"/>
    <s v="Key Account"/>
    <x v="0"/>
    <x v="0"/>
    <s v="Yurt Dışı"/>
    <s v="İsviçre"/>
  </r>
  <r>
    <s v="Q1"/>
    <x v="1"/>
    <x v="2"/>
    <m/>
    <s v="Mey İçki Sanayi ve Ticaret A.Ş."/>
    <s v="EH.01.001"/>
    <s v="Enroute Panorama - Proje ve Ürün Yönetimi Danışmanlığı Hizmeti"/>
    <s v="Univera - Mey İçki"/>
    <x v="11"/>
    <s v="Enroute"/>
    <s v="Enroute"/>
    <n v="11240"/>
    <m/>
    <n v="11.7"/>
    <m/>
    <n v="131508"/>
    <m/>
    <n v="0"/>
    <m/>
    <n v="131508"/>
    <m/>
    <n v="0"/>
    <n v="0"/>
    <m/>
    <m/>
    <m/>
    <s v="Mey İçki"/>
    <x v="0"/>
    <s v="Yeni Satış"/>
    <s v="Hizmet"/>
    <s v="Proje Yönetimi ve Danışmanlık"/>
    <s v="Key Account"/>
    <x v="0"/>
    <x v="0"/>
    <s v="Yurt İçi"/>
    <s v="Türkiye"/>
  </r>
  <r>
    <s v="Q2"/>
    <x v="1"/>
    <x v="3"/>
    <m/>
    <s v="DOĞUŞ ÇAY VE GIDA MADD.ÜRT.PAZ.İTH.İHR.A.Ş"/>
    <s v="EYS.02.033"/>
    <s v="Enroute Panorama - Mobil Kullanici Yazılımi Standart"/>
    <s v="Univera Doğuş Çay Projesi"/>
    <x v="12"/>
    <s v="Enroute"/>
    <s v="Enroute"/>
    <m/>
    <m/>
    <n v="100"/>
    <m/>
    <n v="800000"/>
    <m/>
    <n v="176000"/>
    <m/>
    <n v="624000"/>
    <m/>
    <n v="0"/>
    <n v="0"/>
    <m/>
    <m/>
    <m/>
    <s v="Doğuş Çay"/>
    <x v="0"/>
    <s v="Yeni Satış"/>
    <s v="Lisans"/>
    <s v="Lisans Satışı"/>
    <s v="Key Account"/>
    <x v="0"/>
    <x v="0"/>
    <s v="Yurt İçi"/>
    <s v="Türkiye"/>
  </r>
  <r>
    <s v="Q2"/>
    <x v="1"/>
    <x v="3"/>
    <m/>
    <s v="ERIKLI SU VE MESRUBAT SAN. TIC. A.S"/>
    <s v="EH.01.003"/>
    <s v="Enroute Panorama - Kurulum ve Efitim Hizmeti"/>
    <s v="Univera - Nestle Waters"/>
    <x v="11"/>
    <s v="Enroute"/>
    <s v="Enroute"/>
    <n v="3980.1"/>
    <m/>
    <n v="2"/>
    <m/>
    <n v="7960.2"/>
    <m/>
    <n v="0"/>
    <m/>
    <n v="7960.2"/>
    <m/>
    <n v="0"/>
    <n v="0"/>
    <n v="3980.1"/>
    <m/>
    <m/>
    <s v="Nestle"/>
    <x v="0"/>
    <s v="Yeni Satış"/>
    <s v="Hizmet"/>
    <s v="Kurulum ve Eğitim"/>
    <s v="Key Account"/>
    <x v="0"/>
    <x v="0"/>
    <s v="Yurt İçi"/>
    <s v="Türkiye"/>
  </r>
  <r>
    <s v="Q1"/>
    <x v="1"/>
    <x v="2"/>
    <m/>
    <s v="DÜZEY TÜKETIM MAL. SAN. PAZ. VE TIC. A.S."/>
    <s v="EY.05.006"/>
    <s v="Enroute Panorama - Commerce Portal - B2B Standart - E-Ticaret Modül Yazılımi (Enterprise)"/>
    <s v="Univera - Düzey Tüketim"/>
    <x v="11"/>
    <s v="Enroute"/>
    <s v="Enroute"/>
    <m/>
    <m/>
    <n v="1"/>
    <m/>
    <n v="999000"/>
    <m/>
    <n v="0"/>
    <m/>
    <n v="999000"/>
    <m/>
    <n v="0"/>
    <n v="0"/>
    <m/>
    <m/>
    <m/>
    <s v="Düzey"/>
    <x v="0"/>
    <s v="Yenileme"/>
    <s v="Lisans"/>
    <s v="Lisans Satışı"/>
    <s v="Key Account"/>
    <x v="0"/>
    <x v="0"/>
    <s v="Yurt İçi"/>
    <s v="Türkiye"/>
  </r>
  <r>
    <s v="Q4"/>
    <x v="1"/>
    <x v="9"/>
    <m/>
    <s v="MİYA OTOMASYON VE BARKOD BILISIM SISTEMLERI SAN TİC. VE L.T.D. STI."/>
    <s v="WPH.02.001"/>
    <s v="Webplus Yazılım Bakımı Hizmeti"/>
    <s v="Univera - Kanal"/>
    <x v="5"/>
    <s v="Enroute"/>
    <s v="Webplus"/>
    <n v="3148"/>
    <m/>
    <n v="2"/>
    <m/>
    <n v="6296"/>
    <m/>
    <n v="0"/>
    <m/>
    <n v="6296"/>
    <m/>
    <m/>
    <m/>
    <n v="1000002274"/>
    <m/>
    <m/>
    <s v="Miya"/>
    <x v="0"/>
    <s v="Yenileme"/>
    <s v="Hizmet"/>
    <s v="Bakım ve Destek Hizmeti"/>
    <s v="Diğer"/>
    <x v="1"/>
    <x v="1"/>
    <s v="Yurt İçi"/>
    <s v="Türkiye"/>
  </r>
  <r>
    <s v="Q4"/>
    <x v="1"/>
    <x v="9"/>
    <m/>
    <s v="MİYA OTOMASYON VE BARKOD BILISIM SISTEMLERI SAN TİC. VE L.T.D. STI."/>
    <s v="WPH.02.001"/>
    <s v="Webplus Yazılım Bakımı Hizmeti"/>
    <s v="Univera - Kanal"/>
    <x v="5"/>
    <s v="Enroute"/>
    <s v="Webplus"/>
    <n v="3365"/>
    <m/>
    <n v="1"/>
    <m/>
    <n v="3365"/>
    <m/>
    <n v="0"/>
    <m/>
    <n v="3365"/>
    <m/>
    <m/>
    <m/>
    <n v="1000002274"/>
    <m/>
    <m/>
    <s v="Miya"/>
    <x v="0"/>
    <s v="Yenileme"/>
    <s v="Hizmet"/>
    <s v="Bakım ve Destek Hizmeti"/>
    <s v="Diğer"/>
    <x v="1"/>
    <x v="1"/>
    <s v="Yurt İçi"/>
    <s v="Türkiye"/>
  </r>
  <r>
    <s v="Q4"/>
    <x v="1"/>
    <x v="9"/>
    <m/>
    <s v="MİYA OTOMASYON VE BARKOD BILISIM SISTEMLERI SAN TİC. VE L.T.D. STI."/>
    <s v="WPH.02.001"/>
    <s v="Webplus Yazılım Bakımı Hizmeti"/>
    <s v="Univera - Kanal"/>
    <x v="5"/>
    <s v="Enroute"/>
    <s v="Webplus"/>
    <n v="11240"/>
    <m/>
    <n v="1"/>
    <m/>
    <n v="11240"/>
    <m/>
    <n v="0"/>
    <m/>
    <n v="11240"/>
    <m/>
    <m/>
    <m/>
    <n v="1000002273"/>
    <m/>
    <m/>
    <s v="Miya"/>
    <x v="0"/>
    <s v="Yenileme"/>
    <s v="Hizmet"/>
    <s v="Bakım ve Destek Hizmeti"/>
    <s v="Diğer"/>
    <x v="1"/>
    <x v="1"/>
    <s v="Yurt İçi"/>
    <s v="Türkiye"/>
  </r>
  <r>
    <s v="Q4"/>
    <x v="1"/>
    <x v="9"/>
    <m/>
    <s v="MİYA OTOMASYON VE BARKOD BILISIM SISTEMLERI SAN TİC. VE L.T.D. STI."/>
    <s v="WPH.02.001"/>
    <s v="Webplus Yazılım Bakımı Hizmeti"/>
    <s v="Univera - Kanal"/>
    <x v="5"/>
    <s v="Enroute"/>
    <s v="Webplus"/>
    <n v="8806"/>
    <m/>
    <n v="1"/>
    <m/>
    <n v="8806"/>
    <m/>
    <n v="0"/>
    <m/>
    <n v="8806"/>
    <m/>
    <m/>
    <m/>
    <n v="1000002273"/>
    <m/>
    <m/>
    <s v="Miya"/>
    <x v="0"/>
    <s v="Yenileme"/>
    <s v="Hizmet"/>
    <s v="Bakım ve Destek Hizmeti"/>
    <s v="Diğer"/>
    <x v="1"/>
    <x v="1"/>
    <s v="Yurt İçi"/>
    <s v="Türkiye"/>
  </r>
  <r>
    <s v="Q4"/>
    <x v="1"/>
    <x v="9"/>
    <m/>
    <s v="POLARİS YAZILIM ÇÖZÜMLERİ VE DANIŞMANLIK HİZMETLERİ LTD.ŞTİ."/>
    <s v="WPH.02.001"/>
    <s v="Webplus Yazılım Bakımı Hizmeti"/>
    <s v="Univera - Kanal"/>
    <x v="5"/>
    <s v="Enroute"/>
    <s v="Webplus"/>
    <n v="23200"/>
    <m/>
    <n v="1"/>
    <m/>
    <n v="23200"/>
    <m/>
    <m/>
    <m/>
    <n v="23200"/>
    <m/>
    <m/>
    <m/>
    <n v="1000002354"/>
    <m/>
    <m/>
    <s v="Polaris"/>
    <x v="0"/>
    <s v="Yenileme"/>
    <s v="Hizmet"/>
    <s v="Bakım ve Destek Hizmeti"/>
    <s v="Diğer"/>
    <x v="1"/>
    <x v="5"/>
    <s v="Yurt İçi"/>
    <s v="Türkiye"/>
  </r>
  <r>
    <s v="Q4"/>
    <x v="1"/>
    <x v="9"/>
    <m/>
    <s v="MATRIKS BİLGİSAYAR SİSTEMLERİ LTD.ŞTİ"/>
    <s v="UH.01.002"/>
    <s v="Unidox Kontör"/>
    <s v="Univera Kontör Satışı"/>
    <x v="5"/>
    <s v="E-Dönüşüm"/>
    <s v="Unidox"/>
    <n v="2.258"/>
    <m/>
    <n v="10000"/>
    <m/>
    <n v="22580"/>
    <m/>
    <n v="0"/>
    <m/>
    <n v="22580"/>
    <m/>
    <m/>
    <m/>
    <n v="1000002303"/>
    <m/>
    <m/>
    <s v="Matriks"/>
    <x v="0"/>
    <s v="Yeni Satış"/>
    <s v="Kontor"/>
    <s v="Kontor Satışı"/>
    <s v="Diğer"/>
    <x v="1"/>
    <x v="2"/>
    <s v="Yurt İçi"/>
    <s v="Türkiye"/>
  </r>
  <r>
    <s v="Q4"/>
    <x v="1"/>
    <x v="9"/>
    <m/>
    <s v="MATRIKS BİLGİSAYAR SİSTEMLERİ LTD.ŞTİ"/>
    <s v="UH.01.002"/>
    <s v="Unidox Kontör"/>
    <s v="Univera Kontör Satışı"/>
    <x v="5"/>
    <s v="E-Dönüşüm"/>
    <s v="Unidox"/>
    <n v="1.373"/>
    <m/>
    <n v="10000"/>
    <m/>
    <n v="13730"/>
    <m/>
    <n v="0"/>
    <m/>
    <n v="13730"/>
    <m/>
    <m/>
    <m/>
    <n v="1000002271"/>
    <m/>
    <m/>
    <s v="Matriks"/>
    <x v="0"/>
    <s v="Yeni Satış"/>
    <s v="Kontor"/>
    <s v="Kontor Satışı"/>
    <s v="Diğer"/>
    <x v="1"/>
    <x v="2"/>
    <s v="Yurt İçi"/>
    <s v="Türkiye"/>
  </r>
  <r>
    <s v="Q4"/>
    <x v="1"/>
    <x v="9"/>
    <m/>
    <s v="MİYA OTOMASYON VE BARKOD BILISIM SISTEMLERI SAN TİC. VE L.T.D. STI."/>
    <s v="UH.01.002"/>
    <s v="Unidox Kontör"/>
    <s v="Univera Kontör Satışı"/>
    <x v="5"/>
    <s v="E-Dönüşüm"/>
    <s v="Unidox"/>
    <n v="2.657"/>
    <m/>
    <n v="10000"/>
    <m/>
    <n v="26570"/>
    <m/>
    <m/>
    <m/>
    <n v="26570"/>
    <m/>
    <m/>
    <m/>
    <n v="1000002350"/>
    <m/>
    <m/>
    <s v="Miya"/>
    <x v="0"/>
    <s v="Yeni Satış"/>
    <s v="Kontor"/>
    <s v="Kontor Satışı"/>
    <s v="Diğer"/>
    <x v="1"/>
    <x v="1"/>
    <s v="Yurt İçi"/>
    <s v="Türkiye"/>
  </r>
  <r>
    <s v="Q4"/>
    <x v="1"/>
    <x v="9"/>
    <m/>
    <s v="MİYA OTOMASYON VE BARKOD BILISIM SISTEMLERI SAN TİC. VE L.T.D. STI."/>
    <s v="UH.01.002"/>
    <s v="Unidox Kontör"/>
    <s v="Univera Kontör Satışı"/>
    <x v="5"/>
    <s v="E-Dönüşüm"/>
    <s v="Unidox"/>
    <n v="2.657"/>
    <m/>
    <n v="10000"/>
    <m/>
    <n v="26570"/>
    <m/>
    <m/>
    <m/>
    <n v="26570"/>
    <m/>
    <m/>
    <m/>
    <n v="1000002351"/>
    <m/>
    <m/>
    <s v="Miya"/>
    <x v="0"/>
    <s v="Yeni Satış"/>
    <s v="Kontor"/>
    <s v="Kontor Satışı"/>
    <s v="Diğer"/>
    <x v="1"/>
    <x v="1"/>
    <s v="Yurt İçi"/>
    <s v="Türkiye"/>
  </r>
  <r>
    <s v="Q4"/>
    <x v="1"/>
    <x v="9"/>
    <m/>
    <s v="DEPE DANIŞMANLIK İNŞ.TAAH.EMLAK OTO İNŞ.MALZ.TİC.VE SAN.LTD.ŞTİ."/>
    <s v="UH.01.002"/>
    <s v="Unidox Kontör"/>
    <s v="Univera Kontör Satışı"/>
    <x v="6"/>
    <s v="E-Dönüşüm"/>
    <s v="Unidox"/>
    <n v="1.05"/>
    <m/>
    <n v="100000"/>
    <m/>
    <n v="105000"/>
    <m/>
    <n v="0"/>
    <m/>
    <n v="105000"/>
    <m/>
    <m/>
    <m/>
    <n v="1000002276"/>
    <m/>
    <m/>
    <s v="Çaykur"/>
    <x v="0"/>
    <s v="Yeni Satış"/>
    <s v="Kontor"/>
    <s v="Kontor Satışı"/>
    <s v="Diğer"/>
    <x v="0"/>
    <x v="0"/>
    <s v="Yurt İçi"/>
    <s v="Türkiye"/>
  </r>
  <r>
    <s v="Q4"/>
    <x v="1"/>
    <x v="9"/>
    <m/>
    <s v="HEPİYİ MAMA YEM TİCARET VE SANAYİ ANONİM ŞİRKETİ"/>
    <s v="UH.01.002"/>
    <s v="Unidox Kontör"/>
    <s v="Univera Kontör Satışı"/>
    <x v="21"/>
    <s v="E-Dönüşüm"/>
    <s v="Unidox"/>
    <n v="4"/>
    <m/>
    <n v="5000"/>
    <m/>
    <n v="20000"/>
    <m/>
    <m/>
    <m/>
    <n v="20000"/>
    <m/>
    <m/>
    <m/>
    <n v="1000002360"/>
    <m/>
    <m/>
    <s v="Royal Canin"/>
    <x v="0"/>
    <s v="Yeni Satış"/>
    <s v="Kontor"/>
    <s v="Kontor Satışı"/>
    <s v="Diğer"/>
    <x v="0"/>
    <x v="0"/>
    <s v="Yurt İçi"/>
    <s v="Türkiye"/>
  </r>
  <r>
    <s v="Q4"/>
    <x v="1"/>
    <x v="9"/>
    <m/>
    <s v="KM MARKASI GIDA İNŞAAT TEMİZLİK TİC. VE SAN. LDT. ŞTİ."/>
    <s v="UH.01.002"/>
    <s v="Unidox Kontör"/>
    <s v="Univera Kontör Satışı"/>
    <x v="6"/>
    <s v="E-Dönüşüm"/>
    <s v="Unidox"/>
    <n v="4"/>
    <m/>
    <n v="5000"/>
    <m/>
    <n v="20000"/>
    <m/>
    <m/>
    <m/>
    <n v="20000"/>
    <m/>
    <m/>
    <m/>
    <n v="1000002409"/>
    <m/>
    <m/>
    <s v="Dardanel"/>
    <x v="0"/>
    <s v="Yeni Satış"/>
    <s v="Kontor"/>
    <s v="Kontor Satışı"/>
    <s v="Diğer"/>
    <x v="0"/>
    <x v="0"/>
    <s v="Yurt İçi"/>
    <s v="Türkiye"/>
  </r>
  <r>
    <s v="Q4"/>
    <x v="1"/>
    <x v="9"/>
    <m/>
    <s v="PAK-SEL TAŞIMACILIK YAKIT GIDA TEMİZLİK İNŞAAT SANAYİ VE TİCARET LİMİTED ŞİRKETİ"/>
    <s v="UH.01.002"/>
    <s v="Unidox Kontör"/>
    <s v="Univera Kontör Satışı"/>
    <x v="6"/>
    <s v="E-Dönüşüm"/>
    <s v="Unidox"/>
    <n v="1.3"/>
    <m/>
    <n v="100000"/>
    <m/>
    <n v="130000"/>
    <m/>
    <m/>
    <m/>
    <n v="130000"/>
    <m/>
    <m/>
    <m/>
    <n v="1000002419"/>
    <m/>
    <m/>
    <s v="Doğuş Çay"/>
    <x v="0"/>
    <s v="Yeni Satış"/>
    <s v="Kontor"/>
    <s v="Kontor Satışı"/>
    <s v="Diğer"/>
    <x v="0"/>
    <x v="0"/>
    <s v="Yurt İçi"/>
    <s v="Türkiye"/>
  </r>
  <r>
    <s v="Q4"/>
    <x v="1"/>
    <x v="9"/>
    <m/>
    <s v="Tezil Ticaret- Aykut Tezil"/>
    <s v="UH.01.002"/>
    <s v="Unidox Kontör"/>
    <s v="Univera Kontör Satışı"/>
    <x v="21"/>
    <s v="E-Dönüşüm"/>
    <s v="Unidox"/>
    <n v="2.5"/>
    <m/>
    <n v="10000"/>
    <m/>
    <n v="25000"/>
    <m/>
    <n v="0"/>
    <m/>
    <n v="25000"/>
    <m/>
    <m/>
    <m/>
    <n v="1000002308"/>
    <m/>
    <m/>
    <s v="Tadım"/>
    <x v="0"/>
    <s v="Yeni Satış"/>
    <s v="Kontor"/>
    <s v="Kontor Satışı"/>
    <s v="Diğer"/>
    <x v="0"/>
    <x v="0"/>
    <s v="Yurt İçi"/>
    <s v="Türkiye"/>
  </r>
  <r>
    <s v="Q4"/>
    <x v="1"/>
    <x v="9"/>
    <m/>
    <s v="TURK FİNANSMAN ANONİM ŞİRKETİ"/>
    <s v="UH.01.002"/>
    <s v="Unidox Kontör"/>
    <s v="Univera Kontör Satışı"/>
    <x v="6"/>
    <s v="E-Dönüşüm"/>
    <s v="Unidox"/>
    <n v="3.7530000000000001"/>
    <m/>
    <n v="5000"/>
    <m/>
    <n v="18765"/>
    <m/>
    <m/>
    <m/>
    <n v="18765"/>
    <m/>
    <m/>
    <m/>
    <n v="1000002437"/>
    <m/>
    <m/>
    <s v="Türk Finansman A.Ş."/>
    <x v="2"/>
    <s v="Yeni Satış"/>
    <s v="Kontor"/>
    <s v="Kontor Satışı"/>
    <s v="Diğer"/>
    <x v="0"/>
    <x v="0"/>
    <s v="Yurt İçi"/>
    <s v="Türkiye"/>
  </r>
  <r>
    <s v="Q4"/>
    <x v="1"/>
    <x v="9"/>
    <m/>
    <s v="Brs Gıda- Emu Baharat"/>
    <s v="UH.01.002"/>
    <s v="Unidox Kontör"/>
    <s v="Univera Kontör Satışı"/>
    <x v="21"/>
    <s v="E-Dönüşüm"/>
    <s v="Unidox"/>
    <n v="6.0419999999999998"/>
    <m/>
    <n v="1986"/>
    <m/>
    <n v="11999.412"/>
    <m/>
    <m/>
    <m/>
    <n v="11999.412"/>
    <m/>
    <m/>
    <m/>
    <n v="1000002394"/>
    <m/>
    <m/>
    <s v="Brs Gıda"/>
    <x v="3"/>
    <s v="Yeni Satış"/>
    <s v="Kontor"/>
    <s v="Kontor Satışı"/>
    <s v="Diğer"/>
    <x v="0"/>
    <x v="0"/>
    <s v="Yurt İçi"/>
    <s v="Türkiye"/>
  </r>
  <r>
    <s v="Q4"/>
    <x v="1"/>
    <x v="9"/>
    <m/>
    <s v="MİYA OTOMASYON VE BARKOD BILISIM SISTEMLERI SAN TİC. VE L.T.D. STI."/>
    <s v="SMY.02.001"/>
    <s v="StockMate Mobile Depo Personeli El Terminali Yazılımı"/>
    <s v="Univera - Kanal"/>
    <x v="5"/>
    <s v="Stokbar"/>
    <s v="Stockmate"/>
    <n v="6825"/>
    <m/>
    <n v="1"/>
    <m/>
    <n v="9750"/>
    <m/>
    <m/>
    <m/>
    <n v="6825"/>
    <m/>
    <m/>
    <m/>
    <n v="1000002391"/>
    <m/>
    <m/>
    <s v="Miya"/>
    <x v="0"/>
    <s v="Yeni Satış"/>
    <s v="Lisans"/>
    <s v="Lisans Satışı"/>
    <s v="Diğer"/>
    <x v="1"/>
    <x v="1"/>
    <s v="Yurt İçi"/>
    <s v="Türkiye"/>
  </r>
  <r>
    <s v="Q4"/>
    <x v="1"/>
    <x v="9"/>
    <m/>
    <s v="MİYA OTOMASYON VE BARKOD BILISIM SISTEMLERI SAN TİC. VE L.T.D. STI."/>
    <s v="SMY.01.003"/>
    <s v="StockMate Ek Kullanıcı Yazılımı (+1)"/>
    <s v="Univera - Kanal"/>
    <x v="5"/>
    <s v="Stokbar"/>
    <s v="Stockmate"/>
    <n v="4550"/>
    <m/>
    <n v="2"/>
    <m/>
    <n v="13000"/>
    <m/>
    <m/>
    <m/>
    <n v="9100"/>
    <m/>
    <m/>
    <m/>
    <n v="1000002391"/>
    <m/>
    <m/>
    <s v="Miya"/>
    <x v="0"/>
    <s v="Yeni Satış"/>
    <s v="Lisans"/>
    <s v="Lisans Satışı"/>
    <s v="Diğer"/>
    <x v="1"/>
    <x v="1"/>
    <s v="Yurt İçi"/>
    <s v="Türkiye"/>
  </r>
  <r>
    <s v="Q4"/>
    <x v="1"/>
    <x v="9"/>
    <m/>
    <s v="MİYA OTOMASYON VE BARKOD BILISIM SISTEMLERI SAN TİC. VE L.T.D. STI."/>
    <s v="SMY.01.001"/>
    <s v="StockMate Depo Stok Yönetimi Yazılımı"/>
    <s v="Univera - Kanal"/>
    <x v="5"/>
    <s v="Stokbar"/>
    <s v="Stockmate"/>
    <n v="159250"/>
    <m/>
    <n v="1"/>
    <m/>
    <n v="227500"/>
    <m/>
    <m/>
    <m/>
    <n v="159250"/>
    <m/>
    <m/>
    <m/>
    <n v="1000002391"/>
    <m/>
    <m/>
    <s v="Miya"/>
    <x v="0"/>
    <s v="Yeni Satış"/>
    <s v="Lisans"/>
    <s v="Lisans Satışı"/>
    <s v="Diğer"/>
    <x v="1"/>
    <x v="1"/>
    <s v="Yurt İçi"/>
    <s v="Türkiye"/>
  </r>
  <r>
    <s v="Q4"/>
    <x v="1"/>
    <x v="9"/>
    <m/>
    <s v="EFES KAZAKHSTAN JSC FE"/>
    <s v="QH.02.001"/>
    <s v="Quest Panorama - Yazılım Bakımı, Yaşatma ve Merkezi Destek Hizmeti"/>
    <s v="Univera - Efes Kazakistan"/>
    <x v="19"/>
    <s v="Quest"/>
    <s v="Quest"/>
    <n v="307665.49"/>
    <m/>
    <n v="1"/>
    <m/>
    <n v="7318.66"/>
    <m/>
    <n v="0"/>
    <m/>
    <n v="307665.49"/>
    <m/>
    <m/>
    <m/>
    <n v="1000002298"/>
    <m/>
    <m/>
    <s v="Efes International"/>
    <x v="0"/>
    <s v="Yenileme"/>
    <s v="Hizmet"/>
    <s v="Bakım ve Destek Hizmeti"/>
    <s v="Diğer"/>
    <x v="0"/>
    <x v="0"/>
    <s v="Yurt Dışı"/>
    <s v="Kazakistan"/>
  </r>
  <r>
    <s v="Q4"/>
    <x v="1"/>
    <x v="9"/>
    <m/>
    <s v="ÇAYKUR ÇAY İŞLETMELERİ GENEL MÜDÜRLÜĞÜ"/>
    <s v="QH.03.001"/>
    <s v="Quest Panorama - Çağrı Merkezi Hizmeti"/>
    <s v="Univera - Çaykur"/>
    <x v="12"/>
    <s v="Quest"/>
    <s v="Quest"/>
    <n v="238111.43"/>
    <m/>
    <n v="1"/>
    <m/>
    <n v="238111.43"/>
    <m/>
    <n v="0"/>
    <m/>
    <n v="238111.43"/>
    <m/>
    <m/>
    <m/>
    <n v="1000002290"/>
    <m/>
    <m/>
    <s v="Çaykur"/>
    <x v="0"/>
    <s v="Yenileme"/>
    <s v="Hizmet"/>
    <s v="Çağrı Merkezi"/>
    <s v="Diğer"/>
    <x v="0"/>
    <x v="0"/>
    <s v="Yurt İçi"/>
    <s v="Türkiye"/>
  </r>
  <r>
    <s v="Q4"/>
    <x v="1"/>
    <x v="9"/>
    <m/>
    <s v="MİYA OTOMASYON VE BARKOD BILISIM SISTEMLERI SAN TİC. VE L.T.D. STI."/>
    <s v="SM.01.003"/>
    <s v="Logo/Netsis Entegrasyonu"/>
    <s v="Univera - Kanal"/>
    <x v="5"/>
    <s v="Stokbar"/>
    <s v="Stockmate"/>
    <n v="27300"/>
    <m/>
    <n v="1"/>
    <m/>
    <n v="39000"/>
    <m/>
    <m/>
    <m/>
    <n v="27300"/>
    <m/>
    <m/>
    <m/>
    <n v="1000002391"/>
    <m/>
    <m/>
    <s v="Miya"/>
    <x v="0"/>
    <s v="Yeni Satış"/>
    <s v="Lisans"/>
    <s v="Lisans Satışı"/>
    <s v="Diğer"/>
    <x v="1"/>
    <x v="1"/>
    <s v="Yurt İçi"/>
    <s v="Türkiye"/>
  </r>
  <r>
    <s v="Q4"/>
    <x v="1"/>
    <x v="9"/>
    <m/>
    <s v="Turk Elektronik Para Anonim Şirketi"/>
    <n v="500001210"/>
    <s v="Hakediş Bedeli"/>
    <s v="Univera - Turk ELektronik Para"/>
    <x v="10"/>
    <s v="Bütünleşik Finans"/>
    <s v="Hakediş"/>
    <n v="444199.12"/>
    <m/>
    <n v="1"/>
    <m/>
    <n v="444199.12"/>
    <m/>
    <m/>
    <m/>
    <n v="444199.12"/>
    <m/>
    <m/>
    <m/>
    <n v="1000002339"/>
    <m/>
    <m/>
    <s v="Türk Elektronik Para A.Ş."/>
    <x v="2"/>
    <s v="Yeni Satış"/>
    <s v="Komisyon"/>
    <s v="Bütünleşik Finans"/>
    <s v="Param Grup"/>
    <x v="0"/>
    <x v="0"/>
    <s v="Yurt İçi"/>
    <s v="Türkiye"/>
  </r>
  <r>
    <s v="Q2"/>
    <x v="1"/>
    <x v="4"/>
    <m/>
    <s v="DOĞAN TREND OTOMOTİV TİCARET Hizmet VE TEKNOLOJİ ANONİM ŞİRKETİ"/>
    <s v="EH.01.005"/>
    <s v="Enroute Panorama Online Egitim"/>
    <s v="Univera - Doğan Trend"/>
    <x v="13"/>
    <s v="Enroute"/>
    <s v="Enroute"/>
    <n v="2100"/>
    <m/>
    <n v="3"/>
    <m/>
    <n v="6300"/>
    <m/>
    <n v="0"/>
    <m/>
    <n v="6300"/>
    <m/>
    <n v="0"/>
    <n v="0"/>
    <m/>
    <m/>
    <m/>
    <s v="Doğan Trend"/>
    <x v="0"/>
    <s v="Yeni Satış"/>
    <s v="Hizmet"/>
    <s v="Kurulum ve Eğitim"/>
    <s v="Key Account"/>
    <x v="0"/>
    <x v="0"/>
    <s v="Yurt İçi"/>
    <s v="Türkiye"/>
  </r>
  <r>
    <s v="Q2"/>
    <x v="1"/>
    <x v="3"/>
    <m/>
    <s v="DOĞUŞ ÇAY VE GIDA MADD.ÜRT.PAZ.İTH.İHR.A.Ş"/>
    <s v="EY.04.012"/>
    <s v="Enroute Panorama E-Dönüsüm  Modül Yazılımi (Enterprise)"/>
    <s v="Univera Doğuş Çay Projesi"/>
    <x v="12"/>
    <s v="Enroute"/>
    <s v="Enroute"/>
    <n v="21750"/>
    <m/>
    <n v="1"/>
    <m/>
    <n v="29000"/>
    <m/>
    <n v="7250"/>
    <m/>
    <n v="21750"/>
    <m/>
    <n v="0"/>
    <n v="0"/>
    <m/>
    <m/>
    <m/>
    <s v="Doğuş Çay"/>
    <x v="0"/>
    <s v="Yeni Satış"/>
    <s v="Lisans"/>
    <s v="Lisans Satışı"/>
    <s v="Key Account"/>
    <x v="0"/>
    <x v="0"/>
    <s v="Yurt İçi"/>
    <s v="Türkiye"/>
  </r>
  <r>
    <s v="Q2"/>
    <x v="1"/>
    <x v="3"/>
    <m/>
    <s v="NATURAL HUBUBAT BAKLIYAT GIDA TEMIZLIK MADDELERI SANAYI VE TICARET LIMITED SIRKETI"/>
    <s v="EY.04.012"/>
    <s v="Enroute Panorama E-Dönüsüm  Modül Yazılımi (Enterprise)"/>
    <s v="Univera Doğuş Çay Projesi"/>
    <x v="12"/>
    <s v="Enroute"/>
    <s v="Enroute"/>
    <n v="21750"/>
    <m/>
    <n v="1"/>
    <m/>
    <n v="29000"/>
    <m/>
    <n v="7250"/>
    <m/>
    <n v="21750"/>
    <m/>
    <n v="0"/>
    <n v="0"/>
    <m/>
    <m/>
    <m/>
    <s v="Doğuş Çay"/>
    <x v="0"/>
    <s v="Yeni Satış"/>
    <s v="Lisans"/>
    <s v="Lisans Satışı"/>
    <s v="Key Account"/>
    <x v="0"/>
    <x v="0"/>
    <s v="Yurt İçi"/>
    <s v="Türkiye"/>
  </r>
  <r>
    <s v="Q2"/>
    <x v="1"/>
    <x v="3"/>
    <m/>
    <s v="DANONE TIKVESLI GIDA VE IÇECEK SAN.TIC.A.S."/>
    <s v="EY.06.001"/>
    <s v="Enroute Panorama - Yazilim Gelistirme Hizmeti"/>
    <s v="Univera - Danone Tikveşli"/>
    <x v="16"/>
    <s v="Enroute"/>
    <s v="Enroute"/>
    <n v="10276.271794871795"/>
    <m/>
    <n v="1.95"/>
    <m/>
    <n v="20038.726500000001"/>
    <m/>
    <n v="-3.5000000000000001E-3"/>
    <m/>
    <n v="20038.73"/>
    <m/>
    <n v="0"/>
    <n v="0"/>
    <m/>
    <m/>
    <m/>
    <s v="Danone"/>
    <x v="0"/>
    <s v="Yeni Satış"/>
    <s v="Hizmet"/>
    <s v="Yazılım Geliştirme"/>
    <s v="Key Account"/>
    <x v="0"/>
    <x v="0"/>
    <s v="Yurt İçi"/>
    <s v="Türkiye"/>
  </r>
  <r>
    <s v="Q2"/>
    <x v="1"/>
    <x v="4"/>
    <m/>
    <s v="ERBAK-ULUDAG PAZARLAMA SATIS VE DAGITIM A.S."/>
    <s v="EY.06.001"/>
    <s v="Enroute Panorama - Yazilim Gelistirme Hizmeti"/>
    <s v="Univera - Uludağ İçecek"/>
    <x v="11"/>
    <s v="Enroute"/>
    <s v="Enroute"/>
    <n v="12172"/>
    <m/>
    <n v="21"/>
    <m/>
    <n v="255612"/>
    <m/>
    <n v="0"/>
    <m/>
    <n v="255612"/>
    <m/>
    <n v="0"/>
    <n v="0"/>
    <m/>
    <m/>
    <m/>
    <s v="Uludağ İçecek"/>
    <x v="0"/>
    <s v="Yeni Satış"/>
    <s v="Hizmet"/>
    <s v="Yazılım Geliştirme"/>
    <s v="Key Account"/>
    <x v="0"/>
    <x v="0"/>
    <s v="Yurt İçi"/>
    <s v="Türkiye"/>
  </r>
  <r>
    <s v="Q2"/>
    <x v="1"/>
    <x v="3"/>
    <m/>
    <s v="PERNOD RICARD ISTANBUL IÇ VE DIS TIC. LTD. STI"/>
    <s v="EY.06.001"/>
    <s v="Enroute Panorama - Yazilim Gelistirme Hizmeti"/>
    <s v="Univera - Pernod Ricard"/>
    <x v="13"/>
    <s v="Enroute"/>
    <s v="Enroute"/>
    <n v="11420.32"/>
    <m/>
    <n v="3"/>
    <m/>
    <n v="34260.959999999999"/>
    <m/>
    <n v="0"/>
    <m/>
    <n v="34260.959999999999"/>
    <m/>
    <n v="0"/>
    <n v="0"/>
    <m/>
    <m/>
    <m/>
    <s v="Pernod Ricard"/>
    <x v="0"/>
    <s v="Yeni Satış"/>
    <s v="Hizmet"/>
    <s v="Yazılım Geliştirme"/>
    <s v="Key Account"/>
    <x v="0"/>
    <x v="0"/>
    <s v="Yurt İçi"/>
    <s v="Türkiye"/>
  </r>
  <r>
    <s v="Q2"/>
    <x v="1"/>
    <x v="4"/>
    <m/>
    <s v="Mey İçki Sanayi ve Ticaret A.Ş."/>
    <s v="EH.03.003"/>
    <s v="Enroute Panorama - Uzman Destek Hizmeti"/>
    <s v="Univera - Mey İçki"/>
    <x v="11"/>
    <s v="Enroute"/>
    <s v="Enroute"/>
    <n v="125000"/>
    <m/>
    <n v="1"/>
    <m/>
    <n v="125000"/>
    <m/>
    <n v="0"/>
    <m/>
    <n v="125000"/>
    <m/>
    <n v="0"/>
    <n v="0"/>
    <m/>
    <m/>
    <m/>
    <s v="Mey İçki"/>
    <x v="0"/>
    <s v="Yenileme"/>
    <s v="Hizmet"/>
    <s v="Uzman Destek Hizmeti"/>
    <s v="Key Account"/>
    <x v="0"/>
    <x v="0"/>
    <s v="Yurt İçi"/>
    <s v="Türkiye"/>
  </r>
  <r>
    <s v="Q2"/>
    <x v="1"/>
    <x v="3"/>
    <m/>
    <s v="PERNOD RICARD ISTANBUL IÇ VE DIS TIC. LTD. STI"/>
    <s v="EH.03.003"/>
    <s v="Enroute Panorama - Uzman Destek Hizmeti"/>
    <s v="Univera - Pernod Ricard"/>
    <x v="13"/>
    <s v="Enroute"/>
    <s v="Enroute"/>
    <n v="150000"/>
    <m/>
    <n v="1"/>
    <m/>
    <n v="150000"/>
    <m/>
    <n v="0"/>
    <m/>
    <n v="150000"/>
    <m/>
    <n v="0"/>
    <n v="0"/>
    <m/>
    <m/>
    <m/>
    <s v="Pernod Ricard"/>
    <x v="0"/>
    <s v="Yenileme"/>
    <s v="Hizmet"/>
    <s v="Uzman Destek Hizmeti"/>
    <s v="Key Account"/>
    <x v="0"/>
    <x v="0"/>
    <s v="Yurt İçi"/>
    <s v="Türkiye"/>
  </r>
  <r>
    <s v="Q2"/>
    <x v="1"/>
    <x v="4"/>
    <m/>
    <s v="PERNOD RICARD ISTANBUL IÇ VE DIS TIC. LTD. STI"/>
    <s v="EH.03.003"/>
    <s v="Enroute Panorama - Uzman Destek Hizmeti"/>
    <s v="Univera - Pernod Ricard"/>
    <x v="13"/>
    <s v="Enroute"/>
    <s v="Enroute"/>
    <n v="150000"/>
    <m/>
    <n v="1"/>
    <m/>
    <n v="150000"/>
    <m/>
    <n v="0"/>
    <m/>
    <n v="150000"/>
    <m/>
    <n v="0"/>
    <n v="0"/>
    <m/>
    <m/>
    <m/>
    <s v="Pernod Ricard"/>
    <x v="0"/>
    <s v="Yenileme"/>
    <s v="Hizmet"/>
    <s v="Uzman Destek Hizmeti"/>
    <s v="Key Account"/>
    <x v="0"/>
    <x v="0"/>
    <s v="Yurt İçi"/>
    <s v="Türkiye"/>
  </r>
  <r>
    <s v="Q2"/>
    <x v="1"/>
    <x v="3"/>
    <m/>
    <s v="BROWN FORMAN İÇKİ TİC. LTD. ŞTİ."/>
    <s v="EH.03.006"/>
    <s v="Enroute Panorama - Uzaktan Kurulum ve Efitim Hizmeti"/>
    <s v="Univera - Brown Forman"/>
    <x v="12"/>
    <s v="Enroute"/>
    <s v="Enroute"/>
    <n v="14000"/>
    <m/>
    <n v="4"/>
    <m/>
    <n v="56000"/>
    <m/>
    <n v="0"/>
    <m/>
    <n v="56000"/>
    <m/>
    <n v="0"/>
    <n v="0"/>
    <m/>
    <m/>
    <m/>
    <s v="Brown Forman"/>
    <x v="0"/>
    <s v="Yeni Satış"/>
    <s v="Hizmet"/>
    <s v="Kurulum ve Eğitim"/>
    <s v="Key Account"/>
    <x v="0"/>
    <x v="0"/>
    <s v="Yurt İçi"/>
    <s v="Türkiye"/>
  </r>
  <r>
    <s v="Q2"/>
    <x v="1"/>
    <x v="3"/>
    <m/>
    <s v="DANONE TIKVESLI GIDA VE IÇECEK SAN.TIC.A.S."/>
    <s v="EH.05.002"/>
    <s v="Enroute Panorama - Rapor Gelistirme Hizmeti"/>
    <s v="Univera - Danone Tikveşli"/>
    <x v="16"/>
    <s v="Enroute"/>
    <s v="Enroute"/>
    <n v="18900"/>
    <m/>
    <n v="1.07"/>
    <m/>
    <n v="20223"/>
    <m/>
    <n v="0"/>
    <m/>
    <n v="20223"/>
    <m/>
    <n v="0"/>
    <n v="0"/>
    <m/>
    <m/>
    <m/>
    <s v="Danone"/>
    <x v="0"/>
    <s v="Yeni Satış"/>
    <s v="Hizmet"/>
    <s v="Rapor Geliştirme"/>
    <s v="Key Account"/>
    <x v="0"/>
    <x v="0"/>
    <s v="Yurt İçi"/>
    <s v="Türkiye"/>
  </r>
  <r>
    <s v="Q2"/>
    <x v="1"/>
    <x v="3"/>
    <m/>
    <s v="DANONE TIKVESLI GIDA VE IÇECEK SAN.TIC.A.S."/>
    <s v="EH.01.001"/>
    <s v="Enroute Panorama - Proje ve Ürün Yönetimi Danışmanlığı Hizmeti"/>
    <s v="Univera - Danone Tikveşli"/>
    <x v="16"/>
    <s v="Enroute"/>
    <s v="Enroute"/>
    <n v="9591.18"/>
    <m/>
    <n v="1"/>
    <m/>
    <n v="9591.18"/>
    <m/>
    <n v="0"/>
    <m/>
    <n v="9591.18"/>
    <m/>
    <n v="0"/>
    <n v="0"/>
    <m/>
    <m/>
    <m/>
    <s v="Danone"/>
    <x v="0"/>
    <s v="Yeni Satış"/>
    <s v="Hizmet"/>
    <s v="Proje Yönetimi ve Danışmanlık"/>
    <s v="Key Account"/>
    <x v="0"/>
    <x v="0"/>
    <s v="Yurt İçi"/>
    <s v="Türkiye"/>
  </r>
  <r>
    <s v="Q2"/>
    <x v="1"/>
    <x v="4"/>
    <m/>
    <s v="DÜZEY TÜKETIM MAL. SAN. PAZ. VE TIC. A.S."/>
    <s v="EH.01.001"/>
    <s v="Enroute Panorama - Proje ve Ürün Yönetimi Danışmanlığı Hizmeti"/>
    <s v="Univera - Düzey Tüketim"/>
    <x v="11"/>
    <s v="Enroute"/>
    <s v="Enroute"/>
    <n v="22050"/>
    <m/>
    <n v="12"/>
    <m/>
    <n v="264600"/>
    <m/>
    <n v="0"/>
    <m/>
    <n v="264600"/>
    <m/>
    <n v="0"/>
    <n v="0"/>
    <m/>
    <m/>
    <m/>
    <s v="Düzey"/>
    <x v="0"/>
    <s v="Yeni Satış"/>
    <s v="Hizmet"/>
    <s v="Proje Yönetimi ve Danışmanlık"/>
    <s v="Key Account"/>
    <x v="0"/>
    <x v="0"/>
    <s v="Yurt İçi"/>
    <s v="Türkiye"/>
  </r>
  <r>
    <s v="Q2"/>
    <x v="1"/>
    <x v="4"/>
    <m/>
    <s v="ERBAK-ULUDAG PAZARLAMA SATIS VE DAGITIM A.S."/>
    <s v="EH.01.001"/>
    <s v="Enroute Panorama - Proje ve Ürün Yönetimi Danışmanlığı Hizmeti"/>
    <s v="Univera - Uludağ İçecek"/>
    <x v="11"/>
    <s v="Enroute"/>
    <s v="Enroute"/>
    <n v="11312"/>
    <m/>
    <n v="5"/>
    <m/>
    <n v="56560"/>
    <m/>
    <n v="0"/>
    <m/>
    <n v="56560"/>
    <m/>
    <n v="0"/>
    <n v="0"/>
    <m/>
    <m/>
    <m/>
    <s v="Uludağ İçecek"/>
    <x v="0"/>
    <s v="Yeni Satış"/>
    <s v="Hizmet"/>
    <s v="Proje Yönetimi ve Danışmanlık"/>
    <s v="Key Account"/>
    <x v="0"/>
    <x v="0"/>
    <s v="Yurt İçi"/>
    <s v="Türkiye"/>
  </r>
  <r>
    <s v="Q2"/>
    <x v="1"/>
    <x v="3"/>
    <m/>
    <s v="PERNOD RICARD ISTANBUL IÇ VE DIS TIC. LTD. STI"/>
    <s v="EH.01.001"/>
    <s v="Enroute Panorama - Proje ve Ürün Yönetimi Danışmanlığı Hizmeti"/>
    <s v="Univera - Pernod Ricard"/>
    <x v="13"/>
    <s v="Enroute"/>
    <s v="Enroute"/>
    <n v="9638.4199726402203"/>
    <m/>
    <n v="7.31"/>
    <m/>
    <n v="70456.850200000001"/>
    <m/>
    <n v="2.0000000000000001E-4"/>
    <m/>
    <n v="70456.850000000006"/>
    <m/>
    <n v="0"/>
    <n v="0"/>
    <m/>
    <m/>
    <m/>
    <s v="Pernod Ricard"/>
    <x v="0"/>
    <s v="Yeni Satış"/>
    <s v="Hizmet"/>
    <s v="Proje Yönetimi ve Danışmanlık"/>
    <s v="Key Account"/>
    <x v="0"/>
    <x v="0"/>
    <s v="Yurt İçi"/>
    <s v="Türkiye"/>
  </r>
  <r>
    <s v="Q4"/>
    <x v="1"/>
    <x v="9"/>
    <m/>
    <s v="Haribo Şekerleme Tic. Ltd. Şti."/>
    <s v="EH.06.001"/>
    <s v="Enroute Panorama - Hosting Hizmeti"/>
    <s v="Univera - Haribo"/>
    <x v="13"/>
    <s v="Hosting"/>
    <s v="Enroute"/>
    <n v="185475.495"/>
    <m/>
    <n v="4"/>
    <m/>
    <n v="4403"/>
    <m/>
    <m/>
    <m/>
    <n v="741901.98"/>
    <m/>
    <m/>
    <m/>
    <n v="1000002460"/>
    <m/>
    <m/>
    <s v="Haribo"/>
    <x v="0"/>
    <s v="Yenileme"/>
    <s v="Hizmet"/>
    <s v="Hosting"/>
    <s v="Diğer"/>
    <x v="0"/>
    <x v="0"/>
    <s v="Yurt İçi"/>
    <s v="Türkiye"/>
  </r>
  <r>
    <s v="Q4"/>
    <x v="1"/>
    <x v="9"/>
    <m/>
    <s v="La Lorraine Unlu Mamülleri Tic. San. A.Ş."/>
    <s v="EH.06.001"/>
    <s v="Enroute Panorama - Hosting Hizmeti"/>
    <s v="Univera - La Lorraine"/>
    <x v="13"/>
    <s v="Hosting"/>
    <s v="Enterprise"/>
    <n v="101643.52"/>
    <m/>
    <n v="3"/>
    <m/>
    <n v="304930.56"/>
    <m/>
    <m/>
    <m/>
    <n v="304930.56"/>
    <m/>
    <m/>
    <m/>
    <n v="1000002345"/>
    <m/>
    <m/>
    <s v="La Lorraine"/>
    <x v="0"/>
    <s v="Yenileme"/>
    <s v="Hizmet"/>
    <s v="Hosting"/>
    <s v="Diğer"/>
    <x v="0"/>
    <x v="0"/>
    <s v="Yurt İçi"/>
    <s v="Türkiye"/>
  </r>
  <r>
    <s v="Q4"/>
    <x v="1"/>
    <x v="9"/>
    <m/>
    <s v="TURK FİNANSMAN ANONİM ŞİRKETİ"/>
    <s v="EH.02.016"/>
    <s v="Enroute - E-Defter Saklama Hizmeti"/>
    <s v="Univera - Kanal"/>
    <x v="6"/>
    <s v="E-Dönüşüm"/>
    <s v="Unidox"/>
    <n v="2850"/>
    <m/>
    <n v="100"/>
    <m/>
    <n v="285000"/>
    <m/>
    <m/>
    <m/>
    <n v="285000"/>
    <m/>
    <m/>
    <m/>
    <n v="1000002438"/>
    <m/>
    <m/>
    <s v="Türk Finansman A.Ş."/>
    <x v="2"/>
    <s v="Yeni Satış"/>
    <s v="Hizmet"/>
    <s v="E-Dönüşüm"/>
    <s v="Param Grup"/>
    <x v="1"/>
    <x v="0"/>
    <s v="Yurt İçi"/>
    <s v="Türkiye"/>
  </r>
  <r>
    <s v="Q4"/>
    <x v="1"/>
    <x v="9"/>
    <m/>
    <s v="HABAŞ SINAİ VE TIBBİ GAZLAR İSTİHSAL ENDÜSTRİSİ A.Ş."/>
    <s v="CDY.01.001"/>
    <s v="Calldesk Panorama- Servis Otomasyonu Çözüm Yazılımı"/>
    <s v="Univera - Habaş"/>
    <x v="12"/>
    <s v="ServiceCore"/>
    <s v="Enterprise"/>
    <n v="508480.26"/>
    <m/>
    <n v="1"/>
    <m/>
    <n v="508480.26"/>
    <m/>
    <m/>
    <m/>
    <n v="508480.26"/>
    <m/>
    <m/>
    <m/>
    <n v="1000002344"/>
    <m/>
    <m/>
    <s v="Habaş"/>
    <x v="3"/>
    <s v="Yeni Satış"/>
    <s v="Lisans"/>
    <s v="Lisans Satışı"/>
    <s v="Diğer"/>
    <x v="0"/>
    <x v="0"/>
    <s v="Yurt İçi"/>
    <s v="Türkiye"/>
  </r>
  <r>
    <s v="Q4"/>
    <x v="1"/>
    <x v="10"/>
    <m/>
    <s v="Shell &amp; Turcas Petrol A.Ş."/>
    <s v="OH.02.001"/>
    <s v="Outsource Yazılım Bakımı Hizmeti"/>
    <s v="Univera - Shell Bee"/>
    <x v="13"/>
    <s v="Enroute"/>
    <s v="Outsource - Hizmet"/>
    <n v="307725"/>
    <m/>
    <n v="1"/>
    <m/>
    <m/>
    <m/>
    <m/>
    <m/>
    <n v="307725"/>
    <m/>
    <m/>
    <m/>
    <n v="1000002333"/>
    <m/>
    <m/>
    <s v="Shell"/>
    <x v="3"/>
    <s v="Yenileme"/>
    <s v="Hizmet"/>
    <s v="Bakım ve Destek Hizmeti"/>
    <s v="Diğer"/>
    <x v="0"/>
    <x v="0"/>
    <s v="Yurt İçi"/>
    <s v="Türkiye"/>
  </r>
  <r>
    <s v="Q2"/>
    <x v="1"/>
    <x v="4"/>
    <m/>
    <s v="NESTLE TÜRKIYE GIDA SANAYI A.S."/>
    <s v="EH.03.003"/>
    <s v="Enroute Panorama - Uzman Destek Hizmeti"/>
    <s v="Univera - Nestle Retail"/>
    <x v="11"/>
    <s v="Enroute"/>
    <s v="Enroute"/>
    <n v="43750"/>
    <m/>
    <n v="1"/>
    <m/>
    <n v="43750"/>
    <m/>
    <n v="0"/>
    <m/>
    <n v="43750"/>
    <m/>
    <n v="0"/>
    <n v="0"/>
    <m/>
    <m/>
    <m/>
    <s v="Nestle"/>
    <x v="0"/>
    <s v="Yenileme"/>
    <s v="Hizmet"/>
    <s v="Uzman Destek Hizmeti"/>
    <s v="Key Account"/>
    <x v="0"/>
    <x v="0"/>
    <s v="Yurt İçi"/>
    <s v="Türkiye"/>
  </r>
  <r>
    <s v="Q4"/>
    <x v="1"/>
    <x v="10"/>
    <m/>
    <s v="PERNOD RICARD İSTANBUL İÇ VE DIŞ TİC. LTD. ŞTİ"/>
    <s v="EH.06.001"/>
    <s v="Enroute Panorama - Hosting Hizmeti"/>
    <s v="Univera - Pernod Ricard"/>
    <x v="13"/>
    <s v="Hosting"/>
    <s v="Enterprise"/>
    <n v="305232.42"/>
    <m/>
    <n v="1"/>
    <m/>
    <m/>
    <m/>
    <m/>
    <m/>
    <n v="305232.42"/>
    <m/>
    <m/>
    <m/>
    <n v="1000002331"/>
    <m/>
    <m/>
    <s v="Pernod Ricard"/>
    <x v="0"/>
    <s v="Yenileme"/>
    <s v="Hizmet"/>
    <s v="Hosting"/>
    <s v="Key Account"/>
    <x v="0"/>
    <x v="0"/>
    <s v="Yurt İçi"/>
    <s v="Türkiye"/>
  </r>
  <r>
    <s v="Q4"/>
    <x v="1"/>
    <x v="10"/>
    <m/>
    <s v="BMC Otomotiv Sanayi ve Ticaret A. Ş."/>
    <s v="CDH.03.003"/>
    <s v="Calldesk Panorama - Admin Uzman Destek Hizmeti"/>
    <s v="Univera - BMC"/>
    <x v="13"/>
    <s v="ServiceCore"/>
    <s v="Enterprise"/>
    <n v="117000"/>
    <m/>
    <n v="1"/>
    <m/>
    <m/>
    <m/>
    <m/>
    <m/>
    <n v="117000"/>
    <m/>
    <m/>
    <m/>
    <n v="1000002332"/>
    <m/>
    <m/>
    <s v="BMC"/>
    <x v="0"/>
    <s v="Yenileme"/>
    <s v="Hizmet"/>
    <s v="Uzman Destek Hizmeti"/>
    <s v="Key Account"/>
    <x v="0"/>
    <x v="0"/>
    <s v="Yurt İçi"/>
    <s v="Türkiye"/>
  </r>
  <r>
    <s v="Q4"/>
    <x v="1"/>
    <x v="10"/>
    <m/>
    <s v="KENT GIDA MADDELERİ SAN VE TİC.AŞ."/>
    <s v="EH.06.001"/>
    <s v="Enroute Panorama - Hosting Hizmeti"/>
    <s v="Univera - Kent Gıda"/>
    <x v="12"/>
    <s v="Hosting"/>
    <s v="Enroute"/>
    <n v="132870.53"/>
    <m/>
    <n v="1"/>
    <m/>
    <n v="132870.53"/>
    <m/>
    <m/>
    <m/>
    <n v="132870.53"/>
    <m/>
    <m/>
    <m/>
    <n v="1000002356"/>
    <m/>
    <m/>
    <s v="Mondelez"/>
    <x v="0"/>
    <s v="Yenileme"/>
    <s v="Hizmet"/>
    <s v="Hosting"/>
    <s v="Key Account"/>
    <x v="0"/>
    <x v="0"/>
    <s v="Yurt İçi"/>
    <s v="Türkiye"/>
  </r>
  <r>
    <s v="Q4"/>
    <x v="1"/>
    <x v="10"/>
    <m/>
    <s v="MİYA OTOMASYON VE BARKOD BILISIM SISTEMLERI SAN TİC. VE L.T.D. STI."/>
    <s v="UH.01.002"/>
    <s v="Unidox Kontör"/>
    <s v="Univera Kontör Satışı"/>
    <x v="5"/>
    <s v="E-Dönüşüm"/>
    <s v="Unidox"/>
    <n v="1.18"/>
    <m/>
    <n v="100000"/>
    <m/>
    <n v="118000"/>
    <m/>
    <m/>
    <m/>
    <n v="118000"/>
    <m/>
    <m/>
    <m/>
    <n v="1000002399"/>
    <m/>
    <m/>
    <s v="Miya"/>
    <x v="0"/>
    <s v="Yeni Satış"/>
    <s v="Kontor"/>
    <s v="Kontor Satışı"/>
    <s v="Diğer"/>
    <x v="1"/>
    <x v="1"/>
    <s v="Yurt İçi"/>
    <s v="Türkiye"/>
  </r>
  <r>
    <s v="Q2"/>
    <x v="1"/>
    <x v="4"/>
    <m/>
    <s v="DANONE TIKVESLI GIDA VE IÇECEK SAN.TIC.A.S."/>
    <s v="EH.02.001"/>
    <s v="Enroute Panorama - Yillik Yazilim Bakimi, Yasatma ve Merkezi Destek Hizmeti"/>
    <s v="Univera - Danone Tikveşli"/>
    <x v="16"/>
    <s v="Enroute"/>
    <s v="Enroute"/>
    <n v="2174000"/>
    <m/>
    <n v="1"/>
    <m/>
    <n v="2174000"/>
    <m/>
    <n v="0"/>
    <m/>
    <n v="2174000"/>
    <m/>
    <n v="0"/>
    <n v="0"/>
    <m/>
    <m/>
    <m/>
    <s v="Danone"/>
    <x v="0"/>
    <s v="Yenileme"/>
    <s v="Hizmet"/>
    <s v="Bakım ve Destek Hizmeti"/>
    <s v="Key Account"/>
    <x v="0"/>
    <x v="0"/>
    <s v="Yurt İçi"/>
    <s v="Türkiye"/>
  </r>
  <r>
    <s v="Q2"/>
    <x v="1"/>
    <x v="4"/>
    <m/>
    <s v="SIRMAGRUP IÇECEK SAN. VE TIC. A.S."/>
    <s v="EH.02.001"/>
    <s v="Enroute Panorama - Yillik Yazilim Bakimi, Yasatma ve Merkezi Destek Hizmeti"/>
    <s v="Univera - Danone Waters"/>
    <x v="16"/>
    <s v="Enroute"/>
    <s v="Enroute"/>
    <n v="812263.63"/>
    <m/>
    <n v="1"/>
    <m/>
    <n v="812263.63"/>
    <m/>
    <n v="0"/>
    <m/>
    <n v="812263.63"/>
    <m/>
    <n v="0"/>
    <n v="0"/>
    <m/>
    <m/>
    <m/>
    <s v="Danone"/>
    <x v="0"/>
    <s v="Yenileme"/>
    <s v="Hizmet"/>
    <s v="Bakım ve Destek Hizmeti"/>
    <s v="Key Account"/>
    <x v="0"/>
    <x v="0"/>
    <s v="Yurt İçi"/>
    <s v="Türkiye"/>
  </r>
  <r>
    <s v="Q2"/>
    <x v="1"/>
    <x v="4"/>
    <m/>
    <s v="ERİKLİ SU VE MEŞRUBAT SAN. TİC. A.Ş"/>
    <s v="EH.03.003"/>
    <s v="Enroute Panorama - Uzman Destek Hizmeti"/>
    <s v="Univera - Nestle Waters"/>
    <x v="11"/>
    <s v="Enroute"/>
    <s v="Enroute"/>
    <n v="43750"/>
    <m/>
    <n v="1"/>
    <m/>
    <n v="43750"/>
    <m/>
    <n v="0"/>
    <m/>
    <n v="43750"/>
    <m/>
    <n v="0"/>
    <n v="0"/>
    <m/>
    <m/>
    <m/>
    <s v="Nestle"/>
    <x v="0"/>
    <s v="Yenileme"/>
    <s v="Hizmet"/>
    <s v="Uzman Destek Hizmeti"/>
    <s v="Key Account"/>
    <x v="0"/>
    <x v="0"/>
    <s v="Yurt İçi"/>
    <s v="Türkiye"/>
  </r>
  <r>
    <s v="Q4"/>
    <x v="1"/>
    <x v="10"/>
    <m/>
    <s v="DARDANEL DAĞITIM A.Ş."/>
    <s v="EH.06.001"/>
    <s v="Enroute Panorama - Hosting Hizmeti"/>
    <s v="Univera - Dardanel"/>
    <x v="12"/>
    <s v="Hosting"/>
    <s v="Enterprise"/>
    <n v="83545.929999999993"/>
    <m/>
    <n v="1"/>
    <m/>
    <n v="83545.929999999993"/>
    <m/>
    <m/>
    <m/>
    <n v="83545.929999999993"/>
    <m/>
    <m/>
    <m/>
    <n v="1000002410"/>
    <m/>
    <m/>
    <s v="Dardanel"/>
    <x v="0"/>
    <s v="Yenileme"/>
    <s v="Hizmet"/>
    <s v="Hosting"/>
    <s v="Diğer"/>
    <x v="0"/>
    <x v="0"/>
    <s v="Yurt İçi"/>
    <s v="Türkiye"/>
  </r>
  <r>
    <s v="Q4"/>
    <x v="1"/>
    <x v="10"/>
    <m/>
    <s v="RED BULL GIDA DAĞITIM VE PAZARLAMA TİCARET LTD. ŞTİ"/>
    <s v="EH.06.001"/>
    <s v="Enroute Panorama - Hosting Hizmeti"/>
    <s v="Univera - Redbull"/>
    <x v="12"/>
    <s v="Hosting"/>
    <s v="Enterprise"/>
    <n v="123973.75"/>
    <m/>
    <n v="1"/>
    <m/>
    <n v="123973.75"/>
    <m/>
    <m/>
    <m/>
    <n v="123973.75"/>
    <m/>
    <m/>
    <m/>
    <n v="1000002411"/>
    <m/>
    <m/>
    <s v="Redbull"/>
    <x v="0"/>
    <s v="Yenileme"/>
    <s v="Hizmet"/>
    <s v="Hosting"/>
    <s v="Diğer"/>
    <x v="0"/>
    <x v="0"/>
    <s v="Yurt İçi"/>
    <s v="Türkiye"/>
  </r>
  <r>
    <s v="Q4"/>
    <x v="1"/>
    <x v="10"/>
    <m/>
    <s v="TCHIBO KAHVE MAMÜLLERİ DAĞ. VE PAZ. TİC. LTD. ŞTİ."/>
    <s v="EH.06.001"/>
    <s v="Enroute Panorama - Hosting Hizmeti"/>
    <s v="Univera - Tchibo"/>
    <x v="12"/>
    <s v="Hosting"/>
    <s v="Enterprise"/>
    <n v="65911.77"/>
    <m/>
    <n v="1"/>
    <m/>
    <n v="1564.92"/>
    <m/>
    <m/>
    <m/>
    <n v="65911.77"/>
    <m/>
    <m/>
    <m/>
    <n v="1000002406"/>
    <m/>
    <m/>
    <s v="Tchibo"/>
    <x v="3"/>
    <s v="Yeni Satış"/>
    <s v="Hizmet"/>
    <s v="Hosting"/>
    <s v="Diğer"/>
    <x v="0"/>
    <x v="0"/>
    <s v="Yurt İçi"/>
    <s v="Türkiye"/>
  </r>
  <r>
    <s v="Q4"/>
    <x v="1"/>
    <x v="10"/>
    <m/>
    <s v="TCHIBO KAHVE MAMÜLLERİ DAĞ. VE PAZ. TİC. LTD. ŞTİ."/>
    <s v="EH.06.001"/>
    <s v="Enroute Panorama - Hosting Hizmeti"/>
    <s v="Univera - Tchibo"/>
    <x v="12"/>
    <s v="Hosting"/>
    <s v="Enterprise"/>
    <n v="12603.81"/>
    <m/>
    <n v="1"/>
    <m/>
    <n v="12603.81"/>
    <m/>
    <m/>
    <m/>
    <n v="12603.81"/>
    <m/>
    <m/>
    <m/>
    <n v="1000002407"/>
    <m/>
    <m/>
    <s v="Tchibo"/>
    <x v="3"/>
    <s v="Yeni Satış"/>
    <s v="Hizmet"/>
    <s v="Hosting"/>
    <s v="Diğer"/>
    <x v="0"/>
    <x v="0"/>
    <s v="Yurt İçi"/>
    <s v="Türkiye"/>
  </r>
  <r>
    <s v="Q4"/>
    <x v="1"/>
    <x v="10"/>
    <m/>
    <s v="FİRDEVS YÖNET"/>
    <s v="UH.01.002"/>
    <s v="Unidox Kontör"/>
    <s v="Univera Kontör Satışı"/>
    <x v="21"/>
    <s v="E-Dönüşüm"/>
    <s v="Unidox"/>
    <n v="4"/>
    <m/>
    <n v="5000"/>
    <m/>
    <m/>
    <m/>
    <m/>
    <m/>
    <n v="20000"/>
    <m/>
    <m/>
    <m/>
    <n v="1000002450"/>
    <m/>
    <m/>
    <s v="Firdevs Yönet"/>
    <x v="3"/>
    <s v="Yeni Satış"/>
    <s v="Kontor"/>
    <s v="Kontor Satışı"/>
    <s v="Diğer"/>
    <x v="0"/>
    <x v="0"/>
    <s v="Yurt İçi"/>
    <s v="Türkiye"/>
  </r>
  <r>
    <s v="Q4"/>
    <x v="1"/>
    <x v="10"/>
    <m/>
    <s v="ŞAN-KAR GIDA İNŞ.NAK.OTO.YAZ.SAN VE TİC.LTD.STİ."/>
    <s v="UH.01.002"/>
    <s v="Unidox Kontör"/>
    <s v="Univera Kontör Satışı"/>
    <x v="21"/>
    <s v="E-Dönüşüm"/>
    <s v="Unidox"/>
    <n v="2.9"/>
    <m/>
    <n v="10000"/>
    <m/>
    <m/>
    <m/>
    <m/>
    <m/>
    <n v="29000"/>
    <m/>
    <m/>
    <m/>
    <n v="1000002449"/>
    <m/>
    <m/>
    <s v="Şan-Kar"/>
    <x v="3"/>
    <s v="Yeni Satış"/>
    <s v="Kontor"/>
    <s v="Kontor Satışı"/>
    <s v="Diğer"/>
    <x v="0"/>
    <x v="0"/>
    <s v="Yurt İçi"/>
    <s v="Türkiye"/>
  </r>
  <r>
    <s v="Q4"/>
    <x v="1"/>
    <x v="10"/>
    <m/>
    <s v="Nestle Gıda Sanayi A.Ş."/>
    <s v="SH.02.001"/>
    <s v="Stokbar Panorama - Yazılım Bakımı Hizmeti"/>
    <s v="Univera - Nestle Starbucks"/>
    <x v="12"/>
    <s v="Stokbar"/>
    <s v="Standart"/>
    <n v="477839.28"/>
    <m/>
    <n v="1"/>
    <m/>
    <m/>
    <m/>
    <m/>
    <m/>
    <n v="477839.28"/>
    <m/>
    <m/>
    <m/>
    <n v="1000002456"/>
    <m/>
    <m/>
    <s v="Nestle"/>
    <x v="0"/>
    <s v="Yenileme"/>
    <s v="Hizmet"/>
    <s v="Bakım ve Destek Hizmeti"/>
    <s v="Key Account"/>
    <x v="0"/>
    <x v="0"/>
    <s v="Yurt İçi"/>
    <s v="Türkiye"/>
  </r>
  <r>
    <s v="Q4"/>
    <x v="1"/>
    <x v="10"/>
    <m/>
    <s v="Nestle Gıda Sanayi A.Ş."/>
    <s v="SH.03.004"/>
    <s v="Stokbar Panorama - Çağrı Merkezi Hizmeti (Depo/Lokasyon)"/>
    <s v="Univera - Nestle Starbucks"/>
    <x v="12"/>
    <s v="Stokbar"/>
    <s v="Standart"/>
    <n v="40881.449999999997"/>
    <m/>
    <n v="1"/>
    <m/>
    <m/>
    <m/>
    <m/>
    <m/>
    <n v="40881.449999999997"/>
    <m/>
    <m/>
    <m/>
    <n v="1000002456"/>
    <m/>
    <m/>
    <s v="Nestle"/>
    <x v="0"/>
    <s v="Yenileme"/>
    <s v="Hizmet"/>
    <s v="Çağrı Merkezi"/>
    <s v="Key Account"/>
    <x v="0"/>
    <x v="0"/>
    <s v="Yurt İçi"/>
    <s v="Türkiye"/>
  </r>
  <r>
    <s v="Q2"/>
    <x v="1"/>
    <x v="4"/>
    <m/>
    <s v="Şölen Çikolata Gıda Sanayi Ve Ticaret A. Ş."/>
    <s v="EH.03.001"/>
    <s v="Enroute Panorama - Çafri Merkezi Hizmeti  (MSD)"/>
    <s v="Univera - Şölen"/>
    <x v="19"/>
    <s v="Enroute"/>
    <s v="Enroute"/>
    <n v="11569.65"/>
    <m/>
    <n v="103"/>
    <m/>
    <n v="1191673.95"/>
    <m/>
    <n v="0"/>
    <m/>
    <n v="1191673.95"/>
    <m/>
    <n v="0"/>
    <n v="0"/>
    <m/>
    <m/>
    <m/>
    <s v="Şölen"/>
    <x v="0"/>
    <s v="Yenileme"/>
    <s v="Hizmet"/>
    <s v="Çağrı Merkezi"/>
    <s v="Key Account"/>
    <x v="0"/>
    <x v="0"/>
    <s v="Yurt İçi"/>
    <s v="Türkiye"/>
  </r>
  <r>
    <s v="Q4"/>
    <x v="1"/>
    <x v="10"/>
    <m/>
    <s v="MİYA OTOMASYON VE BARKOD BILISIM SISTEMLERI SAN TİC. VE L.T.D. STI."/>
    <s v="WProje Yönetimi.01.004"/>
    <s v="Web Plus Ek Kullanıcı Yazılımı (5 Kullanıcı)"/>
    <s v="Univera - Kanal"/>
    <x v="5"/>
    <s v="Enroute"/>
    <s v="Webplus"/>
    <n v="24050"/>
    <m/>
    <n v="1"/>
    <m/>
    <m/>
    <m/>
    <m/>
    <m/>
    <n v="24050"/>
    <m/>
    <m/>
    <m/>
    <n v="1000002458"/>
    <m/>
    <m/>
    <s v="Miya"/>
    <x v="0"/>
    <s v="Yeni Satış"/>
    <s v="Lisans"/>
    <s v="Lisans Satışı"/>
    <s v="Diğer"/>
    <x v="1"/>
    <x v="1"/>
    <s v="Yurt İçi"/>
    <s v="Türkiye"/>
  </r>
  <r>
    <s v="Q4"/>
    <x v="1"/>
    <x v="10"/>
    <m/>
    <s v="MAPİTA PİLİÇ SANAYİ TİCARET LİMİTED ŞİRKETİ"/>
    <s v="UH.01.002"/>
    <s v="Unidox Kontör"/>
    <s v="Univera Kontör Satışı"/>
    <x v="21"/>
    <s v="E-Dönüşüm"/>
    <s v="Unidox"/>
    <n v="1.95"/>
    <m/>
    <n v="25000"/>
    <m/>
    <m/>
    <m/>
    <m/>
    <m/>
    <n v="48750"/>
    <m/>
    <m/>
    <m/>
    <n v="1000002457"/>
    <m/>
    <m/>
    <s v="Şen Piliç"/>
    <x v="0"/>
    <s v="Yeni Satış"/>
    <s v="Kontor"/>
    <s v="Kontor Satışı"/>
    <s v="Diğer"/>
    <x v="0"/>
    <x v="0"/>
    <s v="Yurt İçi"/>
    <s v="Türkiye"/>
  </r>
  <r>
    <s v="Q4"/>
    <x v="1"/>
    <x v="10"/>
    <m/>
    <s v="BALIKESİR ELEKTROMEKANİK SANAYİ TESİSLERİ AŞ."/>
    <s v="SH.02.001"/>
    <s v="Stokbar Panorama - Yazılım Bakımı Hizmeti"/>
    <s v="Univera - Best Elektromekanik"/>
    <x v="19"/>
    <s v="Stokbar"/>
    <s v="Stokbar"/>
    <n v="425960.96000000002"/>
    <m/>
    <n v="1"/>
    <m/>
    <m/>
    <m/>
    <m/>
    <m/>
    <n v="425960.96000000002"/>
    <m/>
    <m/>
    <m/>
    <n v="1000002469"/>
    <m/>
    <m/>
    <s v="Balıkesir Elektromekanik"/>
    <x v="0"/>
    <s v="Yenileme"/>
    <s v="Hizmet"/>
    <s v="Bakım ve Destek Hizmeti"/>
    <s v="Diğer"/>
    <x v="0"/>
    <x v="0"/>
    <s v="Yurt İçi"/>
    <s v="Türkiye"/>
  </r>
  <r>
    <s v="Q4"/>
    <x v="1"/>
    <x v="10"/>
    <m/>
    <s v="BALIKESİR ELEKTROMEKANİK SANAYİ TESİSLERİ AŞ."/>
    <s v="SH.03.001"/>
    <s v="Stokbar Panorama - Çağrı Merkezi Hizmeti (Tesis)"/>
    <s v="Univera - Best Elektromekanik"/>
    <x v="19"/>
    <s v="Stokbar"/>
    <s v="Stokbar"/>
    <n v="108327.19"/>
    <m/>
    <n v="2"/>
    <m/>
    <m/>
    <m/>
    <m/>
    <m/>
    <n v="216654.38"/>
    <m/>
    <m/>
    <m/>
    <n v="1000002469"/>
    <m/>
    <m/>
    <s v="Balıkesir Elektromekanik"/>
    <x v="0"/>
    <s v="Yenileme"/>
    <s v="Hizmet"/>
    <s v="Çağrı Merkezi"/>
    <s v="Diğer"/>
    <x v="0"/>
    <x v="0"/>
    <s v="Yurt İçi"/>
    <s v="Türkiye"/>
  </r>
  <r>
    <s v="Q2"/>
    <x v="1"/>
    <x v="4"/>
    <m/>
    <s v="Şölen Çikolata Gıda Sanayi Ve Ticaret A. Ş."/>
    <s v="EH.02.014"/>
    <s v="Enroute PANORAMA BUSINESS ANALYTICS  (QSENSE) KULLANICI LISANSI BakımI"/>
    <s v="Univera - Şölen"/>
    <x v="19"/>
    <s v="Enroute"/>
    <s v="QLIK - Outsource"/>
    <n v="738021.79"/>
    <m/>
    <n v="1"/>
    <m/>
    <n v="738021.78599999996"/>
    <m/>
    <n v="-4.0000000000000001E-3"/>
    <m/>
    <n v="738021.79"/>
    <m/>
    <n v="0"/>
    <n v="0"/>
    <m/>
    <m/>
    <m/>
    <s v="Şölen"/>
    <x v="0"/>
    <s v="Yeni Satış"/>
    <s v="Hizmet"/>
    <s v="Bakım ve Destek Hizmeti"/>
    <s v="Key Account"/>
    <x v="0"/>
    <x v="0"/>
    <s v="Yurt İçi"/>
    <s v="Türkiye"/>
  </r>
  <r>
    <s v="Q2"/>
    <x v="1"/>
    <x v="4"/>
    <m/>
    <s v="Şölen Çikolata Gıda Sanayi Ve Ticaret A. Ş."/>
    <s v="EH.02.001"/>
    <s v="Enroute Panorama - Yillik Yazilim Bakimi, Yasatma ve Merkezi Destek Hizmeti"/>
    <s v="Univera - Şölen"/>
    <x v="19"/>
    <s v="Enroute"/>
    <s v="Enroute"/>
    <n v="680707.9"/>
    <m/>
    <n v="1"/>
    <m/>
    <n v="680707.9"/>
    <m/>
    <n v="0"/>
    <m/>
    <n v="680707.9"/>
    <m/>
    <n v="0"/>
    <n v="0"/>
    <m/>
    <m/>
    <m/>
    <s v="Şölen"/>
    <x v="0"/>
    <s v="Yenileme"/>
    <s v="Hizmet"/>
    <s v="Bakım ve Destek Hizmeti"/>
    <s v="Key Account"/>
    <x v="0"/>
    <x v="0"/>
    <s v="Yurt İçi"/>
    <s v="Türkiye"/>
  </r>
  <r>
    <s v="Q2"/>
    <x v="1"/>
    <x v="4"/>
    <m/>
    <s v="Şölen Çikolata Gıda Sanayi Ve Ticaret A. Ş."/>
    <s v="EH.02.001"/>
    <s v="Enroute Panorama - Yillik Yazilim Bakimi, Yasatma ve Merkezi Destek Hizmeti"/>
    <s v="Univera - Şölen"/>
    <x v="19"/>
    <s v="Enroute"/>
    <s v="Enroute"/>
    <n v="127618.15"/>
    <m/>
    <n v="1"/>
    <m/>
    <n v="127618.15"/>
    <m/>
    <n v="0"/>
    <m/>
    <n v="127618.15"/>
    <m/>
    <n v="0"/>
    <n v="0"/>
    <m/>
    <m/>
    <m/>
    <s v="Şölen"/>
    <x v="0"/>
    <s v="Yenileme"/>
    <s v="Hizmet"/>
    <s v="Bakım ve Destek Hizmeti"/>
    <s v="Key Account"/>
    <x v="0"/>
    <x v="0"/>
    <s v="Yurt İçi"/>
    <s v="Türkiye"/>
  </r>
  <r>
    <s v="Q2"/>
    <x v="1"/>
    <x v="4"/>
    <m/>
    <s v="DÜZEY TÜKETIM MAL. SAN. PAZ. VE TIC. A.S."/>
    <s v="EY.06.001"/>
    <s v="Enroute Panorama - Yazilim Gelistirme Hizmeti"/>
    <s v="Univera - Düzey Tüketim"/>
    <x v="11"/>
    <s v="Enroute"/>
    <s v="Enroute"/>
    <n v="19845"/>
    <m/>
    <n v="10"/>
    <m/>
    <n v="198450"/>
    <m/>
    <n v="0"/>
    <m/>
    <n v="198450"/>
    <m/>
    <n v="0"/>
    <n v="0"/>
    <m/>
    <m/>
    <m/>
    <s v="Düzey"/>
    <x v="0"/>
    <s v="Yeni Satış"/>
    <s v="Hizmet"/>
    <s v="Yazılım Geliştirme"/>
    <s v="Key Account"/>
    <x v="0"/>
    <x v="0"/>
    <s v="Yurt İçi"/>
    <s v="Türkiye"/>
  </r>
  <r>
    <s v="Q4"/>
    <x v="1"/>
    <x v="10"/>
    <m/>
    <s v="KARSEN SU DAGITIM SATIS VE PAZARLAMA SANAYI TICARET LIMITED SIRKETI"/>
    <s v="UH.01.002"/>
    <s v="Unidox Kontör"/>
    <s v="Univera Kontör Satışı"/>
    <x v="21"/>
    <s v="E-Dönüşüm"/>
    <s v="Unidox"/>
    <n v="3.3"/>
    <m/>
    <n v="10000"/>
    <m/>
    <m/>
    <m/>
    <m/>
    <m/>
    <n v="33000"/>
    <m/>
    <m/>
    <m/>
    <n v="1000002485"/>
    <m/>
    <m/>
    <s v="Karsen Su"/>
    <x v="3"/>
    <s v="Yeni Satış"/>
    <s v="Kontor"/>
    <s v="Kontor Satışı"/>
    <s v="Diğer"/>
    <x v="0"/>
    <x v="0"/>
    <s v="Yurt İçi"/>
    <s v="Türkiye"/>
  </r>
  <r>
    <s v="Q2"/>
    <x v="1"/>
    <x v="4"/>
    <m/>
    <s v="Mey İçki Sanayi ve Ticaret A.Ş."/>
    <s v="EH.01.001"/>
    <s v="Enroute Panorama - Proje ve Ürün Yönetimi Danışmanlığı Hizmeti"/>
    <s v="Univera - Mey İçki"/>
    <x v="11"/>
    <s v="Enroute"/>
    <s v="Enroute"/>
    <n v="11240"/>
    <m/>
    <n v="17.5"/>
    <m/>
    <n v="196700"/>
    <m/>
    <n v="0"/>
    <m/>
    <n v="196700"/>
    <m/>
    <n v="0"/>
    <n v="0"/>
    <m/>
    <m/>
    <m/>
    <s v="Mey İçki"/>
    <x v="0"/>
    <s v="Yeni Satış"/>
    <s v="Hizmet"/>
    <s v="Proje Yönetimi ve Danışmanlık"/>
    <s v="Key Account"/>
    <x v="0"/>
    <x v="0"/>
    <s v="Yurt İçi"/>
    <s v="Türkiye"/>
  </r>
  <r>
    <s v="Q4"/>
    <x v="1"/>
    <x v="10"/>
    <m/>
    <s v="AQUAMIX TEDARIK TEMIZLIK GIDA ÜRÜNLERI LIMITED SIRKETI"/>
    <s v="UH.01.002"/>
    <s v="Unidox Kontör"/>
    <s v="Univera Kontör Satışı"/>
    <x v="21"/>
    <s v="E-Dönüşüm"/>
    <s v="Unidox"/>
    <n v="3.1880000000000002"/>
    <m/>
    <n v="10000"/>
    <m/>
    <m/>
    <m/>
    <m/>
    <m/>
    <n v="31880"/>
    <m/>
    <m/>
    <m/>
    <n v="1000002518"/>
    <m/>
    <m/>
    <s v="Aquamix"/>
    <x v="3"/>
    <s v="Yeni Satış"/>
    <s v="Kontor"/>
    <s v="Kontor Satışı"/>
    <s v="Diğer"/>
    <x v="1"/>
    <x v="0"/>
    <s v="Yurt İçi"/>
    <s v="Türkiye"/>
  </r>
  <r>
    <s v="Q4"/>
    <x v="1"/>
    <x v="10"/>
    <m/>
    <s v="DOĞU GRUP GIDA INS.SAN.VE TIC.LTD.STI."/>
    <s v="UH.01.002"/>
    <s v="Unidox Kontör"/>
    <s v="Univera Kontör Satışı"/>
    <x v="6"/>
    <s v="E-Dönüşüm"/>
    <s v="Unidox"/>
    <n v="0.44800000000000001"/>
    <m/>
    <n v="1000000"/>
    <m/>
    <m/>
    <m/>
    <m/>
    <m/>
    <n v="448000"/>
    <m/>
    <m/>
    <m/>
    <n v="1000002513"/>
    <m/>
    <m/>
    <s v="Doğu Grup"/>
    <x v="3"/>
    <s v="Yeni Satış"/>
    <s v="Kontor"/>
    <s v="Kontor Satışı"/>
    <s v="Diğer"/>
    <x v="0"/>
    <x v="0"/>
    <s v="Yurt İçi"/>
    <s v="Türkiye"/>
  </r>
  <r>
    <s v="Q4"/>
    <x v="1"/>
    <x v="10"/>
    <m/>
    <s v="KAPTANOĞLU MOTORLU.ARAÇLAR SAN.VE TİC.LTD.ŞTİ."/>
    <s v="UH.01.002"/>
    <s v="Unidox Kontör"/>
    <s v="Univera Kontör Satışı"/>
    <x v="21"/>
    <s v="E-Dönüşüm"/>
    <s v="Unidox"/>
    <n v="5"/>
    <m/>
    <n v="5637"/>
    <m/>
    <m/>
    <m/>
    <m/>
    <m/>
    <n v="28185"/>
    <m/>
    <m/>
    <m/>
    <n v="1000002520"/>
    <m/>
    <m/>
    <s v="Kaptanoğlu"/>
    <x v="3"/>
    <s v="Yeni Satış"/>
    <s v="Kontor"/>
    <s v="Kontor Satışı"/>
    <s v="Diğer"/>
    <x v="0"/>
    <x v="0"/>
    <s v="Yurt İçi"/>
    <s v="Türkiye"/>
  </r>
  <r>
    <s v="Q4"/>
    <x v="1"/>
    <x v="10"/>
    <m/>
    <s v="SERKAN ISSI"/>
    <s v="UH.01.002"/>
    <s v="Unidox Kontör"/>
    <s v="Univera Kontör Satışı"/>
    <x v="6"/>
    <s v="E-Dönüşüm"/>
    <s v="Unidox"/>
    <n v="2.11"/>
    <m/>
    <n v="25000"/>
    <m/>
    <m/>
    <m/>
    <m/>
    <m/>
    <n v="52750"/>
    <m/>
    <m/>
    <m/>
    <n v="1000002519"/>
    <m/>
    <m/>
    <s v="Serkan Issı"/>
    <x v="3"/>
    <s v="Yeni Satış"/>
    <s v="Kontor"/>
    <s v="Kontor Satışı"/>
    <s v="Diğer"/>
    <x v="0"/>
    <x v="0"/>
    <s v="Yurt İçi"/>
    <s v="Türkiye"/>
  </r>
  <r>
    <s v="Q2"/>
    <x v="1"/>
    <x v="5"/>
    <m/>
    <s v="BRISA BRIDGESTONE SABANCI LASTIK SANAYI VE TICARET A.S."/>
    <s v="EH.02.011"/>
    <s v="Enroute Panorama ExtendedAPI Yazilim Bakimi Hizmeti"/>
    <s v="Univera - Brisa Bridgestone"/>
    <x v="16"/>
    <s v="Enroute"/>
    <s v="Enroute"/>
    <n v="1312845.3700000001"/>
    <m/>
    <n v="1"/>
    <m/>
    <n v="1312845.3700000001"/>
    <m/>
    <n v="0"/>
    <m/>
    <n v="1312845.3700000001"/>
    <m/>
    <n v="0"/>
    <n v="0"/>
    <m/>
    <m/>
    <m/>
    <s v="Brisa"/>
    <x v="0"/>
    <s v="Yenileme"/>
    <s v="Hizmet"/>
    <s v="Bakım ve Destek Hizmeti"/>
    <s v="Key Account"/>
    <x v="0"/>
    <x v="0"/>
    <s v="Yurt İçi"/>
    <s v="Türkiye"/>
  </r>
  <r>
    <s v="Q2"/>
    <x v="1"/>
    <x v="5"/>
    <m/>
    <s v="DOĞUŞ ÇAY VE GIDA MADD.ÜRT.PAZ.İTH.İHR.A.Ş"/>
    <s v="EY.04.012"/>
    <s v="Enroute Panorama E-Dönüsüm  Modül Yazılımi (Enterprise)"/>
    <s v="Univera Doğuş Çay Projesi"/>
    <x v="12"/>
    <s v="Enroute"/>
    <s v="Enroute"/>
    <n v="21750"/>
    <m/>
    <n v="1"/>
    <m/>
    <n v="29000"/>
    <m/>
    <n v="7250"/>
    <m/>
    <n v="21750"/>
    <m/>
    <n v="0"/>
    <n v="0"/>
    <m/>
    <m/>
    <m/>
    <s v="Doğuş Çay"/>
    <x v="0"/>
    <s v="Yeni Satış"/>
    <s v="Lisans"/>
    <s v="Lisans Satışı"/>
    <s v="Key Account"/>
    <x v="0"/>
    <x v="0"/>
    <s v="Yurt İçi"/>
    <s v="Türkiye"/>
  </r>
  <r>
    <s v="Q2"/>
    <x v="1"/>
    <x v="5"/>
    <m/>
    <s v="EMRULLAH ÜNAL"/>
    <s v="EY.04.012"/>
    <s v="Enroute Panorama E-Dönüsüm  Modül Yazılımi (Enterprise)"/>
    <s v="Univera Doğuş Çay Projesi"/>
    <x v="12"/>
    <s v="Enroute"/>
    <s v="Enroute"/>
    <n v="21750"/>
    <m/>
    <n v="1"/>
    <m/>
    <n v="29000"/>
    <m/>
    <n v="7250"/>
    <m/>
    <n v="21750"/>
    <m/>
    <n v="0"/>
    <n v="0"/>
    <m/>
    <m/>
    <m/>
    <s v="Doğuş Çay"/>
    <x v="0"/>
    <s v="Yeni Satış"/>
    <s v="Lisans"/>
    <s v="Lisans Satışı"/>
    <s v="Key Account"/>
    <x v="0"/>
    <x v="0"/>
    <s v="Yurt İçi"/>
    <s v="Türkiye"/>
  </r>
  <r>
    <s v="Q2"/>
    <x v="1"/>
    <x v="5"/>
    <m/>
    <s v="BRISA BRIDGESTONE SABANCI LASTIK SANAYI VE TICARET A.S."/>
    <s v="EH.02.001"/>
    <s v="Enroute Panorama - Yillik Yazilim Bakimi, Yasatma ve Merkezi Destek Hizmeti"/>
    <s v="Univera - Brisa Bridgestone"/>
    <x v="16"/>
    <s v="Enroute"/>
    <s v="Enroute"/>
    <n v="1377067.38"/>
    <m/>
    <n v="1"/>
    <m/>
    <n v="1377067.38"/>
    <m/>
    <n v="0"/>
    <m/>
    <n v="1377067.38"/>
    <m/>
    <n v="0"/>
    <n v="0"/>
    <m/>
    <m/>
    <m/>
    <s v="Brisa"/>
    <x v="0"/>
    <s v="Yenileme"/>
    <s v="Hizmet"/>
    <s v="Bakım ve Destek Hizmeti"/>
    <s v="Key Account"/>
    <x v="0"/>
    <x v="0"/>
    <s v="Yurt İçi"/>
    <s v="Türkiye"/>
  </r>
  <r>
    <s v="Q2"/>
    <x v="1"/>
    <x v="5"/>
    <m/>
    <s v="DÜZEY TÜKETIM MAL. SAN. PAZ. VE TIC. A.S."/>
    <s v="EY.06.001"/>
    <s v="Enroute Panorama - Yazilim Gelistirme Hizmeti"/>
    <s v="Univera - Düzey Tüketim"/>
    <x v="11"/>
    <s v="Enroute"/>
    <s v="Enroute"/>
    <n v="19600"/>
    <m/>
    <n v="12"/>
    <m/>
    <n v="235200"/>
    <m/>
    <n v="0"/>
    <m/>
    <n v="235200"/>
    <m/>
    <n v="0"/>
    <n v="0"/>
    <m/>
    <m/>
    <m/>
    <s v="Düzey"/>
    <x v="0"/>
    <s v="Yeni Satış"/>
    <s v="Hizmet"/>
    <s v="Yazılım Geliştirme"/>
    <s v="Key Account"/>
    <x v="0"/>
    <x v="0"/>
    <s v="Yurt İçi"/>
    <s v="Türkiye"/>
  </r>
  <r>
    <s v="Q2"/>
    <x v="1"/>
    <x v="4"/>
    <m/>
    <s v="Mey İçki Sanayi ve Ticaret A.Ş."/>
    <s v="EY.06.001"/>
    <s v="Enroute Panorama - Yazilim Gelistirme Hizmeti"/>
    <s v="Univera - Mey İçki"/>
    <x v="11"/>
    <s v="Enroute"/>
    <s v="Enroute"/>
    <n v="12070"/>
    <m/>
    <n v="37"/>
    <m/>
    <n v="446590"/>
    <m/>
    <n v="0"/>
    <m/>
    <n v="446590"/>
    <m/>
    <n v="0"/>
    <n v="0"/>
    <m/>
    <m/>
    <m/>
    <s v="Mey İçki"/>
    <x v="0"/>
    <s v="Yeni Satış"/>
    <s v="Hizmet"/>
    <s v="Yazılım Geliştirme"/>
    <s v="Key Account"/>
    <x v="0"/>
    <x v="0"/>
    <s v="Yurt İçi"/>
    <s v="Türkiye"/>
  </r>
  <r>
    <s v="Q2"/>
    <x v="1"/>
    <x v="5"/>
    <m/>
    <s v="BRISA BRIDGESTONE SABANCI LASTIK SANAYI VE TICARET A.S."/>
    <s v="EH.02.018"/>
    <s v="Enroute Panorama  WebConnector Bakim Hizmeti"/>
    <s v="Univera - Brisa Bridgestone"/>
    <x v="16"/>
    <s v="Enroute"/>
    <s v="Web Connector"/>
    <n v="1058187.0900000001"/>
    <m/>
    <n v="1"/>
    <m/>
    <n v="1058187.0900000001"/>
    <m/>
    <n v="0"/>
    <m/>
    <n v="1058187.0900000001"/>
    <m/>
    <n v="0"/>
    <n v="0"/>
    <m/>
    <m/>
    <m/>
    <s v="Brisa"/>
    <x v="0"/>
    <s v="Yenileme"/>
    <s v="Hizmet"/>
    <s v="Bakım ve Destek Hizmeti"/>
    <s v="Key Account"/>
    <x v="0"/>
    <x v="0"/>
    <s v="Yurt İçi"/>
    <s v="Türkiye"/>
  </r>
  <r>
    <s v="Q2"/>
    <x v="1"/>
    <x v="5"/>
    <m/>
    <s v="ERİKLİ SU VE MEŞRUBAT SAN. TİC. A.Ş"/>
    <s v="EH.03.003"/>
    <s v="Enroute Panorama - Uzman Destek Hizmeti"/>
    <s v="Univera - Nestle Waters"/>
    <x v="11"/>
    <s v="Enroute"/>
    <s v="Enroute"/>
    <n v="43750"/>
    <m/>
    <n v="1"/>
    <m/>
    <n v="43750"/>
    <m/>
    <n v="0"/>
    <m/>
    <n v="43750"/>
    <m/>
    <n v="0"/>
    <n v="0"/>
    <m/>
    <m/>
    <m/>
    <s v="Nestle"/>
    <x v="0"/>
    <s v="Yenileme"/>
    <s v="Hizmet"/>
    <s v="Uzman Destek Hizmeti"/>
    <s v="Key Account"/>
    <x v="0"/>
    <x v="0"/>
    <s v="Yurt İçi"/>
    <s v="Türkiye"/>
  </r>
  <r>
    <s v="Q2"/>
    <x v="1"/>
    <x v="5"/>
    <m/>
    <s v="Mey İçki Sanayi ve Ticaret A.Ş."/>
    <s v="EH.03.003"/>
    <s v="Enroute Panorama - Uzman Destek Hizmeti"/>
    <s v="Univera - Mey İçki"/>
    <x v="11"/>
    <s v="Enroute"/>
    <s v="Enroute"/>
    <n v="125000"/>
    <m/>
    <n v="1"/>
    <m/>
    <n v="125000"/>
    <m/>
    <n v="0"/>
    <m/>
    <n v="125000"/>
    <m/>
    <n v="0"/>
    <n v="0"/>
    <m/>
    <m/>
    <m/>
    <s v="Mey İçki"/>
    <x v="0"/>
    <s v="Yenileme"/>
    <s v="Hizmet"/>
    <s v="Uzman Destek Hizmeti"/>
    <s v="Key Account"/>
    <x v="0"/>
    <x v="0"/>
    <s v="Yurt İçi"/>
    <s v="Türkiye"/>
  </r>
  <r>
    <s v="Q2"/>
    <x v="1"/>
    <x v="5"/>
    <m/>
    <s v="NESTLE TÜRKIYE GIDA SANAYI A.S."/>
    <s v="EH.03.003"/>
    <s v="Enroute Panorama - Uzman Destek Hizmeti"/>
    <s v="Univera - Nestle Retail"/>
    <x v="11"/>
    <s v="Enroute"/>
    <s v="Enroute"/>
    <n v="43750"/>
    <m/>
    <n v="1"/>
    <m/>
    <n v="43750"/>
    <m/>
    <n v="0"/>
    <m/>
    <n v="43750"/>
    <m/>
    <n v="0"/>
    <n v="0"/>
    <m/>
    <m/>
    <m/>
    <s v="Nestle"/>
    <x v="0"/>
    <s v="Yenileme"/>
    <s v="Hizmet"/>
    <s v="Uzman Destek Hizmeti"/>
    <s v="Key Account"/>
    <x v="0"/>
    <x v="0"/>
    <s v="Yurt İçi"/>
    <s v="Türkiye"/>
  </r>
  <r>
    <s v="Q2"/>
    <x v="1"/>
    <x v="5"/>
    <m/>
    <s v="PERNOD RICARD ISTANBUL IÇ VE DIS TIC. LTD. STI"/>
    <s v="EH.03.003"/>
    <s v="Enroute Panorama - Uzman Destek Hizmeti"/>
    <s v="Univera - Pernod Ricard"/>
    <x v="13"/>
    <s v="Enroute"/>
    <s v="Enroute"/>
    <n v="150000"/>
    <m/>
    <n v="1"/>
    <m/>
    <n v="150000"/>
    <m/>
    <n v="0"/>
    <m/>
    <n v="150000"/>
    <m/>
    <n v="0"/>
    <n v="0"/>
    <m/>
    <m/>
    <m/>
    <s v="Pernod Ricard"/>
    <x v="0"/>
    <s v="Yenileme"/>
    <s v="Hizmet"/>
    <s v="Uzman Destek Hizmeti"/>
    <s v="Key Account"/>
    <x v="0"/>
    <x v="0"/>
    <s v="Yurt İçi"/>
    <s v="Türkiye"/>
  </r>
  <r>
    <s v="Q2"/>
    <x v="1"/>
    <x v="5"/>
    <m/>
    <s v="DÜZEY TÜKETIM MAL. SAN. PAZ. VE TIC. A.S."/>
    <s v="EH.01.001"/>
    <s v="Enroute Panorama - Proje ve Ürün Yönetimi Danışmanlığı Hizmeti"/>
    <s v="Univera - Düzey Tüketim"/>
    <x v="11"/>
    <s v="Enroute"/>
    <s v="Enroute"/>
    <n v="19600"/>
    <m/>
    <n v="1"/>
    <m/>
    <n v="19600"/>
    <m/>
    <n v="0"/>
    <m/>
    <n v="19600"/>
    <m/>
    <n v="0"/>
    <n v="0"/>
    <m/>
    <m/>
    <m/>
    <s v="Düzey"/>
    <x v="0"/>
    <s v="Yeni Satış"/>
    <s v="Hizmet"/>
    <s v="Proje Yönetimi ve Danışmanlık"/>
    <s v="Key Account"/>
    <x v="0"/>
    <x v="0"/>
    <s v="Yurt İçi"/>
    <s v="Türkiye"/>
  </r>
  <r>
    <s v="Q2"/>
    <x v="1"/>
    <x v="5"/>
    <m/>
    <s v="PERNOD RICARD ISTANBUL IÇ VE DIS TIC. LTD. STI"/>
    <s v="EH.01.001"/>
    <s v="Enroute Panorama - Proje ve Ürün Yönetimi Danışmanlığı Hizmeti"/>
    <s v="Univera - Pernod Ricard"/>
    <x v="13"/>
    <s v="Enroute"/>
    <s v="Enroute"/>
    <n v="9638.4196357878063"/>
    <m/>
    <n v="12.63"/>
    <m/>
    <n v="121733.24460000001"/>
    <m/>
    <n v="4.5999999999999999E-3"/>
    <m/>
    <n v="121733.24"/>
    <m/>
    <n v="0"/>
    <n v="0"/>
    <m/>
    <m/>
    <m/>
    <s v="Pernod Ricard"/>
    <x v="0"/>
    <s v="Yeni Satış"/>
    <s v="Hizmet"/>
    <s v="Proje Yönetimi ve Danışmanlık"/>
    <s v="Key Account"/>
    <x v="0"/>
    <x v="0"/>
    <s v="Yurt İçi"/>
    <s v="Türkiye"/>
  </r>
  <r>
    <s v="Q2"/>
    <x v="1"/>
    <x v="5"/>
    <m/>
    <s v="BRISA BRIDGESTONE SABANCI LASTIK SANAYI VE TICARET A.S."/>
    <s v="EH.03.008"/>
    <s v="Enroute Panorama - Çağrı Merkezi Hizmeti (DDI / OutSource)"/>
    <s v="Univera - Brisa Bridgestone"/>
    <x v="16"/>
    <s v="Enroute"/>
    <s v="Enroute"/>
    <n v="6207.6799999999994"/>
    <m/>
    <n v="223"/>
    <m/>
    <n v="1384312.64"/>
    <m/>
    <n v="0"/>
    <m/>
    <n v="1384312.64"/>
    <m/>
    <n v="0"/>
    <n v="0"/>
    <m/>
    <m/>
    <m/>
    <s v="Brisa"/>
    <x v="0"/>
    <s v="Yenileme"/>
    <s v="Hizmet"/>
    <s v="Çağrı Merkezi"/>
    <s v="Key Account"/>
    <x v="0"/>
    <x v="0"/>
    <s v="Yurt İçi"/>
    <s v="Türkiye"/>
  </r>
  <r>
    <s v="Q2"/>
    <x v="1"/>
    <x v="5"/>
    <m/>
    <s v="BRISA BRIDGESTONE SABANCI LASTIK SANAYI VE TICARET A.S."/>
    <s v="EH.03.001"/>
    <s v="Enroute Panorama - Çafri Merkezi Hizmeti  (MSD)"/>
    <s v="Univera - Brisa Bridgestone"/>
    <x v="16"/>
    <s v="Enroute"/>
    <s v="Enroute"/>
    <n v="550.91"/>
    <m/>
    <n v="1500"/>
    <m/>
    <n v="826365"/>
    <m/>
    <n v="0"/>
    <m/>
    <n v="826365"/>
    <m/>
    <n v="0"/>
    <n v="0"/>
    <m/>
    <m/>
    <m/>
    <s v="Brisa"/>
    <x v="0"/>
    <s v="Yenileme"/>
    <s v="Hizmet"/>
    <s v="Çağrı Merkezi"/>
    <s v="Key Account"/>
    <x v="0"/>
    <x v="0"/>
    <s v="Yurt İçi"/>
    <s v="Türkiye"/>
  </r>
  <r>
    <s v="Q4"/>
    <x v="1"/>
    <x v="10"/>
    <m/>
    <s v="MİYA OTOMASYON VE BARKOD BILISIM SISTEMLERI SAN TİC. VE L.T.D. STI."/>
    <s v="UH.01.002"/>
    <s v="Unidox Kontör"/>
    <s v="Univera Kontör Satışı"/>
    <x v="5"/>
    <s v="E-Dönüşüm"/>
    <s v="Unidox"/>
    <n v="2.657"/>
    <m/>
    <n v="10000"/>
    <m/>
    <m/>
    <m/>
    <m/>
    <m/>
    <n v="26570"/>
    <m/>
    <m/>
    <m/>
    <n v="1000002547"/>
    <m/>
    <m/>
    <s v="Miya"/>
    <x v="0"/>
    <s v="Yeni Satış"/>
    <s v="Kontor"/>
    <s v="Kontor Satışı"/>
    <s v="Diğer"/>
    <x v="1"/>
    <x v="1"/>
    <s v="Yurt İçi"/>
    <s v="Türkiye"/>
  </r>
  <r>
    <s v="Q4"/>
    <x v="1"/>
    <x v="10"/>
    <m/>
    <s v="YUSUF ALDEMİR (ALDEMİR BİLİŞİM HizmetLERİ VE DANIŞMANLIK)"/>
    <s v="SMY.02.001"/>
    <s v="StockMate Mobile Depo Personeli El Terminali Yazılımı"/>
    <s v="Univera - Kanal"/>
    <x v="5"/>
    <s v="Stokbar"/>
    <s v="Stockmate"/>
    <n v="6825"/>
    <m/>
    <n v="12"/>
    <m/>
    <m/>
    <m/>
    <m/>
    <m/>
    <n v="81900"/>
    <m/>
    <m/>
    <m/>
    <n v="1000002542"/>
    <m/>
    <m/>
    <s v="Aldemir Bilişim"/>
    <x v="0"/>
    <s v="Yeni Satış"/>
    <s v="Lisans"/>
    <s v="Lisans Satışı"/>
    <s v="Diğer"/>
    <x v="1"/>
    <x v="3"/>
    <s v="Yurt İçi"/>
    <s v="Türkiye"/>
  </r>
  <r>
    <s v="Q4"/>
    <x v="1"/>
    <x v="10"/>
    <m/>
    <s v="YUSUF ALDEMİR (ALDEMİR BİLİŞİM HizmetLERİ VE DANIŞMANLIK)"/>
    <s v="SMY.01.004"/>
    <s v="StockMate Ek Kullanıcı Yazılımı (+5)"/>
    <s v="Univera - Kanal"/>
    <x v="5"/>
    <s v="Stokbar"/>
    <s v="Stockmate"/>
    <n v="18200"/>
    <m/>
    <n v="1"/>
    <m/>
    <m/>
    <m/>
    <m/>
    <m/>
    <n v="18200"/>
    <m/>
    <m/>
    <m/>
    <n v="1000002542"/>
    <m/>
    <m/>
    <s v="Aldemir Bilişim"/>
    <x v="0"/>
    <s v="Yeni Satış"/>
    <s v="Lisans"/>
    <s v="Lisans Satışı"/>
    <s v="Diğer"/>
    <x v="1"/>
    <x v="3"/>
    <s v="Yurt İçi"/>
    <s v="Türkiye"/>
  </r>
  <r>
    <s v="Q4"/>
    <x v="1"/>
    <x v="10"/>
    <m/>
    <s v="YUSUF ALDEMİR (ALDEMİR BİLİŞİM HizmetLERİ VE DANIŞMANLIK)"/>
    <s v="SMY.01.001"/>
    <s v="StockMate Depo Stok Yönetimi Yazılımı"/>
    <s v="Univera - Kanal"/>
    <x v="5"/>
    <s v="Stokbar"/>
    <s v="Stockmate"/>
    <n v="159250"/>
    <m/>
    <n v="1"/>
    <m/>
    <m/>
    <m/>
    <m/>
    <m/>
    <n v="159250"/>
    <m/>
    <m/>
    <m/>
    <n v="1000002542"/>
    <m/>
    <m/>
    <s v="Aldemir Bilişim"/>
    <x v="0"/>
    <s v="Yeni Satış"/>
    <s v="Lisans"/>
    <s v="Lisans Satışı"/>
    <s v="Diğer"/>
    <x v="1"/>
    <x v="3"/>
    <s v="Yurt İçi"/>
    <s v="Türkiye"/>
  </r>
  <r>
    <s v="Q4"/>
    <x v="1"/>
    <x v="10"/>
    <m/>
    <s v="YUSUF ALDEMİR (ALDEMİR BİLİŞİM HizmetLERİ VE DANIŞMANLIK)"/>
    <s v="SM.01.003"/>
    <s v="Logo/Netsis Entegrasyonu"/>
    <s v="Univera - Kanal"/>
    <x v="5"/>
    <s v="Stokbar"/>
    <s v="Stockmate"/>
    <n v="28000"/>
    <m/>
    <n v="1"/>
    <m/>
    <m/>
    <m/>
    <m/>
    <m/>
    <n v="28000"/>
    <m/>
    <m/>
    <m/>
    <n v="1000002542"/>
    <m/>
    <m/>
    <s v="Aldemir Bilişim"/>
    <x v="0"/>
    <s v="Yeni Satış"/>
    <s v="Lisans"/>
    <s v="Lisans Satışı"/>
    <s v="Diğer"/>
    <x v="1"/>
    <x v="3"/>
    <s v="Yurt İçi"/>
    <s v="Türkiye"/>
  </r>
  <r>
    <s v="Q2"/>
    <x v="1"/>
    <x v="5"/>
    <m/>
    <s v="ERAY TOPTAN TICARET - SINAN GÖBEL"/>
    <s v="EY.04.012"/>
    <s v="Enroute Panorama E-Dönüsüm  Modül Yazılımi (Enterprise)"/>
    <s v="Univera Doğuş Çay Projesi"/>
    <x v="12"/>
    <s v="Enroute"/>
    <s v="Enroute"/>
    <n v="21750"/>
    <m/>
    <n v="1"/>
    <m/>
    <n v="29000"/>
    <m/>
    <n v="7250"/>
    <m/>
    <n v="21750"/>
    <m/>
    <n v="0"/>
    <n v="0"/>
    <m/>
    <m/>
    <m/>
    <s v="Doğuş Çay"/>
    <x v="0"/>
    <s v="Yeni Satış"/>
    <s v="Lisans"/>
    <s v="Lisans Satışı"/>
    <s v="Key Account"/>
    <x v="0"/>
    <x v="0"/>
    <s v="Yurt İçi"/>
    <s v="Türkiye"/>
  </r>
  <r>
    <s v="Q2"/>
    <x v="1"/>
    <x v="5"/>
    <m/>
    <s v="ERCIS PARK TOPTAN VE PERAKENDE GIDA SAN.TIC.LTD.STI"/>
    <s v="EY.04.012"/>
    <s v="Enroute Panorama E-Dönüsüm  Modül Yazılımi (Enterprise)"/>
    <s v="Univera Doğuş Çay Projesi"/>
    <x v="12"/>
    <s v="Enroute"/>
    <s v="Enroute"/>
    <n v="21750"/>
    <m/>
    <n v="1"/>
    <m/>
    <n v="29000"/>
    <m/>
    <n v="7250"/>
    <m/>
    <n v="21750"/>
    <m/>
    <n v="0"/>
    <n v="0"/>
    <m/>
    <m/>
    <m/>
    <s v="Doğuş Çay"/>
    <x v="0"/>
    <s v="Yeni Satış"/>
    <s v="Lisans"/>
    <s v="Lisans Satışı"/>
    <s v="Key Account"/>
    <x v="0"/>
    <x v="0"/>
    <s v="Yurt İçi"/>
    <s v="Türkiye"/>
  </r>
  <r>
    <s v="Q2"/>
    <x v="1"/>
    <x v="5"/>
    <m/>
    <s v="ERIKLI SU VE MESRUBAT SAN. TIC. A.S"/>
    <s v="EH.02.009"/>
    <s v="Enroute Panorama Asset Tracker - Demirbas Modülü Yazilim Bakimi Hizmeti"/>
    <s v="Univera - Nestle Waters"/>
    <x v="11"/>
    <s v="Enroute"/>
    <s v="Enroute"/>
    <n v="16807.72"/>
    <m/>
    <n v="1"/>
    <m/>
    <n v="16807.7189"/>
    <m/>
    <n v="-1.1000000000000001E-3"/>
    <m/>
    <n v="16807.72"/>
    <m/>
    <n v="0"/>
    <n v="0"/>
    <m/>
    <m/>
    <m/>
    <s v="Nestle"/>
    <x v="0"/>
    <s v="Yenileme"/>
    <s v="Hizmet"/>
    <s v="Bakım ve Destek Hizmeti"/>
    <s v="Key Account"/>
    <x v="0"/>
    <x v="0"/>
    <s v="Yurt İçi"/>
    <s v="Türkiye"/>
  </r>
  <r>
    <s v="Q2"/>
    <x v="1"/>
    <x v="5"/>
    <m/>
    <s v="NESTLE TÜRKIYE GIDA SANAYI A.S."/>
    <s v="EH.02.001"/>
    <s v="Enroute Panorama - Yillik Yazilim Bakimi, Yasatma ve Merkezi Destek Hizmeti"/>
    <s v="Univera - Nestle Professional"/>
    <x v="11"/>
    <s v="Enroute"/>
    <s v="Enroute"/>
    <n v="54692.75"/>
    <m/>
    <n v="1"/>
    <m/>
    <n v="54692.754000000001"/>
    <m/>
    <n v="4.0000000000000001E-3"/>
    <m/>
    <n v="54692.75"/>
    <m/>
    <n v="0"/>
    <n v="0"/>
    <m/>
    <m/>
    <m/>
    <s v="Nestle"/>
    <x v="0"/>
    <s v="Yenileme"/>
    <s v="Hizmet"/>
    <s v="Bakım ve Destek Hizmeti"/>
    <s v="Key Account"/>
    <x v="0"/>
    <x v="0"/>
    <s v="Yurt İçi"/>
    <s v="Türkiye"/>
  </r>
  <r>
    <s v="Q2"/>
    <x v="1"/>
    <x v="5"/>
    <m/>
    <s v="NESTLE TÜRKIYE GIDA SANAYI A.S."/>
    <s v="EH.02.001"/>
    <s v="Enroute Panorama - Yillik Yazilim Bakimi, Yasatma ve Merkezi Destek Hizmeti"/>
    <s v="Univera - Nestle Retail"/>
    <x v="11"/>
    <s v="Enroute"/>
    <s v="Enroute"/>
    <n v="54692.75"/>
    <m/>
    <n v="1"/>
    <m/>
    <n v="54692.754000000001"/>
    <m/>
    <n v="4.0000000000000001E-3"/>
    <m/>
    <n v="54692.75"/>
    <m/>
    <n v="0"/>
    <n v="0"/>
    <m/>
    <m/>
    <m/>
    <s v="Nestle"/>
    <x v="0"/>
    <s v="Yenileme"/>
    <s v="Hizmet"/>
    <s v="Bakım ve Destek Hizmeti"/>
    <s v="Key Account"/>
    <x v="0"/>
    <x v="0"/>
    <s v="Yurt İçi"/>
    <s v="Türkiye"/>
  </r>
  <r>
    <s v="Q2"/>
    <x v="1"/>
    <x v="5"/>
    <m/>
    <s v="PERNOD RICARD ISTANBUL IÇ VE DIS TIC. LTD. STI"/>
    <s v="EH.02.001"/>
    <s v="Enroute Panorama - Yillik Yazilim Bakimi, Yasatma ve Merkezi Destek Hizmeti"/>
    <s v="Univera - Pernod Ricard"/>
    <x v="13"/>
    <s v="Enroute"/>
    <s v="Enroute"/>
    <n v="11213.94"/>
    <m/>
    <n v="1"/>
    <m/>
    <n v="11213.939"/>
    <m/>
    <n v="-1E-3"/>
    <m/>
    <n v="11213.94"/>
    <m/>
    <n v="0"/>
    <n v="0"/>
    <m/>
    <m/>
    <m/>
    <s v="Pernod Ricard"/>
    <x v="0"/>
    <s v="Yenileme"/>
    <s v="Hizmet"/>
    <s v="Bakım ve Destek Hizmeti"/>
    <s v="Key Account"/>
    <x v="0"/>
    <x v="0"/>
    <s v="Yurt İçi"/>
    <s v="Türkiye"/>
  </r>
  <r>
    <s v="Q2"/>
    <x v="1"/>
    <x v="5"/>
    <m/>
    <s v="PERNOD RICARD ISTANBUL IÇ VE DIS TIC. LTD. STI"/>
    <s v="EY.06.001"/>
    <s v="Enroute Panorama - Yazilim Gelistirme Hizmeti"/>
    <s v="Univera - Pernod Ricard"/>
    <x v="13"/>
    <s v="Enroute"/>
    <s v="Enroute"/>
    <n v="11420.319975339087"/>
    <m/>
    <n v="16.22"/>
    <m/>
    <n v="185237.59039999999"/>
    <m/>
    <n v="4.0000000000000002E-4"/>
    <m/>
    <n v="185237.59"/>
    <m/>
    <n v="0"/>
    <n v="0"/>
    <m/>
    <m/>
    <m/>
    <s v="Pernod Ricard"/>
    <x v="0"/>
    <s v="Yeni Satış"/>
    <s v="Hizmet"/>
    <s v="Yazılım Geliştirme"/>
    <s v="Key Account"/>
    <x v="0"/>
    <x v="0"/>
    <s v="Yurt İçi"/>
    <s v="Türkiye"/>
  </r>
  <r>
    <s v="Q2"/>
    <x v="1"/>
    <x v="5"/>
    <m/>
    <s v="PERNOD RICARD ISTANBUL IÇ VE DIS TIC. LTD. STI"/>
    <s v="EY.06.001"/>
    <s v="Enroute Panorama - Yazilim Gelistirme Hizmeti"/>
    <s v="Univera - Pernod Ricard"/>
    <x v="13"/>
    <s v="Enroute"/>
    <s v="Enroute"/>
    <n v="11420.319971469331"/>
    <m/>
    <n v="70.099999999999994"/>
    <m/>
    <n v="800564.43200000003"/>
    <m/>
    <n v="2E-3"/>
    <m/>
    <n v="800564.43"/>
    <m/>
    <n v="0"/>
    <n v="0"/>
    <m/>
    <m/>
    <m/>
    <s v="Pernod Ricard"/>
    <x v="0"/>
    <s v="Yeni Satış"/>
    <s v="Hizmet"/>
    <s v="Yazılım Geliştirme"/>
    <s v="Key Account"/>
    <x v="0"/>
    <x v="0"/>
    <s v="Yurt İçi"/>
    <s v="Türkiye"/>
  </r>
  <r>
    <s v="Q2"/>
    <x v="1"/>
    <x v="5"/>
    <m/>
    <s v="PERNOD RICARD ISTANBUL IÇ VE DIS TIC. LTD. STI"/>
    <s v="EY.06.001"/>
    <s v="Enroute Panorama - Yazilim Gelistirme Hizmeti"/>
    <s v="Univera - Pernod Ricard"/>
    <x v="13"/>
    <s v="Enroute"/>
    <s v="Enroute"/>
    <n v="11420.319867549668"/>
    <m/>
    <n v="15.1"/>
    <m/>
    <n v="172446.83199999999"/>
    <m/>
    <n v="2E-3"/>
    <m/>
    <n v="172446.83"/>
    <m/>
    <n v="0"/>
    <n v="0"/>
    <m/>
    <m/>
    <m/>
    <s v="Pernod Ricard"/>
    <x v="0"/>
    <s v="Yeni Satış"/>
    <s v="Hizmet"/>
    <s v="Yazılım Geliştirme"/>
    <s v="Key Account"/>
    <x v="0"/>
    <x v="0"/>
    <s v="Yurt İçi"/>
    <s v="Türkiye"/>
  </r>
  <r>
    <s v="Q2"/>
    <x v="1"/>
    <x v="5"/>
    <m/>
    <s v="PERNOD RICARD ISTANBUL IÇ VE DIS TIC. LTD. STI"/>
    <s v="EH.05.002"/>
    <s v="Enroute Panorama - Rapor Gelistirme Hizmeti"/>
    <s v="Univera - Pernod Ricard"/>
    <x v="13"/>
    <s v="Enroute"/>
    <s v="Enroute"/>
    <n v="8261.51"/>
    <m/>
    <n v="9"/>
    <m/>
    <n v="74353.59"/>
    <m/>
    <n v="0"/>
    <m/>
    <n v="74353.59"/>
    <m/>
    <n v="0"/>
    <n v="0"/>
    <m/>
    <m/>
    <m/>
    <s v="Pernod Ricard"/>
    <x v="0"/>
    <s v="Yeni Satış"/>
    <s v="Hizmet"/>
    <s v="Rapor Geliştirme"/>
    <s v="Key Account"/>
    <x v="0"/>
    <x v="0"/>
    <s v="Yurt İçi"/>
    <s v="Türkiye"/>
  </r>
  <r>
    <s v="Q2"/>
    <x v="1"/>
    <x v="5"/>
    <m/>
    <s v="PERNOD RICARD ISTANBUL IÇ VE DIS TIC. LTD. STI"/>
    <s v="EH.01.001"/>
    <s v="Enroute Panorama - Proje ve Ürün Yönetimi Danışmanlığı Hizmeti"/>
    <s v="Univera - Pernod Ricard"/>
    <x v="13"/>
    <s v="Enroute"/>
    <s v="Enroute"/>
    <n v="9638.4171779141107"/>
    <m/>
    <n v="1.63"/>
    <m/>
    <n v="15710.624599999999"/>
    <m/>
    <n v="4.5999999999999999E-3"/>
    <m/>
    <n v="15710.62"/>
    <m/>
    <n v="0"/>
    <n v="0"/>
    <m/>
    <m/>
    <m/>
    <s v="Pernod Ricard"/>
    <x v="0"/>
    <s v="Yeni Satış"/>
    <s v="Hizmet"/>
    <s v="Proje Yönetimi ve Danışmanlık"/>
    <s v="Key Account"/>
    <x v="0"/>
    <x v="0"/>
    <s v="Yurt İçi"/>
    <s v="Türkiye"/>
  </r>
  <r>
    <s v="Q2"/>
    <x v="1"/>
    <x v="5"/>
    <m/>
    <s v="PERNOD RICARD ISTANBUL IÇ VE DIS TIC. LTD. STI"/>
    <s v="EH.01.001"/>
    <s v="Enroute Panorama - Proje ve Ürün Yönetimi Danışmanlığı Hizmeti"/>
    <s v="Univera - Pernod Ricard"/>
    <x v="13"/>
    <s v="Enroute"/>
    <s v="Enroute"/>
    <n v="9645.7270659590595"/>
    <m/>
    <n v="13.19"/>
    <m/>
    <n v="127227.144"/>
    <m/>
    <n v="4.0480000000000004E-3"/>
    <m/>
    <n v="127227.14"/>
    <m/>
    <n v="0"/>
    <n v="0"/>
    <m/>
    <m/>
    <m/>
    <s v="Pernod Ricard"/>
    <x v="0"/>
    <s v="Yeni Satış"/>
    <s v="Hizmet"/>
    <s v="Proje Yönetimi ve Danışmanlık"/>
    <s v="Key Account"/>
    <x v="0"/>
    <x v="0"/>
    <s v="Yurt İçi"/>
    <s v="Türkiye"/>
  </r>
  <r>
    <s v="Q2"/>
    <x v="1"/>
    <x v="5"/>
    <m/>
    <s v="PERNOD RICARD ISTANBUL IÇ VE DIS TIC. LTD. STI"/>
    <s v="EH.01.001"/>
    <s v="Enroute Panorama - Proje ve Ürün Yönetimi Danışmanlığı Hizmeti"/>
    <s v="Univera - Pernod Ricard"/>
    <x v="13"/>
    <s v="Enroute"/>
    <s v="Enroute"/>
    <n v="9638.421875"/>
    <m/>
    <n v="1.28"/>
    <m/>
    <n v="12337.177600000001"/>
    <m/>
    <n v="-2.3999999999999998E-3"/>
    <m/>
    <n v="12337.18"/>
    <m/>
    <n v="0"/>
    <n v="0"/>
    <m/>
    <m/>
    <m/>
    <s v="Pernod Ricard"/>
    <x v="0"/>
    <s v="Yeni Satış"/>
    <s v="Hizmet"/>
    <s v="Proje Yönetimi ve Danışmanlık"/>
    <s v="Key Account"/>
    <x v="0"/>
    <x v="0"/>
    <s v="Yurt İçi"/>
    <s v="Türkiye"/>
  </r>
  <r>
    <s v="Q2"/>
    <x v="1"/>
    <x v="5"/>
    <m/>
    <s v="PERNOD RICARD ISTANBUL IÇ VE DIS TIC. LTD. STI"/>
    <s v="EY.01.014"/>
    <s v="Enroute Panorama - Platform Back Office Kullanici Yazılımi (Enterprise)"/>
    <s v="Univera - Pernod Ricard"/>
    <x v="13"/>
    <s v="Enroute"/>
    <s v="Enroute"/>
    <n v="10194.49"/>
    <m/>
    <n v="20"/>
    <m/>
    <n v="203889.8"/>
    <m/>
    <n v="0"/>
    <m/>
    <n v="203889.8"/>
    <m/>
    <n v="0"/>
    <n v="0"/>
    <m/>
    <m/>
    <m/>
    <s v="Pernod Ricard"/>
    <x v="0"/>
    <s v="Yeni Satış"/>
    <s v="Lisans"/>
    <s v="Lisans Satışı"/>
    <s v="Key Account"/>
    <x v="0"/>
    <x v="0"/>
    <s v="Yurt İçi"/>
    <s v="Türkiye"/>
  </r>
  <r>
    <s v="Q2"/>
    <x v="1"/>
    <x v="5"/>
    <m/>
    <s v="PERNOD RICARD ISTANBUL IÇ VE DIS TIC. LTD. STI"/>
    <s v="EY.02.033"/>
    <s v="Enroute Panorama - Mobil Kullanici Yazılımi (Enterprise)"/>
    <s v="Univera - Pernod Ricard"/>
    <x v="13"/>
    <s v="Enroute"/>
    <s v="Enroute"/>
    <n v="6196.13"/>
    <m/>
    <n v="15"/>
    <m/>
    <n v="92941.95"/>
    <m/>
    <n v="0"/>
    <m/>
    <n v="92941.95"/>
    <m/>
    <n v="0"/>
    <n v="0"/>
    <m/>
    <m/>
    <m/>
    <s v="Pernod Ricard"/>
    <x v="0"/>
    <s v="Yeni Satış"/>
    <s v="Lisans"/>
    <s v="Lisans Satışı"/>
    <s v="Key Account"/>
    <x v="0"/>
    <x v="0"/>
    <s v="Yurt İçi"/>
    <s v="Türkiye"/>
  </r>
  <r>
    <s v="Q2"/>
    <x v="1"/>
    <x v="5"/>
    <m/>
    <s v="PERNOD RICARD ISTANBUL IÇ VE DIS TIC. LTD. STI"/>
    <s v="EH.02.019"/>
    <s v="Enroute Panorama - Ek Yazılım Yazilim Bakimi, Yasatma ve Merkezi Destek Hizmeti"/>
    <s v="Univera - Pernod Ricard"/>
    <x v="13"/>
    <s v="Enroute"/>
    <s v="Enroute"/>
    <n v="5111.8100000000004"/>
    <m/>
    <n v="1"/>
    <m/>
    <n v="5111.8073000000004"/>
    <m/>
    <n v="-2.7000000000000001E-3"/>
    <m/>
    <n v="5111.8100000000004"/>
    <m/>
    <n v="0"/>
    <n v="0"/>
    <m/>
    <m/>
    <m/>
    <s v="Pernod Ricard"/>
    <x v="0"/>
    <s v="Yenileme"/>
    <s v="Hizmet"/>
    <s v="Bakım ve Destek Hizmeti"/>
    <s v="Key Account"/>
    <x v="0"/>
    <x v="0"/>
    <s v="Yurt İçi"/>
    <s v="Türkiye"/>
  </r>
  <r>
    <s v="Q2"/>
    <x v="1"/>
    <x v="5"/>
    <m/>
    <s v="ERIKLI SU VE MESRUBAT SAN. TIC. A.S"/>
    <s v="EH.03.008"/>
    <s v="Enroute Panorama - Çağrı Merkezi Hizmeti (DDI / OutSource)"/>
    <s v="Univera - Nestle Waters"/>
    <x v="11"/>
    <s v="Enroute"/>
    <s v="Enroute"/>
    <n v="8096.28"/>
    <m/>
    <n v="0.75"/>
    <m/>
    <n v="6072.2101499999999"/>
    <m/>
    <n v="1.4999999999999999E-4"/>
    <m/>
    <n v="6072.21"/>
    <m/>
    <n v="0"/>
    <n v="0"/>
    <m/>
    <m/>
    <m/>
    <s v="Nestle"/>
    <x v="0"/>
    <s v="Yenileme"/>
    <s v="Hizmet"/>
    <s v="Çağrı Merkezi"/>
    <s v="Key Account"/>
    <x v="0"/>
    <x v="0"/>
    <s v="Yurt İçi"/>
    <s v="Türkiye"/>
  </r>
  <r>
    <s v="Q2"/>
    <x v="1"/>
    <x v="5"/>
    <m/>
    <s v="NESTLE TÜRKIYE GIDA SANAYI A.S."/>
    <s v="EH.03.008"/>
    <s v="Enroute Panorama - Çağrı Merkezi Hizmeti (DDI / OutSource)"/>
    <s v="Univera - Nestle Professional"/>
    <x v="11"/>
    <s v="Enroute"/>
    <s v="Enroute"/>
    <n v="8096.2800000000007"/>
    <m/>
    <n v="4.75"/>
    <m/>
    <n v="38457.330950000003"/>
    <m/>
    <n v="9.5E-4"/>
    <m/>
    <n v="38457.33"/>
    <m/>
    <n v="0"/>
    <n v="0"/>
    <m/>
    <m/>
    <m/>
    <s v="Nestle"/>
    <x v="0"/>
    <s v="Yenileme"/>
    <s v="Hizmet"/>
    <s v="Çağrı Merkezi"/>
    <s v="Key Account"/>
    <x v="0"/>
    <x v="0"/>
    <s v="Yurt İçi"/>
    <s v="Türkiye"/>
  </r>
  <r>
    <s v="Q2"/>
    <x v="1"/>
    <x v="5"/>
    <m/>
    <s v="NESTLE TÜRKIYE GIDA SANAYI A.S."/>
    <s v="EH.03.001"/>
    <s v="Enroute Panorama - Çafri Merkezi Hizmeti  (MSD)"/>
    <s v="Univera - Nestle Professional"/>
    <x v="11"/>
    <s v="Enroute"/>
    <s v="Enroute"/>
    <n v="13811.301369863013"/>
    <m/>
    <n v="18.25"/>
    <m/>
    <n v="252056.2524"/>
    <m/>
    <n v="2.3749999999999999E-3"/>
    <m/>
    <n v="252056.25"/>
    <m/>
    <n v="0"/>
    <n v="0"/>
    <m/>
    <m/>
    <m/>
    <s v="Nestle"/>
    <x v="0"/>
    <s v="Yenileme"/>
    <s v="Hizmet"/>
    <s v="Çağrı Merkezi"/>
    <s v="Key Account"/>
    <x v="0"/>
    <x v="0"/>
    <s v="Yurt İçi"/>
    <s v="Türkiye"/>
  </r>
  <r>
    <s v="Q2"/>
    <x v="1"/>
    <x v="5"/>
    <m/>
    <s v="NESTLE TÜRKIYE GIDA SANAYI A.S."/>
    <s v="EH.03.001"/>
    <s v="Enroute Panorama - Çafri Merkezi Hizmeti  (MSD)"/>
    <s v="Univera - Nestle Retail"/>
    <x v="11"/>
    <s v="Enroute"/>
    <s v="Enroute"/>
    <n v="13811.301492537314"/>
    <m/>
    <n v="16.75"/>
    <m/>
    <n v="231339.30009999999"/>
    <m/>
    <n v="1.25E-4"/>
    <m/>
    <n v="231339.3"/>
    <m/>
    <n v="0"/>
    <n v="0"/>
    <m/>
    <m/>
    <m/>
    <s v="Nestle"/>
    <x v="0"/>
    <s v="Yenileme"/>
    <s v="Hizmet"/>
    <s v="Çağrı Merkezi"/>
    <s v="Key Account"/>
    <x v="0"/>
    <x v="0"/>
    <s v="Yurt İçi"/>
    <s v="Türkiye"/>
  </r>
  <r>
    <s v="Q4"/>
    <x v="1"/>
    <x v="10"/>
    <m/>
    <s v="YUSUF ALDEMİR (ALDEMİR BİLİŞİM HizmetLERİ VE DANIŞMANLIK)"/>
    <s v="WPH.02.001"/>
    <s v="Webplus Yazılım Bakımı Hizmeti"/>
    <s v="Univera - Kanal"/>
    <x v="5"/>
    <s v="Enroute"/>
    <s v="Webplus"/>
    <n v="7843"/>
    <m/>
    <n v="1"/>
    <m/>
    <n v="7843"/>
    <m/>
    <n v="0"/>
    <m/>
    <n v="7843"/>
    <m/>
    <m/>
    <m/>
    <n v="1000002578"/>
    <m/>
    <m/>
    <s v="Aldemir Bilişim"/>
    <x v="0"/>
    <s v="Yenileme"/>
    <s v="Hizmet"/>
    <s v="Bakım ve Destek Hizmeti"/>
    <s v="Diğer"/>
    <x v="1"/>
    <x v="3"/>
    <s v="Yurt İçi"/>
    <s v="Türkiye"/>
  </r>
  <r>
    <s v="Q4"/>
    <x v="1"/>
    <x v="10"/>
    <m/>
    <s v="YUSUF ALDEMİR (ALDEMİR BİLİŞİM HizmetLERİ VE DANIŞMANLIK)"/>
    <s v="WPH.02.001"/>
    <s v="Webplus Yazılım Bakımı Hizmeti"/>
    <s v="Univera - Kanal"/>
    <x v="5"/>
    <s v="Enroute"/>
    <s v="Webplus"/>
    <n v="7843"/>
    <m/>
    <n v="1"/>
    <m/>
    <n v="7843"/>
    <m/>
    <n v="0"/>
    <m/>
    <n v="7843"/>
    <m/>
    <m/>
    <m/>
    <n v="1000002578"/>
    <m/>
    <m/>
    <s v="Aldemir Bilişim"/>
    <x v="0"/>
    <s v="Yenileme"/>
    <s v="Hizmet"/>
    <s v="Bakım ve Destek Hizmeti"/>
    <s v="Diğer"/>
    <x v="1"/>
    <x v="3"/>
    <s v="Yurt İçi"/>
    <s v="Türkiye"/>
  </r>
  <r>
    <s v="Q4"/>
    <x v="1"/>
    <x v="10"/>
    <m/>
    <s v="YUSUF ALDEMİR (ALDEMİR BİLİŞİM HizmetLERİ VE DANIŞMANLIK)"/>
    <s v="WProje Yönetimi.01.007"/>
    <s v="Webplus E-Dönüşüm Yazılımı"/>
    <s v="Univera - Kanal"/>
    <x v="5"/>
    <s v="Enroute"/>
    <s v="Webplus"/>
    <n v="9487.5"/>
    <m/>
    <n v="1"/>
    <m/>
    <n v="12650"/>
    <m/>
    <n v="3162"/>
    <m/>
    <n v="9487.5"/>
    <m/>
    <m/>
    <m/>
    <n v="1000002578"/>
    <m/>
    <m/>
    <s v="Aldemir Bilişim"/>
    <x v="0"/>
    <s v="Yeni Satış"/>
    <s v="Lisans"/>
    <s v="Lisans Satışı"/>
    <s v="Diğer"/>
    <x v="1"/>
    <x v="3"/>
    <s v="Yurt İçi"/>
    <s v="Türkiye"/>
  </r>
  <r>
    <s v="Q4"/>
    <x v="1"/>
    <x v="10"/>
    <m/>
    <s v="YUSUF ALDEMİR (ALDEMİR BİLİŞİM HizmetLERİ VE DANIŞMANLIK)"/>
    <s v="WProje Yönetimi.01.007"/>
    <s v="Webplus E-Dönüşüm Yazılımı"/>
    <s v="Univera - Kanal"/>
    <x v="5"/>
    <s v="Enroute"/>
    <s v="Webplus"/>
    <n v="9487.5"/>
    <m/>
    <n v="1"/>
    <m/>
    <n v="12650"/>
    <m/>
    <n v="3162"/>
    <m/>
    <n v="9487.5"/>
    <m/>
    <m/>
    <m/>
    <n v="1000002578"/>
    <m/>
    <m/>
    <s v="Aldemir Bilişim"/>
    <x v="0"/>
    <s v="Yeni Satış"/>
    <s v="Lisans"/>
    <s v="Lisans Satışı"/>
    <s v="Diğer"/>
    <x v="1"/>
    <x v="3"/>
    <s v="Yurt İçi"/>
    <s v="Türkiye"/>
  </r>
  <r>
    <s v="Q4"/>
    <x v="1"/>
    <x v="10"/>
    <m/>
    <s v="MATRIKS BİLGİSAYAR SİSTEMLERİ LTD.ŞTİ"/>
    <s v="UH.01.002"/>
    <s v="Unidox Kontör"/>
    <s v="Univera Kontör Satışı"/>
    <x v="5"/>
    <s v="E-Dönüşüm"/>
    <s v="Unidox"/>
    <n v="2.2589999999999999"/>
    <m/>
    <n v="10000"/>
    <m/>
    <n v="22590"/>
    <m/>
    <n v="0"/>
    <m/>
    <n v="22590"/>
    <m/>
    <m/>
    <m/>
    <n v="1000002609"/>
    <m/>
    <m/>
    <s v="Matriks"/>
    <x v="0"/>
    <s v="Yeni Satış"/>
    <s v="Kontor"/>
    <s v="Kontor Satışı"/>
    <s v="Diğer"/>
    <x v="1"/>
    <x v="2"/>
    <s v="Yurt İçi"/>
    <s v="Türkiye"/>
  </r>
  <r>
    <s v="Q4"/>
    <x v="1"/>
    <x v="10"/>
    <m/>
    <s v="ÖZOCAKLAR GIDA"/>
    <s v="UH.01.002"/>
    <s v="Unidox Kontör"/>
    <s v="Univera Kontör Satışı"/>
    <x v="21"/>
    <s v="E-Dönüşüm"/>
    <s v="Unidox"/>
    <n v="2.8340000000000001"/>
    <m/>
    <n v="10000"/>
    <m/>
    <n v="28340"/>
    <m/>
    <n v="0"/>
    <m/>
    <n v="28340"/>
    <m/>
    <m/>
    <m/>
    <n v="1000002587"/>
    <m/>
    <m/>
    <s v="Doğuş Çay"/>
    <x v="0"/>
    <s v="Yeni Satış"/>
    <s v="Kontor"/>
    <s v="Kontor Satışı"/>
    <s v="Diğer"/>
    <x v="0"/>
    <x v="0"/>
    <s v="Yurt İçi"/>
    <s v="Türkiye"/>
  </r>
  <r>
    <s v="Q4"/>
    <x v="1"/>
    <x v="10"/>
    <m/>
    <s v="ÖZOCAKLAR GIDA"/>
    <s v="UH.01.002"/>
    <s v="Unidox Kontör"/>
    <s v="Univera Kontör Satışı"/>
    <x v="21"/>
    <s v="E-Dönüşüm"/>
    <s v="Unidox"/>
    <n v="2.8340000000000001"/>
    <m/>
    <n v="10000"/>
    <m/>
    <n v="28340"/>
    <m/>
    <n v="0"/>
    <m/>
    <n v="28340"/>
    <m/>
    <m/>
    <m/>
    <n v="1000002587"/>
    <m/>
    <m/>
    <s v="Doğuş Çay"/>
    <x v="0"/>
    <s v="Yeni Satış"/>
    <s v="Kontor"/>
    <s v="Kontor Satışı"/>
    <s v="Diğer"/>
    <x v="0"/>
    <x v="0"/>
    <s v="Yurt İçi"/>
    <s v="Türkiye"/>
  </r>
  <r>
    <s v="Q4"/>
    <x v="1"/>
    <x v="10"/>
    <m/>
    <s v="UNİVİS BİLİŞİM DESTEK HizmetLERİ SANAYİ VE TİCARET ANONİM ŞİRKETİ"/>
    <s v="UH.01.002"/>
    <s v="Unidox Kontör"/>
    <s v="Univera Kontör Satışı"/>
    <x v="21"/>
    <s v="E-Dönüşüm"/>
    <s v="Unidox"/>
    <n v="3.7530000000000001"/>
    <m/>
    <n v="5000"/>
    <m/>
    <n v="18765"/>
    <m/>
    <n v="0"/>
    <m/>
    <n v="18765"/>
    <m/>
    <m/>
    <m/>
    <n v="1000002600"/>
    <m/>
    <m/>
    <s v="Univis"/>
    <x v="2"/>
    <s v="Yeni Satış"/>
    <s v="Kontor"/>
    <s v="Kontor Satışı"/>
    <s v="Param Grup"/>
    <x v="0"/>
    <x v="0"/>
    <s v="Yurt İçi"/>
    <s v="Türkiye"/>
  </r>
  <r>
    <s v="Q4"/>
    <x v="1"/>
    <x v="10"/>
    <m/>
    <s v="ISPAŞ ISPARTA GIDA PAZARLAMA DAĞITIM TİCARET LİMİTED ŞİRKETİ"/>
    <s v="SH.02.001"/>
    <s v="Stokbar Panorama - Yazılım Bakımı Hizmeti"/>
    <s v="Univera - Unilever"/>
    <x v="13"/>
    <s v="Stokbar"/>
    <s v="Standart"/>
    <n v="54640"/>
    <m/>
    <n v="1"/>
    <m/>
    <n v="54640"/>
    <m/>
    <n v="0"/>
    <m/>
    <n v="54640"/>
    <m/>
    <m/>
    <m/>
    <n v="1000002612"/>
    <m/>
    <m/>
    <s v="Unilever"/>
    <x v="0"/>
    <s v="Yeni Satış"/>
    <s v="Hizmet"/>
    <s v="Bakım ve Destek Hizmeti"/>
    <s v="Diğer"/>
    <x v="0"/>
    <x v="0"/>
    <s v="Yurt İçi"/>
    <s v="Türkiye"/>
  </r>
  <r>
    <s v="Q4"/>
    <x v="1"/>
    <x v="10"/>
    <m/>
    <s v="ISPAŞ ISPARTA GIDA PAZARLAMA DAĞITIM TİCARET LİMİTED ŞİRKETİ"/>
    <s v="SH.01.001"/>
    <s v="Stokbar Panorama - Proje ve Ürün Yönetimi Danışmanlığı Hizmeti"/>
    <s v="Univera - Unilever"/>
    <x v="13"/>
    <s v="Stokbar"/>
    <s v="Standart"/>
    <n v="15750"/>
    <m/>
    <n v="10"/>
    <m/>
    <n v="175000"/>
    <m/>
    <n v="17500"/>
    <m/>
    <n v="157500"/>
    <m/>
    <m/>
    <m/>
    <n v="1000002612"/>
    <m/>
    <m/>
    <s v="Unilever"/>
    <x v="0"/>
    <s v="Yeni Satış"/>
    <s v="Hizmet"/>
    <s v="Proje Yönetimi ve Danışmanlık"/>
    <s v="Diğer"/>
    <x v="0"/>
    <x v="0"/>
    <s v="Yurt İçi"/>
    <s v="Türkiye"/>
  </r>
  <r>
    <s v="Q4"/>
    <x v="1"/>
    <x v="10"/>
    <m/>
    <s v="ISPAŞ ISPARTA GIDA PAZARLAMA DAĞITIM TİCARET LİMİTED ŞİRKETİ"/>
    <s v="SY.01.009"/>
    <s v="Stokbar Panorama - Platform Back Office Kullanıcı Yazılımı"/>
    <s v="Univera - Unilever"/>
    <x v="13"/>
    <s v="Stokbar"/>
    <s v="Standart"/>
    <n v="18525"/>
    <m/>
    <n v="1"/>
    <m/>
    <n v="19500"/>
    <m/>
    <n v="975"/>
    <m/>
    <n v="18525"/>
    <m/>
    <m/>
    <m/>
    <n v="1000002612"/>
    <m/>
    <m/>
    <s v="Unilever"/>
    <x v="0"/>
    <s v="Yeni Satış"/>
    <s v="Lisans"/>
    <s v="Lisans Satışı"/>
    <s v="Diğer"/>
    <x v="0"/>
    <x v="0"/>
    <s v="Yurt İçi"/>
    <s v="Türkiye"/>
  </r>
  <r>
    <s v="Q4"/>
    <x v="1"/>
    <x v="10"/>
    <m/>
    <s v="ISPAŞ ISPARTA GIDA PAZARLAMA DAĞITIM TİCARET LİMİTED ŞİRKETİ"/>
    <s v="SY.02.002"/>
    <s v="Stokbar Panorama - Mobil (Android) Kullanıcı Yazılımı"/>
    <s v="Univera - Unilever"/>
    <x v="13"/>
    <s v="Stokbar"/>
    <s v="Standart"/>
    <n v="15300"/>
    <m/>
    <n v="5"/>
    <m/>
    <n v="90000"/>
    <m/>
    <n v="13500"/>
    <m/>
    <n v="76500"/>
    <m/>
    <m/>
    <m/>
    <n v="1000002612"/>
    <m/>
    <m/>
    <s v="Unilever"/>
    <x v="0"/>
    <s v="Yeni Satış"/>
    <s v="Lisans"/>
    <s v="Lisans Satışı"/>
    <s v="Diğer"/>
    <x v="0"/>
    <x v="0"/>
    <s v="Yurt İçi"/>
    <s v="Türkiye"/>
  </r>
  <r>
    <s v="Q4"/>
    <x v="1"/>
    <x v="10"/>
    <m/>
    <s v="ISPAŞ ISPARTA GIDA PAZARLAMA DAĞITIM TİCARET LİMİTED ŞİRKETİ"/>
    <s v="SY.01.008"/>
    <s v="Stokbar Panorama - Depo / Lokasyon Yazılımı"/>
    <s v="Univera - Unilever"/>
    <x v="13"/>
    <s v="Stokbar"/>
    <s v="Standart"/>
    <n v="139000"/>
    <m/>
    <n v="1"/>
    <m/>
    <n v="139000"/>
    <m/>
    <n v="0"/>
    <m/>
    <n v="139000"/>
    <m/>
    <m/>
    <m/>
    <n v="1000002612"/>
    <m/>
    <m/>
    <s v="Unilever"/>
    <x v="0"/>
    <s v="Yeni Satış"/>
    <s v="Lisans"/>
    <s v="Lisans Satışı"/>
    <s v="Diğer"/>
    <x v="0"/>
    <x v="0"/>
    <s v="Yurt İçi"/>
    <s v="Türkiye"/>
  </r>
  <r>
    <s v="Q4"/>
    <x v="1"/>
    <x v="10"/>
    <m/>
    <s v="ISPAŞ ISPARTA GIDA PAZARLAMA DAĞITIM TİCARET LİMİTED ŞİRKETİ"/>
    <s v="SH.03.004"/>
    <s v="Stokbar Panorama - Çağrı Merkezi Hizmeti (Depo/Lokasyon)"/>
    <s v="Univera - Unilever"/>
    <x v="13"/>
    <s v="Stokbar"/>
    <s v="Standart"/>
    <n v="54000"/>
    <m/>
    <n v="1"/>
    <m/>
    <n v="60000"/>
    <m/>
    <n v="6000"/>
    <m/>
    <n v="54000"/>
    <m/>
    <m/>
    <m/>
    <n v="1000002612"/>
    <m/>
    <m/>
    <s v="Unilever"/>
    <x v="0"/>
    <s v="Yeni Satış"/>
    <s v="Hizmet"/>
    <s v="Çağrı Merkezi"/>
    <s v="Diğer"/>
    <x v="0"/>
    <x v="0"/>
    <s v="Yurt İçi"/>
    <s v="Türkiye"/>
  </r>
  <r>
    <s v="Q4"/>
    <x v="1"/>
    <x v="10"/>
    <m/>
    <s v="AYDEM YENİLENEBİLİR ENERJİ"/>
    <s v="QH.02.001"/>
    <s v="Quest Panorama - Yazılım Bakımı, Yaşatma ve Merkezi Destek Hizmeti"/>
    <s v="Univera - Aydem"/>
    <x v="13"/>
    <s v="Quest"/>
    <s v="Enterprise"/>
    <n v="123942.06"/>
    <m/>
    <n v="1"/>
    <m/>
    <n v="123942.06"/>
    <m/>
    <n v="0"/>
    <m/>
    <n v="123942.06"/>
    <m/>
    <m/>
    <m/>
    <n v="1000002614"/>
    <m/>
    <m/>
    <s v="Aydem - Gediz"/>
    <x v="0"/>
    <s v="Yenileme"/>
    <s v="Hizmet"/>
    <s v="Bakım ve Destek Hizmeti"/>
    <s v="Diğer"/>
    <x v="0"/>
    <x v="0"/>
    <s v="Yurt İçi"/>
    <s v="Türkiye"/>
  </r>
  <r>
    <s v="Q4"/>
    <x v="1"/>
    <x v="10"/>
    <m/>
    <s v="GDZ ENERJİ YATIRIMLARI AŞ"/>
    <s v="QH.02.001"/>
    <s v="Quest Panorama - Yazılım Bakımı, Yaşatma ve Merkezi Destek Hizmeti"/>
    <s v="Univera - Aydem"/>
    <x v="13"/>
    <s v="Quest"/>
    <s v="Enterprise"/>
    <n v="31876"/>
    <m/>
    <n v="1"/>
    <m/>
    <n v="31876"/>
    <m/>
    <n v="0"/>
    <m/>
    <n v="31876"/>
    <m/>
    <m/>
    <m/>
    <n v="1000002615"/>
    <m/>
    <m/>
    <s v="Aydem - Gediz"/>
    <x v="0"/>
    <s v="Yenileme"/>
    <s v="Hizmet"/>
    <s v="Bakım ve Destek Hizmeti"/>
    <s v="Diğer"/>
    <x v="0"/>
    <x v="0"/>
    <s v="Yurt İçi"/>
    <s v="Türkiye"/>
  </r>
  <r>
    <s v="Q3"/>
    <x v="1"/>
    <x v="6"/>
    <m/>
    <s v="Hayat Kimya San.A.Ş"/>
    <s v="EH.02.004"/>
    <s v="Enroute Panorama FundManager Module - Fon ve Bütçe Yönetimi Yazılım Bakımı Hizmeti"/>
    <s v="Univera - Hayat Kimya"/>
    <x v="19"/>
    <s v="Enroute"/>
    <s v="Enroute"/>
    <n v="109514.56"/>
    <m/>
    <n v="1"/>
    <m/>
    <m/>
    <m/>
    <m/>
    <m/>
    <n v="109514.56"/>
    <m/>
    <m/>
    <m/>
    <m/>
    <m/>
    <m/>
    <s v="Hayat Kimya"/>
    <x v="0"/>
    <s v="Yenileme"/>
    <s v="Hizmet"/>
    <s v="Bakım ve Destek Hizmeti"/>
    <s v="Key Account"/>
    <x v="0"/>
    <x v="0"/>
    <s v="Yurt İçi"/>
    <s v="Türkiye"/>
  </r>
  <r>
    <s v="Q3"/>
    <x v="1"/>
    <x v="6"/>
    <m/>
    <s v="Hayat Kimya San.A.Ş"/>
    <s v="EH.02.013"/>
    <s v="Enroute Panorama Business Analytics (QSENSE) Site Yazılımı Bakımı"/>
    <s v="Univera - Hayat Kimya"/>
    <x v="19"/>
    <s v="Enroute"/>
    <s v="QLIK - Outsource"/>
    <n v="137301.56200000001"/>
    <m/>
    <n v="1"/>
    <m/>
    <m/>
    <m/>
    <m/>
    <m/>
    <n v="137301.56200000001"/>
    <m/>
    <m/>
    <m/>
    <m/>
    <m/>
    <m/>
    <s v="Hayat Kimya"/>
    <x v="0"/>
    <s v="Yenileme"/>
    <s v="Hizmet"/>
    <s v="Bakım ve Destek Hizmeti"/>
    <s v="Key Account"/>
    <x v="0"/>
    <x v="0"/>
    <s v="Yurt İçi"/>
    <s v="Türkiye"/>
  </r>
  <r>
    <s v="Q3"/>
    <x v="1"/>
    <x v="6"/>
    <m/>
    <s v="Satem Grup Gıda Dağıtım Ve Pazarlama A. Ş."/>
    <s v="EH.02.013"/>
    <s v="Enroute Panorama Business Analytics (QSENSE) Site Yazılımı Bakımı"/>
    <s v="Univera - Oyak Grup"/>
    <x v="19"/>
    <s v="Enroute"/>
    <s v="QLIK - Outsource"/>
    <n v="118427.4"/>
    <m/>
    <n v="1"/>
    <m/>
    <m/>
    <m/>
    <m/>
    <m/>
    <n v="118427.4"/>
    <m/>
    <m/>
    <m/>
    <m/>
    <m/>
    <m/>
    <s v="Oyak Grup"/>
    <x v="0"/>
    <s v="Yenileme"/>
    <s v="Hizmet"/>
    <s v="Bakım ve Destek Hizmeti"/>
    <s v="Key Account"/>
    <x v="0"/>
    <x v="0"/>
    <s v="Yurt İçi"/>
    <s v="Türkiye"/>
  </r>
  <r>
    <s v="Q2"/>
    <x v="1"/>
    <x v="5"/>
    <m/>
    <s v="ERIKLI SU VE MESRUBAT SAN. TIC. A.S"/>
    <s v="EH.02.001"/>
    <s v="Enroute Panorama - Yillik Yazilim Bakimi, Yasatma ve Merkezi Destek Hizmeti"/>
    <s v="Univera - Nestle Waters"/>
    <x v="11"/>
    <s v="Enroute"/>
    <s v="Enroute"/>
    <n v="54692.75"/>
    <m/>
    <n v="1"/>
    <m/>
    <n v="54692.754000000001"/>
    <m/>
    <n v="4.0000000000000001E-3"/>
    <m/>
    <n v="54692.75"/>
    <m/>
    <n v="0"/>
    <n v="0"/>
    <m/>
    <m/>
    <m/>
    <s v="Nestle"/>
    <x v="0"/>
    <s v="Yenileme"/>
    <s v="Hizmet"/>
    <s v="Bakım ve Destek Hizmeti"/>
    <s v="Key Account"/>
    <x v="0"/>
    <x v="0"/>
    <s v="Yurt İçi"/>
    <s v="Türkiye"/>
  </r>
  <r>
    <s v="Q3"/>
    <x v="1"/>
    <x v="6"/>
    <m/>
    <s v="DOĞUŞ ÇAY VE GIDA MADD.ÜRT.PAZ.İTH.İHR.A.Ş"/>
    <s v="EH.05.001"/>
    <s v="Enroute Panorama - Yazılım Geliştirme Hizmeti"/>
    <s v="Univera Doğuş Çay Projesi"/>
    <x v="12"/>
    <s v="Enroute"/>
    <s v="Enroute"/>
    <n v="24500"/>
    <m/>
    <n v="2"/>
    <m/>
    <m/>
    <m/>
    <m/>
    <m/>
    <n v="49000"/>
    <m/>
    <m/>
    <m/>
    <m/>
    <m/>
    <m/>
    <s v="Doğuş Çay"/>
    <x v="0"/>
    <s v="Yeni Satış"/>
    <s v="Hizmet"/>
    <s v="Yazılım Geliştirme"/>
    <s v="Key Account"/>
    <x v="0"/>
    <x v="0"/>
    <s v="Yurt İçi"/>
    <s v="Türkiye"/>
  </r>
  <r>
    <s v="Q3"/>
    <x v="1"/>
    <x v="6"/>
    <m/>
    <s v="DOĞUŞ ÇAY VE GIDA MADD.ÜRT.PAZ.İTH.İHR.A.Ş"/>
    <s v="EH.05.001"/>
    <s v="Enroute Panorama - Yazılım Geliştirme Hizmeti"/>
    <s v="Univera Doğuş Çay Projesi"/>
    <x v="12"/>
    <s v="Enroute"/>
    <s v="Enroute"/>
    <n v="18375"/>
    <m/>
    <n v="3.5"/>
    <m/>
    <m/>
    <m/>
    <m/>
    <m/>
    <n v="64312.5"/>
    <m/>
    <m/>
    <m/>
    <m/>
    <m/>
    <m/>
    <s v="Doğuş Çay"/>
    <x v="0"/>
    <s v="Yeni Satış"/>
    <s v="Hizmet"/>
    <s v="Yazılım Geliştirme"/>
    <s v="Key Account"/>
    <x v="0"/>
    <x v="0"/>
    <s v="Yurt İçi"/>
    <s v="Türkiye"/>
  </r>
  <r>
    <s v="Q3"/>
    <x v="1"/>
    <x v="7"/>
    <m/>
    <s v="DÜZEY TÜKETİM MALLARI SAN. PAZARLAMA VE TİC. A.Ş."/>
    <s v="EH.05.001"/>
    <s v="Enroute Panorama - Yazılım Geliştirme Hizmeti"/>
    <s v="Univera - Düzey Tüketim"/>
    <x v="11"/>
    <s v="Enroute"/>
    <s v="Enroute"/>
    <n v="18500"/>
    <m/>
    <n v="28"/>
    <m/>
    <m/>
    <m/>
    <n v="0"/>
    <m/>
    <n v="518000"/>
    <m/>
    <m/>
    <m/>
    <m/>
    <m/>
    <m/>
    <s v="Düzey"/>
    <x v="0"/>
    <s v="Yeni Satış"/>
    <s v="Hizmet"/>
    <s v="Yazılım Geliştirme"/>
    <s v="Key Account"/>
    <x v="0"/>
    <x v="0"/>
    <s v="Yurt İçi"/>
    <s v="Türkiye"/>
  </r>
  <r>
    <s v="Q3"/>
    <x v="1"/>
    <x v="6"/>
    <m/>
    <s v="KENT GIDA MADDELERİ SAN VE TİC.AŞ."/>
    <s v="EH.05.001"/>
    <s v="Enroute Panorama - Yazılım Geliştirme Hizmeti"/>
    <s v="Univera - Kent Gıda"/>
    <x v="12"/>
    <s v="Enroute"/>
    <s v="Enroute"/>
    <n v="20000"/>
    <m/>
    <n v="65.25"/>
    <m/>
    <m/>
    <m/>
    <m/>
    <m/>
    <n v="1305000"/>
    <m/>
    <m/>
    <m/>
    <m/>
    <m/>
    <m/>
    <s v="Mondelez"/>
    <x v="0"/>
    <s v="Yeni Satış"/>
    <s v="Hizmet"/>
    <s v="Yazılım Geliştirme"/>
    <s v="Key Account"/>
    <x v="0"/>
    <x v="0"/>
    <s v="Yurt İçi"/>
    <s v="Türkiye"/>
  </r>
  <r>
    <s v="Q3"/>
    <x v="1"/>
    <x v="6"/>
    <m/>
    <s v="Nestle Gıda Sanayi A.Ş."/>
    <s v="EH.05.001"/>
    <s v="Enroute Panorama - Yazılım Geliştirme Hizmeti"/>
    <s v="Univera - Nestle Retail"/>
    <x v="11"/>
    <s v="Enroute"/>
    <s v="Enroute"/>
    <n v="6633.5099999999993"/>
    <m/>
    <n v="48.27"/>
    <m/>
    <m/>
    <m/>
    <m/>
    <m/>
    <n v="320199.52769999998"/>
    <m/>
    <m/>
    <m/>
    <m/>
    <m/>
    <m/>
    <s v="Nestle"/>
    <x v="0"/>
    <s v="Yeni Satış"/>
    <s v="Hizmet"/>
    <s v="Yazılım Geliştirme"/>
    <s v="Key Account"/>
    <x v="0"/>
    <x v="0"/>
    <s v="Yurt İçi"/>
    <s v="Türkiye"/>
  </r>
  <r>
    <s v="Q3"/>
    <x v="1"/>
    <x v="6"/>
    <m/>
    <s v="Hayat Kimya San.A.Ş"/>
    <s v="EH.02.001"/>
    <s v="Enroute Panorama - Yazılım Bakımı, Yaşatma ve Merkezi Destek Hizmeti"/>
    <s v="Univera - Hayat Kimya"/>
    <x v="19"/>
    <s v="Enroute"/>
    <s v="Enroute"/>
    <n v="1038243.71"/>
    <m/>
    <n v="1"/>
    <m/>
    <m/>
    <m/>
    <m/>
    <m/>
    <n v="1038243.71"/>
    <m/>
    <m/>
    <m/>
    <m/>
    <m/>
    <m/>
    <s v="Hayat Kimya"/>
    <x v="0"/>
    <s v="Yenileme"/>
    <s v="Hizmet"/>
    <s v="Bakım ve Destek Hizmeti"/>
    <s v="Key Account"/>
    <x v="0"/>
    <x v="0"/>
    <s v="Yurt İçi"/>
    <s v="Türkiye"/>
  </r>
  <r>
    <s v="Q3"/>
    <x v="1"/>
    <x v="6"/>
    <m/>
    <s v="Hayat Kimya San.A.Ş"/>
    <s v="EH.02.001"/>
    <s v="Enroute Panorama - Yazılım Bakımı, Yaşatma ve Merkezi Destek Hizmeti"/>
    <s v="Univera - Hayat Kimya"/>
    <x v="19"/>
    <s v="Enroute"/>
    <s v="Enroute"/>
    <n v="913.59"/>
    <m/>
    <n v="35"/>
    <m/>
    <m/>
    <m/>
    <m/>
    <m/>
    <n v="31975.65"/>
    <m/>
    <m/>
    <m/>
    <m/>
    <m/>
    <m/>
    <s v="Hayat Kimya"/>
    <x v="0"/>
    <s v="Yenileme"/>
    <s v="Hizmet"/>
    <s v="Bakım ve Destek Hizmeti"/>
    <s v="Key Account"/>
    <x v="0"/>
    <x v="0"/>
    <s v="Yurt İçi"/>
    <s v="Türkiye"/>
  </r>
  <r>
    <s v="Q3"/>
    <x v="1"/>
    <x v="6"/>
    <m/>
    <s v="Hayat Kimya San.A.Ş"/>
    <s v="EH.02.001"/>
    <s v="Enroute Panorama - Yazılım Bakımı, Yaşatma ve Merkezi Destek Hizmeti"/>
    <s v="Univera - Hayat Kimya"/>
    <x v="19"/>
    <s v="Enroute"/>
    <s v="Enroute"/>
    <n v="214159.7"/>
    <m/>
    <n v="1"/>
    <m/>
    <m/>
    <m/>
    <m/>
    <m/>
    <n v="214159.7"/>
    <m/>
    <m/>
    <m/>
    <m/>
    <m/>
    <m/>
    <s v="Hayat Kimya"/>
    <x v="0"/>
    <s v="Yenileme"/>
    <s v="Hizmet"/>
    <s v="Bakım ve Destek Hizmeti"/>
    <s v="Key Account"/>
    <x v="0"/>
    <x v="0"/>
    <s v="Yurt İçi"/>
    <s v="Türkiye"/>
  </r>
  <r>
    <s v="Q3"/>
    <x v="1"/>
    <x v="6"/>
    <m/>
    <s v="Hayat Kimya San.A.Ş"/>
    <s v="EH.02.001"/>
    <s v="Enroute Panorama - Yazılım Bakımı, Yaşatma ve Merkezi Destek Hizmeti"/>
    <s v="Univera - Hayat Kimya"/>
    <x v="19"/>
    <s v="Enroute"/>
    <s v="Enroute"/>
    <n v="255707.54"/>
    <m/>
    <n v="1"/>
    <m/>
    <m/>
    <m/>
    <m/>
    <m/>
    <n v="255707.54"/>
    <m/>
    <m/>
    <m/>
    <m/>
    <m/>
    <m/>
    <s v="Hayat Kimya"/>
    <x v="0"/>
    <s v="Yenileme"/>
    <s v="Hizmet"/>
    <s v="Bakım ve Destek Hizmeti"/>
    <s v="Key Account"/>
    <x v="0"/>
    <x v="0"/>
    <s v="Yurt İçi"/>
    <s v="Türkiye"/>
  </r>
  <r>
    <s v="Q3"/>
    <x v="1"/>
    <x v="6"/>
    <m/>
    <s v="Hayat Kimya San.A.Ş"/>
    <s v="EH.02.001"/>
    <s v="Enroute Panorama - Yazılım Bakımı, Yaşatma ve Merkezi Destek Hizmeti"/>
    <s v="Univera - Hayat Kimya"/>
    <x v="19"/>
    <s v="Enroute"/>
    <s v="Enroute"/>
    <n v="100399.11"/>
    <m/>
    <n v="1"/>
    <m/>
    <m/>
    <m/>
    <m/>
    <m/>
    <n v="100399.11"/>
    <m/>
    <m/>
    <m/>
    <m/>
    <m/>
    <m/>
    <s v="Hayat Kimya"/>
    <x v="0"/>
    <s v="Yenileme"/>
    <s v="Hizmet"/>
    <s v="Bakım ve Destek Hizmeti"/>
    <s v="Key Account"/>
    <x v="0"/>
    <x v="0"/>
    <s v="Yurt İçi"/>
    <s v="Türkiye"/>
  </r>
  <r>
    <s v="Q3"/>
    <x v="1"/>
    <x v="6"/>
    <m/>
    <s v="JTI Tütün Ürünleri Pazarlama A.Ş."/>
    <s v="EH.02.001"/>
    <s v="Enroute Panorama - Yazılım Bakımı, Yaşatma ve Merkezi Destek Hizmeti"/>
    <s v="Univera - JTI"/>
    <x v="11"/>
    <s v="Enroute"/>
    <s v="Enroute"/>
    <n v="70770.900000000009"/>
    <m/>
    <n v="12"/>
    <m/>
    <m/>
    <m/>
    <m/>
    <m/>
    <n v="849250.8"/>
    <m/>
    <m/>
    <m/>
    <m/>
    <m/>
    <m/>
    <s v="JTI"/>
    <x v="0"/>
    <s v="Yenileme"/>
    <s v="Hizmet"/>
    <s v="Bakım ve Destek Hizmeti"/>
    <s v="Key Account"/>
    <x v="0"/>
    <x v="0"/>
    <s v="Yurt İçi"/>
    <s v="Türkiye"/>
  </r>
  <r>
    <s v="Q3"/>
    <x v="1"/>
    <x v="7"/>
    <m/>
    <s v="BMC Otomotiv Sanayi ve Ticaret A. Ş."/>
    <s v="EH.03.003"/>
    <s v="Enroute Panorama - Uzman Destek Hizmeti"/>
    <s v="Univera - BMC"/>
    <x v="13"/>
    <s v="Enroute"/>
    <s v="Enroute"/>
    <n v="117000"/>
    <m/>
    <n v="1"/>
    <m/>
    <m/>
    <m/>
    <n v="0"/>
    <m/>
    <n v="117000"/>
    <m/>
    <m/>
    <m/>
    <m/>
    <m/>
    <m/>
    <s v="BMC"/>
    <x v="0"/>
    <s v="Yenileme"/>
    <s v="Hizmet"/>
    <s v="Uzman Destek Hizmeti"/>
    <s v="Key Account"/>
    <x v="0"/>
    <x v="0"/>
    <s v="Yurt İçi"/>
    <s v="Türkiye"/>
  </r>
  <r>
    <s v="Q3"/>
    <x v="1"/>
    <x v="7"/>
    <m/>
    <s v="BROWN FORMAN İÇKİ TİC. LTD. ŞTİ."/>
    <s v="EH.03.003"/>
    <s v="Enroute Panorama - Uzman Destek Hizmeti"/>
    <s v="Univera - Brown Forman"/>
    <x v="12"/>
    <s v="Enroute"/>
    <s v="Enroute"/>
    <n v="182000"/>
    <m/>
    <n v="6"/>
    <m/>
    <m/>
    <m/>
    <n v="0"/>
    <m/>
    <n v="1092000"/>
    <m/>
    <m/>
    <m/>
    <m/>
    <m/>
    <m/>
    <s v="Brown Forman"/>
    <x v="0"/>
    <s v="Yenileme"/>
    <s v="Hizmet"/>
    <s v="Uzman Destek Hizmeti"/>
    <s v="Key Account"/>
    <x v="0"/>
    <x v="0"/>
    <s v="Yurt İçi"/>
    <s v="Türkiye"/>
  </r>
  <r>
    <s v="Q3"/>
    <x v="1"/>
    <x v="7"/>
    <m/>
    <s v="DOĞUŞ ÇAY VE GIDA MADD.ÜRT.PAZ.İTH.İHR.A.Ş"/>
    <s v="EH.03.003"/>
    <s v="Enroute Panorama - Uzman Destek Hizmeti"/>
    <s v="Univera Doğuş Çay Projesi"/>
    <x v="12"/>
    <s v="Enroute"/>
    <s v="Enroute"/>
    <n v="143809.42500000002"/>
    <m/>
    <n v="6"/>
    <m/>
    <m/>
    <m/>
    <n v="95873"/>
    <m/>
    <n v="862856.55"/>
    <m/>
    <m/>
    <m/>
    <m/>
    <m/>
    <m/>
    <s v="Doğuş Çay"/>
    <x v="0"/>
    <s v="Yenileme"/>
    <s v="Hizmet"/>
    <s v="Uzman Destek Hizmeti"/>
    <s v="Key Account"/>
    <x v="0"/>
    <x v="0"/>
    <s v="Yurt İçi"/>
    <s v="Türkiye"/>
  </r>
  <r>
    <s v="Q3"/>
    <x v="1"/>
    <x v="6"/>
    <m/>
    <s v="JTI Tütün Ürünleri Pazarlama A.Ş."/>
    <s v="EH.03.003"/>
    <s v="Enroute Panorama - Uzman Destek Hizmeti"/>
    <s v="Univera - JTI"/>
    <x v="11"/>
    <s v="Enroute"/>
    <s v="Enroute"/>
    <n v="139500"/>
    <m/>
    <n v="12"/>
    <m/>
    <m/>
    <m/>
    <m/>
    <m/>
    <n v="1674000"/>
    <m/>
    <m/>
    <m/>
    <m/>
    <m/>
    <m/>
    <s v="JTI"/>
    <x v="0"/>
    <s v="Yenileme"/>
    <s v="Hizmet"/>
    <s v="Uzman Destek Hizmeti"/>
    <s v="Key Account"/>
    <x v="0"/>
    <x v="0"/>
    <s v="Yurt İçi"/>
    <s v="Türkiye"/>
  </r>
  <r>
    <s v="Q3"/>
    <x v="1"/>
    <x v="6"/>
    <m/>
    <s v="Mey İçki Sanayi ve Ticaret A.Ş."/>
    <s v="EH.03.003"/>
    <s v="Enroute Panorama - Uzman Destek Hizmeti"/>
    <s v="Univera - Mey İçki"/>
    <x v="11"/>
    <s v="Enroute"/>
    <s v="Enroute"/>
    <n v="125000"/>
    <m/>
    <n v="1"/>
    <m/>
    <m/>
    <m/>
    <m/>
    <m/>
    <n v="125000"/>
    <m/>
    <m/>
    <m/>
    <m/>
    <m/>
    <m/>
    <s v="Mey İçki"/>
    <x v="0"/>
    <s v="Yenileme"/>
    <s v="Hizmet"/>
    <s v="Uzman Destek Hizmeti"/>
    <s v="Key Account"/>
    <x v="0"/>
    <x v="0"/>
    <s v="Yurt İçi"/>
    <s v="Türkiye"/>
  </r>
  <r>
    <s v="Q3"/>
    <x v="1"/>
    <x v="6"/>
    <m/>
    <s v="PERNOD RICARD İSTANBUL İÇ VE DIŞ TİC. LTD. ŞTİ"/>
    <s v="EH.03.003"/>
    <s v="Enroute Panorama - Uzman Destek Hizmeti"/>
    <s v="Univera - Pernod Ricard"/>
    <x v="13"/>
    <s v="Enroute"/>
    <s v="Enroute"/>
    <n v="150000"/>
    <m/>
    <n v="1"/>
    <m/>
    <m/>
    <m/>
    <m/>
    <m/>
    <n v="150000"/>
    <m/>
    <m/>
    <m/>
    <m/>
    <m/>
    <m/>
    <s v="Pernod Ricard"/>
    <x v="0"/>
    <s v="Yenileme"/>
    <s v="Hizmet"/>
    <s v="Uzman Destek Hizmeti"/>
    <s v="Key Account"/>
    <x v="0"/>
    <x v="0"/>
    <s v="Yurt İçi"/>
    <s v="Türkiye"/>
  </r>
  <r>
    <s v="Q3"/>
    <x v="1"/>
    <x v="7"/>
    <m/>
    <s v="PERNOD RICARD İSTANBUL İÇ VE DIŞ TİC. LTD. ŞTİ"/>
    <s v="EH.03.003"/>
    <s v="Enroute Panorama - Uzman Destek Hizmeti"/>
    <s v="Univera - Pernod Ricard"/>
    <x v="13"/>
    <s v="Enroute"/>
    <s v="Enroute"/>
    <n v="150000"/>
    <m/>
    <n v="1"/>
    <m/>
    <m/>
    <m/>
    <n v="0"/>
    <m/>
    <n v="150000"/>
    <m/>
    <m/>
    <m/>
    <m/>
    <m/>
    <m/>
    <s v="Pernod Ricard"/>
    <x v="0"/>
    <s v="Yenileme"/>
    <s v="Hizmet"/>
    <s v="Uzman Destek Hizmeti"/>
    <s v="Key Account"/>
    <x v="0"/>
    <x v="0"/>
    <s v="Yurt İçi"/>
    <s v="Türkiye"/>
  </r>
  <r>
    <s v="Q3"/>
    <x v="1"/>
    <x v="7"/>
    <m/>
    <s v="Şölen Çikolata Gıda Sanayi Ve Ticaret A. Ş."/>
    <s v="EH.03.006"/>
    <s v="Enroute Panorama - Uzaktan Kurulum ve Eğitim Hizmeti"/>
    <s v="Univera - Şölen"/>
    <x v="19"/>
    <s v="Enroute"/>
    <s v="Enroute"/>
    <n v="47760"/>
    <m/>
    <n v="1"/>
    <m/>
    <m/>
    <m/>
    <n v="0"/>
    <m/>
    <n v="47760"/>
    <m/>
    <m/>
    <m/>
    <m/>
    <m/>
    <m/>
    <s v="Şölen"/>
    <x v="0"/>
    <s v="Yeni Satış"/>
    <s v="Hizmet"/>
    <s v="Kurulum ve Eğitim"/>
    <s v="Key Account"/>
    <x v="0"/>
    <x v="0"/>
    <s v="Yurt İçi"/>
    <s v="Türkiye"/>
  </r>
  <r>
    <s v="Q3"/>
    <x v="1"/>
    <x v="7"/>
    <m/>
    <s v="BROWN FORMAN İÇKİ TİC. LTD. ŞTİ."/>
    <s v="EH.05.002"/>
    <s v="Enroute Panorama - Rapor Geliştirme Hizmeti"/>
    <s v="Univera - Brown Forman"/>
    <x v="12"/>
    <s v="Enroute"/>
    <s v="Enroute"/>
    <n v="2723"/>
    <m/>
    <n v="5.5"/>
    <m/>
    <m/>
    <m/>
    <n v="0"/>
    <m/>
    <n v="14976.5"/>
    <m/>
    <m/>
    <m/>
    <m/>
    <m/>
    <m/>
    <s v="Brown Forman"/>
    <x v="0"/>
    <s v="Yeni Satış"/>
    <s v="Hizmet"/>
    <s v="Rapor Geliştirme"/>
    <s v="Key Account"/>
    <x v="0"/>
    <x v="0"/>
    <s v="Yurt İçi"/>
    <s v="Türkiye"/>
  </r>
  <r>
    <s v="Q3"/>
    <x v="1"/>
    <x v="6"/>
    <m/>
    <s v="KENT GIDA MADDELERİ SAN VE TİC.AŞ."/>
    <s v="EH.05.002"/>
    <s v="Enroute Panorama - Rapor Geliştirme Hizmeti"/>
    <s v="Univera - Kent Gıda"/>
    <x v="12"/>
    <s v="Enroute"/>
    <s v="Enroute"/>
    <n v="20000"/>
    <m/>
    <n v="10"/>
    <m/>
    <m/>
    <m/>
    <m/>
    <m/>
    <n v="200000"/>
    <m/>
    <m/>
    <m/>
    <m/>
    <m/>
    <m/>
    <s v="Mondelez"/>
    <x v="0"/>
    <s v="Yeni Satış"/>
    <s v="Hizmet"/>
    <s v="Rapor Geliştirme"/>
    <s v="Key Account"/>
    <x v="0"/>
    <x v="0"/>
    <s v="Yurt İçi"/>
    <s v="Türkiye"/>
  </r>
  <r>
    <s v="Q3"/>
    <x v="1"/>
    <x v="6"/>
    <m/>
    <s v="DOĞUŞ ÇAY VE GIDA MADD.ÜRT.PAZ.İTH.İHR.A.Ş"/>
    <s v="EH.01.001"/>
    <s v="Enroute Panorama - Proje ve Ürün Yönetimi Danışmanlığı Hizmeti"/>
    <s v="Univera Doğuş Çay Projesi"/>
    <x v="12"/>
    <s v="Enroute"/>
    <s v="Enroute"/>
    <n v="24500"/>
    <m/>
    <n v="0.5"/>
    <m/>
    <m/>
    <m/>
    <m/>
    <m/>
    <n v="12250"/>
    <m/>
    <m/>
    <m/>
    <m/>
    <m/>
    <m/>
    <s v="Doğuş Çay"/>
    <x v="0"/>
    <s v="Yeni Satış"/>
    <s v="Hizmet"/>
    <s v="Proje Yönetimi ve Danışmanlık"/>
    <s v="Key Account"/>
    <x v="0"/>
    <x v="0"/>
    <s v="Yurt İçi"/>
    <s v="Türkiye"/>
  </r>
  <r>
    <s v="Q3"/>
    <x v="1"/>
    <x v="6"/>
    <m/>
    <s v="DOĞUŞ ÇAY VE GIDA MADD.ÜRT.PAZ.İTH.İHR.A.Ş"/>
    <s v="EH.01.001"/>
    <s v="Enroute Panorama - Proje ve Ürün Yönetimi Danışmanlığı Hizmeti"/>
    <s v="Univera Doğuş Çay Projesi"/>
    <x v="12"/>
    <s v="Enroute"/>
    <s v="Enroute"/>
    <n v="18375"/>
    <m/>
    <n v="1.5"/>
    <m/>
    <m/>
    <m/>
    <m/>
    <m/>
    <n v="27562.5"/>
    <m/>
    <m/>
    <m/>
    <m/>
    <m/>
    <m/>
    <s v="Doğuş Çay"/>
    <x v="0"/>
    <s v="Yeni Satış"/>
    <s v="Hizmet"/>
    <s v="Proje Yönetimi ve Danışmanlık"/>
    <s v="Key Account"/>
    <x v="0"/>
    <x v="0"/>
    <s v="Yurt İçi"/>
    <s v="Türkiye"/>
  </r>
  <r>
    <s v="Q3"/>
    <x v="1"/>
    <x v="7"/>
    <m/>
    <s v="DÜZEY TÜKETİM MALLARI SAN. PAZARLAMA VE TİC. A.Ş."/>
    <s v="EH.01.001"/>
    <s v="Enroute Panorama - Proje ve Ürün Yönetimi Danışmanlığı Hizmeti"/>
    <s v="Univera - Düzey Tüketim"/>
    <x v="11"/>
    <s v="Enroute"/>
    <s v="Enroute"/>
    <n v="18480"/>
    <m/>
    <n v="8"/>
    <m/>
    <m/>
    <m/>
    <n v="0"/>
    <m/>
    <n v="147840"/>
    <m/>
    <m/>
    <m/>
    <m/>
    <m/>
    <m/>
    <s v="Düzey"/>
    <x v="0"/>
    <s v="Yeni Satış"/>
    <s v="Hizmet"/>
    <s v="Proje Yönetimi ve Danışmanlık"/>
    <s v="Key Account"/>
    <x v="0"/>
    <x v="0"/>
    <s v="Yurt İçi"/>
    <s v="Türkiye"/>
  </r>
  <r>
    <s v="Q3"/>
    <x v="1"/>
    <x v="6"/>
    <m/>
    <s v="KENT GIDA MADDELERİ SAN VE TİC.AŞ."/>
    <s v="EH.01.001"/>
    <s v="Enroute Panorama - Proje ve Ürün Yönetimi Danışmanlığı Hizmeti"/>
    <s v="Univera - Kent Gıda"/>
    <x v="12"/>
    <s v="Enroute"/>
    <s v="Enroute"/>
    <n v="20000"/>
    <m/>
    <n v="30"/>
    <m/>
    <m/>
    <m/>
    <m/>
    <m/>
    <n v="600000"/>
    <m/>
    <m/>
    <m/>
    <m/>
    <m/>
    <m/>
    <s v="Mondelez"/>
    <x v="0"/>
    <s v="Yeni Satış"/>
    <s v="Hizmet"/>
    <s v="Proje Yönetimi ve Danışmanlık"/>
    <s v="Key Account"/>
    <x v="0"/>
    <x v="0"/>
    <s v="Yurt İçi"/>
    <s v="Türkiye"/>
  </r>
  <r>
    <s v="Q3"/>
    <x v="1"/>
    <x v="6"/>
    <m/>
    <s v="Nestle Gıda Sanayi A.Ş."/>
    <s v="EH.01.001"/>
    <s v="Enroute Panorama - Proje ve Ürün Yönetimi Danışmanlığı Hizmeti"/>
    <s v="Univera - Nestle Retail"/>
    <x v="11"/>
    <s v="Enroute"/>
    <s v="Enroute"/>
    <n v="6191.2699999999995"/>
    <m/>
    <n v="5"/>
    <m/>
    <m/>
    <m/>
    <m/>
    <m/>
    <n v="30956.35"/>
    <m/>
    <m/>
    <m/>
    <m/>
    <m/>
    <m/>
    <s v="Nestle"/>
    <x v="0"/>
    <s v="Yeni Satış"/>
    <s v="Hizmet"/>
    <s v="Proje Yönetimi ve Danışmanlık"/>
    <s v="Key Account"/>
    <x v="0"/>
    <x v="0"/>
    <s v="Yurt İçi"/>
    <s v="Türkiye"/>
  </r>
  <r>
    <s v="Q3"/>
    <x v="1"/>
    <x v="7"/>
    <m/>
    <s v="Şölen Çikolata Gıda Sanayi Ve Ticaret A. Ş."/>
    <s v="EH.01.005"/>
    <s v="Enroute Panorama - Online Eğitim Hizmeti"/>
    <s v="Univera - Şölen"/>
    <x v="19"/>
    <s v="Enroute"/>
    <s v="Enroute"/>
    <n v="1664"/>
    <m/>
    <n v="1"/>
    <m/>
    <m/>
    <m/>
    <n v="0"/>
    <m/>
    <n v="1664"/>
    <m/>
    <m/>
    <m/>
    <m/>
    <m/>
    <m/>
    <s v="Şölen"/>
    <x v="0"/>
    <s v="Yeni Satış"/>
    <s v="Hizmet"/>
    <s v="Kurulum ve Eğitim"/>
    <s v="Key Account"/>
    <x v="0"/>
    <x v="0"/>
    <s v="Yurt İçi"/>
    <s v="Türkiye"/>
  </r>
  <r>
    <s v="Q3"/>
    <x v="1"/>
    <x v="6"/>
    <m/>
    <s v="Nestle Gıda Sanayi A.Ş."/>
    <s v="EH.01.003"/>
    <s v="Enroute Panorama - Kurulum ve Eğitim Hizmeti"/>
    <s v="Univera - Nestle Retail"/>
    <x v="11"/>
    <s v="Enroute"/>
    <s v="Enroute"/>
    <n v="2948.23"/>
    <m/>
    <n v="8"/>
    <m/>
    <m/>
    <m/>
    <m/>
    <m/>
    <n v="23585.84"/>
    <m/>
    <m/>
    <m/>
    <m/>
    <m/>
    <m/>
    <s v="Nestle"/>
    <x v="0"/>
    <s v="Yeni Satış"/>
    <s v="Hizmet"/>
    <s v="Kurulum ve Eğitim"/>
    <s v="Key Account"/>
    <x v="0"/>
    <x v="0"/>
    <s v="Yurt İçi"/>
    <s v="Türkiye"/>
  </r>
  <r>
    <s v="Q2"/>
    <x v="1"/>
    <x v="5"/>
    <m/>
    <s v="BROWN FORMAN İÇKİ TİC. LTD. ŞTİ."/>
    <s v="EH.01.003"/>
    <s v="Enroute Panorama - Kurulum ve Efitim Hizmeti"/>
    <s v="Univera - Brown Forman"/>
    <x v="12"/>
    <s v="Enroute"/>
    <s v="Enroute"/>
    <n v="16800"/>
    <m/>
    <n v="1"/>
    <m/>
    <n v="16800"/>
    <m/>
    <n v="0"/>
    <m/>
    <n v="16800"/>
    <m/>
    <n v="0"/>
    <n v="0"/>
    <m/>
    <m/>
    <m/>
    <s v="Brown Forman"/>
    <x v="0"/>
    <s v="Yeni Satış"/>
    <s v="Hizmet"/>
    <s v="Kurulum ve Eğitim"/>
    <s v="Key Account"/>
    <x v="0"/>
    <x v="0"/>
    <s v="Yurt İçi"/>
    <s v="Türkiye"/>
  </r>
  <r>
    <s v="Q3"/>
    <x v="1"/>
    <x v="6"/>
    <m/>
    <s v="ALKAN GIDA PAZARLAMA"/>
    <s v="EY.04.012"/>
    <s v="Enroute Panorama - E-Dönüşüm Modül Yazılımı"/>
    <s v="Univera Doğuş Çay Projesi"/>
    <x v="12"/>
    <s v="E-Dönüşüm"/>
    <s v="Enroute"/>
    <n v="21750"/>
    <m/>
    <n v="1"/>
    <m/>
    <m/>
    <m/>
    <m/>
    <m/>
    <n v="21750"/>
    <m/>
    <m/>
    <m/>
    <m/>
    <m/>
    <m/>
    <s v="Doğuş Çay"/>
    <x v="0"/>
    <s v="Yeni Satış"/>
    <s v="Lisans"/>
    <s v="Lisans Satışı"/>
    <s v="Key Account"/>
    <x v="0"/>
    <x v="0"/>
    <s v="Yurt İçi"/>
    <s v="Türkiye"/>
  </r>
  <r>
    <s v="Q3"/>
    <x v="1"/>
    <x v="6"/>
    <m/>
    <s v="BAHAR TOPTAN GIDA TİCARETİ - ZEHRA BAHAR"/>
    <s v="EY.04.012"/>
    <s v="Enroute Panorama - E-Dönüşüm Modül Yazılımı"/>
    <s v="Univera Doğuş Çay Projesi"/>
    <x v="12"/>
    <s v="E-Dönüşüm"/>
    <s v="Enroute"/>
    <n v="21750"/>
    <m/>
    <n v="1"/>
    <m/>
    <m/>
    <m/>
    <m/>
    <m/>
    <n v="21750"/>
    <m/>
    <m/>
    <m/>
    <m/>
    <m/>
    <m/>
    <s v="Doğuş Çay"/>
    <x v="0"/>
    <s v="Yeni Satış"/>
    <s v="Lisans"/>
    <s v="Lisans Satışı"/>
    <s v="Key Account"/>
    <x v="0"/>
    <x v="0"/>
    <s v="Yurt İçi"/>
    <s v="Türkiye"/>
  </r>
  <r>
    <s v="Q3"/>
    <x v="1"/>
    <x v="6"/>
    <m/>
    <s v="DOĞA IHTIYAC MAD. GIDA PAZ. SAN. VE TIC. LTD. STI."/>
    <s v="EY.04.012"/>
    <s v="Enroute Panorama - E-Dönüşüm Modül Yazılımı"/>
    <s v="Univera - Uludağ İçecek"/>
    <x v="11"/>
    <s v="E-Dönüşüm"/>
    <s v="Enroute"/>
    <n v="11431"/>
    <m/>
    <n v="1"/>
    <m/>
    <m/>
    <m/>
    <m/>
    <m/>
    <n v="11431"/>
    <m/>
    <m/>
    <m/>
    <m/>
    <m/>
    <m/>
    <s v="Uludağ İçecek"/>
    <x v="0"/>
    <s v="Yeni Satış"/>
    <s v="Lisans"/>
    <s v="Lisans Satışı"/>
    <s v="Key Account"/>
    <x v="0"/>
    <x v="0"/>
    <s v="Yurt İçi"/>
    <s v="Türkiye"/>
  </r>
  <r>
    <s v="Q3"/>
    <x v="1"/>
    <x v="6"/>
    <m/>
    <s v="Hayat Kimya San.A.Ş"/>
    <s v="EH.03.001"/>
    <s v="Enroute Panorama - Çağrı Merkezi Hizmeti (MSD)"/>
    <s v="Univera - Hayat Kimya"/>
    <x v="19"/>
    <s v="Enroute"/>
    <s v="Enroute"/>
    <n v="21136.309999999998"/>
    <m/>
    <n v="35"/>
    <m/>
    <m/>
    <m/>
    <m/>
    <m/>
    <n v="739770.85"/>
    <m/>
    <m/>
    <m/>
    <m/>
    <m/>
    <m/>
    <s v="Hayat Kimya"/>
    <x v="0"/>
    <s v="Yenileme"/>
    <s v="Hizmet"/>
    <s v="Çağrı Merkezi"/>
    <s v="Key Account"/>
    <x v="0"/>
    <x v="0"/>
    <s v="Yurt İçi"/>
    <s v="Türkiye"/>
  </r>
  <r>
    <s v="Q3"/>
    <x v="1"/>
    <x v="6"/>
    <m/>
    <s v="JTI Tütün Ürünleri Pazarlama A.Ş."/>
    <s v="EH.03.001"/>
    <s v="Enroute Panorama - Çağrı Merkezi Hizmeti (MSD)"/>
    <s v="Univera - JTI"/>
    <x v="11"/>
    <s v="Enroute"/>
    <s v="Enroute"/>
    <n v="34200"/>
    <m/>
    <n v="12"/>
    <m/>
    <m/>
    <m/>
    <m/>
    <m/>
    <n v="410400"/>
    <m/>
    <m/>
    <m/>
    <m/>
    <m/>
    <m/>
    <s v="JTI"/>
    <x v="0"/>
    <s v="Yenileme"/>
    <s v="Hizmet"/>
    <s v="Çağrı Merkezi"/>
    <s v="Key Account"/>
    <x v="0"/>
    <x v="0"/>
    <s v="Yurt İçi"/>
    <s v="Türkiye"/>
  </r>
  <r>
    <s v="Q3"/>
    <x v="1"/>
    <x v="6"/>
    <m/>
    <s v="Hayat Kimya San.A.Ş"/>
    <s v="EH.03.008"/>
    <s v="Enroute Panorama - Çağrı Merkezi Hizmeti (DDI / OutSource)"/>
    <s v="Univera - Hayat Kimya"/>
    <x v="19"/>
    <s v="Enroute"/>
    <s v="Enroute"/>
    <n v="14567.539999999999"/>
    <m/>
    <n v="7"/>
    <m/>
    <m/>
    <m/>
    <m/>
    <m/>
    <n v="101972.78"/>
    <m/>
    <m/>
    <m/>
    <m/>
    <m/>
    <m/>
    <s v="Hayat Kimya"/>
    <x v="0"/>
    <s v="Yenileme"/>
    <s v="Hizmet"/>
    <s v="Çağrı Merkezi"/>
    <s v="Key Account"/>
    <x v="0"/>
    <x v="0"/>
    <s v="Yurt İçi"/>
    <s v="Türkiye"/>
  </r>
  <r>
    <s v="Q3"/>
    <x v="1"/>
    <x v="6"/>
    <m/>
    <s v="Hayat Kimya San.A.Ş"/>
    <s v="EH.03.008"/>
    <s v="Enroute Panorama - Çağrı Merkezi Hizmeti (DDI / OutSource)"/>
    <s v="Univera - Hayat Kimya"/>
    <x v="19"/>
    <s v="Enroute"/>
    <s v="Enroute"/>
    <n v="11941.869999999999"/>
    <m/>
    <n v="30"/>
    <m/>
    <m/>
    <m/>
    <m/>
    <m/>
    <n v="358256.1"/>
    <m/>
    <m/>
    <m/>
    <m/>
    <m/>
    <m/>
    <s v="Hayat Kimya"/>
    <x v="0"/>
    <s v="Yenileme"/>
    <s v="Hizmet"/>
    <s v="Çağrı Merkezi"/>
    <s v="Key Account"/>
    <x v="0"/>
    <x v="0"/>
    <s v="Yurt İçi"/>
    <s v="Türkiye"/>
  </r>
  <r>
    <s v="Q2"/>
    <x v="1"/>
    <x v="5"/>
    <m/>
    <s v="ERIKLI SU VE MESRUBAT SAN. TIC. A.S"/>
    <s v="EH.03.001"/>
    <s v="Enroute Panorama - Çafri Merkezi Hizmeti  (MSD)"/>
    <s v="Univera - Nestle Waters"/>
    <x v="11"/>
    <s v="Enroute"/>
    <s v="Enroute"/>
    <n v="13811.301651376145"/>
    <m/>
    <n v="27.25"/>
    <m/>
    <n v="376357.96590000001"/>
    <m/>
    <n v="-4.1250000000000002E-3"/>
    <m/>
    <n v="376357.97"/>
    <m/>
    <n v="0"/>
    <n v="0"/>
    <m/>
    <m/>
    <m/>
    <s v="Nestle"/>
    <x v="0"/>
    <s v="Yenileme"/>
    <s v="Hizmet"/>
    <s v="Çağrı Merkezi"/>
    <s v="Key Account"/>
    <x v="0"/>
    <x v="0"/>
    <s v="Yurt İçi"/>
    <s v="Türkiye"/>
  </r>
  <r>
    <s v="Q4"/>
    <x v="1"/>
    <x v="10"/>
    <m/>
    <s v="MİYA OTOMASYON VE BARKOD BILISIM SISTEMLERI SAN TİC. VE L.T.D. STI."/>
    <s v="WPH.03.001"/>
    <s v="Webplus HOSTİNG Hizmetİ"/>
    <s v="Univera - Kanal"/>
    <x v="5"/>
    <s v="Hosting"/>
    <s v="Webplus"/>
    <n v="2597.0100000000002"/>
    <m/>
    <n v="4"/>
    <m/>
    <n v="10388.040000000001"/>
    <m/>
    <m/>
    <m/>
    <n v="10388.040000000001"/>
    <m/>
    <m/>
    <m/>
    <n v="1000002626"/>
    <m/>
    <m/>
    <s v="Miya"/>
    <x v="0"/>
    <s v="Yenileme"/>
    <s v="Hizmet"/>
    <s v="Hosting"/>
    <s v="Diğer"/>
    <x v="1"/>
    <x v="1"/>
    <s v="Yurt İçi"/>
    <s v="Türkiye"/>
  </r>
  <r>
    <s v="Q4"/>
    <x v="1"/>
    <x v="10"/>
    <m/>
    <s v="MİYA OTOMASYON VE BARKOD BILISIM SISTEMLERI SAN TİC. VE L.T.D. STI."/>
    <s v="WPH.03.001"/>
    <s v="Webplus HOSTİNG Hizmetİ"/>
    <s v="Univera - Kanal"/>
    <x v="5"/>
    <s v="Hosting"/>
    <s v="Webplus"/>
    <n v="2597.0100000000002"/>
    <m/>
    <n v="1"/>
    <m/>
    <n v="2597.0100000000002"/>
    <m/>
    <m/>
    <m/>
    <n v="2597.0100000000002"/>
    <m/>
    <m/>
    <m/>
    <n v="1000002628"/>
    <m/>
    <m/>
    <s v="Miya"/>
    <x v="0"/>
    <s v="Yenileme"/>
    <s v="Hizmet"/>
    <s v="Hosting"/>
    <s v="Diğer"/>
    <x v="1"/>
    <x v="1"/>
    <s v="Yurt İçi"/>
    <s v="Türkiye"/>
  </r>
  <r>
    <s v="Q4"/>
    <x v="1"/>
    <x v="10"/>
    <m/>
    <s v="MİYA OTOMASYON VE BARKOD BILISIM SISTEMLERI SAN TİC. VE L.T.D. STI."/>
    <s v="WPH.03.001"/>
    <s v="Webplus HOSTİNG Hizmetİ"/>
    <s v="Univera - Kanal"/>
    <x v="5"/>
    <s v="Hosting"/>
    <s v="Webplus"/>
    <n v="3774"/>
    <m/>
    <n v="1"/>
    <m/>
    <n v="3774"/>
    <m/>
    <m/>
    <m/>
    <n v="3774"/>
    <m/>
    <m/>
    <m/>
    <n v="1000002628"/>
    <m/>
    <m/>
    <s v="Miya"/>
    <x v="0"/>
    <s v="Yenileme"/>
    <s v="Hizmet"/>
    <s v="Hosting"/>
    <s v="Diğer"/>
    <x v="1"/>
    <x v="1"/>
    <s v="Yurt İçi"/>
    <s v="Türkiye"/>
  </r>
  <r>
    <s v="Q4"/>
    <x v="1"/>
    <x v="10"/>
    <m/>
    <s v="MİYA OTOMASYON VE BARKOD BILISIM SISTEMLERI SAN TİC. VE L.T.D. STI."/>
    <s v="WPH.03.001"/>
    <s v="Webplus HOSTİNG Hizmetİ"/>
    <s v="Univera - Kanal"/>
    <x v="5"/>
    <s v="Hosting"/>
    <s v="Webplus"/>
    <n v="2422.04"/>
    <m/>
    <n v="1"/>
    <m/>
    <n v="2422.04"/>
    <m/>
    <m/>
    <m/>
    <n v="2422.04"/>
    <m/>
    <m/>
    <m/>
    <n v="1000002629"/>
    <m/>
    <m/>
    <s v="Miya"/>
    <x v="0"/>
    <s v="Yenileme"/>
    <s v="Hizmet"/>
    <s v="Hosting"/>
    <s v="Diğer"/>
    <x v="1"/>
    <x v="1"/>
    <s v="Yurt İçi"/>
    <s v="Türkiye"/>
  </r>
  <r>
    <s v="Q4"/>
    <x v="1"/>
    <x v="10"/>
    <m/>
    <s v="MİYA OTOMASYON VE BARKOD BILISIM SISTEMLERI SAN TİC. VE L.T.D. STI."/>
    <s v="WPH.03.001"/>
    <s v="Webplus HOSTİNG Hizmetİ"/>
    <s v="Univera - Kanal"/>
    <x v="5"/>
    <s v="Hosting"/>
    <s v="Webplus"/>
    <n v="5931.81"/>
    <m/>
    <n v="1"/>
    <m/>
    <n v="5931.81"/>
    <m/>
    <m/>
    <m/>
    <n v="5931.81"/>
    <m/>
    <m/>
    <m/>
    <n v="1000002629"/>
    <m/>
    <m/>
    <s v="Miya"/>
    <x v="0"/>
    <s v="Yenileme"/>
    <s v="Hizmet"/>
    <s v="Hosting"/>
    <s v="Diğer"/>
    <x v="1"/>
    <x v="1"/>
    <s v="Yurt İçi"/>
    <s v="Türkiye"/>
  </r>
  <r>
    <s v="Q4"/>
    <x v="1"/>
    <x v="10"/>
    <m/>
    <s v="MİYA OTOMASYON VE BARKOD BILISIM SISTEMLERI SAN TİC. VE L.T.D. STI."/>
    <s v="WPH.03.001"/>
    <s v="Webplus HOSTİNG Hizmetİ"/>
    <s v="Univera - Kanal"/>
    <x v="5"/>
    <s v="Hosting"/>
    <s v="Webplus"/>
    <n v="3622.12"/>
    <m/>
    <n v="2"/>
    <m/>
    <n v="7244.24"/>
    <m/>
    <m/>
    <m/>
    <n v="7244.24"/>
    <m/>
    <m/>
    <m/>
    <n v="1000002630"/>
    <m/>
    <m/>
    <s v="Miya"/>
    <x v="0"/>
    <s v="Yenileme"/>
    <s v="Hizmet"/>
    <s v="Hosting"/>
    <s v="Diğer"/>
    <x v="1"/>
    <x v="1"/>
    <s v="Yurt İçi"/>
    <s v="Türkiye"/>
  </r>
  <r>
    <s v="Q4"/>
    <x v="1"/>
    <x v="10"/>
    <m/>
    <s v="MİYA OTOMASYON VE BARKOD BILISIM SISTEMLERI SAN TİC. VE L.T.D. STI."/>
    <s v="WPH.03.001"/>
    <s v="Webplus HOSTİNG Hizmetİ"/>
    <s v="Univera - Kanal"/>
    <x v="5"/>
    <s v="Hosting"/>
    <s v="Webplus"/>
    <n v="2597.0099999999998"/>
    <m/>
    <n v="3"/>
    <m/>
    <n v="7791.03"/>
    <m/>
    <m/>
    <m/>
    <n v="7791.03"/>
    <m/>
    <m/>
    <m/>
    <n v="1000002630"/>
    <m/>
    <m/>
    <s v="Miya"/>
    <x v="0"/>
    <s v="Yenileme"/>
    <s v="Hizmet"/>
    <s v="Hosting"/>
    <s v="Diğer"/>
    <x v="1"/>
    <x v="1"/>
    <s v="Yurt İçi"/>
    <s v="Türkiye"/>
  </r>
  <r>
    <s v="Q4"/>
    <x v="1"/>
    <x v="10"/>
    <m/>
    <s v="MİYA OTOMASYON VE BARKOD BILISIM SISTEMLERI SAN TİC. VE L.T.D. STI."/>
    <s v="WPH.03.001"/>
    <s v="Webplus HOSTİNG Hizmetİ"/>
    <s v="Univera - Kanal"/>
    <x v="5"/>
    <s v="Hosting"/>
    <s v="Webplus"/>
    <n v="2988.88"/>
    <m/>
    <n v="1"/>
    <m/>
    <n v="2988.88"/>
    <m/>
    <m/>
    <m/>
    <n v="2988.88"/>
    <m/>
    <m/>
    <m/>
    <n v="1000002630"/>
    <m/>
    <m/>
    <s v="Miya"/>
    <x v="0"/>
    <s v="Yenileme"/>
    <s v="Hizmet"/>
    <s v="Hosting"/>
    <s v="Diğer"/>
    <x v="1"/>
    <x v="1"/>
    <s v="Yurt İçi"/>
    <s v="Türkiye"/>
  </r>
  <r>
    <s v="Q4"/>
    <x v="1"/>
    <x v="10"/>
    <m/>
    <s v="MİYA OTOMASYON VE BARKOD BILISIM SISTEMLERI SAN TİC. VE L.T.D. STI."/>
    <s v="WPH.03.001"/>
    <s v="Webplus HOSTİNG Hizmetİ"/>
    <s v="Univera - Kanal"/>
    <x v="5"/>
    <s v="Hosting"/>
    <s v="Webplus"/>
    <n v="2969.57"/>
    <m/>
    <n v="1"/>
    <m/>
    <n v="2969.57"/>
    <m/>
    <m/>
    <m/>
    <n v="2969.57"/>
    <m/>
    <m/>
    <m/>
    <n v="1000002631"/>
    <m/>
    <m/>
    <s v="Miya"/>
    <x v="0"/>
    <s v="Yenileme"/>
    <s v="Hizmet"/>
    <s v="Hosting"/>
    <s v="Diğer"/>
    <x v="1"/>
    <x v="1"/>
    <s v="Yurt İçi"/>
    <s v="Türkiye"/>
  </r>
  <r>
    <s v="Q4"/>
    <x v="1"/>
    <x v="10"/>
    <m/>
    <s v="MİYA OTOMASYON VE BARKOD BILISIM SISTEMLERI SAN TİC. VE L.T.D. STI."/>
    <s v="WPH.03.001"/>
    <s v="Webplus HOSTİNG Hizmetİ"/>
    <s v="Univera - Kanal"/>
    <x v="5"/>
    <s v="Hosting"/>
    <s v="Webplus"/>
    <n v="2984.73"/>
    <m/>
    <n v="1"/>
    <m/>
    <n v="2984.73"/>
    <m/>
    <m/>
    <m/>
    <n v="2984.73"/>
    <m/>
    <m/>
    <m/>
    <n v="1000002631"/>
    <m/>
    <m/>
    <s v="Miya"/>
    <x v="0"/>
    <s v="Yenileme"/>
    <s v="Hizmet"/>
    <s v="Hosting"/>
    <s v="Diğer"/>
    <x v="1"/>
    <x v="1"/>
    <s v="Yurt İçi"/>
    <s v="Türkiye"/>
  </r>
  <r>
    <s v="Q4"/>
    <x v="1"/>
    <x v="10"/>
    <m/>
    <s v="JOY İÇECEK DAĞITIM TURİZM TİCARET İTHALAT VE İHRACAT LİMİTED ŞİRKETİ"/>
    <s v="UH.01.002"/>
    <s v="Unidox Kontör"/>
    <s v="Univera Kontör Satışı"/>
    <x v="21"/>
    <s v="E-Dönüşüm"/>
    <s v="Unidox"/>
    <n v="2.4790000000000001"/>
    <m/>
    <n v="10000"/>
    <m/>
    <n v="24790"/>
    <m/>
    <m/>
    <m/>
    <n v="24790"/>
    <m/>
    <m/>
    <m/>
    <n v="1000002625"/>
    <m/>
    <m/>
    <s v="Joy İçecek"/>
    <x v="3"/>
    <s v="Yeni Satış"/>
    <s v="Kontor"/>
    <s v="Kontor Satışı"/>
    <s v="Diğer"/>
    <x v="0"/>
    <x v="0"/>
    <s v="Yurt İçi"/>
    <s v="Türkiye"/>
  </r>
  <r>
    <s v="Q4"/>
    <x v="1"/>
    <x v="10"/>
    <m/>
    <s v="PANASONİC ELECTRİC WORKS ELEKTRİK SANAYİ VE TİCARET ANONİM ŞİRKETİ"/>
    <s v="SH.03.002"/>
    <s v="Stokbar Panorama - Uzman Destek Hizmeti"/>
    <s v="Univera - Panasonic"/>
    <x v="12"/>
    <s v="Stokbar"/>
    <s v="Standart"/>
    <n v="165000"/>
    <m/>
    <n v="1"/>
    <m/>
    <n v="165000"/>
    <m/>
    <m/>
    <m/>
    <n v="165000"/>
    <m/>
    <m/>
    <m/>
    <n v="1000002644"/>
    <m/>
    <m/>
    <s v="Panasonic"/>
    <x v="0"/>
    <s v="Yenileme"/>
    <s v="Hizmet"/>
    <s v="Uzman Destek Hizmeti"/>
    <s v="Diğer"/>
    <x v="0"/>
    <x v="0"/>
    <s v="Yurt İçi"/>
    <s v="Türkiye"/>
  </r>
  <r>
    <s v="Q4"/>
    <x v="1"/>
    <x v="10"/>
    <m/>
    <s v="GDZ ELEKTRİK DAĞITIM A.Ş."/>
    <s v="QH.02.001"/>
    <s v="Quest Panorama - Yazılım Bakımı, Yaşatma ve Merkezi Destek Hizmeti"/>
    <s v="Univera - Aydem"/>
    <x v="13"/>
    <s v="Quest"/>
    <s v="Enterprise"/>
    <n v="59973"/>
    <m/>
    <n v="1"/>
    <m/>
    <n v="59973"/>
    <m/>
    <m/>
    <m/>
    <n v="59973"/>
    <m/>
    <m/>
    <m/>
    <n v="1000002633"/>
    <m/>
    <m/>
    <s v="Aydem - Gediz"/>
    <x v="0"/>
    <s v="Yenileme"/>
    <s v="Hizmet"/>
    <s v="Bakım ve Destek Hizmeti"/>
    <s v="Diğer"/>
    <x v="0"/>
    <x v="0"/>
    <s v="Yurt İçi"/>
    <s v="Türkiye"/>
  </r>
  <r>
    <s v="Q4"/>
    <x v="1"/>
    <x v="10"/>
    <m/>
    <s v="HEDEF DIRECT İLETİŞİM ÇÖZÜMLERİ"/>
    <s v="QH.02.001"/>
    <s v="Quest Panorama - Yazılım Bakımı, Yaşatma ve Merkezi Destek Hizmeti"/>
    <s v="Univera - Vileda"/>
    <x v="18"/>
    <s v="Quest"/>
    <s v="Enterprise"/>
    <n v="100000"/>
    <m/>
    <n v="1"/>
    <m/>
    <n v="100000"/>
    <m/>
    <m/>
    <m/>
    <n v="100000"/>
    <m/>
    <m/>
    <m/>
    <n v="1000002647"/>
    <m/>
    <m/>
    <s v="Vileda"/>
    <x v="0"/>
    <s v="Yenileme"/>
    <s v="Hizmet"/>
    <s v="Bakım ve Destek Hizmeti"/>
    <s v="Diğer"/>
    <x v="0"/>
    <x v="0"/>
    <s v="Yurt İçi"/>
    <s v="Türkiye"/>
  </r>
  <r>
    <s v="Q3"/>
    <x v="1"/>
    <x v="7"/>
    <m/>
    <s v="Satem Grup Gıda Dağıtım Ve Pazarlama A. Ş."/>
    <s v="EH.02.004"/>
    <s v="Enroute Panorama FundManager Module - Fon ve Bütçe Yönetimi Yazılım Bakımı Hizmeti"/>
    <s v="Univera - Oyak Grup"/>
    <x v="19"/>
    <s v="Enroute"/>
    <s v="Enroute"/>
    <n v="172818.16"/>
    <m/>
    <n v="1"/>
    <m/>
    <m/>
    <m/>
    <n v="0"/>
    <m/>
    <n v="172818.16"/>
    <m/>
    <m/>
    <m/>
    <m/>
    <m/>
    <m/>
    <s v="Oyak Grup"/>
    <x v="0"/>
    <s v="Yenileme"/>
    <s v="Hizmet"/>
    <s v="Bakım ve Destek Hizmeti"/>
    <s v="Key Account"/>
    <x v="0"/>
    <x v="0"/>
    <s v="Yurt İçi"/>
    <s v="Türkiye"/>
  </r>
  <r>
    <s v="Q3"/>
    <x v="1"/>
    <x v="7"/>
    <m/>
    <s v="Satem Grup Gıda Dağıtım Ve Pazarlama A. Ş."/>
    <s v="EH.02.001"/>
    <s v="Enroute Panorama - Yazılım Bakımı, Yaşatma ve Merkezi Destek Hizmeti"/>
    <s v="Univera - Oyak Grup"/>
    <x v="19"/>
    <s v="Enroute"/>
    <s v="Enroute"/>
    <n v="2585070.62"/>
    <m/>
    <n v="1"/>
    <m/>
    <m/>
    <m/>
    <n v="0"/>
    <m/>
    <n v="2585070.62"/>
    <m/>
    <m/>
    <m/>
    <m/>
    <m/>
    <m/>
    <s v="Oyak Grup"/>
    <x v="0"/>
    <s v="Yenileme"/>
    <s v="Hizmet"/>
    <s v="Bakım ve Destek Hizmeti"/>
    <s v="Key Account"/>
    <x v="0"/>
    <x v="0"/>
    <s v="Yurt İçi"/>
    <s v="Türkiye"/>
  </r>
  <r>
    <s v="Q3"/>
    <x v="1"/>
    <x v="7"/>
    <m/>
    <s v="PERNOD RICARD İSTANBUL İÇ VE DIŞ TİC. LTD. ŞTİ"/>
    <s v="EH.05.002"/>
    <s v="Enroute Panorama - Rapor Geliştirme Hizmeti"/>
    <s v="Univera - Pernod Ricard"/>
    <x v="13"/>
    <s v="Enroute"/>
    <s v="Enroute"/>
    <n v="8261.51"/>
    <m/>
    <n v="5.5"/>
    <m/>
    <n v="45438.305"/>
    <m/>
    <n v="0"/>
    <m/>
    <n v="45438.305"/>
    <m/>
    <m/>
    <m/>
    <m/>
    <m/>
    <m/>
    <s v="Pernod Ricard"/>
    <x v="0"/>
    <s v="Yeni Satış"/>
    <s v="Hizmet"/>
    <s v="Rapor Geliştirme"/>
    <s v="Key Account"/>
    <x v="0"/>
    <x v="0"/>
    <s v="Yurt İçi"/>
    <s v="Türkiye"/>
  </r>
  <r>
    <s v="Q3"/>
    <x v="1"/>
    <x v="7"/>
    <m/>
    <s v="PERNOD RICARD İSTANBUL İÇ VE DIŞ TİC. LTD. ŞTİ"/>
    <s v="EH.05.002"/>
    <s v="Enroute Panorama - Rapor Geliştirme Hizmeti"/>
    <s v="Univera - Pernod Ricard"/>
    <x v="13"/>
    <s v="Enroute"/>
    <s v="Enroute"/>
    <n v="8261.51"/>
    <m/>
    <n v="1"/>
    <m/>
    <n v="8261.51"/>
    <m/>
    <n v="0"/>
    <m/>
    <n v="8261.51"/>
    <m/>
    <m/>
    <m/>
    <m/>
    <m/>
    <m/>
    <s v="Pernod Ricard"/>
    <x v="0"/>
    <s v="Yeni Satış"/>
    <s v="Hizmet"/>
    <s v="Rapor Geliştirme"/>
    <s v="Key Account"/>
    <x v="0"/>
    <x v="0"/>
    <s v="Yurt İçi"/>
    <s v="Türkiye"/>
  </r>
  <r>
    <s v="Q3"/>
    <x v="1"/>
    <x v="7"/>
    <m/>
    <s v="PERNOD RICARD İSTANBUL İÇ VE DIŞ TİC. LTD. ŞTİ"/>
    <s v="EH.05.002"/>
    <s v="Enroute Panorama - Rapor Geliştirme Hizmeti"/>
    <s v="Univera - Pernod Ricard"/>
    <x v="13"/>
    <s v="Enroute"/>
    <s v="Enroute"/>
    <n v="8261.51"/>
    <m/>
    <n v="5.3"/>
    <m/>
    <n v="43786.002999999997"/>
    <m/>
    <n v="0"/>
    <m/>
    <n v="43786.002999999997"/>
    <m/>
    <m/>
    <m/>
    <m/>
    <m/>
    <m/>
    <s v="Pernod Ricard"/>
    <x v="0"/>
    <s v="Yeni Satış"/>
    <s v="Hizmet"/>
    <s v="Rapor Geliştirme"/>
    <s v="Key Account"/>
    <x v="0"/>
    <x v="0"/>
    <s v="Yurt İçi"/>
    <s v="Türkiye"/>
  </r>
  <r>
    <s v="Q3"/>
    <x v="1"/>
    <x v="7"/>
    <m/>
    <s v="PERNOD RICARD İSTANBUL İÇ VE DIŞ TİC. LTD. ŞTİ"/>
    <s v="EH.01.001"/>
    <s v="Enroute Panorama - Proje ve Ürün Yönetimi Danışmanlığı Hizmeti"/>
    <s v="Univera - Pernod Ricard"/>
    <x v="13"/>
    <s v="Enroute"/>
    <s v="Enroute"/>
    <n v="9638.42"/>
    <m/>
    <n v="2"/>
    <m/>
    <n v="19276.84"/>
    <m/>
    <n v="0"/>
    <m/>
    <n v="19276.84"/>
    <m/>
    <m/>
    <m/>
    <m/>
    <m/>
    <m/>
    <s v="Pernod Ricard"/>
    <x v="0"/>
    <s v="Yeni Satış"/>
    <s v="Hizmet"/>
    <s v="Proje Yönetimi ve Danışmanlık"/>
    <s v="Key Account"/>
    <x v="0"/>
    <x v="0"/>
    <s v="Yurt İçi"/>
    <s v="Türkiye"/>
  </r>
  <r>
    <s v="Q3"/>
    <x v="1"/>
    <x v="7"/>
    <m/>
    <s v="PERNOD RICARD İSTANBUL İÇ VE DIŞ TİC. LTD. ŞTİ"/>
    <s v="EH.01.001"/>
    <s v="Enroute Panorama - Proje ve Ürün Yönetimi Danışmanlığı Hizmeti"/>
    <s v="Univera - Pernod Ricard"/>
    <x v="13"/>
    <s v="Enroute"/>
    <s v="Enroute"/>
    <n v="11420.32"/>
    <m/>
    <n v="2"/>
    <m/>
    <n v="22840.639999999999"/>
    <m/>
    <n v="0"/>
    <m/>
    <n v="22840.639999999999"/>
    <m/>
    <m/>
    <m/>
    <m/>
    <m/>
    <m/>
    <s v="Pernod Ricard"/>
    <x v="0"/>
    <s v="Yeni Satış"/>
    <s v="Hizmet"/>
    <s v="Proje Yönetimi ve Danışmanlık"/>
    <s v="Key Account"/>
    <x v="0"/>
    <x v="0"/>
    <s v="Yurt İçi"/>
    <s v="Türkiye"/>
  </r>
  <r>
    <s v="Q4"/>
    <x v="1"/>
    <x v="10"/>
    <m/>
    <s v="Tadım Gıda Maddeleri San. ve Tic. A.Ş."/>
    <s v="EH.06.001"/>
    <s v="Enroute Panorama - Hosting Hizmeti"/>
    <s v="Univera - Tadım"/>
    <x v="19"/>
    <s v="Hosting"/>
    <s v="Enterprise"/>
    <n v="152386.26"/>
    <m/>
    <n v="1"/>
    <m/>
    <n v="152386.26"/>
    <m/>
    <m/>
    <m/>
    <n v="152386.26"/>
    <m/>
    <m/>
    <m/>
    <n v="1000002639"/>
    <m/>
    <m/>
    <s v="Tadım"/>
    <x v="0"/>
    <s v="Yenileme"/>
    <s v="Hizmet"/>
    <s v="Hosting"/>
    <s v="Diğer"/>
    <x v="0"/>
    <x v="0"/>
    <s v="Yurt İçi"/>
    <s v="Türkiye"/>
  </r>
  <r>
    <s v="Q3"/>
    <x v="1"/>
    <x v="7"/>
    <m/>
    <s v="Satem Grup Gıda Dağıtım Ve Pazarlama A. Ş."/>
    <s v="EH.03.001"/>
    <s v="Enroute Panorama - Çağrı Merkezi Hizmeti (MSD)"/>
    <s v="Univera - Oyak Grup"/>
    <x v="19"/>
    <s v="Enroute"/>
    <s v="Enroute"/>
    <n v="21698.311000000002"/>
    <m/>
    <n v="54"/>
    <m/>
    <m/>
    <m/>
    <n v="0"/>
    <m/>
    <n v="1171708.794"/>
    <m/>
    <m/>
    <m/>
    <m/>
    <m/>
    <m/>
    <s v="Oyak Grup"/>
    <x v="0"/>
    <s v="Yenileme"/>
    <s v="Hizmet"/>
    <s v="Çağrı Merkezi"/>
    <s v="Key Account"/>
    <x v="0"/>
    <x v="0"/>
    <s v="Yurt İçi"/>
    <s v="Türkiye"/>
  </r>
  <r>
    <s v="Q4"/>
    <x v="1"/>
    <x v="10"/>
    <m/>
    <s v="BEREKET PAZARLAMA İÇ VE DIŞ TİC. LTD. ŞTİ"/>
    <s v="UH.01.002"/>
    <s v="Unidox Kontör"/>
    <s v="Univera Kontör Satışı"/>
    <x v="21"/>
    <s v="E-Dönüşüm"/>
    <s v="Unidox"/>
    <n v="2.125"/>
    <m/>
    <n v="10000"/>
    <m/>
    <n v="21250"/>
    <m/>
    <m/>
    <m/>
    <n v="21250"/>
    <m/>
    <m/>
    <m/>
    <n v="1000002664"/>
    <m/>
    <m/>
    <s v="Bereket Pazarlama"/>
    <x v="0"/>
    <s v="Yeni Satış"/>
    <s v="Kontor"/>
    <s v="Kontor Satışı"/>
    <s v="Diğer"/>
    <x v="0"/>
    <x v="0"/>
    <s v="Yurt İçi"/>
    <s v="Türkiye"/>
  </r>
  <r>
    <s v="Q4"/>
    <x v="1"/>
    <x v="10"/>
    <m/>
    <s v="ERBAK - ULUDAĞ PAZARLAMA SATIŞ VE DAĞITIM ANONİM ŞİRKETİ/SANAL POS"/>
    <s v="EH.06.001"/>
    <s v="Enroute Panorama - Hosting Hizmeti"/>
    <s v="Univera - Uludağ İçecek"/>
    <x v="19"/>
    <s v="Hosting"/>
    <s v="Enterprise"/>
    <n v="2049948"/>
    <m/>
    <n v="1"/>
    <m/>
    <n v="719856.72"/>
    <m/>
    <m/>
    <m/>
    <n v="2049948"/>
    <m/>
    <m/>
    <m/>
    <n v="1000002680"/>
    <m/>
    <m/>
    <s v="Uludağ İçecek"/>
    <x v="0"/>
    <s v="Yenileme"/>
    <s v="Hizmet"/>
    <s v="Hosting"/>
    <s v="Key Account"/>
    <x v="0"/>
    <x v="0"/>
    <s v="Yurt İçi"/>
    <s v="Türkiye"/>
  </r>
  <r>
    <s v="Q4"/>
    <x v="1"/>
    <x v="10"/>
    <m/>
    <s v="ERBAK - ULUDAĞ PAZARLAMA SATIŞ VE DAĞITIM ANONİM ŞİRKETİ/SANAL POS"/>
    <s v="EH.06.001"/>
    <s v="Enroute Panorama - Hosting Hizmeti"/>
    <s v="Univera - Uludağ İçecek"/>
    <x v="19"/>
    <s v="Hosting"/>
    <s v="Enterprise"/>
    <n v="2049948"/>
    <m/>
    <n v="-1"/>
    <m/>
    <n v="719856.72"/>
    <m/>
    <m/>
    <m/>
    <n v="-2049948"/>
    <m/>
    <m/>
    <m/>
    <n v="1000002680"/>
    <m/>
    <m/>
    <s v="Uludağ İçecek"/>
    <x v="0"/>
    <s v="Yenileme"/>
    <s v="Hizmet"/>
    <s v="Hosting"/>
    <s v="Key Account"/>
    <x v="0"/>
    <x v="0"/>
    <s v="Yurt İçi"/>
    <s v="Türkiye"/>
  </r>
  <r>
    <s v="Q4"/>
    <x v="1"/>
    <x v="10"/>
    <m/>
    <s v="Erza Gıda A.ş"/>
    <s v="UH.01.002"/>
    <s v="Unidox Kontör"/>
    <s v="Univera Kontör Satışı"/>
    <x v="21"/>
    <s v="E-Dönüşüm"/>
    <s v="Unidox"/>
    <n v="3"/>
    <m/>
    <n v="20000"/>
    <m/>
    <n v="60000"/>
    <m/>
    <n v="0"/>
    <m/>
    <n v="60000"/>
    <m/>
    <m/>
    <m/>
    <n v="1000002697"/>
    <m/>
    <m/>
    <s v="Mey İçki"/>
    <x v="0"/>
    <s v="Yeni Satış"/>
    <s v="Kontor"/>
    <s v="Kontor Satışı"/>
    <s v="Diğer"/>
    <x v="0"/>
    <x v="0"/>
    <s v="Yurt İçi"/>
    <s v="Türkiye"/>
  </r>
  <r>
    <s v="Q4"/>
    <x v="1"/>
    <x v="10"/>
    <m/>
    <s v="RECKITT BENCKİSER TEMİZLİK MALZEMESİ SAN. VE TİC. A.Ş."/>
    <s v="SH.02.001"/>
    <s v="Stokbar Panorama - Yazılım Bakımı Hizmeti"/>
    <s v="Univera - Reckitt Benckiser"/>
    <x v="19"/>
    <s v="Stokbar"/>
    <s v="Standart"/>
    <n v="148500"/>
    <m/>
    <n v="1"/>
    <m/>
    <n v="148500"/>
    <m/>
    <n v="0"/>
    <m/>
    <n v="148500"/>
    <m/>
    <m/>
    <m/>
    <n v="1000002711"/>
    <m/>
    <m/>
    <s v="R. Benckiser"/>
    <x v="0"/>
    <s v="Yeni Satış"/>
    <s v="Hizmet"/>
    <s v="Bakım ve Destek Hizmeti"/>
    <s v="Diğer"/>
    <x v="0"/>
    <x v="0"/>
    <s v="Yurt İçi"/>
    <s v="Türkiye"/>
  </r>
  <r>
    <s v="Q4"/>
    <x v="1"/>
    <x v="10"/>
    <m/>
    <s v="DOĞUŞ ÇAY VE GIDA MADD.ÜRT.PAZ.İTH.İHR.A.Ş"/>
    <s v="SH.01.001"/>
    <s v="Stokbar Panorama - Proje ve Ürün Yönetimi Danışmanlığı Hizmeti"/>
    <s v="Univera Doğuş Çay Projesi"/>
    <x v="12"/>
    <s v="Stokbar"/>
    <s v="Standart"/>
    <n v="24500"/>
    <m/>
    <n v="14"/>
    <m/>
    <n v="343000"/>
    <m/>
    <n v="0"/>
    <m/>
    <n v="343000"/>
    <m/>
    <m/>
    <m/>
    <n v="1000002688"/>
    <m/>
    <m/>
    <s v="Doğuş Çay"/>
    <x v="0"/>
    <s v="Yeni Satış"/>
    <s v="Hizmet"/>
    <s v="Proje Yönetimi ve Danışmanlık"/>
    <s v="Key Account"/>
    <x v="0"/>
    <x v="0"/>
    <s v="Yurt İçi"/>
    <s v="Türkiye"/>
  </r>
  <r>
    <s v="Q4"/>
    <x v="1"/>
    <x v="10"/>
    <m/>
    <s v="RECKITT BENCKİSER TEMİZLİK MALZEMESİ SAN. VE TİC. A.Ş."/>
    <s v="SH.01.001"/>
    <s v="Stokbar Panorama - Proje ve Ürün Yönetimi Danışmanlığı Hizmeti"/>
    <s v="Univera - Reckitt Benckiser"/>
    <x v="19"/>
    <s v="Stokbar"/>
    <s v="Standart"/>
    <n v="4410"/>
    <m/>
    <n v="47"/>
    <m/>
    <n v="207270"/>
    <m/>
    <n v="0"/>
    <m/>
    <n v="207270"/>
    <m/>
    <m/>
    <m/>
    <n v="1000002710"/>
    <m/>
    <m/>
    <s v="R. Benckiser"/>
    <x v="0"/>
    <s v="Yeni Satış"/>
    <s v="Hizmet"/>
    <s v="Proje Yönetimi ve Danışmanlık"/>
    <s v="Diğer"/>
    <x v="0"/>
    <x v="0"/>
    <s v="Yurt İçi"/>
    <s v="Türkiye"/>
  </r>
  <r>
    <s v="Q4"/>
    <x v="1"/>
    <x v="10"/>
    <m/>
    <s v="RECKITT BENCKİSER TEMİZLİK MALZEMESİ SAN. VE TİC. A.Ş."/>
    <s v="SY.01.009"/>
    <s v="Stokbar Panorama - Platform Back Office Kullanıcı Yazılımı"/>
    <s v="Univera - Reckitt Benckiser"/>
    <x v="19"/>
    <s v="Stokbar"/>
    <s v="Standart"/>
    <n v="2441.25"/>
    <m/>
    <n v="32"/>
    <m/>
    <n v="78120"/>
    <m/>
    <n v="0"/>
    <m/>
    <n v="78120"/>
    <m/>
    <m/>
    <m/>
    <n v="1000002710"/>
    <m/>
    <m/>
    <s v="R. Benckiser"/>
    <x v="0"/>
    <s v="Yeni Satış"/>
    <s v="Lisans"/>
    <s v="Lisans Satışı"/>
    <s v="Diğer"/>
    <x v="0"/>
    <x v="0"/>
    <s v="Yurt İçi"/>
    <s v="Türkiye"/>
  </r>
  <r>
    <s v="Q4"/>
    <x v="1"/>
    <x v="10"/>
    <m/>
    <s v="RECKITT BENCKİSER TEMİZLİK MALZEMESİ SAN. VE TİC. A.Ş."/>
    <s v="SY.01.008"/>
    <s v="Stokbar Panorama - Depo / Lokasyon Yazılımı"/>
    <s v="Univera - Reckitt Benckiser"/>
    <x v="19"/>
    <s v="Stokbar"/>
    <s v="Standart"/>
    <n v="10687.5"/>
    <m/>
    <n v="22"/>
    <m/>
    <n v="235125"/>
    <m/>
    <n v="0"/>
    <m/>
    <n v="235125"/>
    <m/>
    <m/>
    <m/>
    <n v="1000002710"/>
    <m/>
    <m/>
    <s v="R. Benckiser"/>
    <x v="0"/>
    <s v="Yeni Satış"/>
    <s v="Lisans"/>
    <s v="Lisans Satışı"/>
    <s v="Diğer"/>
    <x v="0"/>
    <x v="0"/>
    <s v="Yurt İçi"/>
    <s v="Türkiye"/>
  </r>
  <r>
    <s v="Q4"/>
    <x v="1"/>
    <x v="10"/>
    <m/>
    <s v="RECKITT BENCKİSER TEMİZLİK MALZEMESİ SAN. VE TİC. A.Ş."/>
    <s v="SY.01.005"/>
    <s v="Stokbar Panorama - Depo &amp; Üretim Yönetimi Çözüm Yazılımı (Business)"/>
    <s v="Univera - Reckitt Benckiser"/>
    <x v="19"/>
    <s v="Stokbar"/>
    <s v="Standart"/>
    <n v="42195"/>
    <m/>
    <n v="1"/>
    <m/>
    <n v="42195"/>
    <m/>
    <n v="0"/>
    <m/>
    <n v="42195"/>
    <m/>
    <m/>
    <m/>
    <n v="1000002710"/>
    <m/>
    <m/>
    <s v="R. Benckiser"/>
    <x v="0"/>
    <s v="Yeni Satış"/>
    <s v="Lisans"/>
    <s v="Lisans Satışı"/>
    <s v="Diğer"/>
    <x v="0"/>
    <x v="0"/>
    <s v="Yurt İçi"/>
    <s v="Türkiye"/>
  </r>
  <r>
    <s v="Q4"/>
    <x v="1"/>
    <x v="10"/>
    <m/>
    <s v="RECKITT BENCKİSER TEMİZLİK MALZEMESİ SAN. VE TİC. A.Ş."/>
    <s v="SH.03.004"/>
    <s v="Stokbar Panorama - Çağrı Merkezi Hizmeti (Depo/Lokasyon)"/>
    <s v="Univera - Reckitt Benckiser"/>
    <x v="19"/>
    <s v="Stokbar"/>
    <s v="Standart"/>
    <n v="2400"/>
    <m/>
    <n v="32"/>
    <m/>
    <n v="76800"/>
    <m/>
    <n v="0"/>
    <m/>
    <n v="76800"/>
    <m/>
    <m/>
    <m/>
    <n v="1000002711"/>
    <m/>
    <m/>
    <s v="R. Benckiser"/>
    <x v="0"/>
    <s v="Yeni Satış"/>
    <s v="Hizmet"/>
    <s v="Çağrı Merkezi"/>
    <s v="Diğer"/>
    <x v="0"/>
    <x v="0"/>
    <s v="Yurt İçi"/>
    <s v="Türkiye"/>
  </r>
  <r>
    <s v="Q4"/>
    <x v="1"/>
    <x v="10"/>
    <m/>
    <s v="ERBAK - ULUDAĞ PAZARLAMA SATIŞ VE DAĞITIM ANONİM ŞİRKETİ/SANAL POS"/>
    <s v="QH.02.001"/>
    <s v="Quest Panorama - Yazılım Bakımı, Yaşatma ve Merkezi Destek Hizmeti"/>
    <s v="Univera - Uludağ İçecek"/>
    <x v="19"/>
    <s v="Quest"/>
    <s v="Enterprise"/>
    <n v="94741.33"/>
    <m/>
    <n v="1"/>
    <m/>
    <n v="94741.33"/>
    <m/>
    <m/>
    <m/>
    <n v="94741.33"/>
    <m/>
    <m/>
    <m/>
    <n v="1000002695"/>
    <m/>
    <m/>
    <s v="Uludağ İçecek"/>
    <x v="0"/>
    <s v="Yenileme"/>
    <s v="Hizmet"/>
    <s v="Bakım ve Destek Hizmeti"/>
    <s v="Key Account"/>
    <x v="0"/>
    <x v="0"/>
    <s v="Yurt İçi"/>
    <s v="Türkiye"/>
  </r>
  <r>
    <s v="Q4"/>
    <x v="1"/>
    <x v="10"/>
    <m/>
    <s v="ERBAK - ULUDAĞ PAZARLAMA SATIŞ VE DAĞITIM ANONİM ŞİRKETİ/SANAL POS"/>
    <s v="QH.02.001"/>
    <s v="Quest Panorama - Yazılım Bakımı, Yaşatma ve Merkezi Destek Hizmeti"/>
    <s v="Univera - Uludağ İçecek"/>
    <x v="19"/>
    <s v="Quest"/>
    <s v="Enterprise"/>
    <n v="94846.85"/>
    <m/>
    <n v="1"/>
    <m/>
    <n v="94846.85"/>
    <m/>
    <m/>
    <m/>
    <n v="94846.85"/>
    <m/>
    <m/>
    <m/>
    <n v="1000002695"/>
    <m/>
    <m/>
    <s v="Uludağ İçecek"/>
    <x v="0"/>
    <s v="Yenileme"/>
    <s v="Hizmet"/>
    <s v="Bakım ve Destek Hizmeti"/>
    <s v="Key Account"/>
    <x v="0"/>
    <x v="0"/>
    <s v="Yurt İçi"/>
    <s v="Türkiye"/>
  </r>
  <r>
    <s v="Q3"/>
    <x v="1"/>
    <x v="7"/>
    <m/>
    <s v="PERNOD RICARD İSTANBUL İÇ VE DIŞ TİC. LTD. ŞTİ"/>
    <s v="EH.05.001"/>
    <s v="Enroute Panorama - Yazılım Geliştirme Hizmeti"/>
    <s v="Univera - Pernod Ricard"/>
    <x v="13"/>
    <s v="Enroute"/>
    <s v="Enroute"/>
    <n v="11420"/>
    <m/>
    <n v="4.5"/>
    <m/>
    <n v="51390"/>
    <m/>
    <n v="0"/>
    <m/>
    <n v="51390"/>
    <m/>
    <m/>
    <m/>
    <m/>
    <m/>
    <m/>
    <s v="Pernod Ricard"/>
    <x v="0"/>
    <s v="Yeni Satış"/>
    <s v="Hizmet"/>
    <s v="Yazılım Geliştirme"/>
    <s v="Key Account"/>
    <x v="0"/>
    <x v="0"/>
    <s v="Yurt İçi"/>
    <s v="Türkiye"/>
  </r>
  <r>
    <s v="Q3"/>
    <x v="1"/>
    <x v="7"/>
    <m/>
    <s v="PERNOD RICARD İSTANBUL İÇ VE DIŞ TİC. LTD. ŞTİ"/>
    <s v="EH.05.001"/>
    <s v="Enroute Panorama - Yazılım Geliştirme Hizmeti"/>
    <s v="Univera - Pernod Ricard"/>
    <x v="13"/>
    <s v="Enroute"/>
    <s v="Enroute"/>
    <n v="11420.320000000002"/>
    <m/>
    <n v="3.5"/>
    <m/>
    <n v="39971.120000000003"/>
    <m/>
    <n v="0"/>
    <m/>
    <n v="39971.120000000003"/>
    <m/>
    <m/>
    <m/>
    <m/>
    <m/>
    <m/>
    <s v="Pernod Ricard"/>
    <x v="0"/>
    <s v="Yeni Satış"/>
    <s v="Hizmet"/>
    <s v="Yazılım Geliştirme"/>
    <s v="Key Account"/>
    <x v="0"/>
    <x v="0"/>
    <s v="Yurt İçi"/>
    <s v="Türkiye"/>
  </r>
  <r>
    <s v="Q3"/>
    <x v="1"/>
    <x v="7"/>
    <m/>
    <s v="KENT GIDA MADDELERİ SAN VE TİC.AŞ."/>
    <s v="EH.02.001"/>
    <s v="Enroute Panorama - Yazılım Bakımı, Yaşatma ve Merkezi Destek Hizmeti"/>
    <s v="Univera - Kent Gıda"/>
    <x v="12"/>
    <s v="Enroute"/>
    <s v="Enroute"/>
    <n v="571828"/>
    <m/>
    <n v="1"/>
    <m/>
    <m/>
    <m/>
    <n v="0"/>
    <m/>
    <n v="571828"/>
    <m/>
    <m/>
    <m/>
    <m/>
    <m/>
    <m/>
    <s v="Mondelez"/>
    <x v="0"/>
    <s v="Yenileme"/>
    <s v="Hizmet"/>
    <s v="Bakım ve Destek Hizmeti"/>
    <s v="Key Account"/>
    <x v="0"/>
    <x v="0"/>
    <s v="Yurt İçi"/>
    <s v="Türkiye"/>
  </r>
  <r>
    <s v="Q3"/>
    <x v="1"/>
    <x v="7"/>
    <m/>
    <s v="PERNOD RICARD İSTANBUL İÇ VE DIŞ TİC. LTD. ŞTİ"/>
    <s v="EH.05.002"/>
    <s v="Enroute Panorama - Rapor Geliştirme Hizmeti"/>
    <s v="Univera - Pernod Ricard"/>
    <x v="13"/>
    <s v="Enroute"/>
    <s v="Enroute"/>
    <n v="8261.51"/>
    <m/>
    <n v="6.7"/>
    <m/>
    <n v="55352.116999999998"/>
    <m/>
    <n v="0"/>
    <m/>
    <n v="55352.116999999998"/>
    <m/>
    <m/>
    <m/>
    <m/>
    <m/>
    <m/>
    <s v="Pernod Ricard"/>
    <x v="0"/>
    <s v="Yeni Satış"/>
    <s v="Hizmet"/>
    <s v="Rapor Geliştirme"/>
    <s v="Key Account"/>
    <x v="0"/>
    <x v="0"/>
    <s v="Yurt İçi"/>
    <s v="Türkiye"/>
  </r>
  <r>
    <s v="Q3"/>
    <x v="1"/>
    <x v="7"/>
    <m/>
    <s v="PERNOD RICARD İSTANBUL İÇ VE DIŞ TİC. LTD. ŞTİ"/>
    <s v="EH.05.002"/>
    <s v="Enroute Panorama - Rapor Geliştirme Hizmeti"/>
    <s v="Univera - Pernod Ricard"/>
    <x v="13"/>
    <s v="Enroute"/>
    <s v="Enroute"/>
    <n v="8261.51"/>
    <m/>
    <n v="5"/>
    <m/>
    <n v="41307.550000000003"/>
    <m/>
    <n v="0"/>
    <m/>
    <n v="41307.550000000003"/>
    <m/>
    <m/>
    <m/>
    <m/>
    <m/>
    <m/>
    <s v="Pernod Ricard"/>
    <x v="0"/>
    <s v="Yeni Satış"/>
    <s v="Hizmet"/>
    <s v="Rapor Geliştirme"/>
    <s v="Key Account"/>
    <x v="0"/>
    <x v="0"/>
    <s v="Yurt İçi"/>
    <s v="Türkiye"/>
  </r>
  <r>
    <s v="Q3"/>
    <x v="1"/>
    <x v="7"/>
    <m/>
    <s v="PERNOD RICARD İSTANBUL İÇ VE DIŞ TİC. LTD. ŞTİ"/>
    <s v="EH.01.001"/>
    <s v="Enroute Panorama - Proje ve Ürün Yönetimi Danışmanlığı Hizmeti"/>
    <s v="Univera - Pernod Ricard"/>
    <x v="13"/>
    <s v="Enroute"/>
    <s v="Enroute"/>
    <n v="9638.42"/>
    <m/>
    <n v="1.5"/>
    <m/>
    <n v="14457.63"/>
    <m/>
    <n v="0"/>
    <m/>
    <n v="14457.63"/>
    <m/>
    <m/>
    <m/>
    <m/>
    <m/>
    <m/>
    <s v="Pernod Ricard"/>
    <x v="0"/>
    <s v="Yeni Satış"/>
    <s v="Hizmet"/>
    <s v="Proje Yönetimi ve Danışmanlık"/>
    <s v="Key Account"/>
    <x v="0"/>
    <x v="0"/>
    <s v="Yurt İçi"/>
    <s v="Türkiye"/>
  </r>
  <r>
    <s v="Q3"/>
    <x v="1"/>
    <x v="7"/>
    <m/>
    <s v="KENT GIDA MADDELERİ SAN VE TİC.AŞ."/>
    <s v="EH.03.001"/>
    <s v="Enroute Panorama - Çağrı Merkezi Hizmeti (MSD)"/>
    <s v="Univera - Kent Gıda"/>
    <x v="12"/>
    <s v="Enroute"/>
    <s v="Enroute"/>
    <n v="830519.38"/>
    <m/>
    <n v="1"/>
    <m/>
    <m/>
    <m/>
    <n v="0"/>
    <m/>
    <n v="830519.38"/>
    <m/>
    <m/>
    <m/>
    <m/>
    <m/>
    <m/>
    <s v="Mondelez"/>
    <x v="0"/>
    <s v="Yenileme"/>
    <s v="Hizmet"/>
    <s v="Çağrı Merkezi"/>
    <s v="Key Account"/>
    <x v="0"/>
    <x v="0"/>
    <s v="Yurt İçi"/>
    <s v="Türkiye"/>
  </r>
  <r>
    <s v="Q4"/>
    <x v="1"/>
    <x v="10"/>
    <m/>
    <s v="DOĞAN TREND OTOMOTİV TİCARET Hizmet VE TEKNOLOJİ ANONİM ŞİRKETİ"/>
    <s v="CDH.05.001"/>
    <s v="Calldesk Panorama - Yazılım Geliştirme Hizmeti"/>
    <s v="Univera - Doğan Trend"/>
    <x v="13"/>
    <s v="ServiceCore"/>
    <s v="Enterprise"/>
    <n v="7000"/>
    <m/>
    <n v="178.84"/>
    <m/>
    <n v="3129700"/>
    <m/>
    <n v="1877820"/>
    <m/>
    <n v="1251880"/>
    <m/>
    <m/>
    <m/>
    <n v="1000002703"/>
    <m/>
    <m/>
    <s v="Doğan Trend"/>
    <x v="0"/>
    <s v="Yeni Satış"/>
    <s v="Hizmet"/>
    <s v="Yazılım Geliştirme"/>
    <s v="Key Account"/>
    <x v="0"/>
    <x v="0"/>
    <s v="Yurt İçi"/>
    <s v="Türkiye"/>
  </r>
  <r>
    <s v="Q4"/>
    <x v="1"/>
    <x v="10"/>
    <m/>
    <s v="DOĞAN TREND OTOMOTİV TİCARET Hizmet VE TEKNOLOJİ ANONİM ŞİRKETİ"/>
    <s v="CDH.05.001"/>
    <s v="Calldesk Panorama - Yazılım Geliştirme Hizmeti"/>
    <s v="Univera - Doğan Trend"/>
    <x v="13"/>
    <s v="ServiceCore"/>
    <s v="Enterprise"/>
    <n v="13352.5"/>
    <m/>
    <n v="48.82"/>
    <m/>
    <n v="1196090"/>
    <m/>
    <n v="544221"/>
    <m/>
    <n v="651869.05000000005"/>
    <m/>
    <m/>
    <m/>
    <n v="1000002703"/>
    <m/>
    <m/>
    <s v="Doğan Trend"/>
    <x v="0"/>
    <s v="Yeni Satış"/>
    <s v="Hizmet"/>
    <s v="Yazılım Geliştirme"/>
    <s v="Key Account"/>
    <x v="0"/>
    <x v="0"/>
    <s v="Yurt İçi"/>
    <s v="Türkiye"/>
  </r>
  <r>
    <s v="Q4"/>
    <x v="1"/>
    <x v="10"/>
    <m/>
    <s v="DOĞAN TREND OTOMOTİV TİCARET Hizmet VE TEKNOLOJİ ANONİM ŞİRKETİ"/>
    <s v="CDH.01.001"/>
    <s v="Calldesk Panorama - Proje ve Ürün Yönetimi Danışmanlığı Hizmeti"/>
    <s v="Univera - Doğan Trend"/>
    <x v="13"/>
    <s v="ServiceCore"/>
    <s v="Enterprise"/>
    <n v="7350"/>
    <m/>
    <n v="81.56"/>
    <m/>
    <n v="1427300"/>
    <m/>
    <n v="827834"/>
    <m/>
    <n v="599466"/>
    <m/>
    <m/>
    <m/>
    <n v="1000002703"/>
    <m/>
    <m/>
    <s v="Doğan Trend"/>
    <x v="0"/>
    <s v="Yeni Satış"/>
    <s v="Hizmet"/>
    <s v="Proje Yönetimi ve Danışmanlık"/>
    <s v="Key Account"/>
    <x v="0"/>
    <x v="0"/>
    <s v="Yurt İçi"/>
    <s v="Türkiye"/>
  </r>
  <r>
    <s v="Q4"/>
    <x v="1"/>
    <x v="10"/>
    <m/>
    <s v="Altaner Gıda Temizlik ve İhtiyaç Maddeleri Nakliyat Sanayi Tic. Ltd. Şti."/>
    <s v="SH.02.001"/>
    <s v="Stokbar Panorama - Yazılım Bakımı Hizmeti"/>
    <s v="Univera - Unilever"/>
    <x v="13"/>
    <s v="Stokbar"/>
    <s v="Standart"/>
    <n v="54640"/>
    <m/>
    <n v="1"/>
    <m/>
    <n v="54640"/>
    <m/>
    <m/>
    <m/>
    <n v="54640"/>
    <m/>
    <m/>
    <m/>
    <n v="1000002763"/>
    <m/>
    <m/>
    <s v="Unilever"/>
    <x v="0"/>
    <s v="Yeni Satış"/>
    <s v="Hizmet"/>
    <s v="Bakım ve Destek Hizmeti"/>
    <s v="Diğer"/>
    <x v="0"/>
    <x v="0"/>
    <s v="Yurt İçi"/>
    <s v="Türkiye"/>
  </r>
  <r>
    <s v="Q4"/>
    <x v="1"/>
    <x v="10"/>
    <m/>
    <s v="Altaner Gıda Temizlik ve İhtiyaç Maddeleri Nakliyat Sanayi Tic. Ltd. Şti."/>
    <s v="SH.01.001"/>
    <s v="Stokbar Panorama - Proje ve Ürün Yönetimi Danışmanlığı Hizmeti"/>
    <s v="Univera - Unilever"/>
    <x v="13"/>
    <s v="Stokbar"/>
    <s v="Standart"/>
    <n v="15750"/>
    <m/>
    <n v="10"/>
    <m/>
    <n v="175000"/>
    <m/>
    <m/>
    <m/>
    <n v="157500"/>
    <m/>
    <m/>
    <m/>
    <n v="1000002763"/>
    <m/>
    <m/>
    <s v="Unilever"/>
    <x v="0"/>
    <s v="Yeni Satış"/>
    <s v="Hizmet"/>
    <s v="Proje Yönetimi ve Danışmanlık"/>
    <s v="Diğer"/>
    <x v="0"/>
    <x v="0"/>
    <s v="Yurt İçi"/>
    <s v="Türkiye"/>
  </r>
  <r>
    <s v="Q4"/>
    <x v="1"/>
    <x v="10"/>
    <m/>
    <s v="Altaner Gıda Temizlik ve İhtiyaç Maddeleri Nakliyat Sanayi Tic. Ltd. Şti."/>
    <s v="SY.01.009"/>
    <s v="Stokbar Panorama - Platform Back Office Kullanıcı Yazılımı"/>
    <s v="Univera - Unilever"/>
    <x v="13"/>
    <s v="Stokbar"/>
    <s v="Standart"/>
    <n v="18525"/>
    <m/>
    <n v="1"/>
    <m/>
    <n v="19500"/>
    <m/>
    <m/>
    <m/>
    <n v="18525"/>
    <m/>
    <m/>
    <m/>
    <n v="1000002763"/>
    <m/>
    <m/>
    <s v="Unilever"/>
    <x v="0"/>
    <s v="Yeni Satış"/>
    <s v="Lisans"/>
    <s v="Lisans Satışı"/>
    <s v="Diğer"/>
    <x v="0"/>
    <x v="0"/>
    <s v="Yurt İçi"/>
    <s v="Türkiye"/>
  </r>
  <r>
    <s v="Q4"/>
    <x v="1"/>
    <x v="10"/>
    <m/>
    <s v="Altaner Gıda Temizlik ve İhtiyaç Maddeleri Nakliyat Sanayi Tic. Ltd. Şti."/>
    <s v="SY.02.002"/>
    <s v="Stokbar Panorama - Mobil (Android) Kullanıcı Yazılımı"/>
    <s v="Univera - Unilever"/>
    <x v="13"/>
    <s v="Stokbar"/>
    <s v="Standart"/>
    <n v="15300"/>
    <m/>
    <n v="5"/>
    <m/>
    <n v="90000"/>
    <m/>
    <m/>
    <m/>
    <n v="76500"/>
    <m/>
    <m/>
    <m/>
    <n v="1000002763"/>
    <m/>
    <m/>
    <s v="Unilever"/>
    <x v="0"/>
    <s v="Yeni Satış"/>
    <s v="Lisans"/>
    <s v="Lisans Satışı"/>
    <s v="Diğer"/>
    <x v="0"/>
    <x v="0"/>
    <s v="Yurt İçi"/>
    <s v="Türkiye"/>
  </r>
  <r>
    <s v="Q4"/>
    <x v="1"/>
    <x v="10"/>
    <m/>
    <s v="Altaner Gıda Temizlik ve İhtiyaç Maddeleri Nakliyat Sanayi Tic. Ltd. Şti."/>
    <s v="SY.01.008"/>
    <s v="Stokbar Panorama - Depo / Lokasyon Yazılımı"/>
    <s v="Univera - Unilever"/>
    <x v="13"/>
    <s v="Stokbar"/>
    <s v="Standart"/>
    <n v="139000"/>
    <m/>
    <n v="1"/>
    <m/>
    <n v="139000"/>
    <m/>
    <m/>
    <m/>
    <n v="139000"/>
    <m/>
    <m/>
    <m/>
    <n v="1000002763"/>
    <m/>
    <m/>
    <s v="Unilever"/>
    <x v="0"/>
    <s v="Yeni Satış"/>
    <s v="Lisans"/>
    <s v="Lisans Satışı"/>
    <s v="Diğer"/>
    <x v="0"/>
    <x v="0"/>
    <s v="Yurt İçi"/>
    <s v="Türkiye"/>
  </r>
  <r>
    <s v="Q4"/>
    <x v="1"/>
    <x v="10"/>
    <m/>
    <s v="Altaner Gıda Temizlik ve İhtiyaç Maddeleri Nakliyat Sanayi Tic. Ltd. Şti."/>
    <s v="SH.03.004"/>
    <s v="Stokbar Panorama - Çağrı Merkezi Hizmeti (Depo/Lokasyon)"/>
    <s v="Univera - Unilever"/>
    <x v="13"/>
    <s v="Stokbar"/>
    <s v="Standart"/>
    <n v="54000"/>
    <m/>
    <n v="1"/>
    <m/>
    <n v="60000"/>
    <m/>
    <m/>
    <m/>
    <n v="54000"/>
    <m/>
    <m/>
    <m/>
    <n v="1000002763"/>
    <m/>
    <m/>
    <s v="Unilever"/>
    <x v="0"/>
    <s v="Yeni Satış"/>
    <s v="Hizmet"/>
    <s v="Çağrı Merkezi"/>
    <s v="Diğer"/>
    <x v="0"/>
    <x v="0"/>
    <s v="Yurt İçi"/>
    <s v="Türkiye"/>
  </r>
  <r>
    <s v="Q3"/>
    <x v="1"/>
    <x v="8"/>
    <m/>
    <s v="BMC Otomotiv Sanayi ve Ticaret A. Ş."/>
    <s v="EH.03.003"/>
    <s v="Enroute Panorama - Uzman Destek Hizmeti"/>
    <s v="Univera - BMC"/>
    <x v="13"/>
    <s v="Enroute"/>
    <s v="Enroute"/>
    <n v="117000"/>
    <m/>
    <n v="1"/>
    <m/>
    <m/>
    <m/>
    <m/>
    <m/>
    <n v="117000"/>
    <m/>
    <m/>
    <m/>
    <m/>
    <m/>
    <m/>
    <s v="BMC"/>
    <x v="0"/>
    <s v="Yenileme"/>
    <s v="Hizmet"/>
    <s v="Uzman Destek Hizmeti"/>
    <s v="Key Account"/>
    <x v="0"/>
    <x v="0"/>
    <s v="Yurt İçi"/>
    <s v="Türkiye"/>
  </r>
  <r>
    <s v="Q3"/>
    <x v="1"/>
    <x v="8"/>
    <m/>
    <s v="PERNOD RICARD İSTANBUL İÇ VE DIŞ TİC. LTD. ŞTİ"/>
    <s v="EH.03.003"/>
    <s v="Enroute Panorama - Uzman Destek Hizmeti"/>
    <s v="Univera - Pernod Ricard"/>
    <x v="13"/>
    <s v="Enroute"/>
    <s v="Enroute"/>
    <n v="150000"/>
    <m/>
    <n v="1"/>
    <m/>
    <m/>
    <m/>
    <m/>
    <m/>
    <n v="150000"/>
    <m/>
    <m/>
    <m/>
    <m/>
    <m/>
    <m/>
    <s v="Pernod Ricard"/>
    <x v="0"/>
    <s v="Yenileme"/>
    <s v="Hizmet"/>
    <s v="Uzman Destek Hizmeti"/>
    <s v="Key Account"/>
    <x v="0"/>
    <x v="0"/>
    <s v="Yurt İçi"/>
    <s v="Türkiye"/>
  </r>
  <r>
    <s v="Q4"/>
    <x v="1"/>
    <x v="10"/>
    <s v="İptal"/>
    <s v="Danone Tikveşli Gıda ve İçecek San.Ve Tic.A.Ş."/>
    <s v="EH.01.001"/>
    <s v="Enroute Panorama - Proje ve Ürün Yönetimi Danışmanlığı Hizmeti"/>
    <s v="Univera - Danone Tikveşli"/>
    <x v="12"/>
    <s v="Enroute"/>
    <s v="Enterprise"/>
    <n v="19600"/>
    <s v="TRY"/>
    <n v="-1"/>
    <m/>
    <n v="19600"/>
    <m/>
    <m/>
    <m/>
    <n v="-19600"/>
    <m/>
    <m/>
    <m/>
    <n v="1000002748"/>
    <m/>
    <m/>
    <s v="Danone"/>
    <x v="0"/>
    <s v="Yeni Satış"/>
    <s v="Hizmet"/>
    <s v="Proje Yönetimi ve Danışmanlık"/>
    <s v="Key Account"/>
    <x v="0"/>
    <x v="0"/>
    <s v="Yurt İçi"/>
    <s v="Türkiye"/>
  </r>
  <r>
    <s v="Q4"/>
    <x v="1"/>
    <x v="10"/>
    <s v="İptal"/>
    <s v="Danone Tikveşli Gıda ve İçecek San.Ve Tic.A.Ş."/>
    <s v="EH.01.001"/>
    <s v="Enroute Panorama - Proje ve Ürün Yönetimi Danışmanlığı Hizmeti"/>
    <s v="Univera - Danone Tikveşli"/>
    <x v="12"/>
    <s v="Enroute"/>
    <s v="Enterprise"/>
    <n v="11891"/>
    <s v="TRY"/>
    <n v="-1"/>
    <m/>
    <n v="11891"/>
    <m/>
    <m/>
    <m/>
    <n v="-11891"/>
    <m/>
    <m/>
    <m/>
    <n v="1000002748"/>
    <m/>
    <m/>
    <s v="Danone"/>
    <x v="0"/>
    <s v="Yeni Satış"/>
    <s v="Hizmet"/>
    <s v="Proje Yönetimi ve Danışmanlık"/>
    <s v="Key Account"/>
    <x v="0"/>
    <x v="0"/>
    <s v="Yurt İçi"/>
    <s v="Türkiye"/>
  </r>
  <r>
    <s v="Q3"/>
    <x v="1"/>
    <x v="8"/>
    <m/>
    <s v="Mey İçki Sanayi ve Ticaret A.Ş."/>
    <s v="EY.04.012"/>
    <s v="Enroute Panorama - E-Dönüşüm Modül Yazılımı"/>
    <s v="Univera - Mey İçki"/>
    <x v="11"/>
    <s v="Enroute"/>
    <s v="Enroute"/>
    <n v="37700"/>
    <m/>
    <n v="1"/>
    <m/>
    <m/>
    <m/>
    <m/>
    <m/>
    <n v="37700"/>
    <m/>
    <m/>
    <m/>
    <m/>
    <m/>
    <m/>
    <s v="Mey İçki"/>
    <x v="0"/>
    <s v="Yeni Satış"/>
    <s v="Lisans"/>
    <s v="Lisans Satışı"/>
    <s v="Key Account"/>
    <x v="0"/>
    <x v="0"/>
    <s v="Yurt İçi"/>
    <s v="Türkiye"/>
  </r>
  <r>
    <s v="Q3"/>
    <x v="1"/>
    <x v="8"/>
    <m/>
    <s v="ALTUN TEMİZLİK TÜTÜN ÜRÜNLERİ PAZARLAMA A .Ş"/>
    <s v="EH.03.001"/>
    <s v="Enroute Panorama - Çağrı Merkezi Hizmeti (MSD)"/>
    <s v="Univera - JTI"/>
    <x v="11"/>
    <s v="Enroute"/>
    <s v="Enroute"/>
    <n v="18999.55"/>
    <m/>
    <n v="1"/>
    <m/>
    <m/>
    <m/>
    <m/>
    <m/>
    <n v="18999.55"/>
    <m/>
    <m/>
    <m/>
    <m/>
    <m/>
    <m/>
    <s v="JTI"/>
    <x v="0"/>
    <s v="Yenileme"/>
    <s v="Hizmet"/>
    <s v="Çağrı Merkezi"/>
    <s v="Key Account"/>
    <x v="0"/>
    <x v="0"/>
    <s v="Yurt İçi"/>
    <s v="Türkiye"/>
  </r>
  <r>
    <s v="Q3"/>
    <x v="1"/>
    <x v="8"/>
    <m/>
    <s v="ARME DAĞITIM PAZARLAMA SANAYİ VE TİC. A.Ş."/>
    <s v="EH.03.001"/>
    <s v="Enroute Panorama - Çağrı Merkezi Hizmeti (MSD)"/>
    <s v="Univera - JTI"/>
    <x v="11"/>
    <s v="Enroute"/>
    <s v="Enroute"/>
    <n v="18999.55"/>
    <m/>
    <n v="1"/>
    <m/>
    <m/>
    <m/>
    <m/>
    <m/>
    <n v="18999.55"/>
    <m/>
    <m/>
    <m/>
    <m/>
    <m/>
    <m/>
    <s v="JTI"/>
    <x v="0"/>
    <s v="Yenileme"/>
    <s v="Hizmet"/>
    <s v="Çağrı Merkezi"/>
    <s v="Key Account"/>
    <x v="0"/>
    <x v="0"/>
    <s v="Yurt İçi"/>
    <s v="Türkiye"/>
  </r>
  <r>
    <s v="Q3"/>
    <x v="1"/>
    <x v="8"/>
    <m/>
    <s v="AYDIN ÜNLÜER TUR.GIDA TİC. VE SAN. A.Ş."/>
    <s v="EH.03.001"/>
    <s v="Enroute Panorama - Çağrı Merkezi Hizmeti (MSD)"/>
    <s v="Univera - JTI"/>
    <x v="11"/>
    <s v="Enroute"/>
    <s v="Enroute"/>
    <n v="18999.55"/>
    <m/>
    <n v="3"/>
    <m/>
    <m/>
    <m/>
    <m/>
    <m/>
    <n v="56998.65"/>
    <m/>
    <m/>
    <m/>
    <m/>
    <m/>
    <m/>
    <s v="JTI"/>
    <x v="0"/>
    <s v="Yenileme"/>
    <s v="Hizmet"/>
    <s v="Çağrı Merkezi"/>
    <s v="Key Account"/>
    <x v="0"/>
    <x v="0"/>
    <s v="Yurt İçi"/>
    <s v="Türkiye"/>
  </r>
  <r>
    <s v="Q3"/>
    <x v="1"/>
    <x v="8"/>
    <m/>
    <s v="BESLER GIDA PAZ. SAN. VE TİC. A.Ş."/>
    <s v="EH.03.001"/>
    <s v="Enroute Panorama - Çağrı Merkezi Hizmeti (MSD)"/>
    <s v="Univera - JTI"/>
    <x v="11"/>
    <s v="Enroute"/>
    <s v="Enroute"/>
    <n v="18999.55"/>
    <m/>
    <n v="1"/>
    <m/>
    <m/>
    <m/>
    <m/>
    <m/>
    <n v="18999.55"/>
    <m/>
    <m/>
    <m/>
    <m/>
    <m/>
    <m/>
    <s v="JTI"/>
    <x v="0"/>
    <s v="Yenileme"/>
    <s v="Hizmet"/>
    <s v="Çağrı Merkezi"/>
    <s v="Key Account"/>
    <x v="0"/>
    <x v="0"/>
    <s v="Yurt İçi"/>
    <s v="Türkiye"/>
  </r>
  <r>
    <s v="Q3"/>
    <x v="1"/>
    <x v="8"/>
    <m/>
    <s v="BUĞRA MÜH. VE İNŞ. MALZ. İML. İTH. İHR. TİC. SAN. LTD. ŞTİ."/>
    <s v="EH.03.001"/>
    <s v="Enroute Panorama - Çağrı Merkezi Hizmeti (MSD)"/>
    <s v="Univera - JTI"/>
    <x v="11"/>
    <s v="Enroute"/>
    <s v="Enroute"/>
    <n v="18999.55"/>
    <m/>
    <n v="1"/>
    <m/>
    <m/>
    <m/>
    <m/>
    <m/>
    <n v="18999.55"/>
    <m/>
    <m/>
    <m/>
    <m/>
    <m/>
    <m/>
    <s v="JTI"/>
    <x v="0"/>
    <s v="Yenileme"/>
    <s v="Hizmet"/>
    <s v="Çağrı Merkezi"/>
    <s v="Key Account"/>
    <x v="0"/>
    <x v="0"/>
    <s v="Yurt İçi"/>
    <s v="Türkiye"/>
  </r>
  <r>
    <s v="Q4"/>
    <x v="1"/>
    <x v="10"/>
    <m/>
    <s v="MİYA OTOMASYON VE BARKOD BILISIM SISTEMLERI SAN TİC. VE L.T.D. STI."/>
    <s v="UH.01.002"/>
    <s v="Unidox Kontör"/>
    <s v="Univera Kontör Satışı"/>
    <x v="5"/>
    <s v="E-Dönüşüm"/>
    <s v="Unidox"/>
    <n v="1.8"/>
    <m/>
    <n v="50000"/>
    <m/>
    <n v="90000"/>
    <m/>
    <m/>
    <m/>
    <n v="90000"/>
    <m/>
    <m/>
    <m/>
    <n v="1000002811"/>
    <m/>
    <m/>
    <s v="Miya"/>
    <x v="0"/>
    <s v="Yeni Satış"/>
    <s v="Kontor"/>
    <s v="Kontor Satışı"/>
    <s v="Diğer"/>
    <x v="1"/>
    <x v="1"/>
    <s v="Yurt İçi"/>
    <s v="Türkiye"/>
  </r>
  <r>
    <s v="Q4"/>
    <x v="1"/>
    <x v="10"/>
    <m/>
    <s v="AC PAZARLAMA DAĞITIM VE GIDA SAN. TİC. LTD. ŞTİ"/>
    <s v="UH.01.002"/>
    <s v="Unidox Kontör"/>
    <s v="Univera Kontör Satışı"/>
    <x v="21"/>
    <s v="E-Dönüşüm"/>
    <s v="Unidox"/>
    <n v="3.4"/>
    <m/>
    <n v="7500"/>
    <m/>
    <n v="25500"/>
    <m/>
    <m/>
    <m/>
    <n v="25500"/>
    <m/>
    <m/>
    <m/>
    <n v="1000002792"/>
    <m/>
    <m/>
    <s v="AC Global"/>
    <x v="0"/>
    <s v="Yeni Satış"/>
    <s v="Kontor"/>
    <s v="Kontor Satışı"/>
    <s v="Diğer"/>
    <x v="0"/>
    <x v="0"/>
    <s v="Yurt İçi"/>
    <s v="Türkiye"/>
  </r>
  <r>
    <s v="Q4"/>
    <x v="1"/>
    <x v="10"/>
    <m/>
    <s v="DİLEK GIDA ÜRETİM PAZARLAMA HİZ. TİC. A.Ş."/>
    <s v="UH.01.002"/>
    <s v="Unidox Kontör"/>
    <s v="Univera - Kent Gıda"/>
    <x v="6"/>
    <s v="E-Dönüşüm"/>
    <s v="Unidox"/>
    <n v="0.6"/>
    <m/>
    <n v="1000000"/>
    <m/>
    <n v="600000"/>
    <m/>
    <m/>
    <m/>
    <n v="600000"/>
    <m/>
    <m/>
    <m/>
    <n v="1000002805"/>
    <m/>
    <m/>
    <s v="Mondelez"/>
    <x v="0"/>
    <s v="Yeni Satış"/>
    <s v="Kontor"/>
    <s v="Kontor Satışı"/>
    <s v="Diğer"/>
    <x v="0"/>
    <x v="0"/>
    <s v="Yurt İçi"/>
    <s v="Türkiye"/>
  </r>
  <r>
    <s v="Q4"/>
    <x v="1"/>
    <x v="10"/>
    <m/>
    <s v="ERCAN AYKAÇ"/>
    <s v="UH.01.002"/>
    <s v="Unidox Kontör"/>
    <s v="Univera Kontör Satışı"/>
    <x v="6"/>
    <s v="E-Dönüşüm"/>
    <s v="Unidox"/>
    <n v="4"/>
    <m/>
    <n v="5000"/>
    <m/>
    <n v="20000"/>
    <m/>
    <n v="0"/>
    <m/>
    <n v="20000"/>
    <m/>
    <m/>
    <m/>
    <n v="1000002815"/>
    <m/>
    <m/>
    <s v="Ercan Aykaç"/>
    <x v="0"/>
    <s v="Yeni Satış"/>
    <s v="Kontor"/>
    <s v="Kontor Satışı"/>
    <s v="Diğer"/>
    <x v="0"/>
    <x v="0"/>
    <s v="Yurt İçi"/>
    <s v="Türkiye"/>
  </r>
  <r>
    <s v="Q4"/>
    <x v="1"/>
    <x v="10"/>
    <m/>
    <s v="SADE DAĞITIM VE TİCARET SAN.LTD.STİ."/>
    <s v="UH.01.002"/>
    <s v="Unidox Kontör"/>
    <s v="Univera Kontör Satışı"/>
    <x v="21"/>
    <s v="E-Dönüşüm"/>
    <s v="Unidox"/>
    <n v="2.92"/>
    <m/>
    <n v="25000"/>
    <m/>
    <n v="73000"/>
    <m/>
    <m/>
    <m/>
    <n v="73000"/>
    <m/>
    <m/>
    <m/>
    <n v="1000002788"/>
    <m/>
    <m/>
    <s v="Sade Dağıtım"/>
    <x v="3"/>
    <s v="Yeni Satış"/>
    <s v="Kontor"/>
    <s v="Kontor Satışı"/>
    <s v="Diğer"/>
    <x v="0"/>
    <x v="0"/>
    <s v="Yurt İçi"/>
    <s v="Türkiye"/>
  </r>
  <r>
    <s v="Q4"/>
    <x v="1"/>
    <x v="10"/>
    <m/>
    <s v="RECKITT BENCKİSER TEMİZLİK MALZEMESİ SAN. VE TİC. A.Ş."/>
    <s v="SH.02.001"/>
    <s v="Stokbar Panorama - Yazılım Bakımı Hizmeti"/>
    <s v="Univera - Reckitt Benckiser"/>
    <x v="19"/>
    <s v="Stokbar"/>
    <s v="Standart"/>
    <n v="346500"/>
    <m/>
    <n v="1"/>
    <m/>
    <n v="346500"/>
    <m/>
    <m/>
    <m/>
    <n v="346500"/>
    <m/>
    <m/>
    <m/>
    <n v="1000002800"/>
    <m/>
    <m/>
    <s v="R. Benckiser"/>
    <x v="0"/>
    <s v="Yeni Satış"/>
    <s v="Hizmet"/>
    <s v="Bakım ve Destek Hizmeti"/>
    <s v="Diğer"/>
    <x v="0"/>
    <x v="0"/>
    <s v="Yurt İçi"/>
    <s v="Türkiye"/>
  </r>
  <r>
    <s v="Q4"/>
    <x v="1"/>
    <x v="10"/>
    <m/>
    <s v="RECKITT BENCKİSER TEMİZLİK MALZEMESİ SAN. VE TİC. A.Ş."/>
    <s v="SH.01.001"/>
    <s v="Stokbar Panorama - Proje ve Ürün Yönetimi Danışmanlığı Hizmeti"/>
    <s v="Univera - Reckitt Benckiser"/>
    <x v="19"/>
    <s v="Stokbar"/>
    <s v="Standart"/>
    <n v="10290"/>
    <m/>
    <n v="47"/>
    <m/>
    <n v="483630"/>
    <m/>
    <m/>
    <m/>
    <n v="483630"/>
    <m/>
    <m/>
    <m/>
    <n v="1000002799"/>
    <m/>
    <m/>
    <s v="R. Benckiser"/>
    <x v="0"/>
    <s v="Yeni Satış"/>
    <s v="Hizmet"/>
    <s v="Proje Yönetimi ve Danışmanlık"/>
    <s v="Diğer"/>
    <x v="0"/>
    <x v="0"/>
    <s v="Yurt İçi"/>
    <s v="Türkiye"/>
  </r>
  <r>
    <s v="Q4"/>
    <x v="1"/>
    <x v="10"/>
    <m/>
    <s v="RECKITT BENCKİSER TEMİZLİK MALZEMESİ SAN. VE TİC. A.Ş."/>
    <s v="SY.01.009"/>
    <s v="Stokbar Panorama - Platform Back Office Kullanıcı Yazılımı"/>
    <s v="Univera - Reckitt Benckiser"/>
    <x v="19"/>
    <s v="Stokbar"/>
    <s v="Standart"/>
    <n v="5696.25"/>
    <m/>
    <n v="32"/>
    <m/>
    <n v="182280"/>
    <m/>
    <m/>
    <m/>
    <n v="182280"/>
    <m/>
    <m/>
    <m/>
    <n v="1000002799"/>
    <m/>
    <m/>
    <s v="R. Benckiser"/>
    <x v="0"/>
    <s v="Yeni Satış"/>
    <s v="Lisans"/>
    <s v="Lisans Satışı"/>
    <s v="Diğer"/>
    <x v="0"/>
    <x v="0"/>
    <s v="Yurt İçi"/>
    <s v="Türkiye"/>
  </r>
  <r>
    <s v="Q4"/>
    <x v="1"/>
    <x v="10"/>
    <m/>
    <s v="RECKITT BENCKİSER TEMİZLİK MALZEMESİ SAN. VE TİC. A.Ş."/>
    <s v="SY.01.008"/>
    <s v="Stokbar Panorama - Depo / Lokasyon Yazılımı"/>
    <s v="Univera - Reckitt Benckiser"/>
    <x v="19"/>
    <s v="Stokbar"/>
    <s v="Standart"/>
    <n v="24937.5"/>
    <m/>
    <n v="22"/>
    <m/>
    <n v="548625"/>
    <m/>
    <m/>
    <m/>
    <n v="548625"/>
    <m/>
    <m/>
    <m/>
    <n v="1000002799"/>
    <m/>
    <m/>
    <s v="R. Benckiser"/>
    <x v="0"/>
    <s v="Yeni Satış"/>
    <s v="Lisans"/>
    <s v="Lisans Satışı"/>
    <s v="Diğer"/>
    <x v="0"/>
    <x v="0"/>
    <s v="Yurt İçi"/>
    <s v="Türkiye"/>
  </r>
  <r>
    <s v="Q4"/>
    <x v="1"/>
    <x v="10"/>
    <m/>
    <s v="RECKITT BENCKİSER TEMİZLİK MALZEMESİ SAN. VE TİC. A.Ş."/>
    <s v="SY.01.005"/>
    <s v="Stokbar Panorama - Depo &amp; Üretim Yönetimi Çözüm Yazılımı (Business)"/>
    <s v="Univera - Reckitt Benckiser"/>
    <x v="19"/>
    <s v="Stokbar"/>
    <s v="Standart"/>
    <n v="98455"/>
    <m/>
    <n v="1"/>
    <m/>
    <n v="98455"/>
    <m/>
    <m/>
    <m/>
    <n v="98455"/>
    <m/>
    <m/>
    <m/>
    <n v="1000002799"/>
    <m/>
    <m/>
    <s v="R. Benckiser"/>
    <x v="0"/>
    <s v="Yeni Satış"/>
    <s v="Lisans"/>
    <s v="Lisans Satışı"/>
    <s v="Diğer"/>
    <x v="0"/>
    <x v="0"/>
    <s v="Yurt İçi"/>
    <s v="Türkiye"/>
  </r>
  <r>
    <s v="Q4"/>
    <x v="1"/>
    <x v="10"/>
    <m/>
    <s v="RECKITT BENCKİSER TEMİZLİK MALZEMESİ SAN. VE TİC. A.Ş."/>
    <s v="SH.03.004"/>
    <s v="Stokbar Panorama - Çağrı Merkezi Hizmeti (Depo/Lokasyon)"/>
    <s v="Univera - Reckitt Benckiser"/>
    <x v="19"/>
    <s v="Stokbar"/>
    <s v="Standart"/>
    <n v="5600"/>
    <m/>
    <n v="32"/>
    <m/>
    <n v="179200"/>
    <m/>
    <m/>
    <m/>
    <n v="179200"/>
    <m/>
    <m/>
    <m/>
    <n v="1000002800"/>
    <m/>
    <m/>
    <s v="R. Benckiser"/>
    <x v="0"/>
    <s v="Yeni Satış"/>
    <s v="Hizmet"/>
    <s v="Çağrı Merkezi"/>
    <s v="Diğer"/>
    <x v="0"/>
    <x v="0"/>
    <s v="Yurt İçi"/>
    <s v="Türkiye"/>
  </r>
  <r>
    <s v="Q4"/>
    <x v="1"/>
    <x v="10"/>
    <m/>
    <s v="Mey İçki Sanayi ve Ticaret A.Ş."/>
    <s v="QH.02.001"/>
    <s v="Quest Panorama - Yazılım Bakımı, Yaşatma ve Merkezi Destek Hizmeti"/>
    <s v="Univera - Mey İçki"/>
    <x v="18"/>
    <s v="Quest"/>
    <s v="Quest"/>
    <n v="76280"/>
    <m/>
    <n v="1"/>
    <m/>
    <n v="76280"/>
    <m/>
    <m/>
    <m/>
    <n v="76280"/>
    <m/>
    <m/>
    <m/>
    <n v="1000002781"/>
    <m/>
    <m/>
    <s v="Mey İçki"/>
    <x v="0"/>
    <s v="Yenileme"/>
    <s v="Hizmet"/>
    <s v="Bakım ve Destek Hizmeti"/>
    <s v="Key Account"/>
    <x v="0"/>
    <x v="0"/>
    <s v="Yurt İçi"/>
    <s v="Türkiye"/>
  </r>
  <r>
    <s v="Q4"/>
    <x v="1"/>
    <x v="10"/>
    <m/>
    <s v="Mey İçki Sanayi ve Ticaret A.Ş."/>
    <s v="QH.03.001"/>
    <s v="Quest Panorama - Çağrı Merkezi Hizmeti"/>
    <s v="Univera - Mey İçki"/>
    <x v="18"/>
    <s v="Quest"/>
    <s v="Quest"/>
    <n v="99918.41"/>
    <m/>
    <n v="1"/>
    <m/>
    <n v="99918.41"/>
    <m/>
    <m/>
    <m/>
    <n v="99918.41"/>
    <m/>
    <m/>
    <m/>
    <n v="1000002782"/>
    <m/>
    <m/>
    <s v="Mey İçki"/>
    <x v="0"/>
    <s v="Yenileme"/>
    <s v="Hizmet"/>
    <s v="Çağrı Merkezi"/>
    <s v="Key Account"/>
    <x v="0"/>
    <x v="0"/>
    <s v="Yurt İçi"/>
    <s v="Türkiye"/>
  </r>
  <r>
    <s v="Q4"/>
    <x v="1"/>
    <x v="10"/>
    <m/>
    <s v="Mey İçki Sanayi ve Ticaret A.Ş."/>
    <s v="EH.06.001"/>
    <s v="Enroute Panorama - Hosting Hizmeti"/>
    <s v="Univera - Mey İçki"/>
    <x v="18"/>
    <s v="Hosting"/>
    <s v="Enterprise"/>
    <n v="389007"/>
    <m/>
    <n v="5"/>
    <m/>
    <n v="1945035"/>
    <m/>
    <m/>
    <m/>
    <n v="1945035"/>
    <m/>
    <m/>
    <m/>
    <n v="1000002779"/>
    <m/>
    <m/>
    <s v="Mey İçki"/>
    <x v="0"/>
    <s v="Yenileme"/>
    <s v="Hizmet"/>
    <s v="Hosting"/>
    <s v="Key Account"/>
    <x v="0"/>
    <x v="0"/>
    <s v="Yurt İçi"/>
    <s v="Türkiye"/>
  </r>
  <r>
    <s v="Q3"/>
    <x v="1"/>
    <x v="8"/>
    <m/>
    <s v="BAMS GIDA ITRİYAT VE TEKSTİL TİC. VE SAN. LTD. ŞTİ."/>
    <s v="EH.03.001"/>
    <s v="Enroute Panorama - Çağrı Merkezi Hizmeti (MSD)"/>
    <s v="Univera - JTI"/>
    <x v="11"/>
    <s v="Enroute"/>
    <s v="Enroute"/>
    <n v="18999.55"/>
    <m/>
    <n v="2"/>
    <m/>
    <m/>
    <m/>
    <m/>
    <m/>
    <n v="37999.1"/>
    <m/>
    <m/>
    <m/>
    <m/>
    <m/>
    <m/>
    <s v="JTI"/>
    <x v="0"/>
    <s v="Yenileme"/>
    <s v="Hizmet"/>
    <s v="Çağrı Merkezi"/>
    <s v="Key Account"/>
    <x v="0"/>
    <x v="0"/>
    <s v="Yurt İçi"/>
    <s v="Türkiye"/>
  </r>
  <r>
    <s v="Q3"/>
    <x v="1"/>
    <x v="8"/>
    <m/>
    <s v="BAYRAKTAR SATIS VE DAGITIM ANONIM SIRKETI"/>
    <s v="EH.03.001"/>
    <s v="Enroute Panorama - Çağrı Merkezi Hizmeti (MSD)"/>
    <s v="Univera - JTI"/>
    <x v="11"/>
    <s v="Enroute"/>
    <s v="Enroute"/>
    <n v="18998.55"/>
    <m/>
    <n v="2"/>
    <m/>
    <m/>
    <m/>
    <m/>
    <m/>
    <n v="37997.1"/>
    <m/>
    <m/>
    <m/>
    <m/>
    <m/>
    <m/>
    <s v="JTI"/>
    <x v="0"/>
    <s v="Yenileme"/>
    <s v="Hizmet"/>
    <s v="Çağrı Merkezi"/>
    <s v="Key Account"/>
    <x v="0"/>
    <x v="0"/>
    <s v="Yurt İçi"/>
    <s v="Türkiye"/>
  </r>
  <r>
    <s v="Q3"/>
    <x v="1"/>
    <x v="8"/>
    <m/>
    <s v="BURAY TÜTÜN MAMUL. MEŞR. PAZ. VE DAĞ. TİC. LTD. ŞTİ."/>
    <s v="EH.03.001"/>
    <s v="Enroute Panorama - Çağrı Merkezi Hizmeti (MSD)"/>
    <s v="Univera - JTI"/>
    <x v="11"/>
    <s v="Enroute"/>
    <s v="Enroute"/>
    <n v="18999.55"/>
    <m/>
    <n v="1"/>
    <m/>
    <m/>
    <m/>
    <m/>
    <m/>
    <n v="18999.55"/>
    <m/>
    <m/>
    <m/>
    <m/>
    <m/>
    <m/>
    <s v="JTI"/>
    <x v="0"/>
    <s v="Yenileme"/>
    <s v="Hizmet"/>
    <s v="Çağrı Merkezi"/>
    <s v="Key Account"/>
    <x v="0"/>
    <x v="0"/>
    <s v="Yurt İçi"/>
    <s v="Türkiye"/>
  </r>
  <r>
    <s v="Q3"/>
    <x v="1"/>
    <x v="8"/>
    <m/>
    <s v="CAN TÜTÜN MAMULLERİ İNŞAAT VE SANAYİ TİCARET A.Ş."/>
    <s v="EH.03.001"/>
    <s v="Enroute Panorama - Çağrı Merkezi Hizmeti (MSD)"/>
    <s v="Univera - JTI"/>
    <x v="11"/>
    <s v="Enroute"/>
    <s v="Enroute"/>
    <n v="18999.55"/>
    <m/>
    <n v="1"/>
    <m/>
    <m/>
    <m/>
    <m/>
    <m/>
    <n v="18999.55"/>
    <m/>
    <m/>
    <m/>
    <m/>
    <m/>
    <m/>
    <s v="JTI"/>
    <x v="0"/>
    <s v="Yenileme"/>
    <s v="Hizmet"/>
    <s v="Çağrı Merkezi"/>
    <s v="Key Account"/>
    <x v="0"/>
    <x v="0"/>
    <s v="Yurt İçi"/>
    <s v="Türkiye"/>
  </r>
  <r>
    <s v="Q3"/>
    <x v="1"/>
    <x v="8"/>
    <m/>
    <s v="ÇELİKKOL TURİZM GIDA MAD.SAN VE TİC. LTD. ŞTİ."/>
    <s v="EH.03.001"/>
    <s v="Enroute Panorama - Çağrı Merkezi Hizmeti (MSD)"/>
    <s v="Univera - JTI"/>
    <x v="11"/>
    <s v="Enroute"/>
    <s v="Enroute"/>
    <n v="18999.55"/>
    <m/>
    <n v="1"/>
    <m/>
    <m/>
    <m/>
    <m/>
    <m/>
    <n v="18999.55"/>
    <m/>
    <m/>
    <m/>
    <m/>
    <m/>
    <m/>
    <s v="JTI"/>
    <x v="0"/>
    <s v="Yenileme"/>
    <s v="Hizmet"/>
    <s v="Çağrı Merkezi"/>
    <s v="Key Account"/>
    <x v="0"/>
    <x v="0"/>
    <s v="Yurt İçi"/>
    <s v="Türkiye"/>
  </r>
  <r>
    <s v="Q3"/>
    <x v="1"/>
    <x v="8"/>
    <m/>
    <s v="DOYURAN GIDA A.Ş."/>
    <s v="EH.03.001"/>
    <s v="Enroute Panorama - Çağrı Merkezi Hizmeti (MSD)"/>
    <s v="Univera - JTI"/>
    <x v="11"/>
    <s v="Enroute"/>
    <s v="Enroute"/>
    <n v="18999.55"/>
    <m/>
    <n v="1"/>
    <m/>
    <m/>
    <m/>
    <m/>
    <m/>
    <n v="18999.55"/>
    <m/>
    <m/>
    <m/>
    <m/>
    <m/>
    <m/>
    <s v="JTI"/>
    <x v="0"/>
    <s v="Yenileme"/>
    <s v="Hizmet"/>
    <s v="Çağrı Merkezi"/>
    <s v="Key Account"/>
    <x v="0"/>
    <x v="0"/>
    <s v="Yurt İçi"/>
    <s v="Türkiye"/>
  </r>
  <r>
    <s v="Q3"/>
    <x v="1"/>
    <x v="8"/>
    <m/>
    <s v="DÜNYA MEŞRUBAT GIDA İNŞ.TURİZM PAZ. SAN. VE TİC. LTD. ŞTİ."/>
    <s v="EH.03.001"/>
    <s v="Enroute Panorama - Çağrı Merkezi Hizmeti (MSD)"/>
    <s v="Univera - JTI"/>
    <x v="11"/>
    <s v="Enroute"/>
    <s v="Enroute"/>
    <n v="18999.55"/>
    <m/>
    <n v="5"/>
    <m/>
    <m/>
    <m/>
    <m/>
    <m/>
    <n v="94997.75"/>
    <m/>
    <m/>
    <m/>
    <m/>
    <m/>
    <m/>
    <s v="JTI"/>
    <x v="0"/>
    <s v="Yenileme"/>
    <s v="Hizmet"/>
    <s v="Çağrı Merkezi"/>
    <s v="Key Account"/>
    <x v="0"/>
    <x v="0"/>
    <s v="Yurt İçi"/>
    <s v="Türkiye"/>
  </r>
  <r>
    <s v="Q3"/>
    <x v="1"/>
    <x v="8"/>
    <m/>
    <s v="FLAŞ TURİZM İNŞAAT TAAHHÜT TİC. LTD. ŞTİ."/>
    <s v="EH.03.001"/>
    <s v="Enroute Panorama - Çağrı Merkezi Hizmeti (MSD)"/>
    <s v="Univera - JTI"/>
    <x v="11"/>
    <s v="Enroute"/>
    <s v="Enroute"/>
    <n v="18999.55"/>
    <m/>
    <n v="1"/>
    <m/>
    <m/>
    <m/>
    <m/>
    <m/>
    <n v="18999.55"/>
    <m/>
    <m/>
    <m/>
    <m/>
    <m/>
    <m/>
    <s v="JTI"/>
    <x v="0"/>
    <s v="Yenileme"/>
    <s v="Hizmet"/>
    <s v="Çağrı Merkezi"/>
    <s v="Key Account"/>
    <x v="0"/>
    <x v="0"/>
    <s v="Yurt İçi"/>
    <s v="Türkiye"/>
  </r>
  <r>
    <s v="Q3"/>
    <x v="1"/>
    <x v="8"/>
    <m/>
    <s v="KALPAKÇIOĞLU GIDA SAN. VE TİC. LTD. ŞTİ."/>
    <s v="EH.03.001"/>
    <s v="Enroute Panorama - Çağrı Merkezi Hizmeti (MSD)"/>
    <s v="Univera - JTI"/>
    <x v="11"/>
    <s v="Enroute"/>
    <s v="Enroute"/>
    <n v="18999.55"/>
    <m/>
    <n v="2"/>
    <m/>
    <m/>
    <m/>
    <m/>
    <m/>
    <n v="37999.1"/>
    <m/>
    <m/>
    <m/>
    <m/>
    <m/>
    <m/>
    <s v="JTI"/>
    <x v="0"/>
    <s v="Yenileme"/>
    <s v="Hizmet"/>
    <s v="Çağrı Merkezi"/>
    <s v="Key Account"/>
    <x v="0"/>
    <x v="0"/>
    <s v="Yurt İçi"/>
    <s v="Türkiye"/>
  </r>
  <r>
    <s v="Q3"/>
    <x v="1"/>
    <x v="8"/>
    <m/>
    <s v="KILKIŞLI MEŞ. TEK. MAM. GIDA MAD. SAN. TİC. LTD. ŞTİ."/>
    <s v="EH.03.001"/>
    <s v="Enroute Panorama - Çağrı Merkezi Hizmeti (MSD)"/>
    <s v="Univera - JTI"/>
    <x v="11"/>
    <s v="Enroute"/>
    <s v="Enroute"/>
    <n v="18999.55"/>
    <m/>
    <n v="1"/>
    <m/>
    <m/>
    <m/>
    <m/>
    <m/>
    <n v="18999.55"/>
    <m/>
    <m/>
    <m/>
    <m/>
    <m/>
    <m/>
    <s v="JTI"/>
    <x v="0"/>
    <s v="Yenileme"/>
    <s v="Hizmet"/>
    <s v="Çağrı Merkezi"/>
    <s v="Key Account"/>
    <x v="0"/>
    <x v="0"/>
    <s v="Yurt İçi"/>
    <s v="Türkiye"/>
  </r>
  <r>
    <s v="Q3"/>
    <x v="1"/>
    <x v="8"/>
    <m/>
    <s v="KOPUZ GIDA TİC. A.Ş."/>
    <s v="EH.03.001"/>
    <s v="Enroute Panorama - Çağrı Merkezi Hizmeti (MSD)"/>
    <s v="Univera - JTI"/>
    <x v="11"/>
    <s v="Enroute"/>
    <s v="Enroute"/>
    <n v="18999.55"/>
    <m/>
    <n v="11"/>
    <m/>
    <m/>
    <m/>
    <m/>
    <m/>
    <n v="208995.05"/>
    <m/>
    <m/>
    <m/>
    <m/>
    <m/>
    <m/>
    <s v="JTI"/>
    <x v="0"/>
    <s v="Yenileme"/>
    <s v="Hizmet"/>
    <s v="Çağrı Merkezi"/>
    <s v="Key Account"/>
    <x v="0"/>
    <x v="0"/>
    <s v="Yurt İçi"/>
    <s v="Türkiye"/>
  </r>
  <r>
    <s v="Q3"/>
    <x v="1"/>
    <x v="8"/>
    <m/>
    <s v="ONGUN EMGİN GIDA DAĞ. PAZ. TUR.SAN. TİC. LTD. ŞTİ."/>
    <s v="EH.03.001"/>
    <s v="Enroute Panorama - Çağrı Merkezi Hizmeti (MSD)"/>
    <s v="Univera - JTI"/>
    <x v="11"/>
    <s v="Enroute"/>
    <s v="Enroute"/>
    <n v="18999.55"/>
    <m/>
    <n v="1"/>
    <m/>
    <m/>
    <m/>
    <m/>
    <m/>
    <n v="18999.55"/>
    <m/>
    <m/>
    <m/>
    <m/>
    <m/>
    <m/>
    <s v="JTI"/>
    <x v="0"/>
    <s v="Yenileme"/>
    <s v="Hizmet"/>
    <s v="Çağrı Merkezi"/>
    <s v="Key Account"/>
    <x v="0"/>
    <x v="0"/>
    <s v="Yurt İçi"/>
    <s v="Türkiye"/>
  </r>
  <r>
    <s v="Q3"/>
    <x v="1"/>
    <x v="8"/>
    <m/>
    <s v="ONGUN EMGİN GIDA DAĞ. PAZ. TUR.SAN. TİC. LTD. ŞTİ."/>
    <s v="EH.03.001"/>
    <s v="Enroute Panorama - Çağrı Merkezi Hizmeti (MSD)"/>
    <s v="Univera - JTI"/>
    <x v="11"/>
    <s v="Enroute"/>
    <s v="Enroute"/>
    <n v="18999.55"/>
    <m/>
    <n v="1"/>
    <m/>
    <m/>
    <m/>
    <m/>
    <m/>
    <n v="18999.55"/>
    <m/>
    <m/>
    <m/>
    <m/>
    <m/>
    <m/>
    <s v="JTI"/>
    <x v="0"/>
    <s v="Yenileme"/>
    <s v="Hizmet"/>
    <s v="Çağrı Merkezi"/>
    <s v="Key Account"/>
    <x v="0"/>
    <x v="0"/>
    <s v="Yurt İçi"/>
    <s v="Türkiye"/>
  </r>
  <r>
    <s v="Q3"/>
    <x v="1"/>
    <x v="8"/>
    <m/>
    <s v="ONGUN EMGİN GIDA DAĞ. PAZ. TUR.SAN. TİC. LTD. ŞTİ."/>
    <s v="EH.03.001"/>
    <s v="Enroute Panorama - Çağrı Merkezi Hizmeti (MSD)"/>
    <s v="Univera - JTI"/>
    <x v="11"/>
    <s v="Enroute"/>
    <s v="Enroute"/>
    <n v="18999.55"/>
    <m/>
    <n v="1"/>
    <m/>
    <m/>
    <m/>
    <m/>
    <m/>
    <n v="18999.55"/>
    <m/>
    <m/>
    <m/>
    <m/>
    <m/>
    <m/>
    <s v="JTI"/>
    <x v="0"/>
    <s v="Yenileme"/>
    <s v="Hizmet"/>
    <s v="Çağrı Merkezi"/>
    <s v="Key Account"/>
    <x v="0"/>
    <x v="0"/>
    <s v="Yurt İçi"/>
    <s v="Türkiye"/>
  </r>
  <r>
    <s v="Q3"/>
    <x v="1"/>
    <x v="8"/>
    <m/>
    <s v="ONGUN EMGİN GIDA DAĞ. PAZ. TUR.SAN. TİC. LTD. ŞTİ."/>
    <s v="EH.03.001"/>
    <s v="Enroute Panorama - Çağrı Merkezi Hizmeti (MSD)"/>
    <s v="Univera - JTI"/>
    <x v="11"/>
    <s v="Enroute"/>
    <s v="Enroute"/>
    <n v="18999.55"/>
    <m/>
    <n v="1"/>
    <m/>
    <m/>
    <m/>
    <m/>
    <m/>
    <n v="18999.55"/>
    <m/>
    <m/>
    <m/>
    <m/>
    <m/>
    <m/>
    <s v="JTI"/>
    <x v="0"/>
    <s v="Yenileme"/>
    <s v="Hizmet"/>
    <s v="Çağrı Merkezi"/>
    <s v="Key Account"/>
    <x v="0"/>
    <x v="0"/>
    <s v="Yurt İçi"/>
    <s v="Türkiye"/>
  </r>
  <r>
    <s v="Q3"/>
    <x v="1"/>
    <x v="8"/>
    <m/>
    <s v="ONGUN EMGİN GIDA DAĞ. PAZ. TUR.SAN. TİC. LTD. ŞTİ."/>
    <s v="EH.03.001"/>
    <s v="Enroute Panorama - Çağrı Merkezi Hizmeti (MSD)"/>
    <s v="Univera - JTI"/>
    <x v="11"/>
    <s v="Enroute"/>
    <s v="Enroute"/>
    <n v="18999.55"/>
    <m/>
    <n v="1"/>
    <m/>
    <m/>
    <m/>
    <m/>
    <m/>
    <n v="18999.55"/>
    <m/>
    <m/>
    <m/>
    <m/>
    <m/>
    <m/>
    <s v="JTI"/>
    <x v="0"/>
    <s v="Yenileme"/>
    <s v="Hizmet"/>
    <s v="Çağrı Merkezi"/>
    <s v="Key Account"/>
    <x v="0"/>
    <x v="0"/>
    <s v="Yurt İçi"/>
    <s v="Türkiye"/>
  </r>
  <r>
    <s v="Q3"/>
    <x v="1"/>
    <x v="8"/>
    <m/>
    <s v="ONGUN EMGİN GIDA DAĞ. PAZ. TUR.SAN. TİC. LTD. ŞTİ."/>
    <s v="EH.03.001"/>
    <s v="Enroute Panorama - Çağrı Merkezi Hizmeti (MSD)"/>
    <s v="Univera - JTI"/>
    <x v="11"/>
    <s v="Enroute"/>
    <s v="Enroute"/>
    <n v="18999.55"/>
    <m/>
    <n v="1"/>
    <m/>
    <m/>
    <m/>
    <m/>
    <m/>
    <n v="18999.55"/>
    <m/>
    <m/>
    <m/>
    <m/>
    <m/>
    <m/>
    <s v="JTI"/>
    <x v="0"/>
    <s v="Yenileme"/>
    <s v="Hizmet"/>
    <s v="Çağrı Merkezi"/>
    <s v="Key Account"/>
    <x v="0"/>
    <x v="0"/>
    <s v="Yurt İçi"/>
    <s v="Türkiye"/>
  </r>
  <r>
    <s v="Q3"/>
    <x v="1"/>
    <x v="8"/>
    <m/>
    <s v="ONGUN EMGİN GIDA DAĞ. PAZ. TUR.SAN. TİC. LTD. ŞTİ."/>
    <s v="EH.03.001"/>
    <s v="Enroute Panorama - Çağrı Merkezi Hizmeti (MSD)"/>
    <s v="Univera - JTI"/>
    <x v="11"/>
    <s v="Enroute"/>
    <s v="Enroute"/>
    <n v="18999.55"/>
    <m/>
    <n v="1"/>
    <m/>
    <m/>
    <m/>
    <m/>
    <m/>
    <n v="18999.55"/>
    <m/>
    <m/>
    <m/>
    <m/>
    <m/>
    <m/>
    <s v="JTI"/>
    <x v="0"/>
    <s v="Yenileme"/>
    <s v="Hizmet"/>
    <s v="Çağrı Merkezi"/>
    <s v="Key Account"/>
    <x v="0"/>
    <x v="0"/>
    <s v="Yurt İçi"/>
    <s v="Türkiye"/>
  </r>
  <r>
    <s v="Q3"/>
    <x v="1"/>
    <x v="8"/>
    <m/>
    <s v="ÖZCİHAN GIDA İNŞAAT TARIM NAKLİYE ENERJİ TURİZM MAD. PAZ. VE SAN. LTD. ŞTİ."/>
    <s v="EH.03.001"/>
    <s v="Enroute Panorama - Çağrı Merkezi Hizmeti (MSD)"/>
    <s v="Univera - JTI"/>
    <x v="11"/>
    <s v="Enroute"/>
    <s v="Enroute"/>
    <n v="18999.55"/>
    <m/>
    <n v="2"/>
    <m/>
    <m/>
    <m/>
    <m/>
    <m/>
    <n v="37999.1"/>
    <m/>
    <m/>
    <m/>
    <m/>
    <m/>
    <m/>
    <s v="JTI"/>
    <x v="0"/>
    <s v="Yenileme"/>
    <s v="Hizmet"/>
    <s v="Çağrı Merkezi"/>
    <s v="Key Account"/>
    <x v="0"/>
    <x v="0"/>
    <s v="Yurt İçi"/>
    <s v="Türkiye"/>
  </r>
  <r>
    <s v="Q3"/>
    <x v="1"/>
    <x v="8"/>
    <m/>
    <s v="Özçelik Meşrubat ve Gıda Mad.Tic.Paz.A.Ş."/>
    <s v="EH.03.001"/>
    <s v="Enroute Panorama - Çağrı Merkezi Hizmeti (MSD)"/>
    <s v="Univera - JTI"/>
    <x v="11"/>
    <s v="Enroute"/>
    <s v="Enroute"/>
    <n v="18999.55"/>
    <m/>
    <n v="5"/>
    <m/>
    <m/>
    <m/>
    <m/>
    <m/>
    <n v="94997.75"/>
    <m/>
    <m/>
    <m/>
    <m/>
    <m/>
    <m/>
    <s v="JTI"/>
    <x v="0"/>
    <s v="Yenileme"/>
    <s v="Hizmet"/>
    <s v="Çağrı Merkezi"/>
    <s v="Key Account"/>
    <x v="0"/>
    <x v="0"/>
    <s v="Yurt İçi"/>
    <s v="Türkiye"/>
  </r>
  <r>
    <s v="Q3"/>
    <x v="1"/>
    <x v="8"/>
    <m/>
    <s v="Özçelik Meşrubat ve Gıda Mad.Tic.Paz.A.Ş."/>
    <s v="EH.03.001"/>
    <s v="Enroute Panorama - Çağrı Merkezi Hizmeti (MSD)"/>
    <s v="Univera - JTI"/>
    <x v="11"/>
    <s v="Enroute"/>
    <s v="Enroute"/>
    <n v="18999.55"/>
    <m/>
    <n v="1"/>
    <m/>
    <m/>
    <m/>
    <m/>
    <m/>
    <n v="18999.55"/>
    <m/>
    <m/>
    <m/>
    <m/>
    <m/>
    <m/>
    <s v="JTI"/>
    <x v="0"/>
    <s v="Yenileme"/>
    <s v="Hizmet"/>
    <s v="Çağrı Merkezi"/>
    <s v="Key Account"/>
    <x v="0"/>
    <x v="0"/>
    <s v="Yurt İçi"/>
    <s v="Türkiye"/>
  </r>
  <r>
    <s v="Q3"/>
    <x v="1"/>
    <x v="8"/>
    <m/>
    <s v="ÖZERLER TİCARET İLHAN ÖZER"/>
    <s v="EH.03.001"/>
    <s v="Enroute Panorama - Çağrı Merkezi Hizmeti (MSD)"/>
    <s v="Univera - JTI"/>
    <x v="11"/>
    <s v="Enroute"/>
    <s v="Enroute"/>
    <n v="18999.55"/>
    <m/>
    <n v="4"/>
    <m/>
    <m/>
    <m/>
    <m/>
    <m/>
    <n v="75998.2"/>
    <m/>
    <m/>
    <m/>
    <m/>
    <m/>
    <m/>
    <s v="JTI"/>
    <x v="0"/>
    <s v="Yenileme"/>
    <s v="Hizmet"/>
    <s v="Çağrı Merkezi"/>
    <s v="Key Account"/>
    <x v="0"/>
    <x v="0"/>
    <s v="Yurt İçi"/>
    <s v="Türkiye"/>
  </r>
  <r>
    <s v="Q3"/>
    <x v="1"/>
    <x v="8"/>
    <m/>
    <s v="PRAMİT GIDA LOJİSTİK TİCARET TİC. A.Ş."/>
    <s v="EH.03.001"/>
    <s v="Enroute Panorama - Çağrı Merkezi Hizmeti (MSD)"/>
    <s v="Univera - JTI"/>
    <x v="11"/>
    <s v="Enroute"/>
    <s v="Enroute"/>
    <n v="18999.55"/>
    <m/>
    <n v="2"/>
    <m/>
    <m/>
    <m/>
    <m/>
    <m/>
    <n v="37999.1"/>
    <m/>
    <m/>
    <m/>
    <m/>
    <m/>
    <m/>
    <s v="JTI"/>
    <x v="0"/>
    <s v="Yenileme"/>
    <s v="Hizmet"/>
    <s v="Çağrı Merkezi"/>
    <s v="Key Account"/>
    <x v="0"/>
    <x v="0"/>
    <s v="Yurt İçi"/>
    <s v="Türkiye"/>
  </r>
  <r>
    <s v="Q3"/>
    <x v="1"/>
    <x v="8"/>
    <m/>
    <s v="REYMAR TÜTÜN MAM. DAĞ. VE PAZ. LTD. ŞTİ."/>
    <s v="EH.03.001"/>
    <s v="Enroute Panorama - Çağrı Merkezi Hizmeti (MSD)"/>
    <s v="Univera - JTI"/>
    <x v="11"/>
    <s v="Enroute"/>
    <s v="Enroute"/>
    <n v="18999.55"/>
    <m/>
    <n v="1"/>
    <m/>
    <m/>
    <m/>
    <m/>
    <m/>
    <n v="18999.55"/>
    <m/>
    <m/>
    <m/>
    <m/>
    <m/>
    <m/>
    <s v="JTI"/>
    <x v="0"/>
    <s v="Yenileme"/>
    <s v="Hizmet"/>
    <s v="Çağrı Merkezi"/>
    <s v="Key Account"/>
    <x v="0"/>
    <x v="0"/>
    <s v="Yurt İçi"/>
    <s v="Türkiye"/>
  </r>
  <r>
    <s v="Q3"/>
    <x v="1"/>
    <x v="8"/>
    <m/>
    <s v="SAĞIROĞLU TÜTÜN ÜRÜN. İNŞ.TAAH. SAN. VE TİC. LTD. ŞTİ."/>
    <s v="EH.03.001"/>
    <s v="Enroute Panorama - Çağrı Merkezi Hizmeti (MSD)"/>
    <s v="Univera - JTI"/>
    <x v="11"/>
    <s v="Enroute"/>
    <s v="Enroute"/>
    <n v="18999.55"/>
    <m/>
    <n v="1"/>
    <m/>
    <m/>
    <m/>
    <m/>
    <m/>
    <n v="18999.55"/>
    <m/>
    <m/>
    <m/>
    <m/>
    <m/>
    <m/>
    <s v="JTI"/>
    <x v="0"/>
    <s v="Yenileme"/>
    <s v="Hizmet"/>
    <s v="Çağrı Merkezi"/>
    <s v="Key Account"/>
    <x v="0"/>
    <x v="0"/>
    <s v="Yurt İçi"/>
    <s v="Türkiye"/>
  </r>
  <r>
    <s v="Q3"/>
    <x v="1"/>
    <x v="8"/>
    <m/>
    <s v="SAMİ EMGİN DAĞ. PAZ. TUR. TEKS. İNŞ. SAN. TİC. LTD. ŞTİ."/>
    <s v="EH.03.001"/>
    <s v="Enroute Panorama - Çağrı Merkezi Hizmeti (MSD)"/>
    <s v="Univera - JTI"/>
    <x v="11"/>
    <s v="Enroute"/>
    <s v="Enroute"/>
    <n v="18999.55"/>
    <m/>
    <n v="2"/>
    <m/>
    <m/>
    <m/>
    <m/>
    <m/>
    <n v="37999.1"/>
    <m/>
    <m/>
    <m/>
    <m/>
    <m/>
    <m/>
    <s v="JTI"/>
    <x v="0"/>
    <s v="Yenileme"/>
    <s v="Hizmet"/>
    <s v="Çağrı Merkezi"/>
    <s v="Key Account"/>
    <x v="0"/>
    <x v="0"/>
    <s v="Yurt İçi"/>
    <s v="Türkiye"/>
  </r>
  <r>
    <s v="Q3"/>
    <x v="1"/>
    <x v="8"/>
    <m/>
    <s v="ŞEKERCİ GIDA TEMİZLİK ÜRÜN. PAZ. VE DAĞ. LTD. ŞTİ."/>
    <s v="EH.03.001"/>
    <s v="Enroute Panorama - Çağrı Merkezi Hizmeti (MSD)"/>
    <s v="Univera - JTI"/>
    <x v="11"/>
    <s v="Enroute"/>
    <s v="Enroute"/>
    <n v="18999.55"/>
    <m/>
    <n v="10"/>
    <m/>
    <m/>
    <m/>
    <m/>
    <m/>
    <n v="189995.5"/>
    <m/>
    <m/>
    <m/>
    <m/>
    <m/>
    <m/>
    <s v="JTI"/>
    <x v="0"/>
    <s v="Yenileme"/>
    <s v="Hizmet"/>
    <s v="Çağrı Merkezi"/>
    <s v="Key Account"/>
    <x v="0"/>
    <x v="0"/>
    <s v="Yurt İçi"/>
    <s v="Türkiye"/>
  </r>
  <r>
    <s v="Q4"/>
    <x v="1"/>
    <x v="10"/>
    <m/>
    <s v="BaBayiğit Gıda Temizlik Ürünleri Pazarlama Turizm San tic. Ltd.Şti."/>
    <s v="UH.01.002"/>
    <s v="Unidox Kontör"/>
    <s v="Univera - Imperial Tobacco"/>
    <x v="21"/>
    <s v="E-Dönüşüm"/>
    <s v="Unidox"/>
    <n v="1.528"/>
    <m/>
    <n v="100000"/>
    <m/>
    <n v="152800"/>
    <m/>
    <m/>
    <m/>
    <n v="152800"/>
    <m/>
    <m/>
    <m/>
    <n v="1000002835"/>
    <m/>
    <m/>
    <s v="Imperial Tobacco"/>
    <x v="0"/>
    <s v="Yeni Satış"/>
    <s v="Kontor"/>
    <s v="Kontor Satışı"/>
    <s v="Diğer"/>
    <x v="0"/>
    <x v="0"/>
    <s v="Yurt İçi"/>
    <s v="Türkiye"/>
  </r>
  <r>
    <s v="Q4"/>
    <x v="1"/>
    <x v="10"/>
    <m/>
    <s v="KAYSERİ MEŞRUBAT GIDA TÜKETİM PAZARLAMA İNŞAAT İTHALAT İHRACAT SANAYİ TİCARET LİMİTED ŞİRKETİ"/>
    <s v="UH.01.002"/>
    <s v="Unidox Kontör"/>
    <s v="Univera Kontör Satışı"/>
    <x v="21"/>
    <s v="E-Dönüşüm"/>
    <s v="Unidox"/>
    <n v="2.85"/>
    <m/>
    <n v="10000"/>
    <m/>
    <n v="28500"/>
    <m/>
    <m/>
    <m/>
    <n v="28500"/>
    <m/>
    <m/>
    <m/>
    <n v="1000002834"/>
    <m/>
    <m/>
    <s v="Düzey"/>
    <x v="0"/>
    <s v="Yeni Satış"/>
    <s v="Kontor"/>
    <s v="Kontor Satışı"/>
    <s v="Diğer"/>
    <x v="0"/>
    <x v="0"/>
    <s v="Yurt İçi"/>
    <s v="Türkiye"/>
  </r>
  <r>
    <s v="Q4"/>
    <x v="1"/>
    <x v="10"/>
    <m/>
    <s v="DOĞUŞ ÇAY VE GIDA MADD.ÜRT.PAZ.İTH.İHR.A.Ş"/>
    <s v="QYS.01.001"/>
    <s v="Quest Panorama - Veri Toplama &amp; Mobil Ekip Yönetimi Çözüm Yazılımı"/>
    <s v="Univera Doğuş Çay Projesi"/>
    <x v="12"/>
    <s v="Quest"/>
    <s v="Standart"/>
    <n v="147000"/>
    <m/>
    <n v="1"/>
    <m/>
    <n v="490000"/>
    <m/>
    <m/>
    <m/>
    <n v="147000"/>
    <m/>
    <m/>
    <m/>
    <n v="1000002852"/>
    <m/>
    <m/>
    <s v="Doğuş Çay"/>
    <x v="0"/>
    <s v="Yeni Satış"/>
    <s v="Lisans"/>
    <s v="Lisans Satışı"/>
    <s v="Key Account"/>
    <x v="0"/>
    <x v="0"/>
    <s v="Yurt İçi"/>
    <s v="Türkiye"/>
  </r>
  <r>
    <s v="Q4"/>
    <x v="1"/>
    <x v="10"/>
    <m/>
    <s v="DOĞUŞ ÇAY VE GIDA MADD.ÜRT.PAZ.İTH.İHR.A.Ş"/>
    <s v="QYS.01.006"/>
    <s v="Quest Panorama - Platform Back Office Kullanıcı Yazılımı"/>
    <s v="Univera Doğuş Çay Projesi"/>
    <x v="12"/>
    <s v="Quest"/>
    <s v="Standart"/>
    <n v="5950"/>
    <m/>
    <n v="10"/>
    <m/>
    <n v="175000"/>
    <m/>
    <m/>
    <m/>
    <n v="59500"/>
    <m/>
    <m/>
    <m/>
    <n v="1000002852"/>
    <m/>
    <m/>
    <s v="Doğuş Çay"/>
    <x v="0"/>
    <s v="Yeni Satış"/>
    <s v="Lisans"/>
    <s v="Lisans Satışı"/>
    <s v="Key Account"/>
    <x v="0"/>
    <x v="0"/>
    <s v="Yurt İçi"/>
    <s v="Türkiye"/>
  </r>
  <r>
    <s v="Q4"/>
    <x v="1"/>
    <x v="10"/>
    <m/>
    <s v="DOĞUŞ ÇAY VE GIDA MADD.ÜRT.PAZ.İTH.İHR.A.Ş"/>
    <s v="QYS.02.007"/>
    <s v="Quest Panorama - Mobil Kullanıcısı Yazılımı"/>
    <s v="Univera Doğuş Çay Projesi"/>
    <x v="12"/>
    <s v="Quest"/>
    <s v="Standart"/>
    <n v="2250"/>
    <m/>
    <n v="1200"/>
    <m/>
    <n v="5400000"/>
    <m/>
    <m/>
    <m/>
    <n v="2700000"/>
    <m/>
    <m/>
    <m/>
    <n v="1000002852"/>
    <m/>
    <m/>
    <s v="Doğuş Çay"/>
    <x v="0"/>
    <s v="Yeni Satış"/>
    <s v="Lisans"/>
    <s v="Lisans Satışı"/>
    <s v="Key Account"/>
    <x v="0"/>
    <x v="0"/>
    <s v="Yurt İçi"/>
    <s v="Türkiye"/>
  </r>
  <r>
    <s v="Q3"/>
    <x v="1"/>
    <x v="8"/>
    <m/>
    <s v="SEYDİM DAĞ.PAZ.A.Ş."/>
    <s v="EH.03.001"/>
    <s v="Enroute Panorama - Çağrı Merkezi Hizmeti (MSD)"/>
    <s v="Univera - JTI"/>
    <x v="11"/>
    <s v="Enroute"/>
    <s v="Enroute"/>
    <n v="18999.55"/>
    <m/>
    <n v="1"/>
    <m/>
    <m/>
    <m/>
    <m/>
    <m/>
    <n v="18999.55"/>
    <m/>
    <m/>
    <m/>
    <m/>
    <m/>
    <m/>
    <s v="JTI"/>
    <x v="0"/>
    <s v="Yenileme"/>
    <s v="Hizmet"/>
    <s v="Çağrı Merkezi"/>
    <s v="Key Account"/>
    <x v="0"/>
    <x v="0"/>
    <s v="Yurt İçi"/>
    <s v="Türkiye"/>
  </r>
  <r>
    <s v="Q3"/>
    <x v="1"/>
    <x v="8"/>
    <m/>
    <s v="SEYPA GIDA İHTİYAÇ MAD.ÜRETİM.DAĞ.VE TİC. A.Ş."/>
    <s v="EH.03.001"/>
    <s v="Enroute Panorama - Çağrı Merkezi Hizmeti (MSD)"/>
    <s v="Univera - JTI"/>
    <x v="11"/>
    <s v="Enroute"/>
    <s v="Enroute"/>
    <n v="18999.55"/>
    <m/>
    <n v="2"/>
    <m/>
    <m/>
    <m/>
    <m/>
    <m/>
    <n v="37999.1"/>
    <m/>
    <m/>
    <m/>
    <m/>
    <m/>
    <m/>
    <s v="JTI"/>
    <x v="0"/>
    <s v="Yenileme"/>
    <s v="Hizmet"/>
    <s v="Çağrı Merkezi"/>
    <s v="Key Account"/>
    <x v="0"/>
    <x v="0"/>
    <s v="Yurt İçi"/>
    <s v="Türkiye"/>
  </r>
  <r>
    <s v="Q3"/>
    <x v="1"/>
    <x v="8"/>
    <m/>
    <s v="SSG DAYANIKLI TÜKETİM MAD. GIDA ÜRÜNLERİ PAZ. SAN. TİC. LTD. ŞTİ."/>
    <s v="EH.03.001"/>
    <s v="Enroute Panorama - Çağrı Merkezi Hizmeti (MSD)"/>
    <s v="Univera - JTI"/>
    <x v="11"/>
    <s v="Enroute"/>
    <s v="Enroute"/>
    <n v="18999.55"/>
    <m/>
    <n v="2"/>
    <m/>
    <m/>
    <m/>
    <m/>
    <m/>
    <n v="37999.1"/>
    <m/>
    <m/>
    <m/>
    <m/>
    <m/>
    <m/>
    <s v="JTI"/>
    <x v="0"/>
    <s v="Yenileme"/>
    <s v="Hizmet"/>
    <s v="Çağrı Merkezi"/>
    <s v="Key Account"/>
    <x v="0"/>
    <x v="0"/>
    <s v="Yurt İçi"/>
    <s v="Türkiye"/>
  </r>
  <r>
    <s v="Q4"/>
    <x v="1"/>
    <x v="10"/>
    <m/>
    <s v="HABAŞ SINAİ VE TIBBİ GAZLAR İSTİHSAL ENDÜSTRİSİ A.Ş."/>
    <s v="CDH.02.001"/>
    <s v="Calldesk Panorama - Yazılım Bakımı Hizmeti"/>
    <s v="Univera - Habaş"/>
    <x v="12"/>
    <s v="ServiceCore"/>
    <s v="Enterprise"/>
    <n v="171634.37"/>
    <m/>
    <n v="1"/>
    <m/>
    <n v="171634.37"/>
    <m/>
    <m/>
    <m/>
    <n v="171634.37"/>
    <m/>
    <m/>
    <m/>
    <n v="1000002841"/>
    <m/>
    <m/>
    <s v="Habaş"/>
    <x v="3"/>
    <s v="Yeni Satış"/>
    <s v="Hizmet"/>
    <s v="Bakım ve Destek Hizmeti"/>
    <s v="Diğer"/>
    <x v="0"/>
    <x v="0"/>
    <s v="Yurt İçi"/>
    <s v="Türkiye"/>
  </r>
  <r>
    <s v="Q4"/>
    <x v="1"/>
    <x v="10"/>
    <m/>
    <s v="Eçözüm Bilgi Teknolojileri A.Ş."/>
    <s v="VY.05.007"/>
    <s v="Varuna CRM (Enterprise) Aylık Kiralama"/>
    <s v="Univera - Varuna"/>
    <x v="10"/>
    <s v="Varuna"/>
    <s v="Varuna"/>
    <n v="1500"/>
    <m/>
    <n v="51"/>
    <m/>
    <m/>
    <m/>
    <m/>
    <m/>
    <n v="76500"/>
    <m/>
    <m/>
    <m/>
    <n v="1000002876"/>
    <m/>
    <m/>
    <s v="E Çözüm"/>
    <x v="2"/>
    <s v="Yenileme"/>
    <s v="Lisans"/>
    <s v="Lisans Kiralama"/>
    <s v="Diğer"/>
    <x v="0"/>
    <x v="0"/>
    <s v="Yurt İçi"/>
    <s v="Türkiye"/>
  </r>
  <r>
    <s v="Q4"/>
    <x v="1"/>
    <x v="10"/>
    <m/>
    <s v="TURK ELEKTRONİK PARA ANONİM ŞİRKETİ"/>
    <s v="VY.05.007"/>
    <s v="Varuna CRM (Enterprise) Aylık Kiralama"/>
    <s v="Univera - Varuna"/>
    <x v="10"/>
    <s v="Varuna"/>
    <s v="Varuna"/>
    <n v="2122"/>
    <m/>
    <n v="59"/>
    <m/>
    <m/>
    <m/>
    <m/>
    <m/>
    <n v="125198"/>
    <m/>
    <m/>
    <m/>
    <n v="1000002877"/>
    <m/>
    <m/>
    <s v="Türk Elektronik Para A.Ş."/>
    <x v="2"/>
    <s v="Yenileme"/>
    <s v="Lisans"/>
    <s v="Lisans Kiralama"/>
    <s v="Diğer"/>
    <x v="0"/>
    <x v="0"/>
    <s v="Yurt İçi"/>
    <s v="Türkiye"/>
  </r>
  <r>
    <s v="Q4"/>
    <x v="1"/>
    <x v="10"/>
    <m/>
    <s v="TURK ELEKTRONİK PARA ANONİM ŞİRKETİ"/>
    <s v="VY.05.007"/>
    <s v="Varuna CRM (Enterprise) Aylık Kiralama"/>
    <s v="Univera - Varuna"/>
    <x v="10"/>
    <s v="Varuna"/>
    <s v="Varuna"/>
    <n v="2122"/>
    <m/>
    <n v="2"/>
    <m/>
    <m/>
    <m/>
    <m/>
    <m/>
    <n v="4244"/>
    <m/>
    <m/>
    <m/>
    <n v="1000002878"/>
    <m/>
    <m/>
    <s v="Türk Elektronik Para A.Ş."/>
    <x v="2"/>
    <s v="Yenileme"/>
    <s v="Lisans"/>
    <s v="Lisans Kiralama"/>
    <s v="Diğer"/>
    <x v="0"/>
    <x v="0"/>
    <s v="Yurt İçi"/>
    <s v="Türkiye"/>
  </r>
  <r>
    <s v="Q4"/>
    <x v="1"/>
    <x v="10"/>
    <m/>
    <s v="TURK ELEKTRONİK PARA ANONİM ŞİRKETİ"/>
    <s v="VY.05.007"/>
    <s v="Varuna CRM (Enterprise) Aylık Kiralama"/>
    <s v="Univera - Varuna"/>
    <x v="10"/>
    <s v="Varuna"/>
    <s v="Varuna"/>
    <n v="2122"/>
    <m/>
    <n v="10"/>
    <m/>
    <m/>
    <m/>
    <m/>
    <m/>
    <n v="21220"/>
    <m/>
    <m/>
    <m/>
    <n v="1000002887"/>
    <m/>
    <m/>
    <s v="Türk Elektronik Para A.Ş."/>
    <x v="2"/>
    <s v="Yenileme"/>
    <s v="Lisans"/>
    <s v="Lisans Kiralama"/>
    <s v="Diğer"/>
    <x v="0"/>
    <x v="0"/>
    <s v="Yurt İçi"/>
    <s v="Türkiye"/>
  </r>
  <r>
    <s v="Q4"/>
    <x v="1"/>
    <x v="10"/>
    <m/>
    <s v="TURK FİNANSMAN ANONİM ŞİRKETİ"/>
    <s v="VY.05.007"/>
    <s v="Varuna CRM (Enterprise) Aylık Kiralama"/>
    <s v="Univera - Varuna"/>
    <x v="10"/>
    <s v="Varuna"/>
    <s v="Varuna"/>
    <n v="2122"/>
    <m/>
    <n v="7"/>
    <m/>
    <m/>
    <m/>
    <m/>
    <m/>
    <n v="14854"/>
    <m/>
    <m/>
    <m/>
    <n v="1000002880"/>
    <m/>
    <m/>
    <s v="Türk Finansman A.Ş."/>
    <x v="2"/>
    <s v="Yenileme"/>
    <s v="Lisans"/>
    <s v="Lisans Kiralama"/>
    <s v="Diğer"/>
    <x v="0"/>
    <x v="0"/>
    <s v="Yurt İçi"/>
    <s v="Türkiye"/>
  </r>
  <r>
    <s v="Q4"/>
    <x v="1"/>
    <x v="10"/>
    <m/>
    <s v="UNİVİS BİLİŞİM DESTEK HizmetLERİ SANAYİ VE TİCARET ANONİM ŞİRKETİ"/>
    <s v="VY.05.007"/>
    <s v="Varuna CRM (Enterprise) Aylık Kiralama"/>
    <s v="Univera - Varuna"/>
    <x v="10"/>
    <s v="Varuna"/>
    <s v="Varuna"/>
    <n v="2122"/>
    <m/>
    <n v="8"/>
    <m/>
    <m/>
    <m/>
    <m/>
    <m/>
    <n v="16976"/>
    <m/>
    <m/>
    <m/>
    <n v="1000002879"/>
    <m/>
    <m/>
    <s v="Univis"/>
    <x v="2"/>
    <s v="Yenileme"/>
    <s v="Lisans"/>
    <s v="Lisans Kiralama"/>
    <s v="Param Grup"/>
    <x v="0"/>
    <x v="0"/>
    <s v="Yurt İçi"/>
    <s v="Türkiye"/>
  </r>
  <r>
    <s v="Q4"/>
    <x v="1"/>
    <x v="10"/>
    <m/>
    <s v="MATRIKS BİLGİSAYAR SİSTEMLERİ LTD.ŞTİ"/>
    <s v="UH.01.002"/>
    <s v="Unidox Kontör"/>
    <s v="Univera Kontör Satışı"/>
    <x v="5"/>
    <s v="E-Dönüşüm"/>
    <s v="Unidox"/>
    <n v="2.2589999999999999"/>
    <m/>
    <n v="10000"/>
    <m/>
    <m/>
    <m/>
    <m/>
    <m/>
    <n v="22590"/>
    <m/>
    <m/>
    <m/>
    <n v="1000002889"/>
    <m/>
    <m/>
    <s v="Matriks"/>
    <x v="0"/>
    <s v="Yeni Satış"/>
    <s v="Kontor"/>
    <s v="Kontor Satışı"/>
    <s v="Diğer"/>
    <x v="1"/>
    <x v="2"/>
    <s v="Yurt İçi"/>
    <s v="Türkiye"/>
  </r>
  <r>
    <s v="Q4"/>
    <x v="1"/>
    <x v="10"/>
    <m/>
    <s v="GÖKÇE MEŞRUBAT TİC. A.Ş."/>
    <s v="UH.01.002"/>
    <s v="Unidox Kontör"/>
    <s v="Univera Kontör Satışı"/>
    <x v="6"/>
    <s v="E-Dönüşüm"/>
    <s v="Unidox"/>
    <n v="2.38"/>
    <m/>
    <n v="50000"/>
    <m/>
    <m/>
    <m/>
    <m/>
    <m/>
    <n v="119000"/>
    <m/>
    <m/>
    <m/>
    <n v="1000002858"/>
    <m/>
    <m/>
    <s v="Pernod Ricard"/>
    <x v="0"/>
    <s v="Yeni Satış"/>
    <s v="Kontor"/>
    <s v="Kontor Satışı"/>
    <s v="Diğer"/>
    <x v="0"/>
    <x v="0"/>
    <s v="Yurt İçi"/>
    <s v="Türkiye"/>
  </r>
  <r>
    <s v="Q4"/>
    <x v="1"/>
    <x v="10"/>
    <m/>
    <s v="SİPAR PAZARLAMA TURİZM İNŞ. VE TİC. LTD. ŞTİ"/>
    <s v="UH.01.002"/>
    <s v="Unidox Kontör"/>
    <s v="Univera Kontör Satışı"/>
    <x v="6"/>
    <s v="E-Dönüşüm"/>
    <s v="Unidox"/>
    <n v="1.48"/>
    <m/>
    <n v="100000"/>
    <m/>
    <m/>
    <m/>
    <m/>
    <m/>
    <n v="148000"/>
    <m/>
    <m/>
    <m/>
    <n v="1000002882"/>
    <m/>
    <m/>
    <s v="Sipar Pazarlama"/>
    <x v="0"/>
    <s v="Yeni Satış"/>
    <s v="Kontor"/>
    <s v="Kontor Satışı"/>
    <s v="Diğer"/>
    <x v="0"/>
    <x v="0"/>
    <s v="Yurt İçi"/>
    <s v="Türkiye"/>
  </r>
  <r>
    <s v="Q4"/>
    <x v="1"/>
    <x v="10"/>
    <m/>
    <s v="AYDEM ELEKTRİK PERAKENDE SATIŞ A.Ş"/>
    <s v="QH.02.001"/>
    <s v="Quest Panorama - Yazılım Bakımı, Yaşatma ve Merkezi Destek Hizmeti"/>
    <s v="Univera - Aydem"/>
    <x v="13"/>
    <s v="Quest"/>
    <s v="Enterprise"/>
    <n v="31876"/>
    <m/>
    <n v="1"/>
    <m/>
    <m/>
    <m/>
    <m/>
    <m/>
    <n v="31876"/>
    <m/>
    <m/>
    <m/>
    <n v="1000002890"/>
    <m/>
    <m/>
    <s v="Aydem - Gediz"/>
    <x v="0"/>
    <s v="Yenileme"/>
    <s v="Hizmet"/>
    <s v="Bakım ve Destek Hizmeti"/>
    <s v="Diğer"/>
    <x v="0"/>
    <x v="0"/>
    <s v="Yurt İçi"/>
    <s v="Türkiye"/>
  </r>
  <r>
    <s v="Q4"/>
    <x v="1"/>
    <x v="10"/>
    <m/>
    <s v="GEDİZ ELEKTRİK PERAKENDE SATIŞ A.Ş."/>
    <s v="QH.02.001"/>
    <s v="Quest Panorama - Yazılım Bakımı, Yaşatma ve Merkezi Destek Hizmeti"/>
    <s v="Univera - Aydem"/>
    <x v="13"/>
    <s v="Quest"/>
    <s v="Enterprise"/>
    <n v="31876"/>
    <m/>
    <n v="1"/>
    <m/>
    <m/>
    <m/>
    <m/>
    <m/>
    <n v="31876"/>
    <m/>
    <m/>
    <m/>
    <n v="1000002891"/>
    <m/>
    <m/>
    <s v="Aydem - Gediz"/>
    <x v="0"/>
    <s v="Yenileme"/>
    <s v="Hizmet"/>
    <s v="Bakım ve Destek Hizmeti"/>
    <s v="Diğer"/>
    <x v="0"/>
    <x v="0"/>
    <s v="Yurt İçi"/>
    <s v="Türkiye"/>
  </r>
  <r>
    <s v="Q3"/>
    <x v="1"/>
    <x v="8"/>
    <m/>
    <s v="ERİKLİ SU VE MEŞRUBAT SAN. TİC. A.Ş"/>
    <s v="EH.03.003"/>
    <s v="Enroute Panorama - Uzman Destek Hizmeti"/>
    <s v="Univera - Nestle Waters"/>
    <x v="11"/>
    <s v="Enroute"/>
    <s v="Enroute"/>
    <n v="43750"/>
    <m/>
    <n v="1"/>
    <m/>
    <n v="43750"/>
    <m/>
    <m/>
    <m/>
    <n v="43750"/>
    <m/>
    <m/>
    <m/>
    <m/>
    <m/>
    <m/>
    <s v="Nestle"/>
    <x v="0"/>
    <s v="Yenileme"/>
    <s v="Hizmet"/>
    <s v="Uzman Destek Hizmeti"/>
    <s v="Key Account"/>
    <x v="0"/>
    <x v="0"/>
    <s v="Yurt İçi"/>
    <s v="Türkiye"/>
  </r>
  <r>
    <s v="Q3"/>
    <x v="1"/>
    <x v="8"/>
    <m/>
    <s v="BROWN FORMAN İÇKİ TİC. LTD. ŞTİ."/>
    <s v="EH.01.003"/>
    <s v="Enroute Panorama - Kurulum ve Eğitim Hizmeti"/>
    <s v="Univera - Brown Forman"/>
    <x v="12"/>
    <s v="Enroute"/>
    <s v="Enroute"/>
    <n v="12000"/>
    <m/>
    <n v="1"/>
    <m/>
    <m/>
    <m/>
    <m/>
    <m/>
    <n v="12000"/>
    <m/>
    <m/>
    <m/>
    <m/>
    <m/>
    <m/>
    <s v="Brown Forman"/>
    <x v="0"/>
    <s v="Yeni Satış"/>
    <s v="Hizmet"/>
    <s v="Kurulum ve Eğitim"/>
    <s v="Key Account"/>
    <x v="0"/>
    <x v="0"/>
    <s v="Yurt İçi"/>
    <s v="Türkiye"/>
  </r>
  <r>
    <s v="Q3"/>
    <x v="1"/>
    <x v="8"/>
    <m/>
    <s v="AĞAÇLI OTOMOTİV GIDA TİCARET VE SANAYİ ANONİM ŞİRKETİ"/>
    <s v="EH.03.001"/>
    <s v="Enroute Panorama - Çağrı Merkezi Hizmeti (MSD)"/>
    <s v="Univera - JTI"/>
    <x v="11"/>
    <s v="Enroute"/>
    <s v="Enroute"/>
    <n v="18999"/>
    <m/>
    <n v="15"/>
    <m/>
    <m/>
    <m/>
    <m/>
    <m/>
    <n v="284985"/>
    <m/>
    <m/>
    <m/>
    <m/>
    <m/>
    <m/>
    <s v="JTI"/>
    <x v="0"/>
    <s v="Yenileme"/>
    <s v="Hizmet"/>
    <s v="Çağrı Merkezi"/>
    <s v="Key Account"/>
    <x v="0"/>
    <x v="0"/>
    <s v="Yurt İçi"/>
    <s v="Türkiye"/>
  </r>
  <r>
    <s v="Q3"/>
    <x v="1"/>
    <x v="8"/>
    <m/>
    <s v="YILDIRIMLAR GRUP İHTİYAÇ VE GIDA MAD. TURİZM A.Ş"/>
    <s v="EH.03.001"/>
    <s v="Enroute Panorama - Çağrı Merkezi Hizmeti (MSD)"/>
    <s v="Univera - JTI"/>
    <x v="11"/>
    <s v="Enroute"/>
    <s v="Enroute"/>
    <n v="18999.55"/>
    <m/>
    <n v="2"/>
    <m/>
    <m/>
    <m/>
    <m/>
    <m/>
    <n v="37999.1"/>
    <m/>
    <m/>
    <m/>
    <m/>
    <m/>
    <m/>
    <s v="JTI"/>
    <x v="0"/>
    <s v="Yenileme"/>
    <s v="Hizmet"/>
    <s v="Çağrı Merkezi"/>
    <s v="Key Account"/>
    <x v="0"/>
    <x v="0"/>
    <s v="Yurt İçi"/>
    <s v="Türkiye"/>
  </r>
  <r>
    <s v="Q3"/>
    <x v="1"/>
    <x v="8"/>
    <m/>
    <s v="YUSUF BEKTAŞ GIDA VE İHTİYAÇ MAD. İLETİŞİM NAKLİYE TİC.VE SAN.LTD.ŞTİ."/>
    <s v="EH.03.001"/>
    <s v="Enroute Panorama - Çağrı Merkezi Hizmeti (MSD)"/>
    <s v="Univera - JTI"/>
    <x v="11"/>
    <s v="Enroute"/>
    <s v="Enroute"/>
    <n v="18999.55"/>
    <m/>
    <n v="7"/>
    <m/>
    <m/>
    <m/>
    <m/>
    <m/>
    <n v="132996.85"/>
    <m/>
    <m/>
    <m/>
    <m/>
    <m/>
    <m/>
    <s v="JTI"/>
    <x v="0"/>
    <s v="Yenileme"/>
    <s v="Hizmet"/>
    <s v="Çağrı Merkezi"/>
    <s v="Key Account"/>
    <x v="0"/>
    <x v="0"/>
    <s v="Yurt İçi"/>
    <s v="Türkiye"/>
  </r>
  <r>
    <s v="Q3"/>
    <x v="1"/>
    <x v="8"/>
    <m/>
    <s v="ZÜMRÜT TEKEL ÜRÜNLERİ GIDA PAZ.İNŞ.TAAH.SAN.VE.TİC.LTD ŞTİ"/>
    <s v="EH.03.001"/>
    <s v="Enroute Panorama - Çağrı Merkezi Hizmeti (MSD)"/>
    <s v="Univera - JTI"/>
    <x v="11"/>
    <s v="Enroute"/>
    <s v="Enroute"/>
    <n v="18999.55"/>
    <m/>
    <n v="1"/>
    <m/>
    <m/>
    <m/>
    <m/>
    <m/>
    <n v="18999.55"/>
    <m/>
    <m/>
    <m/>
    <m/>
    <m/>
    <m/>
    <s v="JTI"/>
    <x v="0"/>
    <s v="Yenileme"/>
    <s v="Hizmet"/>
    <s v="Çağrı Merkezi"/>
    <s v="Key Account"/>
    <x v="0"/>
    <x v="0"/>
    <s v="Yurt İçi"/>
    <s v="Türkiye"/>
  </r>
  <r>
    <s v="Q4"/>
    <x v="1"/>
    <x v="10"/>
    <m/>
    <s v="MİYA OTOMASYON VE BARKOD BILISIM SISTEMLERI SAN TİC. VE L.T.D. STI."/>
    <s v="WPH.02.001"/>
    <s v="Webplus Yazılım Bakımı Hizmeti"/>
    <s v="Univera - Kanal"/>
    <x v="5"/>
    <s v="Enroute"/>
    <s v="Webplus"/>
    <n v="384803"/>
    <m/>
    <n v="1"/>
    <m/>
    <n v="384803"/>
    <m/>
    <n v="0"/>
    <m/>
    <n v="384803"/>
    <m/>
    <m/>
    <m/>
    <n v="1000002921"/>
    <m/>
    <m/>
    <s v="Miya"/>
    <x v="0"/>
    <s v="Yenileme"/>
    <s v="Hizmet"/>
    <s v="Bakım ve Destek Hizmeti"/>
    <s v="Diğer"/>
    <x v="1"/>
    <x v="1"/>
    <s v="Yurt İçi"/>
    <s v="Türkiye"/>
  </r>
  <r>
    <s v="Q4"/>
    <x v="1"/>
    <x v="10"/>
    <m/>
    <s v="MİYA OTOMASYON VE BARKOD BILISIM SISTEMLERI SAN TİC. VE L.T.D. STI."/>
    <s v="WPH.02.001"/>
    <s v="Webplus Yazılım Bakımı Hizmeti"/>
    <s v="Univera - Kanal"/>
    <x v="5"/>
    <s v="Enroute"/>
    <s v="Webplus"/>
    <n v="54264"/>
    <m/>
    <n v="1"/>
    <m/>
    <n v="54264"/>
    <m/>
    <n v="0"/>
    <m/>
    <n v="54264"/>
    <m/>
    <m/>
    <m/>
    <n v="1000002922"/>
    <m/>
    <m/>
    <s v="Miya"/>
    <x v="0"/>
    <s v="Yenileme"/>
    <s v="Hizmet"/>
    <s v="Bakım ve Destek Hizmeti"/>
    <s v="Diğer"/>
    <x v="1"/>
    <x v="1"/>
    <s v="Yurt İçi"/>
    <s v="Türkiye"/>
  </r>
  <r>
    <s v="Q4"/>
    <x v="1"/>
    <x v="10"/>
    <m/>
    <s v="MİYA OTOMASYON VE BARKOD BILISIM SISTEMLERI SAN TİC. VE L.T.D. STI."/>
    <s v="WPH.02.001"/>
    <s v="Webplus Yazılım Bakımı Hizmeti"/>
    <s v="Univera - Kanal"/>
    <x v="5"/>
    <s v="Enroute"/>
    <s v="Webplus"/>
    <n v="11240"/>
    <m/>
    <n v="7"/>
    <m/>
    <n v="78680"/>
    <m/>
    <n v="0"/>
    <m/>
    <n v="78680"/>
    <m/>
    <m/>
    <m/>
    <n v="1000002926"/>
    <m/>
    <m/>
    <s v="Miya"/>
    <x v="0"/>
    <s v="Yenileme"/>
    <s v="Hizmet"/>
    <s v="Bakım ve Destek Hizmeti"/>
    <s v="Diğer"/>
    <x v="1"/>
    <x v="1"/>
    <s v="Yurt İçi"/>
    <s v="Türkiye"/>
  </r>
  <r>
    <s v="Q4"/>
    <x v="1"/>
    <x v="10"/>
    <m/>
    <s v="MİYA OTOMASYON VE BARKOD BILISIM SISTEMLERI SAN TİC. VE L.T.D. STI."/>
    <s v="WPH.02.001"/>
    <s v="Webplus Yazılım Bakımı Hizmeti"/>
    <s v="Univera - Kanal"/>
    <x v="5"/>
    <s v="Enroute"/>
    <s v="Webplus"/>
    <n v="11240"/>
    <m/>
    <n v="2"/>
    <m/>
    <n v="22480"/>
    <m/>
    <n v="0"/>
    <m/>
    <n v="22480"/>
    <m/>
    <m/>
    <m/>
    <n v="1000002929"/>
    <m/>
    <m/>
    <s v="Miya"/>
    <x v="0"/>
    <s v="Yenileme"/>
    <s v="Hizmet"/>
    <s v="Bakım ve Destek Hizmeti"/>
    <s v="Diğer"/>
    <x v="1"/>
    <x v="1"/>
    <s v="Yurt İçi"/>
    <s v="Türkiye"/>
  </r>
  <r>
    <s v="Q4"/>
    <x v="1"/>
    <x v="10"/>
    <m/>
    <s v="MİYA OTOMASYON VE BARKOD BILISIM SISTEMLERI SAN TİC. VE L.T.D. STI."/>
    <s v="WPH.02.001"/>
    <s v="Webplus Yazılım Bakımı Hizmeti"/>
    <s v="Univera - Kanal"/>
    <x v="5"/>
    <s v="Enroute"/>
    <s v="Webplus"/>
    <n v="7024"/>
    <m/>
    <n v="1"/>
    <m/>
    <n v="7024"/>
    <m/>
    <n v="0"/>
    <m/>
    <n v="7024"/>
    <m/>
    <m/>
    <m/>
    <n v="1000002929"/>
    <m/>
    <m/>
    <s v="Miya"/>
    <x v="0"/>
    <s v="Yenileme"/>
    <s v="Hizmet"/>
    <s v="Bakım ve Destek Hizmeti"/>
    <s v="Diğer"/>
    <x v="1"/>
    <x v="1"/>
    <s v="Yurt İçi"/>
    <s v="Türkiye"/>
  </r>
  <r>
    <s v="Q4"/>
    <x v="1"/>
    <x v="10"/>
    <m/>
    <s v="MİYA OTOMASYON VE BARKOD BILISIM SISTEMLERI SAN TİC. VE L.T.D. STI."/>
    <s v="WPH.02.001"/>
    <s v="Webplus Yazılım Bakımı Hizmeti"/>
    <s v="Univera - Kanal"/>
    <x v="5"/>
    <s v="Enroute"/>
    <s v="Webplus"/>
    <n v="3148"/>
    <m/>
    <n v="1"/>
    <m/>
    <n v="3148"/>
    <m/>
    <n v="0"/>
    <m/>
    <n v="3148"/>
    <m/>
    <m/>
    <m/>
    <n v="1000002929"/>
    <m/>
    <m/>
    <s v="Miya"/>
    <x v="0"/>
    <s v="Yenileme"/>
    <s v="Hizmet"/>
    <s v="Bakım ve Destek Hizmeti"/>
    <s v="Diğer"/>
    <x v="1"/>
    <x v="1"/>
    <s v="Yurt İçi"/>
    <s v="Türkiye"/>
  </r>
  <r>
    <s v="Q4"/>
    <x v="1"/>
    <x v="10"/>
    <m/>
    <s v="MATRIKS BİLGİSAYAR SİSTEMLERİ LTD.ŞTİ"/>
    <s v="UH.01.002"/>
    <s v="Unidox Kontör"/>
    <s v="Univera Kontör Satışı"/>
    <x v="5"/>
    <s v="E-Dönüşüm"/>
    <s v="Unidox"/>
    <n v="2.2589999999999999"/>
    <m/>
    <n v="10000"/>
    <m/>
    <n v="22590"/>
    <m/>
    <n v="0"/>
    <m/>
    <n v="22590"/>
    <m/>
    <m/>
    <m/>
    <n v="1000002902"/>
    <m/>
    <m/>
    <s v="Matriks"/>
    <x v="0"/>
    <s v="Yeni Satış"/>
    <s v="Kontor"/>
    <s v="Kontor Satışı"/>
    <s v="Diğer"/>
    <x v="1"/>
    <x v="2"/>
    <s v="Yurt İçi"/>
    <s v="Türkiye"/>
  </r>
  <r>
    <s v="Q4"/>
    <x v="1"/>
    <x v="10"/>
    <m/>
    <s v="Mey İçki Sanayi ve Ticaret A.Ş."/>
    <s v="QH.06.001"/>
    <s v="Quest Panorama - Yazılım Geliştirme Hizmeti"/>
    <s v="Univera - Mey İçki"/>
    <x v="18"/>
    <s v="Quest"/>
    <s v="Enterprise"/>
    <n v="20825"/>
    <m/>
    <n v="0.5"/>
    <m/>
    <n v="12250"/>
    <m/>
    <n v="1838"/>
    <m/>
    <n v="10412.5"/>
    <m/>
    <m/>
    <m/>
    <n v="1000002941"/>
    <m/>
    <m/>
    <s v="Mey İçki"/>
    <x v="0"/>
    <s v="Yeni Satış"/>
    <s v="Hizmet"/>
    <s v="Yazılım Geliştirme"/>
    <s v="Key Account"/>
    <x v="0"/>
    <x v="0"/>
    <s v="Yurt İçi"/>
    <s v="Türkiye"/>
  </r>
  <r>
    <s v="Q4"/>
    <x v="1"/>
    <x v="10"/>
    <m/>
    <s v="Mey İçki Sanayi ve Ticaret A.Ş."/>
    <s v="QH.06.001"/>
    <s v="Quest Panorama - Yazılım Geliştirme Hizmeti"/>
    <s v="Univera - Mey İçki"/>
    <x v="18"/>
    <s v="Quest"/>
    <s v="Enterprise"/>
    <n v="20825"/>
    <m/>
    <n v="3"/>
    <m/>
    <n v="73500"/>
    <m/>
    <n v="11025"/>
    <m/>
    <n v="62475"/>
    <m/>
    <m/>
    <m/>
    <n v="1000002941"/>
    <m/>
    <m/>
    <s v="Mey İçki"/>
    <x v="0"/>
    <s v="Yeni Satış"/>
    <s v="Hizmet"/>
    <s v="Yazılım Geliştirme"/>
    <s v="Key Account"/>
    <x v="0"/>
    <x v="0"/>
    <s v="Yurt İçi"/>
    <s v="Türkiye"/>
  </r>
  <r>
    <s v="Q4"/>
    <x v="1"/>
    <x v="10"/>
    <m/>
    <s v="Mey İçki Sanayi ve Ticaret A.Ş."/>
    <s v="QH.06.001"/>
    <s v="Quest Panorama - Yazılım Geliştirme Hizmeti"/>
    <s v="Univera - Mey İçki"/>
    <x v="18"/>
    <s v="Quest"/>
    <s v="Enterprise"/>
    <n v="20825"/>
    <m/>
    <n v="0.75"/>
    <m/>
    <n v="18375"/>
    <m/>
    <n v="2756"/>
    <m/>
    <n v="15618.75"/>
    <m/>
    <m/>
    <m/>
    <n v="1000002941"/>
    <m/>
    <m/>
    <s v="Mey İçki"/>
    <x v="0"/>
    <s v="Yeni Satış"/>
    <s v="Hizmet"/>
    <s v="Yazılım Geliştirme"/>
    <s v="Key Account"/>
    <x v="0"/>
    <x v="0"/>
    <s v="Yurt İçi"/>
    <s v="Türkiye"/>
  </r>
  <r>
    <s v="Q4"/>
    <x v="1"/>
    <x v="10"/>
    <m/>
    <s v="Mey İçki Sanayi ve Ticaret A.Ş."/>
    <s v="QH.01.001"/>
    <s v="Quest Panorama - Proje ve Ürün Yönetimi Danışmanlığı Hizmeti"/>
    <s v="Univera - Mey İçki"/>
    <x v="18"/>
    <s v="Quest"/>
    <s v="Enterprise"/>
    <n v="20825"/>
    <m/>
    <n v="5"/>
    <m/>
    <n v="122500"/>
    <m/>
    <n v="18375"/>
    <m/>
    <n v="104125"/>
    <m/>
    <m/>
    <m/>
    <n v="1000002941"/>
    <m/>
    <m/>
    <s v="Mey İçki"/>
    <x v="0"/>
    <s v="Yeni Satış"/>
    <s v="Hizmet"/>
    <s v="Proje Yönetimi ve Danışmanlık"/>
    <s v="Key Account"/>
    <x v="0"/>
    <x v="0"/>
    <s v="Yurt İçi"/>
    <s v="Türkiye"/>
  </r>
  <r>
    <s v="Q4"/>
    <x v="1"/>
    <x v="10"/>
    <m/>
    <s v="Mey İçki Sanayi ve Ticaret A.Ş."/>
    <s v="QH.01.001"/>
    <s v="Quest Panorama - Proje ve Ürün Yönetimi Danışmanlığı Hizmeti"/>
    <s v="Univera - Mey İçki"/>
    <x v="18"/>
    <s v="Quest"/>
    <s v="Enterprise"/>
    <n v="20825"/>
    <m/>
    <n v="0.5"/>
    <m/>
    <n v="12250"/>
    <m/>
    <n v="1838"/>
    <m/>
    <n v="10412.5"/>
    <m/>
    <m/>
    <m/>
    <n v="1000002941"/>
    <m/>
    <m/>
    <s v="Mey İçki"/>
    <x v="0"/>
    <s v="Yeni Satış"/>
    <s v="Hizmet"/>
    <s v="Proje Yönetimi ve Danışmanlık"/>
    <s v="Key Account"/>
    <x v="0"/>
    <x v="0"/>
    <s v="Yurt İçi"/>
    <s v="Türkiye"/>
  </r>
  <r>
    <s v="Q4"/>
    <x v="1"/>
    <x v="10"/>
    <m/>
    <s v="Mey İçki Sanayi ve Ticaret A.Ş."/>
    <s v="QH.01.001"/>
    <s v="Quest Panorama - Proje ve Ürün Yönetimi Danışmanlığı Hizmeti"/>
    <s v="Univera - Mey İçki"/>
    <x v="18"/>
    <s v="Quest"/>
    <s v="Enterprise"/>
    <n v="20825"/>
    <m/>
    <n v="2"/>
    <m/>
    <n v="49000"/>
    <m/>
    <n v="7350"/>
    <m/>
    <n v="41650"/>
    <m/>
    <m/>
    <m/>
    <n v="1000002941"/>
    <m/>
    <m/>
    <s v="Mey İçki"/>
    <x v="0"/>
    <s v="Yeni Satış"/>
    <s v="Hizmet"/>
    <s v="Proje Yönetimi ve Danışmanlık"/>
    <s v="Key Account"/>
    <x v="0"/>
    <x v="0"/>
    <s v="Yurt İçi"/>
    <s v="Türkiye"/>
  </r>
  <r>
    <s v="Q4"/>
    <x v="1"/>
    <x v="10"/>
    <m/>
    <s v="Mey İçki Sanayi ve Ticaret A.Ş."/>
    <s v="QH.01.001"/>
    <s v="Quest Panorama - Proje ve Ürün Yönetimi Danışmanlığı Hizmeti"/>
    <s v="Univera - Mey İçki"/>
    <x v="18"/>
    <s v="Quest"/>
    <s v="Enterprise"/>
    <n v="20825"/>
    <m/>
    <n v="5"/>
    <m/>
    <n v="122500"/>
    <m/>
    <n v="18375"/>
    <m/>
    <n v="104125"/>
    <m/>
    <m/>
    <m/>
    <n v="1000002941"/>
    <m/>
    <m/>
    <s v="Mey İçki"/>
    <x v="0"/>
    <s v="Yeni Satış"/>
    <s v="Hizmet"/>
    <s v="Proje Yönetimi ve Danışmanlık"/>
    <s v="Key Account"/>
    <x v="0"/>
    <x v="0"/>
    <s v="Yurt İçi"/>
    <s v="Türkiye"/>
  </r>
  <r>
    <s v="Q3"/>
    <x v="1"/>
    <x v="8"/>
    <m/>
    <s v="JTI Tütün Ürünleri Pazarlama A.Ş."/>
    <s v="EH.05.001"/>
    <s v="Enroute Panorama - Yazılım Geliştirme Hizmeti"/>
    <s v="Univera - JTI"/>
    <x v="11"/>
    <s v="Enroute"/>
    <s v="Enroute"/>
    <n v="11900"/>
    <m/>
    <n v="20"/>
    <m/>
    <m/>
    <m/>
    <m/>
    <m/>
    <n v="238000"/>
    <m/>
    <m/>
    <m/>
    <m/>
    <m/>
    <m/>
    <s v="JTI"/>
    <x v="0"/>
    <s v="Yeni Satış"/>
    <s v="Hizmet"/>
    <s v="Yazılım Geliştirme"/>
    <s v="Key Account"/>
    <x v="0"/>
    <x v="0"/>
    <s v="Yurt İçi"/>
    <s v="Türkiye"/>
  </r>
  <r>
    <s v="Q3"/>
    <x v="1"/>
    <x v="8"/>
    <m/>
    <s v="Şölen Çikolata Gıda Sanayi Ve Ticaret A. Ş."/>
    <s v="EH.05.001"/>
    <s v="Enroute Panorama - Yazılım Geliştirme Hizmeti"/>
    <s v="Univera - Şölen"/>
    <x v="19"/>
    <s v="Enroute"/>
    <s v="Enroute"/>
    <n v="19600"/>
    <m/>
    <n v="3"/>
    <m/>
    <m/>
    <m/>
    <m/>
    <m/>
    <n v="58800"/>
    <m/>
    <m/>
    <m/>
    <m/>
    <m/>
    <m/>
    <s v="Şölen"/>
    <x v="0"/>
    <s v="Yeni Satış"/>
    <s v="Hizmet"/>
    <s v="Yazılım Geliştirme"/>
    <s v="Key Account"/>
    <x v="0"/>
    <x v="0"/>
    <s v="Yurt İçi"/>
    <s v="Türkiye"/>
  </r>
  <r>
    <s v="Q3"/>
    <x v="1"/>
    <x v="8"/>
    <m/>
    <s v="Şölen Çikolata Gıda Sanayi Ve Ticaret A. Ş."/>
    <s v="EH.05.001"/>
    <s v="Enroute Panorama - Yazılım Geliştirme Hizmeti"/>
    <s v="Univera - Şölen"/>
    <x v="19"/>
    <s v="Enroute"/>
    <s v="Enroute"/>
    <n v="17500"/>
    <m/>
    <n v="17.5"/>
    <m/>
    <m/>
    <m/>
    <m/>
    <m/>
    <n v="306250"/>
    <m/>
    <m/>
    <m/>
    <m/>
    <m/>
    <m/>
    <s v="Şölen"/>
    <x v="0"/>
    <s v="Yeni Satış"/>
    <s v="Hizmet"/>
    <s v="Yazılım Geliştirme"/>
    <s v="Key Account"/>
    <x v="0"/>
    <x v="0"/>
    <s v="Yurt İçi"/>
    <s v="Türkiye"/>
  </r>
  <r>
    <s v="Q3"/>
    <x v="1"/>
    <x v="8"/>
    <m/>
    <s v="Şölen Çikolata Gıda Sanayi Ve Ticaret A. Ş."/>
    <s v="EH.05.001"/>
    <s v="Enroute Panorama - Yazılım Geliştirme Hizmeti"/>
    <s v="Univera - Şölen"/>
    <x v="19"/>
    <s v="Enroute"/>
    <s v="Enroute"/>
    <n v="17500"/>
    <m/>
    <n v="3.5"/>
    <m/>
    <m/>
    <m/>
    <m/>
    <m/>
    <n v="61250"/>
    <m/>
    <m/>
    <m/>
    <m/>
    <m/>
    <m/>
    <s v="Şölen"/>
    <x v="0"/>
    <s v="Yeni Satış"/>
    <s v="Hizmet"/>
    <s v="Yazılım Geliştirme"/>
    <s v="Key Account"/>
    <x v="0"/>
    <x v="0"/>
    <s v="Yurt İçi"/>
    <s v="Türkiye"/>
  </r>
  <r>
    <s v="Q3"/>
    <x v="1"/>
    <x v="8"/>
    <m/>
    <s v="Şölen Çikolata Gıda Sanayi Ve Ticaret A. Ş."/>
    <s v="EH.05.001"/>
    <s v="Enroute Panorama - Yazılım Geliştirme Hizmeti"/>
    <s v="Univera - Şölen"/>
    <x v="19"/>
    <s v="Enroute"/>
    <s v="Enroute"/>
    <n v="7290"/>
    <m/>
    <n v="11.72"/>
    <m/>
    <m/>
    <m/>
    <m/>
    <m/>
    <n v="85438.8"/>
    <m/>
    <m/>
    <m/>
    <m/>
    <m/>
    <m/>
    <s v="Şölen"/>
    <x v="0"/>
    <s v="Yeni Satış"/>
    <s v="Hizmet"/>
    <s v="Yazılım Geliştirme"/>
    <s v="Key Account"/>
    <x v="0"/>
    <x v="0"/>
    <s v="Yurt İçi"/>
    <s v="Türkiye"/>
  </r>
  <r>
    <s v="Q3"/>
    <x v="1"/>
    <x v="8"/>
    <m/>
    <s v="Şölen Çikolata Gıda Sanayi Ve Ticaret A. Ş."/>
    <s v="EH.05.001"/>
    <s v="Enroute Panorama - Yazılım Geliştirme Hizmeti"/>
    <s v="Univera - Şölen"/>
    <x v="19"/>
    <s v="Enroute"/>
    <s v="Enroute"/>
    <n v="7290"/>
    <m/>
    <n v="6.11"/>
    <m/>
    <m/>
    <m/>
    <m/>
    <m/>
    <n v="44541.9"/>
    <m/>
    <m/>
    <m/>
    <m/>
    <m/>
    <m/>
    <s v="Şölen"/>
    <x v="0"/>
    <s v="Yeni Satış"/>
    <s v="Hizmet"/>
    <s v="Yazılım Geliştirme"/>
    <s v="Key Account"/>
    <x v="0"/>
    <x v="0"/>
    <s v="Yurt İçi"/>
    <s v="Türkiye"/>
  </r>
  <r>
    <s v="Q3"/>
    <x v="1"/>
    <x v="8"/>
    <m/>
    <s v="Şölen Çikolata Gıda Sanayi Ve Ticaret A. Ş."/>
    <s v="EH.05.001"/>
    <s v="Enroute Panorama - Yazılım Geliştirme Hizmeti"/>
    <s v="Univera - Şölen"/>
    <x v="19"/>
    <s v="Enroute"/>
    <s v="Enroute"/>
    <n v="7290"/>
    <m/>
    <n v="2.81"/>
    <m/>
    <m/>
    <m/>
    <m/>
    <m/>
    <n v="20484.900000000001"/>
    <m/>
    <m/>
    <m/>
    <m/>
    <m/>
    <m/>
    <s v="Şölen"/>
    <x v="0"/>
    <s v="Yeni Satış"/>
    <s v="Hizmet"/>
    <s v="Yazılım Geliştirme"/>
    <s v="Key Account"/>
    <x v="0"/>
    <x v="0"/>
    <s v="Yurt İçi"/>
    <s v="Türkiye"/>
  </r>
  <r>
    <s v="Q3"/>
    <x v="1"/>
    <x v="8"/>
    <m/>
    <s v="Şölen Çikolata Gıda Sanayi Ve Ticaret A. Ş."/>
    <s v="EH.05.001"/>
    <s v="Enroute Panorama - Yazılım Geliştirme Hizmeti"/>
    <s v="Univera - Şölen"/>
    <x v="19"/>
    <s v="Enroute"/>
    <s v="Enroute"/>
    <n v="7290"/>
    <m/>
    <n v="3"/>
    <m/>
    <m/>
    <m/>
    <m/>
    <m/>
    <n v="21870"/>
    <m/>
    <m/>
    <m/>
    <m/>
    <m/>
    <m/>
    <s v="Şölen"/>
    <x v="0"/>
    <s v="Yeni Satış"/>
    <s v="Hizmet"/>
    <s v="Yazılım Geliştirme"/>
    <s v="Key Account"/>
    <x v="0"/>
    <x v="0"/>
    <s v="Yurt İçi"/>
    <s v="Türkiye"/>
  </r>
  <r>
    <s v="Q3"/>
    <x v="1"/>
    <x v="8"/>
    <m/>
    <s v="adana pazarlama dağıtım ve tic ltd.şti"/>
    <s v="EH.02.001"/>
    <s v="Enroute Panorama - Yazılım Bakımı, Yaşatma ve Merkezi Destek Hizmeti"/>
    <s v="Univera - Nestle Waters"/>
    <x v="16"/>
    <s v="Enroute"/>
    <s v="Enroute"/>
    <n v="13227.5"/>
    <m/>
    <n v="1"/>
    <m/>
    <m/>
    <m/>
    <m/>
    <m/>
    <n v="13227.5"/>
    <m/>
    <m/>
    <m/>
    <m/>
    <m/>
    <m/>
    <s v="Nestle"/>
    <x v="0"/>
    <s v="Yeni Satış"/>
    <s v="Hizmet"/>
    <s v="Bakım ve Destek Hizmeti"/>
    <s v="Key Account"/>
    <x v="0"/>
    <x v="0"/>
    <s v="Yurt İçi"/>
    <s v="Türkiye"/>
  </r>
  <r>
    <s v="Q3"/>
    <x v="1"/>
    <x v="8"/>
    <m/>
    <s v="ADANA PAZARLAMA DAĞITIM VE TİC.LDT.ŞTİ"/>
    <s v="EH.02.001"/>
    <s v="Enroute Panorama - Yazılım Bakımı, Yaşatma ve Merkezi Destek Hizmeti"/>
    <s v="Univera - Nestle Waters"/>
    <x v="16"/>
    <s v="Enroute"/>
    <s v="Enroute"/>
    <n v="13227.5"/>
    <m/>
    <n v="1"/>
    <m/>
    <m/>
    <m/>
    <m/>
    <m/>
    <n v="13227.5"/>
    <m/>
    <m/>
    <m/>
    <m/>
    <m/>
    <m/>
    <s v="Nestle"/>
    <x v="0"/>
    <s v="Yeni Satış"/>
    <s v="Hizmet"/>
    <s v="Bakım ve Destek Hizmeti"/>
    <s v="Key Account"/>
    <x v="0"/>
    <x v="0"/>
    <s v="Yurt İçi"/>
    <s v="Türkiye"/>
  </r>
  <r>
    <s v="Q3"/>
    <x v="1"/>
    <x v="8"/>
    <m/>
    <s v="ERBAK - ULUDAĞ PAZARLAMA SATIŞ VE DAĞITIM ANONİM ŞİRKETİ"/>
    <s v="EH.02.001"/>
    <s v="Enroute Panorama - Yazılım Bakımı, Yaşatma ve Merkezi Destek Hizmeti"/>
    <s v="Univera - Uludağ İçecek"/>
    <x v="19"/>
    <s v="Enroute"/>
    <s v="Enroute"/>
    <n v="26272.400000000001"/>
    <m/>
    <n v="1"/>
    <m/>
    <m/>
    <m/>
    <m/>
    <m/>
    <n v="26272.400000000001"/>
    <m/>
    <m/>
    <m/>
    <m/>
    <m/>
    <m/>
    <s v="Uludağ İçecek"/>
    <x v="0"/>
    <s v="Yenileme"/>
    <s v="Hizmet"/>
    <s v="Bakım ve Destek Hizmeti"/>
    <s v="Key Account"/>
    <x v="0"/>
    <x v="0"/>
    <s v="Yurt İçi"/>
    <s v="Türkiye"/>
  </r>
  <r>
    <s v="Q3"/>
    <x v="1"/>
    <x v="8"/>
    <m/>
    <s v="ERİKLİ SU VE MEŞRUBAT SAN. TİC. A.Ş"/>
    <s v="EH.02.001"/>
    <s v="Enroute Panorama - Yazılım Bakımı, Yaşatma ve Merkezi Destek Hizmeti"/>
    <s v="Univera - Nestle Waters"/>
    <x v="11"/>
    <s v="Enroute"/>
    <s v="Enroute"/>
    <n v="328156.52"/>
    <m/>
    <n v="1"/>
    <m/>
    <m/>
    <m/>
    <m/>
    <m/>
    <n v="328156.52"/>
    <m/>
    <m/>
    <m/>
    <m/>
    <m/>
    <m/>
    <s v="Nestle"/>
    <x v="0"/>
    <s v="Yenileme"/>
    <s v="Hizmet"/>
    <s v="Bakım ve Destek Hizmeti"/>
    <s v="Key Account"/>
    <x v="0"/>
    <x v="0"/>
    <s v="Yurt İçi"/>
    <s v="Türkiye"/>
  </r>
  <r>
    <s v="Q3"/>
    <x v="1"/>
    <x v="8"/>
    <m/>
    <s v="JTI INTERNATIONAL SA"/>
    <s v="EH.02.001"/>
    <s v="Enroute Panorama - Yazılım Bakımı, Yaşatma ve Merkezi Destek Hizmeti"/>
    <s v="Univera - JTI İran"/>
    <x v="16"/>
    <s v="Enroute"/>
    <s v="Enroute"/>
    <n v="170068.208522"/>
    <m/>
    <n v="6"/>
    <m/>
    <m/>
    <m/>
    <m/>
    <m/>
    <n v="1020409.251132"/>
    <m/>
    <m/>
    <m/>
    <n v="1000001765"/>
    <m/>
    <m/>
    <s v="JTI"/>
    <x v="0"/>
    <s v="Yenileme"/>
    <s v="Hizmet"/>
    <s v="Bakım ve Destek Hizmeti"/>
    <s v="Key Account"/>
    <x v="0"/>
    <x v="0"/>
    <s v="Yurt Dışı"/>
    <s v="İsviçre"/>
  </r>
  <r>
    <s v="Q3"/>
    <x v="1"/>
    <x v="8"/>
    <m/>
    <s v="Nestle Gıda Sanayi A.Ş."/>
    <s v="EH.02.001"/>
    <s v="Enroute Panorama - Yazılım Bakımı, Yaşatma ve Merkezi Destek Hizmeti"/>
    <s v="Univera - Nestle Professional"/>
    <x v="11"/>
    <s v="Enroute"/>
    <s v="Enroute"/>
    <n v="328156.52"/>
    <m/>
    <n v="1"/>
    <m/>
    <m/>
    <m/>
    <m/>
    <m/>
    <n v="328156.52"/>
    <m/>
    <m/>
    <m/>
    <m/>
    <m/>
    <m/>
    <s v="Nestle"/>
    <x v="0"/>
    <s v="Yenileme"/>
    <s v="Hizmet"/>
    <s v="Bakım ve Destek Hizmeti"/>
    <s v="Key Account"/>
    <x v="0"/>
    <x v="0"/>
    <s v="Yurt İçi"/>
    <s v="Türkiye"/>
  </r>
  <r>
    <s v="Q3"/>
    <x v="1"/>
    <x v="8"/>
    <m/>
    <s v="Nestle Gıda Sanayi A.Ş."/>
    <s v="EH.02.001"/>
    <s v="Enroute Panorama - Yazılım Bakımı, Yaşatma ve Merkezi Destek Hizmeti"/>
    <s v="Univera - Nestle Retail"/>
    <x v="11"/>
    <s v="Enroute"/>
    <s v="Enroute"/>
    <n v="328156.52"/>
    <m/>
    <n v="1"/>
    <m/>
    <m/>
    <m/>
    <m/>
    <m/>
    <n v="328156.52"/>
    <m/>
    <m/>
    <m/>
    <m/>
    <m/>
    <m/>
    <s v="Nestle"/>
    <x v="0"/>
    <s v="Yenileme"/>
    <s v="Hizmet"/>
    <s v="Bakım ve Destek Hizmeti"/>
    <s v="Key Account"/>
    <x v="0"/>
    <x v="0"/>
    <s v="Yurt İçi"/>
    <s v="Türkiye"/>
  </r>
  <r>
    <s v="Q3"/>
    <x v="1"/>
    <x v="8"/>
    <m/>
    <s v="ERİKLİ SU VE MEŞRUBAT SAN. TİC. A.Ş"/>
    <s v="EH.03.003"/>
    <s v="Enroute Panorama - Uzman Destek Hizmeti"/>
    <s v="Univera - Nestle Waters"/>
    <x v="11"/>
    <s v="Enroute"/>
    <s v="Enroute"/>
    <n v="43750"/>
    <m/>
    <n v="1"/>
    <m/>
    <n v="43750"/>
    <m/>
    <m/>
    <m/>
    <n v="43750"/>
    <m/>
    <m/>
    <m/>
    <m/>
    <m/>
    <m/>
    <s v="Nestle"/>
    <x v="0"/>
    <s v="Yenileme"/>
    <s v="Hizmet"/>
    <s v="Uzman Destek Hizmeti"/>
    <s v="Key Account"/>
    <x v="0"/>
    <x v="0"/>
    <s v="Yurt İçi"/>
    <s v="Türkiye"/>
  </r>
  <r>
    <s v="Q3"/>
    <x v="1"/>
    <x v="8"/>
    <m/>
    <s v="ERİKLİ SU VE MEŞRUBAT SAN. TİC. A.Ş"/>
    <s v="EH.03.003"/>
    <s v="Enroute Panorama - Uzman Destek Hizmeti"/>
    <s v="Univera - Nestle Waters"/>
    <x v="11"/>
    <s v="Enroute"/>
    <s v="Enroute"/>
    <n v="43750"/>
    <m/>
    <n v="1"/>
    <m/>
    <n v="43750"/>
    <m/>
    <m/>
    <m/>
    <n v="43750"/>
    <m/>
    <m/>
    <m/>
    <m/>
    <m/>
    <m/>
    <s v="Nestle"/>
    <x v="0"/>
    <s v="Yenileme"/>
    <s v="Hizmet"/>
    <s v="Uzman Destek Hizmeti"/>
    <s v="Key Account"/>
    <x v="0"/>
    <x v="0"/>
    <s v="Yurt İçi"/>
    <s v="Türkiye"/>
  </r>
  <r>
    <s v="Q3"/>
    <x v="1"/>
    <x v="8"/>
    <m/>
    <s v="JTI Tütün Ürünleri Pazarlama A.Ş."/>
    <s v="EH.05.002"/>
    <s v="Enroute Panorama - Rapor Gelistirme Hizmeti"/>
    <s v="Univera - JTI"/>
    <x v="11"/>
    <s v="Enroute"/>
    <s v="Enroute"/>
    <n v="11900"/>
    <m/>
    <n v="5"/>
    <m/>
    <m/>
    <m/>
    <m/>
    <m/>
    <n v="59500"/>
    <m/>
    <m/>
    <m/>
    <m/>
    <m/>
    <m/>
    <s v="JTI"/>
    <x v="0"/>
    <s v="Yeni Satış"/>
    <s v="Lisans"/>
    <s v="Lisans Satışı"/>
    <s v="Key Account"/>
    <x v="0"/>
    <x v="0"/>
    <s v="Yurt İçi"/>
    <s v="Türkiye"/>
  </r>
  <r>
    <s v="Q3"/>
    <x v="1"/>
    <x v="8"/>
    <m/>
    <s v="JTI Tütün Ürünleri Pazarlama A.Ş."/>
    <s v="EH.01.001"/>
    <s v="Enroute Panorama - Proje ve Ürün Yönetimi Danışmanlığı Hizmeti"/>
    <s v="Univera - JTI"/>
    <x v="11"/>
    <s v="Enroute"/>
    <s v="Enroute"/>
    <n v="11100.92"/>
    <m/>
    <n v="17"/>
    <m/>
    <m/>
    <m/>
    <m/>
    <m/>
    <n v="188715.64"/>
    <m/>
    <m/>
    <m/>
    <m/>
    <m/>
    <m/>
    <s v="JTI"/>
    <x v="0"/>
    <s v="Yeni Satış"/>
    <s v="Hizmet"/>
    <s v="Proje Yönetimi ve Danışmanlık"/>
    <s v="Key Account"/>
    <x v="0"/>
    <x v="0"/>
    <s v="Yurt İçi"/>
    <s v="Türkiye"/>
  </r>
  <r>
    <s v="Q3"/>
    <x v="1"/>
    <x v="8"/>
    <m/>
    <s v="Şölen Çikolata Gıda Sanayi Ve Ticaret A. Ş."/>
    <s v="EH.01.001"/>
    <s v="Enroute Panorama - Proje ve Ürün Yönetimi Danışmanlığı Hizmeti"/>
    <s v="Univera - Şölen"/>
    <x v="19"/>
    <s v="Enroute"/>
    <s v="Enroute"/>
    <n v="19600"/>
    <m/>
    <n v="1"/>
    <m/>
    <m/>
    <m/>
    <m/>
    <m/>
    <n v="19600"/>
    <m/>
    <m/>
    <m/>
    <m/>
    <m/>
    <m/>
    <s v="Şölen"/>
    <x v="0"/>
    <s v="Yeni Satış"/>
    <s v="Hizmet"/>
    <s v="Proje Yönetimi ve Danışmanlık"/>
    <s v="Key Account"/>
    <x v="0"/>
    <x v="0"/>
    <s v="Yurt İçi"/>
    <s v="Türkiye"/>
  </r>
  <r>
    <s v="Q3"/>
    <x v="1"/>
    <x v="8"/>
    <m/>
    <s v="Şölen Çikolata Gıda Sanayi Ve Ticaret A. Ş."/>
    <s v="EH.01.001"/>
    <s v="Enroute Panorama - Proje ve Ürün Yönetimi Danışmanlığı Hizmeti"/>
    <s v="Univera - Şölen"/>
    <x v="19"/>
    <s v="Enroute"/>
    <s v="Enroute"/>
    <n v="17500"/>
    <m/>
    <n v="4"/>
    <m/>
    <m/>
    <m/>
    <m/>
    <m/>
    <n v="70000"/>
    <m/>
    <m/>
    <m/>
    <m/>
    <m/>
    <m/>
    <s v="Şölen"/>
    <x v="0"/>
    <s v="Yeni Satış"/>
    <s v="Hizmet"/>
    <s v="Proje Yönetimi ve Danışmanlık"/>
    <s v="Key Account"/>
    <x v="0"/>
    <x v="0"/>
    <s v="Yurt İçi"/>
    <s v="Türkiye"/>
  </r>
  <r>
    <s v="Q3"/>
    <x v="1"/>
    <x v="8"/>
    <m/>
    <s v="Şölen Çikolata Gıda Sanayi Ve Ticaret A. Ş."/>
    <s v="EH.01.001"/>
    <s v="Enroute Panorama - Proje ve Ürün Yönetimi Danışmanlığı Hizmeti"/>
    <s v="Univera - Şölen"/>
    <x v="19"/>
    <s v="Enroute"/>
    <s v="Enroute"/>
    <n v="17500"/>
    <m/>
    <n v="1"/>
    <m/>
    <m/>
    <m/>
    <m/>
    <m/>
    <n v="17500"/>
    <m/>
    <m/>
    <m/>
    <m/>
    <m/>
    <m/>
    <s v="Şölen"/>
    <x v="0"/>
    <s v="Yeni Satış"/>
    <s v="Hizmet"/>
    <s v="Proje Yönetimi ve Danışmanlık"/>
    <s v="Key Account"/>
    <x v="0"/>
    <x v="0"/>
    <s v="Yurt İçi"/>
    <s v="Türkiye"/>
  </r>
  <r>
    <s v="Q3"/>
    <x v="1"/>
    <x v="8"/>
    <m/>
    <s v="Şölen Çikolata Gıda Sanayi Ve Ticaret A. Ş."/>
    <s v="EH.01.001"/>
    <s v="Enroute Panorama - Proje ve Ürün Yönetimi Danışmanlığı Hizmeti"/>
    <s v="Univera - Şölen"/>
    <x v="19"/>
    <s v="Enroute"/>
    <s v="Enroute"/>
    <n v="6541"/>
    <m/>
    <n v="1"/>
    <m/>
    <m/>
    <m/>
    <m/>
    <m/>
    <n v="6541"/>
    <m/>
    <m/>
    <m/>
    <m/>
    <m/>
    <m/>
    <s v="Şölen"/>
    <x v="0"/>
    <s v="Yeni Satış"/>
    <s v="Hizmet"/>
    <s v="Proje Yönetimi ve Danışmanlık"/>
    <s v="Key Account"/>
    <x v="0"/>
    <x v="0"/>
    <s v="Yurt İçi"/>
    <s v="Türkiye"/>
  </r>
  <r>
    <s v="Q3"/>
    <x v="1"/>
    <x v="8"/>
    <m/>
    <s v="Şölen Çikolata Gıda Sanayi Ve Ticaret A. Ş."/>
    <s v="EH.01.001"/>
    <s v="Enroute Panorama - Proje ve Ürün Yönetimi Danışmanlığı Hizmeti"/>
    <s v="Univera - Şölen"/>
    <x v="19"/>
    <s v="Enroute"/>
    <s v="Enroute"/>
    <n v="7290"/>
    <m/>
    <n v="2"/>
    <m/>
    <m/>
    <m/>
    <m/>
    <m/>
    <n v="14580"/>
    <m/>
    <m/>
    <m/>
    <m/>
    <m/>
    <m/>
    <s v="Şölen"/>
    <x v="0"/>
    <s v="Yeni Satış"/>
    <s v="Hizmet"/>
    <s v="Proje Yönetimi ve Danışmanlık"/>
    <s v="Key Account"/>
    <x v="0"/>
    <x v="0"/>
    <s v="Yurt İçi"/>
    <s v="Türkiye"/>
  </r>
  <r>
    <s v="Q3"/>
    <x v="1"/>
    <x v="8"/>
    <m/>
    <s v="Şölen Çikolata Gıda Sanayi Ve Ticaret A. Ş."/>
    <s v="EH.01.001"/>
    <s v="Enroute Panorama - Proje ve Ürün Yönetimi Danışmanlığı Hizmeti"/>
    <s v="Univera - Şölen"/>
    <x v="19"/>
    <s v="Enroute"/>
    <s v="Enroute"/>
    <n v="6451.2"/>
    <m/>
    <n v="1"/>
    <m/>
    <m/>
    <m/>
    <m/>
    <m/>
    <n v="6451.2"/>
    <m/>
    <m/>
    <m/>
    <m/>
    <m/>
    <m/>
    <s v="Şölen"/>
    <x v="0"/>
    <s v="Yeni Satış"/>
    <s v="Hizmet"/>
    <s v="Proje Yönetimi ve Danışmanlık"/>
    <s v="Key Account"/>
    <x v="0"/>
    <x v="0"/>
    <s v="Yurt İçi"/>
    <s v="Türkiye"/>
  </r>
  <r>
    <s v="Q3"/>
    <x v="1"/>
    <x v="8"/>
    <m/>
    <s v="Şölen Çikolata Gıda Sanayi Ve Ticaret A. Ş."/>
    <s v="EH.01.001"/>
    <s v="Enroute Panorama - Proje ve Ürün Yönetimi Danışmanlığı Hizmeti"/>
    <s v="Univera - Şölen"/>
    <x v="19"/>
    <s v="Enroute"/>
    <s v="Enroute"/>
    <n v="17500"/>
    <m/>
    <n v="2.78"/>
    <m/>
    <m/>
    <m/>
    <m/>
    <m/>
    <n v="48650"/>
    <m/>
    <m/>
    <m/>
    <m/>
    <m/>
    <m/>
    <s v="Şölen"/>
    <x v="0"/>
    <s v="Yeni Satış"/>
    <s v="Hizmet"/>
    <s v="Proje Yönetimi ve Danışmanlık"/>
    <s v="Key Account"/>
    <x v="0"/>
    <x v="0"/>
    <s v="Yurt İçi"/>
    <s v="Türkiye"/>
  </r>
  <r>
    <s v="Q3"/>
    <x v="1"/>
    <x v="8"/>
    <m/>
    <s v="adana pazarlama dağıtım ve tic ltd.şti"/>
    <s v="EY.02.011"/>
    <s v="Enroute Panorama - Panel - Çoklu Proje Birleştirme Mobil Uygulama Yazılımı"/>
    <s v="Univera - Nestle Waters"/>
    <x v="16"/>
    <s v="Enroute"/>
    <s v="Enroute"/>
    <n v="12025"/>
    <m/>
    <n v="5"/>
    <m/>
    <m/>
    <m/>
    <m/>
    <m/>
    <n v="60125"/>
    <m/>
    <m/>
    <m/>
    <m/>
    <m/>
    <m/>
    <s v="Nestle"/>
    <x v="0"/>
    <s v="Yeni Satış"/>
    <s v="Lisans"/>
    <s v="Lisans Satışı"/>
    <s v="Key Account"/>
    <x v="0"/>
    <x v="0"/>
    <s v="Yurt İçi"/>
    <s v="Türkiye"/>
  </r>
  <r>
    <s v="Q3"/>
    <x v="1"/>
    <x v="8"/>
    <m/>
    <s v="ADANA PAZARLAMA DAĞITIM VE TİC.LDT.ŞTİ"/>
    <s v="EY.02.011"/>
    <s v="Enroute Panorama - Panel - Çoklu Proje Birleştirme Mobil Uygulama Yazılımı"/>
    <s v="Univera - Nestle Waters"/>
    <x v="16"/>
    <s v="Enroute"/>
    <s v="Enroute"/>
    <n v="12025"/>
    <m/>
    <n v="5"/>
    <m/>
    <m/>
    <m/>
    <m/>
    <m/>
    <n v="60125"/>
    <m/>
    <m/>
    <m/>
    <m/>
    <m/>
    <m/>
    <s v="Nestle"/>
    <x v="0"/>
    <s v="Yeni Satış"/>
    <s v="Lisans"/>
    <s v="Lisans Satışı"/>
    <s v="Key Account"/>
    <x v="0"/>
    <x v="0"/>
    <s v="Yurt İçi"/>
    <s v="Türkiye"/>
  </r>
  <r>
    <s v="Q4"/>
    <x v="1"/>
    <x v="10"/>
    <m/>
    <s v="MARSHALL BOYA VE VERNİK SANAYİ A.Ş."/>
    <s v="EH.06.001"/>
    <s v="Enroute Panorama - Hosting Hizmeti"/>
    <s v="Univera - Marshall"/>
    <x v="18"/>
    <s v="Hosting"/>
    <s v="Enterprise"/>
    <n v="81716.25"/>
    <m/>
    <n v="12"/>
    <m/>
    <n v="980595"/>
    <m/>
    <n v="0"/>
    <m/>
    <n v="980595"/>
    <m/>
    <m/>
    <m/>
    <n v="1000002950"/>
    <m/>
    <m/>
    <s v="Marshall"/>
    <x v="0"/>
    <s v="Yenileme"/>
    <s v="Hizmet"/>
    <s v="Hosting"/>
    <s v="Diğer"/>
    <x v="0"/>
    <x v="0"/>
    <s v="Yurt İçi"/>
    <s v="Türkiye"/>
  </r>
  <r>
    <s v="Q3"/>
    <x v="1"/>
    <x v="8"/>
    <m/>
    <s v="ERİKLİ SU VE MEŞRUBAT SAN. TİC. A.Ş"/>
    <s v="EH.03.001"/>
    <s v="Enroute Panorama - Çağrı Merkezi Hizmeti (MSD)"/>
    <s v="Univera - Nestle Waters"/>
    <x v="11"/>
    <s v="Enroute"/>
    <s v="Enroute"/>
    <n v="16987.900000000001"/>
    <m/>
    <n v="109"/>
    <m/>
    <m/>
    <m/>
    <m/>
    <m/>
    <n v="1851681.1"/>
    <m/>
    <m/>
    <m/>
    <m/>
    <m/>
    <m/>
    <s v="Nestle"/>
    <x v="0"/>
    <s v="Yenileme"/>
    <s v="Hizmet"/>
    <s v="Çağrı Merkezi"/>
    <s v="Key Account"/>
    <x v="0"/>
    <x v="0"/>
    <s v="Yurt İçi"/>
    <s v="Türkiye"/>
  </r>
  <r>
    <s v="Q3"/>
    <x v="1"/>
    <x v="8"/>
    <m/>
    <s v="Nestle Gıda Sanayi A.Ş."/>
    <s v="EH.03.001"/>
    <s v="Enroute Panorama - Çağrı Merkezi Hizmeti (MSD)"/>
    <s v="Univera - Nestle Professional"/>
    <x v="11"/>
    <s v="Enroute"/>
    <s v="Enroute"/>
    <n v="1240116.7"/>
    <m/>
    <n v="1"/>
    <m/>
    <m/>
    <m/>
    <m/>
    <m/>
    <n v="1240116.7"/>
    <m/>
    <m/>
    <m/>
    <m/>
    <m/>
    <m/>
    <s v="Nestle"/>
    <x v="0"/>
    <s v="Yenileme"/>
    <s v="Hizmet"/>
    <s v="Çağrı Merkezi"/>
    <s v="Key Account"/>
    <x v="0"/>
    <x v="0"/>
    <s v="Yurt İçi"/>
    <s v="Türkiye"/>
  </r>
  <r>
    <s v="Q3"/>
    <x v="1"/>
    <x v="8"/>
    <m/>
    <s v="Nestle Gıda Sanayi A.Ş."/>
    <s v="EH.03.001"/>
    <s v="Enroute Panorama - Çağrı Merkezi Hizmeti (MSD)"/>
    <s v="Univera - Nestle Retail"/>
    <x v="11"/>
    <s v="Enroute"/>
    <s v="Enroute"/>
    <n v="1138189.3"/>
    <m/>
    <n v="1"/>
    <m/>
    <m/>
    <m/>
    <m/>
    <m/>
    <n v="1138189.3"/>
    <m/>
    <m/>
    <m/>
    <m/>
    <m/>
    <m/>
    <s v="Nestle"/>
    <x v="0"/>
    <s v="Yenileme"/>
    <s v="Hizmet"/>
    <s v="Çağrı Merkezi"/>
    <s v="Key Account"/>
    <x v="0"/>
    <x v="0"/>
    <s v="Yurt İçi"/>
    <s v="Türkiye"/>
  </r>
  <r>
    <s v="Q3"/>
    <x v="1"/>
    <x v="8"/>
    <m/>
    <s v="ERİKLİ SU VE MEŞRUBAT SAN. TİC. A.Ş"/>
    <s v="EH.03.008"/>
    <s v="Enroute Panorama - Çağrı Merkezi Hizmeti (DDI / OutSource)"/>
    <s v="Univera - Nestle Waters"/>
    <x v="11"/>
    <s v="Enroute"/>
    <s v="Enroute"/>
    <n v="9958.4240000000009"/>
    <m/>
    <n v="3"/>
    <m/>
    <m/>
    <m/>
    <m/>
    <m/>
    <n v="29875.272000000001"/>
    <m/>
    <m/>
    <m/>
    <m/>
    <m/>
    <m/>
    <s v="Nestle"/>
    <x v="0"/>
    <s v="Yenileme"/>
    <s v="Hizmet"/>
    <s v="Çağrı Merkezi"/>
    <s v="Key Account"/>
    <x v="0"/>
    <x v="0"/>
    <s v="Yurt İçi"/>
    <s v="Türkiye"/>
  </r>
  <r>
    <s v="Q3"/>
    <x v="1"/>
    <x v="8"/>
    <m/>
    <s v="Nestle Gıda Sanayi A.Ş."/>
    <s v="EH.03.008"/>
    <s v="Enroute Panorama - Çağrı Merkezi Hizmeti (DDI / OutSource)"/>
    <s v="Univera - Nestle Professional"/>
    <x v="11"/>
    <s v="Enroute"/>
    <s v="Enroute"/>
    <n v="189210.05600000001"/>
    <m/>
    <n v="1"/>
    <m/>
    <m/>
    <m/>
    <m/>
    <m/>
    <n v="189210.05600000001"/>
    <m/>
    <m/>
    <m/>
    <m/>
    <m/>
    <m/>
    <s v="Nestle"/>
    <x v="0"/>
    <s v="Yenileme"/>
    <s v="Hizmet"/>
    <s v="Çağrı Merkezi"/>
    <s v="Key Account"/>
    <x v="0"/>
    <x v="0"/>
    <s v="Yurt İçi"/>
    <s v="Türkiye"/>
  </r>
  <r>
    <s v="Q3"/>
    <x v="1"/>
    <x v="8"/>
    <m/>
    <s v="JTI Tütün Ürünleri Pazarlama A.Ş."/>
    <s v="EY.05.010"/>
    <s v="Enroute Panorama - Business Analytics - Qlik Sense Professional User Yazılımı Bakım"/>
    <s v="Univera - JTI"/>
    <x v="11"/>
    <s v="Enroute"/>
    <s v="QLIK - Outsource"/>
    <n v="1046820.0205099999"/>
    <m/>
    <n v="1"/>
    <m/>
    <m/>
    <m/>
    <m/>
    <m/>
    <n v="1046820.0205099999"/>
    <m/>
    <m/>
    <m/>
    <m/>
    <m/>
    <m/>
    <s v="JTI"/>
    <x v="0"/>
    <s v="Yenileme"/>
    <s v="Hizmet"/>
    <s v="Bakım ve Destek Hizmeti"/>
    <s v="Key Account"/>
    <x v="0"/>
    <x v="0"/>
    <s v="Yurt İçi"/>
    <s v="Türkiye"/>
  </r>
  <r>
    <s v="Q3"/>
    <x v="1"/>
    <x v="8"/>
    <m/>
    <s v="ERİKLİ SU VE MEŞRUBAT SAN. TİC. A.Ş"/>
    <s v="EY.04.007"/>
    <s v="Enroute Panorama - Asset Tracker - Demirbaş Takip Modül Yazılımı"/>
    <s v="Univera - Nestle Waters"/>
    <x v="11"/>
    <s v="Enroute"/>
    <s v="Enroute"/>
    <n v="100846.31"/>
    <m/>
    <n v="1"/>
    <m/>
    <m/>
    <m/>
    <m/>
    <m/>
    <n v="100846.31"/>
    <m/>
    <m/>
    <m/>
    <m/>
    <m/>
    <m/>
    <s v="Nestle"/>
    <x v="0"/>
    <s v="Yenileme"/>
    <s v="Lisans"/>
    <s v="Lisans Satışı"/>
    <s v="Key Account"/>
    <x v="0"/>
    <x v="0"/>
    <s v="Yurt İçi"/>
    <s v="Türkiye"/>
  </r>
  <r>
    <s v="Q3"/>
    <x v="1"/>
    <x v="8"/>
    <m/>
    <s v="EDM BİLİŞİM SİSTEMLERİ VE DANIŞMANLIK HizmetLERİ A.Ş."/>
    <s v="EY.04.014"/>
    <s v="Enroute - E-Dönüşüm Yazılım Komisyonu"/>
    <s v="Univera - Kanal"/>
    <x v="6"/>
    <s v="E-Dönüşüm"/>
    <s v="E-Dönüşüm"/>
    <n v="12250"/>
    <m/>
    <n v="1"/>
    <m/>
    <m/>
    <m/>
    <m/>
    <m/>
    <n v="12250"/>
    <m/>
    <m/>
    <m/>
    <m/>
    <m/>
    <m/>
    <s v="EDM Bilişim"/>
    <x v="0"/>
    <s v="Yeni Satış"/>
    <s v="Komisyon"/>
    <s v="E-Dönüşüm"/>
    <s v="Diğer"/>
    <x v="1"/>
    <x v="6"/>
    <s v="Yurt İçi"/>
    <s v="Türkiye"/>
  </r>
  <r>
    <s v="Q3"/>
    <x v="1"/>
    <x v="8"/>
    <m/>
    <s v="LOGO Yazılım SAN. VE TİC. A.Ş."/>
    <s v="EY.04.014"/>
    <s v="Enroute - E-Dönüşüm Yazılım Komisyonu"/>
    <s v="Univera - JTI"/>
    <x v="6"/>
    <s v="E-Dönüşüm"/>
    <s v="E-Dönüşüm"/>
    <n v="670136"/>
    <m/>
    <n v="1"/>
    <m/>
    <m/>
    <m/>
    <m/>
    <m/>
    <n v="670136"/>
    <m/>
    <m/>
    <m/>
    <m/>
    <m/>
    <m/>
    <s v="Logo"/>
    <x v="0"/>
    <s v="Yeni Satış"/>
    <s v="Komisyon"/>
    <s v="E-Dönüşüm"/>
    <s v="Diğer"/>
    <x v="0"/>
    <x v="0"/>
    <s v="Yurt İçi"/>
    <s v="Türkiye"/>
  </r>
  <r>
    <s v="Q4"/>
    <x v="1"/>
    <x v="10"/>
    <m/>
    <s v="YUSUF ALDEMİR (ALDEMİR BİLİŞİM HizmetLERİ VE DANIŞMANLIK)"/>
    <s v="WPH.02.001"/>
    <s v="Webplus Yazılım Bakımı Hizmeti"/>
    <s v="Univera - Kanal"/>
    <x v="5"/>
    <s v="Enroute"/>
    <s v="Webplus"/>
    <n v="31174"/>
    <m/>
    <n v="1"/>
    <m/>
    <n v="31174"/>
    <m/>
    <n v="0"/>
    <m/>
    <n v="31174"/>
    <m/>
    <m/>
    <m/>
    <n v="1000002971"/>
    <m/>
    <m/>
    <s v="Aldemir Bilişim"/>
    <x v="0"/>
    <s v="Yeni Satış"/>
    <s v="Hizmet"/>
    <s v="Bakım ve Destek Hizmeti"/>
    <s v="Diğer"/>
    <x v="1"/>
    <x v="3"/>
    <s v="Yurt İçi"/>
    <s v="Türkiye"/>
  </r>
  <r>
    <s v="Q4"/>
    <x v="1"/>
    <x v="10"/>
    <m/>
    <s v="YUSUF ALDEMİR (ALDEMİR BİLİŞİM HizmetLERİ VE DANIŞMANLIK)"/>
    <s v="WProje Yönetimi.01.007"/>
    <s v="Webplus E-Dönüşüm Yazılımı"/>
    <s v="Univera - Kanal"/>
    <x v="5"/>
    <s v="Enroute"/>
    <s v="Webplus"/>
    <n v="11700"/>
    <m/>
    <n v="3"/>
    <m/>
    <n v="46800"/>
    <m/>
    <n v="11700"/>
    <m/>
    <n v="35100"/>
    <m/>
    <m/>
    <m/>
    <n v="1000002971"/>
    <m/>
    <m/>
    <s v="Aldemir Bilişim"/>
    <x v="0"/>
    <s v="Yeni Satış"/>
    <s v="Lisans"/>
    <s v="Lisans Satışı"/>
    <s v="Diğer"/>
    <x v="1"/>
    <x v="3"/>
    <s v="Yurt İçi"/>
    <s v="Türkiye"/>
  </r>
  <r>
    <s v="Q4"/>
    <x v="1"/>
    <x v="10"/>
    <m/>
    <s v="YUSUF ALDEMİR (ALDEMİR BİLİŞİM HizmetLERİ VE DANIŞMANLIK)"/>
    <s v="WProje Yönetimi.01.002"/>
    <s v="Webplus Dağıtım Kanalı Yazılımı"/>
    <s v="Univera - Kanal"/>
    <x v="5"/>
    <s v="Enroute"/>
    <s v="Webplus"/>
    <n v="11700"/>
    <m/>
    <n v="3"/>
    <m/>
    <n v="46800"/>
    <m/>
    <n v="11700"/>
    <m/>
    <n v="35100"/>
    <m/>
    <m/>
    <m/>
    <n v="1000002971"/>
    <m/>
    <m/>
    <s v="Aldemir Bilişim"/>
    <x v="0"/>
    <s v="Yeni Satış"/>
    <s v="Lisans"/>
    <s v="Lisans Satışı"/>
    <s v="Diğer"/>
    <x v="1"/>
    <x v="3"/>
    <s v="Yurt İçi"/>
    <s v="Türkiye"/>
  </r>
  <r>
    <s v="Q4"/>
    <x v="1"/>
    <x v="10"/>
    <m/>
    <s v="YUSUF ALDEMİR (ALDEMİR BİLİŞİM HizmetLERİ VE DANIŞMANLIK)"/>
    <s v="WProje Yönetimi.01.004 PX"/>
    <s v="Web Pls PX Ek Kull Lsnsı(5 Kull)"/>
    <s v="Univera - Kanal"/>
    <x v="5"/>
    <s v="Enroute"/>
    <s v="Webplus"/>
    <n v="18037.5"/>
    <m/>
    <n v="2"/>
    <m/>
    <n v="48100"/>
    <m/>
    <n v="12025"/>
    <m/>
    <n v="36075"/>
    <m/>
    <m/>
    <m/>
    <n v="1000002971"/>
    <m/>
    <m/>
    <s v="Aldemir Bilişim"/>
    <x v="0"/>
    <s v="Yeni Satış"/>
    <s v="Lisans"/>
    <s v="Lisans Satışı"/>
    <s v="Diğer"/>
    <x v="1"/>
    <x v="3"/>
    <s v="Yurt İçi"/>
    <s v="Türkiye"/>
  </r>
  <r>
    <s v="Q4"/>
    <x v="1"/>
    <x v="10"/>
    <m/>
    <s v="Arcelik Hitachi Home Appliances Sales (Thailand) Ltd."/>
    <s v="QH.06.001"/>
    <s v="Quest Panorama - Yazılım Geliştirme Hizmeti"/>
    <s v="Univera - Arçelik"/>
    <x v="13"/>
    <s v="Quest"/>
    <s v="Enterprise"/>
    <n v="19150.5874"/>
    <m/>
    <n v="7.5"/>
    <m/>
    <n v="3383.7750000000001"/>
    <m/>
    <m/>
    <m/>
    <n v="143629.40549999999"/>
    <m/>
    <m/>
    <m/>
    <n v="1000003052"/>
    <m/>
    <m/>
    <s v="Arçelik"/>
    <x v="3"/>
    <s v="Yeni Satış"/>
    <s v="Hizmet"/>
    <s v="Yazılım Geliştirme"/>
    <s v="Diğer"/>
    <x v="0"/>
    <x v="0"/>
    <s v="Yurt İçi"/>
    <s v="Türkiye"/>
  </r>
  <r>
    <s v="Q4"/>
    <x v="1"/>
    <x v="10"/>
    <m/>
    <s v="Arcelik Hitachi Home Appliances Sales (Thailand) Ltd."/>
    <s v="QH.06.001"/>
    <s v="Quest Panorama - Yazılım Geliştirme Hizmeti"/>
    <s v="Univera - Arçelik"/>
    <x v="13"/>
    <s v="Quest"/>
    <s v="Enterprise"/>
    <n v="19150.5874"/>
    <m/>
    <n v="1"/>
    <m/>
    <n v="451.17"/>
    <m/>
    <m/>
    <m/>
    <n v="19150.5874"/>
    <m/>
    <m/>
    <m/>
    <n v="1000003052"/>
    <m/>
    <m/>
    <s v="Arçelik"/>
    <x v="3"/>
    <s v="Yeni Satış"/>
    <s v="Hizmet"/>
    <s v="Yazılım Geliştirme"/>
    <s v="Diğer"/>
    <x v="0"/>
    <x v="0"/>
    <s v="Yurt İçi"/>
    <s v="Türkiye"/>
  </r>
  <r>
    <s v="Q4"/>
    <x v="1"/>
    <x v="10"/>
    <m/>
    <s v="Arcelik Hitachi Home Appliances Sales (Thailand) Ltd."/>
    <s v="QH.06.001"/>
    <s v="Quest Panorama - Yazılım Geliştirme Hizmeti"/>
    <s v="Univera - Arçelik"/>
    <x v="13"/>
    <s v="Quest"/>
    <s v="Enterprise"/>
    <n v="19150.5874"/>
    <m/>
    <n v="4.5"/>
    <m/>
    <n v="2030.2650000000001"/>
    <m/>
    <m/>
    <m/>
    <n v="86177.643299999996"/>
    <m/>
    <m/>
    <m/>
    <n v="1000003052"/>
    <m/>
    <m/>
    <s v="Arçelik"/>
    <x v="3"/>
    <s v="Yeni Satış"/>
    <s v="Hizmet"/>
    <s v="Yazılım Geliştirme"/>
    <s v="Diğer"/>
    <x v="0"/>
    <x v="0"/>
    <s v="Yurt İçi"/>
    <s v="Türkiye"/>
  </r>
  <r>
    <s v="Q4"/>
    <x v="1"/>
    <x v="10"/>
    <m/>
    <s v="Arcelik Hitachi Home Appliances Sales (Thailand) Ltd."/>
    <s v="QH.07.001"/>
    <s v="Quest Panorama - Rapor Geliştirme Hizmeti"/>
    <s v="Univera - Arçelik"/>
    <x v="13"/>
    <s v="Quest"/>
    <s v="Enterprise"/>
    <n v="17997.315999999999"/>
    <m/>
    <n v="30"/>
    <m/>
    <n v="12720"/>
    <m/>
    <m/>
    <m/>
    <n v="539919.48"/>
    <m/>
    <m/>
    <m/>
    <n v="1000003053"/>
    <m/>
    <m/>
    <s v="Arçelik"/>
    <x v="3"/>
    <s v="Yeni Satış"/>
    <s v="Hizmet"/>
    <s v="Rapor Geliştirme"/>
    <s v="Diğer"/>
    <x v="0"/>
    <x v="0"/>
    <s v="Yurt İçi"/>
    <s v="Türkiye"/>
  </r>
  <r>
    <s v="Q4"/>
    <x v="1"/>
    <x v="10"/>
    <m/>
    <s v="Arcelik Hitachi Home Appliances Sales (Thailand) Ltd."/>
    <s v="QH.01.001"/>
    <s v="Quest Panorama - Proje ve Ürün Yönetimi Danışmanlığı Hizmeti"/>
    <s v="Univera - Arçelik"/>
    <x v="13"/>
    <s v="Quest"/>
    <s v="Enterprise"/>
    <n v="21053.464"/>
    <m/>
    <n v="31"/>
    <m/>
    <n v="15376"/>
    <m/>
    <m/>
    <m/>
    <n v="652657.38399999996"/>
    <m/>
    <m/>
    <m/>
    <n v="1000003053"/>
    <m/>
    <m/>
    <s v="Arçelik"/>
    <x v="3"/>
    <s v="Yeni Satış"/>
    <s v="Hizmet"/>
    <s v="Proje Yönetimi ve Danışmanlık"/>
    <s v="Diğer"/>
    <x v="0"/>
    <x v="0"/>
    <s v="Yurt İçi"/>
    <s v="Türkiye"/>
  </r>
  <r>
    <s v="Q4"/>
    <x v="1"/>
    <x v="10"/>
    <m/>
    <s v="Arcelik Hitachi Home Appliances Sales (Thailand) Ltd."/>
    <s v="QH.01.001"/>
    <s v="Quest Panorama - Proje ve Ürün Yönetimi Danışmanlığı Hizmeti"/>
    <s v="Univera - Arçelik"/>
    <x v="13"/>
    <s v="Quest"/>
    <s v="Enterprise"/>
    <n v="21053.464"/>
    <m/>
    <n v="3"/>
    <m/>
    <n v="1488"/>
    <m/>
    <m/>
    <m/>
    <n v="63160.392"/>
    <m/>
    <m/>
    <m/>
    <n v="1000003052"/>
    <m/>
    <m/>
    <s v="Arçelik"/>
    <x v="3"/>
    <s v="Yeni Satış"/>
    <s v="Hizmet"/>
    <s v="Proje Yönetimi ve Danışmanlık"/>
    <s v="Diğer"/>
    <x v="0"/>
    <x v="0"/>
    <s v="Yurt İçi"/>
    <s v="Türkiye"/>
  </r>
  <r>
    <s v="Q4"/>
    <x v="1"/>
    <x v="10"/>
    <m/>
    <s v="Turk Elektronik Para Anonim Şirketi"/>
    <n v="500001210"/>
    <s v="Hakediş Bedeli"/>
    <s v="Univera - Turk ELektronik Para"/>
    <x v="10"/>
    <s v="Bütünleşik Finans"/>
    <s v="Hakediş"/>
    <n v="413784.58"/>
    <m/>
    <n v="1"/>
    <m/>
    <m/>
    <m/>
    <m/>
    <m/>
    <n v="413784.58"/>
    <m/>
    <m/>
    <m/>
    <n v="1000003020"/>
    <m/>
    <m/>
    <s v="Türk Elektronik Para A.Ş."/>
    <x v="2"/>
    <s v="Yeni Satış"/>
    <s v="Komisyon"/>
    <s v="Bütünleşik Finans"/>
    <s v="Param Grup"/>
    <x v="0"/>
    <x v="0"/>
    <s v="Yurt İçi"/>
    <s v="Türkiye"/>
  </r>
  <r>
    <s v="Q4"/>
    <x v="1"/>
    <x v="9"/>
    <m/>
    <s v="PERNOD RICARD İSTANBUL İÇ VE DIŞ TİC. LTD. ŞTİ"/>
    <s v="EH.05.001"/>
    <s v="Enroute Panorama - Yazılım Geliştirme Hizmeti"/>
    <s v="Univera - Pernod Ricard"/>
    <x v="13"/>
    <s v="Enroute"/>
    <s v="Enroute"/>
    <n v="11420.32"/>
    <m/>
    <n v="4"/>
    <m/>
    <n v="45681.279999999999"/>
    <m/>
    <n v="0"/>
    <m/>
    <n v="45681.279999999999"/>
    <m/>
    <m/>
    <m/>
    <n v="1000002253"/>
    <m/>
    <m/>
    <s v="Pernod Ricard"/>
    <x v="0"/>
    <s v="Yeni Satış"/>
    <s v="Hizmet"/>
    <s v="Yazılım Geliştirme"/>
    <s v="Key Account"/>
    <x v="0"/>
    <x v="0"/>
    <s v="Yurt İçi"/>
    <s v="Türkiye"/>
  </r>
  <r>
    <s v="Q3"/>
    <x v="1"/>
    <x v="8"/>
    <m/>
    <s v="ERBAK - ULUDAĞ PAZARLAMA SATIŞ VE DAĞITIM ANONİM ŞİRKETİ"/>
    <s v="EH.02.001"/>
    <s v="Enroute Panorama - Yazılım Bakımı, Yaşatma ve Merkezi Destek Hizmeti"/>
    <s v="Univera - Uludağ İçecek"/>
    <x v="19"/>
    <s v="Enroute"/>
    <s v="Enroute"/>
    <n v="26272.400000000001"/>
    <m/>
    <n v="-1"/>
    <m/>
    <m/>
    <m/>
    <m/>
    <m/>
    <n v="-26272.400000000001"/>
    <m/>
    <m/>
    <m/>
    <m/>
    <m/>
    <m/>
    <s v="Uludağ İçecek"/>
    <x v="0"/>
    <s v="Yenileme"/>
    <s v="Hizmet"/>
    <s v="Bakım ve Destek Hizmeti"/>
    <s v="Key Account"/>
    <x v="0"/>
    <x v="0"/>
    <s v="Yurt İçi"/>
    <s v="Türkiye"/>
  </r>
  <r>
    <s v="Q3"/>
    <x v="1"/>
    <x v="8"/>
    <m/>
    <s v="ERBAK - ULUDAĞ PAZARLAMA SATIŞ VE DAĞITIM ANONİM ŞİRKETİ"/>
    <s v="EH.02.001"/>
    <s v="Enroute Panorama - Yazılım Bakımı, Yaşatma ve Merkezi Destek Hizmeti"/>
    <s v="Univera - Uludağ İçecek"/>
    <x v="19"/>
    <s v="Enroute"/>
    <s v="Enroute"/>
    <n v="26272.400000000001"/>
    <m/>
    <n v="1"/>
    <m/>
    <n v="26272.400000000001"/>
    <m/>
    <n v="0"/>
    <m/>
    <n v="26272.400000000001"/>
    <m/>
    <m/>
    <m/>
    <m/>
    <m/>
    <m/>
    <s v="Uludağ İçecek"/>
    <x v="0"/>
    <s v="Yenileme"/>
    <s v="Hizmet"/>
    <s v="Bakım ve Destek Hizmeti"/>
    <s v="Key Account"/>
    <x v="0"/>
    <x v="0"/>
    <s v="Yurt İçi"/>
    <s v="Türkiye"/>
  </r>
  <r>
    <s v="Q4"/>
    <x v="1"/>
    <x v="9"/>
    <m/>
    <s v="JTI INTERNATIONAL SA"/>
    <s v="EH.02.001"/>
    <s v="Enroute Panorama - Yazılım Bakımı, Yaşatma ve Merkezi Destek Hizmeti"/>
    <s v="Univera - JTI İran"/>
    <x v="13"/>
    <s v="Enroute"/>
    <s v="Enroute"/>
    <n v="170327.59346666667"/>
    <m/>
    <n v="12"/>
    <m/>
    <m/>
    <m/>
    <m/>
    <m/>
    <n v="2043931.1216"/>
    <m/>
    <m/>
    <m/>
    <n v="1000002133"/>
    <m/>
    <m/>
    <s v="JTI"/>
    <x v="0"/>
    <s v="Yenileme"/>
    <s v="Hizmet"/>
    <s v="Bakım ve Destek Hizmeti"/>
    <s v="Key Account"/>
    <x v="0"/>
    <x v="0"/>
    <s v="Yurt Dışı"/>
    <s v="İsviçre"/>
  </r>
  <r>
    <s v="Q4"/>
    <x v="1"/>
    <x v="9"/>
    <m/>
    <s v="AYTUNÇLAR GIDA İNŞAAT VE TURİZM SAN.TİC.LDT.ŞTİ"/>
    <s v="EH.03.006"/>
    <s v="Enroute Panorama - Uzaktan Kurulum ve Eğitim Hizmeti"/>
    <s v="Univera - Kent Gıda"/>
    <x v="12"/>
    <s v="Enroute"/>
    <s v="Enroute"/>
    <n v="14000"/>
    <m/>
    <n v="2"/>
    <m/>
    <m/>
    <m/>
    <m/>
    <m/>
    <n v="28000"/>
    <m/>
    <m/>
    <m/>
    <n v="1000002165"/>
    <m/>
    <m/>
    <s v="Mondelez"/>
    <x v="0"/>
    <s v="Yeni Satış"/>
    <s v="Hizmet"/>
    <s v="Kurulum ve Eğitim"/>
    <s v="Key Account"/>
    <x v="0"/>
    <x v="0"/>
    <s v="Yurt İçi"/>
    <s v="Türkiye"/>
  </r>
  <r>
    <s v="Q4"/>
    <x v="1"/>
    <x v="9"/>
    <m/>
    <s v="Şölen Çikolata Gıda Sanayi Ve Ticaret A. Ş."/>
    <s v="EH.03.006"/>
    <s v="Enroute Panorama - Uzaktan Kurulum ve Eğitim Hizmeti"/>
    <s v="Univera - Şölen"/>
    <x v="19"/>
    <s v="Enroute"/>
    <s v="Enroute"/>
    <n v="12000"/>
    <m/>
    <n v="9"/>
    <m/>
    <m/>
    <m/>
    <m/>
    <m/>
    <n v="108000"/>
    <m/>
    <m/>
    <m/>
    <n v="1000002182"/>
    <m/>
    <m/>
    <s v="Şölen"/>
    <x v="0"/>
    <s v="Yeni Satış"/>
    <s v="Hizmet"/>
    <s v="Kurulum ve Eğitim"/>
    <s v="Key Account"/>
    <x v="0"/>
    <x v="0"/>
    <s v="Yurt İçi"/>
    <s v="Türkiye"/>
  </r>
  <r>
    <s v="Q4"/>
    <x v="1"/>
    <x v="9"/>
    <m/>
    <s v="PERNOD RICARD İSTANBUL İÇ VE DIŞ TİC. LTD. ŞTİ"/>
    <s v="EH.01.001"/>
    <s v="Enroute Panorama - Proje ve Ürün Yönetimi Danışmanlığı Hizmeti"/>
    <s v="Univera - Pernod Ricard"/>
    <x v="13"/>
    <s v="Enroute"/>
    <s v="Enroute"/>
    <n v="9638.42"/>
    <m/>
    <n v="2"/>
    <m/>
    <n v="19276.84"/>
    <m/>
    <n v="0"/>
    <m/>
    <n v="19276.84"/>
    <m/>
    <m/>
    <m/>
    <n v="1000002253"/>
    <m/>
    <m/>
    <s v="Pernod Ricard"/>
    <x v="0"/>
    <s v="Yeni Satış"/>
    <s v="Hizmet"/>
    <s v="Proje Yönetimi ve Danışmanlık"/>
    <s v="Key Account"/>
    <x v="0"/>
    <x v="0"/>
    <s v="Yurt İçi"/>
    <s v="Türkiye"/>
  </r>
  <r>
    <s v="Q4"/>
    <x v="1"/>
    <x v="9"/>
    <m/>
    <s v="PERNOD RICARD İSTANBUL İÇ VE DIŞ TİC. LTD. ŞTİ"/>
    <s v="EH.01.001"/>
    <s v="Enroute Panorama - Proje ve Ürün Yönetimi Danışmanlığı Hizmeti"/>
    <s v="Univera - Pernod Ricard"/>
    <x v="13"/>
    <s v="Enroute"/>
    <s v="Enroute"/>
    <n v="9638.42"/>
    <m/>
    <n v="1.5"/>
    <m/>
    <n v="14457.63"/>
    <m/>
    <n v="0"/>
    <m/>
    <n v="14457.63"/>
    <m/>
    <m/>
    <m/>
    <n v="1000002253"/>
    <m/>
    <m/>
    <s v="Pernod Ricard"/>
    <x v="0"/>
    <s v="Yeni Satış"/>
    <s v="Hizmet"/>
    <s v="Proje Yönetimi ve Danışmanlık"/>
    <s v="Key Account"/>
    <x v="0"/>
    <x v="0"/>
    <s v="Yurt İçi"/>
    <s v="Türkiye"/>
  </r>
  <r>
    <s v="Q4"/>
    <x v="1"/>
    <x v="9"/>
    <m/>
    <s v="PERNOD RICARD İSTANBUL İÇ VE DIŞ TİC. LTD. ŞTİ"/>
    <s v="EH.01.001"/>
    <s v="Enroute Panorama - Proje ve Ürün Yönetimi Danışmanlığı Hizmeti"/>
    <s v="Univera - Pernod Ricard"/>
    <x v="13"/>
    <s v="Enroute"/>
    <s v="Enroute"/>
    <n v="9638.42"/>
    <m/>
    <n v="1"/>
    <m/>
    <n v="9638.42"/>
    <m/>
    <n v="0"/>
    <m/>
    <n v="9638.42"/>
    <m/>
    <m/>
    <m/>
    <n v="1000002253"/>
    <m/>
    <m/>
    <s v="Pernod Ricard"/>
    <x v="0"/>
    <s v="Yeni Satış"/>
    <s v="Hizmet"/>
    <s v="Proje Yönetimi ve Danışmanlık"/>
    <s v="Key Account"/>
    <x v="0"/>
    <x v="0"/>
    <s v="Yurt İçi"/>
    <s v="Türkiye"/>
  </r>
  <r>
    <s v="Q3"/>
    <x v="1"/>
    <x v="8"/>
    <m/>
    <s v="ERBAK - ULUDAĞ PAZARLAMA SATIŞ VE DAĞITIM ANONİM ŞİRKETİ"/>
    <s v="EY.01.014"/>
    <s v="Enroute Panorama - Platform Back Office Kullanıcı Yazılımı"/>
    <s v="Univera - Uludağ İçecek"/>
    <x v="19"/>
    <s v="Enroute"/>
    <s v="Enroute"/>
    <n v="5971"/>
    <m/>
    <n v="20"/>
    <m/>
    <m/>
    <m/>
    <m/>
    <m/>
    <n v="119420"/>
    <m/>
    <m/>
    <m/>
    <m/>
    <m/>
    <m/>
    <s v="Uludağ İçecek"/>
    <x v="0"/>
    <s v="Yeni Satış"/>
    <s v="Lisans"/>
    <s v="Lisans Satışı"/>
    <s v="Key Account"/>
    <x v="0"/>
    <x v="0"/>
    <s v="Yurt İçi"/>
    <s v="Türkiye"/>
  </r>
  <r>
    <s v="Q3"/>
    <x v="1"/>
    <x v="8"/>
    <m/>
    <s v="ERBAK - ULUDAĞ PAZARLAMA SATIŞ VE DAĞITIM ANONİM ŞİRKETİ"/>
    <s v="EY.01.014"/>
    <s v="Enroute Panorama - Platform Back Office Kullanıcı Yazılımı"/>
    <s v="Univera - Uludağ İçecek"/>
    <x v="19"/>
    <s v="Enroute"/>
    <s v="Enroute"/>
    <n v="5971"/>
    <m/>
    <n v="-20"/>
    <m/>
    <m/>
    <m/>
    <m/>
    <m/>
    <n v="-119420"/>
    <m/>
    <m/>
    <m/>
    <m/>
    <m/>
    <m/>
    <s v="Uludağ İçecek"/>
    <x v="0"/>
    <s v="Yeni Satış"/>
    <s v="Lisans"/>
    <s v="Lisans Satışı"/>
    <s v="Key Account"/>
    <x v="0"/>
    <x v="0"/>
    <s v="Yurt İçi"/>
    <s v="Türkiye"/>
  </r>
  <r>
    <s v="Q3"/>
    <x v="1"/>
    <x v="8"/>
    <m/>
    <s v="ERBAK - ULUDAĞ PAZARLAMA SATIŞ VE DAĞITIM ANONİM ŞİRKETİ"/>
    <s v="EY.01.014"/>
    <s v="Enroute Panorama - Platform Back Office Kullanıcı Yazılımı"/>
    <s v="Univera - Uludağ İçecek"/>
    <x v="19"/>
    <s v="Enroute"/>
    <s v="Enroute"/>
    <n v="5971"/>
    <m/>
    <n v="20"/>
    <m/>
    <n v="119420"/>
    <m/>
    <n v="0"/>
    <m/>
    <n v="119420"/>
    <m/>
    <m/>
    <m/>
    <m/>
    <m/>
    <m/>
    <s v="Uludağ İçecek"/>
    <x v="0"/>
    <s v="Yeni Satış"/>
    <s v="Lisans"/>
    <s v="Lisans Satışı"/>
    <s v="Key Account"/>
    <x v="0"/>
    <x v="0"/>
    <s v="Yurt İçi"/>
    <s v="Türkiye"/>
  </r>
  <r>
    <s v="Q4"/>
    <x v="1"/>
    <x v="11"/>
    <m/>
    <s v="ALPER YÜKSEL"/>
    <s v="UH.01.002"/>
    <s v="Unidox Kontör"/>
    <s v="Univera Kontör Satışı"/>
    <x v="21"/>
    <s v="E-Dönüşüm"/>
    <s v="Unidox"/>
    <n v="2.4780000000000002"/>
    <m/>
    <n v="10000"/>
    <m/>
    <n v="24780"/>
    <m/>
    <n v="0"/>
    <m/>
    <n v="24780"/>
    <m/>
    <m/>
    <m/>
    <n v="1000002973"/>
    <m/>
    <m/>
    <s v="Alper Yüksel"/>
    <x v="3"/>
    <s v="Yeni Satış"/>
    <s v="Kontor"/>
    <s v="Kontor Satışı"/>
    <s v="Diğer"/>
    <x v="0"/>
    <x v="0"/>
    <s v="Yurt İçi"/>
    <s v="Türkiye"/>
  </r>
  <r>
    <s v="Q4"/>
    <x v="1"/>
    <x v="9"/>
    <m/>
    <s v="PERNOD RICARD İSTANBUL İÇ VE DIŞ TİC. LTD. ŞTİ"/>
    <s v="EH.05.001"/>
    <s v="Enroute Panorama - Yazılım Geliştirme Hizmeti"/>
    <s v="Univera - Pernod Ricard"/>
    <x v="13"/>
    <s v="Enroute"/>
    <s v="Enroute"/>
    <n v="11420.32"/>
    <m/>
    <n v="2.25"/>
    <m/>
    <n v="25695.72"/>
    <m/>
    <n v="0"/>
    <m/>
    <n v="25695.72"/>
    <m/>
    <m/>
    <m/>
    <n v="1000002253"/>
    <m/>
    <m/>
    <s v="Pernod Ricard"/>
    <x v="0"/>
    <s v="Yeni Satış"/>
    <s v="Hizmet"/>
    <s v="Yazılım Geliştirme"/>
    <s v="Key Account"/>
    <x v="0"/>
    <x v="0"/>
    <s v="Yurt İçi"/>
    <s v="Türkiye"/>
  </r>
  <r>
    <s v="Q4"/>
    <x v="1"/>
    <x v="9"/>
    <m/>
    <s v="PERNOD RICARD İSTANBUL İÇ VE DIŞ TİC. LTD. ŞTİ"/>
    <s v="EH.01.001"/>
    <s v="Enroute Panorama - Proje ve Ürün Yönetimi Danışmanlığı Hizmeti"/>
    <s v="Univera - Pernod Ricard"/>
    <x v="13"/>
    <s v="Enroute"/>
    <s v="Enroute"/>
    <n v="9638.42"/>
    <m/>
    <n v="2"/>
    <m/>
    <n v="19276.84"/>
    <m/>
    <n v="0"/>
    <m/>
    <n v="19276.84"/>
    <m/>
    <m/>
    <m/>
    <n v="1000002253"/>
    <m/>
    <m/>
    <s v="Pernod Ricard"/>
    <x v="0"/>
    <s v="Yeni Satış"/>
    <s v="Hizmet"/>
    <s v="Proje Yönetimi ve Danışmanlık"/>
    <s v="Key Account"/>
    <x v="0"/>
    <x v="0"/>
    <s v="Yurt İçi"/>
    <s v="Türkiye"/>
  </r>
  <r>
    <s v="Q4"/>
    <x v="1"/>
    <x v="11"/>
    <m/>
    <s v="La Lorraine Unlu Mamülleri Tic. San. A.Ş."/>
    <s v="EH.06.001"/>
    <s v="Enroute Panorama - Hosting Hizmeti"/>
    <s v="Univera - La Lorraine"/>
    <x v="13"/>
    <s v="Hosting"/>
    <s v="Enterprise"/>
    <n v="101643.52"/>
    <m/>
    <n v="1"/>
    <m/>
    <n v="101643.52"/>
    <m/>
    <n v="0"/>
    <m/>
    <n v="101643.52"/>
    <m/>
    <m/>
    <m/>
    <n v="1000002980"/>
    <m/>
    <m/>
    <s v="La Lorraine"/>
    <x v="0"/>
    <s v="Yenileme"/>
    <s v="Hizmet"/>
    <s v="Hosting"/>
    <s v="Diğer"/>
    <x v="0"/>
    <x v="0"/>
    <s v="Yurt İçi"/>
    <s v="Türkiye"/>
  </r>
  <r>
    <s v="Q4"/>
    <x v="1"/>
    <x v="11"/>
    <m/>
    <s v="PERNOD RICARD İSTANBUL İÇ VE DIŞ TİC. LTD. ŞTİ"/>
    <s v="EH.06.001"/>
    <s v="Enroute Panorama - Hosting Hizmeti"/>
    <s v="Univera - Pernod Ricard"/>
    <x v="13"/>
    <s v="Hosting"/>
    <s v="Enterprise"/>
    <n v="305232.42"/>
    <m/>
    <n v="1"/>
    <m/>
    <n v="305232.42"/>
    <m/>
    <n v="0"/>
    <m/>
    <n v="305232.42"/>
    <m/>
    <m/>
    <m/>
    <n v="1000002977"/>
    <m/>
    <m/>
    <s v="Pernod Ricard"/>
    <x v="0"/>
    <s v="Yenileme"/>
    <s v="Hizmet"/>
    <s v="Hosting"/>
    <s v="Key Account"/>
    <x v="0"/>
    <x v="0"/>
    <s v="Yurt İçi"/>
    <s v="Türkiye"/>
  </r>
  <r>
    <s v="Q4"/>
    <x v="1"/>
    <x v="11"/>
    <m/>
    <s v="BMC Otomotiv Sanayi ve Ticaret A. Ş."/>
    <s v="CDH.03.003"/>
    <s v="Calldesk Panorama - Admin Uzman Destek Hizmeti"/>
    <s v="Univera - BMC"/>
    <x v="13"/>
    <s v="ServiceCore"/>
    <s v="Enterprise"/>
    <n v="117000"/>
    <m/>
    <n v="1"/>
    <m/>
    <n v="117000"/>
    <m/>
    <n v="0"/>
    <m/>
    <n v="117000"/>
    <m/>
    <m/>
    <m/>
    <n v="1000002981"/>
    <m/>
    <m/>
    <s v="BMC"/>
    <x v="0"/>
    <s v="Yenileme"/>
    <s v="Hizmet"/>
    <s v="Uzman Destek Hizmeti"/>
    <s v="Key Account"/>
    <x v="0"/>
    <x v="0"/>
    <s v="Yurt İçi"/>
    <s v="Türkiye"/>
  </r>
  <r>
    <s v="Q4"/>
    <x v="1"/>
    <x v="11"/>
    <m/>
    <s v="MATRIKS BİLGİSAYAR SİSTEMLERİ LTD.ŞTİ"/>
    <s v="WPH.02.001"/>
    <s v="Webplus Yazılım Bakımı Hizmeti"/>
    <s v="Univera - Kanal"/>
    <x v="5"/>
    <s v="Enroute"/>
    <s v="Webplus"/>
    <n v="20000"/>
    <m/>
    <n v="1"/>
    <m/>
    <m/>
    <m/>
    <m/>
    <m/>
    <n v="20000"/>
    <m/>
    <m/>
    <m/>
    <s v="1000002983"/>
    <m/>
    <m/>
    <s v="Matriks"/>
    <x v="0"/>
    <s v="Yenileme"/>
    <s v="Hizmet"/>
    <s v="Bakım ve Destek Hizmeti"/>
    <s v="Diğer"/>
    <x v="1"/>
    <x v="2"/>
    <s v="Yurt İçi"/>
    <s v="Türkiye"/>
  </r>
  <r>
    <s v="Q4"/>
    <x v="1"/>
    <x v="11"/>
    <m/>
    <s v="EFOR İÇECEK GIDA TİCARET LİMİTED ŞİRKETİ"/>
    <s v="UH.01.002"/>
    <s v="Unidox Kontör"/>
    <s v="Univera Kontör Satışı"/>
    <x v="21"/>
    <s v="E-Dönüşüm"/>
    <s v="Unidox"/>
    <n v="8"/>
    <m/>
    <n v="1000"/>
    <m/>
    <m/>
    <m/>
    <m/>
    <m/>
    <n v="8000"/>
    <m/>
    <m/>
    <m/>
    <s v="1000002995"/>
    <m/>
    <m/>
    <s v="Efor İçecek"/>
    <x v="0"/>
    <s v="Yeni Satış"/>
    <s v="Kontor"/>
    <s v="Kontor Satışı"/>
    <s v="Diğer"/>
    <x v="0"/>
    <x v="0"/>
    <s v="Yurt İçi"/>
    <s v="Türkiye"/>
  </r>
  <r>
    <s v="Q4"/>
    <x v="1"/>
    <x v="11"/>
    <m/>
    <s v="ACET TİCARET GIDA PAZARLAMA"/>
    <s v="UH.01.002"/>
    <s v="Unidox Kontör"/>
    <s v="Univera Kontör Satışı"/>
    <x v="21"/>
    <s v="E-Dönüşüm"/>
    <s v="Unidox"/>
    <n v="6.1749999999999998"/>
    <m/>
    <n v="2000"/>
    <m/>
    <m/>
    <m/>
    <m/>
    <m/>
    <n v="12350"/>
    <m/>
    <m/>
    <m/>
    <s v="1000002993"/>
    <m/>
    <m/>
    <s v="Acet Ticaret"/>
    <x v="3"/>
    <s v="Yeni Satış"/>
    <s v="Kontor"/>
    <s v="Kontor Satışı"/>
    <s v="Diğer"/>
    <x v="0"/>
    <x v="0"/>
    <s v="Yurt İçi"/>
    <s v="Türkiye"/>
  </r>
  <r>
    <s v="Q4"/>
    <x v="1"/>
    <x v="9"/>
    <m/>
    <s v="PERNOD RICARD İSTANBUL İÇ VE DIŞ TİC. LTD. ŞTİ"/>
    <s v="EH.01.001"/>
    <s v="Enroute Panorama - Proje ve Ürün Yönetimi Danışmanlığı Hizmeti"/>
    <s v="Univera - Pernod Ricard"/>
    <x v="13"/>
    <s v="Enroute"/>
    <s v="Enroute"/>
    <n v="9638.42"/>
    <m/>
    <n v="2"/>
    <m/>
    <n v="19276.84"/>
    <m/>
    <n v="0"/>
    <m/>
    <n v="19276.84"/>
    <m/>
    <m/>
    <m/>
    <n v="1000002253"/>
    <m/>
    <m/>
    <s v="Pernod Ricard"/>
    <x v="0"/>
    <s v="Yeni Satış"/>
    <s v="Hizmet"/>
    <s v="Proje Yönetimi ve Danışmanlık"/>
    <s v="Key Account"/>
    <x v="0"/>
    <x v="0"/>
    <s v="Yurt İçi"/>
    <s v="Türkiye"/>
  </r>
  <r>
    <s v="Q4"/>
    <x v="1"/>
    <x v="9"/>
    <m/>
    <s v="PERNOD RICARD İSTANBUL İÇ VE DIŞ TİC. LTD. ŞTİ"/>
    <s v="EH.01.001"/>
    <s v="Enroute Panorama - Proje ve Ürün Yönetimi Danışmanlığı Hizmeti"/>
    <s v="Univera - Pernod Ricard"/>
    <x v="13"/>
    <s v="Enroute"/>
    <s v="Enroute"/>
    <n v="9638.42"/>
    <m/>
    <n v="2"/>
    <m/>
    <n v="19276.84"/>
    <m/>
    <n v="0"/>
    <m/>
    <n v="19276.84"/>
    <m/>
    <m/>
    <m/>
    <n v="1000002253"/>
    <m/>
    <m/>
    <s v="Pernod Ricard"/>
    <x v="0"/>
    <s v="Yeni Satış"/>
    <s v="Hizmet"/>
    <s v="Proje Yönetimi ve Danışmanlık"/>
    <s v="Key Account"/>
    <x v="0"/>
    <x v="0"/>
    <s v="Yurt İçi"/>
    <s v="Türkiye"/>
  </r>
  <r>
    <s v="Q4"/>
    <x v="1"/>
    <x v="11"/>
    <m/>
    <s v="Murr Elektronik San. Ve Tic. Ltd. Şti."/>
    <s v="SH.02.001"/>
    <s v="Stokbar Panorama - Yazılım Bakımı Hizmeti"/>
    <s v="Univera - Murr Elektronik"/>
    <x v="19"/>
    <s v="Stokbar"/>
    <s v="Standart"/>
    <n v="349499.7"/>
    <m/>
    <n v="1"/>
    <m/>
    <m/>
    <m/>
    <m/>
    <m/>
    <n v="349499.7"/>
    <m/>
    <m/>
    <m/>
    <n v="1000003018"/>
    <m/>
    <m/>
    <s v="Murr Elektronik"/>
    <x v="0"/>
    <s v="Yenileme"/>
    <s v="Hizmet"/>
    <s v="Bakım ve Destek Hizmeti"/>
    <s v="Diğer"/>
    <x v="0"/>
    <x v="0"/>
    <s v="Yurt İçi"/>
    <s v="Türkiye"/>
  </r>
  <r>
    <s v="Q4"/>
    <x v="1"/>
    <x v="11"/>
    <m/>
    <s v="PERRİGO KİŞİSEL Bakım ÜRÜNLERİ SAN. VE TİC. LTD.ŞTİ"/>
    <s v="SH.02.001"/>
    <s v="Stokbar Panorama - Yazılım Bakımı Hizmeti"/>
    <s v="Univera - Omega Pharma"/>
    <x v="19"/>
    <s v="Stokbar"/>
    <s v="Standart"/>
    <n v="55440"/>
    <m/>
    <n v="1"/>
    <m/>
    <m/>
    <m/>
    <m/>
    <m/>
    <n v="55440"/>
    <m/>
    <m/>
    <m/>
    <n v="1000003011"/>
    <m/>
    <m/>
    <s v="Perrigo"/>
    <x v="0"/>
    <s v="Yenileme"/>
    <s v="Hizmet"/>
    <s v="Bakım ve Destek Hizmeti"/>
    <s v="Diğer"/>
    <x v="0"/>
    <x v="0"/>
    <s v="Yurt İçi"/>
    <s v="Türkiye"/>
  </r>
  <r>
    <s v="Q4"/>
    <x v="1"/>
    <x v="11"/>
    <m/>
    <s v="PERRİGO KİŞİSEL Bakım ÜRÜNLERİ SAN. VE TİC. LTD.ŞTİ"/>
    <s v="SH.01.001"/>
    <s v="Stokbar Panorama - Proje ve Ürün Yönetimi Danışmanlığı Hizmeti"/>
    <s v="Univera - Omega Pharma"/>
    <x v="19"/>
    <s v="Stokbar"/>
    <s v="Standart"/>
    <n v="15680"/>
    <m/>
    <n v="10"/>
    <m/>
    <m/>
    <m/>
    <m/>
    <m/>
    <n v="156800"/>
    <m/>
    <m/>
    <m/>
    <n v="1000003011"/>
    <m/>
    <m/>
    <s v="Perrigo"/>
    <x v="0"/>
    <s v="Yeni Satış"/>
    <s v="Hizmet"/>
    <s v="Proje Yönetimi ve Danışmanlık"/>
    <s v="Diğer"/>
    <x v="0"/>
    <x v="0"/>
    <s v="Yurt İçi"/>
    <s v="Türkiye"/>
  </r>
  <r>
    <s v="Q4"/>
    <x v="1"/>
    <x v="11"/>
    <m/>
    <s v="PERRİGO KİŞİSEL Bakım ÜRÜNLERİ SAN. VE TİC. LTD.ŞTİ"/>
    <s v="SY.01.009"/>
    <s v="Stokbar Panorama - Platform Back Office Kullanıcı Yazılımı"/>
    <s v="Univera - Omega Pharma"/>
    <x v="19"/>
    <s v="Stokbar"/>
    <s v="Standart"/>
    <n v="7500"/>
    <m/>
    <n v="2"/>
    <m/>
    <m/>
    <m/>
    <m/>
    <m/>
    <n v="15000"/>
    <m/>
    <m/>
    <m/>
    <n v="1000003011"/>
    <m/>
    <m/>
    <s v="Perrigo"/>
    <x v="0"/>
    <s v="Yeni Satış"/>
    <s v="Lisans"/>
    <s v="Lisans Satışı"/>
    <s v="Diğer"/>
    <x v="0"/>
    <x v="0"/>
    <s v="Yurt İçi"/>
    <s v="Türkiye"/>
  </r>
  <r>
    <s v="Q4"/>
    <x v="1"/>
    <x v="11"/>
    <m/>
    <s v="PERRİGO KİŞİSEL Bakım ÜRÜNLERİ SAN. VE TİC. LTD.ŞTİ"/>
    <s v="SY.01.008"/>
    <s v="Stokbar Panorama - Depo / Lokasyon Yazılımı"/>
    <s v="Univera - Omega Pharma"/>
    <x v="19"/>
    <s v="Stokbar"/>
    <s v="Standart"/>
    <n v="25000"/>
    <m/>
    <n v="1"/>
    <m/>
    <m/>
    <m/>
    <m/>
    <m/>
    <n v="25000"/>
    <m/>
    <m/>
    <m/>
    <n v="1000003011"/>
    <m/>
    <m/>
    <s v="Perrigo"/>
    <x v="0"/>
    <s v="Yeni Satış"/>
    <s v="Lisans"/>
    <s v="Lisans Satışı"/>
    <s v="Diğer"/>
    <x v="0"/>
    <x v="0"/>
    <s v="Yurt İçi"/>
    <s v="Türkiye"/>
  </r>
  <r>
    <s v="Q4"/>
    <x v="1"/>
    <x v="11"/>
    <m/>
    <s v="PERRİGO KİŞİSEL Bakım ÜRÜNLERİ SAN. VE TİC. LTD.ŞTİ"/>
    <s v="SY.01.005"/>
    <s v="Stokbar Panorama - Depo &amp; Üretim Yönetimi Çözüm Yazılımı (Business)"/>
    <s v="Univera - Omega Pharma"/>
    <x v="19"/>
    <s v="Stokbar"/>
    <s v="Standart"/>
    <n v="100000"/>
    <m/>
    <n v="1"/>
    <m/>
    <m/>
    <m/>
    <m/>
    <m/>
    <n v="100000"/>
    <m/>
    <m/>
    <m/>
    <n v="1000003011"/>
    <m/>
    <m/>
    <s v="Perrigo"/>
    <x v="0"/>
    <s v="Yeni Satış"/>
    <s v="Lisans"/>
    <s v="Lisans Satışı"/>
    <s v="Diğer"/>
    <x v="0"/>
    <x v="0"/>
    <s v="Yurt İçi"/>
    <s v="Türkiye"/>
  </r>
  <r>
    <s v="Q4"/>
    <x v="1"/>
    <x v="11"/>
    <m/>
    <s v="Murr Elektronik San. Ve Tic. Ltd. Şti."/>
    <s v="SH.03.001"/>
    <s v="Stokbar Panorama - Çağrı Merkezi Hizmeti (Tesis)"/>
    <s v="Univera - Murr Elektronik"/>
    <x v="19"/>
    <s v="Stokbar"/>
    <s v="Standart"/>
    <n v="136029.04"/>
    <m/>
    <n v="1"/>
    <m/>
    <m/>
    <m/>
    <m/>
    <m/>
    <n v="136029.04"/>
    <m/>
    <m/>
    <m/>
    <n v="1000003018"/>
    <m/>
    <m/>
    <s v="Murr Elektronik"/>
    <x v="0"/>
    <s v="Yenileme"/>
    <s v="Hizmet"/>
    <s v="Çağrı Merkezi"/>
    <s v="Diğer"/>
    <x v="0"/>
    <x v="0"/>
    <s v="Yurt İçi"/>
    <s v="Türkiye"/>
  </r>
  <r>
    <s v="Q4"/>
    <x v="1"/>
    <x v="11"/>
    <m/>
    <s v="PERRİGO KİŞİSEL Bakım ÜRÜNLERİ SAN. VE TİC. LTD.ŞTİ"/>
    <s v="SH.03.004"/>
    <s v="Stokbar Panorama - Çağrı Merkezi Hizmeti (Depo/Lokasyon)"/>
    <s v="Univera - Omega Pharma"/>
    <x v="19"/>
    <s v="Stokbar"/>
    <s v="Standart"/>
    <n v="8000"/>
    <m/>
    <n v="2"/>
    <m/>
    <m/>
    <m/>
    <m/>
    <m/>
    <n v="16000"/>
    <m/>
    <m/>
    <m/>
    <n v="1000003011"/>
    <m/>
    <m/>
    <s v="Perrigo"/>
    <x v="0"/>
    <s v="Yenileme"/>
    <s v="Hizmet"/>
    <s v="Çağrı Merkezi"/>
    <s v="Diğer"/>
    <x v="0"/>
    <x v="0"/>
    <s v="Yurt İçi"/>
    <s v="Türkiye"/>
  </r>
  <r>
    <s v="Q4"/>
    <x v="1"/>
    <x v="11"/>
    <m/>
    <s v="ERBAK - ULUDAĞ PAZARLAMA SATIŞ VE DAĞITIM ANONİM ŞİRKETİ/SANAL POS"/>
    <s v="QH.02.001"/>
    <s v="Quest Panorama - Yazılım Bakımı, Yaşatma ve Merkezi Destek Hizmeti"/>
    <s v="Univera - Uludağ İçecek"/>
    <x v="19"/>
    <s v="Quest"/>
    <s v="Enterprise"/>
    <n v="2170.08"/>
    <m/>
    <n v="1"/>
    <m/>
    <m/>
    <m/>
    <m/>
    <m/>
    <n v="2170.08"/>
    <m/>
    <m/>
    <m/>
    <n v="1000003013"/>
    <m/>
    <m/>
    <s v="Uludağ İçecek"/>
    <x v="0"/>
    <s v="Yenileme"/>
    <s v="Hizmet"/>
    <s v="Bakım ve Destek Hizmeti"/>
    <s v="Key Account"/>
    <x v="0"/>
    <x v="0"/>
    <s v="Yurt İçi"/>
    <s v="Türkiye"/>
  </r>
  <r>
    <s v="Q4"/>
    <x v="1"/>
    <x v="11"/>
    <m/>
    <s v="ERBAK - ULUDAĞ PAZARLAMA SATIŞ VE DAĞITIM ANONİM ŞİRKETİ/SANAL POS"/>
    <s v="QY.04.004"/>
    <s v="Quest Panorama - Q-Auditor Mobil Kullanıcı Yazılımı"/>
    <s v="Univera - Uludağ İçecek"/>
    <x v="19"/>
    <s v="Quest"/>
    <s v="Enterprise"/>
    <n v="4932.22"/>
    <m/>
    <n v="6"/>
    <m/>
    <m/>
    <m/>
    <m/>
    <m/>
    <n v="29593.32"/>
    <m/>
    <m/>
    <m/>
    <n v="1000003013"/>
    <m/>
    <m/>
    <s v="Uludağ İçecek"/>
    <x v="0"/>
    <s v="Yeni Satış"/>
    <s v="Lisans"/>
    <s v="Lisans Satışı"/>
    <s v="Key Account"/>
    <x v="0"/>
    <x v="0"/>
    <s v="Yurt İçi"/>
    <s v="Türkiye"/>
  </r>
  <r>
    <s v="Q4"/>
    <x v="1"/>
    <x v="11"/>
    <m/>
    <s v="ERBAK - ULUDAĞ PAZARLAMA SATIŞ VE DAĞITIM ANONİM ŞİRKETİ/SANAL POS"/>
    <s v="QH.01.001"/>
    <s v="Quest Panorama - Proje ve Ürün Yönetimi Danışmanlığı Hizmeti"/>
    <s v="Univera - Uludağ İçecek"/>
    <x v="19"/>
    <s v="Quest"/>
    <s v="Enterprise"/>
    <n v="11562.769999999999"/>
    <m/>
    <n v="3"/>
    <m/>
    <m/>
    <m/>
    <m/>
    <m/>
    <n v="34688.31"/>
    <m/>
    <m/>
    <m/>
    <n v="1000003013"/>
    <m/>
    <m/>
    <s v="Uludağ İçecek"/>
    <x v="0"/>
    <s v="Yeni Satış"/>
    <s v="Hizmet"/>
    <s v="Proje Yönetimi ve Danışmanlık"/>
    <s v="Key Account"/>
    <x v="0"/>
    <x v="0"/>
    <s v="Yurt İçi"/>
    <s v="Türkiye"/>
  </r>
  <r>
    <s v="Q4"/>
    <x v="1"/>
    <x v="9"/>
    <m/>
    <s v="PERNOD RICARD İSTANBUL İÇ VE DIŞ TİC. LTD. ŞTİ"/>
    <s v="EH.05.001"/>
    <s v="Enroute Panorama - Yazılım Geliştirme Hizmeti"/>
    <s v="Univera - Pernod Ricard"/>
    <x v="13"/>
    <s v="Enroute"/>
    <s v="Enroute"/>
    <n v="11420.320000000002"/>
    <m/>
    <n v="3.5"/>
    <m/>
    <n v="39971.120000000003"/>
    <m/>
    <n v="0"/>
    <m/>
    <n v="39971.120000000003"/>
    <m/>
    <m/>
    <m/>
    <n v="1000002253"/>
    <m/>
    <m/>
    <s v="Pernod Ricard"/>
    <x v="0"/>
    <s v="Yeni Satış"/>
    <s v="Hizmet"/>
    <s v="Yazılım Geliştirme"/>
    <s v="Key Account"/>
    <x v="0"/>
    <x v="0"/>
    <s v="Yurt İçi"/>
    <s v="Türkiye"/>
  </r>
  <r>
    <s v="Q4"/>
    <x v="1"/>
    <x v="9"/>
    <m/>
    <s v="PERNOD RICARD İSTANBUL İÇ VE DIŞ TİC. LTD. ŞTİ"/>
    <s v="EH.05.002"/>
    <s v="Enroute Panorama - Rapor Geliştirme Hizmeti"/>
    <s v="Univera - Pernod Ricard"/>
    <x v="13"/>
    <s v="Enroute"/>
    <s v="Enroute"/>
    <n v="8261.5109090909082"/>
    <m/>
    <n v="5.5"/>
    <m/>
    <n v="45438.31"/>
    <m/>
    <n v="0"/>
    <m/>
    <n v="45438.31"/>
    <m/>
    <m/>
    <m/>
    <n v="1000002253"/>
    <m/>
    <m/>
    <s v="Pernod Ricard"/>
    <x v="0"/>
    <s v="Yeni Satış"/>
    <s v="Hizmet"/>
    <s v="Rapor Geliştirme"/>
    <s v="Key Account"/>
    <x v="0"/>
    <x v="0"/>
    <s v="Yurt İçi"/>
    <s v="Türkiye"/>
  </r>
  <r>
    <s v="Q4"/>
    <x v="1"/>
    <x v="11"/>
    <m/>
    <s v="CANAN GALYONCU"/>
    <s v="UH.01.002"/>
    <s v="Unidox Kontör"/>
    <s v="Univera Kontör Satışı"/>
    <x v="21"/>
    <s v="E-Dönüşüm"/>
    <s v="Unidox"/>
    <n v="2.92"/>
    <m/>
    <n v="25000"/>
    <m/>
    <n v="73000"/>
    <m/>
    <n v="0"/>
    <m/>
    <n v="73000"/>
    <m/>
    <m/>
    <m/>
    <n v="1000003050"/>
    <m/>
    <m/>
    <s v="Canan Galyoncu"/>
    <x v="0"/>
    <s v="Yeni Satış"/>
    <s v="Kontor"/>
    <s v="Kontor Satışı"/>
    <s v="Diğer"/>
    <x v="0"/>
    <x v="0"/>
    <s v="Yurt İçi"/>
    <s v="Türkiye"/>
  </r>
  <r>
    <s v="Q4"/>
    <x v="1"/>
    <x v="11"/>
    <m/>
    <s v="ER-FA BİLGİ İŞLEM TEK. VE EMN.SİSTEMLERİ İMALAT-İTH.İHR.TİC.LTD.STİ."/>
    <s v="UH.01.002"/>
    <s v="Unidox Kontör"/>
    <s v="Univera Kontör Satışı"/>
    <x v="21"/>
    <s v="E-Dönüşüm"/>
    <s v="Unidox"/>
    <n v="4.3220000000000001"/>
    <m/>
    <n v="2000"/>
    <m/>
    <n v="8644"/>
    <m/>
    <n v="0"/>
    <m/>
    <n v="8644"/>
    <m/>
    <m/>
    <m/>
    <n v="1000003048"/>
    <m/>
    <m/>
    <s v="Er-Fa Bilgi İşlem"/>
    <x v="0"/>
    <s v="Yeni Satış"/>
    <s v="Kontor"/>
    <s v="Kontor Satışı"/>
    <s v="Diğer"/>
    <x v="0"/>
    <x v="0"/>
    <s v="Yurt İçi"/>
    <s v="Türkiye"/>
  </r>
  <r>
    <s v="Q4"/>
    <x v="1"/>
    <x v="11"/>
    <m/>
    <s v="ÖZHAS GÜN GIDA ÜRT. İNŞ. MALZ. TUR. TEKS. TAR. HAY. İTH. İHR. SAN VE TİC.LTD. ŞTİ."/>
    <s v="UH.01.002"/>
    <s v="Unidox Kontör"/>
    <s v="Univera Kontör Satışı"/>
    <x v="21"/>
    <s v="E-Dönüşüm"/>
    <s v="Unidox"/>
    <n v="3.1880000000000002"/>
    <m/>
    <n v="10000"/>
    <m/>
    <n v="31880"/>
    <m/>
    <n v="0"/>
    <m/>
    <n v="31880"/>
    <m/>
    <m/>
    <m/>
    <n v="1000003062"/>
    <m/>
    <m/>
    <s v="Özhas Yün"/>
    <x v="3"/>
    <s v="Yeni Satış"/>
    <s v="Kontor"/>
    <s v="Kontor Satışı"/>
    <s v="Diğer"/>
    <x v="0"/>
    <x v="0"/>
    <s v="Yurt İçi"/>
    <s v="Türkiye"/>
  </r>
  <r>
    <s v="Q4"/>
    <x v="1"/>
    <x v="11"/>
    <m/>
    <s v="MİYA OTOMASYON VE BARKOD BILISIM SISTEMLERI SAN TİC. VE L.T.D. STI."/>
    <s v="SMH.02.001"/>
    <s v="StockMate Yazılım Bakımı Hizmeti"/>
    <s v="Univera - Kanal"/>
    <x v="5"/>
    <s v="Stokbar"/>
    <s v="Stockmate"/>
    <n v="97240"/>
    <m/>
    <n v="1"/>
    <m/>
    <n v="97240"/>
    <m/>
    <n v="0"/>
    <m/>
    <n v="97240"/>
    <m/>
    <m/>
    <m/>
    <n v="1000003036"/>
    <m/>
    <m/>
    <s v="Miya"/>
    <x v="0"/>
    <s v="Yeni Satış"/>
    <s v="Hizmet"/>
    <s v="Bakım ve Destek Hizmeti"/>
    <s v="Diğer"/>
    <x v="1"/>
    <x v="1"/>
    <s v="Yurt İçi"/>
    <s v="Türkiye"/>
  </r>
  <r>
    <s v="Q4"/>
    <x v="1"/>
    <x v="11"/>
    <m/>
    <s v="YUSUF ALDEMİR (ALDEMİR BİLİŞİM HizmetLERİ VE DANIŞMANLIK)"/>
    <s v="SMH.02.001"/>
    <s v="StockMate Yazılım Bakımı Hizmeti"/>
    <s v="Univera - Kanal"/>
    <x v="5"/>
    <s v="Stokbar"/>
    <s v="Enterprise"/>
    <n v="90310"/>
    <m/>
    <n v="1"/>
    <m/>
    <n v="90310"/>
    <m/>
    <n v="0"/>
    <m/>
    <n v="90310"/>
    <m/>
    <m/>
    <m/>
    <n v="1000003021"/>
    <m/>
    <m/>
    <s v="Aldemir Bilişim"/>
    <x v="0"/>
    <s v="Yenileme"/>
    <s v="Hizmet"/>
    <s v="Bakım ve Destek Hizmeti"/>
    <s v="Diğer"/>
    <x v="1"/>
    <x v="3"/>
    <s v="Yurt İçi"/>
    <s v="Türkiye"/>
  </r>
  <r>
    <s v="Q4"/>
    <x v="1"/>
    <x v="11"/>
    <m/>
    <s v="MİYA OTOMASYON VE BARKOD BILISIM SISTEMLERI SAN TİC. VE L.T.D. STI."/>
    <s v="SMY.02.001"/>
    <s v="StockMate Mobile Depo Personeli El Terminali Yazılımı"/>
    <s v="Univera - Kanal"/>
    <x v="5"/>
    <s v="Stokbar"/>
    <s v="Stockmate"/>
    <n v="6825"/>
    <m/>
    <n v="13"/>
    <m/>
    <n v="126750"/>
    <m/>
    <n v="38025"/>
    <m/>
    <n v="88725"/>
    <m/>
    <m/>
    <m/>
    <n v="1000003036"/>
    <m/>
    <m/>
    <s v="Miya"/>
    <x v="0"/>
    <s v="Yeni Satış"/>
    <s v="Lisans"/>
    <s v="Lisans Satışı"/>
    <s v="Diğer"/>
    <x v="1"/>
    <x v="1"/>
    <s v="Yurt İçi"/>
    <s v="Türkiye"/>
  </r>
  <r>
    <s v="Q4"/>
    <x v="1"/>
    <x v="11"/>
    <m/>
    <s v="MİYA OTOMASYON VE BARKOD BILISIM SISTEMLERI SAN TİC. VE L.T.D. STI."/>
    <s v="SMY.01.004"/>
    <s v="StockMate Ek Kullanıcı Yazılımı (+5)"/>
    <s v="Univera - Kanal"/>
    <x v="5"/>
    <s v="Stokbar"/>
    <s v="Stockmate"/>
    <n v="18200"/>
    <m/>
    <n v="1"/>
    <m/>
    <n v="26000"/>
    <m/>
    <n v="7800"/>
    <m/>
    <n v="18200"/>
    <m/>
    <m/>
    <m/>
    <n v="1000003036"/>
    <m/>
    <m/>
    <s v="Miya"/>
    <x v="0"/>
    <s v="Yeni Satış"/>
    <s v="Lisans"/>
    <s v="Lisans Satışı"/>
    <s v="Diğer"/>
    <x v="1"/>
    <x v="1"/>
    <s v="Yurt İçi"/>
    <s v="Türkiye"/>
  </r>
  <r>
    <s v="Q4"/>
    <x v="1"/>
    <x v="9"/>
    <m/>
    <s v="PERNOD RICARD İSTANBUL İÇ VE DIŞ TİC. LTD. ŞTİ"/>
    <s v="EH.05.001"/>
    <s v="Enroute Panorama - Yazılım Geliştirme Hizmeti"/>
    <s v="Univera - Pernod Ricard"/>
    <x v="13"/>
    <s v="Enroute"/>
    <s v="Enroute"/>
    <n v="11420.32"/>
    <m/>
    <n v="3"/>
    <m/>
    <n v="34260.959999999999"/>
    <m/>
    <n v="0"/>
    <m/>
    <n v="34260.959999999999"/>
    <m/>
    <m/>
    <m/>
    <n v="1000002253"/>
    <m/>
    <m/>
    <s v="Pernod Ricard"/>
    <x v="0"/>
    <s v="Yeni Satış"/>
    <s v="Hizmet"/>
    <s v="Yazılım Geliştirme"/>
    <s v="Key Account"/>
    <x v="0"/>
    <x v="0"/>
    <s v="Yurt İçi"/>
    <s v="Türkiye"/>
  </r>
  <r>
    <s v="Q4"/>
    <x v="1"/>
    <x v="9"/>
    <m/>
    <s v="PERNOD RICARD İSTANBUL İÇ VE DIŞ TİC. LTD. ŞTİ"/>
    <s v="EH.05.001"/>
    <s v="Enroute Panorama - Yazılım Geliştirme Hizmeti"/>
    <s v="Univera - Pernod Ricard"/>
    <x v="13"/>
    <s v="Enroute"/>
    <s v="Enroute"/>
    <n v="11420.32"/>
    <m/>
    <n v="4"/>
    <m/>
    <n v="45681.279999999999"/>
    <m/>
    <n v="0"/>
    <m/>
    <n v="45681.279999999999"/>
    <m/>
    <m/>
    <m/>
    <n v="1000002253"/>
    <m/>
    <m/>
    <s v="Pernod Ricard"/>
    <x v="0"/>
    <s v="Yeni Satış"/>
    <s v="Hizmet"/>
    <s v="Yazılım Geliştirme"/>
    <s v="Key Account"/>
    <x v="0"/>
    <x v="0"/>
    <s v="Yurt İçi"/>
    <s v="Türkiye"/>
  </r>
  <r>
    <s v="Q4"/>
    <x v="1"/>
    <x v="9"/>
    <m/>
    <s v="PERNOD RICARD İSTANBUL İÇ VE DIŞ TİC. LTD. ŞTİ"/>
    <s v="EH.05.001"/>
    <s v="Enroute Panorama - Yazılım Geliştirme Hizmeti"/>
    <s v="Univera - Pernod Ricard"/>
    <x v="13"/>
    <s v="Enroute"/>
    <s v="Enroute"/>
    <n v="11420.32"/>
    <m/>
    <n v="4.5"/>
    <m/>
    <n v="51391.44"/>
    <m/>
    <n v="0"/>
    <m/>
    <n v="51391.44"/>
    <m/>
    <m/>
    <m/>
    <n v="1000002253"/>
    <m/>
    <m/>
    <s v="Pernod Ricard"/>
    <x v="0"/>
    <s v="Yeni Satış"/>
    <s v="Hizmet"/>
    <s v="Yazılım Geliştirme"/>
    <s v="Key Account"/>
    <x v="0"/>
    <x v="0"/>
    <s v="Yurt İçi"/>
    <s v="Türkiye"/>
  </r>
  <r>
    <s v="Q4"/>
    <x v="1"/>
    <x v="11"/>
    <m/>
    <s v="DARDANEL DAĞITIM A.Ş."/>
    <s v="EH.06.001"/>
    <s v="Enroute Panorama - Hosting Hizmeti"/>
    <s v="Univera - Dardanel"/>
    <x v="12"/>
    <s v="Hosting"/>
    <s v="Enterprise"/>
    <n v="83545.929999999993"/>
    <m/>
    <n v="1"/>
    <m/>
    <n v="83545.929999999993"/>
    <m/>
    <n v="0"/>
    <m/>
    <n v="83545.929999999993"/>
    <m/>
    <m/>
    <m/>
    <n v="1000003033"/>
    <m/>
    <m/>
    <s v="Dardanel"/>
    <x v="0"/>
    <s v="Yenileme"/>
    <s v="Hizmet"/>
    <s v="Hosting"/>
    <s v="Diğer"/>
    <x v="0"/>
    <x v="0"/>
    <s v="Yurt İçi"/>
    <s v="Türkiye"/>
  </r>
  <r>
    <s v="Q4"/>
    <x v="1"/>
    <x v="11"/>
    <m/>
    <s v="KENT GIDA MADDELERİ SAN VE TİC.AŞ."/>
    <s v="EH.06.001"/>
    <s v="Enroute Panorama - Hosting Hizmeti"/>
    <s v="Univera - Kent Gıda"/>
    <x v="12"/>
    <s v="Hosting"/>
    <s v="Enterprise"/>
    <n v="132870.53"/>
    <m/>
    <n v="1"/>
    <m/>
    <n v="132870.53"/>
    <m/>
    <n v="0"/>
    <m/>
    <n v="132870.53"/>
    <m/>
    <m/>
    <m/>
    <n v="1000003027"/>
    <m/>
    <m/>
    <s v="Mondelez"/>
    <x v="0"/>
    <s v="Yenileme"/>
    <s v="Hizmet"/>
    <s v="Hosting"/>
    <s v="Key Account"/>
    <x v="0"/>
    <x v="0"/>
    <s v="Yurt İçi"/>
    <s v="Türkiye"/>
  </r>
  <r>
    <s v="Q4"/>
    <x v="1"/>
    <x v="11"/>
    <m/>
    <s v="PERRİGO KİŞİSEL Bakım ÜRÜNLERİ SAN. VE TİC. LTD.ŞTİ"/>
    <s v="EH.06.001"/>
    <s v="Enroute Panorama - Hosting Hizmeti"/>
    <s v="Univera - Omega Pharma"/>
    <x v="19"/>
    <s v="Hosting"/>
    <s v="Enterprise"/>
    <n v="63490.91"/>
    <m/>
    <n v="1"/>
    <m/>
    <n v="63490.91"/>
    <m/>
    <n v="0"/>
    <m/>
    <n v="63490.91"/>
    <m/>
    <m/>
    <m/>
    <n v="1000003026"/>
    <m/>
    <m/>
    <s v="Perrigo"/>
    <x v="0"/>
    <s v="Yenileme"/>
    <s v="Hizmet"/>
    <s v="Hosting"/>
    <s v="Diğer"/>
    <x v="0"/>
    <x v="0"/>
    <s v="Yurt İçi"/>
    <s v="Türkiye"/>
  </r>
  <r>
    <s v="Q4"/>
    <x v="1"/>
    <x v="11"/>
    <m/>
    <s v="RED BULL GIDA DAĞITIM VE PAZARLAMA TİCARET LTD. ŞTİ"/>
    <s v="EH.06.001"/>
    <s v="Enroute Panorama - Hosting Hizmeti"/>
    <s v="Univera - Redbull"/>
    <x v="12"/>
    <s v="Hosting"/>
    <s v="Enterprise"/>
    <n v="123973.75"/>
    <m/>
    <n v="1"/>
    <m/>
    <n v="123973.75"/>
    <m/>
    <n v="0"/>
    <m/>
    <n v="123973.75"/>
    <m/>
    <m/>
    <m/>
    <n v="1000003029"/>
    <m/>
    <m/>
    <s v="Redbull"/>
    <x v="0"/>
    <s v="Yenileme"/>
    <s v="Hizmet"/>
    <s v="Hosting"/>
    <s v="Diğer"/>
    <x v="0"/>
    <x v="0"/>
    <s v="Yurt İçi"/>
    <s v="Türkiye"/>
  </r>
  <r>
    <s v="Q4"/>
    <x v="1"/>
    <x v="11"/>
    <m/>
    <s v="Tadım Gıda Maddeleri San. ve Tic. A.Ş."/>
    <s v="EH.06.001"/>
    <s v="Enroute Panorama - Hosting Hizmeti"/>
    <s v="Univera - Tadım"/>
    <x v="19"/>
    <s v="Hosting"/>
    <s v="Enterprise"/>
    <n v="215386.26"/>
    <m/>
    <n v="1"/>
    <m/>
    <n v="215386.26"/>
    <m/>
    <n v="0"/>
    <m/>
    <n v="215386.26"/>
    <m/>
    <m/>
    <m/>
    <n v="1000003034"/>
    <m/>
    <m/>
    <s v="Tadım"/>
    <x v="0"/>
    <s v="Yenileme"/>
    <s v="Hizmet"/>
    <s v="Hosting"/>
    <s v="Diğer"/>
    <x v="0"/>
    <x v="0"/>
    <s v="Yurt İçi"/>
    <s v="Türkiye"/>
  </r>
  <r>
    <s v="Q4"/>
    <x v="1"/>
    <x v="11"/>
    <m/>
    <s v="TCHIBO KAHVE MAMÜLLERİ DAĞ. VE PAZ. TİC. LTD. ŞTİ."/>
    <s v="EH.06.001"/>
    <s v="Enroute Panorama - Hosting Hizmeti"/>
    <s v="Univera - Tchibo"/>
    <x v="12"/>
    <s v="Hosting"/>
    <s v="Enterprise"/>
    <n v="12603.81"/>
    <m/>
    <n v="1"/>
    <m/>
    <n v="12603.81"/>
    <m/>
    <n v="0"/>
    <m/>
    <n v="12603.81"/>
    <m/>
    <m/>
    <m/>
    <n v="1000003030"/>
    <m/>
    <m/>
    <s v="Tchibo"/>
    <x v="0"/>
    <s v="Yenileme"/>
    <s v="Hizmet"/>
    <s v="Hosting"/>
    <s v="Diğer"/>
    <x v="0"/>
    <x v="0"/>
    <s v="Yurt İçi"/>
    <s v="Türkiye"/>
  </r>
  <r>
    <s v="Q4"/>
    <x v="1"/>
    <x v="11"/>
    <m/>
    <s v="TCHIBO KAHVE MAMÜLLERİ DAĞ. VE PAZ. TİC. LTD. ŞTİ."/>
    <s v="EH.06.001"/>
    <s v="Enroute Panorama - Hosting Hizmeti"/>
    <s v="Univera - Tchibo"/>
    <x v="12"/>
    <s v="Hosting"/>
    <s v="Enterprise"/>
    <n v="64028.08"/>
    <m/>
    <n v="1"/>
    <m/>
    <n v="12603.81"/>
    <m/>
    <n v="0"/>
    <m/>
    <n v="64028.08"/>
    <m/>
    <m/>
    <m/>
    <n v="1000003032"/>
    <m/>
    <m/>
    <s v="Tchibo"/>
    <x v="0"/>
    <s v="Yenileme"/>
    <s v="Hizmet"/>
    <s v="Hosting"/>
    <s v="Diğer"/>
    <x v="0"/>
    <x v="0"/>
    <s v="Yurt İçi"/>
    <s v="Türkiye"/>
  </r>
  <r>
    <s v="Q4"/>
    <x v="1"/>
    <x v="11"/>
    <m/>
    <s v="4 SIMPLE BİLİŞİM SANAYİ VE TİC. LTD. ŞTİ."/>
    <s v="WPH.02.001"/>
    <s v="Webplus Yazılım Bakımı Hizmeti"/>
    <s v="Univera - Kanal"/>
    <x v="5"/>
    <s v="Enroute"/>
    <s v="Webplus"/>
    <n v="21350"/>
    <m/>
    <n v="1"/>
    <m/>
    <n v="21350"/>
    <m/>
    <n v="0"/>
    <m/>
    <n v="21350"/>
    <m/>
    <m/>
    <m/>
    <s v="1000003113"/>
    <m/>
    <m/>
    <s v="4 Simple"/>
    <x v="0"/>
    <s v="Yenileme"/>
    <s v="Hizmet"/>
    <s v="Bakım ve Destek Hizmeti"/>
    <s v="Diğer"/>
    <x v="1"/>
    <x v="11"/>
    <s v="Yurt İçi"/>
    <s v="Türkiye"/>
  </r>
  <r>
    <s v="Q4"/>
    <x v="1"/>
    <x v="11"/>
    <m/>
    <s v="LEANK BUSİNESS SOLUTİONS LTD."/>
    <s v="WPH.02.001"/>
    <s v="Webplus Yazılım Bakımı Hizmeti"/>
    <s v="Univera - Kanal"/>
    <x v="5"/>
    <s v="Enroute"/>
    <s v="Webplus"/>
    <n v="18257"/>
    <m/>
    <n v="1"/>
    <m/>
    <n v="18257"/>
    <m/>
    <n v="0"/>
    <m/>
    <n v="18257"/>
    <m/>
    <m/>
    <m/>
    <s v="1000003097"/>
    <m/>
    <m/>
    <s v="Leank"/>
    <x v="0"/>
    <s v="Yeni Satış"/>
    <s v="Hizmet"/>
    <s v="Bakım ve Destek Hizmeti"/>
    <s v="Diğer"/>
    <x v="1"/>
    <x v="0"/>
    <s v="Yurt İçi"/>
    <s v="Türkiye"/>
  </r>
  <r>
    <s v="Q4"/>
    <x v="1"/>
    <x v="11"/>
    <m/>
    <s v="POLARİS YAZILIM ÇÖZÜMLERİ VE DANIŞMANLIK HİZMETLERİ LTD.ŞTİ."/>
    <s v="WPH.02.001"/>
    <s v="Webplus Yazılım Bakımı Hizmeti"/>
    <s v="Univera - Kanal"/>
    <x v="5"/>
    <s v="Enroute"/>
    <s v="Webplus"/>
    <n v="3003"/>
    <m/>
    <n v="1"/>
    <m/>
    <n v="3003"/>
    <m/>
    <n v="0"/>
    <m/>
    <n v="3003"/>
    <m/>
    <m/>
    <m/>
    <s v="1000003104"/>
    <m/>
    <m/>
    <s v="Polaris"/>
    <x v="0"/>
    <s v="Yeni Satış"/>
    <s v="Hizmet"/>
    <s v="Bakım ve Destek Hizmeti"/>
    <s v="Diğer"/>
    <x v="1"/>
    <x v="5"/>
    <s v="Yurt İçi"/>
    <s v="Türkiye"/>
  </r>
  <r>
    <s v="Q4"/>
    <x v="1"/>
    <x v="11"/>
    <m/>
    <s v="POLARİS YAZILIM ÇÖZÜMLERİ VE DANIŞMANLIK HİZMETLERİ LTD.ŞTİ."/>
    <s v="WProje Yönetimi.01.008"/>
    <s v="Webplus Distribution Satış-Dağıtım Yazılımı (Enterprise) Kiralama Hizmeti"/>
    <s v="Univera - Kanal"/>
    <x v="5"/>
    <s v="Enroute"/>
    <s v="Webplus"/>
    <n v="90284"/>
    <m/>
    <n v="1"/>
    <m/>
    <n v="90284"/>
    <m/>
    <n v="0"/>
    <m/>
    <n v="90284"/>
    <m/>
    <m/>
    <m/>
    <s v="1000003101"/>
    <m/>
    <m/>
    <s v="Polaris"/>
    <x v="0"/>
    <s v="Yeni Satış"/>
    <s v="Lisans"/>
    <s v="Lisans Kiralama"/>
    <s v="Diğer"/>
    <x v="1"/>
    <x v="5"/>
    <s v="Yurt İçi"/>
    <s v="Türkiye"/>
  </r>
  <r>
    <s v="Q4"/>
    <x v="1"/>
    <x v="11"/>
    <m/>
    <s v="POLARİS YAZILIM ÇÖZÜMLERİ VE DANIŞMANLIK HİZMETLERİ LTD.ŞTİ."/>
    <s v="WProje Yönetimi.02.001 PX"/>
    <s v="Webplus  PX (Andrd) Satş Tem. Lsnsı-Ent."/>
    <s v="Univera - Kanal"/>
    <x v="5"/>
    <s v="Enroute"/>
    <s v="Webplus"/>
    <n v="3640"/>
    <m/>
    <n v="6"/>
    <m/>
    <n v="27300"/>
    <m/>
    <n v="5460"/>
    <m/>
    <n v="21840"/>
    <m/>
    <m/>
    <m/>
    <s v="1000003104"/>
    <m/>
    <m/>
    <s v="Polaris"/>
    <x v="0"/>
    <s v="Yeni Satış"/>
    <s v="Lisans"/>
    <s v="Lisans Satışı"/>
    <s v="Diğer"/>
    <x v="1"/>
    <x v="5"/>
    <s v="Yurt İçi"/>
    <s v="Türkiye"/>
  </r>
  <r>
    <s v="Q4"/>
    <x v="1"/>
    <x v="11"/>
    <m/>
    <s v="MİYA OTOMASYON VE BARKOD BILISIM SISTEMLERI SAN TİC. VE L.T.D. STI."/>
    <s v="UH.01.002"/>
    <s v="Unidox Kontör"/>
    <s v="Univera Kontör Satışı"/>
    <x v="5"/>
    <s v="E-Dönüşüm"/>
    <s v="Unidox"/>
    <n v="1.111"/>
    <m/>
    <n v="100000"/>
    <m/>
    <m/>
    <m/>
    <m/>
    <m/>
    <n v="111100"/>
    <m/>
    <m/>
    <m/>
    <n v="1000003122"/>
    <m/>
    <m/>
    <s v="Miya"/>
    <x v="0"/>
    <s v="Yeni Satış"/>
    <s v="Kontor"/>
    <s v="Kontor Satışı"/>
    <s v="Diğer"/>
    <x v="1"/>
    <x v="1"/>
    <s v="Yurt İçi"/>
    <s v="Türkiye"/>
  </r>
  <r>
    <s v="Q4"/>
    <x v="1"/>
    <x v="11"/>
    <m/>
    <s v="Unilever San. ve Tic. Türk A.Ş."/>
    <s v="SH.01.001"/>
    <s v="Stokbar Panorama - Proje ve Ürün Yönetimi Danışmanlığı Hizmeti"/>
    <s v="Univera - Unilever"/>
    <x v="13"/>
    <s v="Stokbar"/>
    <s v="Standart"/>
    <n v="14500"/>
    <m/>
    <n v="40"/>
    <m/>
    <n v="580000"/>
    <m/>
    <n v="0"/>
    <m/>
    <n v="580000"/>
    <m/>
    <m/>
    <m/>
    <s v="1000003078"/>
    <m/>
    <m/>
    <s v="Unilever"/>
    <x v="0"/>
    <s v="Yeni Satış"/>
    <s v="Hizmet"/>
    <s v="Proje Yönetimi ve Danışmanlık"/>
    <s v="Diğer"/>
    <x v="0"/>
    <x v="0"/>
    <s v="Yurt İçi"/>
    <s v="Türkiye"/>
  </r>
  <r>
    <s v="Q4"/>
    <x v="1"/>
    <x v="9"/>
    <m/>
    <s v="Mey İçki Sanayi ve Ticaret A.Ş."/>
    <s v="EH.05.001"/>
    <s v="Enroute Panorama - Yazılım Geliştirme Hizmeti"/>
    <s v="Univera - Mey İçki"/>
    <x v="18"/>
    <s v="Enroute"/>
    <s v="Enroute"/>
    <n v="12070"/>
    <m/>
    <n v="7"/>
    <m/>
    <n v="84490"/>
    <m/>
    <n v="0"/>
    <m/>
    <n v="84490"/>
    <m/>
    <m/>
    <m/>
    <n v="1000002249"/>
    <m/>
    <m/>
    <s v="Mey İçki"/>
    <x v="0"/>
    <s v="Yeni Satış"/>
    <s v="Hizmet"/>
    <s v="Yazılım Geliştirme"/>
    <s v="Key Account"/>
    <x v="0"/>
    <x v="0"/>
    <s v="Yurt İçi"/>
    <s v="Türkiye"/>
  </r>
  <r>
    <s v="Q4"/>
    <x v="1"/>
    <x v="9"/>
    <m/>
    <s v="Mey İçki Sanayi ve Ticaret A.Ş."/>
    <s v="EH.05.002"/>
    <s v="Enroute Panorama - Rapor Geliştirme Hizmeti"/>
    <s v="Univera - Mey İçki"/>
    <x v="18"/>
    <s v="Enroute"/>
    <s v="Enroute"/>
    <n v="9998"/>
    <m/>
    <n v="6"/>
    <m/>
    <n v="59988"/>
    <m/>
    <n v="0"/>
    <m/>
    <n v="59988"/>
    <m/>
    <m/>
    <m/>
    <n v="1000002249"/>
    <m/>
    <m/>
    <s v="Mey İçki"/>
    <x v="0"/>
    <s v="Yeni Satış"/>
    <s v="Hizmet"/>
    <s v="Rapor Geliştirme"/>
    <s v="Key Account"/>
    <x v="0"/>
    <x v="0"/>
    <s v="Yurt İçi"/>
    <s v="Türkiye"/>
  </r>
  <r>
    <s v="Q4"/>
    <x v="1"/>
    <x v="11"/>
    <m/>
    <s v="POLARİS YAZILIM ÇÖZÜMLERİ VE DANIŞMANLIK HİZMETLERİ LTD.ŞTİ."/>
    <s v="WPH.02.001"/>
    <s v="Webplus Yazılım Bakımı Hizmeti"/>
    <s v="Univera - Kanal"/>
    <x v="5"/>
    <s v="Enroute"/>
    <s v="Webplus"/>
    <n v="16700"/>
    <m/>
    <n v="1"/>
    <m/>
    <m/>
    <m/>
    <m/>
    <m/>
    <n v="16700"/>
    <m/>
    <m/>
    <m/>
    <s v="1000003142"/>
    <m/>
    <m/>
    <s v="Polaris"/>
    <x v="0"/>
    <s v="Yenileme"/>
    <s v="Hizmet"/>
    <s v="Bakım ve Destek Hizmeti"/>
    <s v="Diğer"/>
    <x v="1"/>
    <x v="5"/>
    <s v="Yurt İçi"/>
    <s v="Türkiye"/>
  </r>
  <r>
    <s v="Q4"/>
    <x v="1"/>
    <x v="11"/>
    <m/>
    <s v="POLARİS YAZILIM ÇÖZÜMLERİ VE DANIŞMANLIK HİZMETLERİ LTD.ŞTİ."/>
    <s v="WPH.02.001"/>
    <s v="Webplus Yazılım Bakımı Hizmeti"/>
    <s v="Univera - Kanal"/>
    <x v="5"/>
    <s v="Enroute"/>
    <s v="Webplus"/>
    <n v="1401"/>
    <m/>
    <n v="1"/>
    <m/>
    <m/>
    <m/>
    <m/>
    <m/>
    <n v="1401"/>
    <m/>
    <m/>
    <m/>
    <s v="1000003144"/>
    <m/>
    <m/>
    <s v="Polaris"/>
    <x v="0"/>
    <s v="Yeni Satış"/>
    <s v="Hizmet"/>
    <s v="Bakım ve Destek Hizmeti"/>
    <s v="Diğer"/>
    <x v="1"/>
    <x v="5"/>
    <s v="Yurt İçi"/>
    <s v="Türkiye"/>
  </r>
  <r>
    <s v="Q4"/>
    <x v="1"/>
    <x v="11"/>
    <m/>
    <s v="POLARİS YAZILIM ÇÖZÜMLERİ VE DANIŞMANLIK HİZMETLERİ LTD.ŞTİ."/>
    <s v="WProje Yönetimi.01.003"/>
    <s v="Web Plus Ek Kullanıcı Yazılımı (1 Kullanıcı)"/>
    <s v="Univera - Kanal"/>
    <x v="5"/>
    <s v="Enroute"/>
    <s v="Webplus"/>
    <n v="5733"/>
    <m/>
    <n v="1"/>
    <m/>
    <m/>
    <m/>
    <m/>
    <m/>
    <n v="5733"/>
    <m/>
    <m/>
    <m/>
    <s v="1000003144"/>
    <m/>
    <m/>
    <s v="Polaris"/>
    <x v="0"/>
    <s v="Yeni Satış"/>
    <s v="Lisans"/>
    <s v="Lisans Satışı"/>
    <s v="Diğer"/>
    <x v="1"/>
    <x v="5"/>
    <s v="Yurt İçi"/>
    <s v="Türkiye"/>
  </r>
  <r>
    <s v="Q4"/>
    <x v="1"/>
    <x v="11"/>
    <m/>
    <s v="MİYA OTOMASYON VE BARKOD BILISIM SISTEMLERI SAN TİC. VE L.T.D. STI."/>
    <s v="UH.01.002"/>
    <s v="Unidox Kontör"/>
    <s v="Univera Kontör Satışı"/>
    <x v="5"/>
    <s v="E-Dönüşüm"/>
    <s v="Unidox"/>
    <n v="1.95"/>
    <m/>
    <n v="25000"/>
    <m/>
    <m/>
    <m/>
    <m/>
    <m/>
    <n v="48750"/>
    <m/>
    <m/>
    <m/>
    <s v="1000003145"/>
    <m/>
    <m/>
    <s v="Miya"/>
    <x v="0"/>
    <s v="Yeni Satış"/>
    <s v="Kontor"/>
    <s v="Kontor Satışı"/>
    <s v="Diğer"/>
    <x v="1"/>
    <x v="1"/>
    <s v="Yurt İçi"/>
    <s v="Türkiye"/>
  </r>
  <r>
    <s v="Q4"/>
    <x v="1"/>
    <x v="11"/>
    <m/>
    <s v="MİYA OTOMASYON VE BARKOD BILISIM SISTEMLERI SAN TİC. VE L.T.D. STI."/>
    <s v="UH.01.002"/>
    <s v="Unidox Kontör"/>
    <s v="Univera Kontör Satışı"/>
    <x v="5"/>
    <s v="E-Dönüşüm"/>
    <s v="Unidox"/>
    <n v="1.95"/>
    <m/>
    <n v="25000"/>
    <m/>
    <m/>
    <m/>
    <m/>
    <m/>
    <n v="48750"/>
    <m/>
    <m/>
    <m/>
    <s v="1000003147"/>
    <m/>
    <m/>
    <s v="Miya"/>
    <x v="0"/>
    <s v="Yeni Satış"/>
    <s v="Kontor"/>
    <s v="Kontor Satışı"/>
    <s v="Diğer"/>
    <x v="1"/>
    <x v="1"/>
    <s v="Yurt İçi"/>
    <s v="Türkiye"/>
  </r>
  <r>
    <s v="Q4"/>
    <x v="1"/>
    <x v="11"/>
    <m/>
    <s v="ÖZGÖRKEY OTOMOTİV TURİZM GIDA SANAYİ VE TİCARET ANONİM ŞİRKETİ"/>
    <s v="SH.02.001"/>
    <s v="Stokbar Panorama - Yazılım Bakımı Hizmeti"/>
    <s v="Univera - Özgörkey"/>
    <x v="19"/>
    <s v="Stokbar"/>
    <s v="Standart"/>
    <n v="250248.56"/>
    <m/>
    <n v="1"/>
    <m/>
    <m/>
    <m/>
    <m/>
    <m/>
    <n v="250248.56"/>
    <m/>
    <m/>
    <m/>
    <s v="1000003146"/>
    <m/>
    <m/>
    <s v="Özgörkey"/>
    <x v="0"/>
    <s v="Yenileme"/>
    <s v="Hizmet"/>
    <s v="Bakım ve Destek Hizmeti"/>
    <s v="Diğer"/>
    <x v="0"/>
    <x v="0"/>
    <s v="Yurt İçi"/>
    <s v="Türkiye"/>
  </r>
  <r>
    <s v="Q4"/>
    <x v="1"/>
    <x v="11"/>
    <m/>
    <s v="ÖZGÖRKEY OTOMOTİV TURİZM GIDA SANAYİ VE TİCARET ANONİM ŞİRKETİ"/>
    <s v="SH.03.004"/>
    <s v="Stokbar Panorama - Çağrı Merkezi Hizmeti (Depo/Lokasyon)"/>
    <s v="Univera - Özgörkey"/>
    <x v="19"/>
    <s v="Stokbar"/>
    <s v="Standart"/>
    <n v="49753.23"/>
    <m/>
    <n v="1"/>
    <m/>
    <m/>
    <m/>
    <m/>
    <m/>
    <n v="49753.23"/>
    <m/>
    <m/>
    <m/>
    <s v="1000003146"/>
    <m/>
    <m/>
    <s v="Özgörkey"/>
    <x v="0"/>
    <s v="Yenileme"/>
    <s v="Hizmet"/>
    <s v="Çağrı Merkezi"/>
    <s v="Diğer"/>
    <x v="0"/>
    <x v="0"/>
    <s v="Yurt İçi"/>
    <s v="Türkiye"/>
  </r>
  <r>
    <s v="Q4"/>
    <x v="1"/>
    <x v="11"/>
    <m/>
    <s v="ADM ELEKTRİK DAĞITIM AŞ."/>
    <s v="QH.02.001"/>
    <s v="Quest Panorama - Yazılım Bakımı, Yaşatma ve Merkezi Destek Hizmeti"/>
    <s v="Univera - Aydem"/>
    <x v="13"/>
    <s v="Quest"/>
    <s v="Enterprise"/>
    <n v="49977"/>
    <m/>
    <n v="1"/>
    <m/>
    <m/>
    <m/>
    <m/>
    <m/>
    <n v="49977"/>
    <m/>
    <m/>
    <m/>
    <s v="1000003138"/>
    <m/>
    <m/>
    <s v="Aydem - Gediz"/>
    <x v="0"/>
    <s v="Yenileme"/>
    <s v="Hizmet"/>
    <s v="Bakım ve Destek Hizmeti"/>
    <s v="Diğer"/>
    <x v="0"/>
    <x v="0"/>
    <s v="Yurt İçi"/>
    <s v="Türkiye"/>
  </r>
  <r>
    <s v="Q4"/>
    <x v="1"/>
    <x v="9"/>
    <m/>
    <s v="PERNOD RICARD İSTANBUL İÇ VE DIŞ TİC. LTD. ŞTİ"/>
    <s v="EH.05.001"/>
    <s v="Enroute Panorama - Yazılım Geliştirme Hizmeti"/>
    <s v="Univera - Pernod Ricard"/>
    <x v="13"/>
    <s v="Enroute"/>
    <s v="Enroute"/>
    <n v="11420.32"/>
    <m/>
    <n v="3"/>
    <m/>
    <n v="34260.959999999999"/>
    <m/>
    <n v="0"/>
    <m/>
    <n v="34260.959999999999"/>
    <m/>
    <m/>
    <m/>
    <n v="1000002246"/>
    <m/>
    <m/>
    <s v="Pernod Ricard"/>
    <x v="0"/>
    <s v="Yeni Satış"/>
    <s v="Hizmet"/>
    <s v="Yazılım Geliştirme"/>
    <s v="Key Account"/>
    <x v="0"/>
    <x v="0"/>
    <s v="Yurt İçi"/>
    <s v="Türkiye"/>
  </r>
  <r>
    <s v="Q4"/>
    <x v="1"/>
    <x v="9"/>
    <m/>
    <s v="PERNOD RICARD İSTANBUL İÇ VE DIŞ TİC. LTD. ŞTİ"/>
    <s v="EH.02.001"/>
    <s v="Enroute Panorama - Yazılım Bakımı, Yaşatma ve Merkezi Destek Hizmeti"/>
    <s v="Univera - Pernod Ricard"/>
    <x v="13"/>
    <s v="Enroute"/>
    <s v="Enroute"/>
    <n v="1150000"/>
    <m/>
    <n v="1"/>
    <m/>
    <n v="1150000"/>
    <m/>
    <n v="0"/>
    <m/>
    <n v="1150000"/>
    <m/>
    <m/>
    <m/>
    <n v="1000002244"/>
    <m/>
    <m/>
    <s v="Pernod Ricard"/>
    <x v="0"/>
    <s v="Yenileme"/>
    <s v="Hizmet"/>
    <s v="Bakım ve Destek Hizmeti"/>
    <s v="Key Account"/>
    <x v="0"/>
    <x v="0"/>
    <s v="Yurt İçi"/>
    <s v="Türkiye"/>
  </r>
  <r>
    <s v="Q4"/>
    <x v="1"/>
    <x v="9"/>
    <m/>
    <s v="BMC Otomotiv Sanayi ve Ticaret A. Ş."/>
    <s v="EH.03.003"/>
    <s v="Enroute Panorama - Uzman Destek Hizmeti"/>
    <s v="Univera - BMC"/>
    <x v="13"/>
    <s v="Enroute"/>
    <s v="Enroute"/>
    <n v="117000"/>
    <m/>
    <n v="1"/>
    <m/>
    <n v="117000"/>
    <m/>
    <n v="0"/>
    <m/>
    <n v="117000"/>
    <m/>
    <m/>
    <m/>
    <s v="1000001767"/>
    <m/>
    <m/>
    <s v="BMC"/>
    <x v="0"/>
    <s v="Yenileme"/>
    <s v="Hizmet"/>
    <s v="Uzman Destek Hizmeti"/>
    <s v="Key Account"/>
    <x v="0"/>
    <x v="0"/>
    <s v="Yurt İçi"/>
    <s v="Türkiye"/>
  </r>
  <r>
    <s v="Q4"/>
    <x v="1"/>
    <x v="9"/>
    <m/>
    <s v="PERNOD RICARD İSTANBUL İÇ VE DIŞ TİC. LTD. ŞTİ"/>
    <s v="EH.03.003"/>
    <s v="Enroute Panorama - Uzman Destek Hizmeti"/>
    <s v="Univera - Pernod Ricard"/>
    <x v="13"/>
    <s v="Enroute"/>
    <s v="Enroute"/>
    <n v="150000"/>
    <m/>
    <n v="1"/>
    <m/>
    <n v="150000"/>
    <m/>
    <n v="0"/>
    <m/>
    <n v="150000"/>
    <m/>
    <m/>
    <m/>
    <s v="1000001945"/>
    <m/>
    <m/>
    <s v="Pernod Ricard"/>
    <x v="0"/>
    <s v="Yenileme"/>
    <s v="Hizmet"/>
    <s v="Uzman Destek Hizmeti"/>
    <s v="Key Account"/>
    <x v="0"/>
    <x v="0"/>
    <s v="Yurt İçi"/>
    <s v="Türkiye"/>
  </r>
  <r>
    <s v="Q4"/>
    <x v="1"/>
    <x v="9"/>
    <m/>
    <s v="Brisa Bridgestone Sabancı Lastik San. ve Tic. A.Ş."/>
    <s v="EH.01.001"/>
    <s v="Enroute Panorama - Proje ve Ürün Yönetimi Danışmanlığı Hizmeti"/>
    <s v="Univera - Brisa Bridgestone"/>
    <x v="16"/>
    <s v="Enroute"/>
    <s v="Enroute"/>
    <n v="18370.8"/>
    <m/>
    <n v="3.5"/>
    <m/>
    <n v="64297.8"/>
    <m/>
    <n v="0"/>
    <m/>
    <n v="64297.8"/>
    <m/>
    <m/>
    <m/>
    <s v="1000001838"/>
    <m/>
    <m/>
    <s v="Brisa"/>
    <x v="0"/>
    <s v="Yeni Satış"/>
    <s v="Hizmet"/>
    <s v="Proje Yönetimi ve Danışmanlık"/>
    <s v="Key Account"/>
    <x v="0"/>
    <x v="0"/>
    <s v="Yurt İçi"/>
    <s v="Türkiye"/>
  </r>
  <r>
    <s v="Q4"/>
    <x v="1"/>
    <x v="9"/>
    <m/>
    <s v="Mey İçki Sanayi ve Ticaret A.Ş."/>
    <s v="EH.01.001"/>
    <s v="Enroute Panorama - Proje ve Ürün Yönetimi Danışmanlığı Hizmeti"/>
    <s v="Univera - Mey İçki"/>
    <x v="18"/>
    <s v="Enroute"/>
    <s v="Enroute"/>
    <n v="11241"/>
    <m/>
    <n v="4"/>
    <m/>
    <n v="44964"/>
    <m/>
    <n v="0"/>
    <m/>
    <n v="44964"/>
    <m/>
    <m/>
    <m/>
    <n v="1000002249"/>
    <m/>
    <m/>
    <s v="Mey İçki"/>
    <x v="0"/>
    <s v="Yeni Satış"/>
    <s v="Hizmet"/>
    <s v="Proje Yönetimi ve Danışmanlık"/>
    <s v="Key Account"/>
    <x v="0"/>
    <x v="0"/>
    <s v="Yurt İçi"/>
    <s v="Türkiye"/>
  </r>
  <r>
    <s v="Q4"/>
    <x v="1"/>
    <x v="9"/>
    <m/>
    <s v="PERNOD RICARD İSTANBUL İÇ VE DIŞ TİC. LTD. ŞTİ"/>
    <s v="EH.01.001"/>
    <s v="Enroute Panorama - Proje ve Ürün Yönetimi Danışmanlığı Hizmeti"/>
    <s v="Univera - Pernod Ricard"/>
    <x v="13"/>
    <s v="Enroute"/>
    <s v="Enroute"/>
    <n v="9638.42"/>
    <m/>
    <n v="4"/>
    <m/>
    <n v="38553.68"/>
    <m/>
    <n v="0"/>
    <m/>
    <n v="38553.68"/>
    <m/>
    <m/>
    <m/>
    <n v="1000002246"/>
    <m/>
    <m/>
    <s v="Pernod Ricard"/>
    <x v="0"/>
    <s v="Yeni Satış"/>
    <s v="Hizmet"/>
    <s v="Proje Yönetimi ve Danışmanlık"/>
    <s v="Key Account"/>
    <x v="0"/>
    <x v="0"/>
    <s v="Yurt İçi"/>
    <s v="Türkiye"/>
  </r>
  <r>
    <s v="Q4"/>
    <x v="1"/>
    <x v="9"/>
    <m/>
    <s v="PERNOD RICARD İSTANBUL İÇ VE DIŞ TİC. LTD. ŞTİ"/>
    <s v="EH.01.001"/>
    <s v="Enroute Panorama - Proje ve Ürün Yönetimi Danışmanlığı Hizmeti"/>
    <s v="Univera - Pernod Ricard"/>
    <x v="13"/>
    <s v="Enroute"/>
    <s v="Enroute"/>
    <n v="9638.4200743494421"/>
    <m/>
    <n v="2.69"/>
    <m/>
    <n v="25927.35"/>
    <m/>
    <n v="0"/>
    <m/>
    <n v="25927.35"/>
    <m/>
    <m/>
    <m/>
    <n v="1000002246"/>
    <m/>
    <m/>
    <s v="Pernod Ricard"/>
    <x v="0"/>
    <s v="Yeni Satış"/>
    <s v="Hizmet"/>
    <s v="Proje Yönetimi ve Danışmanlık"/>
    <s v="Key Account"/>
    <x v="0"/>
    <x v="0"/>
    <s v="Yurt İçi"/>
    <s v="Türkiye"/>
  </r>
  <r>
    <s v="Q4"/>
    <x v="1"/>
    <x v="9"/>
    <m/>
    <s v="PERNOD RICARD İSTANBUL İÇ VE DIŞ TİC. LTD. ŞTİ"/>
    <s v="EH.01.001"/>
    <s v="Enroute Panorama - Proje ve Ürün Yönetimi Danışmanlığı Hizmeti"/>
    <s v="Univera - Pernod Ricard"/>
    <x v="13"/>
    <s v="Enroute"/>
    <s v="Enroute"/>
    <n v="9638.4185303514387"/>
    <m/>
    <n v="3.13"/>
    <m/>
    <n v="30168.25"/>
    <m/>
    <n v="0"/>
    <m/>
    <n v="30168.25"/>
    <m/>
    <m/>
    <m/>
    <n v="1000002246"/>
    <m/>
    <m/>
    <s v="Pernod Ricard"/>
    <x v="0"/>
    <s v="Yeni Satış"/>
    <s v="Hizmet"/>
    <s v="Proje Yönetimi ve Danışmanlık"/>
    <s v="Key Account"/>
    <x v="0"/>
    <x v="0"/>
    <s v="Yurt İçi"/>
    <s v="Türkiye"/>
  </r>
  <r>
    <s v="Q4"/>
    <x v="1"/>
    <x v="9"/>
    <m/>
    <s v="PERNOD RICARD İSTANBUL İÇ VE DIŞ TİC. LTD. ŞTİ"/>
    <s v="EH.01.001"/>
    <s v="Enroute Panorama - Proje ve Ürün Yönetimi Danışmanlığı Hizmeti"/>
    <s v="Univera - Pernod Ricard"/>
    <x v="13"/>
    <s v="Enroute"/>
    <s v="Enroute"/>
    <n v="9638.4171779141107"/>
    <m/>
    <n v="1.63"/>
    <m/>
    <n v="15710.62"/>
    <m/>
    <n v="0"/>
    <m/>
    <n v="15710.62"/>
    <m/>
    <m/>
    <m/>
    <n v="1000002246"/>
    <m/>
    <m/>
    <s v="Pernod Ricard"/>
    <x v="0"/>
    <s v="Yeni Satış"/>
    <s v="Hizmet"/>
    <s v="Proje Yönetimi ve Danışmanlık"/>
    <s v="Key Account"/>
    <x v="0"/>
    <x v="0"/>
    <s v="Yurt İçi"/>
    <s v="Türkiye"/>
  </r>
  <r>
    <s v="Q4"/>
    <x v="1"/>
    <x v="9"/>
    <m/>
    <s v="PERNOD RICARD İSTANBUL İÇ VE DIŞ TİC. LTD. ŞTİ"/>
    <s v="EH.01.001"/>
    <s v="Enroute Panorama - Proje ve Ürün Yönetimi Danışmanlığı Hizmeti"/>
    <s v="Univera - Pernod Ricard"/>
    <x v="13"/>
    <s v="Enroute"/>
    <s v="Enroute"/>
    <n v="9638.419395465995"/>
    <m/>
    <n v="7.94"/>
    <m/>
    <n v="76529.05"/>
    <m/>
    <n v="0"/>
    <m/>
    <n v="76529.05"/>
    <m/>
    <m/>
    <m/>
    <n v="1000002246"/>
    <m/>
    <m/>
    <s v="Pernod Ricard"/>
    <x v="0"/>
    <s v="Yeni Satış"/>
    <s v="Hizmet"/>
    <s v="Proje Yönetimi ve Danışmanlık"/>
    <s v="Key Account"/>
    <x v="0"/>
    <x v="0"/>
    <s v="Yurt İçi"/>
    <s v="Türkiye"/>
  </r>
  <r>
    <s v="Q4"/>
    <x v="1"/>
    <x v="9"/>
    <m/>
    <s v="PERNOD RICARD İSTANBUL İÇ VE DIŞ TİC. LTD. ŞTİ"/>
    <s v="EH.01.001"/>
    <s v="Enroute Panorama - Proje ve Ürün Yönetimi Danışmanlığı Hizmeti"/>
    <s v="Univera - Pernod Ricard"/>
    <x v="13"/>
    <s v="Enroute"/>
    <s v="Enroute"/>
    <n v="9638.4185303514387"/>
    <m/>
    <n v="3.13"/>
    <m/>
    <n v="30168.25"/>
    <m/>
    <n v="0"/>
    <m/>
    <n v="30168.25"/>
    <m/>
    <m/>
    <m/>
    <n v="1000002246"/>
    <m/>
    <m/>
    <s v="Pernod Ricard"/>
    <x v="0"/>
    <s v="Yeni Satış"/>
    <s v="Hizmet"/>
    <s v="Proje Yönetimi ve Danışmanlık"/>
    <s v="Key Account"/>
    <x v="0"/>
    <x v="0"/>
    <s v="Yurt İçi"/>
    <s v="Türkiye"/>
  </r>
  <r>
    <s v="Q4"/>
    <x v="1"/>
    <x v="11"/>
    <m/>
    <s v="BMC Otomotiv Sanayi ve Ticaret A. Ş."/>
    <s v="CDH.05.001"/>
    <s v="Calldesk Panorama - Yazılım Geliştirme Hizmeti"/>
    <s v="Univera - BMC"/>
    <x v="13"/>
    <s v="ServiceCore"/>
    <s v="Enterprise"/>
    <n v="14500"/>
    <m/>
    <n v="0.5"/>
    <m/>
    <m/>
    <m/>
    <m/>
    <m/>
    <n v="7250"/>
    <m/>
    <m/>
    <m/>
    <s v="1000003148"/>
    <m/>
    <m/>
    <s v="BMC"/>
    <x v="0"/>
    <s v="Yeni Satış"/>
    <s v="Hizmet"/>
    <s v="Yazılım Geliştirme"/>
    <s v="Key Account"/>
    <x v="0"/>
    <x v="0"/>
    <s v="Yurt İçi"/>
    <s v="Türkiye"/>
  </r>
  <r>
    <s v="Q4"/>
    <x v="1"/>
    <x v="11"/>
    <m/>
    <s v="BMC Otomotiv Sanayi ve Ticaret A. Ş."/>
    <s v="CDH.05.001"/>
    <s v="Calldesk Panorama - Yazılım Geliştirme Hizmeti"/>
    <s v="Univera - BMC"/>
    <x v="13"/>
    <s v="ServiceCore"/>
    <s v="Enterprise"/>
    <n v="14500"/>
    <m/>
    <n v="2.5"/>
    <m/>
    <m/>
    <m/>
    <m/>
    <m/>
    <n v="36250"/>
    <m/>
    <m/>
    <m/>
    <s v="1000003150"/>
    <m/>
    <m/>
    <s v="BMC"/>
    <x v="0"/>
    <s v="Yeni Satış"/>
    <s v="Hizmet"/>
    <s v="Yazılım Geliştirme"/>
    <s v="Key Account"/>
    <x v="0"/>
    <x v="0"/>
    <s v="Yurt İçi"/>
    <s v="Türkiye"/>
  </r>
  <r>
    <s v="Q4"/>
    <x v="1"/>
    <x v="11"/>
    <m/>
    <s v="Eçözüm Bilgi Teknolojileri A.Ş."/>
    <s v="VH.01.002"/>
    <s v="Varuna SSH Yazılım Geliştirme Hizmeti"/>
    <s v="Univera - Varuna"/>
    <x v="22"/>
    <s v="Varuna"/>
    <s v="Varuna"/>
    <n v="23400"/>
    <m/>
    <n v="15"/>
    <m/>
    <m/>
    <m/>
    <m/>
    <m/>
    <n v="351000"/>
    <m/>
    <m/>
    <m/>
    <n v="1000003187"/>
    <m/>
    <m/>
    <s v="E Çözüm"/>
    <x v="2"/>
    <s v="Yeni Satış"/>
    <s v="Hizmet"/>
    <s v="Yazılım Geliştirme"/>
    <s v="Diğer"/>
    <x v="0"/>
    <x v="0"/>
    <s v="Yurt İçi"/>
    <s v="Türkiye"/>
  </r>
  <r>
    <s v="Q4"/>
    <x v="1"/>
    <x v="11"/>
    <m/>
    <s v="TURK ELEKTRONİK PARA ANONİM ŞİRKETİ"/>
    <s v="VH.01.002"/>
    <s v="Varuna SSH Yazılım Geliştirme Hizmeti"/>
    <s v="Univera - Varuna"/>
    <x v="22"/>
    <s v="Varuna"/>
    <s v="Varuna"/>
    <n v="23400"/>
    <m/>
    <n v="15"/>
    <m/>
    <m/>
    <m/>
    <m/>
    <m/>
    <n v="351000"/>
    <m/>
    <m/>
    <m/>
    <n v="1000003188"/>
    <m/>
    <m/>
    <s v="Türk Elektronik Para A.Ş."/>
    <x v="2"/>
    <s v="Yeni Satış"/>
    <s v="Hizmet"/>
    <s v="Yazılım Geliştirme"/>
    <s v="Diğer"/>
    <x v="0"/>
    <x v="0"/>
    <s v="Yurt İçi"/>
    <s v="Türkiye"/>
  </r>
  <r>
    <s v="Q4"/>
    <x v="1"/>
    <x v="11"/>
    <m/>
    <s v="TURK FİNANSAL TEKNOLOJİ ANONİM ŞİRKETİ"/>
    <s v="VH.01.002"/>
    <s v="Varuna SSH Yazılım Geliştirme Hizmeti"/>
    <s v="Univera - Varuna"/>
    <x v="22"/>
    <s v="Varuna"/>
    <s v="Varuna"/>
    <n v="23400"/>
    <m/>
    <n v="15"/>
    <m/>
    <m/>
    <m/>
    <m/>
    <m/>
    <n v="351000"/>
    <m/>
    <m/>
    <m/>
    <n v="1000003186"/>
    <m/>
    <m/>
    <s v="ParamTech"/>
    <x v="2"/>
    <s v="Yeni Satış"/>
    <s v="Hizmet"/>
    <s v="Yazılım Geliştirme"/>
    <s v="Diğer"/>
    <x v="0"/>
    <x v="0"/>
    <s v="Yurt İçi"/>
    <s v="Türkiye"/>
  </r>
  <r>
    <s v="Q4"/>
    <x v="1"/>
    <x v="11"/>
    <m/>
    <s v="Eçözüm Bilgi Teknolojileri A.Ş."/>
    <s v="VH.01.001"/>
    <s v="Varuna SSH Proje Yönetim Hizmeti"/>
    <s v="Univera - Varuna"/>
    <x v="22"/>
    <s v="Varuna"/>
    <s v="Varuna"/>
    <n v="21275"/>
    <m/>
    <n v="5"/>
    <m/>
    <m/>
    <m/>
    <m/>
    <m/>
    <n v="106375"/>
    <m/>
    <m/>
    <m/>
    <n v="1000003187"/>
    <m/>
    <m/>
    <s v="E Çözüm"/>
    <x v="2"/>
    <s v="Yeni Satış"/>
    <s v="Hizmet"/>
    <s v="Proje Yönetimi ve Danışmanlık"/>
    <s v="Diğer"/>
    <x v="0"/>
    <x v="0"/>
    <s v="Yurt İçi"/>
    <s v="Türkiye"/>
  </r>
  <r>
    <s v="Q4"/>
    <x v="1"/>
    <x v="11"/>
    <m/>
    <s v="TURK ELEKTRONİK PARA ANONİM ŞİRKETİ"/>
    <s v="VH.01.001"/>
    <s v="Varuna SSH Proje Yönetim Hizmeti"/>
    <s v="Univera - Varuna"/>
    <x v="22"/>
    <s v="Varuna"/>
    <s v="Varuna"/>
    <n v="21275"/>
    <m/>
    <n v="5"/>
    <m/>
    <m/>
    <m/>
    <m/>
    <m/>
    <n v="106375"/>
    <m/>
    <m/>
    <m/>
    <n v="1000003188"/>
    <m/>
    <m/>
    <s v="Türk Elektronik Para A.Ş."/>
    <x v="2"/>
    <s v="Yeni Satış"/>
    <s v="Hizmet"/>
    <s v="Proje Yönetimi ve Danışmanlık"/>
    <s v="Diğer"/>
    <x v="0"/>
    <x v="0"/>
    <s v="Yurt İçi"/>
    <s v="Türkiye"/>
  </r>
  <r>
    <s v="Q4"/>
    <x v="1"/>
    <x v="11"/>
    <m/>
    <s v="TURK FİNANSAL TEKNOLOJİ ANONİM ŞİRKETİ"/>
    <s v="VH.01.001"/>
    <s v="Varuna SSH Proje Yönetim Hizmeti"/>
    <s v="Univera - Varuna"/>
    <x v="22"/>
    <s v="Varuna"/>
    <s v="Varuna"/>
    <n v="21275"/>
    <m/>
    <n v="5"/>
    <m/>
    <m/>
    <m/>
    <m/>
    <m/>
    <n v="106375"/>
    <m/>
    <m/>
    <m/>
    <n v="1000003186"/>
    <m/>
    <m/>
    <s v="ParamTech"/>
    <x v="2"/>
    <s v="Yeni Satış"/>
    <s v="Hizmet"/>
    <s v="Proje Yönetimi ve Danışmanlık"/>
    <s v="Diğer"/>
    <x v="0"/>
    <x v="0"/>
    <s v="Yurt İçi"/>
    <s v="Türkiye"/>
  </r>
  <r>
    <s v="Q4"/>
    <x v="1"/>
    <x v="9"/>
    <m/>
    <s v="Brisa Bridgestone Sabancı Lastik San. ve Tic. A.Ş."/>
    <s v="EH.05.001"/>
    <s v="Enroute Panorama - Yazılım Geliştirme Hizmeti"/>
    <s v="Univera - Brisa Bridgestone"/>
    <x v="16"/>
    <s v="Enroute"/>
    <s v="Enroute"/>
    <n v="19683"/>
    <m/>
    <n v="10"/>
    <m/>
    <n v="196830"/>
    <m/>
    <n v="0"/>
    <m/>
    <n v="196830"/>
    <m/>
    <m/>
    <m/>
    <s v="1000001838"/>
    <m/>
    <m/>
    <s v="Brisa"/>
    <x v="0"/>
    <s v="Yeni Satış"/>
    <s v="Hizmet"/>
    <s v="Yazılım Geliştirme"/>
    <s v="Key Account"/>
    <x v="0"/>
    <x v="0"/>
    <s v="Yurt İçi"/>
    <s v="Türkiye"/>
  </r>
  <r>
    <s v="Q4"/>
    <x v="1"/>
    <x v="10"/>
    <m/>
    <s v="DÜZEY TÜKETİM MALLARI SAN. PAZARLAMA VE TİC. A.Ş."/>
    <s v="EH.05.001"/>
    <s v="Enroute Panorama - Yazılım Geliştirme Hizmeti"/>
    <s v="Univera - Düzey Tüketim"/>
    <x v="18"/>
    <s v="Enroute"/>
    <s v="Enterprise"/>
    <n v="20825"/>
    <m/>
    <n v="6"/>
    <m/>
    <n v="147000"/>
    <m/>
    <n v="22050"/>
    <m/>
    <n v="124950"/>
    <m/>
    <m/>
    <m/>
    <n v="1000002604"/>
    <m/>
    <m/>
    <s v="Düzey"/>
    <x v="0"/>
    <s v="Yeni Satış"/>
    <s v="Hizmet"/>
    <s v="Yazılım Geliştirme"/>
    <s v="Key Account"/>
    <x v="0"/>
    <x v="0"/>
    <s v="Yurt İçi"/>
    <s v="Türkiye"/>
  </r>
  <r>
    <s v="Q4"/>
    <x v="1"/>
    <x v="10"/>
    <m/>
    <s v="Mey İçki Sanayi ve Ticaret A.Ş."/>
    <s v="EH.05.001"/>
    <s v="Enroute Panorama - Yazılım Geliştirme Hizmeti"/>
    <s v="Univera - Mey İçki"/>
    <x v="18"/>
    <s v="Enroute"/>
    <s v="Enterprise"/>
    <n v="14031.39"/>
    <m/>
    <n v="0.5"/>
    <m/>
    <n v="7015.6949999999997"/>
    <m/>
    <n v="0"/>
    <m/>
    <n v="7015.6949999999997"/>
    <m/>
    <m/>
    <m/>
    <n v="1000002577"/>
    <m/>
    <m/>
    <s v="Mey İçki"/>
    <x v="0"/>
    <s v="Yeni Satış"/>
    <s v="Hizmet"/>
    <s v="Yazılım Geliştirme"/>
    <s v="Key Account"/>
    <x v="0"/>
    <x v="0"/>
    <s v="Yurt İçi"/>
    <s v="Türkiye"/>
  </r>
  <r>
    <s v="Q4"/>
    <x v="1"/>
    <x v="10"/>
    <m/>
    <s v="Mey İçki Sanayi ve Ticaret A.Ş."/>
    <s v="EH.05.001"/>
    <s v="Enroute Panorama - Yazılım Geliştirme Hizmeti"/>
    <s v="Univera - Mey İçki"/>
    <x v="18"/>
    <s v="Enroute"/>
    <s v="Enterprise"/>
    <n v="14031.39"/>
    <m/>
    <n v="0.5"/>
    <m/>
    <n v="7015.6949999999997"/>
    <m/>
    <n v="0"/>
    <m/>
    <n v="7015.6949999999997"/>
    <m/>
    <m/>
    <m/>
    <n v="1000002577"/>
    <m/>
    <m/>
    <s v="Mey İçki"/>
    <x v="0"/>
    <s v="Yeni Satış"/>
    <s v="Hizmet"/>
    <s v="Yazılım Geliştirme"/>
    <s v="Key Account"/>
    <x v="0"/>
    <x v="0"/>
    <s v="Yurt İçi"/>
    <s v="Türkiye"/>
  </r>
  <r>
    <s v="Q4"/>
    <x v="1"/>
    <x v="10"/>
    <m/>
    <s v="Nestle Gıda Sanayi A.Ş."/>
    <s v="EH.03.003"/>
    <s v="Enroute Panorama - Uzman Destek Hizmeti"/>
    <s v="Univera - Nestle Professional"/>
    <x v="12"/>
    <s v="Enroute"/>
    <s v="Enterprise"/>
    <n v="43750"/>
    <m/>
    <n v="12"/>
    <m/>
    <m/>
    <m/>
    <m/>
    <m/>
    <n v="525000"/>
    <m/>
    <m/>
    <m/>
    <n v="1000002455"/>
    <m/>
    <m/>
    <s v="Nestle"/>
    <x v="0"/>
    <s v="Yenileme"/>
    <s v="Hizmet"/>
    <s v="Uzman Destek Hizmeti"/>
    <s v="Key Account"/>
    <x v="0"/>
    <x v="0"/>
    <s v="Yurt İçi"/>
    <s v="Türkiye"/>
  </r>
  <r>
    <s v="Q4"/>
    <x v="1"/>
    <x v="10"/>
    <m/>
    <s v="PERNOD RICARD İSTANBUL İÇ VE DIŞ TİC. LTD. ŞTİ"/>
    <s v="EH.03.003"/>
    <s v="Enroute Panorama - Uzman Destek Hizmeti"/>
    <s v="Univera - Pernod Ricard"/>
    <x v="13"/>
    <s v="Enroute"/>
    <s v="Enroute"/>
    <n v="150000"/>
    <m/>
    <n v="1"/>
    <m/>
    <m/>
    <m/>
    <m/>
    <m/>
    <n v="150000"/>
    <m/>
    <m/>
    <m/>
    <n v="1000002329"/>
    <m/>
    <m/>
    <s v="Pernod Ricard"/>
    <x v="0"/>
    <s v="Yenileme"/>
    <s v="Hizmet"/>
    <s v="Uzman Destek Hizmeti"/>
    <s v="Key Account"/>
    <x v="0"/>
    <x v="0"/>
    <s v="Yurt İçi"/>
    <s v="Türkiye"/>
  </r>
  <r>
    <s v="Q4"/>
    <x v="1"/>
    <x v="10"/>
    <m/>
    <s v="BROWN FORMAN İÇKİ TİC. LTD. ŞTİ."/>
    <s v="EH.05.002"/>
    <s v="Enroute Panorama - Rapor Geliştirme Hizmeti"/>
    <s v="Univera - Brown Forman"/>
    <x v="12"/>
    <s v="Enroute"/>
    <s v="Enterprise"/>
    <n v="24500"/>
    <m/>
    <n v="4"/>
    <m/>
    <n v="98000"/>
    <m/>
    <n v="0"/>
    <m/>
    <n v="98000"/>
    <m/>
    <m/>
    <m/>
    <n v="1000002603"/>
    <m/>
    <m/>
    <s v="Brown Forman"/>
    <x v="0"/>
    <s v="Yeni Satış"/>
    <s v="Hizmet"/>
    <s v="Rapor Geliştirme"/>
    <s v="Key Account"/>
    <x v="0"/>
    <x v="0"/>
    <s v="Yurt İçi"/>
    <s v="Türkiye"/>
  </r>
  <r>
    <s v="Q4"/>
    <x v="1"/>
    <x v="10"/>
    <m/>
    <s v="ERBAK - ULUDAĞ PAZARLAMA SATIŞ VE DAĞITIM ANONİM ŞİRKETİ/SANAL POS"/>
    <s v="EH.05.002"/>
    <s v="Enroute Panorama - Rapor Geliştirme Hizmeti"/>
    <s v="Univera - Uludağ İçecek"/>
    <x v="19"/>
    <s v="Enroute"/>
    <s v="Enterprise"/>
    <n v="11563"/>
    <m/>
    <n v="14"/>
    <m/>
    <m/>
    <m/>
    <m/>
    <m/>
    <n v="161882"/>
    <m/>
    <m/>
    <m/>
    <n v="1000002552"/>
    <m/>
    <m/>
    <s v="Uludağ İçecek"/>
    <x v="0"/>
    <s v="Yeni Satış"/>
    <s v="Hizmet"/>
    <s v="Rapor Geliştirme"/>
    <s v="Key Account"/>
    <x v="0"/>
    <x v="0"/>
    <s v="Yurt İçi"/>
    <s v="Türkiye"/>
  </r>
  <r>
    <s v="Q4"/>
    <x v="1"/>
    <x v="10"/>
    <m/>
    <s v="ERBAK - ULUDAĞ PAZARLAMA SATIŞ VE DAĞITIM ANONİM ŞİRKETİ/SANAL POS"/>
    <s v="EH.05.002"/>
    <s v="Enroute Panorama - Rapor Geliştirme Hizmeti"/>
    <s v="Univera - Uludağ İçecek"/>
    <x v="19"/>
    <s v="Enroute"/>
    <s v="Enterprise"/>
    <n v="11563"/>
    <m/>
    <n v="4"/>
    <m/>
    <m/>
    <m/>
    <m/>
    <m/>
    <n v="46252"/>
    <m/>
    <m/>
    <m/>
    <n v="1000002553"/>
    <m/>
    <m/>
    <s v="Uludağ İçecek"/>
    <x v="0"/>
    <s v="Yeni Satış"/>
    <s v="Hizmet"/>
    <s v="Rapor Geliştirme"/>
    <s v="Key Account"/>
    <x v="0"/>
    <x v="0"/>
    <s v="Yurt İçi"/>
    <s v="Türkiye"/>
  </r>
  <r>
    <s v="Q4"/>
    <x v="1"/>
    <x v="9"/>
    <m/>
    <s v="Hayat Kimya San.A.Ş"/>
    <s v="EH.05.002"/>
    <s v="Enroute Panorama - Rapor Geliştirme Hizmeti"/>
    <s v="Univera - Hayat Kimya"/>
    <x v="19"/>
    <s v="Enroute"/>
    <s v="Enroute"/>
    <n v="24500"/>
    <m/>
    <n v="2.375"/>
    <m/>
    <n v="58187.5"/>
    <m/>
    <n v="0"/>
    <m/>
    <n v="58187.5"/>
    <m/>
    <m/>
    <m/>
    <s v="1000001992"/>
    <m/>
    <m/>
    <s v="Hayat Kimya"/>
    <x v="0"/>
    <s v="Yeni Satış"/>
    <s v="Hizmet"/>
    <s v="Rapor Geliştirme"/>
    <s v="Key Account"/>
    <x v="0"/>
    <x v="0"/>
    <s v="Yurt İçi"/>
    <s v="Türkiye"/>
  </r>
  <r>
    <s v="Q4"/>
    <x v="1"/>
    <x v="10"/>
    <m/>
    <s v="BROWN FORMAN İÇKİ TİC. LTD. ŞTİ."/>
    <s v="EH.01.001"/>
    <s v="Enroute Panorama - Proje ve Ürün Yönetimi Danışmanlığı Hizmeti"/>
    <s v="Univera - Brown Forman"/>
    <x v="12"/>
    <s v="Enroute"/>
    <s v="Enterprise"/>
    <n v="24500"/>
    <m/>
    <n v="1"/>
    <m/>
    <n v="24500"/>
    <m/>
    <n v="0"/>
    <m/>
    <n v="24500"/>
    <m/>
    <m/>
    <m/>
    <n v="1000002603"/>
    <m/>
    <m/>
    <s v="Brown Forman"/>
    <x v="0"/>
    <s v="Yeni Satış"/>
    <s v="Hizmet"/>
    <s v="Proje Yönetimi ve Danışmanlık"/>
    <s v="Key Account"/>
    <x v="0"/>
    <x v="0"/>
    <s v="Yurt İçi"/>
    <s v="Türkiye"/>
  </r>
  <r>
    <s v="Q4"/>
    <x v="1"/>
    <x v="10"/>
    <m/>
    <s v="DÜZEY TÜKETİM MALLARI SAN. PAZARLAMA VE TİC. A.Ş."/>
    <s v="EH.01.001"/>
    <s v="Enroute Panorama - Proje ve Ürün Yönetimi Danışmanlığı Hizmeti"/>
    <s v="Univera - Düzey Tüketim"/>
    <x v="18"/>
    <s v="Enroute"/>
    <s v="Enterprise"/>
    <n v="20825"/>
    <m/>
    <n v="1"/>
    <m/>
    <n v="24500"/>
    <m/>
    <n v="3675"/>
    <m/>
    <n v="20825"/>
    <m/>
    <m/>
    <m/>
    <n v="1000002604"/>
    <m/>
    <m/>
    <s v="Düzey"/>
    <x v="0"/>
    <s v="Yeni Satış"/>
    <s v="Hizmet"/>
    <s v="Proje Yönetimi ve Danışmanlık"/>
    <s v="Key Account"/>
    <x v="0"/>
    <x v="0"/>
    <s v="Yurt İçi"/>
    <s v="Türkiye"/>
  </r>
  <r>
    <s v="Q4"/>
    <x v="1"/>
    <x v="10"/>
    <m/>
    <s v="ERBAK - ULUDAĞ PAZARLAMA SATIŞ VE DAĞITIM ANONİM ŞİRKETİ/SANAL POS"/>
    <s v="EH.01.001"/>
    <s v="Enroute Panorama - Proje ve Ürün Yönetimi Danışmanlığı Hizmeti"/>
    <s v="Univera - Uludağ İçecek"/>
    <x v="19"/>
    <s v="Enroute"/>
    <s v="Enterprise"/>
    <n v="11563"/>
    <m/>
    <n v="4"/>
    <m/>
    <m/>
    <m/>
    <m/>
    <m/>
    <n v="46252"/>
    <m/>
    <m/>
    <m/>
    <n v="1000002551"/>
    <m/>
    <m/>
    <s v="Uludağ İçecek"/>
    <x v="0"/>
    <s v="Yeni Satış"/>
    <s v="Hizmet"/>
    <s v="Proje Yönetimi ve Danışmanlık"/>
    <s v="Key Account"/>
    <x v="0"/>
    <x v="0"/>
    <s v="Yurt İçi"/>
    <s v="Türkiye"/>
  </r>
  <r>
    <s v="Q4"/>
    <x v="1"/>
    <x v="10"/>
    <m/>
    <s v="ERBAK - ULUDAĞ PAZARLAMA SATIŞ VE DAĞITIM ANONİM ŞİRKETİ/SANAL POS"/>
    <s v="EH.01.001"/>
    <s v="Enroute Panorama - Proje ve Ürün Yönetimi Danışmanlığı Hizmeti"/>
    <s v="Univera - Uludağ İçecek"/>
    <x v="19"/>
    <s v="Enroute"/>
    <s v="Enterprise"/>
    <n v="11563"/>
    <m/>
    <n v="1"/>
    <m/>
    <m/>
    <m/>
    <m/>
    <m/>
    <n v="11563"/>
    <m/>
    <m/>
    <m/>
    <n v="1000002553"/>
    <m/>
    <m/>
    <s v="Uludağ İçecek"/>
    <x v="0"/>
    <s v="Yeni Satış"/>
    <s v="Hizmet"/>
    <s v="Proje Yönetimi ve Danışmanlık"/>
    <s v="Key Account"/>
    <x v="0"/>
    <x v="0"/>
    <s v="Yurt İçi"/>
    <s v="Türkiye"/>
  </r>
  <r>
    <s v="Q4"/>
    <x v="1"/>
    <x v="10"/>
    <m/>
    <s v="Mey İçki Sanayi ve Ticaret A.Ş."/>
    <s v="EH.01.001"/>
    <s v="Enroute Panorama - Proje ve Ürün Yönetimi Danışmanlığı Hizmeti"/>
    <s v="Univera - Mey İçki"/>
    <x v="18"/>
    <s v="Enroute"/>
    <s v="Enterprise"/>
    <n v="14031.39"/>
    <m/>
    <n v="2"/>
    <m/>
    <n v="28062.78"/>
    <m/>
    <n v="0"/>
    <m/>
    <n v="28062.78"/>
    <m/>
    <m/>
    <m/>
    <n v="1000002577"/>
    <m/>
    <m/>
    <s v="Mey İçki"/>
    <x v="0"/>
    <s v="Yeni Satış"/>
    <s v="Hizmet"/>
    <s v="Proje Yönetimi ve Danışmanlık"/>
    <s v="Key Account"/>
    <x v="0"/>
    <x v="0"/>
    <s v="Yurt İçi"/>
    <s v="Türkiye"/>
  </r>
  <r>
    <s v="Q4"/>
    <x v="1"/>
    <x v="10"/>
    <m/>
    <s v="Mey İçki Sanayi ve Ticaret A.Ş."/>
    <s v="EH.01.001"/>
    <s v="Enroute Panorama - Proje ve Ürün Yönetimi Danışmanlığı Hizmeti"/>
    <s v="Univera - Mey İçki"/>
    <x v="18"/>
    <s v="Enroute"/>
    <s v="Enterprise"/>
    <n v="14031.39"/>
    <m/>
    <n v="2"/>
    <m/>
    <n v="28062.78"/>
    <m/>
    <n v="0"/>
    <m/>
    <n v="28062.78"/>
    <m/>
    <m/>
    <m/>
    <n v="1000002577"/>
    <m/>
    <m/>
    <s v="Mey İçki"/>
    <x v="0"/>
    <s v="Yeni Satış"/>
    <s v="Hizmet"/>
    <s v="Proje Yönetimi ve Danışmanlık"/>
    <s v="Key Account"/>
    <x v="0"/>
    <x v="0"/>
    <s v="Yurt İçi"/>
    <s v="Türkiye"/>
  </r>
  <r>
    <s v="Q4"/>
    <x v="1"/>
    <x v="10"/>
    <m/>
    <s v="ERBAK - ULUDAĞ PAZARLAMA SATIŞ VE DAĞITIM ANONİM ŞİRKETİ/SANAL POS"/>
    <s v="EY.02.011"/>
    <s v="Enroute Panorama - Panel - Çoklu Proje Birleştirme Mobil Uygulama Yazılımı"/>
    <s v="Univera - Uludağ İçecek"/>
    <x v="19"/>
    <s v="Enroute"/>
    <s v="Enroute"/>
    <n v="11563"/>
    <m/>
    <n v="5"/>
    <m/>
    <m/>
    <m/>
    <m/>
    <m/>
    <n v="57815"/>
    <m/>
    <m/>
    <m/>
    <n v="1000002552"/>
    <m/>
    <m/>
    <s v="Uludağ İçecek"/>
    <x v="0"/>
    <s v="Yeni Satış"/>
    <s v="Lisans"/>
    <s v="Lisans Satışı"/>
    <s v="Key Account"/>
    <x v="0"/>
    <x v="0"/>
    <s v="Yurt İçi"/>
    <s v="Türkiye"/>
  </r>
  <r>
    <s v="Q4"/>
    <x v="1"/>
    <x v="11"/>
    <m/>
    <s v="IMPERIAL TOBACCO TÜTÜN ÜRÜNLERİ SATIŞ VE PAZARLAMA A.Ş"/>
    <s v="EH.06.001"/>
    <s v="Enroute Panorama - Hosting Hizmeti"/>
    <s v="Univera - Imperial Tobacco"/>
    <x v="18"/>
    <s v="Hosting"/>
    <s v="Enterprise"/>
    <n v="145600"/>
    <m/>
    <n v="1"/>
    <m/>
    <m/>
    <m/>
    <m/>
    <m/>
    <n v="145600"/>
    <m/>
    <m/>
    <m/>
    <n v="1000003158"/>
    <m/>
    <m/>
    <s v="Imperial Tobacco"/>
    <x v="0"/>
    <s v="Yenileme"/>
    <s v="Hizmet"/>
    <s v="Hosting"/>
    <s v="Diğer"/>
    <x v="0"/>
    <x v="0"/>
    <s v="Yurt İçi"/>
    <s v="Türkiye"/>
  </r>
  <r>
    <s v="Q4"/>
    <x v="1"/>
    <x v="11"/>
    <m/>
    <s v="TÜRKİYE'NİN OTOMOBİLİ GİRİŞİM GRUBU SANAYİ VE TİCARET A.Ş."/>
    <s v="CDH.02.001"/>
    <s v="Calldesk Panorama - Yazılım Bakımı Hizmeti"/>
    <s v="Univera - Togg"/>
    <x v="12"/>
    <s v="ServiceCore"/>
    <s v="Enterprise"/>
    <n v="254718.75"/>
    <m/>
    <n v="1"/>
    <m/>
    <m/>
    <m/>
    <m/>
    <m/>
    <n v="254718.75"/>
    <m/>
    <m/>
    <m/>
    <n v="1000003194"/>
    <m/>
    <m/>
    <s v="TOGG"/>
    <x v="0"/>
    <s v="Yeni Satış"/>
    <s v="Hizmet"/>
    <s v="Bakım ve Destek Hizmeti"/>
    <s v="Key Account"/>
    <x v="0"/>
    <x v="0"/>
    <s v="Yurt İçi"/>
    <s v="Türkiye"/>
  </r>
  <r>
    <s v="Q4"/>
    <x v="1"/>
    <x v="11"/>
    <m/>
    <s v="TÜRKİYE'NİN OTOMOBİLİ GİRİŞİM GRUBU SANAYİ VE TİCARET A.Ş."/>
    <s v="CDY.01.016"/>
    <s v="Calldesk Panorama - Servis Noktası Yazılımı"/>
    <s v="Univera - Togg"/>
    <x v="12"/>
    <s v="ServiceCore"/>
    <s v="Enterprise"/>
    <n v="29250"/>
    <m/>
    <n v="25"/>
    <m/>
    <m/>
    <m/>
    <m/>
    <m/>
    <n v="731250"/>
    <m/>
    <m/>
    <m/>
    <n v="1000003194"/>
    <m/>
    <m/>
    <s v="TOGG"/>
    <x v="0"/>
    <s v="Yeni Satış"/>
    <s v="Lisans"/>
    <s v="Lisans Satışı"/>
    <s v="Key Account"/>
    <x v="0"/>
    <x v="0"/>
    <s v="Yurt İçi"/>
    <s v="Türkiye"/>
  </r>
  <r>
    <s v="Q4"/>
    <x v="1"/>
    <x v="11"/>
    <m/>
    <s v="Nurol Makina ve Sanayi A.Ş."/>
    <s v="CDH.01.001"/>
    <s v="Calldesk Panorama - Proje ve Ürün Yönetimi Danışmanlığı Hizmeti"/>
    <s v="Univera - Nurol Makina"/>
    <x v="13"/>
    <s v="ServiceCore"/>
    <s v="Enterprise"/>
    <n v="18100"/>
    <m/>
    <n v="1"/>
    <m/>
    <m/>
    <m/>
    <m/>
    <m/>
    <n v="18100"/>
    <m/>
    <m/>
    <m/>
    <n v="1000003199"/>
    <m/>
    <m/>
    <s v="Nurol Makina"/>
    <x v="0"/>
    <s v="Yeni Satış"/>
    <s v="Hizmet"/>
    <s v="Proje Yönetimi ve Danışmanlık"/>
    <s v="Diğer"/>
    <x v="0"/>
    <x v="0"/>
    <s v="Yurt İçi"/>
    <s v="Türkiye"/>
  </r>
  <r>
    <s v="Q4"/>
    <x v="1"/>
    <x v="11"/>
    <m/>
    <s v="TÜRKİYE'NİN OTOMOBİLİ GİRİŞİM GRUBU SANAYİ VE TİCARET A.Ş."/>
    <s v="CDY.01.011"/>
    <s v="Calldesk Panorama - Platform Back Office Kullanıcı Yazılımı"/>
    <s v="Univera - Togg"/>
    <x v="12"/>
    <s v="ServiceCore"/>
    <s v="Enterprise"/>
    <n v="17062.5"/>
    <m/>
    <n v="25"/>
    <m/>
    <m/>
    <m/>
    <m/>
    <m/>
    <n v="426562.5"/>
    <m/>
    <m/>
    <m/>
    <n v="1000003194"/>
    <m/>
    <m/>
    <s v="TOGG"/>
    <x v="0"/>
    <s v="Yeni Satış"/>
    <s v="Lisans"/>
    <s v="Lisans Satışı"/>
    <s v="Key Account"/>
    <x v="0"/>
    <x v="0"/>
    <s v="Yurt İçi"/>
    <s v="Türkiye"/>
  </r>
  <r>
    <s v="Q4"/>
    <x v="1"/>
    <x v="10"/>
    <m/>
    <s v="DÜZEY TÜKETİM MALLARI SAN. PAZARLAMA VE TİC. A.Ş."/>
    <s v="EH.05.001"/>
    <s v="Enroute Panorama - Yazılım Geliştirme Hizmeti"/>
    <s v="Univera - Düzey Tüketim"/>
    <x v="18"/>
    <s v="Enroute"/>
    <s v="Enterprise"/>
    <n v="20825"/>
    <m/>
    <n v="0.5"/>
    <m/>
    <n v="12250"/>
    <m/>
    <n v="1838"/>
    <m/>
    <n v="10412.5"/>
    <m/>
    <m/>
    <m/>
    <n v="1000002604"/>
    <m/>
    <m/>
    <s v="Düzey"/>
    <x v="0"/>
    <s v="Yeni Satış"/>
    <s v="Hizmet"/>
    <s v="Yazılım Geliştirme"/>
    <s v="Key Account"/>
    <x v="0"/>
    <x v="0"/>
    <s v="Yurt İçi"/>
    <s v="Türkiye"/>
  </r>
  <r>
    <s v="Q4"/>
    <x v="1"/>
    <x v="10"/>
    <m/>
    <s v="KENT GIDA MADDELERİ SAN VE TİC.AŞ."/>
    <s v="EH.05.001"/>
    <s v="Enroute Panorama - Yazılım Geliştirme Hizmeti"/>
    <s v="Univera - Kent Gıda"/>
    <x v="12"/>
    <s v="Enroute"/>
    <s v="Enterprise"/>
    <n v="24500"/>
    <m/>
    <n v="3.5"/>
    <m/>
    <n v="85750"/>
    <m/>
    <n v="0"/>
    <m/>
    <n v="85750"/>
    <m/>
    <m/>
    <m/>
    <n v="1000002608"/>
    <m/>
    <m/>
    <s v="Mondelez"/>
    <x v="0"/>
    <s v="Yeni Satış"/>
    <s v="Hizmet"/>
    <s v="Yazılım Geliştirme"/>
    <s v="Key Account"/>
    <x v="0"/>
    <x v="0"/>
    <s v="Yurt İçi"/>
    <s v="Türkiye"/>
  </r>
  <r>
    <s v="Q4"/>
    <x v="1"/>
    <x v="10"/>
    <m/>
    <s v="DÜZEY TÜKETİM MALLARI SAN. PAZARLAMA VE TİC. A.Ş."/>
    <s v="EH.01.001"/>
    <s v="Enroute Panorama - Proje ve Ürün Yönetimi Danışmanlığı Hizmeti"/>
    <s v="Univera - Düzey Tüketim"/>
    <x v="18"/>
    <s v="Enroute"/>
    <s v="Enterprise"/>
    <n v="20825"/>
    <m/>
    <n v="0.5"/>
    <m/>
    <n v="12250"/>
    <m/>
    <n v="1838"/>
    <m/>
    <n v="10412.5"/>
    <m/>
    <m/>
    <m/>
    <n v="1000002604"/>
    <m/>
    <m/>
    <s v="Düzey"/>
    <x v="0"/>
    <s v="Yeni Satış"/>
    <s v="Hizmet"/>
    <s v="Proje Yönetimi ve Danışmanlık"/>
    <s v="Key Account"/>
    <x v="0"/>
    <x v="0"/>
    <s v="Yurt İçi"/>
    <s v="Türkiye"/>
  </r>
  <r>
    <s v="Q4"/>
    <x v="1"/>
    <x v="10"/>
    <m/>
    <s v="KENT GIDA MADDELERİ SAN VE TİC.AŞ."/>
    <s v="EH.01.001"/>
    <s v="Enroute Panorama - Proje ve Ürün Yönetimi Danışmanlığı Hizmeti"/>
    <s v="Univera - Kent Gıda"/>
    <x v="12"/>
    <s v="Enroute"/>
    <s v="Enterprise"/>
    <n v="24500"/>
    <m/>
    <n v="1"/>
    <m/>
    <n v="24500"/>
    <m/>
    <n v="0"/>
    <m/>
    <n v="24500"/>
    <m/>
    <m/>
    <m/>
    <n v="1000002608"/>
    <m/>
    <m/>
    <s v="Mondelez"/>
    <x v="0"/>
    <s v="Yeni Satış"/>
    <s v="Hizmet"/>
    <s v="Proje Yönetimi ve Danışmanlık"/>
    <s v="Key Account"/>
    <x v="0"/>
    <x v="0"/>
    <s v="Yurt İçi"/>
    <s v="Türkiye"/>
  </r>
  <r>
    <s v="Q4"/>
    <x v="1"/>
    <x v="11"/>
    <m/>
    <s v="POLARİS YAZILIM ÇÖZÜMLERİ VE DANIŞMANLIK HİZMETLERİ LTD.ŞTİ."/>
    <s v="WPH.02.001"/>
    <s v="Webplus Yazılım Bakımı Hizmeti"/>
    <s v="Univera - Kanal"/>
    <x v="5"/>
    <s v="Enroute"/>
    <s v="Webplus"/>
    <n v="3564"/>
    <m/>
    <n v="1"/>
    <m/>
    <m/>
    <m/>
    <m/>
    <m/>
    <n v="3564"/>
    <m/>
    <m/>
    <m/>
    <s v="1000003267"/>
    <m/>
    <m/>
    <s v="Polaris"/>
    <x v="0"/>
    <s v="Yeni Satış"/>
    <s v="Hizmet"/>
    <s v="Bakım ve Destek Hizmeti"/>
    <s v="Diğer"/>
    <x v="1"/>
    <x v="5"/>
    <s v="Yurt İçi"/>
    <s v="Türkiye"/>
  </r>
  <r>
    <s v="Q4"/>
    <x v="1"/>
    <x v="11"/>
    <m/>
    <s v="POLARİS YAZILIM ÇÖZÜMLERİ VE DANIŞMANLIK HİZMETLERİ LTD.ŞTİ."/>
    <s v="WProje Yönetimi.02.008"/>
    <s v="Webplus (IOS) Satış Temsilcisi Yazılımı"/>
    <s v="Univera - Kanal"/>
    <x v="5"/>
    <s v="Enroute"/>
    <s v="Webplus"/>
    <n v="5460"/>
    <m/>
    <n v="1"/>
    <m/>
    <m/>
    <m/>
    <m/>
    <m/>
    <n v="5460"/>
    <m/>
    <m/>
    <m/>
    <s v="1000003267"/>
    <m/>
    <m/>
    <s v="Polaris"/>
    <x v="0"/>
    <s v="Yeni Satış"/>
    <s v="Lisans"/>
    <s v="Lisans Satışı"/>
    <s v="Diğer"/>
    <x v="1"/>
    <x v="5"/>
    <s v="Yurt İçi"/>
    <s v="Türkiye"/>
  </r>
  <r>
    <s v="Q4"/>
    <x v="1"/>
    <x v="11"/>
    <m/>
    <s v="POLARİS YAZILIM ÇÖZÜMLERİ VE DANIŞMANLIK HİZMETLERİ LTD.ŞTİ."/>
    <s v="WProje Yönetimi.02.001"/>
    <s v="Webplus (Android) Satış Temsilcisi Yazılımı"/>
    <s v="Univera - Kanal"/>
    <x v="5"/>
    <s v="Enroute"/>
    <s v="Webplus"/>
    <n v="3640"/>
    <m/>
    <n v="38"/>
    <m/>
    <m/>
    <m/>
    <m/>
    <m/>
    <n v="138320"/>
    <m/>
    <m/>
    <m/>
    <s v="1000003267"/>
    <m/>
    <m/>
    <s v="Polaris"/>
    <x v="0"/>
    <s v="Yeni Satış"/>
    <s v="Lisans"/>
    <s v="Lisans Satışı"/>
    <s v="Diğer"/>
    <x v="1"/>
    <x v="5"/>
    <s v="Yurt İçi"/>
    <s v="Türkiye"/>
  </r>
  <r>
    <s v="Q4"/>
    <x v="1"/>
    <x v="11"/>
    <m/>
    <s v="POLARİS YAZILIM ÇÖZÜMLERİ VE DANIŞMANLIK HİZMETLERİ LTD.ŞTİ."/>
    <s v="WProje Yönetimi.01.004"/>
    <s v="Web Plus Ek Kullanıcı Yazılımı (5 Kullanıcı)"/>
    <s v="Univera - Kanal"/>
    <x v="5"/>
    <s v="Enroute"/>
    <s v="Webplus"/>
    <n v="19240"/>
    <m/>
    <n v="6"/>
    <m/>
    <m/>
    <m/>
    <m/>
    <m/>
    <n v="115440"/>
    <m/>
    <m/>
    <m/>
    <s v="1000003267"/>
    <m/>
    <m/>
    <s v="Polaris"/>
    <x v="0"/>
    <s v="Yeni Satış"/>
    <s v="Lisans"/>
    <s v="Lisans Satışı"/>
    <s v="Diğer"/>
    <x v="1"/>
    <x v="5"/>
    <s v="Yurt İçi"/>
    <s v="Türkiye"/>
  </r>
  <r>
    <s v="Q4"/>
    <x v="1"/>
    <x v="10"/>
    <m/>
    <s v="ERBAK - ULUDAĞ PAZARLAMA SATIŞ VE DAĞITIM ANONİM ŞİRKETİ/SANAL POS"/>
    <s v="EH.02.004"/>
    <s v="Enroute Panorama FundManager Module - Fon ve Bütçe Yönetimi Yazılım Bakımı Hizmeti"/>
    <s v="Univera - Uludağ İçecek"/>
    <x v="19"/>
    <s v="Enroute"/>
    <s v="Enterprise"/>
    <n v="67421.62"/>
    <m/>
    <n v="1"/>
    <m/>
    <n v="67421.62"/>
    <m/>
    <m/>
    <m/>
    <n v="67421.62"/>
    <m/>
    <m/>
    <m/>
    <n v="1000002695"/>
    <m/>
    <m/>
    <s v="Uludağ İçecek"/>
    <x v="0"/>
    <s v="Yenileme"/>
    <s v="Hizmet"/>
    <s v="Bakım ve Destek Hizmeti"/>
    <s v="Key Account"/>
    <x v="0"/>
    <x v="0"/>
    <s v="Yurt İçi"/>
    <s v="Türkiye"/>
  </r>
  <r>
    <s v="Q4"/>
    <x v="1"/>
    <x v="10"/>
    <m/>
    <s v="ERBAK - ULUDAĞ PAZARLAMA SATIŞ VE DAĞITIM ANONİM ŞİRKETİ/SANAL POS"/>
    <s v="EH.05.001"/>
    <s v="Enroute Panorama - Yazılım Geliştirme Hizmeti"/>
    <s v="Univera - Uludağ İçecek"/>
    <x v="19"/>
    <s v="Enroute"/>
    <s v="Enterprise"/>
    <n v="11562.77"/>
    <m/>
    <n v="5"/>
    <m/>
    <n v="57813.85"/>
    <m/>
    <m/>
    <m/>
    <n v="57813.85"/>
    <m/>
    <m/>
    <m/>
    <n v="1000002653"/>
    <m/>
    <m/>
    <s v="Uludağ İçecek"/>
    <x v="0"/>
    <s v="Yeni Satış"/>
    <s v="Hizmet"/>
    <s v="Yazılım Geliştirme"/>
    <s v="Key Account"/>
    <x v="0"/>
    <x v="0"/>
    <s v="Yurt İçi"/>
    <s v="Türkiye"/>
  </r>
  <r>
    <s v="Q4"/>
    <x v="1"/>
    <x v="10"/>
    <m/>
    <s v="Şölen Çikolata Gıda Sanayi Ve Ticaret A. Ş."/>
    <s v="EH.05.001"/>
    <s v="Enroute Panorama - Yazılım Geliştirme Hizmeti"/>
    <s v="Univera - Şölen"/>
    <x v="19"/>
    <s v="Enroute"/>
    <s v="Enterprise"/>
    <n v="17500"/>
    <m/>
    <n v="1.5"/>
    <m/>
    <n v="26250"/>
    <m/>
    <m/>
    <m/>
    <n v="26250"/>
    <m/>
    <m/>
    <m/>
    <n v="1000002652"/>
    <m/>
    <m/>
    <s v="Şölen"/>
    <x v="0"/>
    <s v="Yeni Satış"/>
    <s v="Hizmet"/>
    <s v="Yazılım Geliştirme"/>
    <s v="Key Account"/>
    <x v="0"/>
    <x v="0"/>
    <s v="Yurt İçi"/>
    <s v="Türkiye"/>
  </r>
  <r>
    <s v="Q4"/>
    <x v="1"/>
    <x v="10"/>
    <m/>
    <s v="DÜZEY TÜKETİM MALLARI SAN. PAZARLAMA VE TİC. A.Ş."/>
    <s v="EH.02.001"/>
    <s v="Enroute Panorama - Yazılım Bakımı, Yaşatma ve Merkezi Destek Hizmeti"/>
    <s v="Univera - Düzey Tüketim"/>
    <x v="18"/>
    <s v="Enroute"/>
    <s v="Enterprise"/>
    <n v="59850"/>
    <m/>
    <n v="9"/>
    <m/>
    <n v="538650"/>
    <m/>
    <m/>
    <m/>
    <n v="538650"/>
    <m/>
    <m/>
    <m/>
    <n v="1000002645"/>
    <m/>
    <m/>
    <s v="Düzey"/>
    <x v="0"/>
    <s v="Yenileme"/>
    <s v="Hizmet"/>
    <s v="Bakım ve Destek Hizmeti"/>
    <s v="Key Account"/>
    <x v="0"/>
    <x v="0"/>
    <s v="Yurt İçi"/>
    <s v="Türkiye"/>
  </r>
  <r>
    <s v="Q4"/>
    <x v="1"/>
    <x v="10"/>
    <m/>
    <s v="ERBAK - ULUDAĞ PAZARLAMA SATIŞ VE DAĞITIM ANONİM ŞİRKETİ/SANAL POS"/>
    <s v="EH.02.001"/>
    <s v="Enroute Panorama - Yazılım Bakımı, Yaşatma ve Merkezi Destek Hizmeti"/>
    <s v="Univera - Uludağ İçecek"/>
    <x v="19"/>
    <s v="Enroute"/>
    <s v="Enterprise"/>
    <n v="24047.059999999998"/>
    <m/>
    <n v="11"/>
    <m/>
    <n v="264517.65999999997"/>
    <m/>
    <m/>
    <m/>
    <n v="264517.65999999997"/>
    <m/>
    <m/>
    <m/>
    <n v="1000002695"/>
    <m/>
    <m/>
    <s v="Uludağ İçecek"/>
    <x v="0"/>
    <s v="Yenileme"/>
    <s v="Hizmet"/>
    <s v="Bakım ve Destek Hizmeti"/>
    <s v="Key Account"/>
    <x v="0"/>
    <x v="0"/>
    <s v="Yurt İçi"/>
    <s v="Türkiye"/>
  </r>
  <r>
    <s v="Q4"/>
    <x v="1"/>
    <x v="10"/>
    <m/>
    <s v="ERBAK - ULUDAĞ PAZARLAMA SATIŞ VE DAĞITIM ANONİM ŞİRKETİ/SANAL POS"/>
    <s v="EH.02.001"/>
    <s v="Enroute Panorama - Yazılım Bakımı, Yaşatma ve Merkezi Destek Hizmeti"/>
    <s v="Univera - Uludağ İçecek"/>
    <x v="19"/>
    <s v="Enroute"/>
    <s v="Enterprise"/>
    <n v="84277.02"/>
    <m/>
    <n v="1"/>
    <m/>
    <n v="84277.02"/>
    <m/>
    <m/>
    <m/>
    <n v="84277.02"/>
    <m/>
    <m/>
    <m/>
    <n v="1000002695"/>
    <m/>
    <m/>
    <s v="Uludağ İçecek"/>
    <x v="0"/>
    <s v="Yenileme"/>
    <s v="Hizmet"/>
    <s v="Bakım ve Destek Hizmeti"/>
    <s v="Key Account"/>
    <x v="0"/>
    <x v="0"/>
    <s v="Yurt İçi"/>
    <s v="Türkiye"/>
  </r>
  <r>
    <s v="Q4"/>
    <x v="1"/>
    <x v="10"/>
    <m/>
    <s v="ERBAK - ULUDAĞ PAZARLAMA SATIŞ VE DAĞITIM ANONİM ŞİRKETİ/SANAL POS"/>
    <s v="EH.02.001"/>
    <s v="Enroute Panorama - Yazılım Bakımı, Yaşatma ve Merkezi Destek Hizmeti"/>
    <s v="Univera - Uludağ İçecek"/>
    <x v="19"/>
    <s v="Enroute"/>
    <s v="Enterprise"/>
    <n v="719856.72"/>
    <m/>
    <n v="1"/>
    <m/>
    <n v="719856.72"/>
    <m/>
    <m/>
    <m/>
    <n v="719856.72"/>
    <m/>
    <m/>
    <m/>
    <n v="1000002695"/>
    <m/>
    <m/>
    <s v="Uludağ İçecek"/>
    <x v="0"/>
    <s v="Yenileme"/>
    <s v="Hizmet"/>
    <s v="Bakım ve Destek Hizmeti"/>
    <s v="Key Account"/>
    <x v="0"/>
    <x v="0"/>
    <s v="Yurt İçi"/>
    <s v="Türkiye"/>
  </r>
  <r>
    <s v="Q4"/>
    <x v="1"/>
    <x v="10"/>
    <m/>
    <s v="Danone Tikveşli Gıda ve İçecek San.Ve Tic.A.Ş."/>
    <s v="EH.01.001"/>
    <s v="Enroute Panorama - Proje ve Ürün Yönetimi Danışmanlığı Hizmeti"/>
    <s v="Univera - Danone Tikveşli"/>
    <x v="12"/>
    <s v="Enroute"/>
    <s v="Enterprise"/>
    <n v="19600"/>
    <m/>
    <n v="1"/>
    <m/>
    <n v="19600"/>
    <m/>
    <m/>
    <m/>
    <n v="19600"/>
    <m/>
    <m/>
    <m/>
    <n v="1000002748"/>
    <m/>
    <m/>
    <s v="Danone"/>
    <x v="0"/>
    <s v="Yeni Satış"/>
    <s v="Hizmet"/>
    <s v="Proje Yönetimi ve Danışmanlık"/>
    <s v="Key Account"/>
    <x v="0"/>
    <x v="0"/>
    <s v="Yurt İçi"/>
    <s v="Türkiye"/>
  </r>
  <r>
    <s v="Q4"/>
    <x v="1"/>
    <x v="10"/>
    <m/>
    <s v="DÜZEY TÜKETİM MALLARI SAN. PAZARLAMA VE TİC. A.Ş."/>
    <s v="EH.01.001"/>
    <s v="Enroute Panorama - Proje ve Ürün Yönetimi Danışmanlığı Hizmeti"/>
    <s v="Univera - Düzey Tüketim"/>
    <x v="18"/>
    <s v="Enroute"/>
    <s v="Enterprise"/>
    <n v="20825"/>
    <m/>
    <n v="1"/>
    <m/>
    <n v="24500"/>
    <m/>
    <n v="3675"/>
    <m/>
    <n v="20825"/>
    <m/>
    <m/>
    <m/>
    <n v="1000002704"/>
    <m/>
    <m/>
    <s v="Düzey"/>
    <x v="0"/>
    <s v="Yeni Satış"/>
    <s v="Hizmet"/>
    <s v="Proje Yönetimi ve Danışmanlık"/>
    <s v="Key Account"/>
    <x v="0"/>
    <x v="0"/>
    <s v="Yurt İçi"/>
    <s v="Türkiye"/>
  </r>
  <r>
    <s v="Q4"/>
    <x v="1"/>
    <x v="10"/>
    <m/>
    <s v="ERBAK - ULUDAĞ PAZARLAMA SATIŞ VE DAĞITIM ANONİM ŞİRKETİ/SANAL POS"/>
    <s v="EH.01.001"/>
    <s v="Enroute Panorama - Proje ve Ürün Yönetimi Danışmanlığı Hizmeti"/>
    <s v="Univera - Uludağ İçecek"/>
    <x v="19"/>
    <s v="Enroute"/>
    <s v="Enterprise"/>
    <n v="11562.77"/>
    <m/>
    <n v="1"/>
    <m/>
    <n v="11562.77"/>
    <m/>
    <m/>
    <m/>
    <n v="11562.77"/>
    <m/>
    <m/>
    <m/>
    <n v="1000002650"/>
    <m/>
    <m/>
    <s v="Uludağ İçecek"/>
    <x v="0"/>
    <s v="Yeni Satış"/>
    <s v="Hizmet"/>
    <s v="Proje Yönetimi ve Danışmanlık"/>
    <s v="Key Account"/>
    <x v="0"/>
    <x v="0"/>
    <s v="Yurt İçi"/>
    <s v="Türkiye"/>
  </r>
  <r>
    <s v="Q4"/>
    <x v="1"/>
    <x v="10"/>
    <m/>
    <s v="Şölen Çikolata Gıda Sanayi Ve Ticaret A. Ş."/>
    <s v="EH.01.001"/>
    <s v="Enroute Panorama - Proje ve Ürün Yönetimi Danışmanlığı Hizmeti"/>
    <s v="Univera - Şölen"/>
    <x v="19"/>
    <s v="Enroute"/>
    <s v="Enterprise"/>
    <n v="17500"/>
    <m/>
    <n v="1"/>
    <m/>
    <n v="17500"/>
    <m/>
    <m/>
    <m/>
    <n v="17500"/>
    <m/>
    <m/>
    <m/>
    <n v="1000002652"/>
    <m/>
    <m/>
    <s v="Şölen"/>
    <x v="0"/>
    <s v="Yeni Satış"/>
    <s v="Hizmet"/>
    <s v="Proje Yönetimi ve Danışmanlık"/>
    <s v="Key Account"/>
    <x v="0"/>
    <x v="0"/>
    <s v="Yurt İçi"/>
    <s v="Türkiye"/>
  </r>
  <r>
    <s v="Q4"/>
    <x v="1"/>
    <x v="10"/>
    <m/>
    <s v="ERBAK - ULUDAĞ PAZARLAMA SATIŞ VE DAĞITIM ANONİM ŞİRKETİ/SANAL POS"/>
    <s v="EH.02.009"/>
    <s v="Enroute P ASSET TRACKER DEMİRBAŞ YAZ. BH"/>
    <s v="Univera - Uludağ İçecek"/>
    <x v="19"/>
    <s v="Enroute"/>
    <s v="Enterprise"/>
    <n v="72481.47"/>
    <m/>
    <n v="1"/>
    <m/>
    <n v="72481.47"/>
    <m/>
    <m/>
    <m/>
    <n v="72481.47"/>
    <m/>
    <m/>
    <m/>
    <n v="1000002695"/>
    <m/>
    <m/>
    <s v="Uludağ İçecek"/>
    <x v="0"/>
    <s v="Yenileme"/>
    <s v="Hizmet"/>
    <s v="Bakım ve Destek Hizmeti"/>
    <s v="Key Account"/>
    <x v="0"/>
    <x v="0"/>
    <s v="Yurt İçi"/>
    <s v="Türkiye"/>
  </r>
  <r>
    <s v="Q4"/>
    <x v="1"/>
    <x v="11"/>
    <m/>
    <s v="POLARİS YAZILIM ÇÖZÜMLERİ VE DANIŞMANLIK HİZMETLERİ LTD.ŞTİ."/>
    <s v="WPH.02.001"/>
    <s v="Webplus Yazılım Bakımı Hizmeti"/>
    <s v="Univera - Kanal"/>
    <x v="5"/>
    <s v="Enroute"/>
    <s v="Webplus"/>
    <n v="222000"/>
    <m/>
    <n v="1"/>
    <m/>
    <m/>
    <m/>
    <m/>
    <m/>
    <n v="222000"/>
    <m/>
    <m/>
    <m/>
    <n v="1000003300"/>
    <m/>
    <m/>
    <s v="Polaris"/>
    <x v="0"/>
    <s v="Yenileme"/>
    <s v="Hizmet"/>
    <s v="Bakım ve Destek Hizmeti"/>
    <s v="Diğer"/>
    <x v="1"/>
    <x v="5"/>
    <s v="Yurt İçi"/>
    <s v="Türkiye"/>
  </r>
  <r>
    <s v="Q4"/>
    <x v="1"/>
    <x v="11"/>
    <m/>
    <s v="YUSUF ALDEMİR (ALDEMİR BİLİŞİM HizmetLERİ VE DANIŞMANLIK)"/>
    <s v="WPH.02.001"/>
    <s v="Webplus Yazılım Bakımı Hizmeti"/>
    <s v="Univera - Kanal"/>
    <x v="5"/>
    <s v="Enroute"/>
    <s v="Webplus"/>
    <n v="3000"/>
    <m/>
    <n v="5"/>
    <m/>
    <n v="15000"/>
    <m/>
    <n v="0"/>
    <m/>
    <n v="15000"/>
    <m/>
    <m/>
    <m/>
    <n v="1000003277"/>
    <m/>
    <m/>
    <s v="Aldemir Bilişim"/>
    <x v="0"/>
    <s v="Yenileme"/>
    <s v="Hizmet"/>
    <s v="Bakım ve Destek Hizmeti"/>
    <s v="Diğer"/>
    <x v="1"/>
    <x v="3"/>
    <s v="Yurt İçi"/>
    <s v="Türkiye"/>
  </r>
  <r>
    <s v="Q4"/>
    <x v="1"/>
    <x v="11"/>
    <m/>
    <s v="YUSUF ALDEMİR (ALDEMİR BİLİŞİM HizmetLERİ VE DANIŞMANLIK)"/>
    <s v="WPH.02.001"/>
    <s v="Webplus Yazılım Bakımı Hizmeti"/>
    <s v="Univera - Kanal"/>
    <x v="5"/>
    <s v="Enroute"/>
    <s v="Webplus"/>
    <n v="6000"/>
    <m/>
    <n v="3"/>
    <m/>
    <n v="18000"/>
    <m/>
    <n v="0"/>
    <m/>
    <n v="18000"/>
    <m/>
    <m/>
    <m/>
    <n v="1000003278"/>
    <m/>
    <m/>
    <s v="Aldemir Bilişim"/>
    <x v="0"/>
    <s v="Yenileme"/>
    <s v="Hizmet"/>
    <s v="Bakım ve Destek Hizmeti"/>
    <s v="Diğer"/>
    <x v="1"/>
    <x v="3"/>
    <s v="Yurt İçi"/>
    <s v="Türkiye"/>
  </r>
  <r>
    <s v="Q4"/>
    <x v="1"/>
    <x v="11"/>
    <m/>
    <s v="YUSUF ALDEMİR (ALDEMİR BİLİŞİM HizmetLERİ VE DANIŞMANLIK)"/>
    <s v="WPH.02.001"/>
    <s v="Webplus Yazılım Bakımı Hizmeti"/>
    <s v="Univera - Kanal"/>
    <x v="5"/>
    <s v="Enroute"/>
    <s v="Webplus"/>
    <n v="10000"/>
    <m/>
    <n v="4"/>
    <m/>
    <n v="40000"/>
    <m/>
    <n v="0"/>
    <m/>
    <n v="40000"/>
    <m/>
    <m/>
    <m/>
    <n v="1000003279"/>
    <m/>
    <m/>
    <s v="Aldemir Bilişim"/>
    <x v="0"/>
    <s v="Yenileme"/>
    <s v="Hizmet"/>
    <s v="Bakım ve Destek Hizmeti"/>
    <s v="Diğer"/>
    <x v="1"/>
    <x v="3"/>
    <s v="Yurt İçi"/>
    <s v="Türkiye"/>
  </r>
  <r>
    <s v="Q4"/>
    <x v="1"/>
    <x v="11"/>
    <m/>
    <s v="YUSUF ALDEMİR (ALDEMİR BİLİŞİM HizmetLERİ VE DANIŞMANLIK)"/>
    <s v="WPH.02.001"/>
    <s v="Webplus Yazılım Bakımı Hizmeti"/>
    <s v="Univera - Kanal"/>
    <x v="5"/>
    <s v="Enroute"/>
    <s v="Webplus"/>
    <n v="3000"/>
    <m/>
    <n v="2"/>
    <m/>
    <n v="6000"/>
    <m/>
    <n v="0"/>
    <m/>
    <n v="6000"/>
    <m/>
    <m/>
    <m/>
    <n v="1000003291"/>
    <m/>
    <m/>
    <s v="Aldemir Bilişim"/>
    <x v="0"/>
    <s v="Yenileme"/>
    <s v="Hizmet"/>
    <s v="Bakım ve Destek Hizmeti"/>
    <s v="Diğer"/>
    <x v="1"/>
    <x v="3"/>
    <s v="Yurt İçi"/>
    <s v="Türkiye"/>
  </r>
  <r>
    <s v="Q4"/>
    <x v="1"/>
    <x v="11"/>
    <m/>
    <s v="MİYA OTOMASYON VE BARKOD BILISIM SISTEMLERI SAN TİC. VE L.T.D. STI."/>
    <s v="WPH.03.001"/>
    <s v="Webplus HOSTİNG Hizmetİ"/>
    <s v="Univera - Kanal"/>
    <x v="5"/>
    <s v="Hosting"/>
    <s v="Webplus"/>
    <n v="2597.0100000000002"/>
    <m/>
    <n v="4"/>
    <m/>
    <n v="10388.040000000001"/>
    <m/>
    <n v="0"/>
    <m/>
    <n v="10388.040000000001"/>
    <m/>
    <m/>
    <m/>
    <n v="1000003284"/>
    <m/>
    <m/>
    <s v="Miya"/>
    <x v="0"/>
    <s v="Yenileme"/>
    <s v="Hizmet"/>
    <s v="Hosting"/>
    <s v="Diğer"/>
    <x v="1"/>
    <x v="1"/>
    <s v="Yurt İçi"/>
    <s v="Türkiye"/>
  </r>
  <r>
    <s v="Q4"/>
    <x v="1"/>
    <x v="11"/>
    <m/>
    <s v="MİYA OTOMASYON VE BARKOD BILISIM SISTEMLERI SAN TİC. VE L.T.D. STI."/>
    <s v="WPH.03.001"/>
    <s v="Webplus HOSTİNG Hizmetİ"/>
    <s v="Univera - Kanal"/>
    <x v="5"/>
    <s v="Hosting"/>
    <s v="Webplus"/>
    <n v="2422.04"/>
    <m/>
    <n v="1"/>
    <m/>
    <n v="2422.04"/>
    <m/>
    <n v="0"/>
    <m/>
    <n v="2422.04"/>
    <m/>
    <m/>
    <m/>
    <n v="1000003285"/>
    <m/>
    <m/>
    <s v="Miya"/>
    <x v="0"/>
    <s v="Yenileme"/>
    <s v="Hizmet"/>
    <s v="Hosting"/>
    <s v="Diğer"/>
    <x v="1"/>
    <x v="1"/>
    <s v="Yurt İçi"/>
    <s v="Türkiye"/>
  </r>
  <r>
    <s v="Q4"/>
    <x v="1"/>
    <x v="11"/>
    <m/>
    <s v="MİYA OTOMASYON VE BARKOD BILISIM SISTEMLERI SAN TİC. VE L.T.D. STI."/>
    <s v="WPH.03.001"/>
    <s v="Webplus HOSTİNG Hizmetİ"/>
    <s v="Univera - Kanal"/>
    <x v="5"/>
    <s v="Hosting"/>
    <s v="Webplus"/>
    <n v="5931.81"/>
    <m/>
    <n v="1"/>
    <m/>
    <n v="5931.81"/>
    <m/>
    <n v="0"/>
    <m/>
    <n v="5931.81"/>
    <m/>
    <m/>
    <m/>
    <n v="1000003285"/>
    <m/>
    <m/>
    <s v="Miya"/>
    <x v="0"/>
    <s v="Yenileme"/>
    <s v="Hizmet"/>
    <s v="Hosting"/>
    <s v="Diğer"/>
    <x v="1"/>
    <x v="1"/>
    <s v="Yurt İçi"/>
    <s v="Türkiye"/>
  </r>
  <r>
    <s v="Q4"/>
    <x v="1"/>
    <x v="11"/>
    <m/>
    <s v="MİYA OTOMASYON VE BARKOD BILISIM SISTEMLERI SAN TİC. VE L.T.D. STI."/>
    <s v="WPH.03.001"/>
    <s v="Webplus HOSTİNG Hizmetİ"/>
    <s v="Univera - Kanal"/>
    <x v="5"/>
    <s v="Hosting"/>
    <s v="Webplus"/>
    <n v="3622.12"/>
    <m/>
    <n v="2"/>
    <m/>
    <n v="7244.24"/>
    <m/>
    <n v="0"/>
    <m/>
    <n v="7244.24"/>
    <m/>
    <m/>
    <m/>
    <n v="1000003286"/>
    <m/>
    <m/>
    <s v="Miya"/>
    <x v="0"/>
    <s v="Yenileme"/>
    <s v="Hizmet"/>
    <s v="Hosting"/>
    <s v="Diğer"/>
    <x v="1"/>
    <x v="1"/>
    <s v="Yurt İçi"/>
    <s v="Türkiye"/>
  </r>
  <r>
    <s v="Q4"/>
    <x v="1"/>
    <x v="11"/>
    <m/>
    <s v="MİYA OTOMASYON VE BARKOD BILISIM SISTEMLERI SAN TİC. VE L.T.D. STI."/>
    <s v="WPH.03.001"/>
    <s v="Webplus HOSTİNG Hizmetİ"/>
    <s v="Univera - Kanal"/>
    <x v="5"/>
    <s v="Hosting"/>
    <s v="Webplus"/>
    <n v="2988.88"/>
    <m/>
    <n v="1"/>
    <m/>
    <n v="2988.88"/>
    <m/>
    <n v="0"/>
    <m/>
    <n v="2988.88"/>
    <m/>
    <m/>
    <m/>
    <n v="1000003286"/>
    <m/>
    <m/>
    <s v="Miya"/>
    <x v="0"/>
    <s v="Yenileme"/>
    <s v="Hizmet"/>
    <s v="Hosting"/>
    <s v="Diğer"/>
    <x v="1"/>
    <x v="1"/>
    <s v="Yurt İçi"/>
    <s v="Türkiye"/>
  </r>
  <r>
    <s v="Q4"/>
    <x v="1"/>
    <x v="11"/>
    <m/>
    <s v="MİYA OTOMASYON VE BARKOD BILISIM SISTEMLERI SAN TİC. VE L.T.D. STI."/>
    <s v="WPH.03.001"/>
    <s v="Webplus HOSTİNG Hizmetİ"/>
    <s v="Univera - Kanal"/>
    <x v="5"/>
    <s v="Hosting"/>
    <s v="Webplus"/>
    <n v="2597.0099999999998"/>
    <m/>
    <n v="3"/>
    <m/>
    <n v="7791.03"/>
    <m/>
    <n v="0"/>
    <m/>
    <n v="7791.03"/>
    <m/>
    <m/>
    <m/>
    <n v="1000003286"/>
    <m/>
    <m/>
    <s v="Miya"/>
    <x v="0"/>
    <s v="Yenileme"/>
    <s v="Hizmet"/>
    <s v="Hosting"/>
    <s v="Diğer"/>
    <x v="1"/>
    <x v="1"/>
    <s v="Yurt İçi"/>
    <s v="Türkiye"/>
  </r>
  <r>
    <s v="Q4"/>
    <x v="1"/>
    <x v="11"/>
    <m/>
    <s v="MİYA OTOMASYON VE BARKOD BILISIM SISTEMLERI SAN TİC. VE L.T.D. STI."/>
    <s v="WPH.03.001"/>
    <s v="Webplus HOSTİNG Hizmetİ"/>
    <s v="Univera - Kanal"/>
    <x v="5"/>
    <s v="Hosting"/>
    <s v="Webplus"/>
    <n v="3774"/>
    <m/>
    <n v="1"/>
    <m/>
    <n v="3774"/>
    <m/>
    <n v="0"/>
    <m/>
    <n v="3774"/>
    <m/>
    <m/>
    <m/>
    <n v="1000003287"/>
    <m/>
    <m/>
    <s v="Miya"/>
    <x v="0"/>
    <s v="Yenileme"/>
    <s v="Hizmet"/>
    <s v="Hosting"/>
    <s v="Diğer"/>
    <x v="1"/>
    <x v="1"/>
    <s v="Yurt İçi"/>
    <s v="Türkiye"/>
  </r>
  <r>
    <s v="Q4"/>
    <x v="1"/>
    <x v="11"/>
    <m/>
    <s v="MİYA OTOMASYON VE BARKOD BILISIM SISTEMLERI SAN TİC. VE L.T.D. STI."/>
    <s v="WPH.03.001"/>
    <s v="Webplus HOSTİNG Hizmetİ"/>
    <s v="Univera - Kanal"/>
    <x v="5"/>
    <s v="Hosting"/>
    <s v="Webplus"/>
    <n v="2597.0100000000002"/>
    <m/>
    <n v="1"/>
    <m/>
    <n v="2597.0100000000002"/>
    <m/>
    <n v="0"/>
    <m/>
    <n v="2597.0100000000002"/>
    <m/>
    <m/>
    <m/>
    <n v="1000003287"/>
    <m/>
    <m/>
    <s v="Miya"/>
    <x v="0"/>
    <s v="Yenileme"/>
    <s v="Hizmet"/>
    <s v="Hosting"/>
    <s v="Diğer"/>
    <x v="1"/>
    <x v="1"/>
    <s v="Yurt İçi"/>
    <s v="Türkiye"/>
  </r>
  <r>
    <s v="Q4"/>
    <x v="1"/>
    <x v="11"/>
    <m/>
    <s v="MİYA OTOMASYON VE BARKOD BILISIM SISTEMLERI SAN TİC. VE L.T.D. STI."/>
    <s v="WPH.03.001"/>
    <s v="Webplus HOSTİNG Hizmetİ"/>
    <s v="Univera - Kanal"/>
    <x v="5"/>
    <s v="Hosting"/>
    <s v="Webplus"/>
    <n v="2984.73"/>
    <m/>
    <n v="1"/>
    <m/>
    <n v="2984.73"/>
    <m/>
    <n v="0"/>
    <m/>
    <n v="2984.73"/>
    <m/>
    <m/>
    <m/>
    <n v="1000003289"/>
    <m/>
    <m/>
    <s v="Miya"/>
    <x v="0"/>
    <s v="Yenileme"/>
    <s v="Hizmet"/>
    <s v="Hosting"/>
    <s v="Diğer"/>
    <x v="1"/>
    <x v="1"/>
    <s v="Yurt İçi"/>
    <s v="Türkiye"/>
  </r>
  <r>
    <s v="Q4"/>
    <x v="1"/>
    <x v="11"/>
    <m/>
    <s v="MİYA OTOMASYON VE BARKOD BILISIM SISTEMLERI SAN TİC. VE L.T.D. STI."/>
    <s v="WPH.03.001"/>
    <s v="Webplus HOSTİNG Hizmetİ"/>
    <s v="Univera - Kanal"/>
    <x v="5"/>
    <s v="Hosting"/>
    <s v="Webplus"/>
    <n v="2969.57"/>
    <m/>
    <n v="1"/>
    <m/>
    <n v="2969.57"/>
    <m/>
    <n v="0"/>
    <m/>
    <n v="2969.57"/>
    <m/>
    <m/>
    <m/>
    <n v="1000003289"/>
    <m/>
    <m/>
    <s v="Miya"/>
    <x v="0"/>
    <s v="Yenileme"/>
    <s v="Hizmet"/>
    <s v="Hosting"/>
    <s v="Diğer"/>
    <x v="1"/>
    <x v="1"/>
    <s v="Yurt İçi"/>
    <s v="Türkiye"/>
  </r>
  <r>
    <s v="Q4"/>
    <x v="1"/>
    <x v="11"/>
    <m/>
    <s v="PATİGO HAYVANCILIK GIDA REKLAM SANAYİ VE TİCARET LİMİTED ŞİRKETİ"/>
    <s v="UH.01.002"/>
    <s v="Unidox Kontör"/>
    <s v="Univera Kontör Satışı"/>
    <x v="6"/>
    <s v="E-Dönüşüm"/>
    <s v="Unidox"/>
    <n v="4.2"/>
    <m/>
    <n v="5000"/>
    <m/>
    <n v="21000"/>
    <m/>
    <n v="0"/>
    <m/>
    <n v="21000"/>
    <m/>
    <m/>
    <m/>
    <n v="1000003304"/>
    <m/>
    <m/>
    <s v="Patigo"/>
    <x v="3"/>
    <s v="Yeni Satış"/>
    <s v="Kontor"/>
    <s v="Kontor Satışı"/>
    <s v="Diğer"/>
    <x v="0"/>
    <x v="0"/>
    <s v="Yurt İçi"/>
    <s v="Türkiye"/>
  </r>
  <r>
    <s v="Q4"/>
    <x v="1"/>
    <x v="11"/>
    <m/>
    <s v="BAŞAK PAZARLAMA TEMİZLİK VE GIDA ÜRÜNLERİ LTD ŞTİ"/>
    <s v="SH.02.001"/>
    <s v="Stokbar Panorama - Yazılım Bakımı Hizmeti"/>
    <s v="Univera - Unilever"/>
    <x v="13"/>
    <s v="Stokbar"/>
    <s v="Standart"/>
    <n v="54640"/>
    <m/>
    <n v="1"/>
    <m/>
    <n v="54640"/>
    <m/>
    <n v="0"/>
    <m/>
    <n v="54640"/>
    <m/>
    <m/>
    <m/>
    <n v="1000003321"/>
    <m/>
    <m/>
    <s v="Unilever"/>
    <x v="0"/>
    <s v="Yenileme"/>
    <s v="Hizmet"/>
    <s v="Bakım ve Destek Hizmeti"/>
    <s v="Key Account"/>
    <x v="0"/>
    <x v="0"/>
    <s v="Yurt İçi"/>
    <s v="Türkiye"/>
  </r>
  <r>
    <s v="Q4"/>
    <x v="1"/>
    <x v="11"/>
    <m/>
    <s v="BAŞAK PAZARLAMA TEMİZLİK VE GIDA ÜRÜNLERİ LTD ŞTİ"/>
    <s v="SH.02.001"/>
    <s v="Stokbar Panorama - Yazılım Bakımı Hizmeti"/>
    <s v="Univera - Unilever"/>
    <x v="13"/>
    <s v="Stokbar"/>
    <s v="Standart"/>
    <n v="25992.92"/>
    <m/>
    <n v="1"/>
    <m/>
    <m/>
    <m/>
    <m/>
    <m/>
    <n v="25992.92"/>
    <m/>
    <m/>
    <m/>
    <n v="1000003335"/>
    <m/>
    <m/>
    <s v="Unilever"/>
    <x v="0"/>
    <s v="Yenileme"/>
    <s v="Hizmet"/>
    <s v="Bakım ve Destek Hizmeti"/>
    <s v="Diğer"/>
    <x v="0"/>
    <x v="0"/>
    <s v="Yurt İçi"/>
    <s v="Türkiye"/>
  </r>
  <r>
    <s v="Q4"/>
    <x v="1"/>
    <x v="11"/>
    <m/>
    <s v="Gül-Paş Tem.Mad. Gıda Dağ.Taş.San.ve Tic.Ltd.Şti."/>
    <s v="SH.02.001"/>
    <s v="Stokbar Panorama - Yazılım Bakımı Hizmeti"/>
    <s v="Univera - Unilever"/>
    <x v="13"/>
    <s v="Stokbar"/>
    <s v="Standart"/>
    <n v="67202.563200000004"/>
    <m/>
    <n v="1"/>
    <m/>
    <n v="70002.67"/>
    <m/>
    <n v="2800"/>
    <m/>
    <n v="67202.563200000004"/>
    <m/>
    <m/>
    <m/>
    <n v="1000003302"/>
    <m/>
    <m/>
    <s v="Unilever"/>
    <x v="0"/>
    <s v="Yenileme"/>
    <s v="Hizmet"/>
    <s v="Bakım ve Destek Hizmeti"/>
    <s v="Key Account"/>
    <x v="0"/>
    <x v="0"/>
    <s v="Yurt İçi"/>
    <s v="Türkiye"/>
  </r>
  <r>
    <s v="Q4"/>
    <x v="1"/>
    <x v="11"/>
    <m/>
    <s v="KENT GIDA MADDELERİ SAN VE TİC.AŞ."/>
    <s v="SH.02.001"/>
    <s v="Stokbar Panorama - Yazılım Bakımı Hizmeti"/>
    <s v="Univera - Kent Gıda"/>
    <x v="12"/>
    <s v="Stokbar"/>
    <s v="Standart"/>
    <n v="906444"/>
    <m/>
    <n v="1"/>
    <m/>
    <n v="1208592"/>
    <m/>
    <n v="302148"/>
    <m/>
    <n v="906444"/>
    <m/>
    <m/>
    <m/>
    <n v="1000003331"/>
    <m/>
    <m/>
    <s v="Mondelez"/>
    <x v="0"/>
    <s v="Yeni Satış"/>
    <s v="Hizmet"/>
    <s v="Bakım ve Destek Hizmeti"/>
    <s v="Key Account"/>
    <x v="0"/>
    <x v="0"/>
    <s v="Yurt İçi"/>
    <s v="Türkiye"/>
  </r>
  <r>
    <s v="Q4"/>
    <x v="1"/>
    <x v="11"/>
    <m/>
    <s v="RECEPOĞLU TÜKETİM MAL. GIDA DAĞ.TAŞ.YAT.A.Ş"/>
    <s v="SH.02.001"/>
    <s v="Stokbar Panorama - Yazılım Bakımı Hizmeti"/>
    <s v="Univera - Unilever"/>
    <x v="13"/>
    <s v="Stokbar"/>
    <s v="Standart"/>
    <n v="75602.880000000005"/>
    <m/>
    <n v="1"/>
    <m/>
    <n v="78753"/>
    <m/>
    <n v="3150"/>
    <m/>
    <n v="75602.880000000005"/>
    <m/>
    <m/>
    <m/>
    <n v="1000003328"/>
    <m/>
    <m/>
    <s v="Unilever"/>
    <x v="0"/>
    <s v="Yenileme"/>
    <s v="Hizmet"/>
    <s v="Bakım ve Destek Hizmeti"/>
    <s v="Key Account"/>
    <x v="0"/>
    <x v="0"/>
    <s v="Yurt İçi"/>
    <s v="Türkiye"/>
  </r>
  <r>
    <s v="Q4"/>
    <x v="1"/>
    <x v="11"/>
    <m/>
    <s v="RECEPOĞLU TÜKETİM MAL. GIDA DAĞ.TAŞ.YAT.A.Ş"/>
    <s v="SH.02.001"/>
    <s v="Stokbar Panorama - Yazılım Bakımı Hizmeti"/>
    <s v="Univera - Unilever"/>
    <x v="13"/>
    <s v="Stokbar"/>
    <s v="Standart"/>
    <n v="75602.880000000005"/>
    <m/>
    <n v="1"/>
    <m/>
    <n v="78753"/>
    <m/>
    <n v="3150"/>
    <m/>
    <n v="75602.880000000005"/>
    <m/>
    <m/>
    <m/>
    <n v="1000003328"/>
    <m/>
    <m/>
    <s v="Unilever"/>
    <x v="0"/>
    <s v="Yenileme"/>
    <s v="Hizmet"/>
    <s v="Bakım ve Destek Hizmeti"/>
    <s v="Key Account"/>
    <x v="0"/>
    <x v="0"/>
    <s v="Yurt İçi"/>
    <s v="Türkiye"/>
  </r>
  <r>
    <s v="Q4"/>
    <x v="1"/>
    <x v="11"/>
    <m/>
    <s v="ZİRVEGÜL YAPI İNŞ. TİC. LTD. ŞTİ."/>
    <s v="SH.02.001"/>
    <s v="Stokbar Panorama - Yazılım Bakımı Hizmeti"/>
    <s v="Univera - Unilever"/>
    <x v="13"/>
    <s v="Stokbar"/>
    <s v="Standart"/>
    <n v="75602.880000000005"/>
    <m/>
    <n v="1"/>
    <m/>
    <n v="78753"/>
    <m/>
    <n v="3150"/>
    <m/>
    <n v="75602.880000000005"/>
    <m/>
    <m/>
    <m/>
    <n v="1000003303"/>
    <m/>
    <m/>
    <s v="Mondelez"/>
    <x v="0"/>
    <s v="Yenileme"/>
    <s v="Hizmet"/>
    <s v="Bakım ve Destek Hizmeti"/>
    <s v="Key Account"/>
    <x v="0"/>
    <x v="0"/>
    <s v="Yurt İçi"/>
    <s v="Türkiye"/>
  </r>
  <r>
    <s v="Q4"/>
    <x v="1"/>
    <x v="11"/>
    <m/>
    <s v="BAŞAK PAZARLAMA TEMİZLİK VE GIDA ÜRÜNLERİ LTD ŞTİ"/>
    <s v="SH.01.001"/>
    <s v="Stokbar Panorama - Proje ve Ürün Yönetimi Danışmanlığı Hizmeti"/>
    <s v="Univera - Unilever"/>
    <x v="13"/>
    <s v="Stokbar"/>
    <s v="Standart"/>
    <n v="15750"/>
    <m/>
    <n v="10"/>
    <m/>
    <n v="175000"/>
    <m/>
    <n v="17500"/>
    <m/>
    <n v="157500"/>
    <m/>
    <m/>
    <m/>
    <n v="1000003321"/>
    <m/>
    <m/>
    <s v="Unilever"/>
    <x v="0"/>
    <s v="Yeni Satış"/>
    <s v="Hizmet"/>
    <s v="Proje Yönetimi ve Danışmanlık"/>
    <s v="Key Account"/>
    <x v="0"/>
    <x v="0"/>
    <s v="Yurt İçi"/>
    <s v="Türkiye"/>
  </r>
  <r>
    <s v="Q4"/>
    <x v="1"/>
    <x v="11"/>
    <m/>
    <s v="KENT GIDA MADDELERİ SAN VE TİC.AŞ."/>
    <s v="SH.01.001"/>
    <s v="Stokbar Panorama - Proje ve Ürün Yönetimi Danışmanlığı Hizmeti"/>
    <s v="Univera - Kent Gıda"/>
    <x v="12"/>
    <s v="Stokbar"/>
    <s v="Standart"/>
    <n v="19600"/>
    <m/>
    <n v="10"/>
    <m/>
    <n v="245000"/>
    <m/>
    <n v="49000"/>
    <m/>
    <n v="196000"/>
    <m/>
    <m/>
    <m/>
    <n v="1000003331"/>
    <m/>
    <m/>
    <s v="Mondelez"/>
    <x v="0"/>
    <s v="Yeni Satış"/>
    <s v="Hizmet"/>
    <s v="Proje Yönetimi ve Danışmanlık"/>
    <s v="Key Account"/>
    <x v="0"/>
    <x v="0"/>
    <s v="Yurt İçi"/>
    <s v="Türkiye"/>
  </r>
  <r>
    <s v="Q4"/>
    <x v="1"/>
    <x v="11"/>
    <m/>
    <s v="BAŞAK PAZARLAMA TEMİZLİK VE GIDA ÜRÜNLERİ LTD ŞTİ"/>
    <s v="SY.01.009"/>
    <s v="Stokbar Panorama - Platform Back Office Kullanıcı Yazılımı"/>
    <s v="Univera - Unilever"/>
    <x v="13"/>
    <s v="Stokbar"/>
    <s v="Standart"/>
    <n v="18525"/>
    <m/>
    <n v="1"/>
    <m/>
    <n v="19500"/>
    <m/>
    <n v="975"/>
    <m/>
    <n v="18525"/>
    <m/>
    <m/>
    <m/>
    <n v="1000003321"/>
    <m/>
    <m/>
    <s v="Unilever"/>
    <x v="0"/>
    <s v="Yeni Satış"/>
    <s v="Lisans"/>
    <s v="Lisans Satışı"/>
    <s v="Key Account"/>
    <x v="0"/>
    <x v="0"/>
    <s v="Yurt İçi"/>
    <s v="Türkiye"/>
  </r>
  <r>
    <s v="Q4"/>
    <x v="1"/>
    <x v="11"/>
    <m/>
    <s v="KENT GIDA MADDELERİ SAN VE TİC.AŞ."/>
    <s v="SY.01.009"/>
    <s v="Stokbar Panorama - Platform Back Office Kullanıcı Yazılımı"/>
    <s v="Univera - Kent Gıda"/>
    <x v="12"/>
    <s v="Stokbar"/>
    <s v="Standart"/>
    <n v="4050"/>
    <m/>
    <n v="33"/>
    <m/>
    <n v="445500"/>
    <m/>
    <n v="311850"/>
    <m/>
    <n v="133650"/>
    <m/>
    <m/>
    <m/>
    <n v="1000003331"/>
    <m/>
    <m/>
    <s v="Mondelez"/>
    <x v="0"/>
    <s v="Yeni Satış"/>
    <s v="Lisans"/>
    <s v="Lisans Satışı"/>
    <s v="Key Account"/>
    <x v="0"/>
    <x v="0"/>
    <s v="Yurt İçi"/>
    <s v="Türkiye"/>
  </r>
  <r>
    <s v="Q4"/>
    <x v="1"/>
    <x v="11"/>
    <m/>
    <s v="BAŞAK PAZARLAMA TEMİZLİK VE GIDA ÜRÜNLERİ LTD ŞTİ"/>
    <s v="SY.02.002"/>
    <s v="Stokbar Panorama - Mobil (Android) Kullanıcı Yazılımı"/>
    <s v="Univera - Unilever"/>
    <x v="13"/>
    <s v="Stokbar"/>
    <s v="Standart"/>
    <n v="15300"/>
    <m/>
    <n v="5"/>
    <m/>
    <n v="90000"/>
    <m/>
    <n v="13500"/>
    <m/>
    <n v="76500"/>
    <m/>
    <m/>
    <m/>
    <n v="1000003321"/>
    <m/>
    <m/>
    <s v="Unilever"/>
    <x v="0"/>
    <s v="Yeni Satış"/>
    <s v="Lisans"/>
    <s v="Lisans Satışı"/>
    <s v="Key Account"/>
    <x v="0"/>
    <x v="0"/>
    <s v="Yurt İçi"/>
    <s v="Türkiye"/>
  </r>
  <r>
    <s v="Q4"/>
    <x v="1"/>
    <x v="11"/>
    <m/>
    <s v="KENT GIDA MADDELERİ SAN VE TİC.AŞ."/>
    <s v="SY.02.002"/>
    <s v="Stokbar Panorama - Mobil (Android) Kullanıcı Yazılımı"/>
    <s v="Univera - Kent Gıda"/>
    <x v="12"/>
    <s v="Stokbar"/>
    <s v="Standart"/>
    <n v="3900"/>
    <m/>
    <n v="100"/>
    <m/>
    <n v="1300000"/>
    <m/>
    <n v="910000"/>
    <m/>
    <n v="390000"/>
    <m/>
    <m/>
    <m/>
    <n v="1000003331"/>
    <m/>
    <m/>
    <s v="Mondelez"/>
    <x v="0"/>
    <s v="Yeni Satış"/>
    <s v="Lisans"/>
    <s v="Lisans Satışı"/>
    <s v="Key Account"/>
    <x v="0"/>
    <x v="0"/>
    <s v="Yurt İçi"/>
    <s v="Türkiye"/>
  </r>
  <r>
    <s v="Q4"/>
    <x v="1"/>
    <x v="11"/>
    <m/>
    <s v="KENT GIDA MADDELERİ SAN VE TİC.AŞ."/>
    <s v="SH.01.003"/>
    <s v="Stokbar Panorama - Kurulum ve Eğitim Hizmeti"/>
    <s v="Univera - Kent Gıda"/>
    <x v="12"/>
    <s v="Stokbar"/>
    <s v="Standart"/>
    <n v="25000"/>
    <m/>
    <n v="36"/>
    <m/>
    <n v="900000"/>
    <m/>
    <n v="0"/>
    <m/>
    <n v="900000"/>
    <m/>
    <m/>
    <m/>
    <n v="1000003331"/>
    <m/>
    <m/>
    <s v="Mondelez"/>
    <x v="0"/>
    <s v="Yeni Satış"/>
    <s v="Hizmet"/>
    <s v="Kurulum ve Eğitim"/>
    <s v="Key Account"/>
    <x v="0"/>
    <x v="0"/>
    <s v="Yurt İçi"/>
    <s v="Türkiye"/>
  </r>
  <r>
    <s v="Q4"/>
    <x v="1"/>
    <x v="11"/>
    <m/>
    <s v="KENT GIDA MADDELERİ SAN VE TİC.AŞ."/>
    <s v="SH.01.003"/>
    <s v="Stokbar Panorama - Kurulum ve Eğitim Hizmeti"/>
    <s v="Univera - Kent Gıda"/>
    <x v="12"/>
    <s v="Stokbar"/>
    <s v="Standart"/>
    <n v="13440"/>
    <m/>
    <n v="96"/>
    <m/>
    <n v="1612800"/>
    <m/>
    <n v="322560"/>
    <m/>
    <n v="1290240"/>
    <m/>
    <m/>
    <m/>
    <n v="1000003331"/>
    <m/>
    <m/>
    <s v="Mondelez"/>
    <x v="0"/>
    <s v="Yeni Satış"/>
    <s v="Hizmet"/>
    <s v="Kurulum ve Eğitim"/>
    <s v="Key Account"/>
    <x v="0"/>
    <x v="0"/>
    <s v="Yurt İçi"/>
    <s v="Türkiye"/>
  </r>
  <r>
    <s v="Q4"/>
    <x v="1"/>
    <x v="11"/>
    <m/>
    <s v="KENT GIDA MADDELERİ SAN VE TİC.AŞ."/>
    <s v="SH.06.001"/>
    <s v="Stokbar Panorama - Hosting Hizmeti"/>
    <s v="Univera - Kent Gıda"/>
    <x v="12"/>
    <s v="Hosting"/>
    <s v="Stokbar"/>
    <n v="5385.5999999999995"/>
    <m/>
    <n v="12"/>
    <m/>
    <n v="64627.199999999997"/>
    <m/>
    <n v="0"/>
    <m/>
    <n v="64627.199999999997"/>
    <m/>
    <m/>
    <m/>
    <n v="1000003331"/>
    <m/>
    <m/>
    <s v="Mondelez"/>
    <x v="0"/>
    <s v="Yeni Satış"/>
    <s v="Hizmet"/>
    <s v="Hosting"/>
    <s v="Key Account"/>
    <x v="0"/>
    <x v="0"/>
    <s v="Yurt İçi"/>
    <s v="Türkiye"/>
  </r>
  <r>
    <s v="Q4"/>
    <x v="1"/>
    <x v="11"/>
    <m/>
    <s v="BAŞAK PAZARLAMA TEMİZLİK VE GIDA ÜRÜNLERİ LTD ŞTİ"/>
    <s v="SY.01.008"/>
    <s v="Stokbar Panorama - Depo / Lokasyon Yazılımı"/>
    <s v="Univera - Unilever"/>
    <x v="13"/>
    <s v="Stokbar"/>
    <s v="Standart"/>
    <n v="139000"/>
    <m/>
    <n v="1"/>
    <m/>
    <n v="139000"/>
    <m/>
    <n v="0"/>
    <m/>
    <n v="139000"/>
    <m/>
    <m/>
    <m/>
    <n v="1000003321"/>
    <m/>
    <m/>
    <s v="Unilever"/>
    <x v="0"/>
    <s v="Yeni Satış"/>
    <s v="Lisans"/>
    <s v="Lisans Satışı"/>
    <s v="Key Account"/>
    <x v="0"/>
    <x v="0"/>
    <s v="Yurt İçi"/>
    <s v="Türkiye"/>
  </r>
  <r>
    <s v="Q4"/>
    <x v="1"/>
    <x v="11"/>
    <m/>
    <s v="KENT GIDA MADDELERİ SAN VE TİC.AŞ."/>
    <s v="SY.01.008"/>
    <s v="Stokbar Panorama - Depo / Lokasyon Yazılımı"/>
    <s v="Univera - Kent Gıda"/>
    <x v="12"/>
    <s v="Stokbar"/>
    <s v="Standart"/>
    <n v="31581"/>
    <m/>
    <n v="33"/>
    <m/>
    <n v="3158100"/>
    <m/>
    <n v="2115927"/>
    <m/>
    <n v="1042173"/>
    <m/>
    <m/>
    <m/>
    <n v="1000003331"/>
    <m/>
    <m/>
    <s v="Mondelez"/>
    <x v="0"/>
    <s v="Yeni Satış"/>
    <s v="Lisans"/>
    <s v="Lisans Satışı"/>
    <s v="Key Account"/>
    <x v="0"/>
    <x v="0"/>
    <s v="Yurt İçi"/>
    <s v="Türkiye"/>
  </r>
  <r>
    <s v="Q4"/>
    <x v="1"/>
    <x v="11"/>
    <m/>
    <s v="KENT GIDA MADDELERİ SAN VE TİC.AŞ."/>
    <s v="SY.01.004"/>
    <s v="Stokbar Panorama - Depo &amp; Sevkiyat Yönetimi &quot;Standart&quot; Çözüm Yazılımı"/>
    <s v="Univera - Kent Gıda"/>
    <x v="12"/>
    <s v="Stokbar"/>
    <s v="Standart"/>
    <n v="88500"/>
    <m/>
    <n v="1"/>
    <m/>
    <n v="590000"/>
    <m/>
    <n v="501500"/>
    <m/>
    <n v="88500"/>
    <m/>
    <m/>
    <m/>
    <n v="1000003331"/>
    <m/>
    <m/>
    <s v="Mondelez"/>
    <x v="0"/>
    <s v="Yeni Satış"/>
    <s v="Lisans"/>
    <s v="Lisans Satışı"/>
    <s v="Key Account"/>
    <x v="0"/>
    <x v="0"/>
    <s v="Yurt İçi"/>
    <s v="Türkiye"/>
  </r>
  <r>
    <s v="Q4"/>
    <x v="1"/>
    <x v="11"/>
    <m/>
    <s v="BAŞAK PAZARLAMA TEMİZLİK VE GIDA ÜRÜNLERİ LTD ŞTİ"/>
    <s v="SH.03.004"/>
    <s v="Stokbar Panorama - Çağrı Merkezi Hizmeti (Depo/Lokasyon)"/>
    <s v="Univera - Unilever"/>
    <x v="13"/>
    <s v="Stokbar"/>
    <s v="Standart"/>
    <n v="54000"/>
    <m/>
    <n v="1"/>
    <m/>
    <n v="60000"/>
    <m/>
    <n v="6000"/>
    <m/>
    <n v="54000"/>
    <m/>
    <m/>
    <m/>
    <n v="1000003321"/>
    <m/>
    <m/>
    <s v="Unilever"/>
    <x v="0"/>
    <s v="Yenileme"/>
    <s v="Hizmet"/>
    <s v="Çağrı Merkezi"/>
    <s v="Key Account"/>
    <x v="0"/>
    <x v="0"/>
    <s v="Yurt İçi"/>
    <s v="Türkiye"/>
  </r>
  <r>
    <s v="Q4"/>
    <x v="1"/>
    <x v="11"/>
    <m/>
    <s v="BAŞAK PAZARLAMA TEMİZLİK VE GIDA ÜRÜNLERİ LTD ŞTİ"/>
    <s v="SH.03.004"/>
    <s v="Stokbar Panorama - Çağrı Merkezi Hizmeti (Depo/Lokasyon)"/>
    <s v="Univera - Unilever"/>
    <x v="13"/>
    <s v="Stokbar"/>
    <s v="Standart"/>
    <n v="58800"/>
    <m/>
    <n v="1"/>
    <m/>
    <m/>
    <m/>
    <m/>
    <m/>
    <n v="58800"/>
    <m/>
    <m/>
    <m/>
    <n v="1000003335"/>
    <m/>
    <m/>
    <s v="Unilever"/>
    <x v="0"/>
    <s v="Yenileme"/>
    <s v="Hizmet"/>
    <s v="Çağrı Merkezi"/>
    <s v="Diğer"/>
    <x v="0"/>
    <x v="0"/>
    <s v="Yurt İçi"/>
    <s v="Türkiye"/>
  </r>
  <r>
    <s v="Q4"/>
    <x v="1"/>
    <x v="11"/>
    <m/>
    <s v="KENT GIDA MADDELERİ SAN VE TİC.AŞ."/>
    <s v="SH.03.004"/>
    <s v="Stokbar Panorama - Çağrı Merkezi Hizmeti (Depo/Lokasyon)"/>
    <s v="Univera - Kent Gıda"/>
    <x v="12"/>
    <s v="Stokbar"/>
    <s v="Standart"/>
    <n v="2250"/>
    <m/>
    <n v="100"/>
    <m/>
    <n v="500000"/>
    <m/>
    <n v="275000"/>
    <m/>
    <n v="225000"/>
    <m/>
    <m/>
    <m/>
    <n v="1000003331"/>
    <m/>
    <m/>
    <s v="Mondelez"/>
    <x v="0"/>
    <s v="Yeni Satış"/>
    <s v="Hizmet"/>
    <s v="Çağrı Merkezi"/>
    <s v="Key Account"/>
    <x v="0"/>
    <x v="0"/>
    <s v="Yurt İçi"/>
    <s v="Türkiye"/>
  </r>
  <r>
    <s v="Q4"/>
    <x v="1"/>
    <x v="10"/>
    <m/>
    <s v="Danone Tikveşli Gıda ve İçecek San.Ve Tic.A.Ş."/>
    <s v="EH.01.001"/>
    <s v="Enroute Panorama - Proje ve Ürün Yönetimi Danışmanlığı Hizmeti"/>
    <s v="Univera - Danone Tikveşli"/>
    <x v="12"/>
    <s v="Enroute"/>
    <s v="Enterprise"/>
    <n v="11891"/>
    <m/>
    <n v="1"/>
    <m/>
    <n v="11891"/>
    <m/>
    <m/>
    <m/>
    <n v="11891"/>
    <m/>
    <m/>
    <m/>
    <n v="1000002748"/>
    <m/>
    <m/>
    <s v="Danone"/>
    <x v="0"/>
    <s v="Yeni Satış"/>
    <s v="Hizmet"/>
    <s v="Proje Yönetimi ve Danışmanlık"/>
    <s v="Key Account"/>
    <x v="0"/>
    <x v="0"/>
    <s v="Yurt İçi"/>
    <s v="Türkiye"/>
  </r>
  <r>
    <s v="Q4"/>
    <x v="1"/>
    <x v="11"/>
    <m/>
    <s v="ERBAK - ULUDAĞ PAZARLAMA SATIŞ VE DAĞITIM ANONİM ŞİRKETİ/SANAL POS"/>
    <s v="EYS.04.012"/>
    <s v="Enroute Panorama - E-Dönüşüm Modül Yazılımı"/>
    <s v="Univera - Uludağ İçecek"/>
    <x v="19"/>
    <s v="E-Dönüşüm"/>
    <s v="Unidox"/>
    <n v="11431"/>
    <m/>
    <n v="1"/>
    <m/>
    <n v="11431"/>
    <m/>
    <n v="0"/>
    <m/>
    <n v="11431"/>
    <m/>
    <m/>
    <m/>
    <n v="1000003316"/>
    <m/>
    <m/>
    <s v="Uludağ İçecek"/>
    <x v="0"/>
    <s v="Yeni Satış"/>
    <s v="Lisans"/>
    <s v="Lisans Satışı"/>
    <s v="Key Account"/>
    <x v="0"/>
    <x v="0"/>
    <s v="Yurt İçi"/>
    <s v="Türkiye"/>
  </r>
  <r>
    <s v="Q4"/>
    <x v="1"/>
    <x v="11"/>
    <m/>
    <s v="ALPEDO GIDA SAN.VE TİC.A.Ş"/>
    <s v="UH.01.002"/>
    <s v="Unidox Kontör"/>
    <s v="Univera Kontör Satışı"/>
    <x v="6"/>
    <s v="E-Dönüşüm"/>
    <s v="Unidox"/>
    <n v="0.9"/>
    <m/>
    <n v="250000"/>
    <m/>
    <n v="225000"/>
    <m/>
    <n v="0"/>
    <m/>
    <n v="225000"/>
    <m/>
    <m/>
    <m/>
    <s v="1000003342"/>
    <m/>
    <m/>
    <s v="Alpedo"/>
    <x v="0"/>
    <s v="Yeni Satış"/>
    <s v="Kontor"/>
    <s v="Kontor Satışı"/>
    <s v="Diğer"/>
    <x v="0"/>
    <x v="0"/>
    <s v="Yurt İçi"/>
    <s v="Türkiye"/>
  </r>
  <r>
    <s v="Q4"/>
    <x v="1"/>
    <x v="11"/>
    <m/>
    <s v="MYZ ATILIM TOPTAN GIDA PAZARLAMA TİC.LTD.STİ."/>
    <s v="UH.01.002"/>
    <s v="Unidox Kontör"/>
    <s v="Univera Kontör Satışı"/>
    <x v="6"/>
    <s v="E-Dönüşüm"/>
    <s v="Unidox"/>
    <n v="3"/>
    <m/>
    <n v="10000"/>
    <m/>
    <n v="30000"/>
    <m/>
    <n v="0"/>
    <m/>
    <n v="30000"/>
    <m/>
    <m/>
    <m/>
    <s v="1000003349"/>
    <m/>
    <m/>
    <s v="Doğuş Çay"/>
    <x v="0"/>
    <s v="Yeni Satış"/>
    <s v="Kontor"/>
    <s v="Kontor Satışı"/>
    <s v="Diğer"/>
    <x v="0"/>
    <x v="0"/>
    <s v="Yurt İçi"/>
    <s v="Türkiye"/>
  </r>
  <r>
    <s v="Q4"/>
    <x v="1"/>
    <x v="11"/>
    <m/>
    <s v="AKDENİZ GIDA TİCARET AŞ."/>
    <s v="SH.02.001"/>
    <s v="Stokbar Panorama - Yazılım Bakımı Hizmeti"/>
    <s v="Univera - Unilever"/>
    <x v="13"/>
    <s v="Stokbar"/>
    <s v="Standart"/>
    <n v="75605.759999999995"/>
    <m/>
    <n v="1"/>
    <m/>
    <n v="78756"/>
    <m/>
    <n v="3150"/>
    <m/>
    <n v="75605.759999999995"/>
    <m/>
    <m/>
    <m/>
    <s v="1000003348"/>
    <m/>
    <m/>
    <s v="Unilever"/>
    <x v="0"/>
    <s v="Yenileme"/>
    <s v="Hizmet"/>
    <s v="Bakım ve Destek Hizmeti"/>
    <s v="Key Account"/>
    <x v="0"/>
    <x v="0"/>
    <s v="Yurt İçi"/>
    <s v="Türkiye"/>
  </r>
  <r>
    <s v="Q4"/>
    <x v="1"/>
    <x v="11"/>
    <m/>
    <s v="BAŞAK PAZARLAMA TEMİZLİK VE GIDA ÜRÜNLERİ LTD ŞTİ"/>
    <s v="SH.02.001"/>
    <s v="Stokbar Panorama - Yazılım Bakımı Hizmeti"/>
    <s v="Univera - Unilever"/>
    <x v="13"/>
    <s v="Stokbar"/>
    <s v="Standart"/>
    <n v="58802.236799999999"/>
    <m/>
    <n v="1"/>
    <m/>
    <n v="61252.33"/>
    <m/>
    <n v="2450"/>
    <m/>
    <n v="58802.236799999999"/>
    <m/>
    <m/>
    <m/>
    <n v="1000003365"/>
    <m/>
    <m/>
    <s v="Unilever"/>
    <x v="0"/>
    <s v="Yenileme"/>
    <s v="Hizmet"/>
    <s v="Bakım ve Destek Hizmeti"/>
    <s v="Key Account"/>
    <x v="0"/>
    <x v="0"/>
    <s v="Yurt İçi"/>
    <s v="Türkiye"/>
  </r>
  <r>
    <s v="Q4"/>
    <x v="1"/>
    <x v="11"/>
    <m/>
    <s v="EMEKSAR GIDA TURİZM SAN.TİC.LDT.ŞTİ"/>
    <s v="SH.02.001"/>
    <s v="Stokbar Panorama - Yazılım Bakımı Hizmeti"/>
    <s v="Univera - Unilever"/>
    <x v="13"/>
    <s v="Stokbar"/>
    <s v="Standart"/>
    <n v="67202.563200000004"/>
    <m/>
    <n v="1"/>
    <m/>
    <n v="70002.67"/>
    <m/>
    <n v="2800"/>
    <m/>
    <n v="67202.563200000004"/>
    <m/>
    <m/>
    <m/>
    <s v="1000003338"/>
    <m/>
    <m/>
    <s v="Unilever"/>
    <x v="0"/>
    <s v="Yenileme"/>
    <s v="Hizmet"/>
    <s v="Bakım ve Destek Hizmeti"/>
    <s v="Key Account"/>
    <x v="0"/>
    <x v="0"/>
    <s v="Yurt İçi"/>
    <s v="Türkiye"/>
  </r>
  <r>
    <s v="Q4"/>
    <x v="1"/>
    <x v="11"/>
    <m/>
    <s v="JTI Tütün Ürünleri Pazarlama A.Ş."/>
    <s v="QH.06.001"/>
    <s v="Quest Panorama - Yazılım Geliştirme Hizmeti"/>
    <s v="Univera - JTI"/>
    <x v="13"/>
    <s v="Quest"/>
    <s v="Enterprise "/>
    <n v="11899.999999999998"/>
    <m/>
    <n v="17.170000000000002"/>
    <m/>
    <n v="204323"/>
    <m/>
    <n v="0"/>
    <m/>
    <n v="204323"/>
    <m/>
    <m/>
    <m/>
    <s v="1000003337"/>
    <m/>
    <m/>
    <s v="JTI"/>
    <x v="0"/>
    <s v="Yeni Satış"/>
    <s v="Hizmet"/>
    <s v="Yazılım Geliştirme"/>
    <s v="Key Account"/>
    <x v="0"/>
    <x v="0"/>
    <s v="Yurt İçi"/>
    <s v="Türkiye"/>
  </r>
  <r>
    <s v="Q4"/>
    <x v="1"/>
    <x v="11"/>
    <m/>
    <s v="Mey İçki Sanayi ve Ticaret A.Ş."/>
    <s v="QH.06.001"/>
    <s v="Quest Panorama - Yazılım Geliştirme Hizmeti"/>
    <s v="Univera - Mey İçki"/>
    <x v="18"/>
    <s v="Quest"/>
    <s v="Enterprise "/>
    <n v="9998"/>
    <m/>
    <n v="8"/>
    <m/>
    <n v="79984"/>
    <m/>
    <n v="0"/>
    <m/>
    <n v="79984"/>
    <m/>
    <m/>
    <m/>
    <s v="1000003350"/>
    <m/>
    <m/>
    <s v="Mey İçki"/>
    <x v="0"/>
    <s v="Yeni Satış"/>
    <s v="Hizmet"/>
    <s v="Yazılım Geliştirme"/>
    <s v="Key Account"/>
    <x v="0"/>
    <x v="0"/>
    <s v="Yurt İçi"/>
    <s v="Türkiye"/>
  </r>
  <r>
    <s v="Q4"/>
    <x v="1"/>
    <x v="11"/>
    <m/>
    <s v="Mey İçki Sanayi ve Ticaret A.Ş."/>
    <s v="QH.06.001"/>
    <s v="Quest Panorama - Yazılım Geliştirme Hizmeti"/>
    <s v="Univera - Mey İçki"/>
    <x v="18"/>
    <s v="Quest"/>
    <s v="Enterprise "/>
    <n v="20825"/>
    <m/>
    <n v="4"/>
    <m/>
    <n v="98000"/>
    <m/>
    <n v="14700"/>
    <m/>
    <n v="83300"/>
    <m/>
    <m/>
    <m/>
    <s v="1000003350"/>
    <m/>
    <m/>
    <s v="Mey İçki"/>
    <x v="0"/>
    <s v="Yeni Satış"/>
    <s v="Hizmet"/>
    <s v="Yazılım Geliştirme"/>
    <s v="Key Account"/>
    <x v="0"/>
    <x v="0"/>
    <s v="Yurt İçi"/>
    <s v="Türkiye"/>
  </r>
  <r>
    <s v="Q4"/>
    <x v="1"/>
    <x v="11"/>
    <m/>
    <s v="JTI Tütün Ürünleri Pazarlama A.Ş."/>
    <s v="QH.07.001"/>
    <s v="Quest Panorama - Rapor Geliştirme Hizmeti"/>
    <s v="Univera - JTI"/>
    <x v="13"/>
    <s v="Quest"/>
    <s v="Enterprise "/>
    <n v="11900"/>
    <m/>
    <n v="4.2"/>
    <m/>
    <n v="49980"/>
    <m/>
    <n v="0"/>
    <m/>
    <n v="49980"/>
    <m/>
    <m/>
    <m/>
    <s v="1000003337"/>
    <m/>
    <m/>
    <s v="JTI"/>
    <x v="0"/>
    <s v="Yeni Satış"/>
    <s v="Hizmet"/>
    <s v="Rapor Geliştirme"/>
    <s v="Key Account"/>
    <x v="0"/>
    <x v="0"/>
    <s v="Yurt İçi"/>
    <s v="Türkiye"/>
  </r>
  <r>
    <s v="Q4"/>
    <x v="1"/>
    <x v="11"/>
    <m/>
    <s v="JTI Tütün Ürünleri Pazarlama A.Ş."/>
    <s v="QH.01.001"/>
    <s v="Quest Panorama - Proje ve Ürün Yönetimi Danışmanlığı Hizmeti"/>
    <s v="Univera - JTI"/>
    <x v="13"/>
    <s v="Quest"/>
    <s v="Enterprise "/>
    <n v="11100.92"/>
    <m/>
    <n v="22.75"/>
    <m/>
    <n v="252545.93"/>
    <m/>
    <n v="0"/>
    <m/>
    <n v="252545.93"/>
    <m/>
    <m/>
    <m/>
    <s v="1000003337"/>
    <m/>
    <m/>
    <s v="JTI"/>
    <x v="0"/>
    <s v="Yeni Satış"/>
    <s v="Hizmet"/>
    <s v="Proje Yönetimi ve Danışmanlık"/>
    <s v="Key Account"/>
    <x v="0"/>
    <x v="0"/>
    <s v="Yurt İçi"/>
    <s v="Türkiye"/>
  </r>
  <r>
    <s v="Q4"/>
    <x v="1"/>
    <x v="11"/>
    <m/>
    <s v="Mey İçki Sanayi ve Ticaret A.Ş."/>
    <s v="QH.01.001"/>
    <s v="Quest Panorama - Proje ve Ürün Yönetimi Danışmanlığı Hizmeti"/>
    <s v="Univera - Mey İçki"/>
    <x v="18"/>
    <s v="Quest"/>
    <s v="Enterprise "/>
    <n v="11241"/>
    <m/>
    <n v="7"/>
    <m/>
    <n v="78687"/>
    <m/>
    <n v="0"/>
    <m/>
    <n v="78687"/>
    <m/>
    <m/>
    <m/>
    <s v="1000003350"/>
    <m/>
    <m/>
    <s v="Mey İçki"/>
    <x v="0"/>
    <s v="Yeni Satış"/>
    <s v="Hizmet"/>
    <s v="Proje Yönetimi ve Danışmanlık"/>
    <s v="Key Account"/>
    <x v="0"/>
    <x v="0"/>
    <s v="Yurt İçi"/>
    <s v="Türkiye"/>
  </r>
  <r>
    <s v="Q4"/>
    <x v="1"/>
    <x v="11"/>
    <m/>
    <s v="Mey İçki Sanayi ve Ticaret A.Ş."/>
    <s v="QH.01.001"/>
    <s v="Quest Panorama - Proje ve Ürün Yönetimi Danışmanlığı Hizmeti"/>
    <s v="Univera - Mey İçki"/>
    <x v="18"/>
    <s v="Quest"/>
    <s v="Enterprise "/>
    <n v="20825"/>
    <m/>
    <n v="2"/>
    <m/>
    <n v="49000"/>
    <m/>
    <n v="7350"/>
    <m/>
    <n v="41650"/>
    <m/>
    <m/>
    <m/>
    <s v="1000003350"/>
    <m/>
    <m/>
    <s v="Mey İçki"/>
    <x v="0"/>
    <s v="Yeni Satış"/>
    <s v="Hizmet"/>
    <s v="Proje Yönetimi ve Danışmanlık"/>
    <s v="Key Account"/>
    <x v="0"/>
    <x v="0"/>
    <s v="Yurt İçi"/>
    <s v="Türkiye"/>
  </r>
  <r>
    <s v="Q4"/>
    <x v="1"/>
    <x v="10"/>
    <m/>
    <s v="Danone Tikveşli Gıda ve İçecek San.Ve Tic.A.Ş."/>
    <s v="EH.05.001"/>
    <s v="Enroute Panorama - Yazılım Geliştirme Hizmeti"/>
    <s v="Univera - Danone Tikveşli"/>
    <x v="12"/>
    <s v="Enroute"/>
    <s v="Enterprise"/>
    <n v="19600"/>
    <m/>
    <n v="2"/>
    <m/>
    <n v="39200"/>
    <m/>
    <m/>
    <m/>
    <n v="39200"/>
    <m/>
    <m/>
    <m/>
    <n v="1000002748"/>
    <m/>
    <m/>
    <s v="Danone"/>
    <x v="0"/>
    <s v="Yeni Satış"/>
    <s v="Hizmet"/>
    <s v="Yazılım Geliştirme"/>
    <s v="Key Account"/>
    <x v="0"/>
    <x v="0"/>
    <s v="Yurt İçi"/>
    <s v="Türkiye"/>
  </r>
  <r>
    <s v="Q4"/>
    <x v="1"/>
    <x v="10"/>
    <m/>
    <s v="Danone Tikveşli Gıda ve İçecek San.Ve Tic.A.Ş."/>
    <s v="EH.05.001"/>
    <s v="Enroute Panorama - Yazılım Geliştirme Hizmeti"/>
    <s v="Univera - Danone Tikveşli"/>
    <x v="12"/>
    <s v="Enroute"/>
    <s v="Enterprise"/>
    <n v="-19600"/>
    <m/>
    <n v="2"/>
    <m/>
    <n v="39200"/>
    <m/>
    <m/>
    <m/>
    <n v="-39200"/>
    <m/>
    <m/>
    <m/>
    <n v="1000002748"/>
    <m/>
    <m/>
    <s v="Danone"/>
    <x v="0"/>
    <s v="Yeni Satış"/>
    <s v="Hizmet"/>
    <s v="Yazılım Geliştirme"/>
    <s v="Key Account"/>
    <x v="0"/>
    <x v="0"/>
    <s v="Yurt İçi"/>
    <s v="Türkiye"/>
  </r>
  <r>
    <s v="Q4"/>
    <x v="1"/>
    <x v="10"/>
    <m/>
    <s v="Nestle Turkiye Gida San A.S."/>
    <s v="EH.05.001"/>
    <s v="Enroute Panorama - Yazılım Geliştirme Hizmeti"/>
    <s v="Univera - Nestle Retail"/>
    <x v="12"/>
    <s v="Enroute"/>
    <s v="Enterprise"/>
    <n v="17150"/>
    <m/>
    <n v="31"/>
    <m/>
    <n v="531650"/>
    <m/>
    <m/>
    <m/>
    <n v="531650"/>
    <m/>
    <m/>
    <m/>
    <n v="1000002797"/>
    <m/>
    <m/>
    <s v="Nestle"/>
    <x v="0"/>
    <s v="Yeni Satış"/>
    <s v="Hizmet"/>
    <s v="Yazılım Geliştirme"/>
    <s v="Key Account"/>
    <x v="0"/>
    <x v="0"/>
    <s v="Yurt İçi"/>
    <s v="Türkiye"/>
  </r>
  <r>
    <s v="Q4"/>
    <x v="1"/>
    <x v="10"/>
    <m/>
    <s v="Mey İçki Sanayi ve Ticaret A.Ş."/>
    <s v="EH.02.001"/>
    <s v="Enroute Panorama - Yazılım Bakımı, Yaşatma ve Merkezi Destek Hizmeti"/>
    <s v="Univera - Mey İçki"/>
    <x v="18"/>
    <s v="Enroute"/>
    <s v="Enterprise"/>
    <n v="583996.49"/>
    <m/>
    <n v="1"/>
    <m/>
    <n v="583996.49"/>
    <m/>
    <m/>
    <m/>
    <n v="583996.49"/>
    <m/>
    <m/>
    <m/>
    <n v="1000002776"/>
    <m/>
    <m/>
    <s v="Mey İçki"/>
    <x v="0"/>
    <s v="Yenileme"/>
    <s v="Hizmet"/>
    <s v="Bakım ve Destek Hizmeti"/>
    <s v="Key Account"/>
    <x v="0"/>
    <x v="0"/>
    <s v="Yurt İçi"/>
    <s v="Türkiye"/>
  </r>
  <r>
    <s v="Q4"/>
    <x v="1"/>
    <x v="10"/>
    <m/>
    <s v="Nestle Turkiye Gida San A.S."/>
    <s v="EH.01.001"/>
    <s v="Enroute Panorama - Proje ve Ürün Yönetimi Danışmanlığı Hizmeti"/>
    <s v="Univera - Nestle Retail"/>
    <x v="12"/>
    <s v="Enroute"/>
    <s v="Enterprise"/>
    <n v="11760"/>
    <m/>
    <n v="14"/>
    <m/>
    <n v="164640"/>
    <m/>
    <m/>
    <m/>
    <n v="164640"/>
    <m/>
    <m/>
    <m/>
    <n v="1000002797"/>
    <m/>
    <m/>
    <s v="Nestle"/>
    <x v="0"/>
    <s v="Yeni Satış"/>
    <s v="Hizmet"/>
    <s v="Proje Yönetimi ve Danışmanlık"/>
    <s v="Key Account"/>
    <x v="0"/>
    <x v="0"/>
    <s v="Yurt İçi"/>
    <s v="Türkiye"/>
  </r>
  <r>
    <s v="Q4"/>
    <x v="1"/>
    <x v="10"/>
    <m/>
    <s v="Mey İçki Sanayi ve Ticaret A.Ş."/>
    <s v="EH.03.001"/>
    <s v="Enroute Panorama - Çağrı Merkezi Hizmeti (MSD)"/>
    <s v="Univera - Mey İçki"/>
    <x v="18"/>
    <s v="Enroute"/>
    <s v="Enterprise"/>
    <n v="647185.75"/>
    <m/>
    <n v="1"/>
    <m/>
    <n v="647185.75"/>
    <m/>
    <m/>
    <m/>
    <n v="647185.75"/>
    <m/>
    <m/>
    <m/>
    <n v="1000002778"/>
    <m/>
    <m/>
    <s v="Mey İçki"/>
    <x v="0"/>
    <s v="Yenileme"/>
    <s v="Hizmet"/>
    <s v="Çağrı Merkezi"/>
    <s v="Key Account"/>
    <x v="0"/>
    <x v="0"/>
    <s v="Yurt İçi"/>
    <s v="Türkiye"/>
  </r>
  <r>
    <s v="Q4"/>
    <x v="1"/>
    <x v="10"/>
    <m/>
    <s v="Mey İçki Sanayi ve Ticaret A.Ş."/>
    <s v="EY.05.009"/>
    <s v="Enroute Panorama - Business Analytics - Qlik Sense Analyzer User Yazılımı (Bakım olacak)"/>
    <s v="Univera - Mey İçki"/>
    <x v="18"/>
    <s v="Enroute"/>
    <s v="QLIK - Outsource"/>
    <n v="468115.07980000001"/>
    <m/>
    <n v="1"/>
    <m/>
    <n v="9566"/>
    <m/>
    <m/>
    <m/>
    <n v="468115.07980000001"/>
    <m/>
    <m/>
    <m/>
    <n v="1000002783"/>
    <m/>
    <m/>
    <s v="Mey İçki"/>
    <x v="0"/>
    <s v="Yenileme"/>
    <s v="Hizmet"/>
    <s v="Bakım ve Destek Hizmeti"/>
    <s v="Key Account"/>
    <x v="0"/>
    <x v="0"/>
    <s v="Yurt İçi"/>
    <s v="Türkiye"/>
  </r>
  <r>
    <s v="Q4"/>
    <x v="1"/>
    <x v="11"/>
    <m/>
    <s v="ACARLAR TİC.SAN. VE TURİZM A.Ş."/>
    <s v="UH.01.002"/>
    <s v="Unidox Kontör"/>
    <s v="Univera - Nestle Waters"/>
    <x v="6"/>
    <s v="E-Dönüşüm"/>
    <s v="Unidox"/>
    <n v="1"/>
    <m/>
    <n v="500000"/>
    <m/>
    <m/>
    <m/>
    <m/>
    <m/>
    <n v="500000"/>
    <m/>
    <m/>
    <m/>
    <n v="1000003375"/>
    <m/>
    <m/>
    <s v="Nestle"/>
    <x v="0"/>
    <s v="Yeni Satış"/>
    <s v="Kontor"/>
    <s v="Kontor Satışı"/>
    <s v="Key Account"/>
    <x v="0"/>
    <x v="0"/>
    <s v="Yurt İçi"/>
    <s v="Türkiye"/>
  </r>
  <r>
    <s v="Q4"/>
    <x v="1"/>
    <x v="11"/>
    <m/>
    <s v="BEYHAN BAŞOĞLU"/>
    <s v="UH.01.002"/>
    <s v="Unidox Kontör"/>
    <s v="Univera Kontör Satışı"/>
    <x v="21"/>
    <s v="E-Dönüşüm"/>
    <s v="Unidox"/>
    <n v="2.92"/>
    <m/>
    <n v="25000"/>
    <m/>
    <m/>
    <m/>
    <m/>
    <m/>
    <n v="73000"/>
    <m/>
    <m/>
    <m/>
    <n v="1000003395"/>
    <m/>
    <m/>
    <s v="Beyhan Başoğlu"/>
    <x v="3"/>
    <s v="Yeni Satış"/>
    <s v="Kontor"/>
    <s v="Kontor Satışı"/>
    <s v="Diğer"/>
    <x v="0"/>
    <x v="0"/>
    <s v="Yurt İçi"/>
    <s v="Türkiye"/>
  </r>
  <r>
    <s v="Q4"/>
    <x v="1"/>
    <x v="11"/>
    <m/>
    <s v="EMEKSAR GIDA TURİZM SAN.TİC.LDT.ŞTİ"/>
    <s v="SH.02.001"/>
    <s v="Stokbar Panorama - Yazılım Bakımı Hizmeti"/>
    <s v="Univera - Unilever"/>
    <x v="13"/>
    <s v="Stokbar"/>
    <s v="Standart"/>
    <n v="25992.92"/>
    <m/>
    <n v="1"/>
    <m/>
    <m/>
    <m/>
    <m/>
    <m/>
    <n v="25992.92"/>
    <m/>
    <m/>
    <m/>
    <n v="1000003389"/>
    <m/>
    <m/>
    <s v="Unilever"/>
    <x v="0"/>
    <s v="Yenileme"/>
    <s v="Hizmet"/>
    <s v="Bakım ve Destek Hizmeti"/>
    <s v="Diğer"/>
    <x v="0"/>
    <x v="0"/>
    <s v="Yurt İçi"/>
    <s v="Türkiye"/>
  </r>
  <r>
    <s v="Q4"/>
    <x v="1"/>
    <x v="11"/>
    <m/>
    <s v="Karadeniz Gıda ve Temizlik Maddeleri tic. Ltd. şti."/>
    <s v="SH.02.001"/>
    <s v="Stokbar Panorama - Yazılım Bakımı Hizmeti"/>
    <s v="Univera - Unilever"/>
    <x v="13"/>
    <s v="Stokbar"/>
    <s v="Standart"/>
    <n v="25992.92"/>
    <m/>
    <n v="1"/>
    <m/>
    <m/>
    <m/>
    <m/>
    <m/>
    <n v="25992.92"/>
    <m/>
    <m/>
    <m/>
    <n v="1000003392"/>
    <m/>
    <m/>
    <s v="Unilever"/>
    <x v="0"/>
    <s v="Yenileme"/>
    <s v="Hizmet"/>
    <s v="Bakım ve Destek Hizmeti"/>
    <s v="Diğer"/>
    <x v="0"/>
    <x v="0"/>
    <s v="Yurt İçi"/>
    <s v="Türkiye"/>
  </r>
  <r>
    <s v="Q4"/>
    <x v="1"/>
    <x v="11"/>
    <m/>
    <s v="MNK GIDA SAN. ve Tic. A.Ş"/>
    <s v="SH.02.001"/>
    <s v="Stokbar Panorama - Yazılım Bakımı Hizmeti"/>
    <s v="Univera - Unilever"/>
    <x v="13"/>
    <s v="Stokbar"/>
    <s v="Standart"/>
    <n v="25992.92"/>
    <m/>
    <n v="1"/>
    <m/>
    <m/>
    <m/>
    <m/>
    <m/>
    <n v="25992.92"/>
    <m/>
    <m/>
    <m/>
    <n v="1000003380"/>
    <m/>
    <m/>
    <s v="Unilever"/>
    <x v="0"/>
    <s v="Yenileme"/>
    <s v="Hizmet"/>
    <s v="Bakım ve Destek Hizmeti"/>
    <s v="Diğer"/>
    <x v="0"/>
    <x v="0"/>
    <s v="Yurt İçi"/>
    <s v="Türkiye"/>
  </r>
  <r>
    <s v="Q4"/>
    <x v="1"/>
    <x v="11"/>
    <m/>
    <s v="WAGNER KABLO A.Ş."/>
    <s v="SH.02.001"/>
    <s v="Stokbar Panorama - Yazılım Bakımı Hizmeti"/>
    <s v="Univera - Wagner Kablo"/>
    <x v="12"/>
    <s v="Stokbar"/>
    <s v="Standart"/>
    <n v="166139.57"/>
    <m/>
    <n v="1"/>
    <m/>
    <m/>
    <m/>
    <m/>
    <m/>
    <n v="166139.57"/>
    <m/>
    <m/>
    <m/>
    <n v="1000003382"/>
    <m/>
    <m/>
    <s v="Wagner"/>
    <x v="0"/>
    <s v="Yenileme"/>
    <s v="Hizmet"/>
    <s v="Bakım ve Destek Hizmeti"/>
    <s v="Diğer"/>
    <x v="0"/>
    <x v="0"/>
    <s v="Yurt İçi"/>
    <s v="Türkiye"/>
  </r>
  <r>
    <s v="Q4"/>
    <x v="1"/>
    <x v="11"/>
    <m/>
    <s v="EMEKSAR GIDA TURİZM SAN.TİC.LDT.ŞTİ"/>
    <s v="SH.03.004"/>
    <s v="Stokbar Panorama - Çağrı Merkezi Hizmeti (Depo/Lokasyon)"/>
    <s v="Univera - Unilever"/>
    <x v="13"/>
    <s v="Stokbar"/>
    <s v="Standart"/>
    <n v="58800"/>
    <m/>
    <n v="1"/>
    <m/>
    <m/>
    <m/>
    <m/>
    <m/>
    <n v="58800"/>
    <m/>
    <m/>
    <m/>
    <n v="1000003389"/>
    <m/>
    <m/>
    <s v="Unilever"/>
    <x v="0"/>
    <s v="Yenileme"/>
    <s v="Hizmet"/>
    <s v="Çağrı Merkezi"/>
    <s v="Diğer"/>
    <x v="0"/>
    <x v="0"/>
    <s v="Yurt İçi"/>
    <s v="Türkiye"/>
  </r>
  <r>
    <s v="Q4"/>
    <x v="1"/>
    <x v="11"/>
    <m/>
    <s v="Karadeniz Gıda ve Temizlik Maddeleri tic. Ltd. şti."/>
    <s v="SH.03.004"/>
    <s v="Stokbar Panorama - Çağrı Merkezi Hizmeti (Depo/Lokasyon)"/>
    <s v="Univera - Unilever"/>
    <x v="13"/>
    <s v="Stokbar"/>
    <s v="Standart"/>
    <n v="58800"/>
    <m/>
    <n v="1"/>
    <m/>
    <m/>
    <m/>
    <m/>
    <m/>
    <n v="58800"/>
    <m/>
    <m/>
    <m/>
    <n v="1000003392"/>
    <m/>
    <m/>
    <s v="Unilever"/>
    <x v="0"/>
    <s v="Yenileme"/>
    <s v="Hizmet"/>
    <s v="Çağrı Merkezi"/>
    <s v="Diğer"/>
    <x v="0"/>
    <x v="0"/>
    <s v="Yurt İçi"/>
    <s v="Türkiye"/>
  </r>
  <r>
    <s v="Q4"/>
    <x v="1"/>
    <x v="11"/>
    <m/>
    <s v="MNK GIDA SAN. ve Tic. A.Ş"/>
    <s v="SH.03.004"/>
    <s v="Stokbar Panorama - Çağrı Merkezi Hizmeti (Depo/Lokasyon)"/>
    <s v="Univera - Unilever"/>
    <x v="13"/>
    <s v="Stokbar"/>
    <s v="Standart"/>
    <n v="58800"/>
    <m/>
    <n v="1"/>
    <m/>
    <m/>
    <m/>
    <m/>
    <m/>
    <n v="58800"/>
    <m/>
    <m/>
    <m/>
    <n v="1000003380"/>
    <m/>
    <m/>
    <s v="Unilever"/>
    <x v="0"/>
    <s v="Yenileme"/>
    <s v="Hizmet"/>
    <s v="Çağrı Merkezi"/>
    <s v="Diğer"/>
    <x v="0"/>
    <x v="0"/>
    <s v="Yurt İçi"/>
    <s v="Türkiye"/>
  </r>
  <r>
    <s v="Q4"/>
    <x v="1"/>
    <x v="10"/>
    <m/>
    <s v="BMC Otomotiv Sanayi ve Ticaret A. Ş."/>
    <s v="EH.05.001"/>
    <s v="Enroute Panorama - Yazılım Geliştirme Hizmeti"/>
    <s v="Univera - BMC"/>
    <x v="13"/>
    <s v="Enroute"/>
    <s v="Enterprise"/>
    <n v="11891.76"/>
    <m/>
    <n v="2.5"/>
    <m/>
    <n v="29729.4"/>
    <m/>
    <m/>
    <m/>
    <n v="29729.4"/>
    <m/>
    <m/>
    <m/>
    <n v="1000002826"/>
    <m/>
    <m/>
    <s v="BMC"/>
    <x v="0"/>
    <s v="Yeni Satış"/>
    <s v="Hizmet"/>
    <s v="Yazılım Geliştirme"/>
    <s v="Key Account"/>
    <x v="0"/>
    <x v="0"/>
    <s v="Yurt İçi"/>
    <s v="Türkiye"/>
  </r>
  <r>
    <s v="Q4"/>
    <x v="1"/>
    <x v="10"/>
    <m/>
    <s v="BMC Otomotiv Sanayi ve Ticaret A. Ş."/>
    <s v="EH.05.001"/>
    <s v="Enroute Panorama - Yazılım Geliştirme Hizmeti"/>
    <s v="Univera - BMC"/>
    <x v="13"/>
    <s v="Enroute"/>
    <s v="Enterprise"/>
    <n v="19600"/>
    <m/>
    <n v="0.5"/>
    <m/>
    <n v="9800"/>
    <m/>
    <m/>
    <m/>
    <n v="9800"/>
    <m/>
    <m/>
    <m/>
    <n v="1000002827"/>
    <m/>
    <m/>
    <s v="BMC"/>
    <x v="0"/>
    <s v="Yeni Satış"/>
    <s v="Hizmet"/>
    <s v="Yazılım Geliştirme"/>
    <s v="Key Account"/>
    <x v="0"/>
    <x v="0"/>
    <s v="Yurt İçi"/>
    <s v="Türkiye"/>
  </r>
  <r>
    <s v="Q4"/>
    <x v="1"/>
    <x v="10"/>
    <m/>
    <s v="DOĞUŞ ÇAY VE GIDA MADD.ÜRT.PAZ.İTH.İHR.A.Ş"/>
    <s v="EH.02.001"/>
    <s v="Enroute Panorama - Yazılım Bakımı, Yaşatma ve Merkezi Destek Hizmeti"/>
    <s v="Univera Doğuş Çay Projesi"/>
    <x v="12"/>
    <s v="Enroute"/>
    <s v="Enterprise"/>
    <n v="10725"/>
    <m/>
    <n v="1"/>
    <m/>
    <n v="10725"/>
    <m/>
    <m/>
    <m/>
    <n v="10725"/>
    <m/>
    <m/>
    <m/>
    <n v="1000002809"/>
    <m/>
    <m/>
    <s v="Doğuş Çay"/>
    <x v="0"/>
    <s v="Yeni Satış"/>
    <s v="Hizmet"/>
    <s v="Bakım ve Destek Hizmeti"/>
    <s v="Key Account"/>
    <x v="0"/>
    <x v="0"/>
    <s v="Yurt İçi"/>
    <s v="Türkiye"/>
  </r>
  <r>
    <s v="Q4"/>
    <x v="1"/>
    <x v="10"/>
    <m/>
    <s v="PERNOD RICARD İSTANBUL İÇ VE DIŞ TİC. LTD. ŞTİ"/>
    <s v="EH.02.001"/>
    <s v="Enroute Panorama - Yazılım Bakımı, Yaşatma ve Merkezi Destek Hizmeti"/>
    <s v="Univera - Pernod Ricard"/>
    <x v="13"/>
    <s v="Enroute"/>
    <s v="Enterprise"/>
    <n v="99500"/>
    <m/>
    <n v="1"/>
    <m/>
    <m/>
    <m/>
    <m/>
    <m/>
    <n v="99500"/>
    <m/>
    <m/>
    <m/>
    <n v="1000002868"/>
    <m/>
    <m/>
    <s v="Pernod Ricard"/>
    <x v="0"/>
    <s v="Yenileme"/>
    <s v="Hizmet"/>
    <s v="Bakım ve Destek Hizmeti"/>
    <s v="Key Account"/>
    <x v="0"/>
    <x v="0"/>
    <s v="Yurt İçi"/>
    <s v="Türkiye"/>
  </r>
  <r>
    <s v="Q4"/>
    <x v="1"/>
    <x v="10"/>
    <m/>
    <s v="Mey İçki Sanayi ve Ticaret A.Ş."/>
    <s v="EH.03.003"/>
    <s v="Enroute Panorama - Uzman Destek Hizmeti"/>
    <s v="Univera - Mey İçki"/>
    <x v="18"/>
    <s v="Enroute"/>
    <s v="Enterprise"/>
    <n v="90000"/>
    <m/>
    <n v="4"/>
    <m/>
    <n v="360000"/>
    <m/>
    <m/>
    <m/>
    <n v="360000"/>
    <m/>
    <m/>
    <m/>
    <n v="1000002802"/>
    <m/>
    <m/>
    <s v="Mey İçki"/>
    <x v="0"/>
    <s v="Yenileme"/>
    <s v="Hizmet"/>
    <s v="Uzman Destek Hizmeti"/>
    <s v="Key Account"/>
    <x v="0"/>
    <x v="0"/>
    <s v="Yurt İçi"/>
    <s v="Türkiye"/>
  </r>
  <r>
    <s v="Q4"/>
    <x v="1"/>
    <x v="10"/>
    <m/>
    <s v="Nestle Turkiye Gida San A.S."/>
    <s v="EH.05.002"/>
    <s v="Enroute Panorama - Rapor Geliştirme Hizmeti"/>
    <s v="Univera - Nestle Retail"/>
    <x v="12"/>
    <s v="Enroute"/>
    <s v="Enterprise"/>
    <n v="17150"/>
    <m/>
    <n v="3"/>
    <m/>
    <n v="51450"/>
    <m/>
    <m/>
    <m/>
    <n v="51450"/>
    <m/>
    <m/>
    <m/>
    <n v="1000002797"/>
    <m/>
    <m/>
    <s v="Nestle"/>
    <x v="0"/>
    <s v="Yeni Satış"/>
    <s v="Hizmet"/>
    <s v="Rapor Geliştirme"/>
    <s v="Key Account"/>
    <x v="0"/>
    <x v="0"/>
    <s v="Yurt İçi"/>
    <s v="Türkiye"/>
  </r>
  <r>
    <s v="Q4"/>
    <x v="1"/>
    <x v="10"/>
    <m/>
    <s v="PERNOD RICARD İSTANBUL İÇ VE DIŞ TİC. LTD. ŞTİ"/>
    <s v="EH.05.002"/>
    <s v="Enroute Panorama - Rapor Geliştirme Hizmeti"/>
    <s v="Univera - Pernod Ricard"/>
    <x v="13"/>
    <s v="Enroute"/>
    <s v="Enterprise"/>
    <n v="8261.51"/>
    <m/>
    <n v="4.8600000000000003"/>
    <m/>
    <m/>
    <m/>
    <m/>
    <m/>
    <n v="40150.938600000001"/>
    <m/>
    <m/>
    <m/>
    <n v="1000002875"/>
    <m/>
    <m/>
    <s v="Pernod Ricard"/>
    <x v="0"/>
    <s v="Yeni Satış"/>
    <s v="Hizmet"/>
    <s v="Rapor Geliştirme"/>
    <s v="Key Account"/>
    <x v="0"/>
    <x v="0"/>
    <s v="Yurt İçi"/>
    <s v="Türkiye"/>
  </r>
  <r>
    <s v="Q4"/>
    <x v="1"/>
    <x v="10"/>
    <m/>
    <s v="Şölen Çikolata Gıda Sanayi Ve Ticaret A. Ş."/>
    <s v="EH.05.002"/>
    <s v="Enroute Panorama - Rapor Geliştirme Hizmeti"/>
    <s v="Univera - Şölen"/>
    <x v="19"/>
    <s v="Enroute"/>
    <s v="Enterprise"/>
    <n v="17500"/>
    <m/>
    <n v="2"/>
    <m/>
    <n v="35000"/>
    <m/>
    <m/>
    <m/>
    <n v="35000"/>
    <m/>
    <m/>
    <m/>
    <n v="1000002806"/>
    <m/>
    <m/>
    <s v="Şölen"/>
    <x v="0"/>
    <s v="Yeni Satış"/>
    <s v="Hizmet"/>
    <s v="Rapor Geliştirme"/>
    <s v="Key Account"/>
    <x v="0"/>
    <x v="0"/>
    <s v="Yurt İçi"/>
    <s v="Türkiye"/>
  </r>
  <r>
    <s v="Q4"/>
    <x v="1"/>
    <x v="10"/>
    <m/>
    <s v="PERNOD RICARD İSTANBUL İÇ VE DIŞ TİC. LTD. ŞTİ"/>
    <s v="EH.01.001"/>
    <s v="Enroute Panorama - Proje ve Ürün Yönetimi Danışmanlığı Hizmeti"/>
    <s v="Univera - Pernod Ricard"/>
    <x v="13"/>
    <s v="Enroute"/>
    <s v="Enterprise"/>
    <n v="9638.42"/>
    <m/>
    <n v="4.13"/>
    <m/>
    <m/>
    <m/>
    <m/>
    <m/>
    <n v="39806.674599999998"/>
    <m/>
    <m/>
    <m/>
    <n v="1000002875"/>
    <m/>
    <m/>
    <s v="Pernod Ricard"/>
    <x v="0"/>
    <s v="Yeni Satış"/>
    <s v="Hizmet"/>
    <s v="Proje Yönetimi ve Danışmanlık"/>
    <s v="Key Account"/>
    <x v="0"/>
    <x v="0"/>
    <s v="Yurt İçi"/>
    <s v="Türkiye"/>
  </r>
  <r>
    <s v="Q4"/>
    <x v="1"/>
    <x v="10"/>
    <m/>
    <s v="DOĞUŞ ÇAY VE GIDA MADD.ÜRT.PAZ.İTH.İHR.A.Ş"/>
    <s v="EY.01.021"/>
    <s v="Enroute Panorama - Dağıtım Kanalı (Bayi/Distribütör/Şube) Yazılımı"/>
    <s v="Univera Doğuş Çay Projesi"/>
    <x v="12"/>
    <s v="Enroute"/>
    <s v="Enterprise"/>
    <n v="48750"/>
    <m/>
    <n v="1"/>
    <m/>
    <n v="48750"/>
    <m/>
    <m/>
    <m/>
    <n v="48750"/>
    <m/>
    <m/>
    <m/>
    <n v="1000002809"/>
    <m/>
    <m/>
    <s v="Doğuş Çay"/>
    <x v="0"/>
    <s v="Yeni Satış"/>
    <s v="Lisans"/>
    <s v="Lisans Satışı"/>
    <s v="Key Account"/>
    <x v="0"/>
    <x v="0"/>
    <s v="Yurt İçi"/>
    <s v="Türkiye"/>
  </r>
  <r>
    <s v="Q4"/>
    <x v="1"/>
    <x v="10"/>
    <m/>
    <s v="Mey İçki Sanayi ve Ticaret A.Ş."/>
    <s v="EYS.01.025"/>
    <s v="Enroute Panorama - Dağıtım Kanalı &quot;Web Connector&quot; Web Service Yazılımı (Bakım olacak)"/>
    <s v="Univera - Mey İçki"/>
    <x v="18"/>
    <s v="Enroute"/>
    <s v="Standart"/>
    <n v="28953"/>
    <m/>
    <n v="1"/>
    <m/>
    <n v="28953"/>
    <m/>
    <m/>
    <m/>
    <n v="28953"/>
    <m/>
    <m/>
    <m/>
    <n v="1000002801"/>
    <m/>
    <m/>
    <s v="Mey İçki"/>
    <x v="0"/>
    <s v="Yenileme"/>
    <s v="Hizmet"/>
    <s v="Bakım ve Destek Hizmeti"/>
    <s v="Key Account"/>
    <x v="0"/>
    <x v="0"/>
    <s v="Yurt İçi"/>
    <s v="Türkiye"/>
  </r>
  <r>
    <s v="Q4"/>
    <x v="1"/>
    <x v="10"/>
    <m/>
    <s v="PERNOD RICARD İSTANBUL İÇ VE DIŞ TİC. LTD. ŞTİ"/>
    <s v="EH.03.001"/>
    <s v="Enroute Panorama - Çağrı Merkezi Hizmeti (MSD)"/>
    <s v="Univera - Pernod Ricard"/>
    <x v="13"/>
    <s v="Enroute"/>
    <s v="Enterprise"/>
    <n v="30500"/>
    <m/>
    <n v="41"/>
    <m/>
    <m/>
    <m/>
    <m/>
    <m/>
    <n v="1250500"/>
    <m/>
    <m/>
    <m/>
    <n v="1000002868"/>
    <m/>
    <m/>
    <s v="Pernod Ricard"/>
    <x v="0"/>
    <s v="Yenileme"/>
    <s v="Hizmet"/>
    <s v="Çağrı Merkezi"/>
    <s v="Key Account"/>
    <x v="0"/>
    <x v="0"/>
    <s v="Yurt İçi"/>
    <s v="Türkiye"/>
  </r>
  <r>
    <s v="Q4"/>
    <x v="1"/>
    <x v="11"/>
    <m/>
    <s v="Sütaş Süt Ürünleri A.Ş."/>
    <s v="UH.01.002"/>
    <s v="Unidox Kontör"/>
    <s v="Univera Kontör Satışı"/>
    <x v="6"/>
    <s v="E-Dönüşüm"/>
    <s v="Unidox"/>
    <n v="0.3"/>
    <m/>
    <n v="5000000"/>
    <m/>
    <m/>
    <m/>
    <m/>
    <m/>
    <n v="1500000"/>
    <m/>
    <m/>
    <m/>
    <n v="1000003401"/>
    <m/>
    <m/>
    <s v="Sütaş"/>
    <x v="0"/>
    <s v="Yeni Satış"/>
    <s v="Kontor"/>
    <s v="Kontor Satışı"/>
    <s v="Diğer"/>
    <x v="0"/>
    <x v="0"/>
    <s v="Yurt İçi"/>
    <s v="Türkiye"/>
  </r>
  <r>
    <s v="Q4"/>
    <x v="1"/>
    <x v="11"/>
    <m/>
    <s v="MNK GIDA SAN. ve Tic. A.Ş"/>
    <s v="SH.02.001"/>
    <s v="Stokbar Panorama - Yazılım Bakımı Hizmeti"/>
    <s v="Univera - Unilever"/>
    <x v="13"/>
    <s v="Stokbar"/>
    <s v="Standart"/>
    <n v="25992.92"/>
    <m/>
    <n v="1"/>
    <m/>
    <m/>
    <m/>
    <m/>
    <m/>
    <n v="25992.92"/>
    <m/>
    <m/>
    <m/>
    <n v="1000003414"/>
    <m/>
    <m/>
    <s v="Unilever"/>
    <x v="0"/>
    <s v="Yenileme"/>
    <s v="Hizmet"/>
    <s v="Bakım ve Destek Hizmeti"/>
    <s v="Diğer"/>
    <x v="0"/>
    <x v="0"/>
    <s v="Yurt İçi"/>
    <s v="Türkiye"/>
  </r>
  <r>
    <s v="Q4"/>
    <x v="1"/>
    <x v="11"/>
    <m/>
    <s v="Unilever San. ve Tic. Türk A.Ş."/>
    <s v="SH.02.001"/>
    <s v="Stokbar Panorama - Yazılım Bakımı Hizmeti"/>
    <s v="Univera - Unilever"/>
    <x v="13"/>
    <s v="Stokbar"/>
    <s v="Standart"/>
    <n v="197456.97"/>
    <m/>
    <n v="1"/>
    <m/>
    <m/>
    <m/>
    <m/>
    <m/>
    <n v="197456.97"/>
    <m/>
    <m/>
    <m/>
    <n v="1000003413"/>
    <m/>
    <m/>
    <s v="Unilever"/>
    <x v="0"/>
    <s v="Yenileme"/>
    <s v="Hizmet"/>
    <s v="Bakım ve Destek Hizmeti"/>
    <s v="Diğer"/>
    <x v="0"/>
    <x v="0"/>
    <s v="Yurt İçi"/>
    <s v="Türkiye"/>
  </r>
  <r>
    <s v="Q4"/>
    <x v="1"/>
    <x v="11"/>
    <m/>
    <s v="PANASONİC ELECTRİC WORKS ELEKTRİK SANAYİ VE TİCARET ANONİM ŞİRKETİ"/>
    <s v="SH.03.002"/>
    <s v="Stokbar Panorama - Uzman Destek Hizmeti"/>
    <s v="Univera - Panasonic"/>
    <x v="12"/>
    <s v="Stokbar"/>
    <s v="Standart"/>
    <n v="165000"/>
    <m/>
    <n v="1"/>
    <m/>
    <m/>
    <m/>
    <m/>
    <m/>
    <n v="165000"/>
    <m/>
    <m/>
    <m/>
    <n v="1000003412"/>
    <m/>
    <m/>
    <s v="Panasonic"/>
    <x v="0"/>
    <s v="Yenileme"/>
    <s v="Hizmet"/>
    <s v="Uzman Destek Hizmeti"/>
    <s v="Diğer"/>
    <x v="0"/>
    <x v="0"/>
    <s v="Yurt İçi"/>
    <s v="Türkiye"/>
  </r>
  <r>
    <s v="Q4"/>
    <x v="1"/>
    <x v="11"/>
    <m/>
    <s v="MNK GIDA SAN. ve Tic. A.Ş"/>
    <s v="SH.03.004"/>
    <s v="Stokbar Panorama - Çağrı Merkezi Hizmeti (Depo/Lokasyon)"/>
    <s v="Univera - Unilever"/>
    <x v="13"/>
    <s v="Stokbar"/>
    <s v="Standart"/>
    <n v="58800"/>
    <m/>
    <n v="1"/>
    <m/>
    <m/>
    <m/>
    <m/>
    <m/>
    <n v="58800"/>
    <m/>
    <m/>
    <m/>
    <n v="1000003414"/>
    <m/>
    <m/>
    <s v="Unilever"/>
    <x v="0"/>
    <s v="Yenileme"/>
    <s v="Hizmet"/>
    <s v="Çağrı Merkezi"/>
    <s v="Diğer"/>
    <x v="0"/>
    <x v="0"/>
    <s v="Yurt İçi"/>
    <s v="Türkiye"/>
  </r>
  <r>
    <s v="Q4"/>
    <x v="1"/>
    <x v="11"/>
    <m/>
    <s v="Nestle Turkiye Gida San A.S."/>
    <s v="QH.07.002"/>
    <s v="Quest Panorama - Proje Yönetimi Rapor Geliştirme Hizmeti"/>
    <s v="Univera - Nestle Professional"/>
    <x v="12"/>
    <s v="Quest"/>
    <s v="Enterprise"/>
    <n v="11760"/>
    <m/>
    <n v="1.5"/>
    <m/>
    <m/>
    <m/>
    <m/>
    <m/>
    <n v="17640"/>
    <m/>
    <m/>
    <m/>
    <n v="1000003404"/>
    <m/>
    <m/>
    <s v="Nestle"/>
    <x v="0"/>
    <s v="Yeni Satış"/>
    <s v="Hizmet"/>
    <s v="Rapor Geliştirme"/>
    <s v="Key Account"/>
    <x v="0"/>
    <x v="0"/>
    <s v="Yurt İçi"/>
    <s v="Türkiye"/>
  </r>
  <r>
    <s v="Q4"/>
    <x v="1"/>
    <x v="11"/>
    <m/>
    <s v="Nestle Turkiye Gida San A.S."/>
    <s v="QH.01.001"/>
    <s v="Quest Panorama - Proje ve Ürün Yönetimi Danışmanlığı Hizmeti"/>
    <s v="Univera - Nestle Professional"/>
    <x v="12"/>
    <s v="Quest"/>
    <s v="Enterprise"/>
    <n v="11760"/>
    <m/>
    <n v="2.5"/>
    <m/>
    <m/>
    <m/>
    <m/>
    <m/>
    <n v="29400"/>
    <m/>
    <m/>
    <m/>
    <n v="1000003404"/>
    <m/>
    <m/>
    <s v="Nestle"/>
    <x v="0"/>
    <s v="Yeni Satış"/>
    <s v="Hizmet"/>
    <s v="Proje Yönetimi ve Danışmanlık"/>
    <s v="Key Account"/>
    <x v="0"/>
    <x v="0"/>
    <s v="Yurt İçi"/>
    <s v="Türkiye"/>
  </r>
  <r>
    <s v="Q4"/>
    <x v="1"/>
    <x v="10"/>
    <m/>
    <s v="ERBAK - ULUDAĞ PAZARLAMA SATIŞ VE DAĞITIM ANONİM ŞİRKETİ/SANAL POS"/>
    <s v="EH.01.001"/>
    <s v="Enroute Panorama - Proje ve Ürün Yönetimi Danışmanlığı Hizmeti"/>
    <s v="Univera - Uludağ İçecek"/>
    <x v="19"/>
    <s v="Enroute"/>
    <s v="Enterprise"/>
    <n v="11562.77"/>
    <m/>
    <n v="2"/>
    <m/>
    <n v="23125.54"/>
    <m/>
    <n v="0"/>
    <m/>
    <n v="23125.54"/>
    <m/>
    <m/>
    <m/>
    <n v="1000002911"/>
    <m/>
    <m/>
    <s v="Uludağ İçecek"/>
    <x v="0"/>
    <s v="Yeni Satış"/>
    <s v="Hizmet"/>
    <s v="Proje Yönetimi ve Danışmanlık"/>
    <s v="Key Account"/>
    <x v="0"/>
    <x v="0"/>
    <s v="Yurt İçi"/>
    <s v="Türkiye"/>
  </r>
  <r>
    <s v="Q4"/>
    <x v="1"/>
    <x v="11"/>
    <m/>
    <s v="Çelikoğlu Gıda Sanayi Tic. ve Paz. İnş.Ta. Taş. Ltd. Şti."/>
    <s v="UH.01.002"/>
    <s v="Unidox Kontör"/>
    <s v="Univera - Şen Piliç"/>
    <x v="6"/>
    <s v="E-Dönüşüm"/>
    <s v="Unidox"/>
    <n v="1.6877"/>
    <m/>
    <n v="10000"/>
    <m/>
    <n v="16877"/>
    <m/>
    <n v="0"/>
    <m/>
    <n v="16877"/>
    <m/>
    <n v="0"/>
    <n v="0"/>
    <s v="UNI240000001143"/>
    <m/>
    <m/>
    <s v="Şen Piliç"/>
    <x v="0"/>
    <s v="Yeni Satış"/>
    <s v="Kontor"/>
    <s v="Kontor Satışı"/>
    <s v="Diğer"/>
    <x v="0"/>
    <x v="0"/>
    <s v="Yurt İçi"/>
    <s v="Türkiye"/>
  </r>
  <r>
    <s v="Q4"/>
    <x v="1"/>
    <x v="11"/>
    <m/>
    <s v="ZİRVE UNİ TRAK GIDA TEMZ.ÜR.DAĞ.PAZ.SAN.VE TİC.LTD. ŞTİ."/>
    <s v="UH.01.002"/>
    <s v="Unidox Kontör"/>
    <s v="Univera Kontör Satışı"/>
    <x v="21"/>
    <s v="E-Dönüşüm"/>
    <s v="Unidox"/>
    <n v="0.55000000000000004"/>
    <m/>
    <n v="100000"/>
    <m/>
    <m/>
    <m/>
    <m/>
    <m/>
    <n v="55000"/>
    <m/>
    <m/>
    <m/>
    <n v="1000003473"/>
    <m/>
    <m/>
    <s v="Mondelez"/>
    <x v="0"/>
    <s v="Yeni Satış"/>
    <s v="Kontor"/>
    <s v="Kontor Satışı"/>
    <s v="Key Account"/>
    <x v="0"/>
    <x v="0"/>
    <s v="Yurt İçi"/>
    <s v="Türkiye"/>
  </r>
  <r>
    <s v="Q4"/>
    <x v="1"/>
    <x v="11"/>
    <m/>
    <s v="ZİRVEGÜL GIDA SANAYİ TİC. LTD. ŞTİ."/>
    <s v="UH.01.002"/>
    <s v="Unidox Kontör"/>
    <s v="Univera Kontör Satışı"/>
    <x v="21"/>
    <s v="E-Dönüşüm"/>
    <s v="Unidox"/>
    <n v="0.55000000000000004"/>
    <m/>
    <n v="700000"/>
    <m/>
    <m/>
    <m/>
    <m/>
    <m/>
    <n v="385000"/>
    <m/>
    <m/>
    <m/>
    <n v="1000003472"/>
    <m/>
    <m/>
    <s v="Mondelez"/>
    <x v="0"/>
    <s v="Yeni Satış"/>
    <s v="Kontor"/>
    <s v="Kontor Satışı"/>
    <s v="Key Account"/>
    <x v="0"/>
    <x v="0"/>
    <s v="Yurt İçi"/>
    <s v="Türkiye"/>
  </r>
  <r>
    <s v="Q4"/>
    <x v="1"/>
    <x v="11"/>
    <m/>
    <s v="ZİRVEGÜL GRUP GIDA TEMİZLİK ÜRÜNLERİ DAĞ. VE PAZ. TİC. LTD. ŞTİ."/>
    <s v="UH.01.002"/>
    <s v="Unidox Kontör"/>
    <s v="Univera Kontör Satışı"/>
    <x v="21"/>
    <s v="E-Dönüşüm"/>
    <s v="Unidox"/>
    <n v="0.55000000000000004"/>
    <m/>
    <n v="200000"/>
    <m/>
    <m/>
    <m/>
    <m/>
    <m/>
    <n v="110000"/>
    <m/>
    <m/>
    <m/>
    <n v="1000003474"/>
    <m/>
    <m/>
    <s v="Mondelez"/>
    <x v="0"/>
    <s v="Yeni Satış"/>
    <s v="Kontor"/>
    <s v="Kontor Satışı"/>
    <s v="Key Account"/>
    <x v="0"/>
    <x v="0"/>
    <s v="Yurt İçi"/>
    <s v="Türkiye"/>
  </r>
  <r>
    <s v="Q4"/>
    <x v="1"/>
    <x v="11"/>
    <m/>
    <s v="Nestle Turkiye Gida San A.S."/>
    <s v="SH.05.001"/>
    <s v="Stokbar Panorama - Yazılım Geliştirme Hizmeti"/>
    <s v="Univera - Nestle Starbucks"/>
    <x v="12"/>
    <s v="Stokbar"/>
    <s v="Standart"/>
    <n v="17150"/>
    <m/>
    <n v="10"/>
    <m/>
    <m/>
    <m/>
    <m/>
    <m/>
    <n v="171500"/>
    <m/>
    <m/>
    <m/>
    <n v="1000003440"/>
    <m/>
    <m/>
    <s v="Nestle"/>
    <x v="0"/>
    <s v="Yeni Satış"/>
    <s v="Hizmet"/>
    <s v="Yazılım Geliştirme"/>
    <s v="Key Account"/>
    <x v="0"/>
    <x v="0"/>
    <s v="Yurt İçi"/>
    <s v="Türkiye"/>
  </r>
  <r>
    <s v="Q4"/>
    <x v="1"/>
    <x v="11"/>
    <m/>
    <s v="MİYA OTOMASYON VE BARKOD BILISIM SISTEMLERI SAN TİC. VE L.T.D. STI."/>
    <s v="SMH.02.001"/>
    <s v="StockMate Yazılım Bakımı Hizmeti"/>
    <s v="Univera - Kanal"/>
    <x v="5"/>
    <s v="Stokbar"/>
    <s v="Stockmate"/>
    <n v="70000"/>
    <m/>
    <n v="1"/>
    <m/>
    <m/>
    <m/>
    <m/>
    <m/>
    <n v="70000"/>
    <m/>
    <m/>
    <m/>
    <n v="1000003460"/>
    <m/>
    <m/>
    <s v="Miya"/>
    <x v="0"/>
    <s v="Yenileme"/>
    <s v="Hizmet"/>
    <s v="Bakım ve Destek Hizmeti"/>
    <s v="Diğer"/>
    <x v="1"/>
    <x v="1"/>
    <s v="Yurt İçi"/>
    <s v="Türkiye"/>
  </r>
  <r>
    <s v="Q4"/>
    <x v="1"/>
    <x v="11"/>
    <m/>
    <s v="Mey İçki Sanayi ve Ticaret A.Ş."/>
    <s v="QH.06.001"/>
    <s v="Quest Panorama - Yazılım Geliştirme Hizmeti"/>
    <s v="Univera - Mey İçki"/>
    <x v="18"/>
    <s v="Quest"/>
    <s v="Enterprise"/>
    <n v="20825"/>
    <m/>
    <n v="3.5"/>
    <m/>
    <m/>
    <m/>
    <m/>
    <m/>
    <n v="72887.5"/>
    <m/>
    <m/>
    <m/>
    <n v="1000003469"/>
    <m/>
    <m/>
    <s v="Mey İçki"/>
    <x v="0"/>
    <s v="Yeni Satış"/>
    <s v="Hizmet"/>
    <s v="Yazılım Geliştirme"/>
    <s v="Key Account"/>
    <x v="0"/>
    <x v="0"/>
    <s v="Yurt İçi"/>
    <s v="Türkiye"/>
  </r>
  <r>
    <s v="Q4"/>
    <x v="1"/>
    <x v="11"/>
    <m/>
    <s v="Mey İçki Sanayi ve Ticaret A.Ş."/>
    <s v="QH.06.001"/>
    <s v="Quest Panorama - Yazılım Geliştirme Hizmeti"/>
    <s v="Univera - Mey İçki"/>
    <x v="18"/>
    <s v="Quest"/>
    <s v="Enterprise"/>
    <n v="20825"/>
    <m/>
    <n v="1.5"/>
    <m/>
    <m/>
    <m/>
    <m/>
    <m/>
    <n v="31237.5"/>
    <m/>
    <m/>
    <m/>
    <n v="1000003469"/>
    <m/>
    <m/>
    <s v="Mey İçki"/>
    <x v="0"/>
    <s v="Yeni Satış"/>
    <s v="Hizmet"/>
    <s v="Yazılım Geliştirme"/>
    <s v="Key Account"/>
    <x v="0"/>
    <x v="0"/>
    <s v="Yurt İçi"/>
    <s v="Türkiye"/>
  </r>
  <r>
    <s v="Q4"/>
    <x v="1"/>
    <x v="11"/>
    <m/>
    <s v="Mey İçki Sanayi ve Ticaret A.Ş."/>
    <s v="QH.01.001"/>
    <s v="Quest Panorama - Proje ve Ürün Yönetimi Danışmanlığı Hizmeti"/>
    <s v="Univera - Mey İçki"/>
    <x v="18"/>
    <s v="Quest"/>
    <s v="Enterprise"/>
    <n v="20825"/>
    <m/>
    <n v="1"/>
    <m/>
    <m/>
    <m/>
    <m/>
    <m/>
    <n v="20825"/>
    <m/>
    <m/>
    <m/>
    <n v="1000003469"/>
    <m/>
    <m/>
    <s v="Mey İçki"/>
    <x v="0"/>
    <s v="Yeni Satış"/>
    <s v="Hizmet"/>
    <s v="Proje Yönetimi ve Danışmanlık"/>
    <s v="Key Account"/>
    <x v="0"/>
    <x v="0"/>
    <s v="Yurt İçi"/>
    <s v="Türkiye"/>
  </r>
  <r>
    <s v="Q4"/>
    <x v="1"/>
    <x v="11"/>
    <m/>
    <s v="Mey İçki Sanayi ve Ticaret A.Ş."/>
    <s v="QH.01.001"/>
    <s v="Quest Panorama - Proje ve Ürün Yönetimi Danışmanlığı Hizmeti"/>
    <s v="Univera - Mey İçki"/>
    <x v="18"/>
    <s v="Quest"/>
    <s v="Enterprise"/>
    <n v="20825"/>
    <m/>
    <n v="1"/>
    <m/>
    <m/>
    <m/>
    <m/>
    <m/>
    <n v="20825"/>
    <m/>
    <m/>
    <m/>
    <n v="1000003469"/>
    <m/>
    <m/>
    <s v="Mey İçki"/>
    <x v="0"/>
    <s v="Yeni Satış"/>
    <s v="Hizmet"/>
    <s v="Proje Yönetimi ve Danışmanlık"/>
    <s v="Key Account"/>
    <x v="0"/>
    <x v="0"/>
    <s v="Yurt İçi"/>
    <s v="Türkiye"/>
  </r>
  <r>
    <s v="Q4"/>
    <x v="1"/>
    <x v="10"/>
    <m/>
    <s v="ERBAK - ULUDAĞ PAZARLAMA SATIŞ VE DAĞITIM ANONİM ŞİRKETİ/SANAL POS"/>
    <s v="EH.05.001"/>
    <s v="Enroute Panorama - Yazılım Geliştirme Hizmeti"/>
    <s v="Univera - Uludağ İçecek"/>
    <x v="19"/>
    <s v="Enroute"/>
    <s v="Enterprise"/>
    <n v="11562.77"/>
    <m/>
    <n v="8"/>
    <m/>
    <n v="92502.16"/>
    <m/>
    <n v="0"/>
    <m/>
    <n v="92502.16"/>
    <m/>
    <m/>
    <m/>
    <n v="1000002911"/>
    <m/>
    <m/>
    <s v="Uludağ İçecek"/>
    <x v="0"/>
    <s v="Yeni Satış"/>
    <s v="Hizmet"/>
    <s v="Yazılım Geliştirme"/>
    <s v="Key Account"/>
    <x v="0"/>
    <x v="0"/>
    <s v="Yurt İçi"/>
    <s v="Türkiye"/>
  </r>
  <r>
    <s v="Q4"/>
    <x v="1"/>
    <x v="10"/>
    <m/>
    <s v="ERBAK - ULUDAĞ PAZARLAMA SATIŞ VE DAĞITIM ANONİM ŞİRKETİ/SANAL POS"/>
    <s v="EH.05.001"/>
    <s v="Enroute Panorama - Yazılım Geliştirme Hizmeti"/>
    <s v="Univera - Uludağ İçecek"/>
    <x v="19"/>
    <s v="Enroute"/>
    <s v="Enterprise"/>
    <n v="11557.77"/>
    <m/>
    <n v="3.5"/>
    <m/>
    <n v="40452.195"/>
    <m/>
    <n v="0"/>
    <m/>
    <n v="40452.195"/>
    <m/>
    <m/>
    <m/>
    <n v="1000002912"/>
    <m/>
    <m/>
    <s v="Uludağ İçecek"/>
    <x v="0"/>
    <s v="Yeni Satış"/>
    <s v="Hizmet"/>
    <s v="Yazılım Geliştirme"/>
    <s v="Key Account"/>
    <x v="0"/>
    <x v="0"/>
    <s v="Yurt İçi"/>
    <s v="Türkiye"/>
  </r>
  <r>
    <s v="Q4"/>
    <x v="1"/>
    <x v="10"/>
    <m/>
    <s v="ERBAK - ULUDAĞ PAZARLAMA SATIŞ VE DAĞITIM ANONİM ŞİRKETİ/SANAL POS"/>
    <s v="EH.05.001"/>
    <s v="Enroute Panorama - Yazılım Geliştirme Hizmeti"/>
    <s v="Univera - Uludağ İçecek"/>
    <x v="19"/>
    <s v="Enroute"/>
    <s v="Enterprise"/>
    <n v="11562.769999999999"/>
    <m/>
    <n v="3"/>
    <m/>
    <n v="34688.31"/>
    <m/>
    <n v="0"/>
    <m/>
    <n v="34688.31"/>
    <m/>
    <m/>
    <m/>
    <n v="1000002913"/>
    <m/>
    <m/>
    <s v="Uludağ İçecek"/>
    <x v="0"/>
    <s v="Yeni Satış"/>
    <s v="Hizmet"/>
    <s v="Yazılım Geliştirme"/>
    <s v="Key Account"/>
    <x v="0"/>
    <x v="0"/>
    <s v="Yurt İçi"/>
    <s v="Türkiye"/>
  </r>
  <r>
    <s v="Q4"/>
    <x v="1"/>
    <x v="10"/>
    <m/>
    <s v="ERBAK - ULUDAĞ PAZARLAMA SATIŞ VE DAĞITIM ANONİM ŞİRKETİ/SANAL POS"/>
    <s v="EH.05.001"/>
    <s v="Enroute Panorama - Yazılım Geliştirme Hizmeti"/>
    <s v="Univera - Uludağ İçecek"/>
    <x v="19"/>
    <s v="Enroute"/>
    <s v="Enterprise"/>
    <n v="11562.769999999999"/>
    <m/>
    <n v="3"/>
    <m/>
    <n v="34688.31"/>
    <m/>
    <n v="0"/>
    <m/>
    <n v="34688.31"/>
    <m/>
    <m/>
    <m/>
    <n v="1000002914"/>
    <m/>
    <m/>
    <s v="Uludağ İçecek"/>
    <x v="0"/>
    <s v="Yeni Satış"/>
    <s v="Hizmet"/>
    <s v="Yazılım Geliştirme"/>
    <s v="Key Account"/>
    <x v="0"/>
    <x v="0"/>
    <s v="Yurt İçi"/>
    <s v="Türkiye"/>
  </r>
  <r>
    <s v="Q4"/>
    <x v="1"/>
    <x v="10"/>
    <m/>
    <s v="ERBAK - ULUDAĞ PAZARLAMA SATIŞ VE DAĞITIM ANONİM ŞİRKETİ/SANAL POS"/>
    <s v="EH.05.001"/>
    <s v="Enroute Panorama - Yazılım Geliştirme Hizmeti"/>
    <s v="Univera - Uludağ İçecek"/>
    <x v="19"/>
    <s v="Enroute"/>
    <s v="Enterprise"/>
    <n v="11562.77"/>
    <m/>
    <n v="2"/>
    <m/>
    <n v="23125.54"/>
    <m/>
    <n v="0"/>
    <m/>
    <n v="23125.54"/>
    <m/>
    <m/>
    <m/>
    <n v="1000002933"/>
    <m/>
    <m/>
    <s v="Uludağ İçecek"/>
    <x v="0"/>
    <s v="Yeni Satış"/>
    <s v="Hizmet"/>
    <s v="Yazılım Geliştirme"/>
    <s v="Key Account"/>
    <x v="0"/>
    <x v="0"/>
    <s v="Yurt İçi"/>
    <s v="Türkiye"/>
  </r>
  <r>
    <s v="Q4"/>
    <x v="1"/>
    <x v="10"/>
    <m/>
    <s v="ERBAK - ULUDAĞ PAZARLAMA SATIŞ VE DAĞITIM ANONİM ŞİRKETİ/SANAL POS"/>
    <s v="EH.05.001"/>
    <s v="Enroute Panorama - Yazılım Geliştirme Hizmeti"/>
    <s v="Univera - Uludağ İçecek"/>
    <x v="19"/>
    <s v="Enroute"/>
    <s v="Enterprise"/>
    <n v="11562.769999999999"/>
    <m/>
    <n v="4.5"/>
    <m/>
    <n v="52032.464999999997"/>
    <m/>
    <n v="0"/>
    <m/>
    <n v="52032.464999999997"/>
    <m/>
    <m/>
    <m/>
    <n v="1000002942"/>
    <m/>
    <m/>
    <s v="Uludağ İçecek"/>
    <x v="0"/>
    <s v="Yeni Satış"/>
    <s v="Hizmet"/>
    <s v="Yazılım Geliştirme"/>
    <s v="Key Account"/>
    <x v="0"/>
    <x v="0"/>
    <s v="Yurt İçi"/>
    <s v="Türkiye"/>
  </r>
  <r>
    <s v="Q4"/>
    <x v="1"/>
    <x v="10"/>
    <m/>
    <s v="ERBAK - ULUDAĞ PAZARLAMA SATIŞ VE DAĞITIM ANONİM ŞİRKETİ/SANAL POS"/>
    <s v="EH.05.001"/>
    <s v="Enroute Panorama - Yazılım Geliştirme Hizmeti"/>
    <s v="Univera - Uludağ İçecek"/>
    <x v="19"/>
    <s v="Enroute"/>
    <s v="Enterprise"/>
    <n v="11562.769999999999"/>
    <m/>
    <n v="1.5"/>
    <m/>
    <n v="17344.154999999999"/>
    <m/>
    <n v="0"/>
    <m/>
    <n v="17344.154999999999"/>
    <m/>
    <m/>
    <m/>
    <n v="1000002943"/>
    <m/>
    <m/>
    <s v="Uludağ İçecek"/>
    <x v="0"/>
    <s v="Yeni Satış"/>
    <s v="Hizmet"/>
    <s v="Yazılım Geliştirme"/>
    <s v="Key Account"/>
    <x v="0"/>
    <x v="0"/>
    <s v="Yurt İçi"/>
    <s v="Türkiye"/>
  </r>
  <r>
    <s v="Q4"/>
    <x v="1"/>
    <x v="10"/>
    <m/>
    <s v="ERBAK - ULUDAĞ PAZARLAMA SATIŞ VE DAĞITIM ANONİM ŞİRKETİ/SANAL POS"/>
    <s v="EH.02.001"/>
    <s v="Enroute Panorama - Yazılım Bakımı, Yaşatma ve Merkezi Destek Hizmeti"/>
    <s v="Univera - Uludağ İçecek"/>
    <x v="19"/>
    <s v="Enroute"/>
    <s v="Enterprise"/>
    <n v="16970.400000000001"/>
    <m/>
    <n v="1"/>
    <m/>
    <n v="16970.400000000001"/>
    <m/>
    <n v="0"/>
    <m/>
    <n v="16970.400000000001"/>
    <m/>
    <m/>
    <m/>
    <n v="1000002952"/>
    <m/>
    <m/>
    <s v="Uludağ İçecek"/>
    <x v="0"/>
    <s v="Yenileme"/>
    <s v="Hizmet"/>
    <s v="Bakım ve Destek Hizmeti"/>
    <s v="Key Account"/>
    <x v="0"/>
    <x v="0"/>
    <s v="Yurt İçi"/>
    <s v="Türkiye"/>
  </r>
  <r>
    <s v="Q4"/>
    <x v="1"/>
    <x v="10"/>
    <m/>
    <s v="HAYDAROĞLU GIDA TEM ELK.ELEKTRONİK DAĞ PAZ İNŞ SAN"/>
    <s v="EH.02.001"/>
    <s v="Enroute Panorama - Yazılım Bakımı, Yaşatma ve Merkezi Destek Hizmeti"/>
    <s v="Univera - Haribo"/>
    <x v="13"/>
    <s v="Enroute"/>
    <s v="Enterprise"/>
    <n v="4182.75"/>
    <m/>
    <n v="1"/>
    <m/>
    <n v="4182.75"/>
    <m/>
    <n v="0"/>
    <m/>
    <n v="4182.75"/>
    <m/>
    <m/>
    <m/>
    <n v="1000002972"/>
    <m/>
    <m/>
    <s v="Haribo"/>
    <x v="0"/>
    <s v="Yeni Satış"/>
    <s v="Hizmet"/>
    <s v="Bakım ve Destek Hizmeti"/>
    <s v="Key Account"/>
    <x v="0"/>
    <x v="0"/>
    <s v="Yurt İçi"/>
    <s v="Türkiye"/>
  </r>
  <r>
    <s v="Q4"/>
    <x v="1"/>
    <x v="10"/>
    <m/>
    <s v="ERBAK - ULUDAĞ PAZARLAMA SATIŞ VE DAĞITIM ANONİM ŞİRKETİ/SANAL POS"/>
    <s v="EH.05.002"/>
    <s v="Enroute Panorama - Rapor Geliştirme Hizmeti"/>
    <s v="Univera - Uludağ İçecek"/>
    <x v="19"/>
    <s v="Enroute"/>
    <s v="Enterprise"/>
    <n v="12172"/>
    <m/>
    <n v="2"/>
    <m/>
    <n v="24344"/>
    <m/>
    <n v="0"/>
    <m/>
    <n v="24344"/>
    <m/>
    <m/>
    <m/>
    <n v="1000002928"/>
    <m/>
    <m/>
    <s v="Uludağ İçecek"/>
    <x v="0"/>
    <s v="Yeni Satış"/>
    <s v="Hizmet"/>
    <s v="Rapor Geliştirme"/>
    <s v="Key Account"/>
    <x v="0"/>
    <x v="0"/>
    <s v="Yurt İçi"/>
    <s v="Türkiye"/>
  </r>
  <r>
    <s v="Q4"/>
    <x v="1"/>
    <x v="10"/>
    <m/>
    <s v="ERBAK - ULUDAĞ PAZARLAMA SATIŞ VE DAĞITIM ANONİM ŞİRKETİ/SANAL POS"/>
    <s v="EH.05.002"/>
    <s v="Enroute Panorama - Rapor Geliştirme Hizmeti"/>
    <s v="Univera - Uludağ İçecek"/>
    <x v="19"/>
    <s v="Enroute"/>
    <s v="Enterprise"/>
    <n v="12172"/>
    <m/>
    <n v="3"/>
    <m/>
    <n v="36516"/>
    <m/>
    <n v="0"/>
    <m/>
    <n v="36516"/>
    <m/>
    <m/>
    <m/>
    <n v="1000002936"/>
    <m/>
    <m/>
    <s v="Uludağ İçecek"/>
    <x v="0"/>
    <s v="Yeni Satış"/>
    <s v="Hizmet"/>
    <s v="Rapor Geliştirme"/>
    <s v="Key Account"/>
    <x v="0"/>
    <x v="0"/>
    <s v="Yurt İçi"/>
    <s v="Türkiye"/>
  </r>
  <r>
    <s v="Q4"/>
    <x v="1"/>
    <x v="10"/>
    <m/>
    <s v="ERBAK - ULUDAĞ PAZARLAMA SATIŞ VE DAĞITIM ANONİM ŞİRKETİ/SANAL POS"/>
    <s v="EH.05.002"/>
    <s v="Enroute Panorama - Rapor Geliştirme Hizmeti"/>
    <s v="Univera - Uludağ İçecek"/>
    <x v="19"/>
    <s v="Enroute"/>
    <s v="Enterprise"/>
    <n v="12162"/>
    <m/>
    <n v="3"/>
    <m/>
    <n v="36486"/>
    <m/>
    <n v="0"/>
    <m/>
    <n v="36486"/>
    <m/>
    <m/>
    <m/>
    <n v="1000002937"/>
    <m/>
    <m/>
    <s v="Uludağ İçecek"/>
    <x v="0"/>
    <s v="Yeni Satış"/>
    <s v="Hizmet"/>
    <s v="Rapor Geliştirme"/>
    <s v="Key Account"/>
    <x v="0"/>
    <x v="0"/>
    <s v="Yurt İçi"/>
    <s v="Türkiye"/>
  </r>
  <r>
    <s v="Q4"/>
    <x v="1"/>
    <x v="10"/>
    <m/>
    <s v="ERBAK - ULUDAĞ PAZARLAMA SATIŞ VE DAĞITIM ANONİM ŞİRKETİ/SANAL POS"/>
    <s v="EH.05.002"/>
    <s v="Enroute Panorama - Rapor Geliştirme Hizmeti"/>
    <s v="Univera - Uludağ İçecek"/>
    <x v="19"/>
    <s v="Enroute"/>
    <s v="Enterprise"/>
    <n v="12172"/>
    <m/>
    <n v="4"/>
    <m/>
    <n v="48688"/>
    <m/>
    <n v="0"/>
    <m/>
    <n v="48688"/>
    <m/>
    <m/>
    <m/>
    <n v="1000002939"/>
    <m/>
    <m/>
    <s v="Uludağ İçecek"/>
    <x v="0"/>
    <s v="Yeni Satış"/>
    <s v="Hizmet"/>
    <s v="Rapor Geliştirme"/>
    <s v="Key Account"/>
    <x v="0"/>
    <x v="0"/>
    <s v="Yurt İçi"/>
    <s v="Türkiye"/>
  </r>
  <r>
    <s v="Q4"/>
    <x v="1"/>
    <x v="10"/>
    <m/>
    <s v="ERBAK - ULUDAĞ PAZARLAMA SATIŞ VE DAĞITIM ANONİM ŞİRKETİ/SANAL POS"/>
    <s v="EH.01.001"/>
    <s v="Enroute Panorama - Proje ve Ürün Yönetimi Danışmanlığı Hizmeti"/>
    <s v="Univera - Uludağ İçecek"/>
    <x v="19"/>
    <s v="Enroute"/>
    <s v="Enterprise"/>
    <n v="11559.77"/>
    <m/>
    <n v="1"/>
    <m/>
    <n v="11559.77"/>
    <m/>
    <n v="0"/>
    <m/>
    <n v="11559.77"/>
    <m/>
    <m/>
    <m/>
    <n v="1000002912"/>
    <m/>
    <m/>
    <s v="Uludağ İçecek"/>
    <x v="0"/>
    <s v="Yeni Satış"/>
    <s v="Hizmet"/>
    <s v="Proje Yönetimi ve Danışmanlık"/>
    <s v="Key Account"/>
    <x v="0"/>
    <x v="0"/>
    <s v="Yurt İçi"/>
    <s v="Türkiye"/>
  </r>
  <r>
    <s v="Q4"/>
    <x v="1"/>
    <x v="10"/>
    <m/>
    <s v="ERBAK - ULUDAĞ PAZARLAMA SATIŞ VE DAĞITIM ANONİM ŞİRKETİ/SANAL POS"/>
    <s v="EH.01.001"/>
    <s v="Enroute Panorama - Proje ve Ürün Yönetimi Danışmanlığı Hizmeti"/>
    <s v="Univera - Uludağ İçecek"/>
    <x v="19"/>
    <s v="Enroute"/>
    <s v="Enterprise"/>
    <n v="11562.769999999999"/>
    <m/>
    <n v="1.5"/>
    <m/>
    <n v="17344.154999999999"/>
    <m/>
    <n v="0"/>
    <m/>
    <n v="17344.154999999999"/>
    <m/>
    <m/>
    <m/>
    <n v="1000002913"/>
    <m/>
    <m/>
    <s v="Uludağ İçecek"/>
    <x v="0"/>
    <s v="Yeni Satış"/>
    <s v="Hizmet"/>
    <s v="Proje Yönetimi ve Danışmanlık"/>
    <s v="Key Account"/>
    <x v="0"/>
    <x v="0"/>
    <s v="Yurt İçi"/>
    <s v="Türkiye"/>
  </r>
  <r>
    <s v="Q4"/>
    <x v="1"/>
    <x v="10"/>
    <m/>
    <s v="ERBAK - ULUDAĞ PAZARLAMA SATIŞ VE DAĞITIM ANONİM ŞİRKETİ/SANAL POS"/>
    <s v="EH.01.001"/>
    <s v="Enroute Panorama - Proje ve Ürün Yönetimi Danışmanlığı Hizmeti"/>
    <s v="Univera - Uludağ İçecek"/>
    <x v="19"/>
    <s v="Enroute"/>
    <s v="Enterprise"/>
    <n v="11562.77"/>
    <m/>
    <n v="1"/>
    <m/>
    <n v="11562.77"/>
    <m/>
    <n v="0"/>
    <m/>
    <n v="11562.77"/>
    <m/>
    <m/>
    <m/>
    <n v="1000002914"/>
    <m/>
    <m/>
    <s v="Uludağ İçecek"/>
    <x v="0"/>
    <s v="Yeni Satış"/>
    <s v="Hizmet"/>
    <s v="Proje Yönetimi ve Danışmanlık"/>
    <s v="Key Account"/>
    <x v="0"/>
    <x v="0"/>
    <s v="Yurt İçi"/>
    <s v="Türkiye"/>
  </r>
  <r>
    <s v="Q4"/>
    <x v="1"/>
    <x v="10"/>
    <m/>
    <s v="ERBAK - ULUDAĞ PAZARLAMA SATIŞ VE DAĞITIM ANONİM ŞİRKETİ/SANAL POS"/>
    <s v="EH.01.001"/>
    <s v="Enroute Panorama - Proje ve Ürün Yönetimi Danışmanlığı Hizmeti"/>
    <s v="Univera - Uludağ İçecek"/>
    <x v="19"/>
    <s v="Enroute"/>
    <s v="Enterprise"/>
    <n v="2312.5540000000001"/>
    <m/>
    <n v="1"/>
    <m/>
    <n v="2312.5540000000001"/>
    <m/>
    <n v="0"/>
    <m/>
    <n v="2312.5540000000001"/>
    <m/>
    <m/>
    <m/>
    <n v="1000002932"/>
    <m/>
    <m/>
    <s v="Uludağ İçecek"/>
    <x v="0"/>
    <s v="Yeni Satış"/>
    <s v="Hizmet"/>
    <s v="Proje Yönetimi ve Danışmanlık"/>
    <s v="Key Account"/>
    <x v="0"/>
    <x v="0"/>
    <s v="Yurt İçi"/>
    <s v="Türkiye"/>
  </r>
  <r>
    <s v="Q4"/>
    <x v="1"/>
    <x v="10"/>
    <m/>
    <s v="ERBAK - ULUDAĞ PAZARLAMA SATIŞ VE DAĞITIM ANONİM ŞİRKETİ/SANAL POS"/>
    <s v="EH.01.001"/>
    <s v="Enroute Panorama - Proje ve Ürün Yönetimi Danışmanlığı Hizmeti"/>
    <s v="Univera - Uludağ İçecek"/>
    <x v="19"/>
    <s v="Enroute"/>
    <s v="Enterprise"/>
    <n v="11562.77"/>
    <m/>
    <n v="1"/>
    <m/>
    <n v="11562.77"/>
    <m/>
    <n v="0"/>
    <m/>
    <n v="11562.77"/>
    <m/>
    <m/>
    <m/>
    <n v="1000002933"/>
    <m/>
    <m/>
    <s v="Uludağ İçecek"/>
    <x v="0"/>
    <s v="Yeni Satış"/>
    <s v="Hizmet"/>
    <s v="Proje Yönetimi ve Danışmanlık"/>
    <s v="Key Account"/>
    <x v="0"/>
    <x v="0"/>
    <s v="Yurt İçi"/>
    <s v="Türkiye"/>
  </r>
  <r>
    <s v="Q4"/>
    <x v="1"/>
    <x v="10"/>
    <m/>
    <s v="ERBAK - ULUDAĞ PAZARLAMA SATIŞ VE DAĞITIM ANONİM ŞİRKETİ/SANAL POS"/>
    <s v="EH.01.001"/>
    <s v="Enroute Panorama - Proje ve Ürün Yönetimi Danışmanlığı Hizmeti"/>
    <s v="Univera - Uludağ İçecek"/>
    <x v="19"/>
    <s v="Enroute"/>
    <s v="Enterprise"/>
    <n v="11556.77"/>
    <m/>
    <n v="1"/>
    <m/>
    <n v="11556.77"/>
    <m/>
    <n v="0"/>
    <m/>
    <n v="11556.77"/>
    <m/>
    <m/>
    <m/>
    <n v="1000002936"/>
    <m/>
    <m/>
    <s v="Uludağ İçecek"/>
    <x v="0"/>
    <s v="Yeni Satış"/>
    <s v="Hizmet"/>
    <s v="Proje Yönetimi ve Danışmanlık"/>
    <s v="Key Account"/>
    <x v="0"/>
    <x v="0"/>
    <s v="Yurt İçi"/>
    <s v="Türkiye"/>
  </r>
  <r>
    <s v="Q4"/>
    <x v="1"/>
    <x v="10"/>
    <m/>
    <s v="ERBAK - ULUDAĞ PAZARLAMA SATIŞ VE DAĞITIM ANONİM ŞİRKETİ/SANAL POS"/>
    <s v="EH.01.001"/>
    <s v="Enroute Panorama - Proje ve Ürün Yönetimi Danışmanlığı Hizmeti"/>
    <s v="Univera - Uludağ İçecek"/>
    <x v="19"/>
    <s v="Enroute"/>
    <s v="Enterprise"/>
    <n v="11562.77"/>
    <m/>
    <n v="0.5"/>
    <m/>
    <n v="5781.3850000000002"/>
    <m/>
    <n v="0"/>
    <m/>
    <n v="5781.3850000000002"/>
    <m/>
    <m/>
    <m/>
    <n v="1000002937"/>
    <m/>
    <m/>
    <s v="Uludağ İçecek"/>
    <x v="0"/>
    <s v="Yeni Satış"/>
    <s v="Hizmet"/>
    <s v="Proje Yönetimi ve Danışmanlık"/>
    <s v="Key Account"/>
    <x v="0"/>
    <x v="0"/>
    <s v="Yurt İçi"/>
    <s v="Türkiye"/>
  </r>
  <r>
    <s v="Q4"/>
    <x v="1"/>
    <x v="10"/>
    <m/>
    <s v="ERBAK - ULUDAĞ PAZARLAMA SATIŞ VE DAĞITIM ANONİM ŞİRKETİ/SANAL POS"/>
    <s v="EH.01.001"/>
    <s v="Enroute Panorama - Proje ve Ürün Yönetimi Danışmanlığı Hizmeti"/>
    <s v="Univera - Uludağ İçecek"/>
    <x v="19"/>
    <s v="Enroute"/>
    <s v="Enterprise"/>
    <n v="11562.77"/>
    <m/>
    <n v="1"/>
    <m/>
    <n v="11562.77"/>
    <m/>
    <n v="0"/>
    <m/>
    <n v="11562.77"/>
    <m/>
    <m/>
    <m/>
    <n v="1000002939"/>
    <m/>
    <m/>
    <s v="Uludağ İçecek"/>
    <x v="0"/>
    <s v="Yeni Satış"/>
    <s v="Hizmet"/>
    <s v="Proje Yönetimi ve Danışmanlık"/>
    <s v="Key Account"/>
    <x v="0"/>
    <x v="0"/>
    <s v="Yurt İçi"/>
    <s v="Türkiye"/>
  </r>
  <r>
    <s v="Q4"/>
    <x v="1"/>
    <x v="10"/>
    <m/>
    <s v="ERBAK - ULUDAĞ PAZARLAMA SATIŞ VE DAĞITIM ANONİM ŞİRKETİ/SANAL POS"/>
    <s v="EH.01.001"/>
    <s v="Enroute Panorama - Proje ve Ürün Yönetimi Danışmanlığı Hizmeti"/>
    <s v="Univera - Uludağ İçecek"/>
    <x v="19"/>
    <s v="Enroute"/>
    <s v="Enterprise"/>
    <n v="11562.77"/>
    <m/>
    <n v="0.5"/>
    <m/>
    <n v="5781.3850000000002"/>
    <m/>
    <n v="0"/>
    <m/>
    <n v="5781.3850000000002"/>
    <m/>
    <m/>
    <m/>
    <n v="1000002942"/>
    <m/>
    <m/>
    <s v="Uludağ İçecek"/>
    <x v="0"/>
    <s v="Yeni Satış"/>
    <s v="Hizmet"/>
    <s v="Proje Yönetimi ve Danışmanlık"/>
    <s v="Key Account"/>
    <x v="0"/>
    <x v="0"/>
    <s v="Yurt İçi"/>
    <s v="Türkiye"/>
  </r>
  <r>
    <s v="Q4"/>
    <x v="1"/>
    <x v="10"/>
    <m/>
    <s v="ERBAK - ULUDAĞ PAZARLAMA SATIŞ VE DAĞITIM ANONİM ŞİRKETİ/SANAL POS"/>
    <s v="EH.01.001"/>
    <s v="Enroute Panorama - Proje ve Ürün Yönetimi Danışmanlığı Hizmeti"/>
    <s v="Univera - Uludağ İçecek"/>
    <x v="19"/>
    <s v="Enroute"/>
    <s v="Enterprise"/>
    <n v="11562.77"/>
    <m/>
    <n v="0.5"/>
    <m/>
    <n v="5781.3850000000002"/>
    <m/>
    <n v="0"/>
    <m/>
    <n v="5781.3850000000002"/>
    <m/>
    <m/>
    <m/>
    <n v="1000002943"/>
    <m/>
    <m/>
    <s v="Uludağ İçecek"/>
    <x v="0"/>
    <s v="Yeni Satış"/>
    <s v="Hizmet"/>
    <s v="Proje Yönetimi ve Danışmanlık"/>
    <s v="Key Account"/>
    <x v="0"/>
    <x v="0"/>
    <s v="Yurt İçi"/>
    <s v="Türkiye"/>
  </r>
  <r>
    <s v="Q4"/>
    <x v="1"/>
    <x v="10"/>
    <m/>
    <s v="HAYDAROĞLU GIDA TEM ELK.ELEKTRONİK DAĞ PAZ İNŞ SAN"/>
    <s v="EY.01.014"/>
    <s v="Enroute Panorama - Platform Back Office Kullanıcı Yazılımı"/>
    <s v="Univera - Haribo"/>
    <x v="13"/>
    <s v="Enroute"/>
    <s v="Enterprise"/>
    <n v="20280"/>
    <m/>
    <n v="1"/>
    <m/>
    <n v="25350"/>
    <m/>
    <n v="5070"/>
    <m/>
    <n v="20280"/>
    <m/>
    <m/>
    <m/>
    <n v="1000002972"/>
    <m/>
    <m/>
    <s v="Haribo"/>
    <x v="0"/>
    <s v="Yeni Satış"/>
    <s v="Lisans"/>
    <s v="Lisans Satışı"/>
    <s v="Key Account"/>
    <x v="0"/>
    <x v="0"/>
    <s v="Yurt İçi"/>
    <s v="Türkiye"/>
  </r>
  <r>
    <s v="Q4"/>
    <x v="1"/>
    <x v="10"/>
    <m/>
    <s v="ERBAK - ULUDAĞ PAZARLAMA SATIŞ VE DAĞITIM ANONİM ŞİRKETİ/SANAL POS"/>
    <s v="EYS.02.033"/>
    <s v="Enroute Panorama - Mobil Kullanıcı Yazılımı"/>
    <s v="Univera - Uludağ İçecek"/>
    <x v="19"/>
    <s v="Enroute"/>
    <s v="Standart"/>
    <n v="4714"/>
    <m/>
    <n v="20"/>
    <m/>
    <n v="94280"/>
    <m/>
    <n v="0"/>
    <m/>
    <n v="94280"/>
    <m/>
    <m/>
    <m/>
    <n v="1000002952"/>
    <m/>
    <m/>
    <s v="Uludağ İçecek"/>
    <x v="0"/>
    <s v="Yeni Satış"/>
    <s v="Lisans"/>
    <s v="Lisans Satışı"/>
    <s v="Key Account"/>
    <x v="0"/>
    <x v="0"/>
    <s v="Yurt İçi"/>
    <s v="Türkiye"/>
  </r>
  <r>
    <s v="Q4"/>
    <x v="1"/>
    <x v="11"/>
    <m/>
    <s v="MİYA OTOMASYON VE BARKOD BILISIM SISTEMLERI SAN TİC. VE L.T.D. STI."/>
    <s v="WPH.02.001"/>
    <s v="Webplus Yazılım Bakımı Hizmeti"/>
    <s v="Univera - Kanal"/>
    <x v="5"/>
    <s v="Enroute"/>
    <s v="Webplus"/>
    <n v="11240"/>
    <m/>
    <n v="1"/>
    <m/>
    <m/>
    <m/>
    <m/>
    <m/>
    <n v="11240"/>
    <m/>
    <m/>
    <m/>
    <n v="1000003487"/>
    <m/>
    <m/>
    <s v="Miya"/>
    <x v="0"/>
    <s v="Yeni Satış"/>
    <s v="Hizmet"/>
    <s v="Bakım ve Destek Hizmeti"/>
    <s v="Diğer"/>
    <x v="1"/>
    <x v="1"/>
    <s v="Yurt İçi"/>
    <s v="Türkiye"/>
  </r>
  <r>
    <s v="Q4"/>
    <x v="1"/>
    <x v="11"/>
    <m/>
    <s v="MİYA OTOMASYON VE BARKOD BILISIM SISTEMLERI SAN TİC. VE L.T.D. STI."/>
    <s v="WPH.02.001"/>
    <s v="Webplus Yazılım Bakımı Hizmeti"/>
    <s v="Univera - Kanal"/>
    <x v="5"/>
    <s v="Enroute"/>
    <s v="Webplus"/>
    <n v="16824"/>
    <m/>
    <n v="1"/>
    <m/>
    <m/>
    <m/>
    <m/>
    <m/>
    <n v="16824"/>
    <m/>
    <m/>
    <m/>
    <n v="1000003489"/>
    <m/>
    <m/>
    <s v="Miya"/>
    <x v="0"/>
    <s v="Yeni Satış"/>
    <s v="Hizmet"/>
    <s v="Bakım ve Destek Hizmeti"/>
    <s v="Diğer"/>
    <x v="1"/>
    <x v="1"/>
    <s v="Yurt İçi"/>
    <s v="Türkiye"/>
  </r>
  <r>
    <s v="Q4"/>
    <x v="1"/>
    <x v="11"/>
    <m/>
    <s v="MİYA OTOMASYON VE BARKOD BILISIM SISTEMLERI SAN TİC. VE L.T.D. STI."/>
    <s v="WPH.02.001"/>
    <s v="Webplus Yazılım Bakımı Hizmeti"/>
    <s v="Univera - Kanal"/>
    <x v="5"/>
    <s v="Enroute"/>
    <s v="Webplus"/>
    <n v="3148"/>
    <m/>
    <n v="1"/>
    <m/>
    <m/>
    <m/>
    <m/>
    <m/>
    <n v="3148"/>
    <m/>
    <m/>
    <m/>
    <n v="1000003490"/>
    <m/>
    <m/>
    <s v="Miya"/>
    <x v="0"/>
    <s v="Yeni Satış"/>
    <s v="Hizmet"/>
    <s v="Bakım ve Destek Hizmeti"/>
    <s v="Diğer"/>
    <x v="1"/>
    <x v="1"/>
    <s v="Yurt İçi"/>
    <s v="Türkiye"/>
  </r>
  <r>
    <s v="Q4"/>
    <x v="1"/>
    <x v="11"/>
    <m/>
    <s v="POLARİS YAZILIM ÇÖZÜMLERİ VE DANIŞMANLIK HİZMETLERİ LTD.ŞTİ."/>
    <s v="WPH.02.001"/>
    <s v="Webplus Yazılım Bakımı Hizmeti"/>
    <s v="Univera - Kanal"/>
    <x v="5"/>
    <s v="Enroute"/>
    <s v="Webplus"/>
    <n v="2473"/>
    <m/>
    <n v="1"/>
    <m/>
    <m/>
    <m/>
    <m/>
    <m/>
    <n v="2473"/>
    <m/>
    <m/>
    <m/>
    <n v="1000003482"/>
    <m/>
    <m/>
    <s v="Polaris"/>
    <x v="0"/>
    <s v="Yeni Satış"/>
    <s v="Hizmet"/>
    <s v="Bakım ve Destek Hizmeti"/>
    <s v="Diğer"/>
    <x v="1"/>
    <x v="5"/>
    <s v="Yurt İçi"/>
    <s v="Türkiye"/>
  </r>
  <r>
    <s v="Q4"/>
    <x v="1"/>
    <x v="11"/>
    <m/>
    <s v="POLARİS YAZILIM ÇÖZÜMLERİ VE DANIŞMANLIK HİZMETLERİ LTD.ŞTİ."/>
    <s v="WProje Yönetimi.02.008"/>
    <s v="Webplus (IOS) Satış Temsilcisi Yazılımı"/>
    <s v="Univera - Kanal"/>
    <x v="5"/>
    <s v="Enroute"/>
    <s v="Webplus"/>
    <n v="6825"/>
    <m/>
    <n v="1"/>
    <m/>
    <m/>
    <m/>
    <m/>
    <m/>
    <n v="6825"/>
    <m/>
    <m/>
    <m/>
    <n v="1000003482"/>
    <m/>
    <m/>
    <s v="Polaris"/>
    <x v="0"/>
    <s v="Yeni Satış"/>
    <s v="Lisans"/>
    <s v="Lisans Satışı"/>
    <s v="Diğer"/>
    <x v="1"/>
    <x v="5"/>
    <s v="Yurt İçi"/>
    <s v="Türkiye"/>
  </r>
  <r>
    <s v="Q4"/>
    <x v="1"/>
    <x v="11"/>
    <m/>
    <s v="POLARİS YAZILIM ÇÖZÜMLERİ VE DANIŞMANLIK HİZMETLERİ LTD.ŞTİ."/>
    <s v="WProje Yönetimi.01.003 PX"/>
    <s v="Web Pls PX Ek Kull Lsnsı(1 Kull)-Ent."/>
    <s v="Univera - Kanal"/>
    <x v="20"/>
    <s v="Enroute"/>
    <s v="Webplus"/>
    <n v="4550"/>
    <m/>
    <n v="2"/>
    <m/>
    <m/>
    <m/>
    <m/>
    <m/>
    <n v="9100"/>
    <m/>
    <m/>
    <m/>
    <n v="1000003500"/>
    <m/>
    <m/>
    <s v="Polaris"/>
    <x v="0"/>
    <s v="Yeni Satış"/>
    <s v="Lisans"/>
    <s v="Lisans Satışı"/>
    <s v="Diğer"/>
    <x v="1"/>
    <x v="5"/>
    <s v="Yurt İçi"/>
    <s v="Türkiye"/>
  </r>
  <r>
    <s v="Q4"/>
    <x v="1"/>
    <x v="11"/>
    <m/>
    <s v="MATRIKS BİLGİSAYAR SİSTEMLERİ LTD.ŞTİ"/>
    <s v="UH.01.002"/>
    <s v="Unidox Kontör"/>
    <s v="Univera - Kanal"/>
    <x v="5"/>
    <s v="E-Dönüşüm"/>
    <s v="Unidox"/>
    <n v="2.258"/>
    <m/>
    <n v="10000"/>
    <m/>
    <m/>
    <m/>
    <m/>
    <m/>
    <n v="22580"/>
    <m/>
    <m/>
    <m/>
    <n v="1000003476"/>
    <m/>
    <m/>
    <s v="Matriks"/>
    <x v="0"/>
    <s v="Yeni Satış"/>
    <s v="Kontor"/>
    <s v="Kontor Satışı"/>
    <s v="Diğer"/>
    <x v="1"/>
    <x v="2"/>
    <s v="Yurt İçi"/>
    <s v="Türkiye"/>
  </r>
  <r>
    <s v="Q4"/>
    <x v="1"/>
    <x v="10"/>
    <m/>
    <s v="DÜZEY TÜKETİM MALLARI SAN. PAZARLAMA VE TİC. A.Ş."/>
    <s v="EH.01.001"/>
    <s v="Enroute Panorama - Proje ve Ürün Yönetimi Danışmanlığı Hizmeti"/>
    <s v="Univera - Düzey Tüketim"/>
    <x v="18"/>
    <s v="Enroute"/>
    <s v="Enterprise"/>
    <n v="22050"/>
    <m/>
    <n v="1"/>
    <m/>
    <m/>
    <m/>
    <m/>
    <m/>
    <n v="22050"/>
    <m/>
    <m/>
    <m/>
    <n v="1000003116"/>
    <m/>
    <m/>
    <s v="Düzey"/>
    <x v="0"/>
    <s v="Yeni Satış"/>
    <s v="Hizmet"/>
    <s v="Proje Yönetimi ve Danışmanlık"/>
    <s v="Key Account"/>
    <x v="0"/>
    <x v="0"/>
    <s v="Yurt İçi"/>
    <s v="Türkiye"/>
  </r>
  <r>
    <s v="Q4"/>
    <x v="1"/>
    <x v="10"/>
    <m/>
    <s v="DÜZEY TÜKETİM MALLARI SAN. PAZARLAMA VE TİC. A.Ş."/>
    <s v="EH.01.001"/>
    <s v="Enroute Panorama - Proje ve Ürün Yönetimi Danışmanlığı Hizmeti"/>
    <s v="Univera - Düzey Tüketim"/>
    <x v="18"/>
    <s v="Enroute"/>
    <s v="Enterprise"/>
    <n v="22050"/>
    <m/>
    <n v="1"/>
    <m/>
    <m/>
    <m/>
    <m/>
    <m/>
    <n v="22050"/>
    <m/>
    <m/>
    <m/>
    <n v="1000003116"/>
    <m/>
    <m/>
    <s v="Düzey"/>
    <x v="0"/>
    <s v="Yeni Satış"/>
    <s v="Hizmet"/>
    <s v="Proje Yönetimi ve Danışmanlık"/>
    <s v="Key Account"/>
    <x v="0"/>
    <x v="0"/>
    <s v="Yurt İçi"/>
    <s v="Türkiye"/>
  </r>
  <r>
    <s v="Q4"/>
    <x v="1"/>
    <x v="10"/>
    <m/>
    <s v="DÜZEY TÜKETİM MALLARI SAN. PAZARLAMA VE TİC. A.Ş."/>
    <s v="EH.01.005"/>
    <s v="Enroute Panorama - Online Eğitim Hizmeti"/>
    <s v="Univera - Düzey Tüketim"/>
    <x v="18"/>
    <s v="Enroute"/>
    <s v="Enterprise"/>
    <n v="19845"/>
    <m/>
    <n v="4.5"/>
    <m/>
    <m/>
    <m/>
    <m/>
    <m/>
    <n v="89302.5"/>
    <m/>
    <m/>
    <m/>
    <n v="1000003116"/>
    <m/>
    <m/>
    <s v="Düzey"/>
    <x v="0"/>
    <s v="Yeni Satış"/>
    <s v="Hizmet"/>
    <s v="Kurulum ve Eğitim"/>
    <s v="Key Account"/>
    <x v="0"/>
    <x v="0"/>
    <s v="Yurt İçi"/>
    <s v="Türkiye"/>
  </r>
  <r>
    <s v="Q4"/>
    <x v="1"/>
    <x v="11"/>
    <m/>
    <s v="TÜRKİYE'NİN OTOMOBİLİ GİRİŞİM GRUBU SANAYİ VE TİCARET A.Ş."/>
    <s v="CDH.03.001"/>
    <s v="Calldesk Panorama Destek Hizmeti (Çağrı Merkezi)"/>
    <s v="Univera - Togg"/>
    <x v="12"/>
    <s v="ServiceCore"/>
    <s v="Enterprise"/>
    <n v="3855.3700000000003"/>
    <m/>
    <n v="35"/>
    <m/>
    <m/>
    <m/>
    <m/>
    <m/>
    <n v="134937.95000000001"/>
    <m/>
    <m/>
    <m/>
    <n v="1000003494"/>
    <m/>
    <m/>
    <s v="TOGG"/>
    <x v="0"/>
    <s v="Yenileme"/>
    <s v="Hizmet"/>
    <s v="Çağrı Merkezi"/>
    <s v="Key Account"/>
    <x v="0"/>
    <x v="0"/>
    <s v="Yurt İçi"/>
    <s v="Türkiye"/>
  </r>
  <r>
    <s v="Q4"/>
    <x v="1"/>
    <x v="11"/>
    <m/>
    <s v="Nurol Makina ve Sanayi A.Ş."/>
    <s v="CDH.05.001"/>
    <s v="Calldesk Panorama - Yazılım Geliştirme Hizmeti"/>
    <s v="Univera - Nurol Makina"/>
    <x v="13"/>
    <s v="ServiceCore"/>
    <s v="Enterprise"/>
    <n v="6378"/>
    <m/>
    <n v="6.5"/>
    <m/>
    <m/>
    <m/>
    <m/>
    <m/>
    <n v="41457"/>
    <m/>
    <m/>
    <m/>
    <n v="1000003495"/>
    <m/>
    <m/>
    <s v="Nurol Makina"/>
    <x v="0"/>
    <s v="Yeni Satış"/>
    <s v="Hizmet"/>
    <s v="Yazılım Geliştirme"/>
    <s v="Diğer"/>
    <x v="0"/>
    <x v="0"/>
    <s v="Yurt İçi"/>
    <s v="Türkiye"/>
  </r>
  <r>
    <s v="Q4"/>
    <x v="1"/>
    <x v="11"/>
    <m/>
    <s v="Nurol Makina ve Sanayi A.Ş."/>
    <s v="CDH.05.001"/>
    <s v="Calldesk Panorama - Yazılım Geliştirme Hizmeti"/>
    <s v="Univera - Nurol Makina"/>
    <x v="13"/>
    <s v="ServiceCore"/>
    <s v="Enterprise"/>
    <n v="6378"/>
    <m/>
    <n v="7"/>
    <m/>
    <m/>
    <m/>
    <m/>
    <m/>
    <n v="44646"/>
    <m/>
    <m/>
    <m/>
    <n v="1000003496"/>
    <m/>
    <m/>
    <s v="Nurol Makina"/>
    <x v="0"/>
    <s v="Yeni Satış"/>
    <s v="Hizmet"/>
    <s v="Yazılım Geliştirme"/>
    <s v="Diğer"/>
    <x v="0"/>
    <x v="0"/>
    <s v="Yurt İçi"/>
    <s v="Türkiye"/>
  </r>
  <r>
    <s v="Q4"/>
    <x v="1"/>
    <x v="11"/>
    <m/>
    <s v="Nurol Makina ve Sanayi A.Ş."/>
    <s v="CDH.05.001"/>
    <s v="Calldesk Panorama - Yazılım Geliştirme Hizmeti"/>
    <s v="Univera - Nurol Makina"/>
    <x v="13"/>
    <s v="ServiceCore"/>
    <s v="Enterprise"/>
    <n v="6378"/>
    <m/>
    <n v="3.5"/>
    <m/>
    <m/>
    <m/>
    <m/>
    <m/>
    <n v="22323"/>
    <m/>
    <m/>
    <m/>
    <n v="1000003498"/>
    <m/>
    <m/>
    <s v="Nurol Makina"/>
    <x v="0"/>
    <s v="Yeni Satış"/>
    <s v="Hizmet"/>
    <s v="Yazılım Geliştirme"/>
    <s v="Diğer"/>
    <x v="0"/>
    <x v="0"/>
    <s v="Yurt İçi"/>
    <s v="Türkiye"/>
  </r>
  <r>
    <s v="Q4"/>
    <x v="1"/>
    <x v="11"/>
    <m/>
    <s v="TÜRKİYE'NİN OTOMOBİLİ GİRİŞİM GRUBU SANAYİ VE TİCARET A.Ş."/>
    <s v="CDH.02.001"/>
    <s v="Calldesk Panorama - Yazılım Bakımı Hizmeti"/>
    <s v="Univera - Togg"/>
    <x v="12"/>
    <s v="ServiceCore"/>
    <s v="Enterprise"/>
    <n v="534818.87"/>
    <m/>
    <n v="1"/>
    <m/>
    <m/>
    <m/>
    <m/>
    <m/>
    <n v="534818.87"/>
    <m/>
    <m/>
    <m/>
    <n v="1000003494"/>
    <m/>
    <m/>
    <s v="TOGG"/>
    <x v="0"/>
    <s v="Yenileme"/>
    <s v="Hizmet"/>
    <s v="Bakım ve Destek Hizmeti"/>
    <s v="Key Account"/>
    <x v="0"/>
    <x v="0"/>
    <s v="Yurt İçi"/>
    <s v="Türkiye"/>
  </r>
  <r>
    <s v="Q4"/>
    <x v="1"/>
    <x v="11"/>
    <m/>
    <s v="MATRIKS BİLGİSAYAR SİSTEMLERİ LTD.ŞTİ"/>
    <s v="WPH.02.001"/>
    <s v="Webplus Yazılım Bakımı Hizmeti"/>
    <s v="Univera - Kanal"/>
    <x v="20"/>
    <s v="Enroute"/>
    <s v="Webplus"/>
    <n v="5060"/>
    <m/>
    <n v="1"/>
    <m/>
    <m/>
    <m/>
    <m/>
    <m/>
    <n v="5060"/>
    <m/>
    <m/>
    <m/>
    <n v="1000003519"/>
    <m/>
    <m/>
    <s v="Matriks"/>
    <x v="0"/>
    <s v="Yeni Satış"/>
    <s v="Hizmet"/>
    <s v="Bakım ve Destek Hizmeti"/>
    <s v="Diğer"/>
    <x v="1"/>
    <x v="2"/>
    <s v="Yurt İçi"/>
    <s v="Türkiye"/>
  </r>
  <r>
    <s v="Q4"/>
    <x v="1"/>
    <x v="11"/>
    <m/>
    <s v="MATRIKS BİLGİSAYAR SİSTEMLERİ LTD.ŞTİ"/>
    <s v="WProje Yönetimi.01.007"/>
    <s v="Webplus E-Dönüşüm Yazılımı"/>
    <s v="Univera - Kanal"/>
    <x v="20"/>
    <s v="Enroute"/>
    <s v="Webplus"/>
    <n v="9200"/>
    <m/>
    <n v="1"/>
    <m/>
    <m/>
    <m/>
    <m/>
    <m/>
    <n v="9200"/>
    <m/>
    <m/>
    <m/>
    <n v="1000003519"/>
    <m/>
    <m/>
    <s v="Matriks"/>
    <x v="0"/>
    <s v="Yeni Satış"/>
    <s v="Lisans"/>
    <s v="Lisans Satışı"/>
    <s v="Diğer"/>
    <x v="1"/>
    <x v="2"/>
    <s v="Yurt İçi"/>
    <s v="Türkiye"/>
  </r>
  <r>
    <s v="Q4"/>
    <x v="1"/>
    <x v="11"/>
    <m/>
    <s v="MATRIKS BİLGİSAYAR SİSTEMLERİ LTD.ŞTİ"/>
    <s v="WProje Yönetimi.01.006"/>
    <s v="Webplus Distribution Satış-Dağıtım Yazılımı (Light)"/>
    <s v="Univera - Kanal"/>
    <x v="20"/>
    <s v="Enroute"/>
    <s v="Webplus"/>
    <n v="13800"/>
    <m/>
    <n v="1"/>
    <m/>
    <m/>
    <m/>
    <m/>
    <m/>
    <n v="13800"/>
    <m/>
    <m/>
    <m/>
    <n v="1000003519"/>
    <m/>
    <m/>
    <s v="Matriks"/>
    <x v="0"/>
    <s v="Yeni Satış"/>
    <s v="Lisans"/>
    <s v="Lisans Satışı"/>
    <s v="Diğer"/>
    <x v="1"/>
    <x v="2"/>
    <s v="Yurt İçi"/>
    <s v="Türkiye"/>
  </r>
  <r>
    <s v="Q4"/>
    <x v="1"/>
    <x v="11"/>
    <m/>
    <s v="BaBayiğit Gıda Temizlik Ürünleri Pazarlama Turizm San tic. Ltd.Şti."/>
    <s v="UH.01.002"/>
    <s v="Unidox Kontör"/>
    <s v="Univera - Imperial Tobacco"/>
    <x v="21"/>
    <s v="E-Dönüşüm"/>
    <s v="Unidox"/>
    <n v="1.528"/>
    <m/>
    <n v="100000"/>
    <m/>
    <m/>
    <m/>
    <m/>
    <m/>
    <n v="152800"/>
    <m/>
    <m/>
    <m/>
    <n v="1000003531"/>
    <m/>
    <m/>
    <s v="Imperial Tobacco"/>
    <x v="0"/>
    <s v="Yeni Satış"/>
    <s v="Kontor"/>
    <s v="Kontor Satışı"/>
    <s v="Diğer"/>
    <x v="0"/>
    <x v="0"/>
    <s v="Yurt İçi"/>
    <s v="Türkiye"/>
  </r>
  <r>
    <s v="Q4"/>
    <x v="1"/>
    <x v="11"/>
    <m/>
    <s v="GÖKÇE MEŞRUBAT TİC. A.Ş."/>
    <s v="UH.01.002"/>
    <s v="Unidox Kontör"/>
    <s v="Univera Kontör Satışı"/>
    <x v="6"/>
    <s v="E-Dönüşüm"/>
    <s v="Unidox"/>
    <n v="2.38"/>
    <m/>
    <n v="50000"/>
    <m/>
    <m/>
    <m/>
    <m/>
    <m/>
    <n v="119000"/>
    <m/>
    <m/>
    <m/>
    <n v="1000003532"/>
    <m/>
    <m/>
    <s v="Pernod Ricard"/>
    <x v="0"/>
    <s v="Yeni Satış"/>
    <s v="Kontor"/>
    <s v="Kontor Satışı"/>
    <s v="Diğer"/>
    <x v="0"/>
    <x v="0"/>
    <s v="Yurt İçi"/>
    <s v="Türkiye"/>
  </r>
  <r>
    <s v="Q4"/>
    <x v="1"/>
    <x v="11"/>
    <m/>
    <s v="SİPAR PAZARLAMA TURİZM İNŞ. VE TİC. LTD. ŞTİ"/>
    <s v="UH.01.002"/>
    <s v="Unidox Kontör"/>
    <s v="Univera Kontör Satışı"/>
    <x v="6"/>
    <s v="E-Dönüşüm"/>
    <s v="Unidox"/>
    <n v="1.48"/>
    <m/>
    <n v="100000"/>
    <m/>
    <m/>
    <m/>
    <m/>
    <m/>
    <n v="148000"/>
    <m/>
    <m/>
    <m/>
    <n v="1000003528"/>
    <m/>
    <m/>
    <s v="Sipar Pazarlama"/>
    <x v="0"/>
    <s v="Yeni Satış"/>
    <s v="Kontor"/>
    <s v="Kontor Satışı"/>
    <s v="Diğer"/>
    <x v="0"/>
    <x v="0"/>
    <s v="Yurt İçi"/>
    <s v="Türkiye"/>
  </r>
  <r>
    <s v="Q4"/>
    <x v="1"/>
    <x v="10"/>
    <m/>
    <s v="DÜZEY TÜKETİM MALLARI SAN. PAZARLAMA VE TİC. A.Ş."/>
    <s v="EH.05.001"/>
    <s v="Enroute Panorama - Yazılım Geliştirme Hizmeti"/>
    <s v="Univera - Düzey Tüketim"/>
    <x v="18"/>
    <s v="Enroute"/>
    <s v="Enterprise"/>
    <n v="19845"/>
    <m/>
    <n v="1"/>
    <m/>
    <m/>
    <m/>
    <m/>
    <m/>
    <n v="19845"/>
    <m/>
    <m/>
    <m/>
    <n v="1000003116"/>
    <m/>
    <m/>
    <s v="Düzey"/>
    <x v="0"/>
    <s v="Yeni Satış"/>
    <s v="Hizmet"/>
    <s v="Yazılım Geliştirme"/>
    <s v="Key Account"/>
    <x v="0"/>
    <x v="0"/>
    <s v="Yurt İçi"/>
    <s v="Türkiye"/>
  </r>
  <r>
    <s v="Q4"/>
    <x v="1"/>
    <x v="10"/>
    <m/>
    <s v="DÜZEY TÜKETİM MALLARI SAN. PAZARLAMA VE TİC. A.Ş."/>
    <s v="EH.01.001"/>
    <s v="Enroute Panorama - Proje ve Ürün Yönetimi Danışmanlığı Hizmeti"/>
    <s v="Univera - Düzey Tüketim"/>
    <x v="18"/>
    <s v="Enroute"/>
    <s v="Enterprise"/>
    <n v="22050"/>
    <m/>
    <n v="1"/>
    <m/>
    <m/>
    <m/>
    <m/>
    <m/>
    <n v="22050"/>
    <m/>
    <m/>
    <m/>
    <n v="1000003116"/>
    <m/>
    <m/>
    <s v="Düzey"/>
    <x v="0"/>
    <s v="Yeni Satış"/>
    <s v="Hizmet"/>
    <s v="Proje Yönetimi ve Danışmanlık"/>
    <s v="Key Account"/>
    <x v="0"/>
    <x v="0"/>
    <s v="Yurt İçi"/>
    <s v="Türkiye"/>
  </r>
  <r>
    <s v="Q4"/>
    <x v="1"/>
    <x v="11"/>
    <m/>
    <s v="Eçözüm Bilgi Teknolojileri A.Ş."/>
    <s v="VY.05.007"/>
    <s v="Varuna CRM (Enterprise) Aylık Kiralama"/>
    <s v="Univera - Varuna"/>
    <x v="10"/>
    <s v="Varuna"/>
    <s v="Varuna"/>
    <n v="1500"/>
    <m/>
    <n v="53"/>
    <m/>
    <m/>
    <m/>
    <m/>
    <m/>
    <n v="79500"/>
    <m/>
    <m/>
    <m/>
    <n v="1000003569"/>
    <m/>
    <m/>
    <s v="E Çözüm"/>
    <x v="2"/>
    <s v="Yenileme"/>
    <s v="Lisans"/>
    <s v="Lisans Kiralama"/>
    <s v="Diğer"/>
    <x v="0"/>
    <x v="0"/>
    <s v="Yurt İçi"/>
    <s v="Türkiye"/>
  </r>
  <r>
    <s v="Q4"/>
    <x v="1"/>
    <x v="11"/>
    <m/>
    <s v="TURK ELEKTRONİK PARA ANONİM ŞİRKETİ"/>
    <s v="VY.05.007"/>
    <s v="Varuna CRM (Enterprise) Aylık Kiralama"/>
    <s v="Univera - Varuna"/>
    <x v="10"/>
    <s v="Varuna"/>
    <s v="Varuna"/>
    <n v="2122"/>
    <m/>
    <n v="10"/>
    <m/>
    <m/>
    <m/>
    <m/>
    <m/>
    <n v="21220"/>
    <m/>
    <m/>
    <m/>
    <n v="1000003572"/>
    <m/>
    <m/>
    <s v="Türk Elektronik Para A.Ş."/>
    <x v="2"/>
    <s v="Yenileme"/>
    <s v="Lisans"/>
    <s v="Lisans Kiralama"/>
    <s v="Diğer"/>
    <x v="0"/>
    <x v="0"/>
    <s v="Yurt İçi"/>
    <s v="Türkiye"/>
  </r>
  <r>
    <s v="Q4"/>
    <x v="1"/>
    <x v="11"/>
    <m/>
    <s v="TURK ELEKTRONİK PARA ANONİM ŞİRKETİ"/>
    <s v="VY.05.007"/>
    <s v="Varuna CRM (Enterprise) Aylık Kiralama"/>
    <s v="Univera - Varuna"/>
    <x v="10"/>
    <s v="Varuna"/>
    <s v="Varuna"/>
    <n v="2122"/>
    <m/>
    <n v="3"/>
    <m/>
    <m/>
    <m/>
    <m/>
    <m/>
    <n v="6366"/>
    <m/>
    <m/>
    <m/>
    <n v="1000003571"/>
    <m/>
    <m/>
    <s v="Türk Elektronik Para A.Ş."/>
    <x v="2"/>
    <s v="Yenileme"/>
    <s v="Lisans"/>
    <s v="Lisans Kiralama"/>
    <s v="Diğer"/>
    <x v="0"/>
    <x v="0"/>
    <s v="Yurt İçi"/>
    <s v="Türkiye"/>
  </r>
  <r>
    <s v="Q4"/>
    <x v="1"/>
    <x v="11"/>
    <m/>
    <s v="TURK ELEKTRONİK PARA ANONİM ŞİRKETİ"/>
    <s v="VY.05.007"/>
    <s v="Varuna CRM (Enterprise) Aylık Kiralama"/>
    <s v="Univera - Varuna"/>
    <x v="10"/>
    <s v="Varuna"/>
    <s v="Varuna"/>
    <n v="2122"/>
    <m/>
    <n v="53"/>
    <m/>
    <m/>
    <m/>
    <m/>
    <m/>
    <n v="112466"/>
    <m/>
    <m/>
    <m/>
    <n v="1000003570"/>
    <m/>
    <m/>
    <s v="Türk Elektronik Para A.Ş."/>
    <x v="2"/>
    <s v="Yenileme"/>
    <s v="Lisans"/>
    <s v="Lisans Kiralama"/>
    <s v="Diğer"/>
    <x v="0"/>
    <x v="0"/>
    <s v="Yurt İçi"/>
    <s v="Türkiye"/>
  </r>
  <r>
    <s v="Q4"/>
    <x v="1"/>
    <x v="11"/>
    <m/>
    <s v="TURK FİNANSMAN ANONİM ŞİRKETİ"/>
    <s v="VY.05.007"/>
    <s v="Varuna CRM (Enterprise) Aylık Kiralama"/>
    <s v="Univera - Varuna"/>
    <x v="10"/>
    <s v="Varuna"/>
    <s v="Varuna"/>
    <n v="2122"/>
    <m/>
    <n v="7"/>
    <m/>
    <m/>
    <m/>
    <m/>
    <m/>
    <n v="14854"/>
    <m/>
    <m/>
    <m/>
    <n v="1000003573"/>
    <m/>
    <m/>
    <s v="Türk Finansman A.Ş."/>
    <x v="2"/>
    <s v="Yenileme"/>
    <s v="Lisans"/>
    <s v="Lisans Kiralama"/>
    <s v="Diğer"/>
    <x v="0"/>
    <x v="0"/>
    <s v="Yurt İçi"/>
    <s v="Türkiye"/>
  </r>
  <r>
    <s v="Q4"/>
    <x v="1"/>
    <x v="11"/>
    <m/>
    <s v="UNİVİS BİLİŞİM DESTEK HizmetLERİ SANAYİ VE TİCARET ANONİM ŞİRKETİ"/>
    <s v="VY.05.007"/>
    <s v="Varuna CRM (Enterprise) Aylık Kiralama"/>
    <s v="Univera - Varuna"/>
    <x v="10"/>
    <s v="Varuna"/>
    <s v="Varuna"/>
    <n v="2122"/>
    <m/>
    <n v="8"/>
    <m/>
    <m/>
    <m/>
    <m/>
    <m/>
    <n v="16976"/>
    <m/>
    <m/>
    <m/>
    <n v="1000003574"/>
    <m/>
    <m/>
    <s v="Univis"/>
    <x v="2"/>
    <s v="Yenileme"/>
    <s v="Lisans"/>
    <s v="Lisans Kiralama"/>
    <s v="Param Grup"/>
    <x v="0"/>
    <x v="0"/>
    <s v="Yurt İçi"/>
    <s v="Türkiye"/>
  </r>
  <r>
    <s v="Q4"/>
    <x v="1"/>
    <x v="11"/>
    <m/>
    <s v="MALATYA 2 İÇECEK DÜNYASI GIDA İNŞAAT OTOMOTİV TURİZM SANAYİ VE TİCARET LİMİTED ŞİRKETİ"/>
    <s v="UH.01.002"/>
    <s v="Unidox Kontör"/>
    <s v="Univera Kontör Satışı"/>
    <x v="21"/>
    <s v="E-Dönüşüm"/>
    <s v="Unidox"/>
    <n v="2.2999999999999998"/>
    <m/>
    <n v="10000"/>
    <m/>
    <m/>
    <m/>
    <m/>
    <m/>
    <n v="23000"/>
    <m/>
    <m/>
    <m/>
    <n v="1000003565"/>
    <m/>
    <m/>
    <s v="Malatya 2 İçecek"/>
    <x v="0"/>
    <s v="Yeni Satış"/>
    <s v="Kontor"/>
    <s v="Kontor Satışı"/>
    <s v="Diğer"/>
    <x v="0"/>
    <x v="0"/>
    <s v="Yurt İçi"/>
    <s v="Türkiye"/>
  </r>
  <r>
    <s v="Q4"/>
    <x v="1"/>
    <x v="11"/>
    <m/>
    <s v="Arcelik Hitachi Home Appliances Sales (Thailand) Ltd."/>
    <s v="QH.06.001"/>
    <s v="Quest Panorama - Yazılım Geliştirme Hizmeti"/>
    <s v="Univera - Arçelik"/>
    <x v="13"/>
    <s v="Quest"/>
    <s v="Enterprise"/>
    <n v="19321.08454"/>
    <m/>
    <n v="5"/>
    <m/>
    <m/>
    <m/>
    <m/>
    <m/>
    <n v="96605.422699999996"/>
    <m/>
    <m/>
    <m/>
    <n v="1000003583"/>
    <m/>
    <m/>
    <s v="Arçelik"/>
    <x v="3"/>
    <s v="Yeni Satış"/>
    <s v="Hizmet"/>
    <s v="Yazılım Geliştirme"/>
    <s v="Diğer"/>
    <x v="0"/>
    <x v="0"/>
    <s v="Yurt İçi"/>
    <s v="Türkiye"/>
  </r>
  <r>
    <s v="Q4"/>
    <x v="1"/>
    <x v="11"/>
    <m/>
    <s v="Arcelik Hitachi Home Appliances Sales (Thailand) Ltd."/>
    <s v="QH.06.001"/>
    <s v="Quest Panorama - Yazılım Geliştirme Hizmeti"/>
    <s v="Univera - Arçelik"/>
    <x v="13"/>
    <s v="Quest"/>
    <s v="Enterprise"/>
    <n v="19321.084544444442"/>
    <m/>
    <n v="9"/>
    <m/>
    <m/>
    <m/>
    <m/>
    <m/>
    <n v="173889.76089999999"/>
    <m/>
    <m/>
    <m/>
    <n v="1000003583"/>
    <m/>
    <m/>
    <s v="Arçelik"/>
    <x v="3"/>
    <s v="Yeni Satış"/>
    <s v="Hizmet"/>
    <s v="Yazılım Geliştirme"/>
    <s v="Diğer"/>
    <x v="0"/>
    <x v="0"/>
    <s v="Yurt İçi"/>
    <s v="Türkiye"/>
  </r>
  <r>
    <s v="Q4"/>
    <x v="1"/>
    <x v="11"/>
    <m/>
    <s v="Arcelik Hitachi Home Appliances Sales (Thailand) Ltd."/>
    <s v="QH.06.001"/>
    <s v="Quest Panorama - Yazılım Geliştirme Hizmeti"/>
    <s v="Univera - Arçelik"/>
    <x v="13"/>
    <s v="Quest"/>
    <s v="Enterprise"/>
    <n v="19321.084552380951"/>
    <m/>
    <n v="10.5"/>
    <m/>
    <m/>
    <m/>
    <m/>
    <m/>
    <n v="202871.3878"/>
    <m/>
    <m/>
    <m/>
    <n v="1000003583"/>
    <m/>
    <m/>
    <s v="Arçelik"/>
    <x v="3"/>
    <s v="Yeni Satış"/>
    <s v="Hizmet"/>
    <s v="Yazılım Geliştirme"/>
    <s v="Diğer"/>
    <x v="0"/>
    <x v="0"/>
    <s v="Yurt İçi"/>
    <s v="Türkiye"/>
  </r>
  <r>
    <s v="Q4"/>
    <x v="1"/>
    <x v="11"/>
    <m/>
    <s v="Arcelik Hitachi Home Appliances Sales (Thailand) Ltd."/>
    <s v="QH.06.001"/>
    <s v="Quest Panorama - Yazılım Geliştirme Hizmeti"/>
    <s v="Univera - Arçelik"/>
    <x v="13"/>
    <s v="Quest"/>
    <s v="Enterprise"/>
    <n v="19321.084545454545"/>
    <m/>
    <n v="11"/>
    <m/>
    <m/>
    <m/>
    <m/>
    <m/>
    <n v="212531.93"/>
    <m/>
    <m/>
    <m/>
    <n v="1000003583"/>
    <m/>
    <m/>
    <s v="Arçelik"/>
    <x v="3"/>
    <s v="Yeni Satış"/>
    <s v="Hizmet"/>
    <s v="Yazılım Geliştirme"/>
    <s v="Diğer"/>
    <x v="0"/>
    <x v="0"/>
    <s v="Yurt İçi"/>
    <s v="Türkiye"/>
  </r>
  <r>
    <s v="Q4"/>
    <x v="1"/>
    <x v="11"/>
    <m/>
    <s v="Arcelik Hitachi Home Appliances Sales (Thailand) Ltd."/>
    <s v="QH.01.001"/>
    <s v="Quest Panorama - Proje ve Ürün Yönetimi Danışmanlığı Hizmeti"/>
    <s v="Univera - Arçelik"/>
    <x v="13"/>
    <s v="Quest"/>
    <s v="Enterprise"/>
    <n v="21240.902399999999"/>
    <m/>
    <n v="6"/>
    <m/>
    <m/>
    <m/>
    <m/>
    <m/>
    <n v="127445.41439999999"/>
    <m/>
    <m/>
    <m/>
    <n v="1000003583"/>
    <m/>
    <m/>
    <s v="Arçelik"/>
    <x v="3"/>
    <s v="Yeni Satış"/>
    <s v="Hizmet"/>
    <s v="Proje Yönetimi ve Danışmanlık"/>
    <s v="Diğer"/>
    <x v="0"/>
    <x v="0"/>
    <s v="Yurt İçi"/>
    <s v="Türkiye"/>
  </r>
  <r>
    <s v="Q4"/>
    <x v="1"/>
    <x v="10"/>
    <m/>
    <s v="DÜZEY TÜKETİM MALLARI SAN. PAZARLAMA VE TİC. A.Ş."/>
    <s v="EH.05.001"/>
    <s v="Enroute Panorama - Yazılım Geliştirme Hizmeti"/>
    <s v="Univera - Düzey Tüketim"/>
    <x v="18"/>
    <s v="Enroute"/>
    <s v="Enterprise"/>
    <n v="19845"/>
    <m/>
    <n v="1"/>
    <m/>
    <m/>
    <m/>
    <m/>
    <m/>
    <n v="19845"/>
    <m/>
    <m/>
    <m/>
    <n v="1000003116"/>
    <m/>
    <m/>
    <s v="Düzey"/>
    <x v="0"/>
    <s v="Yeni Satış"/>
    <s v="Hizmet"/>
    <s v="Yazılım Geliştirme"/>
    <s v="Key Account"/>
    <x v="0"/>
    <x v="0"/>
    <s v="Yurt İçi"/>
    <s v="Türkiye"/>
  </r>
  <r>
    <s v="Q4"/>
    <x v="1"/>
    <x v="10"/>
    <m/>
    <s v="DÜZEY TÜKETİM MALLARI SAN. PAZARLAMA VE TİC. A.Ş."/>
    <s v="EH.05.001"/>
    <s v="Enroute Panorama - Yazılım Geliştirme Hizmeti"/>
    <s v="Univera - Düzey Tüketim"/>
    <x v="18"/>
    <s v="Enroute"/>
    <s v="Enterprise"/>
    <n v="19845"/>
    <m/>
    <n v="0.5"/>
    <m/>
    <n v="9922.5"/>
    <m/>
    <m/>
    <m/>
    <n v="9922.5"/>
    <m/>
    <m/>
    <m/>
    <n v="1000003066"/>
    <m/>
    <m/>
    <s v="Düzey"/>
    <x v="0"/>
    <s v="Yeni Satış"/>
    <s v="Hizmet"/>
    <s v="Yazılım Geliştirme"/>
    <s v="Key Account"/>
    <x v="0"/>
    <x v="0"/>
    <s v="Yurt İçi"/>
    <s v="Türkiye"/>
  </r>
  <r>
    <s v="Q4"/>
    <x v="1"/>
    <x v="10"/>
    <m/>
    <s v="DÜZEY TÜKETİM MALLARI SAN. PAZARLAMA VE TİC. A.Ş."/>
    <s v="EH.01.001"/>
    <s v="Enroute Panorama - Proje ve Ürün Yönetimi Danışmanlığı Hizmeti"/>
    <s v="Univera - Düzey Tüketim"/>
    <x v="18"/>
    <s v="Enroute"/>
    <s v="Enterprise"/>
    <n v="22050"/>
    <m/>
    <n v="0.5"/>
    <m/>
    <n v="11025"/>
    <m/>
    <m/>
    <m/>
    <n v="11025"/>
    <m/>
    <m/>
    <m/>
    <n v="1000003066"/>
    <m/>
    <m/>
    <s v="Düzey"/>
    <x v="0"/>
    <s v="Yeni Satış"/>
    <s v="Hizmet"/>
    <s v="Proje Yönetimi ve Danışmanlık"/>
    <s v="Key Account"/>
    <x v="0"/>
    <x v="0"/>
    <s v="Yurt İçi"/>
    <s v="Türkiye"/>
  </r>
  <r>
    <s v="Q4"/>
    <x v="1"/>
    <x v="10"/>
    <m/>
    <s v="DÜZEY TÜKETİM MALLARI SAN. PAZARLAMA VE TİC. A.Ş."/>
    <s v="EH.01.001"/>
    <s v="Enroute Panorama - Proje ve Ürün Yönetimi Danışmanlığı Hizmeti"/>
    <s v="Univera - Düzey Tüketim"/>
    <x v="18"/>
    <s v="Enroute"/>
    <s v="Enterprise"/>
    <n v="22050"/>
    <m/>
    <n v="1"/>
    <m/>
    <n v="22050"/>
    <m/>
    <m/>
    <m/>
    <n v="22050"/>
    <m/>
    <m/>
    <m/>
    <n v="1000003066"/>
    <m/>
    <m/>
    <s v="Düzey"/>
    <x v="0"/>
    <s v="Yeni Satış"/>
    <s v="Hizmet"/>
    <s v="Proje Yönetimi ve Danışmanlık"/>
    <s v="Key Account"/>
    <x v="0"/>
    <x v="0"/>
    <s v="Yurt İçi"/>
    <s v="Türkiye"/>
  </r>
  <r>
    <s v="Q4"/>
    <x v="1"/>
    <x v="11"/>
    <m/>
    <s v="TABEY IÇECEK GIDA SANAYI VE TICARET LIMITED SIRKETI"/>
    <s v="UH.01.002"/>
    <s v="Unidox Kontör"/>
    <s v="Univera Kontör Satışı"/>
    <x v="21"/>
    <s v="E-Dönüşüm"/>
    <s v="Unidox"/>
    <n v="4"/>
    <m/>
    <n v="5000"/>
    <m/>
    <m/>
    <m/>
    <m/>
    <m/>
    <n v="20000"/>
    <m/>
    <m/>
    <m/>
    <n v="1000003591"/>
    <m/>
    <m/>
    <s v="Tabey İçecek"/>
    <x v="3"/>
    <s v="Yeni Satış"/>
    <s v="Kontor"/>
    <s v="Kontor Satışı"/>
    <s v="Diğer"/>
    <x v="0"/>
    <x v="0"/>
    <s v="Yurt İçi"/>
    <s v="Türkiye"/>
  </r>
  <r>
    <s v="Q4"/>
    <x v="1"/>
    <x v="11"/>
    <m/>
    <s v="DOĞUŞ ÇAY VE GIDA MADD.ÜRT.PAZ.İTH.İHR.A.Ş"/>
    <s v="EH.05.001"/>
    <s v="Enroute Panorama - Yazılım Geliştirme Hizmeti"/>
    <s v="Univera Doğuş Çay Projesi"/>
    <x v="12"/>
    <s v="Enroute"/>
    <s v="Enterprise"/>
    <n v="24500"/>
    <m/>
    <n v="2.5"/>
    <m/>
    <m/>
    <m/>
    <m/>
    <m/>
    <n v="61250"/>
    <m/>
    <m/>
    <m/>
    <s v="1000002989"/>
    <m/>
    <m/>
    <s v="Doğuş Çay"/>
    <x v="0"/>
    <s v="Yeni Satış"/>
    <s v="Hizmet"/>
    <s v="Yazılım Geliştirme"/>
    <s v="Key Account"/>
    <x v="0"/>
    <x v="0"/>
    <s v="Yurt İçi"/>
    <s v="Türkiye"/>
  </r>
  <r>
    <s v="Q4"/>
    <x v="1"/>
    <x v="11"/>
    <m/>
    <s v="DOĞUŞ ÇAY VE GIDA MADD.ÜRT.PAZ.İTH.İHR.A.Ş"/>
    <s v="EH.05.001"/>
    <s v="Enroute Panorama - Yazılım Geliştirme Hizmeti"/>
    <s v="Univera Doğuş Çay Projesi"/>
    <x v="12"/>
    <s v="Enroute"/>
    <s v="Enterprise "/>
    <n v="20825"/>
    <m/>
    <n v="2.5"/>
    <m/>
    <n v="61250"/>
    <m/>
    <n v="9188"/>
    <m/>
    <n v="52062.5"/>
    <m/>
    <m/>
    <m/>
    <s v="1000003106"/>
    <m/>
    <m/>
    <s v="Doğuş Çay"/>
    <x v="0"/>
    <s v="Yeni Satış"/>
    <s v="Hizmet"/>
    <s v="Yazılım Geliştirme"/>
    <s v="Key Account"/>
    <x v="0"/>
    <x v="0"/>
    <s v="Yurt İçi"/>
    <s v="Türkiye"/>
  </r>
  <r>
    <s v="Q4"/>
    <x v="1"/>
    <x v="10"/>
    <m/>
    <s v="DÜZEY TÜKETİM MALLARI SAN. PAZARLAMA VE TİC. A.Ş."/>
    <s v="EH.05.001"/>
    <s v="Enroute Panorama - Yazılım Geliştirme Hizmeti"/>
    <s v="Univera - Düzey Tüketim"/>
    <x v="18"/>
    <s v="Enroute"/>
    <s v="Enterprise"/>
    <n v="19845"/>
    <m/>
    <n v="6"/>
    <m/>
    <n v="119070"/>
    <m/>
    <m/>
    <m/>
    <n v="119070"/>
    <m/>
    <m/>
    <m/>
    <n v="1000003066"/>
    <m/>
    <m/>
    <s v="Düzey"/>
    <x v="0"/>
    <s v="Yeni Satış"/>
    <s v="Hizmet"/>
    <s v="Yazılım Geliştirme"/>
    <s v="Key Account"/>
    <x v="0"/>
    <x v="0"/>
    <s v="Yurt İçi"/>
    <s v="Türkiye"/>
  </r>
  <r>
    <s v="Q4"/>
    <x v="1"/>
    <x v="11"/>
    <m/>
    <s v="DÜZEY TÜKETİM MALLARI SAN. PAZARLAMA VE TİC. A.Ş."/>
    <s v="EH.05.001"/>
    <s v="Enroute Panorama - Yazılım Geliştirme Hizmeti"/>
    <s v="Univera - Düzey Tüketim"/>
    <x v="18"/>
    <s v="Enroute"/>
    <s v="Enterprise"/>
    <n v="19845"/>
    <m/>
    <n v="28"/>
    <m/>
    <m/>
    <m/>
    <m/>
    <m/>
    <n v="555660"/>
    <m/>
    <m/>
    <m/>
    <s v="1000003139"/>
    <m/>
    <m/>
    <s v="Düzey"/>
    <x v="0"/>
    <s v="Yeni Satış"/>
    <s v="Hizmet"/>
    <s v="Yazılım Geliştirme"/>
    <s v="Key Account"/>
    <x v="0"/>
    <x v="0"/>
    <s v="Yurt İçi"/>
    <s v="Türkiye"/>
  </r>
  <r>
    <s v="Q4"/>
    <x v="1"/>
    <x v="11"/>
    <m/>
    <s v="ERBAK - ULUDAĞ PAZARLAMA SATIŞ VE DAĞITIM ANONİM ŞİRKETİ/SANAL POS"/>
    <s v="EH.05.001"/>
    <s v="Enroute Panorama - Yazılım Geliştirme Hizmeti"/>
    <s v="Univera - Uludağ İçecek"/>
    <x v="19"/>
    <s v="Enroute"/>
    <s v="Enterprise"/>
    <n v="11562.77"/>
    <m/>
    <n v="1"/>
    <m/>
    <m/>
    <m/>
    <m/>
    <m/>
    <n v="11562.77"/>
    <m/>
    <m/>
    <m/>
    <n v="1000003175"/>
    <m/>
    <m/>
    <s v="Uludağ İçecek"/>
    <x v="0"/>
    <s v="Yeni Satış"/>
    <s v="Hizmet"/>
    <s v="Yazılım Geliştirme"/>
    <s v="Key Account"/>
    <x v="0"/>
    <x v="0"/>
    <s v="Yurt İçi"/>
    <s v="Türkiye"/>
  </r>
  <r>
    <s v="Q4"/>
    <x v="1"/>
    <x v="11"/>
    <m/>
    <s v="PERNOD RICARD İSTANBUL İÇ VE DIŞ TİC. LTD. ŞTİ"/>
    <s v="EH.03.003"/>
    <s v="Enroute Panorama - Uzman Destek Hizmeti"/>
    <s v="Univera - Pernod Ricard"/>
    <x v="13"/>
    <s v="Enroute"/>
    <s v="Enroute"/>
    <n v="150000"/>
    <m/>
    <n v="1"/>
    <m/>
    <n v="150000"/>
    <m/>
    <n v="0"/>
    <m/>
    <n v="150000"/>
    <m/>
    <m/>
    <m/>
    <n v="1000002976"/>
    <m/>
    <m/>
    <s v="Pernod Ricard"/>
    <x v="0"/>
    <s v="Yenileme"/>
    <s v="Hizmet"/>
    <s v="Uzman Destek Hizmeti"/>
    <s v="Key Account"/>
    <x v="0"/>
    <x v="0"/>
    <s v="Yurt İçi"/>
    <s v="Türkiye"/>
  </r>
  <r>
    <s v="Q4"/>
    <x v="1"/>
    <x v="11"/>
    <m/>
    <s v="Brisa Bridgestone Sabancı Lastik San. ve Tic. A.Ş."/>
    <s v="EH.01.001"/>
    <s v="Enroute Panorama - Proje ve Ürün Yönetimi Danışmanlığı Hizmeti"/>
    <s v="Univera - Brisa Bridgestone"/>
    <x v="13"/>
    <s v="Enroute"/>
    <s v="Enterprise"/>
    <n v="18370.8"/>
    <m/>
    <n v="2"/>
    <m/>
    <m/>
    <m/>
    <m/>
    <m/>
    <n v="36741.599999999999"/>
    <m/>
    <m/>
    <m/>
    <s v="1000003131"/>
    <m/>
    <m/>
    <s v="Brisa"/>
    <x v="0"/>
    <s v="Yeni Satış"/>
    <s v="Hizmet"/>
    <s v="Proje Yönetimi ve Danışmanlık"/>
    <s v="Key Account"/>
    <x v="0"/>
    <x v="0"/>
    <s v="Yurt İçi"/>
    <s v="Türkiye"/>
  </r>
  <r>
    <s v="Q4"/>
    <x v="1"/>
    <x v="11"/>
    <m/>
    <s v="DOĞUŞ ÇAY VE GIDA MADD.ÜRT.PAZ.İTH.İHR.A.Ş"/>
    <s v="EH.01.001"/>
    <s v="Enroute Panorama - Proje ve Ürün Yönetimi Danışmanlığı Hizmeti"/>
    <s v="Univera Doğuş Çay Projesi"/>
    <x v="12"/>
    <s v="Enroute"/>
    <s v="Enterprise"/>
    <n v="24500"/>
    <m/>
    <n v="1"/>
    <m/>
    <m/>
    <m/>
    <m/>
    <m/>
    <n v="24500"/>
    <m/>
    <m/>
    <m/>
    <s v="1000002989"/>
    <m/>
    <m/>
    <s v="Doğuş Çay"/>
    <x v="0"/>
    <s v="Yeni Satış"/>
    <s v="Hizmet"/>
    <s v="Proje Yönetimi ve Danışmanlık"/>
    <s v="Key Account"/>
    <x v="0"/>
    <x v="0"/>
    <s v="Yurt İçi"/>
    <s v="Türkiye"/>
  </r>
  <r>
    <s v="Q4"/>
    <x v="1"/>
    <x v="11"/>
    <m/>
    <s v="DOĞUŞ ÇAY VE GIDA MADD.ÜRT.PAZ.İTH.İHR.A.Ş"/>
    <s v="EH.01.001"/>
    <s v="Enroute Panorama - Proje ve Ürün Yönetimi Danışmanlığı Hizmeti"/>
    <s v="Univera Doğuş Çay Projesi"/>
    <x v="12"/>
    <s v="Enroute"/>
    <s v="Enterprise "/>
    <n v="22050"/>
    <m/>
    <n v="1"/>
    <m/>
    <n v="24500"/>
    <m/>
    <n v="2450"/>
    <m/>
    <n v="22050"/>
    <m/>
    <m/>
    <m/>
    <s v="1000003106"/>
    <m/>
    <m/>
    <s v="Doğuş Çay"/>
    <x v="0"/>
    <s v="Yeni Satış"/>
    <s v="Hizmet"/>
    <s v="Proje Yönetimi ve Danışmanlık"/>
    <s v="Key Account"/>
    <x v="0"/>
    <x v="0"/>
    <s v="Yurt İçi"/>
    <s v="Türkiye"/>
  </r>
  <r>
    <s v="Q4"/>
    <x v="1"/>
    <x v="11"/>
    <m/>
    <s v="DÜZEY TÜKETİM MALLARI SAN. PAZARLAMA VE TİC. A.Ş."/>
    <s v="EH.01.001"/>
    <s v="Enroute Panorama - Proje ve Ürün Yönetimi Danışmanlığı Hizmeti"/>
    <s v="Univera - Düzey Tüketim"/>
    <x v="18"/>
    <s v="Enroute"/>
    <s v="Enterprise"/>
    <n v="22050"/>
    <m/>
    <n v="8"/>
    <m/>
    <m/>
    <m/>
    <m/>
    <m/>
    <n v="176400"/>
    <m/>
    <m/>
    <m/>
    <s v="1000003139"/>
    <m/>
    <m/>
    <s v="Düzey"/>
    <x v="0"/>
    <s v="Yeni Satış"/>
    <s v="Hizmet"/>
    <s v="Proje Yönetimi ve Danışmanlık"/>
    <s v="Key Account"/>
    <x v="0"/>
    <x v="0"/>
    <s v="Yurt İçi"/>
    <s v="Türkiye"/>
  </r>
  <r>
    <s v="Q4"/>
    <x v="1"/>
    <x v="11"/>
    <m/>
    <s v="ERBAK - ULUDAĞ PAZARLAMA SATIŞ VE DAĞITIM ANONİM ŞİRKETİ/SANAL POS"/>
    <s v="EH.01.001"/>
    <s v="Enroute Panorama - Proje ve Ürün Yönetimi Danışmanlığı Hizmeti"/>
    <s v="Univera - Uludağ İçecek"/>
    <x v="19"/>
    <s v="Enroute"/>
    <s v="Enterprise"/>
    <n v="11562.77"/>
    <m/>
    <n v="1"/>
    <m/>
    <m/>
    <m/>
    <m/>
    <m/>
    <n v="11562.77"/>
    <m/>
    <m/>
    <m/>
    <n v="1000003173"/>
    <m/>
    <m/>
    <s v="Uludağ İçecek"/>
    <x v="0"/>
    <s v="Yeni Satış"/>
    <s v="Hizmet"/>
    <s v="Proje Yönetimi ve Danışmanlık"/>
    <s v="Key Account"/>
    <x v="0"/>
    <x v="0"/>
    <s v="Yurt İçi"/>
    <s v="Türkiye"/>
  </r>
  <r>
    <s v="Q4"/>
    <x v="1"/>
    <x v="11"/>
    <m/>
    <s v="ERBAK - ULUDAĞ PAZARLAMA SATIŞ VE DAĞITIM ANONİM ŞİRKETİ/SANAL POS"/>
    <s v="EH.01.001"/>
    <s v="Enroute Panorama - Proje ve Ürün Yönetimi Danışmanlığı Hizmeti"/>
    <s v="Univera - Uludağ İçecek"/>
    <x v="19"/>
    <s v="Enroute"/>
    <s v="Enterprise"/>
    <n v="11562.77"/>
    <m/>
    <n v="1"/>
    <m/>
    <m/>
    <m/>
    <m/>
    <m/>
    <n v="11562.77"/>
    <m/>
    <m/>
    <m/>
    <n v="1000003175"/>
    <m/>
    <m/>
    <s v="Uludağ İçecek"/>
    <x v="0"/>
    <s v="Yeni Satış"/>
    <s v="Hizmet"/>
    <s v="Proje Yönetimi ve Danışmanlık"/>
    <s v="Key Account"/>
    <x v="0"/>
    <x v="0"/>
    <s v="Yurt İçi"/>
    <s v="Türkiye"/>
  </r>
  <r>
    <s v="Q4"/>
    <x v="1"/>
    <x v="11"/>
    <m/>
    <s v="ABC DETERJAN SANAYİ VE TİCARET ANONİM ŞİRKETİ"/>
    <s v="EH.01.001"/>
    <s v="Enroute Panorama - Proje ve Ürün Yönetimi Danışmanlığı Hizmeti"/>
    <s v="Univera - ABC Deterjan"/>
    <x v="12"/>
    <s v="Enroute"/>
    <s v="Enterprise"/>
    <n v="19600"/>
    <m/>
    <n v="40"/>
    <m/>
    <m/>
    <m/>
    <m/>
    <m/>
    <n v="784000"/>
    <m/>
    <m/>
    <m/>
    <n v="1000003784"/>
    <m/>
    <m/>
    <s v="ABC Deterjan"/>
    <x v="3"/>
    <s v="Yeni Satış"/>
    <s v="Hizmet"/>
    <s v="Proje Yönetimi ve Danışmanlık"/>
    <s v="Diğer"/>
    <x v="0"/>
    <x v="0"/>
    <s v="Yurt İçi"/>
    <s v="Türkiye"/>
  </r>
  <r>
    <s v="Q4"/>
    <x v="1"/>
    <x v="11"/>
    <m/>
    <s v="ABC DETERJAN SANAYİ VE TİCARET ANONİM ŞİRKETİ"/>
    <s v="EH.01.001"/>
    <s v="Enroute Panorama - Proje ve Ürün Yönetimi Danışmanlığı Hizmeti"/>
    <s v="Univera - ABC Deterjan"/>
    <x v="12"/>
    <s v="Enroute"/>
    <s v="Enterprise"/>
    <n v="19600"/>
    <m/>
    <n v="10"/>
    <m/>
    <m/>
    <m/>
    <m/>
    <m/>
    <n v="196000"/>
    <m/>
    <m/>
    <m/>
    <n v="1000003784"/>
    <m/>
    <m/>
    <s v="ABC Deterjan"/>
    <x v="3"/>
    <s v="Yeni Satış"/>
    <s v="Hizmet"/>
    <s v="Proje Yönetimi ve Danışmanlık"/>
    <s v="Diğer"/>
    <x v="0"/>
    <x v="0"/>
    <s v="Yurt İçi"/>
    <s v="Türkiye"/>
  </r>
  <r>
    <s v="Q4"/>
    <x v="1"/>
    <x v="11"/>
    <m/>
    <s v="ABC DETERJAN SANAYİ VE TİCARET ANONİM ŞİRKETİ"/>
    <s v="EYS.01.014"/>
    <s v="Enroute Panorama - Platform Back Office Kullanıcı Yazılımı"/>
    <s v="Univera - ABC Deterjan"/>
    <x v="12"/>
    <s v="Enroute"/>
    <s v="Standart"/>
    <n v="4375"/>
    <m/>
    <n v="39"/>
    <m/>
    <m/>
    <m/>
    <m/>
    <m/>
    <n v="170625"/>
    <m/>
    <m/>
    <m/>
    <n v="1000003784"/>
    <m/>
    <m/>
    <s v="ABC Deterjan"/>
    <x v="3"/>
    <s v="Yeni Satış"/>
    <s v="Lisans"/>
    <s v="Lisans Satışı"/>
    <s v="Diğer"/>
    <x v="0"/>
    <x v="0"/>
    <s v="Yurt İçi"/>
    <s v="Türkiye"/>
  </r>
  <r>
    <s v="Q4"/>
    <x v="1"/>
    <x v="11"/>
    <m/>
    <s v="ABC DETERJAN SANAYİ VE TİCARET ANONİM ŞİRKETİ"/>
    <s v="EYS.01.001"/>
    <s v="Enroute Panorama - Mobil Satış &amp; Dağıtım Çözüm Yazılımı"/>
    <s v="Univera - ABC Deterjan"/>
    <x v="12"/>
    <s v="Enroute"/>
    <s v="Standart"/>
    <n v="0"/>
    <m/>
    <n v="1"/>
    <m/>
    <m/>
    <m/>
    <m/>
    <m/>
    <n v="0"/>
    <m/>
    <m/>
    <m/>
    <n v="1000003784"/>
    <m/>
    <m/>
    <s v="ABC Deterjan"/>
    <x v="3"/>
    <s v="Yeni Satış"/>
    <s v="Lisans"/>
    <s v="Lisans Satışı"/>
    <s v="Diğer"/>
    <x v="0"/>
    <x v="0"/>
    <s v="Yurt İçi"/>
    <s v="Türkiye"/>
  </r>
  <r>
    <s v="Q4"/>
    <x v="1"/>
    <x v="11"/>
    <m/>
    <s v="ABC DETERJAN SANAYİ VE TİCARET ANONİM ŞİRKETİ"/>
    <s v="EYS.02.033"/>
    <s v="Enroute Panorama - Mobil Kullanıcı Yazılımı"/>
    <s v="Univera - ABC Deterjan"/>
    <x v="12"/>
    <s v="Enroute"/>
    <s v="Standart"/>
    <n v="2000"/>
    <m/>
    <n v="86"/>
    <m/>
    <m/>
    <m/>
    <m/>
    <m/>
    <n v="172000"/>
    <m/>
    <m/>
    <m/>
    <n v="1000003784"/>
    <m/>
    <m/>
    <s v="ABC Deterjan"/>
    <x v="3"/>
    <s v="Yeni Satış"/>
    <s v="Lisans"/>
    <s v="Lisans Satışı"/>
    <s v="Diğer"/>
    <x v="0"/>
    <x v="0"/>
    <s v="Yurt İçi"/>
    <s v="Türkiye"/>
  </r>
  <r>
    <s v="Q4"/>
    <x v="1"/>
    <x v="11"/>
    <m/>
    <s v="ABC DETERJAN SANAYİ VE TİCARET ANONİM ŞİRKETİ"/>
    <s v="EH.06.001"/>
    <s v="Enroute Panorama - Hosting Hizmeti"/>
    <s v="Univera - ABC Deterjan"/>
    <x v="12"/>
    <s v="Enroute"/>
    <s v="Enterprise"/>
    <n v="250000"/>
    <m/>
    <n v="1"/>
    <m/>
    <m/>
    <m/>
    <m/>
    <m/>
    <n v="250000"/>
    <m/>
    <m/>
    <m/>
    <n v="1000003781"/>
    <m/>
    <m/>
    <s v="ABC Deterjan"/>
    <x v="3"/>
    <s v="Yeni Satış"/>
    <s v="Hizmet"/>
    <s v="Hosting"/>
    <s v="Diğer"/>
    <x v="0"/>
    <x v="0"/>
    <s v="Yurt İçi"/>
    <s v="Türkiye"/>
  </r>
  <r>
    <s v="Q4"/>
    <x v="1"/>
    <x v="11"/>
    <m/>
    <s v="ABC DETERJAN SANAYİ VE TİCARET ANONİM ŞİRKETİ"/>
    <s v="EY.04.002"/>
    <s v="Enroute Panorama - Fund Manager - Fon ve Bütçe Yönetimi Modül Yazılımı"/>
    <s v="Univera - ABC Deterjan"/>
    <x v="12"/>
    <s v="Enroute"/>
    <s v="Enterprise"/>
    <n v="0"/>
    <m/>
    <n v="1"/>
    <m/>
    <m/>
    <m/>
    <m/>
    <m/>
    <n v="0"/>
    <m/>
    <m/>
    <m/>
    <n v="1000003784"/>
    <m/>
    <m/>
    <s v="ABC Deterjan"/>
    <x v="3"/>
    <s v="Yeni Satış"/>
    <s v="Lisans"/>
    <s v="Lisans Satışı"/>
    <s v="Diğer"/>
    <x v="0"/>
    <x v="0"/>
    <s v="Yurt İçi"/>
    <s v="Türkiye"/>
  </r>
  <r>
    <s v="Q4"/>
    <x v="1"/>
    <x v="11"/>
    <m/>
    <s v="ABC DETERJAN SANAYİ VE TİCARET ANONİM ŞİRKETİ"/>
    <s v="EYS.04.012"/>
    <s v="Enroute Panorama - E-Dönüşüm Modül Yazılımı"/>
    <s v="Univera - ABC Deterjan"/>
    <x v="12"/>
    <s v="Enroute"/>
    <s v="Standart"/>
    <n v="6250"/>
    <m/>
    <n v="19"/>
    <m/>
    <m/>
    <m/>
    <m/>
    <m/>
    <n v="118750"/>
    <m/>
    <m/>
    <m/>
    <n v="1000003784"/>
    <m/>
    <m/>
    <s v="ABC Deterjan"/>
    <x v="3"/>
    <s v="Yeni Satış"/>
    <s v="Lisans"/>
    <s v="Lisans Satışı"/>
    <s v="Diğer"/>
    <x v="0"/>
    <x v="0"/>
    <s v="Yurt İçi"/>
    <s v="Türkiye"/>
  </r>
  <r>
    <s v="Q4"/>
    <x v="1"/>
    <x v="11"/>
    <m/>
    <s v="ABC DETERJAN SANAYİ VE TİCARET ANONİM ŞİRKETİ"/>
    <s v="EYS.01.021"/>
    <s v="Enroute Panorama - Dağıtım Kanalı (Bayi/Distribütör/Şube) Yazılımı"/>
    <s v="Univera - ABC Deterjan"/>
    <x v="12"/>
    <s v="Enroute"/>
    <s v="Standart"/>
    <n v="8125"/>
    <m/>
    <n v="19"/>
    <m/>
    <m/>
    <m/>
    <m/>
    <m/>
    <n v="154375"/>
    <m/>
    <m/>
    <m/>
    <n v="1000003784"/>
    <m/>
    <m/>
    <s v="ABC Deterjan"/>
    <x v="3"/>
    <s v="Yeni Satış"/>
    <s v="Lisans"/>
    <s v="Lisans Satışı"/>
    <s v="Diğer"/>
    <x v="0"/>
    <x v="0"/>
    <s v="Yurt İçi"/>
    <s v="Türkiye"/>
  </r>
  <r>
    <s v="Q4"/>
    <x v="1"/>
    <x v="11"/>
    <m/>
    <s v="ABC DETERJAN SANAYİ VE TİCARET ANONİM ŞİRKETİ"/>
    <s v="EYS.01.025"/>
    <s v="Enroute Panorama - Dağıtım Kanalı &quot;Web Connector&quot; Web Service Yazılımı"/>
    <s v="Univera - ABC Deterjan"/>
    <x v="12"/>
    <s v="Enroute"/>
    <s v="Standart"/>
    <n v="11000"/>
    <m/>
    <n v="20"/>
    <m/>
    <m/>
    <m/>
    <m/>
    <m/>
    <n v="220000"/>
    <m/>
    <m/>
    <m/>
    <n v="1000003784"/>
    <m/>
    <m/>
    <s v="ABC Deterjan"/>
    <x v="3"/>
    <s v="Yeni Satış"/>
    <s v="Lisans"/>
    <s v="Lisans Satışı"/>
    <s v="Diğer"/>
    <x v="0"/>
    <x v="0"/>
    <s v="Yurt İçi"/>
    <s v="Türkiye"/>
  </r>
  <r>
    <s v="Q4"/>
    <x v="1"/>
    <x v="11"/>
    <m/>
    <s v="MİYA OTOMASYON VE BARKOD BILISIM SISTEMLERI SAN TİC. VE L.T.D. STI."/>
    <s v="WPH.02.001"/>
    <s v="Webplus Yazılım Bakımı Hizmeti"/>
    <s v="Univera - Kanal"/>
    <x v="5"/>
    <s v="Enroute"/>
    <s v="Webplus"/>
    <n v="3148"/>
    <m/>
    <n v="1"/>
    <m/>
    <m/>
    <m/>
    <m/>
    <m/>
    <n v="3148"/>
    <m/>
    <m/>
    <m/>
    <n v="1000003661"/>
    <m/>
    <m/>
    <s v="Miya"/>
    <x v="0"/>
    <s v="Yenileme"/>
    <s v="Hizmet"/>
    <s v="Bakım ve Destek Hizmeti"/>
    <s v="Diğer"/>
    <x v="1"/>
    <x v="1"/>
    <s v="Yurt İçi"/>
    <s v="Türkiye"/>
  </r>
  <r>
    <s v="Q4"/>
    <x v="1"/>
    <x v="11"/>
    <m/>
    <s v="MİYA OTOMASYON VE BARKOD BILISIM SISTEMLERI SAN TİC. VE L.T.D. STI."/>
    <s v="WPH.02.001"/>
    <s v="Webplus Yazılım Bakımı Hizmeti"/>
    <s v="Univera - Kanal"/>
    <x v="5"/>
    <s v="Enroute"/>
    <s v="Webplus"/>
    <n v="11240"/>
    <m/>
    <n v="1"/>
    <m/>
    <m/>
    <m/>
    <m/>
    <m/>
    <n v="11240"/>
    <m/>
    <m/>
    <m/>
    <n v="1000003658"/>
    <m/>
    <m/>
    <s v="Miya"/>
    <x v="0"/>
    <s v="Yenileme"/>
    <s v="Hizmet"/>
    <s v="Bakım ve Destek Hizmeti"/>
    <s v="Diğer"/>
    <x v="1"/>
    <x v="1"/>
    <s v="Yurt İçi"/>
    <s v="Türkiye"/>
  </r>
  <r>
    <s v="Q4"/>
    <x v="1"/>
    <x v="11"/>
    <m/>
    <s v="MİYA OTOMASYON VE BARKOD BILISIM SISTEMLERI SAN TİC. VE L.T.D. STI."/>
    <s v="WPH.02.001"/>
    <s v="Webplus Yazılım Bakımı Hizmeti"/>
    <s v="Univera - Kanal"/>
    <x v="5"/>
    <s v="Enroute"/>
    <s v="Webplus"/>
    <n v="16824"/>
    <m/>
    <n v="1"/>
    <m/>
    <m/>
    <m/>
    <m/>
    <m/>
    <n v="16824"/>
    <m/>
    <m/>
    <m/>
    <n v="1000003654"/>
    <m/>
    <m/>
    <s v="Miya"/>
    <x v="0"/>
    <s v="Yenileme"/>
    <s v="Hizmet"/>
    <s v="Bakım ve Destek Hizmeti"/>
    <s v="Diğer"/>
    <x v="1"/>
    <x v="1"/>
    <s v="Yurt İçi"/>
    <s v="Türkiye"/>
  </r>
  <r>
    <s v="Q4"/>
    <x v="1"/>
    <x v="11"/>
    <m/>
    <s v="MİYA OTOMASYON VE BARKOD BILISIM SISTEMLERI SAN TİC. VE L.T.D. STI."/>
    <s v="WPH.02.001"/>
    <s v="Webplus Yazılım Bakımı Hizmeti"/>
    <s v="Univera - Kanal"/>
    <x v="20"/>
    <s v="Enroute"/>
    <s v="Webplus"/>
    <n v="4290"/>
    <m/>
    <n v="1"/>
    <m/>
    <m/>
    <m/>
    <m/>
    <m/>
    <n v="4290"/>
    <m/>
    <m/>
    <m/>
    <n v="1000003650"/>
    <m/>
    <m/>
    <s v="Miya"/>
    <x v="0"/>
    <s v="Yenileme"/>
    <s v="Hizmet"/>
    <s v="Bakım ve Destek Hizmeti"/>
    <s v="Diğer"/>
    <x v="1"/>
    <x v="1"/>
    <s v="Yurt İçi"/>
    <s v="Türkiye"/>
  </r>
  <r>
    <s v="Q4"/>
    <x v="1"/>
    <x v="11"/>
    <m/>
    <s v="POLARİS YAZILIM ÇÖZÜMLERİ VE DANIŞMANLIK HİZMETLERİ LTD.ŞTİ."/>
    <s v="WPH.02.001"/>
    <s v="Webplus Yazılım Bakımı Hizmeti"/>
    <s v="Univera - Kanal"/>
    <x v="5"/>
    <s v="Enroute"/>
    <s v="Webplus"/>
    <n v="2473"/>
    <m/>
    <n v="1"/>
    <m/>
    <m/>
    <m/>
    <m/>
    <m/>
    <n v="2473"/>
    <m/>
    <m/>
    <m/>
    <n v="1000003656"/>
    <m/>
    <m/>
    <s v="Polaris"/>
    <x v="0"/>
    <s v="Yenileme"/>
    <s v="Hizmet"/>
    <s v="Bakım ve Destek Hizmeti"/>
    <s v="Diğer"/>
    <x v="1"/>
    <x v="5"/>
    <s v="Yurt İçi"/>
    <s v="Türkiye"/>
  </r>
  <r>
    <s v="Q4"/>
    <x v="1"/>
    <x v="11"/>
    <m/>
    <s v="MİYA OTOMASYON VE BARKOD BILISIM SISTEMLERI SAN TİC. VE L.T.D. STI."/>
    <s v="WProje Yönetimi.04.012"/>
    <s v="Webplus Enterprise &quot;Web Connector&quot; Web Service Yazılımı"/>
    <s v="Univera - Kanal"/>
    <x v="20"/>
    <s v="Enroute"/>
    <s v="Webplus"/>
    <n v="19500"/>
    <m/>
    <n v="1"/>
    <m/>
    <m/>
    <m/>
    <m/>
    <m/>
    <n v="19500"/>
    <m/>
    <m/>
    <m/>
    <n v="1000003650"/>
    <m/>
    <m/>
    <s v="Miya"/>
    <x v="0"/>
    <s v="Yeni Satış"/>
    <s v="Lisans"/>
    <s v="Lisans Satışı"/>
    <s v="Diğer"/>
    <x v="1"/>
    <x v="1"/>
    <s v="Yurt İçi"/>
    <s v="Türkiye"/>
  </r>
  <r>
    <s v="Q4"/>
    <x v="1"/>
    <x v="11"/>
    <m/>
    <s v="MİYA OTOMASYON VE BARKOD BILISIM SISTEMLERI SAN TİC. VE L.T.D. STI."/>
    <s v="UH.01.002"/>
    <s v="Unidox Kontör"/>
    <s v="Univera Kontör Satışı"/>
    <x v="5"/>
    <s v="E-Dönüşüm"/>
    <s v="Unidox"/>
    <n v="2.6560000000000001"/>
    <m/>
    <n v="10000"/>
    <m/>
    <m/>
    <m/>
    <m/>
    <m/>
    <n v="26560"/>
    <m/>
    <m/>
    <m/>
    <n v="1000003664"/>
    <m/>
    <m/>
    <s v="Miya"/>
    <x v="0"/>
    <s v="Yeni Satış"/>
    <s v="Kontor"/>
    <s v="Kontor Satışı"/>
    <s v="Diğer"/>
    <x v="1"/>
    <x v="1"/>
    <s v="Yurt İçi"/>
    <s v="Türkiye"/>
  </r>
  <r>
    <s v="Q4"/>
    <x v="1"/>
    <x v="11"/>
    <m/>
    <s v="MİYA OTOMASYON VE BARKOD BILISIM SISTEMLERI SAN TİC. VE L.T.D. STI."/>
    <s v="UH.01.002"/>
    <s v="Unidox Kontör"/>
    <s v="Univera Kontör Satışı"/>
    <x v="5"/>
    <s v="E-Dönüşüm"/>
    <s v="Unidox"/>
    <n v="1.389"/>
    <m/>
    <n v="100000"/>
    <m/>
    <m/>
    <m/>
    <m/>
    <m/>
    <n v="138900"/>
    <m/>
    <m/>
    <m/>
    <n v="1000003663"/>
    <m/>
    <m/>
    <s v="Miya"/>
    <x v="0"/>
    <s v="Yeni Satış"/>
    <s v="Kontor"/>
    <s v="Kontor Satışı"/>
    <s v="Diğer"/>
    <x v="1"/>
    <x v="1"/>
    <s v="Yurt İçi"/>
    <s v="Türkiye"/>
  </r>
  <r>
    <s v="Q4"/>
    <x v="1"/>
    <x v="11"/>
    <m/>
    <s v="KAYACAN NAKLİYAT SAN. VE TİC. LTD.ŞTİ."/>
    <s v="UH.01.002"/>
    <s v="Unidox Kontör"/>
    <s v="Univera Kontör Satışı"/>
    <x v="23"/>
    <s v="E-Dönüşüm"/>
    <s v="Unidox"/>
    <n v="11"/>
    <m/>
    <n v="178"/>
    <m/>
    <m/>
    <m/>
    <m/>
    <m/>
    <n v="1958"/>
    <m/>
    <m/>
    <m/>
    <n v="1000003668"/>
    <m/>
    <m/>
    <s v="Kayacan Nakliyat"/>
    <x v="3"/>
    <s v="Yeni Satış"/>
    <s v="Kontor"/>
    <s v="Kontor Satışı"/>
    <s v="Diğer"/>
    <x v="0"/>
    <x v="0"/>
    <s v="Yurt İçi"/>
    <s v="Türkiye"/>
  </r>
  <r>
    <s v="Q4"/>
    <x v="1"/>
    <x v="11"/>
    <m/>
    <s v="MİYA OTOMASYON VE BARKOD BILISIM SISTEMLERI SAN TİC. VE L.T.D. STI."/>
    <s v="SMY.02.001"/>
    <s v="StockMate Mobile Depo Personeli El Terminali Yazılımı"/>
    <s v="Univera - Kanal"/>
    <x v="20"/>
    <s v="Stokbar"/>
    <s v="Stockmate"/>
    <n v="6825"/>
    <m/>
    <n v="1"/>
    <m/>
    <m/>
    <m/>
    <m/>
    <m/>
    <n v="6825"/>
    <m/>
    <m/>
    <m/>
    <n v="1000003643"/>
    <m/>
    <m/>
    <s v="Miya"/>
    <x v="0"/>
    <s v="Yeni Satış"/>
    <s v="Lisans"/>
    <s v="Lisans Satışı"/>
    <s v="Diğer"/>
    <x v="1"/>
    <x v="1"/>
    <s v="Yurt İçi"/>
    <s v="Türkiye"/>
  </r>
  <r>
    <s v="Q4"/>
    <x v="1"/>
    <x v="11"/>
    <m/>
    <s v="MİYA OTOMASYON VE BARKOD BILISIM SISTEMLERI SAN TİC. VE L.T.D. STI."/>
    <s v="SMY.01.004"/>
    <s v="StockMate Ek Kullanıcı Yazılımı (+5)"/>
    <s v="Univera - Kanal"/>
    <x v="20"/>
    <s v="Stokbar"/>
    <s v="Stockmate"/>
    <n v="18200"/>
    <m/>
    <n v="1"/>
    <m/>
    <m/>
    <m/>
    <m/>
    <m/>
    <n v="18200"/>
    <m/>
    <m/>
    <m/>
    <n v="1000003642"/>
    <m/>
    <m/>
    <s v="Miya"/>
    <x v="0"/>
    <s v="Yeni Satış"/>
    <s v="Lisans"/>
    <s v="Lisans Satışı"/>
    <s v="Diğer"/>
    <x v="1"/>
    <x v="1"/>
    <s v="Yurt İçi"/>
    <s v="Türkiye"/>
  </r>
  <r>
    <s v="Q4"/>
    <x v="1"/>
    <x v="11"/>
    <m/>
    <s v="MİYA OTOMASYON VE BARKOD BILISIM SISTEMLERI SAN TİC. VE L.T.D. STI."/>
    <s v="SMY.01.002"/>
    <s v="StockMate Dağıtım Kanalı / Tesis Yazılımı"/>
    <s v="Univera - Kanal"/>
    <x v="20"/>
    <s v="Stokbar"/>
    <s v="Stockmate"/>
    <n v="31850"/>
    <m/>
    <n v="1"/>
    <m/>
    <m/>
    <m/>
    <m/>
    <m/>
    <n v="31850"/>
    <m/>
    <m/>
    <m/>
    <n v="1000003642"/>
    <m/>
    <m/>
    <s v="Miya"/>
    <x v="0"/>
    <s v="Yeni Satış"/>
    <s v="Lisans"/>
    <s v="Lisans Satışı"/>
    <s v="Diğer"/>
    <x v="1"/>
    <x v="1"/>
    <s v="Yurt İçi"/>
    <s v="Türkiye"/>
  </r>
  <r>
    <s v="Q4"/>
    <x v="1"/>
    <x v="11"/>
    <m/>
    <s v="DOĞUŞ ÇAY VE GIDA MADD.ÜRT.PAZ.İTH.İHR.A.Ş"/>
    <s v="QH.02.001"/>
    <s v="Quest Panorama - Yazılım Bakımı, Yaşatma ve Merkezi Destek Hizmeti"/>
    <s v="Univera Doğuş Çay Projesi"/>
    <x v="12"/>
    <s v="Quest"/>
    <s v="Enterprise"/>
    <n v="502435"/>
    <m/>
    <n v="1"/>
    <m/>
    <m/>
    <m/>
    <m/>
    <m/>
    <n v="502435"/>
    <m/>
    <m/>
    <m/>
    <n v="1000003662"/>
    <m/>
    <m/>
    <s v="Doğuş Çay"/>
    <x v="0"/>
    <s v="Yeni Satış"/>
    <s v="Hizmet"/>
    <s v="Bakım ve Destek Hizmeti"/>
    <s v="Key Account"/>
    <x v="0"/>
    <x v="0"/>
    <s v="Yurt İçi"/>
    <s v="Türkiye"/>
  </r>
  <r>
    <s v="Q4"/>
    <x v="1"/>
    <x v="11"/>
    <m/>
    <s v="EFES VITANTA MOLDOVA BREWERY S.A"/>
    <s v="QH.02.001"/>
    <s v="Quest Panorama - Yazılım Bakımı, Yaşatma ve Merkezi Destek Hizmeti"/>
    <s v="Univera - Efes Moldova"/>
    <x v="19"/>
    <s v="Quest"/>
    <s v="Enterprise"/>
    <n v="31785.954099999999"/>
    <m/>
    <n v="1"/>
    <m/>
    <m/>
    <m/>
    <m/>
    <m/>
    <n v="31785.954099999999"/>
    <m/>
    <m/>
    <m/>
    <n v="1000003673"/>
    <m/>
    <m/>
    <s v="Efes International"/>
    <x v="0"/>
    <s v="Yenileme"/>
    <s v="Hizmet"/>
    <s v="Bakım ve Destek Hizmeti"/>
    <s v="Diğer"/>
    <x v="0"/>
    <x v="0"/>
    <s v="Yurt Dışı"/>
    <s v="Moldova"/>
  </r>
  <r>
    <s v="Q4"/>
    <x v="1"/>
    <x v="11"/>
    <m/>
    <s v="EFES VITANTA MOLDOVA BREWERY S.A"/>
    <s v="QH.02.001"/>
    <s v="Quest Panorama - Yazılım Bakımı, Yaşatma ve Merkezi Destek Hizmeti"/>
    <s v="Univera - Efes Moldova"/>
    <x v="19"/>
    <s v="Quest"/>
    <s v="Enterprise"/>
    <n v="31785.954099999999"/>
    <m/>
    <n v="1"/>
    <m/>
    <m/>
    <m/>
    <m/>
    <m/>
    <n v="31785.954099999999"/>
    <m/>
    <m/>
    <m/>
    <n v="1000003673"/>
    <m/>
    <m/>
    <s v="Efes International"/>
    <x v="0"/>
    <s v="Yenileme"/>
    <s v="Hizmet"/>
    <s v="Bakım ve Destek Hizmeti"/>
    <s v="Diğer"/>
    <x v="0"/>
    <x v="0"/>
    <s v="Yurt Dışı"/>
    <s v="Moldova"/>
  </r>
  <r>
    <s v="Q4"/>
    <x v="1"/>
    <x v="11"/>
    <m/>
    <s v="EFES VITANTA MOLDOVA BREWERY S.A"/>
    <s v="QH.02.001"/>
    <s v="Quest Panorama - Yazılım Bakımı, Yaşatma ve Merkezi Destek Hizmeti"/>
    <s v="Univera - Efes Moldova"/>
    <x v="19"/>
    <s v="Quest"/>
    <s v="Enterprise"/>
    <n v="31785.954099999999"/>
    <m/>
    <n v="1"/>
    <m/>
    <m/>
    <m/>
    <m/>
    <m/>
    <n v="31785.954099999999"/>
    <m/>
    <m/>
    <m/>
    <n v="1000003673"/>
    <m/>
    <m/>
    <s v="Efes International"/>
    <x v="0"/>
    <s v="Yenileme"/>
    <s v="Hizmet"/>
    <s v="Bakım ve Destek Hizmeti"/>
    <s v="Diğer"/>
    <x v="0"/>
    <x v="0"/>
    <s v="Yurt Dışı"/>
    <s v="Moldova"/>
  </r>
  <r>
    <s v="Q4"/>
    <x v="1"/>
    <x v="11"/>
    <m/>
    <s v="DOĞUŞ ÇAY VE GIDA MADD.ÜRT.PAZ.İTH.İHR.A.Ş"/>
    <s v="QH.01.001"/>
    <s v="Quest Panorama - Proje ve Ürün Yönetimi Danışmanlığı Hizmeti"/>
    <s v="Univera Doğuş Çay Projesi"/>
    <x v="12"/>
    <s v="Quest"/>
    <s v="Enterprise"/>
    <n v="19600"/>
    <m/>
    <n v="15"/>
    <m/>
    <m/>
    <m/>
    <m/>
    <m/>
    <n v="294000"/>
    <m/>
    <m/>
    <m/>
    <n v="1000003662"/>
    <m/>
    <m/>
    <s v="Doğuş Çay"/>
    <x v="0"/>
    <s v="Yeni Satış"/>
    <s v="Hizmet"/>
    <s v="Proje Yönetimi ve Danışmanlık"/>
    <s v="Key Account"/>
    <x v="0"/>
    <x v="0"/>
    <s v="Yurt İçi"/>
    <s v="Türkiye"/>
  </r>
  <r>
    <s v="Q4"/>
    <x v="1"/>
    <x v="11"/>
    <m/>
    <s v="ERBAK - ULUDAĞ PAZARLAMA SATIŞ VE DAĞITIM ANONİM ŞİRKETİ/SANAL POS"/>
    <s v="EH.05.001"/>
    <s v="Enroute Panorama - Yazılım Geliştirme Hizmeti"/>
    <s v="Univera - Uludağ İçecek"/>
    <x v="19"/>
    <s v="Enroute"/>
    <s v="Enterprise"/>
    <n v="11562.770322580645"/>
    <m/>
    <n v="15.5"/>
    <m/>
    <m/>
    <m/>
    <m/>
    <m/>
    <n v="179222.94"/>
    <m/>
    <m/>
    <m/>
    <n v="1000003176"/>
    <m/>
    <m/>
    <s v="Uludağ İçecek"/>
    <x v="0"/>
    <s v="Yeni Satış"/>
    <s v="Hizmet"/>
    <s v="Yazılım Geliştirme"/>
    <s v="Key Account"/>
    <x v="0"/>
    <x v="0"/>
    <s v="Yurt İçi"/>
    <s v="Türkiye"/>
  </r>
  <r>
    <s v="Q4"/>
    <x v="1"/>
    <x v="11"/>
    <m/>
    <s v="ERBAK - ULUDAĞ PAZARLAMA SATIŞ VE DAĞITIM ANONİM ŞİRKETİ/SANAL POS"/>
    <s v="EH.01.001"/>
    <s v="Enroute Panorama - Proje ve Ürün Yönetimi Danışmanlığı Hizmeti"/>
    <s v="Univera - Uludağ İçecek"/>
    <x v="19"/>
    <s v="Enroute"/>
    <s v="Enterprise"/>
    <n v="11562.77"/>
    <m/>
    <n v="2"/>
    <m/>
    <m/>
    <m/>
    <m/>
    <m/>
    <n v="23125.54"/>
    <m/>
    <m/>
    <m/>
    <n v="1000003176"/>
    <m/>
    <m/>
    <s v="Uludağ İçecek"/>
    <x v="0"/>
    <s v="Yeni Satış"/>
    <s v="Hizmet"/>
    <s v="Proje Yönetimi ve Danışmanlık"/>
    <s v="Key Account"/>
    <x v="0"/>
    <x v="0"/>
    <s v="Yurt İçi"/>
    <s v="Türkiye"/>
  </r>
  <r>
    <s v="Q4"/>
    <x v="1"/>
    <x v="11"/>
    <m/>
    <s v="ERBAK - ULUDAĞ PAZARLAMA SATIŞ VE DAĞITIM ANONİM ŞİRKETİ/SANAL POS"/>
    <s v="EH.01.001"/>
    <s v="Enroute Panorama - Proje ve Ürün Yönetimi Danışmanlığı Hizmeti"/>
    <s v="Univera - Uludağ İçecek"/>
    <x v="19"/>
    <s v="Enroute"/>
    <s v="Enterprise"/>
    <n v="11562.77"/>
    <m/>
    <n v="1"/>
    <m/>
    <m/>
    <m/>
    <m/>
    <m/>
    <n v="11562.77"/>
    <m/>
    <m/>
    <m/>
    <n v="1000003177"/>
    <m/>
    <m/>
    <s v="Uludağ İçecek"/>
    <x v="0"/>
    <s v="Yeni Satış"/>
    <s v="Hizmet"/>
    <s v="Proje Yönetimi ve Danışmanlık"/>
    <s v="Key Account"/>
    <x v="0"/>
    <x v="0"/>
    <s v="Yurt İçi"/>
    <s v="Türkiye"/>
  </r>
  <r>
    <s v="Q4"/>
    <x v="1"/>
    <x v="11"/>
    <m/>
    <s v="YUSUF ALDEMİR (ALDEMİR BİLİŞİM HizmetLERİ VE DANIŞMANLIK)"/>
    <s v="WProje Yönetimi.01.006"/>
    <s v="Webplus Distribution Satış-Dağıtım Yazılımı (Light)"/>
    <s v="Univera - Kanal"/>
    <x v="20"/>
    <s v="Enroute"/>
    <s v="Webplus"/>
    <n v="3000"/>
    <m/>
    <n v="1"/>
    <m/>
    <m/>
    <m/>
    <m/>
    <m/>
    <n v="3000"/>
    <m/>
    <m/>
    <m/>
    <n v="1000003702"/>
    <m/>
    <m/>
    <s v="Aldemir Bilişim"/>
    <x v="0"/>
    <s v="Yeni Satış"/>
    <s v="Lisans"/>
    <s v="Lisans Satışı"/>
    <s v="Diğer"/>
    <x v="1"/>
    <x v="3"/>
    <s v="Yurt İçi"/>
    <s v="Türkiye"/>
  </r>
  <r>
    <s v="Q4"/>
    <x v="1"/>
    <x v="11"/>
    <m/>
    <s v="YUSUF ALDEMİR (ALDEMİR BİLİŞİM HizmetLERİ VE DANIŞMANLIK)"/>
    <s v="WProje Yönetimi.01.006"/>
    <s v="Webplus Distribution Satış-Dağıtım Yazılımı (Light)"/>
    <s v="Univera - Kanal"/>
    <x v="20"/>
    <s v="Enroute"/>
    <s v="Webplus"/>
    <n v="3000"/>
    <m/>
    <n v="1"/>
    <m/>
    <m/>
    <m/>
    <m/>
    <m/>
    <n v="3000"/>
    <m/>
    <m/>
    <m/>
    <n v="1000003700"/>
    <m/>
    <m/>
    <s v="Aldemir Bilişim"/>
    <x v="0"/>
    <s v="Yeni Satış"/>
    <s v="Lisans"/>
    <s v="Lisans Satışı"/>
    <s v="Diğer"/>
    <x v="1"/>
    <x v="3"/>
    <s v="Yurt İçi"/>
    <s v="Türkiye"/>
  </r>
  <r>
    <s v="Q4"/>
    <x v="1"/>
    <x v="11"/>
    <m/>
    <s v="AGROMİRA TARIM ÜRÜNLERİ GIDA SAN.TİC. ANONİM ŞİRKETİ"/>
    <s v="SH.02.001"/>
    <s v="Stokbar Panorama - Yazılım Bakımı Hizmeti"/>
    <s v="Univera - Sbr Tarım Ürünleri"/>
    <x v="18"/>
    <s v="Stokbar"/>
    <s v="Standart"/>
    <n v="34399.47"/>
    <m/>
    <n v="1"/>
    <m/>
    <m/>
    <m/>
    <m/>
    <m/>
    <n v="34399.47"/>
    <m/>
    <m/>
    <m/>
    <n v="1000003717"/>
    <m/>
    <m/>
    <s v="SBR - Agromira"/>
    <x v="0"/>
    <s v="Yenileme"/>
    <s v="Hizmet"/>
    <s v="Bakım ve Destek Hizmeti"/>
    <s v="Diğer"/>
    <x v="0"/>
    <x v="0"/>
    <s v="Yurt İçi"/>
    <s v="Türkiye"/>
  </r>
  <r>
    <s v="Q4"/>
    <x v="1"/>
    <x v="11"/>
    <m/>
    <s v="SBR TARIM ÜRÜNLERİ GIDA SANAYİ VE TİCARET A.Ş."/>
    <s v="SH.02.001"/>
    <s v="Stokbar Panorama - Yazılım Bakımı Hizmeti"/>
    <s v="Univera - Sbr Tarım Ürünleri"/>
    <x v="18"/>
    <s v="Stokbar"/>
    <s v="Standart"/>
    <n v="322413"/>
    <m/>
    <n v="1"/>
    <m/>
    <m/>
    <m/>
    <m/>
    <m/>
    <n v="322413"/>
    <m/>
    <m/>
    <m/>
    <n v="1000003718"/>
    <m/>
    <m/>
    <s v="SBR - Agromira"/>
    <x v="0"/>
    <s v="Yenileme"/>
    <s v="Hizmet"/>
    <s v="Bakım ve Destek Hizmeti"/>
    <s v="Diğer"/>
    <x v="0"/>
    <x v="0"/>
    <s v="Yurt İçi"/>
    <s v="Türkiye"/>
  </r>
  <r>
    <s v="Q4"/>
    <x v="1"/>
    <x v="11"/>
    <m/>
    <s v="AGROMİRA TARIM ÜRÜNLERİ GIDA SAN.TİC. ANONİM ŞİRKETİ"/>
    <s v="SH.03.004"/>
    <s v="Stokbar Panorama - Çağrı Merkezi Hizmeti (Depo/Lokasyon)"/>
    <s v="Univera - Sbr Tarım Ürünleri"/>
    <x v="18"/>
    <s v="Stokbar"/>
    <s v="Standart"/>
    <n v="50074.15"/>
    <m/>
    <n v="1"/>
    <m/>
    <m/>
    <m/>
    <m/>
    <m/>
    <n v="50074.15"/>
    <m/>
    <m/>
    <m/>
    <n v="1000003717"/>
    <m/>
    <m/>
    <s v="SBR - Agromira"/>
    <x v="0"/>
    <s v="Yenileme"/>
    <s v="Hizmet"/>
    <s v="Çağrı Merkezi"/>
    <s v="Diğer"/>
    <x v="0"/>
    <x v="0"/>
    <s v="Yurt İçi"/>
    <s v="Türkiye"/>
  </r>
  <r>
    <s v="Q4"/>
    <x v="1"/>
    <x v="11"/>
    <m/>
    <s v="SBR TARIM ÜRÜNLERİ GIDA SANAYİ VE TİCARET A.Ş."/>
    <s v="SH.03.004"/>
    <s v="Stokbar Panorama - Çağrı Merkezi Hizmeti (Depo/Lokasyon)"/>
    <s v="Univera - Sbr Tarım Ürünleri"/>
    <x v="18"/>
    <s v="Stokbar"/>
    <s v="Standart"/>
    <n v="38547.599999999999"/>
    <m/>
    <n v="1"/>
    <m/>
    <m/>
    <m/>
    <m/>
    <m/>
    <n v="38547.599999999999"/>
    <m/>
    <m/>
    <m/>
    <n v="1000003718"/>
    <m/>
    <m/>
    <s v="SBR - Agromira"/>
    <x v="0"/>
    <s v="Yenileme"/>
    <s v="Hizmet"/>
    <s v="Çağrı Merkezi"/>
    <s v="Diğer"/>
    <x v="0"/>
    <x v="0"/>
    <s v="Yurt İçi"/>
    <s v="Türkiye"/>
  </r>
  <r>
    <s v="Q4"/>
    <x v="1"/>
    <x v="11"/>
    <m/>
    <s v="MİYA OTOMASYON VE BARKOD BILISIM SISTEMLERI SAN TİC. VE L.T.D. STI."/>
    <s v="SMH.02.001"/>
    <s v="StockMate Yazılım Bakımı Hizmeti"/>
    <s v="Univera - Kanal"/>
    <x v="20"/>
    <s v="Stokbar"/>
    <s v="Stockmate"/>
    <n v="27170"/>
    <m/>
    <n v="1"/>
    <m/>
    <m/>
    <m/>
    <m/>
    <m/>
    <n v="27170"/>
    <m/>
    <m/>
    <m/>
    <n v="1000003723"/>
    <m/>
    <m/>
    <s v="Miya"/>
    <x v="0"/>
    <s v="Yeni Satış"/>
    <s v="Hizmet"/>
    <s v="Bakım ve Destek Hizmeti"/>
    <s v="Diğer"/>
    <x v="1"/>
    <x v="1"/>
    <s v="Yurt İçi"/>
    <s v="Türkiye"/>
  </r>
  <r>
    <s v="Q4"/>
    <x v="1"/>
    <x v="11"/>
    <m/>
    <s v="MİYA OTOMASYON VE BARKOD BILISIM SISTEMLERI SAN TİC. VE L.T.D. STI."/>
    <s v="SMY.02.001"/>
    <s v="StockMate Mobile Depo Personeli El Terminali Yazılımı"/>
    <s v="Univera - Kanal"/>
    <x v="20"/>
    <s v="Stokbar"/>
    <s v="Stockmate"/>
    <n v="9750"/>
    <m/>
    <n v="2"/>
    <m/>
    <m/>
    <m/>
    <m/>
    <m/>
    <n v="19500"/>
    <m/>
    <m/>
    <m/>
    <n v="1000003723"/>
    <m/>
    <m/>
    <s v="Miya"/>
    <x v="0"/>
    <s v="Yeni Satış"/>
    <s v="Lisans"/>
    <s v="Lisans Satışı"/>
    <s v="Diğer"/>
    <x v="1"/>
    <x v="1"/>
    <s v="Yurt İçi"/>
    <s v="Türkiye"/>
  </r>
  <r>
    <s v="Q4"/>
    <x v="1"/>
    <x v="11"/>
    <m/>
    <s v="MİYA OTOMASYON VE BARKOD BILISIM SISTEMLERI SAN TİC. VE L.T.D. STI."/>
    <s v="SMY.01.003"/>
    <s v="StockMate Ek Kullanıcı Yazılımı (+1)"/>
    <s v="Univera - Kanal"/>
    <x v="20"/>
    <s v="Stokbar"/>
    <s v="Stockmate"/>
    <n v="6500"/>
    <m/>
    <n v="2"/>
    <m/>
    <m/>
    <m/>
    <m/>
    <m/>
    <n v="13000"/>
    <m/>
    <m/>
    <m/>
    <n v="1000003723"/>
    <m/>
    <m/>
    <s v="Miya"/>
    <x v="0"/>
    <s v="Yeni Satış"/>
    <s v="Lisans"/>
    <s v="Lisans Satışı"/>
    <s v="Diğer"/>
    <x v="1"/>
    <x v="1"/>
    <s v="Yurt İçi"/>
    <s v="Türkiye"/>
  </r>
  <r>
    <s v="Q4"/>
    <x v="1"/>
    <x v="11"/>
    <m/>
    <s v="MİYA OTOMASYON VE BARKOD BILISIM SISTEMLERI SAN TİC. VE L.T.D. STI."/>
    <s v="SMY.01.002"/>
    <s v="StockMate Dağıtım Kanalı / Tesis Yazılımı"/>
    <s v="Univera - Kanal"/>
    <x v="20"/>
    <s v="Stokbar"/>
    <s v="Stockmate"/>
    <n v="45500"/>
    <m/>
    <n v="2"/>
    <m/>
    <m/>
    <m/>
    <m/>
    <m/>
    <n v="91000"/>
    <m/>
    <m/>
    <m/>
    <n v="1000003723"/>
    <m/>
    <m/>
    <s v="Miya"/>
    <x v="0"/>
    <s v="Yeni Satış"/>
    <s v="Lisans"/>
    <s v="Lisans Satışı"/>
    <s v="Diğer"/>
    <x v="1"/>
    <x v="1"/>
    <s v="Yurt İçi"/>
    <s v="Türkiye"/>
  </r>
  <r>
    <s v="Q4"/>
    <x v="1"/>
    <x v="11"/>
    <m/>
    <s v="Lomisi JSC Efes Gürcistan"/>
    <s v="QH.06.001"/>
    <s v="Quest Panorama - Yazılım Geliştirme Hizmeti"/>
    <s v="Univera - Efes Gürcistan"/>
    <x v="19"/>
    <s v="Quest"/>
    <s v="Enterprise"/>
    <n v="105771.0962"/>
    <m/>
    <n v="1"/>
    <m/>
    <m/>
    <m/>
    <m/>
    <m/>
    <n v="105771.0962"/>
    <m/>
    <m/>
    <m/>
    <n v="1000003724"/>
    <m/>
    <m/>
    <s v="Efes International"/>
    <x v="0"/>
    <s v="Yenileme"/>
    <s v="Hizmet"/>
    <s v="Yazılım Geliştirme"/>
    <s v="Diğer"/>
    <x v="0"/>
    <x v="0"/>
    <s v="Yurt Dışı"/>
    <s v="Gürcistan"/>
  </r>
  <r>
    <s v="Q4"/>
    <x v="1"/>
    <x v="11"/>
    <m/>
    <s v="DÜZEY TÜKETİM MALLARI SAN. PAZARLAMA VE TİC. A.Ş."/>
    <s v="EH.05.001"/>
    <s v="Enroute Panorama - Yazılım Geliştirme Hizmeti"/>
    <s v="Univera - Düzey Tüketim"/>
    <x v="18"/>
    <s v="Enroute"/>
    <s v="Enterprise"/>
    <n v="19845"/>
    <m/>
    <n v="5.5"/>
    <m/>
    <m/>
    <m/>
    <m/>
    <m/>
    <n v="109147.5"/>
    <m/>
    <m/>
    <m/>
    <n v="1000003219"/>
    <m/>
    <m/>
    <s v="Düzey"/>
    <x v="0"/>
    <s v="Yeni Satış"/>
    <s v="Hizmet"/>
    <s v="Yazılım Geliştirme"/>
    <s v="Key Account"/>
    <x v="0"/>
    <x v="0"/>
    <s v="Yurt İçi"/>
    <s v="Türkiye"/>
  </r>
  <r>
    <s v="Q4"/>
    <x v="1"/>
    <x v="11"/>
    <m/>
    <s v="ERBAK - ULUDAĞ PAZARLAMA SATIŞ VE DAĞITIM ANONİM ŞİRKETİ/SANAL POS"/>
    <s v="EH.05.001"/>
    <s v="Enroute Panorama - Yazılım Geliştirme Hizmeti"/>
    <s v="Univera - Uludağ İçecek"/>
    <x v="19"/>
    <s v="Enroute"/>
    <s v="Enterprise"/>
    <n v="11562.772000000001"/>
    <m/>
    <n v="2.5"/>
    <m/>
    <m/>
    <m/>
    <m/>
    <m/>
    <n v="28906.93"/>
    <m/>
    <m/>
    <m/>
    <n v="1000003177"/>
    <m/>
    <m/>
    <s v="Uludağ İçecek"/>
    <x v="0"/>
    <s v="Yeni Satış"/>
    <s v="Hizmet"/>
    <s v="Yazılım Geliştirme"/>
    <s v="Key Account"/>
    <x v="0"/>
    <x v="0"/>
    <s v="Yurt İçi"/>
    <s v="Türkiye"/>
  </r>
  <r>
    <s v="Q4"/>
    <x v="1"/>
    <x v="11"/>
    <m/>
    <s v="ERBAK - ULUDAĞ PAZARLAMA SATIŞ VE DAĞITIM ANONİM ŞİRKETİ/SANAL POS"/>
    <s v="EH.05.001"/>
    <s v="Enroute Panorama - Yazılım Geliştirme Hizmeti"/>
    <s v="Univera - Uludağ İçecek"/>
    <x v="19"/>
    <s v="Enroute"/>
    <s v="Enterprise"/>
    <n v="11562.772000000001"/>
    <m/>
    <n v="2.5"/>
    <m/>
    <m/>
    <m/>
    <m/>
    <m/>
    <n v="28906.93"/>
    <m/>
    <m/>
    <m/>
    <n v="1000003178"/>
    <m/>
    <m/>
    <s v="Uludağ İçecek"/>
    <x v="0"/>
    <s v="Yeni Satış"/>
    <s v="Hizmet"/>
    <s v="Yazılım Geliştirme"/>
    <s v="Key Account"/>
    <x v="0"/>
    <x v="0"/>
    <s v="Yurt İçi"/>
    <s v="Türkiye"/>
  </r>
  <r>
    <s v="Q4"/>
    <x v="1"/>
    <x v="11"/>
    <m/>
    <s v="ERBAK - ULUDAĞ PAZARLAMA SATIŞ VE DAĞITIM ANONİM ŞİRKETİ/SANAL POS"/>
    <s v="EH.05.001"/>
    <s v="Enroute Panorama - Yazılım Geliştirme Hizmeti"/>
    <s v="Univera - Uludağ İçecek"/>
    <x v="19"/>
    <s v="Enroute"/>
    <s v="Enterprise"/>
    <n v="11562.768683274022"/>
    <m/>
    <n v="2.81"/>
    <m/>
    <m/>
    <m/>
    <m/>
    <m/>
    <n v="32491.38"/>
    <m/>
    <m/>
    <m/>
    <n v="1000003179"/>
    <m/>
    <m/>
    <s v="Uludağ İçecek"/>
    <x v="0"/>
    <s v="Yeni Satış"/>
    <s v="Hizmet"/>
    <s v="Yazılım Geliştirme"/>
    <s v="Key Account"/>
    <x v="0"/>
    <x v="0"/>
    <s v="Yurt İçi"/>
    <s v="Türkiye"/>
  </r>
  <r>
    <s v="Q4"/>
    <x v="1"/>
    <x v="11"/>
    <m/>
    <s v="ERBAK - ULUDAĞ PAZARLAMA SATIŞ VE DAĞITIM ANONİM ŞİRKETİ/SANAL POS"/>
    <s v="EH.05.001"/>
    <s v="Enroute Panorama - Yazılım Geliştirme Hizmeti"/>
    <s v="Univera - Uludağ İçecek"/>
    <x v="19"/>
    <s v="Enroute"/>
    <s v="Enterprise"/>
    <n v="11562.770270270272"/>
    <m/>
    <n v="5.18"/>
    <m/>
    <m/>
    <m/>
    <m/>
    <m/>
    <n v="59895.15"/>
    <m/>
    <m/>
    <m/>
    <n v="1000003180"/>
    <m/>
    <m/>
    <s v="Uludağ İçecek"/>
    <x v="0"/>
    <s v="Yeni Satış"/>
    <s v="Hizmet"/>
    <s v="Yazılım Geliştirme"/>
    <s v="Key Account"/>
    <x v="0"/>
    <x v="0"/>
    <s v="Yurt İçi"/>
    <s v="Türkiye"/>
  </r>
  <r>
    <s v="Q4"/>
    <x v="1"/>
    <x v="11"/>
    <m/>
    <s v="ERBAK - ULUDAĞ PAZARLAMA SATIŞ VE DAĞITIM ANONİM ŞİRKETİ/SANAL POS"/>
    <s v="EH.05.001"/>
    <s v="Enroute Panorama - Yazılım Geliştirme Hizmeti"/>
    <s v="Univera - Uludağ İçecek"/>
    <x v="19"/>
    <s v="Enroute"/>
    <s v="Enterprise"/>
    <n v="11562.771111111111"/>
    <m/>
    <n v="4.5"/>
    <m/>
    <m/>
    <m/>
    <m/>
    <m/>
    <n v="52032.47"/>
    <m/>
    <m/>
    <m/>
    <n v="1000003182"/>
    <m/>
    <m/>
    <s v="Uludağ İçecek"/>
    <x v="0"/>
    <s v="Yeni Satış"/>
    <s v="Hizmet"/>
    <s v="Yazılım Geliştirme"/>
    <s v="Key Account"/>
    <x v="0"/>
    <x v="0"/>
    <s v="Yurt İçi"/>
    <s v="Türkiye"/>
  </r>
  <r>
    <s v="Q4"/>
    <x v="1"/>
    <x v="11"/>
    <m/>
    <s v="Mey İçki Sanayi ve Ticaret A.Ş."/>
    <s v="EH.03.003"/>
    <s v="Enroute Panorama - Uzman Destek Hizmeti"/>
    <s v="Univera - Mey İçki"/>
    <x v="18"/>
    <s v="Enroute"/>
    <s v="Enterprise"/>
    <n v="90000"/>
    <m/>
    <n v="1"/>
    <m/>
    <m/>
    <m/>
    <m/>
    <m/>
    <n v="90000"/>
    <m/>
    <m/>
    <m/>
    <n v="1000003201"/>
    <m/>
    <m/>
    <s v="Mey İçki"/>
    <x v="0"/>
    <s v="Yenileme"/>
    <s v="Hizmet"/>
    <s v="Uzman Destek Hizmeti"/>
    <s v="Key Account"/>
    <x v="0"/>
    <x v="0"/>
    <s v="Yurt İçi"/>
    <s v="Türkiye"/>
  </r>
  <r>
    <s v="Q4"/>
    <x v="1"/>
    <x v="11"/>
    <m/>
    <s v="DÜZEY TÜKETİM MALLARI SAN. PAZARLAMA VE TİC. A.Ş."/>
    <s v="EH.01.001"/>
    <s v="Enroute Panorama - Proje ve Ürün Yönetimi Danışmanlığı Hizmeti"/>
    <s v="Univera - Düzey Tüketim"/>
    <x v="18"/>
    <s v="Enroute"/>
    <s v="Enterprise"/>
    <n v="22050"/>
    <m/>
    <n v="2"/>
    <m/>
    <m/>
    <m/>
    <m/>
    <m/>
    <n v="44100"/>
    <m/>
    <m/>
    <m/>
    <n v="1000003219"/>
    <m/>
    <m/>
    <s v="Düzey"/>
    <x v="0"/>
    <s v="Yeni Satış"/>
    <s v="Hizmet"/>
    <s v="Proje Yönetimi ve Danışmanlık"/>
    <s v="Key Account"/>
    <x v="0"/>
    <x v="0"/>
    <s v="Yurt İçi"/>
    <s v="Türkiye"/>
  </r>
  <r>
    <s v="Q4"/>
    <x v="1"/>
    <x v="11"/>
    <m/>
    <s v="ERBAK - ULUDAĞ PAZARLAMA SATIŞ VE DAĞITIM ANONİM ŞİRKETİ/SANAL POS"/>
    <s v="EH.01.001"/>
    <s v="Enroute Panorama - Proje ve Ürün Yönetimi Danışmanlığı Hizmeti"/>
    <s v="Univera - Uludağ İçecek"/>
    <x v="19"/>
    <s v="Enroute"/>
    <s v="Enterprise"/>
    <n v="11562.77"/>
    <m/>
    <n v="1"/>
    <m/>
    <m/>
    <m/>
    <m/>
    <m/>
    <n v="11562.77"/>
    <m/>
    <m/>
    <m/>
    <n v="1000003182"/>
    <m/>
    <m/>
    <s v="Uludağ İçecek"/>
    <x v="0"/>
    <s v="Yeni Satış"/>
    <s v="Hizmet"/>
    <s v="Proje Yönetimi ve Danışmanlık"/>
    <s v="Key Account"/>
    <x v="0"/>
    <x v="0"/>
    <s v="Yurt İçi"/>
    <s v="Türkiye"/>
  </r>
  <r>
    <s v="Q4"/>
    <x v="1"/>
    <x v="11"/>
    <m/>
    <s v="KENT GIDA MADDELERİ SAN VE TİC.AŞ."/>
    <s v="EH.01.001"/>
    <s v="Enroute Panorama - Proje ve Ürün Yönetimi Danışmanlığı Hizmeti"/>
    <s v="Univera - Kent Gıda"/>
    <x v="12"/>
    <s v="Enroute"/>
    <s v="Enterprise"/>
    <n v="24500"/>
    <m/>
    <n v="2"/>
    <m/>
    <m/>
    <m/>
    <m/>
    <m/>
    <n v="49000"/>
    <m/>
    <m/>
    <m/>
    <s v="1000003236"/>
    <m/>
    <m/>
    <s v="Mondelez"/>
    <x v="0"/>
    <s v="Yeni Satış"/>
    <s v="Hizmet"/>
    <s v="Proje Yönetimi ve Danışmanlık"/>
    <s v="Key Account"/>
    <x v="0"/>
    <x v="0"/>
    <s v="Yurt İçi"/>
    <s v="Türkiye"/>
  </r>
  <r>
    <s v="Q4"/>
    <x v="1"/>
    <x v="11"/>
    <m/>
    <s v="Mey İçki Sanayi ve Ticaret A.Ş."/>
    <s v="EH.06.001"/>
    <s v="Enroute Panorama - Hosting Hizmeti"/>
    <s v="Univera - Mey İçki"/>
    <x v="18"/>
    <s v="Hosting"/>
    <s v="Enroute"/>
    <n v="389007"/>
    <m/>
    <n v="1"/>
    <m/>
    <m/>
    <m/>
    <m/>
    <m/>
    <n v="389007"/>
    <m/>
    <m/>
    <m/>
    <n v="1000003202"/>
    <m/>
    <m/>
    <s v="Mey İçki"/>
    <x v="0"/>
    <s v="Yenileme"/>
    <s v="Hizmet"/>
    <s v="Hosting"/>
    <s v="Key Account"/>
    <x v="0"/>
    <x v="0"/>
    <s v="Yurt İçi"/>
    <s v="Türkiye"/>
  </r>
  <r>
    <s v="Q4"/>
    <x v="1"/>
    <x v="11"/>
    <m/>
    <s v="MİYA OTOMASYON VE BARKOD BILISIM SISTEMLERI SAN TİC. VE L.T.D. STI."/>
    <s v="WPH.02.001"/>
    <s v="Webplus Yazılım Bakımı Hizmeti"/>
    <s v="Univera - Kanal"/>
    <x v="20"/>
    <s v="Enroute"/>
    <s v="Webplus"/>
    <n v="3432"/>
    <m/>
    <n v="1"/>
    <m/>
    <m/>
    <m/>
    <m/>
    <m/>
    <n v="3432"/>
    <m/>
    <m/>
    <m/>
    <n v="1000003777"/>
    <m/>
    <m/>
    <s v="Miya"/>
    <x v="0"/>
    <s v="Yeni Satış"/>
    <s v="Hizmet"/>
    <s v="Bakım ve Destek Hizmeti"/>
    <s v="Diğer"/>
    <x v="1"/>
    <x v="1"/>
    <s v="Yurt İçi"/>
    <s v="Türkiye"/>
  </r>
  <r>
    <s v="Q4"/>
    <x v="1"/>
    <x v="11"/>
    <m/>
    <s v="MİYA OTOMASYON VE BARKOD BILISIM SISTEMLERI SAN TİC. VE L.T.D. STI."/>
    <s v="WProje Yönetimi.01.007"/>
    <s v="Webplus E-Dönüşüm Yazılımı"/>
    <s v="Univera - Kanal"/>
    <x v="20"/>
    <s v="Enroute"/>
    <s v="Webplus"/>
    <n v="15600"/>
    <m/>
    <n v="1"/>
    <m/>
    <m/>
    <m/>
    <m/>
    <m/>
    <n v="15600"/>
    <m/>
    <m/>
    <m/>
    <n v="1000003777"/>
    <m/>
    <m/>
    <s v="Miya"/>
    <x v="0"/>
    <s v="Yeni Satış"/>
    <s v="Lisans"/>
    <s v="Lisans Satışı"/>
    <s v="Diğer"/>
    <x v="1"/>
    <x v="1"/>
    <s v="Yurt İçi"/>
    <s v="Türkiye"/>
  </r>
  <r>
    <s v="Q4"/>
    <x v="1"/>
    <x v="11"/>
    <m/>
    <s v="ERBAK - ULUDAĞ PAZARLAMA SATIŞ VE DAĞITIM ANONİM ŞİRKETİ"/>
    <s v="UH.01.002"/>
    <s v="Unidox Kontör"/>
    <s v="Univera Kontör Satışı"/>
    <x v="21"/>
    <s v="E-Dönüşüm"/>
    <s v="Unidox"/>
    <n v="0.25"/>
    <m/>
    <n v="7000000"/>
    <m/>
    <m/>
    <m/>
    <m/>
    <m/>
    <n v="1750000"/>
    <m/>
    <m/>
    <m/>
    <n v="1000003789"/>
    <m/>
    <m/>
    <s v="Uludağ İçecek"/>
    <x v="0"/>
    <s v="Yeni Satış"/>
    <s v="Kontor"/>
    <s v="Kontor Satışı"/>
    <s v="Key Account"/>
    <x v="0"/>
    <x v="0"/>
    <s v="Yurt İçi"/>
    <s v="Türkiye"/>
  </r>
  <r>
    <s v="Q4"/>
    <x v="1"/>
    <x v="11"/>
    <m/>
    <s v="MİYA OTOMASYON VE BARKOD BILISIM SISTEMLERI SAN TİC. VE L.T.D. STI."/>
    <s v="UH.01.002"/>
    <s v="Unidox Kontör"/>
    <s v="Univera - Kanal"/>
    <x v="20"/>
    <s v="E-Dönüşüm"/>
    <s v="Unidox"/>
    <n v="9262.5"/>
    <m/>
    <n v="1"/>
    <m/>
    <m/>
    <m/>
    <m/>
    <m/>
    <n v="9262.5"/>
    <m/>
    <m/>
    <m/>
    <n v="1000003787"/>
    <m/>
    <m/>
    <s v="Miya"/>
    <x v="0"/>
    <s v="Yeni Satış"/>
    <s v="Kontor"/>
    <s v="Kontor Satışı"/>
    <s v="Diğer"/>
    <x v="1"/>
    <x v="1"/>
    <s v="Yurt İçi"/>
    <s v="Türkiye"/>
  </r>
  <r>
    <s v="Q4"/>
    <x v="1"/>
    <x v="11"/>
    <m/>
    <s v="MİYA OTOMASYON VE BARKOD BILISIM SISTEMLERI SAN TİC. VE L.T.D. STI."/>
    <s v="UH.01.002"/>
    <s v="Unidox Kontör"/>
    <s v="Univera - Kanal"/>
    <x v="20"/>
    <s v="E-Dönüşüm"/>
    <s v="Unidox"/>
    <n v="51797.25"/>
    <m/>
    <n v="1"/>
    <m/>
    <m/>
    <m/>
    <m/>
    <m/>
    <n v="51797.25"/>
    <m/>
    <m/>
    <m/>
    <n v="1000003774"/>
    <m/>
    <m/>
    <s v="Miya"/>
    <x v="0"/>
    <s v="Yeni Satış"/>
    <s v="Kontor"/>
    <s v="Kontor Satışı"/>
    <s v="Diğer"/>
    <x v="1"/>
    <x v="1"/>
    <s v="Yurt İçi"/>
    <s v="Türkiye"/>
  </r>
  <r>
    <s v="Q4"/>
    <x v="1"/>
    <x v="11"/>
    <m/>
    <s v="MİYA OTOMASYON VE BARKOD BILISIM SISTEMLERI SAN TİC. VE L.T.D. STI."/>
    <s v="UH.01.002"/>
    <s v="Unidox Kontör"/>
    <s v="Univera - Kanal"/>
    <x v="20"/>
    <s v="E-Dönüşüm"/>
    <s v="Unidox"/>
    <n v="2.2599999999999998"/>
    <m/>
    <n v="10000"/>
    <m/>
    <m/>
    <m/>
    <m/>
    <m/>
    <n v="22600"/>
    <m/>
    <m/>
    <m/>
    <n v="1000003770"/>
    <m/>
    <m/>
    <s v="Miya"/>
    <x v="0"/>
    <s v="Yeni Satış"/>
    <s v="Kontor"/>
    <s v="Kontor Satışı"/>
    <s v="Diğer"/>
    <x v="1"/>
    <x v="1"/>
    <s v="Yurt İçi"/>
    <s v="Türkiye"/>
  </r>
  <r>
    <s v="Q4"/>
    <x v="1"/>
    <x v="11"/>
    <m/>
    <s v="DOĞUŞ ÇAY VE GIDA MADD.ÜRT.PAZ.İTH.İHR.A.Ş"/>
    <s v="SH.02.001"/>
    <s v="Stokbar Panorama - Yazılım Bakımı Hizmeti"/>
    <s v="Univera Doğuş Çay Projesi"/>
    <x v="13"/>
    <s v="Stokbar"/>
    <s v="Standart"/>
    <n v="31128.47"/>
    <m/>
    <n v="23"/>
    <m/>
    <m/>
    <m/>
    <m/>
    <m/>
    <n v="715954.81"/>
    <m/>
    <m/>
    <m/>
    <n v="1000003791"/>
    <m/>
    <m/>
    <s v="Doğuş Çay"/>
    <x v="0"/>
    <s v="Yenileme"/>
    <s v="Hizmet"/>
    <s v="Bakım ve Destek Hizmeti"/>
    <s v="Key Account"/>
    <x v="0"/>
    <x v="0"/>
    <s v="Yurt İçi"/>
    <s v="Türkiye"/>
  </r>
  <r>
    <s v="Q4"/>
    <x v="1"/>
    <x v="11"/>
    <m/>
    <s v="DOĞUŞ ÇAY VE GIDA MADD.ÜRT.PAZ.İTH.İHR.A.Ş"/>
    <s v="SH.02.001"/>
    <s v="Stokbar Panorama - Yazılım Bakımı Hizmeti"/>
    <s v="Univera Doğuş Çay Projesi"/>
    <x v="13"/>
    <s v="Stokbar"/>
    <s v="Standart"/>
    <n v="547942.93999999994"/>
    <m/>
    <n v="1"/>
    <m/>
    <m/>
    <m/>
    <m/>
    <m/>
    <n v="547942.93999999994"/>
    <m/>
    <m/>
    <m/>
    <n v="1000003791"/>
    <m/>
    <m/>
    <s v="Doğuş Çay"/>
    <x v="0"/>
    <s v="Yenileme"/>
    <s v="Hizmet"/>
    <s v="Bakım ve Destek Hizmeti"/>
    <s v="Key Account"/>
    <x v="0"/>
    <x v="0"/>
    <s v="Yurt İçi"/>
    <s v="Türkiye"/>
  </r>
  <r>
    <s v="Q4"/>
    <x v="1"/>
    <x v="11"/>
    <m/>
    <s v="DOĞUŞ ÇAY VE GIDA MADD.ÜRT.PAZ.İTH.İHR.A.Ş"/>
    <s v="SH.02.001"/>
    <s v="Stokbar Panorama - Yazılım Bakımı Hizmeti"/>
    <s v="Univera Doğuş Çay Projesi"/>
    <x v="12"/>
    <s v="Stokbar"/>
    <s v="Standart"/>
    <n v="1353304.62"/>
    <m/>
    <n v="1"/>
    <m/>
    <m/>
    <m/>
    <m/>
    <m/>
    <n v="1353304.62"/>
    <m/>
    <m/>
    <m/>
    <n v="1000003788"/>
    <m/>
    <m/>
    <s v="Doğuş Çay"/>
    <x v="0"/>
    <s v="Yenileme"/>
    <s v="Hizmet"/>
    <s v="Bakım ve Destek Hizmeti"/>
    <s v="Key Account"/>
    <x v="0"/>
    <x v="0"/>
    <s v="Yurt İçi"/>
    <s v="Türkiye"/>
  </r>
  <r>
    <s v="Q4"/>
    <x v="1"/>
    <x v="11"/>
    <m/>
    <s v="FELDA IFFCO Gıda San. ve Tic. A.Ş."/>
    <s v="SH.02.001"/>
    <s v="Stokbar Panorama - Yazılım Bakımı Hizmeti"/>
    <s v="Univera - FELDA IFFCO"/>
    <x v="13"/>
    <s v="Stokbar"/>
    <s v="Standart"/>
    <n v="141979.20000000001"/>
    <m/>
    <n v="1"/>
    <m/>
    <m/>
    <m/>
    <m/>
    <m/>
    <n v="141979.20000000001"/>
    <m/>
    <m/>
    <m/>
    <n v="1000003782"/>
    <m/>
    <m/>
    <s v="Felda - Iffco"/>
    <x v="0"/>
    <s v="Yenileme"/>
    <s v="Hizmet"/>
    <s v="Bakım ve Destek Hizmeti"/>
    <s v="Diğer"/>
    <x v="0"/>
    <x v="0"/>
    <s v="Yurt İçi"/>
    <s v="Türkiye"/>
  </r>
  <r>
    <s v="Q4"/>
    <x v="1"/>
    <x v="11"/>
    <m/>
    <s v="Turkuaz Trade LLC"/>
    <s v="OH.02.001"/>
    <s v="Outsource Yazılım Bakımı Hizmeti"/>
    <s v="Univera - Turkuaz - Kazakistan"/>
    <x v="19"/>
    <s v="Enroute"/>
    <s v="Outsource - Hizmet"/>
    <n v="223243.8"/>
    <m/>
    <n v="1"/>
    <m/>
    <m/>
    <m/>
    <m/>
    <m/>
    <n v="223243.8"/>
    <m/>
    <m/>
    <m/>
    <n v="1000003768"/>
    <m/>
    <m/>
    <s v="Turkuaz"/>
    <x v="3"/>
    <s v="Yeni Satış"/>
    <s v="Hizmet"/>
    <s v="Yazılım Geliştirme"/>
    <s v="Diğer"/>
    <x v="0"/>
    <x v="0"/>
    <s v="Yurt Dışı"/>
    <s v="Kırgızistan"/>
  </r>
  <r>
    <s v="Q4"/>
    <x v="1"/>
    <x v="11"/>
    <m/>
    <s v="BROWN FORMAN İÇKİ TİC. LTD. ŞTİ."/>
    <s v="EH.02.014"/>
    <s v="Enroute PANORAMA BUSİNESS ANALYTİCS  (QSENSE) KULLANICI YazılımI BakımI"/>
    <s v="Univera - Brown Forman"/>
    <x v="12"/>
    <s v="Enroute"/>
    <s v="QLIK"/>
    <n v="10006.725"/>
    <m/>
    <n v="12"/>
    <m/>
    <n v="120080.7"/>
    <m/>
    <n v="0"/>
    <m/>
    <n v="120080.7"/>
    <m/>
    <m/>
    <m/>
    <s v="1000003341"/>
    <m/>
    <m/>
    <s v="Brown Forman"/>
    <x v="0"/>
    <s v="Yenileme"/>
    <s v="Hizmet"/>
    <s v="Bakım ve Destek Hizmeti"/>
    <s v="Key Account"/>
    <x v="0"/>
    <x v="0"/>
    <s v="Yurt İçi"/>
    <s v="Türkiye"/>
  </r>
  <r>
    <s v="Q4"/>
    <x v="1"/>
    <x v="11"/>
    <m/>
    <s v="JTI Tütün Ürünleri Pazarlama A.Ş."/>
    <s v="EH.05.001"/>
    <s v="Enroute Panorama - Yazılım Geliştirme Hizmeti"/>
    <s v="Univera - JTI"/>
    <x v="13"/>
    <s v="Enroute"/>
    <s v="Enterprise "/>
    <n v="11900"/>
    <m/>
    <n v="7"/>
    <m/>
    <n v="83300"/>
    <m/>
    <n v="0"/>
    <m/>
    <n v="83300"/>
    <m/>
    <m/>
    <m/>
    <s v="1000003337"/>
    <m/>
    <m/>
    <s v="JTI"/>
    <x v="0"/>
    <s v="Yeni Satış"/>
    <s v="Hizmet"/>
    <s v="Yazılım Geliştirme"/>
    <s v="Key Account"/>
    <x v="0"/>
    <x v="0"/>
    <s v="Yurt İçi"/>
    <s v="Türkiye"/>
  </r>
  <r>
    <s v="Q4"/>
    <x v="1"/>
    <x v="11"/>
    <m/>
    <s v="KENT GIDA MADDELERİ SAN VE TİC.AŞ."/>
    <s v="EH.05.001"/>
    <s v="Enroute Panorama - Yazılım Geliştirme Hizmeti"/>
    <s v="Univera - Kent Gıda"/>
    <x v="12"/>
    <s v="Enroute"/>
    <s v="Enterprise"/>
    <n v="18375"/>
    <m/>
    <n v="11"/>
    <m/>
    <m/>
    <m/>
    <m/>
    <m/>
    <n v="202125"/>
    <m/>
    <m/>
    <m/>
    <s v="1000003236"/>
    <m/>
    <m/>
    <s v="Mondelez"/>
    <x v="0"/>
    <s v="Yeni Satış"/>
    <s v="Hizmet"/>
    <s v="Yazılım Geliştirme"/>
    <s v="Key Account"/>
    <x v="0"/>
    <x v="0"/>
    <s v="Yurt İçi"/>
    <s v="Türkiye"/>
  </r>
  <r>
    <s v="Q4"/>
    <x v="1"/>
    <x v="11"/>
    <m/>
    <s v="KENT GIDA MADDELERİ SAN VE TİC.AŞ."/>
    <s v="EH.05.001"/>
    <s v="Enroute Panorama - Yazılım Geliştirme Hizmeti"/>
    <s v="Univera - Kent Gıda"/>
    <x v="12"/>
    <s v="Enroute"/>
    <s v="Enterprise"/>
    <n v="24500"/>
    <m/>
    <n v="13"/>
    <m/>
    <m/>
    <m/>
    <m/>
    <m/>
    <n v="318500"/>
    <m/>
    <m/>
    <m/>
    <s v="1000003236"/>
    <m/>
    <m/>
    <s v="Mondelez"/>
    <x v="0"/>
    <s v="Yeni Satış"/>
    <s v="Hizmet"/>
    <s v="Yazılım Geliştirme"/>
    <s v="Key Account"/>
    <x v="0"/>
    <x v="0"/>
    <s v="Yurt İçi"/>
    <s v="Türkiye"/>
  </r>
  <r>
    <s v="Q4"/>
    <x v="1"/>
    <x v="11"/>
    <m/>
    <s v="Şölen Çikolata Gıda Sanayi Ve Ticaret A. Ş."/>
    <s v="EH.05.001"/>
    <s v="Enroute Panorama - Yazılım Geliştirme Hizmeti"/>
    <s v="Univera - Şölen"/>
    <x v="19"/>
    <s v="Enroute"/>
    <s v="Enterprise"/>
    <n v="17500"/>
    <m/>
    <n v="10.5"/>
    <m/>
    <n v="183750"/>
    <m/>
    <n v="0"/>
    <m/>
    <n v="183750"/>
    <m/>
    <m/>
    <m/>
    <n v="1000003362"/>
    <m/>
    <m/>
    <s v="Şölen"/>
    <x v="0"/>
    <s v="Yeni Satış"/>
    <s v="Hizmet"/>
    <s v="Yazılım Geliştirme"/>
    <s v="Key Account"/>
    <x v="0"/>
    <x v="0"/>
    <s v="Yurt İçi"/>
    <s v="Türkiye"/>
  </r>
  <r>
    <s v="Q4"/>
    <x v="1"/>
    <x v="11"/>
    <m/>
    <s v="ALPEDO GIDA SAN.VE TİC.A.Ş"/>
    <s v="EH.02.001"/>
    <s v="Enroute Panorama - Yazılım Bakımı, Yaşatma ve Merkezi Destek Hizmeti"/>
    <s v="Univera - Alpedo Dondurma"/>
    <x v="19"/>
    <s v="Enroute"/>
    <s v="Enterprise"/>
    <n v="642072.87"/>
    <m/>
    <n v="1"/>
    <m/>
    <m/>
    <m/>
    <m/>
    <m/>
    <n v="642072.87"/>
    <m/>
    <m/>
    <m/>
    <n v="1000003767"/>
    <m/>
    <m/>
    <s v="Alpedo"/>
    <x v="0"/>
    <s v="Yenileme"/>
    <s v="Hizmet"/>
    <s v="Bakım ve Destek Hizmeti"/>
    <s v="Diğer"/>
    <x v="0"/>
    <x v="0"/>
    <s v="Yurt İçi"/>
    <s v="Türkiye"/>
  </r>
  <r>
    <s v="Q4"/>
    <x v="1"/>
    <x v="11"/>
    <m/>
    <s v="BROWN FORMAN İÇKİ TİC. LTD. ŞTİ."/>
    <s v="EH.02.001"/>
    <s v="Enroute Panorama - Yazılım Bakımı, Yaşatma ve Merkezi Destek Hizmeti"/>
    <s v="Univera - Brown Forman"/>
    <x v="12"/>
    <s v="Enroute"/>
    <s v="Enterprise "/>
    <n v="454935.07"/>
    <m/>
    <n v="1"/>
    <m/>
    <n v="454935.07"/>
    <m/>
    <n v="0"/>
    <m/>
    <n v="454935.07"/>
    <m/>
    <m/>
    <m/>
    <s v="1000003341"/>
    <m/>
    <m/>
    <s v="Brown Forman"/>
    <x v="0"/>
    <s v="Yenileme"/>
    <s v="Hizmet"/>
    <s v="Bakım ve Destek Hizmeti"/>
    <s v="Key Account"/>
    <x v="0"/>
    <x v="0"/>
    <s v="Yurt İçi"/>
    <s v="Türkiye"/>
  </r>
  <r>
    <s v="Q4"/>
    <x v="1"/>
    <x v="11"/>
    <m/>
    <s v="JTI Tütün Ürünleri Pazarlama A.Ş."/>
    <s v="EH.05.002"/>
    <s v="Enroute Panorama - Rapor Geliştirme Hizmeti"/>
    <s v="Univera - JTI"/>
    <x v="13"/>
    <s v="Enroute"/>
    <s v="Enterprise "/>
    <n v="11900"/>
    <m/>
    <n v="9.4"/>
    <m/>
    <n v="111860"/>
    <m/>
    <n v="0"/>
    <m/>
    <n v="111860"/>
    <m/>
    <m/>
    <m/>
    <s v="1000003337"/>
    <m/>
    <m/>
    <s v="JTI"/>
    <x v="0"/>
    <s v="Yeni Satış"/>
    <s v="Hizmet"/>
    <s v="Rapor Geliştirme"/>
    <s v="Key Account"/>
    <x v="0"/>
    <x v="0"/>
    <s v="Yurt İçi"/>
    <s v="Türkiye"/>
  </r>
  <r>
    <s v="Q4"/>
    <x v="1"/>
    <x v="11"/>
    <m/>
    <s v="Nestle Turkiye Gida San A.S."/>
    <s v="EH.05.002"/>
    <s v="Enroute Panorama - Rapor Geliştirme Hizmeti"/>
    <s v="Univera - Nestle Professional"/>
    <x v="12"/>
    <s v="Enroute"/>
    <s v="Enterprise"/>
    <n v="17150"/>
    <m/>
    <n v="16"/>
    <m/>
    <m/>
    <m/>
    <m/>
    <m/>
    <n v="274400"/>
    <m/>
    <m/>
    <m/>
    <n v="1000003273"/>
    <m/>
    <m/>
    <s v="Nestle"/>
    <x v="0"/>
    <s v="Yeni Satış"/>
    <s v="Hizmet"/>
    <s v="Rapor Geliştirme"/>
    <s v="Key Account"/>
    <x v="0"/>
    <x v="0"/>
    <s v="Yurt İçi"/>
    <s v="Türkiye"/>
  </r>
  <r>
    <s v="Q4"/>
    <x v="1"/>
    <x v="11"/>
    <m/>
    <s v="JTI Tütün Ürünleri Pazarlama A.Ş."/>
    <s v="EH.01.001"/>
    <s v="Enroute Panorama - Proje ve Ürün Yönetimi Danışmanlığı Hizmeti"/>
    <s v="Univera - JTI"/>
    <x v="13"/>
    <s v="Enroute"/>
    <s v="Enterprise "/>
    <n v="11100.92"/>
    <m/>
    <n v="16.5"/>
    <m/>
    <n v="183165.18"/>
    <m/>
    <n v="0"/>
    <m/>
    <n v="183165.18"/>
    <m/>
    <m/>
    <m/>
    <s v="1000003337"/>
    <m/>
    <m/>
    <s v="JTI"/>
    <x v="0"/>
    <s v="Yeni Satış"/>
    <s v="Hizmet"/>
    <s v="Proje Yönetimi ve Danışmanlık"/>
    <s v="Key Account"/>
    <x v="0"/>
    <x v="0"/>
    <s v="Yurt İçi"/>
    <s v="Türkiye"/>
  </r>
  <r>
    <s v="Q4"/>
    <x v="1"/>
    <x v="11"/>
    <m/>
    <s v="KENT GIDA MADDELERİ SAN VE TİC.AŞ."/>
    <s v="EH.01.001"/>
    <s v="Enroute Panorama - Proje ve Ürün Yönetimi Danışmanlığı Hizmeti"/>
    <s v="Univera - Kent Gıda"/>
    <x v="12"/>
    <s v="Enroute"/>
    <s v="Enterprise"/>
    <n v="14700"/>
    <m/>
    <n v="4"/>
    <m/>
    <m/>
    <m/>
    <m/>
    <m/>
    <n v="58800"/>
    <m/>
    <m/>
    <m/>
    <s v="1000003236"/>
    <m/>
    <m/>
    <s v="Mondelez"/>
    <x v="0"/>
    <s v="Yeni Satış"/>
    <s v="Hizmet"/>
    <s v="Proje Yönetimi ve Danışmanlık"/>
    <s v="Key Account"/>
    <x v="0"/>
    <x v="0"/>
    <s v="Yurt İçi"/>
    <s v="Türkiye"/>
  </r>
  <r>
    <s v="Q4"/>
    <x v="1"/>
    <x v="11"/>
    <m/>
    <s v="KENT GIDA MADDELERİ SAN VE TİC.AŞ."/>
    <s v="EH.01.001"/>
    <s v="Enroute Panorama - Proje ve Ürün Yönetimi Danışmanlığı Hizmeti"/>
    <s v="Univera - Kent Gıda"/>
    <x v="12"/>
    <s v="Enroute"/>
    <s v="Enterprise"/>
    <n v="19600"/>
    <m/>
    <n v="35"/>
    <m/>
    <n v="857500"/>
    <m/>
    <n v="171500"/>
    <m/>
    <n v="686000"/>
    <m/>
    <m/>
    <m/>
    <n v="1000003331"/>
    <m/>
    <m/>
    <s v="Mondelez"/>
    <x v="0"/>
    <s v="Yeni Satış"/>
    <s v="Hizmet"/>
    <s v="Proje Yönetimi ve Danışmanlık"/>
    <s v="Key Account"/>
    <x v="0"/>
    <x v="0"/>
    <s v="Yurt İçi"/>
    <s v="Türkiye"/>
  </r>
  <r>
    <s v="Q4"/>
    <x v="1"/>
    <x v="11"/>
    <m/>
    <s v="Nestle Turkiye Gida San A.S."/>
    <s v="EH.01.001"/>
    <s v="Enroute Panorama - Proje ve Ürün Yönetimi Danışmanlığı Hizmeti"/>
    <s v="Univera - Nestle Professional"/>
    <x v="12"/>
    <s v="Enroute"/>
    <s v="Enterprise"/>
    <n v="11760"/>
    <m/>
    <n v="3.5"/>
    <m/>
    <m/>
    <m/>
    <m/>
    <m/>
    <n v="41160"/>
    <m/>
    <m/>
    <m/>
    <n v="1000003273"/>
    <m/>
    <m/>
    <s v="Nestle"/>
    <x v="0"/>
    <s v="Yeni Satış"/>
    <s v="Hizmet"/>
    <s v="Proje Yönetimi ve Danışmanlık"/>
    <s v="Key Account"/>
    <x v="0"/>
    <x v="0"/>
    <s v="Yurt İçi"/>
    <s v="Türkiye"/>
  </r>
  <r>
    <s v="Q4"/>
    <x v="1"/>
    <x v="11"/>
    <m/>
    <s v="PERNOD RICARD İSTANBUL İÇ VE DIŞ TİC. LTD. ŞTİ"/>
    <s v="EH.01.001"/>
    <s v="Enroute Panorama - Proje ve Ürün Yönetimi Danışmanlığı Hizmeti"/>
    <s v="Univera - Pernod Ricard"/>
    <x v="13"/>
    <s v="Enroute"/>
    <s v="Enterprise"/>
    <n v="9632.8357473928154"/>
    <m/>
    <n v="8.6300000000000008"/>
    <m/>
    <m/>
    <m/>
    <m/>
    <m/>
    <n v="83131.372499999998"/>
    <m/>
    <m/>
    <m/>
    <n v="1000003397"/>
    <m/>
    <m/>
    <s v="Pernod Ricard"/>
    <x v="0"/>
    <s v="Yeni Satış"/>
    <s v="Hizmet"/>
    <s v="Proje Yönetimi ve Danışmanlık"/>
    <s v="Key Account"/>
    <x v="0"/>
    <x v="0"/>
    <s v="Yurt İçi"/>
    <s v="Türkiye"/>
  </r>
  <r>
    <s v="Q4"/>
    <x v="1"/>
    <x v="11"/>
    <m/>
    <s v="Şölen Çikolata Gıda Sanayi Ve Ticaret A. Ş."/>
    <s v="EH.01.001"/>
    <s v="Enroute Panorama - Proje ve Ürün Yönetimi Danışmanlığı Hizmeti"/>
    <s v="Univera - Şölen"/>
    <x v="19"/>
    <s v="Enroute"/>
    <s v="Enterprise"/>
    <n v="17500"/>
    <m/>
    <n v="1"/>
    <m/>
    <n v="17500"/>
    <m/>
    <n v="0"/>
    <m/>
    <n v="17500"/>
    <m/>
    <m/>
    <m/>
    <n v="1000003362"/>
    <m/>
    <m/>
    <s v="Şölen"/>
    <x v="0"/>
    <s v="Yeni Satış"/>
    <s v="Hizmet"/>
    <s v="Proje Yönetimi ve Danışmanlık"/>
    <s v="Key Account"/>
    <x v="0"/>
    <x v="0"/>
    <s v="Yurt İçi"/>
    <s v="Türkiye"/>
  </r>
  <r>
    <s v="Q4"/>
    <x v="1"/>
    <x v="11"/>
    <m/>
    <s v="Nestle Turkiye Gida San A.S."/>
    <s v="EH.01.005"/>
    <s v="Enroute Panorama - Online Eğitim Hizmeti"/>
    <s v="Univera - Nestle Retail"/>
    <x v="12"/>
    <s v="Enroute"/>
    <s v="Enterprise"/>
    <n v="9800"/>
    <m/>
    <n v="1"/>
    <m/>
    <m/>
    <m/>
    <m/>
    <m/>
    <n v="9800"/>
    <m/>
    <m/>
    <m/>
    <s v="1000003240"/>
    <m/>
    <m/>
    <s v="Nestle"/>
    <x v="0"/>
    <s v="Yeni Satış"/>
    <s v="Hizmet"/>
    <s v="Kurulum ve Eğitim"/>
    <s v="Key Account"/>
    <x v="0"/>
    <x v="0"/>
    <s v="Yurt İçi"/>
    <s v="Türkiye"/>
  </r>
  <r>
    <s v="Q4"/>
    <x v="1"/>
    <x v="11"/>
    <m/>
    <s v="Nestle Turkiye Gida San A.S."/>
    <s v="EH.01.003"/>
    <s v="Enroute Panorama - Kurulum ve Eğitim Hizmeti"/>
    <s v="Univera - Nestle Professional"/>
    <x v="12"/>
    <s v="Enroute"/>
    <s v="Enterprise"/>
    <n v="9800"/>
    <m/>
    <n v="15"/>
    <m/>
    <m/>
    <m/>
    <m/>
    <m/>
    <n v="147000"/>
    <m/>
    <m/>
    <m/>
    <n v="1000003273"/>
    <m/>
    <m/>
    <s v="Nestle"/>
    <x v="0"/>
    <s v="Yeni Satış"/>
    <s v="Hizmet"/>
    <s v="Kurulum ve Eğitim"/>
    <s v="Key Account"/>
    <x v="0"/>
    <x v="0"/>
    <s v="Yurt İçi"/>
    <s v="Türkiye"/>
  </r>
  <r>
    <s v="Q4"/>
    <x v="1"/>
    <x v="11"/>
    <m/>
    <s v="BROWN FORMAN İÇKİ TİC. LTD. ŞTİ."/>
    <s v="EH.06.001"/>
    <s v="Enroute Panorama - Hosting Hizmeti"/>
    <s v="Univera - Brown Forman"/>
    <x v="12"/>
    <s v="Hosting"/>
    <s v="Enroute"/>
    <n v="1547393.26"/>
    <m/>
    <n v="1"/>
    <m/>
    <n v="1547393.26"/>
    <m/>
    <n v="0"/>
    <m/>
    <n v="1547393.26"/>
    <m/>
    <m/>
    <m/>
    <s v="1000003341"/>
    <m/>
    <m/>
    <s v="Brown Forman"/>
    <x v="0"/>
    <s v="Yenileme"/>
    <s v="Hizmet"/>
    <s v="Hosting"/>
    <s v="Key Account"/>
    <x v="0"/>
    <x v="0"/>
    <s v="Yurt İçi"/>
    <s v="Türkiye"/>
  </r>
  <r>
    <s v="Q4"/>
    <x v="1"/>
    <x v="11"/>
    <m/>
    <s v="ALPEDO GIDA SAN.VE TİC.A.Ş"/>
    <s v="EH.03.001"/>
    <s v="Enroute Panorama - Çağrı Merkezi Hizmeti (MSD)"/>
    <s v="Univera - Alpedo Dondurma"/>
    <x v="19"/>
    <s v="Enroute"/>
    <s v="Enterprise"/>
    <n v="21551.91"/>
    <m/>
    <n v="22"/>
    <m/>
    <m/>
    <m/>
    <m/>
    <m/>
    <n v="474142.02"/>
    <m/>
    <m/>
    <m/>
    <n v="1000003767"/>
    <m/>
    <m/>
    <s v="Alpedo"/>
    <x v="0"/>
    <s v="Yenileme"/>
    <s v="Hizmet"/>
    <s v="Çağrı Merkezi"/>
    <s v="Diğer"/>
    <x v="0"/>
    <x v="0"/>
    <s v="Yurt İçi"/>
    <s v="Türkiye"/>
  </r>
  <r>
    <s v="Q4"/>
    <x v="1"/>
    <x v="11"/>
    <m/>
    <s v="BROWN FORMAN İÇKİ TİC. LTD. ŞTİ."/>
    <s v="EH.03.001"/>
    <s v="Enroute Panorama - Çağrı Merkezi Hizmeti (MSD)"/>
    <s v="Univera - Brown Forman"/>
    <x v="12"/>
    <s v="Enroute"/>
    <s v="Enterprise "/>
    <n v="772302.17"/>
    <m/>
    <n v="1"/>
    <m/>
    <n v="772302.17"/>
    <m/>
    <n v="0"/>
    <m/>
    <n v="772302.17"/>
    <m/>
    <m/>
    <m/>
    <s v="1000003341"/>
    <m/>
    <m/>
    <s v="Brown Forman"/>
    <x v="0"/>
    <s v="Yenileme"/>
    <s v="Hizmet"/>
    <s v="Çağrı Merkezi"/>
    <s v="Key Account"/>
    <x v="0"/>
    <x v="0"/>
    <s v="Yurt İçi"/>
    <s v="Türkiye"/>
  </r>
  <r>
    <s v="Q4"/>
    <x v="1"/>
    <x v="11"/>
    <s v="Kapalı"/>
    <s v="MİYA OTOMASYON VE BARKOD BILISIM SISTEMLERI SAN TİC. VE L.T.D. STI."/>
    <s v="WPH.02.001"/>
    <s v="WebPlus Yazılım Bakımı Hizmeti"/>
    <s v="Univera - Kanal"/>
    <x v="20"/>
    <s v="Enroute"/>
    <s v="Webplus"/>
    <n v="11240"/>
    <s v="TRY"/>
    <n v="1"/>
    <s v="Yıl"/>
    <n v="11240"/>
    <s v="TRY"/>
    <n v="0"/>
    <s v="TRY"/>
    <n v="11240"/>
    <s v="TRY"/>
    <n v="11240"/>
    <s v="TRY"/>
    <n v="1000003888"/>
    <m/>
    <m/>
    <s v="Miya"/>
    <x v="0"/>
    <s v="Yenileme"/>
    <s v="Hizmet"/>
    <s v="Bakım ve Destek Hizmeti"/>
    <s v="Diğer"/>
    <x v="1"/>
    <x v="1"/>
    <s v="Yurt içi"/>
    <s v="Türkiye"/>
  </r>
  <r>
    <s v="Q4"/>
    <x v="1"/>
    <x v="11"/>
    <s v="Kapalı"/>
    <s v="MİYA OTOMASYON VE BARKOD BILISIM SISTEMLERI SAN TİC. VE L.T.D. STI."/>
    <s v="WPH.02.001"/>
    <s v="WebPlus Yazılım Bakımı Hizmeti"/>
    <s v="Univera - Kanal"/>
    <x v="20"/>
    <s v="Enroute"/>
    <s v="Webplus"/>
    <n v="11240"/>
    <s v="TRY"/>
    <n v="1"/>
    <s v="Yıl"/>
    <n v="11240"/>
    <s v="TRY"/>
    <n v="0"/>
    <s v="TRY"/>
    <n v="11240"/>
    <s v="TRY"/>
    <n v="11240"/>
    <s v="TRY"/>
    <n v="1000003889"/>
    <m/>
    <m/>
    <s v="Miya"/>
    <x v="0"/>
    <s v="Yenileme"/>
    <s v="Hizmet"/>
    <s v="Bakım ve Destek Hizmeti"/>
    <s v="Diğer"/>
    <x v="1"/>
    <x v="1"/>
    <s v="Yurt içi"/>
    <s v="Türkiye"/>
  </r>
  <r>
    <s v="Q4"/>
    <x v="1"/>
    <x v="11"/>
    <s v="Kapalı"/>
    <s v="MİYA OTOMASYON VE BARKOD BILISIM SISTEMLERI SAN TİC. VE L.T.D. STI."/>
    <s v="WPH.02.001"/>
    <s v="WebPlus Yazılım Bakımı Hizmeti"/>
    <s v="Univera - Kanal"/>
    <x v="20"/>
    <s v="Enroute"/>
    <s v="Webplus"/>
    <n v="13671"/>
    <s v="TRY"/>
    <n v="1"/>
    <s v="Yıl"/>
    <n v="13671"/>
    <s v="TRY"/>
    <n v="0"/>
    <s v="TRY"/>
    <n v="13671"/>
    <s v="TRY"/>
    <n v="13671"/>
    <s v="TRY"/>
    <n v="1000003904"/>
    <m/>
    <m/>
    <s v="Miya"/>
    <x v="0"/>
    <s v="Yeni Satış"/>
    <s v="Hizmet"/>
    <s v="Bakım ve Destek Hizmeti"/>
    <s v="Diğer"/>
    <x v="1"/>
    <x v="1"/>
    <s v="Yurt içi"/>
    <s v="Türkiye"/>
  </r>
  <r>
    <s v="Q4"/>
    <x v="1"/>
    <x v="11"/>
    <s v="Kapalı"/>
    <s v="MİYA OTOMASYON VE BARKOD BILISIM SISTEMLERI SAN TİC. VE L.T.D. STI."/>
    <s v="WPH.02.001"/>
    <s v="WebPlus Yazılım Bakımı Hizmeti"/>
    <s v="Univera - Kanal"/>
    <x v="20"/>
    <s v="Enroute"/>
    <s v="Webplus"/>
    <n v="39325"/>
    <s v="TRY"/>
    <n v="1"/>
    <s v="Yıl"/>
    <n v="39325"/>
    <s v="TRY"/>
    <n v="0"/>
    <s v="TRY"/>
    <n v="39325"/>
    <s v="TRY"/>
    <n v="39325"/>
    <s v="TRY"/>
    <n v="1000003909"/>
    <m/>
    <m/>
    <s v="Miya"/>
    <x v="0"/>
    <s v="Yeni Satış"/>
    <s v="Hizmet"/>
    <s v="Bakım ve Destek Hizmeti"/>
    <s v="Diğer"/>
    <x v="1"/>
    <x v="1"/>
    <s v="Yurt içi"/>
    <s v="Türkiye"/>
  </r>
  <r>
    <s v="Q4"/>
    <x v="1"/>
    <x v="11"/>
    <s v="Kapalı"/>
    <s v="MİYA OTOMASYON VE BARKOD BILISIM SISTEMLERI SAN TİC. VE L.T.D. STI."/>
    <s v="WPH.02.001"/>
    <s v="WebPlus Yazılım Bakımı Hizmeti"/>
    <s v="Univera - Kanal"/>
    <x v="20"/>
    <s v="Enroute"/>
    <s v="Webplus"/>
    <n v="22480"/>
    <s v="TRY"/>
    <n v="1"/>
    <s v="Yıl"/>
    <n v="22480"/>
    <s v="TRY"/>
    <n v="0"/>
    <s v="TRY"/>
    <n v="22480"/>
    <s v="TRY"/>
    <n v="22480"/>
    <s v="TRY"/>
    <n v="1000003993"/>
    <m/>
    <m/>
    <s v="Miya"/>
    <x v="0"/>
    <s v="Yeni Satış"/>
    <s v="Hizmet"/>
    <s v="Bakım ve Destek Hizmeti"/>
    <s v="Diğer"/>
    <x v="1"/>
    <x v="1"/>
    <s v="Yurt içi"/>
    <s v="Türkiye"/>
  </r>
  <r>
    <s v="Q4"/>
    <x v="1"/>
    <x v="11"/>
    <m/>
    <s v="POLARİS YAZILIM ÇÖZÜMLERİ VE DANIŞMANLIK HİZMETLERİ LTD.ŞTİ."/>
    <s v="WPH.02.001"/>
    <s v="Webplus Yazılım Bakımı Hizmeti"/>
    <s v="Univera - Kanal"/>
    <x v="20"/>
    <s v="Enroute"/>
    <s v="Webplus"/>
    <n v="32089"/>
    <m/>
    <n v="1"/>
    <m/>
    <m/>
    <m/>
    <m/>
    <m/>
    <n v="32089"/>
    <m/>
    <m/>
    <m/>
    <n v="1000003819"/>
    <m/>
    <m/>
    <s v="Polaris"/>
    <x v="0"/>
    <s v="Yeni Satış"/>
    <s v="Hizmet"/>
    <s v="Bakım ve Destek Hizmeti"/>
    <s v="Diğer"/>
    <x v="1"/>
    <x v="5"/>
    <s v="Yurt İçi"/>
    <s v="Türkiye"/>
  </r>
  <r>
    <s v="Q4"/>
    <x v="1"/>
    <x v="11"/>
    <m/>
    <s v="POLARİS YAZILIM ÇÖZÜMLERİ VE DANIŞMANLIK HİZMETLERİ LTD.ŞTİ."/>
    <s v="WPH.02.001"/>
    <s v="Webplus Yazılım Bakımı Hizmeti"/>
    <s v="Univera - Kanal"/>
    <x v="20"/>
    <s v="Enroute"/>
    <s v="Webplus"/>
    <n v="8808"/>
    <m/>
    <n v="1"/>
    <m/>
    <m/>
    <m/>
    <m/>
    <m/>
    <n v="8808"/>
    <m/>
    <m/>
    <m/>
    <n v="1000003825"/>
    <m/>
    <m/>
    <s v="Polaris"/>
    <x v="0"/>
    <s v="Yeni Satış"/>
    <s v="Hizmet"/>
    <s v="Bakım ve Destek Hizmeti"/>
    <s v="Diğer"/>
    <x v="1"/>
    <x v="5"/>
    <s v="Yurt İçi"/>
    <s v="Türkiye"/>
  </r>
  <r>
    <s v="Q4"/>
    <x v="1"/>
    <x v="11"/>
    <m/>
    <s v="YUSUF ALDEMİR (ALDEMİR BİLİŞİM HizmetLERİ VE DANIŞMANLIK)"/>
    <s v="WPH.02.001"/>
    <s v="Webplus Yazılım Bakımı Hizmeti"/>
    <s v="Univera - Kanal"/>
    <x v="5"/>
    <s v="Enroute"/>
    <s v="Webplus"/>
    <n v="10000"/>
    <m/>
    <n v="1"/>
    <m/>
    <m/>
    <m/>
    <m/>
    <m/>
    <n v="10000"/>
    <m/>
    <m/>
    <m/>
    <n v="1000003815"/>
    <m/>
    <m/>
    <s v="Aldemir Bilişim"/>
    <x v="0"/>
    <s v="Yenileme"/>
    <s v="Hizmet"/>
    <s v="Bakım ve Destek Hizmeti"/>
    <s v="Diğer"/>
    <x v="1"/>
    <x v="3"/>
    <s v="Yurt İçi"/>
    <s v="Türkiye"/>
  </r>
  <r>
    <s v="Q4"/>
    <x v="1"/>
    <x v="11"/>
    <s v="Kapalı"/>
    <s v="MİYA OTOMASYON VE BARKOD BILISIM SISTEMLERI SAN TİC. VE L.T.D. STI."/>
    <s v="WPH.03.001"/>
    <s v="WEBPLUS HOSTİNG HİZMETİ"/>
    <s v="Univera - Kanal"/>
    <x v="5"/>
    <s v="Hosting"/>
    <s v="Webplus"/>
    <n v="6371.01"/>
    <s v="TRY"/>
    <n v="1"/>
    <s v="Adet"/>
    <n v="6371.01"/>
    <s v="TRY"/>
    <n v="0"/>
    <s v="TRY"/>
    <n v="6371.01"/>
    <s v="TRY"/>
    <n v="6371.01"/>
    <s v="TRY"/>
    <n v="1000003991"/>
    <m/>
    <m/>
    <s v="Miya"/>
    <x v="0"/>
    <s v="Yenileme"/>
    <s v="Hizmet"/>
    <s v="Hosting"/>
    <s v="Diğer"/>
    <x v="1"/>
    <x v="1"/>
    <s v="Yurt içi"/>
    <s v="Türkiye"/>
  </r>
  <r>
    <s v="Q4"/>
    <x v="1"/>
    <x v="11"/>
    <s v="Kapalı"/>
    <s v="MİYA OTOMASYON VE BARKOD BILISIM SISTEMLERI SAN TİC. VE L.T.D. STI."/>
    <s v="WPH.03.001"/>
    <s v="WEBPLUS HOSTİNG HİZMETİ"/>
    <s v="Univera - Kanal"/>
    <x v="5"/>
    <s v="Hosting"/>
    <s v="Webplus"/>
    <n v="18024.150000000001"/>
    <s v="TRY"/>
    <n v="1"/>
    <s v="Adet"/>
    <n v="18024.150000000001"/>
    <s v="TRY"/>
    <n v="0"/>
    <s v="TRY"/>
    <n v="18024.150000000001"/>
    <s v="TRY"/>
    <n v="18024.150000000001"/>
    <s v="TRY"/>
    <n v="1000003989"/>
    <m/>
    <m/>
    <s v="Miya"/>
    <x v="0"/>
    <s v="Yenileme"/>
    <s v="Hizmet"/>
    <s v="Hosting"/>
    <s v="Diğer"/>
    <x v="1"/>
    <x v="1"/>
    <s v="Yurt içi"/>
    <s v="Türkiye"/>
  </r>
  <r>
    <s v="Q4"/>
    <x v="1"/>
    <x v="11"/>
    <s v="Kapalı"/>
    <s v="MİYA OTOMASYON VE BARKOD BILISIM SISTEMLERI SAN TİC. VE L.T.D. STI."/>
    <s v="WPH.03.001"/>
    <s v="WEBPLUS HOSTİNG HİZMETİ"/>
    <s v="Univera - Kanal"/>
    <x v="5"/>
    <s v="Hosting"/>
    <s v="Webplus"/>
    <n v="10388.040000000001"/>
    <s v="TRY"/>
    <n v="1"/>
    <s v="Adet"/>
    <n v="10388.040000000001"/>
    <s v="TRY"/>
    <n v="0"/>
    <s v="TRY"/>
    <n v="10388.040000000001"/>
    <s v="TRY"/>
    <n v="10388.040000000001"/>
    <s v="TRY"/>
    <n v="1000003986"/>
    <m/>
    <m/>
    <s v="Miya"/>
    <x v="0"/>
    <s v="Yenileme"/>
    <s v="Hizmet"/>
    <s v="Hosting"/>
    <s v="Diğer"/>
    <x v="1"/>
    <x v="1"/>
    <s v="Yurt içi"/>
    <s v="Türkiye"/>
  </r>
  <r>
    <s v="Q4"/>
    <x v="1"/>
    <x v="11"/>
    <s v="Kapalı"/>
    <s v="MİYA OTOMASYON VE BARKOD BILISIM SISTEMLERI SAN TİC. VE L.T.D. STI."/>
    <s v="WPH.03.001"/>
    <s v="WEBPLUS HOSTİNG HİZMETİ"/>
    <s v="Univera - Kanal"/>
    <x v="20"/>
    <s v="Hosting"/>
    <s v="Webplus"/>
    <n v="5954.3"/>
    <s v="TRY"/>
    <n v="1"/>
    <s v="Adet"/>
    <n v="5954.3"/>
    <s v="TRY"/>
    <n v="0"/>
    <s v="TRY"/>
    <n v="5954.3"/>
    <s v="TRY"/>
    <n v="5954.3"/>
    <s v="TRY"/>
    <n v="1000003995"/>
    <m/>
    <m/>
    <s v="Miya"/>
    <x v="0"/>
    <s v="Yeni Satış"/>
    <s v="Hizmet"/>
    <s v="Hosting"/>
    <s v="Diğer"/>
    <x v="1"/>
    <x v="1"/>
    <s v="Yurt içi"/>
    <s v="Türkiye"/>
  </r>
  <r>
    <s v="Q4"/>
    <x v="1"/>
    <x v="11"/>
    <m/>
    <s v="POLARİS YAZILIM ÇÖZÜMLERİ VE DANIŞMANLIK HİZMETLERİ LTD.ŞTİ."/>
    <s v="WProje Yönetimi.01.007"/>
    <s v="Webplus E-Dönüşüm Yazılımı"/>
    <s v="Univera - Kanal"/>
    <x v="20"/>
    <s v="Enroute"/>
    <s v="Webplus"/>
    <n v="15600"/>
    <m/>
    <n v="1"/>
    <m/>
    <m/>
    <m/>
    <m/>
    <m/>
    <n v="15600"/>
    <m/>
    <m/>
    <m/>
    <n v="1000003819"/>
    <m/>
    <m/>
    <s v="Polaris"/>
    <x v="0"/>
    <s v="Yeni Satış"/>
    <s v="Lisans"/>
    <s v="Lisans Satışı"/>
    <s v="Diğer"/>
    <x v="1"/>
    <x v="5"/>
    <s v="Yurt İçi"/>
    <s v="Türkiye"/>
  </r>
  <r>
    <s v="Q4"/>
    <x v="1"/>
    <x v="11"/>
    <s v="Kapalı"/>
    <s v="MİYA OTOMASYON VE BARKOD BILISIM SISTEMLERI SAN TİC. VE L.T.D. STI."/>
    <s v="WPY.01.007"/>
    <s v="WebPlus E-Dönüşüm Lisansı"/>
    <s v="Univera - Kanal"/>
    <x v="20"/>
    <s v="Enroute"/>
    <s v="Webplus"/>
    <n v="15600"/>
    <s v="TRY"/>
    <n v="1"/>
    <s v="Adet"/>
    <n v="15600"/>
    <s v="TRY"/>
    <n v="0"/>
    <s v="TRY"/>
    <n v="15600"/>
    <s v="TRY"/>
    <n v="15600"/>
    <s v="TRY"/>
    <n v="1000003904"/>
    <m/>
    <m/>
    <s v="Miya"/>
    <x v="0"/>
    <s v="Yeni Satış"/>
    <s v="Lisans"/>
    <s v="Lisans Satışı"/>
    <s v="Diğer"/>
    <x v="1"/>
    <x v="1"/>
    <s v="Yurt içi"/>
    <s v="Türkiye"/>
  </r>
  <r>
    <s v="Q4"/>
    <x v="1"/>
    <x v="11"/>
    <m/>
    <s v="POLARİS YAZILIM ÇÖZÜMLERİ VE DANIŞMANLIK HİZMETLERİ LTD.ŞTİ."/>
    <s v="WProje Yönetimi.01.001"/>
    <s v="Webplus Distribution Satış-Dağıtım Yazılımı (Enterprise)"/>
    <s v="Univera - Kanal"/>
    <x v="20"/>
    <s v="Enroute"/>
    <s v="Webplus"/>
    <n v="53537"/>
    <m/>
    <n v="1"/>
    <m/>
    <m/>
    <m/>
    <m/>
    <m/>
    <n v="53537"/>
    <m/>
    <m/>
    <m/>
    <n v="1000003819"/>
    <m/>
    <m/>
    <s v="Polaris"/>
    <x v="0"/>
    <s v="Yeni Satış"/>
    <s v="Lisans"/>
    <s v="Lisans Satışı"/>
    <s v="Diğer"/>
    <x v="1"/>
    <x v="5"/>
    <s v="Yurt İçi"/>
    <s v="Türkiye"/>
  </r>
  <r>
    <s v="Q4"/>
    <x v="1"/>
    <x v="11"/>
    <m/>
    <s v="POLARİS YAZILIM ÇÖZÜMLERİ VE DANIŞMANLIK HİZMETLERİ LTD.ŞTİ."/>
    <s v="WProje Yönetimi.02.002"/>
    <s v="Webplus DeliveryMan (Dağıtıcı) El Terminali Yazılımı - Android"/>
    <s v="Univera - Kanal"/>
    <x v="20"/>
    <s v="Enroute"/>
    <s v="Webplus"/>
    <n v="4550"/>
    <m/>
    <n v="2"/>
    <m/>
    <m/>
    <m/>
    <m/>
    <m/>
    <n v="9100"/>
    <m/>
    <m/>
    <m/>
    <n v="1000003819"/>
    <m/>
    <m/>
    <s v="Polaris"/>
    <x v="0"/>
    <s v="Yeni Satış"/>
    <s v="Lisans"/>
    <s v="Lisans Satışı"/>
    <s v="Diğer"/>
    <x v="1"/>
    <x v="5"/>
    <s v="Yurt İçi"/>
    <s v="Türkiye"/>
  </r>
  <r>
    <s v="Q4"/>
    <x v="1"/>
    <x v="11"/>
    <s v="Kapalı"/>
    <s v="MİYA OTOMASYON VE BARKOD BILISIM SISTEMLERI SAN TİC. VE L.T.D. STI."/>
    <s v="WPY.01.002"/>
    <s v="WebPlus Dağıtım Kanalı Lisansı"/>
    <s v="Univera - Kanal"/>
    <x v="20"/>
    <s v="Enroute"/>
    <s v="Webplus"/>
    <n v="15600"/>
    <s v="TRY"/>
    <n v="1"/>
    <s v="Adet"/>
    <n v="15600"/>
    <s v="TRY"/>
    <n v="0"/>
    <s v="TRY"/>
    <n v="15600"/>
    <s v="TRY"/>
    <n v="15600"/>
    <s v="TRY"/>
    <n v="1000003904"/>
    <m/>
    <m/>
    <s v="Miya"/>
    <x v="0"/>
    <s v="Yeni Satış"/>
    <s v="Lisans"/>
    <s v="Lisans Satışı"/>
    <s v="Diğer"/>
    <x v="1"/>
    <x v="1"/>
    <s v="Yurt içi"/>
    <s v="Türkiye"/>
  </r>
  <r>
    <s v="Q4"/>
    <x v="1"/>
    <x v="11"/>
    <s v="Kapalı"/>
    <s v="MİYA OTOMASYON VE BARKOD BILISIM SISTEMLERI SAN TİC. VE L.T.D. STI."/>
    <s v="WPY.01.002"/>
    <s v="WebPlus Dağıtım Kanalı Lisansı"/>
    <s v="Univera - Kanal"/>
    <x v="20"/>
    <s v="Enroute"/>
    <s v="Webplus"/>
    <n v="12480"/>
    <s v="TRY"/>
    <n v="7"/>
    <s v="Adet"/>
    <n v="109200"/>
    <s v="TRY"/>
    <n v="21840"/>
    <s v="TRY"/>
    <n v="87360"/>
    <s v="TRY"/>
    <n v="87360"/>
    <s v="TRY"/>
    <n v="1000003909"/>
    <m/>
    <m/>
    <s v="Miya"/>
    <x v="0"/>
    <s v="Yeni Satış"/>
    <s v="Lisans"/>
    <s v="Lisans Satışı"/>
    <s v="Diğer"/>
    <x v="1"/>
    <x v="1"/>
    <s v="Yurt içi"/>
    <s v="Türkiye"/>
  </r>
  <r>
    <s v="Q4"/>
    <x v="1"/>
    <x v="11"/>
    <m/>
    <s v="POLARİS YAZILIM ÇÖZÜMLERİ VE DANIŞMANLIK HİZMETLERİ LTD.ŞTİ."/>
    <s v="WProje Yönetimi.02.001"/>
    <s v="Webplus (Android) Satış Temsilcisi Yazılımı"/>
    <s v="Univera - Kanal"/>
    <x v="20"/>
    <s v="Enroute"/>
    <s v="Webplus"/>
    <n v="4550"/>
    <m/>
    <n v="3"/>
    <m/>
    <m/>
    <m/>
    <m/>
    <m/>
    <n v="13650"/>
    <m/>
    <m/>
    <m/>
    <n v="1000003819"/>
    <m/>
    <m/>
    <s v="Polaris"/>
    <x v="0"/>
    <s v="Yeni Satış"/>
    <s v="Lisans"/>
    <s v="Lisans Satışı"/>
    <s v="Diğer"/>
    <x v="1"/>
    <x v="5"/>
    <s v="Yurt İçi"/>
    <s v="Türkiye"/>
  </r>
  <r>
    <s v="Q4"/>
    <x v="1"/>
    <x v="11"/>
    <m/>
    <s v="MATRIKS BİLGİSAYAR SİSTEMLERİ LTD.ŞTİ"/>
    <s v="WProje Yönetimi.02.001"/>
    <s v="Webplus (Android) Satış Temsilcisi Yazılımı"/>
    <s v="Univera - Kanal"/>
    <x v="20"/>
    <s v="Enroute"/>
    <s v="Webplus"/>
    <m/>
    <m/>
    <n v="1"/>
    <m/>
    <m/>
    <m/>
    <m/>
    <m/>
    <n v="2588"/>
    <m/>
    <m/>
    <m/>
    <n v="1000003831"/>
    <m/>
    <m/>
    <s v="Matriks"/>
    <x v="0"/>
    <s v="Yeni Satış"/>
    <s v="Lisans"/>
    <s v="Lisans Satışı"/>
    <s v="Diğer"/>
    <x v="1"/>
    <x v="2"/>
    <s v="Yurt İçi"/>
    <s v="Türkiye"/>
  </r>
  <r>
    <s v="Q4"/>
    <x v="1"/>
    <x v="11"/>
    <m/>
    <s v="MATRIKS BİLGİSAYAR SİSTEMLERİ LTD.ŞTİ"/>
    <s v="WProje Yönetimi.02.001"/>
    <s v="Webplus (Android) Satış Temsilcisi Yazılımı"/>
    <s v="Univera - Kanal"/>
    <x v="21"/>
    <s v="Enroute"/>
    <s v="Webplus"/>
    <m/>
    <m/>
    <n v="1"/>
    <m/>
    <m/>
    <m/>
    <m/>
    <m/>
    <n v="2588"/>
    <m/>
    <m/>
    <m/>
    <n v="1000003837"/>
    <m/>
    <m/>
    <s v="Matriks"/>
    <x v="0"/>
    <s v="Yeni Satış"/>
    <s v="Lisans"/>
    <s v="Lisans Satışı"/>
    <s v="Diğer"/>
    <x v="1"/>
    <x v="2"/>
    <s v="Yurt İçi"/>
    <s v="Türkiye"/>
  </r>
  <r>
    <s v="Q4"/>
    <x v="1"/>
    <x v="11"/>
    <s v="Kapalı"/>
    <s v="MİYA OTOMASYON VE BARKOD BILISIM SISTEMLERI SAN TİC. VE L.T.D. STI."/>
    <s v="WPY.02.001"/>
    <s v="WebPlus (Android) Satış Temsilcisi Lisansı"/>
    <s v="Univera - Kanal"/>
    <x v="20"/>
    <s v="Enroute"/>
    <s v="Webplus"/>
    <n v="4550"/>
    <s v="TRY"/>
    <n v="4"/>
    <s v="Adet"/>
    <n v="18200"/>
    <s v="TRY"/>
    <n v="0"/>
    <s v="TRY"/>
    <n v="18200"/>
    <s v="TRY"/>
    <n v="18200"/>
    <s v="TRY"/>
    <n v="1000003904"/>
    <m/>
    <m/>
    <s v="Miya"/>
    <x v="0"/>
    <s v="Yeni Satış"/>
    <s v="Lisans"/>
    <s v="Lisans Satışı"/>
    <s v="Diğer"/>
    <x v="1"/>
    <x v="1"/>
    <s v="Yurt içi"/>
    <s v="Türkiye"/>
  </r>
  <r>
    <s v="Q4"/>
    <x v="1"/>
    <x v="11"/>
    <s v="Kapalı"/>
    <s v="MİYA OTOMASYON VE BARKOD BILISIM SISTEMLERI SAN TİC. VE L.T.D. STI."/>
    <s v="WPY.02.001"/>
    <s v="WebPlus (Android) Satış Temsilcisi Lisansı"/>
    <s v="Univera - Kanal"/>
    <x v="20"/>
    <s v="Enroute"/>
    <s v="Webplus"/>
    <n v="3640"/>
    <s v="TRY"/>
    <n v="10"/>
    <s v="Adet"/>
    <n v="45500"/>
    <s v="TRY"/>
    <n v="9100"/>
    <s v="TRY"/>
    <n v="36400"/>
    <s v="TRY"/>
    <n v="36400"/>
    <s v="TRY"/>
    <n v="1000003909"/>
    <m/>
    <m/>
    <s v="Miya"/>
    <x v="0"/>
    <s v="Yeni Satış"/>
    <s v="Lisans"/>
    <s v="Lisans Satışı"/>
    <s v="Diğer"/>
    <x v="1"/>
    <x v="1"/>
    <s v="Yurt içi"/>
    <s v="Türkiye"/>
  </r>
  <r>
    <s v="Q4"/>
    <x v="1"/>
    <x v="11"/>
    <m/>
    <s v="POLARİS YAZILIM ÇÖZÜMLERİ VE DANIŞMANLIK HİZMETLERİ LTD.ŞTİ."/>
    <s v="WProje Yönetimi.01.003"/>
    <s v="Web Plus Ek Kullanıcı Yazılımı (1 Kullanıcı)"/>
    <s v="Univera - Kanal"/>
    <x v="20"/>
    <s v="Enroute"/>
    <s v="Webplus"/>
    <n v="6370"/>
    <m/>
    <n v="3"/>
    <m/>
    <m/>
    <m/>
    <m/>
    <m/>
    <n v="19110"/>
    <m/>
    <m/>
    <m/>
    <n v="1000003819"/>
    <m/>
    <m/>
    <s v="Polaris"/>
    <x v="0"/>
    <s v="Yeni Satış"/>
    <s v="Lisans"/>
    <s v="Lisans Satışı"/>
    <s v="Diğer"/>
    <x v="1"/>
    <x v="5"/>
    <s v="Yurt İçi"/>
    <s v="Türkiye"/>
  </r>
  <r>
    <s v="Q4"/>
    <x v="1"/>
    <x v="11"/>
    <s v="Kapalı"/>
    <s v="MİYA OTOMASYON VE BARKOD BILISIM SISTEMLERI SAN TİC. VE L.T.D. STI."/>
    <s v="WPY.01.004"/>
    <s v="Web Plus Ek Kullanıcı Lisansı (5 Kullanıcı)"/>
    <s v="Univera - Kanal"/>
    <x v="20"/>
    <s v="Enroute"/>
    <s v="Webplus"/>
    <n v="19240"/>
    <s v="TRY"/>
    <n v="1"/>
    <s v="Adet"/>
    <n v="24050"/>
    <s v="TRY"/>
    <n v="4810"/>
    <s v="TRY"/>
    <n v="19240"/>
    <s v="TRY"/>
    <n v="19240"/>
    <s v="TRY"/>
    <n v="1000003909"/>
    <m/>
    <m/>
    <s v="Miya"/>
    <x v="0"/>
    <s v="Yeni Satış"/>
    <s v="Lisans"/>
    <s v="Lisans Satışı"/>
    <s v="Diğer"/>
    <x v="1"/>
    <x v="1"/>
    <s v="Yurt içi"/>
    <s v="Türkiye"/>
  </r>
  <r>
    <s v="Q4"/>
    <x v="1"/>
    <x v="11"/>
    <s v="Kapalı"/>
    <s v="MİYA OTOMASYON VE BARKOD BILISIM SISTEMLERI SAN TİC. VE L.T.D. STI."/>
    <s v="WPY.01.003"/>
    <s v="Web Plus Ek Kullanıcı Lisansı (1 Kullanıcı)"/>
    <s v="Univera - Kanal"/>
    <x v="20"/>
    <s v="Enroute"/>
    <s v="Webplus"/>
    <n v="6370"/>
    <s v="TRY"/>
    <n v="2"/>
    <s v="Adet"/>
    <n v="12740"/>
    <s v="TRY"/>
    <n v="0"/>
    <s v="TRY"/>
    <n v="12740"/>
    <s v="TRY"/>
    <n v="12740"/>
    <s v="TRY"/>
    <n v="1000003904"/>
    <m/>
    <m/>
    <s v="Miya"/>
    <x v="0"/>
    <s v="Yeni Satış"/>
    <s v="Lisans"/>
    <s v="Lisans Satışı"/>
    <s v="Diğer"/>
    <x v="1"/>
    <x v="1"/>
    <s v="Yurt içi"/>
    <s v="Türkiye"/>
  </r>
  <r>
    <s v="Q4"/>
    <x v="1"/>
    <x v="11"/>
    <m/>
    <s v="POLARİS YAZILIM ÇÖZÜMLERİ VE DANIŞMANLIK HİZMETLERİ LTD.ŞTİ."/>
    <s v="WProje Yönetimi.02.003"/>
    <s v="WarehouseMan (Depo Personeli) El Terminali Yazılımı - Android"/>
    <s v="Univera - Kanal"/>
    <x v="20"/>
    <s v="Enroute"/>
    <s v="Webplus"/>
    <n v="7150"/>
    <m/>
    <n v="1"/>
    <m/>
    <m/>
    <m/>
    <m/>
    <m/>
    <n v="7150"/>
    <m/>
    <m/>
    <m/>
    <n v="1000003819"/>
    <m/>
    <m/>
    <s v="Polaris"/>
    <x v="0"/>
    <s v="Yeni Satış"/>
    <s v="Lisans"/>
    <s v="Lisans Satışı"/>
    <s v="Diğer"/>
    <x v="1"/>
    <x v="5"/>
    <s v="Yurt İçi"/>
    <s v="Türkiye"/>
  </r>
  <r>
    <s v="Q4"/>
    <x v="1"/>
    <x v="11"/>
    <s v="Kapalı"/>
    <s v="MİYA OTOMASYON VE BARKOD BILISIM SISTEMLERI SAN TİC. VE L.T.D. STI."/>
    <s v="UH.01.002"/>
    <s v="Unidox Kontör"/>
    <s v="Univera Kontör Satışı"/>
    <x v="20"/>
    <s v="E-Dönüşüm"/>
    <s v="Uni-Dox"/>
    <n v="23912.25"/>
    <s v="TRY"/>
    <n v="1"/>
    <s v="Adet"/>
    <n v="31883"/>
    <s v="TRY"/>
    <n v="7971"/>
    <s v="TRY"/>
    <n v="23912.25"/>
    <s v="TRY"/>
    <n v="23912.25"/>
    <s v="TRY"/>
    <n v="1000003910"/>
    <m/>
    <m/>
    <s v="Miya"/>
    <x v="0"/>
    <s v="Yeni Satış"/>
    <s v="Kontor"/>
    <s v="Kontor Satışı"/>
    <s v="Diğer"/>
    <x v="1"/>
    <x v="1"/>
    <s v="Yurt içi"/>
    <s v="Türkiye"/>
  </r>
  <r>
    <s v="Q4"/>
    <x v="1"/>
    <x v="11"/>
    <s v="Kapalı"/>
    <s v="MİYA OTOMASYON VE BARKOD BILISIM SISTEMLERI SAN TİC. VE L.T.D. STI."/>
    <s v="UH.01.002"/>
    <s v="Unidox Kontör"/>
    <s v="Univera Kontör Satışı"/>
    <x v="20"/>
    <s v="E-Dönüşüm"/>
    <s v="Uni-Dox"/>
    <n v="26568.75"/>
    <s v="TRY"/>
    <n v="1"/>
    <s v="Adet"/>
    <n v="35425"/>
    <s v="TRY"/>
    <n v="8856"/>
    <s v="TRY"/>
    <n v="26568.75"/>
    <s v="TRY"/>
    <n v="26568.75"/>
    <s v="TRY"/>
    <n v="1000003974"/>
    <m/>
    <m/>
    <s v="Miya"/>
    <x v="0"/>
    <s v="Yeni Satış"/>
    <s v="Kontor"/>
    <s v="Kontor Satışı"/>
    <s v="Diğer"/>
    <x v="1"/>
    <x v="1"/>
    <s v="Yurt içi"/>
    <s v="Türkiye"/>
  </r>
  <r>
    <s v="Q4"/>
    <x v="1"/>
    <x v="11"/>
    <m/>
    <s v="ESYÜN TEKSTİL TUHAFİYE NAZİF AYAZ"/>
    <s v="UH.01.002"/>
    <s v="Unidox Kontör"/>
    <s v="Univera Kontör Satışı"/>
    <x v="21"/>
    <s v="E-Dönüşüm"/>
    <s v="Unidox"/>
    <m/>
    <m/>
    <n v="5000"/>
    <m/>
    <m/>
    <m/>
    <m/>
    <m/>
    <n v="25000"/>
    <m/>
    <m/>
    <m/>
    <n v="1000003798"/>
    <m/>
    <m/>
    <s v="Esyün Tekstil"/>
    <x v="0"/>
    <s v="Yeni Satış"/>
    <s v="Kontor"/>
    <s v="Kontor Satışı"/>
    <s v="Diğer"/>
    <x v="0"/>
    <x v="0"/>
    <s v="Yurt İçi"/>
    <s v="Türkiye"/>
  </r>
  <r>
    <s v="Q4"/>
    <x v="1"/>
    <x v="11"/>
    <m/>
    <s v="YUSUF ALDEMİR (ALDEMİR BİLİŞİM HizmetLERİ VE DANIŞMANLIK)"/>
    <s v="UH.01.002"/>
    <s v="Unidox Kontör"/>
    <s v="Univera Kontör Satışı"/>
    <x v="20"/>
    <s v="E-Dönüşüm"/>
    <s v="Unidox"/>
    <m/>
    <m/>
    <n v="1"/>
    <m/>
    <m/>
    <m/>
    <m/>
    <m/>
    <n v="26568.75"/>
    <m/>
    <m/>
    <m/>
    <n v="1000003828"/>
    <m/>
    <m/>
    <s v="Aldemir Bilişim"/>
    <x v="0"/>
    <s v="Yeni Satış"/>
    <s v="Kontor"/>
    <s v="Kontor Satışı"/>
    <s v="Diğer"/>
    <x v="0"/>
    <x v="0"/>
    <s v="Yurt İçi"/>
    <s v="Türkiye"/>
  </r>
  <r>
    <s v="Q4"/>
    <x v="1"/>
    <x v="11"/>
    <m/>
    <s v="ÖZGÖRKEY OTOMOTİV TURİZM GIDA SANAYİ VE TİCARET ANONİM ŞİRKETİ"/>
    <s v="SH.05.001"/>
    <s v="Stokbar Panorama - Yazılım Geliştirme Hizmeti"/>
    <s v="Univera - Özgörkey"/>
    <x v="19"/>
    <s v="Stokbar"/>
    <s v="Standart"/>
    <n v="6074.64"/>
    <m/>
    <n v="20"/>
    <m/>
    <m/>
    <m/>
    <m/>
    <m/>
    <n v="121492.8"/>
    <m/>
    <m/>
    <m/>
    <n v="1000003822"/>
    <m/>
    <m/>
    <s v="Özgörkey"/>
    <x v="0"/>
    <s v="Yeni Satış"/>
    <s v="Hizmet"/>
    <s v="Yazılım Geliştirme"/>
    <s v="Diğer"/>
    <x v="0"/>
    <x v="0"/>
    <s v="Yurt İçi"/>
    <s v="Türkiye"/>
  </r>
  <r>
    <s v="Q4"/>
    <x v="1"/>
    <x v="11"/>
    <m/>
    <s v="UNİVİS BİLİŞİM DESTEK HizmetLERİ SANAYİ VE TİCARET ANONİM ŞİRKETİ"/>
    <s v="SH.02.001"/>
    <s v="Stokbar Panorama - Yazılım Bakımı Hizmeti"/>
    <s v="Univera - Univis"/>
    <x v="19"/>
    <s v="Stokbar"/>
    <s v="Standart"/>
    <m/>
    <m/>
    <n v="1"/>
    <m/>
    <m/>
    <m/>
    <m/>
    <m/>
    <n v="87661.2"/>
    <m/>
    <m/>
    <m/>
    <n v="1000003814"/>
    <m/>
    <m/>
    <s v="Univis"/>
    <x v="2"/>
    <s v="Yeni Satış"/>
    <s v="Hizmet"/>
    <s v="Bakım ve Destek Hizmeti"/>
    <s v="Param Grup"/>
    <x v="0"/>
    <x v="0"/>
    <s v="Yurt İçi"/>
    <s v="Türkiye"/>
  </r>
  <r>
    <s v="Q4"/>
    <x v="1"/>
    <x v="11"/>
    <m/>
    <s v="UNİVİS BİLİŞİM DESTEK HizmetLERİ SANAYİ VE TİCARET ANONİM ŞİRKETİ"/>
    <s v="SH.01.001"/>
    <s v="Stokbar Panorama - Proje ve Ürün Yönetimi Danışmanlığı Hizmeti"/>
    <s v="Univera - Univis"/>
    <x v="19"/>
    <s v="Stokbar"/>
    <s v="Standart"/>
    <n v="17150"/>
    <m/>
    <n v="5"/>
    <m/>
    <m/>
    <m/>
    <m/>
    <m/>
    <n v="85750"/>
    <m/>
    <m/>
    <m/>
    <n v="1000003814"/>
    <m/>
    <m/>
    <s v="Univis"/>
    <x v="2"/>
    <s v="Yeni Satış"/>
    <s v="Hizmet"/>
    <s v="Proje Yönetimi ve Danışmanlık"/>
    <s v="Param Grup"/>
    <x v="0"/>
    <x v="0"/>
    <s v="Yurt İçi"/>
    <s v="Türkiye"/>
  </r>
  <r>
    <s v="Q4"/>
    <x v="1"/>
    <x v="11"/>
    <m/>
    <s v="UNİVİS BİLİŞİM DESTEK HizmetLERİ SANAYİ VE TİCARET ANONİM ŞİRKETİ"/>
    <s v="SH.01.001"/>
    <s v="Stokbar Panorama - Proje ve Ürün Yönetimi Danışmanlığı Hizmeti"/>
    <s v="Univera - Univis"/>
    <x v="19"/>
    <s v="Stokbar"/>
    <s v="Standart"/>
    <n v="11760"/>
    <m/>
    <n v="2"/>
    <m/>
    <m/>
    <m/>
    <m/>
    <m/>
    <n v="23520"/>
    <m/>
    <m/>
    <m/>
    <n v="1000003814"/>
    <m/>
    <m/>
    <s v="Univis"/>
    <x v="2"/>
    <s v="Yeni Satış"/>
    <s v="Hizmet"/>
    <s v="Proje Yönetimi ve Danışmanlık"/>
    <s v="Param Grup"/>
    <x v="0"/>
    <x v="0"/>
    <s v="Yurt İçi"/>
    <s v="Türkiye"/>
  </r>
  <r>
    <s v="Q4"/>
    <x v="1"/>
    <x v="11"/>
    <m/>
    <s v="UNİVİS BİLİŞİM DESTEK HizmetLERİ SANAYİ VE TİCARET ANONİM ŞİRKETİ"/>
    <s v="SY.01.009"/>
    <s v="Stokbar Panorama - Platform Back Office Kullanıcı Yazılımı"/>
    <s v="Univera - Univis"/>
    <x v="19"/>
    <s v="Stokbar"/>
    <s v="Standart"/>
    <n v="17745"/>
    <m/>
    <n v="2"/>
    <m/>
    <m/>
    <m/>
    <m/>
    <m/>
    <n v="35490"/>
    <m/>
    <m/>
    <m/>
    <n v="1000003814"/>
    <m/>
    <m/>
    <s v="Univis"/>
    <x v="2"/>
    <s v="Yeni Satış"/>
    <s v="Lisans"/>
    <s v="Lisans Satışı"/>
    <s v="Param Grup"/>
    <x v="0"/>
    <x v="0"/>
    <s v="Yurt İçi"/>
    <s v="Türkiye"/>
  </r>
  <r>
    <s v="Q4"/>
    <x v="1"/>
    <x v="11"/>
    <m/>
    <s v="UNİVİS BİLİŞİM DESTEK HizmetLERİ SANAYİ VE TİCARET ANONİM ŞİRKETİ"/>
    <s v="SY.02.002"/>
    <s v="Stokbar Panorama - Mobil (Android) Kullanıcı Yazılımı"/>
    <s v="Univera - Univis"/>
    <x v="19"/>
    <s v="Stokbar"/>
    <s v="Standart"/>
    <n v="16380"/>
    <m/>
    <n v="1"/>
    <m/>
    <m/>
    <m/>
    <m/>
    <m/>
    <n v="16380"/>
    <m/>
    <m/>
    <m/>
    <n v="1000003814"/>
    <m/>
    <m/>
    <s v="Univis"/>
    <x v="2"/>
    <s v="Yeni Satış"/>
    <s v="Lisans"/>
    <s v="Lisans Satışı"/>
    <s v="Param Grup"/>
    <x v="0"/>
    <x v="0"/>
    <s v="Yurt İçi"/>
    <s v="Türkiye"/>
  </r>
  <r>
    <s v="Q4"/>
    <x v="1"/>
    <x v="11"/>
    <m/>
    <s v="UNİVİS BİLİŞİM DESTEK HizmetLERİ SANAYİ VE TİCARET ANONİM ŞİRKETİ"/>
    <s v="SY.01.004"/>
    <s v="Stokbar Panorama - Depo &amp; Sevkiyat Yönetimi &quot;Standart&quot; Çözüm Yazılımı"/>
    <s v="Univera - Univis"/>
    <x v="19"/>
    <s v="Stokbar"/>
    <s v="Standart"/>
    <n v="295000"/>
    <m/>
    <n v="1"/>
    <m/>
    <m/>
    <m/>
    <m/>
    <m/>
    <n v="295000"/>
    <m/>
    <m/>
    <m/>
    <n v="1000003814"/>
    <m/>
    <m/>
    <s v="Univis"/>
    <x v="2"/>
    <s v="Yeni Satış"/>
    <s v="Lisans"/>
    <s v="Lisans Satışı"/>
    <s v="Param Grup"/>
    <x v="0"/>
    <x v="0"/>
    <s v="Yurt İçi"/>
    <s v="Türkiye"/>
  </r>
  <r>
    <s v="Q4"/>
    <x v="1"/>
    <x v="11"/>
    <m/>
    <s v="BMC Otomotiv Sanayi ve Ticaret A. Ş."/>
    <s v="QH.02.001"/>
    <s v="Quest Panorama - Yazılım Bakımı, Yaşatma ve Merkezi Destek Hizmeti"/>
    <s v="Univera - BMC"/>
    <x v="13"/>
    <s v="Quest"/>
    <s v="Enterprise"/>
    <n v="77297.66"/>
    <m/>
    <n v="1"/>
    <m/>
    <m/>
    <m/>
    <m/>
    <m/>
    <n v="77297.66"/>
    <m/>
    <m/>
    <m/>
    <n v="1000003832"/>
    <m/>
    <m/>
    <s v="BMC"/>
    <x v="0"/>
    <s v="Yenileme"/>
    <s v="Hizmet"/>
    <s v="Bakım ve Destek Hizmeti"/>
    <s v="Key Account"/>
    <x v="0"/>
    <x v="0"/>
    <s v="Yurt İçi"/>
    <s v="Türkiye"/>
  </r>
  <r>
    <s v="Q4"/>
    <x v="1"/>
    <x v="11"/>
    <m/>
    <s v="ERBAK - ULUDAĞ PAZARLAMA SATIŞ VE DAĞITIM ANONİM ŞİRKETİ"/>
    <s v="QH.02.001"/>
    <s v="Quest Panorama - Yazılım Bakımı, Yaşatma ve Merkezi Destek Hizmeti"/>
    <s v="Univera - Uludağ İçecek"/>
    <x v="19"/>
    <s v="Quest"/>
    <s v="Enterprise"/>
    <m/>
    <m/>
    <n v="1"/>
    <m/>
    <n v="94418.32"/>
    <m/>
    <m/>
    <m/>
    <n v="94418.32"/>
    <m/>
    <m/>
    <m/>
    <n v="1000003994"/>
    <m/>
    <m/>
    <s v="Uludağ İçecek"/>
    <x v="0"/>
    <s v="Yenileme"/>
    <s v="Hizmet"/>
    <s v="Bakım ve Destek Hizmeti"/>
    <s v="Key Account"/>
    <x v="0"/>
    <x v="0"/>
    <s v="Yurt İçi"/>
    <s v="Türkiye"/>
  </r>
  <r>
    <s v="Q4"/>
    <x v="1"/>
    <x v="11"/>
    <m/>
    <s v="ERBAK - ULUDAĞ PAZARLAMA SATIŞ VE DAĞITIM ANONİM ŞİRKETİ"/>
    <s v="QH.02.001"/>
    <s v="Quest Panorama - Yazılım Bakımı, Yaşatma ve Merkezi Destek Hizmeti"/>
    <s v="Univera - Uludağ İçecek"/>
    <x v="19"/>
    <s v="Quest"/>
    <s v="Enterprise"/>
    <m/>
    <m/>
    <n v="1"/>
    <m/>
    <n v="94313.279999999999"/>
    <m/>
    <m/>
    <m/>
    <n v="94313.279999999999"/>
    <m/>
    <m/>
    <m/>
    <n v="1000003994"/>
    <m/>
    <m/>
    <s v="Uludağ İçecek"/>
    <x v="0"/>
    <s v="Yenileme"/>
    <s v="Hizmet"/>
    <s v="Bakım ve Destek Hizmeti"/>
    <s v="Key Account"/>
    <x v="0"/>
    <x v="0"/>
    <s v="Yurt İçi"/>
    <s v="Türkiye"/>
  </r>
  <r>
    <s v="Q4"/>
    <x v="1"/>
    <x v="11"/>
    <m/>
    <s v="Eruslu Sağlık Ürünleri Sanayi Ve Ticaret AŞ"/>
    <s v="QH.03.005"/>
    <s v="Quest Panorama - Kullanıcı Yazılımları Kiralama Hizmeti (Enterprise)"/>
    <s v="Univera - Eruslu Sağlık"/>
    <x v="13"/>
    <s v="Quest"/>
    <s v="Enterprise"/>
    <m/>
    <m/>
    <n v="84"/>
    <m/>
    <m/>
    <m/>
    <m/>
    <m/>
    <n v="158473.56"/>
    <m/>
    <m/>
    <m/>
    <n v="1000003836"/>
    <m/>
    <m/>
    <s v="Eruslu"/>
    <x v="0"/>
    <s v="Yenileme"/>
    <s v="Lisans"/>
    <s v="Lisans Kiralama"/>
    <s v="Diğer"/>
    <x v="0"/>
    <x v="0"/>
    <s v="Yurt İçi"/>
    <s v="Türkiye"/>
  </r>
  <r>
    <s v="Q4"/>
    <x v="1"/>
    <x v="11"/>
    <m/>
    <s v="Turk Elektronik Para Anonim Şirketi"/>
    <n v="500001210"/>
    <s v="Hakediş Bedeli"/>
    <s v="Univera - Turk ELektronik Para"/>
    <x v="10"/>
    <s v="Bütünleşik Finans"/>
    <s v="Hakediş"/>
    <n v="334165.05"/>
    <m/>
    <n v="1"/>
    <m/>
    <n v="334165.05"/>
    <m/>
    <m/>
    <m/>
    <n v="334165.05"/>
    <m/>
    <m/>
    <m/>
    <n v="1000003973"/>
    <m/>
    <m/>
    <s v="Türk Elektronik Para A.Ş."/>
    <x v="2"/>
    <s v="Yeni Satış"/>
    <s v="Komisyon"/>
    <s v="Bütünleşik Finans"/>
    <s v="Param Grup"/>
    <x v="0"/>
    <x v="0"/>
    <s v="Yurt İçi"/>
    <s v="Türkiye"/>
  </r>
  <r>
    <s v="Q4"/>
    <x v="1"/>
    <x v="11"/>
    <m/>
    <s v="DÜZEY TÜKETİM MALLARI SAN. PAZARLAMA VE TİC. A.Ş."/>
    <s v="EH.02.018"/>
    <s v="Enroute PANORAMA WEBCONNECTOR Bakım HİZM"/>
    <s v="Univera - Düzey Tüketim"/>
    <x v="18"/>
    <s v="Enroute"/>
    <s v="Web Connector"/>
    <n v="8515.41"/>
    <m/>
    <n v="5"/>
    <m/>
    <m/>
    <m/>
    <m/>
    <m/>
    <n v="42577.05"/>
    <m/>
    <m/>
    <m/>
    <n v="1000003468"/>
    <m/>
    <m/>
    <s v="Düzey"/>
    <x v="0"/>
    <s v="Yenileme"/>
    <s v="Hizmet"/>
    <s v="Bakım ve Destek Hizmeti"/>
    <s v="Key Account"/>
    <x v="0"/>
    <x v="0"/>
    <s v="Yurt İçi"/>
    <s v="Türkiye"/>
  </r>
  <r>
    <s v="Q4"/>
    <x v="1"/>
    <x v="11"/>
    <m/>
    <s v="ERBAK - ULUDAĞ PAZARLAMA SATIŞ VE DAĞITIM ANONİM ŞİRKETİ"/>
    <s v="EH.02.004"/>
    <s v="EnRoute Panorama FundManager Module - Fon ve Bütçe Yönetimi Yazılım Bakımı Hizmeti"/>
    <s v="Univera - Uludağ İçecek"/>
    <x v="19"/>
    <s v="Enroute"/>
    <s v="Enterprise"/>
    <m/>
    <m/>
    <n v="1"/>
    <m/>
    <n v="67117"/>
    <m/>
    <m/>
    <m/>
    <n v="67117"/>
    <m/>
    <m/>
    <m/>
    <n v="1000003994"/>
    <m/>
    <m/>
    <s v="Uludağ İçecek"/>
    <x v="0"/>
    <s v="Yenileme"/>
    <s v="Hizmet"/>
    <s v="Bakım ve Destek Hizmeti"/>
    <s v="Key Account"/>
    <x v="0"/>
    <x v="0"/>
    <s v="Yurt İçi"/>
    <s v="Türkiye"/>
  </r>
  <r>
    <s v="Q4"/>
    <x v="1"/>
    <x v="11"/>
    <m/>
    <s v="Brisa Bridgestone Sabancı Lastik San. ve Tic. A.Ş."/>
    <s v="EH.05.001"/>
    <s v="Enroute Panorama - Yazılım Geliştirme Hizmeti"/>
    <s v="Univera - Brisa Bridgestone"/>
    <x v="13"/>
    <s v="Enroute"/>
    <s v="Enterprise"/>
    <n v="15000"/>
    <m/>
    <n v="3"/>
    <m/>
    <m/>
    <m/>
    <m/>
    <m/>
    <n v="45000"/>
    <m/>
    <m/>
    <m/>
    <n v="1000003384"/>
    <m/>
    <m/>
    <s v="Brisa"/>
    <x v="0"/>
    <s v="Yeni Satış"/>
    <s v="Hizmet"/>
    <s v="Yazılım Geliştirme"/>
    <s v="Key Account"/>
    <x v="0"/>
    <x v="0"/>
    <s v="Yurt İçi"/>
    <s v="Türkiye"/>
  </r>
  <r>
    <s v="Q4"/>
    <x v="1"/>
    <x v="11"/>
    <m/>
    <s v="DÜZEY TÜKETİM MALLARI SAN. PAZARLAMA VE TİC. A.Ş."/>
    <s v="EH.05.001"/>
    <s v="Enroute Panorama - Yazılım Geliştirme Hizmeti"/>
    <s v="Univera - Düzey Tüketim"/>
    <x v="18"/>
    <s v="Enroute"/>
    <s v="Enterprise"/>
    <m/>
    <m/>
    <n v="3"/>
    <m/>
    <m/>
    <m/>
    <m/>
    <m/>
    <n v="59535"/>
    <m/>
    <m/>
    <m/>
    <n v="1000003720"/>
    <m/>
    <m/>
    <s v="Düzey"/>
    <x v="0"/>
    <s v="Yeni Satış"/>
    <s v="Hizmet"/>
    <s v="Yazılım Geliştirme"/>
    <s v="Key Account"/>
    <x v="0"/>
    <x v="0"/>
    <s v="Yurt İçi"/>
    <s v="Türkiye"/>
  </r>
  <r>
    <s v="Q4"/>
    <x v="1"/>
    <x v="11"/>
    <m/>
    <s v="Mey İçki Sanayi ve Ticaret A.Ş."/>
    <s v="EH.05.001"/>
    <s v="Enroute Panorama - Yazılım Geliştirme Hizmeti"/>
    <s v="Univera - Mey İçki"/>
    <x v="18"/>
    <s v="Enroute"/>
    <s v="Enterprise"/>
    <n v="20825"/>
    <m/>
    <n v="0.5"/>
    <m/>
    <m/>
    <m/>
    <m/>
    <m/>
    <n v="10412.5"/>
    <m/>
    <m/>
    <m/>
    <n v="1000003470"/>
    <m/>
    <m/>
    <s v="Mey İçki"/>
    <x v="0"/>
    <s v="Yeni Satış"/>
    <s v="Hizmet"/>
    <s v="Yazılım Geliştirme"/>
    <s v="Key Account"/>
    <x v="0"/>
    <x v="0"/>
    <s v="Yurt İçi"/>
    <s v="Türkiye"/>
  </r>
  <r>
    <s v="Q4"/>
    <x v="1"/>
    <x v="11"/>
    <m/>
    <s v="Mey İçki Sanayi ve Ticaret A.Ş."/>
    <s v="EH.05.001"/>
    <s v="Enroute Panorama - Yazılım Geliştirme Hizmeti"/>
    <s v="Univera - Mey İçki"/>
    <x v="18"/>
    <s v="Enroute"/>
    <s v="Enterprise"/>
    <n v="20825"/>
    <m/>
    <n v="3"/>
    <m/>
    <m/>
    <m/>
    <m/>
    <m/>
    <n v="62475"/>
    <m/>
    <m/>
    <m/>
    <n v="1000003470"/>
    <m/>
    <m/>
    <s v="Mey İçki"/>
    <x v="0"/>
    <s v="Yeni Satış"/>
    <s v="Hizmet"/>
    <s v="Yazılım Geliştirme"/>
    <s v="Key Account"/>
    <x v="0"/>
    <x v="0"/>
    <s v="Yurt İçi"/>
    <s v="Türkiye"/>
  </r>
  <r>
    <s v="Q4"/>
    <x v="1"/>
    <x v="11"/>
    <m/>
    <s v="Mey İçki Sanayi ve Ticaret A.Ş."/>
    <s v="EH.05.001"/>
    <s v="Enroute Panorama - Yazılım Geliştirme Hizmeti"/>
    <s v="Univera - Mey İçki"/>
    <x v="18"/>
    <s v="Enroute"/>
    <s v="Enterprise"/>
    <n v="20825"/>
    <m/>
    <n v="6"/>
    <m/>
    <m/>
    <m/>
    <m/>
    <m/>
    <n v="124950"/>
    <m/>
    <m/>
    <m/>
    <n v="1000003470"/>
    <m/>
    <m/>
    <s v="Mey İçki"/>
    <x v="0"/>
    <s v="Yeni Satış"/>
    <s v="Hizmet"/>
    <s v="Yazılım Geliştirme"/>
    <s v="Key Account"/>
    <x v="0"/>
    <x v="0"/>
    <s v="Yurt İçi"/>
    <s v="Türkiye"/>
  </r>
  <r>
    <s v="Q4"/>
    <x v="1"/>
    <x v="11"/>
    <m/>
    <s v="Mey İçki Sanayi ve Ticaret A.Ş."/>
    <s v="EH.05.001"/>
    <s v="Enroute Panorama - Yazılım Geliştirme Hizmeti"/>
    <s v="Univera - Mey İçki"/>
    <x v="18"/>
    <s v="Enroute"/>
    <s v="Enterprise"/>
    <n v="20825"/>
    <m/>
    <n v="12.5"/>
    <m/>
    <m/>
    <m/>
    <m/>
    <m/>
    <n v="260312.5"/>
    <m/>
    <m/>
    <m/>
    <n v="1000003470"/>
    <m/>
    <m/>
    <s v="Mey İçki"/>
    <x v="0"/>
    <s v="Yeni Satış"/>
    <s v="Hizmet"/>
    <s v="Yazılım Geliştirme"/>
    <s v="Key Account"/>
    <x v="0"/>
    <x v="0"/>
    <s v="Yurt İçi"/>
    <s v="Türkiye"/>
  </r>
  <r>
    <s v="Q4"/>
    <x v="1"/>
    <x v="11"/>
    <m/>
    <s v="Mey İçki Sanayi ve Ticaret A.Ş."/>
    <s v="EH.05.001"/>
    <s v="Enroute Panorama - Yazılım Geliştirme Hizmeti"/>
    <s v="Univera - Mey İçki"/>
    <x v="18"/>
    <s v="Enroute"/>
    <s v="Enterprise"/>
    <n v="20825"/>
    <m/>
    <n v="26.5"/>
    <m/>
    <m/>
    <m/>
    <m/>
    <m/>
    <n v="551862.5"/>
    <m/>
    <m/>
    <m/>
    <n v="1000003470"/>
    <m/>
    <m/>
    <s v="Mey İçki"/>
    <x v="0"/>
    <s v="Yeni Satış"/>
    <s v="Hizmet"/>
    <s v="Yazılım Geliştirme"/>
    <s v="Key Account"/>
    <x v="0"/>
    <x v="0"/>
    <s v="Yurt İçi"/>
    <s v="Türkiye"/>
  </r>
  <r>
    <s v="Q4"/>
    <x v="1"/>
    <x v="11"/>
    <m/>
    <s v="Mey İçki Sanayi ve Ticaret A.Ş."/>
    <s v="EH.05.001"/>
    <s v="Enroute Panorama - Yazılım Geliştirme Hizmeti"/>
    <s v="Univera - Mey İçki"/>
    <x v="18"/>
    <s v="Enroute"/>
    <s v="Enterprise"/>
    <n v="20825"/>
    <m/>
    <n v="1.5"/>
    <m/>
    <m/>
    <m/>
    <m/>
    <m/>
    <n v="31237.5"/>
    <m/>
    <m/>
    <m/>
    <n v="1000003470"/>
    <m/>
    <m/>
    <s v="Mey İçki"/>
    <x v="0"/>
    <s v="Yeni Satış"/>
    <s v="Hizmet"/>
    <s v="Yazılım Geliştirme"/>
    <s v="Key Account"/>
    <x v="0"/>
    <x v="0"/>
    <s v="Yurt İçi"/>
    <s v="Türkiye"/>
  </r>
  <r>
    <s v="Q4"/>
    <x v="1"/>
    <x v="11"/>
    <m/>
    <s v="Mey İçki Sanayi ve Ticaret A.Ş."/>
    <s v="EH.05.001"/>
    <s v="Enroute Panorama - Yazılım Geliştirme Hizmeti"/>
    <s v="Univera - Mey İçki"/>
    <x v="18"/>
    <s v="Enroute"/>
    <s v="Enterprise"/>
    <n v="20825"/>
    <m/>
    <n v="4"/>
    <m/>
    <m/>
    <m/>
    <m/>
    <m/>
    <n v="83300"/>
    <m/>
    <m/>
    <m/>
    <n v="1000003470"/>
    <m/>
    <m/>
    <s v="Mey İçki"/>
    <x v="0"/>
    <s v="Yeni Satış"/>
    <s v="Hizmet"/>
    <s v="Yazılım Geliştirme"/>
    <s v="Key Account"/>
    <x v="0"/>
    <x v="0"/>
    <s v="Yurt İçi"/>
    <s v="Türkiye"/>
  </r>
  <r>
    <s v="Q4"/>
    <x v="1"/>
    <x v="11"/>
    <m/>
    <s v="Mey İçki Sanayi ve Ticaret A.Ş."/>
    <s v="EH.05.001"/>
    <s v="Enroute Panorama - Yazılım Geliştirme Hizmeti"/>
    <s v="Univera - Mey İçki"/>
    <x v="18"/>
    <s v="Enroute"/>
    <s v="Enterprise"/>
    <n v="8330"/>
    <m/>
    <n v="58"/>
    <m/>
    <m/>
    <m/>
    <m/>
    <m/>
    <n v="483140"/>
    <m/>
    <m/>
    <m/>
    <n v="1000003607"/>
    <m/>
    <m/>
    <s v="Mey İçki"/>
    <x v="0"/>
    <s v="Yeni Satış"/>
    <s v="Hizmet"/>
    <s v="Yazılım Geliştirme"/>
    <s v="Key Account"/>
    <x v="0"/>
    <x v="0"/>
    <s v="Yurt İçi"/>
    <s v="Türkiye"/>
  </r>
  <r>
    <s v="Q4"/>
    <x v="1"/>
    <x v="11"/>
    <m/>
    <s v="PERNOD RICARD İSTANBUL İÇ VE DIŞ TİC. LTD. ŞTİ"/>
    <s v="EH.05.001"/>
    <s v="Enroute Panorama - Yazılım Geliştirme Hizmeti"/>
    <s v="Univera - Pernod Ricard"/>
    <x v="13"/>
    <s v="Enroute"/>
    <s v="Enterprise"/>
    <n v="11420.32"/>
    <m/>
    <n v="25.75"/>
    <m/>
    <m/>
    <m/>
    <m/>
    <m/>
    <n v="294073.24"/>
    <m/>
    <m/>
    <m/>
    <n v="1000003397"/>
    <m/>
    <m/>
    <s v="Pernod Ricard"/>
    <x v="0"/>
    <s v="Yeni Satış"/>
    <s v="Hizmet"/>
    <s v="Yazılım Geliştirme"/>
    <s v="Key Account"/>
    <x v="0"/>
    <x v="0"/>
    <s v="Yurt İçi"/>
    <s v="Türkiye"/>
  </r>
  <r>
    <s v="Q4"/>
    <x v="1"/>
    <x v="11"/>
    <m/>
    <s v="BMC Otomotiv Sanayi ve Ticaret A. Ş."/>
    <s v="EH.02.001"/>
    <s v="Enroute Panorama - Yazılım Bakımı, Yaşatma ve Merkezi Destek Hizmeti"/>
    <s v="Univera - BMC"/>
    <x v="13"/>
    <s v="Enroute"/>
    <s v="Enterprise"/>
    <n v="793907.16"/>
    <m/>
    <n v="1"/>
    <m/>
    <m/>
    <m/>
    <m/>
    <m/>
    <n v="793907.16"/>
    <m/>
    <m/>
    <m/>
    <n v="1000003832"/>
    <m/>
    <m/>
    <s v="BMC"/>
    <x v="0"/>
    <s v="Yenileme"/>
    <s v="Hizmet"/>
    <s v="Bakım ve Destek Hizmeti"/>
    <s v="Key Account"/>
    <x v="0"/>
    <x v="0"/>
    <s v="Yurt İçi"/>
    <s v="Türkiye"/>
  </r>
  <r>
    <s v="Q4"/>
    <x v="1"/>
    <x v="11"/>
    <m/>
    <s v="DOĞUŞ ÇAY VE GIDA MADD.ÜRT.PAZ.İTH.İHR.A.Ş"/>
    <s v="EH.02.001"/>
    <s v="Enroute Panorama - Yazılım Bakımı, Yaşatma ve Merkezi Destek Hizmeti"/>
    <s v="Univera Doğuş Çay Projesi"/>
    <x v="12"/>
    <s v="Enroute"/>
    <s v="Enterprise"/>
    <n v="3669769.1"/>
    <m/>
    <n v="1"/>
    <m/>
    <m/>
    <m/>
    <m/>
    <m/>
    <n v="3669769.1"/>
    <m/>
    <m/>
    <m/>
    <n v="1000003788"/>
    <m/>
    <m/>
    <s v="Doğuş Çay"/>
    <x v="0"/>
    <s v="Yenileme"/>
    <s v="Hizmet"/>
    <s v="Bakım ve Destek Hizmeti"/>
    <s v="Key Account"/>
    <x v="0"/>
    <x v="0"/>
    <s v="Yurt İçi"/>
    <s v="Türkiye"/>
  </r>
  <r>
    <s v="Q4"/>
    <x v="1"/>
    <x v="11"/>
    <m/>
    <s v="DÜZEY TÜKETİM MALLARI SAN. PAZARLAMA VE TİC. A.Ş."/>
    <s v="EH.02.001"/>
    <s v="Enroute Panorama - Yazılım Bakımı, Yaşatma ve Merkezi Destek Hizmeti"/>
    <s v="Univera - Düzey Tüketim"/>
    <x v="18"/>
    <s v="Enroute"/>
    <s v="Enterprise"/>
    <m/>
    <m/>
    <n v="1"/>
    <m/>
    <m/>
    <m/>
    <m/>
    <m/>
    <n v="1915649.76"/>
    <m/>
    <m/>
    <m/>
    <n v="1000003468"/>
    <m/>
    <m/>
    <s v="Düzey"/>
    <x v="0"/>
    <s v="Yenileme"/>
    <s v="Hizmet"/>
    <s v="Bakım ve Destek Hizmeti"/>
    <s v="Key Account"/>
    <x v="0"/>
    <x v="0"/>
    <s v="Yurt İçi"/>
    <s v="Türkiye"/>
  </r>
  <r>
    <s v="Q4"/>
    <x v="1"/>
    <x v="11"/>
    <m/>
    <s v="DÜZEY TÜKETİM MALLARI SAN. PAZARLAMA VE TİC. A.Ş."/>
    <s v="EH.02.001"/>
    <s v="Enroute Panorama - Yazılım Bakımı, Yaşatma ve Merkezi Destek Hizmeti"/>
    <s v="Univera - Düzey Tüketim"/>
    <x v="18"/>
    <s v="Enroute"/>
    <s v="Enterprise"/>
    <m/>
    <m/>
    <n v="1"/>
    <m/>
    <m/>
    <m/>
    <m/>
    <m/>
    <n v="1077300"/>
    <m/>
    <m/>
    <m/>
    <n v="1000003468"/>
    <m/>
    <m/>
    <s v="Düzey"/>
    <x v="0"/>
    <s v="Yenileme"/>
    <s v="Hizmet"/>
    <s v="Bakım ve Destek Hizmeti"/>
    <s v="Key Account"/>
    <x v="0"/>
    <x v="0"/>
    <s v="Yurt İçi"/>
    <s v="Türkiye"/>
  </r>
  <r>
    <s v="Q4"/>
    <x v="1"/>
    <x v="11"/>
    <m/>
    <s v="DÜZEY TÜKETİM MALLARI SAN. PAZARLAMA VE TİC. A.Ş."/>
    <s v="EH.02.001"/>
    <s v="Enroute Panorama - Yazılım Bakımı, Yaşatma ve Merkezi Destek Hizmeti"/>
    <s v="Univera - Düzey Tüketim"/>
    <x v="18"/>
    <s v="Enroute"/>
    <s v="Enterprise"/>
    <m/>
    <m/>
    <n v="1"/>
    <m/>
    <m/>
    <m/>
    <m/>
    <m/>
    <n v="173318.39999999999"/>
    <m/>
    <m/>
    <m/>
    <n v="1000003468"/>
    <m/>
    <m/>
    <s v="Düzey"/>
    <x v="0"/>
    <s v="Yenileme"/>
    <s v="Hizmet"/>
    <s v="Bakım ve Destek Hizmeti"/>
    <s v="Key Account"/>
    <x v="0"/>
    <x v="0"/>
    <s v="Yurt İçi"/>
    <s v="Türkiye"/>
  </r>
  <r>
    <s v="Q4"/>
    <x v="1"/>
    <x v="11"/>
    <m/>
    <s v="ERBAK - ULUDAĞ PAZARLAMA SATIŞ VE DAĞITIM ANONİM ŞİRKETİ"/>
    <s v="EH.02.001"/>
    <s v="EnRoute Panorama - Yazılım Bakımı, Yaşatma ve Merkezi Destek Hizmeti"/>
    <s v="Univera - Uludağ İçecek"/>
    <x v="19"/>
    <s v="Enroute"/>
    <s v="Enterprise"/>
    <m/>
    <m/>
    <n v="11"/>
    <m/>
    <n v="263322.51"/>
    <m/>
    <m/>
    <m/>
    <n v="263322.51"/>
    <m/>
    <m/>
    <m/>
    <n v="1000003994"/>
    <m/>
    <m/>
    <s v="Uludağ İçecek"/>
    <x v="0"/>
    <s v="Yenileme"/>
    <s v="Hizmet"/>
    <s v="Bakım ve Destek Hizmeti"/>
    <s v="Key Account"/>
    <x v="0"/>
    <x v="0"/>
    <s v="Yurt İçi"/>
    <s v="Türkiye"/>
  </r>
  <r>
    <s v="Q4"/>
    <x v="1"/>
    <x v="11"/>
    <m/>
    <s v="ERBAK - ULUDAĞ PAZARLAMA SATIŞ VE DAĞITIM ANONİM ŞİRKETİ"/>
    <s v="EH.02.001"/>
    <s v="EnRoute Panorama - Yazılım Bakımı, Yaşatma ve Merkezi Destek Hizmeti"/>
    <s v="Univera - Uludağ İçecek"/>
    <x v="19"/>
    <s v="Enroute"/>
    <s v="Enterprise"/>
    <m/>
    <m/>
    <n v="1"/>
    <m/>
    <n v="716604.35"/>
    <m/>
    <m/>
    <m/>
    <n v="716604.35"/>
    <m/>
    <m/>
    <m/>
    <n v="1000003994"/>
    <m/>
    <m/>
    <s v="Uludağ İçecek"/>
    <x v="0"/>
    <s v="Yenileme"/>
    <s v="Hizmet"/>
    <s v="Bakım ve Destek Hizmeti"/>
    <s v="Key Account"/>
    <x v="0"/>
    <x v="0"/>
    <s v="Yurt İçi"/>
    <s v="Türkiye"/>
  </r>
  <r>
    <s v="Q4"/>
    <x v="1"/>
    <x v="11"/>
    <m/>
    <s v="ERBAK - ULUDAĞ PAZARLAMA SATIŞ VE DAĞITIM ANONİM ŞİRKETİ"/>
    <s v="EH.02.001"/>
    <s v="EnRoute Panorama - Yazılım Bakımı, Yaşatma ve Merkezi Destek Hizmeti"/>
    <s v="Univera - Uludağ İçecek"/>
    <x v="19"/>
    <s v="Enroute"/>
    <s v="Enterprise"/>
    <m/>
    <m/>
    <n v="1"/>
    <m/>
    <n v="83896.25"/>
    <m/>
    <m/>
    <m/>
    <n v="83896.25"/>
    <m/>
    <m/>
    <m/>
    <n v="1000003994"/>
    <m/>
    <m/>
    <s v="Uludağ İçecek"/>
    <x v="0"/>
    <s v="Yenileme"/>
    <s v="Hizmet"/>
    <s v="Bakım ve Destek Hizmeti"/>
    <s v="Key Account"/>
    <x v="0"/>
    <x v="0"/>
    <s v="Yurt İçi"/>
    <s v="Türkiye"/>
  </r>
  <r>
    <s v="Q4"/>
    <x v="1"/>
    <x v="11"/>
    <m/>
    <s v="PERNOD RICARD İSTANBUL İÇ VE DIŞ TİC. LTD. ŞTİ"/>
    <s v="EH.02.001"/>
    <s v="Enroute Panorama - Yazılım Bakımı, Yaşatma ve Merkezi Destek Hizmeti"/>
    <s v="Univera - Pernod Ricard"/>
    <x v="13"/>
    <s v="Enroute"/>
    <s v="Enterprise"/>
    <n v="1000000"/>
    <m/>
    <n v="1"/>
    <m/>
    <m/>
    <m/>
    <m/>
    <m/>
    <n v="1000000"/>
    <m/>
    <m/>
    <m/>
    <n v="1000003396"/>
    <m/>
    <m/>
    <s v="Pernod Ricard"/>
    <x v="0"/>
    <s v="Yenileme"/>
    <s v="Hizmet"/>
    <s v="Bakım ve Destek Hizmeti"/>
    <s v="Key Account"/>
    <x v="0"/>
    <x v="0"/>
    <s v="Yurt İçi"/>
    <s v="Türkiye"/>
  </r>
  <r>
    <s v="Q4"/>
    <x v="1"/>
    <x v="11"/>
    <m/>
    <s v="Brisa Bridgestone Sabancı Lastik San. ve Tic. A.Ş."/>
    <s v="EH.05.002"/>
    <s v="Enroute Panorama - Rapor Geliştirme Hizmeti"/>
    <s v="Univera - Brisa Bridgestone"/>
    <x v="13"/>
    <s v="Enroute"/>
    <s v="Enterprise"/>
    <n v="15000"/>
    <m/>
    <n v="2"/>
    <m/>
    <m/>
    <m/>
    <m/>
    <m/>
    <n v="30000"/>
    <m/>
    <m/>
    <m/>
    <n v="1000003378"/>
    <m/>
    <m/>
    <s v="Brisa"/>
    <x v="0"/>
    <s v="Yeni Satış"/>
    <s v="Hizmet"/>
    <s v="Rapor Geliştirme"/>
    <s v="Key Account"/>
    <x v="0"/>
    <x v="0"/>
    <s v="Yurt İçi"/>
    <s v="Türkiye"/>
  </r>
  <r>
    <s v="Q4"/>
    <x v="1"/>
    <x v="11"/>
    <m/>
    <s v="Danone Tikveşli Gıda ve İçecek San.Ve Tic.A.Ş."/>
    <s v="EH.05.002"/>
    <s v="Enroute Panorama - Rapor Geliştirme Hizmeti"/>
    <s v="Univera - Danone Tikveşli"/>
    <x v="12"/>
    <s v="Enroute"/>
    <s v="Enterprise"/>
    <n v="18500"/>
    <m/>
    <n v="2"/>
    <m/>
    <m/>
    <m/>
    <m/>
    <m/>
    <n v="37000"/>
    <m/>
    <m/>
    <m/>
    <n v="1000003533"/>
    <m/>
    <m/>
    <s v="Danone"/>
    <x v="0"/>
    <s v="Yeni Satış"/>
    <s v="Hizmet"/>
    <s v="Rapor Geliştirme"/>
    <s v="Key Account"/>
    <x v="0"/>
    <x v="0"/>
    <s v="Yurt İçi"/>
    <s v="Türkiye"/>
  </r>
  <r>
    <s v="Q4"/>
    <x v="1"/>
    <x v="11"/>
    <m/>
    <s v="DOĞUŞ ÇAY VE GIDA MADD.ÜRT.PAZ.İTH.İHR.A.Ş"/>
    <s v="EH.05.002"/>
    <s v="Enroute Panorama - Rapor Geliştirme Hizmeti"/>
    <s v="Univera Doğuş Çay Projesi"/>
    <x v="12"/>
    <s v="Enroute"/>
    <s v="Enterprise"/>
    <n v="24500"/>
    <m/>
    <n v="1"/>
    <m/>
    <m/>
    <m/>
    <m/>
    <m/>
    <n v="24500"/>
    <m/>
    <m/>
    <m/>
    <n v="1000003436"/>
    <m/>
    <m/>
    <s v="Doğuş Çay"/>
    <x v="0"/>
    <s v="Yeni Satış"/>
    <s v="Hizmet"/>
    <s v="Rapor Geliştirme"/>
    <s v="Key Account"/>
    <x v="0"/>
    <x v="0"/>
    <s v="Yurt İçi"/>
    <s v="Türkiye"/>
  </r>
  <r>
    <s v="Q4"/>
    <x v="1"/>
    <x v="11"/>
    <m/>
    <s v="ERBAK - ULUDAĞ PAZARLAMA SATIŞ VE DAĞITIM ANONİM ŞİRKETİ/SANAL POS"/>
    <s v="EH.05.002"/>
    <s v="Enroute Panorama - Rapor Geliştirme Hizmeti"/>
    <s v="Univera - Uludağ İçecek"/>
    <x v="19"/>
    <s v="Enroute"/>
    <s v="Enterprise"/>
    <m/>
    <m/>
    <n v="0.5"/>
    <m/>
    <m/>
    <m/>
    <m/>
    <m/>
    <n v="4914"/>
    <m/>
    <m/>
    <m/>
    <n v="1000003732"/>
    <m/>
    <m/>
    <s v="Uludağ İçecek"/>
    <x v="0"/>
    <s v="Yeni Satış"/>
    <s v="Hizmet"/>
    <s v="Rapor Geliştirme"/>
    <s v="Key Account"/>
    <x v="0"/>
    <x v="0"/>
    <s v="Yurt İçi"/>
    <s v="Türkiye"/>
  </r>
  <r>
    <s v="Q4"/>
    <x v="1"/>
    <x v="11"/>
    <m/>
    <s v="ERBAK - ULUDAĞ PAZARLAMA SATIŞ VE DAĞITIM ANONİM ŞİRKETİ/SANAL POS"/>
    <s v="EH.05.002"/>
    <s v="Enroute Panorama - Rapor Geliştirme Hizmeti"/>
    <s v="Univera - Uludağ İçecek"/>
    <x v="19"/>
    <s v="Enroute"/>
    <s v="Enterprise"/>
    <m/>
    <m/>
    <n v="1"/>
    <m/>
    <m/>
    <m/>
    <m/>
    <m/>
    <n v="9828.36"/>
    <m/>
    <m/>
    <m/>
    <n v="1000003730"/>
    <m/>
    <m/>
    <s v="Uludağ İçecek"/>
    <x v="0"/>
    <s v="Yeni Satış"/>
    <s v="Hizmet"/>
    <s v="Rapor Geliştirme"/>
    <s v="Key Account"/>
    <x v="0"/>
    <x v="0"/>
    <s v="Yurt İçi"/>
    <s v="Türkiye"/>
  </r>
  <r>
    <s v="Q4"/>
    <x v="1"/>
    <x v="11"/>
    <m/>
    <s v="Mey İçki Sanayi ve Ticaret A.Ş."/>
    <s v="EH.05.002"/>
    <s v="Enroute Panorama - Rapor Geliştirme Hizmeti"/>
    <s v="Univera - Mey İçki"/>
    <x v="18"/>
    <s v="Enroute"/>
    <s v="Enterprise"/>
    <n v="8330"/>
    <m/>
    <n v="20"/>
    <m/>
    <m/>
    <m/>
    <m/>
    <m/>
    <n v="166600"/>
    <m/>
    <m/>
    <m/>
    <n v="1000003607"/>
    <m/>
    <m/>
    <s v="Mey İçki"/>
    <x v="0"/>
    <s v="Yeni Satış"/>
    <s v="Hizmet"/>
    <s v="Rapor Geliştirme"/>
    <s v="Key Account"/>
    <x v="0"/>
    <x v="0"/>
    <s v="Yurt İçi"/>
    <s v="Türkiye"/>
  </r>
  <r>
    <s v="Q4"/>
    <x v="1"/>
    <x v="11"/>
    <m/>
    <s v="PERNOD RICARD İSTANBUL İÇ VE DIŞ TİC. LTD. ŞTİ"/>
    <s v="EH.05.002"/>
    <s v="Enroute Panorama - Rapor Geliştirme Hizmeti"/>
    <s v="Univera - Pernod Ricard"/>
    <x v="13"/>
    <s v="Enroute"/>
    <s v="Enterprise"/>
    <n v="8224.9546902654874"/>
    <m/>
    <n v="1.1299999999999999"/>
    <m/>
    <m/>
    <m/>
    <m/>
    <m/>
    <n v="9294.1988000000001"/>
    <m/>
    <m/>
    <m/>
    <n v="1000003397"/>
    <m/>
    <m/>
    <s v="Pernod Ricard"/>
    <x v="0"/>
    <s v="Yeni Satış"/>
    <s v="Hizmet"/>
    <s v="Rapor Geliştirme"/>
    <s v="Key Account"/>
    <x v="0"/>
    <x v="0"/>
    <s v="Yurt İçi"/>
    <s v="Türkiye"/>
  </r>
  <r>
    <s v="Q4"/>
    <x v="1"/>
    <x v="11"/>
    <m/>
    <s v="Brisa Bridgestone Sabancı Lastik San. ve Tic. A.Ş."/>
    <s v="EH.01.001"/>
    <s v="Enroute Panorama - Proje ve Ürün Yönetimi Danışmanlığı Hizmeti"/>
    <s v="Univera - Brisa Bridgestone"/>
    <x v="13"/>
    <s v="Enroute"/>
    <s v="Enterprise"/>
    <n v="15000"/>
    <m/>
    <n v="1"/>
    <m/>
    <m/>
    <m/>
    <m/>
    <m/>
    <n v="15000"/>
    <m/>
    <m/>
    <m/>
    <n v="1000003384"/>
    <m/>
    <m/>
    <s v="Brisa"/>
    <x v="0"/>
    <s v="Yeni Satış"/>
    <s v="Hizmet"/>
    <s v="Proje Yönetimi ve Danışmanlık"/>
    <s v="Key Account"/>
    <x v="0"/>
    <x v="0"/>
    <s v="Yurt İçi"/>
    <s v="Türkiye"/>
  </r>
  <r>
    <s v="Q4"/>
    <x v="1"/>
    <x v="11"/>
    <m/>
    <s v="Brisa Bridgestone Sabancı Lastik San. ve Tic. A.Ş."/>
    <s v="EH.01.001"/>
    <s v="Enroute Panorama - Proje ve Ürün Yönetimi Danışmanlığı Hizmeti"/>
    <s v="Univera - Brisa Bridgestone"/>
    <x v="13"/>
    <s v="Enroute"/>
    <s v="Enterprise"/>
    <n v="15000"/>
    <m/>
    <n v="0.5"/>
    <m/>
    <m/>
    <m/>
    <m/>
    <m/>
    <n v="7500"/>
    <m/>
    <m/>
    <m/>
    <n v="1000003378"/>
    <m/>
    <m/>
    <s v="Brisa"/>
    <x v="0"/>
    <s v="Yeni Satış"/>
    <s v="Hizmet"/>
    <s v="Proje Yönetimi ve Danışmanlık"/>
    <s v="Key Account"/>
    <x v="0"/>
    <x v="0"/>
    <s v="Yurt İçi"/>
    <s v="Türkiye"/>
  </r>
  <r>
    <s v="Q4"/>
    <x v="1"/>
    <x v="11"/>
    <m/>
    <s v="Danone Tikveşli Gıda ve İçecek San.Ve Tic.A.Ş."/>
    <s v="EH.01.001"/>
    <s v="Enroute Panorama - Proje ve Ürün Yönetimi Danışmanlığı Hizmeti"/>
    <s v="Univera - Danone Tikveşli"/>
    <x v="12"/>
    <s v="Enroute"/>
    <s v="Enterprise"/>
    <n v="18500"/>
    <m/>
    <n v="1"/>
    <m/>
    <m/>
    <m/>
    <m/>
    <m/>
    <n v="18500"/>
    <m/>
    <m/>
    <m/>
    <n v="1000003533"/>
    <m/>
    <m/>
    <s v="Danone"/>
    <x v="0"/>
    <s v="Yeni Satış"/>
    <s v="Hizmet"/>
    <s v="Proje Yönetimi ve Danışmanlık"/>
    <s v="Key Account"/>
    <x v="0"/>
    <x v="0"/>
    <s v="Yurt İçi"/>
    <s v="Türkiye"/>
  </r>
  <r>
    <s v="Q4"/>
    <x v="1"/>
    <x v="11"/>
    <m/>
    <s v="DÜZEY TÜKETİM MALLARI SAN. PAZARLAMA VE TİC. A.Ş."/>
    <s v="EH.01.001"/>
    <s v="Enroute Panorama - Proje ve Ürün Yönetimi Danışmanlığı Hizmeti"/>
    <s v="Univera - Düzey Tüketim"/>
    <x v="18"/>
    <s v="Enroute"/>
    <s v="Enterprise"/>
    <n v="22050"/>
    <m/>
    <n v="1"/>
    <m/>
    <m/>
    <m/>
    <m/>
    <m/>
    <n v="22050"/>
    <m/>
    <m/>
    <m/>
    <n v="1000003720"/>
    <m/>
    <m/>
    <s v="Düzey"/>
    <x v="0"/>
    <s v="Yeni Satış"/>
    <s v="Hizmet"/>
    <s v="Proje Yönetimi ve Danışmanlık"/>
    <s v="Key Account"/>
    <x v="0"/>
    <x v="0"/>
    <s v="Yurt İçi"/>
    <s v="Türkiye"/>
  </r>
  <r>
    <s v="Q4"/>
    <x v="1"/>
    <x v="11"/>
    <m/>
    <s v="DÜZEY TÜKETİM MALLARI SAN. PAZARLAMA VE TİC. A.Ş."/>
    <s v="EH.01.001"/>
    <s v="Enroute Panorama - Proje ve Ürün Yönetimi Danışmanlığı Hizmeti"/>
    <s v="Univera - Düzey Tüketim"/>
    <x v="18"/>
    <s v="Enroute"/>
    <s v="Enterprise"/>
    <n v="22050"/>
    <m/>
    <n v="2"/>
    <m/>
    <m/>
    <m/>
    <m/>
    <m/>
    <n v="44100"/>
    <m/>
    <m/>
    <m/>
    <n v="1000003720"/>
    <m/>
    <m/>
    <s v="Düzey"/>
    <x v="0"/>
    <s v="Yeni Satış"/>
    <s v="Hizmet"/>
    <s v="Proje Yönetimi ve Danışmanlık"/>
    <s v="Key Account"/>
    <x v="0"/>
    <x v="0"/>
    <s v="Yurt İçi"/>
    <s v="Türkiye"/>
  </r>
  <r>
    <s v="Q4"/>
    <x v="1"/>
    <x v="11"/>
    <m/>
    <s v="DÜZEY TÜKETİM MALLARI SAN. PAZARLAMA VE TİC. A.Ş."/>
    <s v="EH.01.001"/>
    <s v="Enroute Panorama - Proje ve Ürün Yönetimi Danışmanlığı Hizmeti"/>
    <s v="Univera - Düzey Tüketim"/>
    <x v="18"/>
    <s v="Enroute"/>
    <s v="Enterprise"/>
    <n v="22050"/>
    <m/>
    <n v="2"/>
    <m/>
    <m/>
    <m/>
    <m/>
    <m/>
    <n v="44100"/>
    <m/>
    <m/>
    <m/>
    <n v="1000003720"/>
    <m/>
    <m/>
    <s v="Düzey"/>
    <x v="0"/>
    <s v="Yeni Satış"/>
    <s v="Hizmet"/>
    <s v="Proje Yönetimi ve Danışmanlık"/>
    <s v="Key Account"/>
    <x v="0"/>
    <x v="0"/>
    <s v="Yurt İçi"/>
    <s v="Türkiye"/>
  </r>
  <r>
    <s v="Q4"/>
    <x v="1"/>
    <x v="11"/>
    <m/>
    <s v="Mey İçki Sanayi ve Ticaret A.Ş."/>
    <s v="EH.01.001"/>
    <s v="Enroute Panorama - Proje ve Ürün Yönetimi Danışmanlığı Hizmeti"/>
    <s v="Univera - Mey İçki"/>
    <x v="18"/>
    <s v="Enroute"/>
    <s v="Enterprise"/>
    <n v="20825"/>
    <m/>
    <n v="1"/>
    <m/>
    <m/>
    <m/>
    <m/>
    <m/>
    <n v="20825"/>
    <m/>
    <m/>
    <m/>
    <n v="1000003470"/>
    <m/>
    <m/>
    <s v="Mey İçki"/>
    <x v="0"/>
    <s v="Yeni Satış"/>
    <s v="Hizmet"/>
    <s v="Proje Yönetimi ve Danışmanlık"/>
    <s v="Key Account"/>
    <x v="0"/>
    <x v="0"/>
    <s v="Yurt İçi"/>
    <s v="Türkiye"/>
  </r>
  <r>
    <s v="Q4"/>
    <x v="1"/>
    <x v="11"/>
    <m/>
    <s v="Mey İçki Sanayi ve Ticaret A.Ş."/>
    <s v="EH.01.001"/>
    <s v="Enroute Panorama - Proje ve Ürün Yönetimi Danışmanlığı Hizmeti"/>
    <s v="Univera - Mey İçki"/>
    <x v="18"/>
    <s v="Enroute"/>
    <s v="Enterprise"/>
    <n v="20825"/>
    <m/>
    <n v="1"/>
    <m/>
    <m/>
    <m/>
    <m/>
    <m/>
    <n v="20825"/>
    <m/>
    <m/>
    <m/>
    <n v="1000003470"/>
    <m/>
    <m/>
    <s v="Mey İçki"/>
    <x v="0"/>
    <s v="Yeni Satış"/>
    <s v="Hizmet"/>
    <s v="Proje Yönetimi ve Danışmanlık"/>
    <s v="Key Account"/>
    <x v="0"/>
    <x v="0"/>
    <s v="Yurt İçi"/>
    <s v="Türkiye"/>
  </r>
  <r>
    <s v="Q4"/>
    <x v="1"/>
    <x v="11"/>
    <m/>
    <s v="Mey İçki Sanayi ve Ticaret A.Ş."/>
    <s v="EH.01.001"/>
    <s v="Enroute Panorama - Proje ve Ürün Yönetimi Danışmanlığı Hizmeti"/>
    <s v="Univera - Mey İçki"/>
    <x v="18"/>
    <s v="Enroute"/>
    <s v="Enterprise"/>
    <n v="20825"/>
    <m/>
    <n v="2"/>
    <m/>
    <m/>
    <m/>
    <m/>
    <m/>
    <n v="41650"/>
    <m/>
    <m/>
    <m/>
    <n v="1000003470"/>
    <m/>
    <m/>
    <s v="Mey İçki"/>
    <x v="0"/>
    <s v="Yeni Satış"/>
    <s v="Hizmet"/>
    <s v="Proje Yönetimi ve Danışmanlık"/>
    <s v="Key Account"/>
    <x v="0"/>
    <x v="0"/>
    <s v="Yurt İçi"/>
    <s v="Türkiye"/>
  </r>
  <r>
    <s v="Q4"/>
    <x v="1"/>
    <x v="11"/>
    <m/>
    <s v="Mey İçki Sanayi ve Ticaret A.Ş."/>
    <s v="EH.01.001"/>
    <s v="Enroute Panorama - Proje ve Ürün Yönetimi Danışmanlığı Hizmeti"/>
    <s v="Univera - Mey İçki"/>
    <x v="18"/>
    <s v="Enroute"/>
    <s v="Enterprise"/>
    <n v="20825"/>
    <m/>
    <n v="1"/>
    <m/>
    <m/>
    <m/>
    <m/>
    <m/>
    <n v="20825"/>
    <m/>
    <m/>
    <m/>
    <n v="1000003470"/>
    <m/>
    <m/>
    <s v="Mey İçki"/>
    <x v="0"/>
    <s v="Yeni Satış"/>
    <s v="Hizmet"/>
    <s v="Proje Yönetimi ve Danışmanlık"/>
    <s v="Key Account"/>
    <x v="0"/>
    <x v="0"/>
    <s v="Yurt İçi"/>
    <s v="Türkiye"/>
  </r>
  <r>
    <s v="Q4"/>
    <x v="1"/>
    <x v="11"/>
    <m/>
    <s v="Mey İçki Sanayi ve Ticaret A.Ş."/>
    <s v="EH.01.001"/>
    <s v="Enroute Panorama - Proje ve Ürün Yönetimi Danışmanlığı Hizmeti"/>
    <s v="Univera - Mey İçki"/>
    <x v="18"/>
    <s v="Enroute"/>
    <s v="Enterprise"/>
    <n v="20825"/>
    <m/>
    <n v="2"/>
    <m/>
    <m/>
    <m/>
    <m/>
    <m/>
    <n v="41650"/>
    <m/>
    <m/>
    <m/>
    <n v="1000003470"/>
    <m/>
    <m/>
    <s v="Mey İçki"/>
    <x v="0"/>
    <s v="Yeni Satış"/>
    <s v="Hizmet"/>
    <s v="Proje Yönetimi ve Danışmanlık"/>
    <s v="Key Account"/>
    <x v="0"/>
    <x v="0"/>
    <s v="Yurt İçi"/>
    <s v="Türkiye"/>
  </r>
  <r>
    <s v="Q4"/>
    <x v="1"/>
    <x v="11"/>
    <m/>
    <s v="Mey İçki Sanayi ve Ticaret A.Ş."/>
    <s v="EH.01.001"/>
    <s v="Enroute Panorama - Proje ve Ürün Yönetimi Danışmanlığı Hizmeti"/>
    <s v="Univera - Mey İçki"/>
    <x v="18"/>
    <s v="Enroute"/>
    <s v="Enterprise"/>
    <n v="20825"/>
    <m/>
    <n v="4"/>
    <m/>
    <m/>
    <m/>
    <m/>
    <m/>
    <n v="83300"/>
    <m/>
    <m/>
    <m/>
    <n v="1000003470"/>
    <m/>
    <m/>
    <s v="Mey İçki"/>
    <x v="0"/>
    <s v="Yeni Satış"/>
    <s v="Hizmet"/>
    <s v="Proje Yönetimi ve Danışmanlık"/>
    <s v="Key Account"/>
    <x v="0"/>
    <x v="0"/>
    <s v="Yurt İçi"/>
    <s v="Türkiye"/>
  </r>
  <r>
    <s v="Q4"/>
    <x v="1"/>
    <x v="11"/>
    <m/>
    <s v="Mey İçki Sanayi ve Ticaret A.Ş."/>
    <s v="EH.01.001"/>
    <s v="Enroute Panorama - Proje ve Ürün Yönetimi Danışmanlığı Hizmeti"/>
    <s v="Univera - Mey İçki"/>
    <x v="18"/>
    <s v="Enroute"/>
    <s v="Enterprise"/>
    <n v="20825"/>
    <m/>
    <n v="1"/>
    <m/>
    <m/>
    <m/>
    <m/>
    <m/>
    <n v="20825"/>
    <m/>
    <m/>
    <m/>
    <n v="1000003470"/>
    <m/>
    <m/>
    <s v="Mey İçki"/>
    <x v="0"/>
    <s v="Yeni Satış"/>
    <s v="Hizmet"/>
    <s v="Proje Yönetimi ve Danışmanlık"/>
    <s v="Key Account"/>
    <x v="0"/>
    <x v="0"/>
    <s v="Yurt İçi"/>
    <s v="Türkiye"/>
  </r>
  <r>
    <s v="Q4"/>
    <x v="1"/>
    <x v="11"/>
    <m/>
    <s v="Mey İçki Sanayi ve Ticaret A.Ş."/>
    <s v="EH.01.001"/>
    <s v="Enroute Panorama - Proje ve Ürün Yönetimi Danışmanlığı Hizmeti"/>
    <s v="Univera - Mey İçki"/>
    <x v="18"/>
    <s v="Enroute"/>
    <s v="Enterprise"/>
    <n v="7840"/>
    <m/>
    <n v="25"/>
    <m/>
    <m/>
    <m/>
    <m/>
    <m/>
    <n v="196000"/>
    <m/>
    <m/>
    <m/>
    <n v="1000003607"/>
    <m/>
    <m/>
    <s v="Mey İçki"/>
    <x v="0"/>
    <s v="Yeni Satış"/>
    <s v="Hizmet"/>
    <s v="Proje Yönetimi ve Danışmanlık"/>
    <s v="Key Account"/>
    <x v="0"/>
    <x v="0"/>
    <s v="Yurt İçi"/>
    <s v="Türkiye"/>
  </r>
  <r>
    <s v="Q4"/>
    <x v="1"/>
    <x v="11"/>
    <m/>
    <s v="Mey İçki Sanayi ve Ticaret A.Ş."/>
    <s v="EH.01.001"/>
    <s v="Enroute Panorama - Proje ve Ürün Yönetimi Danışmanlığı Hizmeti"/>
    <s v="Univera - Mey İçki"/>
    <x v="18"/>
    <s v="Enroute"/>
    <s v="Enterprise"/>
    <n v="7840"/>
    <m/>
    <n v="10"/>
    <m/>
    <m/>
    <m/>
    <m/>
    <m/>
    <n v="78400"/>
    <m/>
    <m/>
    <m/>
    <n v="1000003607"/>
    <m/>
    <m/>
    <s v="Mey İçki"/>
    <x v="0"/>
    <s v="Yeni Satış"/>
    <s v="Hizmet"/>
    <s v="Proje Yönetimi ve Danışmanlık"/>
    <s v="Key Account"/>
    <x v="0"/>
    <x v="0"/>
    <s v="Yurt İçi"/>
    <s v="Türkiye"/>
  </r>
  <r>
    <s v="Q4"/>
    <x v="1"/>
    <x v="11"/>
    <m/>
    <s v="Mey İçki Sanayi ve Ticaret A.Ş."/>
    <s v="EY.01.014"/>
    <s v="Enroute Panorama - Platform Back Office Kullanıcı Yazılımı"/>
    <s v="Univera - Mey İçki"/>
    <x v="18"/>
    <s v="Enroute"/>
    <s v="Enterprise"/>
    <m/>
    <m/>
    <n v="5"/>
    <m/>
    <m/>
    <m/>
    <m/>
    <m/>
    <n v="107737.5"/>
    <m/>
    <m/>
    <m/>
    <n v="1000003636"/>
    <m/>
    <m/>
    <s v="Mey İçki"/>
    <x v="0"/>
    <s v="Yeni Satış"/>
    <s v="Lisans"/>
    <s v="Lisans Satışı"/>
    <s v="Key Account"/>
    <x v="0"/>
    <x v="0"/>
    <s v="Yurt İçi"/>
    <s v="Türkiye"/>
  </r>
  <r>
    <s v="Q4"/>
    <x v="1"/>
    <x v="11"/>
    <m/>
    <s v="SANİPAK SAĞLIKLI YAŞAM ÜRÜNLERİ SAN VE TİC AŞ"/>
    <s v="EH.01.005"/>
    <s v="Enroute Panorama - Online Eğitim Hizmeti"/>
    <s v="Univera - Eczacıbaşı Profesyonel"/>
    <x v="19"/>
    <s v="Enroute"/>
    <s v="Enterprise"/>
    <n v="12000"/>
    <m/>
    <n v="1"/>
    <m/>
    <m/>
    <m/>
    <m/>
    <m/>
    <n v="12000"/>
    <m/>
    <m/>
    <m/>
    <n v="1000003372"/>
    <m/>
    <m/>
    <s v="Eczacıbaşı"/>
    <x v="0"/>
    <s v="Yeni Satış"/>
    <s v="Hizmet"/>
    <s v="Kurulum ve Eğitim"/>
    <s v="Key Account"/>
    <x v="0"/>
    <x v="0"/>
    <s v="Yurt İçi"/>
    <s v="Türkiye"/>
  </r>
  <r>
    <s v="Q4"/>
    <x v="1"/>
    <x v="11"/>
    <m/>
    <s v="SANİPAK SAĞLIKLI YAŞAM ÜRÜNLERİ SAN VE TİC AŞ"/>
    <s v="EH.01.005"/>
    <s v="Enroute Panorama - Online Eğitim Hizmeti"/>
    <s v="Univera - Eczacıbaşı Profesyonel"/>
    <x v="19"/>
    <s v="Enroute"/>
    <s v="Enterprise"/>
    <n v="8400"/>
    <m/>
    <n v="1"/>
    <m/>
    <m/>
    <m/>
    <m/>
    <m/>
    <n v="8400"/>
    <m/>
    <m/>
    <m/>
    <n v="1000003371"/>
    <m/>
    <m/>
    <s v="Eczacıbaşı"/>
    <x v="0"/>
    <s v="Yeni Satış"/>
    <s v="Hizmet"/>
    <s v="Kurulum ve Eğitim"/>
    <s v="Key Account"/>
    <x v="0"/>
    <x v="0"/>
    <s v="Yurt İçi"/>
    <s v="Türkiye"/>
  </r>
  <r>
    <s v="Q4"/>
    <x v="1"/>
    <x v="11"/>
    <m/>
    <s v="Mey İçki Sanayi ve Ticaret A.Ş."/>
    <s v="EYS.01.001"/>
    <s v="Enroute Panorama - Mobil Satış &amp; Dağıtım Çözüm Yazılımı"/>
    <s v="Univera - Mey İçki"/>
    <x v="18"/>
    <s v="Enroute"/>
    <s v="Standart"/>
    <m/>
    <m/>
    <n v="1"/>
    <m/>
    <m/>
    <m/>
    <m/>
    <m/>
    <n v="1105000"/>
    <m/>
    <m/>
    <m/>
    <n v="1000003636"/>
    <m/>
    <m/>
    <s v="Mey İçki"/>
    <x v="0"/>
    <s v="Yeni Satış"/>
    <s v="Lisans"/>
    <s v="Lisans Satışı"/>
    <s v="Key Account"/>
    <x v="0"/>
    <x v="0"/>
    <s v="Yurt İçi"/>
    <s v="Türkiye"/>
  </r>
  <r>
    <s v="Q4"/>
    <x v="1"/>
    <x v="11"/>
    <m/>
    <s v="DOĞUŞ ÇAY VE GIDA MADD.ÜRT.PAZ.İTH.İHR.A.Ş"/>
    <s v="EYS.02.033"/>
    <s v="Enroute Panorama - Mobil Kullanıcı Yazılımı"/>
    <s v="Univera Doğuş Çay Projesi"/>
    <x v="12"/>
    <s v="Enroute"/>
    <s v="Standart"/>
    <n v="6800"/>
    <m/>
    <n v="100"/>
    <m/>
    <m/>
    <m/>
    <m/>
    <m/>
    <n v="680000"/>
    <m/>
    <m/>
    <m/>
    <n v="1000003558"/>
    <m/>
    <m/>
    <s v="Doğuş Çay"/>
    <x v="0"/>
    <s v="Yeni Satış"/>
    <s v="Lisans"/>
    <s v="Lisans Satışı"/>
    <s v="Key Account"/>
    <x v="0"/>
    <x v="0"/>
    <s v="Yurt İçi"/>
    <s v="Türkiye"/>
  </r>
  <r>
    <s v="Q4"/>
    <x v="1"/>
    <x v="11"/>
    <m/>
    <s v="Mey İçki Sanayi ve Ticaret A.Ş."/>
    <s v="EYS.02.033"/>
    <s v="Enroute Panorama - Mobil Kullanıcı Yazılımı"/>
    <s v="Univera - Mey İçki"/>
    <x v="18"/>
    <s v="Enroute"/>
    <s v="Standart"/>
    <m/>
    <m/>
    <n v="25"/>
    <m/>
    <m/>
    <m/>
    <m/>
    <m/>
    <n v="170000"/>
    <m/>
    <m/>
    <m/>
    <n v="1000003636"/>
    <m/>
    <m/>
    <s v="Mey İçki"/>
    <x v="0"/>
    <s v="Yeni Satış"/>
    <s v="Lisans"/>
    <s v="Lisans Satışı"/>
    <s v="Key Account"/>
    <x v="0"/>
    <x v="0"/>
    <s v="Yurt İçi"/>
    <s v="Türkiye"/>
  </r>
  <r>
    <s v="Q4"/>
    <x v="1"/>
    <x v="11"/>
    <m/>
    <s v="ERBAK - ULUDAĞ PAZARLAMA SATIŞ VE DAĞITIM ANONİM ŞİRKETİ"/>
    <s v="EH.06.001"/>
    <s v="Enroute Panorama - Hosting Hizmeti"/>
    <s v="Univera - Uludağ İçecek"/>
    <x v="19"/>
    <s v="Hosting"/>
    <s v="Enroute"/>
    <m/>
    <m/>
    <n v="6"/>
    <m/>
    <m/>
    <m/>
    <m/>
    <m/>
    <n v="25054.86"/>
    <m/>
    <m/>
    <m/>
    <n v="1000003824"/>
    <m/>
    <m/>
    <s v="Uludağ İçecek"/>
    <x v="0"/>
    <s v="Yenileme"/>
    <s v="Hizmet"/>
    <s v="Hosting"/>
    <s v="Key Account"/>
    <x v="0"/>
    <x v="0"/>
    <s v="Yurt İçi"/>
    <s v="Türkiye"/>
  </r>
  <r>
    <s v="Q4"/>
    <x v="1"/>
    <x v="11"/>
    <m/>
    <s v="ERBAK - ULUDAĞ PAZARLAMA SATIŞ VE DAĞITIM ANONİM ŞİRKETİ/SANAL POS"/>
    <s v="EH.06.001"/>
    <s v="Enroute Panorama - Hosting Hizmeti"/>
    <s v="Univera - Uludağ İçecek"/>
    <x v="19"/>
    <s v="Hosting"/>
    <s v="Enroute"/>
    <m/>
    <m/>
    <n v="12"/>
    <m/>
    <m/>
    <m/>
    <m/>
    <m/>
    <n v="1317300"/>
    <m/>
    <m/>
    <m/>
    <n v="1000003734"/>
    <m/>
    <m/>
    <s v="Uludağ İçecek"/>
    <x v="0"/>
    <s v="Yenileme"/>
    <s v="Hizmet"/>
    <s v="Hosting"/>
    <s v="Key Account"/>
    <x v="0"/>
    <x v="0"/>
    <s v="Yurt İçi"/>
    <s v="Türkiye"/>
  </r>
  <r>
    <s v="Q4"/>
    <x v="1"/>
    <x v="11"/>
    <m/>
    <s v="EFE BEVERAGE GIDA TURZ.İNŞ.TİC.İTH."/>
    <s v="EY.04.012"/>
    <s v="Enroute Panorama - E-Dönüşüm Modül Yazılımı"/>
    <s v="Univera - Uludağ İçecek"/>
    <x v="19"/>
    <s v="Enroute"/>
    <s v="Enterprise"/>
    <m/>
    <m/>
    <n v="1"/>
    <m/>
    <m/>
    <m/>
    <m/>
    <m/>
    <n v="11431"/>
    <m/>
    <m/>
    <m/>
    <n v="1000003550"/>
    <m/>
    <m/>
    <s v="Uludağ İçecek"/>
    <x v="0"/>
    <s v="Yeni Satış"/>
    <s v="Lisans"/>
    <s v="Lisans Satışı"/>
    <s v="Key Account"/>
    <x v="0"/>
    <x v="0"/>
    <s v="Yurt İçi"/>
    <s v="Türkiye"/>
  </r>
  <r>
    <s v="Q4"/>
    <x v="1"/>
    <x v="11"/>
    <m/>
    <s v="Mey İçki Sanayi ve Ticaret A.Ş."/>
    <s v="EY.01.021"/>
    <s v="Enroute Panorama - Dağıtım Kanalı (Bayi/Distribütör/Şube) Yazılımı"/>
    <s v="Univera - Mey İçki"/>
    <x v="18"/>
    <s v="Enroute"/>
    <s v="Enterprise"/>
    <m/>
    <m/>
    <n v="1"/>
    <m/>
    <m/>
    <m/>
    <m/>
    <m/>
    <n v="41437.5"/>
    <m/>
    <m/>
    <m/>
    <n v="1000003636"/>
    <m/>
    <m/>
    <s v="Mey İçki"/>
    <x v="0"/>
    <s v="Yeni Satış"/>
    <s v="Lisans"/>
    <s v="Lisans Satışı"/>
    <s v="Key Account"/>
    <x v="0"/>
    <x v="0"/>
    <s v="Yurt İçi"/>
    <s v="Türkiye"/>
  </r>
  <r>
    <s v="Q4"/>
    <x v="1"/>
    <x v="11"/>
    <m/>
    <s v="DÜZEY TÜKETİM MALLARI SAN. PAZARLAMA VE TİC. A.Ş."/>
    <s v="EH.03.008"/>
    <s v="Enroute Panorama - Çağrı Merkezi Hizmeti (DDI / OutSource)"/>
    <s v="Univera - Düzey Tüketim"/>
    <x v="18"/>
    <s v="Enroute"/>
    <s v="Enterprise"/>
    <n v="13680"/>
    <m/>
    <n v="5"/>
    <m/>
    <m/>
    <m/>
    <m/>
    <m/>
    <n v="68400"/>
    <m/>
    <m/>
    <m/>
    <n v="1000003468"/>
    <m/>
    <m/>
    <s v="Düzey"/>
    <x v="0"/>
    <s v="Yenileme"/>
    <s v="Hizmet"/>
    <s v="Çağrı Merkezi"/>
    <s v="Key Account"/>
    <x v="0"/>
    <x v="0"/>
    <s v="Yurt İçi"/>
    <s v="Türkiye"/>
  </r>
  <r>
    <s v="Q4"/>
    <x v="1"/>
    <x v="11"/>
    <m/>
    <s v="ERBAK - ULUDAĞ PAZARLAMA SATIŞ VE DAĞITIM ANONİM ŞİRKETİ"/>
    <s v="EH.02.009"/>
    <s v="ENROUTE P ASSET TRACKER DEMİRBAŞ YAZ. BH"/>
    <s v="Univera - Uludağ İçecek"/>
    <x v="19"/>
    <s v="Enroute"/>
    <s v="Enterprise"/>
    <m/>
    <m/>
    <n v="1"/>
    <m/>
    <n v="72153.990000000005"/>
    <m/>
    <m/>
    <m/>
    <n v="72153.990000000005"/>
    <m/>
    <m/>
    <m/>
    <n v="1000003994"/>
    <m/>
    <m/>
    <s v="Uludağ İçecek"/>
    <x v="0"/>
    <s v="Yenileme"/>
    <s v="Hizmet"/>
    <s v="Bakım ve Destek Hizmeti"/>
    <s v="Key Account"/>
    <x v="0"/>
    <x v="0"/>
    <s v="Yurt İçi"/>
    <s v="Türkiye"/>
  </r>
  <r>
    <s v="Q4"/>
    <x v="1"/>
    <x v="11"/>
    <m/>
    <s v="BMC Otomotiv Sanayi ve Ticaret A. Ş."/>
    <s v="CDH.02.001"/>
    <s v="Calldesk Panorama - Yazılım Bakımı Hizmeti"/>
    <s v="Univera - BMC"/>
    <x v="13"/>
    <s v="ServiceCore"/>
    <s v="Enterprise"/>
    <n v="759910.81"/>
    <m/>
    <n v="1"/>
    <m/>
    <m/>
    <m/>
    <m/>
    <m/>
    <n v="759910.81"/>
    <m/>
    <m/>
    <m/>
    <n v="1000003832"/>
    <m/>
    <m/>
    <s v="BMC"/>
    <x v="0"/>
    <s v="Yenileme"/>
    <s v="Hizmet"/>
    <s v="Bakım ve Destek Hizmeti"/>
    <s v="Key Account"/>
    <x v="0"/>
    <x v="0"/>
    <s v="Yurt İçi"/>
    <s v="Türkiye"/>
  </r>
  <r>
    <s v="Q1"/>
    <x v="2"/>
    <x v="0"/>
    <s v="Kapalı"/>
    <s v="POLARİS YAZILIM ÇÖZÜMLERİ VE DANIŞMANLIK HİZMETLERİ LTD.ŞTİ."/>
    <s v="WPH.02.001"/>
    <s v="WebPlus Yazılım Bakımı Hizmeti"/>
    <s v="Univera - Kanal"/>
    <x v="20"/>
    <s v="Enroute"/>
    <s v="Webplus"/>
    <n v="15000"/>
    <s v="TRY"/>
    <n v="1"/>
    <s v="Yıl"/>
    <n v="15000"/>
    <s v="TRY"/>
    <n v="0"/>
    <s v="TRY"/>
    <n v="15000"/>
    <s v="TRY"/>
    <n v="15000"/>
    <s v="TRY"/>
    <n v="1000003886"/>
    <m/>
    <m/>
    <s v="Polaris"/>
    <x v="0"/>
    <s v="Yenileme"/>
    <s v="Hizmet"/>
    <s v="Bakım ve Destek Hizmeti"/>
    <s v="Diğer"/>
    <x v="1"/>
    <x v="5"/>
    <s v="Yurt içi"/>
    <s v="Türkiye"/>
  </r>
  <r>
    <s v="Q1"/>
    <x v="2"/>
    <x v="0"/>
    <s v="Kapalı"/>
    <s v="BROWN FORMAN İÇKİ TİC. LTD. ŞTİ."/>
    <s v="EH.01.001"/>
    <s v="EnRoute Panorama - Proje ve Ürün Yönetimi Danışmanlığı Hizmeti"/>
    <s v="Univera - Brown Forman"/>
    <x v="12"/>
    <s v="Enroute"/>
    <s v="Enterprise"/>
    <n v="24500"/>
    <s v="TRY"/>
    <n v="3"/>
    <s v="K/Gün"/>
    <n v="73500"/>
    <s v="TRY"/>
    <n v="3675"/>
    <s v="TRY"/>
    <n v="69825"/>
    <s v="TRY"/>
    <n v="69825"/>
    <s v="TRY"/>
    <n v="1000003884"/>
    <m/>
    <m/>
    <s v="Brown Forman"/>
    <x v="0"/>
    <s v="Yeni Satış"/>
    <s v="Hizmet"/>
    <s v="Proje Yönetimi ve Danışmanlık"/>
    <s v="Key Account"/>
    <x v="0"/>
    <x v="0"/>
    <s v="Yurt içi"/>
    <s v="Türkiye"/>
  </r>
  <r>
    <s v="Q1"/>
    <x v="2"/>
    <x v="0"/>
    <s v="Kapalı"/>
    <s v="ALİ SERGEN KART"/>
    <s v="WPH.02.001"/>
    <s v="WebPlus Yazılım Bakımı Hizmeti"/>
    <s v="Univera - Kanal"/>
    <x v="5"/>
    <s v="Enroute"/>
    <s v="Webplus"/>
    <n v="9551"/>
    <s v="TRY"/>
    <n v="1"/>
    <s v="Yıl"/>
    <n v="9551"/>
    <s v="TRY"/>
    <n v="0"/>
    <s v="TRY"/>
    <n v="8692.3700000000008"/>
    <s v="TRY"/>
    <n v="9551"/>
    <s v="TRY"/>
    <n v="1000003956"/>
    <m/>
    <m/>
    <s v="Ali Sergen Kart"/>
    <x v="0"/>
    <s v="Yeni Satış"/>
    <s v="Hizmet"/>
    <s v="Bakım ve Destek Hizmeti"/>
    <s v="Diğer"/>
    <x v="1"/>
    <x v="7"/>
    <s v="Yurt İçi"/>
    <s v="Türkiye"/>
  </r>
  <r>
    <s v="Q1"/>
    <x v="2"/>
    <x v="0"/>
    <s v="Kapalı"/>
    <s v="ALİ SERGEN KART"/>
    <s v="WPY.01.007"/>
    <s v="WebPlus E-Dönüşüm Lisansı"/>
    <s v="Univera - Kanal"/>
    <x v="5"/>
    <s v="Enroute"/>
    <s v="Webplus"/>
    <n v="11500"/>
    <s v="TRY"/>
    <n v="1"/>
    <s v="Adet"/>
    <n v="11500"/>
    <s v="TRY"/>
    <n v="0"/>
    <s v="TRY"/>
    <n v="10466.15"/>
    <s v="TRY"/>
    <n v="11500"/>
    <s v="TRY"/>
    <n v="1000003956"/>
    <m/>
    <m/>
    <s v="Ali Sergen Kart"/>
    <x v="0"/>
    <s v="Yeni Satış"/>
    <s v="Lisans"/>
    <s v="Lisans Satışı"/>
    <s v="Diğer"/>
    <x v="1"/>
    <x v="7"/>
    <s v="Yurt İçi"/>
    <s v="Türkiye"/>
  </r>
  <r>
    <s v="Q1"/>
    <x v="2"/>
    <x v="0"/>
    <s v="Kapalı"/>
    <s v="ALİ SERGEN KART"/>
    <s v="WPY.01.006"/>
    <s v="WebPlus Distribution Satış-Dağıtım Yazılımı (Light)"/>
    <s v="Univera - Kanal"/>
    <x v="5"/>
    <s v="Enroute"/>
    <s v="Webplus"/>
    <n v="17250"/>
    <s v="TRY"/>
    <n v="1"/>
    <s v="Adet"/>
    <n v="17250"/>
    <s v="TRY"/>
    <n v="4312"/>
    <s v="TRY"/>
    <n v="11774.42"/>
    <s v="TRY"/>
    <n v="12937.5"/>
    <s v="TRY"/>
    <n v="1000003956"/>
    <m/>
    <m/>
    <s v="Ali Sergen Kart"/>
    <x v="0"/>
    <s v="Yeni Satış"/>
    <s v="Lisans"/>
    <s v="Lisans Satışı"/>
    <s v="Diğer"/>
    <x v="1"/>
    <x v="7"/>
    <s v="Yurt İçi"/>
    <s v="Türkiye"/>
  </r>
  <r>
    <s v="Q1"/>
    <x v="2"/>
    <x v="0"/>
    <s v="Kapalı"/>
    <s v="ALİ SERGEN KART"/>
    <s v="WPY.02.001"/>
    <s v="WebPlus (Android) Satış Temsilcisi Lisansı"/>
    <s v="Univera - Kanal"/>
    <x v="5"/>
    <s v="Enroute"/>
    <s v="Webplus"/>
    <n v="2588"/>
    <s v="TRY"/>
    <n v="5"/>
    <s v="Adet"/>
    <n v="12940"/>
    <s v="TRY"/>
    <n v="0"/>
    <s v="TRY"/>
    <n v="11776.69"/>
    <s v="TRY"/>
    <n v="12940"/>
    <s v="TRY"/>
    <n v="1000003956"/>
    <m/>
    <m/>
    <s v="Ali Sergen Kart"/>
    <x v="0"/>
    <s v="Yeni Satış"/>
    <s v="Lisans"/>
    <s v="Lisans Satışı"/>
    <s v="Diğer"/>
    <x v="1"/>
    <x v="7"/>
    <s v="Yurt İçi"/>
    <s v="Türkiye"/>
  </r>
  <r>
    <s v="Q1"/>
    <x v="2"/>
    <x v="0"/>
    <s v="Kapalı"/>
    <s v="ALİ SERGEN KART"/>
    <s v="WPY.01.003"/>
    <s v="Web Plus Ek Kullanıcı Lisansı (1 Kullanıcı)"/>
    <s v="Univera - Kanal"/>
    <x v="5"/>
    <s v="Enroute"/>
    <s v="Webplus"/>
    <n v="1725"/>
    <s v="TRY"/>
    <n v="1"/>
    <s v="Adet"/>
    <n v="1725"/>
    <s v="TRY"/>
    <n v="0"/>
    <s v="TRY"/>
    <n v="1569.92"/>
    <s v="TRY"/>
    <n v="1725"/>
    <s v="TRY"/>
    <n v="1000003956"/>
    <m/>
    <m/>
    <s v="Ali Sergen Kart"/>
    <x v="0"/>
    <s v="Yeni Satış"/>
    <s v="Lisans"/>
    <s v="Lisans Satışı"/>
    <s v="Diğer"/>
    <x v="1"/>
    <x v="7"/>
    <s v="Yurt İçi"/>
    <s v="Türkiye"/>
  </r>
  <r>
    <s v="Q1"/>
    <x v="2"/>
    <x v="0"/>
    <s v="Kapalı"/>
    <s v="ALİ SERGEN KART"/>
    <s v="UH.01.002"/>
    <s v="Unidox Kontör"/>
    <s v="Univera Kontör Satışı"/>
    <x v="20"/>
    <s v="E-Dönüşüm"/>
    <s v="Uni-Dox"/>
    <n v="28340"/>
    <s v="TRY"/>
    <n v="10000"/>
    <s v="Adet"/>
    <n v="28340"/>
    <s v="TRY"/>
    <n v="7085"/>
    <s v="TRY"/>
    <n v="21255"/>
    <s v="TRY"/>
    <n v="21255"/>
    <s v="TRY"/>
    <n v="1000003897"/>
    <m/>
    <m/>
    <s v="Ali Sergen Kart"/>
    <x v="0"/>
    <s v="Yeni Satış"/>
    <s v="Kontor"/>
    <s v="Kontor Satışı"/>
    <s v="Diğer"/>
    <x v="1"/>
    <x v="7"/>
    <s v="Yurt İçi"/>
    <s v="Türkiye"/>
  </r>
  <r>
    <s v="Q1"/>
    <x v="2"/>
    <x v="0"/>
    <s v="Kapalı"/>
    <s v="ALİ SERGEN KART"/>
    <s v="UH.01.002"/>
    <s v="Unidox Kontör"/>
    <s v="Univera Kontör Satışı"/>
    <x v="20"/>
    <s v="E-Dönüşüm"/>
    <s v="Uni-Dox"/>
    <n v="9880"/>
    <s v="TRY"/>
    <n v="2000"/>
    <s v="Adet"/>
    <n v="9880"/>
    <s v="TRY"/>
    <n v="2470"/>
    <s v="TRY"/>
    <n v="7410"/>
    <s v="TRY"/>
    <n v="7410"/>
    <s v="TRY"/>
    <n v="1000003898"/>
    <m/>
    <m/>
    <s v="Ali Sergen Kart"/>
    <x v="0"/>
    <s v="Yeni Satış"/>
    <s v="Kontor"/>
    <s v="Kontor Satışı"/>
    <s v="Diğer"/>
    <x v="1"/>
    <x v="7"/>
    <s v="Yurt İçi"/>
    <s v="Türkiye"/>
  </r>
  <r>
    <s v="Q1"/>
    <x v="2"/>
    <x v="0"/>
    <s v="Kapalı"/>
    <s v="Mey İçki Sanayi ve Ticaret A.Ş."/>
    <s v="EH.05.001"/>
    <s v="EnRoute Panorama - Yazılım Geliştirme Hizmeti"/>
    <s v="Univera - Mey İçki"/>
    <x v="18"/>
    <s v="Enroute"/>
    <s v="Enterprise"/>
    <n v="24500"/>
    <s v="TRY"/>
    <n v="31.5"/>
    <s v="K/Gün"/>
    <n v="771750"/>
    <s v="TRY"/>
    <n v="115762"/>
    <s v="TRY"/>
    <n v="655987.5"/>
    <s v="TRY"/>
    <n v="655987.5"/>
    <s v="TRY"/>
    <n v="1000003903"/>
    <m/>
    <m/>
    <s v="Mey İçki"/>
    <x v="0"/>
    <s v="Yeni Satış"/>
    <s v="Hizmet"/>
    <s v="Yazılım Geliştirme"/>
    <s v="Key Account"/>
    <x v="0"/>
    <x v="0"/>
    <s v="Yurt içi"/>
    <s v="Türkiye"/>
  </r>
  <r>
    <s v="Q1"/>
    <x v="2"/>
    <x v="0"/>
    <s v="Kapalı"/>
    <s v="Mey İçki Sanayi ve Ticaret A.Ş."/>
    <s v="EH.01.001"/>
    <s v="EnRoute Panorama - Proje ve Ürün Yönetimi Danışmanlığı Hizmeti"/>
    <s v="Univera - Mey İçki"/>
    <x v="18"/>
    <s v="Enroute"/>
    <s v="Enterprise"/>
    <n v="24500"/>
    <s v="TRY"/>
    <n v="6"/>
    <s v="K/Gün"/>
    <n v="147000"/>
    <s v="TRY"/>
    <n v="22050"/>
    <s v="TRY"/>
    <n v="124950"/>
    <s v="TRY"/>
    <n v="124950"/>
    <s v="TRY"/>
    <n v="1000003903"/>
    <m/>
    <m/>
    <s v="Mey İçki"/>
    <x v="0"/>
    <s v="Yeni Satış"/>
    <s v="Hizmet"/>
    <s v="Proje Yönetimi ve Danışmanlık"/>
    <s v="Key Account"/>
    <x v="0"/>
    <x v="0"/>
    <s v="Yurt içi"/>
    <s v="Türkiye"/>
  </r>
  <r>
    <s v="Q1"/>
    <x v="2"/>
    <x v="0"/>
    <s v="Kapalı"/>
    <s v="MİYA OTOMASYON VE BARKOD BILISIM SISTEMLERI SAN TİC. VE L.T.D. STI."/>
    <s v="WPH.02.001"/>
    <s v="WebPlus Yazılım Bakımı Hizmeti"/>
    <s v="Univera - Kanal"/>
    <x v="20"/>
    <s v="Enroute"/>
    <s v="Webplus"/>
    <n v="22480"/>
    <s v="TRY"/>
    <n v="1"/>
    <s v="Yıl"/>
    <n v="22480"/>
    <s v="TRY"/>
    <n v="0"/>
    <s v="TRY"/>
    <n v="22480"/>
    <s v="TRY"/>
    <n v="22480"/>
    <s v="TRY"/>
    <n v="1000003965"/>
    <m/>
    <m/>
    <s v="Miya"/>
    <x v="0"/>
    <s v="Yenileme"/>
    <s v="Hizmet"/>
    <s v="Bakım ve Destek Hizmeti"/>
    <s v="Diğer"/>
    <x v="1"/>
    <x v="1"/>
    <s v="Yurt içi"/>
    <s v="Türkiye"/>
  </r>
  <r>
    <s v="Q1"/>
    <x v="2"/>
    <x v="0"/>
    <s v="Kapalı"/>
    <s v="IŞITIR GIDA PAZARLAMA SANAYİ VE TİCARET LİMİTED ŞİRKETİ"/>
    <s v="UH.01.002"/>
    <s v="Unidox Kontör"/>
    <s v="Univera Kontör Satışı"/>
    <x v="23"/>
    <s v="E-Dönüşüm"/>
    <s v="Uni-Dox"/>
    <n v="3.5"/>
    <s v="TRY"/>
    <n v="10000"/>
    <s v="Adet"/>
    <n v="35000"/>
    <s v="TRY"/>
    <n v="0"/>
    <s v="TRY"/>
    <n v="35000"/>
    <s v="TRY"/>
    <n v="-349965000"/>
    <s v="TRY"/>
    <n v="1000003964"/>
    <m/>
    <m/>
    <s v="Işıtır Gıga"/>
    <x v="3"/>
    <s v="Yeni Satış"/>
    <s v="Kontor"/>
    <s v="Kontor Satışı"/>
    <s v="Diğer"/>
    <x v="0"/>
    <x v="0"/>
    <s v="Yurt içi"/>
    <s v="Türkiye"/>
  </r>
  <r>
    <s v="Q1"/>
    <x v="2"/>
    <x v="0"/>
    <s v="Kapalı"/>
    <s v="Hayat Kimya San.A.Ş"/>
    <s v="EH.05.002"/>
    <s v="EnRoute Panorama - Rapor Geliştirme Hizmeti"/>
    <s v="Univera - Hayat Kimya"/>
    <x v="19"/>
    <s v="Enroute"/>
    <s v="Enterprise"/>
    <n v="24500"/>
    <s v="TRY"/>
    <n v="1"/>
    <s v="K/Gün"/>
    <n v="24500"/>
    <s v="TRY"/>
    <n v="0"/>
    <s v="TRY"/>
    <n v="24500"/>
    <s v="TRY"/>
    <n v="24500"/>
    <s v="TRY"/>
    <n v="1000004022"/>
    <m/>
    <m/>
    <s v="Hayat Kimya"/>
    <x v="0"/>
    <s v="Yeni Satış"/>
    <s v="Hizmet"/>
    <s v="Rapor Geliştirme"/>
    <s v="Key Account"/>
    <x v="0"/>
    <x v="0"/>
    <s v="Yurt içi"/>
    <s v="Türkiye"/>
  </r>
  <r>
    <s v="Q1"/>
    <x v="2"/>
    <x v="0"/>
    <s v="Kapalı"/>
    <s v="SAHAN GIDA DAĞITIM SAN. VE TİC. LTD. ŞTİ."/>
    <s v="EH.05.002"/>
    <s v="EnRoute Panorama - Rapor Geliştirme Hizmeti"/>
    <s v="Univera - Dardanel"/>
    <x v="12"/>
    <s v="Enroute"/>
    <s v="Enterprise"/>
    <n v="24500"/>
    <s v="TRY"/>
    <n v="4"/>
    <s v="K/Gün"/>
    <n v="98000"/>
    <s v="TRY"/>
    <n v="14700"/>
    <s v="TRY"/>
    <n v="83300"/>
    <s v="TRY"/>
    <n v="83300"/>
    <s v="TRY"/>
    <n v="1000004020"/>
    <m/>
    <m/>
    <s v="Dardanel"/>
    <x v="0"/>
    <s v="Yeni Satış"/>
    <s v="Hizmet"/>
    <s v="Rapor Geliştirme"/>
    <s v="Diğer"/>
    <x v="0"/>
    <x v="0"/>
    <s v="Yurt içi"/>
    <s v="Türkiye"/>
  </r>
  <r>
    <s v="Q1"/>
    <x v="2"/>
    <x v="0"/>
    <s v="Kapalı"/>
    <s v="SAHAN GIDA DAĞITIM SAN. VE TİC. LTD. ŞTİ."/>
    <s v="EH.01.001"/>
    <s v="EnRoute Panorama - Proje ve Ürün Yönetimi Danışmanlığı Hizmeti"/>
    <s v="Univera - Brown Forman"/>
    <x v="12"/>
    <s v="Enroute"/>
    <s v="Enterprise"/>
    <n v="24500"/>
    <s v="TRY"/>
    <n v="1"/>
    <s v="K/Gün"/>
    <n v="24500"/>
    <s v="TRY"/>
    <n v="3675"/>
    <s v="TRY"/>
    <n v="20825"/>
    <s v="TRY"/>
    <n v="20825"/>
    <s v="TRY"/>
    <n v="1000004020"/>
    <m/>
    <m/>
    <s v="Brown Forman"/>
    <x v="0"/>
    <s v="Yeni Satış"/>
    <s v="Hizmet"/>
    <s v="Proje Yönetimi ve Danışmanlık"/>
    <s v="Key Account"/>
    <x v="0"/>
    <x v="0"/>
    <s v="Yurt içi"/>
    <s v="Türkiye"/>
  </r>
  <r>
    <s v="Q1"/>
    <x v="2"/>
    <x v="0"/>
    <s v="İade"/>
    <s v="EZEL KOZMETİK İTHALAT VE İHRACAT RİCARET VE SANAYİ ANONİM ŞİRKETİ"/>
    <s v="EYS.01.021 PX"/>
    <s v="EnRoute PX-DağtmKnalı Bayi/Distr./Şub Ls"/>
    <s v="Univera - Ezel Kozmetik"/>
    <x v="19"/>
    <s v="Enroute"/>
    <s v="Enroute"/>
    <n v="13000"/>
    <s v="TRY"/>
    <n v="10"/>
    <s v="Adet"/>
    <n v="130000"/>
    <s v="TRY"/>
    <s v="-"/>
    <s v="TRY"/>
    <n v="-130000"/>
    <s v="TRY"/>
    <n v="130000"/>
    <s v="TRY"/>
    <n v="1000004489"/>
    <m/>
    <m/>
    <s v="Ezel Kozmetik"/>
    <x v="3"/>
    <s v="Yeni Satış"/>
    <s v="Lisans"/>
    <s v="Lisans Satışı"/>
    <s v="Diğer"/>
    <x v="0"/>
    <x v="0"/>
    <s v="Yurt İçi"/>
    <s v="Türkiye"/>
  </r>
  <r>
    <s v="Q1"/>
    <x v="2"/>
    <x v="0"/>
    <s v="İade"/>
    <s v="EZEL KOZMETİK İTHALAT VE İHRACAT RİCARET VE SANAYİ ANONİM ŞİRKETİ"/>
    <s v="EYS.01.014 PX"/>
    <s v="EnRoute PX Panorama - Platform Back Office"/>
    <s v="Univera - Ezel Kozmetik"/>
    <x v="19"/>
    <s v="Enroute"/>
    <s v="Enroute"/>
    <n v="7000"/>
    <s v="TRY"/>
    <n v="13"/>
    <s v="Adet"/>
    <n v="91000"/>
    <s v="TRY"/>
    <s v="-"/>
    <s v="TRY"/>
    <n v="-91000"/>
    <s v="TRY"/>
    <n v="91000"/>
    <s v="TRY"/>
    <n v="1000004489"/>
    <m/>
    <m/>
    <s v="Ezel Kozmetik"/>
    <x v="3"/>
    <s v="Yeni Satış"/>
    <s v="Lisans"/>
    <s v="Lisans Satışı"/>
    <s v="Diğer"/>
    <x v="0"/>
    <x v="0"/>
    <s v="Yurt İçi"/>
    <s v="Türkiye"/>
  </r>
  <r>
    <s v="Q1"/>
    <x v="2"/>
    <x v="0"/>
    <s v="İade"/>
    <s v="EZEL KOZMETİK İTHALAT VE İHRACAT RİCARET VE SANAYİ ANONİM ŞİRKETİ"/>
    <s v="EYS.02.033 PX"/>
    <s v="EnRoute PX Panorama - Mobil Kullanıcı Ls"/>
    <s v="Univera - Ezel Kozmetik"/>
    <x v="19"/>
    <s v="Enroute"/>
    <s v="Enroute"/>
    <n v="3520"/>
    <s v="TRY"/>
    <n v="8"/>
    <s v="Adet"/>
    <n v="26400"/>
    <s v="TRY"/>
    <s v="-"/>
    <s v="TRY"/>
    <n v="-26400"/>
    <s v="TRY"/>
    <n v="26400"/>
    <s v="TRY"/>
    <n v="1000004489"/>
    <m/>
    <m/>
    <s v="Ezel Kozmetik"/>
    <x v="3"/>
    <s v="Yeni Satış"/>
    <s v="Lisans"/>
    <s v="Lisans Satışı"/>
    <s v="Diğer"/>
    <x v="0"/>
    <x v="0"/>
    <s v="Yurt İçi"/>
    <s v="Türkiye"/>
  </r>
  <r>
    <s v="Q1"/>
    <x v="2"/>
    <x v="0"/>
    <s v="İade"/>
    <s v="EZEL KOZMETİK İTHALAT VE İHRACAT RİCARET VE SANAYİ ANONİM ŞİRKETİ"/>
    <s v="EYS.01.002"/>
    <s v="EnRoute Panorama Mobile Sales &amp; Distribution Module (DDI)"/>
    <s v="Univera - Ezel Kozmetik"/>
    <x v="19"/>
    <s v="Enroute"/>
    <s v="Standart"/>
    <n v="162000"/>
    <s v="TRY"/>
    <n v="1"/>
    <s v="Adet"/>
    <n v="162000"/>
    <s v="TRY"/>
    <s v="-"/>
    <s v="TRY"/>
    <n v="-162000"/>
    <s v="TRY"/>
    <n v="162000"/>
    <s v="TRY"/>
    <n v="1000004489"/>
    <m/>
    <m/>
    <s v="Ezel Kozmetik"/>
    <x v="3"/>
    <s v="Yeni Satış"/>
    <s v="Lisans"/>
    <s v="Lisans Satışı"/>
    <s v="Diğer"/>
    <x v="0"/>
    <x v="0"/>
    <s v="Yurt İçi"/>
    <s v="Türkiye"/>
  </r>
  <r>
    <s v="Q1"/>
    <x v="2"/>
    <x v="0"/>
    <s v="İade"/>
    <s v="EZEL KOZMETİK İTHALAT VE İHRACAT RİCARET VE SANAYİ ANONİM ŞİRKETİ"/>
    <s v="EH.03.006"/>
    <s v="EnRoute Panorama - Uzaktan Kurulum ve Eğitim Hizmeti"/>
    <s v="Univera - Ezel Kozmetik"/>
    <x v="19"/>
    <s v="Enroute"/>
    <s v="Enterprise"/>
    <n v="9800"/>
    <s v="TRY"/>
    <n v="10"/>
    <s v="K/Gün"/>
    <n v="98000"/>
    <s v="TRY"/>
    <s v="-"/>
    <s v="TRY"/>
    <n v="-98000"/>
    <s v="TRY"/>
    <n v="98000"/>
    <s v="TRY"/>
    <n v="1000004489"/>
    <m/>
    <m/>
    <s v="Ezel Kozmetik"/>
    <x v="3"/>
    <s v="Yeni Satış"/>
    <s v="Hizmet"/>
    <s v="Kurulum ve Eğitim"/>
    <s v="Diğer"/>
    <x v="0"/>
    <x v="0"/>
    <s v="Yurt İçi"/>
    <s v="Türkiye"/>
  </r>
  <r>
    <s v="Q1"/>
    <x v="2"/>
    <x v="0"/>
    <s v="İade"/>
    <s v="EZEL KOZMETİK İTHALAT VE İHRACAT RİCARET VE SANAYİ ANONİM ŞİRKETİ"/>
    <s v="EH.05.002"/>
    <s v="EnRoute Panorama - Rapor Geliştirme Hizmeti"/>
    <s v="Univera - Ezel Kozmetik"/>
    <x v="19"/>
    <s v="Enroute"/>
    <s v="Enterprise"/>
    <n v="17150"/>
    <s v="TRY"/>
    <n v="5"/>
    <s v="K/Gün"/>
    <n v="85750"/>
    <s v="TRY"/>
    <s v="-"/>
    <s v="TRY"/>
    <n v="-85750"/>
    <s v="TRY"/>
    <n v="85750"/>
    <s v="TRY"/>
    <n v="1000004489"/>
    <m/>
    <m/>
    <s v="Ezel Kozmetik"/>
    <x v="3"/>
    <s v="Yeni Satış"/>
    <s v="Hizmet"/>
    <s v="Rapor Geliştirme"/>
    <s v="Diğer"/>
    <x v="0"/>
    <x v="0"/>
    <s v="Yurt İçi"/>
    <s v="Türkiye"/>
  </r>
  <r>
    <s v="Q1"/>
    <x v="2"/>
    <x v="0"/>
    <s v="İade"/>
    <s v="EZEL KOZMETİK İTHALAT VE İHRACAT RİCARET VE SANAYİ ANONİM ŞİRKETİ"/>
    <s v="EH.01.001"/>
    <s v="EnRoute Panorama - Proje ve Ürün Yönetimi Danışmanlığı Hizmeti"/>
    <s v="Univera - Ezel Kozmetik"/>
    <x v="19"/>
    <s v="Enroute"/>
    <s v="Enterprise"/>
    <n v="17150"/>
    <s v="TRY"/>
    <n v="-15"/>
    <s v="K/Gün"/>
    <n v="257250"/>
    <s v="TRY"/>
    <s v="-"/>
    <s v="TRY"/>
    <n v="-257250"/>
    <s v="TRY"/>
    <n v="257250"/>
    <s v="TRY"/>
    <n v="1000004489"/>
    <m/>
    <m/>
    <s v="Ezel Kozmetik"/>
    <x v="3"/>
    <s v="Yeni Satış"/>
    <s v="Hizmet"/>
    <s v="Proje Yönetimi ve Danışmanlık"/>
    <s v="Diğer"/>
    <x v="0"/>
    <x v="0"/>
    <s v="Yurt İçi"/>
    <s v="Türkiye"/>
  </r>
  <r>
    <s v="Q1"/>
    <x v="2"/>
    <x v="0"/>
    <s v="Kapalı"/>
    <s v="POLARİS YAZILIM ÇÖZÜMLERİ VE DANIŞMANLIK HİZMETLERİ LTD.ŞTİ."/>
    <s v="WPH.02.001"/>
    <s v="WebPlus Yazılım Bakımı Hizmeti"/>
    <s v="Univera - Kanal"/>
    <x v="20"/>
    <s v="Enroute"/>
    <s v="Webplus"/>
    <n v="6864"/>
    <s v="TRY"/>
    <n v="1"/>
    <s v="Yıl"/>
    <n v="6864"/>
    <s v="TRY"/>
    <n v="0"/>
    <s v="TRY"/>
    <n v="6864"/>
    <s v="TRY"/>
    <n v="6864"/>
    <s v="TRY"/>
    <n v="1000004045"/>
    <d v="2026-01-11T00:00:00"/>
    <m/>
    <s v="Polaris"/>
    <x v="0"/>
    <s v="Yeni Satış"/>
    <s v="Hizmet"/>
    <s v="Bakım ve Destek Hizmeti"/>
    <s v="Diğer"/>
    <x v="1"/>
    <x v="5"/>
    <s v="Yurt içi"/>
    <s v="Türkiye"/>
  </r>
  <r>
    <s v="Q1"/>
    <x v="2"/>
    <x v="0"/>
    <s v="Kapalı"/>
    <s v="POLARİS YAZILIM ÇÖZÜMLERİ VE DANIŞMANLIK HİZMETLERİ LTD.ŞTİ."/>
    <s v="WPY.01.007"/>
    <s v="WebPlus E-Dönüşüm Lisansı"/>
    <s v="Univera - Kanal"/>
    <x v="20"/>
    <s v="Enroute"/>
    <s v="Webplus"/>
    <n v="15600"/>
    <s v="TRY"/>
    <n v="1"/>
    <s v="Adet"/>
    <n v="15600"/>
    <s v="TRY"/>
    <n v="3120"/>
    <s v="TRY"/>
    <n v="12480"/>
    <s v="TRY"/>
    <n v="12480"/>
    <s v="TRY"/>
    <n v="1000004045"/>
    <d v="2026-01-11T00:00:00"/>
    <m/>
    <s v="Polaris"/>
    <x v="0"/>
    <s v="Yeni Satış"/>
    <s v="Lisans"/>
    <s v="Lisans Satışı"/>
    <s v="Diğer"/>
    <x v="1"/>
    <x v="5"/>
    <s v="Yurt içi"/>
    <s v="Türkiye"/>
  </r>
  <r>
    <s v="Q1"/>
    <x v="2"/>
    <x v="0"/>
    <s v="Kapalı"/>
    <s v="POLARİS YAZILIM ÇÖZÜMLERİ VE DANIŞMANLIK HİZMETLERİ LTD.ŞTİ."/>
    <s v="WPY.01.002"/>
    <s v="WebPlus Dağıtım Kanalı Lisansı"/>
    <s v="Univera - Kanal"/>
    <x v="20"/>
    <s v="Enroute"/>
    <s v="Webplus"/>
    <n v="15600"/>
    <s v="TRY"/>
    <n v="1"/>
    <s v="Adet"/>
    <n v="15600"/>
    <s v="TRY"/>
    <n v="3120"/>
    <s v="TRY"/>
    <n v="12480"/>
    <s v="TRY"/>
    <n v="12480"/>
    <s v="TRY"/>
    <n v="1000004045"/>
    <d v="2026-01-11T00:00:00"/>
    <m/>
    <s v="Polaris"/>
    <x v="0"/>
    <s v="Yeni Satış"/>
    <s v="Lisans"/>
    <s v="Lisans Satışı"/>
    <s v="Diğer"/>
    <x v="1"/>
    <x v="5"/>
    <s v="Yurt İçi"/>
    <s v="Türkiye"/>
  </r>
  <r>
    <s v="Q1"/>
    <x v="2"/>
    <x v="0"/>
    <s v="Kapalı"/>
    <s v="MİYA OTOMASYON VE BARKOD BILISIM SISTEMLERI SAN TİC. VE L.T.D. STI."/>
    <s v="WPH.02.001"/>
    <s v="WebPlus Yazılım Bakımı Hizmeti"/>
    <s v="Univera - Kanal"/>
    <x v="20"/>
    <s v="Enroute"/>
    <s v="Webplus"/>
    <n v="2002"/>
    <s v="TRY"/>
    <n v="1"/>
    <s v="Yıl"/>
    <n v="2002"/>
    <s v="TRY"/>
    <n v="0"/>
    <s v="TRY"/>
    <n v="2002"/>
    <s v="TRY"/>
    <n v="2002"/>
    <s v="TRY"/>
    <n v="1000004071"/>
    <m/>
    <m/>
    <s v="Miya"/>
    <x v="0"/>
    <s v="Yeni Satış"/>
    <s v="Hizmet"/>
    <s v="Bakım ve Destek Hizmeti"/>
    <s v="Diğer"/>
    <x v="1"/>
    <x v="1"/>
    <s v="Yurt içi"/>
    <s v="Türkiye"/>
  </r>
  <r>
    <s v="Q1"/>
    <x v="2"/>
    <x v="0"/>
    <s v="Kapalı"/>
    <s v="MİYA OTOMASYON VE BARKOD BILISIM SISTEMLERI SAN TİC. VE L.T.D. STI."/>
    <s v="WPH.02.001"/>
    <s v="WebPlus Yazılım Bakımı Hizmeti"/>
    <s v="Univera - Kanal"/>
    <x v="20"/>
    <s v="Enroute"/>
    <s v="Webplus"/>
    <n v="1001"/>
    <s v="TRY"/>
    <n v="1"/>
    <s v="Yıl"/>
    <n v="1001"/>
    <s v="TRY"/>
    <n v="0"/>
    <s v="TRY"/>
    <n v="1001"/>
    <s v="TRY"/>
    <n v="1001"/>
    <s v="TRY"/>
    <n v="1000004068"/>
    <m/>
    <m/>
    <s v="Miya"/>
    <x v="0"/>
    <s v="Yeni Satış"/>
    <s v="Hizmet"/>
    <s v="Bakım ve Destek Hizmeti"/>
    <s v="Diğer"/>
    <x v="1"/>
    <x v="1"/>
    <s v="Yurt içi"/>
    <s v="Türkiye"/>
  </r>
  <r>
    <s v="Q1"/>
    <x v="2"/>
    <x v="0"/>
    <s v="Kapalı"/>
    <s v="MİYA OTOMASYON VE BARKOD BILISIM SISTEMLERI SAN TİC. VE L.T.D. STI."/>
    <s v="WPY.02.001"/>
    <s v="WebPlus (Android) Satış Temsilcisi Lisansı"/>
    <s v="Univera - Kanal"/>
    <x v="20"/>
    <s v="Enroute"/>
    <s v="Webplus"/>
    <n v="4550"/>
    <s v="TRY"/>
    <n v="2"/>
    <s v="Adet"/>
    <n v="9100"/>
    <s v="TRY"/>
    <n v="0"/>
    <s v="TRY"/>
    <n v="9100"/>
    <s v="TRY"/>
    <n v="9100"/>
    <s v="TRY"/>
    <n v="1000004071"/>
    <m/>
    <m/>
    <s v="Miya"/>
    <x v="0"/>
    <s v="Yeni Satış"/>
    <s v="Lisans"/>
    <s v="Lisans Satışı"/>
    <s v="Diğer"/>
    <x v="1"/>
    <x v="1"/>
    <s v="Yurt içi"/>
    <s v="Türkiye"/>
  </r>
  <r>
    <s v="Q1"/>
    <x v="2"/>
    <x v="0"/>
    <s v="Kapalı"/>
    <s v="MİYA OTOMASYON VE BARKOD BILISIM SISTEMLERI SAN TİC. VE L.T.D. STI."/>
    <s v="WPY.02.001"/>
    <s v="WebPlus (Android) Satış Temsilcisi Lisansı"/>
    <s v="Univera - Kanal"/>
    <x v="20"/>
    <s v="Enroute"/>
    <s v="Webplus"/>
    <n v="4550"/>
    <s v="TRY"/>
    <n v="1"/>
    <s v="Adet"/>
    <n v="4550"/>
    <s v="TRY"/>
    <n v="0"/>
    <s v="TRY"/>
    <n v="4550"/>
    <s v="TRY"/>
    <n v="4550"/>
    <s v="TRY"/>
    <n v="1000004068"/>
    <m/>
    <m/>
    <s v="Miya"/>
    <x v="0"/>
    <s v="Yeni Satış"/>
    <s v="Lisans"/>
    <s v="Lisans Satışı"/>
    <s v="Diğer"/>
    <x v="1"/>
    <x v="1"/>
    <s v="Yurt içi"/>
    <s v="Türkiye"/>
  </r>
  <r>
    <s v="Q1"/>
    <x v="2"/>
    <x v="0"/>
    <s v="Kapalı"/>
    <s v="MOVILO ULASIM TEKNOLOJI ANONIM SIRKETI"/>
    <s v="UH.01.002"/>
    <s v="Unidox Kontör"/>
    <s v="Univera Kontör Satışı"/>
    <x v="21"/>
    <s v="E-Dönüşüm"/>
    <s v="Uni-Dox"/>
    <n v="3.95"/>
    <s v="TRY"/>
    <n v="10000"/>
    <s v="Adet"/>
    <n v="39500"/>
    <s v="TRY"/>
    <n v="0"/>
    <s v="TRY"/>
    <n v="39500"/>
    <s v="TRY"/>
    <n v="39500"/>
    <s v="TRY"/>
    <n v="1000004052"/>
    <m/>
    <m/>
    <s v="Movilo"/>
    <x v="3"/>
    <s v="Yeni Satış"/>
    <s v="Kontor"/>
    <s v="Kontor Satışı"/>
    <s v="Diğer"/>
    <x v="0"/>
    <x v="0"/>
    <s v="Yurt İçi"/>
    <s v="Türkiye"/>
  </r>
  <r>
    <s v="Q1"/>
    <x v="2"/>
    <x v="0"/>
    <s v="Kapalı"/>
    <s v="KOROPLAST TEMİZLİK AMBALAJ ÜRÜNLERİ SAN. VE DIŞ TİC.A.Ş."/>
    <s v="EY.03.001"/>
    <s v="ENROUTE PANORAMA PAAS LİSANSI (KİRALAMA HİZMETİ)"/>
    <s v="Univera - Koroplast"/>
    <x v="19"/>
    <s v="Enroute"/>
    <s v="Enroute"/>
    <n v="123397.25"/>
    <s v="TRY"/>
    <n v="1"/>
    <s v="Adet"/>
    <n v="123397.25"/>
    <s v="TRY"/>
    <n v="0"/>
    <s v="TRY"/>
    <n v="123397.25"/>
    <s v="TRY"/>
    <n v="123397.25"/>
    <s v="TRY"/>
    <n v="1000004050"/>
    <m/>
    <m/>
    <s v="Koroplast"/>
    <x v="0"/>
    <s v="Yenileme"/>
    <s v="Lisans"/>
    <s v="Lisans Kiralama"/>
    <s v="Diğer"/>
    <x v="0"/>
    <x v="0"/>
    <s v="Yurt İçi"/>
    <s v="Türkiye"/>
  </r>
  <r>
    <s v="Q1"/>
    <x v="2"/>
    <x v="0"/>
    <s v="Kapalı"/>
    <s v="PERNOD RICARD İSTANBUL İÇ VE DIŞ TİC. LTD. ŞTİ"/>
    <s v="EH.06.001"/>
    <s v="EnRoute Panorama - Hosting Hizmeti"/>
    <s v="Univera - Pernod Ricard"/>
    <x v="13"/>
    <s v="Hosting"/>
    <s v="Enroute"/>
    <n v="305232.42"/>
    <s v="TRY"/>
    <n v="1"/>
    <s v="Yıl"/>
    <n v="305232.42"/>
    <s v="TRY"/>
    <n v="0"/>
    <s v="TRY"/>
    <n v="305232.42"/>
    <s v="TRY"/>
    <n v="305232.42"/>
    <s v="TRY"/>
    <n v="1000004047"/>
    <m/>
    <m/>
    <s v="Pernod Ricard"/>
    <x v="0"/>
    <s v="Yenileme"/>
    <s v="Hizmet"/>
    <s v="Hosting"/>
    <s v="Key Account"/>
    <x v="0"/>
    <x v="0"/>
    <s v="Yurt İçi"/>
    <s v="Türkiye"/>
  </r>
  <r>
    <s v="Q1"/>
    <x v="2"/>
    <x v="0"/>
    <s v="Kapalı"/>
    <s v="Tadım Gıda Maddeleri San. ve Tic. A.Ş."/>
    <s v="EH.06.001"/>
    <s v="EnRoute Panorama - Hosting Hizmeti"/>
    <s v="Univera - Tadım"/>
    <x v="19"/>
    <s v="Hosting"/>
    <s v="Enroute"/>
    <n v="215386.26"/>
    <s v="TRY"/>
    <n v="1"/>
    <s v="Yıl"/>
    <n v="215386.26"/>
    <s v="TRY"/>
    <n v="0"/>
    <s v="TRY"/>
    <n v="215386.26"/>
    <s v="TRY"/>
    <n v="215386.26"/>
    <s v="TRY"/>
    <n v="1000004049"/>
    <m/>
    <m/>
    <s v="Tadım"/>
    <x v="0"/>
    <s v="Yenileme"/>
    <s v="Hizmet"/>
    <s v="Hosting"/>
    <s v="Diğer"/>
    <x v="0"/>
    <x v="0"/>
    <s v="Yurt İçi"/>
    <s v="Türkiye"/>
  </r>
  <r>
    <s v="Q1"/>
    <x v="2"/>
    <x v="0"/>
    <s v="Kapalı"/>
    <s v="POLARİS YAZILIM ÇÖZÜMLERİ VE DANIŞMANLIK HİZMETLERİ LTD.ŞTİ."/>
    <s v="WPH.02.001"/>
    <s v="WebPlus Yazılım Bakımı Hizmeti"/>
    <s v="Univera - Kanal"/>
    <x v="20"/>
    <s v="Enroute"/>
    <s v="Webplus"/>
    <n v="25400"/>
    <s v="TRY"/>
    <n v="1"/>
    <s v="Yıl"/>
    <n v="25400"/>
    <s v="TRY"/>
    <n v="0"/>
    <s v="TRY"/>
    <n v="25400"/>
    <s v="TRY"/>
    <n v="25400"/>
    <s v="TRY"/>
    <n v="1000004098"/>
    <m/>
    <m/>
    <s v="Polaris"/>
    <x v="0"/>
    <s v="Yeni Satış"/>
    <s v="Hizmet"/>
    <s v="Bakım ve Destek Hizmeti"/>
    <s v="Diğer"/>
    <x v="1"/>
    <x v="5"/>
    <s v="Yurt İçi"/>
    <s v="Türkiye"/>
  </r>
  <r>
    <s v="Q1"/>
    <x v="2"/>
    <x v="0"/>
    <s v="Kapalı"/>
    <s v="MİYA OTOMASYON VE BARKOD BILISIM SISTEMLERI SAN TİC. VE L.T.D. STI."/>
    <s v="SMH.02.001"/>
    <s v="StockMate Yazılım Bakımı Hizmeti"/>
    <s v="Univera - Kanal"/>
    <x v="20"/>
    <s v="Stokbar"/>
    <s v="Stockmate"/>
    <n v="22165"/>
    <s v="TRY"/>
    <n v="1"/>
    <s v="Yıl"/>
    <n v="22165"/>
    <s v="TRY"/>
    <n v="0"/>
    <s v="TRY"/>
    <n v="22165"/>
    <s v="TRY"/>
    <n v="22165"/>
    <s v="TRY"/>
    <n v="1000004083"/>
    <m/>
    <m/>
    <s v="Miya"/>
    <x v="0"/>
    <s v="Yeni Satış"/>
    <s v="Hizmet"/>
    <s v="Bakım ve Destek Hizmeti"/>
    <s v="Diğer"/>
    <x v="1"/>
    <x v="1"/>
    <s v="Yurt içi"/>
    <s v="Türkiye"/>
  </r>
  <r>
    <s v="Q1"/>
    <x v="2"/>
    <x v="0"/>
    <s v="Kapalı"/>
    <s v="MİYA OTOMASYON VE BARKOD BILISIM SISTEMLERI SAN TİC. VE L.T.D. STI."/>
    <s v="SMY.02.001"/>
    <s v="StockMate Mobile Depo Personeli El Terminali Lisansı"/>
    <s v="Univera - Kanal"/>
    <x v="20"/>
    <s v="Stokbar"/>
    <s v="Stockmate"/>
    <n v="9750"/>
    <s v="TRY"/>
    <n v="5"/>
    <s v="Adet"/>
    <n v="48750"/>
    <s v="TRY"/>
    <n v="0"/>
    <s v="TRY"/>
    <n v="48750"/>
    <s v="TRY"/>
    <n v="48750"/>
    <s v="TRY"/>
    <n v="1000004083"/>
    <m/>
    <m/>
    <s v="Miya"/>
    <x v="0"/>
    <s v="Yeni Satış"/>
    <s v="Lisans"/>
    <s v="Lisans Satışı"/>
    <s v="Diğer"/>
    <x v="1"/>
    <x v="1"/>
    <s v="Yurt içi"/>
    <s v="Türkiye"/>
  </r>
  <r>
    <s v="Q1"/>
    <x v="2"/>
    <x v="0"/>
    <s v="Kapalı"/>
    <s v="MİYA OTOMASYON VE BARKOD BILISIM SISTEMLERI SAN TİC. VE L.T.D. STI."/>
    <s v="SMY.01.003"/>
    <s v="StockMate Ek Kullanıcı Lisansı (+1)"/>
    <s v="Univera - Kanal"/>
    <x v="20"/>
    <s v="Stokbar"/>
    <s v="Stockmate"/>
    <n v="6500"/>
    <s v="TRY"/>
    <n v="1"/>
    <s v="Adet"/>
    <n v="6500"/>
    <s v="TRY"/>
    <n v="0"/>
    <s v="TRY"/>
    <n v="6500"/>
    <s v="TRY"/>
    <n v="6500"/>
    <s v="TRY"/>
    <n v="1000004083"/>
    <m/>
    <m/>
    <s v="Miya"/>
    <x v="0"/>
    <s v="Yeni Satış"/>
    <s v="Lisans"/>
    <s v="Lisans Satışı"/>
    <s v="Diğer"/>
    <x v="1"/>
    <x v="1"/>
    <s v="Yurt içi"/>
    <s v="Türkiye"/>
  </r>
  <r>
    <s v="Q1"/>
    <x v="2"/>
    <x v="0"/>
    <s v="Kapalı"/>
    <s v="MİYA OTOMASYON VE BARKOD BILISIM SISTEMLERI SAN TİC. VE L.T.D. STI."/>
    <s v="SMY.01.002"/>
    <s v="StockMate Dağıtım Kanalı / Tesis Lisansı"/>
    <s v="Univera - Kanal"/>
    <x v="20"/>
    <s v="Stokbar"/>
    <s v="Stockmate"/>
    <n v="45500"/>
    <s v="TRY"/>
    <n v="1"/>
    <s v="Adet"/>
    <n v="45500"/>
    <s v="TRY"/>
    <n v="0"/>
    <s v="TRY"/>
    <n v="45500"/>
    <s v="TRY"/>
    <n v="45500"/>
    <s v="TRY"/>
    <n v="1000004083"/>
    <m/>
    <m/>
    <s v="Miya"/>
    <x v="0"/>
    <s v="Yeni Satış"/>
    <s v="Lisans"/>
    <s v="Lisans Satışı"/>
    <s v="Diğer"/>
    <x v="1"/>
    <x v="1"/>
    <s v="Yurt içi"/>
    <s v="Türkiye"/>
  </r>
  <r>
    <s v="Q1"/>
    <x v="2"/>
    <x v="0"/>
    <s v="Kapalı"/>
    <s v="Mey İçki Sanayi ve Ticaret A.Ş."/>
    <s v="EH.05.002"/>
    <s v="EnRoute Panorama - Rapor Geliştirme Hizmeti"/>
    <s v="Univera - Mey İçki"/>
    <x v="18"/>
    <s v="Enroute"/>
    <s v="Enterprise"/>
    <n v="20825"/>
    <s v="TRY"/>
    <n v="20"/>
    <s v="K/Gün"/>
    <n v="416500"/>
    <s v="TRY"/>
    <n v="249900"/>
    <s v="TRY"/>
    <n v="166600"/>
    <s v="TRY"/>
    <n v="166600"/>
    <s v="TRY"/>
    <n v="1000004112"/>
    <m/>
    <m/>
    <s v="Mey İçki"/>
    <x v="0"/>
    <s v="Yeni Satış"/>
    <s v="Hizmet"/>
    <s v="Rapor Geliştirme"/>
    <s v="Key Account"/>
    <x v="0"/>
    <x v="0"/>
    <s v="Yurt İçi"/>
    <s v="Türkiye"/>
  </r>
  <r>
    <s v="Q1"/>
    <x v="2"/>
    <x v="0"/>
    <s v="Kapalı"/>
    <s v="Mey İçki Sanayi ve Ticaret A.Ş."/>
    <s v="EH.05.002"/>
    <s v="EnRoute Panorama - Rapor Geliştirme Hizmeti"/>
    <s v="Univera - Mey İçki"/>
    <x v="18"/>
    <s v="Enroute"/>
    <s v="Enterprise"/>
    <n v="20825"/>
    <s v="TRY"/>
    <n v="58"/>
    <s v="K/Gün"/>
    <n v="1207850"/>
    <s v="TRY"/>
    <n v="724710"/>
    <s v="TRY"/>
    <n v="483140"/>
    <s v="TRY"/>
    <n v="483140"/>
    <s v="TRY"/>
    <n v="1000004112"/>
    <m/>
    <m/>
    <s v="Mey İçki"/>
    <x v="0"/>
    <s v="Yeni Satış"/>
    <s v="Hizmet"/>
    <s v="Rapor Geliştirme"/>
    <s v="Key Account"/>
    <x v="0"/>
    <x v="0"/>
    <s v="Yurt İçi"/>
    <s v="Türkiye"/>
  </r>
  <r>
    <s v="Q1"/>
    <x v="2"/>
    <x v="0"/>
    <s v="Kapalı"/>
    <s v="Mey İçki Sanayi ve Ticaret A.Ş."/>
    <s v="EH.01.001"/>
    <s v="EnRoute Panorama - Proje ve Ürün Yönetimi Danışmanlığı Hizmeti"/>
    <s v="Univera - Mey İçki"/>
    <x v="18"/>
    <s v="Enroute"/>
    <s v="Enterprise"/>
    <n v="19600"/>
    <s v="TRY"/>
    <n v="25"/>
    <s v="K/Gün"/>
    <n v="490000"/>
    <s v="TRY"/>
    <n v="294000"/>
    <s v="TRY"/>
    <n v="196000"/>
    <s v="TRY"/>
    <n v="196000"/>
    <s v="TRY"/>
    <n v="1000004112"/>
    <m/>
    <m/>
    <s v="Mey İçki"/>
    <x v="0"/>
    <s v="Yeni Satış"/>
    <s v="Hizmet"/>
    <s v="Proje Yönetimi ve Danışmanlık"/>
    <s v="Key Account"/>
    <x v="0"/>
    <x v="0"/>
    <s v="Yurt İçi"/>
    <s v="Türkiye"/>
  </r>
  <r>
    <s v="Q1"/>
    <x v="2"/>
    <x v="0"/>
    <s v="Kapalı"/>
    <s v="Mey İçki Sanayi ve Ticaret A.Ş."/>
    <s v="EH.01.001"/>
    <s v="EnRoute Panorama - Proje ve Ürün Yönetimi Danışmanlığı Hizmeti"/>
    <s v="Univera - Mey İçki"/>
    <x v="18"/>
    <s v="Enroute"/>
    <s v="Enterprise"/>
    <n v="19600"/>
    <s v="TRY"/>
    <n v="10"/>
    <s v="K/Gün"/>
    <n v="196000"/>
    <s v="TRY"/>
    <n v="117600"/>
    <s v="TRY"/>
    <n v="78400"/>
    <s v="TRY"/>
    <n v="78400"/>
    <s v="TRY"/>
    <n v="1000004112"/>
    <m/>
    <m/>
    <s v="Mey İçki"/>
    <x v="0"/>
    <s v="Yeni Satış"/>
    <s v="Hizmet"/>
    <s v="Proje Yönetimi ve Danışmanlık"/>
    <s v="Key Account"/>
    <x v="0"/>
    <x v="0"/>
    <s v="Yurt İçi"/>
    <s v="Türkiye"/>
  </r>
  <r>
    <s v="Q1"/>
    <x v="2"/>
    <x v="0"/>
    <s v="İade"/>
    <s v="ÖZGÖRKEY OTOMOTİV TURİZM GIDA SANAYİ VE TİCARET ANONİM ŞİRKETİ"/>
    <s v="SH.05.001"/>
    <s v="Stokbar Panorama - Yazılım Geliştirme Hizmeti"/>
    <s v="Univera - Özgörkey"/>
    <x v="19"/>
    <s v="Stokbar"/>
    <s v="Standart"/>
    <m/>
    <m/>
    <n v="-20"/>
    <m/>
    <m/>
    <m/>
    <m/>
    <m/>
    <n v="-121492.8"/>
    <m/>
    <m/>
    <m/>
    <n v="1000003822"/>
    <m/>
    <m/>
    <s v="Özgörkey"/>
    <x v="0"/>
    <s v="Yeni Satış"/>
    <s v="Hizmet"/>
    <s v="Yazılım Geliştirme"/>
    <s v="Diğer"/>
    <x v="0"/>
    <x v="0"/>
    <s v="Yurt İçi"/>
    <s v="Türkiye"/>
  </r>
  <r>
    <s v="Q1"/>
    <x v="2"/>
    <x v="0"/>
    <s v="Kapalı"/>
    <s v="Mey İçki Sanayi ve Ticaret A.Ş."/>
    <s v="EH.01.001"/>
    <s v="EnRoute Panorama - Proje ve Ürün Yönetimi Danışmanlığı Hizmeti"/>
    <s v="Univera - Mey İçki"/>
    <x v="18"/>
    <s v="Enroute"/>
    <s v="Enterprise"/>
    <n v="20825"/>
    <s v="TRY"/>
    <n v="15.5"/>
    <s v="K/Gün"/>
    <n v="322787.5"/>
    <s v="TRY"/>
    <n v="0"/>
    <s v="TRY"/>
    <n v="322787.5"/>
    <s v="TRY"/>
    <n v="322787.5"/>
    <s v="TRY"/>
    <n v="1000004104"/>
    <m/>
    <m/>
    <s v="Mey İçki"/>
    <x v="0"/>
    <s v="Yeni Satış"/>
    <s v="Hizmet"/>
    <s v="Proje Yönetimi ve Danışmanlık"/>
    <s v="Key Account"/>
    <x v="0"/>
    <x v="0"/>
    <s v="Yurt içi"/>
    <s v="Türkiye"/>
  </r>
  <r>
    <s v="Q1"/>
    <x v="2"/>
    <x v="0"/>
    <s v="Kapalı"/>
    <s v="Mey İçki Sanayi ve Ticaret A.Ş."/>
    <s v="EH.06.001"/>
    <s v="EnRoute Panorama - Hosting Hizmeti"/>
    <s v="Univera - Mey İçki"/>
    <x v="18"/>
    <s v="Hosting"/>
    <s v="Enroute"/>
    <n v="9600"/>
    <s v="TRY"/>
    <n v="1"/>
    <s v="Yıl"/>
    <n v="9600"/>
    <s v="TRY"/>
    <n v="0"/>
    <s v="TRY"/>
    <n v="9600"/>
    <s v="TRY"/>
    <n v="9600"/>
    <s v="TRY"/>
    <n v="1000004107"/>
    <m/>
    <m/>
    <s v="Mey İçki"/>
    <x v="0"/>
    <s v="Yenileme"/>
    <s v="Hizmet"/>
    <s v="Hosting"/>
    <s v="Key Account"/>
    <x v="0"/>
    <x v="0"/>
    <s v="Yurt içi"/>
    <s v="Türkiye"/>
  </r>
  <r>
    <s v="Q1"/>
    <x v="2"/>
    <x v="0"/>
    <s v="Kapalı"/>
    <s v="Anadolu Motor Üretim ve Paz. A.Ş."/>
    <s v="SH.02.001"/>
    <s v="StokBar Panorama - Yazılım Bakımı Hizmeti"/>
    <s v="Univera - Anadolu Motor"/>
    <x v="18"/>
    <s v="Stokbar"/>
    <s v="Standart"/>
    <n v="201451.74"/>
    <s v="TRY"/>
    <n v="1"/>
    <s v="Yıl"/>
    <n v="201451.74"/>
    <s v="TRY"/>
    <n v="0"/>
    <s v="TRY"/>
    <n v="201451.74"/>
    <s v="TRY"/>
    <n v="201451.74"/>
    <s v="TRY"/>
    <n v="1000004170"/>
    <m/>
    <m/>
    <s v="Anadolu Motor"/>
    <x v="0"/>
    <s v="Yenileme"/>
    <s v="Hizmet"/>
    <s v="Bakım ve Destek Hizmeti"/>
    <s v="Diğer"/>
    <x v="0"/>
    <x v="0"/>
    <s v="Yurt İçi"/>
    <s v="Türkiye"/>
  </r>
  <r>
    <s v="Q1"/>
    <x v="2"/>
    <x v="0"/>
    <s v="Kapalı"/>
    <s v="Anadolu Motor Üretim ve Paz. A.Ş."/>
    <s v="SH.03.001"/>
    <s v="StokBar Panorama - Çağrı Merkezi Hizmeti (Tesis)"/>
    <s v="Univera - Anadolu Motor"/>
    <x v="18"/>
    <s v="Stokbar"/>
    <s v="Standart"/>
    <n v="237796.62"/>
    <s v="TRY"/>
    <n v="1"/>
    <s v="Yıl"/>
    <n v="237796.62"/>
    <s v="TRY"/>
    <n v="0"/>
    <s v="TRY"/>
    <n v="237796.62"/>
    <s v="TRY"/>
    <n v="237796.62"/>
    <s v="TRY"/>
    <n v="1000004170"/>
    <m/>
    <m/>
    <s v="Anadolu Motor"/>
    <x v="0"/>
    <s v="Yenileme"/>
    <s v="Hizmet"/>
    <s v="Çağrı Merkezi"/>
    <s v="Diğer"/>
    <x v="0"/>
    <x v="0"/>
    <s v="Yurt İçi"/>
    <s v="Türkiye"/>
  </r>
  <r>
    <s v="Q1"/>
    <x v="2"/>
    <x v="0"/>
    <s v="Kapalı"/>
    <s v="IMPERIAL TOBACCO TÜTÜN ÜRÜNLERİ SATIŞ VE PAZARLAMA A.Ş"/>
    <s v="EH.06.001"/>
    <s v="EnRoute Panorama - Hosting Hizmeti"/>
    <s v="Univera - Imperial Tobacco"/>
    <x v="18"/>
    <s v="Hosting"/>
    <s v="Enroute"/>
    <n v="167200.39000000001"/>
    <s v="TRY"/>
    <n v="1"/>
    <s v="Yıl"/>
    <n v="167200.39000000001"/>
    <s v="TRY"/>
    <n v="0"/>
    <s v="TRY"/>
    <n v="167200.39000000001"/>
    <s v="TRY"/>
    <n v="167200.39000000001"/>
    <s v="TRY"/>
    <n v="1000004173"/>
    <m/>
    <m/>
    <s v="Imperial Tobacco"/>
    <x v="0"/>
    <s v="Yenileme"/>
    <s v="Hizmet"/>
    <s v="Hosting"/>
    <s v="Diğer"/>
    <x v="0"/>
    <x v="0"/>
    <s v="Yurt içi"/>
    <s v="Türkiye"/>
  </r>
  <r>
    <s v="Q1"/>
    <x v="2"/>
    <x v="0"/>
    <s v="Kapalı"/>
    <s v="Panasonic Electric Works Elektrik Sanayi Ve Ticaret Anonim Şirketi"/>
    <s v="SH.03.002"/>
    <s v="StokBar Panorama - Uzman Destek Hizmeti"/>
    <s v="Univera - Panasonic"/>
    <x v="12"/>
    <s v="Stokbar"/>
    <s v="Standart"/>
    <n v="165000"/>
    <s v="TRY"/>
    <n v="1"/>
    <s v="Ay"/>
    <n v="165000"/>
    <s v="TRY"/>
    <n v="0"/>
    <s v="TRY"/>
    <n v="165000"/>
    <s v="TRY"/>
    <n v="165000"/>
    <s v="TRY"/>
    <n v="1000004174"/>
    <m/>
    <m/>
    <s v="Panasonic"/>
    <x v="0"/>
    <s v="Yenileme"/>
    <s v="Hizmet"/>
    <s v="Uzman Destek Hizmeti"/>
    <s v="Diğer"/>
    <x v="0"/>
    <x v="0"/>
    <s v="Yurt İçi"/>
    <s v="Türkiye"/>
  </r>
  <r>
    <s v="Q1"/>
    <x v="2"/>
    <x v="0"/>
    <s v="Kapalı"/>
    <s v="KOTİLOGULLARI TEMEL TÜKETİM MAD.PAZ.İÇ Ve DIŞ TİC.LTD.ŞTİ"/>
    <s v="UH.01.002"/>
    <s v="Unidox Kontör"/>
    <s v="Univera - Tadım"/>
    <x v="21"/>
    <s v="E-Dönüşüm"/>
    <s v="Uni-Dox"/>
    <n v="2.125"/>
    <s v="TRY"/>
    <n v="100000"/>
    <s v="Adet"/>
    <n v="212500"/>
    <s v="TRY"/>
    <n v="0"/>
    <s v="TRY"/>
    <n v="212500"/>
    <s v="TRY"/>
    <n v="212500"/>
    <s v="TRY"/>
    <n v="1000004203"/>
    <m/>
    <m/>
    <s v="Tadım"/>
    <x v="3"/>
    <s v="Yeni Satış"/>
    <s v="Kontor"/>
    <s v="Kontor Satışı"/>
    <s v="Diğer"/>
    <x v="0"/>
    <x v="0"/>
    <s v="Yurt İçi"/>
    <s v="Türkiye"/>
  </r>
  <r>
    <s v="Q1"/>
    <x v="2"/>
    <x v="0"/>
    <s v="Kapalı"/>
    <s v="WEITNAUER DIŞ TİCARET A.Ş"/>
    <s v="EY.04.001"/>
    <s v="EnRoute Panorama - Modül Lisansları Kiralama Hizmeti"/>
    <s v="Univera - Weitnauer"/>
    <x v="12"/>
    <s v="Enroute"/>
    <s v="Enterprise"/>
    <n v="179570.27"/>
    <s v="TRY"/>
    <n v="1"/>
    <s v="Ay"/>
    <n v="179570.27"/>
    <s v="TRY"/>
    <n v="0"/>
    <s v="TRY"/>
    <n v="179570.27"/>
    <s v="TRY"/>
    <n v="179570.27"/>
    <s v="TRY"/>
    <n v="1000004204"/>
    <m/>
    <m/>
    <s v="Weithnauer"/>
    <x v="0"/>
    <s v="Yenileme"/>
    <s v="Lisans"/>
    <s v="Lisans Kiralama"/>
    <s v="Diğer"/>
    <x v="0"/>
    <x v="0"/>
    <s v="Yurt İçi"/>
    <s v="Türkiye"/>
  </r>
  <r>
    <s v="Q1"/>
    <x v="2"/>
    <x v="0"/>
    <s v="Kapalı"/>
    <s v="ERBAK - ULUDAĞ PAZARLAMA SATIŞ VE DAĞITIM ANONİM ŞİRKETİ"/>
    <s v="EH.06.001"/>
    <s v="EnRoute Panorama - Hosting Hizmeti"/>
    <s v="Univera - Uludağ İçecek"/>
    <x v="19"/>
    <s v="Hosting"/>
    <s v="Enroute"/>
    <n v="109775"/>
    <s v="TRY"/>
    <n v="1"/>
    <s v="Yıl"/>
    <n v="109775"/>
    <s v="TRY"/>
    <n v="0"/>
    <s v="TRY"/>
    <n v="109775"/>
    <s v="TRY"/>
    <n v="109775"/>
    <s v="TRY"/>
    <n v="1000004201"/>
    <m/>
    <m/>
    <s v="Uludağ İçecek"/>
    <x v="0"/>
    <s v="Yenileme"/>
    <s v="Hizmet"/>
    <s v="Hosting"/>
    <s v="Key Account"/>
    <x v="0"/>
    <x v="0"/>
    <s v="Yurt İçi"/>
    <s v="Türkiye"/>
  </r>
  <r>
    <s v="Q1"/>
    <x v="2"/>
    <x v="0"/>
    <s v="Kapalı"/>
    <s v="La Lorraine Unlu Mamülleri Tic. San. A.Ş."/>
    <s v="EH.06.001"/>
    <s v="EnRoute Panorama - Hosting Hizmeti"/>
    <s v="Univera - La Lorraine"/>
    <x v="13"/>
    <s v="Hosting"/>
    <s v="Enroute"/>
    <n v="101643.52"/>
    <s v="TRY"/>
    <n v="1"/>
    <s v="Yıl"/>
    <n v="101643.52"/>
    <s v="TRY"/>
    <n v="0"/>
    <s v="TRY"/>
    <n v="101643.52"/>
    <s v="TRY"/>
    <n v="101643.52"/>
    <s v="TRY"/>
    <n v="1000004176"/>
    <m/>
    <m/>
    <s v="La Lorraine"/>
    <x v="0"/>
    <s v="Yenileme"/>
    <s v="Hizmet"/>
    <s v="Hosting"/>
    <s v="Diğer"/>
    <x v="0"/>
    <x v="0"/>
    <s v="Yurt İçi"/>
    <s v="Türkiye"/>
  </r>
  <r>
    <s v="Q1"/>
    <x v="2"/>
    <x v="0"/>
    <s v="Kapalı"/>
    <s v="PERRİGO KİŞİSEL BAKIM ÜRÜNLERİ SAN. VE TİC. LTD.ŞTİ"/>
    <s v="EH.06.001"/>
    <s v="EnRoute Panorama - Hosting Hizmeti"/>
    <s v="Univera - Omega Pharma"/>
    <x v="19"/>
    <s v="Hosting"/>
    <s v="Enroute"/>
    <n v="88887.32"/>
    <s v="TRY"/>
    <n v="1"/>
    <s v="Yıl"/>
    <n v="88887.32"/>
    <s v="TRY"/>
    <n v="0"/>
    <s v="TRY"/>
    <n v="88887.32"/>
    <s v="TRY"/>
    <n v="88887.32"/>
    <s v="TRY"/>
    <n v="1000004180"/>
    <m/>
    <m/>
    <s v="Perrigo"/>
    <x v="0"/>
    <s v="Yenileme"/>
    <s v="Hizmet"/>
    <s v="Hosting"/>
    <s v="Diğer"/>
    <x v="0"/>
    <x v="0"/>
    <s v="Yurt İçi"/>
    <s v="Türkiye"/>
  </r>
  <r>
    <s v="Q1"/>
    <x v="2"/>
    <x v="0"/>
    <s v="Kapalı"/>
    <s v="YUSUF ALDEMİR (ALDEMİR BİLİŞİM HİZMETLERİ VE DANIŞMANLIK)"/>
    <s v="WPH.02.001"/>
    <s v="WebPlus Yazılım Bakımı Hizmeti"/>
    <s v="Univera - Kanal"/>
    <x v="20"/>
    <s v="Enroute"/>
    <s v="Webplus"/>
    <n v="2002"/>
    <s v="TRY"/>
    <n v="1"/>
    <s v="Yıl"/>
    <n v="2002"/>
    <s v="TRY"/>
    <n v="0"/>
    <s v="TRY"/>
    <n v="2002"/>
    <s v="TRY"/>
    <n v="2002"/>
    <s v="TRY"/>
    <n v="1000004207"/>
    <m/>
    <m/>
    <s v="Aldemir Bilişim"/>
    <x v="0"/>
    <s v="Yeni Satış"/>
    <s v="Hizmet"/>
    <s v="Bakım ve Destek Hizmeti"/>
    <s v="Diğer"/>
    <x v="1"/>
    <x v="3"/>
    <s v="Yurt İçi"/>
    <s v="Türkiye"/>
  </r>
  <r>
    <s v="Q1"/>
    <x v="2"/>
    <x v="0"/>
    <s v="Kapalı"/>
    <s v="YUSUF ALDEMİR (ALDEMİR BİLİŞİM HİZMETLERİ VE DANIŞMANLIK)"/>
    <s v="WPY.02.001"/>
    <s v="WebPlus (Android) Satış Temsilcisi Lisansı"/>
    <s v="Univera - Kanal"/>
    <x v="20"/>
    <s v="Enroute"/>
    <s v="Webplus"/>
    <n v="4550"/>
    <s v="TRY"/>
    <n v="2"/>
    <s v="Adet"/>
    <n v="9100"/>
    <s v="TRY"/>
    <n v="0"/>
    <s v="TRY"/>
    <n v="9100"/>
    <s v="TRY"/>
    <n v="9100"/>
    <s v="TRY"/>
    <n v="1000004207"/>
    <m/>
    <m/>
    <s v="Aldemir Bilişim"/>
    <x v="0"/>
    <s v="Yeni Satış"/>
    <s v="Lisans"/>
    <s v="Lisans Satışı"/>
    <s v="Diğer"/>
    <x v="1"/>
    <x v="3"/>
    <s v="Yurt İçi"/>
    <s v="Türkiye"/>
  </r>
  <r>
    <s v="Q1"/>
    <x v="2"/>
    <x v="0"/>
    <s v="Kapalı"/>
    <s v="GIDA PORT IÇECEK SANAYI TICARET LIMITED SIRKETI"/>
    <s v="UH.01.002"/>
    <s v="Unidox Kontör"/>
    <s v="Univera Kontör Satışı"/>
    <x v="23"/>
    <s v="E-Dönüşüm"/>
    <s v="Uni-Dox"/>
    <n v="3.54"/>
    <s v="TRY"/>
    <n v="10000"/>
    <s v="Adet"/>
    <n v="35400"/>
    <s v="TRY"/>
    <n v="0"/>
    <s v="TRY"/>
    <n v="35400"/>
    <s v="TRY"/>
    <n v="-354214600"/>
    <s v="TRY"/>
    <n v="1000004218"/>
    <m/>
    <m/>
    <s v="Gıda Port"/>
    <x v="3"/>
    <s v="Yeni Satış"/>
    <s v="Kontor"/>
    <s v="Kontor Satışı"/>
    <s v="Diğer"/>
    <x v="0"/>
    <x v="0"/>
    <s v="Yurt İçi"/>
    <s v="Türkiye"/>
  </r>
  <r>
    <s v="Q1"/>
    <x v="2"/>
    <x v="0"/>
    <s v="Kapalı"/>
    <s v="Shell &amp; Turcas Petrol A.Ş."/>
    <s v="OH.02.001"/>
    <s v="Outsource Yazılım Bakımı Hizmeti"/>
    <s v="Univera - Shell Bee"/>
    <x v="13"/>
    <s v="Enroute"/>
    <s v="Outsource - Hizmet"/>
    <n v="307725"/>
    <s v="TRY"/>
    <n v="1"/>
    <s v="Yıl"/>
    <n v="307725"/>
    <s v="TRY"/>
    <n v="0"/>
    <s v="TRY"/>
    <n v="307725"/>
    <s v="TRY"/>
    <n v="307725"/>
    <s v="TRY"/>
    <n v="1000004215"/>
    <m/>
    <m/>
    <s v="Shell"/>
    <x v="0"/>
    <s v="Yenileme"/>
    <s v="Hizmet"/>
    <s v="Bakım ve Destek Hizmeti"/>
    <s v="Diğer"/>
    <x v="0"/>
    <x v="0"/>
    <s v="Yurt İçi"/>
    <s v="Türkiye"/>
  </r>
  <r>
    <s v="Q1"/>
    <x v="2"/>
    <x v="0"/>
    <s v="Kapalı"/>
    <s v="Mey İçki Sanayi ve Ticaret A.Ş."/>
    <s v="EH.02.001"/>
    <s v="EnRoute Panorama - Yazılım Bakımı, Yaşatma ve Merkezi Destek Hizmeti"/>
    <s v="Univera - Mey İçki"/>
    <x v="18"/>
    <s v="Enroute"/>
    <s v="Enroute"/>
    <n v="368610"/>
    <s v="TRY"/>
    <n v="1"/>
    <s v="Yıl"/>
    <n v="368610"/>
    <s v="TRY"/>
    <n v="0"/>
    <s v="TRY"/>
    <n v="368610"/>
    <s v="TRY"/>
    <n v="368610"/>
    <s v="TRY"/>
    <n v="1000004208"/>
    <m/>
    <m/>
    <s v="Mey İçki"/>
    <x v="0"/>
    <s v="Yenileme"/>
    <s v="Hizmet"/>
    <s v="Bakım ve Destek Hizmeti"/>
    <s v="Key Account"/>
    <x v="0"/>
    <x v="0"/>
    <s v="Yurt İçi"/>
    <s v="Türkiye"/>
  </r>
  <r>
    <s v="Q1"/>
    <x v="2"/>
    <x v="0"/>
    <s v="Kapalı"/>
    <s v="Mey İçki Sanayi ve Ticaret A.Ş."/>
    <s v="EH.03.003"/>
    <s v="EnRoute Panorama - Uzman Destek Hizmeti"/>
    <s v="Univera - Mey İçki"/>
    <x v="18"/>
    <s v="Enroute"/>
    <s v="Enterprise"/>
    <n v="180000"/>
    <s v="TRY"/>
    <n v="1"/>
    <s v="Ay"/>
    <n v="180000"/>
    <s v="TRY"/>
    <n v="0"/>
    <s v="TRY"/>
    <n v="180000"/>
    <s v="TRY"/>
    <n v="180000"/>
    <s v="TRY"/>
    <n v="1000004213"/>
    <m/>
    <m/>
    <s v="Mey İçki"/>
    <x v="0"/>
    <s v="Yenileme"/>
    <s v="Hizmet"/>
    <s v="Uzman Destek Hizmeti"/>
    <s v="Key Account"/>
    <x v="0"/>
    <x v="0"/>
    <s v="Yurt İçi"/>
    <s v="Türkiye"/>
  </r>
  <r>
    <s v="Q1"/>
    <x v="2"/>
    <x v="0"/>
    <s v="Kapalı"/>
    <s v="Mey İçki Sanayi ve Ticaret A.Ş."/>
    <s v="EH.06.001"/>
    <s v="EnRoute Panorama - Hosting Hizmeti"/>
    <s v="Univera - Mey İçki"/>
    <x v="18"/>
    <s v="Hosting"/>
    <s v="Enroute"/>
    <n v="389007"/>
    <s v="TRY"/>
    <n v="1"/>
    <s v="Yıl"/>
    <n v="389007"/>
    <s v="TRY"/>
    <n v="0"/>
    <s v="TRY"/>
    <n v="389007"/>
    <s v="TRY"/>
    <n v="389007"/>
    <s v="TRY"/>
    <n v="1000004211"/>
    <m/>
    <m/>
    <s v="Mey İçki"/>
    <x v="0"/>
    <s v="Yenileme"/>
    <s v="Hizmet"/>
    <s v="Hosting"/>
    <s v="Key Account"/>
    <x v="0"/>
    <x v="0"/>
    <s v="Yurt İçi"/>
    <s v="Türkiye"/>
  </r>
  <r>
    <s v="Q1"/>
    <x v="2"/>
    <x v="0"/>
    <s v="Kapalı"/>
    <s v="BROWN FORMAN İÇKİ TİC. LTD. ŞTİ."/>
    <s v="EH.02.001"/>
    <s v="EnRoute Panorama - Yazılım Bakımı, Yaşatma ve Merkezi Destek Hizmeti"/>
    <s v="Univera - Brown Forman"/>
    <x v="12"/>
    <s v="Enroute"/>
    <s v="Enterprise"/>
    <n v="50050"/>
    <s v="TRY"/>
    <n v="1"/>
    <s v="Yıl"/>
    <n v="50050"/>
    <s v="TRY"/>
    <n v="0"/>
    <s v="TRY"/>
    <n v="50050"/>
    <s v="TRY"/>
    <n v="50050"/>
    <s v="TRY"/>
    <n v="1000004236"/>
    <m/>
    <m/>
    <s v="Brown Forman"/>
    <x v="0"/>
    <s v="Yeni Satış"/>
    <s v="Hizmet"/>
    <s v="Bakım ve Destek Hizmeti"/>
    <s v="Key Account"/>
    <x v="0"/>
    <x v="0"/>
    <s v="Yurt İçi"/>
    <s v="Türkiye"/>
  </r>
  <r>
    <s v="Q1"/>
    <x v="2"/>
    <x v="0"/>
    <s v="Kapalı"/>
    <s v="OCAKLAR ET VE SÜT ÜRÜNLERİ PAZARLAMA LTD.ŞTİ"/>
    <s v="EH.02.001"/>
    <s v="EnRoute Panorama - Yazılım Bakımı, Yaşatma ve Merkezi Destek Hizmeti"/>
    <s v="Univera - Eruslu Sağlık"/>
    <x v="13"/>
    <s v="Enroute"/>
    <s v="Enterprise"/>
    <n v="3872.88"/>
    <s v="TRY"/>
    <n v="1"/>
    <s v="Yıl"/>
    <n v="3872.88"/>
    <s v="TRY"/>
    <n v="0"/>
    <s v="TRY"/>
    <n v="3872.88"/>
    <s v="TRY"/>
    <n v="3872.88"/>
    <s v="TRY"/>
    <n v="1000004237"/>
    <m/>
    <m/>
    <s v="Eruslu"/>
    <x v="0"/>
    <s v="Yeni Satış"/>
    <s v="Hizmet"/>
    <s v="Bakım ve Destek Hizmeti"/>
    <s v="Diğer"/>
    <x v="0"/>
    <x v="0"/>
    <s v="Yurt İçi"/>
    <s v="Türkiye"/>
  </r>
  <r>
    <s v="Q1"/>
    <x v="2"/>
    <x v="0"/>
    <s v="Kapalı"/>
    <s v="BROWN FORMAN İÇKİ TİC. LTD. ŞTİ."/>
    <s v="EYS.01.014"/>
    <s v="EnRoute Panorama - Platform Back Office Kullanıcı Lisansı"/>
    <s v="Univera - Brown Forman"/>
    <x v="12"/>
    <s v="Enroute"/>
    <s v="Standart"/>
    <n v="22750"/>
    <s v="TRY"/>
    <n v="10"/>
    <s v="Adet"/>
    <n v="227500"/>
    <s v="TRY"/>
    <n v="0"/>
    <s v="TRY"/>
    <n v="227500"/>
    <s v="TRY"/>
    <n v="227500"/>
    <s v="TRY"/>
    <n v="1000004236"/>
    <m/>
    <m/>
    <s v="Brown Forman"/>
    <x v="0"/>
    <s v="Yeni Satış"/>
    <s v="Lisans"/>
    <s v="Lisans Satışı"/>
    <s v="Key Account"/>
    <x v="0"/>
    <x v="0"/>
    <s v="Yurt İçi"/>
    <s v="Türkiye"/>
  </r>
  <r>
    <s v="Q1"/>
    <x v="2"/>
    <x v="0"/>
    <s v="Kapalı"/>
    <s v="OCAKLAR ET VE SÜT ÜRÜNLERİ PAZARLAMA LTD.ŞTİ"/>
    <s v="EYS.02.011"/>
    <s v="EnRoute Panorama - Panel - Çoklu Proje Birleştirme Mobil Uygulama Lisansı"/>
    <s v="Univera - Eruslu Sağlık"/>
    <x v="13"/>
    <s v="Enroute"/>
    <s v="Standart"/>
    <n v="17604"/>
    <s v="TRY"/>
    <n v="1"/>
    <s v="Adet"/>
    <n v="17604"/>
    <s v="TRY"/>
    <n v="0"/>
    <s v="TRY"/>
    <n v="17604"/>
    <s v="TRY"/>
    <n v="17604"/>
    <s v="TRY"/>
    <n v="1000004237"/>
    <m/>
    <m/>
    <s v="Eruslu"/>
    <x v="0"/>
    <s v="Yeni Satış"/>
    <s v="Lisans"/>
    <s v="Lisans Satışı"/>
    <s v="Diğer"/>
    <x v="0"/>
    <x v="0"/>
    <s v="Yurt İçi"/>
    <s v="Türkiye"/>
  </r>
  <r>
    <s v="Q1"/>
    <x v="2"/>
    <x v="0"/>
    <s v="Kapalı"/>
    <s v="PERNOD RICARD İSTANBUL İÇ VE DIŞ TİC. LTD. ŞTİ"/>
    <s v="EH.03.003"/>
    <s v="EnRoute Panorama - Uzman Destek Hizmeti"/>
    <s v="Univera - Pernod Ricard"/>
    <x v="13"/>
    <s v="Enroute"/>
    <s v="Enterprise"/>
    <n v="200000"/>
    <s v="TRY"/>
    <n v="1"/>
    <s v="Ay"/>
    <n v="200000"/>
    <s v="TRY"/>
    <n v="0"/>
    <s v="TRY"/>
    <n v="200000"/>
    <s v="TRY"/>
    <n v="200000"/>
    <s v="TRY"/>
    <n v="1000004260"/>
    <m/>
    <m/>
    <s v="Pernod Ricard"/>
    <x v="0"/>
    <s v="Yenileme"/>
    <s v="Hizmet"/>
    <s v="Uzman Destek Hizmeti"/>
    <s v="Key Account"/>
    <x v="0"/>
    <x v="0"/>
    <s v="Yurt İçi"/>
    <s v="Türkiye"/>
  </r>
  <r>
    <s v="Q1"/>
    <x v="2"/>
    <x v="0"/>
    <s v="Kapalı"/>
    <s v="Haribo Şekerleme Tic. Ltd. Şti."/>
    <s v="EH.06.001"/>
    <s v="EnRoute Panorama - Hosting Hizmeti"/>
    <s v="Univera - Haribo"/>
    <x v="13"/>
    <s v="Hosting"/>
    <s v="Enroute"/>
    <n v="4403"/>
    <s v="USD"/>
    <n v="3"/>
    <s v="Yıl"/>
    <n v="13209"/>
    <s v="USD"/>
    <n v="0"/>
    <s v="USD"/>
    <n v="571875.73"/>
    <s v="TRY"/>
    <n v="571875.73"/>
    <s v="TRY"/>
    <n v="1000004255"/>
    <m/>
    <m/>
    <s v="Haribo"/>
    <x v="0"/>
    <s v="Yenileme"/>
    <s v="Hizmet"/>
    <s v="Hosting"/>
    <s v="Key Account"/>
    <x v="0"/>
    <x v="0"/>
    <s v="Yurt İçi"/>
    <s v="Türkiye"/>
  </r>
  <r>
    <s v="Q1"/>
    <x v="2"/>
    <x v="0"/>
    <s v="Kapalı"/>
    <s v="Erza Gıda A.ş"/>
    <s v="UH.01.002"/>
    <s v="Unidox Kontör"/>
    <s v="Univera Kontör Satışı"/>
    <x v="21"/>
    <s v="E-Dönüşüm"/>
    <s v="Uni-Dox"/>
    <n v="4"/>
    <s v="TRY"/>
    <n v="20000"/>
    <s v="Adet"/>
    <n v="80000"/>
    <s v="TRY"/>
    <n v="0"/>
    <s v="TRY"/>
    <n v="80000"/>
    <s v="TRY"/>
    <n v="80000"/>
    <s v="TRY"/>
    <n v="1000004271"/>
    <m/>
    <m/>
    <s v="Mey İçki"/>
    <x v="0"/>
    <s v="Yeni Satış"/>
    <s v="Kontor"/>
    <s v="Kontor Satışı"/>
    <s v="Diğer"/>
    <x v="0"/>
    <x v="0"/>
    <s v="Yurt İçi"/>
    <s v="Türkiye"/>
  </r>
  <r>
    <s v="Q1"/>
    <x v="2"/>
    <x v="0"/>
    <s v="Kapalı"/>
    <s v="ROYAL CANIN TURKEY EVCİL HAYVAN ÜRÜNLERİ TİC. LTD. ŞTİ."/>
    <s v="EH.02.001"/>
    <s v="EnRoute Panorama - Yazılım Bakımı, Yaşatma ve Merkezi Destek Hizmeti"/>
    <s v="Univera - Royal Canin"/>
    <x v="12"/>
    <s v="Enroute"/>
    <s v="Enterprise"/>
    <n v="4766.67"/>
    <s v="TRY"/>
    <n v="1"/>
    <s v="Yıl"/>
    <n v="4766.67"/>
    <s v="TRY"/>
    <n v="0"/>
    <s v="TRY"/>
    <n v="4766.67"/>
    <s v="TRY"/>
    <n v="4766.67"/>
    <s v="TRY"/>
    <n v="1000004266"/>
    <m/>
    <m/>
    <s v="Royal Canin"/>
    <x v="0"/>
    <s v="Yeni Satış"/>
    <s v="Hizmet"/>
    <s v="Bakım ve Destek Hizmeti"/>
    <s v="Diğer"/>
    <x v="0"/>
    <x v="0"/>
    <s v="Yurt İçi"/>
    <s v="Türkiye"/>
  </r>
  <r>
    <s v="Q1"/>
    <x v="2"/>
    <x v="0"/>
    <s v="Kapalı"/>
    <s v="ABC DETERJAN SANAYİ VE TİCARET ANONİM ŞİRKETİ"/>
    <s v="EH.02.001"/>
    <s v="EnRoute Panorama - Yazılım Bakımı, Yaşatma ve Merkezi Destek Hizmeti"/>
    <s v="Univera - ABC Deterjan"/>
    <x v="12"/>
    <s v="Enroute"/>
    <s v="Enterprise"/>
    <n v="77484"/>
    <s v="TRY"/>
    <n v="1"/>
    <s v="Yıl"/>
    <n v="77484"/>
    <s v="TRY"/>
    <n v="0"/>
    <s v="TRY"/>
    <n v="77484"/>
    <s v="TRY"/>
    <n v="77484"/>
    <s v="TRY"/>
    <n v="1000004268"/>
    <m/>
    <m/>
    <s v="ABC Deterjan"/>
    <x v="3"/>
    <s v="Yeni Satış"/>
    <s v="Hizmet"/>
    <s v="Bakım ve Destek Hizmeti"/>
    <s v="Diğer"/>
    <x v="0"/>
    <x v="0"/>
    <s v="Yurt İçi"/>
    <s v="Türkiye"/>
  </r>
  <r>
    <s v="Q1"/>
    <x v="2"/>
    <x v="0"/>
    <s v="Kapalı"/>
    <s v="ABC DETERJAN SANAYİ VE TİCARET ANONİM ŞİRKETİ"/>
    <s v="EH.05.002"/>
    <s v="EnRoute Panorama - Rapor Geliştirme Hizmeti"/>
    <s v="Univera - ABC Deterjan"/>
    <x v="12"/>
    <s v="Enroute"/>
    <s v="Enterprise"/>
    <n v="24500"/>
    <s v="TRY"/>
    <n v="9"/>
    <s v="K/Gün"/>
    <n v="220500"/>
    <s v="TRY"/>
    <n v="44100"/>
    <s v="TRY"/>
    <n v="176400"/>
    <s v="TRY"/>
    <n v="176400"/>
    <s v="TRY"/>
    <n v="1000004268"/>
    <m/>
    <m/>
    <s v="ABC Deterjan"/>
    <x v="3"/>
    <s v="Yeni Satış"/>
    <s v="Hizmet"/>
    <s v="Rapor Geliştirme"/>
    <s v="Diğer"/>
    <x v="0"/>
    <x v="0"/>
    <s v="Yurt İçi"/>
    <s v="Türkiye"/>
  </r>
  <r>
    <s v="Q1"/>
    <x v="2"/>
    <x v="0"/>
    <s v="Kapalı"/>
    <s v="ROYAL CANIN TURKEY EVCİL HAYVAN ÜRÜNLERİ TİC. LTD. ŞTİ."/>
    <s v="EYS.02.033"/>
    <s v="EnRoute Panorama - Mobil Kullanıcı Lisansı"/>
    <s v="Univera - Royal Canin"/>
    <x v="12"/>
    <s v="Enroute"/>
    <s v="Standart"/>
    <n v="10400"/>
    <s v="TRY"/>
    <n v="5"/>
    <s v="Adet"/>
    <n v="52000"/>
    <s v="TRY"/>
    <n v="0"/>
    <s v="TRY"/>
    <n v="52000"/>
    <s v="TRY"/>
    <n v="52000"/>
    <s v="TRY"/>
    <n v="1000004266"/>
    <m/>
    <m/>
    <s v="Royal Canin"/>
    <x v="0"/>
    <s v="Yeni Satış"/>
    <s v="Lisans"/>
    <s v="Lisans Satışı"/>
    <s v="Diğer"/>
    <x v="0"/>
    <x v="0"/>
    <s v="Yurt İçi"/>
    <s v="Türkiye"/>
  </r>
  <r>
    <s v="Q1"/>
    <x v="2"/>
    <x v="0"/>
    <s v="Kapalı"/>
    <s v="ABC DETERJAN SANAYİ VE TİCARET ANONİM ŞİRKETİ"/>
    <s v="EH.01.003"/>
    <s v="EnRoute Panorama - Kurulum ve Eğitim Hizmeti"/>
    <s v="Univera - ABC Deterjan"/>
    <x v="12"/>
    <s v="Enroute"/>
    <s v="Enterprise"/>
    <n v="24500"/>
    <s v="TRY"/>
    <n v="10"/>
    <s v="K/Gün"/>
    <n v="245000"/>
    <s v="TRY"/>
    <n v="49000"/>
    <s v="TRY"/>
    <n v="196000"/>
    <s v="TRY"/>
    <n v="196000"/>
    <s v="TRY"/>
    <n v="1000004268"/>
    <m/>
    <m/>
    <s v="ABC Deterjan"/>
    <x v="3"/>
    <s v="Yeni Satış"/>
    <s v="Hizmet"/>
    <s v="Kurulum ve Eğitim"/>
    <s v="Diğer"/>
    <x v="0"/>
    <x v="0"/>
    <s v="Yurt İçi"/>
    <s v="Türkiye"/>
  </r>
  <r>
    <s v="Q1"/>
    <x v="2"/>
    <x v="0"/>
    <s v="Kapalı"/>
    <s v="ABC DETERJAN SANAYİ VE TİCARET ANONİM ŞİRKETİ"/>
    <s v="EH.01.003"/>
    <s v="EnRoute Panorama - Kurulum ve Eğitim Hizmeti"/>
    <s v="Univera - ABC Deterjan"/>
    <x v="12"/>
    <s v="Enroute"/>
    <s v="Enterprise"/>
    <n v="16800"/>
    <s v="TRY"/>
    <n v="35"/>
    <s v="K/Gün"/>
    <n v="588000"/>
    <s v="TRY"/>
    <n v="117600"/>
    <s v="TRY"/>
    <n v="470400"/>
    <s v="TRY"/>
    <n v="470400"/>
    <s v="TRY"/>
    <n v="1000004268"/>
    <m/>
    <m/>
    <s v="ABC Deterjan"/>
    <x v="3"/>
    <s v="Yeni Satış"/>
    <s v="Hizmet"/>
    <s v="Kurulum ve Eğitim"/>
    <s v="Diğer"/>
    <x v="0"/>
    <x v="0"/>
    <s v="Yurt İçi"/>
    <s v="Türkiye"/>
  </r>
  <r>
    <s v="Q1"/>
    <x v="2"/>
    <x v="0"/>
    <s v="Kapalı"/>
    <s v="ABC DETERJAN SANAYİ VE TİCARET ANONİM ŞİRKETİ"/>
    <s v="EH.06.001"/>
    <s v="EnRoute Panorama - Hosting Hizmeti"/>
    <s v="Univera - ABC Deterjan"/>
    <x v="12"/>
    <s v="Hosting"/>
    <s v="Enroute"/>
    <n v="250000"/>
    <s v="TRY"/>
    <n v="1"/>
    <s v="Yıl"/>
    <n v="250000"/>
    <s v="TRY"/>
    <n v="0"/>
    <s v="TRY"/>
    <n v="250000"/>
    <s v="TRY"/>
    <n v="250000"/>
    <s v="TRY"/>
    <n v="1000004267"/>
    <m/>
    <m/>
    <s v="ABC Deterjan"/>
    <x v="3"/>
    <s v="Yeni Satış"/>
    <s v="Hizmet"/>
    <s v="Hosting"/>
    <s v="Diğer"/>
    <x v="0"/>
    <x v="0"/>
    <s v="Yurt İçi"/>
    <s v="Türkiye"/>
  </r>
  <r>
    <s v="Q1"/>
    <x v="2"/>
    <x v="0"/>
    <s v="Kapalı"/>
    <s v="Altıparmak Gıda San. ve Tic. A.Ş."/>
    <s v="EY.03.001"/>
    <s v="ENROUTE PANORAMA PAAS LİSANSI (KİRALAMA HİZMETİ)"/>
    <s v="Univera - Altıparmak-Balparmak"/>
    <x v="18"/>
    <s v="Enroute"/>
    <s v="Standart"/>
    <n v="56364.44"/>
    <s v="TRY"/>
    <n v="1"/>
    <s v="Adet"/>
    <n v="56364.44"/>
    <s v="TRY"/>
    <n v="0"/>
    <s v="TRY"/>
    <n v="56364.44"/>
    <s v="TRY"/>
    <n v="56364.44"/>
    <s v="TRY"/>
    <n v="1000004282"/>
    <m/>
    <m/>
    <s v="Balparmak"/>
    <x v="0"/>
    <s v="Yenileme"/>
    <s v="Lisans"/>
    <s v="Lisans Kiralama"/>
    <s v="Diğer"/>
    <x v="0"/>
    <x v="0"/>
    <s v="Yurt İçi"/>
    <s v="Türkiye"/>
  </r>
  <r>
    <s v="Q1"/>
    <x v="2"/>
    <x v="0"/>
    <s v="Kapalı"/>
    <s v="WEITNAUER DIŞ TİCARET A.Ş"/>
    <s v="EY.04.006"/>
    <s v="EnRoute Panorama - Kullanıcı Lisansları Kiralama Hizmeti"/>
    <s v="Univera - Weitnauer"/>
    <x v="12"/>
    <s v="Enroute"/>
    <s v="Enterprise"/>
    <n v="842.56"/>
    <s v="TRY"/>
    <n v="5"/>
    <s v="Ay"/>
    <n v="4212.8"/>
    <s v="TRY"/>
    <n v="0"/>
    <s v="TRY"/>
    <n v="4212.8"/>
    <s v="TRY"/>
    <n v="4212.8"/>
    <s v="TRY"/>
    <n v="1000004300"/>
    <m/>
    <m/>
    <s v="Weithnauer"/>
    <x v="0"/>
    <s v="Yenileme"/>
    <s v="Lisans"/>
    <s v="Lisans Kiralama"/>
    <s v="Diğer"/>
    <x v="0"/>
    <x v="0"/>
    <s v="Yurt İçi"/>
    <s v="Türkiye"/>
  </r>
  <r>
    <s v="Q1"/>
    <x v="2"/>
    <x v="0"/>
    <s v="Kapalı"/>
    <s v="MATRIKS BİLGİSAYAR SİSTEMLERİ LTD.ŞTİ"/>
    <s v="WPH.02.001"/>
    <s v="WebPlus Yazılım Bakımı Hizmeti"/>
    <s v="Univera - Kanal"/>
    <x v="20"/>
    <s v="Enroute"/>
    <s v="Webplus"/>
    <n v="25526"/>
    <s v="TRY"/>
    <n v="1"/>
    <s v="Yıl"/>
    <n v="25526"/>
    <s v="TRY"/>
    <n v="0"/>
    <s v="TRY"/>
    <n v="25526"/>
    <s v="TRY"/>
    <n v="25526"/>
    <s v="TRY"/>
    <n v="1000004311"/>
    <m/>
    <m/>
    <s v="Matriks"/>
    <x v="0"/>
    <s v="Yeni Satış"/>
    <s v="Hizmet"/>
    <s v="Bakım ve Destek Hizmeti"/>
    <s v="Diğer"/>
    <x v="1"/>
    <x v="2"/>
    <s v="Yurt İçi"/>
    <s v="Türkiye"/>
  </r>
  <r>
    <s v="Q1"/>
    <x v="2"/>
    <x v="0"/>
    <s v="Kapalı"/>
    <s v="MATRIKS BİLGİSAYAR SİSTEMLERİ LTD.ŞTİ"/>
    <s v="WPY.01.007"/>
    <s v="WebPlus E-Dönüşüm Lisansı"/>
    <s v="Univera - Kanal"/>
    <x v="20"/>
    <s v="Enroute"/>
    <s v="Webplus"/>
    <n v="14300"/>
    <s v="TRY"/>
    <n v="1"/>
    <s v="Adet"/>
    <n v="14300"/>
    <s v="TRY"/>
    <n v="0"/>
    <s v="TRY"/>
    <n v="14300"/>
    <s v="TRY"/>
    <n v="14300"/>
    <s v="TRY"/>
    <n v="1000004311"/>
    <m/>
    <m/>
    <s v="Matriks"/>
    <x v="0"/>
    <s v="Yeni Satış"/>
    <s v="Lisans"/>
    <s v="Lisans Satışı"/>
    <s v="Diğer"/>
    <x v="1"/>
    <x v="2"/>
    <s v="Yurt İçi"/>
    <s v="Türkiye"/>
  </r>
  <r>
    <s v="Q1"/>
    <x v="2"/>
    <x v="0"/>
    <s v="Kapalı"/>
    <s v="MATRIKS BİLGİSAYAR SİSTEMLERİ LTD.ŞTİ"/>
    <s v="WPY.01.005"/>
    <s v="WebPlus Distribution Satış-Dağıtım Yazılımı (Standart)"/>
    <s v="Univera - Kanal"/>
    <x v="20"/>
    <s v="Enroute"/>
    <s v="Webplus"/>
    <n v="52000"/>
    <s v="TRY"/>
    <n v="1"/>
    <s v="Adet"/>
    <n v="52000"/>
    <s v="TRY"/>
    <n v="0"/>
    <s v="TRY"/>
    <n v="52000"/>
    <s v="TRY"/>
    <n v="52000"/>
    <s v="TRY"/>
    <n v="1000004311"/>
    <m/>
    <m/>
    <s v="Matriks"/>
    <x v="0"/>
    <s v="Yeni Satış"/>
    <s v="Lisans"/>
    <s v="Lisans Satışı"/>
    <s v="Diğer"/>
    <x v="1"/>
    <x v="2"/>
    <s v="Yurt İçi"/>
    <s v="Türkiye"/>
  </r>
  <r>
    <s v="Q1"/>
    <x v="2"/>
    <x v="0"/>
    <s v="Kapalı"/>
    <s v="MATRIKS BİLGİSAYAR SİSTEMLERİ LTD.ŞTİ"/>
    <s v="WPY.02.001"/>
    <s v="WebPlus (Android) Satış Temsilcisi Lisansı"/>
    <s v="Univera - Kanal"/>
    <x v="20"/>
    <s v="Enroute"/>
    <s v="Webplus"/>
    <n v="4550"/>
    <s v="TRY"/>
    <n v="10"/>
    <s v="Adet"/>
    <n v="45500"/>
    <s v="TRY"/>
    <n v="0"/>
    <s v="TRY"/>
    <n v="45500"/>
    <s v="TRY"/>
    <n v="45500"/>
    <s v="TRY"/>
    <n v="1000004311"/>
    <m/>
    <m/>
    <s v="Matriks"/>
    <x v="0"/>
    <s v="Yeni Satış"/>
    <s v="Lisans"/>
    <s v="Lisans Satışı"/>
    <s v="Diğer"/>
    <x v="1"/>
    <x v="2"/>
    <s v="Yurt İçi"/>
    <s v="Türkiye"/>
  </r>
  <r>
    <s v="Q1"/>
    <x v="2"/>
    <x v="0"/>
    <s v="Kapalı"/>
    <s v="MATRIKS BİLGİSAYAR SİSTEMLERİ LTD.ŞTİ"/>
    <s v="WPY.01.003"/>
    <s v="Web Plus Ek Kullanıcı Lisansı (1 Kullanıcı)"/>
    <s v="Univera - Kanal"/>
    <x v="20"/>
    <s v="Enroute"/>
    <s v="Webplus"/>
    <n v="4225"/>
    <s v="TRY"/>
    <n v="1"/>
    <s v="Adet"/>
    <n v="4225"/>
    <s v="TRY"/>
    <n v="0"/>
    <s v="TRY"/>
    <n v="4225"/>
    <s v="TRY"/>
    <n v="4225"/>
    <s v="TRY"/>
    <n v="1000004311"/>
    <m/>
    <m/>
    <s v="Matriks"/>
    <x v="0"/>
    <s v="Yeni Satış"/>
    <s v="Lisans"/>
    <s v="Lisans Satışı"/>
    <s v="Diğer"/>
    <x v="1"/>
    <x v="2"/>
    <s v="Yurt İçi"/>
    <s v="Türkiye"/>
  </r>
  <r>
    <s v="Q1"/>
    <x v="2"/>
    <x v="0"/>
    <s v="Kapalı"/>
    <s v="MİYA OTOMASYON VE BARKOD BILISIM SISTEMLERI SAN TİC. VE L.T.D. STI."/>
    <s v="UH.01.002"/>
    <s v="Unidox Kontör"/>
    <s v="Univera Kontör Satışı"/>
    <x v="20"/>
    <s v="E-Dönüşüm"/>
    <s v="Uni-Dox"/>
    <n v="8.33"/>
    <s v="TRY"/>
    <n v="2000"/>
    <s v="Adet"/>
    <n v="16660"/>
    <s v="TRY"/>
    <n v="4165"/>
    <s v="TRY"/>
    <n v="12495"/>
    <s v="TRY"/>
    <n v="12495"/>
    <s v="TRY"/>
    <n v="1000004329"/>
    <m/>
    <m/>
    <s v="Miya"/>
    <x v="0"/>
    <s v="Yeni Satış"/>
    <s v="Kontor"/>
    <s v="Kontor Satışı"/>
    <s v="Diğer"/>
    <x v="1"/>
    <x v="1"/>
    <s v="Yurt İçi"/>
    <s v="Türkiye"/>
  </r>
  <r>
    <s v="Q1"/>
    <x v="2"/>
    <x v="0"/>
    <s v="Kapalı"/>
    <s v="MİYA OTOMASYON VE BARKOD BILISIM SISTEMLERI SAN TİC. VE L.T.D. STI."/>
    <s v="UH.01.002"/>
    <s v="Unidox Kontör"/>
    <s v="Univera Kontör Satışı"/>
    <x v="20"/>
    <s v="E-Dönüşüm"/>
    <s v="Uni-Dox"/>
    <n v="4.78"/>
    <s v="TRY"/>
    <n v="10000"/>
    <s v="Adet"/>
    <n v="47800"/>
    <s v="TRY"/>
    <n v="11950"/>
    <s v="TRY"/>
    <n v="35850"/>
    <s v="TRY"/>
    <n v="35850"/>
    <s v="TRY"/>
    <n v="1000004326"/>
    <m/>
    <m/>
    <s v="Miya"/>
    <x v="0"/>
    <s v="Yeni Satış"/>
    <s v="Kontor"/>
    <s v="Kontor Satışı"/>
    <s v="Diğer"/>
    <x v="1"/>
    <x v="1"/>
    <s v="Yurt İçi"/>
    <s v="Türkiye"/>
  </r>
  <r>
    <s v="Q1"/>
    <x v="2"/>
    <x v="0"/>
    <s v="Kapalı"/>
    <s v="MİYA OTOMASYON VE BARKOD BILISIM SISTEMLERI SAN TİC. VE L.T.D. STI."/>
    <s v="UH.01.002"/>
    <s v="Unidox Kontör"/>
    <s v="Univera Kontör Satışı"/>
    <x v="20"/>
    <s v="E-Dönüşüm"/>
    <s v="Uni-Dox"/>
    <n v="8.3000000000000007"/>
    <s v="TRY"/>
    <n v="2000"/>
    <s v="Adet"/>
    <n v="16600"/>
    <s v="TRY"/>
    <n v="4150"/>
    <s v="TRY"/>
    <n v="12450"/>
    <s v="TRY"/>
    <n v="12450"/>
    <s v="TRY"/>
    <n v="1000004321"/>
    <m/>
    <m/>
    <s v="Miya"/>
    <x v="0"/>
    <s v="Yeni Satış"/>
    <s v="Kontor"/>
    <s v="Kontor Satışı"/>
    <s v="Diğer"/>
    <x v="1"/>
    <x v="1"/>
    <s v="Yurt İçi"/>
    <s v="Türkiye"/>
  </r>
  <r>
    <s v="Q1"/>
    <x v="2"/>
    <x v="0"/>
    <s v="Kapalı"/>
    <s v="Loreal Türkiye Kozmetik Tic. ve San. A.Ş."/>
    <s v="EH.02.001"/>
    <s v="EnRoute Panorama - Yazılım Bakımı, Yaşatma ve Merkezi Destek Hizmeti"/>
    <s v="Univera - Loreal Eczane"/>
    <x v="13"/>
    <s v="Enroute"/>
    <s v="Enterprise"/>
    <n v="19019"/>
    <s v="TRY"/>
    <n v="1"/>
    <s v="Yıl"/>
    <n v="19019"/>
    <s v="TRY"/>
    <n v="0"/>
    <s v="TRY"/>
    <n v="19019"/>
    <s v="TRY"/>
    <n v="19019"/>
    <s v="TRY"/>
    <n v="1000004331"/>
    <m/>
    <m/>
    <s v="Loreal"/>
    <x v="0"/>
    <s v="Yeni Satış"/>
    <s v="Hizmet"/>
    <s v="Bakım ve Destek Hizmeti"/>
    <s v="Diğer"/>
    <x v="0"/>
    <x v="0"/>
    <s v="Yurt İçi"/>
    <s v="Türkiye"/>
  </r>
  <r>
    <s v="Q1"/>
    <x v="2"/>
    <x v="0"/>
    <s v="Kapalı"/>
    <s v="Loreal Türkiye Kozmetik Tic. ve San. A.Ş."/>
    <s v="EH.02.001"/>
    <s v="EnRoute Panorama - Yazılım Bakımı, Yaşatma ve Merkezi Destek Hizmeti"/>
    <s v="Univera - Loreal Eczane"/>
    <x v="13"/>
    <s v="Enroute"/>
    <s v="Enterprise"/>
    <n v="19019"/>
    <s v="TRY"/>
    <n v="1"/>
    <s v="Yıl"/>
    <n v="19019"/>
    <s v="TRY"/>
    <n v="0"/>
    <s v="TRY"/>
    <n v="19019"/>
    <s v="TRY"/>
    <n v="19019"/>
    <s v="TRY"/>
    <n v="1000004330"/>
    <m/>
    <m/>
    <s v="Loreal"/>
    <x v="0"/>
    <s v="Yeni Satış"/>
    <s v="Hizmet"/>
    <s v="Bakım ve Destek Hizmeti"/>
    <s v="Diğer"/>
    <x v="0"/>
    <x v="0"/>
    <s v="Yurt İçi"/>
    <s v="Türkiye"/>
  </r>
  <r>
    <s v="Q1"/>
    <x v="2"/>
    <x v="0"/>
    <s v="Kapalı"/>
    <s v="Loreal Türkiye Kozmetik Tic. ve San. A.Ş."/>
    <s v="EH.01.003"/>
    <s v="EnRoute Panorama - Kurulum ve Eğitim Hizmeti"/>
    <s v="Univera - Loreal"/>
    <x v="13"/>
    <s v="Enroute"/>
    <s v="Enterprise"/>
    <n v="16800"/>
    <s v="TRY"/>
    <n v="1"/>
    <s v="K/Gün"/>
    <n v="16800"/>
    <s v="TRY"/>
    <n v="0"/>
    <s v="TRY"/>
    <n v="16800"/>
    <s v="TRY"/>
    <n v="16800"/>
    <s v="TRY"/>
    <n v="1000004330"/>
    <m/>
    <m/>
    <s v="Loreal"/>
    <x v="0"/>
    <s v="Yeni Satış"/>
    <s v="Hizmet"/>
    <s v="Kurulum ve Eğitim"/>
    <s v="Diğer"/>
    <x v="0"/>
    <x v="0"/>
    <s v="Yurt İçi"/>
    <s v="Türkiye"/>
  </r>
  <r>
    <s v="Q1"/>
    <x v="2"/>
    <x v="0"/>
    <s v="Kapalı"/>
    <s v="Loreal Türkiye Kozmetik Tic. ve San. A.Ş."/>
    <s v="EH.01.003"/>
    <s v="EnRoute Panorama - Kurulum ve Eğitim Hizmeti"/>
    <s v="Univera - Loreal Eczane"/>
    <x v="13"/>
    <s v="Enroute"/>
    <s v="Enterprise"/>
    <n v="16800"/>
    <s v="TRY"/>
    <n v="1"/>
    <s v="K/Gün"/>
    <n v="16800"/>
    <s v="TRY"/>
    <n v="0"/>
    <s v="TRY"/>
    <n v="16800"/>
    <s v="TRY"/>
    <n v="16800"/>
    <s v="TRY"/>
    <n v="1000004331"/>
    <m/>
    <m/>
    <s v="Loreal"/>
    <x v="0"/>
    <s v="Yeni Satış"/>
    <s v="Hizmet"/>
    <s v="Kurulum ve Eğitim"/>
    <s v="Diğer"/>
    <x v="0"/>
    <x v="0"/>
    <s v="Yurt İçi"/>
    <s v="Türkiye"/>
  </r>
  <r>
    <s v="Q1"/>
    <x v="2"/>
    <x v="0"/>
    <s v="Kapalı"/>
    <s v="BEYAZ KAĞIT VE HİJYENİK TEMİZLİK ÜRÜNLERİ SAN.TİC.A.Ş."/>
    <s v="EH.06.001"/>
    <s v="EnRoute Panorama - Hosting Hizmeti"/>
    <s v="Univera - Beyaz Kağıt"/>
    <x v="13"/>
    <s v="Hosting"/>
    <s v="Enroute"/>
    <n v="40000"/>
    <s v="TRY"/>
    <n v="1"/>
    <s v="Yıl"/>
    <n v="40000"/>
    <s v="TRY"/>
    <n v="0"/>
    <s v="TRY"/>
    <n v="40000"/>
    <s v="TRY"/>
    <n v="40000"/>
    <s v="TRY"/>
    <n v="1000004324"/>
    <m/>
    <m/>
    <s v="Beyaz Kağıt"/>
    <x v="3"/>
    <s v="Yeni Satış"/>
    <s v="Hizmet"/>
    <s v="Hosting"/>
    <s v="Diğer"/>
    <x v="0"/>
    <x v="0"/>
    <s v="Yurt İçi"/>
    <s v="Türkiye"/>
  </r>
  <r>
    <s v="Q1"/>
    <x v="2"/>
    <x v="0"/>
    <s v="Kapalı"/>
    <s v="Loreal Türkiye Kozmetik Tic. ve San. A.Ş."/>
    <s v="EY.04.012"/>
    <s v="EnRoute Panorama - E-Dönüşüm Modül Lisansı"/>
    <s v="Univera - Loreal Eczane"/>
    <x v="13"/>
    <s v="E-Dönüşüm"/>
    <s v="E-Dönüşüm"/>
    <n v="37700"/>
    <s v="TRY"/>
    <n v="1"/>
    <s v="Adet"/>
    <n v="37700"/>
    <s v="TRY"/>
    <n v="0"/>
    <s v="TRY"/>
    <n v="37700"/>
    <s v="TRY"/>
    <n v="37700"/>
    <s v="TRY"/>
    <n v="1000004330"/>
    <m/>
    <m/>
    <s v="Loreal"/>
    <x v="0"/>
    <s v="Yeni Satış"/>
    <s v="Lisans"/>
    <s v="Lisans Satışı"/>
    <s v="Diğer"/>
    <x v="0"/>
    <x v="0"/>
    <s v="Yurt İçi"/>
    <s v="Türkiye"/>
  </r>
  <r>
    <s v="Q1"/>
    <x v="2"/>
    <x v="0"/>
    <s v="Kapalı"/>
    <s v="Loreal Türkiye Kozmetik Tic. ve San. A.Ş."/>
    <s v="EY.04.012"/>
    <s v="EnRoute Panorama - E-Dönüşüm Modül Lisansı"/>
    <s v="Univera - Loreal Eczane"/>
    <x v="13"/>
    <s v="Enroute"/>
    <s v="Enterprise"/>
    <n v="37700"/>
    <s v="TRY"/>
    <n v="1"/>
    <s v="Adet"/>
    <n v="37700"/>
    <s v="TRY"/>
    <n v="0"/>
    <s v="TRY"/>
    <n v="37700"/>
    <s v="TRY"/>
    <n v="37700"/>
    <s v="TRY"/>
    <n v="1000004331"/>
    <m/>
    <m/>
    <s v="Loreal"/>
    <x v="0"/>
    <s v="Yeni Satış"/>
    <s v="Lisans"/>
    <s v="Lisans Satışı"/>
    <s v="Diğer"/>
    <x v="0"/>
    <x v="0"/>
    <s v="Yurt İçi"/>
    <s v="Türkiye"/>
  </r>
  <r>
    <s v="Q1"/>
    <x v="2"/>
    <x v="0"/>
    <s v="Kapalı"/>
    <s v="Loreal Türkiye Kozmetik Tic. ve San. A.Ş."/>
    <s v="EY.01.021"/>
    <s v="EnRoute Panorama - Dağıtım Kanalı (Bayi/Distribütör/Şube) Lisansı"/>
    <s v="Univera - Loreal Eczane"/>
    <x v="13"/>
    <s v="Enroute"/>
    <s v="Enterprise"/>
    <n v="48750"/>
    <s v="TRY"/>
    <n v="1"/>
    <s v="Adet"/>
    <n v="48750"/>
    <s v="TRY"/>
    <n v="0"/>
    <s v="TRY"/>
    <n v="48750"/>
    <s v="TRY"/>
    <n v="48750"/>
    <s v="TRY"/>
    <n v="1000004331"/>
    <m/>
    <m/>
    <s v="Loreal"/>
    <x v="0"/>
    <s v="Yeni Satış"/>
    <s v="Lisans"/>
    <s v="Lisans Satışı"/>
    <s v="Diğer"/>
    <x v="0"/>
    <x v="0"/>
    <s v="Yurt İçi"/>
    <s v="Türkiye"/>
  </r>
  <r>
    <s v="Q1"/>
    <x v="2"/>
    <x v="0"/>
    <s v="Kapalı"/>
    <s v="Loreal Türkiye Kozmetik Tic. ve San. A.Ş."/>
    <s v="EY.01.021"/>
    <s v="EnRoute Panorama - Dağıtım Kanalı (Bayi/Distribütör/Şube) Lisansı"/>
    <s v="Univera - Loreal Eczane"/>
    <x v="13"/>
    <s v="Enroute"/>
    <s v="Enterprise"/>
    <n v="48750"/>
    <s v="TRY"/>
    <n v="1"/>
    <s v="Adet"/>
    <n v="48750"/>
    <s v="TRY"/>
    <n v="0"/>
    <s v="TRY"/>
    <n v="48750"/>
    <s v="TRY"/>
    <n v="48750"/>
    <s v="TRY"/>
    <n v="1000004330"/>
    <m/>
    <m/>
    <s v="Loreal"/>
    <x v="0"/>
    <s v="Yeni Satış"/>
    <s v="Lisans"/>
    <s v="Lisans Satışı"/>
    <s v="Diğer"/>
    <x v="0"/>
    <x v="0"/>
    <s v="Yurt İçi"/>
    <s v="Türkiye"/>
  </r>
  <r>
    <s v="Q1"/>
    <x v="2"/>
    <x v="0"/>
    <s v="Kapalı"/>
    <s v="MİYA OTOMASYON VE BARKOD BILISIM SISTEMLERI SAN TİC. VE L.T.D. STI."/>
    <s v="WPH.02.001"/>
    <s v="WebPlus Yazılım Bakımı Hizmeti"/>
    <s v="Univera - Kanal"/>
    <x v="20"/>
    <s v="Enroute"/>
    <s v="Webplus"/>
    <n v="3432"/>
    <s v="TRY"/>
    <n v="1"/>
    <s v="Yıl"/>
    <n v="3432"/>
    <s v="TRY"/>
    <n v="0"/>
    <s v="TRY"/>
    <n v="3432"/>
    <s v="TRY"/>
    <n v="3432"/>
    <s v="TRY"/>
    <n v="1000004334"/>
    <m/>
    <m/>
    <s v="Miya"/>
    <x v="0"/>
    <s v="Yeni Satış"/>
    <s v="Hizmet"/>
    <s v="Bakım ve Destek Hizmeti"/>
    <s v="Diğer"/>
    <x v="1"/>
    <x v="1"/>
    <s v="Yurt İçi"/>
    <s v="Türkiye"/>
  </r>
  <r>
    <s v="Q1"/>
    <x v="2"/>
    <x v="0"/>
    <s v="Kapalı"/>
    <s v="MİYA OTOMASYON VE BARKOD BILISIM SISTEMLERI SAN TİC. VE L.T.D. STI."/>
    <s v="WPY.01.007"/>
    <s v="WebPlus E-Dönüşüm Lisansı"/>
    <s v="Univera - Kanal"/>
    <x v="20"/>
    <s v="Enroute"/>
    <s v="Webplus"/>
    <n v="15600"/>
    <s v="TRY"/>
    <n v="1"/>
    <s v="Adet"/>
    <n v="15600"/>
    <s v="TRY"/>
    <n v="0"/>
    <s v="TRY"/>
    <n v="15600"/>
    <s v="TRY"/>
    <n v="15600"/>
    <s v="TRY"/>
    <n v="1000004334"/>
    <m/>
    <m/>
    <s v="Miya"/>
    <x v="0"/>
    <s v="Yeni Satış"/>
    <s v="Lisans"/>
    <s v="Lisans Satışı"/>
    <s v="Diğer"/>
    <x v="1"/>
    <x v="1"/>
    <s v="Yurt İçi"/>
    <s v="Türkiye"/>
  </r>
  <r>
    <s v="Q1"/>
    <x v="2"/>
    <x v="0"/>
    <s v="Kapalı"/>
    <s v="Şölen Çikolata Gıda Sanayi Ve Ticaret A. Ş."/>
    <s v="UH.01.002"/>
    <s v="Unidox Kontör"/>
    <s v="Univera Kontör Satışı"/>
    <x v="21"/>
    <s v="E-Dönüşüm"/>
    <s v="Uni-Dox"/>
    <n v="0.83699999999999997"/>
    <s v="TRY"/>
    <n v="1000000"/>
    <s v="Adet"/>
    <n v="837000"/>
    <s v="TRY"/>
    <n v="0"/>
    <s v="TRY"/>
    <n v="837000"/>
    <s v="TRY"/>
    <n v="837000"/>
    <s v="TRY"/>
    <n v="1000004349"/>
    <m/>
    <m/>
    <s v="Şölen"/>
    <x v="0"/>
    <s v="Yeni Satış"/>
    <s v="Kontor"/>
    <s v="Kontor Satışı"/>
    <s v="Key Account"/>
    <x v="0"/>
    <x v="0"/>
    <s v="Yurt İçi"/>
    <s v="Türkiye"/>
  </r>
  <r>
    <s v="Q1"/>
    <x v="2"/>
    <x v="0"/>
    <s v="Kapalı"/>
    <s v="Turk Elektronik Para Anonim Şirketi"/>
    <n v="500001210"/>
    <s v="Hakediş Bedeli"/>
    <s v="Univera - Turk ELektronik Para"/>
    <x v="10"/>
    <s v="Bütünleşik Finans"/>
    <s v="Hakediş"/>
    <n v="334165.05"/>
    <s v="TRY"/>
    <n v="1"/>
    <s v="Adet"/>
    <n v="334165.05"/>
    <s v="TRY"/>
    <n v="0"/>
    <s v="TRY"/>
    <n v="334165.05"/>
    <s v="TRY"/>
    <n v="334165.05"/>
    <s v="TRY"/>
    <n v="1000004348"/>
    <m/>
    <m/>
    <s v="Türk Elektronik Para A.Ş."/>
    <x v="2"/>
    <s v="Yeni Satış"/>
    <s v="Komisyon"/>
    <s v="Bütünleşik Finans"/>
    <s v="Param Grup"/>
    <x v="0"/>
    <x v="0"/>
    <s v="Yurt İçi"/>
    <s v="Türkiye"/>
  </r>
  <r>
    <s v="Q1"/>
    <x v="2"/>
    <x v="0"/>
    <s v="Kapalı"/>
    <s v="Şölen Çikolata Gıda Sanayi Ve Ticaret A. Ş."/>
    <s v="EH.02.001"/>
    <s v="EnRoute Panorama - Yazılım Bakımı, Yaşatma ve Merkezi Destek Hizmeti"/>
    <s v="Univera - Şölen"/>
    <x v="19"/>
    <s v="Enroute"/>
    <s v="Enterprise"/>
    <n v="914055.24"/>
    <s v="TRY"/>
    <n v="1"/>
    <s v="Yıl"/>
    <n v="914055.24"/>
    <s v="TRY"/>
    <n v="0"/>
    <s v="TRY"/>
    <n v="914055.24"/>
    <s v="TRY"/>
    <n v="914055.24"/>
    <s v="TRY"/>
    <n v="1000004365"/>
    <m/>
    <m/>
    <s v="Şölen"/>
    <x v="0"/>
    <s v="Yenileme"/>
    <s v="Hizmet"/>
    <s v="Bakım ve Destek Hizmeti"/>
    <s v="Key Account"/>
    <x v="0"/>
    <x v="0"/>
    <s v="Yurt İçi"/>
    <s v="Türkiye"/>
  </r>
  <r>
    <s v="Q1"/>
    <x v="2"/>
    <x v="0"/>
    <s v="Kapalı"/>
    <s v="Şölen Çikolata Gıda Sanayi Ve Ticaret A. Ş."/>
    <s v="EH.03.001"/>
    <s v="EnRoute Panorama - Çağrı Merkezi Hizmeti (MSD)"/>
    <s v="Univera - Şölen"/>
    <x v="19"/>
    <s v="Enroute"/>
    <s v="Enterprise"/>
    <n v="15535.72"/>
    <s v="TRY"/>
    <n v="110"/>
    <s v="Yıl"/>
    <n v="1708929.2"/>
    <s v="TRY"/>
    <n v="0"/>
    <s v="TRY"/>
    <n v="1708929.2"/>
    <s v="TRY"/>
    <n v="1708929.2"/>
    <s v="TRY"/>
    <n v="1000004365"/>
    <m/>
    <m/>
    <s v="Şölen"/>
    <x v="0"/>
    <s v="Yenileme"/>
    <s v="Hizmet"/>
    <s v="Çağrı Merkezi"/>
    <s v="Key Account"/>
    <x v="0"/>
    <x v="0"/>
    <s v="Yurt İçi"/>
    <s v="Türkiye"/>
  </r>
  <r>
    <s v="Q1"/>
    <x v="2"/>
    <x v="0"/>
    <s v="Kapalı"/>
    <s v="EDM BİLİŞİM SİSTEMLERİ VE DANIŞMANLIK HİZMETLERİ A.Ş."/>
    <s v="EY.04.014"/>
    <s v="EnRoute - E-Dönüşüm Lisans Komisyonu"/>
    <s v="Univera Kontör Satışı"/>
    <x v="23"/>
    <s v="E-Dönüşüm"/>
    <s v="E-Dönüşüm"/>
    <n v="55853"/>
    <s v="TRY"/>
    <n v="1"/>
    <s v="Adet"/>
    <n v="55853"/>
    <s v="TRY"/>
    <n v="0"/>
    <s v="TRY"/>
    <n v="55853"/>
    <s v="TRY"/>
    <n v="55853"/>
    <s v="TRY"/>
    <n v="1000004339"/>
    <m/>
    <m/>
    <s v="EDM Bilişim"/>
    <x v="0"/>
    <s v="Yeni Satış"/>
    <s v="Komisyon"/>
    <s v="Lisans Satışı"/>
    <s v="Diğer"/>
    <x v="1"/>
    <x v="6"/>
    <s v="Yurt İçi"/>
    <s v="Türkiye"/>
  </r>
  <r>
    <s v="Q1"/>
    <x v="2"/>
    <x v="0"/>
    <s v="Kapalı"/>
    <s v="MATRIKS BİLGİSAYAR SİSTEMLERİ LTD.ŞTİ"/>
    <s v="UH.01.002"/>
    <s v="Unidox Kontör"/>
    <s v="Univera Kontör Satışı"/>
    <x v="20"/>
    <s v="E-Dönüşüm"/>
    <s v="Uni-Dox"/>
    <n v="6.17"/>
    <s v="TRY"/>
    <n v="2000"/>
    <s v="Adet"/>
    <n v="12340"/>
    <s v="TRY"/>
    <n v="0"/>
    <s v="TRY"/>
    <n v="12340"/>
    <s v="TRY"/>
    <n v="12340"/>
    <s v="TRY"/>
    <n v="1000004381"/>
    <m/>
    <m/>
    <s v="Matriks"/>
    <x v="0"/>
    <s v="Yeni Satış"/>
    <s v="Kontor"/>
    <s v="Kontor Satışı"/>
    <s v="Diğer"/>
    <x v="1"/>
    <x v="2"/>
    <s v="Yurt İçi"/>
    <s v="Türkiye"/>
  </r>
  <r>
    <s v="Q1"/>
    <x v="2"/>
    <x v="0"/>
    <s v="Kapalı"/>
    <s v="ÖZLEM BOSTAN"/>
    <s v="UH.01.002"/>
    <s v="Unidox Kontör"/>
    <s v="Univera Kontör Satışı"/>
    <x v="23"/>
    <s v="E-Dönüşüm"/>
    <s v="Uni-Dox"/>
    <n v="4.3899999999999997"/>
    <s v="TRY"/>
    <n v="25000"/>
    <s v="Adet"/>
    <n v="109750"/>
    <s v="TRY"/>
    <n v="9750"/>
    <s v="TRY"/>
    <n v="100000"/>
    <s v="TRY"/>
    <n v="100000"/>
    <s v="TRY"/>
    <n v="1000004376"/>
    <m/>
    <m/>
    <s v="Özlem Bostan"/>
    <x v="0"/>
    <s v="Yeni Satış"/>
    <s v="Kontor"/>
    <s v="Kontor Satışı"/>
    <s v="Diğer"/>
    <x v="1"/>
    <x v="12"/>
    <s v="Yurt İçi"/>
    <s v="Türkiye"/>
  </r>
  <r>
    <s v="Q1"/>
    <x v="2"/>
    <x v="0"/>
    <s v="Kapalı"/>
    <s v="Şölen Çikolata Gıda Sanayi Ve Ticaret A. Ş."/>
    <s v="EH.02.014"/>
    <s v="ENROUTE PANORAMA BUSİNESS ANALYTİCS (QSENSE) KULLANICI LİSANSI BAKIMI"/>
    <s v="Univera - Şölen"/>
    <x v="19"/>
    <s v="Enroute"/>
    <s v="Enterprise"/>
    <n v="16690"/>
    <s v="EUR"/>
    <n v="1"/>
    <s v="Ay"/>
    <n v="16690"/>
    <s v="EUR"/>
    <n v="0"/>
    <s v="EUR"/>
    <n v="868355.67"/>
    <s v="TRY"/>
    <n v="868355.67"/>
    <s v="TRY"/>
    <n v="1000004386"/>
    <m/>
    <m/>
    <s v="Şölen"/>
    <x v="0"/>
    <s v="Yenileme"/>
    <s v="Hizmet"/>
    <s v="Bakım ve Destek Hizmeti"/>
    <s v="Key Account"/>
    <x v="0"/>
    <x v="0"/>
    <s v="Yurt İçi"/>
    <s v="Türkiye"/>
  </r>
  <r>
    <s v="Q1"/>
    <x v="2"/>
    <x v="0"/>
    <s v="Kapalı"/>
    <s v="HABAŞ SINAİ VE TIBBİ GAZLAR İSTİHSAL ENDÜSTRİSİ A.Ş."/>
    <s v="CDH.03.001"/>
    <s v="Calldesk Panorama Destek Hizmeti (Çağrı Merkezi)"/>
    <s v="Univera - Habaş"/>
    <x v="12"/>
    <s v="ServiceCore"/>
    <s v="Enterprise"/>
    <n v="12750"/>
    <s v="TRY"/>
    <n v="1"/>
    <s v="Yıl"/>
    <n v="12750"/>
    <s v="TRY"/>
    <n v="0"/>
    <s v="TRY"/>
    <n v="12750"/>
    <s v="TRY"/>
    <n v="12750"/>
    <s v="TRY"/>
    <n v="1000004384"/>
    <m/>
    <m/>
    <s v="Habaş"/>
    <x v="3"/>
    <s v="Yeni Satış"/>
    <s v="Hizmet"/>
    <s v="Çağrı Merkezi"/>
    <s v="Diğer"/>
    <x v="0"/>
    <x v="0"/>
    <s v="Yurt İçi"/>
    <s v="Türkiye"/>
  </r>
  <r>
    <s v="Q1"/>
    <x v="2"/>
    <x v="0"/>
    <s v="Kapalı"/>
    <s v="HABAŞ SINAİ VE TIBBİ GAZLAR İSTİHSAL ENDÜSTRİSİ A.Ş."/>
    <s v="CDH.01.001"/>
    <s v="Calldesk Panorama - Proje ve Ürün Yönetimi Danışmanlığı Hizmeti"/>
    <s v="Univera - Habaş"/>
    <x v="12"/>
    <s v="ServiceCore"/>
    <s v="Enterprise"/>
    <n v="17900"/>
    <s v="TRY"/>
    <n v="8"/>
    <s v="Gün"/>
    <n v="143200"/>
    <s v="TRY"/>
    <n v="0"/>
    <s v="TRY"/>
    <n v="143200"/>
    <s v="TRY"/>
    <n v="143200"/>
    <s v="TRY"/>
    <n v="1000004384"/>
    <m/>
    <m/>
    <s v="Habaş"/>
    <x v="3"/>
    <s v="Yeni Satış"/>
    <s v="Hizmet"/>
    <s v="Proje Yönetimi ve Danışmanlık"/>
    <s v="Diğer"/>
    <x v="0"/>
    <x v="0"/>
    <s v="Yurt İçi"/>
    <s v="Türkiye"/>
  </r>
  <r>
    <s v="Q1"/>
    <x v="2"/>
    <x v="0"/>
    <s v="Kapalı"/>
    <s v="Eçözüm Bilgi Teknolojileri A.Ş."/>
    <s v="VY.05.007"/>
    <s v="Varuna CRM (Enterprise) Aylık Kiralama"/>
    <s v="Univera - Varuna"/>
    <x v="10"/>
    <s v="Varuna"/>
    <s v="Varuna"/>
    <n v="2175"/>
    <s v="TRY"/>
    <n v="56"/>
    <s v="Ay"/>
    <n v="121800"/>
    <s v="TRY"/>
    <n v="0"/>
    <s v="TRY"/>
    <n v="121800"/>
    <s v="TRY"/>
    <n v="121800"/>
    <s v="TRY"/>
    <n v="1000004417"/>
    <m/>
    <m/>
    <s v="E Çözüm"/>
    <x v="2"/>
    <s v="Yenileme"/>
    <s v="Lisans"/>
    <s v="Lisans Kiralama"/>
    <s v="Param Grup"/>
    <x v="0"/>
    <x v="0"/>
    <s v="Yurt İçi"/>
    <s v="Türkiye"/>
  </r>
  <r>
    <s v="Q1"/>
    <x v="2"/>
    <x v="0"/>
    <s v="Kapalı"/>
    <s v="TURK ELEKTRONİK PARA ANONİM ŞİRKETİ"/>
    <s v="VY.05.007"/>
    <s v="Varuna CRM (Enterprise) Aylık Kiralama"/>
    <s v="Univera - Varuna"/>
    <x v="10"/>
    <s v="Varuna"/>
    <s v="Varuna"/>
    <n v="2175"/>
    <s v="TRY"/>
    <n v="53"/>
    <s v="Ay"/>
    <n v="115275"/>
    <s v="TRY"/>
    <n v="0"/>
    <s v="TRY"/>
    <n v="115275"/>
    <s v="TRY"/>
    <n v="115275"/>
    <s v="TRY"/>
    <n v="1000004416"/>
    <m/>
    <m/>
    <s v="Türk Elektronik Para A.Ş."/>
    <x v="2"/>
    <s v="Yenileme"/>
    <s v="Lisans"/>
    <s v="Lisans Kiralama"/>
    <s v="Param Grup"/>
    <x v="0"/>
    <x v="0"/>
    <s v="Yurt İçi"/>
    <s v="Türkiye"/>
  </r>
  <r>
    <s v="Q1"/>
    <x v="2"/>
    <x v="0"/>
    <s v="Kapalı"/>
    <s v="TURK ELEKTRONİK PARA ANONİM ŞİRKETİ"/>
    <s v="VY.05.007"/>
    <s v="Varuna CRM (Enterprise) Aylık Kiralama"/>
    <s v="Univera - Varuna"/>
    <x v="10"/>
    <s v="Varuna"/>
    <s v="Varuna"/>
    <n v="2175"/>
    <s v="TRY"/>
    <n v="3"/>
    <s v="Ay"/>
    <n v="6525"/>
    <s v="TRY"/>
    <n v="0"/>
    <s v="TRY"/>
    <n v="6525"/>
    <s v="TRY"/>
    <n v="6525"/>
    <s v="TRY"/>
    <n v="1000004415"/>
    <m/>
    <m/>
    <s v="Türk Elektronik Para A.Ş."/>
    <x v="2"/>
    <s v="Yenileme"/>
    <s v="Lisans"/>
    <s v="Lisans Kiralama"/>
    <s v="Param Grup"/>
    <x v="0"/>
    <x v="0"/>
    <s v="Yurt İçi"/>
    <s v="Türkiye"/>
  </r>
  <r>
    <s v="Q1"/>
    <x v="2"/>
    <x v="0"/>
    <s v="Kapalı"/>
    <s v="TURK ELEKTRONİK PARA ANONİM ŞİRKETİ"/>
    <s v="VY.05.007"/>
    <s v="Varuna CRM (Enterprise) Aylık Kiralama"/>
    <s v="Univera - Varuna"/>
    <x v="10"/>
    <s v="Varuna"/>
    <s v="Varuna"/>
    <n v="2175"/>
    <s v="TRY"/>
    <n v="9"/>
    <s v="Ay"/>
    <n v="19575"/>
    <s v="TRY"/>
    <n v="0"/>
    <s v="TRY"/>
    <n v="19575"/>
    <s v="TRY"/>
    <n v="19575"/>
    <s v="TRY"/>
    <n v="1000004414"/>
    <m/>
    <m/>
    <s v="Türk Elektronik Para A.Ş."/>
    <x v="2"/>
    <s v="Yenileme"/>
    <s v="Lisans"/>
    <s v="Lisans Kiralama"/>
    <s v="Param Grup"/>
    <x v="0"/>
    <x v="0"/>
    <s v="Yurt İçi"/>
    <s v="Türkiye"/>
  </r>
  <r>
    <s v="Q1"/>
    <x v="2"/>
    <x v="0"/>
    <s v="Kapalı"/>
    <s v="TURK FİNANSMAN ANONİM ŞİRKETİ"/>
    <s v="VY.05.007"/>
    <s v="Varuna CRM (Enterprise) Aylık Kiralama"/>
    <s v="Univera - Varuna"/>
    <x v="10"/>
    <s v="Varuna"/>
    <s v="Varuna"/>
    <n v="2175"/>
    <s v="TRY"/>
    <n v="7"/>
    <s v="Ay"/>
    <n v="15225"/>
    <s v="TRY"/>
    <n v="0"/>
    <s v="TRY"/>
    <n v="15225"/>
    <s v="TRY"/>
    <n v="15225"/>
    <s v="TRY"/>
    <n v="1000004412"/>
    <m/>
    <m/>
    <s v="Türk Finansman A.Ş."/>
    <x v="2"/>
    <s v="Yenileme"/>
    <s v="Lisans"/>
    <s v="Lisans Kiralama"/>
    <s v="Param Grup"/>
    <x v="0"/>
    <x v="0"/>
    <s v="Yurt İçi"/>
    <s v="Türkiye"/>
  </r>
  <r>
    <s v="Q1"/>
    <x v="2"/>
    <x v="0"/>
    <s v="Kapalı"/>
    <s v="UNİVİS BİLİŞİM DESTEK HİZMETLERİ SANAYİ VE TİCARET ANONİM ŞİRKETİ"/>
    <s v="VY.05.007"/>
    <s v="Varuna CRM (Enterprise) Aylık Kiralama"/>
    <s v="Univera - Varuna"/>
    <x v="10"/>
    <s v="Varuna"/>
    <s v="Varuna"/>
    <n v="2175"/>
    <s v="TRY"/>
    <n v="8"/>
    <s v="Ay"/>
    <n v="17400"/>
    <s v="TRY"/>
    <n v="0"/>
    <s v="TRY"/>
    <n v="17400"/>
    <s v="TRY"/>
    <n v="17400"/>
    <s v="TRY"/>
    <n v="1000004413"/>
    <m/>
    <m/>
    <s v="Univis"/>
    <x v="2"/>
    <s v="Yenileme"/>
    <s v="Lisans"/>
    <s v="Lisans Kiralama"/>
    <s v="Param Grup"/>
    <x v="0"/>
    <x v="0"/>
    <s v="Yurt İçi"/>
    <s v="Türkiye"/>
  </r>
  <r>
    <s v="Q1"/>
    <x v="2"/>
    <x v="0"/>
    <s v="Kapalı"/>
    <s v="PERRİGO KİŞİSEL BAKIM ÜRÜNLERİ SAN. VE TİC. LTD.ŞTİ"/>
    <s v="SH.02.001"/>
    <s v="StokBar Panorama - Yazılım Bakımı Hizmeti"/>
    <s v="Univera - Omega Pharma"/>
    <x v="19"/>
    <s v="Stokbar"/>
    <s v="Standart"/>
    <n v="26400"/>
    <s v="TRY"/>
    <n v="1"/>
    <s v="Yıl"/>
    <n v="26400"/>
    <s v="TRY"/>
    <n v="2640"/>
    <s v="TRY"/>
    <n v="23760"/>
    <s v="TRY"/>
    <n v="23760"/>
    <s v="TRY"/>
    <n v="1000004419"/>
    <m/>
    <m/>
    <s v="Perrigo"/>
    <x v="0"/>
    <s v="Yeni Satış"/>
    <s v="Hizmet"/>
    <s v="Bakım ve Destek Hizmeti"/>
    <s v="Diğer"/>
    <x v="0"/>
    <x v="0"/>
    <s v="Yurt İçi"/>
    <s v="Türkiye"/>
  </r>
  <r>
    <s v="Q1"/>
    <x v="2"/>
    <x v="0"/>
    <s v="Kapalı"/>
    <s v="PERRİGO KİŞİSEL BAKIM ÜRÜNLERİ SAN. VE TİC. LTD.ŞTİ"/>
    <s v="SH.01.001"/>
    <s v="StokBar Panorama - Proje ve Ürün Yönetimi Danışmanlığı Hizmeti"/>
    <s v="Univera - Omega Pharma"/>
    <x v="19"/>
    <s v="Stokbar"/>
    <s v="Standart"/>
    <n v="36000"/>
    <s v="TRY"/>
    <n v="2"/>
    <s v="K/Gün"/>
    <n v="72000"/>
    <s v="TRY"/>
    <n v="21600"/>
    <s v="TRY"/>
    <n v="50400"/>
    <s v="TRY"/>
    <n v="50400"/>
    <s v="TRY"/>
    <n v="1000004419"/>
    <m/>
    <m/>
    <s v="Perrigo"/>
    <x v="0"/>
    <s v="Yeni Satış"/>
    <s v="Hizmet"/>
    <s v="Proje Yönetimi ve Danışmanlık"/>
    <s v="Diğer"/>
    <x v="0"/>
    <x v="0"/>
    <s v="Yurt İçi"/>
    <s v="Türkiye"/>
  </r>
  <r>
    <s v="Q1"/>
    <x v="2"/>
    <x v="0"/>
    <s v="Kapalı"/>
    <s v="PERRİGO KİŞİSEL BAKIM ÜRÜNLERİ SAN. VE TİC. LTD.ŞTİ"/>
    <s v="SY.01.009"/>
    <s v="Stokbar Panorama - Platform Back Office Kullanıcı Lisansı"/>
    <s v="Univera - Omega Pharma"/>
    <x v="19"/>
    <s v="Stokbar"/>
    <s v="Standart"/>
    <n v="22500"/>
    <s v="TRY"/>
    <n v="2"/>
    <s v="Adet"/>
    <n v="45000"/>
    <s v="TRY"/>
    <n v="18000"/>
    <s v="TRY"/>
    <n v="27000"/>
    <s v="TRY"/>
    <n v="27000"/>
    <s v="TRY"/>
    <n v="1000004419"/>
    <m/>
    <m/>
    <s v="Perrigo"/>
    <x v="0"/>
    <s v="Yeni Satış"/>
    <s v="Lisans"/>
    <s v="Lisans Satışı"/>
    <s v="Diğer"/>
    <x v="0"/>
    <x v="0"/>
    <s v="Yurt İçi"/>
    <s v="Türkiye"/>
  </r>
  <r>
    <s v="Q1"/>
    <x v="2"/>
    <x v="0"/>
    <s v="Kapalı"/>
    <s v="PERRİGO KİŞİSEL BAKIM ÜRÜNLERİ SAN. VE TİC. LTD.ŞTİ"/>
    <s v="SY.01.008"/>
    <s v="StokBar Panorama - Depo / Lokasyon Lisansı"/>
    <s v="Univera - Omega Pharma"/>
    <x v="19"/>
    <s v="Stokbar"/>
    <s v="Standart"/>
    <n v="75000"/>
    <s v="TRY"/>
    <n v="1"/>
    <s v="Adet"/>
    <n v="75000"/>
    <s v="TRY"/>
    <n v="30000"/>
    <s v="TRY"/>
    <n v="45000"/>
    <s v="TRY"/>
    <n v="45000"/>
    <s v="TRY"/>
    <n v="1000004419"/>
    <m/>
    <m/>
    <s v="Perrigo"/>
    <x v="0"/>
    <s v="Yeni Satış"/>
    <s v="Lisans"/>
    <s v="Lisans Satışı"/>
    <s v="Diğer"/>
    <x v="0"/>
    <x v="0"/>
    <s v="Yurt İçi"/>
    <s v="Türkiye"/>
  </r>
  <r>
    <s v="Q1"/>
    <x v="2"/>
    <x v="0"/>
    <s v="Kapalı"/>
    <s v="PERRİGO KİŞİSEL BAKIM ÜRÜNLERİ SAN. VE TİC. LTD.ŞTİ"/>
    <s v="SH.03.004"/>
    <s v="StokBar Panorama - Çağrı Merkezi Hizmeti (Depo/Lokasyon)"/>
    <s v="Univera - Omega Pharma"/>
    <x v="19"/>
    <s v="Stokbar"/>
    <s v="Standart"/>
    <n v="15000"/>
    <s v="TRY"/>
    <n v="2"/>
    <s v="Yıl"/>
    <n v="30000"/>
    <s v="TRY"/>
    <n v="6000"/>
    <s v="TRY"/>
    <n v="24000"/>
    <s v="TRY"/>
    <n v="24000"/>
    <s v="TRY"/>
    <n v="1000004419"/>
    <m/>
    <m/>
    <s v="Perrigo"/>
    <x v="0"/>
    <s v="Yenileme"/>
    <s v="Hizmet"/>
    <s v="Çağrı Merkezi"/>
    <s v="Diğer"/>
    <x v="0"/>
    <x v="0"/>
    <s v="Yurt İçi"/>
    <s v="Türkiye"/>
  </r>
  <r>
    <s v="Q1"/>
    <x v="2"/>
    <x v="0"/>
    <s v="Kapalı"/>
    <s v="Sütaş Süt Ürünleri A.Ş."/>
    <s v="QH.02.001"/>
    <s v="Quest Panorama - Yazılım Bakımı, Yaşatma ve Merkezi Destek Hizmeti"/>
    <s v="Univera - Sütaş"/>
    <x v="13"/>
    <s v="Quest"/>
    <s v="Enterprise"/>
    <n v="34422.33"/>
    <s v="TRY"/>
    <n v="1"/>
    <s v="Yıl"/>
    <n v="34422.33"/>
    <s v="TRY"/>
    <n v="0"/>
    <s v="TRY"/>
    <n v="34422.33"/>
    <s v="TRY"/>
    <n v="34422.33"/>
    <s v="TRY"/>
    <n v="1000004409"/>
    <m/>
    <m/>
    <s v="Sütaş"/>
    <x v="0"/>
    <s v="Yenileme"/>
    <s v="Hizmet"/>
    <s v="Bakım ve Destek Hizmeti"/>
    <s v="Diğer"/>
    <x v="0"/>
    <x v="0"/>
    <s v="Yurt İçi"/>
    <s v="Türkiye"/>
  </r>
  <r>
    <s v="Q1"/>
    <x v="2"/>
    <x v="0"/>
    <s v="Kapalı"/>
    <s v="Düzey Tüketim Mallari Sanayi Pazarlama Ve Ticaret Anonim Şirketi"/>
    <s v="EH.02.018"/>
    <s v="ENROUTE PANORAMA WEBCONNECTOR BAKIM HİZM"/>
    <s v="Univera - Düzey Tüketim"/>
    <x v="18"/>
    <s v="Enroute"/>
    <s v="Web Connector"/>
    <n v="8515.41"/>
    <s v="TRY"/>
    <n v="5"/>
    <s v="Adet"/>
    <n v="42577.05"/>
    <s v="TRY"/>
    <n v="0"/>
    <s v="TRY"/>
    <n v="42577.05"/>
    <s v="TRY"/>
    <n v="42577.05"/>
    <s v="TRY"/>
    <n v="1000004424"/>
    <m/>
    <m/>
    <s v="Düzey"/>
    <x v="0"/>
    <s v="Yenileme"/>
    <s v="Hizmet"/>
    <s v="Bakım ve Destek Hizmeti"/>
    <s v="Key Account"/>
    <x v="0"/>
    <x v="0"/>
    <s v="Yurt İçi"/>
    <s v="Türkiye"/>
  </r>
  <r>
    <s v="Q1"/>
    <x v="2"/>
    <x v="0"/>
    <s v="Kapalı"/>
    <s v="Düzey Tüketim Mallari Sanayi Pazarlama Ve Ticaret Anonim Şirketi"/>
    <s v="EH.02.018"/>
    <s v="ENROUTE PANORAMA WEBCONNECTOR BAKIM HİZM"/>
    <s v="Univera - Düzey Tüketim"/>
    <x v="18"/>
    <s v="Enroute"/>
    <s v="Web Connector"/>
    <n v="8515.41"/>
    <s v="TRY"/>
    <n v="5"/>
    <s v="Adet"/>
    <n v="42577.05"/>
    <s v="TRY"/>
    <n v="0"/>
    <s v="TRY"/>
    <n v="-42577.05"/>
    <s v="TRY"/>
    <n v="42577.05"/>
    <s v="TRY"/>
    <n v="1000004424"/>
    <m/>
    <m/>
    <s v="Düzey"/>
    <x v="0"/>
    <s v="Yenileme"/>
    <s v="Hizmet"/>
    <s v="Bakım ve Destek Hizmeti"/>
    <s v="Key Account"/>
    <x v="0"/>
    <x v="0"/>
    <s v="Yurt İçi"/>
    <s v="Türkiye"/>
  </r>
  <r>
    <s v="Q1"/>
    <x v="2"/>
    <x v="0"/>
    <s v="Kapalı"/>
    <s v="Altıparmak Gıda San. ve Tic. A.Ş."/>
    <s v="EH.02.001"/>
    <s v="EnRoute Panorama - Yazılım Bakımı, Yaşatma ve Merkezi Destek Hizmeti"/>
    <s v="Univera - Altıparmak-Balparmak"/>
    <x v="18"/>
    <s v="Enroute"/>
    <s v="Enterprise"/>
    <n v="151399.56"/>
    <s v="TRY"/>
    <n v="1"/>
    <s v="Yıl"/>
    <n v="151399.56"/>
    <s v="TRY"/>
    <n v="0"/>
    <s v="TRY"/>
    <n v="151399.56"/>
    <s v="TRY"/>
    <n v="151399.56"/>
    <s v="TRY"/>
    <n v="1000004451"/>
    <m/>
    <m/>
    <s v="Balparmak"/>
    <x v="0"/>
    <s v="Yenileme"/>
    <s v="Lisans"/>
    <s v="Lisans Kiralama"/>
    <s v="Diğer"/>
    <x v="0"/>
    <x v="0"/>
    <s v="Yurt İçi"/>
    <s v="Türkiye"/>
  </r>
  <r>
    <s v="Q1"/>
    <x v="2"/>
    <x v="0"/>
    <s v="Kapalı"/>
    <s v="Düzey Tüketim Mallari Sanayi Pazarlama Ve Ticaret Anonim Şirketi"/>
    <s v="EH.02.001"/>
    <s v="EnRoute Panorama - Yazılım Bakımı, Yaşatma ve Merkezi Destek Hizmeti"/>
    <s v="Univera - Düzey Tüketim"/>
    <x v="18"/>
    <s v="Enroute"/>
    <s v="Enterprise"/>
    <n v="1077300"/>
    <s v="TRY"/>
    <n v="1"/>
    <s v="Yıl"/>
    <n v="1077300"/>
    <s v="TRY"/>
    <n v="0"/>
    <s v="TRY"/>
    <n v="1077300"/>
    <s v="TRY"/>
    <n v="1077300"/>
    <s v="TRY"/>
    <n v="1000004424"/>
    <m/>
    <m/>
    <s v="Düzey"/>
    <x v="0"/>
    <s v="Yenileme"/>
    <s v="Hizmet"/>
    <s v="Bakım ve Destek Hizmeti"/>
    <s v="Key Account"/>
    <x v="0"/>
    <x v="0"/>
    <s v="Yurt İçi"/>
    <s v="Türkiye"/>
  </r>
  <r>
    <s v="Q1"/>
    <x v="2"/>
    <x v="0"/>
    <s v="Kapalı"/>
    <s v="Düzey Tüketim Mallari Sanayi Pazarlama Ve Ticaret Anonim Şirketi"/>
    <s v="EH.02.001"/>
    <s v="EnRoute Panorama - Yazılım Bakımı, Yaşatma ve Merkezi Destek Hizmeti"/>
    <s v="Univera - Düzey Tüketim"/>
    <x v="18"/>
    <s v="Enroute"/>
    <s v="Enterprise"/>
    <n v="1915649.76"/>
    <s v="TRY"/>
    <n v="1"/>
    <s v="Yıl"/>
    <n v="1915649.76"/>
    <s v="TRY"/>
    <n v="0"/>
    <s v="TRY"/>
    <n v="1915649.76"/>
    <s v="TRY"/>
    <n v="1915649.76"/>
    <s v="TRY"/>
    <n v="1000004424"/>
    <m/>
    <m/>
    <s v="Düzey"/>
    <x v="0"/>
    <s v="Yenileme"/>
    <s v="Hizmet"/>
    <s v="Bakım ve Destek Hizmeti"/>
    <s v="Key Account"/>
    <x v="0"/>
    <x v="0"/>
    <s v="Yurt İçi"/>
    <s v="Türkiye"/>
  </r>
  <r>
    <s v="Q1"/>
    <x v="2"/>
    <x v="0"/>
    <s v="Kapalı"/>
    <s v="Düzey Tüketim Mallari Sanayi Pazarlama Ve Ticaret Anonim Şirketi"/>
    <s v="EH.02.001"/>
    <s v="EnRoute Panorama - Yazılım Bakımı, Yaşatma ve Merkezi Destek Hizmeti"/>
    <s v="Univera - Düzey Tüketim"/>
    <x v="18"/>
    <s v="Enroute"/>
    <s v="Enterprise"/>
    <n v="173318.39999999999"/>
    <s v="TRY"/>
    <n v="1"/>
    <s v="Yıl"/>
    <n v="173318.39999999999"/>
    <s v="TRY"/>
    <n v="0"/>
    <s v="TRY"/>
    <n v="173318.39999999999"/>
    <s v="TRY"/>
    <n v="173318.39999999999"/>
    <s v="TRY"/>
    <n v="1000004424"/>
    <m/>
    <m/>
    <s v="Düzey"/>
    <x v="0"/>
    <s v="Yenileme"/>
    <s v="Hizmet"/>
    <s v="Bakım ve Destek Hizmeti"/>
    <s v="Key Account"/>
    <x v="0"/>
    <x v="0"/>
    <s v="Yurt İçi"/>
    <s v="Türkiye"/>
  </r>
  <r>
    <s v="Q1"/>
    <x v="2"/>
    <x v="0"/>
    <s v="Kapalı"/>
    <s v="Düzey Tüketim Mallari Sanayi Pazarlama Ve Ticaret Anonim Şirketi"/>
    <s v="EH.02.001"/>
    <s v="EnRoute Panorama - Yazılım Bakımı, Yaşatma ve Merkezi Destek Hizmeti"/>
    <s v="Univera - Düzey Tüketim"/>
    <x v="18"/>
    <s v="Enroute"/>
    <s v="Enterprise"/>
    <n v="1077300"/>
    <s v="TRY"/>
    <n v="1"/>
    <s v="Yıl"/>
    <n v="1077300"/>
    <s v="TRY"/>
    <n v="0"/>
    <s v="TRY"/>
    <n v="-1077300"/>
    <s v="TRY"/>
    <n v="1077300"/>
    <s v="TRY"/>
    <n v="1000004424"/>
    <m/>
    <m/>
    <s v="Düzey"/>
    <x v="0"/>
    <s v="Yenileme"/>
    <s v="Hizmet"/>
    <s v="Bakım ve Destek Hizmeti"/>
    <s v="Key Account"/>
    <x v="0"/>
    <x v="0"/>
    <s v="Yurt İçi"/>
    <s v="Türkiye"/>
  </r>
  <r>
    <s v="Q1"/>
    <x v="2"/>
    <x v="0"/>
    <s v="Kapalı"/>
    <s v="Düzey Tüketim Mallari Sanayi Pazarlama Ve Ticaret Anonim Şirketi"/>
    <s v="EH.02.001"/>
    <s v="EnRoute Panorama - Yazılım Bakımı, Yaşatma ve Merkezi Destek Hizmeti"/>
    <s v="Univera - Düzey Tüketim"/>
    <x v="18"/>
    <s v="Enroute"/>
    <s v="Enterprise"/>
    <n v="1915649.76"/>
    <s v="TRY"/>
    <n v="1"/>
    <s v="Yıl"/>
    <n v="1915649.76"/>
    <s v="TRY"/>
    <n v="0"/>
    <s v="TRY"/>
    <n v="-1915649.76"/>
    <s v="TRY"/>
    <n v="1915649.76"/>
    <s v="TRY"/>
    <n v="1000004424"/>
    <m/>
    <m/>
    <s v="Düzey"/>
    <x v="0"/>
    <s v="Yenileme"/>
    <s v="Hizmet"/>
    <s v="Bakım ve Destek Hizmeti"/>
    <s v="Key Account"/>
    <x v="0"/>
    <x v="0"/>
    <s v="Yurt İçi"/>
    <s v="Türkiye"/>
  </r>
  <r>
    <s v="Q1"/>
    <x v="2"/>
    <x v="0"/>
    <s v="Kapalı"/>
    <s v="Düzey Tüketim Mallari Sanayi Pazarlama Ve Ticaret Anonim Şirketi"/>
    <s v="EH.02.001"/>
    <s v="EnRoute Panorama - Yazılım Bakımı, Yaşatma ve Merkezi Destek Hizmeti"/>
    <s v="Univera - Düzey Tüketim"/>
    <x v="18"/>
    <s v="Enroute"/>
    <s v="Enterprise"/>
    <n v="173318.39999999999"/>
    <s v="TRY"/>
    <n v="1"/>
    <s v="Yıl"/>
    <n v="173318.39999999999"/>
    <s v="TRY"/>
    <n v="0"/>
    <s v="TRY"/>
    <n v="-173318.39999999999"/>
    <s v="TRY"/>
    <n v="173318.39999999999"/>
    <s v="TRY"/>
    <n v="1000004424"/>
    <m/>
    <m/>
    <s v="Düzey"/>
    <x v="0"/>
    <s v="Yenileme"/>
    <s v="Hizmet"/>
    <s v="Bakım ve Destek Hizmeti"/>
    <s v="Key Account"/>
    <x v="0"/>
    <x v="0"/>
    <s v="Yurt İçi"/>
    <s v="Türkiye"/>
  </r>
  <r>
    <s v="Q1"/>
    <x v="2"/>
    <x v="0"/>
    <s v="Kapalı"/>
    <s v="Loreal Türkiye Kozmetik Tic. ve San. A.Ş."/>
    <s v="EH.02.001"/>
    <s v="EnRoute Panorama - Yazılım Bakımı, Yaşatma ve Merkezi Destek Hizmeti"/>
    <s v="Univera - Loreal Eczane"/>
    <x v="13"/>
    <s v="Enroute"/>
    <s v="Enterprise"/>
    <n v="19019"/>
    <s v="TRY"/>
    <n v="-1"/>
    <s v="Yıl"/>
    <n v="-19019"/>
    <s v="TRY"/>
    <n v="0"/>
    <s v="TRY"/>
    <n v="-19019"/>
    <s v="TRY"/>
    <n v="19019"/>
    <s v="TRY"/>
    <n v="1000004331"/>
    <m/>
    <m/>
    <s v="Loreal"/>
    <x v="0"/>
    <s v="Yeni Satış"/>
    <s v="Hizmet"/>
    <s v="Bakım ve Destek Hizmeti"/>
    <s v="Diğer"/>
    <x v="0"/>
    <x v="0"/>
    <s v="Yurt İçi"/>
    <s v="Türkiye"/>
  </r>
  <r>
    <s v="Q1"/>
    <x v="2"/>
    <x v="0"/>
    <s v="Kapalı"/>
    <s v="Loreal Türkiye Kozmetik Tic. ve San. A.Ş."/>
    <s v="EH.02.001"/>
    <s v="EnRoute Panorama - Yazılım Bakımı, Yaşatma ve Merkezi Destek Hizmeti"/>
    <s v="Univera - Loreal Eczane"/>
    <x v="13"/>
    <s v="Enroute"/>
    <s v="Enterprise"/>
    <n v="19019"/>
    <s v="TRY"/>
    <n v="-1"/>
    <s v="Yıl"/>
    <n v="-19019"/>
    <s v="TRY"/>
    <n v="0"/>
    <s v="TRY"/>
    <n v="-19019"/>
    <s v="TRY"/>
    <n v="19019"/>
    <s v="TRY"/>
    <n v="1000004330"/>
    <m/>
    <m/>
    <s v="Loreal"/>
    <x v="0"/>
    <s v="Yeni Satış"/>
    <s v="Hizmet"/>
    <s v="Bakım ve Destek Hizmeti"/>
    <s v="Diğer"/>
    <x v="0"/>
    <x v="0"/>
    <s v="Yurt İçi"/>
    <s v="Türkiye"/>
  </r>
  <r>
    <s v="Q1"/>
    <x v="2"/>
    <x v="0"/>
    <s v="Kapalı"/>
    <s v="ROYAL CANIN TURKEY EVCİL HAYVAN ÜRÜNLERİ TİC. LTD. ŞTİ."/>
    <s v="EH.02.001"/>
    <s v="EnRoute Panorama - Yazılım Bakımı, Yaşatma ve Merkezi Destek Hizmeti"/>
    <s v="Univera - Royal Canin"/>
    <x v="12"/>
    <s v="Enroute"/>
    <s v="Enterprise"/>
    <n v="4491.67"/>
    <s v="TRY"/>
    <n v="1"/>
    <s v="Yıl"/>
    <n v="4491.67"/>
    <s v="TRY"/>
    <n v="0"/>
    <s v="TRY"/>
    <n v="4491.67"/>
    <s v="TRY"/>
    <n v="4491.67"/>
    <s v="TRY"/>
    <n v="1000004410"/>
    <m/>
    <m/>
    <s v="Royal Canin"/>
    <x v="0"/>
    <s v="Yeni Satış"/>
    <s v="Hizmet"/>
    <s v="Bakım ve Destek Hizmeti"/>
    <s v="Diğer"/>
    <x v="0"/>
    <x v="0"/>
    <s v="Yurt İçi"/>
    <s v="Türkiye"/>
  </r>
  <r>
    <s v="Q1"/>
    <x v="2"/>
    <x v="0"/>
    <s v="Kapalı"/>
    <s v="Sütaş Süt Ürünleri A.Ş."/>
    <s v="EH.02.001"/>
    <s v="EnRoute Panorama - Yazılım Bakımı, Yaşatma ve Merkezi Destek Hizmeti"/>
    <s v="Univera - Sütaş"/>
    <x v="13"/>
    <s v="Enroute"/>
    <s v="Enterprise"/>
    <n v="1176192.83"/>
    <s v="TRY"/>
    <n v="1"/>
    <s v="Yıl"/>
    <n v="1176192.83"/>
    <s v="TRY"/>
    <n v="0"/>
    <s v="TRY"/>
    <n v="1176192.83"/>
    <s v="TRY"/>
    <n v="1176192.83"/>
    <s v="TRY"/>
    <n v="1000004409"/>
    <m/>
    <m/>
    <s v="Sütaş"/>
    <x v="0"/>
    <s v="Yenileme"/>
    <s v="Hizmet"/>
    <s v="Bakım ve Destek Hizmeti"/>
    <s v="Diğer"/>
    <x v="0"/>
    <x v="0"/>
    <s v="Yurt İçi"/>
    <s v="Türkiye"/>
  </r>
  <r>
    <s v="Q1"/>
    <x v="2"/>
    <x v="0"/>
    <s v="Kapalı"/>
    <s v="PERRİGO KİŞİSEL BAKIM ÜRÜNLERİ SAN. VE TİC. LTD.ŞTİ"/>
    <s v="EH.01.001"/>
    <s v="EnRoute Panorama - Proje ve Ürün Yönetimi Danışmanlığı Hizmeti"/>
    <s v="Univera - Omega Pharma"/>
    <x v="19"/>
    <s v="Enroute"/>
    <s v="Enterprise"/>
    <n v="36000"/>
    <s v="TRY"/>
    <n v="1"/>
    <s v="K/Gün"/>
    <n v="36000"/>
    <s v="TRY"/>
    <n v="10800"/>
    <s v="TRY"/>
    <n v="25200"/>
    <s v="TRY"/>
    <n v="25200"/>
    <s v="TRY"/>
    <n v="1000004419"/>
    <m/>
    <m/>
    <s v="Perrigo"/>
    <x v="0"/>
    <s v="Yeni Satış"/>
    <s v="Hizmet"/>
    <s v="Proje Yönetimi ve Danışmanlık"/>
    <s v="Diğer"/>
    <x v="0"/>
    <x v="0"/>
    <s v="Yurt İçi"/>
    <s v="Türkiye"/>
  </r>
  <r>
    <s v="Q1"/>
    <x v="2"/>
    <x v="0"/>
    <s v="Kapalı"/>
    <s v="ROYAL CANIN TURKEY EVCİL HAYVAN ÜRÜNLERİ TİC. LTD. ŞTİ."/>
    <s v="EYS.01.014"/>
    <s v="EnRoute Panorama - Platform Back Office Kullanıcı Lisansı"/>
    <s v="Univera - Royal Canin"/>
    <x v="12"/>
    <s v="Enroute"/>
    <s v="Standart"/>
    <n v="24500"/>
    <s v="TRY"/>
    <n v="2"/>
    <s v="Adet"/>
    <n v="49000"/>
    <s v="TRY"/>
    <n v="0"/>
    <s v="TRY"/>
    <n v="49000"/>
    <s v="TRY"/>
    <n v="49000"/>
    <s v="TRY"/>
    <n v="1000004410"/>
    <m/>
    <m/>
    <s v="Royal Canin"/>
    <x v="0"/>
    <s v="Yeni Satış"/>
    <s v="Lisans"/>
    <s v="Lisans Satışı"/>
    <s v="Diğer"/>
    <x v="0"/>
    <x v="0"/>
    <s v="Yurt İçi"/>
    <s v="Türkiye"/>
  </r>
  <r>
    <s v="Q1"/>
    <x v="2"/>
    <x v="0"/>
    <s v="Kapalı"/>
    <s v="Loreal Türkiye Kozmetik Tic. ve San. A.Ş."/>
    <s v="EH.01.003"/>
    <s v="EnRoute Panorama - Kurulum ve Eğitim Hizmeti"/>
    <s v="Univera - Loreal"/>
    <x v="13"/>
    <s v="Enroute"/>
    <s v="Enterprise"/>
    <n v="16800"/>
    <s v="TRY"/>
    <n v="-1"/>
    <s v="K/Gün"/>
    <n v="-16800"/>
    <s v="TRY"/>
    <n v="0"/>
    <s v="TRY"/>
    <n v="-16800"/>
    <s v="TRY"/>
    <n v="16800"/>
    <s v="TRY"/>
    <n v="1000004330"/>
    <m/>
    <m/>
    <s v="Loreal"/>
    <x v="0"/>
    <s v="Yeni Satış"/>
    <s v="Hizmet"/>
    <s v="Kurulum ve Eğitim"/>
    <s v="Diğer"/>
    <x v="0"/>
    <x v="0"/>
    <s v="Yurt İçi"/>
    <s v="Türkiye"/>
  </r>
  <r>
    <s v="Q1"/>
    <x v="2"/>
    <x v="0"/>
    <s v="Kapalı"/>
    <s v="Loreal Türkiye Kozmetik Tic. ve San. A.Ş."/>
    <s v="EH.01.003"/>
    <s v="EnRoute Panorama - Kurulum ve Eğitim Hizmeti"/>
    <s v="Univera - Loreal Eczane"/>
    <x v="13"/>
    <s v="Enroute"/>
    <s v="Enterprise"/>
    <n v="16800"/>
    <s v="TRY"/>
    <n v="-1"/>
    <s v="K/Gün"/>
    <n v="-16800"/>
    <s v="TRY"/>
    <n v="0"/>
    <s v="TRY"/>
    <n v="-16800"/>
    <s v="TRY"/>
    <n v="16800"/>
    <s v="TRY"/>
    <n v="1000004331"/>
    <m/>
    <m/>
    <s v="Loreal"/>
    <x v="0"/>
    <s v="Yeni Satış"/>
    <s v="Hizmet"/>
    <s v="Kurulum ve Eğitim"/>
    <s v="Diğer"/>
    <x v="0"/>
    <x v="0"/>
    <s v="Yurt İçi"/>
    <s v="Türkiye"/>
  </r>
  <r>
    <s v="Q1"/>
    <x v="2"/>
    <x v="0"/>
    <s v="Kapalı"/>
    <s v="Loreal Türkiye Kozmetik Tic. ve San. A.Ş."/>
    <s v="EY.04.012"/>
    <s v="EnRoute Panorama - E-Dönüşüm Modül Lisansı"/>
    <s v="Univera - Loreal Eczane"/>
    <x v="13"/>
    <s v="E-Dönüşüm"/>
    <s v="E-Dönüşüm"/>
    <n v="37700"/>
    <s v="TRY"/>
    <n v="-1"/>
    <s v="Adet"/>
    <n v="-37700"/>
    <s v="TRY"/>
    <n v="0"/>
    <s v="TRY"/>
    <n v="-37700"/>
    <s v="TRY"/>
    <n v="37700"/>
    <s v="TRY"/>
    <n v="1000004330"/>
    <m/>
    <m/>
    <s v="Loreal"/>
    <x v="0"/>
    <s v="Yeni Satış"/>
    <s v="Lisans"/>
    <s v="Lisans Satışı"/>
    <s v="Diğer"/>
    <x v="0"/>
    <x v="0"/>
    <s v="Yurt İçi"/>
    <s v="Türkiye"/>
  </r>
  <r>
    <s v="Q1"/>
    <x v="2"/>
    <x v="0"/>
    <s v="Kapalı"/>
    <s v="Loreal Türkiye Kozmetik Tic. ve San. A.Ş."/>
    <s v="EY.04.012"/>
    <s v="EnRoute Panorama - E-Dönüşüm Modül Lisansı"/>
    <s v="Univera - Loreal Eczane"/>
    <x v="13"/>
    <s v="Enroute"/>
    <s v="Enterprise"/>
    <n v="37700"/>
    <s v="TRY"/>
    <n v="-1"/>
    <s v="Adet"/>
    <n v="-37700"/>
    <s v="TRY"/>
    <n v="0"/>
    <s v="TRY"/>
    <n v="-37700"/>
    <s v="TRY"/>
    <n v="37700"/>
    <s v="TRY"/>
    <n v="1000004331"/>
    <m/>
    <m/>
    <s v="Loreal"/>
    <x v="0"/>
    <s v="Yeni Satış"/>
    <s v="Lisans"/>
    <s v="Lisans Satışı"/>
    <s v="Diğer"/>
    <x v="0"/>
    <x v="0"/>
    <s v="Yurt İçi"/>
    <s v="Türkiye"/>
  </r>
  <r>
    <s v="Q1"/>
    <x v="2"/>
    <x v="0"/>
    <s v="Kapalı"/>
    <s v="Loreal Türkiye Kozmetik Tic. ve San. A.Ş."/>
    <s v="EY.01.021"/>
    <s v="EnRoute Panorama - Dağıtım Kanalı (Bayi/Distribütör/Şube) Lisansı"/>
    <s v="Univera - Loreal Eczane"/>
    <x v="13"/>
    <s v="Enroute"/>
    <s v="Enterprise"/>
    <n v="48750"/>
    <s v="TRY"/>
    <n v="-1"/>
    <s v="Adet"/>
    <n v="-48750"/>
    <s v="TRY"/>
    <n v="0"/>
    <s v="TRY"/>
    <n v="-48750"/>
    <s v="TRY"/>
    <n v="48750"/>
    <s v="TRY"/>
    <n v="1000004331"/>
    <m/>
    <m/>
    <s v="Loreal"/>
    <x v="0"/>
    <s v="Yeni Satış"/>
    <s v="Lisans"/>
    <s v="Lisans Satışı"/>
    <s v="Diğer"/>
    <x v="0"/>
    <x v="0"/>
    <s v="Yurt İçi"/>
    <s v="Türkiye"/>
  </r>
  <r>
    <s v="Q1"/>
    <x v="2"/>
    <x v="0"/>
    <s v="Kapalı"/>
    <s v="Loreal Türkiye Kozmetik Tic. ve San. A.Ş."/>
    <s v="EY.01.021"/>
    <s v="EnRoute Panorama - Dağıtım Kanalı (Bayi/Distribütör/Şube) Lisansı"/>
    <s v="Univera - Loreal Eczane"/>
    <x v="13"/>
    <s v="Enroute"/>
    <s v="Enterprise"/>
    <n v="48750"/>
    <s v="TRY"/>
    <n v="-1"/>
    <s v="Adet"/>
    <n v="-48750"/>
    <s v="TRY"/>
    <n v="0"/>
    <s v="TRY"/>
    <n v="-48750"/>
    <s v="TRY"/>
    <n v="48750"/>
    <s v="TRY"/>
    <n v="1000004330"/>
    <m/>
    <m/>
    <s v="Loreal"/>
    <x v="0"/>
    <s v="Yeni Satış"/>
    <s v="Lisans"/>
    <s v="Lisans Satışı"/>
    <s v="Diğer"/>
    <x v="0"/>
    <x v="0"/>
    <s v="Yurt İçi"/>
    <s v="Türkiye"/>
  </r>
  <r>
    <s v="Q1"/>
    <x v="2"/>
    <x v="0"/>
    <s v="Kapalı"/>
    <s v="Sütaş Süt Ürünleri A.Ş."/>
    <s v="EH.03.001"/>
    <s v="EnRoute Panorama - Çağrı Merkezi Hizmeti (MSD)"/>
    <s v="Univera - Sütaş"/>
    <x v="13"/>
    <s v="Enroute"/>
    <s v="Enterprise"/>
    <n v="22948.21"/>
    <s v="TRY"/>
    <n v="1"/>
    <s v="Yıl"/>
    <n v="22948.21"/>
    <s v="TRY"/>
    <n v="0"/>
    <s v="TRY"/>
    <n v="22948.21"/>
    <s v="TRY"/>
    <n v="22948.21"/>
    <s v="TRY"/>
    <n v="1000004409"/>
    <m/>
    <m/>
    <s v="Sütaş"/>
    <x v="0"/>
    <s v="Yenileme"/>
    <s v="Hizmet"/>
    <s v="Çağrı Merkezi"/>
    <s v="Diğer"/>
    <x v="0"/>
    <x v="0"/>
    <s v="Yurt İçi"/>
    <s v="Türkiye"/>
  </r>
  <r>
    <s v="Q1"/>
    <x v="2"/>
    <x v="0"/>
    <s v="Kapalı"/>
    <s v="Düzey Tüketim Mallari Sanayi Pazarlama Ve Ticaret Anonim Şirketi"/>
    <s v="EH.03.008"/>
    <s v="EnRoute Panorama - Çağrı Merkezi Hizmeti (DDI / OutSource)"/>
    <s v="Univera - Düzey Tüketim"/>
    <x v="18"/>
    <s v="Enroute"/>
    <s v="Enterprise"/>
    <n v="13680"/>
    <s v="TRY"/>
    <n v="5"/>
    <s v="Yıl"/>
    <n v="68400"/>
    <s v="TRY"/>
    <n v="0"/>
    <s v="TRY"/>
    <n v="68400"/>
    <s v="TRY"/>
    <n v="68400"/>
    <s v="TRY"/>
    <n v="1000004424"/>
    <m/>
    <m/>
    <s v="Düzey"/>
    <x v="0"/>
    <s v="Yenileme"/>
    <s v="Hizmet"/>
    <s v="Çağrı Merkezi"/>
    <s v="Key Account"/>
    <x v="0"/>
    <x v="0"/>
    <s v="Yurt İçi"/>
    <s v="Türkiye"/>
  </r>
  <r>
    <s v="Q1"/>
    <x v="2"/>
    <x v="0"/>
    <s v="Kapalı"/>
    <s v="Düzey Tüketim Mallari Sanayi Pazarlama Ve Ticaret Anonim Şirketi"/>
    <s v="EH.03.008"/>
    <s v="EnRoute Panorama - Çağrı Merkezi Hizmeti (DDI / OutSource)"/>
    <s v="Univera - Düzey Tüketim"/>
    <x v="18"/>
    <s v="Enroute"/>
    <s v="Enterprise"/>
    <n v="13680"/>
    <s v="TRY"/>
    <n v="5"/>
    <s v="Yıl"/>
    <n v="68400"/>
    <s v="TRY"/>
    <n v="0"/>
    <s v="TRY"/>
    <n v="-68400"/>
    <s v="TRY"/>
    <n v="68400"/>
    <s v="TRY"/>
    <n v="1000004424"/>
    <m/>
    <m/>
    <s v="Düzey"/>
    <x v="0"/>
    <s v="Yenileme"/>
    <s v="Hizmet"/>
    <s v="Çağrı Merkezi"/>
    <s v="Key Account"/>
    <x v="0"/>
    <x v="0"/>
    <s v="Yurt İçi"/>
    <s v="Türkiye"/>
  </r>
  <r>
    <s v="Q1"/>
    <x v="2"/>
    <x v="0"/>
    <s v="Kapalı"/>
    <s v="Sütaş Süt Ürünleri A.Ş."/>
    <s v="EH.02.009"/>
    <s v="ENROUTE P ASSET TRACKER DEMİRBAŞ YAZ. BH"/>
    <s v="Univera - Sütaş"/>
    <x v="13"/>
    <s v="Enroute"/>
    <s v="Enterprise"/>
    <n v="80641.91"/>
    <s v="TRY"/>
    <n v="1"/>
    <s v="Adet"/>
    <n v="80641.91"/>
    <s v="TRY"/>
    <n v="0"/>
    <s v="TRY"/>
    <n v="80641.91"/>
    <s v="TRY"/>
    <n v="80641.91"/>
    <s v="TRY"/>
    <n v="1000004409"/>
    <m/>
    <m/>
    <s v="Sütaş"/>
    <x v="0"/>
    <s v="Yenileme"/>
    <s v="Hizmet"/>
    <s v="Bakım ve Destek Hizmeti"/>
    <s v="Diğer"/>
    <x v="0"/>
    <x v="0"/>
    <s v="Yurt İçi"/>
    <s v="Türkiye"/>
  </r>
  <r>
    <s v="Q1"/>
    <x v="2"/>
    <x v="0"/>
    <s v="Kapalı"/>
    <s v="MATRIKS BİLGİSAYAR SİSTEMLERİ LTD.ŞTİ"/>
    <s v="WPH.02.001"/>
    <s v="WebPlus Yazılım Bakımı Hizmeti"/>
    <s v="Univera - Kanal"/>
    <x v="20"/>
    <s v="Enroute"/>
    <s v="Webplus"/>
    <n v="7464"/>
    <s v="TRY"/>
    <n v="1"/>
    <s v="Yıl"/>
    <n v="7464"/>
    <s v="TRY"/>
    <n v="0"/>
    <s v="TRY"/>
    <n v="7464"/>
    <s v="TRY"/>
    <n v="7464"/>
    <s v="TRY"/>
    <n v="1000004598"/>
    <m/>
    <m/>
    <s v="Matriks"/>
    <x v="0"/>
    <s v="Yeni Satış"/>
    <s v="Hizmet"/>
    <s v="Bakım ve Destek Hizmeti"/>
    <s v="Diğer"/>
    <x v="1"/>
    <x v="2"/>
    <s v="Yurt İçi"/>
    <s v="Türkiye"/>
  </r>
  <r>
    <s v="Q1"/>
    <x v="2"/>
    <x v="0"/>
    <s v="Kapalı"/>
    <s v="MATRIKS BİLGİSAYAR SİSTEMLERİ LTD.ŞTİ"/>
    <s v="WPH.02.001"/>
    <s v="WebPlus Yazılım Bakımı Hizmeti"/>
    <s v="Univera - Kanal"/>
    <x v="20"/>
    <s v="Enroute"/>
    <s v="Webplus"/>
    <n v="7464"/>
    <s v="TRY"/>
    <n v="1"/>
    <s v="Yıl"/>
    <n v="7464"/>
    <s v="TRY"/>
    <n v="0"/>
    <s v="TRY"/>
    <n v="7464"/>
    <s v="TRY"/>
    <n v="7464"/>
    <s v="TRY"/>
    <n v="1000004594"/>
    <m/>
    <m/>
    <s v="Matriks"/>
    <x v="0"/>
    <s v="Yeni Satış"/>
    <s v="Hizmet"/>
    <s v="Bakım ve Destek Hizmeti"/>
    <s v="Diğer"/>
    <x v="1"/>
    <x v="2"/>
    <s v="Yurt İçi"/>
    <s v="Türkiye"/>
  </r>
  <r>
    <s v="Q1"/>
    <x v="2"/>
    <x v="0"/>
    <s v="Kapalı"/>
    <s v="MATRIKS BİLGİSAYAR SİSTEMLERİ LTD.ŞTİ"/>
    <s v="WPH.02.001"/>
    <s v="WebPlus Yazılım Bakımı Hizmeti"/>
    <s v="Univera - Kanal"/>
    <x v="20"/>
    <s v="Enroute"/>
    <s v="Webplus"/>
    <n v="27242"/>
    <s v="TRY"/>
    <n v="1"/>
    <s v="Yıl"/>
    <n v="27242"/>
    <s v="TRY"/>
    <s v="-"/>
    <s v="TRY"/>
    <n v="27242"/>
    <s v="TRY"/>
    <n v="27242"/>
    <s v="TRY"/>
    <n v="1000004537"/>
    <m/>
    <m/>
    <s v="Matriks"/>
    <x v="0"/>
    <s v="Yeni Satış"/>
    <s v="Hizmet"/>
    <s v="Bakım ve Destek Hizmeti"/>
    <s v="Diğer"/>
    <x v="1"/>
    <x v="2"/>
    <s v="Yurt İçi"/>
    <s v="Türkiye"/>
  </r>
  <r>
    <s v="Q1"/>
    <x v="2"/>
    <x v="0"/>
    <s v="Kapalı"/>
    <s v="MİYA OTOMASYON VE BARKOD BILISIM SISTEMLERI SAN TİC. VE L.T.D. STI."/>
    <s v="WPH.02.001"/>
    <s v="WebPlus Yazılım Bakımı Hizmeti"/>
    <s v="Univera - Kanal"/>
    <x v="20"/>
    <s v="Enroute"/>
    <s v="Webplus"/>
    <n v="1375"/>
    <s v="TRY"/>
    <n v="1"/>
    <s v="Yıl"/>
    <n v="1375"/>
    <s v="TRY"/>
    <n v="0"/>
    <s v="TRY"/>
    <n v="1375"/>
    <s v="TRY"/>
    <n v="1375"/>
    <s v="TRY"/>
    <n v="1000004596"/>
    <m/>
    <m/>
    <s v="Miya"/>
    <x v="0"/>
    <s v="Yeni Satış"/>
    <s v="Hizmet"/>
    <s v="Bakım ve Destek Hizmeti"/>
    <s v="Diğer"/>
    <x v="1"/>
    <x v="1"/>
    <s v="Yurt İçi"/>
    <s v="Türkiye"/>
  </r>
  <r>
    <s v="Q1"/>
    <x v="2"/>
    <x v="0"/>
    <s v="Kapalı"/>
    <s v="MATRIKS BİLGİSAYAR SİSTEMLERİ LTD.ŞTİ"/>
    <s v="WPY.01.007"/>
    <s v="WebPlus E-Dönüşüm Lisansı"/>
    <s v="Univera - Kanal"/>
    <x v="20"/>
    <s v="Enroute"/>
    <s v="Webplus"/>
    <n v="11500"/>
    <s v="TRY"/>
    <n v="1"/>
    <s v="Adet"/>
    <n v="11500"/>
    <s v="TRY"/>
    <n v="0"/>
    <s v="TRY"/>
    <n v="11500"/>
    <s v="TRY"/>
    <n v="11500"/>
    <s v="TRY"/>
    <n v="1000004598"/>
    <m/>
    <m/>
    <s v="Matriks"/>
    <x v="0"/>
    <s v="Yeni Satış"/>
    <s v="Lisans"/>
    <s v="Lisans Satışı"/>
    <s v="Diğer"/>
    <x v="1"/>
    <x v="2"/>
    <s v="Yurt İçi"/>
    <s v="Türkiye"/>
  </r>
  <r>
    <s v="Q1"/>
    <x v="2"/>
    <x v="0"/>
    <s v="Kapalı"/>
    <s v="MATRIKS BİLGİSAYAR SİSTEMLERİ LTD.ŞTİ"/>
    <s v="WPY.01.007"/>
    <s v="WebPlus E-Dönüşüm Lisansı"/>
    <s v="Univera - Kanal"/>
    <x v="20"/>
    <s v="Enroute"/>
    <s v="Webplus"/>
    <n v="11500"/>
    <s v="TRY"/>
    <n v="1"/>
    <s v="Adet"/>
    <n v="11500"/>
    <s v="TRY"/>
    <n v="0"/>
    <s v="TRY"/>
    <n v="11500"/>
    <s v="TRY"/>
    <n v="11500"/>
    <s v="TRY"/>
    <n v="1000004594"/>
    <m/>
    <m/>
    <s v="Matriks"/>
    <x v="0"/>
    <s v="Yeni Satış"/>
    <s v="Lisans"/>
    <s v="Lisans Satışı"/>
    <s v="Diğer"/>
    <x v="1"/>
    <x v="2"/>
    <s v="Yurt İçi"/>
    <s v="Türkiye"/>
  </r>
  <r>
    <s v="Q1"/>
    <x v="2"/>
    <x v="0"/>
    <s v="Kapalı"/>
    <s v="MATRIKS BİLGİSAYAR SİSTEMLERİ LTD.ŞTİ"/>
    <s v="WPY.01.007"/>
    <s v="WebPlus E-Dönüşüm Lisansı"/>
    <s v="Univera - Kanal"/>
    <x v="20"/>
    <s v="Enroute"/>
    <s v="Webplus"/>
    <n v="14300"/>
    <s v="TRY"/>
    <n v="1"/>
    <s v="Adet"/>
    <n v="14300"/>
    <s v="TRY"/>
    <s v="-"/>
    <s v="TRY"/>
    <n v="14300"/>
    <s v="TRY"/>
    <n v="14300"/>
    <s v="TRY"/>
    <n v="1000004537"/>
    <m/>
    <m/>
    <s v="Matriks"/>
    <x v="0"/>
    <s v="Yeni Satış"/>
    <s v="Lisans"/>
    <s v="Lisans Satışı"/>
    <s v="Diğer"/>
    <x v="1"/>
    <x v="2"/>
    <s v="Yurt İçi"/>
    <s v="Türkiye"/>
  </r>
  <r>
    <s v="Q1"/>
    <x v="2"/>
    <x v="0"/>
    <s v="Kapalı"/>
    <s v="MATRIKS BİLGİSAYAR SİSTEMLERİ LTD.ŞTİ"/>
    <s v="WPY.01.005"/>
    <s v="WebPlus Distribution Satış-Dağıtım Yazılımı (Standart)"/>
    <s v="Univera - Kanal"/>
    <x v="20"/>
    <s v="Enroute"/>
    <s v="Webplus"/>
    <n v="52000"/>
    <s v="TRY"/>
    <n v="1"/>
    <s v="Adet"/>
    <n v="52000"/>
    <s v="TRY"/>
    <s v="-"/>
    <s v="TRY"/>
    <n v="52000"/>
    <s v="TRY"/>
    <n v="52000"/>
    <s v="TRY"/>
    <n v="1000004537"/>
    <m/>
    <m/>
    <s v="Matriks"/>
    <x v="0"/>
    <s v="Yeni Satış"/>
    <s v="Lisans"/>
    <s v="Lisans Satışı"/>
    <s v="Diğer"/>
    <x v="1"/>
    <x v="2"/>
    <s v="Yurt İçi"/>
    <s v="Türkiye"/>
  </r>
  <r>
    <s v="Q1"/>
    <x v="2"/>
    <x v="0"/>
    <s v="Kapalı"/>
    <s v="MATRIKS BİLGİSAYAR SİSTEMLERİ LTD.ŞTİ"/>
    <s v="WPY.01.006"/>
    <s v="WebPlus Distribution Satış-Dağıtım Yazılımı (Light)"/>
    <s v="Univera - Kanal"/>
    <x v="20"/>
    <s v="Enroute"/>
    <s v="Webplus"/>
    <n v="17250"/>
    <s v="TRY"/>
    <n v="1"/>
    <s v="Adet"/>
    <n v="17250"/>
    <s v="TRY"/>
    <n v="0"/>
    <s v="TRY"/>
    <n v="17250"/>
    <s v="TRY"/>
    <n v="17250"/>
    <s v="TRY"/>
    <n v="1000004598"/>
    <m/>
    <m/>
    <s v="Matriks"/>
    <x v="0"/>
    <s v="Yeni Satış"/>
    <s v="Lisans"/>
    <s v="Lisans Satışı"/>
    <s v="Diğer"/>
    <x v="1"/>
    <x v="2"/>
    <s v="Yurt İçi"/>
    <s v="Türkiye"/>
  </r>
  <r>
    <s v="Q1"/>
    <x v="2"/>
    <x v="0"/>
    <s v="Kapalı"/>
    <s v="MATRIKS BİLGİSAYAR SİSTEMLERİ LTD.ŞTİ"/>
    <s v="WPY.01.006"/>
    <s v="WebPlus Distribution Satış-Dağıtım Yazılımı (Light)"/>
    <s v="Univera - Kanal"/>
    <x v="20"/>
    <s v="Enroute"/>
    <s v="Webplus"/>
    <n v="17250"/>
    <s v="TRY"/>
    <n v="1"/>
    <s v="Adet"/>
    <n v="17250"/>
    <s v="TRY"/>
    <n v="0"/>
    <s v="TRY"/>
    <n v="17250"/>
    <s v="TRY"/>
    <n v="17250"/>
    <s v="TRY"/>
    <n v="1000004594"/>
    <m/>
    <m/>
    <s v="Matriks"/>
    <x v="0"/>
    <s v="Yeni Satış"/>
    <s v="Lisans"/>
    <s v="Lisans Satışı"/>
    <s v="Diğer"/>
    <x v="1"/>
    <x v="2"/>
    <s v="Yurt İçi"/>
    <s v="Türkiye"/>
  </r>
  <r>
    <s v="Q1"/>
    <x v="2"/>
    <x v="0"/>
    <s v="Kapalı"/>
    <s v="MATRIKS BİLGİSAYAR SİSTEMLERİ LTD.ŞTİ"/>
    <s v="WPY.02.001"/>
    <s v="WebPlus (Android) Satış Temsilcisi Lisansı"/>
    <s v="Univera - Kanal"/>
    <x v="20"/>
    <s v="Enroute"/>
    <s v="Webplus"/>
    <n v="2587"/>
    <s v="TRY"/>
    <n v="2"/>
    <s v="Adet"/>
    <n v="5174"/>
    <s v="TRY"/>
    <n v="0"/>
    <s v="TRY"/>
    <n v="5175"/>
    <s v="TRY"/>
    <n v="5174"/>
    <s v="TRY"/>
    <n v="1000004598"/>
    <m/>
    <m/>
    <s v="Matriks"/>
    <x v="0"/>
    <s v="Yeni Satış"/>
    <s v="Lisans"/>
    <s v="Lisans Satışı"/>
    <s v="Diğer"/>
    <x v="1"/>
    <x v="2"/>
    <s v="Yurt İçi"/>
    <s v="Türkiye"/>
  </r>
  <r>
    <s v="Q1"/>
    <x v="2"/>
    <x v="0"/>
    <s v="Kapalı"/>
    <s v="MATRIKS BİLGİSAYAR SİSTEMLERİ LTD.ŞTİ"/>
    <s v="WPY.02.001"/>
    <s v="WebPlus (Android) Satış Temsilcisi Lisansı"/>
    <s v="Univera - Kanal"/>
    <x v="20"/>
    <s v="Enroute"/>
    <s v="Webplus"/>
    <n v="2588"/>
    <s v="TRY"/>
    <n v="2"/>
    <s v="Adet"/>
    <n v="5176"/>
    <s v="TRY"/>
    <n v="0"/>
    <s v="TRY"/>
    <n v="5176"/>
    <s v="TRY"/>
    <n v="5176"/>
    <s v="TRY"/>
    <n v="1000004594"/>
    <m/>
    <m/>
    <s v="Matriks"/>
    <x v="0"/>
    <s v="Yeni Satış"/>
    <s v="Lisans"/>
    <s v="Lisans Satışı"/>
    <s v="Diğer"/>
    <x v="1"/>
    <x v="2"/>
    <s v="Yurt İçi"/>
    <s v="Türkiye"/>
  </r>
  <r>
    <s v="Q1"/>
    <x v="2"/>
    <x v="0"/>
    <s v="Kapalı"/>
    <s v="MATRIKS BİLGİSAYAR SİSTEMLERİ LTD.ŞTİ"/>
    <s v="WPY.02.001"/>
    <s v="WebPlus (Android) Satış Temsilcisi Lisansı"/>
    <s v="Univera - Kanal"/>
    <x v="20"/>
    <s v="Enroute"/>
    <s v="Webplus"/>
    <n v="4550"/>
    <s v="TRY"/>
    <n v="8"/>
    <s v="Adet"/>
    <n v="36400"/>
    <s v="TRY"/>
    <s v="-"/>
    <s v="TRY"/>
    <n v="36400"/>
    <s v="TRY"/>
    <n v="36400"/>
    <s v="TRY"/>
    <n v="1000004537"/>
    <m/>
    <m/>
    <s v="Matriks"/>
    <x v="0"/>
    <s v="Yeni Satış"/>
    <s v="Lisans"/>
    <s v="Lisans Satışı"/>
    <s v="Diğer"/>
    <x v="1"/>
    <x v="2"/>
    <s v="Yurt İçi"/>
    <s v="Türkiye"/>
  </r>
  <r>
    <s v="Q1"/>
    <x v="2"/>
    <x v="0"/>
    <s v="Kapalı"/>
    <s v="MİYA OTOMASYON VE BARKOD BILISIM SISTEMLERI SAN TİC. VE L.T.D. STI."/>
    <s v="WPY.02.001"/>
    <s v="WebPlus (Android) Satış Temsilcisi Lisansı"/>
    <s v="Univera - Kanal"/>
    <x v="20"/>
    <s v="Enroute"/>
    <s v="Webplus"/>
    <n v="6250"/>
    <s v="TRY"/>
    <n v="1"/>
    <s v="Adet"/>
    <n v="6250"/>
    <s v="TRY"/>
    <n v="0"/>
    <s v="TRY"/>
    <n v="6250"/>
    <s v="TRY"/>
    <n v="6250"/>
    <s v="TRY"/>
    <n v="1000004596"/>
    <m/>
    <m/>
    <s v="Miya"/>
    <x v="0"/>
    <s v="Yeni Satış"/>
    <s v="Lisans"/>
    <s v="Lisans Satışı"/>
    <s v="Diğer"/>
    <x v="1"/>
    <x v="1"/>
    <s v="Yurt İçi"/>
    <s v="Türkiye"/>
  </r>
  <r>
    <s v="Q1"/>
    <x v="2"/>
    <x v="0"/>
    <s v="Kapalı"/>
    <s v="MATRIKS BİLGİSAYAR SİSTEMLERİ LTD.ŞTİ"/>
    <s v="WPY.01.003"/>
    <s v="Web Plus Ek Kullanıcı Lisansı (1 Kullanıcı)"/>
    <s v="Univera - Kanal"/>
    <x v="20"/>
    <s v="Enroute"/>
    <s v="Webplus"/>
    <n v="4225"/>
    <s v="TRY"/>
    <n v="5"/>
    <s v="Adet"/>
    <n v="21125"/>
    <s v="TRY"/>
    <s v="-"/>
    <s v="TRY"/>
    <n v="21125"/>
    <s v="TRY"/>
    <n v="21125"/>
    <s v="TRY"/>
    <n v="1000004537"/>
    <m/>
    <m/>
    <s v="Matriks"/>
    <x v="0"/>
    <s v="Yeni Satış"/>
    <s v="Lisans"/>
    <s v="Lisans Satışı"/>
    <s v="Diğer"/>
    <x v="1"/>
    <x v="2"/>
    <s v="Yurt İçi"/>
    <s v="Türkiye"/>
  </r>
  <r>
    <s v="Q1"/>
    <x v="2"/>
    <x v="0"/>
    <s v="Kapalı"/>
    <s v="MATRIKS BİLGİSAYAR SİSTEMLERİ LTD.ŞTİ"/>
    <s v="UH.01.002"/>
    <s v="Unidox Kontör"/>
    <s v="Univera Kontör Satışı"/>
    <x v="20"/>
    <s v="E-Dönüşüm"/>
    <s v="Uni-Dox"/>
    <n v="4.3070000000000004"/>
    <s v="TRY"/>
    <n v="5000"/>
    <s v="Adet"/>
    <n v="21535"/>
    <s v="TRY"/>
    <n v="0"/>
    <s v="TRY"/>
    <n v="21550"/>
    <s v="TRY"/>
    <n v="21535"/>
    <s v="TRY"/>
    <n v="1000004595"/>
    <m/>
    <m/>
    <s v="Matriks"/>
    <x v="0"/>
    <s v="Yeni Satış"/>
    <s v="Kontor"/>
    <s v="Kontor Satışı"/>
    <s v="Diğer"/>
    <x v="1"/>
    <x v="2"/>
    <s v="Yurt İçi"/>
    <s v="Türkiye"/>
  </r>
  <r>
    <s v="Q1"/>
    <x v="2"/>
    <x v="1"/>
    <s v="Kapalı"/>
    <s v="MATRIKS BİLGİSAYAR SİSTEMLERİ LTD.ŞTİ"/>
    <s v="UH.01.002"/>
    <s v="Unidox Kontör"/>
    <s v="Univera Kontör Satışı"/>
    <x v="20"/>
    <s v="E-Dönüşüm"/>
    <s v="Uni-Dox"/>
    <n v="5.7"/>
    <s v="TRY"/>
    <n v="5000"/>
    <s v="Adet"/>
    <n v="28700"/>
    <s v="TRY"/>
    <s v="-"/>
    <s v="TRY"/>
    <n v="21525"/>
    <s v="TRY"/>
    <n v="28700"/>
    <s v="TRY"/>
    <n v="1000004573"/>
    <m/>
    <m/>
    <s v="Matriks"/>
    <x v="0"/>
    <s v="Yeni Satış"/>
    <s v="Kontor"/>
    <s v="Kontor Satışı"/>
    <s v="Diğer"/>
    <x v="1"/>
    <x v="2"/>
    <s v="Yurt İçi"/>
    <s v="Türkiye"/>
  </r>
  <r>
    <s v="Q1"/>
    <x v="2"/>
    <x v="0"/>
    <s v="Kapalı"/>
    <s v="MİYA OTOMASYON VE BARKOD BILISIM SISTEMLERI SAN TİC. VE L.T.D. STI."/>
    <s v="UH.01.002"/>
    <s v="Unidox Kontör"/>
    <s v="Univera Kontör Satışı"/>
    <x v="20"/>
    <s v="E-Dönüşüm"/>
    <s v="Uni-Dox"/>
    <n v="4.78"/>
    <s v="TRY"/>
    <n v="10000"/>
    <s v="Adet"/>
    <n v="47800"/>
    <s v="TRY"/>
    <n v="11950"/>
    <s v="TRY"/>
    <n v="35850"/>
    <s v="TRY"/>
    <n v="35850"/>
    <s v="TRY"/>
    <n v="1000004597"/>
    <m/>
    <m/>
    <s v="Miya"/>
    <x v="0"/>
    <s v="Yeni Satış"/>
    <s v="Kontor"/>
    <s v="Kontor Satışı"/>
    <s v="Diğer"/>
    <x v="1"/>
    <x v="1"/>
    <s v="Yurt İçi"/>
    <s v="Türkiye"/>
  </r>
  <r>
    <s v="Q1"/>
    <x v="2"/>
    <x v="0"/>
    <s v="Kapalı"/>
    <s v="MİYA OTOMASYON VE BARKOD BILISIM SISTEMLERI SAN TİC. VE L.T.D. STI."/>
    <s v="UH.01.002"/>
    <s v="Unidox Kontör"/>
    <s v="Univera Kontör Satışı"/>
    <x v="20"/>
    <s v="E-Dönüşüm"/>
    <s v="Uni-Dox"/>
    <n v="4.8"/>
    <s v="TRY"/>
    <n v="10000"/>
    <s v="Adet"/>
    <n v="47800"/>
    <s v="TRY"/>
    <n v="11950"/>
    <s v="TRY"/>
    <n v="35850"/>
    <s v="TRY"/>
    <n v="35850"/>
    <s v="TRY"/>
    <n v="1000004574"/>
    <m/>
    <m/>
    <s v="Miya"/>
    <x v="0"/>
    <s v="Yeni Satış"/>
    <s v="Kontor"/>
    <s v="Kontor Satışı"/>
    <s v="Diğer"/>
    <x v="1"/>
    <x v="1"/>
    <s v="Yurt İçi"/>
    <s v="Türkiye"/>
  </r>
  <r>
    <s v="Q1"/>
    <x v="2"/>
    <x v="0"/>
    <s v="Kapalı"/>
    <s v="MAGNUM DONDURMA ANONİM ŞİRKETİ"/>
    <s v="SH.02.001"/>
    <s v="StokBar Panorama - Yazılım Bakımı Hizmeti"/>
    <s v="Univera - Unilever"/>
    <x v="13"/>
    <s v="Stokbar"/>
    <s v="Standart"/>
    <n v="184763.31"/>
    <s v="TRY"/>
    <n v="1"/>
    <s v="Yıl"/>
    <n v="184763.31"/>
    <s v="TRY"/>
    <n v="0"/>
    <s v="TRY"/>
    <n v="184763.31"/>
    <s v="TRY"/>
    <n v="184763.31"/>
    <s v="TRY"/>
    <n v="1000004499"/>
    <m/>
    <m/>
    <s v="Unilever"/>
    <x v="0"/>
    <s v="Yenileme"/>
    <s v="Hizmet"/>
    <s v="Bakım ve Destek Hizmeti"/>
    <s v="Key Account"/>
    <x v="0"/>
    <x v="0"/>
    <s v="Yurt İçi"/>
    <s v="Türkiye"/>
  </r>
  <r>
    <s v="Q1"/>
    <x v="2"/>
    <x v="0"/>
    <s v="Kapalı"/>
    <s v="MAGNUM DONDURMA ANONİM ŞİRKETİ"/>
    <s v="SH.02.001"/>
    <s v="StokBar Panorama - Yazılım Bakımı Hizmeti"/>
    <s v="Univera - Unilever"/>
    <x v="13"/>
    <s v="Stokbar"/>
    <s v="Standart"/>
    <n v="61237.94"/>
    <s v="TRY"/>
    <n v="5"/>
    <s v="Yıl"/>
    <n v="306189.71000000002"/>
    <s v="TRY"/>
    <n v="0"/>
    <s v="TRY"/>
    <n v="306189.71000000002"/>
    <s v="TRY"/>
    <n v="306189.71000000002"/>
    <s v="TRY"/>
    <n v="1000004499"/>
    <m/>
    <m/>
    <s v="Unilever"/>
    <x v="0"/>
    <s v="Yenileme"/>
    <s v="Hizmet"/>
    <s v="Bakım ve Destek Hizmeti"/>
    <s v="Key Account"/>
    <x v="0"/>
    <x v="0"/>
    <s v="Yurt İçi"/>
    <s v="Türkiye"/>
  </r>
  <r>
    <s v="Q1"/>
    <x v="2"/>
    <x v="0"/>
    <s v="Kapalı"/>
    <s v="MAGNUM DONDURMA ANONİM ŞİRKETİ"/>
    <s v="SH.03.004"/>
    <s v="StokBar Panorama - Çağrı Merkezi Hizmeti (Depo/Lokasyon)"/>
    <s v="Univera - Unilever"/>
    <x v="13"/>
    <s v="Stokbar"/>
    <s v="Standart"/>
    <n v="212220"/>
    <s v="TRY"/>
    <n v="5"/>
    <s v="Yıl"/>
    <n v="1061100"/>
    <s v="TRY"/>
    <n v="0"/>
    <s v="TRY"/>
    <n v="1061100"/>
    <s v="TRY"/>
    <n v="1061100"/>
    <s v="TRY"/>
    <n v="1000004499"/>
    <m/>
    <m/>
    <s v="Unilever"/>
    <x v="0"/>
    <s v="Yenileme"/>
    <s v="Hizmet"/>
    <s v="Çağrı Merkezi"/>
    <s v="Key Account"/>
    <x v="0"/>
    <x v="0"/>
    <s v="Yurt İçi"/>
    <s v="Türkiye"/>
  </r>
  <r>
    <s v="Q1"/>
    <x v="2"/>
    <x v="0"/>
    <s v="Kapalı"/>
    <s v="BROWN FORMAN İÇKİ TİC. LTD. ŞTİ."/>
    <s v="QH.02.001"/>
    <s v="Quest Panorama - Yazılım Bakımı, Yaşatma ve Merkezi Destek Hizmeti"/>
    <s v="Univera - Brown Forman"/>
    <x v="12"/>
    <s v="Quest"/>
    <s v="Enterprise"/>
    <n v="125482.5"/>
    <s v="TRY"/>
    <n v="1"/>
    <s v="Yıl"/>
    <n v="125482.5"/>
    <s v="TRY"/>
    <n v="0"/>
    <s v="TRY"/>
    <n v="125482.5"/>
    <s v="TRY"/>
    <n v="125482.5"/>
    <s v="TRY"/>
    <n v="1000004482"/>
    <m/>
    <m/>
    <s v="Brown Forman"/>
    <x v="0"/>
    <s v="Yeni Satış"/>
    <s v="Hizmet"/>
    <s v="Bakım ve Destek Hizmeti"/>
    <s v="Key Account"/>
    <x v="0"/>
    <x v="0"/>
    <s v="Yurt İçi"/>
    <s v="Türkiye"/>
  </r>
  <r>
    <s v="Q1"/>
    <x v="2"/>
    <x v="0"/>
    <s v="Kapalı"/>
    <s v="Loreal Türkiye Kozmetik Tic. ve San. A.Ş."/>
    <s v="QH.02.001"/>
    <s v="Quest Panorama - Yazılım Bakımı, Yaşatma ve Merkezi Destek Hizmeti"/>
    <s v="Univera - Loreal Eczane"/>
    <x v="13"/>
    <s v="Quest"/>
    <s v="Enterprise"/>
    <n v="125868.75"/>
    <s v="TRY"/>
    <n v="1"/>
    <s v="Yıl"/>
    <n v="125868.75"/>
    <s v="TRY"/>
    <n v="0"/>
    <s v="TRY"/>
    <n v="125868.75"/>
    <s v="TRY"/>
    <n v="125868.75"/>
    <s v="TRY"/>
    <n v="1000004589"/>
    <m/>
    <m/>
    <s v="Loreal"/>
    <x v="0"/>
    <s v="Yenileme"/>
    <s v="Hizmet"/>
    <s v="Bakım ve Destek Hizmeti"/>
    <s v="Diğer"/>
    <x v="0"/>
    <x v="0"/>
    <s v="Yurt İçi"/>
    <s v="Türkiye"/>
  </r>
  <r>
    <s v="Q1"/>
    <x v="2"/>
    <x v="0"/>
    <s v="Kapalı"/>
    <s v="Loreal Türkiye Kozmetik Tic. ve San. A.Ş."/>
    <s v="QH.02.001"/>
    <s v="Quest Panorama - Yazılım Bakımı, Yaşatma ve Merkezi Destek Hizmeti"/>
    <s v="Univera - Loreal Lux"/>
    <x v="13"/>
    <s v="Quest"/>
    <s v="Enterprise"/>
    <n v="266456.42"/>
    <s v="TRY"/>
    <n v="1"/>
    <s v="Yıl"/>
    <n v="266456.42"/>
    <s v="TRY"/>
    <n v="0"/>
    <s v="TRY"/>
    <n v="266456.42"/>
    <s v="TRY"/>
    <n v="266456.42"/>
    <s v="TRY"/>
    <n v="1000004589"/>
    <m/>
    <m/>
    <s v="Loreal"/>
    <x v="0"/>
    <s v="Yenileme"/>
    <s v="Hizmet"/>
    <s v="Bakım ve Destek Hizmeti"/>
    <s v="Diğer"/>
    <x v="0"/>
    <x v="0"/>
    <s v="Yurt İçi"/>
    <s v="Türkiye"/>
  </r>
  <r>
    <s v="Q1"/>
    <x v="2"/>
    <x v="0"/>
    <s v="Kapalı"/>
    <s v="Loreal Türkiye Kozmetik Tic. ve San. A.Ş."/>
    <s v="QH.02.001"/>
    <s v="Quest Panorama - Yazılım Bakımı, Yaşatma ve Merkezi Destek Hizmeti"/>
    <s v="Univera - Loreal Tüketici"/>
    <x v="13"/>
    <s v="Quest"/>
    <s v="Enterprise"/>
    <n v="125868.75"/>
    <s v="TRY"/>
    <n v="1"/>
    <s v="Yıl"/>
    <n v="125868.75"/>
    <s v="TRY"/>
    <n v="0"/>
    <s v="TRY"/>
    <n v="125868.75"/>
    <s v="TRY"/>
    <n v="125868.75"/>
    <s v="TRY"/>
    <n v="1000004589"/>
    <m/>
    <m/>
    <s v="Loreal"/>
    <x v="0"/>
    <s v="Yenileme"/>
    <s v="Hizmet"/>
    <s v="Bakım ve Destek Hizmeti"/>
    <s v="Diğer"/>
    <x v="0"/>
    <x v="0"/>
    <s v="Yurt İçi"/>
    <s v="Türkiye"/>
  </r>
  <r>
    <s v="Q1"/>
    <x v="2"/>
    <x v="0"/>
    <s v="Kapalı"/>
    <s v="BROWN FORMAN İÇKİ TİC. LTD. ŞTİ."/>
    <s v="QY.02.007"/>
    <s v="Quest Panorama - Mobil Kullanıcısı Lisansı"/>
    <s v="Univera - Brown Forman"/>
    <x v="12"/>
    <s v="Quest"/>
    <s v="Enterprise"/>
    <n v="22815"/>
    <s v="TRY"/>
    <n v="25"/>
    <s v="Adet"/>
    <n v="570375"/>
    <s v="TRY"/>
    <n v="0"/>
    <s v="TRY"/>
    <n v="570375"/>
    <s v="TRY"/>
    <n v="570375"/>
    <s v="TRY"/>
    <n v="1000004482"/>
    <m/>
    <m/>
    <s v="Brown Forman"/>
    <x v="0"/>
    <s v="Yeni Satış"/>
    <s v="Lisans"/>
    <s v="Lisans Satışı"/>
    <s v="Key Account"/>
    <x v="0"/>
    <x v="0"/>
    <s v="Yurt İçi"/>
    <s v="Türkiye"/>
  </r>
  <r>
    <s v="Q1"/>
    <x v="2"/>
    <x v="0"/>
    <s v="Kapalı"/>
    <s v="Loreal Türkiye Kozmetik Tic. ve San. A.Ş."/>
    <s v="QH.03.001"/>
    <s v="Quest Panorama - Çağrı Merkezi Hizmeti"/>
    <s v="Univera - Loreal Eczane"/>
    <x v="13"/>
    <s v="Quest"/>
    <s v="Enterprise"/>
    <n v="13761.65"/>
    <s v="TRY"/>
    <n v="1"/>
    <s v="Yıl"/>
    <n v="13761.65"/>
    <s v="TRY"/>
    <n v="0"/>
    <s v="TRY"/>
    <n v="13761.65"/>
    <s v="TRY"/>
    <n v="13761.65"/>
    <s v="TRY"/>
    <n v="1000004589"/>
    <m/>
    <m/>
    <s v="Loreal"/>
    <x v="0"/>
    <s v="Yenileme"/>
    <s v="Hizmet"/>
    <s v="Çağrı Merkezi"/>
    <s v="Diğer"/>
    <x v="0"/>
    <x v="0"/>
    <s v="Yurt İçi"/>
    <s v="Türkiye"/>
  </r>
  <r>
    <s v="Q1"/>
    <x v="2"/>
    <x v="0"/>
    <s v="Kapalı"/>
    <s v="Loreal Türkiye Kozmetik Tic. ve San. A.Ş."/>
    <s v="QH.03.001"/>
    <s v="Quest Panorama - Çağrı Merkezi Hizmeti"/>
    <s v="Univera - Loreal Tüketici"/>
    <x v="13"/>
    <s v="Quest"/>
    <s v="Enterprise"/>
    <n v="13761.65"/>
    <s v="TRY"/>
    <n v="1"/>
    <s v="Yıl"/>
    <n v="13761.65"/>
    <s v="TRY"/>
    <n v="0"/>
    <s v="TRY"/>
    <n v="13761.65"/>
    <s v="TRY"/>
    <n v="13761.65"/>
    <s v="TRY"/>
    <n v="1000004589"/>
    <m/>
    <m/>
    <s v="Loreal"/>
    <x v="0"/>
    <s v="Yenileme"/>
    <s v="Hizmet"/>
    <s v="Çağrı Merkezi"/>
    <s v="Diğer"/>
    <x v="0"/>
    <x v="0"/>
    <s v="Yurt İçi"/>
    <s v="Türkiye"/>
  </r>
  <r>
    <s v="Q1"/>
    <x v="2"/>
    <x v="0"/>
    <s v="Kapalı"/>
    <s v="EVYAP SABUN YAĞ GLISERIN SAN. VE TİC.A.Ş."/>
    <s v="EY.04.002 PX"/>
    <s v="EnRoute PX-Fon Bütçe Yön. Mod. Lsns Ent"/>
    <s v="Univera - Evyap"/>
    <x v="12"/>
    <s v="Enroute"/>
    <s v="Enterprise"/>
    <n v="308499"/>
    <s v="TRY"/>
    <n v="1"/>
    <s v="Adet"/>
    <n v="308499"/>
    <s v="TRY"/>
    <n v="0"/>
    <s v="TRY"/>
    <n v="308499"/>
    <s v="TRY"/>
    <n v="308499"/>
    <s v="TRY"/>
    <n v="1000004507"/>
    <m/>
    <m/>
    <s v="Evyap"/>
    <x v="0"/>
    <s v="Yenileme"/>
    <s v="Hizmet"/>
    <s v="Bakım ve Destek Hizmeti"/>
    <s v="Diğer"/>
    <x v="0"/>
    <x v="0"/>
    <s v="Yurt İçi"/>
    <s v="Türkiye"/>
  </r>
  <r>
    <s v="Q1"/>
    <x v="2"/>
    <x v="0"/>
    <s v="Kapalı"/>
    <s v="SANİPAK SAĞLIKLI YAŞAM ÜRÜNLERİ SAN VE TİC AŞ"/>
    <s v="EY.04.012 PX"/>
    <s v="EnRoute PX-E-Dönüşüm Modül Lisansı"/>
    <s v="Univera - Eczacıbaşı Profesyonel"/>
    <x v="19"/>
    <s v="Enroute"/>
    <s v="Enterprise"/>
    <n v="8294"/>
    <s v="TRY"/>
    <n v="1"/>
    <s v="Adet"/>
    <n v="8294"/>
    <s v="TRY"/>
    <n v="0"/>
    <s v="TRY"/>
    <n v="8294"/>
    <s v="TRY"/>
    <n v="8294"/>
    <s v="TRY"/>
    <n v="1000004526"/>
    <m/>
    <m/>
    <s v="Eczacıbaşı"/>
    <x v="0"/>
    <s v="Yeni Satış"/>
    <s v="Lisans"/>
    <s v="Lisans Satışı"/>
    <s v="Key Account"/>
    <x v="0"/>
    <x v="0"/>
    <s v="Yurt İçi"/>
    <s v="Türkiye"/>
  </r>
  <r>
    <s v="Q1"/>
    <x v="2"/>
    <x v="0"/>
    <s v="Kapalı"/>
    <s v="SANİPAK SAĞLIKLI YAŞAM ÜRÜNLERİ SAN VE TİC AŞ"/>
    <s v="EH.02.018"/>
    <s v="ENROUTE PANORAMA WEBCONNECTOR BAKIM HİZM"/>
    <s v="Univera - Eczacıbaşı Girişim"/>
    <x v="19"/>
    <s v="Enroute"/>
    <s v="Web Connector"/>
    <n v="64810.61"/>
    <s v="TRY"/>
    <n v="3"/>
    <s v="Adet"/>
    <n v="194431.83"/>
    <s v="TRY"/>
    <n v="0"/>
    <s v="TRY"/>
    <n v="194431.83"/>
    <s v="TRY"/>
    <n v="194431.83"/>
    <s v="TRY"/>
    <n v="1000004529"/>
    <m/>
    <m/>
    <s v="Eczacıbaşı"/>
    <x v="0"/>
    <s v="Yenileme"/>
    <s v="Hizmet"/>
    <s v="Bakım ve Destek Hizmeti"/>
    <s v="Key Account"/>
    <x v="0"/>
    <x v="0"/>
    <s v="Yurt İçi"/>
    <s v="Türkiye"/>
  </r>
  <r>
    <s v="Q1"/>
    <x v="2"/>
    <x v="0"/>
    <s v="Kapalı"/>
    <s v="SANİPAK SAĞLIKLI YAŞAM ÜRÜNLERİ SAN VE TİC AŞ"/>
    <s v="EH.02.018"/>
    <s v="ENROUTE PANORAMA WEBCONNECTOR BAKIM HİZM"/>
    <s v="Univera - Eczacıbaşı Profesyonel"/>
    <x v="19"/>
    <s v="Enroute"/>
    <s v="Web Connector"/>
    <n v="107617.43"/>
    <s v="TRY"/>
    <n v="5"/>
    <s v="Adet"/>
    <n v="538087.15"/>
    <s v="TRY"/>
    <n v="0"/>
    <s v="TRY"/>
    <n v="538087.15"/>
    <s v="TRY"/>
    <n v="538087.15"/>
    <s v="TRY"/>
    <n v="1000004526"/>
    <m/>
    <m/>
    <s v="Eczacıbaşı"/>
    <x v="0"/>
    <s v="Yenileme"/>
    <s v="Hizmet"/>
    <s v="Bakım ve Destek Hizmeti"/>
    <s v="Key Account"/>
    <x v="0"/>
    <x v="0"/>
    <s v="Yurt İçi"/>
    <s v="Türkiye"/>
  </r>
  <r>
    <s v="Q1"/>
    <x v="2"/>
    <x v="0"/>
    <s v="Kapalı"/>
    <s v="EVYAP SABUN YAĞ GLISERIN SAN. VE TİC.A.Ş."/>
    <s v="EH.02.005"/>
    <s v="ENROUTE PANORAMA CHANNEL BALANCE MODULE - BAYİ STOK DENGELEME YAZILIM BAKIMI HİZMETİ"/>
    <s v="Univera - Evyap"/>
    <x v="12"/>
    <s v="Enroute"/>
    <s v="Enterprise"/>
    <n v="388977"/>
    <s v="TRY"/>
    <n v="1"/>
    <s v="Adet"/>
    <n v="388977"/>
    <s v="TRY"/>
    <n v="0"/>
    <s v="TRY"/>
    <n v="388977"/>
    <s v="TRY"/>
    <n v="388977"/>
    <s v="TRY"/>
    <n v="1000004507"/>
    <m/>
    <m/>
    <s v="Evyap"/>
    <x v="0"/>
    <s v="Yenileme"/>
    <s v="Hizmet"/>
    <s v="Bakım ve Destek Hizmeti"/>
    <s v="Diğer"/>
    <x v="0"/>
    <x v="0"/>
    <s v="Yurt İçi"/>
    <s v="Türkiye"/>
  </r>
  <r>
    <s v="Q1"/>
    <x v="2"/>
    <x v="0"/>
    <s v="Kapalı"/>
    <s v="Loreal Türkiye Kozmetik Tic. ve San. A.Ş."/>
    <s v="EH.02.014"/>
    <s v="ENROUTE PANORAMA BUSİNESS ANALYTİCS (QSENSE) KULLANICI LİSANSI BAKIMI"/>
    <s v="Univera - Loreal Eczane"/>
    <x v="13"/>
    <s v="Enroute"/>
    <s v="Enterprise"/>
    <n v="3052.96"/>
    <s v="EUR"/>
    <n v="1"/>
    <s v="Ay"/>
    <n v="3052.96"/>
    <s v="EUR"/>
    <n v="0"/>
    <s v="EUR"/>
    <n v="156728.28"/>
    <s v="TRY"/>
    <n v="156728.28"/>
    <s v="TRY"/>
    <n v="1000004588"/>
    <m/>
    <m/>
    <s v="Loreal"/>
    <x v="0"/>
    <s v="Yenileme"/>
    <s v="Hizmet"/>
    <s v="Bakım ve Destek Hizmeti"/>
    <s v="Diğer"/>
    <x v="0"/>
    <x v="0"/>
    <s v="Yurt İçi"/>
    <s v="Türkiye"/>
  </r>
  <r>
    <s v="Q1"/>
    <x v="2"/>
    <x v="0"/>
    <s v="Kapalı"/>
    <s v="Loreal Türkiye Kozmetik Tic. ve San. A.Ş."/>
    <s v="EH.02.014"/>
    <s v="ENROUTE PANORAMA BUSİNESS ANALYTİCS (QSENSE) KULLANICI LİSANSI BAKIMI"/>
    <s v="Univera - Loreal Tüketici"/>
    <x v="13"/>
    <s v="Enroute"/>
    <s v="Enterprise"/>
    <n v="3052.96"/>
    <s v="EUR"/>
    <n v="1"/>
    <s v="Ay"/>
    <n v="3052.96"/>
    <s v="EUR"/>
    <n v="0"/>
    <s v="EUR"/>
    <n v="156728.28"/>
    <s v="TRY"/>
    <n v="156728.28"/>
    <s v="TRY"/>
    <n v="1000004588"/>
    <m/>
    <m/>
    <s v="Loreal"/>
    <x v="0"/>
    <s v="Yenileme"/>
    <s v="Hizmet"/>
    <s v="Bakım ve Destek Hizmeti"/>
    <s v="Diğer"/>
    <x v="0"/>
    <x v="0"/>
    <s v="Yurt İçi"/>
    <s v="Türkiye"/>
  </r>
  <r>
    <s v="Q1"/>
    <x v="2"/>
    <x v="0"/>
    <s v="Kapalı"/>
    <s v="EVYAP SABUN YAĞ GLISERIN SAN. VE TİC.A.Ş."/>
    <s v="EH.02.001"/>
    <s v="EnRoute Panorama - Yazılım Bakımı, Yaşatma ve Merkezi Destek Hizmeti"/>
    <s v="Univera - Evyap"/>
    <x v="12"/>
    <s v="Enroute"/>
    <s v="Enterprise"/>
    <n v="724302"/>
    <s v="TRY"/>
    <n v="1"/>
    <s v="Yıl"/>
    <n v="724302"/>
    <s v="TRY"/>
    <n v="0"/>
    <s v="TRY"/>
    <n v="724302"/>
    <s v="TRY"/>
    <n v="724302"/>
    <s v="TRY"/>
    <n v="1000004507"/>
    <m/>
    <m/>
    <s v="Evyap"/>
    <x v="0"/>
    <s v="Yenileme"/>
    <s v="Hizmet"/>
    <s v="Bakım ve Destek Hizmeti"/>
    <s v="Diğer"/>
    <x v="0"/>
    <x v="0"/>
    <s v="Yurt İçi"/>
    <s v="Türkiye"/>
  </r>
  <r>
    <s v="Q1"/>
    <x v="2"/>
    <x v="0"/>
    <s v="Kapalı"/>
    <s v="EVYAP SABUN YAĞ GLISERIN SAN. VE TİC.A.Ş."/>
    <s v="EH.02.001"/>
    <s v="EnRoute Panorama - Yazılım Bakımı, Yaşatma ve Merkezi Destek Hizmeti"/>
    <s v="Univera - Evyap"/>
    <x v="12"/>
    <s v="Enroute"/>
    <s v="Enterprise"/>
    <n v="214608"/>
    <s v="TRY"/>
    <n v="1"/>
    <s v="Yıl"/>
    <n v="214608"/>
    <s v="TRY"/>
    <n v="0"/>
    <s v="TRY"/>
    <n v="214608"/>
    <s v="TRY"/>
    <n v="214608"/>
    <s v="TRY"/>
    <n v="1000004507"/>
    <m/>
    <m/>
    <s v="Evyap"/>
    <x v="0"/>
    <s v="Yenileme"/>
    <s v="Hizmet"/>
    <s v="Bakım ve Destek Hizmeti"/>
    <s v="Diğer"/>
    <x v="0"/>
    <x v="0"/>
    <s v="Yurt İçi"/>
    <s v="Türkiye"/>
  </r>
  <r>
    <s v="Q1"/>
    <x v="2"/>
    <x v="0"/>
    <s v="Kapalı"/>
    <s v="Loreal Türkiye Kozmetik Tic. ve San. A.Ş."/>
    <s v="EH.02.001"/>
    <s v="EnRoute Panorama - Yazılım Bakımı, Yaşatma ve Merkezi Destek Hizmeti"/>
    <s v="Univera - Loreal Eczane"/>
    <x v="13"/>
    <s v="Enroute"/>
    <s v="Enterprise"/>
    <n v="537040"/>
    <s v="TRY"/>
    <n v="1"/>
    <s v="Yıl"/>
    <n v="537040"/>
    <s v="TRY"/>
    <n v="0"/>
    <s v="TRY"/>
    <n v="537040"/>
    <s v="TRY"/>
    <n v="537040"/>
    <s v="TRY"/>
    <n v="1000004586"/>
    <m/>
    <m/>
    <s v="Loreal"/>
    <x v="0"/>
    <s v="Yenileme"/>
    <s v="Hizmet"/>
    <s v="Bakım ve Destek Hizmeti"/>
    <s v="Diğer"/>
    <x v="0"/>
    <x v="0"/>
    <s v="Yurt İçi"/>
    <s v="Türkiye"/>
  </r>
  <r>
    <s v="Q1"/>
    <x v="2"/>
    <x v="0"/>
    <s v="Kapalı"/>
    <s v="Loreal Türkiye Kozmetik Tic. ve San. A.Ş."/>
    <s v="EH.02.001"/>
    <s v="EnRoute Panorama - Yazılım Bakımı, Yaşatma ve Merkezi Destek Hizmeti"/>
    <s v="Univera - Loreal Lux"/>
    <x v="13"/>
    <s v="Enroute"/>
    <s v="Enterprise"/>
    <n v="537040"/>
    <s v="TRY"/>
    <n v="1"/>
    <s v="Yıl"/>
    <n v="537040"/>
    <s v="TRY"/>
    <n v="0"/>
    <s v="TRY"/>
    <n v="537040"/>
    <s v="TRY"/>
    <n v="537040"/>
    <s v="TRY"/>
    <n v="1000004586"/>
    <m/>
    <m/>
    <s v="Loreal"/>
    <x v="0"/>
    <s v="Yenileme"/>
    <s v="Hizmet"/>
    <s v="Bakım ve Destek Hizmeti"/>
    <s v="Diğer"/>
    <x v="0"/>
    <x v="0"/>
    <s v="Yurt İçi"/>
    <s v="Türkiye"/>
  </r>
  <r>
    <s v="Q1"/>
    <x v="2"/>
    <x v="0"/>
    <s v="Kapalı"/>
    <s v="Loreal Türkiye Kozmetik Tic. ve San. A.Ş."/>
    <s v="EH.02.001"/>
    <s v="EnRoute Panorama - Yazılım Bakımı, Yaşatma ve Merkezi Destek Hizmeti"/>
    <s v="Univera - Loreal Tüketici"/>
    <x v="13"/>
    <s v="Enroute"/>
    <s v="Enterprise"/>
    <n v="537040"/>
    <s v="TRY"/>
    <n v="1"/>
    <s v="Yıl"/>
    <n v="537040"/>
    <s v="TRY"/>
    <n v="0"/>
    <s v="TRY"/>
    <n v="537040"/>
    <s v="TRY"/>
    <n v="537040"/>
    <s v="TRY"/>
    <n v="1000004586"/>
    <m/>
    <m/>
    <s v="Loreal"/>
    <x v="0"/>
    <s v="Yenileme"/>
    <s v="Hizmet"/>
    <s v="Bakım ve Destek Hizmeti"/>
    <s v="Diğer"/>
    <x v="0"/>
    <x v="0"/>
    <s v="Yurt İçi"/>
    <s v="Türkiye"/>
  </r>
  <r>
    <s v="Q1"/>
    <x v="2"/>
    <x v="0"/>
    <s v="Kapalı"/>
    <s v="ROYAL CANIN TURKEY EVCİL HAYVAN ÜRÜNLERİ TİC. LTD. ŞTİ."/>
    <s v="EH.02.001"/>
    <s v="EnRoute Panorama - Yazılım Bakımı, Yaşatma ve Merkezi Destek Hizmeti"/>
    <s v="Univera - Royal Canin"/>
    <x v="12"/>
    <s v="Enroute"/>
    <s v="Enterprise"/>
    <n v="5390"/>
    <s v="TRY"/>
    <n v="1"/>
    <s v="Yıl"/>
    <n v="5390"/>
    <s v="TRY"/>
    <n v="0"/>
    <s v="TRY"/>
    <n v="5390"/>
    <s v="TRY"/>
    <n v="5390"/>
    <s v="TRY"/>
    <n v="1000004485"/>
    <m/>
    <m/>
    <s v="Royal Canin"/>
    <x v="0"/>
    <s v="Yeni Satış"/>
    <s v="Hizmet"/>
    <s v="Bakım ve Destek Hizmeti"/>
    <s v="Diğer"/>
    <x v="0"/>
    <x v="0"/>
    <s v="Yurt İçi"/>
    <s v="Türkiye"/>
  </r>
  <r>
    <s v="Q1"/>
    <x v="2"/>
    <x v="0"/>
    <s v="Kapalı"/>
    <s v="SANİPAK SAĞLIKLI YAŞAM ÜRÜNLERİ SAN VE TİC AŞ"/>
    <s v="EH.02.001"/>
    <s v="EnRoute Panorama - Yazılım Bakımı, Yaşatma ve Merkezi Destek Hizmeti"/>
    <s v="Univera - Eczacıbaşı Girişim"/>
    <x v="19"/>
    <s v="Enroute"/>
    <s v="Enterprise"/>
    <n v="545792.47"/>
    <s v="TRY"/>
    <n v="1"/>
    <s v="Yıl"/>
    <n v="545792.47"/>
    <s v="TRY"/>
    <n v="0"/>
    <s v="TRY"/>
    <n v="545792.47"/>
    <s v="TRY"/>
    <n v="545792.47"/>
    <s v="TRY"/>
    <n v="1000004529"/>
    <m/>
    <m/>
    <s v="Eczacıbaşı"/>
    <x v="0"/>
    <s v="Yenileme"/>
    <s v="Hizmet"/>
    <s v="Bakım ve Destek Hizmeti"/>
    <s v="Key Account"/>
    <x v="0"/>
    <x v="0"/>
    <s v="Yurt İçi"/>
    <s v="Türkiye"/>
  </r>
  <r>
    <s v="Q1"/>
    <x v="2"/>
    <x v="0"/>
    <s v="Kapalı"/>
    <s v="SANİPAK SAĞLIKLI YAŞAM ÜRÜNLERİ SAN VE TİC AŞ"/>
    <s v="EH.02.001"/>
    <s v="EnRoute Panorama - Yazılım Bakımı, Yaşatma ve Merkezi Destek Hizmeti"/>
    <s v="Univera - Eczacıbaşı Profesyonel"/>
    <x v="19"/>
    <s v="Enroute"/>
    <s v="Enterprise"/>
    <n v="263906.52"/>
    <s v="TRY"/>
    <n v="1"/>
    <s v="Yıl"/>
    <n v="263906.52"/>
    <s v="TRY"/>
    <n v="0"/>
    <s v="TRY"/>
    <n v="263906.52"/>
    <s v="TRY"/>
    <n v="263906.52"/>
    <s v="TRY"/>
    <n v="1000004526"/>
    <m/>
    <m/>
    <s v="Eczacıbaşı"/>
    <x v="0"/>
    <s v="Yenileme"/>
    <s v="Hizmet"/>
    <s v="Bakım ve Destek Hizmeti"/>
    <s v="Key Account"/>
    <x v="0"/>
    <x v="0"/>
    <s v="Yurt İçi"/>
    <s v="Türkiye"/>
  </r>
  <r>
    <s v="Q1"/>
    <x v="2"/>
    <x v="0"/>
    <s v="Kapalı"/>
    <s v="Şenpiliç Gıda Sanayi A.Ş."/>
    <s v="EH.02.001"/>
    <s v="EnRoute Panorama - Yazılım Bakımı, Yaşatma ve Merkezi Destek Hizmeti"/>
    <s v="Univera - Şen Piliç"/>
    <x v="19"/>
    <s v="Enroute"/>
    <s v="Enterprise"/>
    <n v="2115669.54"/>
    <s v="TRY"/>
    <n v="1"/>
    <s v="Yıl"/>
    <n v="2115669.54"/>
    <s v="TRY"/>
    <n v="0"/>
    <s v="TRY"/>
    <n v="2115669.54"/>
    <s v="TRY"/>
    <n v="2115669.54"/>
    <s v="TRY"/>
    <n v="1000004452"/>
    <d v="2026-01-31T00:00:00"/>
    <m/>
    <s v="Şen Piliç"/>
    <x v="0"/>
    <s v="Yenileme"/>
    <s v="Hizmet"/>
    <s v="Bakım ve Destek Hizmeti"/>
    <s v="Key Account"/>
    <x v="0"/>
    <x v="0"/>
    <s v="Yurt İçi"/>
    <s v="Türkiye"/>
  </r>
  <r>
    <s v="Q1"/>
    <x v="2"/>
    <x v="0"/>
    <s v="Kapalı"/>
    <s v="TURKIYE SISE VE CAM FABRIKALARI A.S."/>
    <s v="EH.02.001"/>
    <s v="EnRoute Panorama - Yazılım Bakımı, Yaşatma ve Merkezi Destek Hizmeti"/>
    <s v="Univera - Paşabahçe"/>
    <x v="18"/>
    <s v="Enroute"/>
    <s v="Enterprise"/>
    <n v="55173"/>
    <s v="TRY"/>
    <n v="1"/>
    <s v="Yıl"/>
    <n v="55173"/>
    <s v="TRY"/>
    <n v="0"/>
    <s v="TRY"/>
    <n v="55173"/>
    <s v="TRY"/>
    <n v="55173"/>
    <s v="TRY"/>
    <n v="1000004580"/>
    <m/>
    <m/>
    <s v="Şişecam"/>
    <x v="0"/>
    <s v="Yenileme"/>
    <s v="Hizmet"/>
    <s v="Bakım ve Destek Hizmeti"/>
    <s v="Diğer"/>
    <x v="0"/>
    <x v="0"/>
    <s v="Yurt İçi"/>
    <s v="Türkiye"/>
  </r>
  <r>
    <s v="Q1"/>
    <x v="2"/>
    <x v="0"/>
    <s v="Kapalı"/>
    <s v="ESFA LOJİSTİK VE DİJİTAL MAĞZACILIK A.Ş"/>
    <s v="EH.01.001"/>
    <s v="EnRoute Panorama - Proje ve Ürün Yönetimi Danışmanlığı Hizmeti"/>
    <s v="Univera - Kent Gıda"/>
    <x v="12"/>
    <s v="Enroute"/>
    <s v="Enterprise"/>
    <n v="24500"/>
    <s v="TRY"/>
    <n v="3"/>
    <s v="K/Gün"/>
    <n v="73500"/>
    <s v="TRY"/>
    <n v="11025"/>
    <s v="TRY"/>
    <n v="62475"/>
    <s v="TRY"/>
    <n v="62475"/>
    <s v="TRY"/>
    <n v="1000004480"/>
    <m/>
    <m/>
    <s v="Mondelez"/>
    <x v="0"/>
    <s v="Yeni Satış"/>
    <s v="Hizmet"/>
    <s v="Proje Yönetimi ve Danışmanlık"/>
    <s v="Key Account"/>
    <x v="0"/>
    <x v="0"/>
    <s v="Yurt İçi"/>
    <s v="Türkiye"/>
  </r>
  <r>
    <s v="Q1"/>
    <x v="2"/>
    <x v="0"/>
    <s v="Kapalı"/>
    <s v="ROYAL CANIN TURKEY EVCİL HAYVAN ÜRÜNLERİ TİC. LTD. ŞTİ."/>
    <s v="EYS.01.014"/>
    <s v="EnRoute Panorama - Platform Back Office Kullanıcı Lisansı"/>
    <s v="Univera - Royal Canin"/>
    <x v="12"/>
    <s v="Enroute"/>
    <s v="Standart"/>
    <n v="24500"/>
    <s v="TRY"/>
    <n v="3"/>
    <s v="Adet"/>
    <n v="73500"/>
    <s v="TRY"/>
    <n v="0"/>
    <s v="TRY"/>
    <n v="73500"/>
    <s v="TRY"/>
    <n v="73500"/>
    <s v="TRY"/>
    <n v="1000004485"/>
    <m/>
    <m/>
    <s v="Royal Canin"/>
    <x v="0"/>
    <s v="Yeni Satış"/>
    <s v="Lisans"/>
    <s v="Lisans Satışı"/>
    <s v="Diğer"/>
    <x v="0"/>
    <x v="0"/>
    <s v="Yurt İçi"/>
    <s v="Türkiye"/>
  </r>
  <r>
    <s v="Q1"/>
    <x v="2"/>
    <x v="0"/>
    <s v="Kapalı"/>
    <s v="SANİPAK SAĞLIKLI YAŞAM ÜRÜNLERİ SAN VE TİC AŞ"/>
    <s v="EYS.02.033"/>
    <s v="EnRoute Panorama - Mobil Kullanıcı Lisansı"/>
    <s v="Univera - Eczacıbaşı Profesyonel"/>
    <x v="19"/>
    <s v="Enroute"/>
    <s v="Standart"/>
    <n v="2645.5"/>
    <s v="TRY"/>
    <n v="3"/>
    <s v="Adet"/>
    <n v="7936.5"/>
    <s v="TRY"/>
    <n v="0"/>
    <s v="TRY"/>
    <n v="7936.5"/>
    <s v="TRY"/>
    <n v="7936.5"/>
    <s v="TRY"/>
    <n v="1000004526"/>
    <m/>
    <m/>
    <s v="Eczacıbaşı"/>
    <x v="0"/>
    <s v="Yeni Satış"/>
    <s v="Lisans"/>
    <s v="Lisans Satışı"/>
    <s v="Key Account"/>
    <x v="0"/>
    <x v="0"/>
    <s v="Yurt İçi"/>
    <s v="Türkiye"/>
  </r>
  <r>
    <s v="Q1"/>
    <x v="2"/>
    <x v="0"/>
    <s v="Kapalı"/>
    <s v="SANİPAK SAĞLIKLI YAŞAM ÜRÜNLERİ SAN VE TİC AŞ"/>
    <s v="EH.01.003"/>
    <s v="EnRoute Panorama - Kurulum ve Eğitim Hizmeti"/>
    <s v="Univera - Eczacıbaşı Profesyonel"/>
    <x v="19"/>
    <s v="Enroute"/>
    <s v="Enterprise"/>
    <n v="25200"/>
    <s v="TRY"/>
    <n v="1"/>
    <s v="K/Gün"/>
    <n v="25200"/>
    <s v="TRY"/>
    <n v="0"/>
    <s v="TRY"/>
    <n v="25200"/>
    <s v="TRY"/>
    <n v="25200"/>
    <s v="TRY"/>
    <n v="1000004534"/>
    <m/>
    <m/>
    <s v="Eczacıbaşı"/>
    <x v="0"/>
    <s v="Yeni Satış"/>
    <s v="Hizmet"/>
    <s v="Kurulum ve Eğitim"/>
    <s v="Key Account"/>
    <x v="0"/>
    <x v="0"/>
    <s v="Yurt İçi"/>
    <s v="Türkiye"/>
  </r>
  <r>
    <s v="Q1"/>
    <x v="2"/>
    <x v="0"/>
    <s v="Kapalı"/>
    <s v="Loreal Türkiye Kozmetik Tic. ve San. A.Ş."/>
    <s v="EH.06.001"/>
    <s v="EnRoute Panorama - Hosting Hizmeti"/>
    <s v="Univera - Loreal"/>
    <x v="13"/>
    <s v="Hosting"/>
    <s v="Enroute"/>
    <n v="215833.33"/>
    <s v="TRY"/>
    <n v="3"/>
    <s v="Yıl"/>
    <n v="647500"/>
    <s v="TRY"/>
    <n v="0"/>
    <s v="TRY"/>
    <n v="647500"/>
    <s v="TRY"/>
    <n v="647500"/>
    <s v="TRY"/>
    <n v="1000004592"/>
    <m/>
    <m/>
    <s v="Loreal"/>
    <x v="0"/>
    <s v="Yenileme"/>
    <s v="Hizmet"/>
    <s v="Hosting"/>
    <s v="Diğer"/>
    <x v="0"/>
    <x v="0"/>
    <s v="Yurt İçi"/>
    <s v="Türkiye"/>
  </r>
  <r>
    <s v="Q1"/>
    <x v="2"/>
    <x v="0"/>
    <s v="Kapalı"/>
    <s v="SANİPAK SAĞLIKLI YAŞAM ÜRÜNLERİ SAN VE TİC AŞ"/>
    <s v="EY.01.025"/>
    <s v="EnRoute Panorama - Dağıtım Kanalı &quot;Web Connector&quot; Web Service Lisansı"/>
    <s v="Univera - Eczacıbaşı Girişim"/>
    <x v="19"/>
    <s v="Enroute"/>
    <s v="Enterprise"/>
    <n v="12397"/>
    <s v="TRY"/>
    <n v="2"/>
    <s v="Adet"/>
    <n v="24794"/>
    <s v="TRY"/>
    <n v="0"/>
    <s v="TRY"/>
    <n v="24794"/>
    <s v="TRY"/>
    <n v="24794"/>
    <s v="TRY"/>
    <n v="1000004529"/>
    <m/>
    <m/>
    <s v="Eczacıbaşı"/>
    <x v="0"/>
    <s v="Yeni Satış"/>
    <s v="Lisans"/>
    <s v="Lisans Satışı"/>
    <s v="Key Account"/>
    <x v="0"/>
    <x v="0"/>
    <s v="Yurt İçi"/>
    <s v="Türkiye"/>
  </r>
  <r>
    <s v="Q1"/>
    <x v="2"/>
    <x v="0"/>
    <s v="Kapalı"/>
    <s v="SANİPAK SAĞLIKLI YAŞAM ÜRÜNLERİ SAN VE TİC AŞ"/>
    <s v="EYS.01.025"/>
    <s v="EnRoute Panorama - Dağıtım Kanalı &quot;Web Connector&quot; Web Service Lisansı"/>
    <s v="Univera - Eczacıbaşı Profesyonel"/>
    <x v="19"/>
    <s v="Enroute"/>
    <s v="Standart"/>
    <n v="14014"/>
    <s v="TRY"/>
    <n v="1"/>
    <s v="Adet"/>
    <n v="14014"/>
    <s v="TRY"/>
    <n v="0"/>
    <s v="TRY"/>
    <n v="14014"/>
    <s v="TRY"/>
    <n v="14014"/>
    <s v="TRY"/>
    <n v="1000004526"/>
    <m/>
    <m/>
    <s v="Eczacıbaşı"/>
    <x v="0"/>
    <s v="Yeni Satış"/>
    <s v="Lisans"/>
    <s v="Lisans Satışı"/>
    <s v="Key Account"/>
    <x v="0"/>
    <x v="0"/>
    <s v="Yurt İçi"/>
    <s v="Türkiye"/>
  </r>
  <r>
    <s v="Q1"/>
    <x v="2"/>
    <x v="0"/>
    <s v="Kapalı"/>
    <s v="ESFA LOJİSTİK VE DİJİTAL MAĞZACILIK A.Ş"/>
    <s v="EY.01.011"/>
    <s v="EnRoute Panorama - Dağıtım Kanalı &quot;Web Connector&quot; 3rd Party Entegrarasyon Uygulama Lisansı"/>
    <s v="Univera - Kent Gıda"/>
    <x v="12"/>
    <s v="Enroute"/>
    <s v="Enterprise"/>
    <n v="32500"/>
    <s v="TRY"/>
    <n v="1"/>
    <s v="Adet"/>
    <n v="32500"/>
    <s v="TRY"/>
    <n v="1625"/>
    <s v="TRY"/>
    <n v="30875"/>
    <s v="TRY"/>
    <n v="30875"/>
    <s v="TRY"/>
    <n v="1000004480"/>
    <m/>
    <m/>
    <s v="Mondelez"/>
    <x v="0"/>
    <s v="Yeni Satış"/>
    <s v="Lisans"/>
    <s v="Lisans Satışı"/>
    <s v="Key Account"/>
    <x v="0"/>
    <x v="0"/>
    <s v="Yurt İçi"/>
    <s v="Türkiye"/>
  </r>
  <r>
    <s v="Q1"/>
    <x v="2"/>
    <x v="0"/>
    <s v="Kapalı"/>
    <s v="EVYAP SABUN YAĞ GLISERIN SAN. VE TİC.A.Ş."/>
    <s v="EH.03.001"/>
    <s v="EnRoute Panorama - Çağrı Merkezi Hizmeti (MSD)"/>
    <s v="Univera - Evyap"/>
    <x v="12"/>
    <s v="Enroute"/>
    <s v="Enterprise"/>
    <n v="17146.740000000002"/>
    <s v="TRY"/>
    <n v="35"/>
    <s v="Yıl"/>
    <n v="600135.9"/>
    <s v="TRY"/>
    <n v="0"/>
    <s v="TRY"/>
    <n v="600135.9"/>
    <s v="TRY"/>
    <n v="0"/>
    <s v="TRY"/>
    <n v="1000004507"/>
    <m/>
    <m/>
    <s v="Evyap"/>
    <x v="0"/>
    <s v="Yenileme"/>
    <s v="Hizmet"/>
    <s v="Çağrı Merkezi"/>
    <s v="Diğer"/>
    <x v="0"/>
    <x v="0"/>
    <s v="Yurt İçi"/>
    <s v="Türkiye"/>
  </r>
  <r>
    <s v="Q1"/>
    <x v="2"/>
    <x v="0"/>
    <s v="Kapalı"/>
    <s v="Loreal Türkiye Kozmetik Tic. ve San. A.Ş."/>
    <s v="EH.03.001"/>
    <s v="EnRoute Panorama - Çağrı Merkezi Hizmeti (MSD)"/>
    <s v="Univera - Loreal Eczane"/>
    <x v="13"/>
    <s v="Enroute"/>
    <s v="Enterprise"/>
    <n v="402780"/>
    <s v="TRY"/>
    <n v="1"/>
    <s v="Yıl"/>
    <n v="402780"/>
    <s v="TRY"/>
    <n v="0"/>
    <s v="TRY"/>
    <n v="402780"/>
    <s v="TRY"/>
    <n v="402780"/>
    <s v="TRY"/>
    <n v="1000004587"/>
    <m/>
    <m/>
    <s v="Loreal"/>
    <x v="0"/>
    <s v="Yenileme"/>
    <s v="Hizmet"/>
    <s v="Çağrı Merkezi"/>
    <s v="Diğer"/>
    <x v="0"/>
    <x v="0"/>
    <s v="Yurt İçi"/>
    <s v="Türkiye"/>
  </r>
  <r>
    <s v="Q1"/>
    <x v="2"/>
    <x v="0"/>
    <s v="Kapalı"/>
    <s v="Loreal Türkiye Kozmetik Tic. ve San. A.Ş."/>
    <s v="EH.03.001"/>
    <s v="EnRoute Panorama - Çağrı Merkezi Hizmeti (MSD)"/>
    <s v="Univera - Loreal Kuaför"/>
    <x v="13"/>
    <s v="Enroute"/>
    <s v="Enterprise"/>
    <n v="402780"/>
    <s v="TRY"/>
    <n v="1"/>
    <s v="Yıl"/>
    <n v="402780"/>
    <s v="TRY"/>
    <n v="0"/>
    <s v="TRY"/>
    <n v="402780"/>
    <s v="TRY"/>
    <n v="402780"/>
    <s v="TRY"/>
    <n v="1000004587"/>
    <m/>
    <m/>
    <s v="Loreal"/>
    <x v="0"/>
    <s v="Yenileme"/>
    <s v="Hizmet"/>
    <s v="Çağrı Merkezi"/>
    <s v="Diğer"/>
    <x v="0"/>
    <x v="0"/>
    <s v="Yurt İçi"/>
    <s v="Türkiye"/>
  </r>
  <r>
    <s v="Q1"/>
    <x v="2"/>
    <x v="0"/>
    <s v="Kapalı"/>
    <s v="Loreal Türkiye Kozmetik Tic. ve San. A.Ş."/>
    <s v="EH.03.001"/>
    <s v="EnRoute Panorama - Çağrı Merkezi Hizmeti (MSD)"/>
    <s v="Univera - Loreal Kuaför"/>
    <x v="13"/>
    <s v="Enroute"/>
    <s v="Enterprise"/>
    <n v="402780"/>
    <s v="TRY"/>
    <n v="1"/>
    <s v="Yıl"/>
    <n v="402780"/>
    <s v="TRY"/>
    <n v="0"/>
    <s v="TRY"/>
    <n v="402780"/>
    <s v="TRY"/>
    <n v="402780"/>
    <s v="TRY"/>
    <n v="1000004587"/>
    <m/>
    <m/>
    <s v="Loreal"/>
    <x v="0"/>
    <s v="Yenileme"/>
    <s v="Hizmet"/>
    <s v="Çağrı Merkezi"/>
    <s v="Diğer"/>
    <x v="0"/>
    <x v="0"/>
    <s v="Yurt İçi"/>
    <s v="Türkiye"/>
  </r>
  <r>
    <s v="Q1"/>
    <x v="2"/>
    <x v="0"/>
    <s v="Kapalı"/>
    <s v="SANİPAK SAĞLIKLI YAŞAM ÜRÜNLERİ SAN VE TİC AŞ"/>
    <s v="EH.03.001"/>
    <s v="EnRoute Panorama - Çağrı Merkezi Hizmeti (MSD)"/>
    <s v="Univera - Eczacıbaşı Girişim"/>
    <x v="19"/>
    <s v="Enroute"/>
    <s v="Enterprise"/>
    <n v="14831.15"/>
    <s v="TRY"/>
    <n v="14"/>
    <s v="Yıl"/>
    <n v="207636.1"/>
    <s v="TRY"/>
    <n v="0"/>
    <s v="TRY"/>
    <n v="207636.1"/>
    <s v="TRY"/>
    <n v="207636.1"/>
    <s v="TRY"/>
    <n v="1000004529"/>
    <m/>
    <m/>
    <s v="Eczacıbaşı"/>
    <x v="0"/>
    <s v="Yenileme"/>
    <s v="Hizmet"/>
    <s v="Çağrı Merkezi"/>
    <s v="Key Account"/>
    <x v="0"/>
    <x v="0"/>
    <s v="Yurt İçi"/>
    <s v="Türkiye"/>
  </r>
  <r>
    <s v="Q1"/>
    <x v="2"/>
    <x v="0"/>
    <s v="Kapalı"/>
    <s v="SANİPAK SAĞLIKLI YAŞAM ÜRÜNLERİ SAN VE TİC AŞ"/>
    <s v="EH.03.001"/>
    <s v="EnRoute Panorama - Çağrı Merkezi Hizmeti (MSD)"/>
    <s v="Univera - Eczacıbaşı Profesyonel"/>
    <x v="19"/>
    <s v="Enroute"/>
    <s v="Enterprise"/>
    <n v="25075.32"/>
    <s v="TRY"/>
    <n v="13"/>
    <s v="Yıl"/>
    <n v="325979.15999999997"/>
    <s v="TRY"/>
    <n v="0"/>
    <s v="TRY"/>
    <n v="325979.15999999997"/>
    <s v="TRY"/>
    <n v="325979.15999999997"/>
    <s v="TRY"/>
    <n v="1000004526"/>
    <m/>
    <m/>
    <s v="Eczacıbaşı"/>
    <x v="0"/>
    <s v="Yenileme"/>
    <s v="Hizmet"/>
    <s v="Çağrı Merkezi"/>
    <s v="Key Account"/>
    <x v="0"/>
    <x v="0"/>
    <s v="Yurt İçi"/>
    <s v="Türkiye"/>
  </r>
  <r>
    <s v="Q1"/>
    <x v="2"/>
    <x v="0"/>
    <s v="Kapalı"/>
    <s v="Şenpiliç Gıda Sanayi A.Ş."/>
    <s v="EH.03.001"/>
    <s v="EnRoute Panorama - Çağrı Merkezi Hizmeti (MSD)"/>
    <s v="Univera - Şen Piliç"/>
    <x v="19"/>
    <s v="Enroute"/>
    <s v="Enterprise"/>
    <n v="12478"/>
    <s v="TRY"/>
    <n v="119"/>
    <s v="Yıl"/>
    <n v="1484882"/>
    <s v="TRY"/>
    <n v="0"/>
    <s v="TRY"/>
    <n v="1484882"/>
    <s v="TRY"/>
    <n v="1484882"/>
    <s v="TRY"/>
    <n v="1000004452"/>
    <d v="2026-01-31T00:00:00"/>
    <m/>
    <s v="Şen Piliç"/>
    <x v="0"/>
    <s v="Yenileme"/>
    <s v="Hizmet"/>
    <s v="Çağrı Merkezi"/>
    <s v="Key Account"/>
    <x v="0"/>
    <x v="0"/>
    <s v="Yurt İçi"/>
    <s v="Türkiye"/>
  </r>
  <r>
    <s v="Q1"/>
    <x v="2"/>
    <x v="0"/>
    <s v="Kapalı"/>
    <s v="SANİPAK SAĞLIKLI YAŞAM ÜRÜNLERİ SAN VE TİC AŞ"/>
    <s v="EH.03.008"/>
    <s v="EnRoute Panorama - Çağrı Merkezi Hizmeti (DDI / OutSource)"/>
    <s v="Univera - Eczacıbaşı Girişim"/>
    <x v="19"/>
    <s v="Enroute"/>
    <s v="Enterprise"/>
    <n v="40736.68"/>
    <s v="TRY"/>
    <n v="6"/>
    <s v="Yıl"/>
    <n v="244420.08"/>
    <s v="TRY"/>
    <n v="0"/>
    <s v="TRY"/>
    <n v="244420.08"/>
    <s v="TRY"/>
    <n v="244420.08"/>
    <s v="TRY"/>
    <n v="1000004529"/>
    <m/>
    <m/>
    <s v="Eczacıbaşı"/>
    <x v="0"/>
    <s v="Yenileme"/>
    <s v="Hizmet"/>
    <s v="Çağrı Merkezi"/>
    <s v="Key Account"/>
    <x v="0"/>
    <x v="0"/>
    <s v="Yurt İçi"/>
    <s v="Türkiye"/>
  </r>
  <r>
    <s v="Q1"/>
    <x v="2"/>
    <x v="0"/>
    <s v="Kapalı"/>
    <s v="SANİPAK SAĞLIKLI YAŞAM ÜRÜNLERİ SAN VE TİC AŞ"/>
    <s v="EH.03.008"/>
    <s v="EnRoute Panorama - Çağrı Merkezi Hizmeti (DDI / OutSource)"/>
    <s v="Univera - Eczacıbaşı Profesyonel"/>
    <x v="19"/>
    <s v="Enroute"/>
    <s v="Enterprise"/>
    <n v="12053.01"/>
    <s v="TRY"/>
    <n v="10"/>
    <s v="Yıl"/>
    <n v="120530.1"/>
    <s v="TRY"/>
    <n v="0"/>
    <s v="TRY"/>
    <n v="120530.1"/>
    <s v="TRY"/>
    <n v="120530.1"/>
    <s v="TRY"/>
    <n v="1000004526"/>
    <m/>
    <m/>
    <s v="Eczacıbaşı"/>
    <x v="0"/>
    <s v="Yenileme"/>
    <s v="Hizmet"/>
    <s v="Çağrı Merkezi"/>
    <s v="Key Account"/>
    <x v="0"/>
    <x v="0"/>
    <s v="Yurt İçi"/>
    <s v="Türkiye"/>
  </r>
  <r>
    <s v="Q1"/>
    <x v="2"/>
    <x v="1"/>
    <s v="Kapalı"/>
    <s v="Shell &amp; Turcas Petrol A.Ş."/>
    <s v="OH.02.001"/>
    <s v="Outsource Yazılım Bakımı Hizmeti"/>
    <s v="Univera - Shell Bee"/>
    <x v="13"/>
    <s v="Enroute"/>
    <s v="Outsource - Hizmet"/>
    <n v="307725"/>
    <s v="TRY"/>
    <n v="1"/>
    <s v="Yıl"/>
    <n v="307725"/>
    <s v="TRY"/>
    <s v="-"/>
    <s v="TRY"/>
    <n v="307725"/>
    <s v="TRY"/>
    <n v="307725"/>
    <s v="TRY"/>
    <n v="1000004442"/>
    <m/>
    <m/>
    <s v="Shell"/>
    <x v="0"/>
    <s v="Yenileme"/>
    <s v="Hizmet"/>
    <s v="Bakım ve Destek Hizmeti"/>
    <s v="Diğer"/>
    <x v="0"/>
    <x v="0"/>
    <s v="Yurt İçi"/>
    <s v="Türkiye"/>
  </r>
  <r>
    <s v="Q1"/>
    <x v="2"/>
    <x v="1"/>
    <s v="Kapalı"/>
    <s v="KOROPLAST TEMİZLİK AMBALAJ ÜRÜNLERİ SAN. VE DIŞ TİC.A.Ş."/>
    <s v="EY.03.001"/>
    <s v="ENROUTE PANORAMA PAAS LİSANSI (KİRALAMA HİZMETİ)"/>
    <s v="Univera - Koroplast"/>
    <x v="19"/>
    <s v="Enroute"/>
    <s v="Enterprise"/>
    <n v="123397.3"/>
    <s v="TRY"/>
    <n v="1"/>
    <s v="Adet"/>
    <n v="123397.3"/>
    <s v="TRY"/>
    <s v="-"/>
    <s v="TRY"/>
    <n v="123397.25"/>
    <s v="TRY"/>
    <n v="123397.3"/>
    <s v="TRY"/>
    <n v="1000004447"/>
    <m/>
    <m/>
    <s v="Koroplast"/>
    <x v="0"/>
    <s v="Yenileme"/>
    <s v="Lisans"/>
    <s v="Lisans Kiralama"/>
    <s v="Diğer"/>
    <x v="0"/>
    <x v="0"/>
    <s v="Yurt İçi"/>
    <s v="Türkiye"/>
  </r>
  <r>
    <s v="Q1"/>
    <x v="2"/>
    <x v="1"/>
    <s v="Kapalı"/>
    <s v="PERNOD RICARD İSTANBUL İÇ VE DIŞ TİC. LTD. ŞTİ"/>
    <s v="EH.03.003"/>
    <s v="EnRoute Panorama - Uzman Destek Hizmeti"/>
    <s v="Univera - Pernod Ricard"/>
    <x v="13"/>
    <s v="Enroute"/>
    <s v="Enterprise"/>
    <n v="200000"/>
    <s v="TRY"/>
    <n v="1"/>
    <s v="Ay"/>
    <n v="200000"/>
    <s v="TRY"/>
    <s v="-"/>
    <s v="TRY"/>
    <n v="200000"/>
    <s v="TRY"/>
    <n v="200000"/>
    <s v="TRY"/>
    <n v="1000004440"/>
    <m/>
    <m/>
    <s v="Pernod Ricard"/>
    <x v="0"/>
    <s v="Yenileme"/>
    <s v="Hizmet"/>
    <s v="Uzman Destek Hizmeti"/>
    <s v="Key Account"/>
    <x v="0"/>
    <x v="0"/>
    <s v="Yurt İçi"/>
    <s v="Türkiye"/>
  </r>
  <r>
    <s v="Q1"/>
    <x v="2"/>
    <x v="1"/>
    <s v="Kapalı"/>
    <s v="La Lorraine Unlu Mamülleri Tic. San. A.Ş."/>
    <s v="EH.06.001"/>
    <s v="EnRoute Panorama - Hosting Hizmeti"/>
    <s v="Univera - La Lorraine"/>
    <x v="13"/>
    <s v="Hosting"/>
    <s v="Enroute"/>
    <n v="101643.5"/>
    <s v="TRY"/>
    <n v="1"/>
    <s v="Yıl"/>
    <n v="101643.5"/>
    <s v="TRY"/>
    <s v="-"/>
    <s v="TRY"/>
    <n v="101643.52"/>
    <s v="TRY"/>
    <n v="101643.5"/>
    <s v="TRY"/>
    <n v="1000004448"/>
    <m/>
    <m/>
    <s v="La Lorraine"/>
    <x v="0"/>
    <s v="Yenileme"/>
    <s v="Hizmet"/>
    <s v="Hosting"/>
    <s v="Diğer"/>
    <x v="0"/>
    <x v="0"/>
    <s v="Yurt İçi"/>
    <s v="Türkiye"/>
  </r>
  <r>
    <s v="Q1"/>
    <x v="2"/>
    <x v="1"/>
    <s v="Kapalı"/>
    <s v="PERNOD RICARD İSTANBUL İÇ VE DIŞ TİC. LTD. ŞTİ"/>
    <s v="EH.06.001"/>
    <s v="EnRoute Panorama - Hosting Hizmeti"/>
    <s v="Univera - Pernod Ricard"/>
    <x v="13"/>
    <s v="Hosting"/>
    <s v="Enroute"/>
    <n v="305232.40000000002"/>
    <s v="TRY"/>
    <n v="1"/>
    <s v="Yıl"/>
    <n v="305232.40000000002"/>
    <s v="TRY"/>
    <s v="-"/>
    <s v="TRY"/>
    <n v="305232.42"/>
    <s v="TRY"/>
    <n v="305232.40000000002"/>
    <s v="TRY"/>
    <n v="1000004441"/>
    <m/>
    <m/>
    <s v="Pernod Ricard"/>
    <x v="0"/>
    <s v="Yenileme"/>
    <s v="Hizmet"/>
    <s v="Hosting"/>
    <s v="Key Account"/>
    <x v="0"/>
    <x v="0"/>
    <s v="Yurt İçi"/>
    <s v="Türkiye"/>
  </r>
  <r>
    <s v="Q1"/>
    <x v="2"/>
    <x v="1"/>
    <s v="Kapalı"/>
    <s v="PERRİGO KİŞİSEL BAKIM ÜRÜNLERİ SAN. VE TİC. LTD.ŞTİ"/>
    <s v="EH.06.001"/>
    <s v="EnRoute Panorama - Hosting Hizmeti"/>
    <s v="Univera - Omega Pharma"/>
    <x v="19"/>
    <s v="Hosting"/>
    <s v="Enroute"/>
    <n v="88887.3"/>
    <s v="TRY"/>
    <n v="1"/>
    <s v="Yıl"/>
    <n v="88887.3"/>
    <s v="TRY"/>
    <s v="-"/>
    <s v="TRY"/>
    <n v="88887.32"/>
    <s v="TRY"/>
    <n v="88887.3"/>
    <s v="TRY"/>
    <n v="1000004446"/>
    <m/>
    <m/>
    <s v="Perrigo"/>
    <x v="0"/>
    <s v="Yenileme"/>
    <s v="Hizmet"/>
    <s v="Hosting"/>
    <s v="Diğer"/>
    <x v="0"/>
    <x v="0"/>
    <s v="Yurt İçi"/>
    <s v="Türkiye"/>
  </r>
  <r>
    <s v="Q1"/>
    <x v="2"/>
    <x v="1"/>
    <s v="Kapalı"/>
    <s v="WEITNAUER DIŞ TİCARET A.Ş"/>
    <s v="EH.06.001"/>
    <s v="EnRoute Panorama - Hosting Hizmeti"/>
    <s v="Univera - Weitnauer"/>
    <x v="12"/>
    <s v="Hosting"/>
    <s v="Enroute"/>
    <n v="53431.8"/>
    <s v="TRY"/>
    <n v="1"/>
    <s v="Yıl"/>
    <n v="53431.8"/>
    <s v="TRY"/>
    <s v="-"/>
    <s v="TRY"/>
    <n v="53431.79"/>
    <s v="TRY"/>
    <n v="53431.8"/>
    <s v="TRY"/>
    <n v="1000004445"/>
    <m/>
    <m/>
    <s v="Weithnauer"/>
    <x v="0"/>
    <s v="Yeni Satış"/>
    <s v="Hizmet"/>
    <s v="Hosting"/>
    <s v="Diğer"/>
    <x v="0"/>
    <x v="0"/>
    <s v="Yurt İçi"/>
    <s v="Türkiye"/>
  </r>
  <r>
    <s v="Q1"/>
    <x v="2"/>
    <x v="1"/>
    <s v="Kapalı"/>
    <s v="WEITNAUER DIŞ TİCARET A.Ş"/>
    <s v="EH.02.001"/>
    <s v="EnRoute Panorama - Yazılım Bakımı, Yaşatma ve Merkezi Destek Hizmeti"/>
    <s v="Univera - Weitnauer"/>
    <x v="12"/>
    <s v="Enroute"/>
    <s v="Enroute"/>
    <n v="179570.27"/>
    <s v="TRY"/>
    <n v="1"/>
    <s v="Yıl"/>
    <n v="179570.27"/>
    <s v="TRY"/>
    <n v="0"/>
    <s v="TRY"/>
    <n v="179570.27"/>
    <s v="TRY"/>
    <n v="179570.27"/>
    <s v="TRY"/>
    <n v="1000004444"/>
    <m/>
    <m/>
    <s v="Weithnauer"/>
    <x v="0"/>
    <s v="Yenileme"/>
    <s v="Lisans"/>
    <s v="Lisans Kiralama"/>
    <s v="Diğer"/>
    <x v="0"/>
    <x v="0"/>
    <s v="Yurt İçi"/>
    <s v="Türkiye"/>
  </r>
  <r>
    <s v="Q1"/>
    <x v="2"/>
    <x v="1"/>
    <s v="Kapalı"/>
    <s v="BEYAZ KAĞIT VE HİJYENİK TEMİZLİK ÜRÜNLERİ SAN.TİC.A.Ş."/>
    <s v="EH.06.001"/>
    <s v="EnRoute Panorama - Hosting Hizmeti"/>
    <s v="Univera - Beyaz Kağıt"/>
    <x v="13"/>
    <s v="Hosting"/>
    <s v="Enroute"/>
    <n v="40000"/>
    <s v="TRY"/>
    <n v="1"/>
    <s v="Yıl"/>
    <n v="40000"/>
    <s v="TRY"/>
    <n v="0"/>
    <s v="TRY"/>
    <n v="40000"/>
    <s v="TRY"/>
    <n v="40000"/>
    <s v="TRY"/>
    <n v="1000004443"/>
    <m/>
    <m/>
    <s v="Beyaz Kağıt"/>
    <x v="3"/>
    <s v="Yeni Satış"/>
    <s v="Hizmet"/>
    <s v="Hosting"/>
    <s v="Diğer"/>
    <x v="0"/>
    <x v="0"/>
    <s v="Yurt İçi"/>
    <s v="Türkiye"/>
  </r>
  <r>
    <s v="Q1"/>
    <x v="2"/>
    <x v="1"/>
    <s v="Kapalı"/>
    <s v="EZEL KOZMETİK İTHALAT VE İHRACAT RİCARET VE SANAYİ ANONİM ŞİRKETİ"/>
    <s v="EYS.01.021 PX"/>
    <s v="EnRoute PX-DağtmKnalı Bayi/Distr./Şub Ls"/>
    <s v="Univera - Ezel Kozmetik"/>
    <x v="19"/>
    <s v="Enroute"/>
    <s v="Standart"/>
    <n v="13000"/>
    <s v="TRY"/>
    <n v="10"/>
    <s v="Adet"/>
    <n v="130000"/>
    <s v="TRY"/>
    <s v="-"/>
    <s v="TRY"/>
    <n v="130000"/>
    <s v="TRY"/>
    <n v="130000"/>
    <s v="TRY"/>
    <n v="1000004489"/>
    <m/>
    <m/>
    <s v="Ezel Kozmetik"/>
    <x v="3"/>
    <s v="Yeni Satış"/>
    <s v="Lisans"/>
    <s v="Lisans Satışı"/>
    <s v="Diğer"/>
    <x v="0"/>
    <x v="0"/>
    <s v="Yurt İçi"/>
    <s v="Türkiye"/>
  </r>
  <r>
    <s v="Q1"/>
    <x v="2"/>
    <x v="1"/>
    <s v="Kapalı"/>
    <s v="EZEL KOZMETİK İTHALAT VE İHRACAT RİCARET VE SANAYİ ANONİM ŞİRKETİ"/>
    <s v="EYS.01.014 PX"/>
    <s v="EnRoute PX Panorama - Platform Back Office"/>
    <s v="Univera - Ezel Kozmetik"/>
    <x v="19"/>
    <s v="Enroute"/>
    <s v="Enroute"/>
    <n v="7000"/>
    <s v="TRY"/>
    <n v="13"/>
    <s v="Adet"/>
    <n v="91000"/>
    <s v="TRY"/>
    <s v="-"/>
    <s v="TRY"/>
    <n v="91000"/>
    <s v="TRY"/>
    <n v="91000"/>
    <s v="TRY"/>
    <n v="1000004489"/>
    <m/>
    <m/>
    <s v="Ezel Kozmetik"/>
    <x v="3"/>
    <s v="Yeni Satış"/>
    <s v="Lisans"/>
    <s v="Lisans Satışı"/>
    <s v="Diğer"/>
    <x v="0"/>
    <x v="0"/>
    <s v="Yurt İçi"/>
    <s v="Türkiye"/>
  </r>
  <r>
    <s v="Q1"/>
    <x v="2"/>
    <x v="1"/>
    <s v="Kapalı"/>
    <s v="EZEL KOZMETİK İTHALAT VE İHRACAT RİCARET VE SANAYİ ANONİM ŞİRKETİ"/>
    <s v="EYS.02.033 PX"/>
    <s v="EnRoute PX Panorama - Mobil Kullanıcı Ls"/>
    <s v="Univera - Ezel Kozmetik"/>
    <x v="19"/>
    <s v="Enroute"/>
    <s v="Enroute"/>
    <n v="3520"/>
    <s v="TRY"/>
    <n v="8"/>
    <s v="Adet"/>
    <n v="26400"/>
    <s v="TRY"/>
    <s v="-"/>
    <s v="TRY"/>
    <n v="26400"/>
    <s v="TRY"/>
    <n v="26400"/>
    <s v="TRY"/>
    <n v="1000004489"/>
    <m/>
    <m/>
    <s v="Ezel Kozmetik"/>
    <x v="3"/>
    <s v="Yeni Satış"/>
    <s v="Lisans"/>
    <s v="Lisans Satışı"/>
    <s v="Diğer"/>
    <x v="0"/>
    <x v="0"/>
    <s v="Yurt İçi"/>
    <s v="Türkiye"/>
  </r>
  <r>
    <s v="Q1"/>
    <x v="2"/>
    <x v="1"/>
    <s v="Kapalı"/>
    <s v="EZEL KOZMETİK İTHALAT VE İHRACAT RİCARET VE SANAYİ ANONİM ŞİRKETİ"/>
    <s v="EYS.01.002"/>
    <s v="EnRoute Panorama Mobile Sales &amp; Distribution Module (DDI)"/>
    <s v="Univera - Ezel Kozmetik"/>
    <x v="19"/>
    <s v="Enroute"/>
    <s v="Standart"/>
    <n v="162000"/>
    <s v="TRY"/>
    <n v="1"/>
    <s v="Adet"/>
    <n v="162000"/>
    <s v="TRY"/>
    <s v="-"/>
    <s v="TRY"/>
    <n v="162000"/>
    <s v="TRY"/>
    <n v="162000"/>
    <s v="TRY"/>
    <n v="1000004489"/>
    <m/>
    <m/>
    <s v="Ezel Kozmetik"/>
    <x v="3"/>
    <s v="Yeni Satış"/>
    <s v="Lisans"/>
    <s v="Lisans Satışı"/>
    <s v="Diğer"/>
    <x v="0"/>
    <x v="0"/>
    <s v="Yurt İçi"/>
    <s v="Türkiye"/>
  </r>
  <r>
    <s v="Q1"/>
    <x v="2"/>
    <x v="1"/>
    <s v="Kapalı"/>
    <s v="EZEL KOZMETİK İTHALAT VE İHRACAT RİCARET VE SANAYİ ANONİM ŞİRKETİ"/>
    <s v="EH.03.006"/>
    <s v="EnRoute Panorama - Uzaktan Kurulum ve Eğitim Hizmeti"/>
    <s v="Univera - Ezel Kozmetik"/>
    <x v="19"/>
    <s v="Enroute"/>
    <s v="Enterprise"/>
    <n v="9800"/>
    <s v="TRY"/>
    <n v="10"/>
    <s v="K/Gün"/>
    <n v="98000"/>
    <s v="TRY"/>
    <s v="-"/>
    <s v="TRY"/>
    <n v="98000"/>
    <s v="TRY"/>
    <n v="98000"/>
    <s v="TRY"/>
    <n v="1000004489"/>
    <m/>
    <m/>
    <s v="Ezel Kozmetik"/>
    <x v="3"/>
    <s v="Yeni Satış"/>
    <s v="Hizmet"/>
    <s v="Kurulum ve Eğitim"/>
    <s v="Diğer"/>
    <x v="0"/>
    <x v="0"/>
    <s v="Yurt İçi"/>
    <s v="Türkiye"/>
  </r>
  <r>
    <s v="Q1"/>
    <x v="2"/>
    <x v="1"/>
    <s v="Kapalı"/>
    <s v="EZEL KOZMETİK İTHALAT VE İHRACAT RİCARET VE SANAYİ ANONİM ŞİRKETİ"/>
    <s v="EH.05.002"/>
    <s v="EnRoute Panorama - Rapor Geliştirme Hizmeti"/>
    <s v="Univera - Ezel Kozmetik"/>
    <x v="19"/>
    <s v="Enroute"/>
    <s v="Enterprise"/>
    <n v="17150"/>
    <s v="TRY"/>
    <n v="5"/>
    <s v="K/Gün"/>
    <n v="85750"/>
    <s v="TRY"/>
    <s v="-"/>
    <s v="TRY"/>
    <n v="85750"/>
    <s v="TRY"/>
    <n v="85750"/>
    <s v="TRY"/>
    <n v="1000004489"/>
    <m/>
    <m/>
    <s v="Ezel Kozmetik"/>
    <x v="3"/>
    <s v="Yeni Satış"/>
    <s v="Hizmet"/>
    <s v="Rapor Geliştirme"/>
    <s v="Diğer"/>
    <x v="0"/>
    <x v="0"/>
    <s v="Yurt İçi"/>
    <s v="Türkiye"/>
  </r>
  <r>
    <s v="Q1"/>
    <x v="2"/>
    <x v="1"/>
    <s v="Kapalı"/>
    <s v="EZEL KOZMETİK İTHALAT VE İHRACAT RİCARET VE SANAYİ ANONİM ŞİRKETİ"/>
    <s v="EH.01.001"/>
    <s v="EnRoute Panorama - Proje ve Ürün Yönetimi Danışmanlığı Hizmeti"/>
    <s v="Univera - Ezel Kozmetik"/>
    <x v="19"/>
    <s v="Enroute"/>
    <s v="Enterprise"/>
    <n v="17150"/>
    <s v="TRY"/>
    <n v="15"/>
    <s v="K/Gün"/>
    <n v="257250"/>
    <s v="TRY"/>
    <s v="-"/>
    <s v="TRY"/>
    <n v="257250"/>
    <s v="TRY"/>
    <n v="257250"/>
    <s v="TRY"/>
    <n v="1000004489"/>
    <m/>
    <m/>
    <s v="Ezel Kozmetik"/>
    <x v="3"/>
    <s v="Yeni Satış"/>
    <s v="Hizmet"/>
    <s v="Proje Yönetimi ve Danışmanlık"/>
    <s v="Diğer"/>
    <x v="0"/>
    <x v="0"/>
    <s v="Yurt İçi"/>
    <s v="Türkiye"/>
  </r>
  <r>
    <s v="Q1"/>
    <x v="2"/>
    <x v="1"/>
    <s v="Kapalı"/>
    <s v="ERVİN MEŞRUBAT SAN. VE TİC. LTD. ŞTİ."/>
    <s v="EH.02.001"/>
    <s v="EnRoute Panorama - Yazılım Bakımı, Yaşatma ve Merkezi Destek Hizmeti"/>
    <s v="Univera - Haribo"/>
    <x v="13"/>
    <s v="Enroute"/>
    <s v="Enterprise"/>
    <n v="13227.5"/>
    <s v="TRY"/>
    <n v="1"/>
    <s v="Yıl"/>
    <n v="13227.5"/>
    <s v="TRY"/>
    <s v="-"/>
    <s v="TRY"/>
    <n v="13227.5"/>
    <s v="TRY"/>
    <n v="13227.5"/>
    <s v="TRY"/>
    <n v="1000004517"/>
    <m/>
    <m/>
    <s v="Haribo"/>
    <x v="0"/>
    <s v="Yeni Satış"/>
    <s v="Hizmet"/>
    <s v="Bakım ve Destek Hizmeti"/>
    <s v="Key Account"/>
    <x v="0"/>
    <x v="0"/>
    <s v="Yurt İçi"/>
    <s v="Türkiye"/>
  </r>
  <r>
    <s v="Q1"/>
    <x v="2"/>
    <x v="1"/>
    <s v="Kapalı"/>
    <s v="ERVİN MEŞRUBAT SAN. VE TİC. LTD. ŞTİ."/>
    <s v="EY.02.011"/>
    <s v="EnRoute Panorama - Panel - Çoklu Proje Birleştirme Mobil Uygulama Lisansı"/>
    <s v="Univera - Haribo"/>
    <x v="13"/>
    <s v="Enroute"/>
    <s v="Enroute"/>
    <n v="12025"/>
    <s v="TRY"/>
    <n v="6"/>
    <s v="Adet"/>
    <n v="72150"/>
    <s v="TRY"/>
    <s v="-"/>
    <s v="TRY"/>
    <n v="72150"/>
    <s v="TRY"/>
    <n v="72150"/>
    <s v="TRY"/>
    <n v="1000004517"/>
    <m/>
    <m/>
    <s v="Haribo"/>
    <x v="0"/>
    <s v="Yeni Satış"/>
    <s v="Lisans"/>
    <s v="Lisans Satışı"/>
    <s v="Key Account"/>
    <x v="0"/>
    <x v="0"/>
    <s v="Yurt İçi"/>
    <s v="Türkiye"/>
  </r>
  <r>
    <s v="Q1"/>
    <x v="2"/>
    <x v="1"/>
    <s v="Kapalı"/>
    <s v="MİYA OTOMASYON VE BARKOD BILISIM SISTEMLERI SAN TİC. VE L.T.D. STI."/>
    <s v="WPH.02.001"/>
    <s v="WebPlus Yazılım Bakımı Hizmeti"/>
    <s v="Univera - Kanal"/>
    <x v="20"/>
    <s v="Enroute"/>
    <s v="Webplus"/>
    <n v="1375"/>
    <s v="TRY"/>
    <n v="-1"/>
    <s v="Yıl"/>
    <n v="-1375"/>
    <s v="TRY"/>
    <n v="0"/>
    <s v="TRY"/>
    <n v="-1375"/>
    <s v="TRY"/>
    <n v="-1375"/>
    <s v="TRY"/>
    <n v="1000004596"/>
    <m/>
    <m/>
    <s v="Miya"/>
    <x v="0"/>
    <s v="Yeni Satış"/>
    <s v="Hizmet"/>
    <s v="Bakım ve Destek Hizmeti"/>
    <s v="Diğer"/>
    <x v="1"/>
    <x v="1"/>
    <s v="Yurt İçi"/>
    <s v="Türkiye"/>
  </r>
  <r>
    <s v="Q1"/>
    <x v="2"/>
    <x v="1"/>
    <s v="Kapalı"/>
    <s v="MİYA OTOMASYON VE BARKOD BILISIM SISTEMLERI SAN TİC. VE L.T.D. STI."/>
    <s v="WPY.02.001"/>
    <s v="WebPlus (Android) Satış Temsilcisi Lisansı"/>
    <s v="Univera - Kanal"/>
    <x v="20"/>
    <s v="Enroute"/>
    <s v="Webplus"/>
    <n v="6250"/>
    <s v="TRY"/>
    <n v="-1"/>
    <s v="Adet"/>
    <n v="-6250"/>
    <s v="TRY"/>
    <n v="0"/>
    <s v="TRY"/>
    <n v="-6250"/>
    <s v="TRY"/>
    <n v="-6250"/>
    <s v="TRY"/>
    <n v="1000004596"/>
    <m/>
    <m/>
    <s v="Miya"/>
    <x v="0"/>
    <s v="Yeni Satış"/>
    <s v="Lisans"/>
    <s v="Lisans Satışı"/>
    <s v="Diğer"/>
    <x v="1"/>
    <x v="1"/>
    <s v="Yurt İçi"/>
    <s v="Türkiye"/>
  </r>
  <r>
    <s v="Q1"/>
    <x v="2"/>
    <x v="1"/>
    <s v="Kapalı"/>
    <s v="MİYA OTOMASYON VE BARKOD BILISIM SISTEMLERI SAN TİC. VE L.T.D. STI."/>
    <s v="WPH.02.001"/>
    <s v="WebPlus Yazılım Bakımı Hizmeti"/>
    <s v="Univera - Kanal"/>
    <x v="20"/>
    <s v="Enroute"/>
    <s v="Webplus"/>
    <n v="72501"/>
    <s v="TRY"/>
    <n v="1"/>
    <s v="Yıl"/>
    <n v="72501"/>
    <s v="TRY"/>
    <n v="0"/>
    <s v="TRY"/>
    <n v="72501"/>
    <s v="TRY"/>
    <n v="0"/>
    <s v="TRY"/>
    <n v="1000004631"/>
    <m/>
    <m/>
    <s v="Miya"/>
    <x v="0"/>
    <s v="Yeni Satış"/>
    <s v="Hizmet"/>
    <s v="Bakım ve Destek Hizmeti"/>
    <s v="Diğer"/>
    <x v="1"/>
    <x v="1"/>
    <s v="Yurt İçi"/>
    <s v="Türkiye"/>
  </r>
  <r>
    <s v="Q1"/>
    <x v="2"/>
    <x v="1"/>
    <s v="Kapalı"/>
    <s v="MİYA OTOMASYON VE BARKOD BILISIM SISTEMLERI SAN TİC. VE L.T.D. STI."/>
    <s v="WPY.01.007"/>
    <s v="WebPlus E-Dönüşüm Lisansı"/>
    <s v="Univera - Kanal"/>
    <x v="20"/>
    <s v="Enroute"/>
    <s v="Webplus"/>
    <n v="15600"/>
    <s v="TRY"/>
    <n v="5"/>
    <s v="Adet"/>
    <n v="78000"/>
    <s v="TRY"/>
    <n v="23400"/>
    <s v="TRY"/>
    <n v="54600"/>
    <s v="TRY"/>
    <n v="54600"/>
    <s v="TRY"/>
    <n v="1000004631"/>
    <m/>
    <m/>
    <s v="Miya"/>
    <x v="0"/>
    <s v="Yeni Satış"/>
    <s v="Lisans"/>
    <s v="Lisans Satışı"/>
    <s v="Diğer"/>
    <x v="1"/>
    <x v="1"/>
    <s v="Yurt İçi"/>
    <s v="Türkiye"/>
  </r>
  <r>
    <s v="Q1"/>
    <x v="2"/>
    <x v="1"/>
    <s v="Kapalı"/>
    <s v="MİYA OTOMASYON VE BARKOD BILISIM SISTEMLERI SAN TİC. VE L.T.D. STI."/>
    <s v="WPY.01.001"/>
    <s v="WebPlus Distribution Satış-Dağıtım Yazılımı (Enterprise)"/>
    <s v="Univera - Kanal"/>
    <x v="20"/>
    <s v="Enroute"/>
    <s v="Webplus"/>
    <n v="81250"/>
    <s v="TRY"/>
    <n v="1"/>
    <s v="Adet"/>
    <n v="81250"/>
    <s v="TRY"/>
    <n v="24375"/>
    <s v="TRY"/>
    <n v="56875"/>
    <s v="TRY"/>
    <n v="56875"/>
    <s v="TRY"/>
    <n v="1000004631"/>
    <m/>
    <m/>
    <s v="Miya"/>
    <x v="0"/>
    <s v="Yeni Satış"/>
    <s v="Lisans"/>
    <s v="Lisans Satışı"/>
    <s v="Diğer"/>
    <x v="1"/>
    <x v="1"/>
    <s v="Yurt İçi"/>
    <s v="Türkiye"/>
  </r>
  <r>
    <s v="Q1"/>
    <x v="2"/>
    <x v="1"/>
    <s v="Kapalı"/>
    <s v="MİYA OTOMASYON VE BARKOD BILISIM SISTEMLERI SAN TİC. VE L.T.D. STI."/>
    <s v="WPY.01.002"/>
    <s v="WebPlus Dağıtım Kanalı Lisansı"/>
    <s v="Univera - Kanal"/>
    <x v="20"/>
    <s v="Enroute"/>
    <s v="Webplus"/>
    <n v="15600"/>
    <s v="TRY"/>
    <n v="5"/>
    <s v="Adet"/>
    <n v="78000"/>
    <s v="TRY"/>
    <n v="23400"/>
    <s v="TRY"/>
    <n v="54600"/>
    <s v="TRY"/>
    <n v="54600"/>
    <s v="TRY"/>
    <n v="1000004631"/>
    <m/>
    <m/>
    <s v="Miya"/>
    <x v="0"/>
    <s v="Yeni Satış"/>
    <s v="Lisans"/>
    <s v="Lisans Satışı"/>
    <s v="Diğer"/>
    <x v="1"/>
    <x v="1"/>
    <s v="Yurt İçi"/>
    <s v="Türkiye"/>
  </r>
  <r>
    <s v="Q1"/>
    <x v="2"/>
    <x v="1"/>
    <s v="Kapalı"/>
    <s v="MİYA OTOMASYON VE BARKOD BILISIM SISTEMLERI SAN TİC. VE L.T.D. STI."/>
    <s v="WPY.02.001"/>
    <s v="WebPlus (Android) Satış Temsilcisi Lisansı"/>
    <s v="Univera - Kanal"/>
    <x v="20"/>
    <s v="Enroute"/>
    <s v="Webplus"/>
    <n v="4550"/>
    <s v="TRY"/>
    <n v="15"/>
    <s v="Adet"/>
    <n v="68250"/>
    <s v="TRY"/>
    <n v="20475"/>
    <s v="TRY"/>
    <n v="47775"/>
    <s v="TRY"/>
    <n v="47775"/>
    <s v="TRY"/>
    <n v="1000004631"/>
    <m/>
    <m/>
    <s v="Miya"/>
    <x v="0"/>
    <s v="Yeni Satış"/>
    <s v="Lisans"/>
    <s v="Lisans Satışı"/>
    <s v="Diğer"/>
    <x v="1"/>
    <x v="1"/>
    <s v="Yurt İçi"/>
    <s v="Türkiye"/>
  </r>
  <r>
    <s v="Q1"/>
    <x v="2"/>
    <x v="1"/>
    <s v="Kapalı"/>
    <s v="MİYA OTOMASYON VE BARKOD BILISIM SISTEMLERI SAN TİC. VE L.T.D. STI."/>
    <s v="WPY.01.004"/>
    <s v="Web Plus Ek Kullanıcı Lisansı (5 Kullanıcı)"/>
    <s v="Univera - Kanal"/>
    <x v="20"/>
    <s v="Enroute"/>
    <s v="Webplus"/>
    <n v="24050"/>
    <s v="TRY"/>
    <n v="1"/>
    <s v="Adet"/>
    <n v="24050"/>
    <s v="TRY"/>
    <n v="7215"/>
    <s v="TRY"/>
    <n v="16835"/>
    <s v="TRY"/>
    <n v="16835"/>
    <s v="TRY"/>
    <n v="1000004631"/>
    <m/>
    <m/>
    <s v="Miya"/>
    <x v="0"/>
    <s v="Yeni Satış"/>
    <s v="Lisans"/>
    <s v="Lisans Satışı"/>
    <s v="Diğer"/>
    <x v="1"/>
    <x v="1"/>
    <s v="Yurt İçi"/>
    <s v="Türkiye"/>
  </r>
  <r>
    <s v="Q1"/>
    <x v="2"/>
    <x v="1"/>
    <s v="Kapalı"/>
    <s v="MİYA OTOMASYON VE BARKOD BILISIM SISTEMLERI SAN TİC. VE L.T.D. STI."/>
    <s v="UH.01.002"/>
    <s v="Unidox Kontör"/>
    <s v="Univera Kontör Satışı"/>
    <x v="20"/>
    <s v="E-Dönüşüm"/>
    <s v="Uni-Dox"/>
    <n v="7.1"/>
    <s v="TRY"/>
    <n v="2000"/>
    <s v="Adet"/>
    <n v="14170"/>
    <s v="TRY"/>
    <n v="3542"/>
    <s v="TRY"/>
    <n v="10627.5"/>
    <s v="TRY"/>
    <n v="10627.5"/>
    <s v="TRY"/>
    <n v="1000004627"/>
    <m/>
    <m/>
    <s v="Miya"/>
    <x v="0"/>
    <s v="Yeni Satış"/>
    <s v="Kontor"/>
    <s v="Kontor Satışı"/>
    <s v="Diğer"/>
    <x v="1"/>
    <x v="1"/>
    <s v="Yurt İçi"/>
    <s v="Türkiye"/>
  </r>
  <r>
    <s v="Q1"/>
    <x v="2"/>
    <x v="1"/>
    <s v="Kapalı"/>
    <s v="RED BULL GIDA DAĞITIM VE PAZARLAMA TİCARET LTD. ŞTİ"/>
    <s v="EYS.02.033 PX"/>
    <s v="EnRoute PX Panorama - Mobil Kullanıcı Ls"/>
    <s v="Univera - Redbull"/>
    <x v="12"/>
    <s v="Enroute"/>
    <s v="Enroute"/>
    <n v="15632.5"/>
    <s v="TRY"/>
    <n v="2"/>
    <s v="Adet"/>
    <n v="31265"/>
    <s v="TRY"/>
    <s v="-"/>
    <s v="TRY"/>
    <n v="31265"/>
    <s v="TRY"/>
    <n v="31265"/>
    <s v="TRY"/>
    <n v="1000004626"/>
    <m/>
    <m/>
    <s v="Redbull"/>
    <x v="0"/>
    <s v="Yeni Satış"/>
    <s v="Lisans"/>
    <s v="Lisans Satışı"/>
    <s v="Diğer"/>
    <x v="0"/>
    <x v="0"/>
    <s v="Yurt İçi"/>
    <s v="Türkiye"/>
  </r>
  <r>
    <s v="Q1"/>
    <x v="2"/>
    <x v="1"/>
    <s v="Kapalı"/>
    <s v="Öztürk Toptan"/>
    <s v="EH.03.006"/>
    <s v="EnRoute Panorama - Uzaktan Kurulum ve Eğitim Hizmeti"/>
    <s v="Univera - Çaytaş"/>
    <x v="12"/>
    <s v="Enroute"/>
    <s v="Enterprise"/>
    <n v="12600"/>
    <s v="TRY"/>
    <n v="1"/>
    <s v="K/Gün"/>
    <n v="12600"/>
    <s v="TRY"/>
    <s v="-"/>
    <s v="TRY"/>
    <n v="12600"/>
    <s v="TRY"/>
    <n v="12600"/>
    <s v="TRY"/>
    <n v="1000004629"/>
    <m/>
    <m/>
    <s v="Çaykur"/>
    <x v="0"/>
    <s v="Yeni Satış"/>
    <s v="Hizmet"/>
    <s v="Kurulum ve Eğitim"/>
    <s v="Diğer"/>
    <x v="0"/>
    <x v="0"/>
    <s v="Yurt İçi"/>
    <s v="Türkiye"/>
  </r>
  <r>
    <s v="Q1"/>
    <x v="2"/>
    <x v="1"/>
    <s v="Kapalı"/>
    <s v="Nestle Turkiye Gida San A.S."/>
    <s v="EH.05.001"/>
    <s v="EnRoute Panorama - Yazılım Geliştirme Hizmeti"/>
    <s v="Univera - Nestle Professional"/>
    <x v="12"/>
    <s v="Enroute"/>
    <s v="Enterprise"/>
    <n v="17150"/>
    <s v="TRY"/>
    <n v="45"/>
    <s v="K/Gün"/>
    <n v="776037.5"/>
    <s v="TRY"/>
    <s v="-"/>
    <s v="TRY"/>
    <n v="776037.5"/>
    <s v="TRY"/>
    <n v="776037.5"/>
    <s v="TRY"/>
    <n v="1000004645"/>
    <m/>
    <m/>
    <s v="Nestle"/>
    <x v="0"/>
    <s v="Yeni Satış"/>
    <s v="Hizmet"/>
    <s v="Yazılım Geliştirme"/>
    <s v="Key Account"/>
    <x v="0"/>
    <x v="0"/>
    <s v="Yurt İçi"/>
    <s v="Türkiye"/>
  </r>
  <r>
    <s v="Q1"/>
    <x v="2"/>
    <x v="1"/>
    <s v="Kapalı"/>
    <s v="SANİPAK SAĞLIKLI YAŞAM ÜRÜNLERİ SAN VE TİC AŞ"/>
    <s v="EH.02.001"/>
    <s v="EnRoute Panorama - Yazılım Bakımı, Yaşatma ve Merkezi Destek Hizmeti"/>
    <s v="Univera - Eczacıbaşı Profesyonel"/>
    <x v="19"/>
    <s v="Enroute"/>
    <s v="Enterprise"/>
    <n v="6121.6"/>
    <s v="TRY"/>
    <n v="1"/>
    <s v="Yıl"/>
    <n v="6121.6"/>
    <s v="TRY"/>
    <s v="-"/>
    <s v="TRY"/>
    <n v="6121.59"/>
    <s v="TRY"/>
    <n v="6121.6"/>
    <s v="TRY"/>
    <n v="1000004635"/>
    <m/>
    <m/>
    <s v="Eczacıbaşı"/>
    <x v="0"/>
    <s v="Yeni Satış"/>
    <s v="Hizmet"/>
    <s v="Bakım ve Destek Hizmeti"/>
    <s v="Key Account"/>
    <x v="0"/>
    <x v="0"/>
    <s v="Yurt İçi"/>
    <s v="Türkiye"/>
  </r>
  <r>
    <s v="Q1"/>
    <x v="2"/>
    <x v="1"/>
    <s v="Kapalı"/>
    <s v="Nestle Turkiye Gida San A.S."/>
    <s v="EH.01.001"/>
    <s v="EnRoute Panorama - Proje ve Ürün Yönetimi Danışmanlığı Hizmeti"/>
    <s v="Univera - Nestle Professional"/>
    <x v="12"/>
    <s v="Enroute"/>
    <s v="Enterprise"/>
    <n v="11760"/>
    <s v="TRY"/>
    <n v="8"/>
    <s v="K/Gün"/>
    <n v="94080"/>
    <s v="TRY"/>
    <s v="-"/>
    <s v="TRY"/>
    <n v="94080"/>
    <s v="TRY"/>
    <n v="94080"/>
    <s v="TRY"/>
    <n v="1000004645"/>
    <m/>
    <m/>
    <s v="Nestle"/>
    <x v="0"/>
    <s v="Yeni Satış"/>
    <s v="Hizmet"/>
    <s v="Proje Yönetimi ve Danışmanlık"/>
    <s v="Key Account"/>
    <x v="0"/>
    <x v="0"/>
    <s v="Yurt İçi"/>
    <s v="Türkiye"/>
  </r>
  <r>
    <s v="Q1"/>
    <x v="2"/>
    <x v="1"/>
    <s v="Kapalı"/>
    <s v="SANİPAK SAĞLIKLI YAŞAM ÜRÜNLERİ SAN VE TİC AŞ"/>
    <s v="EY.01.014"/>
    <s v="EnRoute Panorama - Platform Back Office Kullanıcı Lisansı"/>
    <s v="Univera - Eczacıbaşı Profesyonel"/>
    <x v="19"/>
    <s v="Enroute"/>
    <s v="Enterprise"/>
    <n v="38000"/>
    <s v="TRY"/>
    <n v="1"/>
    <s v="Adet"/>
    <n v="38000"/>
    <s v="TRY"/>
    <n v="7600"/>
    <s v="TRY"/>
    <n v="30400"/>
    <s v="TRY"/>
    <n v="30400"/>
    <s v="TRY"/>
    <n v="1000004635"/>
    <m/>
    <m/>
    <s v="Eczacıbaşı"/>
    <x v="0"/>
    <s v="Yeni Satış"/>
    <s v="Lisans"/>
    <s v="Lisans Satışı"/>
    <s v="Key Account"/>
    <x v="0"/>
    <x v="0"/>
    <s v="Yurt İçi"/>
    <s v="Türkiye"/>
  </r>
  <r>
    <s v="Q1"/>
    <x v="2"/>
    <x v="1"/>
    <s v="Kapalı"/>
    <s v="ALİ SERGEN KART"/>
    <s v="WPH.02.001"/>
    <s v="WebPlus Yazılım Bakımı Hizmeti"/>
    <s v="Univera - Kanal"/>
    <x v="20"/>
    <s v="Enroute"/>
    <s v="Webplus"/>
    <n v="8412"/>
    <s v="TRY"/>
    <n v="1"/>
    <s v="Yıl"/>
    <n v="8412"/>
    <s v="TRY"/>
    <n v="0"/>
    <s v="TRY"/>
    <n v="8412"/>
    <s v="TRY"/>
    <n v="8412"/>
    <s v="TRY"/>
    <n v="1000004646"/>
    <m/>
    <m/>
    <s v="Ali Sergen Kart"/>
    <x v="0"/>
    <s v="Yeni Satış"/>
    <s v="Hizmet"/>
    <s v="Bakım ve Destek Hizmeti"/>
    <s v="Diğer"/>
    <x v="1"/>
    <x v="7"/>
    <s v="Yurt İçi"/>
    <s v="Türkiye"/>
  </r>
  <r>
    <s v="Q1"/>
    <x v="2"/>
    <x v="1"/>
    <s v="Kapalı"/>
    <s v="ALİ SERGEN KART"/>
    <s v="WPY.01.007"/>
    <s v="WebPlus E-Dönüşüm Lisansı"/>
    <s v="Univera - Kanal"/>
    <x v="20"/>
    <s v="Enroute"/>
    <s v="Webplus"/>
    <n v="11500"/>
    <s v="TRY"/>
    <n v="1"/>
    <s v="Adet"/>
    <n v="11500"/>
    <s v="TRY"/>
    <n v="1150"/>
    <s v="TRY"/>
    <n v="10350"/>
    <s v="TRY"/>
    <n v="10350"/>
    <s v="TRY"/>
    <n v="1000004646"/>
    <m/>
    <m/>
    <s v="Ali Sergen Kart"/>
    <x v="0"/>
    <s v="Yeni Satış"/>
    <s v="Lisans"/>
    <s v="Lisans Satışı"/>
    <s v="Diğer"/>
    <x v="1"/>
    <x v="7"/>
    <s v="Yurt İçi"/>
    <s v="Türkiye"/>
  </r>
  <r>
    <s v="Q1"/>
    <x v="2"/>
    <x v="1"/>
    <s v="Kapalı"/>
    <s v="ALİ SERGEN KART"/>
    <s v="WPY.01.006"/>
    <s v="WebPlus Distribution Satış-Dağıtım Yazılımı (Light)"/>
    <s v="Univera - Kanal"/>
    <x v="20"/>
    <s v="Enroute"/>
    <s v="Webplus"/>
    <n v="17250"/>
    <s v="TRY"/>
    <n v="1"/>
    <s v="Adet"/>
    <n v="17250"/>
    <s v="TRY"/>
    <n v="1725"/>
    <s v="TRY"/>
    <n v="15525"/>
    <s v="TRY"/>
    <n v="15525"/>
    <s v="TRY"/>
    <n v="1000004646"/>
    <m/>
    <m/>
    <s v="Ali Sergen Kart"/>
    <x v="0"/>
    <s v="Yeni Satış"/>
    <s v="Lisans"/>
    <s v="Lisans Satışı"/>
    <s v="Diğer"/>
    <x v="1"/>
    <x v="7"/>
    <s v="Yurt İçi"/>
    <s v="Türkiye"/>
  </r>
  <r>
    <s v="Q1"/>
    <x v="2"/>
    <x v="1"/>
    <s v="Kapalı"/>
    <s v="ALİ SERGEN KART"/>
    <s v="WPY.02.001"/>
    <s v="WebPlus (Android) Satış Temsilcisi Lisansı"/>
    <s v="Univera - Kanal"/>
    <x v="20"/>
    <s v="Enroute"/>
    <s v="Webplus"/>
    <n v="2588"/>
    <s v="TRY"/>
    <n v="3"/>
    <s v="Adet"/>
    <n v="7764"/>
    <s v="TRY"/>
    <n v="776"/>
    <s v="TRY"/>
    <n v="6987.6"/>
    <s v="TRY"/>
    <n v="6987.6"/>
    <s v="TRY"/>
    <n v="1000004646"/>
    <m/>
    <m/>
    <s v="Ali Sergen Kart"/>
    <x v="0"/>
    <s v="Yeni Satış"/>
    <s v="Lisans"/>
    <s v="Lisans Satışı"/>
    <s v="Diğer"/>
    <x v="1"/>
    <x v="7"/>
    <s v="Yurt İçi"/>
    <s v="Türkiye"/>
  </r>
  <r>
    <s v="Q1"/>
    <x v="2"/>
    <x v="1"/>
    <s v="Kapalı"/>
    <s v="ALİ SERGEN KART"/>
    <s v="WPY.01.003"/>
    <s v="Web Plus Ek Kullanıcı Lisansı (1 Kullanıcı)"/>
    <s v="Univera - Kanal"/>
    <x v="20"/>
    <s v="Enroute"/>
    <s v="Webplus"/>
    <n v="1725"/>
    <s v="TRY"/>
    <n v="1"/>
    <s v="Adet"/>
    <n v="1725"/>
    <s v="TRY"/>
    <n v="172"/>
    <s v="TRY"/>
    <n v="1552.5"/>
    <s v="TRY"/>
    <n v="1552.5"/>
    <s v="TRY"/>
    <n v="1000004646"/>
    <m/>
    <m/>
    <s v="Ali Sergen Kart"/>
    <x v="0"/>
    <s v="Yeni Satış"/>
    <s v="Lisans"/>
    <s v="Lisans Satışı"/>
    <s v="Diğer"/>
    <x v="1"/>
    <x v="7"/>
    <s v="Yurt İçi"/>
    <s v="Türkiye"/>
  </r>
  <r>
    <s v="Q1"/>
    <x v="2"/>
    <x v="1"/>
    <s v="Kapalı"/>
    <s v="RED BULL GIDA DAĞITIM VE PAZARLAMA TİCARET LTD. ŞTİ"/>
    <s v="EYS.02.033 PX"/>
    <s v="EnRoute PX Panorama - Mobil Kullanıcı Ls"/>
    <s v="Univera - Redbull"/>
    <x v="12"/>
    <s v="Enroute"/>
    <s v="Enterprise"/>
    <n v="15632.5"/>
    <s v="TRY"/>
    <n v="2"/>
    <s v="Adet"/>
    <n v="31265"/>
    <s v="TRY"/>
    <s v="-"/>
    <s v="TRY"/>
    <n v="31265"/>
    <s v="TRY"/>
    <n v="31265"/>
    <s v="TRY"/>
    <n v="1000004650"/>
    <m/>
    <m/>
    <s v="Redbull"/>
    <x v="0"/>
    <s v="Yeni Satış"/>
    <s v="Lisans"/>
    <s v="Lisans Satışı"/>
    <s v="Diğer"/>
    <x v="0"/>
    <x v="0"/>
    <s v="Yurt İçi"/>
    <s v="Türkiye"/>
  </r>
  <r>
    <s v="Q1"/>
    <x v="2"/>
    <x v="1"/>
    <s v="Kapalı"/>
    <s v="MARS GIDA ÜRÜNLERİ TİC. LTD.ŞTİ."/>
    <s v="EH.02.001"/>
    <s v="EnRoute Panorama - Yazılım Bakımı, Yaşatma ve Merkezi Destek Hizmeti"/>
    <s v="Univera - Mars Gıda"/>
    <x v="12"/>
    <s v="Enroute"/>
    <s v="Enterprise"/>
    <n v="51811.199999999997"/>
    <s v="TRY"/>
    <n v="4"/>
    <s v="Yıl"/>
    <n v="207244.79999999999"/>
    <s v="TRY"/>
    <s v="-"/>
    <s v="TRY"/>
    <n v="207244.79999999999"/>
    <s v="TRY"/>
    <n v="207244.79999999999"/>
    <s v="TRY"/>
    <n v="1000004671"/>
    <m/>
    <m/>
    <s v="Mars Gıda"/>
    <x v="0"/>
    <s v="Yenileme"/>
    <s v="Hizmet"/>
    <s v="Bakım ve Destek Hizmeti"/>
    <s v="Diğer"/>
    <x v="0"/>
    <x v="0"/>
    <s v="Yurt İçi"/>
    <s v="Türkiye"/>
  </r>
  <r>
    <s v="Q1"/>
    <x v="2"/>
    <x v="1"/>
    <s v="Kapalı"/>
    <s v="MARS GIDA ÜRÜNLERİ TİC. LTD.ŞTİ."/>
    <s v="EH.02.001"/>
    <s v="EnRoute Panorama - Yazılım Bakımı, Yaşatma ve Merkezi Destek Hizmeti"/>
    <s v="Univera - Mars Gıda"/>
    <x v="12"/>
    <s v="Enroute"/>
    <s v="Enterprise"/>
    <n v="38138.800000000003"/>
    <s v="TRY"/>
    <n v="4"/>
    <s v="Yıl"/>
    <n v="152555.20000000001"/>
    <s v="TRY"/>
    <s v="-"/>
    <s v="TRY"/>
    <n v="152555.20000000001"/>
    <s v="TRY"/>
    <n v="152555.20000000001"/>
    <s v="TRY"/>
    <n v="1000004670"/>
    <m/>
    <m/>
    <s v="Mars Gıda"/>
    <x v="0"/>
    <s v="Yenileme"/>
    <s v="Hizmet"/>
    <s v="Bakım ve Destek Hizmeti"/>
    <s v="Diğer"/>
    <x v="0"/>
    <x v="0"/>
    <s v="Yurt İçi"/>
    <s v="Türkiye"/>
  </r>
  <r>
    <s v="Q1"/>
    <x v="2"/>
    <x v="1"/>
    <s v="Kapalı"/>
    <s v="MARS GIDA ÜRÜNLERİ TİC. LTD.ŞTİ."/>
    <s v="EH.06.001"/>
    <s v="EnRoute Panorama - Hosting Hizmeti"/>
    <s v="Univera - Mars Gıda"/>
    <x v="12"/>
    <s v="Hosting"/>
    <s v="Enroute"/>
    <n v="52992"/>
    <s v="TRY"/>
    <n v="12"/>
    <s v="Yıl"/>
    <n v="635904"/>
    <s v="TRY"/>
    <s v="-"/>
    <s v="TRY"/>
    <n v="635904"/>
    <s v="TRY"/>
    <n v="635904"/>
    <s v="TRY"/>
    <n v="1000004669"/>
    <m/>
    <m/>
    <s v="Mars Gıda"/>
    <x v="0"/>
    <s v="Yenileme"/>
    <s v="Hizmet"/>
    <s v="Hosting"/>
    <s v="Diğer"/>
    <x v="0"/>
    <x v="0"/>
    <s v="Yurt İçi"/>
    <s v="Türkiye"/>
  </r>
  <r>
    <s v="Q1"/>
    <x v="2"/>
    <x v="1"/>
    <s v="Kapalı"/>
    <s v="MARS GIDA ÜRÜNLERİ TİC. LTD.ŞTİ."/>
    <s v="EH.06.001"/>
    <s v="EnRoute Panorama - Hosting Hizmeti"/>
    <s v="Univera - Mars Gıda"/>
    <x v="12"/>
    <s v="Hosting"/>
    <s v="Enroute"/>
    <n v="39008"/>
    <s v="TRY"/>
    <n v="12"/>
    <s v="Yıl"/>
    <n v="468096"/>
    <s v="TRY"/>
    <s v="-"/>
    <s v="TRY"/>
    <n v="468096"/>
    <s v="TRY"/>
    <n v="468096"/>
    <s v="TRY"/>
    <n v="1000004668"/>
    <m/>
    <m/>
    <s v="Mars Gıda"/>
    <x v="0"/>
    <s v="Yenileme"/>
    <s v="Hizmet"/>
    <s v="Hosting"/>
    <s v="Diğer"/>
    <x v="0"/>
    <x v="0"/>
    <s v="Yurt İçi"/>
    <s v="Türkiye"/>
  </r>
  <r>
    <s v="Q1"/>
    <x v="2"/>
    <x v="1"/>
    <s v="Kapalı"/>
    <s v="MARS GIDA ÜRÜNLERİ TİC. LTD.ŞTİ."/>
    <s v="EH.03.001"/>
    <s v="EnRoute Panorama - Çağrı Merkezi Hizmeti (MSD)"/>
    <s v="Univera - Mars Gıda"/>
    <x v="12"/>
    <s v="Enroute"/>
    <s v="Enterprise"/>
    <n v="49081"/>
    <s v="TRY"/>
    <n v="2"/>
    <s v="Yıl"/>
    <n v="98161.9"/>
    <s v="TRY"/>
    <s v="-"/>
    <s v="TRY"/>
    <n v="98161.919999999998"/>
    <s v="TRY"/>
    <n v="98161.9"/>
    <s v="TRY"/>
    <n v="1000004671"/>
    <m/>
    <m/>
    <s v="Mars Gıda"/>
    <x v="0"/>
    <s v="Yenileme"/>
    <s v="Hizmet"/>
    <s v="Çağrı Merkezi"/>
    <s v="Diğer"/>
    <x v="0"/>
    <x v="0"/>
    <s v="Yurt İçi"/>
    <s v="Türkiye"/>
  </r>
  <r>
    <s v="Q1"/>
    <x v="2"/>
    <x v="1"/>
    <s v="Kapalı"/>
    <s v="MARS GIDA ÜRÜNLERİ TİC. LTD.ŞTİ."/>
    <s v="EH.03.001"/>
    <s v="EnRoute Panorama - Çağrı Merkezi Hizmeti (MSD)"/>
    <s v="Univera - Mars Gıda"/>
    <x v="12"/>
    <s v="Enroute"/>
    <s v="Enterprise"/>
    <n v="36129"/>
    <s v="TRY"/>
    <n v="2"/>
    <s v="Yıl"/>
    <n v="72258.100000000006"/>
    <s v="TRY"/>
    <s v="-"/>
    <s v="TRY"/>
    <n v="72258.080000000002"/>
    <s v="TRY"/>
    <n v="72258.100000000006"/>
    <s v="TRY"/>
    <n v="1000004670"/>
    <m/>
    <m/>
    <s v="Mars Gıda"/>
    <x v="0"/>
    <s v="Yenileme"/>
    <s v="Hizmet"/>
    <s v="Çağrı Merkezi"/>
    <s v="Diğer"/>
    <x v="0"/>
    <x v="0"/>
    <s v="Yurt İçi"/>
    <s v="Türkiye"/>
  </r>
  <r>
    <s v="Q1"/>
    <x v="2"/>
    <x v="1"/>
    <s v="Kapalı"/>
    <s v="Mey İçki Sanayi ve Ticaret A.Ş."/>
    <s v="EH.03.003"/>
    <s v="EnRoute Panorama - Uzman Destek Hizmeti"/>
    <s v="Univera - Mey İçki"/>
    <x v="18"/>
    <s v="Enroute"/>
    <s v="Enterprise"/>
    <n v="180000"/>
    <s v="TRY"/>
    <n v="1"/>
    <s v="Ay"/>
    <n v="180000"/>
    <s v="TRY"/>
    <s v="-"/>
    <s v="TRY"/>
    <n v="180000"/>
    <s v="TRY"/>
    <n v="180000"/>
    <s v="TRY"/>
    <n v="1000004678"/>
    <m/>
    <m/>
    <s v="Mey İçki"/>
    <x v="0"/>
    <s v="Yenileme"/>
    <s v="Hizmet"/>
    <s v="Uzman Destek Hizmeti"/>
    <s v="Key Account"/>
    <x v="0"/>
    <x v="0"/>
    <s v="Yurt İçi"/>
    <s v="Türkiye"/>
  </r>
  <r>
    <s v="Q1"/>
    <x v="2"/>
    <x v="1"/>
    <s v="Kapalı"/>
    <s v="IMPERIAL TOBACCO TÜTÜN ÜRÜNLERİ SATIŞ VE PAZARLAMA A.Ş"/>
    <s v="EH.06.001"/>
    <s v="EnRoute Panorama - Hosting Hizmeti"/>
    <s v="Univera - Imperial Tobacco"/>
    <x v="18"/>
    <s v="Hosting"/>
    <s v="Enroute"/>
    <n v="167200.4"/>
    <s v="TRY"/>
    <n v="1"/>
    <s v="Yıl"/>
    <n v="167200.4"/>
    <s v="TRY"/>
    <s v="-"/>
    <s v="TRY"/>
    <n v="167200.39000000001"/>
    <s v="TRY"/>
    <n v="167200.4"/>
    <s v="TRY"/>
    <n v="1000004675"/>
    <m/>
    <m/>
    <s v="Imperial Tobacco"/>
    <x v="0"/>
    <s v="Yenileme"/>
    <s v="Hizmet"/>
    <s v="Hosting"/>
    <s v="Diğer"/>
    <x v="0"/>
    <x v="0"/>
    <s v="Yurt İçi"/>
    <s v="Türkiye"/>
  </r>
  <r>
    <s v="Q1"/>
    <x v="2"/>
    <x v="1"/>
    <s v="Kapalı"/>
    <s v="Mey İçki Sanayi ve Ticaret A.Ş."/>
    <s v="EH.06.001"/>
    <s v="EnRoute Panorama - Hosting Hizmeti"/>
    <s v="Univera - Mey İçki"/>
    <x v="18"/>
    <s v="Hosting"/>
    <s v="Enroute"/>
    <n v="9600"/>
    <s v="TRY"/>
    <n v="1"/>
    <s v="Yıl"/>
    <n v="9600"/>
    <s v="TRY"/>
    <s v="-"/>
    <s v="TRY"/>
    <n v="9600"/>
    <s v="TRY"/>
    <n v="9600"/>
    <s v="TRY"/>
    <n v="1000004679"/>
    <m/>
    <m/>
    <s v="Mey İçki"/>
    <x v="0"/>
    <s v="Yenileme"/>
    <s v="Hizmet"/>
    <s v="Hosting"/>
    <s v="Key Account"/>
    <x v="0"/>
    <x v="0"/>
    <s v="Yurt İçi"/>
    <s v="Türkiye"/>
  </r>
  <r>
    <s v="Q1"/>
    <x v="2"/>
    <x v="1"/>
    <s v="Kapalı"/>
    <s v="Mey İçki Sanayi ve Ticaret A.Ş."/>
    <s v="EH.06.001"/>
    <s v="EnRoute Panorama - Hosting Hizmeti"/>
    <s v="Univera - Mey İçki"/>
    <x v="18"/>
    <s v="Hosting"/>
    <s v="Enroute"/>
    <n v="389007"/>
    <s v="TRY"/>
    <n v="1"/>
    <s v="Yıl"/>
    <n v="389007"/>
    <s v="TRY"/>
    <s v="-"/>
    <s v="TRY"/>
    <n v="389007"/>
    <s v="TRY"/>
    <n v="389007"/>
    <s v="TRY"/>
    <n v="1000004676"/>
    <m/>
    <m/>
    <s v="Mey İçki"/>
    <x v="0"/>
    <s v="Yenileme"/>
    <s v="Hizmet"/>
    <s v="Hosting"/>
    <s v="Key Account"/>
    <x v="0"/>
    <x v="0"/>
    <s v="Yurt İçi"/>
    <s v="Türkiye"/>
  </r>
  <r>
    <s v="Q1"/>
    <x v="2"/>
    <x v="1"/>
    <s v="Kapalı"/>
    <s v="Nurol Makina ve Sanayi A.Ş."/>
    <s v="CDH.02.001"/>
    <s v="Calldesk Panorama - Yazılım Bakımı Hizmeti"/>
    <s v="Univera - Nurol Makina"/>
    <x v="13"/>
    <s v="ServiceCore"/>
    <s v="Enterprise"/>
    <n v="13128.6"/>
    <s v="TRY"/>
    <n v="46"/>
    <s v="Yıl"/>
    <n v="603917"/>
    <s v="TRY"/>
    <s v="-"/>
    <s v="TRY"/>
    <n v="603916.98"/>
    <s v="TRY"/>
    <n v="603917"/>
    <s v="TRY"/>
    <n v="1000004705"/>
    <m/>
    <m/>
    <s v="Nurol Makina"/>
    <x v="0"/>
    <s v="Yenileme"/>
    <s v="Hizmet"/>
    <s v="Bakım ve Destek Hizmeti"/>
    <s v="Diğer"/>
    <x v="0"/>
    <x v="0"/>
    <s v="Yurt İçi"/>
    <s v="Türkiye"/>
  </r>
  <r>
    <s v="Q1"/>
    <x v="2"/>
    <x v="1"/>
    <s v="Kapalı"/>
    <s v="POLARİS YAZILIM ÇÖZÜMLERİ VE DANIŞMANLIK HİZMETLERİ LTD.ŞTİ."/>
    <s v="WPH.02.001"/>
    <s v="WebPlus Yazılım Bakımı Hizmeti"/>
    <s v="Univera - Kanal"/>
    <x v="20"/>
    <s v="Enroute"/>
    <s v="Webplus"/>
    <n v="3146"/>
    <s v="TRY"/>
    <n v="1"/>
    <s v="Yıl"/>
    <n v="3146"/>
    <s v="TRY"/>
    <n v="0"/>
    <s v="TRY"/>
    <n v="3146"/>
    <s v="TRY"/>
    <n v="0"/>
    <s v="TRY"/>
    <n v="1000004674"/>
    <m/>
    <m/>
    <s v="Polaris"/>
    <x v="0"/>
    <s v="Yeni Satış"/>
    <s v="Hizmet"/>
    <s v="Bakım ve Destek Hizmeti"/>
    <s v="Diğer"/>
    <x v="1"/>
    <x v="5"/>
    <s v="Yurt İçi"/>
    <s v="Türkiye"/>
  </r>
  <r>
    <s v="Q1"/>
    <x v="2"/>
    <x v="1"/>
    <s v="Kapalı"/>
    <s v="POLARİS YAZILIM ÇÖZÜMLERİ VE DANIŞMANLIK HİZMETLERİ LTD.ŞTİ."/>
    <s v="WPY.01.007"/>
    <s v="WebPlus E-Dönüşüm Lisansı"/>
    <s v="Univera - Kanal"/>
    <x v="20"/>
    <s v="Enroute"/>
    <s v="Webplus"/>
    <n v="14300"/>
    <s v="TRY"/>
    <n v="1"/>
    <s v="Adet"/>
    <n v="14300"/>
    <s v="TRY"/>
    <n v="2860"/>
    <s v="TRY"/>
    <n v="11440"/>
    <s v="TRY"/>
    <n v="11440"/>
    <s v="TRY"/>
    <n v="1000004674"/>
    <m/>
    <m/>
    <s v="Polaris"/>
    <x v="0"/>
    <s v="Yeni Satış"/>
    <s v="Lisans"/>
    <s v="Lisans Satışı"/>
    <s v="Diğer"/>
    <x v="1"/>
    <x v="5"/>
    <s v="Yurt İçi"/>
    <s v="Türkiye"/>
  </r>
  <r>
    <s v="Q1"/>
    <x v="2"/>
    <x v="1"/>
    <s v="İade"/>
    <s v="Loreal Türkiye Kozmetik Tic. ve San. A.Ş."/>
    <s v="QH.02.001"/>
    <s v="Quest Panorama - Yazılım Bakımı, Yaşatma ve Merkezi Destek Hizmeti"/>
    <s v="Univera - Loreal Eczane"/>
    <x v="13"/>
    <s v="Quest"/>
    <s v="Enterprise"/>
    <n v="125868.8"/>
    <s v="TRY"/>
    <n v="-1"/>
    <s v="Yıl"/>
    <n v="-125868.8"/>
    <s v="TRY"/>
    <s v="-"/>
    <s v="TRY"/>
    <n v="-125868.8"/>
    <s v="TRY"/>
    <n v="-125868.8"/>
    <s v="TRY"/>
    <n v="1000004589"/>
    <m/>
    <m/>
    <s v="Loreal"/>
    <x v="0"/>
    <s v="Yenileme"/>
    <s v="Hizmet"/>
    <s v="Bakım ve Destek Hizmeti"/>
    <s v="Diğer"/>
    <x v="0"/>
    <x v="0"/>
    <s v="Yurt İçi"/>
    <s v="Türkiye"/>
  </r>
  <r>
    <s v="Q1"/>
    <x v="2"/>
    <x v="1"/>
    <s v="İade"/>
    <s v="Loreal Türkiye Kozmetik Tic. ve San. A.Ş."/>
    <s v="QH.02.001"/>
    <s v="Quest Panorama - Yazılım Bakımı, Yaşatma ve Merkezi Destek Hizmeti"/>
    <s v="Univera - Loreal Lux"/>
    <x v="13"/>
    <s v="Quest"/>
    <s v="Enterprise"/>
    <n v="266456.40000000002"/>
    <s v="TRY"/>
    <n v="-1"/>
    <s v="Yıl"/>
    <n v="-266456.40000000002"/>
    <s v="TRY"/>
    <s v="-"/>
    <s v="TRY"/>
    <n v="-266456.40000000002"/>
    <s v="TRY"/>
    <n v="-266456.40000000002"/>
    <s v="TRY"/>
    <n v="1000004589"/>
    <m/>
    <m/>
    <s v="Loreal"/>
    <x v="0"/>
    <s v="Yenileme"/>
    <s v="Hizmet"/>
    <s v="Bakım ve Destek Hizmeti"/>
    <s v="Diğer"/>
    <x v="0"/>
    <x v="0"/>
    <s v="Yurt İçi"/>
    <s v="Türkiye"/>
  </r>
  <r>
    <s v="Q1"/>
    <x v="2"/>
    <x v="1"/>
    <s v="İade"/>
    <s v="Loreal Türkiye Kozmetik Tic. ve San. A.Ş."/>
    <s v="QH.02.001"/>
    <s v="Quest Panorama - Yazılım Bakımı, Yaşatma ve Merkezi Destek Hizmeti"/>
    <s v="Univera - Loreal Tüketici"/>
    <x v="13"/>
    <s v="Quest"/>
    <s v="Enterprise"/>
    <n v="125868.8"/>
    <s v="TRY"/>
    <n v="-1"/>
    <s v="Yıl"/>
    <n v="-125868.8"/>
    <s v="TRY"/>
    <s v="-"/>
    <s v="TRY"/>
    <n v="-125868.8"/>
    <s v="TRY"/>
    <n v="-125868.8"/>
    <s v="TRY"/>
    <n v="1000004589"/>
    <m/>
    <m/>
    <s v="Loreal"/>
    <x v="0"/>
    <s v="Yenileme"/>
    <s v="Hizmet"/>
    <s v="Bakım ve Destek Hizmeti"/>
    <s v="Diğer"/>
    <x v="0"/>
    <x v="0"/>
    <s v="Yurt İçi"/>
    <s v="Türkiye"/>
  </r>
  <r>
    <s v="Q1"/>
    <x v="2"/>
    <x v="1"/>
    <s v="İade"/>
    <s v="Loreal Türkiye Kozmetik Tic. ve San. A.Ş."/>
    <s v="QH.03.001"/>
    <s v="Quest Panorama - Çağrı Merkezi Hizmeti"/>
    <s v="Univera - Loreal Eczane"/>
    <x v="13"/>
    <s v="Quest"/>
    <s v="Enterprise"/>
    <n v="13761.7"/>
    <s v="TRY"/>
    <n v="-1"/>
    <s v="Yıl"/>
    <n v="-13761.7"/>
    <s v="TRY"/>
    <s v="-"/>
    <s v="TRY"/>
    <n v="-13761.7"/>
    <s v="TRY"/>
    <n v="-13761.7"/>
    <s v="TRY"/>
    <n v="1000004589"/>
    <m/>
    <m/>
    <s v="Loreal"/>
    <x v="0"/>
    <s v="Yenileme"/>
    <s v="Hizmet"/>
    <s v="Çağrı Merkezi"/>
    <s v="Diğer"/>
    <x v="0"/>
    <x v="0"/>
    <s v="Yurt İçi"/>
    <s v="Türkiye"/>
  </r>
  <r>
    <s v="Q1"/>
    <x v="2"/>
    <x v="1"/>
    <s v="İade"/>
    <s v="Loreal Türkiye Kozmetik Tic. ve San. A.Ş."/>
    <s v="QH.03.001"/>
    <s v="Quest Panorama - Çağrı Merkezi Hizmeti"/>
    <s v="Univera - Loreal Tüketici"/>
    <x v="13"/>
    <s v="Quest"/>
    <s v="Enterprise"/>
    <n v="13761.7"/>
    <s v="TRY"/>
    <n v="-1"/>
    <s v="Yıl"/>
    <n v="-13761.7"/>
    <s v="TRY"/>
    <s v="-"/>
    <s v="TRY"/>
    <n v="-13761.7"/>
    <s v="TRY"/>
    <n v="-13761.7"/>
    <s v="TRY"/>
    <n v="1000004589"/>
    <m/>
    <m/>
    <s v="Loreal"/>
    <x v="0"/>
    <s v="Yenileme"/>
    <s v="Hizmet"/>
    <s v="Çağrı Merkezi"/>
    <s v="Diğer"/>
    <x v="0"/>
    <x v="0"/>
    <s v="Yurt İçi"/>
    <s v="Türkiye"/>
  </r>
  <r>
    <s v="Q1"/>
    <x v="2"/>
    <x v="1"/>
    <s v="Kapalı"/>
    <s v="Altıparmak Gıda San. ve Tic. A.Ş."/>
    <s v="EY.03.001"/>
    <s v="ENROUTE PANORAMA PAAS LİSANSI (KİRALAMA HİZMETİ)"/>
    <s v="Univera - Altıparmak-Balparmak"/>
    <x v="18"/>
    <s v="Enroute"/>
    <s v="Enterprise"/>
    <n v="151399.6"/>
    <s v="TRY"/>
    <n v="1"/>
    <s v="Adet"/>
    <n v="151399.6"/>
    <s v="TRY"/>
    <s v="-"/>
    <s v="TRY"/>
    <n v="151399.56"/>
    <s v="TRY"/>
    <n v="151399.6"/>
    <s v="TRY"/>
    <n v="1000004712"/>
    <m/>
    <m/>
    <s v="Balparmak"/>
    <x v="0"/>
    <s v="Yenileme"/>
    <s v="Lisans"/>
    <s v="Lisans Kiralama"/>
    <s v="Diğer"/>
    <x v="0"/>
    <x v="0"/>
    <s v="Yurt İçi"/>
    <s v="Türkiye"/>
  </r>
  <r>
    <s v="Q1"/>
    <x v="2"/>
    <x v="1"/>
    <s v="İade"/>
    <s v="Loreal Türkiye Kozmetik Tic. ve San. A.Ş."/>
    <s v="EH.02.014"/>
    <s v="ENROUTE PANORAMA BUSİNESS ANALYTİCS (QSENSE) KULLANICI LİSANSI BAKIMI"/>
    <s v="Univera - Loreal Eczane"/>
    <x v="13"/>
    <s v="Enroute"/>
    <s v="Enterprise"/>
    <n v="3053"/>
    <s v="EUR"/>
    <n v="-1"/>
    <s v="Ay"/>
    <n v="-3053"/>
    <s v="EUR"/>
    <s v="-"/>
    <s v="EUR"/>
    <n v="-156728.28"/>
    <s v="TRY"/>
    <n v="-3053"/>
    <s v="TRY"/>
    <n v="1000004588"/>
    <m/>
    <m/>
    <s v="Loreal"/>
    <x v="0"/>
    <s v="Yenileme"/>
    <s v="Hizmet"/>
    <s v="Bakım ve Destek Hizmeti"/>
    <s v="Diğer"/>
    <x v="0"/>
    <x v="0"/>
    <s v="Yurt İçi"/>
    <s v="Türkiye"/>
  </r>
  <r>
    <s v="Q1"/>
    <x v="2"/>
    <x v="1"/>
    <s v="İade"/>
    <s v="Loreal Türkiye Kozmetik Tic. ve San. A.Ş."/>
    <s v="EH.02.014"/>
    <s v="ENROUTE PANORAMA BUSİNESS ANALYTİCS (QSENSE) KULLANICI LİSANSI BAKIMI"/>
    <s v="Univera - Loreal Tüketici"/>
    <x v="13"/>
    <s v="Enroute"/>
    <s v="Enterprise"/>
    <n v="3053"/>
    <s v="EUR"/>
    <n v="-1"/>
    <s v="Ay"/>
    <n v="-3053"/>
    <s v="EUR"/>
    <s v="-"/>
    <s v="EUR"/>
    <n v="-156728.28"/>
    <s v="TRY"/>
    <n v="-3053"/>
    <s v="TRY"/>
    <n v="1000004588"/>
    <m/>
    <m/>
    <s v="Loreal"/>
    <x v="0"/>
    <s v="Yenileme"/>
    <s v="Hizmet"/>
    <s v="Bakım ve Destek Hizmeti"/>
    <s v="Diğer"/>
    <x v="0"/>
    <x v="0"/>
    <s v="Yurt İçi"/>
    <s v="Türkiye"/>
  </r>
  <r>
    <s v="Q1"/>
    <x v="2"/>
    <x v="1"/>
    <s v="İade"/>
    <s v="Loreal Türkiye Kozmetik Tic. ve San. A.Ş."/>
    <s v="EH.02.001"/>
    <s v="EnRoute Panorama - Yazılım Bakımı, Yaşatma ve Merkezi Destek Hizmeti"/>
    <s v="Univera - Loreal Eczane"/>
    <x v="13"/>
    <s v="Enroute"/>
    <s v="Enterprise"/>
    <n v="537040"/>
    <s v="TRY"/>
    <n v="-1"/>
    <s v="Yıl"/>
    <n v="-537040"/>
    <s v="TRY"/>
    <s v="-"/>
    <s v="TRY"/>
    <n v="-537040"/>
    <s v="TRY"/>
    <n v="-537040"/>
    <s v="TRY"/>
    <n v="1000004586"/>
    <m/>
    <m/>
    <s v="Loreal"/>
    <x v="0"/>
    <s v="Yenileme"/>
    <s v="Hizmet"/>
    <s v="Bakım ve Destek Hizmeti"/>
    <s v="Diğer"/>
    <x v="0"/>
    <x v="0"/>
    <s v="Yurt İçi"/>
    <s v="Türkiye"/>
  </r>
  <r>
    <s v="Q1"/>
    <x v="2"/>
    <x v="1"/>
    <s v="İade"/>
    <s v="Loreal Türkiye Kozmetik Tic. ve San. A.Ş."/>
    <s v="EH.02.001"/>
    <s v="EnRoute Panorama - Yazılım Bakımı, Yaşatma ve Merkezi Destek Hizmeti"/>
    <s v="Univera - Loreal Lux"/>
    <x v="13"/>
    <s v="Enroute"/>
    <s v="Enterprise"/>
    <n v="537040"/>
    <s v="TRY"/>
    <n v="-1"/>
    <s v="Yıl"/>
    <n v="-537040"/>
    <s v="TRY"/>
    <s v="-"/>
    <s v="TRY"/>
    <n v="-537040"/>
    <s v="TRY"/>
    <n v="-537040"/>
    <s v="TRY"/>
    <n v="1000004586"/>
    <m/>
    <m/>
    <s v="Loreal"/>
    <x v="0"/>
    <s v="Yenileme"/>
    <s v="Hizmet"/>
    <s v="Bakım ve Destek Hizmeti"/>
    <s v="Diğer"/>
    <x v="0"/>
    <x v="0"/>
    <s v="Yurt İçi"/>
    <s v="Türkiye"/>
  </r>
  <r>
    <s v="Q1"/>
    <x v="2"/>
    <x v="1"/>
    <s v="İade"/>
    <s v="Loreal Türkiye Kozmetik Tic. ve San. A.Ş."/>
    <s v="EH.02.001"/>
    <s v="EnRoute Panorama - Yazılım Bakımı, Yaşatma ve Merkezi Destek Hizmeti"/>
    <s v="Univera - Loreal Tüketici"/>
    <x v="13"/>
    <s v="Enroute"/>
    <s v="Enterprise"/>
    <n v="537040"/>
    <s v="TRY"/>
    <n v="-1"/>
    <s v="Yıl"/>
    <n v="-537040"/>
    <s v="TRY"/>
    <s v="-"/>
    <s v="TRY"/>
    <n v="-537040"/>
    <s v="TRY"/>
    <n v="-537040"/>
    <s v="TRY"/>
    <n v="1000004586"/>
    <m/>
    <m/>
    <s v="Loreal"/>
    <x v="0"/>
    <s v="Yenileme"/>
    <s v="Hizmet"/>
    <s v="Bakım ve Destek Hizmeti"/>
    <s v="Diğer"/>
    <x v="0"/>
    <x v="0"/>
    <s v="Yurt İçi"/>
    <s v="Türkiye"/>
  </r>
  <r>
    <s v="Q1"/>
    <x v="2"/>
    <x v="1"/>
    <s v="Kapalı"/>
    <s v="TURKIYE SISE VE CAM FABRIKALARI A.S."/>
    <s v="EH.02.001"/>
    <s v="EnRoute Panorama - Yazılım Bakımı, Yaşatma ve Merkezi Destek Hizmeti"/>
    <s v="Univera - Trakya Cam"/>
    <x v="18"/>
    <s v="Enroute"/>
    <s v="Enterprise"/>
    <n v="187701"/>
    <s v="TRY"/>
    <n v="1"/>
    <s v="Yıl"/>
    <n v="187701"/>
    <s v="TRY"/>
    <s v="-"/>
    <s v="TRY"/>
    <n v="187701"/>
    <s v="TRY"/>
    <n v="187701"/>
    <s v="TRY"/>
    <n v="1000004723"/>
    <m/>
    <m/>
    <s v="Şişecam"/>
    <x v="0"/>
    <s v="Yenileme"/>
    <s v="Hizmet"/>
    <s v="Bakım ve Destek Hizmeti"/>
    <s v="Diğer"/>
    <x v="0"/>
    <x v="0"/>
    <s v="Yurt İçi"/>
    <s v="Türkiye"/>
  </r>
  <r>
    <s v="Q1"/>
    <x v="2"/>
    <x v="1"/>
    <s v="İade"/>
    <s v="Loreal Türkiye Kozmetik Tic. ve San. A.Ş."/>
    <s v="EH.06.001"/>
    <s v="EnRoute Panorama - Hosting Hizmeti"/>
    <s v="Univera - Loreal"/>
    <x v="13"/>
    <s v="Hosting"/>
    <s v="Enroute"/>
    <n v="215833.3"/>
    <s v="TRY"/>
    <n v="-3"/>
    <s v="Yıl"/>
    <n v="-647500"/>
    <s v="TRY"/>
    <s v="-"/>
    <s v="TRY"/>
    <n v="-647500"/>
    <s v="TRY"/>
    <n v="-647500"/>
    <s v="TRY"/>
    <n v="1000004592"/>
    <m/>
    <m/>
    <s v="Loreal"/>
    <x v="0"/>
    <s v="Yenileme"/>
    <s v="Hizmet"/>
    <s v="Hosting"/>
    <s v="Diğer"/>
    <x v="0"/>
    <x v="0"/>
    <s v="Yurt İçi"/>
    <s v="Türkiye"/>
  </r>
  <r>
    <s v="Q1"/>
    <x v="2"/>
    <x v="1"/>
    <s v="İade"/>
    <s v="Loreal Türkiye Kozmetik Tic. ve San. A.Ş."/>
    <s v="EH.03.001"/>
    <s v="EnRoute Panorama - Çağrı Merkezi Hizmeti (MSD)"/>
    <s v="Univera - Loreal Eczane"/>
    <x v="13"/>
    <s v="Enroute"/>
    <s v="Enterprise"/>
    <n v="402780"/>
    <s v="TRY"/>
    <n v="-1"/>
    <s v="Yıl"/>
    <n v="-402780"/>
    <s v="TRY"/>
    <s v="-"/>
    <s v="TRY"/>
    <n v="-402780"/>
    <s v="TRY"/>
    <n v="-402780"/>
    <s v="TRY"/>
    <n v="1000004587"/>
    <m/>
    <m/>
    <s v="Loreal"/>
    <x v="0"/>
    <s v="Yenileme"/>
    <s v="Hizmet"/>
    <s v="Çağrı Merkezi"/>
    <s v="Diğer"/>
    <x v="0"/>
    <x v="0"/>
    <s v="Yurt İçi"/>
    <s v="Türkiye"/>
  </r>
  <r>
    <s v="Q1"/>
    <x v="2"/>
    <x v="1"/>
    <s v="İade"/>
    <s v="Loreal Türkiye Kozmetik Tic. ve San. A.Ş."/>
    <s v="EH.03.001"/>
    <s v="EnRoute Panorama - Çağrı Merkezi Hizmeti (MSD)"/>
    <s v="Univera - Loreal Kuaför"/>
    <x v="13"/>
    <s v="Enroute"/>
    <s v="Enterprise"/>
    <n v="402780"/>
    <s v="TRY"/>
    <n v="-1"/>
    <s v="Yıl"/>
    <n v="-402780"/>
    <s v="TRY"/>
    <s v="-"/>
    <s v="TRY"/>
    <n v="-402780"/>
    <s v="TRY"/>
    <n v="-402780"/>
    <s v="TRY"/>
    <n v="1000004587"/>
    <m/>
    <m/>
    <s v="Loreal"/>
    <x v="0"/>
    <s v="Yenileme"/>
    <s v="Hizmet"/>
    <s v="Çağrı Merkezi"/>
    <s v="Diğer"/>
    <x v="0"/>
    <x v="0"/>
    <s v="Yurt İçi"/>
    <s v="Türkiye"/>
  </r>
  <r>
    <s v="Q1"/>
    <x v="2"/>
    <x v="1"/>
    <s v="İade"/>
    <s v="Loreal Türkiye Kozmetik Tic. ve San. A.Ş."/>
    <s v="EH.03.001"/>
    <s v="EnRoute Panorama - Çağrı Merkezi Hizmeti (MSD)"/>
    <s v="Univera - Loreal Kuaför"/>
    <x v="13"/>
    <s v="Enroute"/>
    <s v="Enterprise"/>
    <n v="402780"/>
    <s v="TRY"/>
    <n v="-1"/>
    <s v="Yıl"/>
    <n v="-402780"/>
    <s v="TRY"/>
    <s v="-"/>
    <s v="TRY"/>
    <n v="-402780"/>
    <s v="TRY"/>
    <n v="-402780"/>
    <s v="TRY"/>
    <n v="1000004587"/>
    <m/>
    <m/>
    <s v="Loreal"/>
    <x v="0"/>
    <s v="Yenileme"/>
    <s v="Hizmet"/>
    <s v="Çağrı Merkezi"/>
    <s v="Diğer"/>
    <x v="0"/>
    <x v="0"/>
    <s v="Yurt İçi"/>
    <s v="Türkiye"/>
  </r>
  <r>
    <s v="Q1"/>
    <x v="2"/>
    <x v="1"/>
    <s v="Kapalı"/>
    <s v="POLARİS YAZILIM ÇÖZÜMLERİ VE DANIŞMANLIK HİZMETLERİ LTD.ŞTİ."/>
    <s v="WPY.01.007"/>
    <s v="WebPlus E-Dönüşüm Lisansı"/>
    <s v="Univera - Kanal"/>
    <x v="20"/>
    <s v="Enroute"/>
    <s v="Webplus"/>
    <n v="660"/>
    <s v="TRY"/>
    <n v="1"/>
    <s v="Adet"/>
    <n v="660"/>
    <s v="TRY"/>
    <s v="-"/>
    <s v="TRY"/>
    <n v="660"/>
    <s v="TRY"/>
    <n v="660"/>
    <s v="TRY"/>
    <n v="1000004737"/>
    <m/>
    <m/>
    <s v="Polaris"/>
    <x v="0"/>
    <s v="Yeni Satış"/>
    <s v="Lisans"/>
    <s v="Lisans Satışı"/>
    <s v="Diğer"/>
    <x v="1"/>
    <x v="5"/>
    <s v="Yurt İçi"/>
    <s v="Türkiye"/>
  </r>
  <r>
    <s v="Q1"/>
    <x v="2"/>
    <x v="1"/>
    <s v="Kapalı"/>
    <s v="POLARİS YAZILIM ÇÖZÜMLERİ VE DANIŞMANLIK HİZMETLERİ LTD.ŞTİ."/>
    <s v="WPY.01.005"/>
    <s v="WebPlus Distribution Satış-Dağıtım Yazılımı (Standart)"/>
    <s v="Univera - Kanal"/>
    <x v="20"/>
    <s v="Enroute"/>
    <s v="Webplus"/>
    <n v="2400"/>
    <s v="TRY"/>
    <n v="1"/>
    <s v="Adet"/>
    <n v="2400"/>
    <s v="TRY"/>
    <s v="-"/>
    <s v="TRY"/>
    <n v="2400"/>
    <s v="TRY"/>
    <n v="2400"/>
    <s v="TRY"/>
    <n v="1000004737"/>
    <m/>
    <m/>
    <s v="Polaris"/>
    <x v="0"/>
    <s v="Yeni Satış"/>
    <s v="Lisans"/>
    <s v="Lisans Satışı"/>
    <s v="Diğer"/>
    <x v="1"/>
    <x v="5"/>
    <s v="Yurt İçi"/>
    <s v="Türkiye"/>
  </r>
  <r>
    <s v="Q1"/>
    <x v="2"/>
    <x v="1"/>
    <s v="Kapalı"/>
    <s v="POLARİS YAZILIM ÇÖZÜMLERİ VE DANIŞMANLIK HİZMETLERİ LTD.ŞTİ."/>
    <s v="WPY.02.001"/>
    <s v="WebPlus (Android) Satış Temsilcisi Lisansı"/>
    <s v="Univera - Kanal"/>
    <x v="20"/>
    <s v="Enroute"/>
    <s v="Webplus"/>
    <n v="210"/>
    <s v="TRY"/>
    <n v="6"/>
    <s v="Adet"/>
    <n v="1260"/>
    <s v="TRY"/>
    <s v="-"/>
    <s v="TRY"/>
    <n v="1260"/>
    <s v="TRY"/>
    <n v="1260"/>
    <s v="TRY"/>
    <n v="1000004737"/>
    <m/>
    <m/>
    <s v="Polaris"/>
    <x v="0"/>
    <s v="Yeni Satış"/>
    <s v="Lisans"/>
    <s v="Lisans Satışı"/>
    <s v="Diğer"/>
    <x v="1"/>
    <x v="5"/>
    <s v="Yurt İçi"/>
    <s v="Türkiye"/>
  </r>
  <r>
    <s v="Q1"/>
    <x v="2"/>
    <x v="1"/>
    <s v="Kapalı"/>
    <s v="POLARİS YAZILIM ÇÖZÜMLERİ VE DANIŞMANLIK HİZMETLERİ LTD.ŞTİ."/>
    <s v="WPY.01.003"/>
    <s v="Web Plus Ek Kullanıcı Lisansı (1 Kullanıcı)"/>
    <s v="Univera - Kanal"/>
    <x v="20"/>
    <s v="Enroute"/>
    <s v="Webplus"/>
    <n v="200"/>
    <s v="TRY"/>
    <n v="2"/>
    <s v="Adet"/>
    <n v="400"/>
    <s v="TRY"/>
    <s v="-"/>
    <s v="TRY"/>
    <n v="400"/>
    <s v="TRY"/>
    <n v="400"/>
    <s v="TRY"/>
    <n v="1000004737"/>
    <m/>
    <m/>
    <s v="Polaris"/>
    <x v="0"/>
    <s v="Yeni Satış"/>
    <s v="Lisans"/>
    <s v="Lisans Satışı"/>
    <s v="Diğer"/>
    <x v="1"/>
    <x v="5"/>
    <s v="Yurt İçi"/>
    <s v="Türkiye"/>
  </r>
  <r>
    <s v="Q1"/>
    <x v="2"/>
    <x v="1"/>
    <s v="Kapalı"/>
    <s v="WAGNER KABLO A.Ş."/>
    <s v="SH.02.001"/>
    <s v="StokBar Panorama - Yazılım Bakımı Hizmeti"/>
    <s v="Univera - Wagner Kablo"/>
    <x v="12"/>
    <s v="Stokbar"/>
    <s v="Standart"/>
    <n v="57200"/>
    <s v="TRY"/>
    <n v="1"/>
    <s v="Yıl"/>
    <n v="57200"/>
    <s v="TRY"/>
    <s v="-"/>
    <s v="TRY"/>
    <n v="57200"/>
    <s v="TRY"/>
    <n v="57200"/>
    <s v="TRY"/>
    <n v="1000004745"/>
    <m/>
    <m/>
    <s v="Wagner"/>
    <x v="0"/>
    <s v="Yeni Satış"/>
    <s v="Hizmet"/>
    <s v="Bakım ve Destek Hizmeti"/>
    <s v="Diğer"/>
    <x v="0"/>
    <x v="0"/>
    <s v="Yurt İçi"/>
    <s v="Türkiye"/>
  </r>
  <r>
    <s v="Q1"/>
    <x v="2"/>
    <x v="1"/>
    <s v="Kapalı"/>
    <s v="WAGNER KABLO A.Ş."/>
    <s v="SY.01.007"/>
    <s v="StokBar Panorama - Tesis Lisansı"/>
    <s v="Univera - Wagner Kablo"/>
    <x v="12"/>
    <s v="Stokbar"/>
    <s v="Standart"/>
    <n v="260000"/>
    <s v="TRY"/>
    <n v="1"/>
    <s v="Adet"/>
    <n v="260000"/>
    <s v="TRY"/>
    <n v="39000"/>
    <s v="TRY"/>
    <n v="221000"/>
    <s v="TRY"/>
    <n v="221000"/>
    <s v="TRY"/>
    <n v="1000004745"/>
    <m/>
    <m/>
    <s v="Wagner"/>
    <x v="0"/>
    <s v="Yeni Satış"/>
    <s v="Lisans"/>
    <s v="Lisans Satışı"/>
    <s v="Diğer"/>
    <x v="0"/>
    <x v="0"/>
    <s v="Yurt İçi"/>
    <s v="Türkiye"/>
  </r>
  <r>
    <s v="Q1"/>
    <x v="2"/>
    <x v="1"/>
    <s v="Kapalı"/>
    <s v="Loreal Türkiye Kozmetik Tic. ve San. A.Ş."/>
    <s v="EH.02.001"/>
    <s v="EnRoute Panorama - Yazılım Bakımı, Yaşatma ve Merkezi Destek Hizmeti"/>
    <s v="Univera - Loreal"/>
    <x v="13"/>
    <s v="Enroute"/>
    <s v="Enterprise"/>
    <n v="19019"/>
    <s v="TRY"/>
    <n v="2"/>
    <s v="Yıl"/>
    <n v="38038"/>
    <s v="TRY"/>
    <s v="-"/>
    <s v="TRY"/>
    <n v="38038"/>
    <s v="TRY"/>
    <n v="38038"/>
    <s v="TRY"/>
    <n v="1000004732"/>
    <m/>
    <m/>
    <s v="Loreal"/>
    <x v="0"/>
    <s v="Yeni Satış"/>
    <s v="Hizmet"/>
    <s v="Bakım ve Destek Hizmeti"/>
    <s v="Diğer"/>
    <x v="0"/>
    <x v="0"/>
    <s v="Yurt İçi"/>
    <s v="Türkiye"/>
  </r>
  <r>
    <s v="Q1"/>
    <x v="2"/>
    <x v="1"/>
    <s v="Kapalı"/>
    <s v="Loreal Türkiye Kozmetik Tic. ve San. A.Ş."/>
    <s v="EH.02.001"/>
    <s v="EnRoute Panorama - Yazılım Bakımı, Yaşatma ve Merkezi Destek Hizmeti"/>
    <s v="Univera - Loreal"/>
    <x v="13"/>
    <s v="Enroute"/>
    <s v="Enterprise"/>
    <n v="19019"/>
    <s v="TRY"/>
    <n v="1"/>
    <s v="Yıl"/>
    <n v="19019"/>
    <s v="TRY"/>
    <s v="-"/>
    <s v="TRY"/>
    <n v="19019"/>
    <s v="TRY"/>
    <n v="19019"/>
    <s v="TRY"/>
    <n v="1000004731"/>
    <m/>
    <m/>
    <s v="Loreal"/>
    <x v="0"/>
    <s v="Yeni Satış"/>
    <s v="Hizmet"/>
    <s v="Bakım ve Destek Hizmeti"/>
    <s v="Diğer"/>
    <x v="0"/>
    <x v="0"/>
    <s v="Yurt İçi"/>
    <s v="Türkiye"/>
  </r>
  <r>
    <s v="Q1"/>
    <x v="2"/>
    <x v="1"/>
    <s v="Kapalı"/>
    <s v="Loreal Türkiye Kozmetik Tic. ve San. A.Ş."/>
    <s v="EH.02.001"/>
    <s v="EnRoute Panorama - Yazılım Bakımı, Yaşatma ve Merkezi Destek Hizmeti"/>
    <s v="Univera - Loreal"/>
    <x v="13"/>
    <s v="Enroute"/>
    <s v="Enterprise"/>
    <n v="19019"/>
    <s v="TRY"/>
    <n v="1"/>
    <s v="Yıl"/>
    <n v="19019"/>
    <s v="TRY"/>
    <s v="-"/>
    <s v="TRY"/>
    <n v="19019"/>
    <s v="TRY"/>
    <n v="19019"/>
    <s v="TRY"/>
    <n v="1000004731"/>
    <m/>
    <m/>
    <s v="Loreal"/>
    <x v="0"/>
    <s v="Yeni Satış"/>
    <s v="Hizmet"/>
    <s v="Bakım ve Destek Hizmeti"/>
    <s v="Diğer"/>
    <x v="0"/>
    <x v="0"/>
    <s v="Yurt İçi"/>
    <s v="Türkiye"/>
  </r>
  <r>
    <s v="Q1"/>
    <x v="2"/>
    <x v="1"/>
    <s v="Kapalı"/>
    <s v="Loreal Türkiye Kozmetik Tic. ve San. A.Ş."/>
    <s v="EH.01.003"/>
    <s v="EnRoute Panorama - Kurulum ve Eğitim Hizmeti"/>
    <s v="Univera - Loreal"/>
    <x v="13"/>
    <s v="Enroute"/>
    <s v="Enterprise"/>
    <n v="16800"/>
    <s v="TRY"/>
    <n v="2"/>
    <s v="K/Gün"/>
    <n v="33600"/>
    <s v="TRY"/>
    <s v="-"/>
    <s v="TRY"/>
    <n v="33600"/>
    <s v="TRY"/>
    <n v="33600"/>
    <s v="TRY"/>
    <n v="1000004732"/>
    <m/>
    <m/>
    <s v="Loreal"/>
    <x v="0"/>
    <s v="Yeni Satış"/>
    <s v="Hizmet"/>
    <s v="Kurulum ve Eğitim"/>
    <s v="Diğer"/>
    <x v="0"/>
    <x v="0"/>
    <s v="Yurt İçi"/>
    <s v="Türkiye"/>
  </r>
  <r>
    <s v="Q1"/>
    <x v="2"/>
    <x v="1"/>
    <s v="Kapalı"/>
    <s v="Loreal Türkiye Kozmetik Tic. ve San. A.Ş."/>
    <s v="EH.01.003"/>
    <s v="EnRoute Panorama - Kurulum ve Eğitim Hizmeti"/>
    <s v="Univera - Loreal"/>
    <x v="13"/>
    <s v="Enroute"/>
    <s v="Enterprise"/>
    <n v="16800"/>
    <s v="TRY"/>
    <n v="2"/>
    <s v="K/Gün"/>
    <n v="33600"/>
    <s v="TRY"/>
    <s v="-"/>
    <s v="TRY"/>
    <n v="33600"/>
    <s v="TRY"/>
    <n v="33600"/>
    <s v="TRY"/>
    <n v="1000004731"/>
    <m/>
    <m/>
    <s v="Loreal"/>
    <x v="0"/>
    <s v="Yeni Satış"/>
    <s v="Hizmet"/>
    <s v="Kurulum ve Eğitim"/>
    <s v="Diğer"/>
    <x v="0"/>
    <x v="0"/>
    <s v="Yurt İçi"/>
    <s v="Türkiye"/>
  </r>
  <r>
    <s v="Q1"/>
    <x v="2"/>
    <x v="1"/>
    <s v="Kapalı"/>
    <s v="Loreal Türkiye Kozmetik Tic. ve San. A.Ş."/>
    <s v="EY.04.012"/>
    <s v="EnRoute Panorama - E-Dönüşüm Modül Lisansı"/>
    <s v="Univera - Loreal"/>
    <x v="13"/>
    <s v="E-Dönüşüm"/>
    <s v="E-Dönüşüm"/>
    <n v="37700"/>
    <s v="TRY"/>
    <n v="2"/>
    <s v="Adet"/>
    <n v="75400"/>
    <s v="TRY"/>
    <s v="-"/>
    <s v="TRY"/>
    <n v="75400"/>
    <s v="TRY"/>
    <n v="75400"/>
    <s v="TRY"/>
    <n v="1000004732"/>
    <m/>
    <m/>
    <s v="Loreal"/>
    <x v="0"/>
    <s v="Yeni Satış"/>
    <s v="Lisans"/>
    <s v="Lisans Satışı"/>
    <s v="Diğer"/>
    <x v="0"/>
    <x v="0"/>
    <s v="Yurt İçi"/>
    <s v="Türkiye"/>
  </r>
  <r>
    <s v="Q1"/>
    <x v="2"/>
    <x v="1"/>
    <s v="Kapalı"/>
    <s v="Loreal Türkiye Kozmetik Tic. ve San. A.Ş."/>
    <s v="EY.04.012"/>
    <s v="EnRoute Panorama - E-Dönüşüm Modül Lisansı"/>
    <s v="Univera - Loreal"/>
    <x v="13"/>
    <s v="E-Dönüşüm"/>
    <s v="E-Dönüşüm"/>
    <n v="37700"/>
    <s v="TRY"/>
    <n v="2"/>
    <s v="Adet"/>
    <n v="75400"/>
    <s v="TRY"/>
    <s v="-"/>
    <s v="TRY"/>
    <n v="75400"/>
    <s v="TRY"/>
    <n v="75400"/>
    <s v="TRY"/>
    <n v="1000004731"/>
    <m/>
    <m/>
    <s v="Loreal"/>
    <x v="0"/>
    <s v="Yeni Satış"/>
    <s v="Lisans"/>
    <s v="Lisans Satışı"/>
    <s v="Diğer"/>
    <x v="0"/>
    <x v="0"/>
    <s v="Yurt İçi"/>
    <s v="Türkiye"/>
  </r>
  <r>
    <s v="Q1"/>
    <x v="2"/>
    <x v="1"/>
    <s v="Kapalı"/>
    <s v="Loreal Türkiye Kozmetik Tic. ve San. A.Ş."/>
    <s v="EY.01.021"/>
    <s v="EnRoute Panorama - Dağıtım Kanalı (Bayi/Distribütör/Şube) Lisansı"/>
    <s v="Univera - Loreal"/>
    <x v="13"/>
    <s v="Enroute"/>
    <s v="Enterprise"/>
    <n v="48750"/>
    <s v="TRY"/>
    <n v="2"/>
    <s v="Adet"/>
    <n v="97500"/>
    <s v="TRY"/>
    <s v="-"/>
    <s v="TRY"/>
    <n v="97500"/>
    <s v="TRY"/>
    <n v="97500"/>
    <s v="TRY"/>
    <n v="1000004732"/>
    <m/>
    <m/>
    <s v="Loreal"/>
    <x v="0"/>
    <s v="Yeni Satış"/>
    <s v="Lisans"/>
    <s v="Lisans Satışı"/>
    <s v="Diğer"/>
    <x v="0"/>
    <x v="0"/>
    <s v="Yurt İçi"/>
    <s v="Türkiye"/>
  </r>
  <r>
    <s v="Q1"/>
    <x v="2"/>
    <x v="1"/>
    <s v="Kapalı"/>
    <s v="Loreal Türkiye Kozmetik Tic. ve San. A.Ş."/>
    <s v="EY.01.021"/>
    <s v="EnRoute Panorama - Dağıtım Kanalı (Bayi/Distribütör/Şube) Lisansı"/>
    <s v="Univera - Loreal"/>
    <x v="13"/>
    <s v="Enroute"/>
    <s v="Enterprise"/>
    <n v="48750"/>
    <s v="TRY"/>
    <n v="2"/>
    <s v="Adet"/>
    <n v="97500"/>
    <s v="TRY"/>
    <s v="-"/>
    <s v="TRY"/>
    <n v="97500"/>
    <s v="TRY"/>
    <n v="97500"/>
    <s v="TRY"/>
    <n v="1000004731"/>
    <m/>
    <m/>
    <s v="Loreal"/>
    <x v="0"/>
    <s v="Yeni Satış"/>
    <s v="Lisans"/>
    <s v="Lisans Satışı"/>
    <s v="Diğer"/>
    <x v="0"/>
    <x v="0"/>
    <s v="Yurt İçi"/>
    <s v="Türkiye"/>
  </r>
  <r>
    <s v="Q1"/>
    <x v="2"/>
    <x v="1"/>
    <s v="Kapalı"/>
    <s v="OMAK TEKNOLOJİ MÜHENDİSLİK ENERJİ VE DIŞ TİCARET LİMİTED ŞİRKETİ"/>
    <s v="VY.04.006"/>
    <s v="Varuna SSH (Enterprise) - Teknisyen Yıllık Kiralama"/>
    <s v="Univera - Omak Mühendislik"/>
    <x v="18"/>
    <s v="Varuna"/>
    <s v="Enterprise"/>
    <n v="420"/>
    <s v="USD"/>
    <n v="10"/>
    <s v="Adet"/>
    <n v="4200"/>
    <s v="USD"/>
    <s v="-"/>
    <s v="USD"/>
    <n v="183764.28"/>
    <s v="TRY"/>
    <n v="183764.3"/>
    <s v="TRY"/>
    <n v="1000004760"/>
    <m/>
    <m/>
    <s v="Omak"/>
    <x v="0"/>
    <s v="Yenileme"/>
    <s v="Lisans"/>
    <s v="Lisans Kiralama"/>
    <s v="Diğer"/>
    <x v="0"/>
    <x v="0"/>
    <s v="Yurt İçi"/>
    <s v="Türkiye"/>
  </r>
  <r>
    <s v="Q1"/>
    <x v="2"/>
    <x v="1"/>
    <s v="Kapalı"/>
    <s v="Üçyol Dayanıklı Tüketim Malları Tekstil Ve Dış Tic.A.Ş. - Newal"/>
    <s v="EH.05.001"/>
    <s v="EnRoute Panorama - Yazılım Geliştirme Hizmeti"/>
    <s v="Univera - Newal Irak"/>
    <x v="18"/>
    <s v="Enroute"/>
    <s v="Enroute"/>
    <n v="690"/>
    <s v="USD"/>
    <n v="2"/>
    <s v="K/Gün"/>
    <n v="1380"/>
    <s v="USD"/>
    <n v="207"/>
    <s v="USD"/>
    <n v="51322.74"/>
    <s v="TRY"/>
    <n v="51322.7"/>
    <s v="TRY"/>
    <n v="1000004775"/>
    <m/>
    <m/>
    <s v="Newal"/>
    <x v="0"/>
    <s v="Yeni Satış"/>
    <s v="Hizmet"/>
    <s v="Yazılım Geliştirme"/>
    <s v="Diğer"/>
    <x v="0"/>
    <x v="0"/>
    <s v="Yurt İçi"/>
    <s v="Türkiye"/>
  </r>
  <r>
    <s v="Q1"/>
    <x v="2"/>
    <x v="1"/>
    <s v="Kapalı"/>
    <s v="Üçyol Dayanıklı Tüketim Malları Tekstil Ve Dış Tic.A.Ş. - Newal"/>
    <s v="EH.01.001"/>
    <s v="EnRoute Panorama - Proje ve Ürün Yönetimi Danışmanlığı Hizmeti"/>
    <s v="Univera - Newal Irak"/>
    <x v="18"/>
    <s v="Enroute"/>
    <s v="Enroute"/>
    <n v="690"/>
    <s v="USD"/>
    <n v="4"/>
    <s v="K/Gün"/>
    <n v="2415"/>
    <s v="USD"/>
    <n v="838"/>
    <s v="USD"/>
    <n v="68999.11"/>
    <s v="TRY"/>
    <n v="68999.100000000006"/>
    <s v="TRY"/>
    <n v="1000004775"/>
    <m/>
    <m/>
    <s v="Newal"/>
    <x v="0"/>
    <s v="Yeni Satış"/>
    <s v="Hizmet"/>
    <s v="Proje Yönetimi ve Danışmanlık"/>
    <s v="Diğer"/>
    <x v="0"/>
    <x v="0"/>
    <s v="Yurt İçi"/>
    <s v="Türkiye"/>
  </r>
  <r>
    <s v="Q1"/>
    <x v="2"/>
    <x v="1"/>
    <s v="İade"/>
    <s v="MATRIKS BİLGİSAYAR SİSTEMLERİ LTD.ŞTİ"/>
    <s v="UH.01.002"/>
    <s v="Unidox Kontör"/>
    <s v="Univera Kontör Satışı"/>
    <x v="20"/>
    <s v="E-Dönüşüm"/>
    <s v="Uni-Dox"/>
    <n v="6.17"/>
    <s v="TRY"/>
    <n v="-2000"/>
    <s v="Adet"/>
    <n v="-12340"/>
    <s v="TRY"/>
    <n v="0"/>
    <s v="TRY"/>
    <n v="-12340"/>
    <s v="TRY"/>
    <n v="-12340"/>
    <s v="TRY"/>
    <n v="1000004381"/>
    <m/>
    <m/>
    <s v="Matriks"/>
    <x v="0"/>
    <s v="Yeni Satış"/>
    <s v="Kontor"/>
    <s v="Kontor Satışı"/>
    <s v="Diğer"/>
    <x v="1"/>
    <x v="2"/>
    <s v="Yurt İçi"/>
    <s v="Türkiye"/>
  </r>
  <r>
    <s v="Q1"/>
    <x v="2"/>
    <x v="1"/>
    <s v="Kapalı"/>
    <s v="NİVEA BEİERSDORF TURKEY KOZMETİK SANAYİ VE TİCARET ANONİM ŞİRKETİ"/>
    <s v="EH.02.001"/>
    <s v="EnRoute Panorama - Yazılım Bakımı, Yaşatma ve Merkezi Destek Hizmeti"/>
    <s v="Univera - Nivea Beiersdorf"/>
    <x v="18"/>
    <s v="Enroute"/>
    <s v="Enroute"/>
    <n v="700000"/>
    <s v="TRY"/>
    <n v="1"/>
    <s v="Yıl"/>
    <n v="700000"/>
    <s v="TRY"/>
    <s v="-"/>
    <s v="TRY"/>
    <n v="700000"/>
    <s v="TRY"/>
    <n v="700000"/>
    <s v="TRY"/>
    <n v="1000004779"/>
    <m/>
    <m/>
    <s v="Nivea"/>
    <x v="0"/>
    <s v="Yenileme"/>
    <s v="Hizmet"/>
    <s v="Bakım ve Destek Hizmeti"/>
    <s v="Diğer"/>
    <x v="0"/>
    <x v="0"/>
    <s v="Yurt İçi"/>
    <s v="Türkiye"/>
  </r>
  <r>
    <s v="Q1"/>
    <x v="2"/>
    <x v="1"/>
    <s v="Kapalı"/>
    <s v="NİVEA BEİERSDORF TURKEY KOZMETİK SANAYİ VE TİCARET ANONİM ŞİRKETİ"/>
    <s v="EH.06.001"/>
    <s v="EnRoute Panorama - Hosting Hizmeti"/>
    <s v="Univera - Nivea Beiersdorf"/>
    <x v="18"/>
    <s v="Hosting"/>
    <s v="Enroute"/>
    <n v="110250"/>
    <s v="TRY"/>
    <n v="12"/>
    <s v="Yıl"/>
    <n v="1323000"/>
    <s v="TRY"/>
    <s v="-"/>
    <s v="TRY"/>
    <n v="1323000"/>
    <s v="TRY"/>
    <n v="1323000"/>
    <s v="TRY"/>
    <n v="1000004778"/>
    <m/>
    <m/>
    <s v="Nivea"/>
    <x v="0"/>
    <s v="Yenileme"/>
    <s v="Hizmet"/>
    <s v="Hosting"/>
    <s v="Diğer"/>
    <x v="0"/>
    <x v="0"/>
    <s v="Yurt İçi"/>
    <s v="Türkiye"/>
  </r>
  <r>
    <s v="Q1"/>
    <x v="2"/>
    <x v="1"/>
    <s v="Kapalı"/>
    <s v="NİVEA BEİERSDORF TURKEY KOZMETİK SANAYİ VE TİCARET ANONİM ŞİRKETİ"/>
    <s v="EH.03.001"/>
    <s v="EnRoute Panorama - Çağrı Merkezi Hizmeti (MSD)"/>
    <s v="Univera - Nivea Beiersdorf"/>
    <x v="18"/>
    <s v="Enroute"/>
    <s v="Enroute"/>
    <n v="23470.6"/>
    <s v="TRY"/>
    <n v="17"/>
    <s v="Yıl"/>
    <n v="399000"/>
    <s v="TRY"/>
    <s v="-"/>
    <s v="TRY"/>
    <n v="399000"/>
    <s v="TRY"/>
    <n v="399000"/>
    <s v="TRY"/>
    <n v="1000004779"/>
    <m/>
    <m/>
    <s v="Nivea"/>
    <x v="0"/>
    <s v="Yenileme"/>
    <s v="Hizmet"/>
    <s v="Çağrı Merkezi"/>
    <s v="Diğer"/>
    <x v="0"/>
    <x v="0"/>
    <s v="Yurt İçi"/>
    <s v="Türkiye"/>
  </r>
  <r>
    <s v="Q1"/>
    <x v="2"/>
    <x v="1"/>
    <s v="Kapalı"/>
    <s v="Panasonic Electric Works Elektrik Sanayi Ve Ticaret Anonim Şirketi"/>
    <s v="SH.03.002"/>
    <s v="StokBar Panorama - Uzman Destek Hizmeti"/>
    <s v="Univera - Panasonic"/>
    <x v="12"/>
    <s v="Stokbar"/>
    <s v="Stokbar"/>
    <n v="165000"/>
    <s v="TRY"/>
    <n v="1"/>
    <s v="Ay"/>
    <n v="165000"/>
    <s v="TRY"/>
    <n v="0"/>
    <s v="TRY"/>
    <n v="165000"/>
    <s v="TRY"/>
    <n v="165000"/>
    <s v="TRY"/>
    <n v="1000004711"/>
    <m/>
    <m/>
    <s v="Panasonic"/>
    <x v="0"/>
    <s v="Yenileme"/>
    <s v="Hizmet"/>
    <s v="Uzman Destek Hizmeti"/>
    <s v="Diğer"/>
    <x v="0"/>
    <x v="0"/>
    <s v="Yurt İçi"/>
    <s v="Türkiye"/>
  </r>
  <r>
    <s v="Q1"/>
    <x v="2"/>
    <x v="1"/>
    <s v="Kapalı"/>
    <s v="DARDANEL DAĞITIM A.Ş."/>
    <s v="EH.03.006"/>
    <s v="EnRoute Panorama - Uzaktan Kurulum ve Eğitim Hizmeti"/>
    <s v="Univera - Dardanel"/>
    <x v="12"/>
    <s v="Enroute"/>
    <s v="Enroute"/>
    <n v="14000"/>
    <s v="TRY"/>
    <n v="1"/>
    <s v="K/Gün"/>
    <n v="14000"/>
    <s v="TRY"/>
    <n v="2800"/>
    <s v="TRY"/>
    <n v="11200"/>
    <s v="TRY"/>
    <n v="11200"/>
    <s v="TRY"/>
    <n v="1000004752"/>
    <m/>
    <m/>
    <s v="Dardanel"/>
    <x v="0"/>
    <s v="Yeni Satış"/>
    <s v="Hizmet"/>
    <s v="Kurulum ve Eğitim"/>
    <s v="Diğer"/>
    <x v="0"/>
    <x v="0"/>
    <s v="Yurt İçi"/>
    <s v="Türkiye"/>
  </r>
  <r>
    <s v="Q1"/>
    <x v="2"/>
    <x v="1"/>
    <s v="Kapalı"/>
    <s v="MİYA OTOMASYON VE BARKOD BILISIM SISTEMLERI SAN TİC. VE L.T.D. STI."/>
    <s v="WPH.03.001"/>
    <s v="WEBPLUS HOSTİNG HİZMETİ"/>
    <s v="Univera - Kanal"/>
    <x v="21"/>
    <s v="Hosting"/>
    <s v="Webplus"/>
    <n v="3015.11"/>
    <s v="TRY"/>
    <n v="1"/>
    <s v="Adet"/>
    <n v="3015.11"/>
    <s v="TRY"/>
    <n v="0"/>
    <s v="TRY"/>
    <n v="3015.11"/>
    <s v="TRY"/>
    <n v="3015.11"/>
    <s v="TRY"/>
    <n v="1000004822"/>
    <m/>
    <m/>
    <s v="Miya"/>
    <x v="0"/>
    <s v="Yenileme"/>
    <s v="Hizmet"/>
    <s v="Hosting"/>
    <s v="Diğer"/>
    <x v="1"/>
    <x v="1"/>
    <s v="Yurt İçi"/>
    <s v="Türkiye"/>
  </r>
  <r>
    <s v="Q1"/>
    <x v="2"/>
    <x v="1"/>
    <s v="Kapalı"/>
    <s v="MİYA OTOMASYON VE BARKOD BILISIM SISTEMLERI SAN TİC. VE L.T.D. STI."/>
    <s v="WPH.03.001"/>
    <s v="WEBPLUS HOSTİNG HİZMETİ"/>
    <s v="Univera - Kanal"/>
    <x v="21"/>
    <s v="Hosting"/>
    <s v="Webplus"/>
    <n v="3634"/>
    <s v="TRY"/>
    <n v="1"/>
    <s v="Adet"/>
    <n v="3634"/>
    <s v="TRY"/>
    <n v="0"/>
    <s v="TRY"/>
    <n v="3634"/>
    <s v="TRY"/>
    <n v="3634"/>
    <s v="TRY"/>
    <n v="1000004821"/>
    <m/>
    <m/>
    <s v="Miya"/>
    <x v="0"/>
    <s v="Yenileme"/>
    <s v="Hizmet"/>
    <s v="Hosting"/>
    <s v="Diğer"/>
    <x v="1"/>
    <x v="1"/>
    <s v="Yurt İçi"/>
    <s v="Türkiye"/>
  </r>
  <r>
    <s v="Q1"/>
    <x v="2"/>
    <x v="1"/>
    <s v="Kapalı"/>
    <s v="MİYA OTOMASYON VE BARKOD BILISIM SISTEMLERI SAN TİC. VE L.T.D. STI."/>
    <s v="WPH.03.001"/>
    <s v="WEBPLUS HOSTİNG HİZMETİ"/>
    <s v="Univera - Kanal"/>
    <x v="21"/>
    <s v="Hosting"/>
    <s v="Webplus"/>
    <n v="7010"/>
    <s v="TRY"/>
    <n v="1"/>
    <s v="Adet"/>
    <n v="7010"/>
    <s v="TRY"/>
    <n v="0"/>
    <s v="TRY"/>
    <n v="7010"/>
    <s v="TRY"/>
    <n v="7010"/>
    <s v="TRY"/>
    <n v="1000004820"/>
    <m/>
    <m/>
    <s v="Miya"/>
    <x v="0"/>
    <s v="Yenileme"/>
    <s v="Hizmet"/>
    <s v="Hosting"/>
    <s v="Diğer"/>
    <x v="1"/>
    <x v="1"/>
    <s v="Yurt İçi"/>
    <s v="Türkiye"/>
  </r>
  <r>
    <s v="Q1"/>
    <x v="2"/>
    <x v="1"/>
    <s v="Kapalı"/>
    <s v="MİYA OTOMASYON VE BARKOD BILISIM SISTEMLERI SAN TİC. VE L.T.D. STI."/>
    <s v="WPH.03.001"/>
    <s v="WEBPLUS HOSTİNG HİZMETİ"/>
    <s v="Univera - Kanal"/>
    <x v="21"/>
    <s v="Hosting"/>
    <s v="Webplus"/>
    <n v="3774"/>
    <s v="TRY"/>
    <n v="1"/>
    <s v="Adet"/>
    <n v="3774"/>
    <s v="TRY"/>
    <n v="0"/>
    <s v="TRY"/>
    <n v="3774"/>
    <s v="TRY"/>
    <n v="3774"/>
    <s v="TRY"/>
    <n v="1000004819"/>
    <m/>
    <m/>
    <s v="Miya"/>
    <x v="0"/>
    <s v="Yenileme"/>
    <s v="Hizmet"/>
    <s v="Hosting"/>
    <s v="Diğer"/>
    <x v="1"/>
    <x v="1"/>
    <s v="Yurt İçi"/>
    <s v="Türkiye"/>
  </r>
  <r>
    <s v="Q1"/>
    <x v="2"/>
    <x v="1"/>
    <s v="Kapalı"/>
    <s v="MİYA OTOMASYON VE BARKOD BILISIM SISTEMLERI SAN TİC. VE L.T.D. STI."/>
    <s v="WPH.03.001"/>
    <s v="WEBPLUS HOSTİNG HİZMETİ"/>
    <s v="Univera - Kanal"/>
    <x v="21"/>
    <s v="Hosting"/>
    <s v="Webplus"/>
    <n v="3774"/>
    <s v="TRY"/>
    <n v="1"/>
    <s v="Adet"/>
    <n v="3774"/>
    <s v="TRY"/>
    <n v="0"/>
    <s v="TRY"/>
    <n v="3774"/>
    <s v="TRY"/>
    <n v="3774"/>
    <s v="TRY"/>
    <n v="1000004818"/>
    <m/>
    <m/>
    <s v="Miya"/>
    <x v="0"/>
    <s v="Yenileme"/>
    <s v="Hizmet"/>
    <s v="Hosting"/>
    <s v="Diğer"/>
    <x v="1"/>
    <x v="1"/>
    <s v="Yurt İçi"/>
    <s v="Türkiye"/>
  </r>
  <r>
    <s v="Q1"/>
    <x v="2"/>
    <x v="1"/>
    <s v="Kapalı"/>
    <s v="MİYA OTOMASYON VE BARKOD BILISIM SISTEMLERI SAN TİC. VE L.T.D. STI."/>
    <s v="WPH.03.001"/>
    <s v="WEBPLUS HOSTİNG HİZMETİ"/>
    <s v="Univera - Kanal"/>
    <x v="21"/>
    <s v="Hosting"/>
    <s v="Webplus"/>
    <n v="3774"/>
    <s v="TRY"/>
    <n v="1"/>
    <s v="Adet"/>
    <n v="3774"/>
    <s v="TRY"/>
    <n v="0"/>
    <s v="TRY"/>
    <n v="3774"/>
    <s v="TRY"/>
    <n v="3774"/>
    <s v="TRY"/>
    <n v="1000004817"/>
    <m/>
    <m/>
    <s v="Miya"/>
    <x v="0"/>
    <s v="Yenileme"/>
    <s v="Hizmet"/>
    <s v="Hosting"/>
    <s v="Diğer"/>
    <x v="1"/>
    <x v="1"/>
    <s v="Yurt İçi"/>
    <s v="Türkiye"/>
  </r>
  <r>
    <s v="Q1"/>
    <x v="2"/>
    <x v="1"/>
    <s v="Kapalı"/>
    <s v="MİYA OTOMASYON VE BARKOD BILISIM SISTEMLERI SAN TİC. VE L.T.D. STI."/>
    <s v="WPH.03.001"/>
    <s v="WEBPLUS HOSTİNG HİZMETİ"/>
    <s v="Univera - Kanal"/>
    <x v="21"/>
    <s v="Hosting"/>
    <s v="Webplus"/>
    <n v="3774"/>
    <s v="TRY"/>
    <n v="1"/>
    <s v="Adet"/>
    <n v="3774"/>
    <s v="TRY"/>
    <n v="0"/>
    <s v="TRY"/>
    <n v="3774"/>
    <s v="TRY"/>
    <n v="3774"/>
    <s v="TRY"/>
    <n v="1000004816"/>
    <m/>
    <m/>
    <s v="Miya"/>
    <x v="0"/>
    <s v="Yenileme"/>
    <s v="Hizmet"/>
    <s v="Hosting"/>
    <s v="Diğer"/>
    <x v="1"/>
    <x v="1"/>
    <s v="Yurt İçi"/>
    <s v="Türkiye"/>
  </r>
  <r>
    <s v="Q1"/>
    <x v="2"/>
    <x v="1"/>
    <s v="Kapalı"/>
    <s v="MİYA OTOMASYON VE BARKOD BILISIM SISTEMLERI SAN TİC. VE L.T.D. STI."/>
    <s v="WPH.03.001"/>
    <s v="WEBPLUS HOSTİNG HİZMETİ"/>
    <s v="Univera - Kanal"/>
    <x v="21"/>
    <s v="Hosting"/>
    <s v="Webplus"/>
    <n v="2597.0100000000002"/>
    <s v="TRY"/>
    <n v="1"/>
    <s v="Adet"/>
    <n v="2597.0100000000002"/>
    <s v="TRY"/>
    <n v="0"/>
    <s v="TRY"/>
    <n v="2597.0100000000002"/>
    <s v="TRY"/>
    <n v="2597.0100000000002"/>
    <s v="TRY"/>
    <n v="1000004815"/>
    <m/>
    <m/>
    <s v="Miya"/>
    <x v="0"/>
    <s v="Yenileme"/>
    <s v="Hizmet"/>
    <s v="Hosting"/>
    <s v="Diğer"/>
    <x v="1"/>
    <x v="1"/>
    <s v="Yurt İçi"/>
    <s v="Türkiye"/>
  </r>
  <r>
    <s v="Q1"/>
    <x v="2"/>
    <x v="1"/>
    <s v="Kapalı"/>
    <s v="MİYA OTOMASYON VE BARKOD BILISIM SISTEMLERI SAN TİC. VE L.T.D. STI."/>
    <s v="WPH.03.001"/>
    <s v="WEBPLUS HOSTİNG HİZMETİ"/>
    <s v="Univera - Kanal"/>
    <x v="21"/>
    <s v="Hosting"/>
    <s v="Webplus"/>
    <n v="4890"/>
    <s v="TRY"/>
    <n v="1"/>
    <s v="Adet"/>
    <n v="4890"/>
    <s v="TRY"/>
    <n v="0"/>
    <s v="TRY"/>
    <n v="4890"/>
    <s v="TRY"/>
    <n v="4890"/>
    <s v="TRY"/>
    <n v="1000004814"/>
    <m/>
    <m/>
    <s v="Miya"/>
    <x v="0"/>
    <s v="Yenileme"/>
    <s v="Hizmet"/>
    <s v="Hosting"/>
    <s v="Diğer"/>
    <x v="1"/>
    <x v="1"/>
    <s v="Yurt İçi"/>
    <s v="Türkiye"/>
  </r>
  <r>
    <s v="Q1"/>
    <x v="2"/>
    <x v="1"/>
    <s v="Kapalı"/>
    <s v="MİYA OTOMASYON VE BARKOD BILISIM SISTEMLERI SAN TİC. VE L.T.D. STI."/>
    <s v="WPH.03.001"/>
    <s v="WEBPLUS HOSTİNG HİZMETİ"/>
    <s v="Univera - Kanal"/>
    <x v="21"/>
    <s v="Hosting"/>
    <s v="Webplus"/>
    <n v="3774.01"/>
    <s v="TRY"/>
    <n v="1"/>
    <s v="Adet"/>
    <n v="3774.01"/>
    <s v="TRY"/>
    <n v="0"/>
    <s v="TRY"/>
    <n v="3774.01"/>
    <s v="TRY"/>
    <n v="3774.01"/>
    <s v="TRY"/>
    <n v="1000004813"/>
    <m/>
    <m/>
    <s v="Miya"/>
    <x v="0"/>
    <s v="Yenileme"/>
    <s v="Hizmet"/>
    <s v="Hosting"/>
    <s v="Diğer"/>
    <x v="1"/>
    <x v="1"/>
    <s v="Yurt İçi"/>
    <s v="Türkiye"/>
  </r>
  <r>
    <s v="Q1"/>
    <x v="2"/>
    <x v="1"/>
    <s v="Kapalı"/>
    <s v="MİYA OTOMASYON VE BARKOD BILISIM SISTEMLERI SAN TİC. VE L.T.D. STI."/>
    <s v="WPH.03.001"/>
    <s v="WEBPLUS HOSTİNG HİZMETİ"/>
    <s v="Univera - Kanal"/>
    <x v="21"/>
    <s v="Hosting"/>
    <s v="Webplus"/>
    <n v="4890"/>
    <s v="TRY"/>
    <n v="1"/>
    <s v="Adet"/>
    <n v="4890"/>
    <s v="TRY"/>
    <n v="0"/>
    <s v="TRY"/>
    <n v="4890"/>
    <s v="TRY"/>
    <n v="4890"/>
    <s v="TRY"/>
    <n v="1000004812"/>
    <m/>
    <m/>
    <s v="Miya"/>
    <x v="0"/>
    <s v="Yenileme"/>
    <s v="Hizmet"/>
    <s v="Hosting"/>
    <s v="Diğer"/>
    <x v="1"/>
    <x v="1"/>
    <s v="Yurt İçi"/>
    <s v="Türkiye"/>
  </r>
  <r>
    <s v="Q1"/>
    <x v="2"/>
    <x v="1"/>
    <s v="Kapalı"/>
    <s v="MİYA OTOMASYON VE BARKOD BILISIM SISTEMLERI SAN TİC. VE L.T.D. STI."/>
    <s v="WPH.03.001"/>
    <s v="WEBPLUS HOSTİNG HİZMETİ"/>
    <s v="Univera - Kanal"/>
    <x v="21"/>
    <s v="Hosting"/>
    <s v="Webplus"/>
    <n v="3774"/>
    <s v="TRY"/>
    <n v="1"/>
    <s v="Adet"/>
    <n v="3774"/>
    <s v="TRY"/>
    <n v="0"/>
    <s v="TRY"/>
    <n v="3774"/>
    <s v="TRY"/>
    <n v="3774"/>
    <s v="TRY"/>
    <n v="1000004811"/>
    <m/>
    <m/>
    <s v="Miya"/>
    <x v="0"/>
    <s v="Yenileme"/>
    <s v="Hizmet"/>
    <s v="Hosting"/>
    <s v="Diğer"/>
    <x v="1"/>
    <x v="1"/>
    <s v="Yurt İçi"/>
    <s v="Türkiye"/>
  </r>
  <r>
    <s v="Q1"/>
    <x v="2"/>
    <x v="1"/>
    <s v="Kapalı"/>
    <s v="MİYA OTOMASYON VE BARKOD BILISIM SISTEMLERI SAN TİC. VE L.T.D. STI."/>
    <s v="WPH.03.001"/>
    <s v="WEBPLUS HOSTİNG HİZMETİ"/>
    <s v="Univera - Kanal"/>
    <x v="21"/>
    <s v="Hosting"/>
    <s v="Webplus"/>
    <n v="3774"/>
    <s v="TRY"/>
    <n v="1"/>
    <s v="Adet"/>
    <n v="3774"/>
    <s v="TRY"/>
    <n v="0"/>
    <s v="TRY"/>
    <n v="3774"/>
    <s v="TRY"/>
    <n v="3774"/>
    <s v="TRY"/>
    <n v="1000004810"/>
    <m/>
    <m/>
    <s v="Miya"/>
    <x v="0"/>
    <s v="Yenileme"/>
    <s v="Hizmet"/>
    <s v="Hosting"/>
    <s v="Diğer"/>
    <x v="1"/>
    <x v="1"/>
    <s v="Yurt İçi"/>
    <s v="Türkiye"/>
  </r>
  <r>
    <s v="Q1"/>
    <x v="2"/>
    <x v="1"/>
    <s v="Kapalı"/>
    <s v="MİYA OTOMASYON VE BARKOD BILISIM SISTEMLERI SAN TİC. VE L.T.D. STI."/>
    <s v="WPH.03.001"/>
    <s v="WEBPLUS HOSTİNG HİZMETİ"/>
    <s v="Univera - Kanal"/>
    <x v="21"/>
    <s v="Hosting"/>
    <s v="Webplus"/>
    <n v="2969.57"/>
    <s v="TRY"/>
    <n v="1"/>
    <s v="Adet"/>
    <n v="2969.57"/>
    <s v="TRY"/>
    <n v="0"/>
    <s v="TRY"/>
    <n v="2969.57"/>
    <s v="TRY"/>
    <n v="2969.57"/>
    <s v="TRY"/>
    <n v="1000004809"/>
    <m/>
    <m/>
    <s v="Miya"/>
    <x v="0"/>
    <s v="Yenileme"/>
    <s v="Hizmet"/>
    <s v="Hosting"/>
    <s v="Diğer"/>
    <x v="1"/>
    <x v="1"/>
    <s v="Yurt İçi"/>
    <s v="Türkiye"/>
  </r>
  <r>
    <s v="Q1"/>
    <x v="2"/>
    <x v="1"/>
    <s v="Kapalı"/>
    <s v="MİYA OTOMASYON VE BARKOD BILISIM SISTEMLERI SAN TİC. VE L.T.D. STI."/>
    <s v="WPH.03.001"/>
    <s v="WEBPLUS HOSTİNG HİZMETİ"/>
    <s v="Univera - Kanal"/>
    <x v="21"/>
    <s v="Hosting"/>
    <s v="Webplus"/>
    <n v="2984.73"/>
    <s v="TRY"/>
    <n v="1"/>
    <s v="Adet"/>
    <n v="2984.73"/>
    <s v="TRY"/>
    <n v="0"/>
    <s v="TRY"/>
    <n v="2984.73"/>
    <s v="TRY"/>
    <n v="2984.73"/>
    <s v="TRY"/>
    <n v="1000004808"/>
    <m/>
    <m/>
    <s v="Miya"/>
    <x v="0"/>
    <s v="Yenileme"/>
    <s v="Hizmet"/>
    <s v="Hosting"/>
    <s v="Diğer"/>
    <x v="1"/>
    <x v="1"/>
    <s v="Yurt İçi"/>
    <s v="Türkiye"/>
  </r>
  <r>
    <s v="Q1"/>
    <x v="2"/>
    <x v="1"/>
    <s v="Kapalı"/>
    <s v="MİYA OTOMASYON VE BARKOD BILISIM SISTEMLERI SAN TİC. VE L.T.D. STI."/>
    <s v="WPH.03.001"/>
    <s v="WEBPLUS HOSTİNG HİZMETİ"/>
    <s v="Univera - Kanal"/>
    <x v="21"/>
    <s v="Hosting"/>
    <s v="Webplus"/>
    <n v="4013.48"/>
    <s v="TRY"/>
    <n v="1"/>
    <s v="Adet"/>
    <n v="4013.48"/>
    <s v="TRY"/>
    <n v="0"/>
    <s v="TRY"/>
    <n v="4013.48"/>
    <s v="TRY"/>
    <n v="4013.48"/>
    <s v="TRY"/>
    <n v="1000004806"/>
    <m/>
    <m/>
    <s v="Miya"/>
    <x v="0"/>
    <s v="Yenileme"/>
    <s v="Hizmet"/>
    <s v="Hosting"/>
    <s v="Diğer"/>
    <x v="1"/>
    <x v="1"/>
    <s v="Yurt İçi"/>
    <s v="Türkiye"/>
  </r>
  <r>
    <s v="Q1"/>
    <x v="2"/>
    <x v="1"/>
    <s v="Kapalı"/>
    <s v="MATRIKS BİLGİSAYAR SİSTEMLERİ LTD.ŞTİ"/>
    <s v="WPY.01.003"/>
    <s v="Web Plus Ek Kullanıcı Lisansı (1 Kullanıcı)"/>
    <s v="Univera - Kanal"/>
    <x v="20"/>
    <s v="Enroute"/>
    <s v="Webplus"/>
    <n v="2328"/>
    <s v="TRY"/>
    <n v="1"/>
    <s v="Adet"/>
    <n v="2328"/>
    <s v="TRY"/>
    <n v="0"/>
    <s v="TRY"/>
    <n v="2328"/>
    <s v="TRY"/>
    <n v="2328"/>
    <s v="TRY"/>
    <n v="1000004798"/>
    <m/>
    <m/>
    <s v="Matriks"/>
    <x v="0"/>
    <s v="Yeni Satış"/>
    <s v="Lisans"/>
    <s v="Lisans Satışı"/>
    <s v="Diğer"/>
    <x v="1"/>
    <x v="2"/>
    <s v="Yurt İçi"/>
    <s v="Türkiye"/>
  </r>
  <r>
    <s v="Q1"/>
    <x v="2"/>
    <x v="1"/>
    <s v="Kapalı"/>
    <s v="MİYA OTOMASYON VE BARKOD BILISIM SISTEMLERI SAN TİC. VE L.T.D. STI."/>
    <s v="UH.01.002"/>
    <s v="Unidox Kontör"/>
    <s v="Univera Kontör Satışı"/>
    <x v="20"/>
    <s v="E-Dönüşüm"/>
    <s v="Unidox"/>
    <n v="8.34"/>
    <s v="TRY"/>
    <n v="2000"/>
    <s v="Adet"/>
    <n v="16672"/>
    <s v="TRY"/>
    <n v="4168"/>
    <s v="TRY"/>
    <n v="12504"/>
    <s v="TRY"/>
    <n v="12504"/>
    <s v="TRY"/>
    <n v="1000004801"/>
    <m/>
    <m/>
    <s v="Miya"/>
    <x v="0"/>
    <s v="Yeni Satış"/>
    <s v="Kontor"/>
    <s v="Kontor Satışı"/>
    <s v="Diğer"/>
    <x v="1"/>
    <x v="1"/>
    <s v="Yurt İçi"/>
    <s v="Türkiye"/>
  </r>
  <r>
    <s v="Q1"/>
    <x v="2"/>
    <x v="1"/>
    <s v="Kapalı"/>
    <s v="MİYA OTOMASYON VE BARKOD BILISIM SISTEMLERI SAN TİC. VE L.T.D. STI."/>
    <s v="UH.01.002"/>
    <s v="Unidox Kontör"/>
    <s v="Univera Kontör Satışı"/>
    <x v="20"/>
    <s v="E-Dönüşüm"/>
    <s v="Unidox"/>
    <n v="8.34"/>
    <s v="TRY"/>
    <n v="2000"/>
    <s v="Adet"/>
    <n v="16672"/>
    <s v="TRY"/>
    <n v="4168"/>
    <s v="TRY"/>
    <n v="12504"/>
    <s v="TRY"/>
    <n v="12504"/>
    <s v="TRY"/>
    <n v="1000004799"/>
    <m/>
    <m/>
    <s v="Miya"/>
    <x v="0"/>
    <s v="Yeni Satış"/>
    <s v="Kontor"/>
    <s v="Kontor Satışı"/>
    <s v="Diğer"/>
    <x v="1"/>
    <x v="1"/>
    <s v="Yurt İçi"/>
    <s v="Türkiye"/>
  </r>
  <r>
    <s v="Q1"/>
    <x v="2"/>
    <x v="1"/>
    <s v="Kapalı"/>
    <s v="MİYA OTOMASYON VE BARKOD BILISIM SISTEMLERI SAN TİC. VE L.T.D. STI."/>
    <s v="SMH.02.001"/>
    <s v="StockMate Yazılım Bakımı Hizmeti"/>
    <s v="Univera - Kanal"/>
    <x v="20"/>
    <s v="Stokbar"/>
    <s v="Stokmate"/>
    <n v="8687"/>
    <s v="TRY"/>
    <n v="1"/>
    <s v="Yıl"/>
    <n v="8687"/>
    <s v="TRY"/>
    <n v="0"/>
    <s v="TRY"/>
    <n v="8687"/>
    <s v="TRY"/>
    <n v="8687"/>
    <s v="TRY"/>
    <n v="1000004800"/>
    <m/>
    <m/>
    <s v="Miya"/>
    <x v="0"/>
    <s v="Yeni Satış"/>
    <s v="Hizmet"/>
    <s v="Bakım ve Destek Hizmeti"/>
    <s v="Diğer"/>
    <x v="1"/>
    <x v="1"/>
    <s v="Yurt İçi"/>
    <s v="Türkiye"/>
  </r>
  <r>
    <s v="Q1"/>
    <x v="2"/>
    <x v="1"/>
    <s v="Kapalı"/>
    <s v="MİYA OTOMASYON VE BARKOD BILISIM SISTEMLERI SAN TİC. VE L.T.D. STI."/>
    <s v="SMY.02.001"/>
    <s v="StockMate Mobile Depo Personeli El Terminali Lisansı"/>
    <s v="Univera - Kanal"/>
    <x v="20"/>
    <s v="Stokbar"/>
    <s v="Stokmate"/>
    <n v="13162"/>
    <s v="TRY"/>
    <n v="3"/>
    <s v="Adet"/>
    <n v="39486"/>
    <s v="TRY"/>
    <n v="0"/>
    <s v="TRY"/>
    <n v="39486"/>
    <s v="TRY"/>
    <n v="39486"/>
    <s v="TRY"/>
    <n v="1000004800"/>
    <m/>
    <m/>
    <s v="Miya"/>
    <x v="0"/>
    <s v="Yeni Satış"/>
    <s v="Lisans"/>
    <s v="Lisans Satışı"/>
    <s v="Diğer"/>
    <x v="1"/>
    <x v="1"/>
    <s v="Yurt İçi"/>
    <s v="Türkiye"/>
  </r>
  <r>
    <s v="Q1"/>
    <x v="2"/>
    <x v="1"/>
    <s v="Kapalı"/>
    <s v="Loreal Türkiye Kozmetik Tic. ve San. A.Ş."/>
    <s v="QH.02.001"/>
    <s v="Quest Panorama - Yazılım Bakımı, Yaşatma ve Merkezi Destek Hizmeti"/>
    <s v="Univera - Loreal Eczane"/>
    <x v="13"/>
    <s v="Quest"/>
    <s v="Enterprise"/>
    <n v="125868.8"/>
    <s v="TRY"/>
    <n v="1"/>
    <s v="Yıl"/>
    <n v="125868.8"/>
    <s v="TRY"/>
    <s v="-"/>
    <s v="TRY"/>
    <n v="125868.8"/>
    <s v="TRY"/>
    <n v="-125868.8"/>
    <s v="TRY"/>
    <n v="1000004589"/>
    <m/>
    <m/>
    <s v="Loreal"/>
    <x v="0"/>
    <s v="Yenileme"/>
    <s v="Hizmet"/>
    <s v="Bakım ve Destek Hizmeti"/>
    <s v="Diğer"/>
    <x v="0"/>
    <x v="0"/>
    <s v="Yurt İçi"/>
    <s v="Türkiye"/>
  </r>
  <r>
    <s v="Q1"/>
    <x v="2"/>
    <x v="1"/>
    <s v="Kapalı"/>
    <s v="Loreal Türkiye Kozmetik Tic. ve San. A.Ş."/>
    <s v="QH.02.001"/>
    <s v="Quest Panorama - Yazılım Bakımı, Yaşatma ve Merkezi Destek Hizmeti"/>
    <s v="Univera - Loreal Lux"/>
    <x v="13"/>
    <s v="Quest"/>
    <s v="Enterprise"/>
    <n v="266456.40000000002"/>
    <s v="TRY"/>
    <n v="1"/>
    <s v="Yıl"/>
    <n v="266456.40000000002"/>
    <s v="TRY"/>
    <s v="-"/>
    <s v="TRY"/>
    <n v="266456.40000000002"/>
    <s v="TRY"/>
    <n v="-266456.40000000002"/>
    <s v="TRY"/>
    <n v="1000004589"/>
    <m/>
    <m/>
    <s v="Loreal"/>
    <x v="0"/>
    <s v="Yenileme"/>
    <s v="Hizmet"/>
    <s v="Bakım ve Destek Hizmeti"/>
    <s v="Diğer"/>
    <x v="0"/>
    <x v="0"/>
    <s v="Yurt İçi"/>
    <s v="Türkiye"/>
  </r>
  <r>
    <s v="Q1"/>
    <x v="2"/>
    <x v="1"/>
    <s v="Kapalı"/>
    <s v="Loreal Türkiye Kozmetik Tic. ve San. A.Ş."/>
    <s v="QH.02.001"/>
    <s v="Quest Panorama - Yazılım Bakımı, Yaşatma ve Merkezi Destek Hizmeti"/>
    <s v="Univera - Loreal Tüketici"/>
    <x v="13"/>
    <s v="Quest"/>
    <s v="Enterprise"/>
    <n v="125868.8"/>
    <s v="TRY"/>
    <n v="1"/>
    <s v="Yıl"/>
    <n v="125868.8"/>
    <s v="TRY"/>
    <s v="-"/>
    <s v="TRY"/>
    <n v="125868.8"/>
    <s v="TRY"/>
    <n v="-125868.8"/>
    <s v="TRY"/>
    <n v="1000004589"/>
    <m/>
    <m/>
    <s v="Loreal"/>
    <x v="0"/>
    <s v="Yenileme"/>
    <s v="Hizmet"/>
    <s v="Bakım ve Destek Hizmeti"/>
    <s v="Diğer"/>
    <x v="0"/>
    <x v="0"/>
    <s v="Yurt İçi"/>
    <s v="Türkiye"/>
  </r>
  <r>
    <s v="Q1"/>
    <x v="2"/>
    <x v="1"/>
    <s v="Kapalı"/>
    <s v="Loreal Türkiye Kozmetik Tic. ve San. A.Ş."/>
    <s v="QH.03.001"/>
    <s v="Quest Panorama - Çağrı Merkezi Hizmeti"/>
    <s v="Univera - Loreal Eczane"/>
    <x v="13"/>
    <s v="Quest"/>
    <s v="Enterprise"/>
    <n v="13761.7"/>
    <s v="TRY"/>
    <n v="1"/>
    <s v="Yıl"/>
    <n v="13761.7"/>
    <s v="TRY"/>
    <s v="-"/>
    <s v="TRY"/>
    <n v="13761.7"/>
    <s v="TRY"/>
    <n v="-13761.7"/>
    <s v="TRY"/>
    <n v="1000004589"/>
    <m/>
    <m/>
    <s v="Loreal"/>
    <x v="0"/>
    <s v="Yenileme"/>
    <s v="Hizmet"/>
    <s v="Çağrı Merkezi"/>
    <s v="Diğer"/>
    <x v="0"/>
    <x v="0"/>
    <s v="Yurt İçi"/>
    <s v="Türkiye"/>
  </r>
  <r>
    <s v="Q1"/>
    <x v="2"/>
    <x v="1"/>
    <s v="Kapalı"/>
    <s v="Loreal Türkiye Kozmetik Tic. ve San. A.Ş."/>
    <s v="QH.03.001"/>
    <s v="Quest Panorama - Çağrı Merkezi Hizmeti"/>
    <s v="Univera - Loreal Tüketici"/>
    <x v="13"/>
    <s v="Quest"/>
    <s v="Enterprise"/>
    <n v="13761.7"/>
    <s v="TRY"/>
    <n v="1"/>
    <s v="Yıl"/>
    <n v="13761.7"/>
    <s v="TRY"/>
    <s v="-"/>
    <s v="TRY"/>
    <n v="13761.7"/>
    <s v="TRY"/>
    <n v="-13761.7"/>
    <s v="TRY"/>
    <n v="1000004589"/>
    <m/>
    <m/>
    <s v="Loreal"/>
    <x v="0"/>
    <s v="Yenileme"/>
    <s v="Hizmet"/>
    <s v="Çağrı Merkezi"/>
    <s v="Diğer"/>
    <x v="0"/>
    <x v="0"/>
    <s v="Yurt İçi"/>
    <s v="Türkiye"/>
  </r>
  <r>
    <s v="Q1"/>
    <x v="2"/>
    <x v="1"/>
    <s v="Kapalı"/>
    <s v="ERVİN MEŞRUBAT SAN. VE TİC. LTD. ŞTİ."/>
    <s v="EY.02.011 PX"/>
    <s v="EnRoute PX-Panel Çok PrjBir. MobUy Lsn E"/>
    <s v="Univera - Haribo"/>
    <x v="12"/>
    <s v="Enroute"/>
    <s v="Enroute"/>
    <n v="12025"/>
    <s v="TRY"/>
    <n v="49"/>
    <s v="Adet"/>
    <n v="589225"/>
    <s v="TRY"/>
    <n v="58922"/>
    <s v="TRY"/>
    <n v="530302.5"/>
    <s v="TRY"/>
    <n v="530302.5"/>
    <s v="TRY"/>
    <n v="1000004834"/>
    <m/>
    <m/>
    <s v="Haribo"/>
    <x v="0"/>
    <s v="Yeni Satış"/>
    <s v="Lisans"/>
    <s v="Lisans Satışı"/>
    <s v="Key Account"/>
    <x v="0"/>
    <x v="0"/>
    <s v="Yurt İçi"/>
    <s v="Türkiye"/>
  </r>
  <r>
    <s v="Q1"/>
    <x v="2"/>
    <x v="1"/>
    <s v="Kapalı"/>
    <s v="ERVİN MEŞRUBAT SAN. VE TİC. LTD. ŞTİ."/>
    <s v="EY.02.011 PX"/>
    <s v="EnRoute PX-Panel Çok PrjBir. MobUy Lsn E"/>
    <s v="Univera - Haribo"/>
    <x v="12"/>
    <s v="Enroute"/>
    <s v="Enroute"/>
    <n v="12025"/>
    <s v="TRY"/>
    <n v="49"/>
    <s v="Adet"/>
    <n v="589225"/>
    <s v="TRY"/>
    <n v="58922"/>
    <s v="TRY"/>
    <n v="530302.5"/>
    <s v="TRY"/>
    <n v="530302.5"/>
    <s v="TRY"/>
    <n v="1000004834"/>
    <m/>
    <m/>
    <s v="Haribo"/>
    <x v="0"/>
    <s v="Yeni Satış"/>
    <s v="Lisans"/>
    <s v="Lisans Satışı"/>
    <s v="Key Account"/>
    <x v="0"/>
    <x v="0"/>
    <s v="Yurt İçi"/>
    <s v="Türkiye"/>
  </r>
  <r>
    <s v="Q1"/>
    <x v="2"/>
    <x v="1"/>
    <s v="Kapalı"/>
    <s v="Loreal Türkiye Kozmetik Tic. ve San. A.Ş."/>
    <s v="EH.02.014"/>
    <s v="ENROUTE PANORAMA BUSİNESS ANALYTİCS (QSENSE) KULLANICI LİSANSI BAKIMI"/>
    <s v="Univera - Loreal Eczane"/>
    <x v="13"/>
    <s v="Enroute"/>
    <s v="Enterprise"/>
    <n v="3053"/>
    <s v="EUR"/>
    <n v="1"/>
    <s v="Ay"/>
    <n v="3053"/>
    <s v="EUR"/>
    <s v="-"/>
    <s v="EUR"/>
    <n v="156728.28"/>
    <s v="TRY"/>
    <n v="-3053"/>
    <s v="TRY"/>
    <n v="1000004588"/>
    <m/>
    <m/>
    <s v="Loreal"/>
    <x v="0"/>
    <s v="Yenileme"/>
    <s v="Hizmet"/>
    <s v="Bakım ve Destek Hizmeti"/>
    <s v="Diğer"/>
    <x v="0"/>
    <x v="0"/>
    <s v="Yurt İçi"/>
    <s v="Türkiye"/>
  </r>
  <r>
    <s v="Q1"/>
    <x v="2"/>
    <x v="1"/>
    <s v="Kapalı"/>
    <s v="Loreal Türkiye Kozmetik Tic. ve San. A.Ş."/>
    <s v="EH.02.014"/>
    <s v="ENROUTE PANORAMA BUSİNESS ANALYTİCS (QSENSE) KULLANICI LİSANSI BAKIMI"/>
    <s v="Univera - Loreal Tüketici"/>
    <x v="13"/>
    <s v="Enroute"/>
    <s v="Enterprise"/>
    <n v="3053"/>
    <s v="EUR"/>
    <n v="1"/>
    <s v="Ay"/>
    <n v="3053"/>
    <s v="EUR"/>
    <s v="-"/>
    <s v="EUR"/>
    <n v="156728.28"/>
    <s v="TRY"/>
    <n v="-3053"/>
    <s v="TRY"/>
    <n v="1000004588"/>
    <m/>
    <m/>
    <s v="Loreal"/>
    <x v="0"/>
    <s v="Yenileme"/>
    <s v="Hizmet"/>
    <s v="Bakım ve Destek Hizmeti"/>
    <s v="Diğer"/>
    <x v="0"/>
    <x v="0"/>
    <s v="Yurt İçi"/>
    <s v="Türkiye"/>
  </r>
  <r>
    <s v="Q1"/>
    <x v="2"/>
    <x v="1"/>
    <s v="İptal"/>
    <s v="EFES KAZAKHSTAN JSC FE"/>
    <s v="EH.05.001"/>
    <s v="EnRoute Panorama - Yazılım Geliştirme Hizmeti"/>
    <s v="Univera - Efes Kazakistan"/>
    <x v="19"/>
    <s v="Enroute"/>
    <s v="Enroute"/>
    <n v="400"/>
    <s v="USD"/>
    <n v="-4.18"/>
    <s v="K/Gün"/>
    <n v="1672"/>
    <s v="USD"/>
    <n v="0"/>
    <s v="USD"/>
    <n v="-70745.33"/>
    <s v="TRY"/>
    <n v="70745.33"/>
    <s v="TRY"/>
    <n v="1000002556"/>
    <m/>
    <m/>
    <s v="Efes International"/>
    <x v="0"/>
    <s v="Yeni Satış"/>
    <s v="Hizmet"/>
    <s v="Yazılım Geliştirme"/>
    <s v="Diğer"/>
    <x v="0"/>
    <x v="0"/>
    <s v="Yurt Dışı"/>
    <s v="Kazakistan"/>
  </r>
  <r>
    <s v="Q1"/>
    <x v="2"/>
    <x v="1"/>
    <s v="İptal"/>
    <s v="EFES KAZAKHSTAN JSC FE"/>
    <s v="EH.05.001"/>
    <s v="EnRoute Panorama - Yazılım Geliştirme Hizmeti"/>
    <s v="Univera - Efes Kazakistan"/>
    <x v="19"/>
    <s v="Enroute"/>
    <s v="Enroute"/>
    <n v="400"/>
    <s v="USD"/>
    <n v="-9.19"/>
    <s v="K/Gün"/>
    <n v="3676"/>
    <s v="USD"/>
    <n v="0"/>
    <s v="USD"/>
    <n v="-155538.18"/>
    <s v="TRY"/>
    <n v="155538.18"/>
    <s v="TRY"/>
    <n v="1000002555"/>
    <m/>
    <m/>
    <s v="Efes International"/>
    <x v="0"/>
    <s v="Yeni Satış"/>
    <s v="Hizmet"/>
    <s v="Yazılım Geliştirme"/>
    <s v="Diğer"/>
    <x v="0"/>
    <x v="0"/>
    <s v="Yurt Dışı"/>
    <s v="Kazakistan"/>
  </r>
  <r>
    <s v="Q1"/>
    <x v="2"/>
    <x v="1"/>
    <s v="İptal"/>
    <s v="EFES KAZAKHSTAN JSC FE"/>
    <s v="EH.05.001"/>
    <s v="EnRoute Panorama - Yazılım Geliştirme Hizmeti"/>
    <s v="Univera - Efes Kazakistan"/>
    <x v="19"/>
    <s v="Enroute"/>
    <s v="Enroute"/>
    <n v="400"/>
    <s v="USD"/>
    <n v="-16.829999999999998"/>
    <s v="K/Gün"/>
    <n v="6732"/>
    <s v="USD"/>
    <n v="0"/>
    <s v="USD"/>
    <n v="-284843.03999999998"/>
    <s v="TRY"/>
    <n v="284843.03999999998"/>
    <s v="TRY"/>
    <n v="1000002557"/>
    <m/>
    <m/>
    <s v="Efes International"/>
    <x v="0"/>
    <s v="Yeni Satış"/>
    <s v="Hizmet"/>
    <s v="Yazılım Geliştirme"/>
    <s v="Diğer"/>
    <x v="0"/>
    <x v="0"/>
    <s v="Yurt Dışı"/>
    <s v="Kazakistan"/>
  </r>
  <r>
    <s v="Q1"/>
    <x v="2"/>
    <x v="1"/>
    <s v="İptal"/>
    <s v="EFES KAZAKHSTAN JSC FE"/>
    <s v="EH.05.001"/>
    <s v="EnRoute Panorama - Yazılım Geliştirme Hizmeti"/>
    <s v="Univera - Efes Kazakistan"/>
    <x v="19"/>
    <s v="Enroute"/>
    <s v="Enroute"/>
    <n v="400"/>
    <s v="USD"/>
    <n v="-4"/>
    <s v="K/Gün"/>
    <n v="1600"/>
    <s v="USD"/>
    <n v="0"/>
    <s v="USD"/>
    <n v="-67698.880000000005"/>
    <s v="TRY"/>
    <n v="67698.880000000005"/>
    <s v="TRY"/>
    <n v="1000002554"/>
    <m/>
    <m/>
    <s v="Efes International"/>
    <x v="0"/>
    <s v="Yeni Satış"/>
    <s v="Hizmet"/>
    <s v="Yazılım Geliştirme"/>
    <s v="Diğer"/>
    <x v="0"/>
    <x v="0"/>
    <s v="Yurt Dışı"/>
    <s v="Kazakistan"/>
  </r>
  <r>
    <s v="Q1"/>
    <x v="2"/>
    <x v="1"/>
    <s v="İptal"/>
    <s v="EFES KAZAKHSTAN JSC FE"/>
    <s v="EH.05.001"/>
    <s v="EnRoute Panorama - Yazılım Geliştirme Hizmeti"/>
    <s v="Univera - Efes Kazakistan"/>
    <x v="19"/>
    <s v="Enroute"/>
    <s v="Enroute"/>
    <n v="400"/>
    <s v="USD"/>
    <n v="-4"/>
    <s v="K/Gün"/>
    <n v="1600"/>
    <s v="USD"/>
    <n v="0"/>
    <s v="USD"/>
    <n v="-68182.240000000005"/>
    <s v="TRY"/>
    <n v="68182.240000000005"/>
    <s v="TRY"/>
    <n v="1000003183"/>
    <m/>
    <m/>
    <s v="Efes International"/>
    <x v="0"/>
    <s v="Yeni Satış"/>
    <s v="Hizmet"/>
    <s v="Yazılım Geliştirme"/>
    <s v="Diğer"/>
    <x v="0"/>
    <x v="0"/>
    <s v="Yurt Dışı"/>
    <s v="Kazakistan"/>
  </r>
  <r>
    <s v="Q1"/>
    <x v="2"/>
    <x v="1"/>
    <s v="Kapalı"/>
    <s v="EFES KAZAKHSTAN JSC FE"/>
    <s v="EH.05.001"/>
    <s v="EnRoute Panorama - Yazılım Geliştirme Hizmeti"/>
    <s v="Univera - Efes Kazakistan"/>
    <x v="19"/>
    <s v="Enroute"/>
    <s v="Enroute"/>
    <n v="565"/>
    <s v="USD"/>
    <n v="4"/>
    <s v="K/Gün"/>
    <n v="2260"/>
    <s v="USD"/>
    <n v="0"/>
    <s v="USD"/>
    <n v="98946.64"/>
    <s v="TRY"/>
    <n v="98946.64"/>
    <s v="TRY"/>
    <n v="1000004837"/>
    <m/>
    <m/>
    <s v="Efes International"/>
    <x v="0"/>
    <s v="Yeni Satış"/>
    <s v="Hizmet"/>
    <s v="Yazılım Geliştirme"/>
    <s v="Diğer"/>
    <x v="0"/>
    <x v="0"/>
    <s v="Yurt Dışı"/>
    <s v="Kazakistan"/>
  </r>
  <r>
    <s v="Q1"/>
    <x v="2"/>
    <x v="1"/>
    <s v="Kapalı"/>
    <s v="EFES KAZAKHSTAN JSC FE"/>
    <s v="EH.05.001"/>
    <s v="EnRoute Panorama - Yazılım Geliştirme Hizmeti"/>
    <s v="Univera - Efes Kazakistan"/>
    <x v="19"/>
    <s v="Enroute"/>
    <s v="Enroute"/>
    <n v="565"/>
    <s v="USD"/>
    <n v="4"/>
    <s v="K/Gün"/>
    <n v="2260"/>
    <s v="USD"/>
    <n v="0"/>
    <s v="USD"/>
    <n v="98946.64"/>
    <s v="TRY"/>
    <n v="98946.64"/>
    <s v="TRY"/>
    <n v="1000004835"/>
    <m/>
    <m/>
    <s v="Efes International"/>
    <x v="0"/>
    <s v="Yeni Satış"/>
    <s v="Hizmet"/>
    <s v="Yazılım Geliştirme"/>
    <s v="Diğer"/>
    <x v="0"/>
    <x v="0"/>
    <s v="Yurt Dışı"/>
    <s v="Kazakistan"/>
  </r>
  <r>
    <s v="Q1"/>
    <x v="2"/>
    <x v="1"/>
    <s v="Kapalı"/>
    <s v="EFES KAZAKHSTAN JSC FE"/>
    <s v="EH.05.001"/>
    <s v="EnRoute Panorama - Yazılım Geliştirme Hizmeti"/>
    <s v="Univera - Efes Kazakistan"/>
    <x v="19"/>
    <s v="Enroute"/>
    <s v="Enroute"/>
    <n v="565"/>
    <s v="USD"/>
    <n v="9.19"/>
    <s v="K/Gün"/>
    <n v="5192.3500000000004"/>
    <s v="USD"/>
    <n v="0"/>
    <s v="USD"/>
    <n v="227329.91"/>
    <s v="TRY"/>
    <n v="227329.91"/>
    <s v="TRY"/>
    <n v="1000004833"/>
    <m/>
    <m/>
    <s v="Efes International"/>
    <x v="0"/>
    <s v="Yeni Satış"/>
    <s v="Hizmet"/>
    <s v="Yazılım Geliştirme"/>
    <s v="Diğer"/>
    <x v="0"/>
    <x v="0"/>
    <s v="Yurt Dışı"/>
    <s v="Kazakistan"/>
  </r>
  <r>
    <s v="Q1"/>
    <x v="2"/>
    <x v="1"/>
    <s v="Kapalı"/>
    <s v="EFES KAZAKHSTAN JSC FE"/>
    <s v="EH.05.001"/>
    <s v="EnRoute Panorama - Yazılım Geliştirme Hizmeti"/>
    <s v="Univera - Efes Kazakistan"/>
    <x v="19"/>
    <s v="Enroute"/>
    <s v="Enroute"/>
    <n v="565"/>
    <s v="USD"/>
    <n v="4.18"/>
    <s v="K/Gün"/>
    <n v="2361.6999999999998"/>
    <s v="USD"/>
    <n v="0"/>
    <s v="USD"/>
    <n v="103399.24"/>
    <s v="TRY"/>
    <n v="103399.24"/>
    <s v="TRY"/>
    <n v="1000004831"/>
    <m/>
    <m/>
    <s v="Efes International"/>
    <x v="0"/>
    <s v="Yeni Satış"/>
    <s v="Hizmet"/>
    <s v="Yazılım Geliştirme"/>
    <s v="Diğer"/>
    <x v="0"/>
    <x v="0"/>
    <s v="Yurt Dışı"/>
    <s v="Kazakistan"/>
  </r>
  <r>
    <s v="Q1"/>
    <x v="2"/>
    <x v="1"/>
    <s v="Kapalı"/>
    <s v="EFES KAZAKHSTAN JSC FE"/>
    <s v="EH.05.001"/>
    <s v="EnRoute Panorama - Yazılım Geliştirme Hizmeti"/>
    <s v="Univera - Efes Kazakistan"/>
    <x v="19"/>
    <s v="Enroute"/>
    <s v="Enroute"/>
    <n v="565"/>
    <s v="USD"/>
    <n v="16.829999999999998"/>
    <s v="K/Gün"/>
    <n v="9508.9500000000007"/>
    <s v="USD"/>
    <n v="0"/>
    <s v="USD"/>
    <n v="416318"/>
    <s v="TRY"/>
    <n v="416318"/>
    <s v="TRY"/>
    <n v="1000004824"/>
    <m/>
    <m/>
    <s v="Efes International"/>
    <x v="0"/>
    <s v="Yeni Satış"/>
    <s v="Hizmet"/>
    <s v="Yazılım Geliştirme"/>
    <s v="Diğer"/>
    <x v="0"/>
    <x v="0"/>
    <s v="Yurt Dışı"/>
    <s v="Kazakistan"/>
  </r>
  <r>
    <s v="Q1"/>
    <x v="2"/>
    <x v="1"/>
    <s v="Kapalı"/>
    <s v="ERVİN MEŞRUBAT SAN. VE TİC. LTD. ŞTİ."/>
    <s v="EH.02.001"/>
    <s v="EnRoute Panorama - Yazılım Bakımı, Yaşatma ve Merkezi Destek Hizmeti"/>
    <s v="Univera - Haribo"/>
    <x v="12"/>
    <s v="Enroute"/>
    <s v="Enroute"/>
    <n v="29000"/>
    <s v="TRY"/>
    <n v="1"/>
    <s v="Yıl"/>
    <n v="29000"/>
    <s v="TRY"/>
    <n v="0"/>
    <s v="TRY"/>
    <n v="29000"/>
    <s v="TRY"/>
    <n v="29000"/>
    <s v="TRY"/>
    <n v="1000004834"/>
    <m/>
    <m/>
    <s v="Haribo"/>
    <x v="0"/>
    <s v="Yeni Satış"/>
    <s v="Hizmet"/>
    <s v="Bakım ve Destek Hizmeti"/>
    <s v="Key Account"/>
    <x v="0"/>
    <x v="0"/>
    <s v="Yurt İçi"/>
    <s v="Türkiye"/>
  </r>
  <r>
    <s v="Q1"/>
    <x v="2"/>
    <x v="1"/>
    <s v="Kapalı"/>
    <s v="ERVİN MEŞRUBAT SAN. VE TİC. LTD. ŞTİ."/>
    <s v="EH.02.001"/>
    <s v="EnRoute Panorama - Yazılım Bakımı, Yaşatma ve Merkezi Destek Hizmeti"/>
    <s v="Univera - Haribo"/>
    <x v="12"/>
    <s v="Enroute"/>
    <s v="Enroute"/>
    <n v="29000"/>
    <s v="TRY"/>
    <n v="1"/>
    <s v="Yıl"/>
    <n v="29000"/>
    <s v="TRY"/>
    <n v="0"/>
    <s v="TRY"/>
    <n v="29000"/>
    <s v="TRY"/>
    <n v="29000"/>
    <s v="TRY"/>
    <n v="1000004834"/>
    <m/>
    <m/>
    <s v="Haribo"/>
    <x v="0"/>
    <s v="Yeni Satış"/>
    <s v="Hizmet"/>
    <s v="Bakım ve Destek Hizmeti"/>
    <s v="Key Account"/>
    <x v="0"/>
    <x v="0"/>
    <s v="Yurt İçi"/>
    <s v="Türkiye"/>
  </r>
  <r>
    <s v="Q1"/>
    <x v="2"/>
    <x v="1"/>
    <s v="Kapalı"/>
    <s v="Loreal Türkiye Kozmetik Tic. ve San. A.Ş."/>
    <s v="EH.02.001"/>
    <s v="EnRoute Panorama - Yazılım Bakımı, Yaşatma ve Merkezi Destek Hizmeti"/>
    <s v="Univera - Loreal Eczane"/>
    <x v="13"/>
    <s v="Enroute"/>
    <s v="Enterprise"/>
    <n v="537040"/>
    <s v="TRY"/>
    <n v="1"/>
    <s v="Yıl"/>
    <n v="537040"/>
    <s v="TRY"/>
    <s v="-"/>
    <s v="TRY"/>
    <n v="537040"/>
    <s v="TRY"/>
    <n v="-537040"/>
    <s v="TRY"/>
    <n v="1000004586"/>
    <m/>
    <m/>
    <s v="Loreal"/>
    <x v="0"/>
    <s v="Yenileme"/>
    <s v="Hizmet"/>
    <s v="Bakım ve Destek Hizmeti"/>
    <s v="Diğer"/>
    <x v="0"/>
    <x v="0"/>
    <s v="Yurt İçi"/>
    <s v="Türkiye"/>
  </r>
  <r>
    <s v="Q1"/>
    <x v="2"/>
    <x v="1"/>
    <s v="Kapalı"/>
    <s v="Loreal Türkiye Kozmetik Tic. ve San. A.Ş."/>
    <s v="EH.02.001"/>
    <s v="EnRoute Panorama - Yazılım Bakımı, Yaşatma ve Merkezi Destek Hizmeti"/>
    <s v="Univera - Loreal Lux"/>
    <x v="13"/>
    <s v="Enroute"/>
    <s v="Enterprise"/>
    <n v="537040"/>
    <s v="TRY"/>
    <n v="1"/>
    <s v="Yıl"/>
    <n v="537040"/>
    <s v="TRY"/>
    <s v="-"/>
    <s v="TRY"/>
    <n v="537040"/>
    <s v="TRY"/>
    <n v="-537040"/>
    <s v="TRY"/>
    <n v="1000004586"/>
    <m/>
    <m/>
    <s v="Loreal"/>
    <x v="0"/>
    <s v="Yenileme"/>
    <s v="Hizmet"/>
    <s v="Bakım ve Destek Hizmeti"/>
    <s v="Diğer"/>
    <x v="0"/>
    <x v="0"/>
    <s v="Yurt İçi"/>
    <s v="Türkiye"/>
  </r>
  <r>
    <s v="Q1"/>
    <x v="2"/>
    <x v="1"/>
    <s v="Kapalı"/>
    <s v="Loreal Türkiye Kozmetik Tic. ve San. A.Ş."/>
    <s v="EH.02.001"/>
    <s v="EnRoute Panorama - Yazılım Bakımı, Yaşatma ve Merkezi Destek Hizmeti"/>
    <s v="Univera - Loreal Tüketici"/>
    <x v="13"/>
    <s v="Enroute"/>
    <s v="Enterprise"/>
    <n v="537040"/>
    <s v="TRY"/>
    <n v="1"/>
    <s v="Yıl"/>
    <n v="537040"/>
    <s v="TRY"/>
    <s v="-"/>
    <s v="TRY"/>
    <n v="537040"/>
    <s v="TRY"/>
    <n v="-537040"/>
    <s v="TRY"/>
    <n v="1000004586"/>
    <m/>
    <m/>
    <s v="Loreal"/>
    <x v="0"/>
    <s v="Yenileme"/>
    <s v="Hizmet"/>
    <s v="Bakım ve Destek Hizmeti"/>
    <s v="Diğer"/>
    <x v="0"/>
    <x v="0"/>
    <s v="Yurt İçi"/>
    <s v="Türkiye"/>
  </r>
  <r>
    <s v="Q1"/>
    <x v="2"/>
    <x v="0"/>
    <s v="İade"/>
    <s v="ROYAL CANIN TURKEY EVCİL HAYVAN ÜRÜNLERİ TİC. LTD. ŞTİ."/>
    <s v="EH.02.001"/>
    <s v="EnRoute Panorama - Yazılım Bakımı, Yaşatma ve Merkezi Destek Hizmeti"/>
    <s v="Univera - Royal Canin"/>
    <x v="12"/>
    <s v="Enroute"/>
    <s v="Enterprise"/>
    <n v="5390"/>
    <s v="TRY"/>
    <n v="-1"/>
    <s v="Yıl"/>
    <n v="-5390"/>
    <s v="TRY"/>
    <n v="0"/>
    <s v="TRY"/>
    <n v="-5390"/>
    <s v="TRY"/>
    <n v="-5390"/>
    <s v="TRY"/>
    <n v="1000004485"/>
    <m/>
    <m/>
    <s v="Royal Canin"/>
    <x v="0"/>
    <s v="Yeni Satış"/>
    <s v="Hizmet"/>
    <s v="Bakım ve Destek Hizmeti"/>
    <s v="Diğer"/>
    <x v="0"/>
    <x v="0"/>
    <s v="Yurt İçi"/>
    <s v="Türkiye"/>
  </r>
  <r>
    <s v="Q1"/>
    <x v="2"/>
    <x v="1"/>
    <s v="Kapalı"/>
    <s v="Şenpiliç Gıda Sanayi A.Ş."/>
    <s v="EH.02.001"/>
    <s v="EnRoute Panorama - Yazılım Bakımı, Yaşatma ve Merkezi Destek Hizmeti"/>
    <s v="Univera - Şen Piliç"/>
    <x v="19"/>
    <s v="Enroute"/>
    <s v="Enroute"/>
    <n v="980638.71999999997"/>
    <s v="TRY"/>
    <n v="1"/>
    <s v="Yıl"/>
    <n v="980638.71999999997"/>
    <s v="TRY"/>
    <n v="0"/>
    <s v="TRY"/>
    <n v="980638.71999999997"/>
    <s v="TRY"/>
    <n v="980638.71999999997"/>
    <s v="TRY"/>
    <n v="1000004850"/>
    <m/>
    <m/>
    <s v="Şen Piliç"/>
    <x v="0"/>
    <s v="Yeni Satış"/>
    <s v="Hizmet"/>
    <s v="Bakım ve Destek Hizmeti"/>
    <s v="Key Account"/>
    <x v="0"/>
    <x v="0"/>
    <s v="Yurt İçi"/>
    <s v="Türkiye"/>
  </r>
  <r>
    <s v="Q1"/>
    <x v="2"/>
    <x v="1"/>
    <s v="Kapalı"/>
    <s v="BROWN FORMAN İÇKİ TİC. LTD. ŞTİ."/>
    <s v="EH.03.003"/>
    <s v="EnRoute Panorama - Uzman Destek Hizmeti"/>
    <s v="Univera - Brown Forman"/>
    <x v="12"/>
    <s v="Enroute"/>
    <s v="Enroute"/>
    <n v="182000"/>
    <s v="TRY"/>
    <n v="3"/>
    <s v="Ay"/>
    <n v="546000"/>
    <s v="TRY"/>
    <n v="0"/>
    <s v="TRY"/>
    <n v="546000"/>
    <s v="TRY"/>
    <n v="546000"/>
    <s v="TRY"/>
    <n v="1000004823"/>
    <m/>
    <m/>
    <s v="Brown Forman"/>
    <x v="0"/>
    <s v="Yenileme"/>
    <s v="Hizmet"/>
    <s v="Uzman Destek Hizmeti"/>
    <s v="Key Account"/>
    <x v="0"/>
    <x v="0"/>
    <s v="Yurt İçi"/>
    <s v="Türkiye"/>
  </r>
  <r>
    <s v="Q1"/>
    <x v="2"/>
    <x v="1"/>
    <s v="İptal"/>
    <s v="EFES KAZAKHSTAN JSC FE"/>
    <s v="EH.05.002"/>
    <s v="EnRoute Panorama - Rapor Geliştirme Hizmeti"/>
    <s v="Univera - Efes Kazakistan"/>
    <x v="19"/>
    <s v="Enroute"/>
    <s v="Enroute"/>
    <n v="400"/>
    <s v="USD"/>
    <n v="-0.5"/>
    <s v="K/Gün"/>
    <n v="200"/>
    <s v="USD"/>
    <n v="0"/>
    <s v="USD"/>
    <n v="-8559.9"/>
    <s v="TRY"/>
    <n v="8559.9"/>
    <s v="TRY"/>
    <n v="1000003439"/>
    <m/>
    <m/>
    <s v="Efes International"/>
    <x v="0"/>
    <s v="Yeni Satış"/>
    <s v="Hizmet"/>
    <s v="Rapor Geliştirme"/>
    <s v="Diğer"/>
    <x v="0"/>
    <x v="0"/>
    <s v="Yurt Dışı"/>
    <s v="Kazakistan"/>
  </r>
  <r>
    <s v="Q1"/>
    <x v="2"/>
    <x v="1"/>
    <s v="İptal"/>
    <s v="EFES KAZAKHSTAN JSC FE"/>
    <s v="EH.05.002"/>
    <s v="EnRoute Panorama - Rapor Geliştirme Hizmeti"/>
    <s v="Univera - Efes Kazakistan"/>
    <x v="19"/>
    <s v="Enroute"/>
    <s v="Enroute"/>
    <n v="400"/>
    <s v="USD"/>
    <n v="-0.5"/>
    <s v="K/Gün"/>
    <n v="200"/>
    <s v="USD"/>
    <n v="0"/>
    <s v="USD"/>
    <n v="-8559.9"/>
    <s v="TRY"/>
    <n v="8559.9"/>
    <s v="TRY"/>
    <n v="1000003439"/>
    <m/>
    <m/>
    <s v="Efes International"/>
    <x v="0"/>
    <s v="Yeni Satış"/>
    <s v="Hizmet"/>
    <s v="Rapor Geliştirme"/>
    <s v="Diğer"/>
    <x v="0"/>
    <x v="0"/>
    <s v="Yurt Dışı"/>
    <s v="Kazakistan"/>
  </r>
  <r>
    <s v="Q1"/>
    <x v="2"/>
    <x v="1"/>
    <s v="Kapalı"/>
    <s v="EFES KAZAKHSTAN JSC FE"/>
    <s v="EH.05.002"/>
    <s v="EnRoute Panorama - Rapor Geliştirme Hizmeti"/>
    <s v="Univera - Efes Kazakistan"/>
    <x v="19"/>
    <s v="Enroute"/>
    <s v="Enroute"/>
    <n v="565"/>
    <s v="USD"/>
    <n v="0.5"/>
    <s v="K/Gün"/>
    <n v="282.5"/>
    <s v="USD"/>
    <n v="0"/>
    <s v="USD"/>
    <n v="12368.33"/>
    <s v="TRY"/>
    <n v="12368.33"/>
    <s v="TRY"/>
    <n v="1000004830"/>
    <m/>
    <m/>
    <s v="Efes International"/>
    <x v="0"/>
    <s v="Yeni Satış"/>
    <s v="Hizmet"/>
    <s v="Rapor Geliştirme"/>
    <s v="Diğer"/>
    <x v="0"/>
    <x v="0"/>
    <s v="Yurt Dışı"/>
    <s v="Kazakistan"/>
  </r>
  <r>
    <s v="Q1"/>
    <x v="2"/>
    <x v="1"/>
    <s v="İptal"/>
    <s v="EFES KAZAKHSTAN JSC FE"/>
    <s v="EH.01.001"/>
    <s v="EnRoute Panorama - Proje ve Ürün Yönetimi Danışmanlığı Hizmeti"/>
    <s v="Univera - Efes Kazakistan"/>
    <x v="19"/>
    <s v="Enroute"/>
    <s v="Enroute"/>
    <n v="400"/>
    <s v="USD"/>
    <n v="-1"/>
    <s v="K/Gün"/>
    <n v="400"/>
    <s v="USD"/>
    <n v="0"/>
    <s v="USD"/>
    <n v="-16924.72"/>
    <s v="TRY"/>
    <n v="16924.72"/>
    <s v="TRY"/>
    <n v="1000002556"/>
    <m/>
    <m/>
    <s v="Efes International"/>
    <x v="0"/>
    <s v="Yeni Satış"/>
    <s v="Hizmet"/>
    <s v="Proje Yönetimi ve Danışmanlık"/>
    <s v="Diğer"/>
    <x v="0"/>
    <x v="0"/>
    <s v="Yurt Dışı"/>
    <s v="Kazakistan"/>
  </r>
  <r>
    <s v="Q1"/>
    <x v="2"/>
    <x v="1"/>
    <s v="İptal"/>
    <s v="EFES KAZAKHSTAN JSC FE"/>
    <s v="EH.01.001"/>
    <s v="EnRoute Panorama - Proje ve Ürün Yönetimi Danışmanlığı Hizmeti"/>
    <s v="Univera - Efes Kazakistan"/>
    <x v="19"/>
    <s v="Enroute"/>
    <s v="Enroute"/>
    <n v="400"/>
    <s v="USD"/>
    <n v="-1"/>
    <s v="K/Gün"/>
    <n v="400"/>
    <s v="USD"/>
    <n v="0"/>
    <s v="USD"/>
    <n v="-16924.72"/>
    <s v="TRY"/>
    <n v="16924.72"/>
    <s v="TRY"/>
    <n v="1000002555"/>
    <m/>
    <m/>
    <s v="Efes International"/>
    <x v="0"/>
    <s v="Yeni Satış"/>
    <s v="Hizmet"/>
    <s v="Proje Yönetimi ve Danışmanlık"/>
    <s v="Diğer"/>
    <x v="0"/>
    <x v="0"/>
    <s v="Yurt Dışı"/>
    <s v="Kazakistan"/>
  </r>
  <r>
    <s v="Q1"/>
    <x v="2"/>
    <x v="1"/>
    <s v="İptal"/>
    <s v="EFES KAZAKHSTAN JSC FE"/>
    <s v="EH.01.001"/>
    <s v="EnRoute Panorama - Proje ve Ürün Yönetimi Danışmanlığı Hizmeti"/>
    <s v="Univera - Efes Kazakistan"/>
    <x v="19"/>
    <s v="Enroute"/>
    <s v="Enroute"/>
    <n v="400"/>
    <s v="USD"/>
    <n v="-1"/>
    <s v="K/Gün"/>
    <n v="400"/>
    <s v="USD"/>
    <n v="0"/>
    <s v="USD"/>
    <n v="-16924.72"/>
    <s v="TRY"/>
    <n v="16924.72"/>
    <s v="TRY"/>
    <n v="1000002557"/>
    <m/>
    <m/>
    <s v="Efes International"/>
    <x v="0"/>
    <s v="Yeni Satış"/>
    <s v="Hizmet"/>
    <s v="Proje Yönetimi ve Danışmanlık"/>
    <s v="Diğer"/>
    <x v="0"/>
    <x v="0"/>
    <s v="Yurt Dışı"/>
    <s v="Kazakistan"/>
  </r>
  <r>
    <s v="Q1"/>
    <x v="2"/>
    <x v="1"/>
    <s v="İptal"/>
    <s v="EFES KAZAKHSTAN JSC FE"/>
    <s v="EH.01.001"/>
    <s v="EnRoute Panorama - Proje ve Ürün Yönetimi Danışmanlığı Hizmeti"/>
    <s v="Univera - Efes Kazakistan"/>
    <x v="19"/>
    <s v="Enroute"/>
    <s v="Enroute"/>
    <n v="400"/>
    <s v="USD"/>
    <n v="-2"/>
    <s v="K/Gün"/>
    <n v="800"/>
    <s v="USD"/>
    <n v="0"/>
    <s v="USD"/>
    <n v="-33849.440000000002"/>
    <s v="TRY"/>
    <n v="33849.440000000002"/>
    <s v="TRY"/>
    <n v="1000002554"/>
    <m/>
    <m/>
    <s v="Efes International"/>
    <x v="0"/>
    <s v="Yeni Satış"/>
    <s v="Hizmet"/>
    <s v="Proje Yönetimi ve Danışmanlık"/>
    <s v="Diğer"/>
    <x v="0"/>
    <x v="0"/>
    <s v="Yurt Dışı"/>
    <s v="Kazakistan"/>
  </r>
  <r>
    <s v="Q1"/>
    <x v="2"/>
    <x v="1"/>
    <s v="İptal"/>
    <s v="EFES KAZAKHSTAN JSC FE"/>
    <s v="EH.01.001"/>
    <s v="EnRoute Panorama - Proje ve Ürün Yönetimi Danışmanlığı Hizmeti"/>
    <s v="Univera - Efes Kazakistan"/>
    <x v="19"/>
    <s v="Enroute"/>
    <s v="Enroute"/>
    <n v="400"/>
    <s v="USD"/>
    <n v="-2"/>
    <s v="K/Gün"/>
    <n v="800"/>
    <s v="USD"/>
    <n v="0"/>
    <s v="USD"/>
    <n v="-34091.120000000003"/>
    <s v="TRY"/>
    <n v="34091.120000000003"/>
    <s v="TRY"/>
    <n v="1000003183"/>
    <m/>
    <m/>
    <s v="Efes International"/>
    <x v="0"/>
    <s v="Yeni Satış"/>
    <s v="Hizmet"/>
    <s v="Proje Yönetimi ve Danışmanlık"/>
    <s v="Diğer"/>
    <x v="0"/>
    <x v="0"/>
    <s v="Yurt Dışı"/>
    <s v="Kazakistan"/>
  </r>
  <r>
    <s v="Q1"/>
    <x v="2"/>
    <x v="1"/>
    <s v="Kapalı"/>
    <s v="EFES KAZAKHSTAN JSC FE"/>
    <s v="EH.01.001"/>
    <s v="EnRoute Panorama - Proje ve Ürün Yönetimi Danışmanlığı Hizmeti"/>
    <s v="Univera - Efes Kazakistan"/>
    <x v="19"/>
    <s v="Enroute"/>
    <s v="Enroute"/>
    <n v="610"/>
    <s v="USD"/>
    <n v="2"/>
    <s v="K/Gün"/>
    <n v="1220"/>
    <s v="USD"/>
    <n v="0"/>
    <s v="USD"/>
    <n v="53413.67"/>
    <s v="TRY"/>
    <n v="53413.67"/>
    <s v="TRY"/>
    <n v="1000004837"/>
    <m/>
    <m/>
    <s v="Efes International"/>
    <x v="0"/>
    <s v="Yeni Satış"/>
    <s v="Hizmet"/>
    <s v="Proje Yönetimi ve Danışmanlık"/>
    <s v="Diğer"/>
    <x v="0"/>
    <x v="0"/>
    <s v="Yurt Dışı"/>
    <s v="Kazakistan"/>
  </r>
  <r>
    <s v="Q1"/>
    <x v="2"/>
    <x v="1"/>
    <s v="Kapalı"/>
    <s v="EFES KAZAKHSTAN JSC FE"/>
    <s v="EH.01.001"/>
    <s v="EnRoute Panorama - Proje ve Ürün Yönetimi Danışmanlığı Hizmeti"/>
    <s v="Univera - Efes Kazakistan"/>
    <x v="19"/>
    <s v="Enroute"/>
    <s v="Enroute"/>
    <n v="610"/>
    <s v="USD"/>
    <n v="2"/>
    <s v="K/Gün"/>
    <n v="1220"/>
    <s v="USD"/>
    <n v="0"/>
    <s v="USD"/>
    <n v="53413.67"/>
    <s v="TRY"/>
    <n v="53413.67"/>
    <s v="TRY"/>
    <n v="1000004835"/>
    <m/>
    <m/>
    <s v="Efes International"/>
    <x v="0"/>
    <s v="Yeni Satış"/>
    <s v="Hizmet"/>
    <s v="Proje Yönetimi ve Danışmanlık"/>
    <s v="Diğer"/>
    <x v="0"/>
    <x v="0"/>
    <s v="Yurt Dışı"/>
    <s v="Kazakistan"/>
  </r>
  <r>
    <s v="Q1"/>
    <x v="2"/>
    <x v="1"/>
    <s v="Kapalı"/>
    <s v="EFES KAZAKHSTAN JSC FE"/>
    <s v="EH.01.001"/>
    <s v="EnRoute Panorama - Proje ve Ürün Yönetimi Danışmanlığı Hizmeti"/>
    <s v="Univera - Efes Kazakistan"/>
    <x v="19"/>
    <s v="Enroute"/>
    <s v="Enroute"/>
    <n v="610"/>
    <s v="USD"/>
    <n v="1"/>
    <s v="K/Gün"/>
    <n v="610"/>
    <s v="USD"/>
    <n v="0"/>
    <s v="USD"/>
    <n v="26706.84"/>
    <s v="TRY"/>
    <n v="26706.84"/>
    <s v="TRY"/>
    <n v="1000004833"/>
    <m/>
    <m/>
    <s v="Efes International"/>
    <x v="0"/>
    <s v="Yeni Satış"/>
    <s v="Hizmet"/>
    <s v="Proje Yönetimi ve Danışmanlık"/>
    <s v="Diğer"/>
    <x v="0"/>
    <x v="0"/>
    <s v="Yurt Dışı"/>
    <s v="Kazakistan"/>
  </r>
  <r>
    <s v="Q1"/>
    <x v="2"/>
    <x v="1"/>
    <s v="Kapalı"/>
    <s v="EFES KAZAKHSTAN JSC FE"/>
    <s v="EH.01.001"/>
    <s v="EnRoute Panorama - Proje ve Ürün Yönetimi Danışmanlığı Hizmeti"/>
    <s v="Univera - Efes Kazakistan"/>
    <x v="19"/>
    <s v="Enroute"/>
    <s v="Enroute"/>
    <n v="610"/>
    <s v="USD"/>
    <n v="1"/>
    <s v="K/Gün"/>
    <n v="610"/>
    <s v="USD"/>
    <n v="0"/>
    <s v="USD"/>
    <n v="26706.84"/>
    <s v="TRY"/>
    <n v="26706.84"/>
    <s v="TRY"/>
    <n v="1000004831"/>
    <m/>
    <m/>
    <s v="Efes International"/>
    <x v="0"/>
    <s v="Yeni Satış"/>
    <s v="Hizmet"/>
    <s v="Proje Yönetimi ve Danışmanlık"/>
    <s v="Diğer"/>
    <x v="0"/>
    <x v="0"/>
    <s v="Yurt Dışı"/>
    <s v="Kazakistan"/>
  </r>
  <r>
    <s v="Q1"/>
    <x v="2"/>
    <x v="1"/>
    <s v="Kapalı"/>
    <s v="EFES KAZAKHSTAN JSC FE"/>
    <s v="EH.01.001"/>
    <s v="EnRoute Panorama - Proje ve Ürün Yönetimi Danışmanlığı Hizmeti"/>
    <s v="Univera - Efes Kazakistan"/>
    <x v="19"/>
    <s v="Enroute"/>
    <s v="Enroute"/>
    <n v="610"/>
    <s v="USD"/>
    <n v="1"/>
    <s v="K/Gün"/>
    <n v="610"/>
    <s v="USD"/>
    <n v="0"/>
    <s v="USD"/>
    <n v="26706.84"/>
    <s v="TRY"/>
    <n v="26706.84"/>
    <s v="TRY"/>
    <n v="1000004824"/>
    <m/>
    <m/>
    <s v="Efes International"/>
    <x v="0"/>
    <s v="Yeni Satış"/>
    <s v="Hizmet"/>
    <s v="Proje Yönetimi ve Danışmanlık"/>
    <s v="Diğer"/>
    <x v="0"/>
    <x v="0"/>
    <s v="Yurt Dışı"/>
    <s v="Kazakistan"/>
  </r>
  <r>
    <s v="Q1"/>
    <x v="2"/>
    <x v="0"/>
    <s v="İade"/>
    <s v="ROYAL CANIN TURKEY EVCİL HAYVAN ÜRÜNLERİ TİC. LTD. ŞTİ."/>
    <s v="EYS.01.014"/>
    <s v="EnRoute Panorama - Platform Back Office Kullanıcı Lisansı"/>
    <s v="Univera - Royal Canin"/>
    <x v="12"/>
    <s v="Enroute"/>
    <s v="Standart"/>
    <n v="24500"/>
    <s v="TRY"/>
    <n v="-3"/>
    <s v="Adet"/>
    <n v="-73500"/>
    <s v="TRY"/>
    <n v="0"/>
    <s v="TRY"/>
    <n v="-73500"/>
    <s v="TRY"/>
    <n v="-73500"/>
    <s v="TRY"/>
    <n v="1000004485"/>
    <m/>
    <m/>
    <s v="Royal Canin"/>
    <x v="0"/>
    <s v="Yeni Satış"/>
    <s v="Lisans"/>
    <s v="Lisans Satışı"/>
    <s v="Diğer"/>
    <x v="0"/>
    <x v="0"/>
    <s v="Yurt İçi"/>
    <s v="Türkiye"/>
  </r>
  <r>
    <s v="Q1"/>
    <x v="2"/>
    <x v="1"/>
    <s v="Kapalı"/>
    <s v="Loreal Türkiye Kozmetik Tic. ve San. A.Ş."/>
    <s v="EH.06.001"/>
    <s v="EnRoute Panorama - Hosting Hizmeti"/>
    <s v="Univera - Loreal"/>
    <x v="13"/>
    <s v="Hosting"/>
    <s v="Enroute"/>
    <n v="215833.3"/>
    <s v="TRY"/>
    <n v="3"/>
    <s v="Yıl"/>
    <n v="647500"/>
    <s v="TRY"/>
    <s v="-"/>
    <s v="TRY"/>
    <n v="647500"/>
    <s v="TRY"/>
    <n v="-647500"/>
    <s v="TRY"/>
    <n v="1000004592"/>
    <m/>
    <m/>
    <s v="Loreal"/>
    <x v="0"/>
    <s v="Yenileme"/>
    <s v="Hizmet"/>
    <s v="Hosting"/>
    <s v="Diğer"/>
    <x v="0"/>
    <x v="0"/>
    <s v="Yurt İçi"/>
    <s v="Türkiye"/>
  </r>
  <r>
    <s v="Q1"/>
    <x v="2"/>
    <x v="1"/>
    <s v="Kapalı"/>
    <s v="Loreal Türkiye Kozmetik Tic. ve San. A.Ş."/>
    <s v="EH.03.001"/>
    <s v="EnRoute Panorama - Çağrı Merkezi Hizmeti (MSD)"/>
    <s v="Univera - Loreal Eczane"/>
    <x v="13"/>
    <s v="Enroute"/>
    <s v="Enterprise"/>
    <n v="402780"/>
    <s v="TRY"/>
    <n v="1"/>
    <s v="Yıl"/>
    <n v="402780"/>
    <s v="TRY"/>
    <s v="-"/>
    <s v="TRY"/>
    <n v="402780"/>
    <s v="TRY"/>
    <n v="-402780"/>
    <s v="TRY"/>
    <n v="1000004587"/>
    <m/>
    <m/>
    <s v="Loreal"/>
    <x v="0"/>
    <s v="Yenileme"/>
    <s v="Hizmet"/>
    <s v="Çağrı Merkezi"/>
    <s v="Diğer"/>
    <x v="0"/>
    <x v="0"/>
    <s v="Yurt İçi"/>
    <s v="Türkiye"/>
  </r>
  <r>
    <s v="Q1"/>
    <x v="2"/>
    <x v="1"/>
    <s v="Kapalı"/>
    <s v="Loreal Türkiye Kozmetik Tic. ve San. A.Ş."/>
    <s v="EH.03.001"/>
    <s v="EnRoute Panorama - Çağrı Merkezi Hizmeti (MSD)"/>
    <s v="Univera - Loreal Kuaför"/>
    <x v="13"/>
    <s v="Enroute"/>
    <s v="Enterprise"/>
    <n v="402780"/>
    <s v="TRY"/>
    <n v="1"/>
    <s v="Yıl"/>
    <n v="402780"/>
    <s v="TRY"/>
    <s v="-"/>
    <s v="TRY"/>
    <n v="402780"/>
    <s v="TRY"/>
    <n v="-402780"/>
    <s v="TRY"/>
    <n v="1000004587"/>
    <m/>
    <m/>
    <s v="Loreal"/>
    <x v="0"/>
    <s v="Yenileme"/>
    <s v="Hizmet"/>
    <s v="Çağrı Merkezi"/>
    <s v="Diğer"/>
    <x v="0"/>
    <x v="0"/>
    <s v="Yurt İçi"/>
    <s v="Türkiye"/>
  </r>
  <r>
    <s v="Q1"/>
    <x v="2"/>
    <x v="1"/>
    <s v="Kapalı"/>
    <s v="Loreal Türkiye Kozmetik Tic. ve San. A.Ş."/>
    <s v="EH.03.001"/>
    <s v="EnRoute Panorama - Çağrı Merkezi Hizmeti (MSD)"/>
    <s v="Univera - Loreal Kuaför"/>
    <x v="13"/>
    <s v="Enroute"/>
    <s v="Enterprise"/>
    <n v="402780"/>
    <s v="TRY"/>
    <n v="1"/>
    <s v="Yıl"/>
    <n v="402780"/>
    <s v="TRY"/>
    <s v="-"/>
    <s v="TRY"/>
    <n v="402780"/>
    <s v="TRY"/>
    <n v="-402780"/>
    <s v="TRY"/>
    <n v="1000004587"/>
    <m/>
    <m/>
    <s v="Loreal"/>
    <x v="0"/>
    <s v="Yenileme"/>
    <s v="Hizmet"/>
    <s v="Çağrı Merkezi"/>
    <s v="Diğer"/>
    <x v="0"/>
    <x v="0"/>
    <s v="Yurt İçi"/>
    <s v="Türkiye"/>
  </r>
  <r>
    <s v="Q1"/>
    <x v="2"/>
    <x v="1"/>
    <s v="Kapalı"/>
    <s v="Şenpiliç Gıda Sanayi A.Ş."/>
    <s v="EH.03.001"/>
    <s v="EnRoute Panorama - Çağrı Merkezi Hizmeti (MSD)"/>
    <s v="Univera - Şen Piliç"/>
    <x v="19"/>
    <s v="Enroute"/>
    <s v="Enroute"/>
    <n v="496000.5"/>
    <s v="TRY"/>
    <n v="1"/>
    <s v="Yıl"/>
    <n v="496000.5"/>
    <s v="TRY"/>
    <n v="0"/>
    <s v="TRY"/>
    <n v="496000.5"/>
    <s v="TRY"/>
    <n v="496000.5"/>
    <s v="TRY"/>
    <n v="1000004850"/>
    <m/>
    <m/>
    <s v="Şen Piliç"/>
    <x v="0"/>
    <s v="Yeni Satış"/>
    <s v="Hizmet"/>
    <s v="Çağrı Merkezi"/>
    <s v="Key Account"/>
    <x v="0"/>
    <x v="0"/>
    <s v="Yurt İçi"/>
    <s v="Türkiye"/>
  </r>
  <r>
    <s v="Q1"/>
    <x v="2"/>
    <x v="1"/>
    <s v="Kapalı"/>
    <s v="DOĞUŞ ÇAY VE GIDA MADD.ÜRT.PAZ.İTH.İHR.A.Ş"/>
    <s v="QH.02.001"/>
    <s v="Quest Panorama - Yazılım Bakımı, Yaşatma ve Merkezi Destek Hizmeti"/>
    <s v="Univera - Doğuş Çay"/>
    <x v="12"/>
    <s v="Quest"/>
    <s v="Quest"/>
    <n v="796435"/>
    <s v="TRY"/>
    <n v="1"/>
    <s v="Yıl"/>
    <n v="796435"/>
    <s v="TRY"/>
    <n v="0"/>
    <s v="TRY"/>
    <n v="796435"/>
    <s v="TRY"/>
    <n v="796435"/>
    <s v="TRY"/>
    <n v="1000004886"/>
    <m/>
    <m/>
    <s v="Doğuş Çay"/>
    <x v="0"/>
    <s v="Yenileme"/>
    <s v="Hizmet"/>
    <s v="Bakım ve Destek Hizmeti"/>
    <s v="Key Account"/>
    <x v="0"/>
    <x v="0"/>
    <s v="Yurt İçi"/>
    <s v="Türkiye"/>
  </r>
  <r>
    <s v="Q1"/>
    <x v="2"/>
    <x v="1"/>
    <s v="Kapalı"/>
    <s v="Haleon Tüketici Sağlığı A.Ş."/>
    <s v="EH.02.018"/>
    <s v="ENROUTE PANORAMA WEBCONNECTOR BAKIM HİZM"/>
    <s v="Univera - Haleon"/>
    <x v="18"/>
    <s v="Enroute"/>
    <s v="Web Connector"/>
    <n v="62210.38"/>
    <s v="TRY"/>
    <n v="1"/>
    <s v="Adet"/>
    <n v="62210.38"/>
    <s v="TRY"/>
    <n v="0"/>
    <s v="TRY"/>
    <n v="62210.38"/>
    <s v="TRY"/>
    <n v="62210.38"/>
    <s v="TRY"/>
    <n v="1000004859"/>
    <m/>
    <m/>
    <s v="GSK - Haleon"/>
    <x v="0"/>
    <s v="Yenileme"/>
    <s v="Hizmet"/>
    <s v="Bakım ve Destek Hizmeti"/>
    <s v="Diğer"/>
    <x v="0"/>
    <x v="0"/>
    <s v="Yurt İçi"/>
    <s v="Türkiye"/>
  </r>
  <r>
    <s v="Q1"/>
    <x v="2"/>
    <x v="1"/>
    <s v="Kapalı"/>
    <s v="Altıparmak Gıda San. ve Tic. A.Ş."/>
    <s v="EY.03.001"/>
    <s v="ENROUTE PANORAMA PAAS LİSANSI (KİRALAMA HİZMETİ)"/>
    <s v="Univera - Altıparmak-Balparmak"/>
    <x v="18"/>
    <s v="Enroute"/>
    <s v="Enroute"/>
    <n v="56364.44"/>
    <s v="TRY"/>
    <n v="1"/>
    <s v="Adet"/>
    <n v="56364.44"/>
    <s v="TRY"/>
    <n v="0"/>
    <s v="TRY"/>
    <n v="56364.44"/>
    <s v="TRY"/>
    <n v="56364.44"/>
    <s v="TRY"/>
    <n v="1000004864"/>
    <m/>
    <m/>
    <s v="Balparmak"/>
    <x v="0"/>
    <s v="Yenileme"/>
    <s v="Lisans"/>
    <s v="Lisans Kiralama"/>
    <s v="Diğer"/>
    <x v="0"/>
    <x v="0"/>
    <s v="Yurt İçi"/>
    <s v="Türkiye"/>
  </r>
  <r>
    <s v="Q1"/>
    <x v="2"/>
    <x v="1"/>
    <s v="Kapalı"/>
    <s v="Haleon Tüketici Sağlığı A.Ş."/>
    <s v="EH.02.004"/>
    <s v="EnRoute Panorama FundManager Module - Fon ve Bütçe Yönetimi Yazılım Bakımı Hizmeti"/>
    <s v="Univera - Haleon"/>
    <x v="18"/>
    <s v="Enroute"/>
    <s v="Enroute"/>
    <n v="48440.75"/>
    <s v="TRY"/>
    <n v="1"/>
    <s v="Adet"/>
    <n v="48440.75"/>
    <s v="TRY"/>
    <n v="0"/>
    <s v="TRY"/>
    <n v="48440.75"/>
    <s v="TRY"/>
    <n v="48440.75"/>
    <s v="TRY"/>
    <n v="1000004859"/>
    <m/>
    <m/>
    <s v="GSK - Haleon"/>
    <x v="0"/>
    <s v="Yenileme"/>
    <s v="Hizmet"/>
    <s v="Bakım ve Destek Hizmeti"/>
    <s v="Diğer"/>
    <x v="0"/>
    <x v="0"/>
    <s v="Yurt İçi"/>
    <s v="Türkiye"/>
  </r>
  <r>
    <s v="Q1"/>
    <x v="2"/>
    <x v="1"/>
    <s v="Kapalı"/>
    <s v="Haleon Tüketici Sağlığı A.Ş."/>
    <s v="EH.02.001"/>
    <s v="EnRoute Panorama - Yazılım Bakımı, Yaşatma ve Merkezi Destek Hizmeti"/>
    <s v="Univera - Haleon"/>
    <x v="18"/>
    <s v="Enroute"/>
    <s v="Enroute"/>
    <n v="168831.04"/>
    <s v="TRY"/>
    <n v="1"/>
    <s v="Yıl"/>
    <n v="168831.04"/>
    <s v="TRY"/>
    <n v="0"/>
    <s v="TRY"/>
    <n v="168831.04"/>
    <s v="TRY"/>
    <n v="168831.04"/>
    <s v="TRY"/>
    <n v="1000004859"/>
    <m/>
    <m/>
    <s v="GSK - Haleon"/>
    <x v="0"/>
    <s v="Yenileme"/>
    <s v="Hizmet"/>
    <s v="Bakım ve Destek Hizmeti"/>
    <s v="Diğer"/>
    <x v="0"/>
    <x v="0"/>
    <s v="Yurt İçi"/>
    <s v="Türkiye"/>
  </r>
  <r>
    <s v="Q1"/>
    <x v="2"/>
    <x v="1"/>
    <s v="Kapalı"/>
    <s v="Haleon Tüketici Sağlığı A.Ş."/>
    <s v="EH.03.006"/>
    <s v="EnRoute Panorama - Uzaktan Kurulum ve Eğitim Hizmeti"/>
    <s v="Univera - Haleon"/>
    <x v="18"/>
    <s v="Enroute"/>
    <s v="Enroute"/>
    <n v="14000"/>
    <s v="TRY"/>
    <n v="1"/>
    <s v="K/Gün"/>
    <n v="14000"/>
    <s v="TRY"/>
    <n v="0"/>
    <s v="TRY"/>
    <n v="14000"/>
    <s v="TRY"/>
    <n v="14000"/>
    <s v="TRY"/>
    <n v="1000004859"/>
    <m/>
    <m/>
    <s v="GSK - Haleon"/>
    <x v="0"/>
    <s v="Yeni Satış"/>
    <s v="Hizmet"/>
    <s v="Kurulum ve Eğitim"/>
    <s v="Diğer"/>
    <x v="0"/>
    <x v="0"/>
    <s v="Yurt İçi"/>
    <s v="Türkiye"/>
  </r>
  <r>
    <s v="Q1"/>
    <x v="2"/>
    <x v="1"/>
    <s v="Kapalı"/>
    <s v="DARDANEL DAĞITIM A.Ş."/>
    <s v="EH.06.001"/>
    <s v="EnRoute Panorama - Hosting Hizmeti"/>
    <s v="Univera - Dardanel"/>
    <x v="12"/>
    <s v="Hosting"/>
    <s v="Enroute"/>
    <n v="112060.16"/>
    <s v="TRY"/>
    <n v="1"/>
    <s v="Yıl"/>
    <n v="112060.16"/>
    <s v="TRY"/>
    <n v="0"/>
    <s v="TRY"/>
    <n v="112060.16"/>
    <s v="TRY"/>
    <n v="112060.16"/>
    <s v="TRY"/>
    <n v="1000004867"/>
    <m/>
    <m/>
    <s v="Dardanel"/>
    <x v="0"/>
    <s v="Yenileme"/>
    <s v="Hizmet"/>
    <s v="Hosting"/>
    <s v="Diğer"/>
    <x v="0"/>
    <x v="0"/>
    <s v="Yurt İçi"/>
    <s v="Türkiye"/>
  </r>
  <r>
    <s v="Q1"/>
    <x v="2"/>
    <x v="1"/>
    <s v="Kapalı"/>
    <s v="Haleon Tüketici Sağlığı A.Ş."/>
    <s v="EH.06.001"/>
    <s v="EnRoute Panorama - Hosting Hizmeti"/>
    <s v="Univera - Haleon"/>
    <x v="18"/>
    <s v="Hosting"/>
    <s v="Enroute"/>
    <n v="664559.84"/>
    <s v="TRY"/>
    <n v="1"/>
    <s v="Yıl"/>
    <n v="664559.84"/>
    <s v="TRY"/>
    <n v="0"/>
    <s v="TRY"/>
    <n v="664559.84"/>
    <s v="TRY"/>
    <n v="664559.84"/>
    <s v="TRY"/>
    <n v="1000004858"/>
    <m/>
    <m/>
    <s v="GSK - Haleon"/>
    <x v="0"/>
    <s v="Yenileme"/>
    <s v="Hizmet"/>
    <s v="Hosting"/>
    <s v="Diğer"/>
    <x v="0"/>
    <x v="0"/>
    <s v="Yurt İçi"/>
    <s v="Türkiye"/>
  </r>
  <r>
    <s v="Q1"/>
    <x v="2"/>
    <x v="1"/>
    <s v="Kapalı"/>
    <s v="TCHIBO KAHVE MAMÜLLERİ DAĞ. VE PAZ. TİC. LTD. ŞTİ."/>
    <s v="EH.06.001"/>
    <s v="EnRoute Panorama - Hosting Hizmeti"/>
    <s v="Univera - Tchibo"/>
    <x v="12"/>
    <s v="Hosting"/>
    <s v="Enroute"/>
    <n v="99169.53"/>
    <s v="TRY"/>
    <n v="1"/>
    <s v="Yıl"/>
    <n v="99169.53"/>
    <s v="TRY"/>
    <n v="0"/>
    <s v="TRY"/>
    <n v="99169.53"/>
    <s v="TRY"/>
    <n v="99169.53"/>
    <s v="TRY"/>
    <n v="1000004869"/>
    <m/>
    <m/>
    <s v="Tchibo"/>
    <x v="0"/>
    <s v="Yenileme"/>
    <s v="Hizmet"/>
    <s v="Hosting"/>
    <s v="Diğer"/>
    <x v="0"/>
    <x v="0"/>
    <s v="Yurt İçi"/>
    <s v="Türkiye"/>
  </r>
  <r>
    <s v="Q1"/>
    <x v="2"/>
    <x v="1"/>
    <s v="Kapalı"/>
    <s v="Haleon Tüketici Sağlığı A.Ş."/>
    <s v="EH.03.001"/>
    <s v="EnRoute Panorama - Çağrı Merkezi Hizmeti (MSD)"/>
    <s v="Univera - Haleon"/>
    <x v="18"/>
    <s v="Enroute"/>
    <s v="Enroute"/>
    <n v="23386.94"/>
    <s v="TRY"/>
    <n v="26"/>
    <s v="Yıl"/>
    <n v="608060.43999999994"/>
    <s v="TRY"/>
    <n v="0"/>
    <s v="TRY"/>
    <n v="608060.43999999994"/>
    <s v="TRY"/>
    <n v="608060.43999999994"/>
    <s v="TRY"/>
    <n v="1000004859"/>
    <m/>
    <m/>
    <s v="GSK - Haleon"/>
    <x v="0"/>
    <s v="Yenileme"/>
    <s v="Hizmet"/>
    <s v="Çağrı Merkezi"/>
    <s v="Diğer"/>
    <x v="0"/>
    <x v="0"/>
    <s v="Yurt İçi"/>
    <s v="Türkiye"/>
  </r>
  <r>
    <s v="Q1"/>
    <x v="2"/>
    <x v="1"/>
    <s v="Kapalı"/>
    <s v="Websis Yazılım ve Bilgisayar"/>
    <s v="UH.01.002"/>
    <s v="Unidox Kontör"/>
    <s v="Univera Kontör Satışı"/>
    <x v="21"/>
    <s v="E-Dönüşüm"/>
    <s v="Unidox"/>
    <n v="7.92"/>
    <s v="TRY"/>
    <n v="2000"/>
    <s v="Adet"/>
    <n v="15838"/>
    <s v="TRY"/>
    <n v="0"/>
    <s v="TRY"/>
    <n v="15838"/>
    <s v="TRY"/>
    <n v="-33330162"/>
    <s v="TRY"/>
    <n v="1000004908"/>
    <m/>
    <m/>
    <s v="Websis"/>
    <x v="0"/>
    <s v="Yeni Satış"/>
    <s v="Kontor"/>
    <s v="Kontor Satışı"/>
    <s v="Diğer"/>
    <x v="1"/>
    <x v="10"/>
    <s v="Yurt İçi"/>
    <s v="Türkiye"/>
  </r>
  <r>
    <s v="Q1"/>
    <x v="2"/>
    <x v="1"/>
    <s v="Kapalı"/>
    <s v="Bh Gıda Ve Tüketim Malları Turzim Tic Ltd Şti"/>
    <s v="UH.01.002"/>
    <s v="Unidox Kontör"/>
    <s v="Univera Kontör Satışı"/>
    <x v="23"/>
    <s v="E-Dönüşüm"/>
    <s v="Unidox"/>
    <n v="2.25"/>
    <s v="TRY"/>
    <n v="250000"/>
    <s v="Adet"/>
    <n v="562500"/>
    <s v="TRY"/>
    <n v="0"/>
    <s v="TRY"/>
    <n v="562500"/>
    <s v="TRY"/>
    <n v="562500"/>
    <s v="TRY"/>
    <n v="1000004917"/>
    <m/>
    <m/>
    <s v="BH Gıda"/>
    <x v="3"/>
    <s v="Yeni Satış"/>
    <s v="Kontor"/>
    <s v="Kontor Satışı"/>
    <s v="Diğer"/>
    <x v="0"/>
    <x v="0"/>
    <s v="Yurt İçi"/>
    <s v="Türkiye"/>
  </r>
  <r>
    <s v="Q1"/>
    <x v="2"/>
    <x v="1"/>
    <s v="Kapalı"/>
    <s v="UMRE İNŞAAT TARIM HAYVANCILIK TAŞIMACILIK MEDİKAL GIDA TEMİZLİK İTHALAT İHRACAT SAN.VE TİC.LTD.ŞTİ."/>
    <s v="UH.01.002"/>
    <s v="Unidox Kontör"/>
    <s v="Univera Kontör Satışı"/>
    <x v="23"/>
    <s v="E-Dönüşüm"/>
    <s v="Unidox"/>
    <n v="6.76"/>
    <s v="TRY"/>
    <n v="5000"/>
    <s v="Adet"/>
    <n v="33800"/>
    <s v="TRY"/>
    <n v="3800"/>
    <s v="TRY"/>
    <n v="30000"/>
    <s v="TRY"/>
    <n v="30000"/>
    <s v="TRY"/>
    <n v="1000004915"/>
    <m/>
    <m/>
    <s v="Umre İnşaat"/>
    <x v="3"/>
    <s v="Yeni Satış"/>
    <s v="Kontor"/>
    <s v="Kontor Satışı"/>
    <s v="Diğer"/>
    <x v="0"/>
    <x v="0"/>
    <s v="Yurt İçi"/>
    <s v="Türkiye"/>
  </r>
  <r>
    <s v="Q1"/>
    <x v="2"/>
    <x v="1"/>
    <s v="Kapalı"/>
    <s v="İNCİ PAZARLAMA DAĞ.İNŞAAT TİC. A.Ş"/>
    <s v="EY.04.012 PX"/>
    <s v="EnRoute PX-E-Dönüşüm Modül Lisansı"/>
    <s v="Univera - Redbull"/>
    <x v="12"/>
    <s v="Enroute"/>
    <s v="Enroute"/>
    <n v="49000"/>
    <s v="TRY"/>
    <n v="1"/>
    <s v="Adet"/>
    <n v="49000"/>
    <s v="TRY"/>
    <n v="0"/>
    <s v="TRY"/>
    <n v="49000"/>
    <s v="TRY"/>
    <n v="49000"/>
    <s v="TRY"/>
    <n v="1000004906"/>
    <m/>
    <m/>
    <s v="Red Bull"/>
    <x v="0"/>
    <s v="Yeni Satış"/>
    <s v="Lisans"/>
    <s v="Lisans Satışı"/>
    <s v="Diğer"/>
    <x v="0"/>
    <x v="0"/>
    <s v="Yurt İçi"/>
    <s v="Türkiye"/>
  </r>
  <r>
    <s v="Q1"/>
    <x v="2"/>
    <x v="1"/>
    <s v="Kapalı"/>
    <s v="RECKITT BENCKİSER TEMİZLİK MALZEMESİ SAN. VE TİC. A.Ş."/>
    <s v="EH.02.018"/>
    <s v="ENROUTE PANORAMA WEBCONNECTOR BAKIM HİZM"/>
    <s v="Univera - Reckitt Benckiser"/>
    <x v="19"/>
    <s v="Enroute"/>
    <s v="Web Connector"/>
    <n v="46746.42"/>
    <s v="TRY"/>
    <n v="1"/>
    <s v="Adet"/>
    <n v="46746.42"/>
    <s v="TRY"/>
    <n v="0"/>
    <s v="TRY"/>
    <n v="46746.42"/>
    <s v="TRY"/>
    <n v="46746.42"/>
    <s v="TRY"/>
    <n v="1000004901"/>
    <m/>
    <m/>
    <s v="R. Benckiser"/>
    <x v="0"/>
    <s v="Yenileme"/>
    <s v="Hizmet"/>
    <s v="Bakım ve Destek Hizmeti"/>
    <s v="Diğer"/>
    <x v="0"/>
    <x v="0"/>
    <s v="Yurt İçi"/>
    <s v="Türkiye"/>
  </r>
  <r>
    <s v="Q1"/>
    <x v="2"/>
    <x v="1"/>
    <s v="Kapalı"/>
    <s v="RECKITT BENCKİSER TEMİZLİK MALZEMESİ SAN. VE TİC. A.Ş."/>
    <s v="EH.02.018"/>
    <s v="ENROUTE PANORAMA WEBCONNECTOR BAKIM HİZM"/>
    <s v="Univera - Reckitt Benckiser"/>
    <x v="19"/>
    <s v="Enroute"/>
    <s v="Web Connector"/>
    <n v="60116.76"/>
    <s v="TRY"/>
    <n v="1"/>
    <s v="Adet"/>
    <n v="60116.76"/>
    <s v="TRY"/>
    <n v="0"/>
    <s v="TRY"/>
    <n v="60116.76"/>
    <s v="TRY"/>
    <n v="60116.76"/>
    <s v="TRY"/>
    <n v="1000004901"/>
    <m/>
    <m/>
    <s v="R. Benckiser"/>
    <x v="0"/>
    <s v="Yenileme"/>
    <s v="Hizmet"/>
    <s v="Bakım ve Destek Hizmeti"/>
    <s v="Diğer"/>
    <x v="0"/>
    <x v="0"/>
    <s v="Yurt İçi"/>
    <s v="Türkiye"/>
  </r>
  <r>
    <s v="Q1"/>
    <x v="2"/>
    <x v="1"/>
    <s v="Kapalı"/>
    <s v="SANİPAK SAĞLIKLI YAŞAM ÜRÜNLERİ SAN VE TİC AŞ"/>
    <s v="EH.02.018"/>
    <s v="ENROUTE PANORAMA WEBCONNECTOR BAKIM HİZM"/>
    <s v="Univera - Eczacıbaşı Girişim"/>
    <x v="19"/>
    <s v="Enroute"/>
    <s v="Web Connector"/>
    <n v="66651.240000000005"/>
    <s v="TRY"/>
    <n v="1"/>
    <s v="Adet"/>
    <n v="66651.240000000005"/>
    <s v="TRY"/>
    <n v="0"/>
    <s v="TRY"/>
    <n v="66651.240000000005"/>
    <s v="TRY"/>
    <n v="66651.240000000005"/>
    <s v="TRY"/>
    <n v="1000004910"/>
    <m/>
    <m/>
    <s v="Eczacıbaşı"/>
    <x v="0"/>
    <s v="Yenileme"/>
    <s v="Hizmet"/>
    <s v="Bakım ve Destek Hizmeti"/>
    <s v="Key Account"/>
    <x v="0"/>
    <x v="0"/>
    <s v="Yurt İçi"/>
    <s v="Türkiye"/>
  </r>
  <r>
    <s v="Q1"/>
    <x v="2"/>
    <x v="1"/>
    <s v="Kapalı"/>
    <s v="SANİPAK SAĞLIKLI YAŞAM ÜRÜNLERİ SAN VE TİC AŞ"/>
    <s v="EH.02.018"/>
    <s v="ENROUTE PANORAMA WEBCONNECTOR BAKIM HİZM"/>
    <s v="Univera - Eczacıbaşı Profesyonel"/>
    <x v="19"/>
    <s v="Enroute"/>
    <s v="Web Connector"/>
    <n v="4804"/>
    <s v="TRY"/>
    <n v="1"/>
    <s v="Adet"/>
    <n v="4804"/>
    <s v="TRY"/>
    <n v="0"/>
    <s v="TRY"/>
    <n v="4804"/>
    <s v="TRY"/>
    <n v="4804"/>
    <s v="TRY"/>
    <n v="1000004911"/>
    <m/>
    <m/>
    <s v="Eczacıbaşı"/>
    <x v="0"/>
    <s v="Yenileme"/>
    <s v="Hizmet"/>
    <s v="Bakım ve Destek Hizmeti"/>
    <s v="Key Account"/>
    <x v="0"/>
    <x v="0"/>
    <s v="Yurt İçi"/>
    <s v="Türkiye"/>
  </r>
  <r>
    <s v="Q1"/>
    <x v="2"/>
    <x v="1"/>
    <s v="Kapalı"/>
    <s v="İNCİ PAZARLAMA DAĞ.İNŞAAT TİC. A.Ş"/>
    <s v="EH.02.001"/>
    <s v="EnRoute Panorama - Yazılım Bakımı, Yaşatma ve Merkezi Destek Hizmeti"/>
    <s v="Univera - Redbull"/>
    <x v="12"/>
    <s v="Enroute"/>
    <s v="Enroute"/>
    <n v="10700"/>
    <s v="TRY"/>
    <n v="1"/>
    <s v="Yıl"/>
    <n v="10700"/>
    <s v="TRY"/>
    <n v="0"/>
    <s v="TRY"/>
    <n v="10700"/>
    <s v="TRY"/>
    <n v="10700"/>
    <s v="TRY"/>
    <n v="1000004906"/>
    <m/>
    <m/>
    <s v="Red Bull"/>
    <x v="0"/>
    <s v="Yeni Satış"/>
    <s v="Hizmet"/>
    <s v="Bakım ve Destek Hizmeti"/>
    <s v="Diğer"/>
    <x v="0"/>
    <x v="0"/>
    <s v="Yurt İçi"/>
    <s v="Türkiye"/>
  </r>
  <r>
    <s v="Q1"/>
    <x v="2"/>
    <x v="1"/>
    <s v="Kapalı"/>
    <s v="RECKITT BENCKİSER TEMİZLİK MALZEMESİ SAN. VE TİC. A.Ş."/>
    <s v="EH.02.001"/>
    <s v="EnRoute Panorama - Yazılım Bakımı, Yaşatma ve Merkezi Destek Hizmeti"/>
    <s v="Univera - Reckitt Benckiser"/>
    <x v="19"/>
    <s v="Enroute"/>
    <s v="Enroute"/>
    <n v="297390.63"/>
    <s v="TRY"/>
    <n v="1"/>
    <s v="Yıl"/>
    <n v="297390.63"/>
    <s v="TRY"/>
    <n v="0"/>
    <s v="TRY"/>
    <n v="297390.63"/>
    <s v="TRY"/>
    <n v="297390.63"/>
    <s v="TRY"/>
    <n v="1000004901"/>
    <m/>
    <m/>
    <s v="R. Benckiser"/>
    <x v="0"/>
    <s v="Yenileme"/>
    <s v="Hizmet"/>
    <s v="Bakım ve Destek Hizmeti"/>
    <s v="Diğer"/>
    <x v="0"/>
    <x v="0"/>
    <s v="Yurt İçi"/>
    <s v="Türkiye"/>
  </r>
  <r>
    <s v="Q1"/>
    <x v="2"/>
    <x v="1"/>
    <s v="Kapalı"/>
    <s v="SANİPAK SAĞLIKLI YAŞAM ÜRÜNLERİ SAN VE TİC AŞ"/>
    <s v="EH.02.001"/>
    <s v="EnRoute Panorama - Yazılım Bakımı, Yaşatma ve Merkezi Destek Hizmeti"/>
    <s v="Univera - Eczacıbaşı Girişim"/>
    <x v="19"/>
    <s v="Enroute"/>
    <s v="Enroute"/>
    <n v="187097.66"/>
    <s v="TRY"/>
    <n v="1"/>
    <s v="Yıl"/>
    <n v="187097.66"/>
    <s v="TRY"/>
    <n v="0"/>
    <s v="TRY"/>
    <n v="187097.66"/>
    <s v="TRY"/>
    <n v="187097.66"/>
    <s v="TRY"/>
    <n v="1000004910"/>
    <m/>
    <m/>
    <s v="Eczacıbaşı"/>
    <x v="0"/>
    <s v="Yenileme"/>
    <s v="Hizmet"/>
    <s v="Bakım ve Destek Hizmeti"/>
    <s v="Key Account"/>
    <x v="0"/>
    <x v="0"/>
    <s v="Yurt İçi"/>
    <s v="Türkiye"/>
  </r>
  <r>
    <s v="Q1"/>
    <x v="2"/>
    <x v="1"/>
    <s v="Kapalı"/>
    <s v="SANİPAK SAĞLIKLI YAŞAM ÜRÜNLERİ SAN VE TİC AŞ"/>
    <s v="EH.02.001"/>
    <s v="EnRoute Panorama - Yazılım Bakımı, Yaşatma ve Merkezi Destek Hizmeti"/>
    <s v="Univera - Eczacıbaşı Profesyonel"/>
    <x v="19"/>
    <s v="Enroute"/>
    <s v="Enroute"/>
    <n v="90467.16"/>
    <s v="TRY"/>
    <n v="1"/>
    <s v="Yıl"/>
    <n v="90467.16"/>
    <s v="TRY"/>
    <n v="0"/>
    <s v="TRY"/>
    <n v="90467.16"/>
    <s v="TRY"/>
    <n v="90467.16"/>
    <s v="TRY"/>
    <n v="1000004911"/>
    <m/>
    <m/>
    <s v="Eczacıbaşı"/>
    <x v="0"/>
    <s v="Yenileme"/>
    <s v="Hizmet"/>
    <s v="Bakım ve Destek Hizmeti"/>
    <s v="Key Account"/>
    <x v="0"/>
    <x v="0"/>
    <s v="Yurt İçi"/>
    <s v="Türkiye"/>
  </r>
  <r>
    <s v="Q1"/>
    <x v="2"/>
    <x v="1"/>
    <s v="Kapalı"/>
    <s v="SANİPAK SAĞLIKLI YAŞAM ÜRÜNLERİ SAN VE TİC AŞ"/>
    <s v="EYS.02.033"/>
    <s v="EnRoute Panorama - Mobil Kullanıcı Lisansı"/>
    <s v="Univera - Eczacıbaşı Profesyonel"/>
    <x v="19"/>
    <s v="Enroute"/>
    <s v="Enroute"/>
    <n v="2720.64"/>
    <s v="TRY"/>
    <n v="1"/>
    <s v="Adet"/>
    <n v="2720.64"/>
    <s v="TRY"/>
    <n v="0"/>
    <s v="TRY"/>
    <n v="2720.64"/>
    <s v="TRY"/>
    <n v="2720.64"/>
    <s v="TRY"/>
    <n v="1000004911"/>
    <m/>
    <m/>
    <s v="Eczacıbaşı"/>
    <x v="0"/>
    <s v="Yenileme"/>
    <s v="Lisans"/>
    <s v="Lisans Satışı"/>
    <s v="Key Account"/>
    <x v="0"/>
    <x v="0"/>
    <s v="Yurt İçi"/>
    <s v="Türkiye"/>
  </r>
  <r>
    <s v="Q1"/>
    <x v="2"/>
    <x v="1"/>
    <s v="Kapalı"/>
    <s v="SANİPAK SAĞLIKLI YAŞAM ÜRÜNLERİ SAN VE TİC AŞ"/>
    <s v="EY.04.012"/>
    <s v="EnRoute Panorama - E-Dönüşüm Modül Lisansı"/>
    <s v="Univera - Eczacıbaşı Profesyonel"/>
    <x v="19"/>
    <s v="Enroute"/>
    <s v="Enroute"/>
    <n v="2843.18"/>
    <s v="TRY"/>
    <n v="1"/>
    <s v="Adet"/>
    <n v="2843.18"/>
    <s v="TRY"/>
    <n v="0"/>
    <s v="TRY"/>
    <n v="2843.18"/>
    <s v="TRY"/>
    <n v="2843.18"/>
    <s v="TRY"/>
    <n v="1000004911"/>
    <m/>
    <m/>
    <s v="Eczacıbaşı"/>
    <x v="0"/>
    <s v="Yenileme"/>
    <s v="Lisans"/>
    <s v="Lisans Satışı"/>
    <s v="Key Account"/>
    <x v="0"/>
    <x v="0"/>
    <s v="Yurt İçi"/>
    <s v="Türkiye"/>
  </r>
  <r>
    <s v="Q1"/>
    <x v="2"/>
    <x v="1"/>
    <s v="Kapalı"/>
    <s v="SANİPAK SAĞLIKLI YAŞAM ÜRÜNLERİ SAN VE TİC AŞ"/>
    <s v="EY.01.025"/>
    <s v="EnRoute Panorama - Dağıtım Kanalı &quot;Web Connector&quot; Web Service Lisansı"/>
    <s v="Univera - Eczacıbaşı Girişim"/>
    <x v="19"/>
    <s v="Enroute"/>
    <s v="Web Connector"/>
    <n v="8499.3799999999992"/>
    <s v="TRY"/>
    <n v="1"/>
    <s v="Adet"/>
    <n v="8499.3799999999992"/>
    <s v="TRY"/>
    <n v="0"/>
    <s v="TRY"/>
    <n v="8499.3799999999992"/>
    <s v="TRY"/>
    <n v="8499.3799999999992"/>
    <s v="TRY"/>
    <n v="1000004910"/>
    <m/>
    <m/>
    <s v="Eczacıbaşı"/>
    <x v="0"/>
    <s v="Yenileme"/>
    <s v="Lisans"/>
    <s v="Lisans Satışı"/>
    <s v="Key Account"/>
    <x v="0"/>
    <x v="0"/>
    <s v="Yurt İçi"/>
    <s v="Türkiye"/>
  </r>
  <r>
    <s v="Q1"/>
    <x v="2"/>
    <x v="1"/>
    <s v="Kapalı"/>
    <s v="SANİPAK SAĞLIKLI YAŞAM ÜRÜNLERİ SAN VE TİC AŞ"/>
    <s v="EYS.01.025"/>
    <s v="EnRoute Panorama - Dağıtım Kanalı &quot;Web Connector&quot; Web Service Lisansı"/>
    <s v="Univera - Eczacıbaşı Profesyonel"/>
    <x v="19"/>
    <s v="Enroute"/>
    <s v="Web Connector"/>
    <n v="184456.3"/>
    <s v="TRY"/>
    <n v="1"/>
    <s v="Adet"/>
    <n v="184456.3"/>
    <s v="TRY"/>
    <n v="0"/>
    <s v="TRY"/>
    <n v="184456.3"/>
    <s v="TRY"/>
    <n v="184456.3"/>
    <s v="TRY"/>
    <n v="1000004911"/>
    <m/>
    <m/>
    <s v="Eczacıbaşı"/>
    <x v="0"/>
    <s v="Yenileme"/>
    <s v="Lisans"/>
    <s v="Lisans Satışı"/>
    <s v="Key Account"/>
    <x v="0"/>
    <x v="0"/>
    <s v="Yurt İçi"/>
    <s v="Türkiye"/>
  </r>
  <r>
    <s v="Q1"/>
    <x v="2"/>
    <x v="1"/>
    <s v="Kapalı"/>
    <s v="RECKITT BENCKİSER TEMİZLİK MALZEMESİ SAN. VE TİC. A.Ş."/>
    <s v="EH.03.001"/>
    <s v="EnRoute Panorama - Çağrı Merkezi Hizmeti (MSD)"/>
    <s v="Univera - Reckitt Benckiser"/>
    <x v="19"/>
    <s v="Enroute"/>
    <s v="Enroute"/>
    <n v="30565.58"/>
    <s v="TRY"/>
    <n v="19"/>
    <s v="Yıl"/>
    <n v="580746.07999999996"/>
    <s v="TRY"/>
    <n v="0"/>
    <s v="TRY"/>
    <n v="580746.07999999996"/>
    <s v="TRY"/>
    <n v="580746.07999999996"/>
    <s v="TRY"/>
    <n v="1000004901"/>
    <m/>
    <m/>
    <s v="R. Benckiser"/>
    <x v="0"/>
    <s v="Yenileme"/>
    <s v="Hizmet"/>
    <s v="Çağrı Merkezi"/>
    <s v="Diğer"/>
    <x v="0"/>
    <x v="0"/>
    <s v="Yurt İçi"/>
    <s v="Türkiye"/>
  </r>
  <r>
    <s v="Q1"/>
    <x v="2"/>
    <x v="1"/>
    <s v="Kapalı"/>
    <s v="SANİPAK SAĞLIKLI YAŞAM ÜRÜNLERİ SAN VE TİC AŞ"/>
    <s v="EH.03.001"/>
    <s v="EnRoute Panorama - Çağrı Merkezi Hizmeti (MSD)"/>
    <s v="Univera - Eczacıbaşı Girişim"/>
    <x v="19"/>
    <s v="Enroute"/>
    <s v="Enroute"/>
    <n v="71177.679999999993"/>
    <s v="TRY"/>
    <n v="1"/>
    <s v="Yıl"/>
    <n v="71177.679999999993"/>
    <s v="TRY"/>
    <n v="0"/>
    <s v="TRY"/>
    <n v="71177.679999999993"/>
    <s v="TRY"/>
    <n v="71177.679999999993"/>
    <s v="TRY"/>
    <n v="1000004910"/>
    <m/>
    <m/>
    <s v="Eczacıbaşı"/>
    <x v="0"/>
    <s v="Yenileme"/>
    <s v="Hizmet"/>
    <s v="Çağrı Merkezi"/>
    <s v="Key Account"/>
    <x v="0"/>
    <x v="0"/>
    <s v="Yurt İçi"/>
    <s v="Türkiye"/>
  </r>
  <r>
    <s v="Q1"/>
    <x v="2"/>
    <x v="1"/>
    <s v="Kapalı"/>
    <s v="SANİPAK SAĞLIKLI YAŞAM ÜRÜNLERİ SAN VE TİC AŞ"/>
    <s v="EH.03.001"/>
    <s v="EnRoute Panorama - Çağrı Merkezi Hizmeti (MSD)"/>
    <s v="Univera - Eczacıbaşı Profesyonel"/>
    <x v="19"/>
    <s v="Enroute"/>
    <s v="Enroute"/>
    <n v="111745.66"/>
    <s v="TRY"/>
    <n v="1"/>
    <s v="Yıl"/>
    <n v="111745.66"/>
    <s v="TRY"/>
    <n v="0"/>
    <s v="TRY"/>
    <n v="111745.66"/>
    <s v="TRY"/>
    <n v="111745.66"/>
    <s v="TRY"/>
    <n v="1000004911"/>
    <m/>
    <m/>
    <s v="Eczacıbaşı"/>
    <x v="0"/>
    <s v="Yenileme"/>
    <s v="Hizmet"/>
    <s v="Çağrı Merkezi"/>
    <s v="Key Account"/>
    <x v="0"/>
    <x v="0"/>
    <s v="Yurt İçi"/>
    <s v="Türkiye"/>
  </r>
  <r>
    <s v="Q1"/>
    <x v="2"/>
    <x v="1"/>
    <s v="Kapalı"/>
    <s v="SANİPAK SAĞLIKLI YAŞAM ÜRÜNLERİ SAN VE TİC AŞ"/>
    <s v="EH.03.008"/>
    <s v="EnRoute Panorama - Çağrı Merkezi Hizmeti (DDI / OutSource)"/>
    <s v="Univera - Eczacıbaşı Girişim"/>
    <x v="19"/>
    <s v="Enroute"/>
    <s v="Enroute"/>
    <n v="83787.179999999993"/>
    <s v="TRY"/>
    <n v="1"/>
    <s v="Yıl"/>
    <n v="83787.179999999993"/>
    <s v="TRY"/>
    <n v="0"/>
    <s v="TRY"/>
    <n v="83787.179999999993"/>
    <s v="TRY"/>
    <n v="79987.179999999993"/>
    <s v="TRY"/>
    <n v="1000004910"/>
    <m/>
    <m/>
    <s v="Eczacıbaşı"/>
    <x v="0"/>
    <s v="Yenileme"/>
    <s v="Hizmet"/>
    <s v="Çağrı Merkezi"/>
    <s v="Key Account"/>
    <x v="0"/>
    <x v="0"/>
    <s v="Yurt İçi"/>
    <s v="Türkiye"/>
  </r>
  <r>
    <s v="Q1"/>
    <x v="2"/>
    <x v="1"/>
    <s v="Kapalı"/>
    <s v="SANİPAK SAĞLIKLI YAŞAM ÜRÜNLERİ SAN VE TİC AŞ"/>
    <s v="EH.03.008"/>
    <s v="EnRoute Panorama - Çağrı Merkezi Hizmeti (DDI / OutSource)"/>
    <s v="Univera - Eczacıbaşı Profesyonel"/>
    <x v="19"/>
    <s v="Enroute"/>
    <s v="Enroute"/>
    <n v="41317.699999999997"/>
    <s v="TRY"/>
    <n v="1"/>
    <s v="Yıl"/>
    <n v="41317.699999999997"/>
    <s v="TRY"/>
    <n v="0"/>
    <s v="TRY"/>
    <n v="41317.699999999997"/>
    <s v="TRY"/>
    <n v="37517.699999999997"/>
    <s v="TRY"/>
    <n v="1000004911"/>
    <m/>
    <m/>
    <s v="Eczacıbaşı"/>
    <x v="0"/>
    <s v="Yenileme"/>
    <s v="Hizmet"/>
    <s v="Çağrı Merkezi"/>
    <s v="Key Account"/>
    <x v="0"/>
    <x v="0"/>
    <s v="Yurt İçi"/>
    <s v="Türkiye"/>
  </r>
  <r>
    <s v="Q1"/>
    <x v="2"/>
    <x v="1"/>
    <s v="Kapalı"/>
    <s v="MATRIKS BİLGİSAYAR SİSTEMLERİ LTD.ŞTİ"/>
    <s v="WPH.02.001"/>
    <s v="WebPlus Yazılım Bakımı Hizmeti"/>
    <s v="Univera - Kanal"/>
    <x v="20"/>
    <s v="Enroute"/>
    <s v="Webplus"/>
    <n v="10626"/>
    <s v="TRY"/>
    <n v="1"/>
    <s v="Yıl"/>
    <n v="10626"/>
    <s v="TRY"/>
    <n v="0"/>
    <s v="TRY"/>
    <n v="10626"/>
    <s v="TRY"/>
    <n v="0"/>
    <s v="TRY"/>
    <n v="1000004956"/>
    <m/>
    <m/>
    <s v="Matriks"/>
    <x v="0"/>
    <s v="Yeni Satış"/>
    <s v="Hizmet"/>
    <s v="Bakım ve Destek Hizmeti"/>
    <s v="Diğer"/>
    <x v="1"/>
    <x v="2"/>
    <s v="Yurt İçi"/>
    <s v="Türkiye"/>
  </r>
  <r>
    <s v="Q1"/>
    <x v="2"/>
    <x v="1"/>
    <s v="Kapalı"/>
    <s v="MİYA OTOMASYON VE BARKOD BILISIM SISTEMLERI SAN TİC. VE L.T.D. STI."/>
    <s v="WPH.02.001"/>
    <s v="WebPlus Yazılım Bakımı Hizmeti"/>
    <s v="Univera - Kanal"/>
    <x v="20"/>
    <s v="Enroute"/>
    <s v="Webplus"/>
    <n v="4250"/>
    <s v="TRY"/>
    <n v="1"/>
    <s v="Yıl"/>
    <n v="4250"/>
    <s v="TRY"/>
    <n v="0"/>
    <s v="TRY"/>
    <n v="4250"/>
    <s v="TRY"/>
    <n v="4250"/>
    <s v="TRY"/>
    <n v="1000004950"/>
    <m/>
    <m/>
    <s v="Miya"/>
    <x v="0"/>
    <s v="Yenileme"/>
    <s v="Hizmet"/>
    <s v="Bakım ve Destek Hizmeti"/>
    <s v="Diğer"/>
    <x v="1"/>
    <x v="1"/>
    <s v="Yurt İçi"/>
    <s v="Türkiye"/>
  </r>
  <r>
    <s v="Q1"/>
    <x v="2"/>
    <x v="1"/>
    <s v="Kapalı"/>
    <s v="MİYA OTOMASYON VE BARKOD BILISIM SISTEMLERI SAN TİC. VE L.T.D. STI."/>
    <s v="WPH.02.001"/>
    <s v="WebPlus Yazılım Bakımı Hizmeti"/>
    <s v="Univera - Kanal"/>
    <x v="20"/>
    <s v="Enroute"/>
    <s v="Webplus"/>
    <n v="8050"/>
    <s v="TRY"/>
    <n v="1"/>
    <s v="Yıl"/>
    <n v="8050"/>
    <s v="TRY"/>
    <n v="0"/>
    <s v="TRY"/>
    <n v="8050"/>
    <s v="TRY"/>
    <n v="8050"/>
    <s v="TRY"/>
    <n v="1000004946"/>
    <m/>
    <m/>
    <s v="Miya"/>
    <x v="0"/>
    <s v="Yeni Satış"/>
    <s v="Hizmet"/>
    <s v="Bakım ve Destek Hizmeti"/>
    <s v="Diğer"/>
    <x v="1"/>
    <x v="1"/>
    <s v="Yurt İçi"/>
    <s v="Türkiye"/>
  </r>
  <r>
    <s v="Q1"/>
    <x v="2"/>
    <x v="1"/>
    <s v="Kapalı"/>
    <s v="MİYA OTOMASYON VE BARKOD BILISIM SISTEMLERI SAN TİC. VE L.T.D. STI."/>
    <s v="WPH.02.001"/>
    <s v="WebPlus Yazılım Bakımı Hizmeti"/>
    <s v="Univera - Kanal"/>
    <x v="20"/>
    <s v="Enroute"/>
    <s v="Webplus"/>
    <n v="3850"/>
    <s v="TRY"/>
    <n v="1"/>
    <s v="Yıl"/>
    <n v="3850"/>
    <s v="TRY"/>
    <n v="0"/>
    <s v="TRY"/>
    <n v="3850"/>
    <s v="TRY"/>
    <n v="3850"/>
    <s v="TRY"/>
    <n v="1000004949"/>
    <m/>
    <m/>
    <s v="Miya"/>
    <x v="0"/>
    <s v="Yeni Satış"/>
    <s v="Hizmet"/>
    <s v="Bakım ve Destek Hizmeti"/>
    <s v="Diğer"/>
    <x v="1"/>
    <x v="1"/>
    <s v="Yurt İçi"/>
    <s v="Türkiye"/>
  </r>
  <r>
    <s v="Q1"/>
    <x v="2"/>
    <x v="1"/>
    <s v="Kapalı"/>
    <s v="MİYA OTOMASYON VE BARKOD BILISIM SISTEMLERI SAN TİC. VE L.T.D. STI."/>
    <s v="WPH.02.001"/>
    <s v="WebPlus Yazılım Bakımı Hizmeti"/>
    <s v="Univera - Kanal"/>
    <x v="20"/>
    <s v="Enroute"/>
    <s v="Webplus"/>
    <n v="9500"/>
    <s v="TRY"/>
    <n v="1"/>
    <s v="Yıl"/>
    <n v="9500"/>
    <s v="TRY"/>
    <n v="0"/>
    <s v="TRY"/>
    <n v="9500"/>
    <s v="TRY"/>
    <n v="9500"/>
    <s v="TRY"/>
    <n v="1000004948"/>
    <m/>
    <m/>
    <s v="Miya"/>
    <x v="0"/>
    <s v="Yeni Satış"/>
    <s v="Hizmet"/>
    <s v="Bakım ve Destek Hizmeti"/>
    <s v="Diğer"/>
    <x v="1"/>
    <x v="1"/>
    <s v="Yurt İçi"/>
    <s v="Türkiye"/>
  </r>
  <r>
    <s v="Q1"/>
    <x v="2"/>
    <x v="1"/>
    <s v="Kapalı"/>
    <s v="MİYA OTOMASYON VE BARKOD BILISIM SISTEMLERI SAN TİC. VE L.T.D. STI."/>
    <s v="WPH.02.001"/>
    <s v="WebPlus Yazılım Bakımı Hizmeti"/>
    <s v="Univera - Kanal"/>
    <x v="20"/>
    <s v="Enroute"/>
    <s v="Webplus"/>
    <n v="22935"/>
    <s v="TRY"/>
    <n v="1"/>
    <s v="Yıl"/>
    <n v="22935"/>
    <s v="TRY"/>
    <n v="0"/>
    <s v="TRY"/>
    <n v="22935"/>
    <s v="TRY"/>
    <n v="22935"/>
    <s v="TRY"/>
    <n v="1000004951"/>
    <m/>
    <m/>
    <s v="Miya"/>
    <x v="0"/>
    <s v="Yenileme"/>
    <s v="Hizmet"/>
    <s v="Bakım ve Destek Hizmeti"/>
    <s v="Diğer"/>
    <x v="1"/>
    <x v="1"/>
    <s v="Yurt İçi"/>
    <s v="Türkiye"/>
  </r>
  <r>
    <s v="Q1"/>
    <x v="2"/>
    <x v="1"/>
    <s v="Kapalı"/>
    <s v="MİYA OTOMASYON VE BARKOD BILISIM SISTEMLERI SAN TİC. VE L.T.D. STI."/>
    <s v="WPH.02.001"/>
    <s v="WebPlus Yazılım Bakımı Hizmeti"/>
    <s v="Univera - Kanal"/>
    <x v="20"/>
    <s v="Enroute"/>
    <s v="Webplus"/>
    <n v="2465"/>
    <s v="TRY"/>
    <n v="1"/>
    <s v="Yıl"/>
    <n v="2465"/>
    <s v="TRY"/>
    <n v="0"/>
    <s v="TRY"/>
    <n v="2465"/>
    <s v="TRY"/>
    <n v="2465"/>
    <s v="TRY"/>
    <n v="1000004952"/>
    <m/>
    <m/>
    <s v="Miya"/>
    <x v="0"/>
    <s v="Yenileme"/>
    <s v="Hizmet"/>
    <s v="Bakım ve Destek Hizmeti"/>
    <s v="Diğer"/>
    <x v="1"/>
    <x v="1"/>
    <s v="Yurt İçi"/>
    <s v="Türkiye"/>
  </r>
  <r>
    <s v="Q1"/>
    <x v="2"/>
    <x v="1"/>
    <s v="Kapalı"/>
    <s v="MATRIKS BİLGİSAYAR SİSTEMLERİ LTD.ŞTİ"/>
    <s v="WPY.01.007"/>
    <s v="WebPlus E-Dönüşüm Lisansı"/>
    <s v="Univera - Kanal"/>
    <x v="20"/>
    <s v="Enroute"/>
    <s v="Webplus"/>
    <n v="17250"/>
    <s v="TRY"/>
    <n v="1"/>
    <s v="Adet"/>
    <n v="17250"/>
    <s v="TRY"/>
    <n v="3450"/>
    <s v="TRY"/>
    <n v="13800"/>
    <s v="TRY"/>
    <n v="13800"/>
    <s v="TRY"/>
    <n v="1000004956"/>
    <m/>
    <m/>
    <s v="Matriks"/>
    <x v="0"/>
    <s v="Yeni Satış"/>
    <s v="Lisans"/>
    <s v="Lisans Satışı"/>
    <s v="Diğer"/>
    <x v="1"/>
    <x v="2"/>
    <s v="Yurt İçi"/>
    <s v="Türkiye"/>
  </r>
  <r>
    <s v="Q1"/>
    <x v="2"/>
    <x v="1"/>
    <s v="Kapalı"/>
    <s v="MATRIKS BİLGİSAYAR SİSTEMLERİ LTD.ŞTİ"/>
    <s v="WPY.01.006"/>
    <s v="WebPlus Distribution Satış-Dağıtım Yazılımı (Light)"/>
    <s v="Univera - Kanal"/>
    <x v="20"/>
    <s v="Enroute"/>
    <s v="Webplus"/>
    <n v="25875"/>
    <s v="TRY"/>
    <n v="1"/>
    <s v="Adet"/>
    <n v="25875"/>
    <s v="TRY"/>
    <n v="5175"/>
    <s v="TRY"/>
    <n v="20700"/>
    <s v="TRY"/>
    <n v="20700"/>
    <s v="TRY"/>
    <n v="1000004956"/>
    <m/>
    <m/>
    <s v="Matriks"/>
    <x v="0"/>
    <s v="Yenileme"/>
    <s v="Hizmet"/>
    <s v="Bakım ve Destek Hizmeti"/>
    <s v="Diğer"/>
    <x v="1"/>
    <x v="2"/>
    <s v="Yurt İçi"/>
    <s v="Türkiye"/>
  </r>
  <r>
    <s v="Q1"/>
    <x v="2"/>
    <x v="1"/>
    <s v="Kapalı"/>
    <s v="MATRIKS BİLGİSAYAR SİSTEMLERİ LTD.ŞTİ"/>
    <s v="WPY.01.003"/>
    <s v="Web Plus Ek Kullanıcı Lisansı (1 Kullanıcı)"/>
    <s v="Univera - Kanal"/>
    <x v="20"/>
    <s v="Enroute"/>
    <s v="Webplus"/>
    <n v="2588"/>
    <s v="TRY"/>
    <n v="2"/>
    <s v="Adet"/>
    <n v="5176"/>
    <s v="TRY"/>
    <n v="1035"/>
    <s v="TRY"/>
    <n v="4140.8"/>
    <s v="TRY"/>
    <n v="4140.8"/>
    <s v="TRY"/>
    <n v="1000004956"/>
    <m/>
    <m/>
    <s v="Matriks"/>
    <x v="0"/>
    <s v="Yeni Satış"/>
    <s v="Lisans"/>
    <s v="Lisans Satışı"/>
    <s v="Diğer"/>
    <x v="1"/>
    <x v="2"/>
    <s v="Yurt İçi"/>
    <s v="Türkiye"/>
  </r>
  <r>
    <s v="Q1"/>
    <x v="2"/>
    <x v="1"/>
    <s v="Kapalı"/>
    <s v="MATRIKS BİLGİSAYAR SİSTEMLERİ LTD.ŞTİ"/>
    <s v="UH.01.002"/>
    <s v="Unidox Kontör"/>
    <s v="Univera - Kanal"/>
    <x v="20"/>
    <s v="E-Dönüşüm"/>
    <s v="Unidox"/>
    <n v="6.67"/>
    <s v="TRY"/>
    <n v="2000"/>
    <s v="Adet"/>
    <n v="13338"/>
    <s v="TRY"/>
    <n v="3334"/>
    <s v="TRY"/>
    <n v="10003.5"/>
    <s v="TRY"/>
    <n v="10003.5"/>
    <s v="TRY"/>
    <n v="1000004957"/>
    <m/>
    <m/>
    <s v="Matriks"/>
    <x v="0"/>
    <s v="Yeni Satış"/>
    <s v="Kontor"/>
    <s v="Kontor Satışı"/>
    <s v="Diğer"/>
    <x v="1"/>
    <x v="2"/>
    <s v="Yurt İçi"/>
    <s v="Türkiye"/>
  </r>
  <r>
    <s v="Q1"/>
    <x v="2"/>
    <x v="1"/>
    <s v="Kapalı"/>
    <s v="POLARİS YAZILIM ÇÖZÜMLERİ VE DANIŞMANLIK HİZMETLERİ LTD.ŞTİ."/>
    <s v="UH.01.002"/>
    <s v="Unidox Kontör"/>
    <s v="Univera Kontör Satışı"/>
    <x v="20"/>
    <s v="E-Dönüşüm"/>
    <s v="Unidox"/>
    <n v="3.46"/>
    <s v="TRY"/>
    <n v="10000"/>
    <s v="Adet"/>
    <n v="34550"/>
    <s v="TRY"/>
    <n v="8638"/>
    <s v="TRY"/>
    <n v="25912.5"/>
    <s v="TRY"/>
    <n v="25912.5"/>
    <s v="TRY"/>
    <n v="1000004923"/>
    <m/>
    <m/>
    <s v="Polaris"/>
    <x v="0"/>
    <s v="Yeni Satış"/>
    <s v="Kontor"/>
    <s v="Kontor Satışı"/>
    <s v="Diğer"/>
    <x v="1"/>
    <x v="5"/>
    <s v="Yurt İçi"/>
    <s v="Türkiye"/>
  </r>
  <r>
    <s v="Q1"/>
    <x v="2"/>
    <x v="1"/>
    <s v="Kapalı"/>
    <s v="BABALI GIDA LIMITED SIRKETI"/>
    <s v="UH.01.002"/>
    <s v="Unidox Kontör"/>
    <s v="Univera Kontör Satışı"/>
    <x v="23"/>
    <s v="E-Dönüşüm"/>
    <s v="Unidox"/>
    <n v="4.78"/>
    <s v="TRY"/>
    <n v="10000"/>
    <s v="Adet"/>
    <n v="47800"/>
    <s v="TRY"/>
    <n v="12300"/>
    <s v="TRY"/>
    <n v="35500"/>
    <s v="TRY"/>
    <n v="35500"/>
    <s v="TRY"/>
    <n v="1000004959"/>
    <m/>
    <m/>
    <s v="Babalı Gıda"/>
    <x v="3"/>
    <s v="Yeni Satış"/>
    <s v="Kontor"/>
    <s v="Kontor Satışı"/>
    <s v="Diğer"/>
    <x v="0"/>
    <x v="0"/>
    <s v="Yurt İçi"/>
    <s v="Türkiye"/>
  </r>
  <r>
    <s v="Q1"/>
    <x v="2"/>
    <x v="1"/>
    <s v="Kapalı"/>
    <s v="ERTUĞ GIDA PAZARLAMA LOJİSTİK SANAYİ VE T,CARET LİMİTED ŞİRKETİ"/>
    <s v="UH.01.002"/>
    <s v="Unidox Kontör"/>
    <s v="Univera - Imperial Tobacco"/>
    <x v="6"/>
    <s v="E-Dönüşüm"/>
    <s v="Unidox"/>
    <n v="1.6875"/>
    <m/>
    <n v="10000"/>
    <m/>
    <n v="16875"/>
    <m/>
    <n v="0"/>
    <m/>
    <n v="16875"/>
    <m/>
    <n v="0"/>
    <n v="0"/>
    <s v="UNI240000000280"/>
    <m/>
    <m/>
    <s v="Imperial Tobacco"/>
    <x v="3"/>
    <s v="Yeni Satış"/>
    <s v="Kontor"/>
    <s v="Kontor Satışı"/>
    <s v="Diğer"/>
    <x v="0"/>
    <x v="0"/>
    <s v="Yurt İçi"/>
    <s v="Türkiye"/>
  </r>
  <r>
    <s v="Q1"/>
    <x v="2"/>
    <x v="1"/>
    <s v="Kapalı"/>
    <s v="RECKITT BENCKİSER EV ve HİJYEN ÜRÜNLERİ A.Ş."/>
    <s v="EH.02.018"/>
    <s v="ENROUTE PANORAMA WEBCONNECTOR BAKIM HİZM"/>
    <s v="Univera - Reckitt Benckiser"/>
    <x v="19"/>
    <s v="Enroute"/>
    <s v="Web Connector"/>
    <n v="46746.45"/>
    <s v="TRY"/>
    <n v="1"/>
    <s v="Adet"/>
    <n v="46746.45"/>
    <s v="TRY"/>
    <n v="0"/>
    <s v="TRY"/>
    <n v="46746.45"/>
    <s v="TRY"/>
    <n v="46746.45"/>
    <s v="TRY"/>
    <n v="1000004940"/>
    <m/>
    <m/>
    <s v="R. Benckiser"/>
    <x v="0"/>
    <s v="Yenileme"/>
    <s v="Hizmet"/>
    <s v="Bakım ve Destek Hizmeti"/>
    <s v="Diğer"/>
    <x v="0"/>
    <x v="0"/>
    <s v="Yurt İçi"/>
    <s v="Türkiye"/>
  </r>
  <r>
    <s v="Q1"/>
    <x v="2"/>
    <x v="1"/>
    <s v="Kapalı"/>
    <s v="RECKITT BENCKİSER EV ve HİJYEN ÜRÜNLERİ A.Ş."/>
    <s v="EH.02.018"/>
    <s v="ENROUTE PANORAMA WEBCONNECTOR BAKIM HİZM"/>
    <s v="Univera - Reckitt Benckiser"/>
    <x v="19"/>
    <s v="Enroute"/>
    <s v="Web Connector"/>
    <n v="60116.76"/>
    <s v="TRY"/>
    <n v="1"/>
    <s v="Adet"/>
    <n v="60116.76"/>
    <s v="TRY"/>
    <n v="0"/>
    <s v="TRY"/>
    <n v="60116.76"/>
    <s v="TRY"/>
    <n v="60116.76"/>
    <s v="TRY"/>
    <n v="1000004940"/>
    <m/>
    <m/>
    <s v="R. Benckiser"/>
    <x v="0"/>
    <s v="Yenileme"/>
    <s v="Hizmet"/>
    <s v="Bakım ve Destek Hizmeti"/>
    <s v="Diğer"/>
    <x v="0"/>
    <x v="0"/>
    <s v="Yurt İçi"/>
    <s v="Türkiye"/>
  </r>
  <r>
    <s v="Q1"/>
    <x v="2"/>
    <x v="1"/>
    <s v="Kapalı"/>
    <s v="RECKITT BENCKİSER EV ve HİJYEN ÜRÜNLERİ A.Ş."/>
    <s v="EH.02.013"/>
    <s v="EnRoute Panorama Business Analytics (QSENSE) Site Lisansı Bakımı"/>
    <s v="Univera - Reckitt Benckiser"/>
    <x v="19"/>
    <s v="Enroute"/>
    <s v="Enroute"/>
    <n v="2200"/>
    <s v="EUR"/>
    <n v="1"/>
    <s v="Adet"/>
    <n v="2200"/>
    <s v="EUR"/>
    <n v="0"/>
    <s v="EUR"/>
    <n v="113971.22"/>
    <s v="TRY"/>
    <n v="113971.22"/>
    <s v="TRY"/>
    <n v="1000004942"/>
    <m/>
    <m/>
    <s v="R. Benckiser"/>
    <x v="0"/>
    <s v="Yenileme"/>
    <s v="Hizmet"/>
    <s v="Bakım ve Destek Hizmeti"/>
    <s v="Diğer"/>
    <x v="0"/>
    <x v="0"/>
    <s v="Yurt İçi"/>
    <s v="Türkiye"/>
  </r>
  <r>
    <s v="Q1"/>
    <x v="2"/>
    <x v="1"/>
    <s v="Kapalı"/>
    <s v="Üçyol Dayanıklı Tüketim Malları Tekstil Ve Dış Tic.A.Ş. - Newal"/>
    <s v="EH.05.001"/>
    <s v="EnRoute Panorama - Yazılım Geliştirme Hizmeti"/>
    <s v="Univera - Newal Irak"/>
    <x v="18"/>
    <s v="Enroute"/>
    <s v="Enroute"/>
    <n v="690"/>
    <s v="USD"/>
    <n v="2"/>
    <s v="K/Gün"/>
    <n v="1380"/>
    <s v="USD"/>
    <n v="207"/>
    <s v="USD"/>
    <n v="51473.120000000003"/>
    <s v="TRY"/>
    <n v="-817382.56"/>
    <s v="TRY"/>
    <n v="1000004953"/>
    <m/>
    <m/>
    <s v="Newal"/>
    <x v="0"/>
    <s v="Yeni Satış"/>
    <s v="Hizmet"/>
    <s v="Yazılım Geliştirme"/>
    <s v="Diğer"/>
    <x v="0"/>
    <x v="0"/>
    <s v="Yurt İçi"/>
    <s v="Türkiye"/>
  </r>
  <r>
    <s v="Q1"/>
    <x v="2"/>
    <x v="1"/>
    <s v="Kapalı"/>
    <s v="RECKITT BENCKİSER EV ve HİJYEN ÜRÜNLERİ A.Ş."/>
    <s v="EH.02.001"/>
    <s v="EnRoute Panorama - Yazılım Bakımı, Yaşatma ve Merkezi Destek Hizmeti"/>
    <s v="Univera - Reckitt Benckiser"/>
    <x v="19"/>
    <s v="Enroute"/>
    <s v="Enroute"/>
    <n v="297389.63"/>
    <s v="TRY"/>
    <n v="1"/>
    <s v="Yıl"/>
    <n v="297389.63"/>
    <s v="TRY"/>
    <n v="0"/>
    <s v="TRY"/>
    <n v="297389.63"/>
    <s v="TRY"/>
    <n v="297389.63"/>
    <s v="TRY"/>
    <n v="1000004940"/>
    <m/>
    <m/>
    <s v="R. Benckiser"/>
    <x v="0"/>
    <s v="Yenileme"/>
    <s v="Hizmet"/>
    <s v="Bakım ve Destek Hizmeti"/>
    <s v="Diğer"/>
    <x v="0"/>
    <x v="0"/>
    <s v="Yurt İçi"/>
    <s v="Türkiye"/>
  </r>
  <r>
    <s v="Q1"/>
    <x v="2"/>
    <x v="1"/>
    <s v="Kapalı"/>
    <s v="Loreal Türkiye Kozmetik Tic. ve San. A.Ş."/>
    <s v="EH.05.002"/>
    <s v="EnRoute Panorama - Rapor Geliştirme Hizmeti"/>
    <s v="Univera - Loreal"/>
    <x v="13"/>
    <s v="Enroute"/>
    <s v="Enroute"/>
    <n v="24500"/>
    <s v="TRY"/>
    <n v="3"/>
    <s v="K/Gün"/>
    <n v="73500"/>
    <s v="TRY"/>
    <n v="0"/>
    <s v="TRY"/>
    <n v="73500"/>
    <s v="TRY"/>
    <n v="73500"/>
    <s v="TRY"/>
    <n v="1000004928"/>
    <m/>
    <m/>
    <s v="Loreal"/>
    <x v="0"/>
    <s v="Yeni Satış"/>
    <s v="Hizmet"/>
    <s v="Rapor Geliştirme"/>
    <s v="Diğer"/>
    <x v="0"/>
    <x v="0"/>
    <s v="Yurt İçi"/>
    <s v="Türkiye"/>
  </r>
  <r>
    <s v="Q1"/>
    <x v="2"/>
    <x v="1"/>
    <s v="Kapalı"/>
    <s v="Mey İçki Sanayi ve Ticaret A.Ş."/>
    <s v="EH.05.002"/>
    <s v="EnRoute Panorama - Rapor Geliştirme Hizmeti"/>
    <s v="Univera - Mey İçki"/>
    <x v="18"/>
    <s v="Enroute"/>
    <s v="Enroute"/>
    <n v="23750"/>
    <s v="TRY"/>
    <n v="2"/>
    <s v="K/Gün"/>
    <n v="47500"/>
    <s v="TRY"/>
    <n v="0"/>
    <s v="TRY"/>
    <n v="47500"/>
    <s v="TRY"/>
    <n v="47500"/>
    <s v="TRY"/>
    <n v="1000004939"/>
    <m/>
    <m/>
    <s v="Mey İçki"/>
    <x v="0"/>
    <s v="Yeni Satış"/>
    <s v="Hizmet"/>
    <s v="Rapor Geliştirme"/>
    <s v="Key Account"/>
    <x v="0"/>
    <x v="0"/>
    <s v="Yurt İçi"/>
    <s v="Türkiye"/>
  </r>
  <r>
    <s v="Q1"/>
    <x v="2"/>
    <x v="1"/>
    <s v="Kapalı"/>
    <s v="Loreal Türkiye Kozmetik Tic. ve San. A.Ş."/>
    <s v="EH.01.001"/>
    <s v="EnRoute Panorama - Proje ve Ürün Yönetimi Danışmanlığı Hizmeti"/>
    <s v="Univera - Loreal"/>
    <x v="13"/>
    <s v="Enroute"/>
    <s v="Enroute"/>
    <n v="24500"/>
    <s v="TRY"/>
    <n v="1"/>
    <s v="K/Gün"/>
    <n v="24500"/>
    <s v="TRY"/>
    <n v="0"/>
    <s v="TRY"/>
    <n v="24500"/>
    <s v="TRY"/>
    <n v="24500"/>
    <s v="TRY"/>
    <n v="1000004928"/>
    <m/>
    <m/>
    <s v="Loreal"/>
    <x v="0"/>
    <s v="Yeni Satış"/>
    <s v="Hizmet"/>
    <s v="Proje Yönetimi ve Danışmanlık"/>
    <s v="Diğer"/>
    <x v="0"/>
    <x v="0"/>
    <s v="Yurt İçi"/>
    <s v="Türkiye"/>
  </r>
  <r>
    <s v="Q1"/>
    <x v="2"/>
    <x v="1"/>
    <s v="Kapalı"/>
    <s v="Mey İçki Sanayi ve Ticaret A.Ş."/>
    <s v="EH.01.001"/>
    <s v="EnRoute Panorama - Proje ve Ürün Yönetimi Danışmanlığı Hizmeti"/>
    <s v="Univera - Mey İçki"/>
    <x v="18"/>
    <s v="Enroute"/>
    <s v="Enroute"/>
    <n v="22500"/>
    <s v="TRY"/>
    <n v="8.5"/>
    <s v="K/Gün"/>
    <n v="191250"/>
    <s v="TRY"/>
    <n v="0"/>
    <s v="TRY"/>
    <n v="191250"/>
    <s v="TRY"/>
    <n v="191250"/>
    <s v="TRY"/>
    <n v="1000004939"/>
    <m/>
    <m/>
    <s v="Mey İçki"/>
    <x v="0"/>
    <s v="Yeni Satış"/>
    <s v="Hizmet"/>
    <s v="Proje Yönetimi ve Danışmanlık"/>
    <s v="Key Account"/>
    <x v="0"/>
    <x v="0"/>
    <s v="Yurt İçi"/>
    <s v="Türkiye"/>
  </r>
  <r>
    <s v="Q1"/>
    <x v="2"/>
    <x v="1"/>
    <s v="Kapalı"/>
    <s v="Üçyol Dayanıklı Tüketim Malları Tekstil Ve Dış Tic.A.Ş. - Newal"/>
    <s v="EH.01.001"/>
    <s v="EnRoute Panorama - Proje ve Ürün Yönetimi Danışmanlığı Hizmeti"/>
    <s v="Univera - Newal Irak"/>
    <x v="18"/>
    <s v="Enroute"/>
    <s v="Enroute"/>
    <n v="690"/>
    <s v="USD"/>
    <n v="3.5"/>
    <s v="K/Gün"/>
    <n v="2415"/>
    <s v="USD"/>
    <n v="838"/>
    <s v="USD"/>
    <n v="69201.279999999999"/>
    <s v="TRY"/>
    <n v="69201.279999999999"/>
    <s v="TRY"/>
    <n v="1000004953"/>
    <m/>
    <m/>
    <s v="Newal"/>
    <x v="0"/>
    <s v="Yeni Satış"/>
    <s v="Hizmet"/>
    <s v="Proje Yönetimi ve Danışmanlık"/>
    <s v="Diğer"/>
    <x v="0"/>
    <x v="0"/>
    <s v="Yurt İçi"/>
    <s v="Türkiye"/>
  </r>
  <r>
    <s v="Q1"/>
    <x v="2"/>
    <x v="1"/>
    <s v="Kapalı"/>
    <s v="RECKITT BENCKİSER EV ve HİJYEN ÜRÜNLERİ A.Ş."/>
    <s v="EH.03.001"/>
    <s v="EnRoute Panorama - Çağrı Merkezi Hizmeti (MSD)"/>
    <s v="Univera - Reckitt Benckiser"/>
    <x v="19"/>
    <s v="Enroute"/>
    <s v="Enroute"/>
    <n v="30565.599999999999"/>
    <s v="TRY"/>
    <n v="19"/>
    <s v="Yıl"/>
    <n v="580746.4"/>
    <s v="TRY"/>
    <n v="0"/>
    <s v="TRY"/>
    <n v="580746.4"/>
    <s v="TRY"/>
    <n v="580746.4"/>
    <s v="TRY"/>
    <n v="1000004940"/>
    <m/>
    <m/>
    <s v="R. Benckiser"/>
    <x v="0"/>
    <s v="Yenileme"/>
    <s v="Hizmet"/>
    <s v="Çağrı Merkezi"/>
    <s v="Diğer"/>
    <x v="0"/>
    <x v="0"/>
    <s v="Yurt İçi"/>
    <s v="Türkiye"/>
  </r>
  <r>
    <s v="Q1"/>
    <x v="2"/>
    <x v="1"/>
    <s v="Kapalı"/>
    <s v="Eçözüm Bilgi Teknolojileri A.Ş."/>
    <s v="VY.05.007"/>
    <s v="Varuna CRM (Enterprise) Aylık Kiralama"/>
    <s v="Univera - Varuna"/>
    <x v="10"/>
    <s v="Varuna"/>
    <s v="Enterprise"/>
    <n v="2175"/>
    <s v="TRY"/>
    <n v="56"/>
    <s v="Ay"/>
    <n v="121800"/>
    <s v="TRY"/>
    <n v="0"/>
    <s v="TRY"/>
    <n v="121800"/>
    <s v="TRY"/>
    <n v="121800"/>
    <s v="TRY"/>
    <n v="1000005013"/>
    <m/>
    <m/>
    <s v="E Çözüm"/>
    <x v="2"/>
    <s v="Yenileme"/>
    <s v="Lisans"/>
    <s v="Lisans Kiralama"/>
    <s v="Param Grup"/>
    <x v="0"/>
    <x v="0"/>
    <s v="Yurt İçi"/>
    <s v="Türkiye"/>
  </r>
  <r>
    <s v="Q1"/>
    <x v="2"/>
    <x v="1"/>
    <s v="İade"/>
    <s v="Eçözüm Bilgi Teknolojileri A.Ş."/>
    <s v="VY.05.007"/>
    <s v="Varuna CRM (Enterprise) Aylık Kiralama"/>
    <s v="Univera - Varuna"/>
    <x v="10"/>
    <s v="Varuna"/>
    <s v="Enterprise"/>
    <n v="2175"/>
    <s v="TRY"/>
    <n v="-56"/>
    <s v="Ay"/>
    <n v="-121800"/>
    <s v="TRY"/>
    <n v="0"/>
    <s v="TRY"/>
    <n v="-121800"/>
    <s v="TRY"/>
    <n v="-121800"/>
    <s v="TRY"/>
    <n v="1000005013"/>
    <m/>
    <m/>
    <s v="E Çözüm"/>
    <x v="2"/>
    <s v="Yenileme"/>
    <s v="Lisans"/>
    <s v="Lisans Kiralama"/>
    <s v="Param Grup"/>
    <x v="0"/>
    <x v="0"/>
    <s v="Yurt İçi"/>
    <s v="Türkiye"/>
  </r>
  <r>
    <s v="Q1"/>
    <x v="2"/>
    <x v="1"/>
    <s v="Kapalı"/>
    <s v="Eçözüm Bilgi Teknolojileri A.Ş."/>
    <s v="VY.05.007"/>
    <s v="Varuna CRM (Enterprise) Aylık Kiralama"/>
    <s v="Univera - Varuna"/>
    <x v="10"/>
    <s v="Varuna"/>
    <s v="Enterprise"/>
    <n v="2175"/>
    <s v="TRY"/>
    <n v="45"/>
    <s v="Ay"/>
    <n v="97875"/>
    <s v="TRY"/>
    <n v="0"/>
    <s v="TRY"/>
    <n v="97875"/>
    <s v="TRY"/>
    <n v="97875"/>
    <s v="TRY"/>
    <n v="1000005024"/>
    <m/>
    <m/>
    <s v="E Çözüm"/>
    <x v="2"/>
    <s v="Yenileme"/>
    <s v="Lisans"/>
    <s v="Lisans Kiralama"/>
    <s v="Param Grup"/>
    <x v="0"/>
    <x v="0"/>
    <s v="Yurt İçi"/>
    <s v="Türkiye"/>
  </r>
  <r>
    <s v="Q1"/>
    <x v="2"/>
    <x v="1"/>
    <s v="Kapalı"/>
    <s v="TURK ELEKTRONİK PARA ANONİM ŞİRKETİ"/>
    <s v="VY.05.007"/>
    <s v="Varuna CRM (Enterprise) Aylık Kiralama"/>
    <s v="Univera - Varuna"/>
    <x v="10"/>
    <s v="Varuna"/>
    <s v="Enterprise"/>
    <n v="2795"/>
    <s v="TRY"/>
    <n v="9"/>
    <s v="Ay"/>
    <n v="25155"/>
    <s v="TRY"/>
    <n v="0"/>
    <s v="TRY"/>
    <n v="25155"/>
    <s v="TRY"/>
    <n v="25155"/>
    <s v="TRY"/>
    <n v="1000005028"/>
    <m/>
    <m/>
    <s v="Türk Elektronik Para A.Ş."/>
    <x v="2"/>
    <s v="Yenileme"/>
    <s v="Lisans"/>
    <s v="Lisans Kiralama"/>
    <s v="Param Grup"/>
    <x v="0"/>
    <x v="0"/>
    <s v="Yurt İçi"/>
    <s v="Türkiye"/>
  </r>
  <r>
    <s v="Q1"/>
    <x v="2"/>
    <x v="1"/>
    <s v="Kapalı"/>
    <s v="TURK ELEKTRONİK PARA ANONİM ŞİRKETİ"/>
    <s v="VY.05.007"/>
    <s v="Varuna CRM (Enterprise) Aylık Kiralama"/>
    <s v="Univera - Varuna"/>
    <x v="10"/>
    <s v="Varuna"/>
    <s v="Enterprise"/>
    <n v="2795"/>
    <s v="TRY"/>
    <n v="5"/>
    <s v="Ay"/>
    <n v="13975"/>
    <s v="TRY"/>
    <n v="0"/>
    <s v="TRY"/>
    <n v="13975"/>
    <s v="TRY"/>
    <n v="13975"/>
    <s v="TRY"/>
    <n v="1000005026"/>
    <m/>
    <m/>
    <s v="Türk Elektronik Para A.Ş."/>
    <x v="2"/>
    <s v="Yenileme"/>
    <s v="Lisans"/>
    <s v="Lisans Kiralama"/>
    <s v="Param Grup"/>
    <x v="0"/>
    <x v="0"/>
    <s v="Yurt İçi"/>
    <s v="Türkiye"/>
  </r>
  <r>
    <s v="Q1"/>
    <x v="2"/>
    <x v="1"/>
    <s v="Kapalı"/>
    <s v="TURK ELEKTRONİK PARA ANONİM ŞİRKETİ"/>
    <s v="VY.05.007"/>
    <s v="Varuna CRM (Enterprise) Aylık Kiralama"/>
    <s v="Univera - Varuna"/>
    <x v="22"/>
    <s v="Varuna"/>
    <s v="Enterprise"/>
    <n v="2795"/>
    <s v="TRY"/>
    <n v="46"/>
    <s v="Ay"/>
    <n v="128570"/>
    <s v="TRY"/>
    <n v="0"/>
    <s v="TRY"/>
    <n v="128570"/>
    <s v="TRY"/>
    <n v="128570"/>
    <s v="TRY"/>
    <n v="1000005025"/>
    <m/>
    <m/>
    <s v="Türk Elektronik Para A.Ş."/>
    <x v="2"/>
    <s v="Yenileme"/>
    <s v="Lisans"/>
    <s v="Lisans Kiralama"/>
    <s v="Param Grup"/>
    <x v="0"/>
    <x v="0"/>
    <s v="Yurt İçi"/>
    <s v="Türkiye"/>
  </r>
  <r>
    <s v="Q1"/>
    <x v="2"/>
    <x v="1"/>
    <s v="Kapalı"/>
    <s v="TURK FİNANSMAN ANONİM ŞİRKETİ"/>
    <s v="VY.05.007"/>
    <s v="Varuna CRM (Enterprise) Aylık Kiralama"/>
    <s v="Univera - Varuna"/>
    <x v="10"/>
    <s v="Varuna"/>
    <s v="Enterprise"/>
    <n v="2795"/>
    <s v="TRY"/>
    <n v="7"/>
    <s v="Ay"/>
    <n v="19565"/>
    <s v="TRY"/>
    <n v="0"/>
    <s v="TRY"/>
    <n v="19565"/>
    <s v="TRY"/>
    <n v="19565"/>
    <s v="TRY"/>
    <n v="1000005032"/>
    <m/>
    <m/>
    <s v="Türk Finansman A.Ş."/>
    <x v="2"/>
    <s v="Yenileme"/>
    <s v="Lisans"/>
    <s v="Lisans Kiralama"/>
    <s v="Param Grup"/>
    <x v="0"/>
    <x v="0"/>
    <s v="Yurt İçi"/>
    <s v="Türkiye"/>
  </r>
  <r>
    <s v="Q1"/>
    <x v="2"/>
    <x v="1"/>
    <s v="Kapalı"/>
    <s v="UNİVİS BİLİŞİM DESTEK HİZMETLERİ SANAYİ VE TİCARET ANONİM ŞİRKETİ"/>
    <s v="VY.05.007"/>
    <s v="Varuna CRM (Enterprise) Aylık Kiralama"/>
    <s v="Univera - Varuna"/>
    <x v="10"/>
    <s v="Varuna"/>
    <s v="Enterprise"/>
    <n v="2795"/>
    <s v="TRY"/>
    <n v="8"/>
    <s v="Ay"/>
    <n v="22360"/>
    <s v="TRY"/>
    <n v="0"/>
    <s v="TRY"/>
    <n v="22360"/>
    <s v="TRY"/>
    <n v="22360"/>
    <s v="TRY"/>
    <n v="1000005030"/>
    <m/>
    <m/>
    <s v="Univis"/>
    <x v="2"/>
    <s v="Yenileme"/>
    <s v="Lisans"/>
    <s v="Lisans Kiralama"/>
    <s v="Param Grup"/>
    <x v="0"/>
    <x v="0"/>
    <s v="Yurt İçi"/>
    <s v="Türkiye"/>
  </r>
  <r>
    <s v="Q1"/>
    <x v="2"/>
    <x v="1"/>
    <s v="Kapalı"/>
    <s v="MATRIKS BİLGİSAYAR SİSTEMLERİ LTD.ŞTİ"/>
    <s v="UH.01.002"/>
    <s v="Unidox Kontör"/>
    <s v="Univera - Kanal"/>
    <x v="20"/>
    <s v="E-Dönüşüm"/>
    <s v="Unidox"/>
    <n v="3.29"/>
    <s v="TRY"/>
    <n v="25000"/>
    <s v="Adet"/>
    <n v="82250"/>
    <s v="TRY"/>
    <n v="20562"/>
    <s v="TRY"/>
    <n v="61687.5"/>
    <s v="TRY"/>
    <n v="61687.5"/>
    <s v="TRY"/>
    <n v="1000005059"/>
    <m/>
    <m/>
    <s v="Matriks"/>
    <x v="0"/>
    <s v="Yeni Satış"/>
    <s v="Kontor"/>
    <s v="Kontor Satışı"/>
    <s v="Diğer"/>
    <x v="1"/>
    <x v="2"/>
    <s v="Yurt İçi"/>
    <s v="Türkiye"/>
  </r>
  <r>
    <s v="Q1"/>
    <x v="2"/>
    <x v="1"/>
    <s v="Kapalı"/>
    <s v="MİYA OTOMASYON VE BARKOD BILISIM SISTEMLERI SAN TİC. VE L.T.D. STI."/>
    <s v="UH.01.002"/>
    <s v="Unidox Kontör"/>
    <s v="Univera Kontör Satışı"/>
    <x v="20"/>
    <s v="E-Dönüşüm"/>
    <s v="Unidox"/>
    <n v="4.3"/>
    <s v="TRY"/>
    <n v="10000"/>
    <s v="Adet"/>
    <n v="43000"/>
    <s v="TRY"/>
    <n v="10750"/>
    <s v="TRY"/>
    <n v="32250"/>
    <s v="TRY"/>
    <n v="32250"/>
    <s v="TRY"/>
    <n v="1000005080"/>
    <m/>
    <m/>
    <s v="Miya"/>
    <x v="0"/>
    <s v="Yeni Satış"/>
    <s v="Kontor"/>
    <s v="Kontor Satışı"/>
    <s v="Diğer"/>
    <x v="1"/>
    <x v="1"/>
    <s v="Yurt İçi"/>
    <s v="Türkiye"/>
  </r>
  <r>
    <s v="Q1"/>
    <x v="2"/>
    <x v="1"/>
    <s v="Kapalı"/>
    <s v="Panasonic Electric Works Elektrik Sanayi Ve Ticaret Anonim Şirketi"/>
    <s v="SH.02.001"/>
    <s v="StokBar Panorama - Yazılım Bakımı Hizmeti"/>
    <s v="Univera - Panasonic"/>
    <x v="12"/>
    <s v="Stokbar"/>
    <s v="Stokbar"/>
    <n v="1111594.25"/>
    <s v="TRY"/>
    <n v="1"/>
    <s v="Yıl"/>
    <n v="1111594.25"/>
    <s v="TRY"/>
    <n v="0"/>
    <s v="TRY"/>
    <n v="1111594.25"/>
    <s v="TRY"/>
    <n v="1111594.25"/>
    <s v="TRY"/>
    <n v="1000005147"/>
    <m/>
    <m/>
    <s v="Panasonic"/>
    <x v="0"/>
    <s v="Yenileme"/>
    <s v="Hizmet"/>
    <s v="Bakım ve Destek Hizmeti"/>
    <s v="Diğer"/>
    <x v="0"/>
    <x v="0"/>
    <s v="Yurt İçi"/>
    <s v="Türkiye"/>
  </r>
  <r>
    <s v="Q1"/>
    <x v="2"/>
    <x v="1"/>
    <s v="İade"/>
    <s v="ERBAK - ULUDAĞ PAZARLAMA SATIŞ VE DAĞITIM ANONİM ŞİRKETİ"/>
    <s v="QH.02.001"/>
    <s v="Quest Panorama - Yazılım Bakımı, Yaşatma ve Merkezi Destek Hizmeti"/>
    <s v="Univera - Uludağ İçecek"/>
    <x v="19"/>
    <s v="Quest"/>
    <s v="Enterprise"/>
    <n v="94418.32"/>
    <s v="TRY"/>
    <n v="-1"/>
    <s v="Yıl"/>
    <n v="94418.32"/>
    <s v="TRY"/>
    <n v="0"/>
    <s v="TRY"/>
    <n v="-94418.32"/>
    <s v="TRY"/>
    <n v="94418.32"/>
    <s v="TRY"/>
    <n v="1000003994"/>
    <m/>
    <m/>
    <s v="Uludağ İçecek"/>
    <x v="0"/>
    <s v="Yenileme"/>
    <s v="Hizmet"/>
    <s v="Bakım ve Destek Hizmeti"/>
    <s v="Key Account"/>
    <x v="0"/>
    <x v="0"/>
    <s v="Yurt İçi"/>
    <s v="Türkiye"/>
  </r>
  <r>
    <s v="Q1"/>
    <x v="2"/>
    <x v="1"/>
    <s v="İade"/>
    <s v="ERBAK - ULUDAĞ PAZARLAMA SATIŞ VE DAĞITIM ANONİM ŞİRKETİ"/>
    <s v="QH.02.001"/>
    <s v="Quest Panorama - Yazılım Bakımı, Yaşatma ve Merkezi Destek Hizmeti"/>
    <s v="Univera - Uludağ İçecek"/>
    <x v="19"/>
    <s v="Quest"/>
    <s v="Enterprise"/>
    <n v="94313.279999999999"/>
    <s v="TRY"/>
    <n v="-1"/>
    <s v="Yıl"/>
    <n v="94313.279999999999"/>
    <s v="TRY"/>
    <n v="0"/>
    <s v="TRY"/>
    <n v="-94313.279999999999"/>
    <s v="TRY"/>
    <n v="94313.279999999999"/>
    <s v="TRY"/>
    <n v="1000003994"/>
    <m/>
    <m/>
    <s v="Uludağ İçecek"/>
    <x v="0"/>
    <s v="Yenileme"/>
    <s v="Hizmet"/>
    <s v="Bakım ve Destek Hizmeti"/>
    <s v="Key Account"/>
    <x v="0"/>
    <x v="0"/>
    <s v="Yurt İçi"/>
    <s v="Türkiye"/>
  </r>
  <r>
    <s v="Q1"/>
    <x v="2"/>
    <x v="1"/>
    <s v="Kapalı"/>
    <s v="KENT GIDA MADDELERİ SAN VE TİC.AŞ."/>
    <s v="QH.02.001"/>
    <s v="Quest Panorama - Yazılım Bakımı, Yaşatma ve Merkezi Destek Hizmeti"/>
    <s v="Univera - Kent Gıda"/>
    <x v="12"/>
    <s v="Quest"/>
    <s v="Quest"/>
    <n v="1119923.57"/>
    <s v="TRY"/>
    <n v="1"/>
    <s v="Yıl"/>
    <n v="1119923.57"/>
    <s v="TRY"/>
    <n v="0"/>
    <s v="TRY"/>
    <n v="1119923.57"/>
    <s v="TRY"/>
    <n v="1119923.57"/>
    <s v="TRY"/>
    <n v="1000005142"/>
    <m/>
    <m/>
    <s v="Mondelez"/>
    <x v="0"/>
    <s v="Yenileme"/>
    <s v="Hizmet"/>
    <s v="Bakım ve Destek Hizmeti"/>
    <s v="Key Account"/>
    <x v="0"/>
    <x v="0"/>
    <s v="Yurt İçi"/>
    <s v="Türkiye"/>
  </r>
  <r>
    <s v="Q1"/>
    <x v="2"/>
    <x v="1"/>
    <s v="Kapalı"/>
    <s v="Turk Elektronik Para Anonim Şirketi"/>
    <n v="500001210"/>
    <s v="Hakediş Bedeli"/>
    <s v="Univera - Türk Elektronik Para"/>
    <x v="10"/>
    <s v="Bütünleşik Finans"/>
    <s v="Hakediş"/>
    <n v="170676.8"/>
    <s v="TRY"/>
    <n v="1"/>
    <s v="Adet"/>
    <n v="170676.8"/>
    <s v="TRY"/>
    <n v="0"/>
    <s v="TRY"/>
    <n v="170676.8"/>
    <s v="TRY"/>
    <n v="170676.8"/>
    <s v="TRY"/>
    <n v="1000005011"/>
    <m/>
    <m/>
    <s v="Türk Elektronik Para A.Ş."/>
    <x v="2"/>
    <s v="Yeni Satış"/>
    <s v="Komisyon"/>
    <s v="Bütünleşik Finans"/>
    <s v="Param Grup"/>
    <x v="0"/>
    <x v="0"/>
    <s v="Yurt İçi"/>
    <s v="Türkiye"/>
  </r>
  <r>
    <s v="Q1"/>
    <x v="2"/>
    <x v="1"/>
    <s v="Kapalı"/>
    <s v="ERBAK - ULUDAĞ PAZARLAMA SATIŞ VE DAĞITIM ANONİM ŞİRKETİ"/>
    <s v="EH.02.004"/>
    <s v="EnRoute Panorama FundManager Module - Fon ve Bütçe Yönetimi Yazılım Bakımı Hizmeti"/>
    <s v="Univera - Uludağ İçecek"/>
    <x v="19"/>
    <s v="Enroute"/>
    <s v="Enroute"/>
    <n v="67117"/>
    <s v="TRY"/>
    <n v="-1"/>
    <s v="Adet"/>
    <n v="67117"/>
    <s v="TRY"/>
    <n v="0"/>
    <s v="TRY"/>
    <n v="-67117"/>
    <s v="TRY"/>
    <n v="67117"/>
    <s v="TRY"/>
    <n v="1000003994"/>
    <m/>
    <m/>
    <s v="Uludağ İçecek"/>
    <x v="0"/>
    <s v="Yenileme"/>
    <s v="Hizmet"/>
    <s v="Bakım ve Destek Hizmeti"/>
    <s v="Key Account"/>
    <x v="0"/>
    <x v="0"/>
    <s v="Yurt İçi"/>
    <s v="Türkiye"/>
  </r>
  <r>
    <s v="Q1"/>
    <x v="2"/>
    <x v="1"/>
    <s v="Kapalı"/>
    <s v="Danone Tikveşli Gıda ve İçecek San.Ve Tic.A.Ş."/>
    <s v="EH.02.001"/>
    <s v="EnRoute Panorama - Yazılım Bakımı, Yaşatma ve Merkezi Destek Hizmeti"/>
    <s v="Univera - Danone Tikveşli"/>
    <x v="12"/>
    <s v="Enroute"/>
    <s v="Enroute"/>
    <n v="1735171.67"/>
    <s v="TRY"/>
    <n v="1"/>
    <s v="Yıl"/>
    <n v="1735171.67"/>
    <s v="TRY"/>
    <n v="0"/>
    <s v="TRY"/>
    <n v="1735171.67"/>
    <s v="TRY"/>
    <n v="1735171.67"/>
    <s v="TRY"/>
    <n v="1000005158"/>
    <m/>
    <m/>
    <s v="Danone"/>
    <x v="0"/>
    <s v="Yenileme"/>
    <s v="Hizmet"/>
    <s v="Bakım ve Destek Hizmeti"/>
    <s v="Key Account"/>
    <x v="0"/>
    <x v="0"/>
    <s v="Yurt İçi"/>
    <s v="Türkiye"/>
  </r>
  <r>
    <s v="Q1"/>
    <x v="2"/>
    <x v="1"/>
    <s v="Kapalı"/>
    <s v="ERBAK - ULUDAĞ PAZARLAMA SATIŞ VE DAĞITIM ANONİM ŞİRKETİ"/>
    <s v="EH.02.001"/>
    <s v="EnRoute Panorama - Yazılım Bakımı, Yaşatma ve Merkezi Destek Hizmeti"/>
    <s v="Univera - Uludağ İçecek"/>
    <x v="19"/>
    <s v="Enroute"/>
    <s v="Enterprise"/>
    <n v="23938.41"/>
    <s v="TRY"/>
    <n v="-11"/>
    <s v="Yıl"/>
    <n v="263322.51"/>
    <s v="TRY"/>
    <n v="0"/>
    <s v="TRY"/>
    <n v="-263322.51"/>
    <s v="TRY"/>
    <n v="263322.51"/>
    <s v="TRY"/>
    <n v="1000003994"/>
    <m/>
    <m/>
    <s v="Uludağ İçecek"/>
    <x v="0"/>
    <s v="Yenileme"/>
    <s v="Hizmet"/>
    <s v="Bakım ve Destek Hizmeti"/>
    <s v="Key Account"/>
    <x v="0"/>
    <x v="0"/>
    <s v="Yurt İçi"/>
    <s v="Türkiye"/>
  </r>
  <r>
    <s v="Q1"/>
    <x v="2"/>
    <x v="1"/>
    <s v="Kapalı"/>
    <s v="ERBAK - ULUDAĞ PAZARLAMA SATIŞ VE DAĞITIM ANONİM ŞİRKETİ"/>
    <s v="EH.02.001"/>
    <s v="EnRoute Panorama - Yazılım Bakımı, Yaşatma ve Merkezi Destek Hizmeti"/>
    <s v="Univera - Uludağ İçecek"/>
    <x v="19"/>
    <s v="Enroute"/>
    <s v="Enterprise"/>
    <n v="716604.35"/>
    <s v="TRY"/>
    <n v="-1"/>
    <s v="Yıl"/>
    <n v="716604.35"/>
    <s v="TRY"/>
    <n v="0"/>
    <s v="TRY"/>
    <n v="-716604.35"/>
    <s v="TRY"/>
    <n v="716604.35"/>
    <s v="TRY"/>
    <n v="1000003994"/>
    <m/>
    <m/>
    <s v="Uludağ İçecek"/>
    <x v="0"/>
    <s v="Yenileme"/>
    <s v="Hizmet"/>
    <s v="Bakım ve Destek Hizmeti"/>
    <s v="Key Account"/>
    <x v="0"/>
    <x v="0"/>
    <s v="Yurt İçi"/>
    <s v="Türkiye"/>
  </r>
  <r>
    <s v="Q1"/>
    <x v="2"/>
    <x v="1"/>
    <s v="Kapalı"/>
    <s v="ERBAK - ULUDAĞ PAZARLAMA SATIŞ VE DAĞITIM ANONİM ŞİRKETİ"/>
    <s v="EH.02.001"/>
    <s v="EnRoute Panorama - Yazılım Bakımı, Yaşatma ve Merkezi Destek Hizmeti"/>
    <s v="Univera - Uludağ İçecek"/>
    <x v="19"/>
    <s v="Enroute"/>
    <s v="Enterprise"/>
    <n v="83896.25"/>
    <s v="TRY"/>
    <n v="-1"/>
    <s v="Yıl"/>
    <n v="83896.25"/>
    <s v="TRY"/>
    <n v="0"/>
    <s v="TRY"/>
    <n v="-83896.25"/>
    <s v="TRY"/>
    <n v="83896.25"/>
    <s v="TRY"/>
    <n v="1000003994"/>
    <m/>
    <m/>
    <s v="Uludağ İçecek"/>
    <x v="0"/>
    <s v="Yenileme"/>
    <s v="Hizmet"/>
    <s v="Bakım ve Destek Hizmeti"/>
    <s v="Key Account"/>
    <x v="0"/>
    <x v="0"/>
    <s v="Yurt İçi"/>
    <s v="Türkiye"/>
  </r>
  <r>
    <s v="Q1"/>
    <x v="2"/>
    <x v="1"/>
    <s v="Kapalı"/>
    <s v="KENT GIDA MADDELERİ SAN VE TİC.AŞ."/>
    <s v="EH.02.001"/>
    <s v="EnRoute Panorama - Yazılım Bakımı, Yaşatma ve Merkezi Destek Hizmeti"/>
    <s v="Univera - Kent Gıda"/>
    <x v="12"/>
    <s v="Enroute"/>
    <s v="Enroute"/>
    <n v="1086473.2"/>
    <s v="TRY"/>
    <n v="1"/>
    <s v="Yıl"/>
    <n v="1086473.2"/>
    <s v="TRY"/>
    <n v="0"/>
    <s v="TRY"/>
    <n v="1086473.2"/>
    <s v="TRY"/>
    <n v="1086473.2"/>
    <s v="TRY"/>
    <n v="1000005142"/>
    <m/>
    <m/>
    <s v="Mondelez"/>
    <x v="0"/>
    <s v="Yenileme"/>
    <s v="Hizmet"/>
    <s v="Bakım ve Destek Hizmeti"/>
    <s v="Key Account"/>
    <x v="0"/>
    <x v="0"/>
    <s v="Yurt İçi"/>
    <s v="Türkiye"/>
  </r>
  <r>
    <s v="Q1"/>
    <x v="2"/>
    <x v="1"/>
    <s v="Kapalı"/>
    <s v="KENT GIDA MADDELERİ SAN VE TİC.AŞ."/>
    <s v="EH.02.001"/>
    <s v="EnRoute Panorama - Yazılım Bakımı, Yaşatma ve Merkezi Destek Hizmeti"/>
    <s v="Univera - Kent Gıda"/>
    <x v="12"/>
    <s v="Enroute"/>
    <s v="Enroute"/>
    <n v="1191"/>
    <s v="TRY"/>
    <n v="1"/>
    <s v="Yıl"/>
    <n v="1191"/>
    <s v="TRY"/>
    <n v="0"/>
    <s v="TRY"/>
    <n v="1191"/>
    <s v="TRY"/>
    <n v="1191"/>
    <s v="TRY"/>
    <n v="1000005142"/>
    <m/>
    <m/>
    <s v="Mondelez"/>
    <x v="0"/>
    <s v="Yenileme"/>
    <s v="Hizmet"/>
    <s v="Bakım ve Destek Hizmeti"/>
    <s v="Key Account"/>
    <x v="0"/>
    <x v="0"/>
    <s v="Yurt İçi"/>
    <s v="Türkiye"/>
  </r>
  <r>
    <s v="Q1"/>
    <x v="2"/>
    <x v="1"/>
    <s v="Kapalı"/>
    <s v="KÜRESEL TEDARİK VE TİCARET ANONİM ŞİRKETİ"/>
    <s v="EH.02.001"/>
    <s v="EnRoute Panorama - Yazılım Bakımı, Yaşatma ve Merkezi Destek Hizmeti"/>
    <s v="Univera - Küresel Tedarik"/>
    <x v="19"/>
    <s v="Enroute"/>
    <s v="Enroute"/>
    <n v="694444.44"/>
    <s v="TRY"/>
    <n v="1"/>
    <s v="Yıl"/>
    <n v="694444.44"/>
    <s v="TRY"/>
    <n v="0"/>
    <s v="TRY"/>
    <n v="694444.44"/>
    <s v="TRY"/>
    <n v="694444.44"/>
    <s v="TRY"/>
    <n v="1000005095"/>
    <m/>
    <m/>
    <s v="Küresel Tedarik"/>
    <x v="0"/>
    <s v="Yenileme"/>
    <s v="Hizmet"/>
    <s v="Bakım ve Destek Hizmeti"/>
    <s v="Diğer"/>
    <x v="0"/>
    <x v="0"/>
    <s v="Yurt İçi"/>
    <s v="Türkiye"/>
  </r>
  <r>
    <s v="Q1"/>
    <x v="2"/>
    <x v="1"/>
    <s v="Kapalı"/>
    <s v="RED BULL GIDA DAĞITIM VE PAZARLAMA TİCARET LTD. ŞTİ"/>
    <s v="EH.02.001"/>
    <s v="EnRoute Panorama - Yazılım Bakımı, Yaşatma ve Merkezi Destek Hizmeti"/>
    <s v="Univera - Redbull"/>
    <x v="12"/>
    <s v="Enroute"/>
    <s v="Enroute"/>
    <n v="18752.599999999999"/>
    <s v="TRY"/>
    <n v="75"/>
    <s v="Yıl"/>
    <n v="1406445"/>
    <s v="TRY"/>
    <n v="0"/>
    <s v="TRY"/>
    <n v="1406445"/>
    <s v="TRY"/>
    <n v="1406445"/>
    <s v="TRY"/>
    <n v="1000005008"/>
    <m/>
    <m/>
    <s v="Redbull"/>
    <x v="0"/>
    <s v="Yenileme"/>
    <s v="Hizmet"/>
    <s v="Bakım ve Destek Hizmeti"/>
    <s v="Diğer"/>
    <x v="0"/>
    <x v="0"/>
    <s v="Yurt İçi"/>
    <s v="Türkiye"/>
  </r>
  <r>
    <s v="Q1"/>
    <x v="2"/>
    <x v="1"/>
    <s v="Kapalı"/>
    <s v="Sırmagrup İçecek San. ve Tic. A.Ş"/>
    <s v="EH.02.001"/>
    <s v="EnRoute Panorama - Yazılım Bakımı, Yaşatma ve Merkezi Destek Hizmeti"/>
    <s v="Univera - Danone Waters"/>
    <x v="12"/>
    <s v="Enroute"/>
    <s v="Enroute"/>
    <n v="648305.81999999995"/>
    <s v="TRY"/>
    <n v="1"/>
    <s v="Yıl"/>
    <n v="648305.81999999995"/>
    <s v="TRY"/>
    <n v="0"/>
    <s v="TRY"/>
    <n v="648305.81999999995"/>
    <s v="TRY"/>
    <n v="648305.81999999995"/>
    <s v="TRY"/>
    <n v="1000005159"/>
    <m/>
    <m/>
    <s v="Danone"/>
    <x v="0"/>
    <s v="Yenileme"/>
    <s v="Hizmet"/>
    <s v="Bakım ve Destek Hizmeti"/>
    <s v="Key Account"/>
    <x v="0"/>
    <x v="0"/>
    <s v="Yurt İçi"/>
    <s v="Türkiye"/>
  </r>
  <r>
    <s v="Q1"/>
    <x v="2"/>
    <x v="1"/>
    <s v="Kapalı"/>
    <s v="Şölen Çikolata Gıda Sanayi Ve Ticaret A. Ş."/>
    <s v="EH.02.001"/>
    <s v="EnRoute Panorama - Yazılım Bakımı, Yaşatma ve Merkezi Destek Hizmeti"/>
    <s v="Univera - Şölen"/>
    <x v="19"/>
    <s v="Enroute"/>
    <s v="Enroute"/>
    <n v="200385.9"/>
    <s v="TRY"/>
    <n v="1"/>
    <s v="Yıl"/>
    <n v="200385.9"/>
    <s v="TRY"/>
    <n v="0"/>
    <s v="TRY"/>
    <n v="200385.9"/>
    <s v="TRY"/>
    <n v="200385.9"/>
    <s v="TRY"/>
    <n v="1000005054"/>
    <m/>
    <m/>
    <s v="Şölen"/>
    <x v="0"/>
    <s v="Yenileme"/>
    <s v="Hizmet"/>
    <s v="Bakım ve Destek Hizmeti"/>
    <s v="Key Account"/>
    <x v="0"/>
    <x v="0"/>
    <s v="Yurt İçi"/>
    <s v="Türkiye"/>
  </r>
  <r>
    <s v="Q1"/>
    <x v="2"/>
    <x v="1"/>
    <s v="Kapalı"/>
    <s v="Şölen Çikolata Gıda Sanayi Ve Ticaret A. Ş."/>
    <s v="EH.02.001"/>
    <s v="EnRoute Panorama - Yazılım Bakımı, Yaşatma ve Merkezi Destek Hizmeti"/>
    <s v="Univera - Şölen"/>
    <x v="19"/>
    <s v="Enroute"/>
    <s v="Enroute"/>
    <n v="413422.4"/>
    <s v="TRY"/>
    <n v="1"/>
    <s v="Yıl"/>
    <n v="413422.4"/>
    <s v="TRY"/>
    <n v="0"/>
    <s v="TRY"/>
    <n v="413422.4"/>
    <s v="TRY"/>
    <n v="413422.4"/>
    <s v="TRY"/>
    <n v="1000005056"/>
    <m/>
    <m/>
    <s v="Şölen"/>
    <x v="0"/>
    <s v="Yenileme"/>
    <s v="Hizmet"/>
    <s v="Bakım ve Destek Hizmeti"/>
    <s v="Key Account"/>
    <x v="0"/>
    <x v="0"/>
    <s v="Yurt İçi"/>
    <s v="Türkiye"/>
  </r>
  <r>
    <s v="Q1"/>
    <x v="2"/>
    <x v="1"/>
    <s v="Kapalı"/>
    <s v="Şölen Çikolata Gıda Sanayi Ve Ticaret A. Ş."/>
    <s v="EH.02.001"/>
    <s v="EnRoute Panorama - Yazılım Bakımı, Yaşatma ve Merkezi Destek Hizmeti"/>
    <s v="Univera - Şölen"/>
    <x v="19"/>
    <s v="Enroute"/>
    <s v="Enroute"/>
    <n v="557869.49"/>
    <s v="TRY"/>
    <n v="1"/>
    <s v="Yıl"/>
    <n v="557869.49"/>
    <s v="TRY"/>
    <n v="0"/>
    <s v="TRY"/>
    <n v="557869.49"/>
    <s v="TRY"/>
    <n v="557869.49"/>
    <s v="TRY"/>
    <n v="1000005054"/>
    <m/>
    <m/>
    <s v="Şölen"/>
    <x v="0"/>
    <s v="Yenileme"/>
    <s v="Hizmet"/>
    <s v="Bakım ve Destek Hizmeti"/>
    <s v="Key Account"/>
    <x v="0"/>
    <x v="0"/>
    <s v="Yurt İçi"/>
    <s v="Türkiye"/>
  </r>
  <r>
    <s v="Q1"/>
    <x v="2"/>
    <x v="1"/>
    <s v="Kapalı"/>
    <s v="Şölen Çikolata Gıda Sanayi Ve Ticaret A. Ş."/>
    <s v="EH.02.001"/>
    <s v="EnRoute Panorama - Yazılım Bakımı, Yaşatma ve Merkezi Destek Hizmeti"/>
    <s v="Univera - Şölen"/>
    <x v="19"/>
    <s v="Enroute"/>
    <s v="Enroute"/>
    <n v="148494"/>
    <s v="TRY"/>
    <n v="1"/>
    <s v="Yıl"/>
    <n v="148494"/>
    <s v="TRY"/>
    <n v="0"/>
    <s v="TRY"/>
    <n v="148494"/>
    <s v="TRY"/>
    <n v="148494"/>
    <s v="TRY"/>
    <n v="1000005056"/>
    <m/>
    <m/>
    <s v="Şölen"/>
    <x v="0"/>
    <s v="Yenileme"/>
    <s v="Hizmet"/>
    <s v="Bakım ve Destek Hizmeti"/>
    <s v="Key Account"/>
    <x v="0"/>
    <x v="0"/>
    <s v="Yurt İçi"/>
    <s v="Türkiye"/>
  </r>
  <r>
    <s v="Q1"/>
    <x v="2"/>
    <x v="1"/>
    <s v="Kapalı"/>
    <s v="KENT GIDA MADDELERİ SAN VE TİC.AŞ."/>
    <s v="EH.06.001"/>
    <s v="EnRoute Panorama - Hosting Hizmeti"/>
    <s v="Univera - Kent Gıda"/>
    <x v="12"/>
    <s v="Hosting"/>
    <s v="Enroute"/>
    <n v="187173.38"/>
    <s v="TRY"/>
    <n v="1"/>
    <s v="Yıl"/>
    <n v="187173.38"/>
    <s v="TRY"/>
    <n v="0"/>
    <s v="TRY"/>
    <n v="187173.38"/>
    <s v="TRY"/>
    <n v="187173.38"/>
    <s v="TRY"/>
    <n v="1000005146"/>
    <m/>
    <m/>
    <s v="Mondelez"/>
    <x v="0"/>
    <s v="Yenileme"/>
    <s v="Hizmet"/>
    <s v="Hosting"/>
    <s v="Key Account"/>
    <x v="0"/>
    <x v="0"/>
    <s v="Yurt İçi"/>
    <s v="Türkiye"/>
  </r>
  <r>
    <s v="Q1"/>
    <x v="2"/>
    <x v="1"/>
    <s v="Kapalı"/>
    <s v="KENT GIDA MADDELERİ SAN VE TİC.AŞ."/>
    <s v="EH.06.001"/>
    <s v="EnRoute Panorama - Hosting Hizmeti"/>
    <s v="Univera - Kent Gıda"/>
    <x v="12"/>
    <s v="Hosting"/>
    <s v="Enroute"/>
    <n v="187173.38"/>
    <s v="TRY"/>
    <n v="1"/>
    <s v="Yıl"/>
    <n v="187173.38"/>
    <s v="TRY"/>
    <n v="0"/>
    <s v="TRY"/>
    <n v="187173.38"/>
    <s v="TRY"/>
    <n v="187173.38"/>
    <s v="TRY"/>
    <n v="1000005145"/>
    <m/>
    <m/>
    <s v="Mondelez"/>
    <x v="0"/>
    <s v="Yenileme"/>
    <s v="Hizmet"/>
    <s v="Hosting"/>
    <s v="Key Account"/>
    <x v="0"/>
    <x v="0"/>
    <s v="Yurt İçi"/>
    <s v="Türkiye"/>
  </r>
  <r>
    <s v="Q1"/>
    <x v="2"/>
    <x v="1"/>
    <s v="Kapalı"/>
    <s v="KENT GIDA MADDELERİ SAN VE TİC.AŞ."/>
    <s v="EH.06.001"/>
    <s v="EnRoute Panorama - Hosting Hizmeti"/>
    <s v="Univera - Kent Gıda"/>
    <x v="12"/>
    <s v="Hosting"/>
    <s v="Enroute"/>
    <n v="187173.38"/>
    <s v="TRY"/>
    <n v="1"/>
    <s v="Yıl"/>
    <n v="187173.38"/>
    <s v="TRY"/>
    <n v="0"/>
    <s v="TRY"/>
    <n v="187173.38"/>
    <s v="TRY"/>
    <n v="187173.38"/>
    <s v="TRY"/>
    <n v="1000005144"/>
    <m/>
    <m/>
    <s v="Mondelez"/>
    <x v="0"/>
    <s v="Yenileme"/>
    <s v="Hizmet"/>
    <s v="Hosting"/>
    <s v="Key Account"/>
    <x v="0"/>
    <x v="0"/>
    <s v="Yurt İçi"/>
    <s v="Türkiye"/>
  </r>
  <r>
    <s v="Q1"/>
    <x v="2"/>
    <x v="1"/>
    <s v="Kapalı"/>
    <s v="RED BULL GIDA DAĞITIM VE PAZARLAMA TİCARET LTD. ŞTİ"/>
    <s v="EH.06.001"/>
    <s v="EnRoute Panorama - Hosting Hizmeti"/>
    <s v="Univera - Redbull"/>
    <x v="12"/>
    <s v="Hosting"/>
    <s v="Enroute"/>
    <n v="165717.42000000001"/>
    <s v="TRY"/>
    <n v="12"/>
    <s v="Yıl"/>
    <n v="1988609.04"/>
    <s v="TRY"/>
    <n v="0"/>
    <s v="TRY"/>
    <n v="1988609.04"/>
    <s v="TRY"/>
    <n v="1988609.04"/>
    <s v="TRY"/>
    <n v="1000005009"/>
    <m/>
    <m/>
    <s v="Redbull"/>
    <x v="0"/>
    <s v="Yenileme"/>
    <s v="Hizmet"/>
    <s v="Hosting"/>
    <s v="Diğer"/>
    <x v="0"/>
    <x v="0"/>
    <s v="Yurt İçi"/>
    <s v="Türkiye"/>
  </r>
  <r>
    <s v="Q1"/>
    <x v="2"/>
    <x v="1"/>
    <s v="Kapalı"/>
    <s v="Danone Tikveşli Gıda ve İçecek San.Ve Tic.A.Ş."/>
    <s v="EH.03.001"/>
    <s v="EnRoute Panorama - Çağrı Merkezi Hizmeti (MSD)"/>
    <s v="Univera - Danone Tikveşli"/>
    <x v="12"/>
    <s v="Enroute"/>
    <s v="Enroute"/>
    <n v="11466.28"/>
    <s v="TRY"/>
    <n v="83"/>
    <s v="Yıl"/>
    <n v="951701.24"/>
    <s v="TRY"/>
    <n v="0"/>
    <s v="TRY"/>
    <n v="951701.24"/>
    <s v="TRY"/>
    <n v="951701.24"/>
    <s v="TRY"/>
    <n v="1000005158"/>
    <m/>
    <m/>
    <s v="Danone"/>
    <x v="0"/>
    <s v="Yenileme"/>
    <s v="Hizmet"/>
    <s v="Çağrı Merkezi"/>
    <s v="Key Account"/>
    <x v="0"/>
    <x v="0"/>
    <s v="Yurt İçi"/>
    <s v="Türkiye"/>
  </r>
  <r>
    <s v="Q1"/>
    <x v="2"/>
    <x v="1"/>
    <s v="Kapalı"/>
    <s v="KENT GIDA MADDELERİ SAN VE TİC.AŞ."/>
    <s v="EH.03.001"/>
    <s v="EnRoute Panorama - Çağrı Merkezi Hizmeti (MSD)"/>
    <s v="Univera - Kent Gıda"/>
    <x v="12"/>
    <s v="Enroute"/>
    <s v="Enroute"/>
    <n v="50400"/>
    <s v="TRY"/>
    <n v="1"/>
    <s v="Yıl"/>
    <n v="50400"/>
    <s v="TRY"/>
    <n v="0"/>
    <s v="TRY"/>
    <n v="50400"/>
    <s v="TRY"/>
    <n v="50400"/>
    <s v="TRY"/>
    <n v="1000005142"/>
    <m/>
    <m/>
    <s v="Mondelez"/>
    <x v="0"/>
    <s v="Yenileme"/>
    <s v="Hizmet"/>
    <s v="Çağrı Merkezi"/>
    <s v="Key Account"/>
    <x v="0"/>
    <x v="0"/>
    <s v="Yurt İçi"/>
    <s v="Türkiye"/>
  </r>
  <r>
    <s v="Q1"/>
    <x v="2"/>
    <x v="1"/>
    <s v="Kapalı"/>
    <s v="KENT GIDA MADDELERİ SAN VE TİC.AŞ."/>
    <s v="EH.03.001"/>
    <s v="EnRoute Panorama - Çağrı Merkezi Hizmeti (MSD)"/>
    <s v="Univera - Kent Gıda"/>
    <x v="12"/>
    <s v="Enroute"/>
    <s v="Enroute"/>
    <n v="34604.97"/>
    <s v="TRY"/>
    <n v="36"/>
    <s v="Yıl"/>
    <n v="1245778.92"/>
    <s v="TRY"/>
    <n v="0"/>
    <s v="TRY"/>
    <n v="1245778.92"/>
    <s v="TRY"/>
    <n v="1245778.92"/>
    <s v="TRY"/>
    <n v="1000005142"/>
    <m/>
    <m/>
    <s v="Mondelez"/>
    <x v="0"/>
    <s v="Yenileme"/>
    <s v="Hizmet"/>
    <s v="Çağrı Merkezi"/>
    <s v="Key Account"/>
    <x v="0"/>
    <x v="0"/>
    <s v="Yurt İçi"/>
    <s v="Türkiye"/>
  </r>
  <r>
    <s v="Q1"/>
    <x v="2"/>
    <x v="1"/>
    <s v="Kapalı"/>
    <s v="KÜRESEL TEDARİK VE TİCARET ANONİM ŞİRKETİ"/>
    <s v="EH.03.001"/>
    <s v="EnRoute Panorama - Çağrı Merkezi Hizmeti (MSD)"/>
    <s v="Univera - Küresel Tedarik"/>
    <x v="19"/>
    <s v="Enroute"/>
    <s v="Enroute"/>
    <n v="18518.52"/>
    <s v="TRY"/>
    <n v="3"/>
    <s v="Yıl"/>
    <n v="55555.56"/>
    <s v="TRY"/>
    <n v="0"/>
    <s v="TRY"/>
    <n v="55555.56"/>
    <s v="TRY"/>
    <n v="55555.56"/>
    <s v="TRY"/>
    <n v="1000005095"/>
    <m/>
    <m/>
    <s v="Küresel Tedarik"/>
    <x v="0"/>
    <s v="Yenileme"/>
    <s v="Hizmet"/>
    <s v="Çağrı Merkezi"/>
    <s v="Diğer"/>
    <x v="0"/>
    <x v="0"/>
    <s v="Yurt İçi"/>
    <s v="Türkiye"/>
  </r>
  <r>
    <s v="Q1"/>
    <x v="2"/>
    <x v="1"/>
    <s v="Kapalı"/>
    <s v="RED BULL GIDA DAĞITIM VE PAZARLAMA TİCARET LTD. ŞTİ"/>
    <s v="EH.03.001"/>
    <s v="EnRoute Panorama - Çağrı Merkezi Hizmeti (MSD)"/>
    <s v="Univera - Redbull"/>
    <x v="12"/>
    <s v="Enroute"/>
    <s v="Enroute"/>
    <n v="21910.71"/>
    <s v="TRY"/>
    <n v="75"/>
    <s v="Yıl"/>
    <n v="1643303.25"/>
    <s v="TRY"/>
    <n v="0"/>
    <s v="TRY"/>
    <n v="1643303.25"/>
    <s v="TRY"/>
    <n v="1643303.25"/>
    <s v="TRY"/>
    <n v="1000005008"/>
    <m/>
    <m/>
    <s v="Redbull"/>
    <x v="0"/>
    <s v="Yenileme"/>
    <s v="Hizmet"/>
    <s v="Çağrı Merkezi"/>
    <s v="Diğer"/>
    <x v="0"/>
    <x v="0"/>
    <s v="Yurt İçi"/>
    <s v="Türkiye"/>
  </r>
  <r>
    <s v="Q1"/>
    <x v="2"/>
    <x v="1"/>
    <s v="Kapalı"/>
    <s v="Sırmagrup İçecek San. ve Tic. A.Ş"/>
    <s v="EH.03.001"/>
    <s v="EnRoute Panorama - Çağrı Merkezi Hizmeti (MSD)"/>
    <s v="Univera - Danone Waters"/>
    <x v="12"/>
    <s v="Enroute"/>
    <s v="Enroute"/>
    <n v="14423.6"/>
    <s v="TRY"/>
    <n v="106"/>
    <s v="Yıl"/>
    <n v="1528901.6"/>
    <s v="TRY"/>
    <n v="0"/>
    <s v="TRY"/>
    <n v="1528901.6"/>
    <s v="TRY"/>
    <n v="1528901.6"/>
    <s v="TRY"/>
    <n v="1000005159"/>
    <m/>
    <m/>
    <s v="Danone"/>
    <x v="0"/>
    <s v="Yenileme"/>
    <s v="Hizmet"/>
    <s v="Çağrı Merkezi"/>
    <s v="Key Account"/>
    <x v="0"/>
    <x v="0"/>
    <s v="Yurt İçi"/>
    <s v="Türkiye"/>
  </r>
  <r>
    <s v="Q1"/>
    <x v="2"/>
    <x v="1"/>
    <s v="Kapalı"/>
    <s v="RED BULL GIDA DAĞITIM VE PAZARLAMA TİCARET LTD. ŞTİ"/>
    <s v="EY.04.007"/>
    <s v="EnRoute Panorama - Asset Tracker - Demirbaş Takip Modül Lisansı"/>
    <s v="Univera - Redbull"/>
    <x v="12"/>
    <s v="Enroute"/>
    <s v="Enroute"/>
    <n v="200727.65"/>
    <s v="TRY"/>
    <n v="1"/>
    <s v="Adet"/>
    <n v="200727.65"/>
    <s v="TRY"/>
    <n v="0"/>
    <s v="TRY"/>
    <n v="200727.65"/>
    <s v="TRY"/>
    <n v="200727.65"/>
    <s v="TRY"/>
    <n v="1000005008"/>
    <m/>
    <m/>
    <s v="Redbull"/>
    <x v="0"/>
    <s v="Yenileme"/>
    <s v="Lisans"/>
    <s v="Lisans Satışı"/>
    <s v="Diğer"/>
    <x v="0"/>
    <x v="0"/>
    <s v="Yurt İçi"/>
    <s v="Türkiye"/>
  </r>
  <r>
    <s v="Q1"/>
    <x v="2"/>
    <x v="1"/>
    <s v="Kapalı"/>
    <s v="ERBAK - ULUDAĞ PAZARLAMA SATIŞ VE DAĞITIM ANONİM ŞİRKETİ"/>
    <s v="EH.02.009"/>
    <s v="ENROUTE P ASSET TRACKER DEMİRBAŞ YAZ. BH"/>
    <s v="Univera - Uludağ İçecek"/>
    <x v="19"/>
    <s v="Enroute"/>
    <s v="Enterprise"/>
    <n v="72153.990000000005"/>
    <s v="TRY"/>
    <n v="-1"/>
    <s v="Adet"/>
    <n v="72153.990000000005"/>
    <s v="TRY"/>
    <n v="0"/>
    <s v="TRY"/>
    <n v="-72153.990000000005"/>
    <s v="TRY"/>
    <n v="72153.990000000005"/>
    <s v="TRY"/>
    <n v="1000003994"/>
    <m/>
    <m/>
    <s v="Uludağ İçecek"/>
    <x v="0"/>
    <s v="Yenileme"/>
    <s v="Hizmet"/>
    <s v="Bakım ve Destek Hizmeti"/>
    <s v="Key Account"/>
    <x v="0"/>
    <x v="0"/>
    <s v="Yurt İçi"/>
    <s v="Türkiye"/>
  </r>
  <r>
    <s v="Q1"/>
    <x v="2"/>
    <x v="1"/>
    <s v="Kapalı"/>
    <s v="EDM BİLİŞİM SİSTEMLERİ VE DANIŞMANLIK HİZMETLERİ A.Ş."/>
    <s v="EY.04.014"/>
    <s v="EnRoute - E-Dönüşüm Lisans Komisyonu"/>
    <s v="Univera Kontör Satışı"/>
    <x v="23"/>
    <s v="E-Dönüşüm"/>
    <s v="E-Dönüşüm"/>
    <n v="9912"/>
    <s v="TRY"/>
    <n v="1"/>
    <s v="Adet"/>
    <n v="9912"/>
    <s v="TRY"/>
    <n v="0"/>
    <s v="TRY"/>
    <n v="9912"/>
    <s v="TRY"/>
    <n v="9912"/>
    <s v="TRY"/>
    <n v="1000005010"/>
    <m/>
    <m/>
    <s v="EDM Bilişim"/>
    <x v="0"/>
    <s v="Yeni Satış"/>
    <s v="Komisyon"/>
    <s v="Lisans Satışı"/>
    <s v="Diğer"/>
    <x v="1"/>
    <x v="6"/>
    <s v="Yurt İçi"/>
    <s v="Türkiye"/>
  </r>
  <r>
    <s v="Q1"/>
    <x v="2"/>
    <x v="1"/>
    <s v="Kapalı"/>
    <s v="RED BULL GIDA DAĞITIM VE PAZARLAMA TİCARET LTD. ŞTİ"/>
    <s v="CDH.02.001"/>
    <s v="Calldesk Panorama - Yazılım Bakımı Hizmeti"/>
    <s v="Univera - Redbull"/>
    <x v="12"/>
    <s v="ServiceCore"/>
    <s v="ServiceCore"/>
    <n v="120337.12"/>
    <s v="TRY"/>
    <n v="1"/>
    <s v="Yıl"/>
    <n v="120337.12"/>
    <s v="TRY"/>
    <n v="0"/>
    <s v="TRY"/>
    <n v="120337.12"/>
    <s v="TRY"/>
    <n v="120337.12"/>
    <s v="TRY"/>
    <n v="1000005008"/>
    <m/>
    <m/>
    <s v="Redbull"/>
    <x v="0"/>
    <s v="Yenileme"/>
    <s v="Hizmet"/>
    <s v="Bakım ve Destek Hizmeti"/>
    <s v="Diğer"/>
    <x v="0"/>
    <x v="0"/>
    <s v="Yurt İçi"/>
    <s v="Türkiye"/>
  </r>
  <r>
    <s v="Q1"/>
    <x v="2"/>
    <x v="2"/>
    <s v="Kapalı"/>
    <s v="RECKITT BENCKİSER TEMİZLİK MALZEMESİ SAN. VE TİC. A.Ş."/>
    <s v="EH.02.014"/>
    <s v="ENROUTE PANORAMA BUSİNESS ANALYTİCS (QSENSE) KULLANICI LİSANSI BAKIMI"/>
    <s v="Univera - Reckitt Benckiser"/>
    <x v="19"/>
    <s v="Enroute"/>
    <s v="QLIK"/>
    <n v="98780.6"/>
    <s v="TRY"/>
    <n v="-1"/>
    <s v="Ay"/>
    <n v="-98780.6"/>
    <s v="TRY"/>
    <n v="0"/>
    <s v="TRY"/>
    <n v="-98780.6"/>
    <s v="TRY"/>
    <n v="-98780.6"/>
    <s v="TRY"/>
    <n v="1000003004"/>
    <m/>
    <m/>
    <s v="R. Benckiser"/>
    <x v="0"/>
    <s v="Yenileme"/>
    <s v="Hizmet"/>
    <s v="Bakım ve Destek Hizmeti"/>
    <s v="Diğer"/>
    <x v="0"/>
    <x v="0"/>
    <s v="Yurt İçi"/>
    <s v="Türkiye"/>
  </r>
  <r>
    <s v="Q1"/>
    <x v="2"/>
    <x v="2"/>
    <s v="Kapalı"/>
    <s v="Karacasulu Gıda ve Tarım Ürünleri San. ve Tic. Ltd. Şti."/>
    <s v="UH.01.002"/>
    <s v="Unidox Kontör"/>
    <s v="Univera Kontör Satışı"/>
    <x v="23"/>
    <s v="E-Dönüşüm"/>
    <s v="Unidox"/>
    <n v="4.78"/>
    <s v="TRY"/>
    <n v="10000"/>
    <s v="Adet"/>
    <n v="47800"/>
    <s v="TRY"/>
    <n v="7800"/>
    <s v="TRY"/>
    <n v="40000"/>
    <s v="TRY"/>
    <n v="40000"/>
    <s v="TRY"/>
    <n v="1000004972"/>
    <m/>
    <m/>
    <s v="Karacasulu Gıda"/>
    <x v="3"/>
    <s v="Yeni Satış"/>
    <s v="Kontor"/>
    <s v="Kontor Satışı"/>
    <s v="Diğer"/>
    <x v="0"/>
    <x v="0"/>
    <s v="Yurt İçi"/>
    <s v="Türkiye"/>
  </r>
  <r>
    <s v="Q1"/>
    <x v="2"/>
    <x v="2"/>
    <s v="Kapalı"/>
    <s v="RECKITT BENCKİSER TEMİZLİK MALZEMESİ SAN. VE TİC. A.Ş."/>
    <s v="EH.02.014"/>
    <s v="ENROUTE PANORAMA BUSİNESS ANALYTİCS (QSENSE) KULLANICI LİSANSI BAKIMI"/>
    <s v="Univera - Reckitt Benckiser"/>
    <x v="19"/>
    <s v="Enroute"/>
    <s v="QLIK"/>
    <n v="98780.6"/>
    <s v="TRY"/>
    <n v="1"/>
    <s v="Ay"/>
    <n v="98780.6"/>
    <s v="TRY"/>
    <n v="0"/>
    <s v="TRY"/>
    <n v="98780.6"/>
    <s v="TRY"/>
    <n v="98780.6"/>
    <s v="TRY"/>
    <n v="1000004970"/>
    <m/>
    <m/>
    <s v="R. Benckiser"/>
    <x v="0"/>
    <s v="Yenileme"/>
    <s v="Hizmet"/>
    <s v="Bakım ve Destek Hizmeti"/>
    <s v="Diğer"/>
    <x v="0"/>
    <x v="0"/>
    <s v="Yurt İçi"/>
    <s v="Türkiye"/>
  </r>
  <r>
    <s v="Q1"/>
    <x v="2"/>
    <x v="2"/>
    <s v="Kapalı"/>
    <s v="KOROPLAST TEMİZLİK AMBALAJ ÜRÜNLERİ SAN. VE DIŞ TİC.A.Ş."/>
    <s v="EH.03.006"/>
    <s v="EnRoute Panorama - Uzaktan Kurulum ve Eğitim Hizmeti"/>
    <s v="Univera - Koroplast"/>
    <x v="19"/>
    <s v="Enroute"/>
    <s v="Enroute"/>
    <n v="10500"/>
    <s v="TRY"/>
    <n v="1"/>
    <s v="K/Gün"/>
    <n v="10500"/>
    <s v="TRY"/>
    <n v="0"/>
    <s v="TRY"/>
    <n v="10500"/>
    <s v="TRY"/>
    <n v="10500"/>
    <s v="TRY"/>
    <n v="1000004976"/>
    <m/>
    <m/>
    <s v="Koroplast"/>
    <x v="0"/>
    <s v="Yeni Satış"/>
    <s v="Hizmet"/>
    <s v="Kurulum ve Eğitim"/>
    <s v="Diğer"/>
    <x v="0"/>
    <x v="0"/>
    <s v="Yurt İçi"/>
    <s v="Türkiye"/>
  </r>
  <r>
    <s v="Q1"/>
    <x v="2"/>
    <x v="2"/>
    <s v="Kapalı"/>
    <s v="Aykanlar Gıda San. ve Tic. A.Ş"/>
    <s v="EH.03.006"/>
    <s v="EnRoute Panorama - Uzaktan Kurulum ve Eğitim Hizmeti"/>
    <s v="Univera - Koroplast"/>
    <x v="19"/>
    <s v="Enroute"/>
    <s v="Enroute"/>
    <n v="10500"/>
    <s v="TRY"/>
    <n v="1"/>
    <s v="K/Gün"/>
    <n v="10500"/>
    <s v="TRY"/>
    <n v="0"/>
    <s v="TRY"/>
    <n v="10500"/>
    <s v="TRY"/>
    <n v="10500"/>
    <s v="TRY"/>
    <n v="1000004975"/>
    <m/>
    <m/>
    <s v="Koroplast"/>
    <x v="3"/>
    <s v="Yeni Satış"/>
    <s v="Hizmet"/>
    <s v="Kurulum ve Eğitim"/>
    <s v="Diğer"/>
    <x v="0"/>
    <x v="0"/>
    <s v="Yurt İçi"/>
    <s v="Türkiye"/>
  </r>
  <r>
    <s v="Q1"/>
    <x v="2"/>
    <x v="2"/>
    <s v="Kapalı"/>
    <s v="Shell &amp; Turcas Petrol A.Ş."/>
    <s v="OH.02.002"/>
    <s v="Outsource Donanım Bakımı Hizmeti"/>
    <s v="Univera - Shell Bee"/>
    <x v="13"/>
    <s v="Enroute"/>
    <s v="Outsource - Hizmet"/>
    <n v="307725"/>
    <s v="TRY"/>
    <n v="1"/>
    <s v="Yıl"/>
    <n v="307725"/>
    <s v="TRY"/>
    <n v="0"/>
    <s v="TRY"/>
    <n v="307725"/>
    <s v="TRY"/>
    <n v="307725"/>
    <s v="TRY"/>
    <n v="1000004991"/>
    <m/>
    <m/>
    <s v="Shell"/>
    <x v="0"/>
    <s v="Yenileme"/>
    <s v="Hizmet"/>
    <s v="Bakım ve Destek Hizmeti"/>
    <s v="Diğer"/>
    <x v="0"/>
    <x v="0"/>
    <s v="Yurt İçi"/>
    <s v="Türkiye"/>
  </r>
  <r>
    <s v="Q1"/>
    <x v="2"/>
    <x v="2"/>
    <s v="Kapalı"/>
    <s v="KOROPLAST TEMİZLİK AMBALAJ ÜRÜNLERİ SAN. VE DIŞ TİC.A.Ş."/>
    <s v="EY.03.001"/>
    <s v="ENROUTE PANORAMA PAAS LİSANSI (KİRALAMA HİZMETİ)"/>
    <s v="Univera - Koroplast"/>
    <x v="19"/>
    <s v="Enroute"/>
    <s v="Enroute"/>
    <n v="123397.25"/>
    <s v="TRY"/>
    <n v="1"/>
    <s v="Adet"/>
    <n v="123397.25"/>
    <s v="TRY"/>
    <n v="0"/>
    <s v="TRY"/>
    <n v="123397.25"/>
    <s v="TRY"/>
    <n v="123397.25"/>
    <s v="TRY"/>
    <n v="1000004993"/>
    <m/>
    <m/>
    <s v="Koroplast"/>
    <x v="0"/>
    <s v="Yenileme"/>
    <s v="Lisans"/>
    <s v="Lisans Kiralama"/>
    <s v="Diğer"/>
    <x v="0"/>
    <x v="0"/>
    <s v="Yurt İçi"/>
    <s v="Türkiye"/>
  </r>
  <r>
    <s v="Q1"/>
    <x v="2"/>
    <x v="2"/>
    <s v="Kapalı"/>
    <s v="KOROPLAST TEMİZLİK AMBALAJ ÜRÜNLERİ SAN. VE DIŞ TİC.A.Ş."/>
    <s v="EH.05.001"/>
    <s v="EnRoute Panorama - Yazılım Geliştirme Hizmeti"/>
    <s v="Univera - Koroplast"/>
    <x v="19"/>
    <s v="Enroute"/>
    <s v="Enroute"/>
    <n v="24500"/>
    <s v="TRY"/>
    <n v="0.5"/>
    <s v="K/Gün"/>
    <n v="12250"/>
    <s v="TRY"/>
    <n v="0"/>
    <s v="TRY"/>
    <n v="12250"/>
    <s v="TRY"/>
    <n v="12250"/>
    <s v="TRY"/>
    <n v="1000005007"/>
    <m/>
    <m/>
    <s v="Koroplast"/>
    <x v="0"/>
    <s v="Yeni Satış"/>
    <s v="Hizmet"/>
    <s v="Yazılım Geliştirme"/>
    <s v="Diğer"/>
    <x v="0"/>
    <x v="0"/>
    <s v="Yurt İçi"/>
    <s v="Türkiye"/>
  </r>
  <r>
    <s v="Q1"/>
    <x v="2"/>
    <x v="2"/>
    <s v="Kapalı"/>
    <s v="PERNOD RICARD İSTANBUL İÇ VE DIŞ TİC. LTD. ŞTİ"/>
    <s v="EH.03.003"/>
    <s v="EnRoute Panorama - Uzman Destek Hizmeti"/>
    <s v="Univera - Pernod Ricard"/>
    <x v="13"/>
    <s v="Enroute"/>
    <s v="Enroute"/>
    <n v="200000"/>
    <s v="TRY"/>
    <n v="1"/>
    <s v="Ay"/>
    <n v="200000"/>
    <s v="TRY"/>
    <n v="0"/>
    <s v="TRY"/>
    <n v="200000"/>
    <s v="TRY"/>
    <n v="200000"/>
    <s v="TRY"/>
    <n v="1000004990"/>
    <m/>
    <m/>
    <s v="Pernod Ricard"/>
    <x v="0"/>
    <s v="Yenileme"/>
    <s v="Hizmet"/>
    <s v="Uzman Destek Hizmeti"/>
    <s v="Key Account"/>
    <x v="0"/>
    <x v="0"/>
    <s v="Yurt İçi"/>
    <s v="Türkiye"/>
  </r>
  <r>
    <s v="Q1"/>
    <x v="2"/>
    <x v="2"/>
    <s v="Kapalı"/>
    <s v="EFES KAZAKHSTAN JSC FE"/>
    <s v="EYS.02.033"/>
    <s v="EnRoute Panorama - Mobil Kullanıcı Lisansı"/>
    <s v="Univera - Efes Kazakistan"/>
    <x v="19"/>
    <s v="Enroute"/>
    <s v="Enroute"/>
    <n v="350"/>
    <s v="USD"/>
    <n v="20"/>
    <s v="Adet"/>
    <n v="7000"/>
    <s v="USD"/>
    <n v="0"/>
    <s v="USD"/>
    <n v="308210"/>
    <s v="TRY"/>
    <n v="308210"/>
    <s v="TRY"/>
    <n v="1000004984"/>
    <m/>
    <m/>
    <s v="Efes International"/>
    <x v="0"/>
    <s v="Yeni Satış"/>
    <s v="Lisans"/>
    <s v="Lisans Satışı"/>
    <s v="Diğer"/>
    <x v="0"/>
    <x v="0"/>
    <s v="Yurt Dışı"/>
    <s v="Kazakistan"/>
  </r>
  <r>
    <s v="Q1"/>
    <x v="2"/>
    <x v="2"/>
    <s v="Kapalı"/>
    <s v="DARDANEL DAĞITIM A.Ş."/>
    <s v="EH.06.001"/>
    <s v="EnRoute Panorama - Hosting Hizmeti"/>
    <s v="Univera - Dardanel"/>
    <x v="12"/>
    <s v="Hosting"/>
    <s v="Enroute"/>
    <n v="112060.16"/>
    <s v="TRY"/>
    <n v="1"/>
    <s v="Yıl"/>
    <n v="112060.16"/>
    <s v="TRY"/>
    <n v="0"/>
    <s v="TRY"/>
    <n v="112060.16"/>
    <s v="TRY"/>
    <n v="112060.16"/>
    <s v="TRY"/>
    <n v="1000004994"/>
    <m/>
    <m/>
    <s v="Dardanel"/>
    <x v="0"/>
    <s v="Yenileme"/>
    <s v="Hizmet"/>
    <s v="Hosting"/>
    <s v="Diğer"/>
    <x v="0"/>
    <x v="0"/>
    <s v="Yurt İçi"/>
    <s v="Türkiye"/>
  </r>
  <r>
    <s v="Q1"/>
    <x v="2"/>
    <x v="2"/>
    <s v="Kapalı"/>
    <s v="La Lorraine Unlu Mamülleri Tic. San. A.Ş."/>
    <s v="EH.06.001"/>
    <s v="EnRoute Panorama - Hosting Hizmeti"/>
    <s v="Univera - La Lorraine"/>
    <x v="13"/>
    <s v="Hosting"/>
    <s v="Enroute"/>
    <n v="101643.52"/>
    <s v="TRY"/>
    <n v="1"/>
    <s v="Yıl"/>
    <n v="101643.52"/>
    <s v="TRY"/>
    <n v="0"/>
    <s v="TRY"/>
    <n v="101643.52"/>
    <s v="TRY"/>
    <n v="101643.52"/>
    <s v="TRY"/>
    <n v="1000004992"/>
    <m/>
    <m/>
    <s v="La Lorraine"/>
    <x v="0"/>
    <s v="Yenileme"/>
    <s v="Hizmet"/>
    <s v="Hosting"/>
    <s v="Diğer"/>
    <x v="0"/>
    <x v="0"/>
    <s v="Yurt İçi"/>
    <s v="Türkiye"/>
  </r>
  <r>
    <s v="Q1"/>
    <x v="2"/>
    <x v="2"/>
    <s v="Kapalı"/>
    <s v="PERNOD RICARD İSTANBUL İÇ VE DIŞ TİC. LTD. ŞTİ"/>
    <s v="EH.06.001"/>
    <s v="EnRoute Panorama - Hosting Hizmeti"/>
    <s v="Univera - Pernod Ricard"/>
    <x v="13"/>
    <s v="Hosting"/>
    <s v="Enroute"/>
    <n v="305232.42"/>
    <s v="TRY"/>
    <n v="1"/>
    <s v="Yıl"/>
    <n v="305232.42"/>
    <s v="TRY"/>
    <n v="0"/>
    <s v="TRY"/>
    <n v="305232.42"/>
    <s v="TRY"/>
    <n v="305232.42"/>
    <s v="TRY"/>
    <n v="1000004989"/>
    <m/>
    <m/>
    <s v="Pernod Ricard"/>
    <x v="0"/>
    <s v="Yenileme"/>
    <s v="Hizmet"/>
    <s v="Hosting"/>
    <s v="Key Account"/>
    <x v="0"/>
    <x v="0"/>
    <s v="Yurt İçi"/>
    <s v="Türkiye"/>
  </r>
  <r>
    <s v="Q1"/>
    <x v="2"/>
    <x v="2"/>
    <s v="Kapalı"/>
    <s v="PERRİGO KİŞİSEL BAKIM ÜRÜNLERİ SAN. VE TİC. LTD.ŞTİ"/>
    <s v="EH.06.001"/>
    <s v="EnRoute Panorama - Hosting Hizmeti"/>
    <s v="Univera - Omega Pharma"/>
    <x v="19"/>
    <s v="Hosting"/>
    <s v="Enroute"/>
    <n v="88887.32"/>
    <s v="TRY"/>
    <n v="1"/>
    <s v="Yıl"/>
    <n v="88887.32"/>
    <s v="TRY"/>
    <n v="0"/>
    <s v="TRY"/>
    <n v="88887.32"/>
    <s v="TRY"/>
    <n v="88887.32"/>
    <s v="TRY"/>
    <n v="1000004995"/>
    <m/>
    <m/>
    <s v="Perrigo"/>
    <x v="0"/>
    <s v="Yenileme"/>
    <s v="Hizmet"/>
    <s v="Hosting"/>
    <s v="Diğer"/>
    <x v="0"/>
    <x v="0"/>
    <s v="Yurt İçi"/>
    <s v="Türkiye"/>
  </r>
  <r>
    <s v="Q1"/>
    <x v="2"/>
    <x v="2"/>
    <s v="Kapalı"/>
    <s v="BEYAZ KAĞIT VE HİJYENİK TEMİZLİK ÜRÜNLERİ SAN.TİC.A.Ş."/>
    <s v="EH.06.001"/>
    <s v="EnRoute Panorama - Hosting Hizmeti"/>
    <s v="Univera - Beyaz Kağıt"/>
    <x v="13"/>
    <s v="Hosting"/>
    <s v="Enroute"/>
    <n v="40000"/>
    <s v="TRY"/>
    <n v="1"/>
    <s v="Yıl"/>
    <n v="40000"/>
    <s v="TRY"/>
    <n v="0"/>
    <s v="TRY"/>
    <n v="40000"/>
    <s v="TRY"/>
    <n v="40000"/>
    <s v="TRY"/>
    <n v="1000004996"/>
    <m/>
    <m/>
    <s v="Beyaz Kağıt"/>
    <x v="3"/>
    <s v="Yeni Satış"/>
    <s v="Hizmet"/>
    <s v="Hosting"/>
    <s v="Diğer"/>
    <x v="0"/>
    <x v="0"/>
    <s v="Yurt İçi"/>
    <s v="Türkiye"/>
  </r>
  <r>
    <s v="Q1"/>
    <x v="2"/>
    <x v="2"/>
    <s v="Kapalı"/>
    <s v="MATRIKS BİLGİSAYAR SİSTEMLERİ LTD.ŞTİ"/>
    <s v="UH.01.002"/>
    <s v="Unidox Kontör"/>
    <s v="Univera - Kanal"/>
    <x v="20"/>
    <s v="E-Dönüşüm"/>
    <s v="Unidox"/>
    <n v="3.29"/>
    <s v="TRY"/>
    <n v="25000"/>
    <s v="Adet"/>
    <n v="82250"/>
    <s v="TRY"/>
    <n v="20562"/>
    <s v="TRY"/>
    <n v="61687.5"/>
    <s v="TRY"/>
    <n v="61687.5"/>
    <s v="TRY"/>
    <n v="1000005059"/>
    <m/>
    <m/>
    <s v="Matriks"/>
    <x v="0"/>
    <s v="Yeni Satış"/>
    <s v="Kontor"/>
    <s v="Kontor Satışı"/>
    <s v="Diğer"/>
    <x v="1"/>
    <x v="2"/>
    <s v="Yurt İçi"/>
    <s v="Türkiye"/>
  </r>
  <r>
    <s v="Q1"/>
    <x v="2"/>
    <x v="2"/>
    <s v="Kapalı"/>
    <s v="Websis Yazılım ve Bilgisayar"/>
    <s v="UH.01.002"/>
    <s v="Unidox Kontör"/>
    <s v="Univera - Kanal"/>
    <x v="20"/>
    <s v="E-Dönüşüm"/>
    <s v="Unidox"/>
    <n v="9.5"/>
    <s v="TRY"/>
    <n v="2000"/>
    <s v="Adet"/>
    <n v="19004"/>
    <s v="TRY"/>
    <n v="4751"/>
    <s v="TRY"/>
    <n v="14253"/>
    <s v="TRY"/>
    <n v="14253"/>
    <s v="TRY"/>
    <n v="1000005066"/>
    <m/>
    <m/>
    <s v="Websis"/>
    <x v="0"/>
    <s v="Yeni Satış"/>
    <s v="Kontor"/>
    <s v="Kontor Satışı"/>
    <s v="Diğer"/>
    <x v="1"/>
    <x v="10"/>
    <s v="Yurt İçi"/>
    <s v="Türkiye"/>
  </r>
  <r>
    <s v="Q1"/>
    <x v="2"/>
    <x v="2"/>
    <s v="Kapalı"/>
    <s v="GER-PA GIDA PAZARLAMA TAAHHÜT TİCARET VE SANAYİ LİMİTED ŞİRKETİ"/>
    <s v="UH.01.002"/>
    <s v="Unidox Kontör"/>
    <s v="Univera Kontör Satışı"/>
    <x v="23"/>
    <s v="E-Dönüşüm"/>
    <s v="Unidox"/>
    <n v="8.34"/>
    <s v="TRY"/>
    <n v="1000"/>
    <s v="Adet"/>
    <n v="8340"/>
    <s v="TRY"/>
    <n v="0"/>
    <s v="TRY"/>
    <n v="8340"/>
    <s v="TRY"/>
    <n v="8340"/>
    <s v="TRY"/>
    <n v="1000005057"/>
    <m/>
    <m/>
    <s v="Ger-Pa"/>
    <x v="3"/>
    <s v="Yeni Satış"/>
    <s v="Kontor"/>
    <s v="Kontor Satışı"/>
    <s v="Diğer"/>
    <x v="0"/>
    <x v="0"/>
    <s v="Yurt İçi"/>
    <s v="Türkiye"/>
  </r>
  <r>
    <s v="Q1"/>
    <x v="2"/>
    <x v="2"/>
    <s v="Kapalı"/>
    <s v="ÖZGÖRKEY OTOMOTİV TURİZM GIDA SANAYİ VE TİCARET ANONİM ŞİRKETİ"/>
    <s v="SH.05.001"/>
    <s v="StokBar Panorama - Yazılım Geliştirme Hizmeti"/>
    <s v="Univera - Özgörkey"/>
    <x v="19"/>
    <s v="Stokbar"/>
    <s v="Stokbar"/>
    <n v="6074.64"/>
    <s v="TRY"/>
    <n v="20"/>
    <s v="K/Gün"/>
    <n v="121492.8"/>
    <s v="TRY"/>
    <n v="0"/>
    <s v="TRY"/>
    <n v="121492.8"/>
    <s v="TRY"/>
    <n v="121492.8"/>
    <s v="TRY"/>
    <n v="1000005065"/>
    <m/>
    <m/>
    <s v="Özgörkey"/>
    <x v="0"/>
    <s v="Yeni Satış"/>
    <s v="Hizmet"/>
    <s v="Yazılım Geliştirme"/>
    <s v="Diğer"/>
    <x v="0"/>
    <x v="0"/>
    <s v="Yurt İçi"/>
    <s v="Türkiye"/>
  </r>
  <r>
    <s v="Q1"/>
    <x v="2"/>
    <x v="2"/>
    <s v="Kapalı"/>
    <s v="Mey İçki Sanayi ve Ticaret A.Ş."/>
    <s v="EH.03.003"/>
    <s v="EnRoute Panorama - Uzman Destek Hizmeti"/>
    <s v="Univera - Mey İçki"/>
    <x v="18"/>
    <s v="Enroute"/>
    <s v="Enroute"/>
    <n v="180000"/>
    <s v="TRY"/>
    <n v="1"/>
    <s v="Ay"/>
    <n v="180000"/>
    <s v="TRY"/>
    <n v="0"/>
    <s v="TRY"/>
    <n v="180000"/>
    <s v="TRY"/>
    <n v="180000"/>
    <s v="TRY"/>
    <n v="1000005050"/>
    <m/>
    <m/>
    <s v="Mey İçki"/>
    <x v="0"/>
    <s v="Yenileme"/>
    <s v="Hizmet"/>
    <s v="Uzman Destek Hizmeti"/>
    <s v="Key Account"/>
    <x v="0"/>
    <x v="0"/>
    <s v="Yurt İçi"/>
    <s v="Türkiye"/>
  </r>
  <r>
    <s v="Q1"/>
    <x v="2"/>
    <x v="2"/>
    <s v="Kapalı"/>
    <s v="RA PAZARLAMA LTD. ŞTİ"/>
    <s v="EH.03.006"/>
    <s v="EnRoute Panorama - Uzaktan Kurulum ve Eğitim Hizmeti"/>
    <s v="Univera - Hobby-Ra Pazarlama"/>
    <x v="19"/>
    <s v="Enroute"/>
    <s v="Enroute"/>
    <n v="10956.6"/>
    <s v="TRY"/>
    <n v="2"/>
    <s v="K/Gün"/>
    <n v="21913.200000000001"/>
    <s v="TRY"/>
    <n v="0"/>
    <s v="TRY"/>
    <n v="21913.200000000001"/>
    <s v="TRY"/>
    <n v="21913.200000000001"/>
    <s v="TRY"/>
    <n v="1000005063"/>
    <m/>
    <m/>
    <s v="Hobby"/>
    <x v="0"/>
    <s v="Yeni Satış"/>
    <s v="Hizmet"/>
    <s v="Kurulum ve Eğitim"/>
    <s v="Diğer"/>
    <x v="0"/>
    <x v="0"/>
    <s v="Yurt İçi"/>
    <s v="Türkiye"/>
  </r>
  <r>
    <s v="Q1"/>
    <x v="2"/>
    <x v="2"/>
    <s v="Kapalı"/>
    <s v="Mey İçki Sanayi ve Ticaret A.Ş."/>
    <s v="EH.06.001"/>
    <s v="EnRoute Panorama - Hosting Hizmeti"/>
    <s v="Univera - Mey İçki"/>
    <x v="13"/>
    <s v="Hosting"/>
    <s v="Enroute"/>
    <n v="389007"/>
    <s v="TRY"/>
    <n v="1"/>
    <s v="Yıl"/>
    <n v="389007"/>
    <s v="TRY"/>
    <n v="0"/>
    <s v="TRY"/>
    <n v="389007"/>
    <s v="TRY"/>
    <n v="389007"/>
    <s v="TRY"/>
    <n v="1000005051"/>
    <m/>
    <m/>
    <s v="Mey İçki"/>
    <x v="0"/>
    <s v="Yenileme"/>
    <s v="Hizmet"/>
    <s v="Hosting"/>
    <s v="Key Account"/>
    <x v="0"/>
    <x v="0"/>
    <s v="Yurt İçi"/>
    <s v="Türkiye"/>
  </r>
  <r>
    <s v="Q1"/>
    <x v="2"/>
    <x v="2"/>
    <s v="Kapalı"/>
    <s v="Erza Gıda A.ş"/>
    <s v="UH.01.002"/>
    <s v="Unidox Kontör"/>
    <s v="Univera Kontör Satışı"/>
    <x v="23"/>
    <s v="E-Dönüşüm"/>
    <s v="Unidox"/>
    <n v="6.76"/>
    <s v="TRY"/>
    <n v="5000"/>
    <s v="Adet"/>
    <n v="33800"/>
    <s v="TRY"/>
    <n v="6300"/>
    <s v="TRY"/>
    <n v="27500"/>
    <s v="TRY"/>
    <n v="27500"/>
    <s v="TRY"/>
    <n v="1000005078"/>
    <m/>
    <m/>
    <s v="Mey İçki"/>
    <x v="0"/>
    <s v="Yeni Satış"/>
    <s v="Kontor"/>
    <s v="Kontor Satışı"/>
    <s v="Diğer"/>
    <x v="1"/>
    <x v="13"/>
    <s v="Yurt İçi"/>
    <s v="Türkiye"/>
  </r>
  <r>
    <s v="Q1"/>
    <x v="2"/>
    <x v="2"/>
    <s v="Kapalı"/>
    <s v="Websis Yazılım ve Bilgisayar"/>
    <s v="UH.01.002"/>
    <s v="Unidox Kontör"/>
    <s v="Univera Kontör Satışı"/>
    <x v="20"/>
    <s v="E-Dönüşüm"/>
    <s v="Unidox"/>
    <n v="9.5"/>
    <s v="TRY"/>
    <n v="2000"/>
    <s v="Adet"/>
    <n v="19000"/>
    <s v="TRY"/>
    <n v="4750"/>
    <s v="TRY"/>
    <n v="14250"/>
    <s v="TRY"/>
    <n v="14250"/>
    <s v="TRY"/>
    <n v="1000005076"/>
    <m/>
    <m/>
    <s v="Websis"/>
    <x v="0"/>
    <s v="Yeni Satış"/>
    <s v="Kontor"/>
    <s v="Kontor Satışı"/>
    <s v="Diğer"/>
    <x v="1"/>
    <x v="10"/>
    <s v="Yurt İçi"/>
    <s v="Türkiye"/>
  </r>
  <r>
    <s v="Q1"/>
    <x v="2"/>
    <x v="2"/>
    <s v="Kapalı"/>
    <s v="POLARİS YAZILIM ÇÖZÜMLERİ VE DANIŞMANLIK HİZMETLERİ LTD.ŞTİ."/>
    <s v="UH.01.002"/>
    <s v="Unidox Kontör"/>
    <s v="Univera Kontör Satışı"/>
    <x v="20"/>
    <s v="E-Dönüşüm"/>
    <s v="Unidox"/>
    <n v="3.4590000000000001"/>
    <s v="TRY"/>
    <n v="10000"/>
    <s v="Adet"/>
    <n v="34590"/>
    <s v="TRY"/>
    <n v="8648"/>
    <s v="TRY"/>
    <n v="25942.5"/>
    <s v="TRY"/>
    <n v="25942.5"/>
    <s v="TRY"/>
    <n v="1000005096"/>
    <m/>
    <m/>
    <s v="Polaris"/>
    <x v="0"/>
    <s v="Yeni Satış"/>
    <s v="Kontor"/>
    <s v="Kontor Satışı"/>
    <s v="Diğer"/>
    <x v="1"/>
    <x v="5"/>
    <s v="Yurt İçi"/>
    <s v="Türkiye"/>
  </r>
  <r>
    <s v="Q1"/>
    <x v="2"/>
    <x v="2"/>
    <s v="Kapalı"/>
    <s v="Loreal Türkiye Kozmetik Tic. ve San. A.Ş."/>
    <s v="EH.02.001"/>
    <s v="EnRoute Panorama - Yazılım Bakımı, Yaşatma ve Merkezi Destek Hizmeti"/>
    <s v="Univera - Loreal"/>
    <x v="13"/>
    <s v="Enroute"/>
    <s v="Enroute"/>
    <n v="19019"/>
    <s v="TRY"/>
    <n v="2"/>
    <s v="Yıl"/>
    <n v="38038"/>
    <s v="TRY"/>
    <n v="0"/>
    <s v="TRY"/>
    <n v="38038"/>
    <s v="TRY"/>
    <n v="38038"/>
    <s v="TRY"/>
    <n v="1000005151"/>
    <m/>
    <s v="UNB2026000000064"/>
    <s v="Loreal"/>
    <x v="0"/>
    <s v="Yeni Satış"/>
    <s v="Hizmet"/>
    <s v="Bakım ve Destek Hizmeti"/>
    <s v="Diğer"/>
    <x v="0"/>
    <x v="0"/>
    <s v="Yurt İçi"/>
    <s v="Türkiye"/>
  </r>
  <r>
    <s v="Q1"/>
    <x v="2"/>
    <x v="2"/>
    <s v="Kapalı"/>
    <s v="Loreal Türkiye Kozmetik Tic. ve San. A.Ş."/>
    <s v="EH.01.003"/>
    <s v="EnRoute Panorama - Kurulum ve Eğitim Hizmeti"/>
    <s v="Univera - Loreal"/>
    <x v="13"/>
    <s v="Enroute"/>
    <s v="Enroute"/>
    <n v="16800"/>
    <s v="TRY"/>
    <n v="2"/>
    <s v="K/Gün"/>
    <n v="33600"/>
    <s v="TRY"/>
    <n v="0"/>
    <s v="TRY"/>
    <n v="33600"/>
    <s v="TRY"/>
    <n v="33600"/>
    <s v="TRY"/>
    <n v="1000005151"/>
    <m/>
    <s v="UNB2026000000064"/>
    <s v="Loreal"/>
    <x v="0"/>
    <s v="Yeni Satış"/>
    <s v="Hizmet"/>
    <s v="Kurulum ve Eğitim"/>
    <s v="Diğer"/>
    <x v="0"/>
    <x v="0"/>
    <s v="Yurt İçi"/>
    <s v="Türkiye"/>
  </r>
  <r>
    <s v="Q1"/>
    <x v="2"/>
    <x v="2"/>
    <s v="Kapalı"/>
    <s v="Loreal Türkiye Kozmetik Tic. ve San. A.Ş."/>
    <s v="EY.04.012"/>
    <s v="EnRoute Panorama - E-Dönüşüm Modül Lisansı"/>
    <s v="Univera - Loreal"/>
    <x v="13"/>
    <s v="E-Dönüşüm"/>
    <s v="E-Dönüşüm"/>
    <n v="37700"/>
    <s v="TRY"/>
    <n v="2"/>
    <s v="Adet"/>
    <n v="75400"/>
    <s v="TRY"/>
    <n v="0"/>
    <s v="TRY"/>
    <n v="75400"/>
    <s v="TRY"/>
    <n v="75400"/>
    <s v="TRY"/>
    <n v="1000005151"/>
    <m/>
    <s v="UNB2026000000064"/>
    <s v="Loreal"/>
    <x v="0"/>
    <s v="Yeni Satış"/>
    <s v="Lisans"/>
    <s v="Lisans Satışı"/>
    <s v="Diğer"/>
    <x v="0"/>
    <x v="0"/>
    <s v="Yurt İçi"/>
    <s v="Türkiye"/>
  </r>
  <r>
    <s v="Q1"/>
    <x v="2"/>
    <x v="2"/>
    <s v="Kapalı"/>
    <s v="Loreal Türkiye Kozmetik Tic. ve San. A.Ş."/>
    <s v="EY.01.021"/>
    <s v="EnRoute Panorama - Dağıtım Kanalı (Bayi/Distribütör/Şube) Lisansı"/>
    <s v="Univera - Loreal"/>
    <x v="13"/>
    <s v="Enroute"/>
    <s v="Enroute"/>
    <n v="48750"/>
    <s v="TRY"/>
    <n v="2"/>
    <s v="Adet"/>
    <n v="97500"/>
    <s v="TRY"/>
    <n v="0"/>
    <s v="TRY"/>
    <n v="97500"/>
    <s v="TRY"/>
    <n v="97500"/>
    <s v="TRY"/>
    <n v="1000005151"/>
    <m/>
    <s v="UNB2026000000064"/>
    <s v="Loreal"/>
    <x v="0"/>
    <s v="Yeni Satış"/>
    <s v="Lisans"/>
    <s v="Lisans Satışı"/>
    <s v="Diğer"/>
    <x v="0"/>
    <x v="0"/>
    <s v="Yurt İçi"/>
    <s v="Türkiye"/>
  </r>
  <r>
    <s v="Q1"/>
    <x v="2"/>
    <x v="2"/>
    <s v="Kapalı"/>
    <s v="MİYA OTOMASYON VE BARKOD BILISIM SISTEMLERI SAN TİC. VE L.T.D. STI."/>
    <s v="UH.01.002"/>
    <s v="Unidox Kontör"/>
    <s v="Univera Kontör Satışı"/>
    <x v="20"/>
    <s v="E-Dönüşüm"/>
    <s v="Unidox"/>
    <n v="8.3360000000000003"/>
    <s v="TRY"/>
    <n v="2000"/>
    <s v="Adet"/>
    <n v="16672"/>
    <s v="TRY"/>
    <n v="4168"/>
    <s v="TRY"/>
    <n v="12504"/>
    <s v="TRY"/>
    <n v="12504"/>
    <s v="TRY"/>
    <n v="1000005199"/>
    <m/>
    <s v="UNE2026000000115"/>
    <s v="Miya"/>
    <x v="0"/>
    <s v="Yeni Satış"/>
    <s v="Kontor"/>
    <s v="Kontor Satışı"/>
    <s v="Diğer"/>
    <x v="1"/>
    <x v="1"/>
    <s v="Yurt İçi"/>
    <s v="Türkiye"/>
  </r>
  <r>
    <s v="Q1"/>
    <x v="2"/>
    <x v="2"/>
    <s v="Kapalı"/>
    <s v="MİYA OTOMASYON VE BARKOD BILISIM SISTEMLERI SAN TİC. VE L.T.D. STI."/>
    <s v="UH.01.002"/>
    <s v="Unidox Kontör"/>
    <s v="Univera Kontör Satışı"/>
    <x v="20"/>
    <s v="E-Dönüşüm"/>
    <s v="Unidox"/>
    <n v="2.125"/>
    <s v="TRY"/>
    <n v="100000"/>
    <s v="Adet"/>
    <n v="212500"/>
    <s v="TRY"/>
    <n v="53125"/>
    <s v="TRY"/>
    <n v="159375"/>
    <s v="TRY"/>
    <n v="159375"/>
    <s v="TRY"/>
    <n v="1000005197"/>
    <m/>
    <s v="UNE2026000000116"/>
    <s v="Miya"/>
    <x v="0"/>
    <s v="Yeni Satış"/>
    <s v="Kontor"/>
    <s v="Kontor Satışı"/>
    <s v="Diğer"/>
    <x v="1"/>
    <x v="1"/>
    <s v="Yurt İçi"/>
    <s v="Türkiye"/>
  </r>
  <r>
    <s v="Q1"/>
    <x v="2"/>
    <x v="2"/>
    <s v="Kapalı"/>
    <s v="POLARİS YAZILIM ÇÖZÜMLERİ VE DANIŞMANLIK HİZMETLERİ LTD.ŞTİ."/>
    <s v="UH.01.002"/>
    <s v="Unidox Kontör"/>
    <s v="Univera Kontör Satışı"/>
    <x v="20"/>
    <s v="E-Dönüşüm"/>
    <s v="Unidox"/>
    <n v="3.4590000000000001"/>
    <s v="TRY"/>
    <n v="10000"/>
    <s v="Adet"/>
    <n v="34590"/>
    <s v="TRY"/>
    <n v="8648"/>
    <s v="TRY"/>
    <n v="25942.5"/>
    <s v="TRY"/>
    <n v="25942.5"/>
    <s v="TRY"/>
    <n v="1000005096"/>
    <m/>
    <s v="UNE2026000000114"/>
    <s v="Polaris"/>
    <x v="0"/>
    <s v="Yeni Satış"/>
    <s v="Kontor"/>
    <s v="Kontor Satışı"/>
    <s v="Diğer"/>
    <x v="1"/>
    <x v="5"/>
    <s v="Yurt İçi"/>
    <s v="Türkiye"/>
  </r>
  <r>
    <s v="Q1"/>
    <x v="2"/>
    <x v="2"/>
    <s v="Kapalı"/>
    <s v="K4 BOTANİK AKSESUAR VE GIDA SANAYİ TİCARET LİMİTED ŞİRKETİ"/>
    <s v="UH.01.002"/>
    <s v="Unidox Kontör"/>
    <s v="Univera Kontör Satışı"/>
    <x v="23"/>
    <s v="E-Dönüşüm"/>
    <s v="Unidox"/>
    <n v="4.78"/>
    <s v="TRY"/>
    <n v="10000"/>
    <s v="Adet"/>
    <n v="47800"/>
    <s v="TRY"/>
    <n v="27800"/>
    <s v="TRY"/>
    <n v="20000"/>
    <s v="TRY"/>
    <n v="20000"/>
    <s v="TRY"/>
    <n v="1000005183"/>
    <m/>
    <s v="UNE2026000000117"/>
    <s v="K4 Botanik"/>
    <x v="3"/>
    <s v="Yeni Satış"/>
    <s v="Kontor"/>
    <s v="Kontor Satışı"/>
    <s v="Diğer"/>
    <x v="0"/>
    <x v="0"/>
    <s v="Yurt İçi"/>
    <s v="Türkiye"/>
  </r>
  <r>
    <s v="Q1"/>
    <x v="2"/>
    <x v="2"/>
    <s v="Kapalı"/>
    <s v="Hayat Kimya San.A.Ş"/>
    <s v="EH.01.001"/>
    <s v="EnRoute Panorama - Proje ve Ürün Yönetimi Danışmanlığı Hizmeti"/>
    <s v="Univera - Hayat Kimya"/>
    <x v="19"/>
    <s v="Enroute"/>
    <s v="Enroute"/>
    <n v="36750"/>
    <s v="TRY"/>
    <n v="1"/>
    <s v="K/Gün"/>
    <n v="36750"/>
    <s v="TRY"/>
    <n v="7350"/>
    <s v="TRY"/>
    <n v="29400"/>
    <s v="TRY"/>
    <n v="29400"/>
    <s v="TRY"/>
    <n v="1000005205"/>
    <m/>
    <m/>
    <s v="Hayat Kimya"/>
    <x v="0"/>
    <s v="Yeni Satış"/>
    <s v="Hizmet"/>
    <s v="Proje Yönetimi ve Danışmanlık"/>
    <s v="Key Account"/>
    <x v="0"/>
    <x v="0"/>
    <s v="Yurt İçi"/>
    <s v="Türkiye"/>
  </r>
  <r>
    <s v="Q1"/>
    <x v="2"/>
    <x v="2"/>
    <s v="Kapalı"/>
    <s v="Hayat Kimya San.A.Ş"/>
    <s v="EH.01.003"/>
    <s v="EnRoute Panorama - Kurulum ve Eğitim Hizmeti"/>
    <s v="Univera - Hayat Kimya"/>
    <x v="19"/>
    <s v="Enroute"/>
    <s v="Enroute"/>
    <n v="25200"/>
    <s v="TRY"/>
    <n v="0.5"/>
    <s v="K/Gün"/>
    <n v="12600"/>
    <s v="TRY"/>
    <n v="2520"/>
    <s v="TRY"/>
    <n v="10080"/>
    <s v="TRY"/>
    <n v="10080"/>
    <s v="TRY"/>
    <n v="1000005205"/>
    <m/>
    <m/>
    <s v="Hayat Kimya"/>
    <x v="0"/>
    <s v="Yeni Satış"/>
    <s v="Hizmet"/>
    <s v="Kurulum ve Eğitim"/>
    <s v="Key Account"/>
    <x v="0"/>
    <x v="0"/>
    <s v="Yurt İçi"/>
    <s v="Türkiye"/>
  </r>
  <r>
    <s v="Q1"/>
    <x v="2"/>
    <x v="2"/>
    <s v="Kapalı"/>
    <s v="Panasonic Electric Works Elektrik Sanayi Ve Ticaret Anonim Şirketi"/>
    <s v="SH.03.002"/>
    <s v="StokBar Panorama - Uzman Destek Hizmeti"/>
    <s v="Univera - Panasonic"/>
    <x v="12"/>
    <s v="Stokbar"/>
    <s v="Stokbar"/>
    <n v="165000"/>
    <s v="TRY"/>
    <n v="1"/>
    <s v="Ay"/>
    <n v="165000"/>
    <s v="TRY"/>
    <n v="0"/>
    <s v="TRY"/>
    <n v="165000"/>
    <s v="TRY"/>
    <n v="165000"/>
    <s v="TRY"/>
    <n v="1000005233"/>
    <m/>
    <m/>
    <s v="Panasonic"/>
    <x v="0"/>
    <s v="Yenileme"/>
    <s v="Hizmet"/>
    <s v="Uzman Destek Hizmeti"/>
    <s v="Diğer"/>
    <x v="0"/>
    <x v="0"/>
    <s v="Yurt İçi"/>
    <s v="Türkiye"/>
  </r>
  <r>
    <s v="Q1"/>
    <x v="2"/>
    <x v="2"/>
    <s v="Kapalı"/>
    <s v="WEITNAUER DIŞ TİCARET A.Ş"/>
    <s v="EY.04.006 PX"/>
    <s v="EnRoute PX-Kull Lsns Kira Hiz Ent"/>
    <s v="Univera - Weitnauer"/>
    <x v="12"/>
    <s v="Enroute"/>
    <s v="Enroute"/>
    <n v="842.56"/>
    <s v="TRY"/>
    <n v="4"/>
    <s v="Adet"/>
    <n v="3370.24"/>
    <s v="TRY"/>
    <n v="0"/>
    <s v="TRY"/>
    <n v="3370.24"/>
    <s v="TRY"/>
    <n v="3370.24"/>
    <s v="TRY"/>
    <n v="1000005237"/>
    <m/>
    <m/>
    <s v="Weithnauer"/>
    <x v="0"/>
    <s v="Yenileme"/>
    <s v="Lisans"/>
    <s v="Lisans Kiralama"/>
    <s v="Diğer"/>
    <x v="0"/>
    <x v="0"/>
    <s v="Yurt İçi"/>
    <s v="Türkiye"/>
  </r>
  <r>
    <s v="Q1"/>
    <x v="2"/>
    <x v="2"/>
    <s v="Kapalı"/>
    <s v="Altıparmak Gıda San. ve Tic. A.Ş."/>
    <s v="EY.03.001"/>
    <s v="ENROUTE PANORAMA PAAS LİSANSI (KİRALAMA HİZMETİ)"/>
    <s v="Univera - Altıparmak-Balparmak"/>
    <x v="18"/>
    <s v="Enroute"/>
    <s v="Enroute"/>
    <n v="151392.81"/>
    <s v="TRY"/>
    <n v="1"/>
    <s v="Adet"/>
    <n v="151392.81"/>
    <s v="TRY"/>
    <n v="0"/>
    <s v="TRY"/>
    <n v="151392.81"/>
    <s v="TRY"/>
    <n v="151392.81"/>
    <s v="TRY"/>
    <n v="1000005234"/>
    <m/>
    <m/>
    <s v="Balparmak"/>
    <x v="0"/>
    <s v="Yenileme"/>
    <s v="Hizmet"/>
    <s v="Lisans Kiralama"/>
    <s v="Diğer"/>
    <x v="0"/>
    <x v="0"/>
    <s v="Yurt İçi"/>
    <s v="Türkiye"/>
  </r>
  <r>
    <s v="Q1"/>
    <x v="2"/>
    <x v="2"/>
    <s v="Kapalı"/>
    <s v="WEITNAUER DIŞ TİCARET A.Ş"/>
    <s v="EH.02.001"/>
    <s v="EnRoute Panorama - Yazılım Bakımı, Yaşatma ve Merkezi Destek Hizmeti"/>
    <s v="Univera - Weitnauer"/>
    <x v="12"/>
    <s v="Enroute"/>
    <s v="Enroute"/>
    <n v="179570.27"/>
    <s v="TRY"/>
    <n v="1"/>
    <s v="Yıl"/>
    <n v="179570.27"/>
    <s v="TRY"/>
    <n v="0"/>
    <s v="TRY"/>
    <n v="179570.27"/>
    <s v="TRY"/>
    <n v="179570.27"/>
    <s v="TRY"/>
    <n v="1000005237"/>
    <m/>
    <m/>
    <s v="Weithnauer"/>
    <x v="0"/>
    <s v="Yenileme"/>
    <s v="Lisans"/>
    <s v="Lisans Kiralama"/>
    <s v="Diğer"/>
    <x v="0"/>
    <x v="0"/>
    <s v="Yurt İçi"/>
    <s v="Türkiye"/>
  </r>
  <r>
    <s v="Q1"/>
    <x v="2"/>
    <x v="2"/>
    <s v="Kapalı"/>
    <s v="IMPERIAL TOBACCO TÜTÜN ÜRÜNLERİ SATIŞ VE PAZARLAMA A.Ş"/>
    <s v="EH.06.001"/>
    <s v="EnRoute Panorama - Hosting Hizmeti"/>
    <s v="Univera - Imperial Tobacco"/>
    <x v="18"/>
    <s v="Enroute"/>
    <s v="Enroute"/>
    <n v="167200.39000000001"/>
    <s v="TRY"/>
    <n v="1"/>
    <s v="Yıl"/>
    <n v="167200.39000000001"/>
    <s v="TRY"/>
    <n v="0"/>
    <s v="TRY"/>
    <n v="167200.39000000001"/>
    <s v="TRY"/>
    <n v="167200.39000000001"/>
    <s v="TRY"/>
    <n v="1000005235"/>
    <m/>
    <m/>
    <s v="Imperial Tobacco"/>
    <x v="0"/>
    <s v="Yenileme"/>
    <s v="Hizmet"/>
    <s v="Hosting"/>
    <s v="Diğer"/>
    <x v="0"/>
    <x v="0"/>
    <s v="Yurt İçi"/>
    <s v="Türkiye"/>
  </r>
  <r>
    <s v="Q1"/>
    <x v="2"/>
    <x v="2"/>
    <s v="Kapalı"/>
    <s v="WEITNAUER DIŞ TİCARET A.Ş"/>
    <s v="EH.06.001"/>
    <s v="EnRoute Panorama - Hosting Hizmeti"/>
    <s v="Univera - Weitnauer"/>
    <x v="12"/>
    <s v="Enroute"/>
    <s v="Enroute"/>
    <n v="53431.79"/>
    <s v="TRY"/>
    <n v="1"/>
    <s v="Yıl"/>
    <n v="53431.79"/>
    <s v="TRY"/>
    <n v="0"/>
    <s v="TRY"/>
    <n v="53431.79"/>
    <s v="TRY"/>
    <n v="53431.79"/>
    <s v="TRY"/>
    <n v="1000005236"/>
    <m/>
    <m/>
    <s v="Weithnauer"/>
    <x v="0"/>
    <s v="Yeni Satış"/>
    <s v="Hizmet"/>
    <s v="Hosting"/>
    <s v="Diğer"/>
    <x v="0"/>
    <x v="0"/>
    <s v="Yurt İçi"/>
    <s v="Türkiye"/>
  </r>
  <r>
    <s v="Q1"/>
    <x v="2"/>
    <x v="2"/>
    <s v="Kapalı"/>
    <s v="ERBAK - ULUDAĞ PAZARLAMA SATIŞ VE DAĞITIM ANONİM ŞİRKETİ/SANAL POS"/>
    <s v="EH.06.001"/>
    <s v="EnRoute Panorama - Hosting Hizmeti"/>
    <s v="Univera - Uludağ İçecek"/>
    <x v="13"/>
    <s v="Enroute"/>
    <s v="Enroute"/>
    <n v="109775"/>
    <s v="TRY"/>
    <n v="1"/>
    <s v="Yıl"/>
    <n v="109775"/>
    <s v="TRY"/>
    <n v="0"/>
    <s v="TRY"/>
    <n v="109775"/>
    <s v="TRY"/>
    <n v="109775"/>
    <s v="TRY"/>
    <n v="1000005257"/>
    <d v="2026-03-17T00:00:00"/>
    <s v="UNE2026000000119"/>
    <s v="Uludağ İçecek"/>
    <x v="0"/>
    <s v="Yenileme"/>
    <s v="Hizmet"/>
    <s v="Hosting"/>
    <s v="Key Account"/>
    <x v="0"/>
    <x v="0"/>
    <s v="Yurt İçi"/>
    <s v="Türkiye"/>
  </r>
  <r>
    <s v="Q1"/>
    <x v="2"/>
    <x v="2"/>
    <s v="Kapalı"/>
    <s v="Erza Gıda A.ş"/>
    <s v="UH.01.002"/>
    <s v="Unidox Kontör"/>
    <s v="Univera Kontör Satışı"/>
    <x v="23"/>
    <s v="E-Dönüşüm"/>
    <s v="Unidox"/>
    <n v="6.76"/>
    <s v="TRY"/>
    <n v="5000"/>
    <s v="Adet"/>
    <n v="33800"/>
    <s v="TRY"/>
    <n v="6300"/>
    <s v="TRY"/>
    <n v="27500"/>
    <s v="TRY"/>
    <n v="27500"/>
    <s v="TRY"/>
    <n v="1000005278"/>
    <m/>
    <m/>
    <s v="Mey İçki"/>
    <x v="0"/>
    <s v="Yeni Satış"/>
    <s v="Kontor"/>
    <s v="Kontor Satışı"/>
    <s v="Diğer"/>
    <x v="0"/>
    <x v="0"/>
    <s v="Yurt İçi"/>
    <s v="Türkiye"/>
  </r>
  <r>
    <s v="Q1"/>
    <x v="2"/>
    <x v="2"/>
    <s v="Kapalı"/>
    <s v="Arko Grup İnş San tic"/>
    <s v="UH.01.002"/>
    <s v="Unidox Kontör"/>
    <s v="Univera Kontör Satışı"/>
    <x v="23"/>
    <s v="E-Dönüşüm"/>
    <s v="Unidox"/>
    <n v="6.76"/>
    <s v="TRY"/>
    <n v="5000"/>
    <s v="Adet"/>
    <n v="33800"/>
    <s v="TRY"/>
    <n v="8800"/>
    <s v="TRY"/>
    <n v="25000"/>
    <s v="TRY"/>
    <n v="25000"/>
    <s v="TRY"/>
    <n v="1000005274"/>
    <m/>
    <m/>
    <s v="Arko Grup"/>
    <x v="3"/>
    <s v="Yeni Satış"/>
    <s v="Kontor"/>
    <s v="Kontor Satışı"/>
    <s v="Diğer"/>
    <x v="0"/>
    <x v="0"/>
    <s v="Yurt İçi"/>
    <s v="Türkiye"/>
  </r>
  <r>
    <s v="Q1"/>
    <x v="2"/>
    <x v="2"/>
    <s v="Kapalı"/>
    <s v="BORA GIDA PAZARLAMA - BORA TEMEL"/>
    <s v="UH.01.002"/>
    <s v="Unidox Kontör"/>
    <s v="Univera Kontör Satışı"/>
    <x v="23"/>
    <s v="E-Dönüşüm"/>
    <s v="Unidox"/>
    <n v="4.78"/>
    <s v="TRY"/>
    <n v="10000"/>
    <s v="Adet"/>
    <n v="47800"/>
    <s v="TRY"/>
    <n v="16730"/>
    <s v="TRY"/>
    <n v="31070"/>
    <s v="TRY"/>
    <n v="31070"/>
    <s v="TRY"/>
    <n v="1000005277"/>
    <m/>
    <m/>
    <s v="Bora Gıda"/>
    <x v="3"/>
    <s v="Yeni Satış"/>
    <s v="Kontor"/>
    <s v="Kontor Satışı"/>
    <s v="Diğer"/>
    <x v="0"/>
    <x v="0"/>
    <s v="Yurt İçi"/>
    <s v="Türkiye"/>
  </r>
  <r>
    <s v="Q1"/>
    <x v="2"/>
    <x v="2"/>
    <s v="Kapalı"/>
    <s v="MOTORBURDA SATIS VE PAZARLAMA ANONIM SIRKETI"/>
    <s v="UH.01.002"/>
    <s v="Unidox Kontör"/>
    <s v="Univera Kontör Satışı"/>
    <x v="23"/>
    <s v="E-Dönüşüm"/>
    <s v="Unidox"/>
    <n v="4.78"/>
    <s v="TRY"/>
    <n v="10000"/>
    <s v="Adet"/>
    <n v="47800"/>
    <s v="TRY"/>
    <n v="0"/>
    <s v="TRY"/>
    <n v="47800"/>
    <s v="TRY"/>
    <n v="47800"/>
    <s v="TRY"/>
    <n v="1000005272"/>
    <m/>
    <m/>
    <s v="Motorburda"/>
    <x v="3"/>
    <s v="Yeni Satış"/>
    <s v="Kontor"/>
    <s v="Kontor Satışı"/>
    <s v="Diğer"/>
    <x v="0"/>
    <x v="0"/>
    <s v="Yurt İçi"/>
    <s v="Türkiye"/>
  </r>
  <r>
    <s v="Q1"/>
    <x v="2"/>
    <x v="2"/>
    <s v="Kapalı"/>
    <s v="EMİNOĞLU SBV MERMER İNŞ. TUR.SAN.VE TİC.A.Ş."/>
    <s v="SH.02.001"/>
    <s v="StokBar Panorama - Yazılım Bakımı Hizmeti"/>
    <s v="Univera - Eminoglu Mermercilik"/>
    <x v="19"/>
    <s v="Stokbar"/>
    <s v="Stokbar"/>
    <n v="470383.2"/>
    <s v="TRY"/>
    <n v="1"/>
    <s v="Yıl"/>
    <n v="470383.2"/>
    <s v="TRY"/>
    <n v="0"/>
    <s v="TRY"/>
    <n v="470383.2"/>
    <s v="TRY"/>
    <n v="470383.2"/>
    <s v="TRY"/>
    <n v="1000005279"/>
    <m/>
    <m/>
    <s v="Eminoğlu"/>
    <x v="0"/>
    <s v="Yenileme"/>
    <s v="Hizmet"/>
    <s v="Bakım ve Destek Hizmeti"/>
    <s v="Diğer"/>
    <x v="0"/>
    <x v="0"/>
    <s v="Yurt İçi"/>
    <s v="Türkiye"/>
  </r>
  <r>
    <s v="Q1"/>
    <x v="2"/>
    <x v="2"/>
    <s v="Kapalı"/>
    <s v="EMİNOĞLU SBV MERMER İNŞ. TUR.SAN.VE TİC.A.Ş."/>
    <s v="SH.03.004"/>
    <s v="StokBar Panorama - Çağrı Merkezi Hizmeti (Depo/Lokasyon)"/>
    <s v="Univera - Eminoglu Mermercilik"/>
    <x v="19"/>
    <s v="Stokbar"/>
    <s v="Stokbar"/>
    <n v="71416.800000000003"/>
    <s v="TRY"/>
    <n v="1"/>
    <s v="Yıl"/>
    <n v="71416.800000000003"/>
    <s v="TRY"/>
    <n v="0"/>
    <s v="TRY"/>
    <n v="71416.800000000003"/>
    <s v="TRY"/>
    <n v="71416.800000000003"/>
    <s v="TRY"/>
    <n v="1000005279"/>
    <m/>
    <m/>
    <s v="Eminoğlu"/>
    <x v="0"/>
    <s v="Yenileme"/>
    <s v="Hizmet"/>
    <s v="Çağrı Merkezi"/>
    <s v="Diğer"/>
    <x v="0"/>
    <x v="0"/>
    <s v="Yurt İçi"/>
    <s v="Türkiye"/>
  </r>
  <r>
    <s v="Q1"/>
    <x v="2"/>
    <x v="2"/>
    <s v="Kapalı"/>
    <s v="TURKIYE SISE VE CAM FABRIKALARI A.S."/>
    <s v="EH.02.001"/>
    <s v="EnRoute Panorama - Yazılım Bakımı, Yaşatma ve Merkezi Destek Hizmeti"/>
    <s v="Univera - Paşabahçe"/>
    <x v="18"/>
    <s v="Enroute"/>
    <s v="Enroute"/>
    <n v="55174"/>
    <s v="TRY"/>
    <n v="1"/>
    <s v="Yıl"/>
    <n v="55174"/>
    <s v="TRY"/>
    <n v="0"/>
    <s v="TRY"/>
    <n v="55174"/>
    <s v="TRY"/>
    <n v="55174"/>
    <s v="TRY"/>
    <n v="1000005262"/>
    <m/>
    <m/>
    <s v="Şişecam"/>
    <x v="0"/>
    <s v="Yenileme"/>
    <s v="Hizmet"/>
    <s v="Bakım ve Destek Hizmeti"/>
    <s v="Diğer"/>
    <x v="0"/>
    <x v="0"/>
    <s v="Yurt İçi"/>
    <s v="Türkiye"/>
  </r>
  <r>
    <s v="Q1"/>
    <x v="2"/>
    <x v="2"/>
    <s v="Kapalı"/>
    <s v="TURKIYE SISE VE CAM FABRIKALARI A.S."/>
    <s v="EH.02.001"/>
    <s v="EnRoute Panorama - Yazılım Bakımı, Yaşatma ve Merkezi Destek Hizmeti"/>
    <s v="Univera - Trakya Cam"/>
    <x v="18"/>
    <s v="Enroute"/>
    <s v="Enroute"/>
    <n v="187701"/>
    <s v="TRY"/>
    <n v="1"/>
    <s v="Yıl"/>
    <n v="187701"/>
    <s v="TRY"/>
    <n v="0"/>
    <s v="TRY"/>
    <n v="187701"/>
    <s v="TRY"/>
    <n v="187701"/>
    <s v="TRY"/>
    <n v="1000005263"/>
    <m/>
    <m/>
    <s v="Şişecam"/>
    <x v="0"/>
    <s v="Yenileme"/>
    <s v="Hizmet"/>
    <s v="Bakım ve Destek Hizmeti"/>
    <s v="Diğer"/>
    <x v="0"/>
    <x v="0"/>
    <s v="Yurt İçi"/>
    <s v="Türkiye"/>
  </r>
  <r>
    <s v="Q1"/>
    <x v="2"/>
    <x v="2"/>
    <s v="Kapalı"/>
    <s v="MATRIKS BİLGİSAYAR SİSTEMLERİ LTD.ŞTİ"/>
    <s v="WPH.02.001"/>
    <s v="WebPlus Yazılım Bakımı Hizmeti"/>
    <s v="Univera - Kanal"/>
    <x v="20"/>
    <s v="Enroute"/>
    <s v="Webplus"/>
    <n v="12334"/>
    <s v="TRY"/>
    <n v="1"/>
    <s v="Yıl"/>
    <n v="12334"/>
    <s v="TRY"/>
    <n v="0"/>
    <s v="TRY"/>
    <n v="12334"/>
    <s v="TRY"/>
    <n v="12334"/>
    <s v="TRY"/>
    <n v="1000005280"/>
    <m/>
    <m/>
    <s v="Matriks"/>
    <x v="0"/>
    <s v="Yeni Satış"/>
    <s v="Hizmet"/>
    <s v="Bakım ve Destek Hizmeti"/>
    <s v="Diğer"/>
    <x v="1"/>
    <x v="2"/>
    <s v="Yurt İçi"/>
    <s v="Türkiye"/>
  </r>
  <r>
    <s v="Q1"/>
    <x v="2"/>
    <x v="2"/>
    <s v="Kapalı"/>
    <s v="MİYA OTOMASYON VE BARKOD BILISIM SISTEMLERI SAN TİC. VE L.T.D. STI."/>
    <s v="WPH.03.001"/>
    <s v="WEBPLUS HOSTİNG HİZMETİ"/>
    <s v="Univera - Kanal"/>
    <x v="20"/>
    <s v="Enroute"/>
    <s v="Webplus"/>
    <n v="3015.11"/>
    <s v="TRY"/>
    <n v="1"/>
    <s v="Adet"/>
    <n v="3015.11"/>
    <s v="TRY"/>
    <n v="0"/>
    <s v="TRY"/>
    <n v="3015.11"/>
    <s v="TRY"/>
    <n v="3015.11"/>
    <s v="TRY"/>
    <n v="1000005281"/>
    <m/>
    <m/>
    <s v="Miya"/>
    <x v="0"/>
    <s v="Yenileme"/>
    <s v="Hizmet"/>
    <s v="Hosting"/>
    <s v="Diğer"/>
    <x v="1"/>
    <x v="1"/>
    <s v="Yurt İçi"/>
    <s v="Türkiye"/>
  </r>
  <r>
    <s v="Q1"/>
    <x v="2"/>
    <x v="2"/>
    <s v="Kapalı"/>
    <s v="MATRIKS BİLGİSAYAR SİSTEMLERİ LTD.ŞTİ"/>
    <s v="WPY.01.007"/>
    <s v="WebPlus E-Dönüşüm Lisansı"/>
    <s v="Univera - Kanal"/>
    <x v="20"/>
    <s v="Enroute"/>
    <s v="Webplus"/>
    <n v="17250"/>
    <s v="TRY"/>
    <n v="1"/>
    <s v="Adet"/>
    <n v="17250"/>
    <s v="TRY"/>
    <n v="1725"/>
    <s v="TRY"/>
    <n v="15525"/>
    <s v="TRY"/>
    <n v="15525"/>
    <s v="TRY"/>
    <n v="1000005280"/>
    <m/>
    <m/>
    <s v="Matriks"/>
    <x v="0"/>
    <s v="Yeni Satış"/>
    <s v="Lisans"/>
    <s v="Lisans Satışı"/>
    <s v="Diğer"/>
    <x v="1"/>
    <x v="2"/>
    <s v="Yurt İçi"/>
    <s v="Türkiye"/>
  </r>
  <r>
    <s v="Q1"/>
    <x v="2"/>
    <x v="2"/>
    <s v="Kapalı"/>
    <s v="MATRIKS BİLGİSAYAR SİSTEMLERİ LTD.ŞTİ"/>
    <s v="WPY.01.006"/>
    <s v="WebPlus Distribution Satış-Dağıtım Yazılımı (Light)"/>
    <s v="Univera - Kanal"/>
    <x v="20"/>
    <s v="Enroute"/>
    <s v="Webplus"/>
    <n v="25875"/>
    <s v="TRY"/>
    <n v="1"/>
    <s v="Adet"/>
    <n v="25875"/>
    <s v="TRY"/>
    <n v="2588"/>
    <s v="TRY"/>
    <n v="23287.5"/>
    <s v="TRY"/>
    <n v="23287.5"/>
    <s v="TRY"/>
    <n v="1000005280"/>
    <m/>
    <m/>
    <s v="Matriks"/>
    <x v="0"/>
    <s v="Yeni Satış"/>
    <s v="Lisans"/>
    <s v="Lisans Satışı"/>
    <s v="Diğer"/>
    <x v="1"/>
    <x v="2"/>
    <s v="Yurt İçi"/>
    <s v="Türkiye"/>
  </r>
  <r>
    <s v="Q1"/>
    <x v="2"/>
    <x v="2"/>
    <s v="Kapalı"/>
    <s v="MATRIKS BİLGİSAYAR SİSTEMLERİ LTD.ŞTİ"/>
    <s v="WPY.02.001"/>
    <s v="WebPlus (Android) Satış Temsilcisi Lisansı"/>
    <s v="Univera - Kanal"/>
    <x v="20"/>
    <s v="Enroute"/>
    <s v="Webplus"/>
    <n v="3881"/>
    <s v="TRY"/>
    <n v="2"/>
    <s v="Adet"/>
    <n v="7762"/>
    <s v="TRY"/>
    <n v="776"/>
    <s v="TRY"/>
    <n v="6985.8"/>
    <s v="TRY"/>
    <n v="6985.8"/>
    <s v="TRY"/>
    <n v="1000005280"/>
    <m/>
    <m/>
    <s v="Matriks"/>
    <x v="0"/>
    <s v="Yeni Satış"/>
    <s v="Lisans"/>
    <s v="Lisans Satışı"/>
    <s v="Diğer"/>
    <x v="1"/>
    <x v="2"/>
    <s v="Yurt İçi"/>
    <s v="Türkiye"/>
  </r>
  <r>
    <s v="Q1"/>
    <x v="2"/>
    <x v="2"/>
    <s v="Kapalı"/>
    <s v="MATRIKS BİLGİSAYAR SİSTEMLERİ LTD.ŞTİ"/>
    <s v="WPY.01.003"/>
    <s v="Web Plus Ek Kullanıcı Lisansı (1 Kullanıcı)"/>
    <s v="Univera - Kanal"/>
    <x v="20"/>
    <s v="Enroute"/>
    <s v="Webplus"/>
    <n v="2588"/>
    <s v="TRY"/>
    <n v="2"/>
    <s v="Adet"/>
    <n v="5176"/>
    <s v="TRY"/>
    <n v="518"/>
    <s v="TRY"/>
    <n v="4658.3999999999996"/>
    <s v="TRY"/>
    <n v="4658.3999999999996"/>
    <s v="TRY"/>
    <n v="1000005280"/>
    <m/>
    <m/>
    <s v="Matriks"/>
    <x v="0"/>
    <s v="Yeni Satış"/>
    <s v="Lisans"/>
    <s v="Lisans Satışı"/>
    <s v="Diğer"/>
    <x v="1"/>
    <x v="2"/>
    <s v="Yurt İçi"/>
    <s v="Türkiye"/>
  </r>
  <r>
    <s v="Q1"/>
    <x v="2"/>
    <x v="2"/>
    <s v="Kapalı"/>
    <s v="MİYA OTOMASYON VE BARKOD BILISIM SISTEMLERI SAN TİC. VE L.T.D. STI."/>
    <s v="WPH.03.001"/>
    <s v="WEBPLUS HOSTİNG HİZMETİ"/>
    <s v="Univera - Kanal"/>
    <x v="20"/>
    <s v="Enroute"/>
    <s v="Webplus"/>
    <n v="3774"/>
    <s v="TRY"/>
    <n v="1"/>
    <s v="Adet"/>
    <n v="3774"/>
    <s v="TRY"/>
    <n v="0"/>
    <s v="TRY"/>
    <n v="3774"/>
    <s v="TRY"/>
    <n v="3774"/>
    <s v="TRY"/>
    <n v="1000005286"/>
    <m/>
    <m/>
    <s v="Miya"/>
    <x v="0"/>
    <s v="Yenileme"/>
    <s v="Hizmet"/>
    <s v="Hosting"/>
    <s v="Diğer"/>
    <x v="1"/>
    <x v="1"/>
    <s v="Yurt İçi"/>
    <s v="Türkiye"/>
  </r>
  <r>
    <s v="Q1"/>
    <x v="2"/>
    <x v="2"/>
    <s v="Kapalı"/>
    <s v="MİYA OTOMASYON VE BARKOD BILISIM SISTEMLERI SAN TİC. VE L.T.D. STI."/>
    <s v="WPH.03.001"/>
    <s v="WEBPLUS HOSTİNG HİZMETİ"/>
    <s v="Univera - Kanal"/>
    <x v="20"/>
    <s v="Enroute"/>
    <s v="Webplus"/>
    <n v="2969.57"/>
    <s v="TRY"/>
    <n v="1"/>
    <s v="Adet"/>
    <n v="2969.57"/>
    <s v="TRY"/>
    <n v="0"/>
    <s v="TRY"/>
    <n v="2969.57"/>
    <s v="TRY"/>
    <n v="2969.57"/>
    <s v="TRY"/>
    <n v="1000005294"/>
    <m/>
    <m/>
    <s v="Miya"/>
    <x v="0"/>
    <s v="Yenileme"/>
    <s v="Hizmet"/>
    <s v="Hosting"/>
    <s v="Diğer"/>
    <x v="1"/>
    <x v="1"/>
    <s v="Yurt İçi"/>
    <s v="Türkiye"/>
  </r>
  <r>
    <s v="Q1"/>
    <x v="2"/>
    <x v="2"/>
    <s v="Kapalı"/>
    <s v="MİYA OTOMASYON VE BARKOD BILISIM SISTEMLERI SAN TİC. VE L.T.D. STI."/>
    <s v="WPH.03.001"/>
    <s v="WEBPLUS HOSTİNG HİZMETİ"/>
    <s v="Univera - Kanal"/>
    <x v="20"/>
    <s v="Enroute"/>
    <s v="Webplus"/>
    <n v="3774"/>
    <s v="TRY"/>
    <n v="1"/>
    <s v="Adet"/>
    <n v="3774"/>
    <s v="TRY"/>
    <n v="0"/>
    <s v="TRY"/>
    <n v="3774"/>
    <s v="TRY"/>
    <n v="3774"/>
    <s v="TRY"/>
    <n v="1000005287"/>
    <m/>
    <m/>
    <s v="Miya"/>
    <x v="0"/>
    <s v="Yenileme"/>
    <s v="Hizmet"/>
    <s v="Hosting"/>
    <s v="Diğer"/>
    <x v="1"/>
    <x v="1"/>
    <s v="Yurt İçi"/>
    <s v="Türkiye"/>
  </r>
  <r>
    <s v="Q1"/>
    <x v="2"/>
    <x v="2"/>
    <s v="Kapalı"/>
    <s v="MİYA OTOMASYON VE BARKOD BILISIM SISTEMLERI SAN TİC. VE L.T.D. STI."/>
    <s v="WPH.03.001"/>
    <s v="WEBPLUS HOSTİNG HİZMETİ"/>
    <s v="Univera - Kanal"/>
    <x v="20"/>
    <s v="Enroute"/>
    <s v="Webplus"/>
    <n v="3774"/>
    <s v="TRY"/>
    <n v="1"/>
    <s v="Adet"/>
    <n v="3774"/>
    <s v="TRY"/>
    <n v="0"/>
    <s v="TRY"/>
    <n v="3774"/>
    <s v="TRY"/>
    <n v="3774"/>
    <s v="TRY"/>
    <n v="1000005292"/>
    <m/>
    <m/>
    <s v="Miya"/>
    <x v="0"/>
    <s v="Yenileme"/>
    <s v="Hizmet"/>
    <s v="Hosting"/>
    <s v="Diğer"/>
    <x v="1"/>
    <x v="1"/>
    <s v="Yurt İçi"/>
    <s v="Türkiye"/>
  </r>
  <r>
    <s v="Q1"/>
    <x v="2"/>
    <x v="2"/>
    <s v="Kapalı"/>
    <s v="MİYA OTOMASYON VE BARKOD BILISIM SISTEMLERI SAN TİC. VE L.T.D. STI."/>
    <s v="WPH.03.001"/>
    <s v="WEBPLUS HOSTİNG HİZMETİ"/>
    <s v="Univera - Kanal"/>
    <x v="20"/>
    <s v="Enroute"/>
    <s v="Webplus"/>
    <n v="4890"/>
    <s v="TRY"/>
    <n v="1"/>
    <s v="Adet"/>
    <n v="4890"/>
    <s v="TRY"/>
    <n v="0"/>
    <s v="TRY"/>
    <n v="4890"/>
    <s v="TRY"/>
    <n v="4890"/>
    <s v="TRY"/>
    <n v="1000005291"/>
    <m/>
    <m/>
    <s v="Miya"/>
    <x v="0"/>
    <s v="Yenileme"/>
    <s v="Hizmet"/>
    <s v="Hosting"/>
    <s v="Diğer"/>
    <x v="1"/>
    <x v="1"/>
    <s v="Yurt İçi"/>
    <s v="Türkiye"/>
  </r>
  <r>
    <s v="Q1"/>
    <x v="2"/>
    <x v="2"/>
    <s v="Kapalı"/>
    <s v="MİYA OTOMASYON VE BARKOD BILISIM SISTEMLERI SAN TİC. VE L.T.D. STI."/>
    <s v="WPH.03.001"/>
    <s v="WEBPLUS HOSTİNG HİZMETİ"/>
    <s v="Univera - Kanal"/>
    <x v="20"/>
    <s v="Enroute"/>
    <s v="Webplus"/>
    <n v="4890"/>
    <s v="TRY"/>
    <n v="1"/>
    <s v="Adet"/>
    <n v="4890"/>
    <s v="TRY"/>
    <n v="0"/>
    <s v="TRY"/>
    <n v="4890"/>
    <s v="TRY"/>
    <n v="4890"/>
    <s v="TRY"/>
    <n v="1000005289"/>
    <m/>
    <m/>
    <s v="Miya"/>
    <x v="0"/>
    <s v="Yenileme"/>
    <s v="Hizmet"/>
    <s v="Hosting"/>
    <s v="Diğer"/>
    <x v="1"/>
    <x v="1"/>
    <s v="Yurt İçi"/>
    <s v="Türkiye"/>
  </r>
  <r>
    <s v="Q1"/>
    <x v="2"/>
    <x v="2"/>
    <s v="Kapalı"/>
    <s v="MİYA OTOMASYON VE BARKOD BILISIM SISTEMLERI SAN TİC. VE L.T.D. STI."/>
    <s v="WPH.03.001"/>
    <s v="WEBPLUS HOSTİNG HİZMETİ"/>
    <s v="Univera - Kanal"/>
    <x v="20"/>
    <s v="Enroute"/>
    <s v="Webplus"/>
    <n v="4016"/>
    <s v="TRY"/>
    <n v="1"/>
    <s v="Adet"/>
    <n v="4016"/>
    <s v="TRY"/>
    <n v="0"/>
    <s v="TRY"/>
    <n v="4016"/>
    <s v="TRY"/>
    <n v="4016"/>
    <s v="TRY"/>
    <n v="1000005288"/>
    <m/>
    <m/>
    <s v="Miya"/>
    <x v="0"/>
    <s v="Yenileme"/>
    <s v="Hizmet"/>
    <s v="Hosting"/>
    <s v="Diğer"/>
    <x v="1"/>
    <x v="1"/>
    <s v="Yurt İçi"/>
    <s v="Türkiye"/>
  </r>
  <r>
    <s v="Q1"/>
    <x v="2"/>
    <x v="2"/>
    <s v="Kapalı"/>
    <s v="MİYA OTOMASYON VE BARKOD BILISIM SISTEMLERI SAN TİC. VE L.T.D. STI."/>
    <s v="WPH.03.001"/>
    <s v="WEBPLUS HOSTİNG HİZMETİ"/>
    <s v="Univera - Kanal"/>
    <x v="20"/>
    <s v="Enroute"/>
    <s v="Webplus"/>
    <n v="2984.73"/>
    <s v="TRY"/>
    <n v="1"/>
    <s v="Adet"/>
    <n v="2984.73"/>
    <s v="TRY"/>
    <n v="0"/>
    <s v="TRY"/>
    <n v="2984.73"/>
    <s v="TRY"/>
    <n v="2984.73"/>
    <s v="TRY"/>
    <n v="1000005295"/>
    <m/>
    <m/>
    <s v="Miya"/>
    <x v="0"/>
    <s v="Yenileme"/>
    <s v="Hizmet"/>
    <s v="Hosting"/>
    <s v="Diğer"/>
    <x v="1"/>
    <x v="1"/>
    <s v="Yurt İçi"/>
    <s v="Türkiye"/>
  </r>
  <r>
    <s v="Q1"/>
    <x v="2"/>
    <x v="2"/>
    <s v="Kapalı"/>
    <s v="MİYA OTOMASYON VE BARKOD BILISIM SISTEMLERI SAN TİC. VE L.T.D. STI."/>
    <s v="WPH.03.001"/>
    <s v="WEBPLUS HOSTİNG HİZMETİ"/>
    <s v="Univera - Kanal"/>
    <x v="20"/>
    <s v="Enroute"/>
    <s v="Webplus"/>
    <n v="4013.48"/>
    <s v="TRY"/>
    <n v="1"/>
    <s v="Adet"/>
    <n v="4013.48"/>
    <s v="TRY"/>
    <n v="0"/>
    <s v="TRY"/>
    <n v="4013.48"/>
    <s v="TRY"/>
    <n v="4013.48"/>
    <s v="TRY"/>
    <n v="1000005296"/>
    <m/>
    <m/>
    <s v="Miya"/>
    <x v="0"/>
    <s v="Yenileme"/>
    <s v="Hizmet"/>
    <s v="Hosting"/>
    <s v="Diğer"/>
    <x v="1"/>
    <x v="1"/>
    <s v="Yurt İçi"/>
    <s v="Türkiye"/>
  </r>
  <r>
    <s v="Q1"/>
    <x v="2"/>
    <x v="2"/>
    <s v="Kapalı"/>
    <s v="MİYA OTOMASYON VE BARKOD BILISIM SISTEMLERI SAN TİC. VE L.T.D. STI."/>
    <s v="WPH.03.001"/>
    <s v="WEBPLUS HOSTİNG HİZMETİ"/>
    <s v="Univera - Kanal"/>
    <x v="20"/>
    <s v="Enroute"/>
    <s v="Webplus"/>
    <n v="3774"/>
    <s v="TRY"/>
    <n v="1"/>
    <s v="Adet"/>
    <n v="3774"/>
    <s v="TRY"/>
    <n v="0"/>
    <s v="TRY"/>
    <n v="3774"/>
    <s v="TRY"/>
    <n v="3774"/>
    <s v="TRY"/>
    <n v="1000005284"/>
    <m/>
    <m/>
    <s v="Miya"/>
    <x v="0"/>
    <s v="Yenileme"/>
    <s v="Hizmet"/>
    <s v="Hosting"/>
    <s v="Diğer"/>
    <x v="1"/>
    <x v="1"/>
    <s v="Yurt İçi"/>
    <s v="Türkiye"/>
  </r>
  <r>
    <s v="Q1"/>
    <x v="2"/>
    <x v="2"/>
    <s v="Kapalı"/>
    <s v="MİYA OTOMASYON VE BARKOD BILISIM SISTEMLERI SAN TİC. VE L.T.D. STI."/>
    <s v="WPH.03.001"/>
    <s v="WEBPLUS HOSTİNG HİZMETİ"/>
    <s v="Univera - Kanal"/>
    <x v="20"/>
    <s v="Enroute"/>
    <s v="Webplus"/>
    <n v="3774"/>
    <s v="TRY"/>
    <n v="1"/>
    <s v="Adet"/>
    <n v="3774"/>
    <s v="TRY"/>
    <n v="0"/>
    <s v="TRY"/>
    <n v="3774"/>
    <s v="TRY"/>
    <n v="3774"/>
    <s v="TRY"/>
    <n v="1000005285"/>
    <m/>
    <m/>
    <s v="Miya"/>
    <x v="0"/>
    <s v="Yenileme"/>
    <s v="Hizmet"/>
    <s v="Hosting"/>
    <s v="Diğer"/>
    <x v="1"/>
    <x v="1"/>
    <s v="Yurt İçi"/>
    <s v="Türkiye"/>
  </r>
  <r>
    <s v="Q1"/>
    <x v="2"/>
    <x v="2"/>
    <s v="Kapalı"/>
    <s v="MİYA OTOMASYON VE BARKOD BILISIM SISTEMLERI SAN TİC. VE L.T.D. STI."/>
    <s v="WPH.03.001"/>
    <s v="WEBPLUS HOSTİNG HİZMETİ"/>
    <s v="Univera - Kanal"/>
    <x v="20"/>
    <s v="Enroute"/>
    <s v="Webplus"/>
    <n v="3634"/>
    <s v="TRY"/>
    <n v="1"/>
    <s v="Adet"/>
    <n v="3634"/>
    <s v="TRY"/>
    <n v="0"/>
    <s v="TRY"/>
    <n v="3634"/>
    <s v="TRY"/>
    <n v="3634"/>
    <s v="TRY"/>
    <n v="1000005282"/>
    <m/>
    <m/>
    <s v="Miya"/>
    <x v="0"/>
    <s v="Yenileme"/>
    <s v="Hizmet"/>
    <s v="Hosting"/>
    <s v="Diğer"/>
    <x v="1"/>
    <x v="1"/>
    <s v="Yurt İçi"/>
    <s v="Türkiye"/>
  </r>
  <r>
    <s v="Q1"/>
    <x v="2"/>
    <x v="2"/>
    <s v="Kapalı"/>
    <s v="MİYA OTOMASYON VE BARKOD BILISIM SISTEMLERI SAN TİC. VE L.T.D. STI."/>
    <s v="WPH.03.001"/>
    <s v="WEBPLUS HOSTİNG HİZMETİ"/>
    <s v="Univera - Kanal"/>
    <x v="20"/>
    <s v="Enroute"/>
    <s v="Webplus"/>
    <n v="3774"/>
    <s v="TRY"/>
    <n v="1"/>
    <s v="Adet"/>
    <n v="3774"/>
    <s v="TRY"/>
    <n v="0"/>
    <s v="TRY"/>
    <n v="3774"/>
    <s v="TRY"/>
    <n v="3774"/>
    <s v="TRY"/>
    <n v="1000005290"/>
    <m/>
    <m/>
    <s v="Miya"/>
    <x v="0"/>
    <s v="Yenileme"/>
    <s v="Hizmet"/>
    <s v="Hosting"/>
    <s v="Diğer"/>
    <x v="1"/>
    <x v="1"/>
    <s v="Yurt İçi"/>
    <s v="Türkiye"/>
  </r>
  <r>
    <s v="Q1"/>
    <x v="2"/>
    <x v="2"/>
    <s v="Kapalı"/>
    <s v="MİYA OTOMASYON VE BARKOD BILISIM SISTEMLERI SAN TİC. VE L.T.D. STI."/>
    <s v="WPH.03.001"/>
    <s v="WEBPLUS HOSTİNG HİZMETİ"/>
    <s v="Univera - Kanal"/>
    <x v="20"/>
    <s v="Enroute"/>
    <s v="Webplus"/>
    <n v="3774"/>
    <s v="TRY"/>
    <n v="1"/>
    <s v="Adet"/>
    <n v="3774"/>
    <s v="TRY"/>
    <n v="0"/>
    <s v="TRY"/>
    <n v="3774"/>
    <s v="TRY"/>
    <n v="3774"/>
    <s v="TRY"/>
    <n v="1000005293"/>
    <m/>
    <m/>
    <s v="Miya"/>
    <x v="0"/>
    <s v="Yenileme"/>
    <s v="Hizmet"/>
    <s v="Hosting"/>
    <s v="Diğer"/>
    <x v="1"/>
    <x v="1"/>
    <s v="Yurt İçi"/>
    <s v="Türkiye"/>
  </r>
  <r>
    <s v="Q1"/>
    <x v="2"/>
    <x v="2"/>
    <s v="Kapalı"/>
    <s v="MİYA OTOMASYON VE BARKOD BILISIM SISTEMLERI SAN TİC. VE L.T.D. STI."/>
    <s v="WPH.03.001"/>
    <s v="WEBPLUS HOSTİNG HİZMETİ"/>
    <s v="Univera - Kanal"/>
    <x v="20"/>
    <s v="Enroute"/>
    <s v="Webplus"/>
    <n v="7010"/>
    <s v="TRY"/>
    <n v="1"/>
    <s v="Adet"/>
    <n v="7010"/>
    <s v="TRY"/>
    <n v="0"/>
    <s v="TRY"/>
    <n v="7010"/>
    <s v="TRY"/>
    <n v="7010"/>
    <s v="TRY"/>
    <n v="1000005283"/>
    <m/>
    <m/>
    <s v="Miya"/>
    <x v="0"/>
    <s v="Yenileme"/>
    <s v="Hizmet"/>
    <s v="Hosting"/>
    <s v="Diğer"/>
    <x v="1"/>
    <x v="1"/>
    <s v="Yurt İçi"/>
    <s v="Türkiye"/>
  </r>
  <r>
    <s v="Q1"/>
    <x v="2"/>
    <x v="2"/>
    <s v="Kapalı"/>
    <s v="ALİ SERGEN KART"/>
    <s v="WPY.02.001"/>
    <s v="WebPlus (Android) Satış Temsilcisi Lisansı"/>
    <s v="Univera - Kanal"/>
    <x v="20"/>
    <s v="Enroute"/>
    <s v="Webplus"/>
    <n v="3881"/>
    <s v="TRY"/>
    <n v="1"/>
    <s v="Adet"/>
    <n v="3881"/>
    <s v="TRY"/>
    <n v="776"/>
    <s v="TRY"/>
    <n v="3104.8"/>
    <s v="TRY"/>
    <n v="3104.8"/>
    <s v="TRY"/>
    <n v="1000005297"/>
    <m/>
    <m/>
    <s v="Ali Sergen Kart"/>
    <x v="0"/>
    <s v="Yenileme"/>
    <s v="Lisans"/>
    <s v="Lisans Satışı"/>
    <s v="Diğer"/>
    <x v="1"/>
    <x v="7"/>
    <s v="Yurt İçi"/>
    <s v="Türkiye"/>
  </r>
  <r>
    <s v="Q1"/>
    <x v="2"/>
    <x v="2"/>
    <s v="Kapalı"/>
    <s v="MATRIKS BİLGİSAYAR SİSTEMLERİ LTD.ŞTİ"/>
    <s v="WPY.01.003"/>
    <s v="Web Plus Ek Kullanıcı Lisansı (1 Kullanıcı)"/>
    <s v="Univera - Kanal"/>
    <x v="20"/>
    <s v="Enroute"/>
    <s v="Webplus"/>
    <n v="2588"/>
    <s v="TRY"/>
    <n v="1"/>
    <s v="Adet"/>
    <n v="2588"/>
    <s v="TRY"/>
    <n v="0"/>
    <s v="TRY"/>
    <n v="2588"/>
    <s v="TRY"/>
    <n v="2588"/>
    <s v="TRY"/>
    <n v="1000005298"/>
    <m/>
    <m/>
    <s v="Matriks"/>
    <x v="0"/>
    <s v="Yeni Satış"/>
    <s v="Lisans"/>
    <s v="Lisans Satışı"/>
    <s v="Diğer"/>
    <x v="1"/>
    <x v="2"/>
    <s v="Yurt İçi"/>
    <s v="Türkiye"/>
  </r>
  <r>
    <s v="Q1"/>
    <x v="2"/>
    <x v="2"/>
    <s v="Kapalı"/>
    <s v="ÇAYTAŞ GIDA PAZARLAMA VE REKLAM HİZMETLERİ SANAYİ VE TİCARET ANONİM ŞİRKETİ"/>
    <s v="SH.01.001"/>
    <s v="StokBar Panorama - Proje ve Ürün Yönetimi Danışmanlığı Hizmeti"/>
    <s v="Univera - Çaykur"/>
    <x v="12"/>
    <s v="Stokbar"/>
    <s v="Stokbar"/>
    <n v="24500"/>
    <s v="TRY"/>
    <n v="45.46"/>
    <s v="K/Gün"/>
    <n v="1113770"/>
    <s v="TRY"/>
    <n v="222754"/>
    <s v="TRY"/>
    <n v="891016"/>
    <s v="TRY"/>
    <n v="891016"/>
    <s v="TRY"/>
    <n v="1000005309"/>
    <m/>
    <m/>
    <s v="Çaykur"/>
    <x v="0"/>
    <s v="Yeni Satış"/>
    <s v="Hizmet"/>
    <s v="Proje Yönetimi ve Danışmanlık"/>
    <s v="Diğer"/>
    <x v="0"/>
    <x v="0"/>
    <s v="Yurt İçi"/>
    <s v="Türkiye"/>
  </r>
  <r>
    <s v="Q1"/>
    <x v="2"/>
    <x v="2"/>
    <s v="Kapalı"/>
    <s v="Mey İçki Sanayi ve Ticaret A.Ş."/>
    <s v="QH.01.001"/>
    <s v="Quest Panorama - Proje ve Ürün Yönetimi Danışmanlığı Hizmeti"/>
    <s v="Univera - Mey İçki"/>
    <x v="13"/>
    <s v="Quest"/>
    <s v="Quest"/>
    <n v="22500"/>
    <s v="TRY"/>
    <n v="3"/>
    <s v="K/Gün"/>
    <n v="67500"/>
    <s v="TRY"/>
    <n v="0"/>
    <s v="TRY"/>
    <n v="67500"/>
    <s v="TRY"/>
    <n v="67500"/>
    <s v="TRY"/>
    <n v="1000005307"/>
    <m/>
    <m/>
    <s v="Mey İçki"/>
    <x v="0"/>
    <s v="Yeni Satış"/>
    <s v="Hizmet"/>
    <s v="Bakım ve Destek Hizmeti"/>
    <s v="Diğer"/>
    <x v="0"/>
    <x v="0"/>
    <s v="Yurt İçi"/>
    <s v="Türkiye"/>
  </r>
  <r>
    <s v="Q1"/>
    <x v="2"/>
    <x v="2"/>
    <s v="Kapalı"/>
    <s v="Mey İçki Sanayi ve Ticaret A.Ş."/>
    <s v="QH.01.001"/>
    <s v="Quest Panorama - Proje ve Ürün Yönetimi Danışmanlığı Hizmeti"/>
    <s v="Univera - Mey İçki"/>
    <x v="13"/>
    <s v="Quest"/>
    <s v="Quest"/>
    <n v="22500"/>
    <s v="TRY"/>
    <n v="2"/>
    <s v="K/Gün"/>
    <n v="45000"/>
    <s v="TRY"/>
    <n v="0"/>
    <s v="TRY"/>
    <n v="45000"/>
    <s v="TRY"/>
    <n v="45000"/>
    <s v="TRY"/>
    <n v="1000005308"/>
    <m/>
    <m/>
    <s v="Mey İçki"/>
    <x v="0"/>
    <s v="Yeni Satış"/>
    <s v="Hizmet"/>
    <s v="Bakım ve Destek Hizmeti"/>
    <s v="Diğer"/>
    <x v="0"/>
    <x v="0"/>
    <s v="Yurt İçi"/>
    <s v="Türkiye"/>
  </r>
  <r>
    <s v="Q1"/>
    <x v="2"/>
    <x v="2"/>
    <s v="Kapalı"/>
    <s v="JTI Tütün Ürünleri Pazarlama A.Ş."/>
    <s v="QH.03.005"/>
    <s v="Quest Panorama - Kullanıcı Lisansları Kiralama Hizmeti (Enterprise)"/>
    <s v="Univera - JTI"/>
    <x v="13"/>
    <s v="Quest"/>
    <s v="Quest"/>
    <n v="2230740"/>
    <s v="TRY"/>
    <n v="1"/>
    <s v="Adet"/>
    <n v="2230740"/>
    <s v="TRY"/>
    <n v="0"/>
    <s v="TRY"/>
    <n v="2230740"/>
    <s v="TRY"/>
    <n v="2230740"/>
    <s v="TRY"/>
    <n v="1000005319"/>
    <m/>
    <m/>
    <s v="JTI"/>
    <x v="0"/>
    <s v="Yenileme"/>
    <s v="Hizmet"/>
    <s v="Lisans Kiralama"/>
    <s v="Key Account"/>
    <x v="0"/>
    <x v="0"/>
    <s v="Yurt İçi"/>
    <s v="Türkiye"/>
  </r>
  <r>
    <s v="Q1"/>
    <x v="2"/>
    <x v="2"/>
    <s v="Kapalı"/>
    <s v="JTI Tütün Ürünleri Pazarlama A.Ş."/>
    <s v="QH.03.001"/>
    <s v="Quest Panorama - Çağrı Merkezi Hizmeti"/>
    <s v="Univera - JTI"/>
    <x v="13"/>
    <s v="Quest"/>
    <s v="Quest"/>
    <n v="597780"/>
    <s v="TRY"/>
    <n v="1"/>
    <s v="Yıl"/>
    <n v="597780"/>
    <s v="TRY"/>
    <n v="0"/>
    <s v="TRY"/>
    <n v="597780"/>
    <s v="TRY"/>
    <n v="597780"/>
    <s v="TRY"/>
    <n v="1000005320"/>
    <m/>
    <m/>
    <s v="JTI"/>
    <x v="0"/>
    <s v="Yenileme"/>
    <s v="Hizmet"/>
    <s v="Çağrı Merkezi"/>
    <s v="Key Account"/>
    <x v="0"/>
    <x v="0"/>
    <s v="Yurt İçi"/>
    <s v="Türkiye"/>
  </r>
  <r>
    <s v="Q1"/>
    <x v="2"/>
    <x v="2"/>
    <s v="Kapalı"/>
    <s v="JTI Tütün Ürünleri Pazarlama A.Ş."/>
    <s v="QH.03.001"/>
    <s v="Quest Panorama - Çağrı Merkezi Hizmeti"/>
    <s v="Univera - JTI"/>
    <x v="13"/>
    <s v="Quest"/>
    <s v="Quest"/>
    <n v="160380"/>
    <s v="TRY"/>
    <n v="1"/>
    <s v="Yıl"/>
    <n v="160380"/>
    <s v="TRY"/>
    <n v="0"/>
    <s v="TRY"/>
    <n v="160380"/>
    <s v="TRY"/>
    <n v="160380"/>
    <s v="TRY"/>
    <n v="1000005325"/>
    <m/>
    <m/>
    <s v="JTI"/>
    <x v="0"/>
    <s v="Yenileme"/>
    <s v="Hizmet"/>
    <s v="Çağrı Merkezi"/>
    <s v="Key Account"/>
    <x v="0"/>
    <x v="0"/>
    <s v="Yurt İçi"/>
    <s v="Türkiye"/>
  </r>
  <r>
    <s v="Q1"/>
    <x v="2"/>
    <x v="2"/>
    <s v="Kapalı"/>
    <s v="JTI Tütün Ürünleri Pazarlama A.Ş."/>
    <s v="EH.02.001"/>
    <s v="EnRoute Panorama - Yazılım Bakımı, Yaşatma ve Merkezi Destek Hizmeti"/>
    <s v="Univera - JTI"/>
    <x v="13"/>
    <s v="Enroute"/>
    <s v="Enroute"/>
    <n v="1273874.3999999999"/>
    <s v="TRY"/>
    <n v="1"/>
    <s v="Yıl"/>
    <n v="1273874.3999999999"/>
    <s v="TRY"/>
    <n v="0"/>
    <s v="TRY"/>
    <n v="1273874.3999999999"/>
    <s v="TRY"/>
    <n v="1273874.3999999999"/>
    <s v="TRY"/>
    <n v="1000005323"/>
    <m/>
    <m/>
    <s v="JTI"/>
    <x v="0"/>
    <s v="Yenileme"/>
    <s v="Hizmet"/>
    <s v="Bakım ve Destek Hizmeti"/>
    <s v="Key Account"/>
    <x v="0"/>
    <x v="0"/>
    <s v="Yurt İçi"/>
    <s v="Türkiye"/>
  </r>
  <r>
    <s v="Q1"/>
    <x v="2"/>
    <x v="2"/>
    <s v="Kapalı"/>
    <s v="JTI Tütün Ürünleri Pazarlama A.Ş."/>
    <s v="EH.03.003"/>
    <s v="EnRoute Panorama - Uzman Destek Hizmeti"/>
    <s v="Univera - JTI"/>
    <x v="13"/>
    <s v="Enroute"/>
    <s v="Enroute"/>
    <n v="188325"/>
    <s v="TRY"/>
    <n v="12"/>
    <s v="Ay"/>
    <n v="2259900"/>
    <s v="TRY"/>
    <n v="0"/>
    <s v="TRY"/>
    <n v="2259900"/>
    <s v="TRY"/>
    <n v="2259900"/>
    <s v="TRY"/>
    <n v="1000005318"/>
    <m/>
    <m/>
    <s v="JTI"/>
    <x v="0"/>
    <s v="Yenileme"/>
    <s v="Hizmet"/>
    <s v="Uzman Destek Hizmeti"/>
    <s v="Key Account"/>
    <x v="0"/>
    <x v="0"/>
    <s v="Yurt İçi"/>
    <s v="Türkiye"/>
  </r>
  <r>
    <s v="Q1"/>
    <x v="2"/>
    <x v="2"/>
    <s v="Kapalı"/>
    <s v="TCHIBO KAHVE MAMÜLLERİ DAĞ. VE PAZ. TİC. LTD. ŞTİ."/>
    <s v="EH.06.001"/>
    <s v="EnRoute Panorama - Hosting Hizmeti"/>
    <s v="Univera - Tchibo"/>
    <x v="13"/>
    <s v="Enroute"/>
    <s v="Enroute"/>
    <n v="12603.81"/>
    <s v="TRY"/>
    <n v="1"/>
    <s v="Yıl"/>
    <n v="12603.81"/>
    <s v="TRY"/>
    <n v="0"/>
    <s v="TRY"/>
    <n v="12603.81"/>
    <s v="TRY"/>
    <n v="12603.81"/>
    <s v="TRY"/>
    <n v="1000005329"/>
    <m/>
    <m/>
    <s v="Tchibo"/>
    <x v="0"/>
    <s v="Yenileme"/>
    <s v="Hizmet"/>
    <s v="Hosting"/>
    <s v="Diğer"/>
    <x v="0"/>
    <x v="0"/>
    <s v="Yurt İçi"/>
    <s v="Türkiye"/>
  </r>
  <r>
    <s v="Q1"/>
    <x v="2"/>
    <x v="2"/>
    <s v="Kapalı"/>
    <s v="TCHIBO KAHVE MAMÜLLERİ DAĞ. VE PAZ. TİC. LTD. ŞTİ."/>
    <s v="EH.06.001"/>
    <s v="EnRoute Panorama - Hosting Hizmeti"/>
    <s v="Univera - Tchibo"/>
    <x v="12"/>
    <s v="Enroute"/>
    <s v="Enroute"/>
    <n v="1564.92"/>
    <s v="USD"/>
    <n v="1"/>
    <s v="Yıl"/>
    <n v="1564.92"/>
    <s v="USD"/>
    <n v="0"/>
    <s v="USD"/>
    <n v="69362.259999999995"/>
    <s v="TRY"/>
    <n v="69362.259999999995"/>
    <s v="TRY"/>
    <n v="1000005330"/>
    <m/>
    <m/>
    <s v="Tchibo"/>
    <x v="0"/>
    <s v="Yenileme"/>
    <s v="Hizmet"/>
    <s v="Hosting"/>
    <s v="Diğer"/>
    <x v="0"/>
    <x v="0"/>
    <s v="Yurt İçi"/>
    <s v="Türkiye"/>
  </r>
  <r>
    <s v="Q1"/>
    <x v="2"/>
    <x v="2"/>
    <s v="Kapalı"/>
    <s v="TCHIBO KAHVE MAMÜLLERİ DAĞ. VE PAZ. TİC. LTD. ŞTİ."/>
    <s v="EH.06.001"/>
    <s v="EnRoute Panorama - Hosting Hizmeti"/>
    <s v="Univera - Tchibo"/>
    <x v="12"/>
    <s v="Enroute"/>
    <s v="Enroute"/>
    <n v="99169.53"/>
    <s v="TRY"/>
    <n v="1"/>
    <s v="Yıl"/>
    <n v="99169.53"/>
    <s v="TRY"/>
    <n v="0"/>
    <s v="TRY"/>
    <n v="99169.53"/>
    <s v="TRY"/>
    <n v="99169.53"/>
    <s v="TRY"/>
    <n v="1000005331"/>
    <m/>
    <m/>
    <s v="Tchibo"/>
    <x v="0"/>
    <s v="Yenileme"/>
    <s v="Hizmet"/>
    <s v="Hosting"/>
    <s v="Diğer"/>
    <x v="0"/>
    <x v="0"/>
    <s v="Yurt İçi"/>
    <s v="Türkiye"/>
  </r>
  <r>
    <s v="Q1"/>
    <x v="2"/>
    <x v="2"/>
    <s v="Kapalı"/>
    <s v="JTI Tütün Ürünleri Pazarlama A.Ş."/>
    <s v="EH.03.001"/>
    <s v="EnRoute Panorama - Çağrı Merkezi Hizmeti (MSD)"/>
    <s v="Univera - JTI"/>
    <x v="13"/>
    <s v="Enroute"/>
    <s v="Enroute"/>
    <n v="554040"/>
    <s v="TRY"/>
    <n v="1"/>
    <s v="Yıl"/>
    <n v="554040"/>
    <s v="TRY"/>
    <n v="0"/>
    <s v="TRY"/>
    <n v="554040"/>
    <s v="TRY"/>
    <n v="554040"/>
    <s v="TRY"/>
    <n v="1000005321"/>
    <m/>
    <m/>
    <s v="JTI"/>
    <x v="0"/>
    <s v="Yenileme"/>
    <s v="Hizmet"/>
    <s v="Çağrı Merkezi"/>
    <s v="Key Account"/>
    <x v="0"/>
    <x v="0"/>
    <s v="Yurt İçi"/>
    <s v="Türkiye"/>
  </r>
  <r>
    <s v="Q1"/>
    <x v="2"/>
    <x v="2"/>
    <s v="Kapalı"/>
    <s v="EDM BİLİŞİM SİSTEMLERİ VE DANIŞMANLIK HİZMETLERİ A.Ş."/>
    <s v="EY.04.014"/>
    <s v="EnRoute - E-Dönüşüm Lisans Komisyonu"/>
    <s v="Univera - Kanal"/>
    <x v="23"/>
    <s v="E-Dönüşüm"/>
    <s v="E-Dönüşüm"/>
    <n v="85116"/>
    <s v="TRY"/>
    <n v="1"/>
    <s v="Adet"/>
    <n v="85116"/>
    <s v="TRY"/>
    <n v="0"/>
    <s v="TRY"/>
    <n v="85116"/>
    <s v="TRY"/>
    <n v="85116"/>
    <s v="TRY"/>
    <n v="1000005336"/>
    <m/>
    <m/>
    <s v="EDM Bilişim"/>
    <x v="0"/>
    <s v="Yeni Satış"/>
    <s v="Komisyon"/>
    <s v="Lisans Satışı"/>
    <s v="Diğer"/>
    <x v="1"/>
    <x v="6"/>
    <s v="Yurt İçi"/>
    <s v="Türkiye"/>
  </r>
  <r>
    <s v="Q1"/>
    <x v="2"/>
    <x v="2"/>
    <s v="Kapalı"/>
    <s v="PARAM MERKEZİ YÖNETİM DESTEK HİZMETLERİ ANONİM ŞİRKETİ"/>
    <s v="VH.01.002"/>
    <s v="Varuna SSH Yazılım Geliştirme Hizmeti"/>
    <s v="Univera - Varuna"/>
    <x v="22"/>
    <s v="Varuna"/>
    <s v="Enterprise"/>
    <n v="500"/>
    <s v="USD"/>
    <n v="4.2"/>
    <s v="Adet"/>
    <n v="2100"/>
    <s v="USD"/>
    <n v="0"/>
    <s v="USD"/>
    <n v="93121.14"/>
    <s v="TRY"/>
    <n v="93121.14"/>
    <s v="TRY"/>
    <n v="1000005353"/>
    <m/>
    <m/>
    <s v="Param Merkezi Yönetim A.Ş."/>
    <x v="2"/>
    <s v="Yeni Satış"/>
    <s v="Hizmet"/>
    <s v="Yazılım Geliştirme"/>
    <s v="Param Grup"/>
    <x v="0"/>
    <x v="0"/>
    <s v="Yurt İçi"/>
    <s v="Türkiye"/>
  </r>
  <r>
    <s v="Q1"/>
    <x v="2"/>
    <x v="2"/>
    <s v="Kapalı"/>
    <s v="TURK ELEKTRONİK PARA ANONİM ŞİRKETİ"/>
    <s v="VH.01.002"/>
    <s v="Varuna SSH Yazılım Geliştirme Hizmeti"/>
    <s v="Univera - Varuna"/>
    <x v="22"/>
    <s v="Varuna"/>
    <s v="Enterprise"/>
    <n v="500"/>
    <s v="USD"/>
    <n v="16.3"/>
    <s v="Adet"/>
    <n v="8150"/>
    <s v="USD"/>
    <n v="0"/>
    <s v="USD"/>
    <n v="361398.71"/>
    <s v="TRY"/>
    <n v="361398.71"/>
    <s v="TRY"/>
    <n v="1000005354"/>
    <m/>
    <m/>
    <s v="Türk Elektronik Para A.Ş."/>
    <x v="2"/>
    <s v="Yeni Satış"/>
    <s v="Hizmet"/>
    <s v="Yazılım Geliştirme"/>
    <s v="Param Grup"/>
    <x v="0"/>
    <x v="0"/>
    <s v="Yurt İçi"/>
    <s v="Türkiye"/>
  </r>
  <r>
    <s v="Q1"/>
    <x v="2"/>
    <x v="2"/>
    <s v="Kapalı"/>
    <s v="Eçözüm Bilgi Teknolojileri A.Ş."/>
    <s v="VH.01.001"/>
    <s v="Varuna SSH Proje Yönetim Hizmeti"/>
    <s v="Univera - Varuna"/>
    <x v="22"/>
    <s v="Varuna"/>
    <s v="Enterprise"/>
    <n v="550"/>
    <s v="USD"/>
    <n v="1.5"/>
    <s v="Adet"/>
    <n v="825"/>
    <s v="USD"/>
    <n v="0"/>
    <s v="USD"/>
    <n v="36583.31"/>
    <s v="TRY"/>
    <n v="36583.31"/>
    <s v="TRY"/>
    <n v="1000005355"/>
    <m/>
    <m/>
    <s v="E Çözüm"/>
    <x v="2"/>
    <s v="Yeni Satış"/>
    <s v="Hizmet"/>
    <s v="Proje Yönetimi ve Danışmanlık"/>
    <s v="Param Grup"/>
    <x v="0"/>
    <x v="0"/>
    <s v="Yurt İçi"/>
    <s v="Türkiye"/>
  </r>
  <r>
    <s v="Q1"/>
    <x v="2"/>
    <x v="2"/>
    <s v="Kapalı"/>
    <s v="MİYA OTOMASYON VE BARKOD BILISIM SISTEMLERI SAN TİC. VE L.T.D. STI."/>
    <s v="UH.01.002"/>
    <s v="Unidox Kontör"/>
    <s v="Univera Kontör Satışı"/>
    <x v="20"/>
    <s v="E-Dönüşüm"/>
    <s v="Unidox"/>
    <n v="8.3360000000000003"/>
    <s v="TRY"/>
    <n v="2000"/>
    <s v="Adet"/>
    <n v="16672"/>
    <s v="TRY"/>
    <n v="0"/>
    <s v="TRY"/>
    <n v="16672"/>
    <s v="TRY"/>
    <n v="16672"/>
    <s v="TRY"/>
    <n v="1000005356"/>
    <m/>
    <m/>
    <s v="Miya"/>
    <x v="0"/>
    <s v="Yeni Satış"/>
    <s v="Kontor"/>
    <s v="Kontor Satışı"/>
    <s v="Diğer"/>
    <x v="1"/>
    <x v="1"/>
    <s v="Yurt İçi"/>
    <s v="Türkiye"/>
  </r>
  <r>
    <s v="Q1"/>
    <x v="2"/>
    <x v="2"/>
    <s v="Kapalı"/>
    <s v="EFES KAZAKHSTAN JSC FE"/>
    <s v="QH.02.001"/>
    <s v="Quest Panorama - Yazılım Bakımı, Yaşatma ve Merkezi Destek Hizmeti"/>
    <s v="Univera - Efes Kazakistan"/>
    <x v="19"/>
    <s v="Quest"/>
    <s v="Quest"/>
    <n v="2561.5300000000002"/>
    <s v="USD"/>
    <n v="1"/>
    <s v="Yıl"/>
    <n v="2561.5300000000002"/>
    <s v="USD"/>
    <n v="0"/>
    <s v="USD"/>
    <n v="113757.29"/>
    <s v="TRY"/>
    <n v="113757.29"/>
    <s v="TRY"/>
    <n v="1000005352"/>
    <m/>
    <m/>
    <s v="Efes International"/>
    <x v="0"/>
    <s v="Yenileme"/>
    <s v="Hizmet"/>
    <s v="Bakım ve Destek Hizmeti"/>
    <s v="Diğer"/>
    <x v="0"/>
    <x v="0"/>
    <s v="Yurt Dışı"/>
    <s v="Kazakistan"/>
  </r>
  <r>
    <s v="Q1"/>
    <x v="2"/>
    <x v="2"/>
    <s v="Kapalı"/>
    <s v="EFES KAZAKHSTAN JSC FE"/>
    <s v="EH.02.001"/>
    <s v="EnRoute Panorama - Yazılım Bakımı, Yaşatma ve Merkezi Destek Hizmeti"/>
    <s v="Univera - Efes Kazakistan"/>
    <x v="19"/>
    <s v="Enroute"/>
    <s v="Enroute"/>
    <n v="7308.59"/>
    <s v="USD"/>
    <n v="1"/>
    <s v="Yıl"/>
    <n v="7308.59"/>
    <s v="USD"/>
    <n v="0"/>
    <s v="USD"/>
    <n v="324573.75"/>
    <s v="TRY"/>
    <n v="324573.75"/>
    <s v="TRY"/>
    <n v="1000005352"/>
    <m/>
    <m/>
    <s v="Efes International"/>
    <x v="0"/>
    <s v="Yenileme"/>
    <s v="Hizmet"/>
    <s v="Bakım ve Destek Hizmeti"/>
    <s v="Diğer"/>
    <x v="0"/>
    <x v="0"/>
    <s v="Yurt Dışı"/>
    <s v="Kazakistan"/>
  </r>
  <r>
    <s v="Q1"/>
    <x v="2"/>
    <x v="2"/>
    <s v="Kapalı"/>
    <s v="RECKITT BENCKİSER EV ve HİJYEN ÜRÜNLERİ A.Ş."/>
    <s v="EH.06.001"/>
    <s v="EnRoute Panorama - Hosting Hizmeti"/>
    <s v="Univera - Reckitt Benckiser"/>
    <x v="19"/>
    <s v="Enroute"/>
    <s v="Enroute"/>
    <n v="62079.53"/>
    <s v="TRY"/>
    <n v="12"/>
    <s v="Yıl"/>
    <n v="744954.36"/>
    <s v="TRY"/>
    <n v="0"/>
    <s v="TRY"/>
    <n v="744954.36"/>
    <s v="TRY"/>
    <n v="744954.36"/>
    <s v="TRY"/>
    <n v="1000005345"/>
    <m/>
    <m/>
    <s v="R. Benckiser"/>
    <x v="0"/>
    <s v="Yenileme"/>
    <s v="Hizmet"/>
    <s v="Hosting"/>
    <s v="Diğer"/>
    <x v="0"/>
    <x v="0"/>
    <s v="Yurt İçi"/>
    <s v="Türkiye"/>
  </r>
  <r>
    <s v="Q1"/>
    <x v="2"/>
    <x v="2"/>
    <s v="Kapalı"/>
    <s v="RECKITT BENCKİSER TEMİZLİK MALZEMESİ SAN. VE TİC. A.Ş."/>
    <s v="EH.06.001"/>
    <s v="EnRoute Panorama - Hosting Hizmeti"/>
    <s v="Univera - Reckitt Benckiser"/>
    <x v="19"/>
    <s v="Enroute"/>
    <s v="Enroute"/>
    <n v="37438.339999999997"/>
    <s v="TRY"/>
    <n v="12"/>
    <s v="Yıl"/>
    <n v="449260.08"/>
    <s v="TRY"/>
    <n v="0"/>
    <s v="TRY"/>
    <n v="449260.08"/>
    <s v="TRY"/>
    <n v="449260.08"/>
    <s v="TRY"/>
    <n v="1000005346"/>
    <m/>
    <m/>
    <s v="R. Benckiser"/>
    <x v="0"/>
    <s v="Yenileme"/>
    <s v="Hizmet"/>
    <s v="Hosting"/>
    <s v="Diğer"/>
    <x v="0"/>
    <x v="0"/>
    <s v="Yurt İçi"/>
    <s v="Türkiye"/>
  </r>
  <r>
    <s v="Q1"/>
    <x v="2"/>
    <x v="2"/>
    <s v="Kapalı"/>
    <s v="EFES KAZAKHSTAN JSC FE"/>
    <s v="EH.03.001"/>
    <s v="EnRoute Panorama - Çağrı Merkezi Hizmeti (MSD)"/>
    <s v="Univera - Efes Kazakistan"/>
    <x v="19"/>
    <s v="Enroute"/>
    <s v="Enroute"/>
    <n v="411.25"/>
    <s v="USD"/>
    <n v="23"/>
    <s v="Yıl"/>
    <n v="9458.75"/>
    <s v="USD"/>
    <n v="0"/>
    <s v="USD"/>
    <n v="420062.14"/>
    <s v="TRY"/>
    <n v="420062.14"/>
    <s v="TRY"/>
    <n v="1000005352"/>
    <m/>
    <m/>
    <s v="Efes International"/>
    <x v="0"/>
    <s v="Yenileme"/>
    <s v="Hizmet"/>
    <s v="Çağrı Merkezi"/>
    <s v="Diğer"/>
    <x v="0"/>
    <x v="0"/>
    <s v="Yurt Dışı"/>
    <s v="Kazakistan"/>
  </r>
  <r>
    <s v="Q1"/>
    <x v="2"/>
    <x v="2"/>
    <s v="Kapalı"/>
    <s v="TURK ELEKTRONİK PARA ANONİM ŞİRKETİ"/>
    <s v="VY.05.007"/>
    <s v="Varuna CRM (Enterprise) Aylık Kiralama"/>
    <s v="Univera - Varuna"/>
    <x v="10"/>
    <s v="Varuna"/>
    <s v="Varuna"/>
    <n v="2795"/>
    <s v="TRY"/>
    <n v="14"/>
    <s v="Ay"/>
    <n v="39130"/>
    <s v="TRY"/>
    <n v="0"/>
    <s v="TRY"/>
    <n v="39130"/>
    <s v="TRY"/>
    <n v="39130"/>
    <s v="TRY"/>
    <n v="1000005406"/>
    <m/>
    <m/>
    <s v="Türk Elektronik Para A.Ş."/>
    <x v="0"/>
    <s v="Yenileme"/>
    <s v="Hizmet"/>
    <s v="Lisans Kiralama"/>
    <s v="Param Grup"/>
    <x v="0"/>
    <x v="0"/>
    <s v="Yurt İçi"/>
    <s v="Türkiye"/>
  </r>
  <r>
    <s v="Q1"/>
    <x v="2"/>
    <x v="2"/>
    <s v="Kapalı"/>
    <s v="TURK ELEKTRONİK PARA ANONİM ŞİRKETİ"/>
    <s v="VY.05.007"/>
    <s v="Varuna CRM (Enterprise) Aylık Kiralama"/>
    <s v="Univera - Varuna"/>
    <x v="22"/>
    <s v="Varuna"/>
    <s v="Varuna"/>
    <n v="2795"/>
    <s v="TRY"/>
    <n v="46"/>
    <s v="Ay"/>
    <n v="128570"/>
    <s v="TRY"/>
    <n v="0"/>
    <s v="TRY"/>
    <n v="128570"/>
    <s v="TRY"/>
    <n v="128570"/>
    <s v="TRY"/>
    <n v="1000005401"/>
    <m/>
    <m/>
    <s v="Türk Elektronik Para A.Ş."/>
    <x v="0"/>
    <s v="Yenileme"/>
    <s v="Hizmet"/>
    <s v="Lisans Kiralama"/>
    <s v="Param Grup"/>
    <x v="0"/>
    <x v="0"/>
    <s v="Yurt İçi"/>
    <s v="Türkiye"/>
  </r>
  <r>
    <s v="Q1"/>
    <x v="2"/>
    <x v="2"/>
    <s v="Kapalı"/>
    <s v="Eçözüm Bilgi Teknolojileri A.Ş."/>
    <s v="VY.05.007"/>
    <s v="Varuna CRM (Enterprise) Aylık Kiralama"/>
    <s v="Univera - Varuna"/>
    <x v="10"/>
    <s v="Varuna"/>
    <s v="Varuna"/>
    <n v="2175"/>
    <s v="TRY"/>
    <n v="40"/>
    <s v="Ay"/>
    <n v="87000"/>
    <s v="TRY"/>
    <n v="0"/>
    <s v="TRY"/>
    <n v="87000"/>
    <s v="TRY"/>
    <n v="87000"/>
    <s v="TRY"/>
    <n v="1000005402"/>
    <m/>
    <m/>
    <s v="E Çözüm"/>
    <x v="2"/>
    <s v="Yenileme"/>
    <s v="Hizmet"/>
    <s v="Lisans Kiralama"/>
    <s v="Param Grup"/>
    <x v="0"/>
    <x v="0"/>
    <s v="Yurt İçi"/>
    <s v="Türkiye"/>
  </r>
  <r>
    <s v="Q1"/>
    <x v="2"/>
    <x v="2"/>
    <s v="Kapalı"/>
    <s v="TURK ELEKTRONİK PARA ANONİM ŞİRKETİ"/>
    <s v="VY.05.007"/>
    <s v="Varuna CRM (Enterprise) Aylık Kiralama"/>
    <s v="Univera - Varuna"/>
    <x v="10"/>
    <s v="Varuna"/>
    <s v="Varuna"/>
    <n v="2795"/>
    <s v="TRY"/>
    <n v="3"/>
    <s v="Ay"/>
    <n v="8385"/>
    <s v="TRY"/>
    <n v="0"/>
    <s v="TRY"/>
    <n v="8385"/>
    <s v="TRY"/>
    <n v="8385"/>
    <s v="TRY"/>
    <n v="1000005405"/>
    <m/>
    <m/>
    <s v="Türk Elektronik Para A.Ş."/>
    <x v="2"/>
    <s v="Yenileme"/>
    <s v="Hizmet"/>
    <s v="Lisans Kiralama"/>
    <s v="Param Grup"/>
    <x v="0"/>
    <x v="0"/>
    <s v="Yurt İçi"/>
    <s v="Türkiye"/>
  </r>
  <r>
    <s v="Q1"/>
    <x v="2"/>
    <x v="2"/>
    <s v="Kapalı"/>
    <s v="TURK ELEKTRONİK PARA ANONİM ŞİRKETİ"/>
    <s v="VY.05.007"/>
    <s v="Varuna CRM (Enterprise) Aylık Kiralama"/>
    <s v="Univera - Varuna"/>
    <x v="10"/>
    <s v="Varuna"/>
    <s v="Varuna"/>
    <n v="2795"/>
    <s v="TRY"/>
    <n v="45"/>
    <s v="Ay"/>
    <n v="125775"/>
    <s v="TRY"/>
    <n v="0"/>
    <s v="TRY"/>
    <n v="125775"/>
    <s v="TRY"/>
    <n v="125775"/>
    <s v="TRY"/>
    <n v="1000005403"/>
    <m/>
    <m/>
    <s v="Türk Elektronik Para A.Ş."/>
    <x v="2"/>
    <s v="Yenileme"/>
    <s v="Hizmet"/>
    <s v="Lisans Kiralama"/>
    <s v="Param Grup"/>
    <x v="0"/>
    <x v="0"/>
    <s v="Yurt İçi"/>
    <s v="Türkiye"/>
  </r>
  <r>
    <s v="Q1"/>
    <x v="2"/>
    <x v="2"/>
    <s v="Kapalı"/>
    <s v="TURK FİNANSMAN ANONİM ŞİRKETİ"/>
    <s v="VY.05.007"/>
    <s v="Varuna CRM (Enterprise) Aylık Kiralama"/>
    <s v="Univera - Varuna"/>
    <x v="10"/>
    <s v="Varuna"/>
    <s v="Varuna"/>
    <n v="2795"/>
    <s v="TRY"/>
    <n v="8"/>
    <s v="Ay"/>
    <n v="22360"/>
    <s v="TRY"/>
    <n v="0"/>
    <s v="TRY"/>
    <n v="22360"/>
    <s v="TRY"/>
    <n v="22360"/>
    <s v="TRY"/>
    <n v="1000005404"/>
    <m/>
    <m/>
    <s v="Türk Finansman A.Ş."/>
    <x v="2"/>
    <s v="Yenileme"/>
    <s v="Hizmet"/>
    <s v="Lisans Kiralama"/>
    <s v="Param Grup"/>
    <x v="0"/>
    <x v="0"/>
    <s v="Yurt İçi"/>
    <s v="Türkiye"/>
  </r>
  <r>
    <s v="Q1"/>
    <x v="2"/>
    <x v="2"/>
    <s v="Kapalı"/>
    <s v="DARDANEL DAĞITIM A.Ş."/>
    <s v="EH.02.001"/>
    <s v="EnRoute Panorama - Yazılım Bakımı, Yaşatma ve Merkezi Destek Hizmeti"/>
    <s v="Univera - Dardanel"/>
    <x v="12"/>
    <s v="Enroute"/>
    <s v="Enroute"/>
    <n v="945000"/>
    <s v="TRY"/>
    <n v="1"/>
    <s v="Yıl"/>
    <n v="945000"/>
    <s v="TRY"/>
    <n v="0"/>
    <s v="TRY"/>
    <n v="945000"/>
    <s v="TRY"/>
    <n v="945000"/>
    <s v="TRY"/>
    <n v="1000005398"/>
    <m/>
    <m/>
    <s v="Dardanel"/>
    <x v="0"/>
    <s v="Yenileme"/>
    <s v="Hizmet"/>
    <s v="Bakım ve Destek Hizmeti"/>
    <s v="Diğer"/>
    <x v="0"/>
    <x v="0"/>
    <s v="Yurt İçi"/>
    <s v="Türkiye"/>
  </r>
  <r>
    <s v="Q1"/>
    <x v="2"/>
    <x v="2"/>
    <s v="Kapalı"/>
    <s v="AĞAÇLI OTOMOTİV GIDA TİCARET VE SANAYİ ANONİM ŞİRKETİ"/>
    <s v="EH.06.001"/>
    <s v="EnRoute Panorama - Hosting Hizmeti"/>
    <s v="Univera - JTI"/>
    <x v="13"/>
    <s v="Enroute"/>
    <s v="Enroute"/>
    <n v="286.75"/>
    <s v="USD"/>
    <n v="15"/>
    <s v="Yıl"/>
    <n v="4301.25"/>
    <s v="USD"/>
    <n v="0"/>
    <s v="USD"/>
    <n v="190775.49"/>
    <s v="TRY"/>
    <n v="190775.49"/>
    <s v="TRY"/>
    <n v="1000005363"/>
    <m/>
    <m/>
    <s v="JTI"/>
    <x v="0"/>
    <s v="Yenileme"/>
    <s v="Hizmet"/>
    <s v="Hosting"/>
    <s v="Key Account"/>
    <x v="0"/>
    <x v="0"/>
    <s v="Yurt İçi"/>
    <s v="Türkiye"/>
  </r>
  <r>
    <s v="Q1"/>
    <x v="2"/>
    <x v="2"/>
    <s v="Kapalı"/>
    <s v="ALTUN TEMİZLİK TÜTÜN ÜRÜNLERİ PAZARLAMA A .Ş"/>
    <s v="EH.06.001"/>
    <s v="EnRoute Panorama - Hosting Hizmeti"/>
    <s v="Univera - JTI"/>
    <x v="13"/>
    <s v="Enroute"/>
    <s v="Enroute"/>
    <n v="286.75"/>
    <s v="USD"/>
    <n v="1"/>
    <s v="Yıl"/>
    <n v="286.75"/>
    <s v="USD"/>
    <n v="0"/>
    <s v="USD"/>
    <n v="12718.37"/>
    <s v="TRY"/>
    <n v="12718.37"/>
    <s v="TRY"/>
    <n v="1000005371"/>
    <m/>
    <m/>
    <s v="JTI"/>
    <x v="0"/>
    <s v="Yenileme"/>
    <s v="Hizmet"/>
    <s v="Hosting"/>
    <s v="Key Account"/>
    <x v="0"/>
    <x v="0"/>
    <s v="Yurt İçi"/>
    <s v="Türkiye"/>
  </r>
  <r>
    <s v="Q1"/>
    <x v="2"/>
    <x v="2"/>
    <s v="Kapalı"/>
    <s v="ARME DAĞITIM PAZARLAMA SANAYİ VE TİC. A.Ş."/>
    <s v="EH.06.001"/>
    <s v="EnRoute Panorama - Hosting Hizmeti"/>
    <s v="Univera - JTI"/>
    <x v="13"/>
    <s v="Enroute"/>
    <s v="Enroute"/>
    <n v="286.75"/>
    <s v="USD"/>
    <n v="1"/>
    <s v="Yıl"/>
    <n v="286.75"/>
    <s v="USD"/>
    <n v="0"/>
    <s v="USD"/>
    <n v="12718.37"/>
    <s v="TRY"/>
    <n v="12718.37"/>
    <s v="TRY"/>
    <n v="1000005372"/>
    <m/>
    <m/>
    <s v="JTI"/>
    <x v="0"/>
    <s v="Yenileme"/>
    <s v="Hizmet"/>
    <s v="Hosting"/>
    <s v="Key Account"/>
    <x v="0"/>
    <x v="0"/>
    <s v="Yurt İçi"/>
    <s v="Türkiye"/>
  </r>
  <r>
    <s v="Q1"/>
    <x v="2"/>
    <x v="2"/>
    <s v="Kapalı"/>
    <s v="AYDIN ÜNLÜER TUR.GIDA TİC. VE SAN. A.Ş."/>
    <s v="EH.06.001"/>
    <s v="EnRoute Panorama - Hosting Hizmeti"/>
    <s v="Univera - JTI"/>
    <x v="13"/>
    <s v="Enroute"/>
    <s v="Enroute"/>
    <n v="286.75"/>
    <s v="USD"/>
    <n v="3"/>
    <s v="Yıl"/>
    <n v="860.25"/>
    <s v="USD"/>
    <n v="0"/>
    <s v="USD"/>
    <n v="38155.1"/>
    <s v="TRY"/>
    <n v="38155.1"/>
    <s v="TRY"/>
    <n v="1000005374"/>
    <m/>
    <m/>
    <s v="JTI"/>
    <x v="0"/>
    <s v="Yenileme"/>
    <s v="Hizmet"/>
    <s v="Hosting"/>
    <s v="Key Account"/>
    <x v="0"/>
    <x v="0"/>
    <s v="Yurt İçi"/>
    <s v="Türkiye"/>
  </r>
  <r>
    <s v="Q1"/>
    <x v="2"/>
    <x v="2"/>
    <s v="Kapalı"/>
    <s v="BAMS GIDA ITRİYAT VE TEKSTİL TİC. VE SAN. LTD. ŞTİ."/>
    <s v="EH.06.001"/>
    <s v="EnRoute Panorama - Hosting Hizmeti"/>
    <s v="Univera - JTI"/>
    <x v="13"/>
    <s v="Enroute"/>
    <s v="Enroute"/>
    <n v="286.75"/>
    <s v="USD"/>
    <n v="2"/>
    <s v="Yıl"/>
    <n v="573.5"/>
    <s v="USD"/>
    <n v="0"/>
    <s v="USD"/>
    <n v="25436.73"/>
    <s v="TRY"/>
    <n v="25436.73"/>
    <s v="TRY"/>
    <n v="1000005375"/>
    <m/>
    <m/>
    <s v="JTI"/>
    <x v="0"/>
    <s v="Yenileme"/>
    <s v="Hizmet"/>
    <s v="Hosting"/>
    <s v="Key Account"/>
    <x v="0"/>
    <x v="0"/>
    <s v="Yurt İçi"/>
    <s v="Türkiye"/>
  </r>
  <r>
    <s v="Q1"/>
    <x v="2"/>
    <x v="2"/>
    <s v="Kapalı"/>
    <s v="BAYRAKTAR SATIS VE DAGITIM ANONIM SIRKETI"/>
    <s v="EH.06.001"/>
    <s v="EnRoute Panorama - Hosting Hizmeti"/>
    <s v="Univera - JTI"/>
    <x v="13"/>
    <s v="Enroute"/>
    <s v="Enroute"/>
    <n v="286.75"/>
    <s v="USD"/>
    <n v="2"/>
    <s v="Yıl"/>
    <n v="573.5"/>
    <s v="USD"/>
    <n v="0"/>
    <s v="USD"/>
    <n v="25436.73"/>
    <s v="TRY"/>
    <n v="25436.73"/>
    <s v="TRY"/>
    <n v="1000005376"/>
    <m/>
    <m/>
    <s v="JTI"/>
    <x v="0"/>
    <s v="Yenileme"/>
    <s v="Hizmet"/>
    <s v="Hosting"/>
    <s v="Key Account"/>
    <x v="0"/>
    <x v="0"/>
    <s v="Yurt İçi"/>
    <s v="Türkiye"/>
  </r>
  <r>
    <s v="Q1"/>
    <x v="2"/>
    <x v="2"/>
    <s v="Kapalı"/>
    <s v="BESLER GIDA PAZ. SAN. VE TİC. A.Ş."/>
    <s v="EH.06.001"/>
    <s v="EnRoute Panorama - Hosting Hizmeti"/>
    <s v="Univera - JTI"/>
    <x v="13"/>
    <s v="Enroute"/>
    <s v="Enroute"/>
    <n v="286.75"/>
    <s v="USD"/>
    <n v="1"/>
    <s v="Yıl"/>
    <n v="286.75"/>
    <s v="USD"/>
    <n v="0"/>
    <s v="USD"/>
    <n v="12718.37"/>
    <s v="TRY"/>
    <n v="12718.37"/>
    <s v="TRY"/>
    <n v="1000005377"/>
    <m/>
    <m/>
    <s v="JTI"/>
    <x v="0"/>
    <s v="Yenileme"/>
    <s v="Hizmet"/>
    <s v="Hosting"/>
    <s v="Key Account"/>
    <x v="0"/>
    <x v="0"/>
    <s v="Yurt İçi"/>
    <s v="Türkiye"/>
  </r>
  <r>
    <s v="Q1"/>
    <x v="2"/>
    <x v="2"/>
    <s v="Kapalı"/>
    <s v="BUĞRA MÜH. VE İNŞ. MALZ. İML. İTH. İHR. TİC. SAN. LTD. ŞTİ."/>
    <s v="EH.06.001"/>
    <s v="EnRoute Panorama - Hosting Hizmeti"/>
    <s v="Univera - JTI"/>
    <x v="13"/>
    <s v="Enroute"/>
    <s v="Enroute"/>
    <n v="286.75"/>
    <s v="USD"/>
    <n v="1"/>
    <s v="Yıl"/>
    <n v="286.75"/>
    <s v="USD"/>
    <n v="0"/>
    <s v="USD"/>
    <n v="12718.37"/>
    <s v="TRY"/>
    <n v="12718.37"/>
    <s v="TRY"/>
    <n v="1000005378"/>
    <m/>
    <m/>
    <s v="JTI"/>
    <x v="0"/>
    <s v="Yenileme"/>
    <s v="Hizmet"/>
    <s v="Hosting"/>
    <s v="Key Account"/>
    <x v="0"/>
    <x v="0"/>
    <s v="Yurt İçi"/>
    <s v="Türkiye"/>
  </r>
  <r>
    <s v="Q1"/>
    <x v="2"/>
    <x v="2"/>
    <s v="Kapalı"/>
    <s v="BURAY TÜTÜN MAMUL. MEŞR. PAZ. VE DAĞ. TİC. LTD. ŞTİ."/>
    <s v="EH.06.001"/>
    <s v="EnRoute Panorama - Hosting Hizmeti"/>
    <s v="Univera - JTI"/>
    <x v="13"/>
    <s v="Enroute"/>
    <s v="Enroute"/>
    <n v="286.75"/>
    <s v="USD"/>
    <n v="1"/>
    <s v="Yıl"/>
    <n v="286.75"/>
    <s v="USD"/>
    <n v="0"/>
    <s v="USD"/>
    <n v="12718.37"/>
    <s v="TRY"/>
    <n v="12718.37"/>
    <s v="TRY"/>
    <n v="1000005397"/>
    <m/>
    <m/>
    <s v="JTI"/>
    <x v="0"/>
    <s v="Yenileme"/>
    <s v="Hizmet"/>
    <s v="Hosting"/>
    <s v="Key Account"/>
    <x v="0"/>
    <x v="0"/>
    <s v="Yurt İçi"/>
    <s v="Türkiye"/>
  </r>
  <r>
    <s v="Q1"/>
    <x v="2"/>
    <x v="2"/>
    <s v="Kapalı"/>
    <s v="CAN TÜTÜN MAMULLERİ İNŞAAT VE SANAYİ TİCARET A.Ş."/>
    <s v="EH.06.001"/>
    <s v="EnRoute Panorama - Hosting Hizmeti"/>
    <s v="Univera - JTI"/>
    <x v="13"/>
    <s v="Enroute"/>
    <s v="Enroute"/>
    <n v="286.75"/>
    <s v="USD"/>
    <n v="1"/>
    <s v="Yıl"/>
    <n v="286.75"/>
    <s v="USD"/>
    <n v="0"/>
    <s v="USD"/>
    <n v="12718.37"/>
    <s v="TRY"/>
    <n v="12718.37"/>
    <s v="TRY"/>
    <n v="1000005380"/>
    <m/>
    <m/>
    <s v="JTI"/>
    <x v="0"/>
    <s v="Yenileme"/>
    <s v="Hizmet"/>
    <s v="Hosting"/>
    <s v="Key Account"/>
    <x v="0"/>
    <x v="0"/>
    <s v="Yurt İçi"/>
    <s v="Türkiye"/>
  </r>
  <r>
    <s v="Q1"/>
    <x v="2"/>
    <x v="2"/>
    <s v="Kapalı"/>
    <s v="ÇELİKKOL TURİZM GIDA MAD.SAN VE TİC. LTD. ŞTİ."/>
    <s v="EH.06.001"/>
    <s v="EnRoute Panorama - Hosting Hizmeti"/>
    <s v="Univera - JTI"/>
    <x v="13"/>
    <s v="Enroute"/>
    <s v="Enroute"/>
    <n v="286.75"/>
    <s v="USD"/>
    <n v="1"/>
    <s v="Yıl"/>
    <n v="286.75"/>
    <s v="USD"/>
    <n v="0"/>
    <s v="USD"/>
    <n v="12718.37"/>
    <s v="TRY"/>
    <n v="12718.37"/>
    <s v="TRY"/>
    <n v="1000005381"/>
    <m/>
    <m/>
    <s v="JTI"/>
    <x v="0"/>
    <s v="Yenileme"/>
    <s v="Hizmet"/>
    <s v="Hosting"/>
    <s v="Key Account"/>
    <x v="0"/>
    <x v="0"/>
    <s v="Yurt İçi"/>
    <s v="Türkiye"/>
  </r>
  <r>
    <s v="Q1"/>
    <x v="2"/>
    <x v="2"/>
    <s v="Kapalı"/>
    <s v="DOYURAN GIDA A.Ş."/>
    <s v="EH.06.001"/>
    <s v="EnRoute Panorama - Hosting Hizmeti"/>
    <s v="Univera - JTI"/>
    <x v="13"/>
    <s v="Enroute"/>
    <s v="Enroute"/>
    <n v="286.75"/>
    <s v="TRY"/>
    <n v="1"/>
    <s v="Yıl"/>
    <n v="286.75"/>
    <s v="TRY"/>
    <n v="0"/>
    <s v="TRY"/>
    <n v="286.75"/>
    <s v="TRY"/>
    <n v="286.75"/>
    <s v="TRY"/>
    <n v="1000005364"/>
    <m/>
    <m/>
    <s v="JTI"/>
    <x v="0"/>
    <s v="Yenileme"/>
    <s v="Hizmet"/>
    <s v="Hosting"/>
    <s v="Key Account"/>
    <x v="0"/>
    <x v="0"/>
    <s v="Yurt İçi"/>
    <s v="Türkiye"/>
  </r>
  <r>
    <s v="Q1"/>
    <x v="2"/>
    <x v="2"/>
    <s v="Kapalı"/>
    <s v="DÜNYA MEŞRUBAT GIDA İNŞ.TURİZM PAZ. SAN. VE TİC. LTD. ŞTİ."/>
    <s v="EH.06.001"/>
    <s v="EnRoute Panorama - Hosting Hizmeti"/>
    <s v="Univera - JTI"/>
    <x v="13"/>
    <s v="Enroute"/>
    <s v="Enroute"/>
    <n v="286.75"/>
    <s v="USD"/>
    <n v="5"/>
    <s v="Yıl"/>
    <n v="1433.75"/>
    <s v="USD"/>
    <n v="0"/>
    <s v="USD"/>
    <n v="63591.83"/>
    <s v="TRY"/>
    <n v="63591.83"/>
    <s v="TRY"/>
    <n v="1000005399"/>
    <m/>
    <m/>
    <s v="JTI"/>
    <x v="0"/>
    <s v="Yenileme"/>
    <s v="Hizmet"/>
    <s v="Hosting"/>
    <s v="Key Account"/>
    <x v="0"/>
    <x v="0"/>
    <s v="Yurt İçi"/>
    <s v="Türkiye"/>
  </r>
  <r>
    <s v="Q1"/>
    <x v="2"/>
    <x v="2"/>
    <s v="Kapalı"/>
    <s v="FLAŞ TURİZM İNŞAAT TAAHHÜT TİC. LTD. ŞTİ."/>
    <s v="EH.06.001"/>
    <s v="EnRoute Panorama - Hosting Hizmeti"/>
    <s v="Univera - JTI"/>
    <x v="13"/>
    <s v="Enroute"/>
    <s v="Enroute"/>
    <n v="286.75"/>
    <s v="USD"/>
    <n v="2"/>
    <s v="Yıl"/>
    <n v="573.5"/>
    <s v="USD"/>
    <n v="0"/>
    <s v="USD"/>
    <n v="25436.73"/>
    <s v="TRY"/>
    <n v="25436.73"/>
    <s v="TRY"/>
    <n v="1000005383"/>
    <m/>
    <m/>
    <s v="JTI"/>
    <x v="0"/>
    <s v="Yenileme"/>
    <s v="Hizmet"/>
    <s v="Hosting"/>
    <s v="Key Account"/>
    <x v="0"/>
    <x v="0"/>
    <s v="Yurt İçi"/>
    <s v="Türkiye"/>
  </r>
  <r>
    <s v="Q1"/>
    <x v="2"/>
    <x v="2"/>
    <s v="Kapalı"/>
    <s v="KALPAKÇIOĞLU GIDA SAN. VE TİC. LTD. ŞTİ."/>
    <s v="EH.06.001"/>
    <s v="EnRoute Panorama - Hosting Hizmeti"/>
    <s v="Univera - JTI"/>
    <x v="13"/>
    <s v="Enroute"/>
    <s v="Enroute"/>
    <n v="286.75"/>
    <s v="USD"/>
    <n v="2"/>
    <s v="Yıl"/>
    <n v="573.5"/>
    <s v="USD"/>
    <n v="0"/>
    <s v="USD"/>
    <n v="25436.73"/>
    <s v="TRY"/>
    <n v="25436.73"/>
    <s v="TRY"/>
    <n v="1000005382"/>
    <m/>
    <m/>
    <s v="JTI"/>
    <x v="0"/>
    <s v="Yenileme"/>
    <s v="Hizmet"/>
    <s v="Hosting"/>
    <s v="Key Account"/>
    <x v="0"/>
    <x v="0"/>
    <s v="Yurt İçi"/>
    <s v="Türkiye"/>
  </r>
  <r>
    <s v="Q1"/>
    <x v="2"/>
    <x v="2"/>
    <s v="Kapalı"/>
    <s v="KILKIŞLI MEŞ. TEK. MAM. GIDA MAD. SAN. TİC. LTD. ŞTİ."/>
    <s v="EH.06.001"/>
    <s v="EnRoute Panorama - Hosting Hizmeti"/>
    <s v="Univera - JTI"/>
    <x v="13"/>
    <s v="Enroute"/>
    <s v="Enroute"/>
    <n v="286.75"/>
    <s v="USD"/>
    <n v="1"/>
    <s v="Yıl"/>
    <n v="286.75"/>
    <s v="USD"/>
    <n v="0"/>
    <s v="USD"/>
    <n v="12718.37"/>
    <s v="TRY"/>
    <n v="12718.37"/>
    <s v="TRY"/>
    <n v="1000005366"/>
    <m/>
    <m/>
    <s v="JTI"/>
    <x v="0"/>
    <s v="Yenileme"/>
    <s v="Hizmet"/>
    <s v="Hosting"/>
    <s v="Key Account"/>
    <x v="0"/>
    <x v="0"/>
    <s v="Yurt İçi"/>
    <s v="Türkiye"/>
  </r>
  <r>
    <s v="Q1"/>
    <x v="2"/>
    <x v="2"/>
    <s v="Kapalı"/>
    <s v="KOPUZ GIDA TİC. A.Ş."/>
    <s v="EH.06.001"/>
    <s v="EnRoute Panorama - Hosting Hizmeti"/>
    <s v="Univera - JTI"/>
    <x v="13"/>
    <s v="Enroute"/>
    <s v="Enroute"/>
    <n v="286.75"/>
    <s v="USD"/>
    <n v="11"/>
    <s v="Yıl"/>
    <n v="3154.25"/>
    <s v="USD"/>
    <n v="0"/>
    <s v="USD"/>
    <n v="139902.03"/>
    <s v="TRY"/>
    <n v="139902.03"/>
    <s v="TRY"/>
    <n v="1000005384"/>
    <m/>
    <m/>
    <s v="JTI"/>
    <x v="0"/>
    <s v="Yenileme"/>
    <s v="Hizmet"/>
    <s v="Hosting"/>
    <s v="Key Account"/>
    <x v="0"/>
    <x v="0"/>
    <s v="Yurt İçi"/>
    <s v="Türkiye"/>
  </r>
  <r>
    <s v="Q1"/>
    <x v="2"/>
    <x v="2"/>
    <s v="Kapalı"/>
    <s v="ONGUN EMGİN GIDA DAĞ. PAZ. TUR.SAN. TİC. LTD. ŞTİ."/>
    <s v="EH.06.001"/>
    <s v="EnRoute Panorama - Hosting Hizmeti"/>
    <s v="Univera - JTI"/>
    <x v="13"/>
    <s v="Enroute"/>
    <s v="Enroute"/>
    <n v="286.75"/>
    <s v="USD"/>
    <n v="7"/>
    <s v="Yıl"/>
    <n v="2007.25"/>
    <s v="USD"/>
    <n v="0"/>
    <s v="USD"/>
    <n v="89028.56"/>
    <s v="TRY"/>
    <n v="89028.56"/>
    <s v="TRY"/>
    <n v="1000005367"/>
    <m/>
    <m/>
    <s v="JTI"/>
    <x v="0"/>
    <s v="Yenileme"/>
    <s v="Hizmet"/>
    <s v="Hosting"/>
    <s v="Key Account"/>
    <x v="0"/>
    <x v="0"/>
    <s v="Yurt İçi"/>
    <s v="Türkiye"/>
  </r>
  <r>
    <s v="Q1"/>
    <x v="2"/>
    <x v="2"/>
    <s v="Kapalı"/>
    <s v="ÖZCİHAN GIDA İNŞAAT TARIM NAKLİYE ENERJİ TURİZM MAD. PAZ. VE SAN. LTD. ŞTİ."/>
    <s v="EH.06.001"/>
    <s v="EnRoute Panorama - Hosting Hizmeti"/>
    <s v="Univera - JTI"/>
    <x v="13"/>
    <s v="Enroute"/>
    <s v="Enroute"/>
    <n v="286.75"/>
    <s v="USD"/>
    <n v="2"/>
    <s v="Yıl"/>
    <n v="573.5"/>
    <s v="USD"/>
    <n v="0"/>
    <s v="USD"/>
    <n v="25436.73"/>
    <s v="TRY"/>
    <n v="25436.73"/>
    <s v="TRY"/>
    <n v="1000005386"/>
    <m/>
    <m/>
    <s v="JTI"/>
    <x v="0"/>
    <s v="Yenileme"/>
    <s v="Hizmet"/>
    <s v="Hosting"/>
    <s v="Key Account"/>
    <x v="0"/>
    <x v="0"/>
    <s v="Yurt İçi"/>
    <s v="Türkiye"/>
  </r>
  <r>
    <s v="Q1"/>
    <x v="2"/>
    <x v="2"/>
    <s v="Kapalı"/>
    <s v="Özçelik Meşrubat ve Gıda Mad.Tic.Paz.A.Ş."/>
    <s v="EH.06.001"/>
    <s v="EnRoute Panorama - Hosting Hizmeti"/>
    <s v="Univera - JTI"/>
    <x v="13"/>
    <s v="Enroute"/>
    <s v="Enroute"/>
    <n v="286.75"/>
    <s v="USD"/>
    <n v="6"/>
    <s v="Yıl"/>
    <n v="1720.5"/>
    <s v="USD"/>
    <n v="0"/>
    <s v="USD"/>
    <n v="76310.2"/>
    <s v="TRY"/>
    <n v="76310.2"/>
    <s v="TRY"/>
    <n v="1000005368"/>
    <m/>
    <m/>
    <s v="JTI"/>
    <x v="0"/>
    <s v="Yenileme"/>
    <s v="Hizmet"/>
    <s v="Hosting"/>
    <s v="Key Account"/>
    <x v="0"/>
    <x v="0"/>
    <s v="Yurt İçi"/>
    <s v="Türkiye"/>
  </r>
  <r>
    <s v="Q1"/>
    <x v="2"/>
    <x v="2"/>
    <s v="Kapalı"/>
    <s v="ÖZERLER TİCARET İLHAN ÖZER"/>
    <s v="EH.06.001"/>
    <s v="EnRoute Panorama - Hosting Hizmeti"/>
    <s v="Univera - JTI"/>
    <x v="13"/>
    <s v="Enroute"/>
    <s v="Enroute"/>
    <n v="286.75"/>
    <s v="USD"/>
    <n v="4"/>
    <s v="Yıl"/>
    <n v="1147"/>
    <s v="USD"/>
    <n v="0"/>
    <s v="USD"/>
    <n v="50873.46"/>
    <s v="TRY"/>
    <n v="50873.46"/>
    <s v="TRY"/>
    <n v="1000005387"/>
    <m/>
    <m/>
    <s v="JTI"/>
    <x v="0"/>
    <s v="Yenileme"/>
    <s v="Hizmet"/>
    <s v="Hosting"/>
    <s v="Key Account"/>
    <x v="0"/>
    <x v="0"/>
    <s v="Yurt İçi"/>
    <s v="Türkiye"/>
  </r>
  <r>
    <s v="Q1"/>
    <x v="2"/>
    <x v="2"/>
    <s v="Kapalı"/>
    <s v="PRAMİT GIDA LOJİSTİK TİCARET TİC. A.Ş."/>
    <s v="EH.06.001"/>
    <s v="EnRoute Panorama - Hosting Hizmeti"/>
    <s v="Univera - JTI"/>
    <x v="13"/>
    <s v="Enroute"/>
    <s v="Enroute"/>
    <n v="286.75"/>
    <s v="USD"/>
    <n v="2"/>
    <s v="Yıl"/>
    <n v="573.5"/>
    <s v="USD"/>
    <n v="0"/>
    <s v="USD"/>
    <n v="25436.73"/>
    <s v="TRY"/>
    <n v="25436.73"/>
    <s v="TRY"/>
    <n v="1000005369"/>
    <m/>
    <m/>
    <s v="JTI"/>
    <x v="0"/>
    <s v="Yenileme"/>
    <s v="Hizmet"/>
    <s v="Hosting"/>
    <s v="Key Account"/>
    <x v="0"/>
    <x v="0"/>
    <s v="Yurt İçi"/>
    <s v="Türkiye"/>
  </r>
  <r>
    <s v="Q1"/>
    <x v="2"/>
    <x v="2"/>
    <s v="Kapalı"/>
    <s v="SAĞIROĞLU TÜTÜN ÜRÜNLERİ ve İNŞAAT TAAHHÜT SAN.TİC.LTD.ŞTİ."/>
    <s v="EH.06.001"/>
    <s v="EnRoute Panorama - Hosting Hizmeti"/>
    <s v="Univera - JTI"/>
    <x v="13"/>
    <s v="Enroute"/>
    <s v="Enroute"/>
    <n v="286.75"/>
    <s v="USD"/>
    <n v="1"/>
    <s v="Yıl"/>
    <n v="286.75"/>
    <s v="USD"/>
    <n v="0"/>
    <s v="USD"/>
    <n v="12718.37"/>
    <s v="TRY"/>
    <n v="12718.37"/>
    <s v="TRY"/>
    <n v="1000005391"/>
    <m/>
    <m/>
    <s v="JTI"/>
    <x v="0"/>
    <s v="Yenileme"/>
    <s v="Hizmet"/>
    <s v="Hosting"/>
    <s v="Key Account"/>
    <x v="0"/>
    <x v="0"/>
    <s v="Yurt İçi"/>
    <s v="Türkiye"/>
  </r>
  <r>
    <s v="Q1"/>
    <x v="2"/>
    <x v="2"/>
    <s v="Kapalı"/>
    <s v="SAMİ EMGİN DAĞ. PAZ. TUR. TEKS. İNŞ. SAN. TİC. LTD. ŞTİ."/>
    <s v="EH.06.001"/>
    <s v="EnRoute Panorama - Hosting Hizmeti"/>
    <s v="Univera - JTI"/>
    <x v="13"/>
    <s v="Enroute"/>
    <s v="Enroute"/>
    <n v="286.75"/>
    <s v="USD"/>
    <n v="2"/>
    <s v="Yıl"/>
    <n v="573.5"/>
    <s v="USD"/>
    <n v="0"/>
    <s v="USD"/>
    <n v="25436.73"/>
    <s v="TRY"/>
    <n v="25436.73"/>
    <s v="TRY"/>
    <n v="1000005389"/>
    <m/>
    <m/>
    <s v="JTI"/>
    <x v="0"/>
    <s v="Yenileme"/>
    <s v="Hizmet"/>
    <s v="Hosting"/>
    <s v="Key Account"/>
    <x v="0"/>
    <x v="0"/>
    <s v="Yurt İçi"/>
    <s v="Türkiye"/>
  </r>
  <r>
    <s v="Q1"/>
    <x v="2"/>
    <x v="2"/>
    <s v="Kapalı"/>
    <s v="SEYDİM DAĞ.PAZ.A.Ş."/>
    <s v="EH.06.001"/>
    <s v="EnRoute Panorama - Hosting Hizmeti"/>
    <s v="Univera - JTI"/>
    <x v="13"/>
    <s v="Enroute"/>
    <s v="Enroute"/>
    <n v="286.75"/>
    <s v="USD"/>
    <n v="1"/>
    <s v="Yıl"/>
    <n v="286.75"/>
    <s v="USD"/>
    <n v="0"/>
    <s v="USD"/>
    <n v="12718.37"/>
    <s v="TRY"/>
    <n v="12718.37"/>
    <s v="TRY"/>
    <n v="1000005390"/>
    <m/>
    <m/>
    <s v="JTI"/>
    <x v="0"/>
    <s v="Yenileme"/>
    <s v="Hizmet"/>
    <s v="Hosting"/>
    <s v="Key Account"/>
    <x v="0"/>
    <x v="0"/>
    <s v="Yurt İçi"/>
    <s v="Türkiye"/>
  </r>
  <r>
    <s v="Q1"/>
    <x v="2"/>
    <x v="2"/>
    <s v="Kapalı"/>
    <s v="SEYPA GIDA İHTİYAÇ MAD.ÜRETİM.DAĞ.VE TİC. A.Ş."/>
    <s v="EH.06.001"/>
    <s v="EnRoute Panorama - Hosting Hizmeti"/>
    <s v="Univera - JTI"/>
    <x v="13"/>
    <s v="Enroute"/>
    <s v="Enroute"/>
    <n v="286.75"/>
    <s v="TRY"/>
    <n v="2"/>
    <s v="Yıl"/>
    <n v="573.5"/>
    <s v="TRY"/>
    <n v="0"/>
    <s v="TRY"/>
    <n v="573.5"/>
    <s v="TRY"/>
    <n v="573.5"/>
    <s v="TRY"/>
    <n v="1000005392"/>
    <m/>
    <m/>
    <s v="JTI"/>
    <x v="0"/>
    <s v="Yenileme"/>
    <s v="Hizmet"/>
    <s v="Hosting"/>
    <s v="Key Account"/>
    <x v="0"/>
    <x v="0"/>
    <s v="Yurt İçi"/>
    <s v="Türkiye"/>
  </r>
  <r>
    <s v="Q1"/>
    <x v="2"/>
    <x v="2"/>
    <s v="Kapalı"/>
    <s v="SSG DAYANIKLI TÜKETİM MAD. GIDA ÜRÜNLERİ PAZ. SAN. TİC. LTD. ŞTİ."/>
    <s v="EH.06.001"/>
    <s v="EnRoute Panorama - Hosting Hizmeti"/>
    <s v="Univera - JTI"/>
    <x v="13"/>
    <s v="Enroute"/>
    <s v="Enroute"/>
    <n v="286.75"/>
    <s v="USD"/>
    <n v="2"/>
    <s v="Yıl"/>
    <n v="573.5"/>
    <s v="USD"/>
    <n v="0"/>
    <s v="USD"/>
    <n v="25436.73"/>
    <s v="TRY"/>
    <n v="25436.73"/>
    <s v="TRY"/>
    <n v="1000005393"/>
    <m/>
    <m/>
    <s v="JTI"/>
    <x v="0"/>
    <s v="Yenileme"/>
    <s v="Hizmet"/>
    <s v="Hosting"/>
    <s v="Key Account"/>
    <x v="0"/>
    <x v="0"/>
    <s v="Yurt İçi"/>
    <s v="Türkiye"/>
  </r>
  <r>
    <s v="Q1"/>
    <x v="2"/>
    <x v="2"/>
    <s v="Kapalı"/>
    <s v="ŞEKERCİ GIDA TEMİZLİK ÜRÜN. PAZ. VE DAĞ. LTD. ŞTİ."/>
    <s v="EH.06.001"/>
    <s v="EnRoute Panorama - Hosting Hizmeti"/>
    <s v="Univera - JTI"/>
    <x v="13"/>
    <s v="Enroute"/>
    <s v="Enroute"/>
    <n v="286.75"/>
    <s v="USD"/>
    <n v="10"/>
    <s v="Yıl"/>
    <n v="2867.5"/>
    <s v="USD"/>
    <n v="0"/>
    <s v="USD"/>
    <n v="127183.66"/>
    <s v="TRY"/>
    <n v="127183.66"/>
    <s v="TRY"/>
    <n v="1000005394"/>
    <m/>
    <m/>
    <s v="JTI"/>
    <x v="0"/>
    <s v="Yenileme"/>
    <s v="Hizmet"/>
    <s v="Hosting"/>
    <s v="Key Account"/>
    <x v="0"/>
    <x v="0"/>
    <s v="Yurt İçi"/>
    <s v="Türkiye"/>
  </r>
  <r>
    <s v="Q1"/>
    <x v="2"/>
    <x v="2"/>
    <s v="Kapalı"/>
    <s v="YILDIRIMLAR GRUP İHTİYAÇ VE GIDA MAD. TURİZM A.Ş"/>
    <s v="EH.06.001"/>
    <s v="EnRoute Panorama - Hosting Hizmeti"/>
    <s v="Univera - JTI"/>
    <x v="13"/>
    <s v="Enroute"/>
    <s v="Enroute"/>
    <n v="286.75"/>
    <s v="USD"/>
    <n v="2"/>
    <s v="Yıl"/>
    <n v="573.5"/>
    <s v="USD"/>
    <n v="0"/>
    <s v="USD"/>
    <n v="25436.73"/>
    <s v="TRY"/>
    <n v="25436.73"/>
    <s v="TRY"/>
    <n v="1000005370"/>
    <m/>
    <m/>
    <s v="JTI"/>
    <x v="0"/>
    <s v="Yenileme"/>
    <s v="Hizmet"/>
    <s v="Hosting"/>
    <s v="Key Account"/>
    <x v="0"/>
    <x v="0"/>
    <s v="Yurt İçi"/>
    <s v="Türkiye"/>
  </r>
  <r>
    <s v="Q1"/>
    <x v="2"/>
    <x v="2"/>
    <s v="Kapalı"/>
    <s v="YUSUF BEKTAŞ GIDA VE İHTİYAÇ MAD. İLETİŞİM NAKLİYE TİC.VE SAN.LTD.ŞTİ."/>
    <s v="EH.06.001"/>
    <s v="EnRoute Panorama - Hosting Hizmeti"/>
    <s v="Univera - JTI"/>
    <x v="13"/>
    <s v="Enroute"/>
    <s v="Enroute"/>
    <n v="286.75"/>
    <s v="USD"/>
    <n v="7"/>
    <s v="Yıl"/>
    <n v="2007.25"/>
    <s v="USD"/>
    <n v="0"/>
    <s v="USD"/>
    <n v="89028.56"/>
    <s v="TRY"/>
    <n v="89028.56"/>
    <s v="TRY"/>
    <n v="1000005396"/>
    <m/>
    <m/>
    <s v="JTI"/>
    <x v="0"/>
    <s v="Yenileme"/>
    <s v="Hizmet"/>
    <s v="Hosting"/>
    <s v="Key Account"/>
    <x v="0"/>
    <x v="0"/>
    <s v="Yurt İçi"/>
    <s v="Türkiye"/>
  </r>
  <r>
    <s v="Q1"/>
    <x v="2"/>
    <x v="2"/>
    <s v="Kapalı"/>
    <s v="ZÜMRÜT TEKEL ÜRÜNLERİ GIDA PAZ.İNŞ.TAAH.SAN.VE.TİC.LTD ŞTİ"/>
    <s v="EH.06.001"/>
    <s v="EnRoute Panorama - Hosting Hizmeti"/>
    <s v="Univera - JTI"/>
    <x v="13"/>
    <s v="Enroute"/>
    <s v="Enroute"/>
    <n v="286.75"/>
    <s v="USD"/>
    <n v="1"/>
    <s v="Yıl"/>
    <n v="286.75"/>
    <s v="USD"/>
    <n v="0"/>
    <s v="USD"/>
    <n v="12718.37"/>
    <s v="TRY"/>
    <n v="12718.37"/>
    <s v="TRY"/>
    <n v="1000005395"/>
    <m/>
    <m/>
    <s v="JTI"/>
    <x v="0"/>
    <s v="Yenileme"/>
    <s v="Hizmet"/>
    <s v="Hosting"/>
    <s v="Key Account"/>
    <x v="0"/>
    <x v="0"/>
    <s v="Yurt İçi"/>
    <s v="Türkiye"/>
  </r>
  <r>
    <s v="Q1"/>
    <x v="2"/>
    <x v="2"/>
    <s v="Kapalı"/>
    <s v="AĞAÇLI OTOMOTİV GIDA TİCARET VE SANAYİ ANONİM ŞİRKETİ"/>
    <s v="EH.03.001"/>
    <s v="EnRoute Panorama - Çağrı Merkezi Hizmeti (MSD)"/>
    <s v="Univera - JTI"/>
    <x v="13"/>
    <s v="Enroute"/>
    <s v="Enroute"/>
    <n v="25649.45"/>
    <s v="TRY"/>
    <n v="15"/>
    <s v="Yıl"/>
    <n v="384741.75"/>
    <s v="TRY"/>
    <n v="0"/>
    <s v="TRY"/>
    <n v="384741.75"/>
    <s v="TRY"/>
    <n v="384741.75"/>
    <s v="TRY"/>
    <n v="1000005363"/>
    <m/>
    <m/>
    <s v="JTI"/>
    <x v="0"/>
    <s v="Yenileme"/>
    <s v="Hizmet"/>
    <s v="Çağrı Merkezi"/>
    <s v="Key Account"/>
    <x v="0"/>
    <x v="0"/>
    <s v="Yurt İçi"/>
    <s v="Türkiye"/>
  </r>
  <r>
    <s v="Q1"/>
    <x v="2"/>
    <x v="2"/>
    <s v="Kapalı"/>
    <s v="ALTUN TEMİZLİK TÜTÜN ÜRÜNLERİ PAZARLAMA A .Ş"/>
    <s v="EH.03.001"/>
    <s v="EnRoute Panorama - Çağrı Merkezi Hizmeti (MSD)"/>
    <s v="Univera - JTI"/>
    <x v="13"/>
    <s v="Enroute"/>
    <s v="Enroute"/>
    <n v="25649.4"/>
    <s v="TRY"/>
    <n v="1"/>
    <s v="Yıl"/>
    <n v="25649.4"/>
    <s v="TRY"/>
    <n v="0"/>
    <s v="TRY"/>
    <n v="25649.4"/>
    <s v="TRY"/>
    <n v="25649.4"/>
    <s v="TRY"/>
    <n v="1000005371"/>
    <m/>
    <m/>
    <s v="JTI"/>
    <x v="0"/>
    <s v="Yenileme"/>
    <s v="Hizmet"/>
    <s v="Çağrı Merkezi"/>
    <s v="Key Account"/>
    <x v="0"/>
    <x v="0"/>
    <s v="Yurt İçi"/>
    <s v="Türkiye"/>
  </r>
  <r>
    <s v="Q1"/>
    <x v="2"/>
    <x v="2"/>
    <s v="Kapalı"/>
    <s v="ARME DAĞITIM PAZARLAMA SANAYİ VE TİC. A.Ş."/>
    <s v="EH.03.001"/>
    <s v="EnRoute Panorama - Çağrı Merkezi Hizmeti (MSD)"/>
    <s v="Univera - JTI"/>
    <x v="13"/>
    <s v="Enroute"/>
    <s v="Enroute"/>
    <n v="25649.4"/>
    <s v="TRY"/>
    <n v="1"/>
    <s v="Yıl"/>
    <n v="25649.4"/>
    <s v="TRY"/>
    <n v="0"/>
    <s v="TRY"/>
    <n v="25649.4"/>
    <s v="TRY"/>
    <n v="25649.4"/>
    <s v="TRY"/>
    <n v="1000005372"/>
    <m/>
    <m/>
    <s v="JTI"/>
    <x v="0"/>
    <s v="Yenileme"/>
    <s v="Hizmet"/>
    <s v="Çağrı Merkezi"/>
    <s v="Key Account"/>
    <x v="0"/>
    <x v="0"/>
    <s v="Yurt İçi"/>
    <s v="Türkiye"/>
  </r>
  <r>
    <s v="Q1"/>
    <x v="2"/>
    <x v="2"/>
    <s v="Kapalı"/>
    <s v="AYDIN ÜNLÜER TUR.GIDA TİC. VE SAN. A.Ş."/>
    <s v="EH.03.001"/>
    <s v="EnRoute Panorama - Çağrı Merkezi Hizmeti (MSD)"/>
    <s v="Univera - JTI"/>
    <x v="13"/>
    <s v="Enroute"/>
    <s v="Enroute"/>
    <n v="25649.4"/>
    <s v="TRY"/>
    <n v="3"/>
    <s v="Yıl"/>
    <n v="76948.2"/>
    <s v="TRY"/>
    <n v="0"/>
    <s v="TRY"/>
    <n v="76948.2"/>
    <s v="TRY"/>
    <n v="76948.2"/>
    <s v="TRY"/>
    <n v="1000005374"/>
    <m/>
    <m/>
    <s v="JTI"/>
    <x v="0"/>
    <s v="Yenileme"/>
    <s v="Hizmet"/>
    <s v="Çağrı Merkezi"/>
    <s v="Key Account"/>
    <x v="0"/>
    <x v="0"/>
    <s v="Yurt İçi"/>
    <s v="Türkiye"/>
  </r>
  <r>
    <s v="Q1"/>
    <x v="2"/>
    <x v="2"/>
    <s v="Kapalı"/>
    <s v="BAMS GIDA ITRİYAT VE TEKSTİL TİC. VE SAN. LTD. ŞTİ."/>
    <s v="EH.03.001"/>
    <s v="EnRoute Panorama - Çağrı Merkezi Hizmeti (MSD)"/>
    <s v="Univera - JTI"/>
    <x v="13"/>
    <s v="Enroute"/>
    <s v="Enroute"/>
    <n v="25649.4"/>
    <s v="TRY"/>
    <n v="2"/>
    <s v="Yıl"/>
    <n v="51298.8"/>
    <s v="TRY"/>
    <n v="0"/>
    <s v="TRY"/>
    <n v="51298.8"/>
    <s v="TRY"/>
    <n v="51298.8"/>
    <s v="TRY"/>
    <n v="1000005375"/>
    <m/>
    <m/>
    <s v="JTI"/>
    <x v="0"/>
    <s v="Yenileme"/>
    <s v="Hizmet"/>
    <s v="Çağrı Merkezi"/>
    <s v="Key Account"/>
    <x v="0"/>
    <x v="0"/>
    <s v="Yurt İçi"/>
    <s v="Türkiye"/>
  </r>
  <r>
    <s v="Q1"/>
    <x v="2"/>
    <x v="2"/>
    <s v="Kapalı"/>
    <s v="BAYRAKTAR SATIS VE DAGITIM ANONIM SIRKETI"/>
    <s v="EH.03.001"/>
    <s v="EnRoute Panorama - Çağrı Merkezi Hizmeti (MSD)"/>
    <s v="Univera - JTI"/>
    <x v="13"/>
    <s v="Enroute"/>
    <s v="Enroute"/>
    <n v="25649.4"/>
    <s v="TRY"/>
    <n v="2"/>
    <s v="Yıl"/>
    <n v="51298.8"/>
    <s v="TRY"/>
    <n v="0"/>
    <s v="TRY"/>
    <n v="51298.8"/>
    <s v="TRY"/>
    <n v="51298.8"/>
    <s v="TRY"/>
    <n v="1000005376"/>
    <m/>
    <m/>
    <s v="JTI"/>
    <x v="0"/>
    <s v="Yenileme"/>
    <s v="Hizmet"/>
    <s v="Çağrı Merkezi"/>
    <s v="Key Account"/>
    <x v="0"/>
    <x v="0"/>
    <s v="Yurt İçi"/>
    <s v="Türkiye"/>
  </r>
  <r>
    <s v="Q1"/>
    <x v="2"/>
    <x v="2"/>
    <s v="Kapalı"/>
    <s v="BESLER GIDA PAZ. SAN. VE TİC. A.Ş."/>
    <s v="EH.03.001"/>
    <s v="EnRoute Panorama - Çağrı Merkezi Hizmeti (MSD)"/>
    <s v="Univera - JTI"/>
    <x v="13"/>
    <s v="Enroute"/>
    <s v="Enroute"/>
    <n v="25649.4"/>
    <s v="TRY"/>
    <n v="1"/>
    <s v="Yıl"/>
    <n v="25649.4"/>
    <s v="TRY"/>
    <n v="0"/>
    <s v="TRY"/>
    <n v="25649.4"/>
    <s v="TRY"/>
    <n v="25649.4"/>
    <s v="TRY"/>
    <n v="1000005377"/>
    <m/>
    <m/>
    <s v="JTI"/>
    <x v="0"/>
    <s v="Yenileme"/>
    <s v="Hizmet"/>
    <s v="Çağrı Merkezi"/>
    <s v="Key Account"/>
    <x v="0"/>
    <x v="0"/>
    <s v="Yurt İçi"/>
    <s v="Türkiye"/>
  </r>
  <r>
    <s v="Q1"/>
    <x v="2"/>
    <x v="2"/>
    <s v="Kapalı"/>
    <s v="BUĞRA MÜH. VE İNŞ. MALZ. İML. İTH. İHR. TİC. SAN. LTD. ŞTİ."/>
    <s v="EH.03.001"/>
    <s v="EnRoute Panorama - Çağrı Merkezi Hizmeti (MSD)"/>
    <s v="Univera - JTI"/>
    <x v="13"/>
    <s v="Enroute"/>
    <s v="Enroute"/>
    <n v="25649.4"/>
    <s v="TRY"/>
    <n v="1"/>
    <s v="Yıl"/>
    <n v="25649.4"/>
    <s v="TRY"/>
    <n v="0"/>
    <s v="TRY"/>
    <n v="25649.4"/>
    <s v="TRY"/>
    <n v="25649.4"/>
    <s v="TRY"/>
    <n v="1000005378"/>
    <m/>
    <m/>
    <s v="JTI"/>
    <x v="0"/>
    <s v="Yenileme"/>
    <s v="Hizmet"/>
    <s v="Çağrı Merkezi"/>
    <s v="Key Account"/>
    <x v="0"/>
    <x v="0"/>
    <s v="Yurt İçi"/>
    <s v="Türkiye"/>
  </r>
  <r>
    <s v="Q1"/>
    <x v="2"/>
    <x v="2"/>
    <s v="Kapalı"/>
    <s v="BURAY TÜTÜN MAMUL. MEŞR. PAZ. VE DAĞ. TİC. LTD. ŞTİ."/>
    <s v="EH.03.001"/>
    <s v="EnRoute Panorama - Çağrı Merkezi Hizmeti (MSD)"/>
    <s v="Univera - JTI"/>
    <x v="13"/>
    <s v="Enroute"/>
    <s v="Enroute"/>
    <n v="25649.4"/>
    <s v="TRY"/>
    <n v="1"/>
    <s v="Yıl"/>
    <n v="25649.4"/>
    <s v="TRY"/>
    <n v="0"/>
    <s v="TRY"/>
    <n v="25649.4"/>
    <s v="TRY"/>
    <n v="25649.4"/>
    <s v="TRY"/>
    <n v="1000005397"/>
    <m/>
    <m/>
    <s v="JTI"/>
    <x v="0"/>
    <s v="Yenileme"/>
    <s v="Hizmet"/>
    <s v="Çağrı Merkezi"/>
    <s v="Key Account"/>
    <x v="0"/>
    <x v="0"/>
    <s v="Yurt İçi"/>
    <s v="Türkiye"/>
  </r>
  <r>
    <s v="Q1"/>
    <x v="2"/>
    <x v="2"/>
    <s v="Kapalı"/>
    <s v="CAN TÜTÜN MAMULLERİ İNŞAAT VE SANAYİ TİCARET A.Ş."/>
    <s v="EH.03.001"/>
    <s v="EnRoute Panorama - Çağrı Merkezi Hizmeti (MSD)"/>
    <s v="Univera - JTI"/>
    <x v="13"/>
    <s v="Enroute"/>
    <s v="Enroute"/>
    <n v="25649.4"/>
    <s v="TRY"/>
    <n v="1"/>
    <s v="Yıl"/>
    <n v="25649.4"/>
    <s v="TRY"/>
    <n v="0"/>
    <s v="TRY"/>
    <n v="25649.4"/>
    <s v="TRY"/>
    <n v="25649.4"/>
    <s v="TRY"/>
    <n v="1000005380"/>
    <m/>
    <m/>
    <s v="JTI"/>
    <x v="0"/>
    <s v="Yenileme"/>
    <s v="Hizmet"/>
    <s v="Çağrı Merkezi"/>
    <s v="Key Account"/>
    <x v="0"/>
    <x v="0"/>
    <s v="Yurt İçi"/>
    <s v="Türkiye"/>
  </r>
  <r>
    <s v="Q1"/>
    <x v="2"/>
    <x v="2"/>
    <s v="Kapalı"/>
    <s v="ÇELİKKOL TURİZM GIDA MAD.SAN VE TİC. LTD. ŞTİ."/>
    <s v="EH.03.001"/>
    <s v="EnRoute Panorama - Çağrı Merkezi Hizmeti (MSD)"/>
    <s v="Univera - JTI"/>
    <x v="13"/>
    <s v="Enroute"/>
    <s v="Enroute"/>
    <n v="25649.4"/>
    <s v="TRY"/>
    <n v="1"/>
    <s v="Yıl"/>
    <n v="25649.4"/>
    <s v="TRY"/>
    <n v="0"/>
    <s v="TRY"/>
    <n v="25649.4"/>
    <s v="TRY"/>
    <n v="25649.4"/>
    <s v="TRY"/>
    <n v="1000005381"/>
    <m/>
    <m/>
    <s v="JTI"/>
    <x v="0"/>
    <s v="Yenileme"/>
    <s v="Hizmet"/>
    <s v="Çağrı Merkezi"/>
    <s v="Key Account"/>
    <x v="0"/>
    <x v="0"/>
    <s v="Yurt İçi"/>
    <s v="Türkiye"/>
  </r>
  <r>
    <s v="Q1"/>
    <x v="2"/>
    <x v="2"/>
    <s v="Kapalı"/>
    <s v="DARDANEL DAĞITIM A.Ş."/>
    <s v="EH.03.001"/>
    <s v="EnRoute Panorama - Çağrı Merkezi Hizmeti (MSD)"/>
    <s v="Univera - Dardanel"/>
    <x v="12"/>
    <s v="Enroute"/>
    <s v="Enroute"/>
    <n v="23711.94"/>
    <s v="TRY"/>
    <n v="59"/>
    <s v="Yıl"/>
    <n v="1399004.46"/>
    <s v="TRY"/>
    <n v="0"/>
    <s v="TRY"/>
    <n v="1399004.46"/>
    <s v="TRY"/>
    <n v="1399004.46"/>
    <s v="TRY"/>
    <n v="1000005398"/>
    <m/>
    <m/>
    <s v="Dardanel"/>
    <x v="0"/>
    <s v="Yenileme"/>
    <s v="Hizmet"/>
    <s v="Çağrı Merkezi"/>
    <s v="Diğer"/>
    <x v="0"/>
    <x v="0"/>
    <s v="Yurt İçi"/>
    <s v="Türkiye"/>
  </r>
  <r>
    <s v="Q1"/>
    <x v="2"/>
    <x v="2"/>
    <s v="Kapalı"/>
    <s v="DOYURAN GIDA A.Ş."/>
    <s v="EH.03.001"/>
    <s v="EnRoute Panorama - Çağrı Merkezi Hizmeti (MSD)"/>
    <s v="Univera - JTI"/>
    <x v="13"/>
    <s v="Enroute"/>
    <s v="Enroute"/>
    <n v="25649.4"/>
    <s v="TRY"/>
    <n v="1"/>
    <s v="Yıl"/>
    <n v="25649.4"/>
    <s v="TRY"/>
    <n v="0"/>
    <s v="TRY"/>
    <n v="25649.4"/>
    <s v="TRY"/>
    <n v="25649.4"/>
    <s v="TRY"/>
    <n v="1000005364"/>
    <m/>
    <m/>
    <s v="JTI"/>
    <x v="0"/>
    <s v="Yenileme"/>
    <s v="Hizmet"/>
    <s v="Çağrı Merkezi"/>
    <s v="Key Account"/>
    <x v="0"/>
    <x v="0"/>
    <s v="Yurt İçi"/>
    <s v="Türkiye"/>
  </r>
  <r>
    <s v="Q1"/>
    <x v="2"/>
    <x v="2"/>
    <s v="Kapalı"/>
    <s v="DÜNYA MEŞRUBAT GIDA İNŞ.TURİZM PAZ. SAN. VE TİC. LTD. ŞTİ."/>
    <s v="EH.03.001"/>
    <s v="EnRoute Panorama - Çağrı Merkezi Hizmeti (MSD)"/>
    <s v="Univera - JTI"/>
    <x v="13"/>
    <s v="Enroute"/>
    <s v="Enroute"/>
    <n v="25649.4"/>
    <s v="TRY"/>
    <n v="5"/>
    <s v="Yıl"/>
    <n v="128247"/>
    <s v="TRY"/>
    <n v="0"/>
    <s v="TRY"/>
    <n v="128247"/>
    <s v="TRY"/>
    <n v="128247"/>
    <s v="TRY"/>
    <n v="1000005399"/>
    <m/>
    <m/>
    <s v="JTI"/>
    <x v="0"/>
    <s v="Yenileme"/>
    <s v="Hizmet"/>
    <s v="Çağrı Merkezi"/>
    <s v="Key Account"/>
    <x v="0"/>
    <x v="0"/>
    <s v="Yurt İçi"/>
    <s v="Türkiye"/>
  </r>
  <r>
    <s v="Q1"/>
    <x v="2"/>
    <x v="2"/>
    <s v="Kapalı"/>
    <s v="FLAŞ TURİZM İNŞAAT TAAHHÜT TİC. LTD. ŞTİ."/>
    <s v="EH.03.001"/>
    <s v="EnRoute Panorama - Çağrı Merkezi Hizmeti (MSD)"/>
    <s v="Univera - JTI"/>
    <x v="13"/>
    <s v="Enroute"/>
    <s v="Enroute"/>
    <n v="25649.4"/>
    <s v="TRY"/>
    <n v="2"/>
    <s v="Yıl"/>
    <n v="51298.8"/>
    <s v="TRY"/>
    <n v="0"/>
    <s v="TRY"/>
    <n v="51298.8"/>
    <s v="TRY"/>
    <n v="51298.8"/>
    <s v="TRY"/>
    <n v="1000005383"/>
    <m/>
    <m/>
    <s v="JTI"/>
    <x v="0"/>
    <s v="Yenileme"/>
    <s v="Hizmet"/>
    <s v="Çağrı Merkezi"/>
    <s v="Key Account"/>
    <x v="0"/>
    <x v="0"/>
    <s v="Yurt İçi"/>
    <s v="Türkiye"/>
  </r>
  <r>
    <s v="Q1"/>
    <x v="2"/>
    <x v="2"/>
    <s v="Kapalı"/>
    <s v="KALPAKÇIOĞLU GIDA SAN. VE TİC. LTD. ŞTİ."/>
    <s v="EH.03.001"/>
    <s v="EnRoute Panorama - Çağrı Merkezi Hizmeti (MSD)"/>
    <s v="Univera - JTI"/>
    <x v="13"/>
    <s v="Enroute"/>
    <s v="Enroute"/>
    <n v="25649.4"/>
    <s v="TRY"/>
    <n v="2"/>
    <s v="Yıl"/>
    <n v="51298.8"/>
    <s v="TRY"/>
    <n v="0"/>
    <s v="TRY"/>
    <n v="51298.8"/>
    <s v="TRY"/>
    <n v="51298.8"/>
    <s v="TRY"/>
    <n v="1000005382"/>
    <m/>
    <m/>
    <s v="JTI"/>
    <x v="0"/>
    <s v="Yenileme"/>
    <s v="Hizmet"/>
    <s v="Çağrı Merkezi"/>
    <s v="Key Account"/>
    <x v="0"/>
    <x v="0"/>
    <s v="Yurt İçi"/>
    <s v="Türkiye"/>
  </r>
  <r>
    <s v="Q1"/>
    <x v="2"/>
    <x v="2"/>
    <s v="Kapalı"/>
    <s v="KILKIŞLI MEŞ. TEK. MAM. GIDA MAD. SAN. TİC. LTD. ŞTİ."/>
    <s v="EH.03.001"/>
    <s v="EnRoute Panorama - Çağrı Merkezi Hizmeti (MSD)"/>
    <s v="Univera - JTI"/>
    <x v="13"/>
    <s v="Enroute"/>
    <s v="Enroute"/>
    <n v="25649.4"/>
    <s v="TRY"/>
    <n v="1"/>
    <s v="Yıl"/>
    <n v="25649.4"/>
    <s v="TRY"/>
    <n v="0"/>
    <s v="TRY"/>
    <n v="25649.4"/>
    <s v="TRY"/>
    <n v="25649.4"/>
    <s v="TRY"/>
    <n v="1000005366"/>
    <m/>
    <m/>
    <s v="JTI"/>
    <x v="0"/>
    <s v="Yenileme"/>
    <s v="Hizmet"/>
    <s v="Çağrı Merkezi"/>
    <s v="Key Account"/>
    <x v="0"/>
    <x v="0"/>
    <s v="Yurt İçi"/>
    <s v="Türkiye"/>
  </r>
  <r>
    <s v="Q1"/>
    <x v="2"/>
    <x v="2"/>
    <s v="Kapalı"/>
    <s v="KOPUZ GIDA TİC. A.Ş."/>
    <s v="EH.03.001"/>
    <s v="EnRoute Panorama - Çağrı Merkezi Hizmeti (MSD)"/>
    <s v="Univera - JTI"/>
    <x v="13"/>
    <s v="Enroute"/>
    <s v="Enroute"/>
    <n v="25649.4"/>
    <s v="TRY"/>
    <n v="11"/>
    <s v="Yıl"/>
    <n v="282143.40000000002"/>
    <s v="TRY"/>
    <n v="0"/>
    <s v="TRY"/>
    <n v="282143.40000000002"/>
    <s v="TRY"/>
    <n v="282143.40000000002"/>
    <s v="TRY"/>
    <n v="1000005384"/>
    <m/>
    <m/>
    <s v="JTI"/>
    <x v="0"/>
    <s v="Yenileme"/>
    <s v="Hizmet"/>
    <s v="Çağrı Merkezi"/>
    <s v="Key Account"/>
    <x v="0"/>
    <x v="0"/>
    <s v="Yurt İçi"/>
    <s v="Türkiye"/>
  </r>
  <r>
    <s v="Q1"/>
    <x v="2"/>
    <x v="2"/>
    <s v="Kapalı"/>
    <s v="ONGUN EMGİN GIDA DAĞ. PAZ. TUR.SAN. TİC. LTD. ŞTİ."/>
    <s v="EH.03.001"/>
    <s v="EnRoute Panorama - Çağrı Merkezi Hizmeti (MSD)"/>
    <s v="Univera - JTI"/>
    <x v="13"/>
    <s v="Enroute"/>
    <s v="Enroute"/>
    <n v="25649.4"/>
    <s v="TRY"/>
    <n v="7"/>
    <s v="Yıl"/>
    <n v="179545.8"/>
    <s v="TRY"/>
    <n v="0"/>
    <s v="TRY"/>
    <n v="179545.8"/>
    <s v="TRY"/>
    <n v="179545.8"/>
    <s v="TRY"/>
    <n v="1000005367"/>
    <m/>
    <m/>
    <s v="JTI"/>
    <x v="0"/>
    <s v="Yenileme"/>
    <s v="Hizmet"/>
    <s v="Çağrı Merkezi"/>
    <s v="Key Account"/>
    <x v="0"/>
    <x v="0"/>
    <s v="Yurt İçi"/>
    <s v="Türkiye"/>
  </r>
  <r>
    <s v="Q1"/>
    <x v="2"/>
    <x v="2"/>
    <s v="Kapalı"/>
    <s v="ÖZCİHAN GIDA İNŞAAT TARIM NAKLİYE ENERJİ TURİZM MAD. PAZ. VE SAN. LTD. ŞTİ."/>
    <s v="EH.03.001"/>
    <s v="EnRoute Panorama - Çağrı Merkezi Hizmeti (MSD)"/>
    <s v="Univera - JTI"/>
    <x v="13"/>
    <s v="Enroute"/>
    <s v="Enroute"/>
    <n v="25649.4"/>
    <s v="TRY"/>
    <n v="2"/>
    <s v="Yıl"/>
    <n v="51298.8"/>
    <s v="TRY"/>
    <n v="0"/>
    <s v="TRY"/>
    <n v="51298.8"/>
    <s v="TRY"/>
    <n v="51298.8"/>
    <s v="TRY"/>
    <n v="1000005386"/>
    <m/>
    <m/>
    <s v="JTI"/>
    <x v="0"/>
    <s v="Yenileme"/>
    <s v="Hizmet"/>
    <s v="Çağrı Merkezi"/>
    <s v="Key Account"/>
    <x v="0"/>
    <x v="0"/>
    <s v="Yurt İçi"/>
    <s v="Türkiye"/>
  </r>
  <r>
    <s v="Q1"/>
    <x v="2"/>
    <x v="2"/>
    <s v="Kapalı"/>
    <s v="Özçelik Meşrubat ve Gıda Mad.Tic.Paz.A.Ş."/>
    <s v="EH.03.001"/>
    <s v="EnRoute Panorama - Çağrı Merkezi Hizmeti (MSD)"/>
    <s v="Univera - JTI"/>
    <x v="13"/>
    <s v="Enroute"/>
    <s v="Enroute"/>
    <n v="25649.4"/>
    <s v="TRY"/>
    <n v="6"/>
    <s v="Yıl"/>
    <n v="153896.4"/>
    <s v="TRY"/>
    <n v="0"/>
    <s v="TRY"/>
    <n v="153896.4"/>
    <s v="TRY"/>
    <n v="153896.4"/>
    <s v="TRY"/>
    <n v="1000005368"/>
    <m/>
    <m/>
    <s v="JTI"/>
    <x v="0"/>
    <s v="Yenileme"/>
    <s v="Hizmet"/>
    <s v="Çağrı Merkezi"/>
    <s v="Key Account"/>
    <x v="0"/>
    <x v="0"/>
    <s v="Yurt İçi"/>
    <s v="Türkiye"/>
  </r>
  <r>
    <s v="Q1"/>
    <x v="2"/>
    <x v="2"/>
    <s v="Kapalı"/>
    <s v="ÖZERLER TİCARET İLHAN ÖZER"/>
    <s v="EH.03.001"/>
    <s v="EnRoute Panorama - Çağrı Merkezi Hizmeti (MSD)"/>
    <s v="Univera - JTI"/>
    <x v="13"/>
    <s v="Enroute"/>
    <s v="Enroute"/>
    <n v="25649.4"/>
    <s v="TRY"/>
    <n v="4"/>
    <s v="Yıl"/>
    <n v="102597.6"/>
    <s v="TRY"/>
    <n v="0"/>
    <s v="TRY"/>
    <n v="102597.6"/>
    <s v="TRY"/>
    <n v="102597.6"/>
    <s v="TRY"/>
    <n v="1000005387"/>
    <m/>
    <m/>
    <s v="JTI"/>
    <x v="0"/>
    <s v="Yenileme"/>
    <s v="Hizmet"/>
    <s v="Çağrı Merkezi"/>
    <s v="Key Account"/>
    <x v="0"/>
    <x v="0"/>
    <s v="Yurt İçi"/>
    <s v="Türkiye"/>
  </r>
  <r>
    <s v="Q1"/>
    <x v="2"/>
    <x v="2"/>
    <s v="Kapalı"/>
    <s v="PRAMİT GIDA LOJİSTİK TİCARET TİC. A.Ş."/>
    <s v="EH.03.001"/>
    <s v="EnRoute Panorama - Çağrı Merkezi Hizmeti (MSD)"/>
    <s v="Univera - JTI"/>
    <x v="13"/>
    <s v="Enroute"/>
    <s v="Enroute"/>
    <n v="25649.4"/>
    <s v="TRY"/>
    <n v="2"/>
    <s v="Yıl"/>
    <n v="51298.8"/>
    <s v="TRY"/>
    <n v="0"/>
    <s v="TRY"/>
    <n v="51298.8"/>
    <s v="TRY"/>
    <n v="51298.8"/>
    <s v="TRY"/>
    <n v="1000005369"/>
    <m/>
    <m/>
    <s v="JTI"/>
    <x v="0"/>
    <s v="Yenileme"/>
    <s v="Hizmet"/>
    <s v="Çağrı Merkezi"/>
    <s v="Key Account"/>
    <x v="0"/>
    <x v="0"/>
    <s v="Yurt İçi"/>
    <s v="Türkiye"/>
  </r>
  <r>
    <s v="Q1"/>
    <x v="2"/>
    <x v="2"/>
    <s v="Kapalı"/>
    <s v="SAĞIROĞLU TÜTÜN ÜRÜNLERİ ve İNŞAAT TAAHHÜT SAN.TİC.LTD.ŞTİ."/>
    <s v="EH.03.001"/>
    <s v="EnRoute Panorama - Çağrı Merkezi Hizmeti (MSD)"/>
    <s v="Univera - JTI"/>
    <x v="13"/>
    <s v="Enroute"/>
    <s v="Enroute"/>
    <n v="25649.4"/>
    <s v="TRY"/>
    <n v="1"/>
    <s v="Yıl"/>
    <n v="25649.4"/>
    <s v="TRY"/>
    <n v="0"/>
    <s v="TRY"/>
    <n v="25649.4"/>
    <s v="TRY"/>
    <n v="25649.4"/>
    <s v="TRY"/>
    <n v="1000005391"/>
    <m/>
    <m/>
    <s v="JTI"/>
    <x v="0"/>
    <s v="Yenileme"/>
    <s v="Hizmet"/>
    <s v="Çağrı Merkezi"/>
    <s v="Key Account"/>
    <x v="0"/>
    <x v="0"/>
    <s v="Yurt İçi"/>
    <s v="Türkiye"/>
  </r>
  <r>
    <s v="Q1"/>
    <x v="2"/>
    <x v="2"/>
    <s v="Kapalı"/>
    <s v="SAMİ EMGİN DAĞ. PAZ. TUR. TEKS. İNŞ. SAN. TİC. LTD. ŞTİ."/>
    <s v="EH.03.001"/>
    <s v="EnRoute Panorama - Çağrı Merkezi Hizmeti (MSD)"/>
    <s v="Univera - JTI"/>
    <x v="13"/>
    <s v="Enroute"/>
    <s v="Enroute"/>
    <n v="25649.4"/>
    <s v="TRY"/>
    <n v="2"/>
    <s v="Yıl"/>
    <n v="51298.8"/>
    <s v="TRY"/>
    <n v="0"/>
    <s v="TRY"/>
    <n v="51298.8"/>
    <s v="TRY"/>
    <n v="51298.8"/>
    <s v="TRY"/>
    <n v="1000005389"/>
    <m/>
    <m/>
    <s v="JTI"/>
    <x v="0"/>
    <s v="Yenileme"/>
    <s v="Hizmet"/>
    <s v="Çağrı Merkezi"/>
    <s v="Key Account"/>
    <x v="0"/>
    <x v="0"/>
    <s v="Yurt İçi"/>
    <s v="Türkiye"/>
  </r>
  <r>
    <s v="Q1"/>
    <x v="2"/>
    <x v="2"/>
    <s v="Kapalı"/>
    <s v="SEYDİM DAĞ.PAZ.A.Ş."/>
    <s v="EH.03.001"/>
    <s v="EnRoute Panorama - Çağrı Merkezi Hizmeti (MSD)"/>
    <s v="Univera - JTI"/>
    <x v="13"/>
    <s v="Enroute"/>
    <s v="Enroute"/>
    <n v="25649.4"/>
    <s v="TRY"/>
    <n v="1"/>
    <s v="Yıl"/>
    <n v="25649.4"/>
    <s v="TRY"/>
    <n v="0"/>
    <s v="TRY"/>
    <n v="25649.4"/>
    <s v="TRY"/>
    <n v="25649.4"/>
    <s v="TRY"/>
    <n v="1000005390"/>
    <m/>
    <m/>
    <s v="JTI"/>
    <x v="0"/>
    <s v="Yenileme"/>
    <s v="Hizmet"/>
    <s v="Çağrı Merkezi"/>
    <s v="Key Account"/>
    <x v="0"/>
    <x v="0"/>
    <s v="Yurt İçi"/>
    <s v="Türkiye"/>
  </r>
  <r>
    <s v="Q1"/>
    <x v="2"/>
    <x v="2"/>
    <s v="Kapalı"/>
    <s v="SEYPA GIDA İHTİYAÇ MAD.ÜRETİM.DAĞ.VE TİC. A.Ş."/>
    <s v="EH.03.001"/>
    <s v="EnRoute Panorama - Çağrı Merkezi Hizmeti (MSD)"/>
    <s v="Univera - JTI"/>
    <x v="13"/>
    <s v="Enroute"/>
    <s v="Enroute"/>
    <n v="25649.4"/>
    <s v="TRY"/>
    <n v="2"/>
    <s v="Yıl"/>
    <n v="51298.8"/>
    <s v="TRY"/>
    <n v="0"/>
    <s v="TRY"/>
    <n v="51298.8"/>
    <s v="TRY"/>
    <n v="51298.8"/>
    <s v="TRY"/>
    <n v="1000005392"/>
    <m/>
    <m/>
    <s v="JTI"/>
    <x v="0"/>
    <s v="Yenileme"/>
    <s v="Hizmet"/>
    <s v="Çağrı Merkezi"/>
    <s v="Key Account"/>
    <x v="0"/>
    <x v="0"/>
    <s v="Yurt İçi"/>
    <s v="Türkiye"/>
  </r>
  <r>
    <s v="Q1"/>
    <x v="2"/>
    <x v="2"/>
    <s v="Kapalı"/>
    <s v="SSG DAYANIKLI TÜKETİM MAD. GIDA ÜRÜNLERİ PAZ. SAN. TİC. LTD. ŞTİ."/>
    <s v="EH.03.001"/>
    <s v="EnRoute Panorama - Çağrı Merkezi Hizmeti (MSD)"/>
    <s v="Univera - JTI"/>
    <x v="13"/>
    <s v="Enroute"/>
    <s v="Enroute"/>
    <n v="25649.4"/>
    <s v="TRY"/>
    <n v="2"/>
    <s v="Yıl"/>
    <n v="51298.8"/>
    <s v="TRY"/>
    <n v="0"/>
    <s v="TRY"/>
    <n v="51298.8"/>
    <s v="TRY"/>
    <n v="51298.8"/>
    <s v="TRY"/>
    <n v="1000005393"/>
    <m/>
    <m/>
    <s v="JTI"/>
    <x v="0"/>
    <s v="Yenileme"/>
    <s v="Hizmet"/>
    <s v="Çağrı Merkezi"/>
    <s v="Key Account"/>
    <x v="0"/>
    <x v="0"/>
    <s v="Yurt İçi"/>
    <s v="Türkiye"/>
  </r>
  <r>
    <s v="Q1"/>
    <x v="2"/>
    <x v="2"/>
    <s v="Kapalı"/>
    <s v="ŞEKERCİ GIDA TEMİZLİK ÜRÜN. PAZ. VE DAĞ. LTD. ŞTİ."/>
    <s v="EH.03.001"/>
    <s v="EnRoute Panorama - Çağrı Merkezi Hizmeti (MSD)"/>
    <s v="Univera - JTI"/>
    <x v="13"/>
    <s v="Enroute"/>
    <s v="Enroute"/>
    <n v="25649.4"/>
    <s v="TRY"/>
    <n v="10"/>
    <s v="Yıl"/>
    <n v="256494"/>
    <s v="TRY"/>
    <n v="0"/>
    <s v="TRY"/>
    <n v="256494"/>
    <s v="TRY"/>
    <n v="256494"/>
    <s v="TRY"/>
    <n v="1000005394"/>
    <m/>
    <m/>
    <s v="JTI"/>
    <x v="0"/>
    <s v="Yenileme"/>
    <s v="Hizmet"/>
    <s v="Çağrı Merkezi"/>
    <s v="Key Account"/>
    <x v="0"/>
    <x v="0"/>
    <s v="Yurt İçi"/>
    <s v="Türkiye"/>
  </r>
  <r>
    <s v="Q1"/>
    <x v="2"/>
    <x v="2"/>
    <s v="Kapalı"/>
    <s v="YILDIRIMLAR GRUP İHTİYAÇ VE GIDA MAD. TURİZM A.Ş"/>
    <s v="EH.03.001"/>
    <s v="EnRoute Panorama - Çağrı Merkezi Hizmeti (MSD)"/>
    <s v="Univera - JTI"/>
    <x v="13"/>
    <s v="Enroute"/>
    <s v="Enroute"/>
    <n v="25649.4"/>
    <s v="TRY"/>
    <n v="2"/>
    <s v="Yıl"/>
    <n v="51298.8"/>
    <s v="TRY"/>
    <n v="0"/>
    <s v="TRY"/>
    <n v="51298.8"/>
    <s v="TRY"/>
    <n v="51298.8"/>
    <s v="TRY"/>
    <n v="1000005370"/>
    <m/>
    <m/>
    <s v="JTI"/>
    <x v="0"/>
    <s v="Yenileme"/>
    <s v="Hizmet"/>
    <s v="Çağrı Merkezi"/>
    <s v="Key Account"/>
    <x v="0"/>
    <x v="0"/>
    <s v="Yurt İçi"/>
    <s v="Türkiye"/>
  </r>
  <r>
    <s v="Q1"/>
    <x v="2"/>
    <x v="2"/>
    <s v="Kapalı"/>
    <s v="YUSUF BEKTAŞ GIDA VE İHTİYAÇ MAD. İLETİŞİM NAKLİYE TİC.VE SAN.LTD.ŞTİ."/>
    <s v="EH.03.001"/>
    <s v="EnRoute Panorama - Çağrı Merkezi Hizmeti (MSD)"/>
    <s v="Univera - JTI"/>
    <x v="13"/>
    <s v="Enroute"/>
    <s v="Enroute"/>
    <n v="25649.4"/>
    <s v="TRY"/>
    <n v="7"/>
    <s v="Yıl"/>
    <n v="179545.8"/>
    <s v="TRY"/>
    <n v="0"/>
    <s v="TRY"/>
    <n v="179545.8"/>
    <s v="TRY"/>
    <n v="179545.8"/>
    <s v="TRY"/>
    <n v="1000005396"/>
    <m/>
    <m/>
    <s v="JTI"/>
    <x v="0"/>
    <s v="Yenileme"/>
    <s v="Hizmet"/>
    <s v="Çağrı Merkezi"/>
    <s v="Key Account"/>
    <x v="0"/>
    <x v="0"/>
    <s v="Yurt İçi"/>
    <s v="Türkiye"/>
  </r>
  <r>
    <s v="Q1"/>
    <x v="2"/>
    <x v="2"/>
    <s v="Kapalı"/>
    <s v="ZÜMRÜT TEKEL ÜRÜNLERİ GIDA PAZ.İNŞ.TAAH.SAN.VE.TİC.LTD ŞTİ"/>
    <s v="EH.03.001"/>
    <s v="EnRoute Panorama - Çağrı Merkezi Hizmeti (MSD)"/>
    <s v="Univera - JTI"/>
    <x v="13"/>
    <s v="Enroute"/>
    <s v="Enroute"/>
    <n v="25649.4"/>
    <s v="TRY"/>
    <n v="1"/>
    <s v="Yıl"/>
    <n v="25649.4"/>
    <s v="TRY"/>
    <n v="0"/>
    <s v="TRY"/>
    <n v="25649.4"/>
    <s v="TRY"/>
    <n v="25649.4"/>
    <s v="TRY"/>
    <n v="1000005395"/>
    <m/>
    <m/>
    <s v="JTI"/>
    <x v="0"/>
    <s v="Yenileme"/>
    <s v="Hizmet"/>
    <s v="Çağrı Merkezi"/>
    <s v="Key Account"/>
    <x v="0"/>
    <x v="0"/>
    <s v="Yurt İçi"/>
    <s v="Türkiye"/>
  </r>
  <r>
    <s v="Q1"/>
    <x v="2"/>
    <x v="2"/>
    <s v="Kapalı"/>
    <s v="FURKAN MEŞRUBAT VE GIDA PAZARLAMA"/>
    <s v="UH.01.002"/>
    <s v="Unidox Kontör"/>
    <s v="Univera Kontör Satışı"/>
    <x v="23"/>
    <s v="E-Dönüşüm"/>
    <s v="Unidox"/>
    <n v="8.34"/>
    <s v="TRY"/>
    <n v="2000"/>
    <s v="Adet"/>
    <n v="16680"/>
    <s v="TRY"/>
    <n v="9"/>
    <s v="TRY"/>
    <n v="16671"/>
    <s v="TRY"/>
    <n v="16671"/>
    <s v="TRY"/>
    <n v="1000005413"/>
    <m/>
    <m/>
    <s v="Furkan Meşrubat"/>
    <x v="0"/>
    <s v="Yeni Satış"/>
    <s v="Kontor"/>
    <s v="Kontor Satışı"/>
    <s v="Diğer"/>
    <x v="1"/>
    <x v="9"/>
    <s v="Yurt İçi"/>
    <s v="Türkiye"/>
  </r>
  <r>
    <s v="Q1"/>
    <x v="2"/>
    <x v="2"/>
    <s v="Kapalı"/>
    <s v="EFES VITANTA MOLDOVA BREWERY S.A"/>
    <s v="QH.02.001"/>
    <s v="Quest Panorama - Yazılım Bakımı, Yaşatma ve Merkezi Destek Hizmeti"/>
    <s v="Univera - Efes Moldova"/>
    <x v="19"/>
    <s v="Quest"/>
    <s v="Quest"/>
    <n v="2052"/>
    <s v="USD"/>
    <n v="1"/>
    <s v="Yıl"/>
    <n v="2052"/>
    <s v="USD"/>
    <n v="0"/>
    <s v="USD"/>
    <n v="91013.38"/>
    <s v="TRY"/>
    <n v="91013.38"/>
    <s v="TRY"/>
    <n v="1000005421"/>
    <m/>
    <m/>
    <s v="Efes International"/>
    <x v="0"/>
    <s v="Yenileme"/>
    <s v="Hizmet"/>
    <s v="Bakım ve Destek Hizmeti"/>
    <s v="Diğer"/>
    <x v="0"/>
    <x v="0"/>
    <s v="Yurt Dışı"/>
    <s v="Moldova"/>
  </r>
  <r>
    <s v="Q1"/>
    <x v="2"/>
    <x v="2"/>
    <s v="Kapalı"/>
    <s v="EFES VITANTA MOLDOVA BREWERY S.A"/>
    <s v="EH.02.001"/>
    <s v="EnRoute Panorama - Yazılım Bakımı, Yaşatma ve Merkezi Destek Hizmeti"/>
    <s v="Univera - Efes Moldova"/>
    <x v="19"/>
    <s v="Enroute"/>
    <s v="Enroute"/>
    <n v="3811.85"/>
    <s v="USD"/>
    <n v="1"/>
    <s v="Yıl"/>
    <n v="3811.85"/>
    <s v="USD"/>
    <n v="0"/>
    <s v="USD"/>
    <n v="169068.89"/>
    <s v="TRY"/>
    <n v="169068.89"/>
    <s v="TRY"/>
    <n v="1000005421"/>
    <m/>
    <m/>
    <s v="Efes International"/>
    <x v="0"/>
    <s v="Yenileme"/>
    <s v="Hizmet"/>
    <s v="Bakım ve Destek Hizmeti"/>
    <s v="Diğer"/>
    <x v="0"/>
    <x v="0"/>
    <s v="Yurt Dışı"/>
    <s v="Moldova"/>
  </r>
  <r>
    <s v="Q1"/>
    <x v="2"/>
    <x v="2"/>
    <s v="Kapalı"/>
    <s v="KARADENİZ KARDEŞLER GIDA SAN.VE TİC. A.Ş."/>
    <n v="500001765"/>
    <s v="EnRoute Pan.Dağıtım Kan.(Bayi/Şb) Lis PX"/>
    <s v="Univera - Kebir Süt"/>
    <x v="13"/>
    <s v="Enroute"/>
    <s v="Enroute"/>
    <n v="63375"/>
    <s v="TRY"/>
    <n v="1"/>
    <s v="Adet"/>
    <n v="63375"/>
    <s v="TRY"/>
    <n v="0"/>
    <s v="TRY"/>
    <n v="63375"/>
    <s v="TRY"/>
    <n v="63375"/>
    <s v="TRY"/>
    <n v="1000005418"/>
    <m/>
    <m/>
    <s v="Kebir Süt"/>
    <x v="0"/>
    <s v="Yeni Satış"/>
    <s v="Lisans"/>
    <s v="Lisans Satışı"/>
    <s v="Diğer"/>
    <x v="0"/>
    <x v="0"/>
    <s v="Yurt İçi"/>
    <s v="Türkiye"/>
  </r>
  <r>
    <s v="Q1"/>
    <x v="2"/>
    <x v="2"/>
    <s v="Kapalı"/>
    <s v="MATRIKS BİLGİSAYAR SİSTEMLERİ LTD.ŞTİ"/>
    <s v="WPH.02.001"/>
    <s v="WebPlus Yazılım Bakımı Hizmeti"/>
    <s v="Univera - Kanal"/>
    <x v="21"/>
    <s v="Enroute"/>
    <s v="Webplus"/>
    <n v="13000"/>
    <s v="TRY"/>
    <n v="1"/>
    <s v="Yıl"/>
    <n v="13000"/>
    <s v="TRY"/>
    <n v="0"/>
    <s v="TRY"/>
    <n v="13000"/>
    <s v="TRY"/>
    <n v="13000"/>
    <s v="TRY"/>
    <n v="1000005432"/>
    <m/>
    <m/>
    <s v="Matriks"/>
    <x v="0"/>
    <s v="Yenileme"/>
    <s v="Hizmet"/>
    <s v="Bakım ve Destek Hizmeti"/>
    <s v="Diğer"/>
    <x v="1"/>
    <x v="2"/>
    <s v="Yurt İçi"/>
    <s v="Türkiye"/>
  </r>
  <r>
    <s v="Q1"/>
    <x v="2"/>
    <x v="2"/>
    <s v="Kapalı"/>
    <s v="POLARİS YAZILIM ÇÖZÜMLERİ VE DANIŞMANLIK HİZMETLERİ LTD.ŞTİ."/>
    <s v="WPY.02.001"/>
    <s v="WebPlus (Android) Satış Temsilcisi Lisansı"/>
    <s v="Univera - Kanal"/>
    <x v="21"/>
    <s v="Enroute"/>
    <s v="Webplus"/>
    <n v="6825"/>
    <s v="TRY"/>
    <n v="1"/>
    <s v="Adet"/>
    <n v="6825"/>
    <s v="TRY"/>
    <n v="1024"/>
    <s v="TRY"/>
    <n v="5801.25"/>
    <s v="TRY"/>
    <n v="5801.25"/>
    <s v="TRY"/>
    <n v="1000005435"/>
    <m/>
    <m/>
    <s v="Polaris"/>
    <x v="0"/>
    <s v="Yeni Satış"/>
    <s v="Lisans"/>
    <s v="Lisans Satışı"/>
    <s v="Diğer"/>
    <x v="1"/>
    <x v="5"/>
    <s v="Yurt İçi"/>
    <s v="Türkiye"/>
  </r>
  <r>
    <s v="Q1"/>
    <x v="2"/>
    <x v="2"/>
    <s v="Kapalı"/>
    <s v="TURK ELEKTRONİK PARA ANONİM ŞİRKETİ"/>
    <s v="VY.05.007"/>
    <s v="Varuna CRM (Enterprise) Aylık Kiralama"/>
    <s v="Univera - Varuna"/>
    <x v="22"/>
    <s v="Varuna"/>
    <s v="Varuna"/>
    <n v="2795"/>
    <s v="TRY"/>
    <n v="46"/>
    <s v="Ay"/>
    <n v="128570"/>
    <s v="TRY"/>
    <n v="0"/>
    <s v="TRY"/>
    <n v="128570"/>
    <s v="TRY"/>
    <n v="128570"/>
    <s v="TRY"/>
    <n v="1000005459"/>
    <m/>
    <m/>
    <s v="Türk Elektronik Para A.Ş."/>
    <x v="2"/>
    <s v="Yenileme"/>
    <s v="Lisans"/>
    <s v="Lisans Kiralama"/>
    <s v="Param Grup"/>
    <x v="0"/>
    <x v="0"/>
    <s v="Yurt İçi"/>
    <s v="Türkiye"/>
  </r>
  <r>
    <s v="Q1"/>
    <x v="2"/>
    <x v="2"/>
    <s v="Kapalı"/>
    <s v="AYSANLAR GIDA OTOMOTİV TOPRAK MAHSULLERİ SANAYİ VE TİCARET LİMİTED ŞİRKETİ"/>
    <s v="UH.01.002"/>
    <s v="Unidox Kontör"/>
    <s v="Univera Kontör Satışı"/>
    <x v="23"/>
    <s v="E-Dönüşüm"/>
    <s v="Unidox"/>
    <n v="4.3899999999999997"/>
    <s v="TRY"/>
    <n v="25000"/>
    <s v="Adet"/>
    <n v="109750"/>
    <s v="TRY"/>
    <n v="38453"/>
    <s v="TRY"/>
    <n v="71297"/>
    <s v="TRY"/>
    <n v="71297"/>
    <s v="TRY"/>
    <n v="1000005434"/>
    <m/>
    <m/>
    <s v="Aysanlar Gıda"/>
    <x v="0"/>
    <s v="Yeni Satış"/>
    <s v="Kontor"/>
    <s v="Kontor Satışı"/>
    <s v="Diğer"/>
    <x v="0"/>
    <x v="0"/>
    <s v="Yurt İçi"/>
    <s v="Türkiye"/>
  </r>
  <r>
    <s v="Q1"/>
    <x v="2"/>
    <x v="2"/>
    <s v="Kapalı"/>
    <s v="ÖZBİLGİÇLER GIDA İHT.MAD.MEŞR.SAN.VE TİC.LTD.ŞTİ."/>
    <s v="UH.01.002"/>
    <s v="Unidox Kontör"/>
    <s v="Univera Kontör Satışı"/>
    <x v="23"/>
    <s v="E-Dönüşüm"/>
    <s v="Unidox"/>
    <n v="4.3899999999999997"/>
    <s v="TRY"/>
    <n v="25000"/>
    <s v="Adet"/>
    <n v="109750"/>
    <s v="TRY"/>
    <n v="24750"/>
    <s v="TRY"/>
    <n v="85000"/>
    <s v="TRY"/>
    <n v="85000"/>
    <s v="TRY"/>
    <n v="1000005437"/>
    <m/>
    <m/>
    <s v="Özbilgiçler"/>
    <x v="0"/>
    <s v="Yeni Satış"/>
    <s v="Kontor"/>
    <s v="Kontor Satışı"/>
    <s v="Diğer"/>
    <x v="0"/>
    <x v="0"/>
    <s v="Yurt İçi"/>
    <s v="Türkiye"/>
  </r>
  <r>
    <s v="Q1"/>
    <x v="2"/>
    <x v="2"/>
    <s v="Kapalı"/>
    <s v="Websis Yazılım ve Bilgisayar"/>
    <s v="UH.01.002"/>
    <s v="Unidox Kontör"/>
    <s v="Univera - Kanal"/>
    <x v="21"/>
    <s v="E-Dönüşüm"/>
    <s v="Unidox"/>
    <n v="5.9390000000000001"/>
    <s v="TRY"/>
    <n v="2000"/>
    <s v="Adet"/>
    <n v="11878"/>
    <s v="TRY"/>
    <n v="0"/>
    <s v="TRY"/>
    <n v="11878"/>
    <s v="TRY"/>
    <n v="11878"/>
    <s v="TRY"/>
    <n v="1000005442"/>
    <m/>
    <m/>
    <s v="Websis"/>
    <x v="0"/>
    <s v="Yeni Satış"/>
    <s v="Kontor"/>
    <s v="Kontor Satışı"/>
    <s v="Diğer"/>
    <x v="0"/>
    <x v="0"/>
    <s v="Yurt İçi"/>
    <s v="Türkiye"/>
  </r>
  <r>
    <s v="Q1"/>
    <x v="2"/>
    <x v="2"/>
    <s v="Kapalı"/>
    <s v="JTI Tütün Ürünleri Pazarlama A.Ş."/>
    <s v="QH.02.001"/>
    <s v="Quest Panorama - Yazılım Bakımı, Yaşatma ve Merkezi Destek Hizmeti"/>
    <s v="Univera - JTI"/>
    <x v="13"/>
    <s v="Quest"/>
    <s v="Quest"/>
    <n v="323011.69"/>
    <s v="TRY"/>
    <n v="1"/>
    <s v="Yıl"/>
    <n v="323011.69"/>
    <s v="TRY"/>
    <n v="0"/>
    <s v="TRY"/>
    <n v="323011.69"/>
    <s v="TRY"/>
    <n v="323011.69"/>
    <s v="TRY"/>
    <n v="1000005461"/>
    <m/>
    <m/>
    <s v="JTI"/>
    <x v="0"/>
    <s v="Yenileme"/>
    <s v="Hizmet"/>
    <s v="Bakım ve Destek Hizmeti"/>
    <s v="Key Account"/>
    <x v="0"/>
    <x v="0"/>
    <s v="Yurt İçi"/>
    <s v="Türkiye"/>
  </r>
  <r>
    <s v="Q1"/>
    <x v="2"/>
    <x v="2"/>
    <s v="Kapalı"/>
    <s v="JTI Tütün Ürünleri Pazarlama A.Ş."/>
    <s v="QH.02.001"/>
    <s v="Quest Panorama - Yazılım Bakımı, Yaşatma ve Merkezi Destek Hizmeti"/>
    <s v="Univera - JTI"/>
    <x v="13"/>
    <s v="Quest"/>
    <s v="Quest"/>
    <n v="462462.94"/>
    <s v="TRY"/>
    <n v="1"/>
    <s v="Yıl"/>
    <n v="462462.94"/>
    <s v="TRY"/>
    <n v="0"/>
    <s v="TRY"/>
    <n v="462462.94"/>
    <s v="TRY"/>
    <n v="462462.94"/>
    <s v="TRY"/>
    <n v="1000005462"/>
    <m/>
    <m/>
    <s v="JTI"/>
    <x v="0"/>
    <s v="Yenileme"/>
    <s v="Hizmet"/>
    <s v="Bakım ve Destek Hizmeti"/>
    <s v="Key Account"/>
    <x v="0"/>
    <x v="0"/>
    <s v="Yurt İçi"/>
    <s v="Türkiye"/>
  </r>
  <r>
    <s v="Q1"/>
    <x v="2"/>
    <x v="2"/>
    <s v="Kapalı"/>
    <s v="BROWN FORMAN İÇKİ TİC. LTD. ŞTİ."/>
    <s v="QH.07.002"/>
    <s v="Quest Panorama - PY Rapor Geliştirme Hizmeti"/>
    <s v="Univera - Brown Forman"/>
    <x v="13"/>
    <s v="Quest"/>
    <s v="Quest"/>
    <n v="24500"/>
    <s v="TRY"/>
    <n v="1"/>
    <s v="K/Gün"/>
    <n v="24500"/>
    <s v="TRY"/>
    <n v="0"/>
    <s v="TRY"/>
    <n v="24500"/>
    <s v="TRY"/>
    <n v="24500"/>
    <s v="TRY"/>
    <n v="1000005455"/>
    <m/>
    <m/>
    <s v="Brown Forman"/>
    <x v="0"/>
    <s v="Yeni Satış"/>
    <s v="Hizmet"/>
    <s v="Rapor Geliştirme"/>
    <s v="Key Account"/>
    <x v="0"/>
    <x v="0"/>
    <s v="Yurt İçi"/>
    <s v="Türkiye"/>
  </r>
  <r>
    <s v="Q1"/>
    <x v="2"/>
    <x v="2"/>
    <s v="Kapalı"/>
    <s v="ROYAL CANIN TURKEY EVCİL HAYVAN ÜRÜNLERİ TİC. LTD. ŞTİ."/>
    <s v="EYS.01.014 PX"/>
    <s v="EnRoute PX Panorama - Platform Back Office"/>
    <s v="Univera - Royal Canin"/>
    <x v="12"/>
    <s v="Enroute"/>
    <s v="Enroute"/>
    <n v="32955"/>
    <s v="TRY"/>
    <n v="2"/>
    <s v="Adet"/>
    <n v="65910"/>
    <s v="TRY"/>
    <n v="0"/>
    <s v="TRY"/>
    <n v="65910"/>
    <s v="TRY"/>
    <n v="65910"/>
    <s v="TRY"/>
    <n v="1000005443"/>
    <m/>
    <m/>
    <s v="Royal canin"/>
    <x v="0"/>
    <s v="Yeni Satış"/>
    <s v="Lisans"/>
    <s v="Lisans Satışı"/>
    <s v="Diğer"/>
    <x v="0"/>
    <x v="0"/>
    <s v="Yurt İçi"/>
    <s v="Türkiye"/>
  </r>
  <r>
    <s v="Q1"/>
    <x v="2"/>
    <x v="2"/>
    <s v="Kapalı"/>
    <s v="JTI Tütün Ürünleri Pazarlama A.Ş."/>
    <s v="EH.02.013"/>
    <s v="EnRoute Panorama Business Analytics (QSENSE) Site Lisansı Bakımı"/>
    <s v="Univera - JTI"/>
    <x v="13"/>
    <s v="Enroute"/>
    <s v="Enroute"/>
    <n v="21479.62"/>
    <s v="EUR"/>
    <n v="1"/>
    <s v="Adet"/>
    <n v="21479.62"/>
    <s v="EUR"/>
    <n v="0"/>
    <s v="EUR"/>
    <n v="1097756.79"/>
    <s v="TRY"/>
    <n v="1097756.79"/>
    <s v="TRY"/>
    <n v="1000005463"/>
    <m/>
    <m/>
    <s v="JTI"/>
    <x v="0"/>
    <s v="Yenileme"/>
    <s v="Hizmet"/>
    <s v="Bakım ve Destek Hizmeti"/>
    <s v="Key Account"/>
    <x v="0"/>
    <x v="0"/>
    <s v="Yurt İçi"/>
    <s v="Türkiye"/>
  </r>
  <r>
    <s v="Q1"/>
    <x v="2"/>
    <x v="2"/>
    <s v="Kapalı"/>
    <s v="ROYAL CANIN TURKEY EVCİL HAYVAN ÜRÜNLERİ TİC. LTD. ŞTİ."/>
    <s v="EH.02.001"/>
    <s v="EnRoute Panorama - Yazılım Bakımı, Yaşatma ve Merkezi Destek Hizmeti"/>
    <s v="Univera - Royal Canin"/>
    <x v="12"/>
    <s v="Enroute"/>
    <s v="Enroute"/>
    <n v="7250.1"/>
    <s v="TRY"/>
    <n v="1"/>
    <s v="Yıl"/>
    <n v="7250.1"/>
    <s v="TRY"/>
    <n v="0"/>
    <s v="TRY"/>
    <n v="7250.1"/>
    <s v="TRY"/>
    <n v="7250.1"/>
    <s v="TRY"/>
    <n v="1000005443"/>
    <m/>
    <m/>
    <s v="Royal Canin"/>
    <x v="0"/>
    <s v="Yeni Satış"/>
    <s v="Hizmet"/>
    <s v="Bakım ve Destek Hizmeti"/>
    <s v="Diğer"/>
    <x v="0"/>
    <x v="0"/>
    <s v="Yurt İçi"/>
    <s v="Türkiye"/>
  </r>
  <r>
    <s v="Q1"/>
    <x v="2"/>
    <x v="2"/>
    <s v="Kapalı"/>
    <s v="BMC Otomotiv Sanayi ve Ticaret A. Ş."/>
    <s v="EH.03.003"/>
    <s v="EnRoute Panorama - Uzman Destek Hizmeti"/>
    <s v="Univera - BMC"/>
    <x v="13"/>
    <s v="Enroute"/>
    <s v="Enroute"/>
    <n v="158000"/>
    <s v="TRY"/>
    <n v="3"/>
    <s v="Ay"/>
    <n v="474000"/>
    <s v="TRY"/>
    <n v="0"/>
    <s v="TRY"/>
    <n v="474000"/>
    <s v="TRY"/>
    <n v="474000"/>
    <s v="TRY"/>
    <n v="1000005452"/>
    <m/>
    <m/>
    <s v="BMC"/>
    <x v="0"/>
    <s v="Yenileme"/>
    <s v="Hizmet"/>
    <s v="Uzman Destek Hizmeti"/>
    <s v="Key Account"/>
    <x v="0"/>
    <x v="0"/>
    <s v="Yurt İçi"/>
    <s v="Türkiye"/>
  </r>
  <r>
    <s v="Q1"/>
    <x v="2"/>
    <x v="2"/>
    <s v="Kapalı"/>
    <s v="LOGO YAZILIM SAN. VE TİC. A.Ş."/>
    <s v="EY.04.014"/>
    <s v="EnRoute - E-Dönüşüm Lisans Komisyonu"/>
    <s v="Univera - Logo Yazılım"/>
    <x v="23"/>
    <s v="E-Dönüşüm"/>
    <s v="E-Dönüşüm"/>
    <n v="486872"/>
    <s v="TRY"/>
    <n v="1"/>
    <s v="Adet"/>
    <n v="486872"/>
    <s v="TRY"/>
    <n v="0"/>
    <s v="TRY"/>
    <n v="486872"/>
    <s v="TRY"/>
    <n v="486872"/>
    <s v="TRY"/>
    <n v="1000005447"/>
    <m/>
    <m/>
    <s v="Logo"/>
    <x v="0"/>
    <s v="Yeni Satış"/>
    <s v="Komisyon"/>
    <s v="E-Dönüşüm"/>
    <s v="Diğer"/>
    <x v="0"/>
    <x v="0"/>
    <s v="Yurt İçi"/>
    <s v="Türkiye"/>
  </r>
  <r>
    <s v="Q1"/>
    <x v="2"/>
    <x v="2"/>
    <s v="Kapalı"/>
    <s v="K Rides Motosiklet Ve Bisiklet San. Ve Tic. A.Ş."/>
    <s v="CDH.02.001"/>
    <s v="Calldesk Panorama - Yazılım Bakımı Hizmeti"/>
    <s v="Univera - K Rides"/>
    <x v="19"/>
    <s v="ServiceCore"/>
    <s v="ServiceCore"/>
    <n v="365594"/>
    <s v="TRY"/>
    <n v="1"/>
    <s v="Yıl"/>
    <n v="365594"/>
    <s v="TRY"/>
    <n v="73119"/>
    <s v="TRY"/>
    <n v="292475.2"/>
    <s v="TRY"/>
    <n v="292475.2"/>
    <s v="TRY"/>
    <n v="1000005465"/>
    <m/>
    <m/>
    <s v="K Rides"/>
    <x v="0"/>
    <s v="Yeni Satış"/>
    <s v="Hizmet"/>
    <s v="Bakım ve Destek Hizmeti"/>
    <s v="Diğer"/>
    <x v="0"/>
    <x v="0"/>
    <s v="Yurt İçi"/>
    <s v="Türkiye"/>
  </r>
  <r>
    <s v="Q1"/>
    <x v="2"/>
    <x v="2"/>
    <s v="Kapalı"/>
    <s v="K Rides Motosiklet Ve Bisiklet San. Ve Tic. A.Ş."/>
    <s v="CDH.01.001"/>
    <s v="Calldesk Panorama - Proje ve Ürün Yönetimi Danışmanlığı Hizmeti"/>
    <s v="Univera - K Rides"/>
    <x v="19"/>
    <s v="ServiceCore"/>
    <s v="ServiceCore"/>
    <n v="17500"/>
    <s v="TRY"/>
    <n v="15"/>
    <s v="Gün"/>
    <n v="262500"/>
    <s v="TRY"/>
    <n v="78750"/>
    <s v="TRY"/>
    <n v="183750"/>
    <s v="TRY"/>
    <n v="183750"/>
    <s v="TRY"/>
    <n v="1000005465"/>
    <m/>
    <m/>
    <s v="K Rides"/>
    <x v="0"/>
    <s v="Yeni Satış"/>
    <s v="Hizmet"/>
    <s v="Proje Yönetimi ve Danışmanlık"/>
    <s v="Diğer"/>
    <x v="0"/>
    <x v="0"/>
    <s v="Yurt İçi"/>
    <s v="Türkiye"/>
  </r>
  <r>
    <s v="Q1"/>
    <x v="2"/>
    <x v="2"/>
    <s v="Kapalı"/>
    <s v="K Rides Motosiklet Ve Bisiklet San. Ve Tic. A.Ş."/>
    <s v="CDH.01.003"/>
    <s v="Calldesk Panorama - Kurulum ve Eğitim Hizmeti"/>
    <s v="Univera - K Rides"/>
    <x v="19"/>
    <s v="ServiceCore"/>
    <s v="ServiceCore"/>
    <n v="8400"/>
    <s v="TRY"/>
    <n v="8"/>
    <s v="Gün"/>
    <n v="67200"/>
    <s v="TRY"/>
    <n v="0"/>
    <s v="TRY"/>
    <n v="67200"/>
    <s v="TRY"/>
    <n v="67200"/>
    <s v="TRY"/>
    <n v="1000005465"/>
    <m/>
    <m/>
    <s v="K Rides"/>
    <x v="0"/>
    <s v="Yeni Satış"/>
    <s v="Hizmet"/>
    <s v="Kurulum ve Eğitim"/>
    <s v="Diğer"/>
    <x v="0"/>
    <x v="0"/>
    <s v="Yurt İçi"/>
    <s v="Türkiye"/>
  </r>
  <r>
    <s v="Q1"/>
    <x v="2"/>
    <x v="2"/>
    <s v="Kapalı"/>
    <s v="MİYA OTOMASYON VE BARKOD BILISIM SISTEMLERI SAN TİC. VE L.T.D. STI."/>
    <s v="WPH.02.001"/>
    <s v="WebPlus Yazılım Bakımı Hizmeti"/>
    <s v="Univera - Kanal"/>
    <x v="20"/>
    <s v="Enroute"/>
    <s v="Webplus"/>
    <n v="15175"/>
    <s v="TRY"/>
    <n v="1"/>
    <s v="Yıl"/>
    <n v="15175"/>
    <s v="TRY"/>
    <n v="0"/>
    <s v="TRY"/>
    <n v="15175"/>
    <s v="TRY"/>
    <n v="15175"/>
    <s v="TRY"/>
    <n v="1000005499"/>
    <m/>
    <m/>
    <s v="Miya"/>
    <x v="0"/>
    <s v="Yenileme"/>
    <s v="Hizmet"/>
    <s v="Bakım ve Destek Hizmeti"/>
    <s v="Diğer"/>
    <x v="1"/>
    <x v="1"/>
    <s v="Yurt İçi"/>
    <s v="Türkiye"/>
  </r>
  <r>
    <s v="Q1"/>
    <x v="2"/>
    <x v="2"/>
    <s v="Kapalı"/>
    <s v="MİYA OTOMASYON VE BARKOD BILISIM SISTEMLERI SAN TİC. VE L.T.D. STI."/>
    <s v="WPH.02.001"/>
    <s v="WebPlus Yazılım Bakımı Hizmeti"/>
    <s v="Univera - Kanal"/>
    <x v="20"/>
    <s v="Enroute"/>
    <s v="Webplus"/>
    <n v="9500"/>
    <s v="TRY"/>
    <n v="-1"/>
    <s v="Yıl"/>
    <n v="9500"/>
    <s v="TRY"/>
    <n v="0"/>
    <s v="TRY"/>
    <n v="-9500"/>
    <s v="TRY"/>
    <n v="9500"/>
    <s v="TRY"/>
    <n v="1000005491"/>
    <m/>
    <m/>
    <s v="Miya"/>
    <x v="0"/>
    <s v="Yenileme"/>
    <s v="Hizmet"/>
    <s v="Bakım ve Destek Hizmeti"/>
    <s v="Diğer"/>
    <x v="1"/>
    <x v="1"/>
    <s v="Yurt İçi"/>
    <s v="Türkiye"/>
  </r>
  <r>
    <s v="Q1"/>
    <x v="2"/>
    <x v="2"/>
    <s v="Kapalı"/>
    <s v="MİYA OTOMASYON VE BARKOD BILISIM SISTEMLERI SAN TİC. VE L.T.D. STI."/>
    <s v="WPH.02.001"/>
    <s v="WebPlus Yazılım Bakımı Hizmeti"/>
    <s v="Univera - Kanal"/>
    <x v="20"/>
    <s v="Enroute"/>
    <s v="Webplus"/>
    <n v="15175"/>
    <s v="TRY"/>
    <n v="1"/>
    <s v="Yıl"/>
    <n v="15175"/>
    <s v="TRY"/>
    <n v="0"/>
    <s v="TRY"/>
    <n v="15175"/>
    <s v="TRY"/>
    <n v="15175"/>
    <s v="TRY"/>
    <n v="1000005504"/>
    <m/>
    <m/>
    <s v="Miya"/>
    <x v="0"/>
    <s v="Yenileme"/>
    <s v="Hizmet"/>
    <s v="Bakım ve Destek Hizmeti"/>
    <s v="Diğer"/>
    <x v="1"/>
    <x v="1"/>
    <s v="Yurt İçi"/>
    <s v="Türkiye"/>
  </r>
  <r>
    <s v="Q1"/>
    <x v="2"/>
    <x v="2"/>
    <s v="Kapalı"/>
    <s v="MİYA OTOMASYON VE BARKOD BILISIM SISTEMLERI SAN TİC. VE L.T.D. STI."/>
    <s v="WPH.02.001"/>
    <s v="WebPlus Yazılım Bakımı Hizmeti"/>
    <s v="Univera - Kanal"/>
    <x v="20"/>
    <s v="Enroute"/>
    <s v="Webplus"/>
    <n v="4250"/>
    <s v="TRY"/>
    <n v="1"/>
    <s v="Yıl"/>
    <n v="4250"/>
    <s v="TRY"/>
    <n v="0"/>
    <s v="TRY"/>
    <n v="4250"/>
    <s v="TRY"/>
    <n v="4250"/>
    <s v="TRY"/>
    <n v="1000005508"/>
    <m/>
    <m/>
    <s v="Miya"/>
    <x v="0"/>
    <s v="Yenileme"/>
    <s v="Hizmet"/>
    <s v="Bakım ve Destek Hizmeti"/>
    <s v="Diğer"/>
    <x v="1"/>
    <x v="1"/>
    <s v="Yurt İçi"/>
    <s v="Türkiye"/>
  </r>
  <r>
    <s v="Q1"/>
    <x v="2"/>
    <x v="2"/>
    <s v="Kapalı"/>
    <s v="MİYA OTOMASYON VE BARKOD BILISIM SISTEMLERI SAN TİC. VE L.T.D. STI."/>
    <s v="WPH.02.001"/>
    <s v="WebPlus Yazılım Bakımı Hizmeti"/>
    <s v="Univera - Kanal"/>
    <x v="20"/>
    <s v="Enroute"/>
    <s v="Webplus"/>
    <n v="2465"/>
    <s v="TRY"/>
    <n v="-1"/>
    <s v="Yıl"/>
    <n v="2465"/>
    <s v="TRY"/>
    <n v="0"/>
    <s v="TRY"/>
    <n v="-2465"/>
    <s v="TRY"/>
    <n v="2465"/>
    <s v="TRY"/>
    <n v="1000005494"/>
    <m/>
    <m/>
    <s v="Miya"/>
    <x v="0"/>
    <s v="Yenileme"/>
    <s v="Hizmet"/>
    <s v="Bakım ve Destek Hizmeti"/>
    <s v="Diğer"/>
    <x v="1"/>
    <x v="1"/>
    <s v="Yurt İçi"/>
    <s v="Türkiye"/>
  </r>
  <r>
    <s v="Q1"/>
    <x v="2"/>
    <x v="2"/>
    <s v="İptal"/>
    <s v="MİYA OTOMASYON VE BARKOD BILISIM SISTEMLERI SAN TİC. VE L.T.D. STI."/>
    <s v="WPH.02.001"/>
    <s v="WebPlus Yazılım Bakımı Hizmeti"/>
    <s v="Univera - Kanal"/>
    <x v="20"/>
    <s v="Enroute"/>
    <s v="Webplus"/>
    <n v="22935"/>
    <s v="TRY"/>
    <n v="-1"/>
    <s v="Yıl"/>
    <n v="22935"/>
    <s v="TRY"/>
    <n v="0"/>
    <s v="TRY"/>
    <n v="-22935"/>
    <s v="TRY"/>
    <n v="22935"/>
    <s v="TRY"/>
    <n v="1000005488"/>
    <m/>
    <m/>
    <s v="Miya"/>
    <x v="0"/>
    <s v="Yenileme"/>
    <s v="Hizmet"/>
    <s v="Bakım ve Destek Hizmeti"/>
    <s v="Diğer"/>
    <x v="1"/>
    <x v="1"/>
    <s v="Yurt İçi"/>
    <s v="Türkiye"/>
  </r>
  <r>
    <s v="Q1"/>
    <x v="2"/>
    <x v="2"/>
    <s v="Kapalı"/>
    <s v="MİYA OTOMASYON VE BARKOD BILISIM SISTEMLERI SAN TİC. VE L.T.D. STI."/>
    <s v="WPH.02.001"/>
    <s v="WebPlus Yazılım Bakımı Hizmeti"/>
    <s v="Univera - Kanal"/>
    <x v="20"/>
    <s v="Enroute"/>
    <s v="Webplus"/>
    <n v="4250"/>
    <s v="TRY"/>
    <n v="1"/>
    <s v="Yıl"/>
    <n v="4250"/>
    <s v="TRY"/>
    <n v="0"/>
    <s v="TRY"/>
    <n v="4250"/>
    <s v="TRY"/>
    <n v="4250"/>
    <s v="TRY"/>
    <n v="1000005497"/>
    <m/>
    <m/>
    <s v="Miya"/>
    <x v="0"/>
    <s v="Yenileme"/>
    <s v="Hizmet"/>
    <s v="Bakım ve Destek Hizmeti"/>
    <s v="Diğer"/>
    <x v="1"/>
    <x v="1"/>
    <s v="Yurt İçi"/>
    <s v="Türkiye"/>
  </r>
  <r>
    <s v="Q1"/>
    <x v="2"/>
    <x v="2"/>
    <s v="Kapalı"/>
    <s v="MİYA OTOMASYON VE BARKOD BILISIM SISTEMLERI SAN TİC. VE L.T.D. STI."/>
    <s v="WPH.02.001"/>
    <s v="WebPlus Yazılım Bakımı Hizmeti"/>
    <s v="Univera - Kanal"/>
    <x v="20"/>
    <s v="Enroute"/>
    <s v="Webplus"/>
    <n v="15175"/>
    <s v="TRY"/>
    <n v="1"/>
    <s v="Yıl"/>
    <n v="15175"/>
    <s v="TRY"/>
    <n v="0"/>
    <s v="TRY"/>
    <n v="15175"/>
    <s v="TRY"/>
    <n v="15175"/>
    <s v="TRY"/>
    <n v="1000005500"/>
    <m/>
    <m/>
    <s v="Miya"/>
    <x v="0"/>
    <s v="Yenileme"/>
    <s v="Hizmet"/>
    <s v="Bakım ve Destek Hizmeti"/>
    <s v="Diğer"/>
    <x v="1"/>
    <x v="1"/>
    <s v="Yurt İçi"/>
    <s v="Türkiye"/>
  </r>
  <r>
    <s v="Q1"/>
    <x v="2"/>
    <x v="2"/>
    <s v="İptal"/>
    <s v="MİYA OTOMASYON VE BARKOD BILISIM SISTEMLERI SAN TİC. VE L.T.D. STI."/>
    <s v="WPH.02.001"/>
    <s v="WebPlus Yazılım Bakımı Hizmeti"/>
    <s v="Univera - Kanal"/>
    <x v="20"/>
    <s v="Enroute"/>
    <s v="Webplus"/>
    <n v="3850"/>
    <s v="TRY"/>
    <n v="-1"/>
    <s v="Yıl"/>
    <n v="3850"/>
    <s v="TRY"/>
    <n v="0"/>
    <s v="TRY"/>
    <n v="-3850"/>
    <s v="TRY"/>
    <n v="3850"/>
    <s v="TRY"/>
    <n v="1000005496"/>
    <m/>
    <m/>
    <s v="Miya"/>
    <x v="0"/>
    <s v="Yenileme"/>
    <s v="Hizmet"/>
    <s v="Bakım ve Destek Hizmeti"/>
    <s v="Diğer"/>
    <x v="1"/>
    <x v="1"/>
    <s v="Yurt İçi"/>
    <s v="Türkiye"/>
  </r>
  <r>
    <s v="Q1"/>
    <x v="2"/>
    <x v="2"/>
    <s v="Kapalı"/>
    <s v="MİYA OTOMASYON VE BARKOD BILISIM SISTEMLERI SAN TİC. VE L.T.D. STI."/>
    <s v="WPH.02.001"/>
    <s v="WebPlus Yazılım Bakımı Hizmeti"/>
    <s v="Univera - Kanal"/>
    <x v="20"/>
    <s v="Enroute"/>
    <s v="Webplus"/>
    <n v="9480"/>
    <s v="TRY"/>
    <n v="1"/>
    <s v="Yıl"/>
    <n v="9480"/>
    <s v="TRY"/>
    <n v="0"/>
    <s v="TRY"/>
    <n v="9480"/>
    <s v="TRY"/>
    <n v="9480"/>
    <s v="TRY"/>
    <n v="1000005507"/>
    <m/>
    <m/>
    <s v="Miya"/>
    <x v="0"/>
    <s v="Yenileme"/>
    <s v="Hizmet"/>
    <s v="Bakım ve Destek Hizmeti"/>
    <s v="Diğer"/>
    <x v="1"/>
    <x v="1"/>
    <s v="Yurt İçi"/>
    <s v="Türkiye"/>
  </r>
  <r>
    <s v="Q1"/>
    <x v="2"/>
    <x v="2"/>
    <s v="Kapalı"/>
    <s v="POLARİS YAZILIM ÇÖZÜMLERİ VE DANIŞMANLIK HİZMETLERİ LTD.ŞTİ."/>
    <s v="WPH.02.001"/>
    <s v="WebPlus Yazılım Bakımı Hizmeti"/>
    <s v="Univera - Kanal"/>
    <x v="21"/>
    <s v="Enroute"/>
    <s v="Webplus"/>
    <n v="4720"/>
    <s v="TRY"/>
    <n v="2"/>
    <s v="Yıl"/>
    <n v="9440"/>
    <s v="TRY"/>
    <n v="0"/>
    <s v="TRY"/>
    <n v="9440"/>
    <s v="TRY"/>
    <n v="9440"/>
    <s v="TRY"/>
    <n v="1000005473"/>
    <m/>
    <m/>
    <s v="Polaris"/>
    <x v="0"/>
    <s v="Yeni Satış"/>
    <s v="Hizmet"/>
    <s v="Bakım ve Destek Hizmeti"/>
    <s v="Diğer"/>
    <x v="1"/>
    <x v="5"/>
    <s v="Yurt İçi"/>
    <s v="Türkiye"/>
  </r>
  <r>
    <s v="Q1"/>
    <x v="2"/>
    <x v="2"/>
    <s v="İptal"/>
    <s v="MİYA OTOMASYON VE BARKOD BILISIM SISTEMLERI SAN TİC. VE L.T.D. STI."/>
    <s v="WPH.02.001"/>
    <s v="WebPlus Yazılım Bakımı Hizmeti"/>
    <s v="Univera - Kanal"/>
    <x v="20"/>
    <s v="Enroute"/>
    <s v="Webplus"/>
    <n v="68426"/>
    <s v="TRY"/>
    <n v="-1"/>
    <s v="Yıl"/>
    <n v="68426"/>
    <s v="TRY"/>
    <n v="0"/>
    <s v="TRY"/>
    <n v="-68426"/>
    <s v="TRY"/>
    <n v="68426"/>
    <s v="TRY"/>
    <n v="1000005513"/>
    <m/>
    <m/>
    <s v="Miya"/>
    <x v="0"/>
    <s v="Yeni Satış"/>
    <s v="Hizmet"/>
    <s v="Bakım ve Destek Hizmeti"/>
    <s v="Diğer"/>
    <x v="1"/>
    <x v="1"/>
    <s v="Yurt İçi"/>
    <s v="Türkiye"/>
  </r>
  <r>
    <s v="Q1"/>
    <x v="2"/>
    <x v="2"/>
    <s v="Kapalı"/>
    <s v="MİYA OTOMASYON VE BARKOD BILISIM SISTEMLERI SAN TİC. VE L.T.D. STI."/>
    <s v="WPH.02.001"/>
    <s v="WebPlus Yazılım Bakımı Hizmeti"/>
    <s v="Univera - Kanal"/>
    <x v="20"/>
    <s v="Enroute"/>
    <s v="Webplus"/>
    <n v="15175"/>
    <s v="TRY"/>
    <n v="1"/>
    <s v="Yıl"/>
    <n v="15175"/>
    <s v="TRY"/>
    <n v="0"/>
    <s v="TRY"/>
    <n v="15175"/>
    <s v="TRY"/>
    <n v="15175"/>
    <s v="TRY"/>
    <n v="1000005506"/>
    <m/>
    <m/>
    <s v="Miya"/>
    <x v="0"/>
    <s v="Yenileme"/>
    <s v="Hizmet"/>
    <s v="Bakım ve Destek Hizmeti"/>
    <s v="Diğer"/>
    <x v="1"/>
    <x v="1"/>
    <s v="Yurt İçi"/>
    <s v="Türkiye"/>
  </r>
  <r>
    <s v="Q1"/>
    <x v="2"/>
    <x v="2"/>
    <s v="Kapalı"/>
    <s v="MİYA OTOMASYON VE BARKOD BILISIM SISTEMLERI SAN TİC. VE L.T.D. STI."/>
    <s v="WPH.02.001"/>
    <s v="WebPlus Yazılım Bakımı Hizmeti"/>
    <s v="Univera - Kanal"/>
    <x v="20"/>
    <s v="Enroute"/>
    <s v="Webplus"/>
    <n v="8975"/>
    <s v="TRY"/>
    <n v="1"/>
    <s v="Yıl"/>
    <n v="8975"/>
    <s v="TRY"/>
    <n v="0"/>
    <s v="TRY"/>
    <n v="8975"/>
    <s v="TRY"/>
    <n v="8975"/>
    <s v="TRY"/>
    <n v="1000005509"/>
    <m/>
    <m/>
    <s v="Miya"/>
    <x v="0"/>
    <s v="Yenileme"/>
    <s v="Hizmet"/>
    <s v="Bakım ve Destek Hizmeti"/>
    <s v="Diğer"/>
    <x v="1"/>
    <x v="1"/>
    <s v="Yurt İçi"/>
    <s v="Türkiye"/>
  </r>
  <r>
    <s v="Q1"/>
    <x v="2"/>
    <x v="2"/>
    <s v="İptal"/>
    <s v="MİYA OTOMASYON VE BARKOD BILISIM SISTEMLERI SAN TİC. VE L.T.D. STI."/>
    <s v="WPH.02.001"/>
    <s v="WebPlus Yazılım Bakımı Hizmeti"/>
    <s v="Univera - Kanal"/>
    <x v="20"/>
    <s v="Enroute"/>
    <s v="Webplus"/>
    <n v="8050"/>
    <s v="TRY"/>
    <n v="-1"/>
    <s v="Yıl"/>
    <n v="8050"/>
    <s v="TRY"/>
    <n v="0"/>
    <s v="TRY"/>
    <n v="-8050"/>
    <s v="TRY"/>
    <n v="8050"/>
    <s v="TRY"/>
    <n v="1000005489"/>
    <m/>
    <m/>
    <s v="Miya"/>
    <x v="0"/>
    <s v="Yenileme"/>
    <s v="Hizmet"/>
    <s v="Bakım ve Destek Hizmeti"/>
    <s v="Diğer"/>
    <x v="1"/>
    <x v="1"/>
    <s v="Yurt İçi"/>
    <s v="Türkiye"/>
  </r>
  <r>
    <s v="Q1"/>
    <x v="2"/>
    <x v="2"/>
    <s v="Kapalı"/>
    <s v="MİYA OTOMASYON VE BARKOD BILISIM SISTEMLERI SAN TİC. VE L.T.D. STI."/>
    <s v="WPH.02.001"/>
    <s v="WebPlus Yazılım Bakımı Hizmeti"/>
    <s v="Univera - Kanal"/>
    <x v="20"/>
    <s v="Enroute"/>
    <s v="Webplus"/>
    <n v="15175"/>
    <s v="TRY"/>
    <n v="1"/>
    <s v="Yıl"/>
    <n v="15175"/>
    <s v="TRY"/>
    <n v="0"/>
    <s v="TRY"/>
    <n v="15175"/>
    <s v="TRY"/>
    <n v="15175"/>
    <s v="TRY"/>
    <n v="1000005503"/>
    <m/>
    <m/>
    <s v="Miya"/>
    <x v="0"/>
    <s v="Yenileme"/>
    <s v="Hizmet"/>
    <s v="Bakım ve Destek Hizmeti"/>
    <s v="Diğer"/>
    <x v="1"/>
    <x v="1"/>
    <s v="Yurt İçi"/>
    <s v="Türkiye"/>
  </r>
  <r>
    <s v="Q1"/>
    <x v="2"/>
    <x v="2"/>
    <s v="Kapalı"/>
    <s v="MİYA OTOMASYON VE BARKOD BILISIM SISTEMLERI SAN TİC. VE L.T.D. STI."/>
    <s v="WPH.02.001"/>
    <s v="WebPlus Yazılım Bakımı Hizmeti"/>
    <s v="Univera - Kanal"/>
    <x v="20"/>
    <s v="Enroute"/>
    <s v="Webplus"/>
    <n v="15175"/>
    <s v="TRY"/>
    <n v="1"/>
    <s v="Yıl"/>
    <n v="15175"/>
    <s v="TRY"/>
    <n v="0"/>
    <s v="TRY"/>
    <n v="15175"/>
    <s v="TRY"/>
    <n v="15175"/>
    <s v="TRY"/>
    <n v="1000005498"/>
    <m/>
    <m/>
    <s v="Miya"/>
    <x v="0"/>
    <s v="Yenileme"/>
    <s v="Hizmet"/>
    <s v="Bakım ve Destek Hizmeti"/>
    <s v="Diğer"/>
    <x v="1"/>
    <x v="1"/>
    <s v="Yurt İçi"/>
    <s v="Türkiye"/>
  </r>
  <r>
    <s v="Q1"/>
    <x v="2"/>
    <x v="2"/>
    <s v="Kapalı"/>
    <s v="MİYA OTOMASYON VE BARKOD BILISIM SISTEMLERI SAN TİC. VE L.T.D. STI."/>
    <s v="WPH.02.001"/>
    <s v="WebPlus Yazılım Bakımı Hizmeti"/>
    <s v="Univera - Kanal"/>
    <x v="20"/>
    <s v="Enroute"/>
    <s v="Webplus"/>
    <n v="15175"/>
    <s v="TRY"/>
    <n v="1"/>
    <s v="Yıl"/>
    <n v="15175"/>
    <s v="TRY"/>
    <n v="0"/>
    <s v="TRY"/>
    <n v="15175"/>
    <s v="TRY"/>
    <n v="15175"/>
    <s v="TRY"/>
    <n v="1000005501"/>
    <m/>
    <m/>
    <s v="Miya"/>
    <x v="0"/>
    <s v="Yenileme"/>
    <s v="Hizmet"/>
    <s v="Bakım ve Destek Hizmeti"/>
    <s v="Diğer"/>
    <x v="1"/>
    <x v="1"/>
    <s v="Yurt İçi"/>
    <s v="Türkiye"/>
  </r>
  <r>
    <s v="Q1"/>
    <x v="2"/>
    <x v="2"/>
    <s v="Kapalı"/>
    <s v="MİYA OTOMASYON VE BARKOD BILISIM SISTEMLERI SAN TİC. VE L.T.D. STI."/>
    <s v="WPH.02.001"/>
    <s v="WebPlus Yazılım Bakımı Hizmeti"/>
    <s v="Univera - Kanal"/>
    <x v="20"/>
    <s v="Enroute"/>
    <s v="Webplus"/>
    <n v="69927"/>
    <s v="TRY"/>
    <n v="1"/>
    <s v="Yıl"/>
    <n v="69927"/>
    <s v="TRY"/>
    <n v="0"/>
    <s v="TRY"/>
    <n v="69927"/>
    <s v="TRY"/>
    <n v="69927"/>
    <s v="TRY"/>
    <n v="1000005531"/>
    <m/>
    <m/>
    <s v="Miya"/>
    <x v="0"/>
    <s v="Yeni Satış"/>
    <s v="Hizmet"/>
    <s v="Bakım ve Destek Hizmeti"/>
    <s v="Diğer"/>
    <x v="1"/>
    <x v="1"/>
    <s v="Yurt İçi"/>
    <s v="Türkiye"/>
  </r>
  <r>
    <s v="Q1"/>
    <x v="2"/>
    <x v="2"/>
    <s v="Kapalı"/>
    <s v="MATRIKS BİLGİSAYAR SİSTEMLERİ LTD.ŞTİ"/>
    <s v="WPH.02.001"/>
    <s v="WebPlus Yazılım Bakımı Hizmeti"/>
    <s v="Univera - Kanal"/>
    <x v="21"/>
    <s v="Enroute"/>
    <s v="Webplus"/>
    <n v="52704.959999999999"/>
    <s v="TRY"/>
    <n v="1"/>
    <s v="Yıl"/>
    <n v="52704.959999999999"/>
    <s v="TRY"/>
    <n v="0"/>
    <s v="TRY"/>
    <n v="52704.959999999999"/>
    <s v="TRY"/>
    <n v="0"/>
    <s v="TRY"/>
    <n v="1000005534"/>
    <m/>
    <m/>
    <s v="Matriks"/>
    <x v="0"/>
    <s v="Yeni Satış"/>
    <s v="Hizmet"/>
    <s v="Bakım ve Destek Hizmeti"/>
    <s v="Diğer"/>
    <x v="1"/>
    <x v="2"/>
    <s v="Yurt İçi"/>
    <s v="Türkiye"/>
  </r>
  <r>
    <s v="Q1"/>
    <x v="2"/>
    <x v="2"/>
    <s v="İptal"/>
    <s v="MİYA OTOMASYON VE BARKOD BILISIM SISTEMLERI SAN TİC. VE L.T.D. STI."/>
    <s v="WPY.01.007"/>
    <s v="WebPlus E-Dönüşüm Lisansı"/>
    <s v="Univera - Kanal"/>
    <x v="20"/>
    <s v="Enroute"/>
    <s v="Webplus"/>
    <n v="23400"/>
    <s v="TRY"/>
    <n v="-1"/>
    <s v="Adet"/>
    <n v="23400"/>
    <s v="TRY"/>
    <n v="10530"/>
    <s v="TRY"/>
    <n v="-12870"/>
    <s v="TRY"/>
    <n v="12870"/>
    <s v="TRY"/>
    <n v="1000005513"/>
    <m/>
    <m/>
    <s v="Miya"/>
    <x v="0"/>
    <s v="Yenileme"/>
    <s v="Hizmet"/>
    <s v="Bakım ve Destek Hizmeti"/>
    <s v="Diğer"/>
    <x v="1"/>
    <x v="1"/>
    <s v="Yurt İçi"/>
    <s v="Türkiye"/>
  </r>
  <r>
    <s v="Q1"/>
    <x v="2"/>
    <x v="2"/>
    <s v="Kapalı"/>
    <s v="MİYA OTOMASYON VE BARKOD BILISIM SISTEMLERI SAN TİC. VE L.T.D. STI."/>
    <s v="WPY.01.007"/>
    <s v="WebPlus E-Dönüşüm Lisansı"/>
    <s v="Univera - Kanal"/>
    <x v="20"/>
    <s v="Enroute"/>
    <s v="Webplus"/>
    <n v="23400"/>
    <s v="TRY"/>
    <n v="1"/>
    <s v="Adet"/>
    <n v="23400"/>
    <s v="TRY"/>
    <n v="10998"/>
    <s v="TRY"/>
    <n v="12402"/>
    <s v="TRY"/>
    <n v="12402"/>
    <s v="TRY"/>
    <n v="1000005531"/>
    <m/>
    <m/>
    <s v="Miya"/>
    <x v="0"/>
    <s v="Yeni Satış"/>
    <s v="Lisans"/>
    <s v="Lisans Satışı"/>
    <s v="Diğer"/>
    <x v="1"/>
    <x v="1"/>
    <s v="Yurt İçi"/>
    <s v="Türkiye"/>
  </r>
  <r>
    <s v="Q1"/>
    <x v="2"/>
    <x v="2"/>
    <s v="Kapalı"/>
    <s v="MATRIKS BİLGİSAYAR SİSTEMLERİ LTD.ŞTİ"/>
    <s v="WPY.01.007"/>
    <s v="WebPlus E-Dönüşüm Lisansı"/>
    <s v="Univera - Kanal"/>
    <x v="21"/>
    <s v="Enroute"/>
    <s v="Webplus"/>
    <n v="21060"/>
    <s v="TRY"/>
    <n v="2"/>
    <s v="Adet"/>
    <n v="42120"/>
    <s v="TRY"/>
    <n v="18954"/>
    <s v="TRY"/>
    <n v="23166"/>
    <s v="TRY"/>
    <n v="23166"/>
    <s v="TRY"/>
    <n v="1000005534"/>
    <m/>
    <m/>
    <s v="Matriks"/>
    <x v="0"/>
    <s v="Yeni Satış"/>
    <s v="Lisans"/>
    <s v="Lisans Satışı"/>
    <s v="Diğer"/>
    <x v="1"/>
    <x v="2"/>
    <s v="Yurt İçi"/>
    <s v="Türkiye"/>
  </r>
  <r>
    <s v="Q1"/>
    <x v="2"/>
    <x v="2"/>
    <s v="İptal"/>
    <s v="MİYA OTOMASYON VE BARKOD BILISIM SISTEMLERI SAN TİC. VE L.T.D. STI."/>
    <s v="WPY.01.001"/>
    <s v="WebPlus Distribution Satış-Dağıtım Yazılımı (Enterprise)"/>
    <s v="Univera - Kanal"/>
    <x v="20"/>
    <s v="Enroute"/>
    <s v="Webplus"/>
    <n v="121875"/>
    <s v="TRY"/>
    <n v="-1"/>
    <s v="Adet"/>
    <n v="121875"/>
    <s v="TRY"/>
    <n v="54844"/>
    <s v="TRY"/>
    <n v="-67031.25"/>
    <s v="TRY"/>
    <n v="67031.25"/>
    <s v="TRY"/>
    <n v="1000005513"/>
    <m/>
    <m/>
    <s v="Miya"/>
    <x v="0"/>
    <s v="Yeni Satış"/>
    <s v="Lisans"/>
    <s v="Lisans Satışı"/>
    <s v="Diğer"/>
    <x v="1"/>
    <x v="1"/>
    <s v="Yurt İçi"/>
    <s v="Türkiye"/>
  </r>
  <r>
    <s v="Q1"/>
    <x v="2"/>
    <x v="2"/>
    <s v="Kapalı"/>
    <s v="MATRIKS BİLGİSAYAR SİSTEMLERİ LTD.ŞTİ"/>
    <s v="WPY.01.001"/>
    <s v="WebPlus Distribution Satış-Dağıtım Yazılımı (Enterprise)"/>
    <s v="Univera - Kanal"/>
    <x v="21"/>
    <s v="Enroute"/>
    <s v="Webplus"/>
    <n v="63756.2"/>
    <s v="TRY"/>
    <n v="1"/>
    <s v="Adet"/>
    <n v="63756.2"/>
    <s v="TRY"/>
    <n v="19127"/>
    <s v="TRY"/>
    <n v="44629.34"/>
    <s v="TRY"/>
    <n v="44629.34"/>
    <s v="TRY"/>
    <n v="1000005534"/>
    <m/>
    <m/>
    <s v="Matriks"/>
    <x v="0"/>
    <s v="Yeni Satış"/>
    <s v="Lisans"/>
    <s v="Lisans Satışı"/>
    <s v="Diğer"/>
    <x v="1"/>
    <x v="2"/>
    <s v="Yurt İçi"/>
    <s v="Türkiye"/>
  </r>
  <r>
    <s v="Q1"/>
    <x v="2"/>
    <x v="2"/>
    <s v="Kapalı"/>
    <s v="MİYA OTOMASYON VE BARKOD BILISIM SISTEMLERI SAN TİC. VE L.T.D. STI."/>
    <s v="WPY.01.001"/>
    <s v="WebPlus Distribution Satış-Dağıtım Yazılımı (Enterprise)"/>
    <s v="Univera - Kanal"/>
    <x v="20"/>
    <s v="Enroute"/>
    <s v="Webplus"/>
    <n v="121875"/>
    <s v="TRY"/>
    <n v="1"/>
    <s v="Adet"/>
    <n v="121875"/>
    <s v="TRY"/>
    <n v="57281"/>
    <s v="TRY"/>
    <n v="64593.75"/>
    <s v="TRY"/>
    <n v="64593.75"/>
    <s v="TRY"/>
    <n v="1000005531"/>
    <m/>
    <m/>
    <s v="Miya"/>
    <x v="0"/>
    <s v="Yeni Satış"/>
    <s v="Lisans"/>
    <s v="Lisans Satışı"/>
    <s v="Diğer"/>
    <x v="1"/>
    <x v="1"/>
    <s v="Yurt İçi"/>
    <s v="Türkiye"/>
  </r>
  <r>
    <s v="Q1"/>
    <x v="2"/>
    <x v="2"/>
    <s v="Kapalı"/>
    <s v="MATRIKS BİLGİSAYAR SİSTEMLERİ LTD.ŞTİ"/>
    <s v="WPY.01.001"/>
    <s v="WebPlus Distribution Satış-Dağıtım Yazılımı (Enterprise)"/>
    <s v="Univera - Kanal"/>
    <x v="21"/>
    <s v="Enroute"/>
    <s v="Webplus"/>
    <n v="21060"/>
    <s v="TRY"/>
    <n v="2"/>
    <s v="Adet"/>
    <n v="42120"/>
    <s v="TRY"/>
    <n v="13057"/>
    <s v="TRY"/>
    <n v="29062.799999999999"/>
    <s v="TRY"/>
    <n v="29062.799999999999"/>
    <s v="TRY"/>
    <n v="1000005534"/>
    <m/>
    <m/>
    <s v="Matriks"/>
    <x v="0"/>
    <s v="Yeni Satış"/>
    <s v="Lisans"/>
    <s v="Lisans Satışı"/>
    <s v="Diğer"/>
    <x v="1"/>
    <x v="2"/>
    <s v="Yurt İçi"/>
    <s v="Türkiye"/>
  </r>
  <r>
    <s v="Q1"/>
    <x v="2"/>
    <x v="2"/>
    <s v="Kapalı"/>
    <s v="MİYA OTOMASYON VE BARKOD BILISIM SISTEMLERI SAN TİC. VE L.T.D. STI."/>
    <s v="WPY.02.002"/>
    <s v="WebPlus DeliveryMan (Dağıtıcı) El Terminali Lisansı - Android"/>
    <s v="Univera - Kanal"/>
    <x v="20"/>
    <s v="Enroute"/>
    <s v="Webplus"/>
    <n v="6825"/>
    <s v="TRY"/>
    <n v="-9"/>
    <s v="Adet"/>
    <n v="61425"/>
    <s v="TRY"/>
    <n v="27641"/>
    <s v="TRY"/>
    <n v="-33783.75"/>
    <s v="TRY"/>
    <n v="33783.75"/>
    <s v="TRY"/>
    <n v="1000005513"/>
    <m/>
    <m/>
    <s v="Miya"/>
    <x v="0"/>
    <s v="Yeni Satış"/>
    <s v="Lisans"/>
    <s v="Lisans Satışı"/>
    <s v="Diğer"/>
    <x v="1"/>
    <x v="1"/>
    <s v="Yurt İçi"/>
    <s v="Türkiye"/>
  </r>
  <r>
    <s v="Q1"/>
    <x v="2"/>
    <x v="2"/>
    <s v="Kapalı"/>
    <s v="MİYA OTOMASYON VE BARKOD BILISIM SISTEMLERI SAN TİC. VE L.T.D. STI."/>
    <s v="WPY.02.002"/>
    <s v="WebPlus DeliveryMan (Dağıtıcı) El Terminali Lisansı - Android"/>
    <s v="Univera - Kanal"/>
    <x v="20"/>
    <s v="Enroute"/>
    <s v="Webplus"/>
    <n v="6825"/>
    <s v="TRY"/>
    <n v="9"/>
    <s v="Adet"/>
    <n v="61425"/>
    <s v="TRY"/>
    <n v="28870"/>
    <s v="TRY"/>
    <n v="32555.25"/>
    <s v="TRY"/>
    <n v="32555.25"/>
    <s v="TRY"/>
    <n v="1000005531"/>
    <m/>
    <m/>
    <s v="Miya"/>
    <x v="0"/>
    <s v="Yeni Satış"/>
    <s v="Lisans"/>
    <s v="Lisans Satışı"/>
    <s v="Diğer"/>
    <x v="1"/>
    <x v="1"/>
    <s v="Yurt İçi"/>
    <s v="Türkiye"/>
  </r>
  <r>
    <s v="Q1"/>
    <x v="2"/>
    <x v="2"/>
    <s v="Kapalı"/>
    <s v="POLARİS YAZILIM ÇÖZÜMLERİ VE DANIŞMANLIK HİZMETLERİ LTD.ŞTİ."/>
    <s v="WPY.02.001"/>
    <s v="WebPlus (Android) Satış Temsilcisi Lisansı"/>
    <s v="Univera - Kanal"/>
    <x v="21"/>
    <s v="Enroute"/>
    <s v="Webplus"/>
    <n v="6825"/>
    <s v="TRY"/>
    <n v="2"/>
    <s v="Adet"/>
    <n v="13650"/>
    <s v="TRY"/>
    <n v="0"/>
    <s v="TRY"/>
    <n v="12285"/>
    <s v="TRY"/>
    <n v="13650"/>
    <s v="TRY"/>
    <n v="1000005472"/>
    <m/>
    <m/>
    <s v="Polaris"/>
    <x v="0"/>
    <s v="Yeni Satış"/>
    <s v="Lisans"/>
    <s v="Lisans Satışı"/>
    <s v="Diğer"/>
    <x v="1"/>
    <x v="5"/>
    <s v="Yurt İçi"/>
    <s v="Türkiye"/>
  </r>
  <r>
    <s v="Q1"/>
    <x v="2"/>
    <x v="2"/>
    <s v="İptal"/>
    <s v="MİYA OTOMASYON VE BARKOD BILISIM SISTEMLERI SAN TİC. VE L.T.D. STI."/>
    <s v="WPY.02.001"/>
    <s v="WebPlus (Android) Satış Temsilcisi Lisansı"/>
    <s v="Univera - Kanal"/>
    <x v="20"/>
    <s v="Enroute"/>
    <s v="Webplus"/>
    <n v="6825"/>
    <s v="TRY"/>
    <n v="-10"/>
    <s v="Adet"/>
    <n v="68250"/>
    <s v="TRY"/>
    <n v="30712"/>
    <s v="TRY"/>
    <n v="-37537.5"/>
    <s v="TRY"/>
    <n v="37537.5"/>
    <s v="TRY"/>
    <n v="1000005513"/>
    <m/>
    <m/>
    <s v="Miya"/>
    <x v="0"/>
    <s v="Yeni Satış"/>
    <s v="Lisans"/>
    <s v="Lisans Satışı"/>
    <s v="Diğer"/>
    <x v="1"/>
    <x v="1"/>
    <s v="Yurt İçi"/>
    <s v="Türkiye"/>
  </r>
  <r>
    <s v="Q1"/>
    <x v="2"/>
    <x v="2"/>
    <s v="Kapalı"/>
    <s v="MİYA OTOMASYON VE BARKOD BILISIM SISTEMLERI SAN TİC. VE L.T.D. STI."/>
    <s v="WPY.02.001"/>
    <s v="WebPlus (Android) Satış Temsilcisi Lisansı"/>
    <s v="Univera - Kanal"/>
    <x v="20"/>
    <s v="Enroute"/>
    <s v="Webplus"/>
    <n v="6825"/>
    <s v="TRY"/>
    <n v="11"/>
    <s v="Adet"/>
    <n v="75075"/>
    <s v="TRY"/>
    <n v="35285"/>
    <s v="TRY"/>
    <n v="39789.75"/>
    <s v="TRY"/>
    <n v="39789.75"/>
    <s v="TRY"/>
    <n v="1000005531"/>
    <m/>
    <m/>
    <s v="Miya"/>
    <x v="0"/>
    <s v="Yeni Satış"/>
    <s v="Lisans"/>
    <s v="Lisans Satışı"/>
    <s v="Diğer"/>
    <x v="1"/>
    <x v="1"/>
    <s v="Yurt İçi"/>
    <s v="Türkiye"/>
  </r>
  <r>
    <s v="Q1"/>
    <x v="2"/>
    <x v="2"/>
    <s v="Kapalı"/>
    <s v="MATRIKS BİLGİSAYAR SİSTEMLERİ LTD.ŞTİ"/>
    <s v="WPY.02.001"/>
    <s v="WebPlus (Android) Satış Temsilcisi Lisansı"/>
    <s v="Univera - Kanal"/>
    <x v="21"/>
    <s v="Enroute"/>
    <s v="Webplus"/>
    <n v="6143"/>
    <s v="TRY"/>
    <n v="20"/>
    <s v="Adet"/>
    <n v="122860"/>
    <s v="TRY"/>
    <n v="55656"/>
    <s v="TRY"/>
    <n v="67204.42"/>
    <s v="TRY"/>
    <n v="67204.42"/>
    <s v="TRY"/>
    <n v="1000005534"/>
    <m/>
    <m/>
    <s v="Matriks"/>
    <x v="0"/>
    <s v="Yeni Satış"/>
    <s v="Lisans"/>
    <s v="Lisans Satışı"/>
    <s v="Diğer"/>
    <x v="1"/>
    <x v="2"/>
    <s v="Yurt İçi"/>
    <s v="Türkiye"/>
  </r>
  <r>
    <s v="Q1"/>
    <x v="2"/>
    <x v="2"/>
    <s v="Kapalı"/>
    <s v="MİYA OTOMASYON VE BARKOD BILISIM SISTEMLERI SAN TİC. VE L.T.D. STI."/>
    <s v="WPY.01.004"/>
    <s v="Web Plus Ek Kullanıcı Lisansı (5 Kullanıcı)"/>
    <s v="Univera - Kanal"/>
    <x v="20"/>
    <s v="Enroute"/>
    <s v="Webplus"/>
    <n v="36075"/>
    <s v="TRY"/>
    <n v="-1"/>
    <s v="Adet"/>
    <n v="36075"/>
    <s v="TRY"/>
    <n v="16234"/>
    <s v="TRY"/>
    <n v="-19841.25"/>
    <s v="TRY"/>
    <n v="19841.25"/>
    <s v="TRY"/>
    <n v="1000005513"/>
    <m/>
    <m/>
    <s v="Miya"/>
    <x v="0"/>
    <s v="Yeni Satış"/>
    <s v="Lisans"/>
    <s v="Lisans Satışı"/>
    <s v="Diğer"/>
    <x v="1"/>
    <x v="1"/>
    <s v="Yurt İçi"/>
    <s v="Türkiye"/>
  </r>
  <r>
    <s v="Q1"/>
    <x v="2"/>
    <x v="2"/>
    <s v="Kapalı"/>
    <s v="MİYA OTOMASYON VE BARKOD BILISIM SISTEMLERI SAN TİC. VE L.T.D. STI."/>
    <s v="WPY.01.004"/>
    <s v="Web Plus Ek Kullanıcı Lisansı (5 Kullanıcı)"/>
    <s v="Univera - Kanal"/>
    <x v="20"/>
    <s v="Enroute"/>
    <s v="Webplus"/>
    <n v="36075"/>
    <s v="TRY"/>
    <n v="1"/>
    <s v="Adet"/>
    <n v="36075"/>
    <s v="TRY"/>
    <n v="16955"/>
    <s v="TRY"/>
    <n v="19119.75"/>
    <s v="TRY"/>
    <n v="19119.75"/>
    <s v="TRY"/>
    <n v="1000005531"/>
    <m/>
    <m/>
    <s v="Miya"/>
    <x v="0"/>
    <s v="Yeni Satış"/>
    <s v="Lisans"/>
    <s v="Lisans Satışı"/>
    <s v="Diğer"/>
    <x v="1"/>
    <x v="1"/>
    <s v="Yurt İçi"/>
    <s v="Türkiye"/>
  </r>
  <r>
    <s v="Q1"/>
    <x v="2"/>
    <x v="2"/>
    <s v="Kapalı"/>
    <s v="MATRIKS BİLGİSAYAR SİSTEMLERİ LTD.ŞTİ"/>
    <s v="WPY.01.004 PX"/>
    <s v="Web Pls PX Ek Kull Lsnsı(5 Kull)"/>
    <s v="Univera - Kanal"/>
    <x v="21"/>
    <s v="Enroute"/>
    <s v="Webplus"/>
    <n v="32468"/>
    <s v="TRY"/>
    <n v="1"/>
    <s v="Adet"/>
    <n v="32468"/>
    <s v="TRY"/>
    <n v="14611"/>
    <s v="TRY"/>
    <n v="17857.400000000001"/>
    <s v="TRY"/>
    <n v="17857.400000000001"/>
    <s v="TRY"/>
    <n v="1000005534"/>
    <m/>
    <m/>
    <s v="Matriks"/>
    <x v="0"/>
    <s v="Yeni Satış"/>
    <s v="Lisans"/>
    <s v="Lisans Satışı"/>
    <s v="Diğer"/>
    <x v="1"/>
    <x v="2"/>
    <s v="Yurt İçi"/>
    <s v="Türkiye"/>
  </r>
  <r>
    <s v="Q1"/>
    <x v="2"/>
    <x v="2"/>
    <s v="Kapalı"/>
    <s v="HAKAN ŞAHİNER"/>
    <s v="UH.01.002"/>
    <s v="Unidox Kontör"/>
    <s v="Univera Kontör Satışı"/>
    <x v="23"/>
    <s v="E-Dönüşüm"/>
    <s v="Unidox"/>
    <n v="8.36"/>
    <s v="TRY"/>
    <n v="2000"/>
    <s v="Adet"/>
    <n v="16720"/>
    <s v="TRY"/>
    <n v="5720"/>
    <s v="TRY"/>
    <n v="11000"/>
    <s v="TRY"/>
    <n v="11000"/>
    <s v="TRY"/>
    <n v="1000005511"/>
    <m/>
    <m/>
    <s v="Hakan Şahiner"/>
    <x v="3"/>
    <s v="Yeni Satış"/>
    <s v="Kontor"/>
    <s v="Kontor Satışı"/>
    <s v="Diğer"/>
    <x v="0"/>
    <x v="0"/>
    <s v="Yurt İçi"/>
    <s v="Türkiye"/>
  </r>
  <r>
    <s v="Q1"/>
    <x v="2"/>
    <x v="2"/>
    <s v="Kapalı"/>
    <s v="ÖZAVCILAR GIDA TEMIZLIK LIMITED SIRKETI"/>
    <s v="UH.01.002"/>
    <s v="Unidox Kontör"/>
    <s v="Univera Kontör Satışı"/>
    <x v="23"/>
    <s v="E-Dönüşüm"/>
    <s v="Unidox"/>
    <n v="8.34"/>
    <s v="TRY"/>
    <n v="1000"/>
    <s v="Adet"/>
    <n v="8340"/>
    <s v="TRY"/>
    <n v="3340"/>
    <s v="TRY"/>
    <n v="5000"/>
    <s v="TRY"/>
    <n v="5000"/>
    <s v="TRY"/>
    <n v="1000005533"/>
    <m/>
    <m/>
    <s v="Özavcılar Gıda"/>
    <x v="3"/>
    <s v="Yeni Satış"/>
    <s v="Kontor"/>
    <s v="Kontor Satışı"/>
    <s v="Diğer"/>
    <x v="0"/>
    <x v="0"/>
    <s v="Yurt İçi"/>
    <s v="Türkiye"/>
  </r>
  <r>
    <s v="Q1"/>
    <x v="2"/>
    <x v="2"/>
    <s v="Kapalı"/>
    <s v="RAUF BAYDAK"/>
    <s v="UH.01.002"/>
    <s v="Unidox Kontör"/>
    <s v="Univera Kontör Satışı"/>
    <x v="23"/>
    <s v="E-Dönüşüm"/>
    <s v="Unidox"/>
    <n v="8.34"/>
    <s v="TRY"/>
    <n v="2000"/>
    <s v="Adet"/>
    <n v="16680"/>
    <s v="TRY"/>
    <n v="10"/>
    <s v="TRY"/>
    <n v="16670"/>
    <s v="TRY"/>
    <n v="16670"/>
    <s v="TRY"/>
    <n v="1000005535"/>
    <m/>
    <m/>
    <s v="Rauf Bayrak"/>
    <x v="3"/>
    <s v="Yeni Satış"/>
    <s v="Kontor"/>
    <s v="Kontor Satışı"/>
    <s v="Diğer"/>
    <x v="0"/>
    <x v="0"/>
    <s v="Yurt İçi"/>
    <s v="Türkiye"/>
  </r>
  <r>
    <s v="Q1"/>
    <x v="2"/>
    <x v="2"/>
    <s v="Kapalı"/>
    <s v="LEVENT KİMYA SAN. VE TİC. A.Ş."/>
    <s v="EH.02.001"/>
    <s v="EnRoute Panorama - Yazılım Bakımı, Yaşatma ve Merkezi Destek Hizmeti"/>
    <s v="Univera - Levent Kimya"/>
    <x v="19"/>
    <s v="Enroute"/>
    <s v="Enroute"/>
    <n v="1080000"/>
    <s v="TRY"/>
    <n v="1"/>
    <s v="Yıl"/>
    <n v="1080000"/>
    <s v="TRY"/>
    <n v="0"/>
    <s v="TRY"/>
    <n v="1080000"/>
    <s v="TRY"/>
    <n v="1080000"/>
    <s v="TRY"/>
    <n v="1000005484"/>
    <m/>
    <m/>
    <s v="Levent Kimya"/>
    <x v="0"/>
    <s v="Yenileme"/>
    <s v="Hizmet"/>
    <s v="Bakım ve Destek Hizmeti"/>
    <s v="Diğer"/>
    <x v="0"/>
    <x v="0"/>
    <s v="Yurt İçi"/>
    <s v="Türkiye"/>
  </r>
  <r>
    <s v="Q1"/>
    <x v="2"/>
    <x v="2"/>
    <s v="Kapalı"/>
    <s v="MATRIKS BİLGİSAYAR SİSTEMLERİ LTD.ŞTİ"/>
    <s v="EYS.02.011"/>
    <s v="EnRoute Panorama - Panel - Çoklu Proje Birleştirme Mobil Uygulama Lisansı"/>
    <s v="Univera - Kanal"/>
    <x v="21"/>
    <s v="Enroute"/>
    <s v="Enroute"/>
    <n v="7000"/>
    <s v="TRY"/>
    <n v="7"/>
    <s v="Adet"/>
    <n v="49000"/>
    <s v="TRY"/>
    <n v="0"/>
    <s v="TRY"/>
    <n v="49000"/>
    <s v="TRY"/>
    <n v="49000"/>
    <s v="TRY"/>
    <n v="1000005512"/>
    <m/>
    <m/>
    <s v="Matriks"/>
    <x v="0"/>
    <s v="Yeni Satış"/>
    <s v="Lisans"/>
    <s v="Lisans Satışı"/>
    <s v="Diğer"/>
    <x v="1"/>
    <x v="2"/>
    <s v="Yurt İçi"/>
    <s v="Türkiye"/>
  </r>
  <r>
    <s v="Q1"/>
    <x v="2"/>
    <x v="2"/>
    <s v="Kapalı"/>
    <s v="JTI Tütün Ürünleri Pazarlama A.Ş."/>
    <s v="EH.06.001"/>
    <s v="EnRoute Panorama - Hosting Hizmeti"/>
    <s v="Univera - JTI"/>
    <x v="13"/>
    <s v="Enroute"/>
    <s v="Enroute"/>
    <n v="5743126.5"/>
    <s v="TRY"/>
    <n v="1"/>
    <s v="Yıl"/>
    <n v="5743126.5"/>
    <s v="TRY"/>
    <n v="0"/>
    <s v="TRY"/>
    <n v="5743126.5"/>
    <s v="TRY"/>
    <n v="5743126.5"/>
    <s v="TRY"/>
    <n v="1000005478"/>
    <m/>
    <m/>
    <s v="JTI"/>
    <x v="0"/>
    <s v="Yenileme"/>
    <s v="Hizmet"/>
    <s v="Hosting"/>
    <s v="Key Account"/>
    <x v="0"/>
    <x v="0"/>
    <s v="Yurt İçi"/>
    <s v="Türkiye"/>
  </r>
  <r>
    <s v="Q1"/>
    <x v="2"/>
    <x v="2"/>
    <s v="Kapalı"/>
    <s v="SAĞIROĞLU TÜTÜN ÜRÜN. İNŞ.TAAH. SAN. VE TİC. LTD. ŞTİ."/>
    <s v="EH.06.001"/>
    <s v="EnRoute Panorama - Hosting Hizmeti"/>
    <s v="Univera - JTI"/>
    <x v="13"/>
    <s v="Enroute"/>
    <s v="Enroute"/>
    <n v="286.75"/>
    <s v="USD"/>
    <n v="1"/>
    <s v="Yıl"/>
    <n v="286.75"/>
    <s v="USD"/>
    <n v="0"/>
    <s v="USD"/>
    <n v="12750.08"/>
    <s v="TRY"/>
    <n v="12750.08"/>
    <s v="TRY"/>
    <n v="1000005505"/>
    <m/>
    <m/>
    <s v="JTI"/>
    <x v="0"/>
    <s v="Yenileme"/>
    <s v="Hizmet"/>
    <s v="Hosting"/>
    <s v="Key Account"/>
    <x v="0"/>
    <x v="0"/>
    <s v="Yurt İçi"/>
    <s v="Türkiye"/>
  </r>
  <r>
    <s v="Q1"/>
    <x v="2"/>
    <x v="2"/>
    <s v="Kapalı"/>
    <s v="ÇELİKKOL TURİZM GIDA MAD.SAN VE TİC. LTD. ŞTİ."/>
    <s v="EH.06.001"/>
    <s v="EnRoute Panorama - Hosting Hizmeti"/>
    <s v="Univera - JTI"/>
    <x v="13"/>
    <s v="Enroute"/>
    <s v="Enroute"/>
    <n v="286.75"/>
    <s v="USD"/>
    <n v="1"/>
    <s v="Yıl"/>
    <n v="286.75"/>
    <s v="USD"/>
    <n v="0"/>
    <s v="USD"/>
    <n v="12750.08"/>
    <s v="TRY"/>
    <n v="12750.08"/>
    <s v="TRY"/>
    <n v="1000005502"/>
    <m/>
    <m/>
    <s v="JTI"/>
    <x v="0"/>
    <s v="Yenileme"/>
    <s v="Hizmet"/>
    <s v="Hosting"/>
    <s v="Key Account"/>
    <x v="0"/>
    <x v="0"/>
    <s v="Yurt İçi"/>
    <s v="Türkiye"/>
  </r>
  <r>
    <s v="Q1"/>
    <x v="2"/>
    <x v="2"/>
    <s v="Kapalı"/>
    <s v="SAĞIROĞLU TÜTÜN ÜRÜN. İNŞ.TAAH. SAN. VE TİC. LTD. ŞTİ."/>
    <s v="EH.03.001"/>
    <s v="EnRoute Panorama - Çağrı Merkezi Hizmeti (MSD)"/>
    <s v="Univera - JTI"/>
    <x v="13"/>
    <s v="Enroute"/>
    <s v="Enroute"/>
    <n v="25649.4"/>
    <s v="TRY"/>
    <n v="1"/>
    <s v="Yıl"/>
    <n v="25649.4"/>
    <s v="TRY"/>
    <n v="0"/>
    <s v="TRY"/>
    <n v="25649.4"/>
    <s v="TRY"/>
    <n v="25649.4"/>
    <s v="TRY"/>
    <n v="1000005505"/>
    <m/>
    <m/>
    <s v="JTI"/>
    <x v="0"/>
    <s v="Yenileme"/>
    <s v="Hizmet"/>
    <s v="Çağrı Merkezi"/>
    <s v="Key Account"/>
    <x v="0"/>
    <x v="0"/>
    <s v="Yurt İçi"/>
    <s v="Türkiye"/>
  </r>
  <r>
    <s v="Q1"/>
    <x v="2"/>
    <x v="2"/>
    <s v="Kapalı"/>
    <s v="ÇELİKKOL TURİZM GIDA MAD.SAN VE TİC. LTD. ŞTİ."/>
    <s v="EH.03.001"/>
    <s v="EnRoute Panorama - Çağrı Merkezi Hizmeti (MSD)"/>
    <s v="Univera - JTI"/>
    <x v="13"/>
    <s v="Enroute"/>
    <s v="Enroute"/>
    <n v="25649.4"/>
    <s v="TRY"/>
    <n v="1"/>
    <s v="Yıl"/>
    <n v="25649.4"/>
    <s v="TRY"/>
    <n v="0"/>
    <s v="TRY"/>
    <n v="25649.4"/>
    <s v="TRY"/>
    <n v="25649.4"/>
    <s v="TRY"/>
    <n v="1000005502"/>
    <m/>
    <m/>
    <s v="JTI"/>
    <x v="0"/>
    <s v="Yenileme"/>
    <s v="Hizmet"/>
    <s v="Çağrı Merkezi"/>
    <s v="Key Account"/>
    <x v="0"/>
    <x v="0"/>
    <s v="Yurt İçi"/>
    <s v="Türkiye"/>
  </r>
  <r>
    <s v="Q1"/>
    <x v="2"/>
    <x v="2"/>
    <s v="Kapalı"/>
    <s v="LEVENT KİMYA SAN. VE TİC. A.Ş."/>
    <s v="EH.03.001"/>
    <s v="EnRoute Panorama - Çağrı Merkezi Hizmeti (MSD)"/>
    <s v="Univera - Levent Kimya"/>
    <x v="19"/>
    <s v="Enroute"/>
    <s v="Enroute"/>
    <n v="15727.5"/>
    <s v="TRY"/>
    <n v="30"/>
    <s v="Yıl"/>
    <n v="471825"/>
    <s v="TRY"/>
    <n v="0"/>
    <s v="TRY"/>
    <n v="471825"/>
    <s v="TRY"/>
    <n v="471825"/>
    <s v="TRY"/>
    <n v="1000005484"/>
    <m/>
    <m/>
    <s v="Levent Kimya"/>
    <x v="0"/>
    <s v="Yenileme"/>
    <s v="Hizmet"/>
    <s v="Çağrı Merkezi"/>
    <s v="Diğer"/>
    <x v="0"/>
    <x v="0"/>
    <s v="Yurt İçi"/>
    <s v="Türkiye"/>
  </r>
  <r>
    <m/>
    <x v="3"/>
    <x v="12"/>
    <m/>
    <m/>
    <m/>
    <m/>
    <m/>
    <x v="24"/>
    <m/>
    <m/>
    <m/>
    <m/>
    <m/>
    <m/>
    <m/>
    <m/>
    <m/>
    <m/>
    <m/>
    <m/>
    <m/>
    <m/>
    <m/>
    <m/>
    <m/>
    <m/>
    <x v="1"/>
    <m/>
    <m/>
    <m/>
    <m/>
    <x v="2"/>
    <x v="14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0F01C7-45CC-4B95-95F3-6FA371A60810}" name="PivotTable1" cacheId="17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Yıl" colHeaderCaption="Ay">
  <location ref="A4:E121" firstHeaderRow="1" firstDataRow="2" firstDataCol="1" rowPageCount="1" colPageCount="1"/>
  <pivotFields count="40">
    <pivotField showAll="0"/>
    <pivotField showAll="0"/>
    <pivotField axis="axisRow" showAll="0">
      <items count="522">
        <item x="390"/>
        <item x="391"/>
        <item x="433"/>
        <item x="392"/>
        <item x="393"/>
        <item x="394"/>
        <item x="395"/>
        <item x="396"/>
        <item x="397"/>
        <item x="440"/>
        <item x="398"/>
        <item x="399"/>
        <item x="400"/>
        <item x="401"/>
        <item x="443"/>
        <item x="402"/>
        <item x="403"/>
        <item x="40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4"/>
        <item x="435"/>
        <item x="436"/>
        <item x="437"/>
        <item x="438"/>
        <item x="439"/>
        <item x="441"/>
        <item x="442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519"/>
        <item x="499"/>
        <item x="500"/>
        <item x="501"/>
        <item x="502"/>
        <item x="503"/>
        <item x="504"/>
        <item x="505"/>
        <item x="506"/>
        <item x="507"/>
        <item x="95"/>
        <item x="147"/>
        <item x="206"/>
        <item x="508"/>
        <item x="509"/>
        <item x="510"/>
        <item x="461"/>
        <item x="460"/>
        <item x="512"/>
        <item x="511"/>
        <item x="513"/>
        <item x="514"/>
        <item x="515"/>
        <item x="516"/>
        <item x="517"/>
        <item x="518"/>
        <item m="1" x="520"/>
        <item t="default"/>
      </items>
    </pivotField>
    <pivotField showAll="0"/>
    <pivotField axis="axisCol" showAll="0">
      <items count="5">
        <item sd="0" x="0"/>
        <item sd="0" x="1"/>
        <item sd="0" x="2"/>
        <item x="3"/>
        <item t="default"/>
      </items>
    </pivotField>
    <pivotField axis="axisRow" showAll="0">
      <items count="14">
        <item sd="0" x="0"/>
        <item sd="0" x="1"/>
        <item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h="1" x="12"/>
        <item t="default"/>
      </items>
    </pivotField>
    <pivotField showAll="0"/>
    <pivotField showAll="0"/>
    <pivotField showAll="0"/>
    <pivotField showAll="0"/>
    <pivotField showAll="0"/>
    <pivotField axis="axisPage" multipleItemSelectionAllowed="1" showAll="0">
      <items count="27">
        <item x="8"/>
        <item x="0"/>
        <item x="14"/>
        <item x="12"/>
        <item x="7"/>
        <item x="21"/>
        <item x="22"/>
        <item x="5"/>
        <item x="11"/>
        <item x="20"/>
        <item x="15"/>
        <item x="4"/>
        <item x="1"/>
        <item x="17"/>
        <item x="6"/>
        <item x="9"/>
        <item x="13"/>
        <item x="2"/>
        <item x="18"/>
        <item x="23"/>
        <item x="16"/>
        <item x="3"/>
        <item x="19"/>
        <item x="10"/>
        <item x="25"/>
        <item x="2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5"/>
    <field x="2"/>
  </rowFields>
  <rowItems count="116">
    <i>
      <x/>
    </i>
    <i>
      <x v="1"/>
    </i>
    <i>
      <x v="2"/>
    </i>
    <i r="1">
      <x v="42"/>
    </i>
    <i r="1">
      <x v="43"/>
    </i>
    <i r="1">
      <x v="44"/>
    </i>
    <i r="1">
      <x v="45"/>
    </i>
    <i r="1">
      <x v="47"/>
    </i>
    <i r="1">
      <x v="48"/>
    </i>
    <i r="1">
      <x v="49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 r="1">
      <x v="65"/>
    </i>
    <i r="1">
      <x v="66"/>
    </i>
    <i r="1">
      <x v="67"/>
    </i>
    <i r="1">
      <x v="68"/>
    </i>
    <i r="1">
      <x v="69"/>
    </i>
    <i r="1">
      <x v="71"/>
    </i>
    <i r="1">
      <x v="72"/>
    </i>
    <i r="1">
      <x v="73"/>
    </i>
    <i r="1">
      <x v="74"/>
    </i>
    <i r="1">
      <x v="75"/>
    </i>
    <i r="1">
      <x v="76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2"/>
    </i>
    <i r="1">
      <x v="153"/>
    </i>
    <i r="1">
      <x v="154"/>
    </i>
    <i r="1">
      <x v="155"/>
    </i>
    <i r="1">
      <x v="156"/>
    </i>
    <i r="1">
      <x v="157"/>
    </i>
    <i r="1">
      <x v="158"/>
    </i>
    <i r="1">
      <x v="159"/>
    </i>
    <i r="1">
      <x v="160"/>
    </i>
    <i r="1">
      <x v="161"/>
    </i>
    <i r="1">
      <x v="162"/>
    </i>
    <i r="1">
      <x v="198"/>
    </i>
    <i r="1">
      <x v="276"/>
    </i>
    <i r="1">
      <x v="277"/>
    </i>
    <i r="1">
      <x v="278"/>
    </i>
    <i r="1">
      <x v="279"/>
    </i>
    <i r="1">
      <x v="280"/>
    </i>
    <i r="1">
      <x v="281"/>
    </i>
    <i r="1">
      <x v="282"/>
    </i>
    <i r="1">
      <x v="283"/>
    </i>
    <i r="1">
      <x v="285"/>
    </i>
    <i r="1">
      <x v="286"/>
    </i>
    <i r="1">
      <x v="287"/>
    </i>
    <i r="1">
      <x v="288"/>
    </i>
    <i r="1">
      <x v="289"/>
    </i>
    <i r="1">
      <x v="290"/>
    </i>
    <i r="1">
      <x v="291"/>
    </i>
    <i r="1">
      <x v="292"/>
    </i>
    <i r="1">
      <x v="329"/>
    </i>
    <i r="1">
      <x v="330"/>
    </i>
    <i r="1">
      <x v="332"/>
    </i>
    <i r="1">
      <x v="333"/>
    </i>
    <i r="1">
      <x v="334"/>
    </i>
    <i r="1">
      <x v="335"/>
    </i>
    <i r="1">
      <x v="336"/>
    </i>
    <i r="1">
      <x v="337"/>
    </i>
    <i r="1">
      <x v="338"/>
    </i>
    <i r="1">
      <x v="339"/>
    </i>
    <i r="1">
      <x v="404"/>
    </i>
    <i r="1">
      <x v="405"/>
    </i>
    <i r="1">
      <x v="406"/>
    </i>
    <i r="1">
      <x v="407"/>
    </i>
    <i r="1">
      <x v="408"/>
    </i>
    <i r="1">
      <x v="410"/>
    </i>
    <i r="1">
      <x v="411"/>
    </i>
    <i r="1">
      <x v="495"/>
    </i>
    <i r="1">
      <x v="496"/>
    </i>
    <i r="1">
      <x v="497"/>
    </i>
    <i r="1">
      <x v="498"/>
    </i>
    <i r="1">
      <x v="499"/>
    </i>
    <i r="1">
      <x v="500"/>
    </i>
    <i r="1">
      <x v="501"/>
    </i>
    <i r="1">
      <x v="502"/>
    </i>
    <i r="1">
      <x v="503"/>
    </i>
    <i r="1">
      <x v="507"/>
    </i>
    <i r="1">
      <x v="508"/>
    </i>
    <i r="1">
      <x v="509"/>
    </i>
    <i r="1">
      <x v="512"/>
    </i>
    <i r="1">
      <x v="513"/>
    </i>
    <i r="1">
      <x v="514"/>
    </i>
    <i r="1">
      <x v="515"/>
    </i>
    <i r="1">
      <x v="516"/>
    </i>
    <i r="1">
      <x v="517"/>
    </i>
    <i r="1">
      <x v="518"/>
    </i>
    <i r="1">
      <x v="519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pageFields count="1">
    <pageField fld="11" hier="-1"/>
  </pageFields>
  <dataFields count="1">
    <dataField name="Net Satış TL" fld="22" baseField="0" baseItem="0" numFmtId="164"/>
  </dataFields>
  <formats count="18">
    <format dxfId="316">
      <pivotArea outline="0" collapsedLevelsAreSubtotals="1" fieldPosition="0"/>
    </format>
    <format dxfId="315">
      <pivotArea type="all" dataOnly="0" outline="0" fieldPosition="0"/>
    </format>
    <format dxfId="314">
      <pivotArea outline="0" collapsedLevelsAreSubtotals="1" fieldPosition="0"/>
    </format>
    <format dxfId="313">
      <pivotArea type="origin" dataOnly="0" labelOnly="1" outline="0" fieldPosition="0"/>
    </format>
    <format dxfId="312">
      <pivotArea field="5" type="button" dataOnly="0" labelOnly="1" outline="0" axis="axisRow" fieldPosition="0"/>
    </format>
    <format dxfId="311">
      <pivotArea type="topRight" dataOnly="0" labelOnly="1" outline="0" fieldPosition="0"/>
    </format>
    <format dxfId="310">
      <pivotArea field="4" type="button" dataOnly="0" labelOnly="1" outline="0" axis="axisCol" fieldPosition="0"/>
    </format>
    <format dxfId="309">
      <pivotArea dataOnly="0" labelOnly="1" fieldPosition="0">
        <references count="1">
          <reference field="4" count="0"/>
        </references>
      </pivotArea>
    </format>
    <format dxfId="308">
      <pivotArea dataOnly="0" labelOnly="1" grandRow="1" outline="0" fieldPosition="0"/>
    </format>
    <format dxfId="307">
      <pivotArea dataOnly="0" labelOnly="1" fieldPosition="0">
        <references count="1">
          <reference field="5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306">
      <pivotArea dataOnly="0" labelOnly="1" grandCol="1" outline="0" fieldPosition="0"/>
    </format>
    <format dxfId="305">
      <pivotArea collapsedLevelsAreSubtotals="1" fieldPosition="0">
        <references count="3">
          <reference field="2" count="1">
            <x v="485"/>
          </reference>
          <reference field="4" count="1" selected="0">
            <x v="2"/>
          </reference>
          <reference field="5" count="1" selected="0">
            <x v="1"/>
          </reference>
        </references>
      </pivotArea>
    </format>
    <format dxfId="304">
      <pivotArea collapsedLevelsAreSubtotals="1" fieldPosition="0">
        <references count="3">
          <reference field="2" count="1">
            <x v="488"/>
          </reference>
          <reference field="4" count="1" selected="0">
            <x v="2"/>
          </reference>
          <reference field="5" count="1" selected="0">
            <x v="1"/>
          </reference>
        </references>
      </pivotArea>
    </format>
    <format dxfId="303">
      <pivotArea collapsedLevelsAreSubtotals="1" fieldPosition="0">
        <references count="3">
          <reference field="2" count="1">
            <x v="492"/>
          </reference>
          <reference field="4" count="1" selected="0">
            <x v="2"/>
          </reference>
          <reference field="5" count="1" selected="0">
            <x v="1"/>
          </reference>
        </references>
      </pivotArea>
    </format>
    <format dxfId="302">
      <pivotArea collapsedLevelsAreSubtotals="1" fieldPosition="0">
        <references count="3">
          <reference field="2" count="1">
            <x v="493"/>
          </reference>
          <reference field="4" count="1" selected="0">
            <x v="2"/>
          </reference>
          <reference field="5" count="1" selected="0">
            <x v="1"/>
          </reference>
        </references>
      </pivotArea>
    </format>
    <format dxfId="301">
      <pivotArea collapsedLevelsAreSubtotals="1" fieldPosition="0">
        <references count="3">
          <reference field="2" count="1">
            <x v="485"/>
          </reference>
          <reference field="4" count="1" selected="0">
            <x v="2"/>
          </reference>
          <reference field="5" count="1" selected="0">
            <x v="1"/>
          </reference>
        </references>
      </pivotArea>
    </format>
    <format dxfId="300">
      <pivotArea collapsedLevelsAreSubtotals="1" fieldPosition="0">
        <references count="3">
          <reference field="2" count="1">
            <x v="488"/>
          </reference>
          <reference field="4" count="1" selected="0">
            <x v="2"/>
          </reference>
          <reference field="5" count="1" selected="0">
            <x v="1"/>
          </reference>
        </references>
      </pivotArea>
    </format>
    <format dxfId="299">
      <pivotArea collapsedLevelsAreSubtotals="1" fieldPosition="0">
        <references count="3">
          <reference field="2" count="2">
            <x v="492"/>
            <x v="493"/>
          </reference>
          <reference field="4" count="1" selected="0">
            <x v="2"/>
          </reference>
          <reference field="5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737C63-E921-45DF-AB5E-66724155E1DB}" name="PivotTable2" cacheId="224" applyNumberFormats="0" applyBorderFormats="0" applyFontFormats="0" applyPatternFormats="0" applyAlignmentFormats="0" applyWidthHeightFormats="1" dataCaption="Values" grandTotalCaption="Toplam" updatedVersion="8" minRefreshableVersion="3" useAutoFormatting="1" itemPrintTitles="1" createdVersion="8" indent="0" outline="1" outlineData="1" multipleFieldFilters="0" rowHeaderCaption="" colHeaderCaption="">
  <location ref="B4:F22" firstHeaderRow="1" firstDataRow="2" firstDataCol="1" rowPageCount="1" colPageCount="1"/>
  <pivotFields count="36">
    <pivotField showAll="0"/>
    <pivotField axis="axisPage" multipleItemSelectionAllowed="1" showAll="0">
      <items count="5">
        <item h="1" sd="0" x="0"/>
        <item h="1" sd="0" x="1"/>
        <item x="2"/>
        <item h="1" x="3"/>
        <item t="default"/>
      </items>
    </pivotField>
    <pivotField axis="axisCol" showAll="0" sortType="ascending">
      <items count="14">
        <item x="0"/>
        <item x="1"/>
        <item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 sortType="descending">
      <items count="13">
        <item x="8"/>
        <item m="1" x="10"/>
        <item x="2"/>
        <item x="0"/>
        <item x="1"/>
        <item x="7"/>
        <item m="1" x="11"/>
        <item x="3"/>
        <item x="5"/>
        <item x="4"/>
        <item x="6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sortType="descending">
      <items count="8">
        <item h="1" x="2"/>
        <item x="0"/>
        <item x="1"/>
        <item m="1" x="5"/>
        <item h="1" m="1" x="4"/>
        <item h="1" m="1" x="3"/>
        <item h="1" m="1"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</pivotFields>
  <rowFields count="2">
    <field x="28"/>
    <field x="9"/>
  </rowFields>
  <rowItems count="17">
    <i>
      <x v="1"/>
    </i>
    <i r="1">
      <x v="3"/>
    </i>
    <i r="1">
      <x v="4"/>
    </i>
    <i r="1">
      <x v="7"/>
    </i>
    <i r="1">
      <x v="9"/>
    </i>
    <i r="1">
      <x v="10"/>
    </i>
    <i r="1">
      <x v="8"/>
    </i>
    <i>
      <x v="2"/>
    </i>
    <i r="1">
      <x v="3"/>
    </i>
    <i r="1">
      <x v="2"/>
    </i>
    <i r="1">
      <x v="9"/>
    </i>
    <i r="1">
      <x v="7"/>
    </i>
    <i r="1">
      <x v="8"/>
    </i>
    <i r="1">
      <x/>
    </i>
    <i r="1">
      <x v="10"/>
    </i>
    <i r="1">
      <x v="4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pageFields count="1">
    <pageField fld="1" hier="-1"/>
  </pageFields>
  <dataFields count="1">
    <dataField name="Net Satış TL " fld="19" baseField="0" baseItem="0" numFmtId="164"/>
  </dataFields>
  <formats count="32">
    <format dxfId="298">
      <pivotArea outline="0" collapsedLevelsAreSubtotals="1" fieldPosition="0"/>
    </format>
    <format dxfId="297">
      <pivotArea type="all" dataOnly="0" outline="0" fieldPosition="0"/>
    </format>
    <format dxfId="296">
      <pivotArea field="1" type="button" dataOnly="0" labelOnly="1" outline="0" axis="axisPage" fieldPosition="0"/>
    </format>
    <format dxfId="295">
      <pivotArea dataOnly="0" labelOnly="1" fieldPosition="0">
        <references count="1">
          <reference field="1" count="0"/>
        </references>
      </pivotArea>
    </format>
    <format dxfId="294">
      <pivotArea dataOnly="0" grandCol="1" outline="0" fieldPosition="0"/>
    </format>
    <format dxfId="293">
      <pivotArea type="all" dataOnly="0" outline="0" fieldPosition="0"/>
    </format>
    <format dxfId="292">
      <pivotArea outline="0" collapsedLevelsAreSubtotals="1" fieldPosition="0"/>
    </format>
    <format dxfId="291">
      <pivotArea type="origin" dataOnly="0" labelOnly="1" outline="0" fieldPosition="0"/>
    </format>
    <format dxfId="290">
      <pivotArea field="2" type="button" dataOnly="0" labelOnly="1" outline="0" axis="axisCol" fieldPosition="0"/>
    </format>
    <format dxfId="289">
      <pivotArea type="topRight" dataOnly="0" labelOnly="1" outline="0" fieldPosition="0"/>
    </format>
    <format dxfId="288">
      <pivotArea field="28" type="button" dataOnly="0" labelOnly="1" outline="0" axis="axisRow" fieldPosition="0"/>
    </format>
    <format dxfId="287">
      <pivotArea dataOnly="0" labelOnly="1" fieldPosition="0">
        <references count="1">
          <reference field="28" count="2">
            <x v="1"/>
            <x v="2"/>
          </reference>
        </references>
      </pivotArea>
    </format>
    <format dxfId="286">
      <pivotArea dataOnly="0" labelOnly="1" grandRow="1" outline="0" fieldPosition="0"/>
    </format>
    <format dxfId="285">
      <pivotArea dataOnly="0" labelOnly="1" fieldPosition="0">
        <references count="2">
          <reference field="9" count="6">
            <x v="3"/>
            <x v="4"/>
            <x v="7"/>
            <x v="8"/>
            <x v="9"/>
            <x v="10"/>
          </reference>
          <reference field="28" count="1" selected="0">
            <x v="1"/>
          </reference>
        </references>
      </pivotArea>
    </format>
    <format dxfId="284">
      <pivotArea dataOnly="0" labelOnly="1" fieldPosition="0">
        <references count="2">
          <reference field="9" count="8">
            <x v="0"/>
            <x v="2"/>
            <x v="3"/>
            <x v="4"/>
            <x v="7"/>
            <x v="8"/>
            <x v="9"/>
            <x v="10"/>
          </reference>
          <reference field="28" count="1" selected="0">
            <x v="2"/>
          </reference>
        </references>
      </pivotArea>
    </format>
    <format dxfId="283">
      <pivotArea dataOnly="0" labelOnly="1" fieldPosition="0">
        <references count="1">
          <reference field="2" count="0"/>
        </references>
      </pivotArea>
    </format>
    <format dxfId="282">
      <pivotArea dataOnly="0" labelOnly="1" grandCol="1" outline="0" fieldPosition="0"/>
    </format>
    <format dxfId="281">
      <pivotArea type="all" dataOnly="0" outline="0" fieldPosition="0"/>
    </format>
    <format dxfId="280">
      <pivotArea outline="0" collapsedLevelsAreSubtotals="1" fieldPosition="0"/>
    </format>
    <format dxfId="279">
      <pivotArea type="origin" dataOnly="0" labelOnly="1" outline="0" fieldPosition="0"/>
    </format>
    <format dxfId="278">
      <pivotArea field="2" type="button" dataOnly="0" labelOnly="1" outline="0" axis="axisCol" fieldPosition="0"/>
    </format>
    <format dxfId="277">
      <pivotArea type="topRight" dataOnly="0" labelOnly="1" outline="0" fieldPosition="0"/>
    </format>
    <format dxfId="276">
      <pivotArea field="28" type="button" dataOnly="0" labelOnly="1" outline="0" axis="axisRow" fieldPosition="0"/>
    </format>
    <format dxfId="275">
      <pivotArea dataOnly="0" labelOnly="1" fieldPosition="0">
        <references count="1">
          <reference field="28" count="2">
            <x v="1"/>
            <x v="2"/>
          </reference>
        </references>
      </pivotArea>
    </format>
    <format dxfId="274">
      <pivotArea dataOnly="0" labelOnly="1" grandRow="1" outline="0" fieldPosition="0"/>
    </format>
    <format dxfId="273">
      <pivotArea dataOnly="0" labelOnly="1" fieldPosition="0">
        <references count="2">
          <reference field="9" count="6">
            <x v="3"/>
            <x v="4"/>
            <x v="7"/>
            <x v="8"/>
            <x v="9"/>
            <x v="10"/>
          </reference>
          <reference field="28" count="1" selected="0">
            <x v="1"/>
          </reference>
        </references>
      </pivotArea>
    </format>
    <format dxfId="272">
      <pivotArea dataOnly="0" labelOnly="1" fieldPosition="0">
        <references count="2">
          <reference field="9" count="8">
            <x v="0"/>
            <x v="2"/>
            <x v="3"/>
            <x v="4"/>
            <x v="7"/>
            <x v="8"/>
            <x v="9"/>
            <x v="10"/>
          </reference>
          <reference field="28" count="1" selected="0">
            <x v="2"/>
          </reference>
        </references>
      </pivotArea>
    </format>
    <format dxfId="271">
      <pivotArea dataOnly="0" labelOnly="1" fieldPosition="0">
        <references count="1">
          <reference field="2" count="0"/>
        </references>
      </pivotArea>
    </format>
    <format dxfId="270">
      <pivotArea dataOnly="0" labelOnly="1" grandCol="1" outline="0" fieldPosition="0"/>
    </format>
    <format dxfId="269">
      <pivotArea grandRow="1" outline="0" collapsedLevelsAreSubtotals="1" fieldPosition="0"/>
    </format>
    <format dxfId="268">
      <pivotArea dataOnly="0" labelOnly="1" grandRow="1" outline="0" fieldPosition="0"/>
    </format>
    <format dxfId="267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FDFBC1-65E5-4A59-ADE6-E0D788A487C2}" name="PivotTable2" cacheId="2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Yıl" colHeaderCaption="Ay">
  <location ref="A4:E25" firstHeaderRow="1" firstDataRow="2" firstDataCol="1" rowPageCount="1" colPageCount="1"/>
  <pivotFields count="36">
    <pivotField showAll="0"/>
    <pivotField axis="axisPage" multipleItemSelectionAllowed="1" showAll="0">
      <items count="5">
        <item h="1" sd="0" x="0"/>
        <item h="1" sd="0" x="1"/>
        <item x="2"/>
        <item h="1" x="3"/>
        <item t="default"/>
      </items>
    </pivotField>
    <pivotField axis="axisCol" showAll="0">
      <items count="14">
        <item x="0"/>
        <item x="1"/>
        <item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1"/>
        <item x="3"/>
        <item x="2"/>
        <item m="1" x="6"/>
        <item x="0"/>
        <item m="1" x="5"/>
        <item x="4"/>
        <item t="default"/>
      </items>
    </pivotField>
    <pivotField axis="axisRow" showAll="0">
      <items count="21">
        <item x="4"/>
        <item x="13"/>
        <item x="8"/>
        <item x="11"/>
        <item x="10"/>
        <item x="3"/>
        <item m="1" x="15"/>
        <item x="5"/>
        <item x="6"/>
        <item m="1" x="19"/>
        <item m="1" x="17"/>
        <item x="0"/>
        <item x="1"/>
        <item x="7"/>
        <item x="2"/>
        <item m="1" x="18"/>
        <item x="12"/>
        <item m="1" x="16"/>
        <item x="9"/>
        <item x="14"/>
        <item t="default"/>
      </items>
    </pivotField>
    <pivotField showAll="0"/>
    <pivotField showAll="0"/>
    <pivotField showAll="0"/>
    <pivotField showAll="0"/>
    <pivotField showAll="0"/>
  </pivotFields>
  <rowFields count="2">
    <field x="29"/>
    <field x="30"/>
  </rowFields>
  <rowItems count="20">
    <i>
      <x/>
    </i>
    <i r="1">
      <x/>
    </i>
    <i r="1">
      <x v="2"/>
    </i>
    <i r="1">
      <x v="5"/>
    </i>
    <i r="1">
      <x v="8"/>
    </i>
    <i r="1">
      <x v="11"/>
    </i>
    <i r="1">
      <x v="13"/>
    </i>
    <i r="1">
      <x v="14"/>
    </i>
    <i r="1">
      <x v="16"/>
    </i>
    <i r="1">
      <x v="18"/>
    </i>
    <i>
      <x v="1"/>
    </i>
    <i r="1">
      <x v="1"/>
    </i>
    <i r="1">
      <x v="4"/>
    </i>
    <i r="1">
      <x v="12"/>
    </i>
    <i>
      <x v="2"/>
    </i>
    <i r="1">
      <x v="7"/>
    </i>
    <i>
      <x v="4"/>
    </i>
    <i r="1">
      <x v="11"/>
    </i>
    <i r="1">
      <x v="12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pageFields count="1">
    <pageField fld="1" hier="-1"/>
  </pageFields>
  <dataFields count="1">
    <dataField name="Net Satış TL" fld="19" baseField="0" baseItem="0" numFmtId="164"/>
  </dataFields>
  <formats count="23">
    <format dxfId="266">
      <pivotArea outline="0" collapsedLevelsAreSubtotals="1" fieldPosition="0"/>
    </format>
    <format dxfId="265">
      <pivotArea type="all" dataOnly="0" outline="0" fieldPosition="0"/>
    </format>
    <format dxfId="264">
      <pivotArea field="1" type="button" dataOnly="0" labelOnly="1" outline="0" axis="axisPage" fieldPosition="0"/>
    </format>
    <format dxfId="263">
      <pivotArea dataOnly="0" labelOnly="1" grandRow="1" outline="0" fieldPosition="0"/>
    </format>
    <format dxfId="262">
      <pivotArea dataOnly="0" labelOnly="1" grandRow="1" outline="0" fieldPosition="0"/>
    </format>
    <format dxfId="261">
      <pivotArea type="all" dataOnly="0" outline="0" fieldPosition="0"/>
    </format>
    <format dxfId="260">
      <pivotArea outline="0" collapsedLevelsAreSubtotals="1" fieldPosition="0"/>
    </format>
    <format dxfId="259">
      <pivotArea type="origin" dataOnly="0" labelOnly="1" outline="0" fieldPosition="0"/>
    </format>
    <format dxfId="258">
      <pivotArea field="2" type="button" dataOnly="0" labelOnly="1" outline="0" axis="axisCol" fieldPosition="0"/>
    </format>
    <format dxfId="257">
      <pivotArea type="topRight" dataOnly="0" labelOnly="1" outline="0" fieldPosition="0"/>
    </format>
    <format dxfId="256">
      <pivotArea dataOnly="0" labelOnly="1" grandRow="1" outline="0" fieldPosition="0"/>
    </format>
    <format dxfId="255">
      <pivotArea dataOnly="0" labelOnly="1" fieldPosition="0">
        <references count="1">
          <reference field="2" count="2">
            <x v="0"/>
            <x v="1"/>
          </reference>
        </references>
      </pivotArea>
    </format>
    <format dxfId="254">
      <pivotArea dataOnly="0" labelOnly="1" grandCol="1" outline="0" fieldPosition="0"/>
    </format>
    <format dxfId="253">
      <pivotArea type="all" dataOnly="0" outline="0" fieldPosition="0"/>
    </format>
    <format dxfId="252">
      <pivotArea outline="0" collapsedLevelsAreSubtotals="1" fieldPosition="0"/>
    </format>
    <format dxfId="251">
      <pivotArea type="origin" dataOnly="0" labelOnly="1" outline="0" fieldPosition="0"/>
    </format>
    <format dxfId="250">
      <pivotArea field="2" type="button" dataOnly="0" labelOnly="1" outline="0" axis="axisCol" fieldPosition="0"/>
    </format>
    <format dxfId="249">
      <pivotArea type="topRight" dataOnly="0" labelOnly="1" outline="0" fieldPosition="0"/>
    </format>
    <format dxfId="248">
      <pivotArea dataOnly="0" labelOnly="1" grandRow="1" outline="0" fieldPosition="0"/>
    </format>
    <format dxfId="247">
      <pivotArea dataOnly="0" labelOnly="1" fieldPosition="0">
        <references count="1">
          <reference field="2" count="2">
            <x v="0"/>
            <x v="1"/>
          </reference>
        </references>
      </pivotArea>
    </format>
    <format dxfId="246">
      <pivotArea dataOnly="0" labelOnly="1" grandCol="1" outline="0" fieldPosition="0"/>
    </format>
    <format dxfId="245">
      <pivotArea collapsedLevelsAreSubtotals="1" fieldPosition="0">
        <references count="2">
          <reference field="29" count="1" selected="0">
            <x v="0"/>
          </reference>
          <reference field="30" count="1">
            <x v="14"/>
          </reference>
        </references>
      </pivotArea>
    </format>
    <format dxfId="244">
      <pivotArea dataOnly="0" labelOnly="1" fieldPosition="0">
        <references count="2">
          <reference field="29" count="1" selected="0">
            <x v="0"/>
          </reference>
          <reference field="30" count="1">
            <x v="1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98804D-1C6F-47D3-9B03-EA91FA1203EC}" name="PivotTable2" cacheId="2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Yıl" colHeaderCaption="">
  <location ref="B4:F13" firstHeaderRow="1" firstDataRow="2" firstDataCol="1" rowPageCount="1" colPageCount="1"/>
  <pivotFields count="36">
    <pivotField showAll="0"/>
    <pivotField axis="axisPage" multipleItemSelectionAllowed="1" showAll="0">
      <items count="5">
        <item h="1" sd="0" x="0"/>
        <item h="1" sd="0" x="1"/>
        <item x="2"/>
        <item h="1" x="3"/>
        <item t="default"/>
      </items>
    </pivotField>
    <pivotField axis="axisCol" showAll="0" sortType="ascending">
      <items count="14">
        <item x="0"/>
        <item x="1"/>
        <item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t="default"/>
      </items>
    </pivotField>
    <pivotField showAll="0"/>
    <pivotField showAll="0"/>
    <pivotField showAll="0"/>
    <pivotField showAll="0"/>
    <pivotField showAll="0"/>
    <pivotField showAll="0"/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8">
        <item x="1"/>
        <item x="3"/>
        <item m="1" x="6"/>
        <item x="2"/>
        <item x="0"/>
        <item m="1" x="4"/>
        <item m="1"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sortType="descending">
      <items count="8">
        <item h="1" x="2"/>
        <item x="0"/>
        <item x="1"/>
        <item m="1" x="5"/>
        <item h="1" m="1" x="4"/>
        <item h="1" m="1" x="3"/>
        <item h="1" m="1"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</pivotFields>
  <rowFields count="2">
    <field x="28"/>
    <field x="27"/>
  </rowFields>
  <rowItems count="8">
    <i>
      <x v="1"/>
    </i>
    <i r="1">
      <x v="4"/>
    </i>
    <i r="1">
      <x v="3"/>
    </i>
    <i>
      <x v="2"/>
    </i>
    <i r="1">
      <x v="4"/>
    </i>
    <i r="1">
      <x v="1"/>
    </i>
    <i r="1">
      <x v="3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pageFields count="1">
    <pageField fld="1" hier="-1"/>
  </pageFields>
  <dataFields count="1">
    <dataField name="Net Satış TL" fld="19" baseField="0" baseItem="0" numFmtId="164"/>
  </dataFields>
  <formats count="11">
    <format dxfId="243">
      <pivotArea outline="0" collapsedLevelsAreSubtotals="1" fieldPosition="0"/>
    </format>
    <format dxfId="242">
      <pivotArea type="all" dataOnly="0" outline="0" fieldPosition="0"/>
    </format>
    <format dxfId="241">
      <pivotArea outline="0" collapsedLevelsAreSubtotals="1" fieldPosition="0"/>
    </format>
    <format dxfId="240">
      <pivotArea type="origin" dataOnly="0" labelOnly="1" outline="0" fieldPosition="0"/>
    </format>
    <format dxfId="239">
      <pivotArea field="2" type="button" dataOnly="0" labelOnly="1" outline="0" axis="axisCol" fieldPosition="0"/>
    </format>
    <format dxfId="238">
      <pivotArea type="topRight" dataOnly="0" labelOnly="1" outline="0" fieldPosition="0"/>
    </format>
    <format dxfId="237">
      <pivotArea field="1" type="button" dataOnly="0" labelOnly="1" outline="0" axis="axisPage" fieldPosition="0"/>
    </format>
    <format dxfId="236">
      <pivotArea dataOnly="0" labelOnly="1" fieldPosition="0">
        <references count="1">
          <reference field="1" count="0"/>
        </references>
      </pivotArea>
    </format>
    <format dxfId="235">
      <pivotArea dataOnly="0" labelOnly="1" grandRow="1" outline="0" fieldPosition="0"/>
    </format>
    <format dxfId="234">
      <pivotArea dataOnly="0" labelOnly="1" grandCol="1" outline="0" fieldPosition="0"/>
    </format>
    <format dxfId="233">
      <pivotArea dataOnly="0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0B2E95-30AF-46CD-BF0D-D141DE7109E1}" name="PivotTable2" cacheId="2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Yıl" colHeaderCaption="Ay">
  <location ref="B4:F14" firstHeaderRow="1" firstDataRow="2" firstDataCol="1" rowPageCount="1" colPageCount="1"/>
  <pivotFields count="36">
    <pivotField showAll="0"/>
    <pivotField axis="axisPage" multipleItemSelectionAllowed="1" showAll="0">
      <items count="5">
        <item h="1" sd="0" x="0"/>
        <item h="1" sd="0" x="1"/>
        <item x="2"/>
        <item h="1" x="3"/>
        <item t="default"/>
      </items>
    </pivotField>
    <pivotField axis="axisCol" showAll="0">
      <items count="14">
        <item x="0"/>
        <item x="1"/>
        <item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 sortType="descending">
      <items count="13">
        <item x="8"/>
        <item m="1" x="10"/>
        <item x="2"/>
        <item x="0"/>
        <item x="1"/>
        <item m="1" x="11"/>
        <item x="3"/>
        <item x="5"/>
        <item x="4"/>
        <item x="6"/>
        <item x="9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9">
    <i>
      <x v="3"/>
    </i>
    <i>
      <x v="4"/>
    </i>
    <i>
      <x v="6"/>
    </i>
    <i>
      <x v="8"/>
    </i>
    <i>
      <x v="2"/>
    </i>
    <i>
      <x v="9"/>
    </i>
    <i>
      <x v="7"/>
    </i>
    <i>
      <x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pageFields count="1">
    <pageField fld="1" hier="-1"/>
  </pageFields>
  <dataFields count="1">
    <dataField name="Net Satış TL" fld="19" baseField="0" baseItem="0" numFmtId="164"/>
  </dataFields>
  <formats count="10">
    <format dxfId="222">
      <pivotArea outline="0" collapsedLevelsAreSubtotals="1" fieldPosition="0"/>
    </format>
    <format dxfId="221">
      <pivotArea type="all" dataOnly="0" outline="0" fieldPosition="0"/>
    </format>
    <format dxfId="220">
      <pivotArea outline="0" collapsedLevelsAreSubtotals="1" fieldPosition="0"/>
    </format>
    <format dxfId="219">
      <pivotArea type="origin" dataOnly="0" labelOnly="1" outline="0" fieldPosition="0"/>
    </format>
    <format dxfId="218">
      <pivotArea field="2" type="button" dataOnly="0" labelOnly="1" outline="0" axis="axisCol" fieldPosition="0"/>
    </format>
    <format dxfId="217">
      <pivotArea type="topRight" dataOnly="0" labelOnly="1" outline="0" fieldPosition="0"/>
    </format>
    <format dxfId="216">
      <pivotArea field="1" type="button" dataOnly="0" labelOnly="1" outline="0" axis="axisPage" fieldPosition="0"/>
    </format>
    <format dxfId="215">
      <pivotArea dataOnly="0" labelOnly="1" fieldPosition="0">
        <references count="1">
          <reference field="1" count="0"/>
        </references>
      </pivotArea>
    </format>
    <format dxfId="214">
      <pivotArea dataOnly="0" labelOnly="1" grandRow="1" outline="0" fieldPosition="0"/>
    </format>
    <format dxfId="213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B398AC-39CD-48D2-A5E8-F296F5D55952}" name="PivotTable1" cacheId="2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Yıl" colHeaderCaption="Ay">
  <location ref="B56:F64" firstHeaderRow="1" firstDataRow="2" firstDataCol="1" rowPageCount="1" colPageCount="1"/>
  <pivotFields count="36">
    <pivotField showAll="0"/>
    <pivotField axis="axisPage" multipleItemSelectionAllowed="1" showAll="0">
      <items count="5">
        <item h="1" sd="0" x="0"/>
        <item sd="0" x="1"/>
        <item h="1" x="2"/>
        <item x="3"/>
        <item t="default"/>
      </items>
    </pivotField>
    <pivotField axis="axisCol" showAll="0">
      <items count="14">
        <item x="0"/>
        <item x="1"/>
        <item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 sortType="descending">
      <items count="13">
        <item x="8"/>
        <item m="1" x="10"/>
        <item x="2"/>
        <item x="0"/>
        <item x="1"/>
        <item m="1" x="11"/>
        <item x="3"/>
        <item x="5"/>
        <item x="4"/>
        <item x="6"/>
        <item x="9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7">
    <i>
      <x v="3"/>
    </i>
    <i>
      <x v="8"/>
    </i>
    <i>
      <x v="4"/>
    </i>
    <i>
      <x v="7"/>
    </i>
    <i>
      <x v="6"/>
    </i>
    <i>
      <x v="2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pageFields count="1">
    <pageField fld="1" hier="-1"/>
  </pageFields>
  <dataFields count="1">
    <dataField name="Net Satış TL" fld="19" baseField="0" baseItem="0" numFmtId="164"/>
  </dataFields>
  <formats count="10">
    <format dxfId="232">
      <pivotArea outline="0" collapsedLevelsAreSubtotals="1" fieldPosition="0"/>
    </format>
    <format dxfId="231">
      <pivotArea type="all" dataOnly="0" outline="0" fieldPosition="0"/>
    </format>
    <format dxfId="230">
      <pivotArea outline="0" collapsedLevelsAreSubtotals="1" fieldPosition="0"/>
    </format>
    <format dxfId="229">
      <pivotArea type="origin" dataOnly="0" labelOnly="1" outline="0" fieldPosition="0"/>
    </format>
    <format dxfId="228">
      <pivotArea field="2" type="button" dataOnly="0" labelOnly="1" outline="0" axis="axisCol" fieldPosition="0"/>
    </format>
    <format dxfId="227">
      <pivotArea type="topRight" dataOnly="0" labelOnly="1" outline="0" fieldPosition="0"/>
    </format>
    <format dxfId="226">
      <pivotArea field="1" type="button" dataOnly="0" labelOnly="1" outline="0" axis="axisPage" fieldPosition="0"/>
    </format>
    <format dxfId="225">
      <pivotArea dataOnly="0" labelOnly="1" fieldPosition="0">
        <references count="1">
          <reference field="1" count="0"/>
        </references>
      </pivotArea>
    </format>
    <format dxfId="224">
      <pivotArea dataOnly="0" labelOnly="1" grandRow="1" outline="0" fieldPosition="0"/>
    </format>
    <format dxfId="223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6E4D61-6D07-42CE-88D3-C067A5428CF2}" name="PivotTable2" cacheId="2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Yıl" colHeaderCaption="Ay">
  <location ref="B4:F28" firstHeaderRow="1" firstDataRow="2" firstDataCol="1" rowPageCount="1" colPageCount="1"/>
  <pivotFields count="36">
    <pivotField showAll="0"/>
    <pivotField axis="axisPage" multipleItemSelectionAllowed="1" showAll="0">
      <items count="5">
        <item h="1" sd="0" x="0"/>
        <item h="1" sd="0" x="1"/>
        <item x="2"/>
        <item h="1" x="3"/>
        <item t="default"/>
      </items>
    </pivotField>
    <pivotField axis="axisCol" showAll="0">
      <items count="14">
        <item x="0"/>
        <item x="1"/>
        <item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 sortType="descending">
      <items count="13">
        <item x="8"/>
        <item m="1" x="10"/>
        <item x="2"/>
        <item x="0"/>
        <item x="1"/>
        <item m="1" x="11"/>
        <item x="3"/>
        <item x="5"/>
        <item x="4"/>
        <item x="6"/>
        <item x="9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m="1" x="6"/>
        <item m="1" x="3"/>
        <item m="1" x="4"/>
        <item m="1" x="5"/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2">
    <field x="9"/>
    <field x="28"/>
  </rowFields>
  <rowItems count="23">
    <i>
      <x v="3"/>
    </i>
    <i r="1">
      <x v="4"/>
    </i>
    <i r="1">
      <x v="5"/>
    </i>
    <i>
      <x v="4"/>
    </i>
    <i r="1">
      <x v="4"/>
    </i>
    <i r="1">
      <x v="5"/>
    </i>
    <i>
      <x v="6"/>
    </i>
    <i r="1">
      <x v="4"/>
    </i>
    <i r="1">
      <x v="5"/>
    </i>
    <i>
      <x v="8"/>
    </i>
    <i r="1">
      <x v="4"/>
    </i>
    <i r="1">
      <x v="5"/>
    </i>
    <i>
      <x v="2"/>
    </i>
    <i r="1">
      <x v="4"/>
    </i>
    <i>
      <x v="9"/>
    </i>
    <i r="1">
      <x v="4"/>
    </i>
    <i r="1">
      <x v="5"/>
    </i>
    <i>
      <x v="7"/>
    </i>
    <i r="1">
      <x v="4"/>
    </i>
    <i r="1">
      <x v="5"/>
    </i>
    <i>
      <x/>
    </i>
    <i r="1">
      <x v="4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pageFields count="1">
    <pageField fld="1" hier="-1"/>
  </pageFields>
  <dataFields count="1">
    <dataField name="Net Satış TL" fld="19" baseField="0" baseItem="0" numFmtId="164"/>
  </dataFields>
  <formats count="20">
    <format dxfId="212">
      <pivotArea outline="0" collapsedLevelsAreSubtotals="1" fieldPosition="0"/>
    </format>
    <format dxfId="211">
      <pivotArea type="all" dataOnly="0" outline="0" fieldPosition="0"/>
    </format>
    <format dxfId="210">
      <pivotArea outline="0" collapsedLevelsAreSubtotals="1" fieldPosition="0"/>
    </format>
    <format dxfId="209">
      <pivotArea type="origin" dataOnly="0" labelOnly="1" outline="0" fieldPosition="0"/>
    </format>
    <format dxfId="208">
      <pivotArea field="2" type="button" dataOnly="0" labelOnly="1" outline="0" axis="axisCol" fieldPosition="0"/>
    </format>
    <format dxfId="207">
      <pivotArea type="topRight" dataOnly="0" labelOnly="1" outline="0" fieldPosition="0"/>
    </format>
    <format dxfId="206">
      <pivotArea field="9" type="button" dataOnly="0" labelOnly="1" outline="0" axis="axisRow" fieldPosition="0"/>
    </format>
    <format dxfId="205">
      <pivotArea dataOnly="0" labelOnly="1" fieldPosition="0">
        <references count="1">
          <reference field="9" count="8">
            <x v="0"/>
            <x v="2"/>
            <x v="3"/>
            <x v="4"/>
            <x v="6"/>
            <x v="7"/>
            <x v="8"/>
            <x v="9"/>
          </reference>
        </references>
      </pivotArea>
    </format>
    <format dxfId="204">
      <pivotArea dataOnly="0" labelOnly="1" grandRow="1" outline="0" fieldPosition="0"/>
    </format>
    <format dxfId="203">
      <pivotArea dataOnly="0" labelOnly="1" fieldPosition="0">
        <references count="2">
          <reference field="9" count="1" selected="0">
            <x v="3"/>
          </reference>
          <reference field="28" count="2">
            <x v="4"/>
            <x v="5"/>
          </reference>
        </references>
      </pivotArea>
    </format>
    <format dxfId="202">
      <pivotArea dataOnly="0" labelOnly="1" fieldPosition="0">
        <references count="2">
          <reference field="9" count="1" selected="0">
            <x v="8"/>
          </reference>
          <reference field="28" count="2">
            <x v="4"/>
            <x v="5"/>
          </reference>
        </references>
      </pivotArea>
    </format>
    <format dxfId="201">
      <pivotArea dataOnly="0" labelOnly="1" fieldPosition="0">
        <references count="2">
          <reference field="9" count="1" selected="0">
            <x v="4"/>
          </reference>
          <reference field="28" count="2">
            <x v="4"/>
            <x v="5"/>
          </reference>
        </references>
      </pivotArea>
    </format>
    <format dxfId="200">
      <pivotArea dataOnly="0" labelOnly="1" fieldPosition="0">
        <references count="2">
          <reference field="9" count="1" selected="0">
            <x v="6"/>
          </reference>
          <reference field="28" count="2">
            <x v="4"/>
            <x v="5"/>
          </reference>
        </references>
      </pivotArea>
    </format>
    <format dxfId="199">
      <pivotArea dataOnly="0" labelOnly="1" fieldPosition="0">
        <references count="2">
          <reference field="9" count="1" selected="0">
            <x v="2"/>
          </reference>
          <reference field="28" count="1">
            <x v="4"/>
          </reference>
        </references>
      </pivotArea>
    </format>
    <format dxfId="198">
      <pivotArea dataOnly="0" labelOnly="1" fieldPosition="0">
        <references count="2">
          <reference field="9" count="1" selected="0">
            <x v="9"/>
          </reference>
          <reference field="28" count="1">
            <x v="5"/>
          </reference>
        </references>
      </pivotArea>
    </format>
    <format dxfId="197">
      <pivotArea dataOnly="0" labelOnly="1" fieldPosition="0">
        <references count="2">
          <reference field="9" count="1" selected="0">
            <x v="7"/>
          </reference>
          <reference field="28" count="2">
            <x v="4"/>
            <x v="5"/>
          </reference>
        </references>
      </pivotArea>
    </format>
    <format dxfId="196">
      <pivotArea dataOnly="0" labelOnly="1" fieldPosition="0">
        <references count="2">
          <reference field="9" count="1" selected="0">
            <x v="0"/>
          </reference>
          <reference field="28" count="1">
            <x v="4"/>
          </reference>
        </references>
      </pivotArea>
    </format>
    <format dxfId="195">
      <pivotArea dataOnly="0" labelOnly="1" fieldPosition="0">
        <references count="1">
          <reference field="2" count="0"/>
        </references>
      </pivotArea>
    </format>
    <format dxfId="194">
      <pivotArea dataOnly="0" labelOnly="1" grandCol="1" outline="0" fieldPosition="0"/>
    </format>
    <format dxfId="193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3D8676-072F-4CB9-89F3-8AD8CE76A7E1}" name="PivotTable2" cacheId="2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Yıl" colHeaderCaption="Ay">
  <location ref="B4:F28" firstHeaderRow="1" firstDataRow="2" firstDataCol="1" rowPageCount="1" colPageCount="1"/>
  <pivotFields count="36">
    <pivotField showAll="0"/>
    <pivotField axis="axisPage" multipleItemSelectionAllowed="1" showAll="0">
      <items count="5">
        <item h="1" sd="0" x="0"/>
        <item h="1" sd="0" x="1"/>
        <item x="2"/>
        <item h="1" x="3"/>
        <item t="default"/>
      </items>
    </pivotField>
    <pivotField axis="axisCol" showAll="0">
      <items count="14">
        <item x="0"/>
        <item x="1"/>
        <item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 sortType="descending">
      <items count="13">
        <item x="8"/>
        <item m="1" x="10"/>
        <item x="2"/>
        <item x="0"/>
        <item x="1"/>
        <item m="1" x="11"/>
        <item x="3"/>
        <item x="5"/>
        <item x="4"/>
        <item x="6"/>
        <item x="9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m="1" x="6"/>
        <item m="1" x="3"/>
        <item m="1" x="4"/>
        <item m="1" x="5"/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2">
    <field x="9"/>
    <field x="28"/>
  </rowFields>
  <rowItems count="23">
    <i>
      <x v="3"/>
    </i>
    <i r="1">
      <x v="4"/>
    </i>
    <i r="1">
      <x v="5"/>
    </i>
    <i>
      <x v="4"/>
    </i>
    <i r="1">
      <x v="4"/>
    </i>
    <i r="1">
      <x v="5"/>
    </i>
    <i>
      <x v="6"/>
    </i>
    <i r="1">
      <x v="4"/>
    </i>
    <i r="1">
      <x v="5"/>
    </i>
    <i>
      <x v="8"/>
    </i>
    <i r="1">
      <x v="4"/>
    </i>
    <i r="1">
      <x v="5"/>
    </i>
    <i>
      <x v="2"/>
    </i>
    <i r="1">
      <x v="4"/>
    </i>
    <i>
      <x v="9"/>
    </i>
    <i r="1">
      <x v="4"/>
    </i>
    <i r="1">
      <x v="5"/>
    </i>
    <i>
      <x v="7"/>
    </i>
    <i r="1">
      <x v="4"/>
    </i>
    <i r="1">
      <x v="5"/>
    </i>
    <i>
      <x/>
    </i>
    <i r="1">
      <x v="4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pageFields count="1">
    <pageField fld="1" hier="-1"/>
  </pageFields>
  <dataFields count="1">
    <dataField name="Net Satış TL" fld="19" baseField="0" baseItem="0" numFmtId="164"/>
  </dataFields>
  <formats count="19">
    <format dxfId="192">
      <pivotArea outline="0" collapsedLevelsAreSubtotals="1" fieldPosition="0"/>
    </format>
    <format dxfId="191">
      <pivotArea type="all" dataOnly="0" outline="0" fieldPosition="0"/>
    </format>
    <format dxfId="190">
      <pivotArea outline="0" collapsedLevelsAreSubtotals="1" fieldPosition="0"/>
    </format>
    <format dxfId="189">
      <pivotArea type="origin" dataOnly="0" labelOnly="1" outline="0" fieldPosition="0"/>
    </format>
    <format dxfId="188">
      <pivotArea field="2" type="button" dataOnly="0" labelOnly="1" outline="0" axis="axisCol" fieldPosition="0"/>
    </format>
    <format dxfId="187">
      <pivotArea type="topRight" dataOnly="0" labelOnly="1" outline="0" fieldPosition="0"/>
    </format>
    <format dxfId="186">
      <pivotArea field="9" type="button" dataOnly="0" labelOnly="1" outline="0" axis="axisRow" fieldPosition="0"/>
    </format>
    <format dxfId="185">
      <pivotArea dataOnly="0" labelOnly="1" fieldPosition="0">
        <references count="1">
          <reference field="9" count="8">
            <x v="0"/>
            <x v="2"/>
            <x v="3"/>
            <x v="4"/>
            <x v="6"/>
            <x v="7"/>
            <x v="8"/>
            <x v="9"/>
          </reference>
        </references>
      </pivotArea>
    </format>
    <format dxfId="184">
      <pivotArea dataOnly="0" labelOnly="1" grandRow="1" outline="0" fieldPosition="0"/>
    </format>
    <format dxfId="183">
      <pivotArea dataOnly="0" labelOnly="1" fieldPosition="0">
        <references count="2">
          <reference field="9" count="1" selected="0">
            <x v="3"/>
          </reference>
          <reference field="28" count="2">
            <x v="4"/>
            <x v="5"/>
          </reference>
        </references>
      </pivotArea>
    </format>
    <format dxfId="182">
      <pivotArea dataOnly="0" labelOnly="1" fieldPosition="0">
        <references count="2">
          <reference field="9" count="1" selected="0">
            <x v="8"/>
          </reference>
          <reference field="28" count="2">
            <x v="4"/>
            <x v="5"/>
          </reference>
        </references>
      </pivotArea>
    </format>
    <format dxfId="181">
      <pivotArea dataOnly="0" labelOnly="1" fieldPosition="0">
        <references count="2">
          <reference field="9" count="1" selected="0">
            <x v="4"/>
          </reference>
          <reference field="28" count="2">
            <x v="4"/>
            <x v="5"/>
          </reference>
        </references>
      </pivotArea>
    </format>
    <format dxfId="180">
      <pivotArea dataOnly="0" labelOnly="1" fieldPosition="0">
        <references count="2">
          <reference field="9" count="1" selected="0">
            <x v="6"/>
          </reference>
          <reference field="28" count="2">
            <x v="4"/>
            <x v="5"/>
          </reference>
        </references>
      </pivotArea>
    </format>
    <format dxfId="179">
      <pivotArea dataOnly="0" labelOnly="1" fieldPosition="0">
        <references count="2">
          <reference field="9" count="1" selected="0">
            <x v="2"/>
          </reference>
          <reference field="28" count="1">
            <x v="4"/>
          </reference>
        </references>
      </pivotArea>
    </format>
    <format dxfId="178">
      <pivotArea dataOnly="0" labelOnly="1" fieldPosition="0">
        <references count="2">
          <reference field="9" count="1" selected="0">
            <x v="9"/>
          </reference>
          <reference field="28" count="1">
            <x v="5"/>
          </reference>
        </references>
      </pivotArea>
    </format>
    <format dxfId="177">
      <pivotArea dataOnly="0" labelOnly="1" fieldPosition="0">
        <references count="2">
          <reference field="9" count="1" selected="0">
            <x v="7"/>
          </reference>
          <reference field="28" count="2">
            <x v="4"/>
            <x v="5"/>
          </reference>
        </references>
      </pivotArea>
    </format>
    <format dxfId="176">
      <pivotArea dataOnly="0" labelOnly="1" fieldPosition="0">
        <references count="2">
          <reference field="9" count="1" selected="0">
            <x v="0"/>
          </reference>
          <reference field="28" count="1">
            <x v="4"/>
          </reference>
        </references>
      </pivotArea>
    </format>
    <format dxfId="175">
      <pivotArea dataOnly="0" labelOnly="1" fieldPosition="0">
        <references count="1">
          <reference field="2" count="0"/>
        </references>
      </pivotArea>
    </format>
    <format dxfId="174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5F98D3-6AA1-47B9-88CB-D6DCF4616935}" name="PivotTable2" cacheId="2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Yıl" colHeaderCaption="">
  <location ref="B4:F36" firstHeaderRow="1" firstDataRow="2" firstDataCol="1" rowPageCount="1" colPageCount="1"/>
  <pivotFields count="36">
    <pivotField showAll="0"/>
    <pivotField axis="axisPage" multipleItemSelectionAllowed="1" showAll="0">
      <items count="5">
        <item h="1" sd="0" x="0"/>
        <item h="1" sd="0" x="1"/>
        <item x="2"/>
        <item h="1" x="3"/>
        <item t="default"/>
      </items>
    </pivotField>
    <pivotField axis="axisCol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/>
    <pivotField showAll="0"/>
    <pivotField showAll="0"/>
    <pivotField showAll="0"/>
    <pivotField showAll="0"/>
    <pivotField axis="axisRow" showAll="0">
      <items count="27">
        <item x="8"/>
        <item x="0"/>
        <item x="14"/>
        <item x="12"/>
        <item x="7"/>
        <item x="21"/>
        <item x="22"/>
        <item x="5"/>
        <item x="11"/>
        <item x="20"/>
        <item x="15"/>
        <item x="4"/>
        <item x="1"/>
        <item x="17"/>
        <item x="6"/>
        <item x="9"/>
        <item x="13"/>
        <item x="2"/>
        <item x="18"/>
        <item x="23"/>
        <item x="16"/>
        <item x="3"/>
        <item x="19"/>
        <item x="10"/>
        <item x="24"/>
        <item m="1" x="25"/>
        <item t="default"/>
      </items>
    </pivotField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8">
        <item h="1" x="2"/>
        <item x="0"/>
        <item x="1"/>
        <item m="1" x="5"/>
        <item h="1" m="1" x="4"/>
        <item h="1" m="1" x="3"/>
        <item h="1" m="1"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</pivotFields>
  <rowFields count="2">
    <field x="8"/>
    <field x="28"/>
  </rowFields>
  <rowItems count="31">
    <i>
      <x v="3"/>
    </i>
    <i r="1">
      <x v="1"/>
    </i>
    <i r="1">
      <x v="2"/>
    </i>
    <i>
      <x v="5"/>
    </i>
    <i r="1">
      <x v="2"/>
    </i>
    <i r="1">
      <x v="1"/>
    </i>
    <i>
      <x v="6"/>
    </i>
    <i r="1">
      <x v="2"/>
    </i>
    <i r="1">
      <x v="1"/>
    </i>
    <i>
      <x v="7"/>
    </i>
    <i r="1">
      <x v="2"/>
    </i>
    <i>
      <x v="9"/>
    </i>
    <i r="1">
      <x v="2"/>
    </i>
    <i r="1">
      <x v="1"/>
    </i>
    <i>
      <x v="14"/>
    </i>
    <i r="1">
      <x v="2"/>
    </i>
    <i>
      <x v="16"/>
    </i>
    <i r="1">
      <x v="1"/>
    </i>
    <i r="1">
      <x v="2"/>
    </i>
    <i>
      <x v="18"/>
    </i>
    <i r="1">
      <x v="1"/>
    </i>
    <i r="1">
      <x v="2"/>
    </i>
    <i>
      <x v="19"/>
    </i>
    <i r="1">
      <x v="2"/>
    </i>
    <i>
      <x v="22"/>
    </i>
    <i r="1">
      <x v="1"/>
    </i>
    <i r="1">
      <x v="2"/>
    </i>
    <i>
      <x v="23"/>
    </i>
    <i r="1">
      <x v="1"/>
    </i>
    <i r="1">
      <x v="2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pageFields count="1">
    <pageField fld="1" hier="-1"/>
  </pageFields>
  <dataFields count="1">
    <dataField name="Net Satış TL" fld="19" baseField="0" baseItem="0" numFmtId="164"/>
  </dataFields>
  <formats count="11">
    <format dxfId="111">
      <pivotArea outline="0" collapsedLevelsAreSubtotals="1" fieldPosition="0"/>
    </format>
    <format dxfId="110">
      <pivotArea type="all" dataOnly="0" outline="0" fieldPosition="0"/>
    </format>
    <format dxfId="109">
      <pivotArea outline="0" collapsedLevelsAreSubtotals="1" fieldPosition="0"/>
    </format>
    <format dxfId="108">
      <pivotArea type="origin" dataOnly="0" labelOnly="1" outline="0" fieldPosition="0"/>
    </format>
    <format dxfId="107">
      <pivotArea field="2" type="button" dataOnly="0" labelOnly="1" outline="0" axis="axisCol" fieldPosition="0"/>
    </format>
    <format dxfId="106">
      <pivotArea type="topRight" dataOnly="0" labelOnly="1" outline="0" fieldPosition="0"/>
    </format>
    <format dxfId="105">
      <pivotArea field="1" type="button" dataOnly="0" labelOnly="1" outline="0" axis="axisPage" fieldPosition="0"/>
    </format>
    <format dxfId="104">
      <pivotArea dataOnly="0" labelOnly="1" fieldPosition="0">
        <references count="1">
          <reference field="1" count="0"/>
        </references>
      </pivotArea>
    </format>
    <format dxfId="103">
      <pivotArea dataOnly="0" labelOnly="1" grandRow="1" outline="0" fieldPosition="0"/>
    </format>
    <format dxfId="102">
      <pivotArea dataOnly="0" labelOnly="1" grandCol="1" outline="0" fieldPosition="0"/>
    </format>
    <format dxfId="101">
      <pivotArea dataOnly="0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374D47-4A26-4485-9FEC-45AE3683CD15}" name="PivotTable2" cacheId="2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Yıl" colHeaderCaption="Ay">
  <location ref="B4:F26" firstHeaderRow="1" firstDataRow="2" firstDataCol="1" rowPageCount="1" colPageCount="1"/>
  <pivotFields count="36">
    <pivotField showAll="0"/>
    <pivotField axis="axisPage" multipleItemSelectionAllowed="1" showAll="0">
      <items count="5">
        <item h="1" sd="0" x="0"/>
        <item h="1" sd="0" x="1"/>
        <item x="2"/>
        <item h="1" x="3"/>
        <item t="default"/>
      </items>
    </pivotField>
    <pivotField axis="axisCol" showAll="0">
      <items count="14">
        <item x="0"/>
        <item x="1"/>
        <item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t="default"/>
      </items>
    </pivotField>
    <pivotField showAll="0"/>
    <pivotField showAll="0"/>
    <pivotField showAll="0"/>
    <pivotField showAll="0"/>
    <pivotField showAll="0"/>
    <pivotField showAll="0"/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280">
        <item x="238"/>
        <item x="17"/>
        <item x="47"/>
        <item x="51"/>
        <item x="252"/>
        <item m="1" x="277"/>
        <item x="249"/>
        <item x="67"/>
        <item x="115"/>
        <item x="246"/>
        <item x="71"/>
        <item x="139"/>
        <item x="99"/>
        <item x="30"/>
        <item x="1"/>
        <item x="58"/>
        <item x="4"/>
        <item x="13"/>
        <item x="82"/>
        <item x="91"/>
        <item x="175"/>
        <item x="54"/>
        <item m="1" x="278"/>
        <item x="46"/>
        <item x="20"/>
        <item x="87"/>
        <item m="1" x="269"/>
        <item x="70"/>
        <item m="1" x="274"/>
        <item x="50"/>
        <item x="117"/>
        <item x="250"/>
        <item x="244"/>
        <item x="64"/>
        <item x="217"/>
        <item x="5"/>
        <item x="19"/>
        <item x="68"/>
        <item x="49"/>
        <item x="242"/>
        <item x="18"/>
        <item x="251"/>
        <item x="131"/>
        <item x="63"/>
        <item x="0"/>
        <item m="1" x="268"/>
        <item x="27"/>
        <item x="6"/>
        <item x="73"/>
        <item x="65"/>
        <item m="1" x="271"/>
        <item x="11"/>
        <item x="7"/>
        <item x="3"/>
        <item x="53"/>
        <item x="253"/>
        <item x="243"/>
        <item x="12"/>
        <item x="101"/>
        <item x="72"/>
        <item m="1" x="276"/>
        <item m="1" x="270"/>
        <item x="8"/>
        <item x="141"/>
        <item x="98"/>
        <item x="245"/>
        <item x="35"/>
        <item m="1" x="275"/>
        <item m="1" x="273"/>
        <item x="9"/>
        <item x="31"/>
        <item x="28"/>
        <item x="248"/>
        <item x="40"/>
        <item x="93"/>
        <item x="75"/>
        <item x="69"/>
        <item x="88"/>
        <item x="32"/>
        <item x="10"/>
        <item x="106"/>
        <item x="240"/>
        <item x="14"/>
        <item m="1" x="272"/>
        <item x="55"/>
        <item x="21"/>
        <item x="247"/>
        <item x="104"/>
        <item x="86"/>
        <item x="78"/>
        <item x="125"/>
        <item x="112"/>
        <item x="102"/>
        <item x="261"/>
        <item x="114"/>
        <item x="61"/>
        <item x="29"/>
        <item x="26"/>
        <item x="41"/>
        <item x="60"/>
        <item x="66"/>
        <item x="76"/>
        <item x="95"/>
        <item x="97"/>
        <item x="100"/>
        <item x="108"/>
        <item x="2"/>
        <item x="15"/>
        <item x="16"/>
        <item x="22"/>
        <item x="25"/>
        <item x="24"/>
        <item x="23"/>
        <item x="34"/>
        <item x="36"/>
        <item x="38"/>
        <item x="37"/>
        <item x="39"/>
        <item x="44"/>
        <item x="42"/>
        <item x="43"/>
        <item x="45"/>
        <item x="48"/>
        <item x="52"/>
        <item x="56"/>
        <item x="57"/>
        <item x="62"/>
        <item x="59"/>
        <item x="74"/>
        <item x="77"/>
        <item x="79"/>
        <item x="80"/>
        <item x="81"/>
        <item x="83"/>
        <item x="84"/>
        <item x="85"/>
        <item x="89"/>
        <item x="90"/>
        <item x="92"/>
        <item x="94"/>
        <item x="96"/>
        <item m="1" x="262"/>
        <item x="103"/>
        <item x="105"/>
        <item x="107"/>
        <item x="109"/>
        <item x="111"/>
        <item x="113"/>
        <item x="33"/>
        <item x="116"/>
        <item x="118"/>
        <item x="119"/>
        <item x="120"/>
        <item x="121"/>
        <item x="122"/>
        <item x="123"/>
        <item x="124"/>
        <item x="126"/>
        <item x="127"/>
        <item x="128"/>
        <item x="129"/>
        <item x="130"/>
        <item x="132"/>
        <item x="133"/>
        <item x="134"/>
        <item x="135"/>
        <item x="136"/>
        <item x="137"/>
        <item x="138"/>
        <item m="1" x="263"/>
        <item x="140"/>
        <item x="142"/>
        <item x="143"/>
        <item x="144"/>
        <item x="145"/>
        <item x="148"/>
        <item x="150"/>
        <item x="146"/>
        <item x="147"/>
        <item x="149"/>
        <item x="151"/>
        <item x="152"/>
        <item x="153"/>
        <item x="154"/>
        <item x="155"/>
        <item x="156"/>
        <item m="1" x="264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m="1" x="265"/>
        <item x="169"/>
        <item x="170"/>
        <item x="168"/>
        <item x="171"/>
        <item x="172"/>
        <item x="173"/>
        <item x="174"/>
        <item x="176"/>
        <item x="177"/>
        <item x="178"/>
        <item x="179"/>
        <item x="180"/>
        <item x="181"/>
        <item x="183"/>
        <item x="182"/>
        <item x="185"/>
        <item x="184"/>
        <item x="186"/>
        <item x="187"/>
        <item x="188"/>
        <item x="189"/>
        <item x="190"/>
        <item x="191"/>
        <item x="192"/>
        <item x="193"/>
        <item x="194"/>
        <item x="195"/>
        <item m="1" x="26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8"/>
        <item x="219"/>
        <item x="220"/>
        <item x="223"/>
        <item x="224"/>
        <item x="221"/>
        <item x="222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m="1" x="267"/>
        <item x="236"/>
        <item x="237"/>
        <item x="239"/>
        <item x="241"/>
        <item x="110"/>
        <item x="255"/>
        <item x="254"/>
        <item x="257"/>
        <item x="256"/>
        <item x="196"/>
        <item x="258"/>
        <item x="259"/>
        <item x="260"/>
        <item t="default"/>
      </items>
    </pivotField>
    <pivotField showAll="0"/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axis="axisRow" showAll="0" sortType="descending">
      <items count="6">
        <item x="3"/>
        <item sd="0" x="2"/>
        <item x="1"/>
        <item m="1" x="4"/>
        <item sd="0"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</pivotFields>
  <rowFields count="2">
    <field x="31"/>
    <field x="26"/>
  </rowFields>
  <rowItems count="21">
    <i>
      <x v="2"/>
    </i>
    <i r="1">
      <x v="10"/>
    </i>
    <i r="1">
      <x v="13"/>
    </i>
    <i r="1">
      <x v="15"/>
    </i>
    <i r="1">
      <x v="17"/>
    </i>
    <i r="1">
      <x v="19"/>
    </i>
    <i r="1">
      <x v="21"/>
    </i>
    <i r="1">
      <x v="35"/>
    </i>
    <i r="1">
      <x v="36"/>
    </i>
    <i r="1">
      <x v="40"/>
    </i>
    <i r="1">
      <x v="52"/>
    </i>
    <i r="1">
      <x v="54"/>
    </i>
    <i r="1">
      <x v="57"/>
    </i>
    <i r="1">
      <x v="76"/>
    </i>
    <i r="1">
      <x v="78"/>
    </i>
    <i r="1">
      <x v="85"/>
    </i>
    <i r="1">
      <x v="87"/>
    </i>
    <i r="1">
      <x v="113"/>
    </i>
    <i>
      <x v="4"/>
    </i>
    <i>
      <x v="1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pageFields count="1">
    <pageField fld="1" hier="-1"/>
  </pageFields>
  <dataFields count="1">
    <dataField name="Ciro  TL" fld="19" baseField="0" baseItem="0" numFmtId="164"/>
  </dataFields>
  <formats count="14">
    <format dxfId="173">
      <pivotArea outline="0" collapsedLevelsAreSubtotals="1" fieldPosition="0"/>
    </format>
    <format dxfId="172">
      <pivotArea type="all" dataOnly="0" outline="0" fieldPosition="0"/>
    </format>
    <format dxfId="171">
      <pivotArea field="1" type="button" dataOnly="0" labelOnly="1" outline="0" axis="axisPage" fieldPosition="0"/>
    </format>
    <format dxfId="170">
      <pivotArea dataOnly="0" grandCol="1" outline="0" fieldPosition="0"/>
    </format>
    <format dxfId="169">
      <pivotArea type="all" dataOnly="0" outline="0" fieldPosition="0"/>
    </format>
    <format dxfId="168">
      <pivotArea outline="0" collapsedLevelsAreSubtotals="1" fieldPosition="0"/>
    </format>
    <format dxfId="167">
      <pivotArea type="origin" dataOnly="0" labelOnly="1" outline="0" fieldPosition="0"/>
    </format>
    <format dxfId="166">
      <pivotArea field="2" type="button" dataOnly="0" labelOnly="1" outline="0" axis="axisCol" fieldPosition="0"/>
    </format>
    <format dxfId="165">
      <pivotArea type="topRight" dataOnly="0" labelOnly="1" outline="0" fieldPosition="0"/>
    </format>
    <format dxfId="164">
      <pivotArea field="31" type="button" dataOnly="0" labelOnly="1" outline="0" axis="axisRow" fieldPosition="0"/>
    </format>
    <format dxfId="163">
      <pivotArea dataOnly="0" labelOnly="1" fieldPosition="0">
        <references count="1">
          <reference field="31" count="3">
            <x v="1"/>
            <x v="2"/>
            <x v="4"/>
          </reference>
        </references>
      </pivotArea>
    </format>
    <format dxfId="162">
      <pivotArea dataOnly="0" labelOnly="1" grandRow="1" outline="0" fieldPosition="0"/>
    </format>
    <format dxfId="161">
      <pivotArea dataOnly="0" labelOnly="1" fieldPosition="0">
        <references count="1">
          <reference field="2" count="2">
            <x v="0"/>
            <x v="1"/>
          </reference>
        </references>
      </pivotArea>
    </format>
    <format dxfId="16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38A504-49BF-494F-A2E8-FBF61ADC5F6F}" name="PivotTable2" cacheId="2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Yıl" colHeaderCaption="">
  <location ref="B4:AB9" firstHeaderRow="1" firstDataRow="3" firstDataCol="1"/>
  <pivotFields count="36">
    <pivotField showAll="0"/>
    <pivotField axis="axisRow" multipleItemSelectionAllowed="1" showAll="0">
      <items count="5">
        <item h="1" sd="0" x="0"/>
        <item sd="0" x="1"/>
        <item sd="0" x="2"/>
        <item h="1" x="3"/>
        <item t="default"/>
      </items>
    </pivotField>
    <pivotField axis="axisCol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13">
        <item h="1" x="8"/>
        <item h="1" m="1" x="10"/>
        <item sd="0" x="2"/>
        <item h="1" x="0"/>
        <item h="1" x="1"/>
        <item h="1" x="7"/>
        <item h="1" m="1" x="11"/>
        <item h="1" x="3"/>
        <item h="1" x="5"/>
        <item h="1" x="4"/>
        <item h="1" x="6"/>
        <item h="1" x="9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1"/>
        <item x="3"/>
        <item x="2"/>
        <item m="1" x="6"/>
        <item x="0"/>
        <item m="1" x="5"/>
        <item x="4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3">
    <field x="1"/>
    <field x="9"/>
    <field x="29"/>
  </rowFields>
  <rowItems count="3">
    <i>
      <x v="1"/>
    </i>
    <i>
      <x v="2"/>
    </i>
    <i t="grand">
      <x/>
    </i>
  </rowItems>
  <colFields count="2">
    <field x="2"/>
    <field x="-2"/>
  </colFields>
  <colItems count="26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>
      <x v="4"/>
      <x/>
    </i>
    <i r="1" i="1">
      <x v="1"/>
    </i>
    <i>
      <x v="5"/>
      <x/>
    </i>
    <i r="1" i="1">
      <x v="1"/>
    </i>
    <i>
      <x v="6"/>
      <x/>
    </i>
    <i r="1" i="1">
      <x v="1"/>
    </i>
    <i>
      <x v="7"/>
      <x/>
    </i>
    <i r="1" i="1">
      <x v="1"/>
    </i>
    <i>
      <x v="8"/>
      <x/>
    </i>
    <i r="1" i="1">
      <x v="1"/>
    </i>
    <i>
      <x v="9"/>
      <x/>
    </i>
    <i r="1" i="1">
      <x v="1"/>
    </i>
    <i>
      <x v="10"/>
      <x/>
    </i>
    <i r="1" i="1">
      <x v="1"/>
    </i>
    <i>
      <x v="11"/>
      <x/>
    </i>
    <i r="1" i="1">
      <x v="1"/>
    </i>
    <i t="grand">
      <x/>
    </i>
    <i t="grand" i="1">
      <x/>
    </i>
  </colItems>
  <dataFields count="2">
    <dataField name="Miktar." fld="13" baseField="1" baseItem="1"/>
    <dataField name="Satış TL" fld="19" baseField="1" baseItem="1"/>
  </dataFields>
  <formats count="28">
    <format dxfId="159">
      <pivotArea outline="0" collapsedLevelsAreSubtotals="1" fieldPosition="0"/>
    </format>
    <format dxfId="158">
      <pivotArea type="all" dataOnly="0" outline="0" fieldPosition="0"/>
    </format>
    <format dxfId="157">
      <pivotArea dataOnly="0" labelOnly="1" grandCol="1" outline="0" fieldPosition="0"/>
    </format>
    <format dxfId="156">
      <pivotArea dataOnly="0" grandCol="1" outline="0" fieldPosition="0"/>
    </format>
    <format dxfId="155">
      <pivotArea type="all" dataOnly="0" outline="0" fieldPosition="0"/>
    </format>
    <format dxfId="154">
      <pivotArea outline="0" collapsedLevelsAreSubtotals="1" fieldPosition="0"/>
    </format>
    <format dxfId="153">
      <pivotArea type="origin" dataOnly="0" labelOnly="1" outline="0" fieldPosition="0"/>
    </format>
    <format dxfId="152">
      <pivotArea field="2" type="button" dataOnly="0" labelOnly="1" outline="0" axis="axisCol" fieldPosition="0"/>
    </format>
    <format dxfId="151">
      <pivotArea field="-2" type="button" dataOnly="0" labelOnly="1" outline="0" axis="axisCol" fieldPosition="1"/>
    </format>
    <format dxfId="150">
      <pivotArea type="topRight" dataOnly="0" labelOnly="1" outline="0" fieldPosition="0"/>
    </format>
    <format dxfId="149">
      <pivotArea field="1" type="button" dataOnly="0" labelOnly="1" outline="0" axis="axisRow" fieldPosition="0"/>
    </format>
    <format dxfId="148">
      <pivotArea dataOnly="0" labelOnly="1" fieldPosition="0">
        <references count="1">
          <reference field="1" count="0"/>
        </references>
      </pivotArea>
    </format>
    <format dxfId="147">
      <pivotArea dataOnly="0" labelOnly="1" grandRow="1" outline="0" fieldPosition="0"/>
    </format>
    <format dxfId="146">
      <pivotArea dataOnly="0" labelOnly="1" fieldPosition="0">
        <references count="1">
          <reference field="2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145">
      <pivotArea field="2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44">
      <pivotArea field="2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43">
      <pivotArea dataOnly="0" labelOnly="1" outline="0" fieldPosition="0">
        <references count="2">
          <reference field="4294967294" count="2">
            <x v="0"/>
            <x v="1"/>
          </reference>
          <reference field="2" count="1" selected="0">
            <x v="0"/>
          </reference>
        </references>
      </pivotArea>
    </format>
    <format dxfId="142">
      <pivotArea dataOnly="0" labelOnly="1" outline="0" fieldPosition="0">
        <references count="2">
          <reference field="4294967294" count="2">
            <x v="0"/>
            <x v="1"/>
          </reference>
          <reference field="2" count="1" selected="0">
            <x v="1"/>
          </reference>
        </references>
      </pivotArea>
    </format>
    <format dxfId="141">
      <pivotArea dataOnly="0" labelOnly="1" outline="0" fieldPosition="0">
        <references count="2">
          <reference field="4294967294" count="2">
            <x v="0"/>
            <x v="1"/>
          </reference>
          <reference field="2" count="1" selected="0">
            <x v="2"/>
          </reference>
        </references>
      </pivotArea>
    </format>
    <format dxfId="140">
      <pivotArea dataOnly="0" labelOnly="1" outline="0" fieldPosition="0">
        <references count="2">
          <reference field="4294967294" count="2">
            <x v="0"/>
            <x v="1"/>
          </reference>
          <reference field="2" count="1" selected="0">
            <x v="3"/>
          </reference>
        </references>
      </pivotArea>
    </format>
    <format dxfId="139">
      <pivotArea dataOnly="0" labelOnly="1" outline="0" fieldPosition="0">
        <references count="2">
          <reference field="4294967294" count="2">
            <x v="0"/>
            <x v="1"/>
          </reference>
          <reference field="2" count="1" selected="0">
            <x v="4"/>
          </reference>
        </references>
      </pivotArea>
    </format>
    <format dxfId="138">
      <pivotArea dataOnly="0" labelOnly="1" outline="0" fieldPosition="0">
        <references count="2">
          <reference field="4294967294" count="2">
            <x v="0"/>
            <x v="1"/>
          </reference>
          <reference field="2" count="1" selected="0">
            <x v="5"/>
          </reference>
        </references>
      </pivotArea>
    </format>
    <format dxfId="137">
      <pivotArea dataOnly="0" labelOnly="1" outline="0" fieldPosition="0">
        <references count="2">
          <reference field="4294967294" count="2">
            <x v="0"/>
            <x v="1"/>
          </reference>
          <reference field="2" count="1" selected="0">
            <x v="6"/>
          </reference>
        </references>
      </pivotArea>
    </format>
    <format dxfId="136">
      <pivotArea dataOnly="0" labelOnly="1" outline="0" fieldPosition="0">
        <references count="2">
          <reference field="4294967294" count="2">
            <x v="0"/>
            <x v="1"/>
          </reference>
          <reference field="2" count="1" selected="0">
            <x v="7"/>
          </reference>
        </references>
      </pivotArea>
    </format>
    <format dxfId="135">
      <pivotArea dataOnly="0" labelOnly="1" outline="0" fieldPosition="0">
        <references count="2">
          <reference field="4294967294" count="2">
            <x v="0"/>
            <x v="1"/>
          </reference>
          <reference field="2" count="1" selected="0">
            <x v="8"/>
          </reference>
        </references>
      </pivotArea>
    </format>
    <format dxfId="134">
      <pivotArea dataOnly="0" labelOnly="1" outline="0" fieldPosition="0">
        <references count="2">
          <reference field="4294967294" count="2">
            <x v="0"/>
            <x v="1"/>
          </reference>
          <reference field="2" count="1" selected="0">
            <x v="9"/>
          </reference>
        </references>
      </pivotArea>
    </format>
    <format dxfId="133">
      <pivotArea dataOnly="0" labelOnly="1" outline="0" fieldPosition="0">
        <references count="2">
          <reference field="4294967294" count="2">
            <x v="0"/>
            <x v="1"/>
          </reference>
          <reference field="2" count="1" selected="0">
            <x v="10"/>
          </reference>
        </references>
      </pivotArea>
    </format>
    <format dxfId="132">
      <pivotArea dataOnly="0" labelOnly="1" outline="0" fieldPosition="0">
        <references count="2">
          <reference field="4294967294" count="2">
            <x v="0"/>
            <x v="1"/>
          </reference>
          <reference field="2" count="1" selected="0">
            <x v="1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AA34EF-4678-4C28-B19E-3921A8372E81}" name="PivotTable2" cacheId="26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Yıl" colHeaderCaption="Ay">
  <location ref="A4:B44" firstHeaderRow="1" firstDataRow="1" firstDataCol="1" rowPageCount="2" colPageCount="1"/>
  <pivotFields count="36">
    <pivotField showAll="0"/>
    <pivotField axis="axisPage" multipleItemSelectionAllowed="1" showAll="0">
      <items count="5">
        <item h="1" sd="0" x="0"/>
        <item h="1" x="1"/>
        <item x="2"/>
        <item h="1" x="3"/>
        <item t="default"/>
      </items>
    </pivotField>
    <pivotField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/>
    <pivotField showAll="0"/>
    <pivotField showAll="0"/>
    <pivotField showAll="0"/>
    <pivotField multipleItemSelectionAllowed="1" showAll="0"/>
    <pivotField axis="axisRow" showAll="0">
      <items count="27">
        <item x="8"/>
        <item x="0"/>
        <item x="14"/>
        <item x="12"/>
        <item x="7"/>
        <item x="21"/>
        <item x="22"/>
        <item x="5"/>
        <item x="11"/>
        <item x="20"/>
        <item x="15"/>
        <item x="4"/>
        <item x="1"/>
        <item x="17"/>
        <item x="6"/>
        <item x="9"/>
        <item x="13"/>
        <item x="2"/>
        <item x="18"/>
        <item x="23"/>
        <item x="16"/>
        <item x="3"/>
        <item x="19"/>
        <item x="10"/>
        <item x="24"/>
        <item m="1" x="2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7">
        <item m="1" x="4"/>
        <item x="0"/>
        <item h="1" m="1" x="5"/>
        <item x="3"/>
        <item x="1"/>
        <item x="2"/>
        <item t="default"/>
      </items>
    </pivotField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axis="axisRow" showAll="0">
      <items count="17">
        <item x="11"/>
        <item x="8"/>
        <item x="3"/>
        <item x="7"/>
        <item m="1" x="15"/>
        <item x="6"/>
        <item x="13"/>
        <item x="9"/>
        <item x="4"/>
        <item x="2"/>
        <item x="1"/>
        <item x="12"/>
        <item x="5"/>
        <item x="0"/>
        <item x="10"/>
        <item x="14"/>
        <item t="default"/>
      </items>
    </pivotField>
    <pivotField showAll="0"/>
    <pivotField showAll="0"/>
  </pivotFields>
  <rowFields count="3">
    <field x="32"/>
    <field x="8"/>
    <field x="33"/>
  </rowFields>
  <rowItems count="40">
    <i>
      <x/>
    </i>
    <i r="1">
      <x v="5"/>
    </i>
    <i r="2">
      <x v="9"/>
    </i>
    <i r="2">
      <x v="10"/>
    </i>
    <i r="2">
      <x v="12"/>
    </i>
    <i r="2">
      <x v="14"/>
    </i>
    <i r="1">
      <x v="7"/>
    </i>
    <i r="2">
      <x v="3"/>
    </i>
    <i r="1">
      <x v="9"/>
    </i>
    <i r="2">
      <x v="2"/>
    </i>
    <i r="2">
      <x v="3"/>
    </i>
    <i r="2">
      <x v="9"/>
    </i>
    <i r="2">
      <x v="10"/>
    </i>
    <i r="2">
      <x v="12"/>
    </i>
    <i r="2">
      <x v="14"/>
    </i>
    <i r="1">
      <x v="19"/>
    </i>
    <i r="2">
      <x v="5"/>
    </i>
    <i r="2">
      <x v="6"/>
    </i>
    <i r="2">
      <x v="7"/>
    </i>
    <i r="2">
      <x v="11"/>
    </i>
    <i>
      <x v="1"/>
    </i>
    <i r="1">
      <x v="3"/>
    </i>
    <i r="2">
      <x v="13"/>
    </i>
    <i r="1">
      <x v="5"/>
    </i>
    <i r="2">
      <x v="13"/>
    </i>
    <i r="1">
      <x v="6"/>
    </i>
    <i r="2">
      <x v="13"/>
    </i>
    <i r="1">
      <x v="14"/>
    </i>
    <i r="2">
      <x v="13"/>
    </i>
    <i r="1">
      <x v="16"/>
    </i>
    <i r="2">
      <x v="13"/>
    </i>
    <i r="1">
      <x v="18"/>
    </i>
    <i r="2">
      <x v="13"/>
    </i>
    <i r="1">
      <x v="19"/>
    </i>
    <i r="2">
      <x v="13"/>
    </i>
    <i r="1">
      <x v="22"/>
    </i>
    <i r="2">
      <x v="13"/>
    </i>
    <i r="1">
      <x v="23"/>
    </i>
    <i r="2">
      <x v="13"/>
    </i>
    <i t="grand">
      <x/>
    </i>
  </rowItems>
  <colItems count="1">
    <i/>
  </colItems>
  <pageFields count="2">
    <pageField fld="27" hier="-1"/>
    <pageField fld="1" hier="-1"/>
  </pageFields>
  <dataFields count="1">
    <dataField name="Net Satış TL" fld="19" baseField="0" baseItem="0" numFmtId="164"/>
  </dataFields>
  <formats count="10">
    <format dxfId="131">
      <pivotArea outline="0" collapsedLevelsAreSubtotals="1" fieldPosition="0"/>
    </format>
    <format dxfId="130">
      <pivotArea type="all" dataOnly="0" outline="0" fieldPosition="0"/>
    </format>
    <format dxfId="129">
      <pivotArea outline="0" collapsedLevelsAreSubtotals="1" fieldPosition="0"/>
    </format>
    <format dxfId="128">
      <pivotArea type="origin" dataOnly="0" labelOnly="1" outline="0" fieldPosition="0"/>
    </format>
    <format dxfId="127">
      <pivotArea field="2" type="button" dataOnly="0" labelOnly="1" outline="0"/>
    </format>
    <format dxfId="126">
      <pivotArea type="topRight" dataOnly="0" labelOnly="1" outline="0" fieldPosition="0"/>
    </format>
    <format dxfId="125">
      <pivotArea field="1" type="button" dataOnly="0" labelOnly="1" outline="0" axis="axisPage" fieldPosition="1"/>
    </format>
    <format dxfId="124">
      <pivotArea dataOnly="0" labelOnly="1" fieldPosition="0">
        <references count="1">
          <reference field="1" count="0"/>
        </references>
      </pivotArea>
    </format>
    <format dxfId="123">
      <pivotArea dataOnly="0" labelOnly="1" grandRow="1" outline="0" fieldPosition="0"/>
    </format>
    <format dxfId="122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7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8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9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ivotTable" Target="../pivotTables/pivotTable10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pivotTable" Target="../pivotTables/pivotTable1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965A1-CBCB-4824-AEDD-2D9124F0A9C2}">
  <dimension ref="A1:P121"/>
  <sheetViews>
    <sheetView topLeftCell="A103" zoomScale="88" zoomScaleNormal="88" workbookViewId="0">
      <selection activeCell="H123" sqref="H123"/>
    </sheetView>
  </sheetViews>
  <sheetFormatPr defaultRowHeight="14.4" x14ac:dyDescent="0.3"/>
  <cols>
    <col min="1" max="1" width="13.88671875" bestFit="1" customWidth="1"/>
    <col min="2" max="6" width="12.21875" bestFit="1" customWidth="1"/>
    <col min="7" max="11" width="11.21875" bestFit="1" customWidth="1"/>
    <col min="12" max="12" width="10.21875" bestFit="1" customWidth="1"/>
    <col min="13" max="39" width="11.21875" bestFit="1" customWidth="1"/>
    <col min="40" max="41" width="12.21875" bestFit="1" customWidth="1"/>
  </cols>
  <sheetData>
    <row r="1" spans="1:16" x14ac:dyDescent="0.3"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16" x14ac:dyDescent="0.3">
      <c r="A2" s="2" t="s">
        <v>3</v>
      </c>
      <c r="B2" s="3" t="s">
        <v>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3">
      <c r="O3" s="3"/>
      <c r="P3" s="3"/>
    </row>
    <row r="4" spans="1:16" x14ac:dyDescent="0.3">
      <c r="A4" s="2" t="s">
        <v>4</v>
      </c>
      <c r="B4" s="2" t="s">
        <v>5</v>
      </c>
      <c r="C4" s="3"/>
      <c r="D4" s="3"/>
      <c r="E4" s="3"/>
    </row>
    <row r="5" spans="1:16" x14ac:dyDescent="0.3">
      <c r="A5" s="2" t="s">
        <v>1</v>
      </c>
      <c r="B5" s="3">
        <v>2024</v>
      </c>
      <c r="C5" s="3">
        <v>2025</v>
      </c>
      <c r="D5" s="3">
        <v>2026</v>
      </c>
      <c r="E5" s="3" t="s">
        <v>0</v>
      </c>
    </row>
    <row r="6" spans="1:16" x14ac:dyDescent="0.3">
      <c r="A6" s="4">
        <v>1</v>
      </c>
      <c r="B6" s="6">
        <v>12188265.250000004</v>
      </c>
      <c r="C6" s="6">
        <v>11284060.969999999</v>
      </c>
      <c r="D6" s="6">
        <v>30157620.379999995</v>
      </c>
      <c r="E6" s="6">
        <v>53629946.599999994</v>
      </c>
    </row>
    <row r="7" spans="1:16" x14ac:dyDescent="0.3">
      <c r="A7" s="4">
        <v>2</v>
      </c>
      <c r="B7" s="6">
        <v>12664029.84</v>
      </c>
      <c r="C7" s="6">
        <v>15798235.269999992</v>
      </c>
      <c r="D7" s="6">
        <v>37872633.149999984</v>
      </c>
      <c r="E7" s="6">
        <v>66334898.259999976</v>
      </c>
    </row>
    <row r="8" spans="1:16" x14ac:dyDescent="0.3">
      <c r="A8" s="4">
        <v>3</v>
      </c>
      <c r="B8" s="6">
        <v>23350165.440000001</v>
      </c>
      <c r="C8" s="6">
        <v>40380751.530000001</v>
      </c>
      <c r="D8" s="6">
        <v>34302224.200000003</v>
      </c>
      <c r="E8" s="6">
        <v>98033141.169999987</v>
      </c>
    </row>
    <row r="9" spans="1:16" x14ac:dyDescent="0.3">
      <c r="A9" s="175">
        <v>45335</v>
      </c>
      <c r="B9" s="6">
        <v>957801.07999999984</v>
      </c>
      <c r="C9" s="6"/>
      <c r="D9" s="6"/>
      <c r="E9" s="6">
        <v>957801.07999999984</v>
      </c>
    </row>
    <row r="10" spans="1:16" x14ac:dyDescent="0.3">
      <c r="A10" s="175">
        <v>45336</v>
      </c>
      <c r="B10" s="6">
        <v>383900.07000000007</v>
      </c>
      <c r="C10" s="6"/>
      <c r="D10" s="6"/>
      <c r="E10" s="6">
        <v>383900.07000000007</v>
      </c>
    </row>
    <row r="11" spans="1:16" x14ac:dyDescent="0.3">
      <c r="A11" s="175">
        <v>45337</v>
      </c>
      <c r="B11" s="6">
        <v>260222.07</v>
      </c>
      <c r="C11" s="6"/>
      <c r="D11" s="6"/>
      <c r="E11" s="6">
        <v>260222.07</v>
      </c>
    </row>
    <row r="12" spans="1:16" x14ac:dyDescent="0.3">
      <c r="A12" s="175">
        <v>45338</v>
      </c>
      <c r="B12" s="6">
        <v>25270</v>
      </c>
      <c r="C12" s="6"/>
      <c r="D12" s="6"/>
      <c r="E12" s="6">
        <v>25270</v>
      </c>
    </row>
    <row r="13" spans="1:16" x14ac:dyDescent="0.3">
      <c r="A13" s="175">
        <v>45342</v>
      </c>
      <c r="B13" s="6">
        <v>119971.7</v>
      </c>
      <c r="C13" s="6"/>
      <c r="D13" s="6"/>
      <c r="E13" s="6">
        <v>119971.7</v>
      </c>
    </row>
    <row r="14" spans="1:16" x14ac:dyDescent="0.3">
      <c r="A14" s="175">
        <v>45343</v>
      </c>
      <c r="B14" s="6">
        <v>408917.13</v>
      </c>
      <c r="C14" s="6"/>
      <c r="D14" s="6"/>
      <c r="E14" s="6">
        <v>408917.13</v>
      </c>
    </row>
    <row r="15" spans="1:16" x14ac:dyDescent="0.3">
      <c r="A15" s="175">
        <v>45344</v>
      </c>
      <c r="B15" s="6">
        <v>862139.95</v>
      </c>
      <c r="C15" s="6"/>
      <c r="D15" s="6"/>
      <c r="E15" s="6">
        <v>862139.95</v>
      </c>
    </row>
    <row r="16" spans="1:16" x14ac:dyDescent="0.3">
      <c r="A16" s="175">
        <v>45348</v>
      </c>
      <c r="B16" s="6">
        <v>667608.93999999994</v>
      </c>
      <c r="C16" s="6"/>
      <c r="D16" s="6"/>
      <c r="E16" s="6">
        <v>667608.93999999994</v>
      </c>
    </row>
    <row r="17" spans="1:5" x14ac:dyDescent="0.3">
      <c r="A17" s="175">
        <v>45349</v>
      </c>
      <c r="B17" s="6">
        <v>224359.84</v>
      </c>
      <c r="C17" s="6"/>
      <c r="D17" s="6"/>
      <c r="E17" s="6">
        <v>224359.84</v>
      </c>
    </row>
    <row r="18" spans="1:5" x14ac:dyDescent="0.3">
      <c r="A18" s="175">
        <v>45350</v>
      </c>
      <c r="B18" s="6">
        <v>223326.76</v>
      </c>
      <c r="C18" s="6"/>
      <c r="D18" s="6"/>
      <c r="E18" s="6">
        <v>223326.76</v>
      </c>
    </row>
    <row r="19" spans="1:5" x14ac:dyDescent="0.3">
      <c r="A19" s="175">
        <v>45351</v>
      </c>
      <c r="B19" s="6">
        <v>423662.4</v>
      </c>
      <c r="C19" s="6"/>
      <c r="D19" s="6"/>
      <c r="E19" s="6">
        <v>423662.4</v>
      </c>
    </row>
    <row r="20" spans="1:5" x14ac:dyDescent="0.3">
      <c r="A20" s="175">
        <v>45352</v>
      </c>
      <c r="B20" s="6">
        <v>1735750.3</v>
      </c>
      <c r="C20" s="6"/>
      <c r="D20" s="6"/>
      <c r="E20" s="6">
        <v>1735750.3</v>
      </c>
    </row>
    <row r="21" spans="1:5" x14ac:dyDescent="0.3">
      <c r="A21" s="175">
        <v>45355</v>
      </c>
      <c r="B21" s="6">
        <v>2543699.31</v>
      </c>
      <c r="C21" s="6"/>
      <c r="D21" s="6"/>
      <c r="E21" s="6">
        <v>2543699.31</v>
      </c>
    </row>
    <row r="22" spans="1:5" x14ac:dyDescent="0.3">
      <c r="A22" s="175">
        <v>45356</v>
      </c>
      <c r="B22" s="6">
        <v>178597.72</v>
      </c>
      <c r="C22" s="6"/>
      <c r="D22" s="6"/>
      <c r="E22" s="6">
        <v>178597.72</v>
      </c>
    </row>
    <row r="23" spans="1:5" x14ac:dyDescent="0.3">
      <c r="A23" s="175">
        <v>45357</v>
      </c>
      <c r="B23" s="6">
        <v>212780.76</v>
      </c>
      <c r="C23" s="6"/>
      <c r="D23" s="6"/>
      <c r="E23" s="6">
        <v>212780.76</v>
      </c>
    </row>
    <row r="24" spans="1:5" x14ac:dyDescent="0.3">
      <c r="A24" s="175">
        <v>45358</v>
      </c>
      <c r="B24" s="6">
        <v>1700906.31</v>
      </c>
      <c r="C24" s="6"/>
      <c r="D24" s="6"/>
      <c r="E24" s="6">
        <v>1700906.31</v>
      </c>
    </row>
    <row r="25" spans="1:5" x14ac:dyDescent="0.3">
      <c r="A25" s="175">
        <v>45359</v>
      </c>
      <c r="B25" s="6">
        <v>856244.77999999991</v>
      </c>
      <c r="C25" s="6"/>
      <c r="D25" s="6"/>
      <c r="E25" s="6">
        <v>856244.77999999991</v>
      </c>
    </row>
    <row r="26" spans="1:5" x14ac:dyDescent="0.3">
      <c r="A26" s="175">
        <v>45360</v>
      </c>
      <c r="B26" s="6">
        <v>654952.30000000005</v>
      </c>
      <c r="C26" s="6"/>
      <c r="D26" s="6"/>
      <c r="E26" s="6">
        <v>654952.30000000005</v>
      </c>
    </row>
    <row r="27" spans="1:5" x14ac:dyDescent="0.3">
      <c r="A27" s="175">
        <v>45362</v>
      </c>
      <c r="B27" s="6">
        <v>2039581.3399999999</v>
      </c>
      <c r="C27" s="6"/>
      <c r="D27" s="6"/>
      <c r="E27" s="6">
        <v>2039581.3399999999</v>
      </c>
    </row>
    <row r="28" spans="1:5" x14ac:dyDescent="0.3">
      <c r="A28" s="175">
        <v>45363</v>
      </c>
      <c r="B28" s="6">
        <v>406000.54000000004</v>
      </c>
      <c r="C28" s="6"/>
      <c r="D28" s="6"/>
      <c r="E28" s="6">
        <v>406000.54000000004</v>
      </c>
    </row>
    <row r="29" spans="1:5" x14ac:dyDescent="0.3">
      <c r="A29" s="175">
        <v>45364</v>
      </c>
      <c r="B29" s="6">
        <v>153605.9</v>
      </c>
      <c r="C29" s="6"/>
      <c r="D29" s="6"/>
      <c r="E29" s="6">
        <v>153605.9</v>
      </c>
    </row>
    <row r="30" spans="1:5" x14ac:dyDescent="0.3">
      <c r="A30" s="175">
        <v>45365</v>
      </c>
      <c r="B30" s="6">
        <v>338541.03</v>
      </c>
      <c r="C30" s="6"/>
      <c r="D30" s="6"/>
      <c r="E30" s="6">
        <v>338541.03</v>
      </c>
    </row>
    <row r="31" spans="1:5" x14ac:dyDescent="0.3">
      <c r="A31" s="175">
        <v>45366</v>
      </c>
      <c r="B31" s="6">
        <v>28575.11</v>
      </c>
      <c r="C31" s="6"/>
      <c r="D31" s="6"/>
      <c r="E31" s="6">
        <v>28575.11</v>
      </c>
    </row>
    <row r="32" spans="1:5" x14ac:dyDescent="0.3">
      <c r="A32" s="175">
        <v>45369</v>
      </c>
      <c r="B32" s="6">
        <v>82700</v>
      </c>
      <c r="C32" s="6"/>
      <c r="D32" s="6"/>
      <c r="E32" s="6">
        <v>82700</v>
      </c>
    </row>
    <row r="33" spans="1:5" x14ac:dyDescent="0.3">
      <c r="A33" s="175">
        <v>45370</v>
      </c>
      <c r="B33" s="6">
        <v>295784.52</v>
      </c>
      <c r="C33" s="6"/>
      <c r="D33" s="6"/>
      <c r="E33" s="6">
        <v>295784.52</v>
      </c>
    </row>
    <row r="34" spans="1:5" x14ac:dyDescent="0.3">
      <c r="A34" s="175">
        <v>45371</v>
      </c>
      <c r="B34" s="6">
        <v>440703.27</v>
      </c>
      <c r="C34" s="6"/>
      <c r="D34" s="6"/>
      <c r="E34" s="6">
        <v>440703.27</v>
      </c>
    </row>
    <row r="35" spans="1:5" x14ac:dyDescent="0.3">
      <c r="A35" s="175">
        <v>45373</v>
      </c>
      <c r="B35" s="6">
        <v>114124.85</v>
      </c>
      <c r="C35" s="6"/>
      <c r="D35" s="6"/>
      <c r="E35" s="6">
        <v>114124.85</v>
      </c>
    </row>
    <row r="36" spans="1:5" x14ac:dyDescent="0.3">
      <c r="A36" s="175">
        <v>45376</v>
      </c>
      <c r="B36" s="6">
        <v>14773.92</v>
      </c>
      <c r="C36" s="6"/>
      <c r="D36" s="6"/>
      <c r="E36" s="6">
        <v>14773.92</v>
      </c>
    </row>
    <row r="37" spans="1:5" x14ac:dyDescent="0.3">
      <c r="A37" s="175">
        <v>45377</v>
      </c>
      <c r="B37" s="6">
        <v>375475.73</v>
      </c>
      <c r="C37" s="6"/>
      <c r="D37" s="6"/>
      <c r="E37" s="6">
        <v>375475.73</v>
      </c>
    </row>
    <row r="38" spans="1:5" x14ac:dyDescent="0.3">
      <c r="A38" s="175">
        <v>45378</v>
      </c>
      <c r="B38" s="6">
        <v>426786.23</v>
      </c>
      <c r="C38" s="6"/>
      <c r="D38" s="6"/>
      <c r="E38" s="6">
        <v>426786.23</v>
      </c>
    </row>
    <row r="39" spans="1:5" x14ac:dyDescent="0.3">
      <c r="A39" s="175">
        <v>45379</v>
      </c>
      <c r="B39" s="6">
        <v>1877204.21</v>
      </c>
      <c r="C39" s="6"/>
      <c r="D39" s="6"/>
      <c r="E39" s="6">
        <v>1877204.21</v>
      </c>
    </row>
    <row r="40" spans="1:5" x14ac:dyDescent="0.3">
      <c r="A40" s="175">
        <v>45380</v>
      </c>
      <c r="B40" s="6">
        <v>1058136.6099999999</v>
      </c>
      <c r="C40" s="6"/>
      <c r="D40" s="6"/>
      <c r="E40" s="6">
        <v>1058136.6099999999</v>
      </c>
    </row>
    <row r="41" spans="1:5" x14ac:dyDescent="0.3">
      <c r="A41" s="175">
        <v>45506</v>
      </c>
      <c r="B41" s="6"/>
      <c r="C41" s="6">
        <v>288045.59999999998</v>
      </c>
      <c r="D41" s="6"/>
      <c r="E41" s="6">
        <v>288045.59999999998</v>
      </c>
    </row>
    <row r="42" spans="1:5" x14ac:dyDescent="0.3">
      <c r="A42" s="175">
        <v>45510</v>
      </c>
      <c r="B42" s="6"/>
      <c r="C42" s="6">
        <v>72463.680000000008</v>
      </c>
      <c r="D42" s="6"/>
      <c r="E42" s="6">
        <v>72463.680000000008</v>
      </c>
    </row>
    <row r="43" spans="1:5" x14ac:dyDescent="0.3">
      <c r="A43" s="175">
        <v>45511</v>
      </c>
      <c r="B43" s="6"/>
      <c r="C43" s="6">
        <v>72463.680000000008</v>
      </c>
      <c r="D43" s="6"/>
      <c r="E43" s="6">
        <v>72463.680000000008</v>
      </c>
    </row>
    <row r="44" spans="1:5" x14ac:dyDescent="0.3">
      <c r="A44" s="175">
        <v>45512</v>
      </c>
      <c r="B44" s="6"/>
      <c r="C44" s="6">
        <v>72463.680000000008</v>
      </c>
      <c r="D44" s="6"/>
      <c r="E44" s="6">
        <v>72463.680000000008</v>
      </c>
    </row>
    <row r="45" spans="1:5" x14ac:dyDescent="0.3">
      <c r="A45" s="175">
        <v>45513</v>
      </c>
      <c r="B45" s="6"/>
      <c r="C45" s="6">
        <v>72463.680000000008</v>
      </c>
      <c r="D45" s="6"/>
      <c r="E45" s="6">
        <v>72463.680000000008</v>
      </c>
    </row>
    <row r="46" spans="1:5" x14ac:dyDescent="0.3">
      <c r="A46" s="175">
        <v>45516</v>
      </c>
      <c r="B46" s="6"/>
      <c r="C46" s="6">
        <v>146654.56</v>
      </c>
      <c r="D46" s="6"/>
      <c r="E46" s="6">
        <v>146654.56</v>
      </c>
    </row>
    <row r="47" spans="1:5" x14ac:dyDescent="0.3">
      <c r="A47" s="175">
        <v>45517</v>
      </c>
      <c r="B47" s="6"/>
      <c r="C47" s="6">
        <v>721000</v>
      </c>
      <c r="D47" s="6"/>
      <c r="E47" s="6">
        <v>721000</v>
      </c>
    </row>
    <row r="48" spans="1:5" x14ac:dyDescent="0.3">
      <c r="A48" s="175">
        <v>45519</v>
      </c>
      <c r="B48" s="6"/>
      <c r="C48" s="6">
        <v>314203.2</v>
      </c>
      <c r="D48" s="6"/>
      <c r="E48" s="6">
        <v>314203.2</v>
      </c>
    </row>
    <row r="49" spans="1:5" x14ac:dyDescent="0.3">
      <c r="A49" s="175">
        <v>45523</v>
      </c>
      <c r="B49" s="6"/>
      <c r="C49" s="6">
        <v>918530.88</v>
      </c>
      <c r="D49" s="6"/>
      <c r="E49" s="6">
        <v>918530.88</v>
      </c>
    </row>
    <row r="50" spans="1:5" x14ac:dyDescent="0.3">
      <c r="A50" s="175">
        <v>45524</v>
      </c>
      <c r="B50" s="6"/>
      <c r="C50" s="6">
        <v>44000</v>
      </c>
      <c r="D50" s="6"/>
      <c r="E50" s="6">
        <v>44000</v>
      </c>
    </row>
    <row r="51" spans="1:5" x14ac:dyDescent="0.3">
      <c r="A51" s="175">
        <v>45525</v>
      </c>
      <c r="B51" s="6"/>
      <c r="C51" s="6">
        <v>4839514.129999999</v>
      </c>
      <c r="D51" s="6"/>
      <c r="E51" s="6">
        <v>4839514.129999999</v>
      </c>
    </row>
    <row r="52" spans="1:5" x14ac:dyDescent="0.3">
      <c r="A52" s="175">
        <v>45526</v>
      </c>
      <c r="B52" s="6"/>
      <c r="C52" s="6">
        <v>272421.88</v>
      </c>
      <c r="D52" s="6"/>
      <c r="E52" s="6">
        <v>272421.88</v>
      </c>
    </row>
    <row r="53" spans="1:5" x14ac:dyDescent="0.3">
      <c r="A53" s="175">
        <v>45527</v>
      </c>
      <c r="B53" s="6"/>
      <c r="C53" s="6">
        <v>145021</v>
      </c>
      <c r="D53" s="6"/>
      <c r="E53" s="6">
        <v>145021</v>
      </c>
    </row>
    <row r="54" spans="1:5" x14ac:dyDescent="0.3">
      <c r="A54" s="175">
        <v>45530</v>
      </c>
      <c r="B54" s="6"/>
      <c r="C54" s="6">
        <v>24050</v>
      </c>
      <c r="D54" s="6"/>
      <c r="E54" s="6">
        <v>24050</v>
      </c>
    </row>
    <row r="55" spans="1:5" x14ac:dyDescent="0.3">
      <c r="A55" s="175">
        <v>45531</v>
      </c>
      <c r="B55" s="6"/>
      <c r="C55" s="6">
        <v>193550</v>
      </c>
      <c r="D55" s="6"/>
      <c r="E55" s="6">
        <v>193550</v>
      </c>
    </row>
    <row r="56" spans="1:5" x14ac:dyDescent="0.3">
      <c r="A56" s="175">
        <v>45532</v>
      </c>
      <c r="B56" s="6"/>
      <c r="C56" s="6">
        <v>215705</v>
      </c>
      <c r="D56" s="6"/>
      <c r="E56" s="6">
        <v>215705</v>
      </c>
    </row>
    <row r="57" spans="1:5" x14ac:dyDescent="0.3">
      <c r="A57" s="175">
        <v>45533</v>
      </c>
      <c r="B57" s="6">
        <v>41921</v>
      </c>
      <c r="C57" s="6">
        <v>7228636.6299999999</v>
      </c>
      <c r="D57" s="6"/>
      <c r="E57" s="6">
        <v>7270557.6299999999</v>
      </c>
    </row>
    <row r="58" spans="1:5" x14ac:dyDescent="0.3">
      <c r="A58" s="175">
        <v>45589</v>
      </c>
      <c r="B58" s="6">
        <v>244817.66</v>
      </c>
      <c r="C58" s="6"/>
      <c r="D58" s="6"/>
      <c r="E58" s="6">
        <v>244817.66</v>
      </c>
    </row>
    <row r="59" spans="1:5" x14ac:dyDescent="0.3">
      <c r="A59" s="175">
        <v>45720</v>
      </c>
      <c r="B59" s="6"/>
      <c r="C59" s="6">
        <v>1409137.22</v>
      </c>
      <c r="D59" s="6"/>
      <c r="E59" s="6">
        <v>1409137.22</v>
      </c>
    </row>
    <row r="60" spans="1:5" x14ac:dyDescent="0.3">
      <c r="A60" s="175">
        <v>45721</v>
      </c>
      <c r="B60" s="6"/>
      <c r="C60" s="6">
        <v>2321850.62</v>
      </c>
      <c r="D60" s="6"/>
      <c r="E60" s="6">
        <v>2321850.62</v>
      </c>
    </row>
    <row r="61" spans="1:5" x14ac:dyDescent="0.3">
      <c r="A61" s="175">
        <v>45722</v>
      </c>
      <c r="B61" s="6"/>
      <c r="C61" s="6">
        <v>126491.25</v>
      </c>
      <c r="D61" s="6"/>
      <c r="E61" s="6">
        <v>126491.25</v>
      </c>
    </row>
    <row r="62" spans="1:5" x14ac:dyDescent="0.3">
      <c r="A62" s="175">
        <v>45723</v>
      </c>
      <c r="B62" s="6"/>
      <c r="C62" s="6">
        <v>76962.31</v>
      </c>
      <c r="D62" s="6"/>
      <c r="E62" s="6">
        <v>76962.31</v>
      </c>
    </row>
    <row r="63" spans="1:5" x14ac:dyDescent="0.3">
      <c r="A63" s="175">
        <v>45726</v>
      </c>
      <c r="B63" s="6"/>
      <c r="C63" s="6">
        <v>713711.1100000001</v>
      </c>
      <c r="D63" s="6"/>
      <c r="E63" s="6">
        <v>713711.1100000001</v>
      </c>
    </row>
    <row r="64" spans="1:5" x14ac:dyDescent="0.3">
      <c r="A64" s="175">
        <v>45727</v>
      </c>
      <c r="B64" s="6"/>
      <c r="C64" s="6">
        <v>72132.149999999994</v>
      </c>
      <c r="D64" s="6"/>
      <c r="E64" s="6">
        <v>72132.149999999994</v>
      </c>
    </row>
    <row r="65" spans="1:5" x14ac:dyDescent="0.3">
      <c r="A65" s="175">
        <v>45729</v>
      </c>
      <c r="B65" s="6"/>
      <c r="C65" s="6">
        <v>611078.46</v>
      </c>
      <c r="D65" s="6"/>
      <c r="E65" s="6">
        <v>611078.46</v>
      </c>
    </row>
    <row r="66" spans="1:5" x14ac:dyDescent="0.3">
      <c r="A66" s="175">
        <v>45730</v>
      </c>
      <c r="B66" s="6"/>
      <c r="C66" s="6">
        <v>2956984.0900000003</v>
      </c>
      <c r="D66" s="6"/>
      <c r="E66" s="6">
        <v>2956984.0900000003</v>
      </c>
    </row>
    <row r="67" spans="1:5" x14ac:dyDescent="0.3">
      <c r="A67" s="175">
        <v>45734</v>
      </c>
      <c r="B67" s="6"/>
      <c r="C67" s="6">
        <v>-47669.129999999946</v>
      </c>
      <c r="D67" s="6"/>
      <c r="E67" s="6">
        <v>-47669.129999999946</v>
      </c>
    </row>
    <row r="68" spans="1:5" x14ac:dyDescent="0.3">
      <c r="A68" s="175">
        <v>45736</v>
      </c>
      <c r="B68" s="6"/>
      <c r="C68" s="6">
        <v>1403048.9100000001</v>
      </c>
      <c r="D68" s="6"/>
      <c r="E68" s="6">
        <v>1403048.9100000001</v>
      </c>
    </row>
    <row r="69" spans="1:5" x14ac:dyDescent="0.3">
      <c r="A69" s="175">
        <v>45737</v>
      </c>
      <c r="B69" s="6"/>
      <c r="C69" s="6">
        <v>1361202.4100000001</v>
      </c>
      <c r="D69" s="6"/>
      <c r="E69" s="6">
        <v>1361202.4100000001</v>
      </c>
    </row>
    <row r="70" spans="1:5" x14ac:dyDescent="0.3">
      <c r="A70" s="175">
        <v>45740</v>
      </c>
      <c r="B70" s="6"/>
      <c r="C70" s="6">
        <v>857991.31</v>
      </c>
      <c r="D70" s="6"/>
      <c r="E70" s="6">
        <v>857991.31</v>
      </c>
    </row>
    <row r="71" spans="1:5" x14ac:dyDescent="0.3">
      <c r="A71" s="175">
        <v>45741</v>
      </c>
      <c r="B71" s="6"/>
      <c r="C71" s="6">
        <v>483585.6</v>
      </c>
      <c r="D71" s="6"/>
      <c r="E71" s="6">
        <v>483585.6</v>
      </c>
    </row>
    <row r="72" spans="1:5" x14ac:dyDescent="0.3">
      <c r="A72" s="175">
        <v>45742</v>
      </c>
      <c r="B72" s="6"/>
      <c r="C72" s="6">
        <v>340151.85</v>
      </c>
      <c r="D72" s="6"/>
      <c r="E72" s="6">
        <v>340151.85</v>
      </c>
    </row>
    <row r="73" spans="1:5" x14ac:dyDescent="0.3">
      <c r="A73" s="175">
        <v>45743</v>
      </c>
      <c r="B73" s="6"/>
      <c r="C73" s="6">
        <v>871943</v>
      </c>
      <c r="D73" s="6"/>
      <c r="E73" s="6">
        <v>871943</v>
      </c>
    </row>
    <row r="74" spans="1:5" x14ac:dyDescent="0.3">
      <c r="A74" s="175">
        <v>45744</v>
      </c>
      <c r="B74" s="6"/>
      <c r="C74" s="6">
        <v>3244411.62</v>
      </c>
      <c r="D74" s="6"/>
      <c r="E74" s="6">
        <v>3244411.62</v>
      </c>
    </row>
    <row r="75" spans="1:5" x14ac:dyDescent="0.3">
      <c r="A75" s="175">
        <v>45811</v>
      </c>
      <c r="B75" s="6">
        <v>563645.59</v>
      </c>
      <c r="C75" s="6"/>
      <c r="D75" s="6"/>
      <c r="E75" s="6">
        <v>563645.59</v>
      </c>
    </row>
    <row r="76" spans="1:5" x14ac:dyDescent="0.3">
      <c r="A76" s="175">
        <v>45812</v>
      </c>
      <c r="B76" s="6">
        <v>34289.1</v>
      </c>
      <c r="C76" s="6"/>
      <c r="D76" s="6"/>
      <c r="E76" s="6">
        <v>34289.1</v>
      </c>
    </row>
    <row r="77" spans="1:5" x14ac:dyDescent="0.3">
      <c r="A77" s="175">
        <v>45819</v>
      </c>
      <c r="B77" s="6">
        <v>54855.9</v>
      </c>
      <c r="C77" s="6"/>
      <c r="D77" s="6"/>
      <c r="E77" s="6">
        <v>54855.9</v>
      </c>
    </row>
    <row r="78" spans="1:5" x14ac:dyDescent="0.3">
      <c r="A78" s="175">
        <v>45820</v>
      </c>
      <c r="B78" s="6">
        <v>83727.509999999995</v>
      </c>
      <c r="C78" s="6"/>
      <c r="D78" s="6"/>
      <c r="E78" s="6">
        <v>83727.509999999995</v>
      </c>
    </row>
    <row r="79" spans="1:5" x14ac:dyDescent="0.3">
      <c r="A79" s="175">
        <v>45821</v>
      </c>
      <c r="B79" s="6">
        <v>121806.09</v>
      </c>
      <c r="C79" s="6"/>
      <c r="D79" s="6"/>
      <c r="E79" s="6">
        <v>121806.09</v>
      </c>
    </row>
    <row r="80" spans="1:5" x14ac:dyDescent="0.3">
      <c r="A80" s="175">
        <v>45824</v>
      </c>
      <c r="B80" s="6">
        <v>51766.2</v>
      </c>
      <c r="C80" s="6"/>
      <c r="D80" s="6"/>
      <c r="E80" s="6">
        <v>51766.2</v>
      </c>
    </row>
    <row r="81" spans="1:5" x14ac:dyDescent="0.3">
      <c r="A81" s="175">
        <v>45825</v>
      </c>
      <c r="B81" s="6">
        <v>632977.44000000006</v>
      </c>
      <c r="C81" s="6"/>
      <c r="D81" s="6"/>
      <c r="E81" s="6">
        <v>632977.44000000006</v>
      </c>
    </row>
    <row r="82" spans="1:5" x14ac:dyDescent="0.3">
      <c r="A82" s="175">
        <v>45826</v>
      </c>
      <c r="B82" s="6">
        <v>68442.28</v>
      </c>
      <c r="C82" s="6"/>
      <c r="D82" s="6"/>
      <c r="E82" s="6">
        <v>68442.28</v>
      </c>
    </row>
    <row r="83" spans="1:5" x14ac:dyDescent="0.3">
      <c r="A83" s="175">
        <v>45827</v>
      </c>
      <c r="B83" s="6">
        <v>1219298.75</v>
      </c>
      <c r="C83" s="6"/>
      <c r="D83" s="6"/>
      <c r="E83" s="6">
        <v>1219298.75</v>
      </c>
    </row>
    <row r="84" spans="1:5" x14ac:dyDescent="0.3">
      <c r="A84" s="175">
        <v>45828</v>
      </c>
      <c r="B84" s="6">
        <v>140513.24</v>
      </c>
      <c r="C84" s="6"/>
      <c r="D84" s="6"/>
      <c r="E84" s="6">
        <v>140513.24</v>
      </c>
    </row>
    <row r="85" spans="1:5" x14ac:dyDescent="0.3">
      <c r="A85" s="175">
        <v>45930</v>
      </c>
      <c r="B85" s="6"/>
      <c r="C85" s="6">
        <v>3642857.69</v>
      </c>
      <c r="D85" s="6"/>
      <c r="E85" s="6">
        <v>3642857.69</v>
      </c>
    </row>
    <row r="86" spans="1:5" x14ac:dyDescent="0.3">
      <c r="A86" s="175">
        <v>45951</v>
      </c>
      <c r="B86" s="6"/>
      <c r="C86" s="6">
        <v>54254.42</v>
      </c>
      <c r="D86" s="6"/>
      <c r="E86" s="6">
        <v>54254.42</v>
      </c>
    </row>
    <row r="87" spans="1:5" x14ac:dyDescent="0.3">
      <c r="A87" s="175">
        <v>45952</v>
      </c>
      <c r="B87" s="6"/>
      <c r="C87" s="6">
        <v>576251.24</v>
      </c>
      <c r="D87" s="6"/>
      <c r="E87" s="6">
        <v>576251.24</v>
      </c>
    </row>
    <row r="88" spans="1:5" x14ac:dyDescent="0.3">
      <c r="A88" s="175">
        <v>45953</v>
      </c>
      <c r="B88" s="6"/>
      <c r="C88" s="6">
        <v>125000</v>
      </c>
      <c r="D88" s="6"/>
      <c r="E88" s="6">
        <v>125000</v>
      </c>
    </row>
    <row r="89" spans="1:5" x14ac:dyDescent="0.3">
      <c r="A89" s="175">
        <v>45954</v>
      </c>
      <c r="B89" s="6"/>
      <c r="C89" s="6">
        <v>1255762.8</v>
      </c>
      <c r="D89" s="6"/>
      <c r="E89" s="6">
        <v>1255762.8</v>
      </c>
    </row>
    <row r="90" spans="1:5" x14ac:dyDescent="0.3">
      <c r="A90" s="175">
        <v>45959</v>
      </c>
      <c r="B90" s="6"/>
      <c r="C90" s="6">
        <v>70000</v>
      </c>
      <c r="D90" s="6"/>
      <c r="E90" s="6">
        <v>70000</v>
      </c>
    </row>
    <row r="91" spans="1:5" x14ac:dyDescent="0.3">
      <c r="A91" s="175">
        <v>45960</v>
      </c>
      <c r="B91" s="6"/>
      <c r="C91" s="6">
        <v>2212425</v>
      </c>
      <c r="D91" s="6"/>
      <c r="E91" s="6">
        <v>2212425</v>
      </c>
    </row>
    <row r="92" spans="1:5" x14ac:dyDescent="0.3">
      <c r="A92" s="175">
        <v>46082</v>
      </c>
      <c r="B92" s="6"/>
      <c r="C92" s="6"/>
      <c r="D92" s="6">
        <v>-98780.6</v>
      </c>
      <c r="E92" s="6">
        <v>-98780.6</v>
      </c>
    </row>
    <row r="93" spans="1:5" x14ac:dyDescent="0.3">
      <c r="A93" s="175">
        <v>46083</v>
      </c>
      <c r="B93" s="6"/>
      <c r="C93" s="6"/>
      <c r="D93" s="6">
        <v>159780.6</v>
      </c>
      <c r="E93" s="6">
        <v>159780.6</v>
      </c>
    </row>
    <row r="94" spans="1:5" x14ac:dyDescent="0.3">
      <c r="A94" s="175">
        <v>46084</v>
      </c>
      <c r="B94" s="6"/>
      <c r="C94" s="6"/>
      <c r="D94" s="6">
        <v>1599405.67</v>
      </c>
      <c r="E94" s="6">
        <v>1599405.67</v>
      </c>
    </row>
    <row r="95" spans="1:5" x14ac:dyDescent="0.3">
      <c r="A95" s="175">
        <v>46085</v>
      </c>
      <c r="B95" s="6"/>
      <c r="C95" s="6"/>
      <c r="D95" s="6">
        <v>796693.5</v>
      </c>
      <c r="E95" s="6">
        <v>796693.5</v>
      </c>
    </row>
    <row r="96" spans="1:5" x14ac:dyDescent="0.3">
      <c r="A96" s="175">
        <v>46086</v>
      </c>
      <c r="B96" s="6"/>
      <c r="C96" s="6"/>
      <c r="D96" s="6">
        <v>41750</v>
      </c>
      <c r="E96" s="6">
        <v>41750</v>
      </c>
    </row>
    <row r="97" spans="1:5" x14ac:dyDescent="0.3">
      <c r="A97" s="175">
        <v>46087</v>
      </c>
      <c r="B97" s="6"/>
      <c r="C97" s="6"/>
      <c r="D97" s="6">
        <v>25942.5</v>
      </c>
      <c r="E97" s="6">
        <v>25942.5</v>
      </c>
    </row>
    <row r="98" spans="1:5" x14ac:dyDescent="0.3">
      <c r="A98" s="175">
        <v>46092</v>
      </c>
      <c r="B98" s="6"/>
      <c r="C98" s="6"/>
      <c r="D98" s="6">
        <v>244538</v>
      </c>
      <c r="E98" s="6">
        <v>244538</v>
      </c>
    </row>
    <row r="99" spans="1:5" x14ac:dyDescent="0.3">
      <c r="A99" s="175">
        <v>46093</v>
      </c>
      <c r="B99" s="6"/>
      <c r="C99" s="6"/>
      <c r="D99" s="6">
        <v>217821.5</v>
      </c>
      <c r="E99" s="6">
        <v>217821.5</v>
      </c>
    </row>
    <row r="100" spans="1:5" x14ac:dyDescent="0.3">
      <c r="A100" s="175">
        <v>46094</v>
      </c>
      <c r="B100" s="6"/>
      <c r="C100" s="6"/>
      <c r="D100" s="6">
        <v>39480</v>
      </c>
      <c r="E100" s="6">
        <v>39480</v>
      </c>
    </row>
    <row r="101" spans="1:5" x14ac:dyDescent="0.3">
      <c r="A101" s="175">
        <v>46097</v>
      </c>
      <c r="B101" s="6"/>
      <c r="C101" s="6"/>
      <c r="D101" s="6">
        <v>719965.5</v>
      </c>
      <c r="E101" s="6">
        <v>719965.5</v>
      </c>
    </row>
    <row r="102" spans="1:5" x14ac:dyDescent="0.3">
      <c r="A102" s="175">
        <v>46098</v>
      </c>
      <c r="B102" s="6"/>
      <c r="C102" s="6"/>
      <c r="D102" s="6">
        <v>109775</v>
      </c>
      <c r="E102" s="6">
        <v>109775</v>
      </c>
    </row>
    <row r="103" spans="1:5" x14ac:dyDescent="0.3">
      <c r="A103" s="175">
        <v>46099</v>
      </c>
      <c r="B103" s="6"/>
      <c r="C103" s="6"/>
      <c r="D103" s="6">
        <v>916045</v>
      </c>
      <c r="E103" s="6">
        <v>916045</v>
      </c>
    </row>
    <row r="104" spans="1:5" x14ac:dyDescent="0.3">
      <c r="A104" s="175">
        <v>46104</v>
      </c>
      <c r="B104" s="6"/>
      <c r="C104" s="6"/>
      <c r="D104" s="6">
        <v>1070034.58</v>
      </c>
      <c r="E104" s="6">
        <v>1070034.58</v>
      </c>
    </row>
    <row r="105" spans="1:5" x14ac:dyDescent="0.3">
      <c r="A105" s="175">
        <v>46101</v>
      </c>
      <c r="B105" s="6"/>
      <c r="C105" s="6"/>
      <c r="D105" s="6">
        <v>65805.81</v>
      </c>
      <c r="E105" s="6">
        <v>65805.81</v>
      </c>
    </row>
    <row r="106" spans="1:5" x14ac:dyDescent="0.3">
      <c r="A106" s="175">
        <v>46105</v>
      </c>
      <c r="B106" s="6"/>
      <c r="C106" s="6"/>
      <c r="D106" s="6">
        <v>7342966</v>
      </c>
      <c r="E106" s="6">
        <v>7342966</v>
      </c>
    </row>
    <row r="107" spans="1:5" x14ac:dyDescent="0.3">
      <c r="A107" s="175">
        <v>46106</v>
      </c>
      <c r="B107" s="6"/>
      <c r="C107" s="6"/>
      <c r="D107" s="6">
        <v>2560382.7800000003</v>
      </c>
      <c r="E107" s="6">
        <v>2560382.7800000003</v>
      </c>
    </row>
    <row r="108" spans="1:5" x14ac:dyDescent="0.3">
      <c r="A108" s="175">
        <v>46107</v>
      </c>
      <c r="B108" s="6"/>
      <c r="C108" s="6"/>
      <c r="D108" s="6">
        <v>6554706.9900000012</v>
      </c>
      <c r="E108" s="6">
        <v>6554706.9900000012</v>
      </c>
    </row>
    <row r="109" spans="1:5" x14ac:dyDescent="0.3">
      <c r="A109" s="175">
        <v>46108</v>
      </c>
      <c r="B109" s="6"/>
      <c r="C109" s="6"/>
      <c r="D109" s="6">
        <v>340128.27</v>
      </c>
      <c r="E109" s="6">
        <v>340128.27</v>
      </c>
    </row>
    <row r="110" spans="1:5" x14ac:dyDescent="0.3">
      <c r="A110" s="175">
        <v>46111</v>
      </c>
      <c r="B110" s="6"/>
      <c r="C110" s="6"/>
      <c r="D110" s="6">
        <v>3800734.97</v>
      </c>
      <c r="E110" s="6">
        <v>3800734.97</v>
      </c>
    </row>
    <row r="111" spans="1:5" x14ac:dyDescent="0.3">
      <c r="A111" s="175">
        <v>46112</v>
      </c>
      <c r="B111" s="6"/>
      <c r="C111" s="6"/>
      <c r="D111" s="6">
        <v>7795048.1300000008</v>
      </c>
      <c r="E111" s="6">
        <v>7795048.1300000008</v>
      </c>
    </row>
    <row r="112" spans="1:5" x14ac:dyDescent="0.3">
      <c r="A112" s="4">
        <v>4</v>
      </c>
      <c r="B112" s="6">
        <v>25999041.200001054</v>
      </c>
      <c r="C112" s="6">
        <v>19793299.369999982</v>
      </c>
      <c r="D112" s="6"/>
      <c r="E112" s="6">
        <v>45792340.570001036</v>
      </c>
    </row>
    <row r="113" spans="1:5" x14ac:dyDescent="0.3">
      <c r="A113" s="4">
        <v>5</v>
      </c>
      <c r="B113" s="6">
        <v>11085227.759999983</v>
      </c>
      <c r="C113" s="6">
        <v>38863671.140000015</v>
      </c>
      <c r="D113" s="6"/>
      <c r="E113" s="6">
        <v>49948898.899999999</v>
      </c>
    </row>
    <row r="114" spans="1:5" x14ac:dyDescent="0.3">
      <c r="A114" s="4">
        <v>6</v>
      </c>
      <c r="B114" s="6">
        <v>26520739.140002009</v>
      </c>
      <c r="C114" s="6">
        <v>20114312.43999999</v>
      </c>
      <c r="D114" s="6"/>
      <c r="E114" s="6">
        <v>46635051.580001995</v>
      </c>
    </row>
    <row r="115" spans="1:5" x14ac:dyDescent="0.3">
      <c r="A115" s="4">
        <v>7</v>
      </c>
      <c r="B115" s="6">
        <v>12099797.519998984</v>
      </c>
      <c r="C115" s="6">
        <v>26598632.925799996</v>
      </c>
      <c r="D115" s="6"/>
      <c r="E115" s="6">
        <v>38698430.445798978</v>
      </c>
    </row>
    <row r="116" spans="1:5" x14ac:dyDescent="0.3">
      <c r="A116" s="4">
        <v>8</v>
      </c>
      <c r="B116" s="6">
        <v>15227588.560000004</v>
      </c>
      <c r="C116" s="6">
        <v>34171147.691332996</v>
      </c>
      <c r="D116" s="6"/>
      <c r="E116" s="6">
        <v>49398736.251332998</v>
      </c>
    </row>
    <row r="117" spans="1:5" x14ac:dyDescent="0.3">
      <c r="A117" s="4">
        <v>9</v>
      </c>
      <c r="B117" s="6">
        <v>19357128.200000975</v>
      </c>
      <c r="C117" s="6">
        <v>41397769.448448025</v>
      </c>
      <c r="D117" s="6"/>
      <c r="E117" s="6">
        <v>60754897.648449004</v>
      </c>
    </row>
    <row r="118" spans="1:5" x14ac:dyDescent="0.3">
      <c r="A118" s="4">
        <v>10</v>
      </c>
      <c r="B118" s="6">
        <v>10735473.91</v>
      </c>
      <c r="C118" s="6">
        <v>26815889.643192004</v>
      </c>
      <c r="D118" s="6"/>
      <c r="E118" s="6">
        <v>37551363.553192005</v>
      </c>
    </row>
    <row r="119" spans="1:5" x14ac:dyDescent="0.3">
      <c r="A119" s="4">
        <v>11</v>
      </c>
      <c r="B119" s="6">
        <v>22044771.089999951</v>
      </c>
      <c r="C119" s="6">
        <v>39787116.11080002</v>
      </c>
      <c r="D119" s="6"/>
      <c r="E119" s="6">
        <v>61831887.200799972</v>
      </c>
    </row>
    <row r="120" spans="1:5" x14ac:dyDescent="0.3">
      <c r="A120" s="4">
        <v>12</v>
      </c>
      <c r="B120" s="6">
        <v>39233109.349999085</v>
      </c>
      <c r="C120" s="6">
        <v>70008495.319699988</v>
      </c>
      <c r="D120" s="6"/>
      <c r="E120" s="6">
        <v>109241604.66969907</v>
      </c>
    </row>
    <row r="121" spans="1:5" x14ac:dyDescent="0.3">
      <c r="A121" s="4" t="s">
        <v>0</v>
      </c>
      <c r="B121" s="6">
        <v>230505337.26000208</v>
      </c>
      <c r="C121" s="6">
        <v>385013381.85927302</v>
      </c>
      <c r="D121" s="6">
        <v>102332477.72999996</v>
      </c>
      <c r="E121" s="6">
        <v>717851196.84927511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57322-1B9C-4548-8CCB-EE05661F4CDC}">
  <dimension ref="B1:S23"/>
  <sheetViews>
    <sheetView workbookViewId="0">
      <selection activeCell="G13" sqref="G13"/>
    </sheetView>
  </sheetViews>
  <sheetFormatPr defaultRowHeight="14.4" x14ac:dyDescent="0.3"/>
  <cols>
    <col min="1" max="1" width="2.88671875" customWidth="1"/>
    <col min="2" max="2" width="17.44140625" bestFit="1" customWidth="1"/>
    <col min="3" max="5" width="9.88671875" bestFit="1" customWidth="1"/>
    <col min="6" max="6" width="10.77734375" bestFit="1" customWidth="1"/>
    <col min="7" max="7" width="11.21875" customWidth="1"/>
    <col min="8" max="8" width="10.5546875" customWidth="1"/>
    <col min="9" max="9" width="10.21875" bestFit="1" customWidth="1"/>
    <col min="10" max="10" width="18.21875" customWidth="1"/>
    <col min="11" max="11" width="14.88671875" customWidth="1"/>
    <col min="12" max="12" width="13.5546875" bestFit="1" customWidth="1"/>
    <col min="13" max="13" width="10.77734375" bestFit="1" customWidth="1"/>
    <col min="14" max="14" width="11.44140625" hidden="1" customWidth="1"/>
    <col min="15" max="15" width="14.5546875" bestFit="1" customWidth="1"/>
    <col min="16" max="16" width="13.109375" bestFit="1" customWidth="1"/>
    <col min="17" max="17" width="11.21875" bestFit="1" customWidth="1"/>
    <col min="18" max="18" width="12.21875" bestFit="1" customWidth="1"/>
  </cols>
  <sheetData>
    <row r="1" spans="2:19" x14ac:dyDescent="0.3">
      <c r="B1" t="s">
        <v>20</v>
      </c>
      <c r="I1" s="21"/>
    </row>
    <row r="2" spans="2:19" x14ac:dyDescent="0.3">
      <c r="B2" s="181" t="s">
        <v>1</v>
      </c>
      <c r="C2" s="182">
        <v>2026</v>
      </c>
      <c r="D2" s="3"/>
      <c r="E2" s="3"/>
      <c r="F2" s="3"/>
      <c r="G2" s="3"/>
      <c r="H2" s="3"/>
      <c r="I2" s="88"/>
      <c r="J2" s="88"/>
      <c r="K2" s="88"/>
      <c r="L2" s="88"/>
      <c r="M2" s="88"/>
      <c r="N2" s="88"/>
      <c r="O2" s="88"/>
      <c r="P2" s="3"/>
      <c r="Q2" s="3"/>
      <c r="R2" s="3"/>
      <c r="S2" s="3"/>
    </row>
    <row r="3" spans="2:19" x14ac:dyDescent="0.3">
      <c r="B3" s="3"/>
      <c r="C3" s="3"/>
      <c r="D3" s="3"/>
      <c r="E3" s="3"/>
      <c r="F3" s="3"/>
      <c r="G3" s="3"/>
      <c r="H3" s="3"/>
      <c r="I3" s="88"/>
      <c r="J3" s="165" t="s">
        <v>138</v>
      </c>
      <c r="K3" s="166"/>
      <c r="L3" s="166"/>
      <c r="M3" s="166"/>
      <c r="N3" s="166"/>
      <c r="O3" s="166"/>
      <c r="P3" s="166"/>
      <c r="Q3" s="3"/>
      <c r="R3" s="3"/>
      <c r="S3" s="3"/>
    </row>
    <row r="4" spans="2:19" ht="15" customHeight="1" x14ac:dyDescent="0.3">
      <c r="B4" s="181" t="s">
        <v>129</v>
      </c>
      <c r="C4" s="181" t="s">
        <v>11</v>
      </c>
      <c r="D4" s="183"/>
      <c r="E4" s="183"/>
      <c r="F4" s="183"/>
      <c r="G4" s="3"/>
      <c r="I4" s="21"/>
      <c r="J4" s="148"/>
      <c r="K4" s="148"/>
      <c r="L4" s="148"/>
      <c r="M4" s="148"/>
      <c r="N4" s="148"/>
      <c r="O4" s="148"/>
      <c r="P4" s="148"/>
      <c r="S4" s="3"/>
    </row>
    <row r="5" spans="2:19" ht="25.2" customHeight="1" x14ac:dyDescent="0.3">
      <c r="B5" s="181" t="s">
        <v>11</v>
      </c>
      <c r="C5" s="183">
        <v>1</v>
      </c>
      <c r="D5" s="183">
        <v>2</v>
      </c>
      <c r="E5" s="183">
        <v>3</v>
      </c>
      <c r="F5" s="184" t="s">
        <v>39</v>
      </c>
      <c r="G5" s="9"/>
      <c r="I5" s="21"/>
      <c r="J5" s="149"/>
      <c r="K5" s="150" t="s">
        <v>133</v>
      </c>
      <c r="L5" s="150" t="s">
        <v>135</v>
      </c>
      <c r="M5" s="150" t="s">
        <v>134</v>
      </c>
      <c r="N5" s="151" t="s">
        <v>89</v>
      </c>
      <c r="O5" s="150" t="s">
        <v>137</v>
      </c>
      <c r="P5" s="150" t="s">
        <v>136</v>
      </c>
      <c r="S5" s="3"/>
    </row>
    <row r="6" spans="2:19" ht="21.6" customHeight="1" x14ac:dyDescent="0.3">
      <c r="B6" s="182" t="s">
        <v>16</v>
      </c>
      <c r="C6" s="185">
        <v>23508177.360000003</v>
      </c>
      <c r="D6" s="185">
        <v>30000936.170000002</v>
      </c>
      <c r="E6" s="185">
        <v>29505190.830000013</v>
      </c>
      <c r="F6" s="186">
        <v>83014304.359999999</v>
      </c>
      <c r="G6" s="11"/>
      <c r="I6" s="21"/>
      <c r="J6" s="156" t="s">
        <v>16</v>
      </c>
      <c r="K6" s="157">
        <f>SUM(K7:K12)</f>
        <v>29505190.830000013</v>
      </c>
      <c r="L6" s="158">
        <f>SUM(L7:L12)</f>
        <v>83014304.360000014</v>
      </c>
      <c r="M6" s="159">
        <f t="shared" ref="M6:M22" si="0">L6/$L$22</f>
        <v>0.81122148316421894</v>
      </c>
      <c r="N6" s="160">
        <f t="shared" ref="N6:N12" si="1">L6/$L$6</f>
        <v>1</v>
      </c>
      <c r="O6" s="158">
        <v>119414436</v>
      </c>
      <c r="P6" s="167">
        <f>L6/O6</f>
        <v>0.69517813038952858</v>
      </c>
      <c r="S6" s="5"/>
    </row>
    <row r="7" spans="2:19" x14ac:dyDescent="0.3">
      <c r="B7" s="187" t="s">
        <v>15</v>
      </c>
      <c r="C7" s="185">
        <v>17845828.790000003</v>
      </c>
      <c r="D7" s="185">
        <v>18804285.300000001</v>
      </c>
      <c r="E7" s="185">
        <v>23282625.110000011</v>
      </c>
      <c r="F7" s="186">
        <v>59932739.200000018</v>
      </c>
      <c r="G7" s="11"/>
      <c r="I7" s="21"/>
      <c r="J7" s="155" t="s">
        <v>15</v>
      </c>
      <c r="K7" s="152">
        <f>GETPIVOTDATA("Net Satış",$B$4,"Ay",3,"Ana Ürün","Enroute","Yenileme / Yeni Satış","Yenileme")</f>
        <v>23282625.110000011</v>
      </c>
      <c r="L7" s="152">
        <f>GETPIVOTDATA("Net Satış",$B$4,"Ana Ürün","Enroute","Yenileme / Yeni Satış","Yenileme")</f>
        <v>59932739.200000018</v>
      </c>
      <c r="M7" s="153">
        <f t="shared" si="0"/>
        <v>0.58566684330785046</v>
      </c>
      <c r="N7" s="154">
        <f t="shared" si="1"/>
        <v>0.72195677193288965</v>
      </c>
      <c r="O7" s="152"/>
      <c r="P7" s="152"/>
      <c r="S7" s="5"/>
    </row>
    <row r="8" spans="2:19" x14ac:dyDescent="0.3">
      <c r="B8" s="187" t="s">
        <v>24</v>
      </c>
      <c r="C8" s="185">
        <v>2606107.6399999997</v>
      </c>
      <c r="D8" s="185">
        <v>6976911.2699999986</v>
      </c>
      <c r="E8" s="185">
        <v>996830.42</v>
      </c>
      <c r="F8" s="186">
        <v>10579849.329999998</v>
      </c>
      <c r="G8" s="11"/>
      <c r="I8" s="21"/>
      <c r="J8" s="155" t="s">
        <v>14</v>
      </c>
      <c r="K8" s="152">
        <f>GETPIVOTDATA("Net Satış",$B$4,"Ay",3,"Ana Ürün","Stokbar","Yenileme / Yeni Satış","Yenileme")</f>
        <v>706800</v>
      </c>
      <c r="L8" s="152">
        <f>GETPIVOTDATA("Net Satış",$B$4,"Ana Ürün","Stokbar","Yenileme / Yeni Satış","Yenileme")</f>
        <v>4163695.63</v>
      </c>
      <c r="M8" s="153">
        <f t="shared" si="0"/>
        <v>4.068791963569706E-2</v>
      </c>
      <c r="N8" s="154">
        <f t="shared" si="1"/>
        <v>5.0156363558064743E-2</v>
      </c>
      <c r="O8" s="152"/>
      <c r="P8" s="152"/>
      <c r="S8" s="5"/>
    </row>
    <row r="9" spans="2:19" x14ac:dyDescent="0.3">
      <c r="B9" s="187" t="s">
        <v>33</v>
      </c>
      <c r="C9" s="185">
        <v>580139.54999999993</v>
      </c>
      <c r="D9" s="185">
        <v>1727626.9699999995</v>
      </c>
      <c r="E9" s="185">
        <v>3979145.3</v>
      </c>
      <c r="F9" s="186">
        <v>6286911.8199999994</v>
      </c>
      <c r="G9" s="11"/>
      <c r="I9" s="21"/>
      <c r="J9" s="155" t="s">
        <v>24</v>
      </c>
      <c r="K9" s="152">
        <f>GETPIVOTDATA("Net Satış",$B$4,"Ay",3,"Ana Ürün","Hosting","Yenileme / Yeni Satış","Yenileme")</f>
        <v>996830.42</v>
      </c>
      <c r="L9" s="152">
        <f>GETPIVOTDATA("Net Satış",$B$4,"Ana Ürün","Hosting","Yenileme / Yeni Satış","Yenileme")</f>
        <v>10579849.329999998</v>
      </c>
      <c r="M9" s="153">
        <f t="shared" si="0"/>
        <v>0.10338701421766108</v>
      </c>
      <c r="N9" s="154">
        <f t="shared" si="1"/>
        <v>0.12744609994103426</v>
      </c>
      <c r="O9" s="152"/>
      <c r="P9" s="152"/>
      <c r="S9" s="5"/>
    </row>
    <row r="10" spans="2:19" x14ac:dyDescent="0.3">
      <c r="B10" s="187" t="s">
        <v>14</v>
      </c>
      <c r="C10" s="185">
        <v>2180301.38</v>
      </c>
      <c r="D10" s="185">
        <v>1276594.25</v>
      </c>
      <c r="E10" s="185">
        <v>706800</v>
      </c>
      <c r="F10" s="186">
        <v>4163695.63</v>
      </c>
      <c r="G10" s="11"/>
      <c r="I10" s="21"/>
      <c r="J10" s="155" t="s">
        <v>33</v>
      </c>
      <c r="K10" s="152">
        <f>GETPIVOTDATA("Net Satış",$B$4,"Ay",3,"Ana Ürün","Quest","Yenileme / Yeni Satış","Yenileme")</f>
        <v>3979145.3</v>
      </c>
      <c r="L10" s="152">
        <f>GETPIVOTDATA("Net Satış",$B$4,"Ana Ürün","Quest","Yenileme / Yeni Satış","Yenileme")</f>
        <v>6286911.8199999994</v>
      </c>
      <c r="M10" s="153">
        <f t="shared" si="0"/>
        <v>6.1436134054994297E-2</v>
      </c>
      <c r="N10" s="154">
        <f t="shared" si="1"/>
        <v>7.5732873610988335E-2</v>
      </c>
      <c r="O10" s="152"/>
      <c r="P10" s="152"/>
      <c r="S10" s="3"/>
    </row>
    <row r="11" spans="2:19" x14ac:dyDescent="0.3">
      <c r="B11" s="187" t="s">
        <v>35</v>
      </c>
      <c r="C11" s="185">
        <v>295800</v>
      </c>
      <c r="D11" s="185">
        <v>491264.28</v>
      </c>
      <c r="E11" s="185">
        <v>539790</v>
      </c>
      <c r="F11" s="186">
        <v>1326854.28</v>
      </c>
      <c r="G11" s="11"/>
      <c r="I11" s="21"/>
      <c r="J11" s="155" t="s">
        <v>35</v>
      </c>
      <c r="K11" s="152">
        <f>GETPIVOTDATA("Net Satış",$B$4,"Ay",3,"Ana Ürün","Varuna","Yenileme / Yeni Satış","Yenileme")</f>
        <v>539790</v>
      </c>
      <c r="L11" s="152">
        <f>GETPIVOTDATA("Net Satış",$B$4,"Ana Ürün","Varuna","Yenileme / Yeni Satış","Yenileme")</f>
        <v>1326854.28</v>
      </c>
      <c r="M11" s="153">
        <f t="shared" si="0"/>
        <v>1.2966111145093641E-2</v>
      </c>
      <c r="N11" s="154">
        <f t="shared" si="1"/>
        <v>1.5983441531304782E-2</v>
      </c>
      <c r="O11" s="152"/>
      <c r="P11" s="152"/>
      <c r="S11" s="3"/>
    </row>
    <row r="12" spans="2:19" x14ac:dyDescent="0.3">
      <c r="B12" s="187" t="s">
        <v>34</v>
      </c>
      <c r="C12" s="185"/>
      <c r="D12" s="185">
        <v>724254.1</v>
      </c>
      <c r="E12" s="185"/>
      <c r="F12" s="186">
        <v>724254.1</v>
      </c>
      <c r="G12" s="11"/>
      <c r="I12" s="21"/>
      <c r="J12" s="155" t="s">
        <v>34</v>
      </c>
      <c r="K12" s="152">
        <f>GETPIVOTDATA("Net Satış",$B$4,"Ay",3,"Ana Ürün","ServiceCore","Yenileme / Yeni Satış","Yenileme")</f>
        <v>0</v>
      </c>
      <c r="L12" s="152">
        <f>GETPIVOTDATA("Net Satış",$B$4,"Ana Ürün","ServiceCore","Yenileme / Yeni Satış","Yenileme")</f>
        <v>724254.1</v>
      </c>
      <c r="M12" s="153">
        <f t="shared" si="0"/>
        <v>7.0774608029223552E-3</v>
      </c>
      <c r="N12" s="154">
        <f t="shared" si="1"/>
        <v>8.7244494257182233E-3</v>
      </c>
      <c r="O12" s="152"/>
      <c r="P12" s="152"/>
      <c r="Q12" s="7"/>
    </row>
    <row r="13" spans="2:19" ht="24.6" customHeight="1" x14ac:dyDescent="0.3">
      <c r="B13" s="182" t="s">
        <v>12</v>
      </c>
      <c r="C13" s="185">
        <v>6649443.0199999996</v>
      </c>
      <c r="D13" s="185">
        <v>7871696.9800000004</v>
      </c>
      <c r="E13" s="185">
        <v>4797033.37</v>
      </c>
      <c r="F13" s="186">
        <v>19318173.370000001</v>
      </c>
      <c r="G13" s="11"/>
      <c r="I13" s="21"/>
      <c r="J13" s="156" t="s">
        <v>12</v>
      </c>
      <c r="K13" s="157">
        <f>SUM(K14:K21)</f>
        <v>4797033.37</v>
      </c>
      <c r="L13" s="158">
        <f>SUM(L14:L21)</f>
        <v>19318173.370000001</v>
      </c>
      <c r="M13" s="159">
        <f t="shared" si="0"/>
        <v>0.18877851683578109</v>
      </c>
      <c r="N13" s="160">
        <f>L13/$L$13</f>
        <v>1</v>
      </c>
      <c r="O13" s="158">
        <v>12807830</v>
      </c>
      <c r="P13" s="167">
        <f>L13/O13</f>
        <v>1.5083096332477868</v>
      </c>
      <c r="Q13" s="7"/>
    </row>
    <row r="14" spans="2:19" x14ac:dyDescent="0.3">
      <c r="B14" s="187" t="s">
        <v>15</v>
      </c>
      <c r="C14" s="185">
        <v>3435585.2699999996</v>
      </c>
      <c r="D14" s="185">
        <v>6285116.3900000006</v>
      </c>
      <c r="E14" s="185">
        <v>1150255.71</v>
      </c>
      <c r="F14" s="186">
        <v>10870957.370000001</v>
      </c>
      <c r="G14" s="11"/>
      <c r="I14" s="21"/>
      <c r="J14" s="155" t="s">
        <v>15</v>
      </c>
      <c r="K14" s="152">
        <f>GETPIVOTDATA("Net Satış",$B$4,"Ay",3,"Ana Ürün","Enroute","Yenileme / Yeni Satış","Yeni Satış")</f>
        <v>1150255.71</v>
      </c>
      <c r="L14" s="152">
        <f>GETPIVOTDATA("Net Satış",$B$4,"Ana Ürün","Enroute","Yenileme / Yeni Satış","Yeni Satış")</f>
        <v>10870957.370000001</v>
      </c>
      <c r="M14" s="153">
        <f t="shared" si="0"/>
        <v>0.10623174197621374</v>
      </c>
      <c r="N14" s="154">
        <f t="shared" ref="N14:N21" si="2">L14/$L$13</f>
        <v>0.56273215701034995</v>
      </c>
      <c r="O14" s="152"/>
      <c r="P14" s="152"/>
      <c r="Q14" s="7"/>
    </row>
    <row r="15" spans="2:19" x14ac:dyDescent="0.3">
      <c r="B15" s="187" t="s">
        <v>32</v>
      </c>
      <c r="C15" s="185">
        <v>1590303</v>
      </c>
      <c r="D15" s="185">
        <v>996099</v>
      </c>
      <c r="E15" s="185">
        <v>1422740.5</v>
      </c>
      <c r="F15" s="186">
        <v>4009142.5</v>
      </c>
      <c r="G15" s="11"/>
      <c r="I15" s="21"/>
      <c r="J15" s="155" t="s">
        <v>32</v>
      </c>
      <c r="K15" s="152">
        <f>GETPIVOTDATA("Net Satış",$B$4,"Ay",3,"Ana Ürün","E-Dönüşüm","Yenileme / Yeni Satış","Yeni Satış")</f>
        <v>1422740.5</v>
      </c>
      <c r="L15" s="152">
        <f>F15</f>
        <v>4009142.5</v>
      </c>
      <c r="M15" s="153">
        <f t="shared" si="0"/>
        <v>3.9177615835492181E-2</v>
      </c>
      <c r="N15" s="154">
        <f t="shared" si="2"/>
        <v>0.2075321731104228</v>
      </c>
      <c r="O15" s="152"/>
      <c r="P15" s="152"/>
      <c r="Q15" s="7"/>
    </row>
    <row r="16" spans="2:19" x14ac:dyDescent="0.3">
      <c r="B16" s="187" t="s">
        <v>14</v>
      </c>
      <c r="C16" s="185">
        <v>147582.20000000001</v>
      </c>
      <c r="D16" s="185">
        <v>326373</v>
      </c>
      <c r="E16" s="185">
        <v>1012508.8</v>
      </c>
      <c r="F16" s="186">
        <v>1486464</v>
      </c>
      <c r="G16" s="11"/>
      <c r="I16" s="21"/>
      <c r="J16" s="155" t="s">
        <v>33</v>
      </c>
      <c r="K16" s="152">
        <f>GETPIVOTDATA("Net Satış",$B$4,"Ay",3,"Ana Ürün","Quest","Yenileme / Yeni Satış","Yeni Satış")</f>
        <v>137000</v>
      </c>
      <c r="L16" s="152">
        <f>GETPIVOTDATA("Net Satış",$B$4,"Ana Ürün","Quest","Yenileme / Yeni Satış","Yeni Satış")</f>
        <v>832857.5</v>
      </c>
      <c r="M16" s="153">
        <f t="shared" si="0"/>
        <v>8.1387406859966763E-3</v>
      </c>
      <c r="N16" s="154">
        <f t="shared" si="2"/>
        <v>4.3112642383331089E-2</v>
      </c>
      <c r="O16" s="152"/>
      <c r="P16" s="152"/>
    </row>
    <row r="17" spans="2:16" x14ac:dyDescent="0.3">
      <c r="B17" s="187" t="s">
        <v>33</v>
      </c>
      <c r="C17" s="185">
        <v>695857.5</v>
      </c>
      <c r="D17" s="185"/>
      <c r="E17" s="185">
        <v>137000</v>
      </c>
      <c r="F17" s="186">
        <v>832857.5</v>
      </c>
      <c r="G17" s="11"/>
      <c r="I17" s="21"/>
      <c r="J17" s="155" t="s">
        <v>14</v>
      </c>
      <c r="K17" s="152">
        <f>GETPIVOTDATA("Net Satış",$B$4,"Ay",3,"Ana Ürün","Stokbar","Yenileme / Yeni Satış","Yeni Satış")</f>
        <v>1012508.8</v>
      </c>
      <c r="L17" s="152">
        <f>GETPIVOTDATA("Net Satış",$B$4,"Ana Ürün","Stokbar","Yenileme / Yeni Satış","Yeni Satış")</f>
        <v>1486464</v>
      </c>
      <c r="M17" s="153">
        <f t="shared" si="0"/>
        <v>1.4525828290036848E-2</v>
      </c>
      <c r="N17" s="154">
        <f t="shared" si="2"/>
        <v>7.6946405414726846E-2</v>
      </c>
      <c r="O17" s="152"/>
      <c r="P17" s="152"/>
    </row>
    <row r="18" spans="2:16" x14ac:dyDescent="0.3">
      <c r="B18" s="187" t="s">
        <v>34</v>
      </c>
      <c r="C18" s="185">
        <v>155950</v>
      </c>
      <c r="D18" s="185"/>
      <c r="E18" s="185">
        <v>543425.19999999995</v>
      </c>
      <c r="F18" s="186">
        <v>699375.2</v>
      </c>
      <c r="G18" s="11"/>
      <c r="I18" s="21"/>
      <c r="J18" s="155" t="s">
        <v>31</v>
      </c>
      <c r="K18" s="152">
        <f>GETPIVOTDATA("Net Satış",$B$4,"Ay",3,"Ana Ürün","Bütünleşik Finans","Yenileme / Yeni Satış","Yeni Satış")</f>
        <v>0</v>
      </c>
      <c r="L18" s="152">
        <f>GETPIVOTDATA("Net Satış",$B$4,"Ana Ürün","Bütünleşik Finans","Yenileme / Yeni Satış","Yeni Satış")</f>
        <v>504841.85</v>
      </c>
      <c r="M18" s="153">
        <f t="shared" si="0"/>
        <v>4.9333492279157376E-3</v>
      </c>
      <c r="N18" s="154">
        <f t="shared" si="2"/>
        <v>2.6133001310775582E-2</v>
      </c>
      <c r="O18" s="152"/>
      <c r="P18" s="152"/>
    </row>
    <row r="19" spans="2:16" x14ac:dyDescent="0.3">
      <c r="B19" s="187" t="s">
        <v>31</v>
      </c>
      <c r="C19" s="185">
        <v>334165.05</v>
      </c>
      <c r="D19" s="185">
        <v>170676.8</v>
      </c>
      <c r="E19" s="185"/>
      <c r="F19" s="186">
        <v>504841.85</v>
      </c>
      <c r="G19" s="11"/>
      <c r="I19" s="21"/>
      <c r="J19" s="155" t="s">
        <v>35</v>
      </c>
      <c r="K19" s="152">
        <f>GETPIVOTDATA("Net Satış",$B$4,"Ay",3,"Ana Ürün","Varuna","Yenileme / Yeni Satış","Yeni Satış")</f>
        <v>491103.16000000003</v>
      </c>
      <c r="L19" s="152">
        <f>GETPIVOTDATA("Net Satış",$B$4,"Ay",3,"Ana Ürün","Varuna","Yenileme / Yeni Satış","Yeni Satış")</f>
        <v>491103.16000000003</v>
      </c>
      <c r="M19" s="153">
        <f t="shared" si="0"/>
        <v>4.7990938057393207E-3</v>
      </c>
      <c r="N19" s="154">
        <f>L19/$L$13</f>
        <v>2.5421821752705392E-2</v>
      </c>
      <c r="O19" s="152"/>
      <c r="P19" s="152"/>
    </row>
    <row r="20" spans="2:16" x14ac:dyDescent="0.3">
      <c r="B20" s="187" t="s">
        <v>35</v>
      </c>
      <c r="C20" s="185"/>
      <c r="D20" s="185"/>
      <c r="E20" s="185">
        <v>491103.16000000003</v>
      </c>
      <c r="F20" s="186">
        <v>491103.16000000003</v>
      </c>
      <c r="G20" s="11"/>
      <c r="I20" s="21"/>
      <c r="J20" s="155" t="s">
        <v>24</v>
      </c>
      <c r="K20" s="152">
        <f>GETPIVOTDATA("Net Satış",$B$4,"Ay",3,"Ana Ürün","Hosting","Yenileme / Yeni Satış","Yeni Satış")</f>
        <v>40000</v>
      </c>
      <c r="L20" s="152">
        <f>GETPIVOTDATA("Net Satış",$B$4,"Ana Ürün","Hosting","Yenileme / Yeni Satış","Yeni Satış")</f>
        <v>423431.79000000004</v>
      </c>
      <c r="M20" s="153">
        <f t="shared" si="0"/>
        <v>4.1378045308079724E-3</v>
      </c>
      <c r="N20" s="154">
        <f t="shared" si="2"/>
        <v>2.1918831656080121E-2</v>
      </c>
      <c r="O20" s="152"/>
      <c r="P20" s="152"/>
    </row>
    <row r="21" spans="2:16" x14ac:dyDescent="0.3">
      <c r="B21" s="187" t="s">
        <v>24</v>
      </c>
      <c r="C21" s="185">
        <v>290000</v>
      </c>
      <c r="D21" s="185">
        <v>93431.790000000008</v>
      </c>
      <c r="E21" s="185">
        <v>40000</v>
      </c>
      <c r="F21" s="186">
        <v>423431.79000000004</v>
      </c>
      <c r="G21" s="11"/>
      <c r="I21" s="21"/>
      <c r="J21" s="155" t="s">
        <v>34</v>
      </c>
      <c r="K21" s="152">
        <f>GETPIVOTDATA("Net Satış",$B$4,"Ay",3,"Ana Ürün","ServiceCore","Yenileme / Yeni Satış","Yeni Satış")</f>
        <v>543425.19999999995</v>
      </c>
      <c r="L21" s="152">
        <f>GETPIVOTDATA("Net Satış",$B$4,"Ana Ürün","ServiceCore","Yenileme / Yeni Satış","Yeni Satış")</f>
        <v>699375.2</v>
      </c>
      <c r="M21" s="153">
        <f t="shared" si="0"/>
        <v>6.8343424835785984E-3</v>
      </c>
      <c r="N21" s="154">
        <f t="shared" si="2"/>
        <v>3.6202967361608267E-2</v>
      </c>
      <c r="O21" s="152"/>
      <c r="P21" s="152"/>
    </row>
    <row r="22" spans="2:16" ht="24.6" customHeight="1" x14ac:dyDescent="0.3">
      <c r="B22" s="190" t="s">
        <v>39</v>
      </c>
      <c r="C22" s="188">
        <v>30157620.380000003</v>
      </c>
      <c r="D22" s="188">
        <v>37872633.149999999</v>
      </c>
      <c r="E22" s="188">
        <v>34302224.20000001</v>
      </c>
      <c r="F22" s="189">
        <v>102332477.73</v>
      </c>
      <c r="I22" s="21"/>
      <c r="J22" s="161" t="s">
        <v>39</v>
      </c>
      <c r="K22" s="162">
        <f>K6+K13</f>
        <v>34302224.20000001</v>
      </c>
      <c r="L22" s="162">
        <f>L6+L13</f>
        <v>102332477.73000002</v>
      </c>
      <c r="M22" s="163">
        <f t="shared" si="0"/>
        <v>1</v>
      </c>
      <c r="N22" s="163"/>
      <c r="O22" s="162">
        <f>O6+O13</f>
        <v>132222266</v>
      </c>
      <c r="P22" s="164">
        <f>L22/O22</f>
        <v>0.77394285263572793</v>
      </c>
    </row>
    <row r="23" spans="2:16" x14ac:dyDescent="0.3">
      <c r="I23" s="21"/>
      <c r="J23" s="147"/>
      <c r="K23" s="147"/>
      <c r="L23" s="147"/>
      <c r="M23" s="147"/>
      <c r="N23" s="147"/>
      <c r="O23" s="147"/>
      <c r="P23" s="147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5F9C0-7D04-491E-A629-90F3B6E6D6B3}">
  <dimension ref="A1:O28"/>
  <sheetViews>
    <sheetView topLeftCell="A5" workbookViewId="0">
      <selection activeCell="G21" sqref="G21"/>
    </sheetView>
  </sheetViews>
  <sheetFormatPr defaultRowHeight="14.4" x14ac:dyDescent="0.3"/>
  <cols>
    <col min="1" max="1" width="26.77734375" style="34" bestFit="1" customWidth="1"/>
    <col min="2" max="4" width="9.88671875" style="34" bestFit="1" customWidth="1"/>
    <col min="5" max="5" width="10.77734375" bestFit="1" customWidth="1"/>
    <col min="6" max="6" width="11.21875" bestFit="1" customWidth="1"/>
    <col min="7" max="7" width="15" bestFit="1" customWidth="1"/>
    <col min="8" max="12" width="11.21875" bestFit="1" customWidth="1"/>
    <col min="13" max="13" width="12.21875" bestFit="1" customWidth="1"/>
    <col min="14" max="14" width="6.33203125" bestFit="1" customWidth="1"/>
    <col min="15" max="15" width="12.21875" bestFit="1" customWidth="1"/>
  </cols>
  <sheetData>
    <row r="1" spans="1:15" x14ac:dyDescent="0.3">
      <c r="A1" s="34" t="s">
        <v>20</v>
      </c>
    </row>
    <row r="2" spans="1:15" x14ac:dyDescent="0.3">
      <c r="A2" s="181" t="s">
        <v>1</v>
      </c>
      <c r="B2" s="182">
        <v>2026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3"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5" x14ac:dyDescent="0.3">
      <c r="A4" s="181" t="s">
        <v>4</v>
      </c>
      <c r="B4" s="181" t="s">
        <v>5</v>
      </c>
      <c r="C4" s="183"/>
      <c r="D4" s="183"/>
      <c r="E4" s="183"/>
    </row>
    <row r="5" spans="1:15" x14ac:dyDescent="0.3">
      <c r="A5" s="181" t="s">
        <v>1</v>
      </c>
      <c r="B5" s="183">
        <v>1</v>
      </c>
      <c r="C5" s="183">
        <v>2</v>
      </c>
      <c r="D5" s="183">
        <v>3</v>
      </c>
      <c r="E5" s="183" t="s">
        <v>0</v>
      </c>
    </row>
    <row r="6" spans="1:15" x14ac:dyDescent="0.3">
      <c r="A6" s="182" t="s">
        <v>6</v>
      </c>
      <c r="B6" s="185">
        <v>26243817.330000002</v>
      </c>
      <c r="C6" s="185">
        <v>32869764.500000004</v>
      </c>
      <c r="D6" s="185">
        <v>31594158.479999997</v>
      </c>
      <c r="E6" s="185">
        <v>90707740.310000017</v>
      </c>
    </row>
    <row r="7" spans="1:15" x14ac:dyDescent="0.3">
      <c r="A7" s="187" t="s">
        <v>22</v>
      </c>
      <c r="B7" s="185">
        <v>12702641.820000002</v>
      </c>
      <c r="C7" s="185">
        <v>13734501.050000001</v>
      </c>
      <c r="D7" s="185">
        <v>7514255.5899999989</v>
      </c>
      <c r="E7" s="185">
        <v>33951398.460000001</v>
      </c>
    </row>
    <row r="8" spans="1:15" x14ac:dyDescent="0.3">
      <c r="A8" s="187" t="s">
        <v>23</v>
      </c>
      <c r="B8" s="185">
        <v>7286970.6700000009</v>
      </c>
      <c r="C8" s="185">
        <v>8618642.2100000009</v>
      </c>
      <c r="D8" s="185">
        <v>6290747.9499999983</v>
      </c>
      <c r="E8" s="185">
        <v>22196360.830000002</v>
      </c>
    </row>
    <row r="9" spans="1:15" x14ac:dyDescent="0.3">
      <c r="A9" s="187" t="s">
        <v>24</v>
      </c>
      <c r="B9" s="185">
        <v>2896107.6400000006</v>
      </c>
      <c r="C9" s="185">
        <v>7070343.0599999987</v>
      </c>
      <c r="D9" s="185">
        <v>9809596.9700000044</v>
      </c>
      <c r="E9" s="185">
        <v>19776047.670000002</v>
      </c>
    </row>
    <row r="10" spans="1:15" x14ac:dyDescent="0.3">
      <c r="A10" s="187" t="s">
        <v>25</v>
      </c>
      <c r="B10" s="185">
        <v>593600</v>
      </c>
      <c r="C10" s="185">
        <v>203000</v>
      </c>
      <c r="D10" s="185">
        <v>153793.20000000001</v>
      </c>
      <c r="E10" s="185">
        <v>950393.2</v>
      </c>
    </row>
    <row r="11" spans="1:15" x14ac:dyDescent="0.3">
      <c r="A11" s="187" t="s">
        <v>52</v>
      </c>
      <c r="B11" s="185"/>
      <c r="C11" s="185"/>
      <c r="D11" s="185">
        <v>2793352.81</v>
      </c>
      <c r="E11" s="185">
        <v>2793352.81</v>
      </c>
    </row>
    <row r="12" spans="1:15" x14ac:dyDescent="0.3">
      <c r="A12" s="187" t="s">
        <v>26</v>
      </c>
      <c r="B12" s="185">
        <v>836812.5</v>
      </c>
      <c r="C12" s="185">
        <v>773513.53000000014</v>
      </c>
      <c r="D12" s="185">
        <v>1140749.31</v>
      </c>
      <c r="E12" s="185">
        <v>2751075.3400000003</v>
      </c>
    </row>
    <row r="13" spans="1:15" x14ac:dyDescent="0.3">
      <c r="A13" s="192" t="s">
        <v>27</v>
      </c>
      <c r="B13" s="191">
        <v>848190</v>
      </c>
      <c r="C13" s="191">
        <v>201998.53</v>
      </c>
      <c r="D13" s="191">
        <v>24500</v>
      </c>
      <c r="E13" s="191">
        <v>1074688.53</v>
      </c>
      <c r="F13" s="168"/>
      <c r="G13" s="7">
        <f>4494092</f>
        <v>4494092</v>
      </c>
    </row>
    <row r="14" spans="1:15" x14ac:dyDescent="0.3">
      <c r="A14" s="187" t="s">
        <v>28</v>
      </c>
      <c r="B14" s="185">
        <v>545000</v>
      </c>
      <c r="C14" s="185">
        <v>1091000</v>
      </c>
      <c r="D14" s="185">
        <v>3278900</v>
      </c>
      <c r="E14" s="185">
        <v>4914900</v>
      </c>
      <c r="G14" s="173">
        <f>G13*0.8</f>
        <v>3595273.6</v>
      </c>
    </row>
    <row r="15" spans="1:15" x14ac:dyDescent="0.3">
      <c r="A15" s="187" t="s">
        <v>29</v>
      </c>
      <c r="B15" s="185">
        <v>534494.69999999995</v>
      </c>
      <c r="C15" s="185">
        <v>1176766.1200000001</v>
      </c>
      <c r="D15" s="185">
        <v>588262.65</v>
      </c>
      <c r="E15" s="185">
        <v>2299523.4700000002</v>
      </c>
    </row>
    <row r="16" spans="1:15" x14ac:dyDescent="0.3">
      <c r="A16" s="182" t="s">
        <v>21</v>
      </c>
      <c r="B16" s="185">
        <v>390018.05</v>
      </c>
      <c r="C16" s="185">
        <v>180588.79999999999</v>
      </c>
      <c r="D16" s="185">
        <v>571988</v>
      </c>
      <c r="E16" s="185">
        <v>1142594.8500000001</v>
      </c>
    </row>
    <row r="17" spans="1:8" x14ac:dyDescent="0.3">
      <c r="A17" s="187" t="s">
        <v>31</v>
      </c>
      <c r="B17" s="185">
        <v>334165.05</v>
      </c>
      <c r="C17" s="185">
        <v>170676.8</v>
      </c>
      <c r="D17" s="185"/>
      <c r="E17" s="185">
        <v>504841.85</v>
      </c>
    </row>
    <row r="18" spans="1:8" x14ac:dyDescent="0.3">
      <c r="A18" s="187" t="s">
        <v>32</v>
      </c>
      <c r="B18" s="185"/>
      <c r="C18" s="185"/>
      <c r="D18" s="185">
        <v>486872</v>
      </c>
      <c r="E18" s="185">
        <v>486872</v>
      </c>
    </row>
    <row r="19" spans="1:8" x14ac:dyDescent="0.3">
      <c r="A19" s="187" t="s">
        <v>30</v>
      </c>
      <c r="B19" s="185">
        <v>55853</v>
      </c>
      <c r="C19" s="185">
        <v>9912</v>
      </c>
      <c r="D19" s="185">
        <v>85116</v>
      </c>
      <c r="E19" s="185">
        <v>150881</v>
      </c>
    </row>
    <row r="20" spans="1:8" x14ac:dyDescent="0.3">
      <c r="A20" s="182" t="s">
        <v>17</v>
      </c>
      <c r="B20" s="185">
        <v>1534450</v>
      </c>
      <c r="C20" s="185">
        <v>835387</v>
      </c>
      <c r="D20" s="185">
        <v>775352.5</v>
      </c>
      <c r="E20" s="185">
        <v>3145189.5</v>
      </c>
    </row>
    <row r="21" spans="1:8" x14ac:dyDescent="0.3">
      <c r="A21" s="187" t="s">
        <v>7</v>
      </c>
      <c r="B21" s="185">
        <v>1534450</v>
      </c>
      <c r="C21" s="185">
        <v>835387</v>
      </c>
      <c r="D21" s="185">
        <v>775352.5</v>
      </c>
      <c r="E21" s="185">
        <v>3145189.5</v>
      </c>
      <c r="H21" s="173"/>
    </row>
    <row r="22" spans="1:8" x14ac:dyDescent="0.3">
      <c r="A22" s="182" t="s">
        <v>18</v>
      </c>
      <c r="B22" s="185">
        <v>1989334.9999999995</v>
      </c>
      <c r="C22" s="185">
        <v>3986892.8500000006</v>
      </c>
      <c r="D22" s="185">
        <v>1360725.22</v>
      </c>
      <c r="E22" s="185">
        <v>7336953.0699999994</v>
      </c>
    </row>
    <row r="23" spans="1:8" x14ac:dyDescent="0.3">
      <c r="A23" s="187" t="s">
        <v>52</v>
      </c>
      <c r="B23" s="185">
        <v>810744.31999999995</v>
      </c>
      <c r="C23" s="185">
        <v>1001995.8</v>
      </c>
      <c r="D23" s="185">
        <v>434907.76</v>
      </c>
      <c r="E23" s="185">
        <v>2247647.88</v>
      </c>
    </row>
    <row r="24" spans="1:8" x14ac:dyDescent="0.3">
      <c r="A24" s="187" t="s">
        <v>30</v>
      </c>
      <c r="B24" s="185">
        <v>1178590.6799999997</v>
      </c>
      <c r="C24" s="185">
        <v>2984897.0500000003</v>
      </c>
      <c r="D24" s="185">
        <v>925817.46</v>
      </c>
      <c r="E24" s="185">
        <v>5089305.1899999995</v>
      </c>
    </row>
    <row r="25" spans="1:8" x14ac:dyDescent="0.3">
      <c r="A25" s="184" t="s">
        <v>0</v>
      </c>
      <c r="B25" s="185">
        <v>30157620.380000003</v>
      </c>
      <c r="C25" s="185">
        <v>37872633.149999999</v>
      </c>
      <c r="D25" s="185">
        <v>34302224.199999996</v>
      </c>
      <c r="E25" s="185">
        <v>102332477.73</v>
      </c>
      <c r="G25" s="174">
        <f>GETPIVOTDATA("Net Satış",$A$4)+G14</f>
        <v>105927751.33</v>
      </c>
    </row>
    <row r="26" spans="1:8" x14ac:dyDescent="0.3">
      <c r="A26"/>
      <c r="B26"/>
      <c r="C26" t="s">
        <v>141</v>
      </c>
      <c r="D26" s="1">
        <f>34944000</f>
        <v>34944000</v>
      </c>
      <c r="E26" s="1">
        <f>102722060</f>
        <v>102722060</v>
      </c>
    </row>
    <row r="27" spans="1:8" x14ac:dyDescent="0.3">
      <c r="A27"/>
      <c r="B27"/>
      <c r="C27"/>
      <c r="D27" s="1">
        <f>GETPIVOTDATA("Net Satış",$A$4,"Ay",3)-D26</f>
        <v>-641775.80000000447</v>
      </c>
      <c r="E27" s="1">
        <f>GETPIVOTDATA("Net Satış",$A$4,"Ay",3)-E26</f>
        <v>-68419835.800000012</v>
      </c>
    </row>
    <row r="28" spans="1:8" x14ac:dyDescent="0.3">
      <c r="A28"/>
      <c r="B28"/>
      <c r="C28"/>
      <c r="D2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0AA04-72FF-4F43-BAF1-2A50675F2B68}">
  <dimension ref="A1:Q36"/>
  <sheetViews>
    <sheetView tabSelected="1" topLeftCell="A10" workbookViewId="0">
      <selection activeCell="H16" sqref="H16"/>
    </sheetView>
  </sheetViews>
  <sheetFormatPr defaultRowHeight="14.4" x14ac:dyDescent="0.3"/>
  <cols>
    <col min="1" max="1" width="2.88671875" customWidth="1"/>
    <col min="2" max="2" width="17.5546875" bestFit="1" customWidth="1"/>
    <col min="3" max="5" width="11.21875" bestFit="1" customWidth="1"/>
    <col min="6" max="6" width="12.21875" bestFit="1" customWidth="1"/>
    <col min="7" max="7" width="11.21875" customWidth="1"/>
    <col min="8" max="14" width="11.21875" bestFit="1" customWidth="1"/>
    <col min="15" max="15" width="12" bestFit="1" customWidth="1"/>
  </cols>
  <sheetData>
    <row r="1" spans="2:14" x14ac:dyDescent="0.3">
      <c r="B1" t="s">
        <v>20</v>
      </c>
    </row>
    <row r="2" spans="2:14" x14ac:dyDescent="0.3">
      <c r="B2" s="2" t="s">
        <v>1</v>
      </c>
      <c r="C2" s="4">
        <v>2026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2:14" x14ac:dyDescent="0.3"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2:14" x14ac:dyDescent="0.3">
      <c r="B4" s="2" t="s">
        <v>4</v>
      </c>
      <c r="C4" s="2" t="s">
        <v>11</v>
      </c>
      <c r="D4" s="3"/>
      <c r="E4" s="3"/>
      <c r="F4" s="3"/>
    </row>
    <row r="5" spans="2:14" x14ac:dyDescent="0.3">
      <c r="B5" s="2" t="s">
        <v>1</v>
      </c>
      <c r="C5" s="3">
        <v>1</v>
      </c>
      <c r="D5" s="3">
        <v>2</v>
      </c>
      <c r="E5" s="3">
        <v>3</v>
      </c>
      <c r="F5" s="9" t="s">
        <v>0</v>
      </c>
    </row>
    <row r="6" spans="2:14" x14ac:dyDescent="0.3">
      <c r="B6" s="4" t="s">
        <v>16</v>
      </c>
      <c r="C6" s="6">
        <v>23508177.360000007</v>
      </c>
      <c r="D6" s="6">
        <v>30000936.170000006</v>
      </c>
      <c r="E6" s="6">
        <v>29505190.830000006</v>
      </c>
      <c r="F6" s="11">
        <v>83014304.360000014</v>
      </c>
    </row>
    <row r="7" spans="2:14" x14ac:dyDescent="0.3">
      <c r="B7" s="8" t="s">
        <v>40</v>
      </c>
      <c r="C7" s="6">
        <v>23212377.360000007</v>
      </c>
      <c r="D7" s="6">
        <v>29693436.170000006</v>
      </c>
      <c r="E7" s="6">
        <v>29133100.830000006</v>
      </c>
      <c r="F7" s="11">
        <v>82038914.360000014</v>
      </c>
    </row>
    <row r="8" spans="2:14" x14ac:dyDescent="0.3">
      <c r="B8" s="8" t="s">
        <v>41</v>
      </c>
      <c r="C8" s="6">
        <v>295800</v>
      </c>
      <c r="D8" s="6">
        <v>307500</v>
      </c>
      <c r="E8" s="6">
        <v>372090</v>
      </c>
      <c r="F8" s="11">
        <v>975390</v>
      </c>
    </row>
    <row r="9" spans="2:14" x14ac:dyDescent="0.3">
      <c r="B9" s="4" t="s">
        <v>12</v>
      </c>
      <c r="C9" s="6">
        <v>6649443.0200000005</v>
      </c>
      <c r="D9" s="6">
        <v>7871696.9800000004</v>
      </c>
      <c r="E9" s="6">
        <v>4797033.3699999992</v>
      </c>
      <c r="F9" s="11">
        <v>19318173.370000001</v>
      </c>
    </row>
    <row r="10" spans="2:14" x14ac:dyDescent="0.3">
      <c r="B10" s="8" t="s">
        <v>40</v>
      </c>
      <c r="C10" s="6">
        <v>5477043.9700000007</v>
      </c>
      <c r="D10" s="6">
        <v>6165745.1800000006</v>
      </c>
      <c r="E10" s="6">
        <v>4050550.2099999995</v>
      </c>
      <c r="F10" s="11">
        <v>15693339.360000001</v>
      </c>
    </row>
    <row r="11" spans="2:14" x14ac:dyDescent="0.3">
      <c r="B11" s="8" t="s">
        <v>42</v>
      </c>
      <c r="C11" s="6">
        <v>838234</v>
      </c>
      <c r="D11" s="6">
        <v>1535275</v>
      </c>
      <c r="E11" s="6">
        <v>255380</v>
      </c>
      <c r="F11" s="11">
        <v>2628889</v>
      </c>
    </row>
    <row r="12" spans="2:14" x14ac:dyDescent="0.3">
      <c r="B12" s="8" t="s">
        <v>41</v>
      </c>
      <c r="C12" s="6">
        <v>334165.05</v>
      </c>
      <c r="D12" s="6">
        <v>170676.8</v>
      </c>
      <c r="E12" s="6">
        <v>491103.16000000003</v>
      </c>
      <c r="F12" s="11">
        <v>995945.01</v>
      </c>
      <c r="M12" s="7"/>
      <c r="N12" s="7"/>
    </row>
    <row r="13" spans="2:14" x14ac:dyDescent="0.3">
      <c r="B13" s="4" t="s">
        <v>0</v>
      </c>
      <c r="C13" s="6">
        <v>30157620.38000001</v>
      </c>
      <c r="D13" s="6">
        <v>37872633.150000006</v>
      </c>
      <c r="E13" s="6">
        <v>34302224.200000003</v>
      </c>
      <c r="F13" s="11">
        <v>102332477.73000002</v>
      </c>
      <c r="M13" s="7"/>
      <c r="N13" s="7"/>
    </row>
    <row r="14" spans="2:14" x14ac:dyDescent="0.3">
      <c r="M14" s="7"/>
      <c r="N14" s="7"/>
    </row>
    <row r="15" spans="2:14" x14ac:dyDescent="0.3">
      <c r="M15" s="7"/>
      <c r="N15" s="7"/>
    </row>
    <row r="20" spans="1:17" x14ac:dyDescent="0.3">
      <c r="C20" s="4" t="s">
        <v>11</v>
      </c>
    </row>
    <row r="21" spans="1:17" ht="16.8" customHeight="1" x14ac:dyDescent="0.3">
      <c r="B21" s="78" t="s">
        <v>56</v>
      </c>
      <c r="C21" s="79" t="s">
        <v>36</v>
      </c>
      <c r="D21" s="79" t="s">
        <v>53</v>
      </c>
      <c r="E21" s="79" t="s">
        <v>90</v>
      </c>
      <c r="F21" s="79" t="s">
        <v>91</v>
      </c>
      <c r="G21" s="79" t="s">
        <v>92</v>
      </c>
      <c r="H21" s="79" t="s">
        <v>93</v>
      </c>
      <c r="I21" s="79" t="s">
        <v>94</v>
      </c>
      <c r="J21" s="79" t="s">
        <v>95</v>
      </c>
      <c r="K21" s="79" t="s">
        <v>96</v>
      </c>
      <c r="L21" s="79" t="s">
        <v>97</v>
      </c>
      <c r="M21" s="79" t="s">
        <v>98</v>
      </c>
      <c r="N21" s="79" t="s">
        <v>99</v>
      </c>
      <c r="O21" s="79" t="s">
        <v>39</v>
      </c>
    </row>
    <row r="22" spans="1:17" x14ac:dyDescent="0.3">
      <c r="B22" s="80" t="s">
        <v>16</v>
      </c>
      <c r="C22" s="81">
        <f>SUM(C23:C25)</f>
        <v>23508177.360000007</v>
      </c>
      <c r="D22" s="81">
        <f>SUM(D23:D25)</f>
        <v>30000936.170000006</v>
      </c>
      <c r="E22" s="81">
        <f>SUM(E23:E25)</f>
        <v>29505190.830000006</v>
      </c>
      <c r="F22" s="81"/>
      <c r="G22" s="81"/>
      <c r="H22" s="81"/>
      <c r="I22" s="81"/>
      <c r="J22" s="81"/>
      <c r="K22" s="81"/>
      <c r="L22" s="81"/>
      <c r="M22" s="81"/>
      <c r="N22" s="81"/>
      <c r="O22" s="81">
        <f t="shared" ref="O22:O26" si="0">SUM(C22:E22)</f>
        <v>83014304.360000014</v>
      </c>
    </row>
    <row r="23" spans="1:17" ht="19.2" customHeight="1" x14ac:dyDescent="0.3">
      <c r="B23" s="82" t="s">
        <v>40</v>
      </c>
      <c r="C23" s="83">
        <f>GETPIVOTDATA("Net Satış",$B$4,"Ay",1,"Yeni / Mevcut Müşteri","Mevcut Müşteri","Yenileme / Yeni Satış","Yenileme")</f>
        <v>23212377.360000007</v>
      </c>
      <c r="D23" s="84">
        <f>GETPIVOTDATA("Net Satış",$B$4,"Ay",2,"Yeni / Mevcut Müşteri","Mevcut Müşteri","Yenileme / Yeni Satış","Yenileme")</f>
        <v>29693436.170000006</v>
      </c>
      <c r="E23" s="84">
        <f>GETPIVOTDATA("Net Satış",$B$4,"Ay",3,"Yeni / Mevcut Müşteri","Mevcut Müşteri","Yenileme / Yeni Satış","Yenileme")</f>
        <v>29133100.830000006</v>
      </c>
      <c r="F23" s="84"/>
      <c r="G23" s="84"/>
      <c r="H23" s="84"/>
      <c r="I23" s="84"/>
      <c r="J23" s="84"/>
      <c r="K23" s="84"/>
      <c r="L23" s="84"/>
      <c r="M23" s="84"/>
      <c r="N23" s="84"/>
      <c r="O23" s="84">
        <f t="shared" si="0"/>
        <v>82038914.360000014</v>
      </c>
      <c r="P23" s="25"/>
      <c r="Q23" s="24"/>
    </row>
    <row r="24" spans="1:17" ht="19.2" customHeight="1" x14ac:dyDescent="0.3">
      <c r="B24" s="82" t="s">
        <v>42</v>
      </c>
      <c r="C24" s="83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>
        <f t="shared" si="0"/>
        <v>0</v>
      </c>
      <c r="P24" s="25"/>
      <c r="Q24" s="24"/>
    </row>
    <row r="25" spans="1:17" ht="19.2" customHeight="1" x14ac:dyDescent="0.3">
      <c r="B25" s="82" t="s">
        <v>41</v>
      </c>
      <c r="C25" s="83">
        <f>GETPIVOTDATA("Net Satış",$B$4,"Ay",1,"Yeni / Mevcut Müşteri","Param Grup","Yenileme / Yeni Satış","Yenileme")</f>
        <v>295800</v>
      </c>
      <c r="D25" s="84">
        <f>GETPIVOTDATA("Net Satış",$B$4,"Ay",2,"Yeni / Mevcut Müşteri","Param Grup","Yenileme / Yeni Satış","Yenileme")</f>
        <v>307500</v>
      </c>
      <c r="E25" s="84">
        <f>GETPIVOTDATA("Net Satış",$B$4,"Ay",3,"Yeni / Mevcut Müşteri","Param Grup","Yenileme / Yeni Satış","Yenileme")</f>
        <v>372090</v>
      </c>
      <c r="F25" s="84"/>
      <c r="G25" s="84"/>
      <c r="H25" s="84"/>
      <c r="I25" s="84"/>
      <c r="J25" s="84"/>
      <c r="K25" s="84"/>
      <c r="L25" s="84"/>
      <c r="M25" s="84"/>
      <c r="N25" s="84"/>
      <c r="O25" s="84">
        <f t="shared" si="0"/>
        <v>975390</v>
      </c>
      <c r="P25" s="25"/>
      <c r="Q25" s="24"/>
    </row>
    <row r="26" spans="1:17" x14ac:dyDescent="0.3">
      <c r="B26" s="80" t="s">
        <v>12</v>
      </c>
      <c r="C26" s="81">
        <f>SUM(C27:C29)</f>
        <v>6649443.0200000005</v>
      </c>
      <c r="D26" s="81">
        <f>SUM(D27:D29)</f>
        <v>7871696.9800000004</v>
      </c>
      <c r="E26" s="81">
        <f>SUM(E27:E29)</f>
        <v>4797033.3699999992</v>
      </c>
      <c r="F26" s="81"/>
      <c r="G26" s="81"/>
      <c r="H26" s="81"/>
      <c r="I26" s="81"/>
      <c r="J26" s="81"/>
      <c r="K26" s="81"/>
      <c r="L26" s="81"/>
      <c r="M26" s="81"/>
      <c r="N26" s="81"/>
      <c r="O26" s="81">
        <f t="shared" si="0"/>
        <v>19318173.369999997</v>
      </c>
      <c r="P26" s="25"/>
      <c r="Q26" s="24"/>
    </row>
    <row r="27" spans="1:17" ht="19.2" customHeight="1" x14ac:dyDescent="0.3">
      <c r="B27" s="85" t="s">
        <v>40</v>
      </c>
      <c r="C27" s="86">
        <f>GETPIVOTDATA("Net Satış",$B$4,"Ay",1,"Yeni / Mevcut Müşteri","Mevcut Müşteri","Yenileme / Yeni Satış","Yeni Satış")</f>
        <v>5477043.9700000007</v>
      </c>
      <c r="D27" s="84">
        <f>GETPIVOTDATA("Net Satış",$B$4,"Ay",2,"Yeni / Mevcut Müşteri","Mevcut Müşteri","Yenileme / Yeni Satış","Yeni Satış")</f>
        <v>6165745.1800000006</v>
      </c>
      <c r="E27" s="84">
        <f>GETPIVOTDATA("Net Satış",$B$4,"Ay",3,"Yeni / Mevcut Müşteri","Mevcut Müşteri","Yenileme / Yeni Satış","Yeni Satış")</f>
        <v>4050550.2099999995</v>
      </c>
      <c r="F27" s="84"/>
      <c r="G27" s="84"/>
      <c r="H27" s="84"/>
      <c r="I27" s="84"/>
      <c r="J27" s="84"/>
      <c r="K27" s="84"/>
      <c r="L27" s="84"/>
      <c r="M27" s="84"/>
      <c r="N27" s="84"/>
      <c r="O27" s="84">
        <f>C27+D27</f>
        <v>11642789.150000002</v>
      </c>
      <c r="P27" s="25"/>
    </row>
    <row r="28" spans="1:17" ht="17.399999999999999" customHeight="1" x14ac:dyDescent="0.3">
      <c r="B28" s="85" t="s">
        <v>42</v>
      </c>
      <c r="C28" s="86">
        <f>GETPIVOTDATA("Net Satış",$B$4,"Ay",1,"Yeni / Mevcut Müşteri","Yeni Müşteri","Yenileme / Yeni Satış","Yeni Satış")</f>
        <v>838234</v>
      </c>
      <c r="D28" s="84">
        <f>GETPIVOTDATA("Net Satış",$B$4,"Ay",2,"Yeni / Mevcut Müşteri","Yeni Müşteri","Yenileme / Yeni Satış","Yeni Satış")</f>
        <v>1535275</v>
      </c>
      <c r="E28" s="84">
        <f>GETPIVOTDATA("Net Satış",$B$4,"Ay",3,"Yeni / Mevcut Müşteri","Yeni Müşteri","Yenileme / Yeni Satış","Yeni Satış")</f>
        <v>255380</v>
      </c>
      <c r="F28" s="84"/>
      <c r="G28" s="84"/>
      <c r="H28" s="84"/>
      <c r="I28" s="84"/>
      <c r="J28" s="84"/>
      <c r="K28" s="84"/>
      <c r="L28" s="84"/>
      <c r="M28" s="84"/>
      <c r="N28" s="84"/>
      <c r="O28" s="84">
        <f>C28+D28</f>
        <v>2373509</v>
      </c>
      <c r="P28" s="25"/>
    </row>
    <row r="29" spans="1:17" ht="15" customHeight="1" x14ac:dyDescent="0.3">
      <c r="B29" s="82" t="s">
        <v>41</v>
      </c>
      <c r="C29" s="83">
        <f>GETPIVOTDATA("Net Satış",$B$4,"Ay",1,"Yeni / Mevcut Müşteri","Param Grup","Yenileme / Yeni Satış","Yeni Satış")</f>
        <v>334165.05</v>
      </c>
      <c r="D29" s="84">
        <f>GETPIVOTDATA("Net Satış",$B$4,"Ay",2,"Yeni / Mevcut Müşteri","Param Grup","Yenileme / Yeni Satış","Yeni Satış")</f>
        <v>170676.8</v>
      </c>
      <c r="E29" s="84">
        <f>GETPIVOTDATA("Net Satış",$B$4,"Ay",3,"Yeni / Mevcut Müşteri","Param Grup","Yenileme / Yeni Satış","Yeni Satış")</f>
        <v>491103.16000000003</v>
      </c>
      <c r="F29" s="84"/>
      <c r="G29" s="84"/>
      <c r="H29" s="84"/>
      <c r="I29" s="84"/>
      <c r="J29" s="84"/>
      <c r="K29" s="84"/>
      <c r="L29" s="84"/>
      <c r="M29" s="84"/>
      <c r="N29" s="84"/>
      <c r="O29" s="84">
        <f>C29+D29</f>
        <v>504841.85</v>
      </c>
      <c r="P29" s="25"/>
    </row>
    <row r="30" spans="1:17" x14ac:dyDescent="0.3">
      <c r="B30" s="80" t="s">
        <v>39</v>
      </c>
      <c r="C30" s="81">
        <f>C22+C26</f>
        <v>30157620.380000006</v>
      </c>
      <c r="D30" s="81">
        <f>D22+D26</f>
        <v>37872633.150000006</v>
      </c>
      <c r="E30" s="81">
        <f>E22+E26</f>
        <v>34302224.200000003</v>
      </c>
      <c r="F30" s="81"/>
      <c r="G30" s="81"/>
      <c r="H30" s="81"/>
      <c r="I30" s="81"/>
      <c r="J30" s="81"/>
      <c r="K30" s="81"/>
      <c r="L30" s="81"/>
      <c r="M30" s="81"/>
      <c r="N30" s="81"/>
      <c r="O30" s="81">
        <f>C30+D30</f>
        <v>68030253.530000016</v>
      </c>
    </row>
    <row r="31" spans="1:17" x14ac:dyDescent="0.3">
      <c r="A31" s="21"/>
      <c r="B31" s="22"/>
      <c r="C31" s="23"/>
    </row>
    <row r="32" spans="1:17" x14ac:dyDescent="0.3">
      <c r="B32" s="18" t="s">
        <v>74</v>
      </c>
      <c r="C32" s="20">
        <v>42000000</v>
      </c>
      <c r="D32" s="20">
        <v>45000000</v>
      </c>
      <c r="E32" s="20">
        <v>45000000</v>
      </c>
      <c r="F32" s="20"/>
      <c r="G32" s="20"/>
      <c r="H32" s="20"/>
      <c r="I32" s="20"/>
      <c r="J32" s="20"/>
      <c r="K32" s="20"/>
      <c r="L32" s="20"/>
      <c r="M32" s="20"/>
      <c r="N32" s="20"/>
      <c r="O32" s="20"/>
    </row>
    <row r="33" spans="2:15" x14ac:dyDescent="0.3">
      <c r="B33" s="18" t="s">
        <v>75</v>
      </c>
      <c r="C33" s="19">
        <f>C30/C32</f>
        <v>0.71803858047619062</v>
      </c>
      <c r="D33" s="19">
        <f>D30/D32</f>
        <v>0.8416140700000001</v>
      </c>
      <c r="E33" s="19">
        <f>E30/E32</f>
        <v>0.76227164888888899</v>
      </c>
      <c r="F33" s="19"/>
      <c r="G33" s="19"/>
      <c r="H33" s="19"/>
      <c r="I33" s="19"/>
      <c r="J33" s="19"/>
      <c r="K33" s="19"/>
      <c r="L33" s="19"/>
      <c r="M33" s="19"/>
      <c r="N33" s="19"/>
      <c r="O33" s="19"/>
    </row>
    <row r="35" spans="2:15" x14ac:dyDescent="0.3">
      <c r="B35" s="18" t="s">
        <v>73</v>
      </c>
      <c r="C35" s="20">
        <f>C32</f>
        <v>42000000</v>
      </c>
      <c r="D35" s="20">
        <f>SUM(C32:D32)</f>
        <v>87000000</v>
      </c>
      <c r="E35" s="20">
        <f>SUM(C32:E32)</f>
        <v>132000000</v>
      </c>
      <c r="F35" s="20"/>
      <c r="G35" s="20"/>
      <c r="H35" s="20"/>
      <c r="I35" s="20"/>
      <c r="J35" s="20"/>
      <c r="K35" s="20"/>
      <c r="L35" s="20"/>
      <c r="M35" s="20"/>
      <c r="N35" s="20"/>
      <c r="O35" s="100">
        <v>689000000</v>
      </c>
    </row>
    <row r="36" spans="2:15" x14ac:dyDescent="0.3">
      <c r="B36" s="18" t="s">
        <v>76</v>
      </c>
      <c r="C36" s="19">
        <f>C30/C32</f>
        <v>0.71803858047619062</v>
      </c>
      <c r="D36" s="19">
        <f>SUM(C30:D30)/D35</f>
        <v>0.78195693712643699</v>
      </c>
      <c r="E36" s="19">
        <f>SUM(C30:E30)/E35</f>
        <v>0.77524604340909109</v>
      </c>
      <c r="F36" s="19"/>
      <c r="G36" s="19"/>
      <c r="H36" s="19"/>
      <c r="I36" s="19"/>
      <c r="J36" s="19"/>
      <c r="K36" s="19"/>
      <c r="L36" s="19"/>
      <c r="M36" s="19"/>
      <c r="N36" s="19"/>
      <c r="O36" s="101">
        <f>O30/O35</f>
        <v>9.8737668403483331E-2</v>
      </c>
    </row>
  </sheetData>
  <phoneticPr fontId="17" type="noConversion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1CEE9-9010-4C4E-8CCE-CFA63208A645}">
  <dimension ref="A1:Q64"/>
  <sheetViews>
    <sheetView zoomScale="78" zoomScaleNormal="78" workbookViewId="0">
      <selection activeCell="U42" sqref="U42"/>
    </sheetView>
  </sheetViews>
  <sheetFormatPr defaultRowHeight="14.4" x14ac:dyDescent="0.3"/>
  <cols>
    <col min="1" max="1" width="2.88671875" customWidth="1"/>
    <col min="2" max="2" width="10.109375" bestFit="1" customWidth="1"/>
    <col min="3" max="3" width="16.44140625" bestFit="1" customWidth="1"/>
    <col min="4" max="5" width="11.21875" customWidth="1"/>
    <col min="6" max="6" width="11.21875" bestFit="1" customWidth="1"/>
    <col min="7" max="7" width="11.21875" customWidth="1"/>
    <col min="8" max="8" width="12.33203125" customWidth="1"/>
    <col min="9" max="9" width="9.21875" customWidth="1"/>
    <col min="10" max="10" width="11.21875" customWidth="1"/>
    <col min="11" max="11" width="6.44140625" customWidth="1"/>
    <col min="12" max="12" width="9.21875" customWidth="1"/>
    <col min="13" max="13" width="12.5546875" bestFit="1" customWidth="1"/>
    <col min="14" max="14" width="11.21875" bestFit="1" customWidth="1"/>
    <col min="15" max="15" width="12.21875" bestFit="1" customWidth="1"/>
  </cols>
  <sheetData>
    <row r="1" spans="2:16" x14ac:dyDescent="0.3">
      <c r="B1" t="s">
        <v>20</v>
      </c>
    </row>
    <row r="2" spans="2:16" x14ac:dyDescent="0.3">
      <c r="B2" s="2" t="s">
        <v>1</v>
      </c>
      <c r="C2" s="4">
        <v>2026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x14ac:dyDescent="0.3">
      <c r="B3" s="3"/>
      <c r="C3" s="9"/>
      <c r="D3" s="1"/>
      <c r="E3" s="6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2:16" x14ac:dyDescent="0.3">
      <c r="B4" s="2" t="s">
        <v>4</v>
      </c>
      <c r="C4" s="2" t="s">
        <v>5</v>
      </c>
      <c r="D4" s="3"/>
      <c r="E4" s="3"/>
      <c r="F4" s="3"/>
      <c r="P4" s="3"/>
    </row>
    <row r="5" spans="2:16" x14ac:dyDescent="0.3">
      <c r="B5" s="2" t="s">
        <v>1</v>
      </c>
      <c r="C5" s="3">
        <v>1</v>
      </c>
      <c r="D5" s="3">
        <v>2</v>
      </c>
      <c r="E5" s="3">
        <v>3</v>
      </c>
      <c r="F5" s="3" t="s">
        <v>0</v>
      </c>
      <c r="P5" s="3"/>
    </row>
    <row r="6" spans="2:16" x14ac:dyDescent="0.3">
      <c r="B6" s="4" t="s">
        <v>15</v>
      </c>
      <c r="C6" s="6">
        <v>21281414.06000001</v>
      </c>
      <c r="D6" s="6">
        <v>25089401.690000009</v>
      </c>
      <c r="E6" s="6">
        <v>24432880.820000008</v>
      </c>
      <c r="F6" s="6">
        <v>70803696.570000023</v>
      </c>
      <c r="P6" s="5"/>
    </row>
    <row r="7" spans="2:16" x14ac:dyDescent="0.3">
      <c r="B7" s="4" t="s">
        <v>24</v>
      </c>
      <c r="C7" s="6">
        <v>2896107.6400000006</v>
      </c>
      <c r="D7" s="6">
        <v>7070343.0599999987</v>
      </c>
      <c r="E7" s="6">
        <v>1036830.42</v>
      </c>
      <c r="F7" s="6">
        <v>11003281.119999999</v>
      </c>
      <c r="P7" s="5"/>
    </row>
    <row r="8" spans="2:16" x14ac:dyDescent="0.3">
      <c r="B8" s="4" t="s">
        <v>33</v>
      </c>
      <c r="C8" s="6">
        <v>1275997.05</v>
      </c>
      <c r="D8" s="6">
        <v>1727626.9699999995</v>
      </c>
      <c r="E8" s="6">
        <v>4116145.3</v>
      </c>
      <c r="F8" s="6">
        <v>7119769.3199999994</v>
      </c>
      <c r="P8" s="5"/>
    </row>
    <row r="9" spans="2:16" x14ac:dyDescent="0.3">
      <c r="B9" s="4" t="s">
        <v>14</v>
      </c>
      <c r="C9" s="6">
        <v>2327883.58</v>
      </c>
      <c r="D9" s="6">
        <v>1602967.25</v>
      </c>
      <c r="E9" s="6">
        <v>1719308.8</v>
      </c>
      <c r="F9" s="6">
        <v>5650159.6299999999</v>
      </c>
      <c r="P9" s="5"/>
    </row>
    <row r="10" spans="2:16" x14ac:dyDescent="0.3">
      <c r="B10" s="4" t="s">
        <v>32</v>
      </c>
      <c r="C10" s="6">
        <v>1590303</v>
      </c>
      <c r="D10" s="6">
        <v>996099</v>
      </c>
      <c r="E10" s="6">
        <v>1422740.5</v>
      </c>
      <c r="F10" s="6">
        <v>4009142.5</v>
      </c>
      <c r="P10" s="3"/>
    </row>
    <row r="11" spans="2:16" x14ac:dyDescent="0.3">
      <c r="B11" s="4" t="s">
        <v>35</v>
      </c>
      <c r="C11" s="6">
        <v>295800</v>
      </c>
      <c r="D11" s="6">
        <v>491264.28</v>
      </c>
      <c r="E11" s="6">
        <v>1030893.16</v>
      </c>
      <c r="F11" s="6">
        <v>1817957.44</v>
      </c>
      <c r="P11" s="3"/>
    </row>
    <row r="12" spans="2:16" x14ac:dyDescent="0.3">
      <c r="B12" s="4" t="s">
        <v>34</v>
      </c>
      <c r="C12" s="6">
        <v>155950</v>
      </c>
      <c r="D12" s="6">
        <v>724254.1</v>
      </c>
      <c r="E12" s="6">
        <v>543425.19999999995</v>
      </c>
      <c r="F12" s="6">
        <v>1423629.2999999998</v>
      </c>
      <c r="M12" s="7"/>
      <c r="N12" s="7"/>
    </row>
    <row r="13" spans="2:16" x14ac:dyDescent="0.3">
      <c r="B13" s="4" t="s">
        <v>31</v>
      </c>
      <c r="C13" s="6">
        <v>334165.05</v>
      </c>
      <c r="D13" s="6">
        <v>170676.8</v>
      </c>
      <c r="E13" s="6"/>
      <c r="F13" s="6">
        <v>504841.85</v>
      </c>
      <c r="M13" s="7"/>
      <c r="N13" s="7"/>
    </row>
    <row r="14" spans="2:16" x14ac:dyDescent="0.3">
      <c r="B14" s="4" t="s">
        <v>0</v>
      </c>
      <c r="C14" s="6">
        <v>30157620.38000001</v>
      </c>
      <c r="D14" s="6">
        <v>37872633.150000013</v>
      </c>
      <c r="E14" s="6">
        <v>34302224.20000001</v>
      </c>
      <c r="F14" s="6">
        <v>102332477.73</v>
      </c>
      <c r="M14" s="7"/>
      <c r="N14" s="7"/>
    </row>
    <row r="15" spans="2:16" x14ac:dyDescent="0.3">
      <c r="M15" s="7"/>
      <c r="N15" s="7"/>
    </row>
    <row r="16" spans="2:16" x14ac:dyDescent="0.3">
      <c r="M16" s="7"/>
      <c r="N16" s="7"/>
    </row>
    <row r="17" spans="1:17" x14ac:dyDescent="0.3">
      <c r="M17" s="7"/>
      <c r="N17" s="7"/>
    </row>
    <row r="18" spans="1:17" x14ac:dyDescent="0.3">
      <c r="M18" s="7"/>
      <c r="N18" s="7"/>
    </row>
    <row r="19" spans="1:17" x14ac:dyDescent="0.3">
      <c r="A19" s="21"/>
      <c r="B19" s="102"/>
      <c r="C19" s="90"/>
      <c r="D19" s="90"/>
      <c r="E19" s="90"/>
      <c r="F19" s="21"/>
      <c r="G19" s="21"/>
      <c r="H19" s="21"/>
      <c r="I19" s="21"/>
      <c r="J19" s="21"/>
      <c r="K19" s="21"/>
      <c r="L19" s="21"/>
      <c r="M19" s="89"/>
      <c r="N19" s="7"/>
    </row>
    <row r="20" spans="1:17" x14ac:dyDescent="0.3">
      <c r="A20" s="21"/>
      <c r="B20" s="102"/>
      <c r="C20" s="90"/>
      <c r="D20" s="90"/>
      <c r="E20" s="90"/>
      <c r="F20" s="21"/>
      <c r="G20" s="21"/>
      <c r="H20" s="21"/>
      <c r="I20" s="21"/>
      <c r="J20" s="21"/>
      <c r="K20" s="21"/>
      <c r="L20" s="21"/>
      <c r="M20" s="89"/>
      <c r="N20" s="7"/>
    </row>
    <row r="21" spans="1:17" x14ac:dyDescent="0.3">
      <c r="A21" s="21"/>
      <c r="B21" s="176" t="s">
        <v>77</v>
      </c>
      <c r="C21" s="176"/>
      <c r="D21" s="176"/>
      <c r="E21" s="176"/>
      <c r="F21" s="176"/>
      <c r="G21" s="176"/>
      <c r="H21" s="176"/>
      <c r="I21" s="176"/>
      <c r="J21" s="176"/>
      <c r="K21" s="176"/>
      <c r="L21" s="176"/>
      <c r="M21" s="176"/>
      <c r="N21" s="176"/>
      <c r="O21" s="176"/>
      <c r="P21" s="176"/>
      <c r="Q21" s="176"/>
    </row>
    <row r="22" spans="1:17" ht="8.4" customHeight="1" x14ac:dyDescent="0.3">
      <c r="A22" s="21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</row>
    <row r="23" spans="1:17" x14ac:dyDescent="0.3">
      <c r="A23" s="21"/>
      <c r="B23" s="45" t="s">
        <v>55</v>
      </c>
      <c r="C23" s="46">
        <v>46023</v>
      </c>
      <c r="D23" s="45" t="s">
        <v>37</v>
      </c>
      <c r="E23" s="46">
        <v>45658</v>
      </c>
      <c r="F23" s="45" t="s">
        <v>37</v>
      </c>
      <c r="G23" s="47" t="s">
        <v>38</v>
      </c>
      <c r="H23" s="46">
        <v>46054</v>
      </c>
      <c r="I23" s="45" t="s">
        <v>37</v>
      </c>
      <c r="J23" s="46">
        <v>45689</v>
      </c>
      <c r="K23" s="45" t="s">
        <v>37</v>
      </c>
      <c r="L23" s="47" t="s">
        <v>38</v>
      </c>
      <c r="M23" s="46">
        <v>46082</v>
      </c>
      <c r="N23" s="45" t="s">
        <v>37</v>
      </c>
      <c r="O23" s="46">
        <v>45717</v>
      </c>
      <c r="P23" s="45" t="s">
        <v>37</v>
      </c>
      <c r="Q23" s="47" t="s">
        <v>38</v>
      </c>
    </row>
    <row r="24" spans="1:17" x14ac:dyDescent="0.3">
      <c r="A24" s="21"/>
      <c r="B24" s="27" t="s">
        <v>15</v>
      </c>
      <c r="C24" s="28">
        <v>21281414.06000001</v>
      </c>
      <c r="D24" s="29">
        <f t="shared" ref="D24:D32" si="0">C24/$C$32</f>
        <v>0.70567285455033646</v>
      </c>
      <c r="E24" s="28">
        <v>10064579.109999999</v>
      </c>
      <c r="F24" s="29">
        <f>E24/$E$32</f>
        <v>0.89050828977512053</v>
      </c>
      <c r="G24" s="30">
        <f>(C24-E24)/E24</f>
        <v>1.114486242038194</v>
      </c>
      <c r="H24" s="31">
        <f>GETPIVOTDATA("Net Satış",$B$4,"Ay",2,"Ana Ürün","Enroute")</f>
        <v>25089401.690000009</v>
      </c>
      <c r="I24" s="29">
        <f t="shared" ref="I24:I32" si="1">H24/H$32</f>
        <v>0.66246784559789729</v>
      </c>
      <c r="J24" s="28">
        <v>9063181</v>
      </c>
      <c r="K24" s="29">
        <f>J24/J$32</f>
        <v>0.57065460829495984</v>
      </c>
      <c r="L24" s="30">
        <f>(H24-J24)/J24</f>
        <v>1.7682776819750161</v>
      </c>
      <c r="M24" s="31">
        <f>GETPIVOTDATA("Net Satış",$B$4,"Ay",3,"Ana Ürün","Enroute")</f>
        <v>24432880.820000008</v>
      </c>
      <c r="N24" s="29">
        <f t="shared" ref="N24:N32" si="2">M24/M$32</f>
        <v>0.71228269856623472</v>
      </c>
      <c r="O24" s="28">
        <f>GETPIVOTDATA("Net Satış",$B$56,"Ay",3,"Ana Ürün","Enroute")</f>
        <v>24751639.749999996</v>
      </c>
      <c r="P24" s="29">
        <f>O24/O$32</f>
        <v>0.61295639165138638</v>
      </c>
      <c r="Q24" s="30">
        <f>(M24-O24)/O24</f>
        <v>-1.2878295467272571E-2</v>
      </c>
    </row>
    <row r="25" spans="1:17" x14ac:dyDescent="0.3">
      <c r="A25" s="21"/>
      <c r="B25" s="27" t="s">
        <v>24</v>
      </c>
      <c r="C25" s="28">
        <v>2896107.6400000006</v>
      </c>
      <c r="D25" s="29">
        <f t="shared" si="0"/>
        <v>9.6032366065614605E-2</v>
      </c>
      <c r="E25" s="28">
        <v>516089</v>
      </c>
      <c r="F25" s="29">
        <f t="shared" ref="F25:F31" si="3">E25/$E$32</f>
        <v>4.5663263981413744E-2</v>
      </c>
      <c r="G25" s="30">
        <f>(C25-E25)/E25</f>
        <v>4.6116438056226752</v>
      </c>
      <c r="H25" s="31">
        <f>GETPIVOTDATA("Net Satış",$B$4,"Ay",2,"Ana Ürün","Hosting")</f>
        <v>7070343.0599999987</v>
      </c>
      <c r="I25" s="29">
        <f t="shared" si="1"/>
        <v>0.1866873906548005</v>
      </c>
      <c r="J25" s="28">
        <v>1280421</v>
      </c>
      <c r="K25" s="29">
        <f t="shared" ref="K25:K31" si="4">J25/J$32</f>
        <v>8.0620495630357683E-2</v>
      </c>
      <c r="L25" s="30">
        <f>(H25-J25)/J25</f>
        <v>4.5218893317119901</v>
      </c>
      <c r="M25" s="31">
        <f>GETPIVOTDATA("Net Satış",$B$4,"Ay",3,"Ana Ürün","Hosting")</f>
        <v>1036830.42</v>
      </c>
      <c r="N25" s="29">
        <f t="shared" si="2"/>
        <v>3.0226332087235314E-2</v>
      </c>
      <c r="O25" s="28">
        <f>GETPIVOTDATA("Net Satış",$B$56,"Ay",3,"Ana Ürün","Hosting")</f>
        <v>3844401.79</v>
      </c>
      <c r="P25" s="29">
        <f t="shared" ref="P25:P30" si="5">O25/O$32</f>
        <v>9.5203819749216059E-2</v>
      </c>
      <c r="Q25" s="30">
        <f>(M25-O25)/O25</f>
        <v>-0.73030123368036415</v>
      </c>
    </row>
    <row r="26" spans="1:17" x14ac:dyDescent="0.3">
      <c r="A26" s="21"/>
      <c r="B26" s="27" t="s">
        <v>14</v>
      </c>
      <c r="C26" s="28">
        <v>2327883.58</v>
      </c>
      <c r="D26" s="29">
        <f t="shared" si="0"/>
        <v>7.7190559157771302E-2</v>
      </c>
      <c r="E26" s="28">
        <v>126750</v>
      </c>
      <c r="F26" s="29">
        <f t="shared" si="3"/>
        <v>1.1214768595424805E-2</v>
      </c>
      <c r="G26" s="30">
        <f>(C26-E26)/E26</f>
        <v>17.36594540433925</v>
      </c>
      <c r="H26" s="31">
        <f>GETPIVOTDATA("Net Satış",$B$4,"Ay",2,"Ana Ürün","Stokbar")</f>
        <v>1602967.25</v>
      </c>
      <c r="I26" s="29">
        <f t="shared" si="1"/>
        <v>4.2325212605398149E-2</v>
      </c>
      <c r="J26" s="28">
        <v>2528905</v>
      </c>
      <c r="K26" s="29">
        <f t="shared" si="4"/>
        <v>0.15923010830194889</v>
      </c>
      <c r="L26" s="30">
        <f>(H26-J26)/J26</f>
        <v>-0.36614176886834421</v>
      </c>
      <c r="M26" s="31">
        <f>GETPIVOTDATA("Net Satış",$B$4,"Ay",3,"Ana Ürün","Stokbar")</f>
        <v>1719308.8</v>
      </c>
      <c r="N26" s="29">
        <f t="shared" si="2"/>
        <v>5.0122370782008929E-2</v>
      </c>
      <c r="O26" s="28">
        <f>GETPIVOTDATA("Net Satış",$B$56,"Ay",3,"Ana Ürün","Stokbar")</f>
        <v>4665340.43</v>
      </c>
      <c r="P26" s="29">
        <f t="shared" si="5"/>
        <v>0.11553376926464549</v>
      </c>
      <c r="Q26" s="30">
        <f>(M26-O26)/O26</f>
        <v>-0.63147195241227017</v>
      </c>
    </row>
    <row r="27" spans="1:17" x14ac:dyDescent="0.3">
      <c r="A27" s="21"/>
      <c r="B27" s="27" t="s">
        <v>32</v>
      </c>
      <c r="C27" s="28">
        <v>1590303</v>
      </c>
      <c r="D27" s="29">
        <f t="shared" si="0"/>
        <v>5.2733039940202321E-2</v>
      </c>
      <c r="E27" s="28">
        <v>209772</v>
      </c>
      <c r="F27" s="29">
        <f t="shared" si="3"/>
        <v>1.8560508385005538E-2</v>
      </c>
      <c r="G27" s="30">
        <f>(C27-E27)/E27</f>
        <v>6.5811023396830848</v>
      </c>
      <c r="H27" s="31">
        <f>GETPIVOTDATA("Net Satış",$B$4,"Ay",2,"Ana Ürün","E-Dönüşüm")</f>
        <v>996099</v>
      </c>
      <c r="I27" s="29">
        <f t="shared" si="1"/>
        <v>2.6301287160436053E-2</v>
      </c>
      <c r="J27" s="28">
        <v>611769</v>
      </c>
      <c r="K27" s="29">
        <f t="shared" si="4"/>
        <v>3.8519455703466508E-2</v>
      </c>
      <c r="L27" s="30">
        <f>(H27-J27)/J27</f>
        <v>0.62822732109668844</v>
      </c>
      <c r="M27" s="31">
        <f>GETPIVOTDATA("Net Satış",$B$4,"Ay",3,"Ana Ürün","E-Dönüşüm")</f>
        <v>1422740.5</v>
      </c>
      <c r="N27" s="29">
        <f t="shared" si="2"/>
        <v>4.147662529708495E-2</v>
      </c>
      <c r="O27" s="28">
        <f>GETPIVOTDATA("Net Satış",$B$56,"Ay",3,"Ana Ürün","E-Dönüşüm")</f>
        <v>1803125.6099999999</v>
      </c>
      <c r="P27" s="29">
        <f t="shared" si="5"/>
        <v>4.4653096876129394E-2</v>
      </c>
      <c r="Q27" s="30">
        <f>(M27-O27)/O27</f>
        <v>-0.21095874180390567</v>
      </c>
    </row>
    <row r="28" spans="1:17" x14ac:dyDescent="0.3">
      <c r="A28" s="21"/>
      <c r="B28" s="27" t="s">
        <v>33</v>
      </c>
      <c r="C28" s="28">
        <v>1275997.05</v>
      </c>
      <c r="D28" s="29">
        <f t="shared" si="0"/>
        <v>4.2310932823009413E-2</v>
      </c>
      <c r="E28" s="28">
        <v>384871</v>
      </c>
      <c r="F28" s="29">
        <f t="shared" si="3"/>
        <v>3.4053169263035421E-2</v>
      </c>
      <c r="G28" s="30">
        <f>(C28-E28)/E28</f>
        <v>2.3153889225220921</v>
      </c>
      <c r="H28" s="31">
        <f>GETPIVOTDATA("Net Satış",$B$4,"Ay",2,"Ana Ürün","Quest")</f>
        <v>1727626.9699999995</v>
      </c>
      <c r="I28" s="29">
        <f t="shared" si="1"/>
        <v>4.5616764040606432E-2</v>
      </c>
      <c r="J28" s="28">
        <v>1319052</v>
      </c>
      <c r="K28" s="29">
        <f t="shared" si="4"/>
        <v>8.3052859959509076E-2</v>
      </c>
      <c r="L28" s="30">
        <f>(H28-J28)/J28</f>
        <v>0.30974894848724654</v>
      </c>
      <c r="M28" s="31">
        <f>GETPIVOTDATA("Net Satış",$B$4,"Ay",3,"Ana Ürün","Quest")</f>
        <v>4116145.3</v>
      </c>
      <c r="N28" s="29">
        <f t="shared" si="2"/>
        <v>0.11999645492375968</v>
      </c>
      <c r="O28" s="28">
        <f>GETPIVOTDATA("Net Satış",$B$56,"Ay",3,"Ana Ürün","Quest")</f>
        <v>2218267.15</v>
      </c>
      <c r="P28" s="29">
        <f t="shared" si="5"/>
        <v>5.4933775770666056E-2</v>
      </c>
      <c r="Q28" s="30">
        <f>(M28-O28)/O28</f>
        <v>0.85556789226221019</v>
      </c>
    </row>
    <row r="29" spans="1:17" x14ac:dyDescent="0.3">
      <c r="A29" s="21"/>
      <c r="B29" s="27" t="s">
        <v>31</v>
      </c>
      <c r="C29" s="28">
        <v>334165.05</v>
      </c>
      <c r="D29" s="29">
        <f t="shared" si="0"/>
        <v>1.1080617296370381E-2</v>
      </c>
      <c r="E29" s="28">
        <v>0</v>
      </c>
      <c r="F29" s="29">
        <f t="shared" si="3"/>
        <v>0</v>
      </c>
      <c r="G29" s="30">
        <v>1</v>
      </c>
      <c r="H29" s="31">
        <f>GETPIVOTDATA("Net Satış",$B$4,"Ay",2,"Ana Ürün","Bütünleşik Finans")</f>
        <v>170676.8</v>
      </c>
      <c r="I29" s="29">
        <f t="shared" si="1"/>
        <v>4.5065997741432443E-3</v>
      </c>
      <c r="J29" s="28">
        <v>0</v>
      </c>
      <c r="K29" s="29">
        <f t="shared" si="4"/>
        <v>0</v>
      </c>
      <c r="L29" s="30">
        <v>1</v>
      </c>
      <c r="M29" s="31">
        <f>GETPIVOTDATA("Net Satış",$B$4,"Ay",3,"Ana Ürün","Bütünleşik Finans")</f>
        <v>0</v>
      </c>
      <c r="N29" s="29">
        <f t="shared" si="2"/>
        <v>0</v>
      </c>
      <c r="O29" s="28">
        <v>0</v>
      </c>
      <c r="P29" s="29">
        <f t="shared" si="5"/>
        <v>0</v>
      </c>
      <c r="Q29" s="30">
        <v>1</v>
      </c>
    </row>
    <row r="30" spans="1:17" x14ac:dyDescent="0.3">
      <c r="A30" s="21"/>
      <c r="B30" s="27" t="s">
        <v>35</v>
      </c>
      <c r="C30" s="28">
        <v>295800</v>
      </c>
      <c r="D30" s="29">
        <f t="shared" si="0"/>
        <v>9.8084661943741835E-3</v>
      </c>
      <c r="E30" s="28">
        <v>0</v>
      </c>
      <c r="F30" s="29">
        <f t="shared" si="3"/>
        <v>0</v>
      </c>
      <c r="G30" s="30">
        <v>1</v>
      </c>
      <c r="H30" s="31">
        <f>GETPIVOTDATA("Net Satış",$B$4,"Ay",2,"Ana Ürün","Varuna")</f>
        <v>491264.28</v>
      </c>
      <c r="I30" s="29">
        <f t="shared" si="1"/>
        <v>1.2971484661609804E-2</v>
      </c>
      <c r="J30" s="28">
        <v>0</v>
      </c>
      <c r="K30" s="29">
        <f t="shared" si="4"/>
        <v>0</v>
      </c>
      <c r="L30" s="30">
        <v>1</v>
      </c>
      <c r="M30" s="31">
        <f>GETPIVOTDATA("Net Satış",$B$4,"Ay",3,"Ana Ürün","Varuna")</f>
        <v>1030893.16</v>
      </c>
      <c r="N30" s="29">
        <f t="shared" si="2"/>
        <v>3.0053245351944254E-2</v>
      </c>
      <c r="O30" s="28">
        <v>0</v>
      </c>
      <c r="P30" s="29">
        <f t="shared" si="5"/>
        <v>0</v>
      </c>
      <c r="Q30" s="30">
        <v>1</v>
      </c>
    </row>
    <row r="31" spans="1:17" x14ac:dyDescent="0.3">
      <c r="A31" s="21"/>
      <c r="B31" s="39" t="s">
        <v>34</v>
      </c>
      <c r="C31" s="40">
        <v>155950</v>
      </c>
      <c r="D31" s="41">
        <f t="shared" si="0"/>
        <v>5.1711639723213453E-3</v>
      </c>
      <c r="E31" s="40">
        <v>0</v>
      </c>
      <c r="F31" s="41">
        <f t="shared" si="3"/>
        <v>0</v>
      </c>
      <c r="G31" s="42">
        <v>1</v>
      </c>
      <c r="H31" s="43">
        <f>GETPIVOTDATA("Net Satış",$B$4,"Ay",2,"Ana Ürün","ServiceCore")</f>
        <v>724254.1</v>
      </c>
      <c r="I31" s="41">
        <f t="shared" si="1"/>
        <v>1.9123415505108599E-2</v>
      </c>
      <c r="J31" s="40">
        <v>1078750</v>
      </c>
      <c r="K31" s="41">
        <f t="shared" si="4"/>
        <v>6.7922472109757936E-2</v>
      </c>
      <c r="L31" s="42">
        <v>1</v>
      </c>
      <c r="M31" s="43">
        <f>GETPIVOTDATA("Net Satış",$B$4,"Ay",3,"Ana Ürün","ServiceCore")</f>
        <v>543425.19999999995</v>
      </c>
      <c r="N31" s="41">
        <f t="shared" si="2"/>
        <v>1.5842272991732118E-2</v>
      </c>
      <c r="O31" s="40">
        <f>GETPIVOTDATA("Net Satış",$B$56,"Ay",3,"Ana Ürün","ServiceCore")</f>
        <v>3097976.8</v>
      </c>
      <c r="P31" s="41">
        <f>O31/O$32</f>
        <v>7.6719146687956666E-2</v>
      </c>
      <c r="Q31" s="42">
        <f>(M31-O31)/O31</f>
        <v>-0.82458706598448372</v>
      </c>
    </row>
    <row r="32" spans="1:17" x14ac:dyDescent="0.3">
      <c r="A32" s="21"/>
      <c r="B32" s="35" t="s">
        <v>39</v>
      </c>
      <c r="C32" s="36">
        <f>SUM(C24:C31)</f>
        <v>30157620.38000001</v>
      </c>
      <c r="D32" s="37">
        <f t="shared" si="0"/>
        <v>1</v>
      </c>
      <c r="E32" s="36">
        <f>SUM(E24:E31)</f>
        <v>11302061.109999999</v>
      </c>
      <c r="F32" s="37">
        <f>E32/$E$32</f>
        <v>1</v>
      </c>
      <c r="G32" s="38">
        <f>(C32-E32)/E32</f>
        <v>1.6683292619358356</v>
      </c>
      <c r="H32" s="36">
        <f>SUM(H24:H31)</f>
        <v>37872633.150000006</v>
      </c>
      <c r="I32" s="37">
        <f t="shared" si="1"/>
        <v>1</v>
      </c>
      <c r="J32" s="36">
        <f>SUM(J24:J31)</f>
        <v>15882078</v>
      </c>
      <c r="K32" s="37">
        <f>J32/$J$32</f>
        <v>1</v>
      </c>
      <c r="L32" s="38">
        <f>(H32-J32)/J32</f>
        <v>1.3846144786595309</v>
      </c>
      <c r="M32" s="36">
        <f>SUM(M24:M31)</f>
        <v>34302224.20000001</v>
      </c>
      <c r="N32" s="37">
        <f t="shared" si="2"/>
        <v>1</v>
      </c>
      <c r="O32" s="36">
        <f>SUM(O24:O31)</f>
        <v>40380751.529999994</v>
      </c>
      <c r="P32" s="37">
        <f>O32/$J$32</f>
        <v>2.5425357771193413</v>
      </c>
      <c r="Q32" s="38">
        <f>(M32-O32)/O32</f>
        <v>-0.1505303170369198</v>
      </c>
    </row>
    <row r="33" spans="1:17" x14ac:dyDescent="0.3">
      <c r="A33" s="21"/>
      <c r="B33" s="32"/>
      <c r="C33" s="33"/>
      <c r="D33" s="26"/>
      <c r="E33" s="26"/>
      <c r="F33" s="26"/>
      <c r="G33" s="26"/>
      <c r="H33" s="26"/>
      <c r="I33" s="26"/>
      <c r="J33" s="26"/>
      <c r="K33" s="26"/>
      <c r="L33" s="21"/>
      <c r="M33" s="21"/>
    </row>
    <row r="34" spans="1:17" x14ac:dyDescent="0.3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</row>
    <row r="35" spans="1:17" x14ac:dyDescent="0.3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</row>
    <row r="36" spans="1:17" s="77" customFormat="1" ht="18" customHeight="1" x14ac:dyDescent="0.3">
      <c r="A36" s="76"/>
      <c r="B36" s="177" t="s">
        <v>83</v>
      </c>
      <c r="C36" s="177"/>
      <c r="D36" s="177"/>
      <c r="E36" s="177"/>
      <c r="F36" s="177"/>
      <c r="G36" s="177"/>
      <c r="H36" s="177"/>
      <c r="I36" s="177"/>
      <c r="J36" s="177"/>
      <c r="K36" s="177"/>
      <c r="L36" s="177"/>
      <c r="M36" s="177"/>
      <c r="N36" s="177"/>
      <c r="O36" s="177"/>
      <c r="P36" s="177"/>
      <c r="Q36" s="177"/>
    </row>
    <row r="37" spans="1:17" ht="8.4" customHeight="1" x14ac:dyDescent="0.3">
      <c r="A37" s="21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1"/>
      <c r="N37" s="21"/>
      <c r="O37" s="21"/>
      <c r="P37" s="21"/>
      <c r="Q37" s="21"/>
    </row>
    <row r="38" spans="1:17" s="34" customFormat="1" ht="25.2" customHeight="1" x14ac:dyDescent="0.2">
      <c r="A38" s="26"/>
      <c r="B38" s="69" t="s">
        <v>55</v>
      </c>
      <c r="C38" s="70">
        <v>46023</v>
      </c>
      <c r="D38" s="69" t="s">
        <v>37</v>
      </c>
      <c r="E38" s="70">
        <v>45658</v>
      </c>
      <c r="F38" s="69" t="s">
        <v>37</v>
      </c>
      <c r="G38" s="69" t="s">
        <v>38</v>
      </c>
      <c r="H38" s="71" t="s">
        <v>82</v>
      </c>
      <c r="I38" s="69" t="s">
        <v>37</v>
      </c>
      <c r="J38" s="72" t="s">
        <v>78</v>
      </c>
      <c r="K38" s="69" t="s">
        <v>37</v>
      </c>
      <c r="L38" s="69" t="s">
        <v>38</v>
      </c>
      <c r="M38" s="71" t="s">
        <v>130</v>
      </c>
      <c r="N38" s="69" t="s">
        <v>37</v>
      </c>
      <c r="O38" s="71" t="s">
        <v>131</v>
      </c>
      <c r="P38" s="69" t="s">
        <v>37</v>
      </c>
      <c r="Q38" s="69" t="s">
        <v>38</v>
      </c>
    </row>
    <row r="39" spans="1:17" x14ac:dyDescent="0.3">
      <c r="A39" s="21"/>
      <c r="B39" s="27" t="s">
        <v>15</v>
      </c>
      <c r="C39" s="28">
        <f>GETPIVOTDATA("Net Satış",$B$4,"Ay",1,"Ana Ürün","Enroute")</f>
        <v>21281414.06000001</v>
      </c>
      <c r="D39" s="29">
        <f t="shared" ref="D39:D47" si="6">C39/$C$32</f>
        <v>0.70567285455033646</v>
      </c>
      <c r="E39" s="28">
        <v>10064579.109999999</v>
      </c>
      <c r="F39" s="29">
        <f>E39/$E$32</f>
        <v>0.89050828977512053</v>
      </c>
      <c r="G39" s="65">
        <f>(C39-E39)/E39</f>
        <v>1.114486242038194</v>
      </c>
      <c r="H39" s="31">
        <f>GETPIVOTDATA("Net Satış",$B$4,"Ay",1,"Ana Ürün","Enroute")+GETPIVOTDATA("Net Satış",$B$4,"Ay",2,"Ana Ürün","Enroute")</f>
        <v>46370815.750000015</v>
      </c>
      <c r="I39" s="29">
        <f>H39/H$47</f>
        <v>0.68162050475898051</v>
      </c>
      <c r="J39" s="28">
        <f>E24+J24</f>
        <v>19127760.109999999</v>
      </c>
      <c r="K39" s="29">
        <f>J39/J$47</f>
        <v>0.70363677998409124</v>
      </c>
      <c r="L39" s="73">
        <f>(H39-J39)/J39</f>
        <v>1.4242679479108136</v>
      </c>
      <c r="M39" s="31">
        <f>SUM(C6:E6)</f>
        <v>70803696.570000023</v>
      </c>
      <c r="N39" s="29">
        <f t="shared" ref="N39:N47" si="7">M39/M$47</f>
        <v>0.69189858528406434</v>
      </c>
      <c r="O39" s="28">
        <f>SUM(C58:E58)</f>
        <v>43588201.369999997</v>
      </c>
      <c r="P39" s="29">
        <f>O39/O$47</f>
        <v>0.6461048353256158</v>
      </c>
      <c r="Q39" s="73">
        <f>(M39-O39)/O39</f>
        <v>0.62437756880538209</v>
      </c>
    </row>
    <row r="40" spans="1:17" x14ac:dyDescent="0.3">
      <c r="A40" s="21"/>
      <c r="B40" s="27" t="s">
        <v>24</v>
      </c>
      <c r="C40" s="28">
        <f>GETPIVOTDATA("Net Satış",$B$4,"Ay",1,"Ana Ürün","Hosting")</f>
        <v>2896107.6400000006</v>
      </c>
      <c r="D40" s="29">
        <f t="shared" si="6"/>
        <v>9.6032366065614605E-2</v>
      </c>
      <c r="E40" s="28">
        <v>516089</v>
      </c>
      <c r="F40" s="29">
        <f t="shared" ref="F40:F46" si="8">E40/$E$32</f>
        <v>4.5663263981413744E-2</v>
      </c>
      <c r="G40" s="66">
        <f>(C40-E40)/E40</f>
        <v>4.6116438056226752</v>
      </c>
      <c r="H40" s="31">
        <f>GETPIVOTDATA("Net Satış",$B$4,"Ay",1,"Ana Ürün","Hosting")+GETPIVOTDATA("Net Satış",$B$4,"Ay",2,"Ana Ürün","Hosting")</f>
        <v>9966450.6999999993</v>
      </c>
      <c r="I40" s="29">
        <f>H40/H$47</f>
        <v>0.14650027278826752</v>
      </c>
      <c r="J40" s="28">
        <f t="shared" ref="J40:J46" si="9">E25+J25</f>
        <v>1796510</v>
      </c>
      <c r="K40" s="29">
        <f>J40/J$47</f>
        <v>6.6086698303391672E-2</v>
      </c>
      <c r="L40" s="74">
        <f>(H40-J40)/J40</f>
        <v>4.5476733778270084</v>
      </c>
      <c r="M40" s="31">
        <f>SUM(C7:E7)</f>
        <v>11003281.119999999</v>
      </c>
      <c r="N40" s="29">
        <f t="shared" si="7"/>
        <v>0.10752481874846909</v>
      </c>
      <c r="O40" s="28">
        <f>SUM(C60:E60)</f>
        <v>5640911.3300000001</v>
      </c>
      <c r="P40" s="29">
        <f>O40/O$47</f>
        <v>8.3614830880920352E-2</v>
      </c>
      <c r="Q40" s="74">
        <f>(M40-O40)/O40</f>
        <v>0.95062118092184211</v>
      </c>
    </row>
    <row r="41" spans="1:17" x14ac:dyDescent="0.3">
      <c r="A41" s="21"/>
      <c r="B41" s="27" t="s">
        <v>139</v>
      </c>
      <c r="C41" s="28">
        <f>GETPIVOTDATA("Net Satış",$B$4,"Ay",1,"Ana Ürün","Stokbar")</f>
        <v>2327883.58</v>
      </c>
      <c r="D41" s="29">
        <f t="shared" si="6"/>
        <v>7.7190559157771302E-2</v>
      </c>
      <c r="E41" s="28">
        <v>126750</v>
      </c>
      <c r="F41" s="29">
        <f t="shared" si="8"/>
        <v>1.1214768595424805E-2</v>
      </c>
      <c r="G41" s="66">
        <f>(C41-E41)/E41</f>
        <v>17.36594540433925</v>
      </c>
      <c r="H41" s="31">
        <f>GETPIVOTDATA("Net Satış",$B$4,"Ay",1,"Ana Ürün","Stokbar")+GETPIVOTDATA("Net Satış",$B$4,"Ay",2,"Ana Ürün","Stokbar")</f>
        <v>3930850.83</v>
      </c>
      <c r="I41" s="29">
        <f t="shared" ref="I41:I46" si="10">H41/H$47</f>
        <v>5.7780922839962258E-2</v>
      </c>
      <c r="J41" s="28">
        <f t="shared" si="9"/>
        <v>2655655</v>
      </c>
      <c r="K41" s="29">
        <f t="shared" ref="K41:K47" si="11">J41/J$47</f>
        <v>9.7691340868068424E-2</v>
      </c>
      <c r="L41" s="74">
        <f>(H41-J41)/J41</f>
        <v>0.48018128484309902</v>
      </c>
      <c r="M41" s="31">
        <f>SUM(C9:E9)</f>
        <v>5650159.6299999999</v>
      </c>
      <c r="N41" s="29">
        <f t="shared" si="7"/>
        <v>5.5213747925733914E-2</v>
      </c>
      <c r="O41" s="28">
        <f>SUM(C59:E59)</f>
        <v>7320995.1799999997</v>
      </c>
      <c r="P41" s="29">
        <f t="shared" ref="P41:P47" si="12">O41/O$47</f>
        <v>0.10851859531990427</v>
      </c>
      <c r="Q41" s="74">
        <f>(M41-O41)/O41</f>
        <v>-0.22822519465174676</v>
      </c>
    </row>
    <row r="42" spans="1:17" x14ac:dyDescent="0.3">
      <c r="A42" s="21"/>
      <c r="B42" s="27" t="s">
        <v>32</v>
      </c>
      <c r="C42" s="28">
        <f>GETPIVOTDATA("Net Satış",$B$4,"Ay",1,"Ana Ürün","E-Dönüşüm")</f>
        <v>1590303</v>
      </c>
      <c r="D42" s="29">
        <f t="shared" si="6"/>
        <v>5.2733039940202321E-2</v>
      </c>
      <c r="E42" s="28">
        <v>209772</v>
      </c>
      <c r="F42" s="29">
        <f t="shared" si="8"/>
        <v>1.8560508385005538E-2</v>
      </c>
      <c r="G42" s="66">
        <f>(C42-E42)/E42</f>
        <v>6.5811023396830848</v>
      </c>
      <c r="H42" s="31">
        <f>GETPIVOTDATA("Net Satış",$B$4,"Ay",1,"Ana Ürün","E-Dönüşüm")+GETPIVOTDATA("Net Satış",$B$4,"Ay",2,"Ana Ürün","E-Dönüşüm")</f>
        <v>2586402</v>
      </c>
      <c r="I42" s="29">
        <f t="shared" si="10"/>
        <v>3.8018408954766686E-2</v>
      </c>
      <c r="J42" s="28">
        <f t="shared" si="9"/>
        <v>821541</v>
      </c>
      <c r="K42" s="29">
        <f t="shared" si="11"/>
        <v>3.0221335929589421E-2</v>
      </c>
      <c r="L42" s="74">
        <f>(H42-J42)/J42</f>
        <v>2.1482324071470567</v>
      </c>
      <c r="M42" s="31">
        <f>SUM(C10:E10)</f>
        <v>4009142.5</v>
      </c>
      <c r="N42" s="29">
        <f t="shared" si="7"/>
        <v>3.9177615835492188E-2</v>
      </c>
      <c r="O42" s="28">
        <f>SUM(C63:E63)</f>
        <v>2814022.6199999996</v>
      </c>
      <c r="P42" s="29">
        <f t="shared" si="12"/>
        <v>4.171205886804541E-2</v>
      </c>
      <c r="Q42" s="74">
        <f>(M42-O42)/O42</f>
        <v>0.42470158964109556</v>
      </c>
    </row>
    <row r="43" spans="1:17" x14ac:dyDescent="0.3">
      <c r="A43" s="21"/>
      <c r="B43" s="27" t="s">
        <v>33</v>
      </c>
      <c r="C43" s="28">
        <f>GETPIVOTDATA("Net Satış",$B$4,"Ay",1,"Ana Ürün","Quest")</f>
        <v>1275997.05</v>
      </c>
      <c r="D43" s="29">
        <f t="shared" si="6"/>
        <v>4.2310932823009413E-2</v>
      </c>
      <c r="E43" s="28">
        <v>384871</v>
      </c>
      <c r="F43" s="29">
        <f t="shared" si="8"/>
        <v>3.4053169263035421E-2</v>
      </c>
      <c r="G43" s="66">
        <f>(C43-E43)/E43</f>
        <v>2.3153889225220921</v>
      </c>
      <c r="H43" s="31">
        <f>GETPIVOTDATA("Net Satış",$B$4,"Ay",1,"Ana Ürün","Quest")+GETPIVOTDATA("Net Satış",$B$4,"Ay",2,"Ana Ürün","Quest")</f>
        <v>3003624.0199999996</v>
      </c>
      <c r="I43" s="29">
        <f t="shared" si="10"/>
        <v>4.4151298343691463E-2</v>
      </c>
      <c r="J43" s="28">
        <f t="shared" si="9"/>
        <v>1703923</v>
      </c>
      <c r="K43" s="29">
        <f t="shared" si="11"/>
        <v>6.2680778416602217E-2</v>
      </c>
      <c r="L43" s="74">
        <f>(H43-J43)/J43</f>
        <v>0.76276980826011476</v>
      </c>
      <c r="M43" s="31">
        <f>SUM(C8:E8)</f>
        <v>7119769.3199999994</v>
      </c>
      <c r="N43" s="29">
        <f t="shared" si="7"/>
        <v>6.9574874740990986E-2</v>
      </c>
      <c r="O43" s="28">
        <f>SUM(C62:E62)</f>
        <v>3922190.4699999997</v>
      </c>
      <c r="P43" s="29">
        <f t="shared" si="12"/>
        <v>5.8138352767159604E-2</v>
      </c>
      <c r="Q43" s="74">
        <f>(M43-O43)/O43</f>
        <v>0.81525333215140872</v>
      </c>
    </row>
    <row r="44" spans="1:17" x14ac:dyDescent="0.3">
      <c r="A44" s="21"/>
      <c r="B44" s="27" t="s">
        <v>31</v>
      </c>
      <c r="C44" s="28">
        <f>GETPIVOTDATA("Net Satış",$B$4,"Ay",1,"Ana Ürün","Bütünleşik Finans")</f>
        <v>334165.05</v>
      </c>
      <c r="D44" s="29">
        <f t="shared" si="6"/>
        <v>1.1080617296370381E-2</v>
      </c>
      <c r="E44" s="28">
        <v>0</v>
      </c>
      <c r="F44" s="29">
        <f t="shared" si="8"/>
        <v>0</v>
      </c>
      <c r="G44" s="66">
        <v>1</v>
      </c>
      <c r="H44" s="31">
        <f>GETPIVOTDATA("Net Satış",$B$4,"Ay",1,"Ana Ürün","Bütünleşik Finans")+GETPIVOTDATA("Net Satış",$B$4,"Ay",2,"Ana Ürün","Bütünleşik Finans")</f>
        <v>504841.85</v>
      </c>
      <c r="I44" s="29">
        <f t="shared" si="10"/>
        <v>7.4208432837513192E-3</v>
      </c>
      <c r="J44" s="28">
        <f t="shared" si="9"/>
        <v>0</v>
      </c>
      <c r="K44" s="29">
        <f t="shared" si="11"/>
        <v>0</v>
      </c>
      <c r="L44" s="74">
        <v>1</v>
      </c>
      <c r="M44" s="31">
        <f>SUM(C13:E13)</f>
        <v>504841.85</v>
      </c>
      <c r="N44" s="29">
        <f t="shared" si="7"/>
        <v>4.9333492279157384E-3</v>
      </c>
      <c r="O44" s="28">
        <v>0</v>
      </c>
      <c r="P44" s="29">
        <f t="shared" si="12"/>
        <v>0</v>
      </c>
      <c r="Q44" s="74">
        <v>1</v>
      </c>
    </row>
    <row r="45" spans="1:17" x14ac:dyDescent="0.3">
      <c r="A45" s="21"/>
      <c r="B45" s="27" t="s">
        <v>35</v>
      </c>
      <c r="C45" s="28">
        <f>GETPIVOTDATA("Net Satış",$B$4,"Ay",1,"Ana Ürün","Varuna")</f>
        <v>295800</v>
      </c>
      <c r="D45" s="29">
        <f t="shared" si="6"/>
        <v>9.8084661943741835E-3</v>
      </c>
      <c r="E45" s="28">
        <v>0</v>
      </c>
      <c r="F45" s="29">
        <f t="shared" si="8"/>
        <v>0</v>
      </c>
      <c r="G45" s="66">
        <v>1</v>
      </c>
      <c r="H45" s="31">
        <f>GETPIVOTDATA("Net Satış",$B$4,"Ay",1,"Ana Ürün","Varuna")+GETPIVOTDATA("Net Satış",$B$4,"Ay",2,"Ana Ürün","Varuna")</f>
        <v>787064.28</v>
      </c>
      <c r="I45" s="29">
        <f t="shared" si="10"/>
        <v>1.1569327455951935E-2</v>
      </c>
      <c r="J45" s="28">
        <f t="shared" si="9"/>
        <v>0</v>
      </c>
      <c r="K45" s="29">
        <f t="shared" si="11"/>
        <v>0</v>
      </c>
      <c r="L45" s="74">
        <v>1</v>
      </c>
      <c r="M45" s="31">
        <f>SUM(C11:E11)</f>
        <v>1817957.44</v>
      </c>
      <c r="N45" s="29">
        <f t="shared" si="7"/>
        <v>1.7765204950832961E-2</v>
      </c>
      <c r="O45" s="28">
        <v>0</v>
      </c>
      <c r="P45" s="29">
        <v>0</v>
      </c>
      <c r="Q45" s="74">
        <v>1</v>
      </c>
    </row>
    <row r="46" spans="1:17" x14ac:dyDescent="0.3">
      <c r="A46" s="21"/>
      <c r="B46" s="39" t="s">
        <v>34</v>
      </c>
      <c r="C46" s="40">
        <f>GETPIVOTDATA("Net Satış",$B$4,"Ay",1,"Ana Ürün","ServiceCore")</f>
        <v>155950</v>
      </c>
      <c r="D46" s="41">
        <f t="shared" si="6"/>
        <v>5.1711639723213453E-3</v>
      </c>
      <c r="E46" s="40">
        <v>0</v>
      </c>
      <c r="F46" s="41">
        <f t="shared" si="8"/>
        <v>0</v>
      </c>
      <c r="G46" s="67">
        <v>1</v>
      </c>
      <c r="H46" s="43">
        <f>GETPIVOTDATA("Net Satış",$B$4,"Ay",1,"Ana Ürün","ServiceCore")+GETPIVOTDATA("Net Satış",$B$4,"Ay",2,"Ana Ürün","ServiceCore")</f>
        <v>880204.1</v>
      </c>
      <c r="I46" s="41">
        <f t="shared" si="10"/>
        <v>1.2938421574628519E-2</v>
      </c>
      <c r="J46" s="40">
        <f t="shared" si="9"/>
        <v>1078750</v>
      </c>
      <c r="K46" s="41">
        <f t="shared" si="11"/>
        <v>3.9683066498257043E-2</v>
      </c>
      <c r="L46" s="75">
        <v>1</v>
      </c>
      <c r="M46" s="43">
        <f>SUM(C12:E12)</f>
        <v>1423629.2999999998</v>
      </c>
      <c r="N46" s="41">
        <f t="shared" si="7"/>
        <v>1.3911803286500955E-2</v>
      </c>
      <c r="O46" s="40">
        <f>SUM(C61:E61)</f>
        <v>4176726.8</v>
      </c>
      <c r="P46" s="41">
        <f t="shared" si="12"/>
        <v>6.1911326838354611E-2</v>
      </c>
      <c r="Q46" s="75">
        <f>(M46-O46)/O46</f>
        <v>-0.65915192250544141</v>
      </c>
    </row>
    <row r="47" spans="1:17" x14ac:dyDescent="0.3">
      <c r="A47" s="21"/>
      <c r="B47" s="35" t="s">
        <v>39</v>
      </c>
      <c r="C47" s="36">
        <f>SUM(C39:C46)</f>
        <v>30157620.38000001</v>
      </c>
      <c r="D47" s="37">
        <f t="shared" si="6"/>
        <v>1</v>
      </c>
      <c r="E47" s="36">
        <f>SUM(E39:E46)</f>
        <v>11302061.109999999</v>
      </c>
      <c r="F47" s="37">
        <f>E47/$E$32</f>
        <v>1</v>
      </c>
      <c r="G47" s="68">
        <f>(C47-E47)/E47</f>
        <v>1.6683292619358356</v>
      </c>
      <c r="H47" s="36">
        <f>SUM(H39:H46)</f>
        <v>68030253.530000001</v>
      </c>
      <c r="I47" s="37">
        <f>H47/H$47</f>
        <v>1</v>
      </c>
      <c r="J47" s="36">
        <f>SUM(J39:J46)</f>
        <v>27184139.109999999</v>
      </c>
      <c r="K47" s="37">
        <f t="shared" si="11"/>
        <v>1</v>
      </c>
      <c r="L47" s="37">
        <f>(H47-J47)/J47</f>
        <v>1.5025715640549488</v>
      </c>
      <c r="M47" s="36">
        <f>SUM(M39:M46)</f>
        <v>102332477.73</v>
      </c>
      <c r="N47" s="37">
        <f t="shared" si="7"/>
        <v>1</v>
      </c>
      <c r="O47" s="36">
        <f>SUM(O39:O46)</f>
        <v>67463047.769999996</v>
      </c>
      <c r="P47" s="37">
        <f t="shared" si="12"/>
        <v>1</v>
      </c>
      <c r="Q47" s="37">
        <f>(M47-O47)/O47</f>
        <v>0.51686710151132575</v>
      </c>
    </row>
    <row r="48" spans="1:17" x14ac:dyDescent="0.3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</row>
    <row r="49" spans="1:14" x14ac:dyDescent="0.3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</row>
    <row r="50" spans="1:14" x14ac:dyDescent="0.3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</row>
    <row r="52" spans="1:14" x14ac:dyDescent="0.3">
      <c r="B52">
        <v>2025</v>
      </c>
    </row>
    <row r="53" spans="1:14" x14ac:dyDescent="0.3">
      <c r="B53" t="s">
        <v>20</v>
      </c>
    </row>
    <row r="54" spans="1:14" x14ac:dyDescent="0.3">
      <c r="B54" s="2" t="s">
        <v>1</v>
      </c>
      <c r="C54" s="3" t="s">
        <v>132</v>
      </c>
      <c r="D54" s="3"/>
      <c r="E54" s="3"/>
      <c r="F54" s="3"/>
    </row>
    <row r="55" spans="1:14" x14ac:dyDescent="0.3">
      <c r="B55" s="3"/>
      <c r="C55" s="9"/>
      <c r="D55" s="1"/>
      <c r="E55" s="6"/>
      <c r="F55" s="3"/>
    </row>
    <row r="56" spans="1:14" x14ac:dyDescent="0.3">
      <c r="B56" s="2" t="s">
        <v>4</v>
      </c>
      <c r="C56" s="2" t="s">
        <v>5</v>
      </c>
      <c r="D56" s="3"/>
      <c r="E56" s="3"/>
      <c r="F56" s="3"/>
    </row>
    <row r="57" spans="1:14" x14ac:dyDescent="0.3">
      <c r="B57" s="2" t="s">
        <v>1</v>
      </c>
      <c r="C57" s="3">
        <v>1</v>
      </c>
      <c r="D57" s="3">
        <v>2</v>
      </c>
      <c r="E57" s="3">
        <v>3</v>
      </c>
      <c r="F57" s="3" t="s">
        <v>0</v>
      </c>
    </row>
    <row r="58" spans="1:14" x14ac:dyDescent="0.3">
      <c r="B58" s="4" t="s">
        <v>15</v>
      </c>
      <c r="C58" s="6">
        <v>10012228.110000003</v>
      </c>
      <c r="D58" s="6">
        <v>8824333.5099999979</v>
      </c>
      <c r="E58" s="6">
        <v>24751639.749999996</v>
      </c>
      <c r="F58" s="6">
        <v>43588201.369999997</v>
      </c>
    </row>
    <row r="59" spans="1:14" x14ac:dyDescent="0.3">
      <c r="B59" s="4" t="s">
        <v>14</v>
      </c>
      <c r="C59" s="6">
        <v>126750</v>
      </c>
      <c r="D59" s="6">
        <v>2528904.75</v>
      </c>
      <c r="E59" s="6">
        <v>4665340.43</v>
      </c>
      <c r="F59" s="6">
        <v>7320995.1799999997</v>
      </c>
    </row>
    <row r="60" spans="1:14" x14ac:dyDescent="0.3">
      <c r="B60" s="4" t="s">
        <v>24</v>
      </c>
      <c r="C60" s="6">
        <v>516088.79</v>
      </c>
      <c r="D60" s="6">
        <v>1280420.75</v>
      </c>
      <c r="E60" s="6">
        <v>3844401.79</v>
      </c>
      <c r="F60" s="6">
        <v>5640911.3300000001</v>
      </c>
    </row>
    <row r="61" spans="1:14" x14ac:dyDescent="0.3">
      <c r="B61" s="4" t="s">
        <v>34</v>
      </c>
      <c r="C61" s="6"/>
      <c r="D61" s="6">
        <v>1078750</v>
      </c>
      <c r="E61" s="6">
        <v>3097976.8</v>
      </c>
      <c r="F61" s="6">
        <v>4176726.8</v>
      </c>
    </row>
    <row r="62" spans="1:14" x14ac:dyDescent="0.3">
      <c r="B62" s="4" t="s">
        <v>33</v>
      </c>
      <c r="C62" s="6">
        <v>384871.07000000007</v>
      </c>
      <c r="D62" s="6">
        <v>1319052.25</v>
      </c>
      <c r="E62" s="6">
        <v>2218267.15</v>
      </c>
      <c r="F62" s="6">
        <v>3922190.4699999997</v>
      </c>
    </row>
    <row r="63" spans="1:14" x14ac:dyDescent="0.3">
      <c r="B63" s="4" t="s">
        <v>32</v>
      </c>
      <c r="C63" s="6">
        <v>244123</v>
      </c>
      <c r="D63" s="6">
        <v>766774.00999999989</v>
      </c>
      <c r="E63" s="6">
        <v>1803125.6099999999</v>
      </c>
      <c r="F63" s="6">
        <v>2814022.6199999996</v>
      </c>
    </row>
    <row r="64" spans="1:14" x14ac:dyDescent="0.3">
      <c r="B64" s="4" t="s">
        <v>0</v>
      </c>
      <c r="C64" s="6">
        <v>11284060.970000003</v>
      </c>
      <c r="D64" s="6">
        <v>15798235.269999998</v>
      </c>
      <c r="E64" s="6">
        <v>40380751.529999994</v>
      </c>
      <c r="F64" s="6">
        <v>67463047.769999981</v>
      </c>
    </row>
  </sheetData>
  <mergeCells count="2">
    <mergeCell ref="B21:Q21"/>
    <mergeCell ref="B36:Q36"/>
  </mergeCells>
  <pageMargins left="0.7" right="0.7" top="0.75" bottom="0.75" header="0.3" footer="0.3"/>
  <pageSetup paperSize="9" orientation="portrait" horizontalDpi="300" verticalDpi="300" r:id="rId3"/>
  <ignoredErrors>
    <ignoredError sqref="C32 J32" formulaRange="1"/>
    <ignoredError sqref="D32 I32 I39:I47 J39:J48 O39:O43 O46 N47" formula="1"/>
    <ignoredError sqref="E32" formula="1" formulaRange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23D00-CD10-468C-88D7-FD8B18839541}">
  <dimension ref="B2:K103"/>
  <sheetViews>
    <sheetView topLeftCell="A15" workbookViewId="0">
      <selection activeCell="E32" sqref="E32"/>
    </sheetView>
  </sheetViews>
  <sheetFormatPr defaultRowHeight="14.4" x14ac:dyDescent="0.3"/>
  <cols>
    <col min="1" max="1" width="2.88671875" customWidth="1"/>
    <col min="2" max="2" width="15.21875" style="58" bestFit="1" customWidth="1"/>
    <col min="3" max="5" width="9" style="58" bestFit="1" customWidth="1"/>
    <col min="6" max="6" width="9.77734375" style="58" bestFit="1" customWidth="1"/>
    <col min="7" max="7" width="10.21875" bestFit="1" customWidth="1"/>
    <col min="8" max="8" width="13" bestFit="1" customWidth="1"/>
    <col min="9" max="9" width="12.21875" bestFit="1" customWidth="1"/>
  </cols>
  <sheetData>
    <row r="2" spans="2:11" x14ac:dyDescent="0.3">
      <c r="B2" s="59" t="s">
        <v>1</v>
      </c>
      <c r="C2" s="60">
        <v>2026</v>
      </c>
      <c r="G2" s="58"/>
      <c r="H2" s="3"/>
      <c r="I2" s="3"/>
      <c r="J2" s="3"/>
      <c r="K2" s="3"/>
    </row>
    <row r="3" spans="2:11" ht="22.8" customHeight="1" x14ac:dyDescent="0.3">
      <c r="B3" s="114" t="s">
        <v>124</v>
      </c>
      <c r="C3" s="113"/>
      <c r="D3" s="113"/>
      <c r="E3" s="113"/>
      <c r="F3" s="113"/>
      <c r="G3" s="58"/>
      <c r="H3" s="3"/>
      <c r="I3" s="3"/>
      <c r="J3" s="3"/>
      <c r="K3" s="3"/>
    </row>
    <row r="4" spans="2:11" x14ac:dyDescent="0.3">
      <c r="B4" s="59" t="s">
        <v>4</v>
      </c>
      <c r="C4" s="59" t="s">
        <v>5</v>
      </c>
      <c r="G4" s="58"/>
      <c r="K4" s="3"/>
    </row>
    <row r="5" spans="2:11" x14ac:dyDescent="0.3">
      <c r="B5" s="59" t="s">
        <v>1</v>
      </c>
      <c r="C5" s="58">
        <v>1</v>
      </c>
      <c r="D5" s="58">
        <v>2</v>
      </c>
      <c r="E5" s="58">
        <v>3</v>
      </c>
      <c r="F5" s="61" t="s">
        <v>0</v>
      </c>
      <c r="G5" s="58"/>
      <c r="K5" s="3"/>
    </row>
    <row r="6" spans="2:11" x14ac:dyDescent="0.3">
      <c r="B6" s="60" t="s">
        <v>15</v>
      </c>
      <c r="C6" s="62">
        <v>21281414.060000002</v>
      </c>
      <c r="D6" s="62">
        <v>25089401.690000001</v>
      </c>
      <c r="E6" s="62">
        <v>24432880.820000011</v>
      </c>
      <c r="F6" s="62">
        <v>70803696.570000023</v>
      </c>
      <c r="G6" s="62"/>
      <c r="K6" s="5"/>
    </row>
    <row r="7" spans="2:11" x14ac:dyDescent="0.3">
      <c r="B7" s="64" t="s">
        <v>12</v>
      </c>
      <c r="C7" s="62">
        <v>3435585.2699999996</v>
      </c>
      <c r="D7" s="62">
        <v>6285116.3900000006</v>
      </c>
      <c r="E7" s="62">
        <v>1150255.71</v>
      </c>
      <c r="F7" s="62">
        <v>10870957.370000001</v>
      </c>
      <c r="G7" s="62"/>
      <c r="K7" s="5"/>
    </row>
    <row r="8" spans="2:11" x14ac:dyDescent="0.3">
      <c r="B8" s="64" t="s">
        <v>16</v>
      </c>
      <c r="C8" s="62">
        <v>17845828.790000003</v>
      </c>
      <c r="D8" s="62">
        <v>18804285.300000001</v>
      </c>
      <c r="E8" s="62">
        <v>23282625.110000011</v>
      </c>
      <c r="F8" s="62">
        <v>59932739.200000018</v>
      </c>
      <c r="G8" s="62"/>
      <c r="K8" s="5"/>
    </row>
    <row r="9" spans="2:11" x14ac:dyDescent="0.3">
      <c r="B9" s="60" t="s">
        <v>24</v>
      </c>
      <c r="C9" s="62">
        <v>2896107.6399999997</v>
      </c>
      <c r="D9" s="62">
        <v>7070343.0599999987</v>
      </c>
      <c r="E9" s="62">
        <v>1036830.42</v>
      </c>
      <c r="F9" s="62">
        <v>11003281.119999997</v>
      </c>
      <c r="G9" s="62"/>
      <c r="K9" s="5"/>
    </row>
    <row r="10" spans="2:11" x14ac:dyDescent="0.3">
      <c r="B10" s="64" t="s">
        <v>12</v>
      </c>
      <c r="C10" s="62">
        <v>290000</v>
      </c>
      <c r="D10" s="62">
        <v>93431.790000000008</v>
      </c>
      <c r="E10" s="62">
        <v>40000</v>
      </c>
      <c r="F10" s="62">
        <v>423431.79000000004</v>
      </c>
      <c r="G10" s="62"/>
      <c r="K10" s="3"/>
    </row>
    <row r="11" spans="2:11" x14ac:dyDescent="0.3">
      <c r="B11" s="64" t="s">
        <v>16</v>
      </c>
      <c r="C11" s="62">
        <v>2606107.6399999997</v>
      </c>
      <c r="D11" s="62">
        <v>6976911.2699999986</v>
      </c>
      <c r="E11" s="62">
        <v>996830.42</v>
      </c>
      <c r="F11" s="62">
        <v>10579849.329999998</v>
      </c>
      <c r="G11" s="62"/>
      <c r="K11" s="3"/>
    </row>
    <row r="12" spans="2:11" x14ac:dyDescent="0.3">
      <c r="B12" s="60" t="s">
        <v>33</v>
      </c>
      <c r="C12" s="62">
        <v>1275997.0499999998</v>
      </c>
      <c r="D12" s="62">
        <v>1727626.9699999995</v>
      </c>
      <c r="E12" s="62">
        <v>4116145.3</v>
      </c>
      <c r="F12" s="62">
        <v>7119769.3199999994</v>
      </c>
      <c r="G12" s="62"/>
      <c r="I12" s="7"/>
    </row>
    <row r="13" spans="2:11" x14ac:dyDescent="0.3">
      <c r="B13" s="64" t="s">
        <v>12</v>
      </c>
      <c r="C13" s="62">
        <v>695857.5</v>
      </c>
      <c r="D13" s="62"/>
      <c r="E13" s="62">
        <v>137000</v>
      </c>
      <c r="F13" s="62">
        <v>832857.5</v>
      </c>
      <c r="G13" s="62"/>
      <c r="I13" s="7"/>
    </row>
    <row r="14" spans="2:11" x14ac:dyDescent="0.3">
      <c r="B14" s="64" t="s">
        <v>16</v>
      </c>
      <c r="C14" s="62">
        <v>580139.54999999993</v>
      </c>
      <c r="D14" s="62">
        <v>1727626.9699999995</v>
      </c>
      <c r="E14" s="62">
        <v>3979145.3</v>
      </c>
      <c r="F14" s="62">
        <v>6286911.8199999994</v>
      </c>
      <c r="G14" s="62"/>
      <c r="I14" s="7"/>
    </row>
    <row r="15" spans="2:11" x14ac:dyDescent="0.3">
      <c r="B15" s="60" t="s">
        <v>14</v>
      </c>
      <c r="C15" s="62">
        <v>2327883.58</v>
      </c>
      <c r="D15" s="62">
        <v>1602967.25</v>
      </c>
      <c r="E15" s="62">
        <v>1719308.8</v>
      </c>
      <c r="F15" s="62">
        <v>5650159.6299999999</v>
      </c>
      <c r="G15" s="62"/>
      <c r="I15" s="7"/>
    </row>
    <row r="16" spans="2:11" x14ac:dyDescent="0.3">
      <c r="B16" s="64" t="s">
        <v>12</v>
      </c>
      <c r="C16" s="62">
        <v>147582.20000000001</v>
      </c>
      <c r="D16" s="62">
        <v>326373</v>
      </c>
      <c r="E16" s="62">
        <v>1012508.8</v>
      </c>
      <c r="F16" s="62">
        <v>1486464</v>
      </c>
      <c r="G16" s="62"/>
      <c r="I16" s="7"/>
    </row>
    <row r="17" spans="2:9" x14ac:dyDescent="0.3">
      <c r="B17" s="64" t="s">
        <v>16</v>
      </c>
      <c r="C17" s="62">
        <v>2180301.38</v>
      </c>
      <c r="D17" s="62">
        <v>1276594.25</v>
      </c>
      <c r="E17" s="62">
        <v>706800</v>
      </c>
      <c r="F17" s="62">
        <v>4163695.63</v>
      </c>
      <c r="G17" s="62"/>
      <c r="I17" s="7"/>
    </row>
    <row r="18" spans="2:9" x14ac:dyDescent="0.3">
      <c r="B18" s="60" t="s">
        <v>32</v>
      </c>
      <c r="C18" s="62">
        <v>1590303</v>
      </c>
      <c r="D18" s="62">
        <v>996099</v>
      </c>
      <c r="E18" s="62">
        <v>1422740.5</v>
      </c>
      <c r="F18" s="62">
        <v>4009142.5</v>
      </c>
      <c r="G18" s="62"/>
      <c r="I18" s="7"/>
    </row>
    <row r="19" spans="2:9" x14ac:dyDescent="0.3">
      <c r="B19" s="64" t="s">
        <v>12</v>
      </c>
      <c r="C19" s="62">
        <v>1590303</v>
      </c>
      <c r="D19" s="62">
        <v>996099</v>
      </c>
      <c r="E19" s="62">
        <v>1422740.5</v>
      </c>
      <c r="F19" s="62">
        <v>4009142.5</v>
      </c>
      <c r="G19" s="62"/>
      <c r="I19" s="7"/>
    </row>
    <row r="20" spans="2:9" x14ac:dyDescent="0.3">
      <c r="B20" s="60" t="s">
        <v>35</v>
      </c>
      <c r="C20" s="62">
        <v>295800</v>
      </c>
      <c r="D20" s="62">
        <v>491264.28</v>
      </c>
      <c r="E20" s="62">
        <v>1030893.16</v>
      </c>
      <c r="F20" s="62">
        <v>1817957.44</v>
      </c>
      <c r="G20" s="62"/>
      <c r="I20" s="7"/>
    </row>
    <row r="21" spans="2:9" x14ac:dyDescent="0.3">
      <c r="B21" s="64" t="s">
        <v>12</v>
      </c>
      <c r="C21" s="62"/>
      <c r="D21" s="62"/>
      <c r="E21" s="62">
        <v>491103.16000000003</v>
      </c>
      <c r="F21" s="62">
        <v>491103.16000000003</v>
      </c>
      <c r="G21" s="62"/>
      <c r="I21" s="7"/>
    </row>
    <row r="22" spans="2:9" x14ac:dyDescent="0.3">
      <c r="B22" s="64" t="s">
        <v>16</v>
      </c>
      <c r="C22" s="62">
        <v>295800</v>
      </c>
      <c r="D22" s="62">
        <v>491264.28</v>
      </c>
      <c r="E22" s="62">
        <v>539790</v>
      </c>
      <c r="F22" s="62">
        <v>1326854.28</v>
      </c>
      <c r="G22" s="62"/>
      <c r="I22" s="7"/>
    </row>
    <row r="23" spans="2:9" x14ac:dyDescent="0.3">
      <c r="B23" s="60" t="s">
        <v>34</v>
      </c>
      <c r="C23" s="62">
        <v>155950</v>
      </c>
      <c r="D23" s="62">
        <v>724254.1</v>
      </c>
      <c r="E23" s="62">
        <v>543425.19999999995</v>
      </c>
      <c r="F23" s="62">
        <v>1423629.2999999998</v>
      </c>
      <c r="G23" s="62"/>
      <c r="I23" s="7"/>
    </row>
    <row r="24" spans="2:9" x14ac:dyDescent="0.3">
      <c r="B24" s="64" t="s">
        <v>12</v>
      </c>
      <c r="C24" s="62">
        <v>155950</v>
      </c>
      <c r="D24" s="62"/>
      <c r="E24" s="62">
        <v>543425.19999999995</v>
      </c>
      <c r="F24" s="62">
        <v>699375.2</v>
      </c>
      <c r="G24" s="62"/>
      <c r="I24" s="7"/>
    </row>
    <row r="25" spans="2:9" x14ac:dyDescent="0.3">
      <c r="B25" s="64" t="s">
        <v>16</v>
      </c>
      <c r="C25" s="62"/>
      <c r="D25" s="62">
        <v>724254.1</v>
      </c>
      <c r="E25" s="62"/>
      <c r="F25" s="62">
        <v>724254.1</v>
      </c>
      <c r="G25" s="62"/>
      <c r="I25" s="7"/>
    </row>
    <row r="26" spans="2:9" x14ac:dyDescent="0.3">
      <c r="B26" s="60" t="s">
        <v>31</v>
      </c>
      <c r="C26" s="62">
        <v>334165.05</v>
      </c>
      <c r="D26" s="62">
        <v>170676.8</v>
      </c>
      <c r="E26" s="62"/>
      <c r="F26" s="62">
        <v>504841.85</v>
      </c>
      <c r="G26" s="62"/>
      <c r="I26" s="7"/>
    </row>
    <row r="27" spans="2:9" x14ac:dyDescent="0.3">
      <c r="B27" s="64" t="s">
        <v>12</v>
      </c>
      <c r="C27" s="62">
        <v>334165.05</v>
      </c>
      <c r="D27" s="62">
        <v>170676.8</v>
      </c>
      <c r="E27" s="62"/>
      <c r="F27" s="62">
        <v>504841.85</v>
      </c>
      <c r="G27" s="62"/>
      <c r="I27" s="7"/>
    </row>
    <row r="28" spans="2:9" x14ac:dyDescent="0.3">
      <c r="B28" s="60" t="s">
        <v>0</v>
      </c>
      <c r="C28" s="62">
        <v>30157620.380000003</v>
      </c>
      <c r="D28" s="62">
        <v>37872633.150000006</v>
      </c>
      <c r="E28" s="62">
        <v>34302224.20000001</v>
      </c>
      <c r="F28" s="62">
        <v>102332477.73</v>
      </c>
      <c r="G28" s="58"/>
      <c r="I28" s="7"/>
    </row>
    <row r="29" spans="2:9" x14ac:dyDescent="0.3">
      <c r="B29"/>
      <c r="C29"/>
      <c r="D29"/>
      <c r="E29"/>
      <c r="F29"/>
    </row>
    <row r="30" spans="2:9" x14ac:dyDescent="0.3">
      <c r="B30"/>
      <c r="C30"/>
      <c r="D30"/>
      <c r="E30"/>
      <c r="F30"/>
    </row>
    <row r="31" spans="2:9" x14ac:dyDescent="0.3">
      <c r="B31"/>
      <c r="C31"/>
      <c r="D31"/>
      <c r="E31"/>
      <c r="F31"/>
    </row>
    <row r="32" spans="2:9" x14ac:dyDescent="0.3">
      <c r="B32"/>
      <c r="C32"/>
      <c r="D32"/>
      <c r="E32"/>
      <c r="F32"/>
    </row>
    <row r="33" customFormat="1" x14ac:dyDescent="0.3"/>
    <row r="34" customFormat="1" x14ac:dyDescent="0.3"/>
    <row r="35" customFormat="1" x14ac:dyDescent="0.3"/>
    <row r="36" customFormat="1" x14ac:dyDescent="0.3"/>
    <row r="37" customFormat="1" x14ac:dyDescent="0.3"/>
    <row r="38" customFormat="1" x14ac:dyDescent="0.3"/>
    <row r="39" customFormat="1" x14ac:dyDescent="0.3"/>
    <row r="40" customFormat="1" x14ac:dyDescent="0.3"/>
    <row r="41" customFormat="1" x14ac:dyDescent="0.3"/>
    <row r="42" customFormat="1" x14ac:dyDescent="0.3"/>
    <row r="43" customFormat="1" x14ac:dyDescent="0.3"/>
    <row r="44" customFormat="1" x14ac:dyDescent="0.3"/>
    <row r="45" customFormat="1" x14ac:dyDescent="0.3"/>
    <row r="46" customFormat="1" x14ac:dyDescent="0.3"/>
    <row r="47" customFormat="1" x14ac:dyDescent="0.3"/>
    <row r="48" customFormat="1" x14ac:dyDescent="0.3"/>
    <row r="49" customFormat="1" x14ac:dyDescent="0.3"/>
    <row r="50" customFormat="1" x14ac:dyDescent="0.3"/>
    <row r="51" customFormat="1" x14ac:dyDescent="0.3"/>
    <row r="52" customFormat="1" x14ac:dyDescent="0.3"/>
    <row r="53" customFormat="1" x14ac:dyDescent="0.3"/>
    <row r="54" customFormat="1" x14ac:dyDescent="0.3"/>
    <row r="55" customFormat="1" x14ac:dyDescent="0.3"/>
    <row r="56" customFormat="1" x14ac:dyDescent="0.3"/>
    <row r="57" customFormat="1" x14ac:dyDescent="0.3"/>
    <row r="58" customFormat="1" x14ac:dyDescent="0.3"/>
    <row r="59" customFormat="1" x14ac:dyDescent="0.3"/>
    <row r="60" customFormat="1" x14ac:dyDescent="0.3"/>
    <row r="61" customFormat="1" x14ac:dyDescent="0.3"/>
    <row r="62" customFormat="1" x14ac:dyDescent="0.3"/>
    <row r="63" customFormat="1" x14ac:dyDescent="0.3"/>
    <row r="64" customFormat="1" x14ac:dyDescent="0.3"/>
    <row r="65" customFormat="1" x14ac:dyDescent="0.3"/>
    <row r="66" customFormat="1" x14ac:dyDescent="0.3"/>
    <row r="67" customFormat="1" x14ac:dyDescent="0.3"/>
    <row r="68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93842-6CA3-4AD4-8A84-67A24F25AE62}">
  <dimension ref="A1:Q59"/>
  <sheetViews>
    <sheetView workbookViewId="0">
      <selection activeCell="G17" sqref="G17"/>
    </sheetView>
  </sheetViews>
  <sheetFormatPr defaultRowHeight="14.4" x14ac:dyDescent="0.3"/>
  <cols>
    <col min="1" max="1" width="2.88671875" customWidth="1"/>
    <col min="2" max="2" width="14.77734375" style="58" bestFit="1" customWidth="1"/>
    <col min="3" max="5" width="9" style="58" bestFit="1" customWidth="1"/>
    <col min="6" max="6" width="9.77734375" style="58" bestFit="1" customWidth="1"/>
    <col min="7" max="7" width="10.21875" bestFit="1" customWidth="1"/>
    <col min="8" max="8" width="13" bestFit="1" customWidth="1"/>
    <col min="9" max="9" width="13.21875" customWidth="1"/>
    <col min="10" max="10" width="11.21875" bestFit="1" customWidth="1"/>
    <col min="11" max="11" width="9.5546875" bestFit="1" customWidth="1"/>
    <col min="12" max="12" width="9.21875" bestFit="1" customWidth="1"/>
    <col min="13" max="13" width="10.33203125" style="91" bestFit="1" customWidth="1"/>
    <col min="14" max="14" width="11.21875" customWidth="1"/>
    <col min="15" max="15" width="12.21875" bestFit="1" customWidth="1"/>
  </cols>
  <sheetData>
    <row r="1" spans="2:17" x14ac:dyDescent="0.3">
      <c r="B1" s="58" t="s">
        <v>20</v>
      </c>
    </row>
    <row r="2" spans="2:17" x14ac:dyDescent="0.3">
      <c r="B2" s="59" t="s">
        <v>1</v>
      </c>
      <c r="C2" s="60">
        <v>2026</v>
      </c>
      <c r="G2" s="58"/>
      <c r="H2" s="3"/>
      <c r="I2" s="3"/>
      <c r="J2" s="3"/>
      <c r="K2" s="3"/>
      <c r="L2" s="3"/>
      <c r="M2" s="3"/>
      <c r="N2" s="92"/>
      <c r="O2" s="3"/>
      <c r="P2" s="3"/>
      <c r="Q2" s="3"/>
    </row>
    <row r="3" spans="2:17" x14ac:dyDescent="0.3">
      <c r="B3" s="106"/>
      <c r="C3" s="106"/>
      <c r="D3" s="106"/>
      <c r="E3" s="106"/>
      <c r="F3" s="106"/>
      <c r="G3" s="58"/>
      <c r="H3" s="3"/>
      <c r="I3" s="3"/>
      <c r="J3" s="3"/>
      <c r="K3" s="3"/>
      <c r="L3" s="3"/>
      <c r="M3" s="3"/>
      <c r="N3" s="92"/>
      <c r="O3" s="3"/>
      <c r="P3" s="3"/>
      <c r="Q3" s="3"/>
    </row>
    <row r="4" spans="2:17" x14ac:dyDescent="0.3">
      <c r="B4" s="59" t="s">
        <v>4</v>
      </c>
      <c r="C4" s="59" t="s">
        <v>5</v>
      </c>
      <c r="G4" s="58"/>
      <c r="I4" s="110" t="s">
        <v>4</v>
      </c>
      <c r="J4" s="110"/>
      <c r="K4" s="110"/>
      <c r="L4" s="110"/>
      <c r="M4" s="110"/>
      <c r="N4" s="109"/>
      <c r="Q4" s="3"/>
    </row>
    <row r="5" spans="2:17" x14ac:dyDescent="0.3">
      <c r="B5" s="59" t="s">
        <v>1</v>
      </c>
      <c r="C5" s="58">
        <v>1</v>
      </c>
      <c r="D5" s="58">
        <v>2</v>
      </c>
      <c r="E5" s="58">
        <v>3</v>
      </c>
      <c r="F5" s="58" t="s">
        <v>0</v>
      </c>
      <c r="G5" s="58"/>
      <c r="I5" s="111" t="s">
        <v>1</v>
      </c>
      <c r="J5" s="111" t="s">
        <v>36</v>
      </c>
      <c r="K5" s="111" t="s">
        <v>53</v>
      </c>
      <c r="L5" s="111" t="s">
        <v>90</v>
      </c>
      <c r="M5" s="112" t="s">
        <v>86</v>
      </c>
      <c r="N5" s="112" t="s">
        <v>123</v>
      </c>
      <c r="Q5" s="3"/>
    </row>
    <row r="6" spans="2:17" x14ac:dyDescent="0.3">
      <c r="B6" s="60" t="s">
        <v>15</v>
      </c>
      <c r="C6" s="62">
        <v>21281414.060000002</v>
      </c>
      <c r="D6" s="62">
        <v>25089401.690000001</v>
      </c>
      <c r="E6" s="62">
        <v>24432880.820000011</v>
      </c>
      <c r="F6" s="62">
        <v>70803696.570000023</v>
      </c>
      <c r="G6" s="62"/>
      <c r="I6" s="97" t="s">
        <v>15</v>
      </c>
      <c r="J6" s="98"/>
      <c r="K6" s="98"/>
      <c r="L6" s="98"/>
      <c r="M6" s="98"/>
      <c r="N6" s="99" t="e">
        <f>M6/$M$6</f>
        <v>#DIV/0!</v>
      </c>
      <c r="Q6" s="5"/>
    </row>
    <row r="7" spans="2:17" x14ac:dyDescent="0.3">
      <c r="B7" s="64" t="s">
        <v>12</v>
      </c>
      <c r="C7" s="62">
        <v>3435585.2699999996</v>
      </c>
      <c r="D7" s="62">
        <v>6285116.3900000006</v>
      </c>
      <c r="E7" s="62">
        <v>1150255.71</v>
      </c>
      <c r="F7" s="62">
        <v>10870957.370000001</v>
      </c>
      <c r="G7" s="62"/>
      <c r="I7" s="96" t="s">
        <v>12</v>
      </c>
      <c r="J7" s="62"/>
      <c r="K7" s="62"/>
      <c r="L7" s="62"/>
      <c r="M7" s="62"/>
      <c r="N7" s="95" t="e">
        <f>M7/$M$6</f>
        <v>#DIV/0!</v>
      </c>
      <c r="Q7" s="5"/>
    </row>
    <row r="8" spans="2:17" x14ac:dyDescent="0.3">
      <c r="B8" s="64" t="s">
        <v>16</v>
      </c>
      <c r="C8" s="62">
        <v>17845828.790000003</v>
      </c>
      <c r="D8" s="62">
        <v>18804285.300000001</v>
      </c>
      <c r="E8" s="62">
        <v>23282625.110000011</v>
      </c>
      <c r="F8" s="62">
        <v>59932739.200000018</v>
      </c>
      <c r="G8" s="62"/>
      <c r="I8" s="96" t="s">
        <v>16</v>
      </c>
      <c r="J8" s="62"/>
      <c r="K8" s="62"/>
      <c r="L8" s="62"/>
      <c r="M8" s="62"/>
      <c r="N8" s="95" t="e">
        <f>M8/$M$6</f>
        <v>#DIV/0!</v>
      </c>
      <c r="Q8" s="5"/>
    </row>
    <row r="9" spans="2:17" x14ac:dyDescent="0.3">
      <c r="B9" s="60" t="s">
        <v>24</v>
      </c>
      <c r="C9" s="62">
        <v>2896107.6399999997</v>
      </c>
      <c r="D9" s="62">
        <v>7070343.0599999987</v>
      </c>
      <c r="E9" s="62">
        <v>1036830.42</v>
      </c>
      <c r="F9" s="62">
        <v>11003281.119999997</v>
      </c>
      <c r="G9" s="62"/>
      <c r="I9" s="97" t="s">
        <v>14</v>
      </c>
      <c r="J9" s="98"/>
      <c r="K9" s="98"/>
      <c r="L9" s="98"/>
      <c r="M9" s="98"/>
      <c r="N9" s="99" t="e">
        <f>M9/$M$9</f>
        <v>#DIV/0!</v>
      </c>
      <c r="Q9" s="5"/>
    </row>
    <row r="10" spans="2:17" x14ac:dyDescent="0.3">
      <c r="B10" s="64" t="s">
        <v>12</v>
      </c>
      <c r="C10" s="62">
        <v>290000</v>
      </c>
      <c r="D10" s="62">
        <v>93431.790000000008</v>
      </c>
      <c r="E10" s="62">
        <v>40000</v>
      </c>
      <c r="F10" s="62">
        <v>423431.79000000004</v>
      </c>
      <c r="G10" s="62"/>
      <c r="I10" s="96" t="s">
        <v>12</v>
      </c>
      <c r="J10" s="62"/>
      <c r="K10" s="62"/>
      <c r="L10" s="62"/>
      <c r="M10" s="62"/>
      <c r="N10" s="95" t="e">
        <f>M10/$M$9</f>
        <v>#DIV/0!</v>
      </c>
      <c r="Q10" s="3"/>
    </row>
    <row r="11" spans="2:17" x14ac:dyDescent="0.3">
      <c r="B11" s="64" t="s">
        <v>16</v>
      </c>
      <c r="C11" s="62">
        <v>2606107.6399999997</v>
      </c>
      <c r="D11" s="62">
        <v>6976911.2699999986</v>
      </c>
      <c r="E11" s="62">
        <v>996830.42</v>
      </c>
      <c r="F11" s="62">
        <v>10579849.329999998</v>
      </c>
      <c r="G11" s="62"/>
      <c r="I11" s="96" t="s">
        <v>16</v>
      </c>
      <c r="J11" s="62"/>
      <c r="K11" s="62"/>
      <c r="L11" s="62"/>
      <c r="M11" s="62"/>
      <c r="N11" s="95" t="e">
        <f>M11/$M$9</f>
        <v>#DIV/0!</v>
      </c>
      <c r="Q11" s="3"/>
    </row>
    <row r="12" spans="2:17" x14ac:dyDescent="0.3">
      <c r="B12" s="60" t="s">
        <v>33</v>
      </c>
      <c r="C12" s="62">
        <v>1275997.0499999998</v>
      </c>
      <c r="D12" s="62">
        <v>1727626.9699999995</v>
      </c>
      <c r="E12" s="62">
        <v>4116145.3</v>
      </c>
      <c r="F12" s="62">
        <v>7119769.3199999994</v>
      </c>
      <c r="G12" s="62"/>
      <c r="I12" s="97" t="s">
        <v>24</v>
      </c>
      <c r="J12" s="98"/>
      <c r="K12" s="98"/>
      <c r="L12" s="98"/>
      <c r="M12" s="98"/>
      <c r="N12" s="99" t="e">
        <f>M12/$M$12</f>
        <v>#DIV/0!</v>
      </c>
      <c r="O12" s="7"/>
    </row>
    <row r="13" spans="2:17" x14ac:dyDescent="0.3">
      <c r="B13" s="64" t="s">
        <v>12</v>
      </c>
      <c r="C13" s="62">
        <v>695857.5</v>
      </c>
      <c r="D13" s="62"/>
      <c r="E13" s="62">
        <v>137000</v>
      </c>
      <c r="F13" s="62">
        <v>832857.5</v>
      </c>
      <c r="G13" s="62"/>
      <c r="I13" s="96" t="s">
        <v>12</v>
      </c>
      <c r="J13" s="62"/>
      <c r="K13" s="62"/>
      <c r="L13" s="62"/>
      <c r="M13" s="62"/>
      <c r="N13" s="95" t="e">
        <f>M13/$M$12</f>
        <v>#DIV/0!</v>
      </c>
      <c r="O13" s="7"/>
    </row>
    <row r="14" spans="2:17" x14ac:dyDescent="0.3">
      <c r="B14" s="64" t="s">
        <v>16</v>
      </c>
      <c r="C14" s="62">
        <v>580139.54999999993</v>
      </c>
      <c r="D14" s="62">
        <v>1727626.9699999995</v>
      </c>
      <c r="E14" s="62">
        <v>3979145.3</v>
      </c>
      <c r="F14" s="62">
        <v>6286911.8199999994</v>
      </c>
      <c r="G14" s="62"/>
      <c r="I14" s="96" t="s">
        <v>16</v>
      </c>
      <c r="J14" s="62"/>
      <c r="K14" s="62"/>
      <c r="L14" s="62"/>
      <c r="M14" s="62"/>
      <c r="N14" s="95" t="e">
        <f>M14/$M$12</f>
        <v>#DIV/0!</v>
      </c>
      <c r="O14" s="7"/>
    </row>
    <row r="15" spans="2:17" x14ac:dyDescent="0.3">
      <c r="B15" s="60" t="s">
        <v>14</v>
      </c>
      <c r="C15" s="62">
        <v>2327883.58</v>
      </c>
      <c r="D15" s="62">
        <v>1602967.25</v>
      </c>
      <c r="E15" s="62">
        <v>1719308.8</v>
      </c>
      <c r="F15" s="62">
        <v>5650159.6299999999</v>
      </c>
      <c r="G15" s="62"/>
      <c r="I15" s="97" t="s">
        <v>33</v>
      </c>
      <c r="J15" s="98"/>
      <c r="K15" s="98"/>
      <c r="L15" s="98"/>
      <c r="M15" s="98"/>
      <c r="N15" s="99" t="e">
        <f>M15/$M$15</f>
        <v>#DIV/0!</v>
      </c>
      <c r="O15" s="7"/>
    </row>
    <row r="16" spans="2:17" x14ac:dyDescent="0.3">
      <c r="B16" s="64" t="s">
        <v>12</v>
      </c>
      <c r="C16" s="62">
        <v>147582.20000000001</v>
      </c>
      <c r="D16" s="62">
        <v>326373</v>
      </c>
      <c r="E16" s="62">
        <v>1012508.8</v>
      </c>
      <c r="F16" s="62">
        <v>1486464</v>
      </c>
      <c r="G16" s="62"/>
      <c r="I16" s="96" t="s">
        <v>12</v>
      </c>
      <c r="J16" s="62"/>
      <c r="K16" s="62"/>
      <c r="L16" s="62"/>
      <c r="M16" s="62"/>
      <c r="N16" s="95" t="e">
        <f>M16/$M$15</f>
        <v>#DIV/0!</v>
      </c>
      <c r="O16" s="7"/>
    </row>
    <row r="17" spans="2:15" x14ac:dyDescent="0.3">
      <c r="B17" s="64" t="s">
        <v>16</v>
      </c>
      <c r="C17" s="62">
        <v>2180301.38</v>
      </c>
      <c r="D17" s="62">
        <v>1276594.25</v>
      </c>
      <c r="E17" s="62">
        <v>706800</v>
      </c>
      <c r="F17" s="62">
        <v>4163695.63</v>
      </c>
      <c r="G17" s="62"/>
      <c r="I17" s="96" t="s">
        <v>16</v>
      </c>
      <c r="J17" s="62"/>
      <c r="K17" s="62"/>
      <c r="L17" s="62"/>
      <c r="M17" s="62"/>
      <c r="N17" s="95" t="e">
        <f>M17/$M$15</f>
        <v>#DIV/0!</v>
      </c>
      <c r="O17" s="7"/>
    </row>
    <row r="18" spans="2:15" x14ac:dyDescent="0.3">
      <c r="B18" s="60" t="s">
        <v>32</v>
      </c>
      <c r="C18" s="62">
        <v>1590303</v>
      </c>
      <c r="D18" s="62">
        <v>996099</v>
      </c>
      <c r="E18" s="62">
        <v>1422740.5</v>
      </c>
      <c r="F18" s="62">
        <v>4009142.5</v>
      </c>
      <c r="G18" s="62"/>
      <c r="I18" s="97" t="s">
        <v>32</v>
      </c>
      <c r="J18" s="98"/>
      <c r="K18" s="98"/>
      <c r="L18" s="98"/>
      <c r="M18" s="98"/>
      <c r="N18" s="99" t="e">
        <f>M18/$M$18</f>
        <v>#DIV/0!</v>
      </c>
      <c r="O18" s="7"/>
    </row>
    <row r="19" spans="2:15" x14ac:dyDescent="0.3">
      <c r="B19" s="64" t="s">
        <v>12</v>
      </c>
      <c r="C19" s="62">
        <v>1590303</v>
      </c>
      <c r="D19" s="62">
        <v>996099</v>
      </c>
      <c r="E19" s="62">
        <v>1422740.5</v>
      </c>
      <c r="F19" s="62">
        <v>4009142.5</v>
      </c>
      <c r="G19" s="62"/>
      <c r="I19" s="96" t="s">
        <v>12</v>
      </c>
      <c r="J19" s="62"/>
      <c r="K19" s="62"/>
      <c r="L19" s="62"/>
      <c r="M19" s="62"/>
      <c r="N19" s="95" t="e">
        <f>M19/$M$18</f>
        <v>#DIV/0!</v>
      </c>
      <c r="O19" s="7"/>
    </row>
    <row r="20" spans="2:15" x14ac:dyDescent="0.3">
      <c r="B20" s="60" t="s">
        <v>35</v>
      </c>
      <c r="C20" s="62">
        <v>295800</v>
      </c>
      <c r="D20" s="62">
        <v>491264.28</v>
      </c>
      <c r="E20" s="62">
        <v>1030893.16</v>
      </c>
      <c r="F20" s="62">
        <v>1817957.44</v>
      </c>
      <c r="G20" s="62"/>
      <c r="I20" s="97" t="s">
        <v>35</v>
      </c>
      <c r="J20" s="98"/>
      <c r="K20" s="98"/>
      <c r="L20" s="98"/>
      <c r="M20" s="98"/>
      <c r="N20" s="99" t="e">
        <f>M20/$M$20</f>
        <v>#DIV/0!</v>
      </c>
      <c r="O20" s="7"/>
    </row>
    <row r="21" spans="2:15" x14ac:dyDescent="0.3">
      <c r="B21" s="64" t="s">
        <v>12</v>
      </c>
      <c r="C21" s="62"/>
      <c r="D21" s="62"/>
      <c r="E21" s="62">
        <v>491103.16000000003</v>
      </c>
      <c r="F21" s="62">
        <v>491103.16000000003</v>
      </c>
      <c r="G21" s="62"/>
      <c r="I21" s="96" t="s">
        <v>16</v>
      </c>
      <c r="J21" s="62"/>
      <c r="K21" s="62"/>
      <c r="L21" s="62"/>
      <c r="M21" s="62"/>
      <c r="N21" s="95" t="e">
        <f>M21/$M$20</f>
        <v>#DIV/0!</v>
      </c>
      <c r="O21" s="7"/>
    </row>
    <row r="22" spans="2:15" x14ac:dyDescent="0.3">
      <c r="B22" s="64" t="s">
        <v>16</v>
      </c>
      <c r="C22" s="62">
        <v>295800</v>
      </c>
      <c r="D22" s="62">
        <v>491264.28</v>
      </c>
      <c r="E22" s="62">
        <v>539790</v>
      </c>
      <c r="F22" s="62">
        <v>1326854.28</v>
      </c>
      <c r="G22" s="62"/>
      <c r="I22" s="97" t="s">
        <v>34</v>
      </c>
      <c r="J22" s="98"/>
      <c r="K22" s="98"/>
      <c r="L22" s="98"/>
      <c r="M22" s="98"/>
      <c r="N22" s="99" t="e">
        <f>M22/$M$22</f>
        <v>#DIV/0!</v>
      </c>
      <c r="O22" s="7"/>
    </row>
    <row r="23" spans="2:15" x14ac:dyDescent="0.3">
      <c r="B23" s="60" t="s">
        <v>34</v>
      </c>
      <c r="C23" s="62">
        <v>155950</v>
      </c>
      <c r="D23" s="62">
        <v>724254.1</v>
      </c>
      <c r="E23" s="62">
        <v>543425.19999999995</v>
      </c>
      <c r="F23" s="62">
        <v>1423629.2999999998</v>
      </c>
      <c r="G23" s="62"/>
      <c r="I23" s="96" t="s">
        <v>12</v>
      </c>
      <c r="J23" s="62"/>
      <c r="K23" s="62"/>
      <c r="L23" s="62"/>
      <c r="M23" s="62"/>
      <c r="N23" s="95" t="e">
        <f>M23/$M$22</f>
        <v>#DIV/0!</v>
      </c>
      <c r="O23" s="7"/>
    </row>
    <row r="24" spans="2:15" x14ac:dyDescent="0.3">
      <c r="B24" s="64" t="s">
        <v>12</v>
      </c>
      <c r="C24" s="62">
        <v>155950</v>
      </c>
      <c r="D24" s="62"/>
      <c r="E24" s="62">
        <v>543425.19999999995</v>
      </c>
      <c r="F24" s="62">
        <v>699375.2</v>
      </c>
      <c r="G24" s="62"/>
      <c r="I24" s="96" t="s">
        <v>16</v>
      </c>
      <c r="J24" s="62"/>
      <c r="K24" s="62"/>
      <c r="L24" s="62"/>
      <c r="M24" s="62"/>
      <c r="N24" s="95" t="e">
        <f>M24/$M$22</f>
        <v>#DIV/0!</v>
      </c>
      <c r="O24" s="7"/>
    </row>
    <row r="25" spans="2:15" x14ac:dyDescent="0.3">
      <c r="B25" s="64" t="s">
        <v>16</v>
      </c>
      <c r="C25" s="62"/>
      <c r="D25" s="62">
        <v>724254.1</v>
      </c>
      <c r="E25" s="62"/>
      <c r="F25" s="62">
        <v>724254.1</v>
      </c>
      <c r="G25" s="62"/>
      <c r="I25" s="97" t="s">
        <v>31</v>
      </c>
      <c r="J25" s="98"/>
      <c r="K25" s="98"/>
      <c r="L25" s="98"/>
      <c r="M25" s="98"/>
      <c r="N25" s="99" t="e">
        <f>M25/$M$25</f>
        <v>#DIV/0!</v>
      </c>
      <c r="O25" s="7"/>
    </row>
    <row r="26" spans="2:15" x14ac:dyDescent="0.3">
      <c r="B26" s="60" t="s">
        <v>31</v>
      </c>
      <c r="C26" s="62">
        <v>334165.05</v>
      </c>
      <c r="D26" s="62">
        <v>170676.8</v>
      </c>
      <c r="E26" s="62"/>
      <c r="F26" s="62">
        <v>504841.85</v>
      </c>
      <c r="G26" s="62"/>
      <c r="I26" s="96" t="s">
        <v>12</v>
      </c>
      <c r="J26" s="62"/>
      <c r="K26" s="62"/>
      <c r="L26" s="62"/>
      <c r="M26" s="62"/>
      <c r="N26" s="95" t="e">
        <f>M26/$M$25</f>
        <v>#DIV/0!</v>
      </c>
      <c r="O26" s="7"/>
    </row>
    <row r="27" spans="2:15" x14ac:dyDescent="0.3">
      <c r="B27" s="64" t="s">
        <v>12</v>
      </c>
      <c r="C27" s="62">
        <v>334165.05</v>
      </c>
      <c r="D27" s="62">
        <v>170676.8</v>
      </c>
      <c r="E27" s="62"/>
      <c r="F27" s="62">
        <v>504841.85</v>
      </c>
      <c r="G27" s="62"/>
      <c r="I27" s="107" t="s">
        <v>39</v>
      </c>
      <c r="J27" s="108"/>
      <c r="K27" s="108"/>
      <c r="L27" s="108"/>
      <c r="M27" s="108"/>
      <c r="N27" s="109"/>
      <c r="O27" s="7"/>
    </row>
    <row r="28" spans="2:15" x14ac:dyDescent="0.3">
      <c r="B28" s="60" t="s">
        <v>0</v>
      </c>
      <c r="C28" s="62">
        <v>30157620.380000003</v>
      </c>
      <c r="D28" s="62">
        <v>37872633.150000006</v>
      </c>
      <c r="E28" s="62">
        <v>34302224.20000001</v>
      </c>
      <c r="F28" s="62">
        <v>102332477.73</v>
      </c>
      <c r="G28" s="58"/>
      <c r="M28"/>
      <c r="N28" s="91"/>
      <c r="O28" s="7"/>
    </row>
    <row r="29" spans="2:15" x14ac:dyDescent="0.3">
      <c r="B29"/>
      <c r="C29"/>
      <c r="D29"/>
      <c r="E29"/>
      <c r="F29"/>
      <c r="G29" s="58"/>
      <c r="M29"/>
      <c r="N29" s="91"/>
      <c r="O29" s="7"/>
    </row>
    <row r="30" spans="2:15" x14ac:dyDescent="0.3">
      <c r="B30"/>
      <c r="C30"/>
      <c r="D30"/>
      <c r="E30"/>
      <c r="F30"/>
      <c r="G30" s="58"/>
      <c r="M30"/>
      <c r="N30" s="91"/>
      <c r="O30" s="7"/>
    </row>
    <row r="31" spans="2:15" x14ac:dyDescent="0.3">
      <c r="B31"/>
      <c r="C31"/>
      <c r="D31"/>
      <c r="E31"/>
      <c r="F31"/>
      <c r="G31" s="58"/>
      <c r="M31"/>
      <c r="N31" s="91"/>
      <c r="O31" s="7"/>
    </row>
    <row r="32" spans="2:15" x14ac:dyDescent="0.3">
      <c r="B32" s="60"/>
      <c r="C32" s="62"/>
      <c r="D32" s="62"/>
      <c r="E32" s="62"/>
      <c r="N32" s="7"/>
    </row>
    <row r="33" spans="1:17" x14ac:dyDescent="0.3">
      <c r="A33" s="21"/>
      <c r="B33" s="176" t="s">
        <v>87</v>
      </c>
      <c r="C33" s="176"/>
      <c r="D33" s="176"/>
      <c r="E33" s="176"/>
      <c r="F33" s="176"/>
      <c r="G33" s="176"/>
      <c r="H33" s="176"/>
      <c r="I33" s="176"/>
      <c r="J33" s="176"/>
      <c r="K33" s="176"/>
      <c r="L33" s="176"/>
      <c r="M33" s="176"/>
      <c r="N33" s="176"/>
      <c r="O33" s="176"/>
      <c r="P33" s="176"/>
      <c r="Q33" s="176"/>
    </row>
    <row r="34" spans="1:17" ht="8.4" customHeight="1" x14ac:dyDescent="0.3">
      <c r="A34" s="21"/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</row>
    <row r="35" spans="1:17" x14ac:dyDescent="0.3">
      <c r="A35" s="21"/>
      <c r="B35" s="45" t="s">
        <v>55</v>
      </c>
      <c r="C35" s="46">
        <v>46023</v>
      </c>
      <c r="D35" s="45" t="s">
        <v>37</v>
      </c>
      <c r="E35" s="46">
        <v>45658</v>
      </c>
      <c r="F35" s="45" t="s">
        <v>37</v>
      </c>
      <c r="G35" s="47" t="s">
        <v>38</v>
      </c>
      <c r="H35" s="46">
        <v>46054</v>
      </c>
      <c r="I35" s="45" t="s">
        <v>37</v>
      </c>
      <c r="J35" s="46">
        <v>45689</v>
      </c>
      <c r="K35" s="45" t="s">
        <v>37</v>
      </c>
      <c r="L35" s="105" t="s">
        <v>38</v>
      </c>
      <c r="M35" s="46">
        <v>46082</v>
      </c>
      <c r="N35" s="45" t="s">
        <v>37</v>
      </c>
      <c r="O35" s="46">
        <v>45717</v>
      </c>
      <c r="P35" s="45" t="s">
        <v>37</v>
      </c>
      <c r="Q35" s="45" t="s">
        <v>38</v>
      </c>
    </row>
    <row r="36" spans="1:17" x14ac:dyDescent="0.3">
      <c r="A36" s="21"/>
      <c r="B36" s="27" t="s">
        <v>15</v>
      </c>
      <c r="C36" s="28">
        <v>22720637.06000001</v>
      </c>
      <c r="D36" s="29">
        <f t="shared" ref="D36:D44" si="0">C36/$C$44</f>
        <v>0.71342563086459621</v>
      </c>
      <c r="E36" s="28">
        <v>10064579.109999999</v>
      </c>
      <c r="F36" s="29">
        <f>E36/$E$44</f>
        <v>0.89050828977512053</v>
      </c>
      <c r="G36" s="30">
        <f>(C36-E36)/E36</f>
        <v>1.2574850683448016</v>
      </c>
      <c r="H36" s="31">
        <f>GETPIVOTDATA("Net Satış",$B$4,"Ay",2,"Ana Ürün","Enroute")</f>
        <v>25089401.690000001</v>
      </c>
      <c r="I36" s="29">
        <f t="shared" ref="I36:I44" si="1">H36/H$44</f>
        <v>0.66246784559789718</v>
      </c>
      <c r="J36" s="28">
        <v>9063181</v>
      </c>
      <c r="K36" s="29">
        <f>J36/J$44</f>
        <v>0.57065460829495984</v>
      </c>
      <c r="L36" s="30">
        <f>(H36-J36)/J36</f>
        <v>1.7682776819750152</v>
      </c>
      <c r="M36" s="31">
        <f>GETPIVOTDATA("Net Satış",$B$4,"Ay",3,"Ana Ürün","Enroute")</f>
        <v>24432880.820000011</v>
      </c>
      <c r="N36" s="29">
        <f t="shared" ref="N36:N44" si="2">M36/M$44</f>
        <v>0.71228269856623461</v>
      </c>
      <c r="O36" s="28"/>
      <c r="P36" s="29" t="e">
        <f>O36/O$44</f>
        <v>#DIV/0!</v>
      </c>
      <c r="Q36" s="74" t="e">
        <f>(M36-O36)/O36</f>
        <v>#DIV/0!</v>
      </c>
    </row>
    <row r="37" spans="1:17" x14ac:dyDescent="0.3">
      <c r="A37" s="21"/>
      <c r="B37" s="27" t="s">
        <v>24</v>
      </c>
      <c r="C37" s="28">
        <v>2936845.14</v>
      </c>
      <c r="D37" s="29">
        <f t="shared" si="0"/>
        <v>9.2216630687912707E-2</v>
      </c>
      <c r="E37" s="28">
        <v>516089</v>
      </c>
      <c r="F37" s="29">
        <f t="shared" ref="F37:F43" si="3">E37/$E$44</f>
        <v>4.5663263981413744E-2</v>
      </c>
      <c r="G37" s="30">
        <f>(C37-E37)/E37</f>
        <v>4.6905788342708332</v>
      </c>
      <c r="H37" s="31">
        <f>GETPIVOTDATA("Net Satış",$B$4,"Ay",2,"Ana Ürün","Hosting")</f>
        <v>7070343.0599999987</v>
      </c>
      <c r="I37" s="29">
        <f t="shared" si="1"/>
        <v>0.18668739065480053</v>
      </c>
      <c r="J37" s="28">
        <v>1280421</v>
      </c>
      <c r="K37" s="29">
        <f t="shared" ref="K37:K43" si="4">J37/J$44</f>
        <v>8.0620495630357683E-2</v>
      </c>
      <c r="L37" s="30">
        <f>(H37-J37)/J37</f>
        <v>4.5218893317119901</v>
      </c>
      <c r="M37" s="31">
        <f>GETPIVOTDATA("Net Satış",$B$4,"Ay",3,"Ana Ürün","Hosting")</f>
        <v>1036830.42</v>
      </c>
      <c r="N37" s="29">
        <f t="shared" si="2"/>
        <v>3.0226332087235307E-2</v>
      </c>
      <c r="O37" s="28"/>
      <c r="P37" s="29" t="e">
        <f t="shared" ref="P37:P43" si="5">O37/O$44</f>
        <v>#DIV/0!</v>
      </c>
      <c r="Q37" s="74" t="e">
        <f>(M37-O37)/O37</f>
        <v>#DIV/0!</v>
      </c>
    </row>
    <row r="38" spans="1:17" x14ac:dyDescent="0.3">
      <c r="A38" s="21"/>
      <c r="B38" s="27" t="s">
        <v>14</v>
      </c>
      <c r="C38" s="28">
        <v>2449376.38</v>
      </c>
      <c r="D38" s="29">
        <f t="shared" si="0"/>
        <v>7.6910162532491069E-2</v>
      </c>
      <c r="E38" s="28">
        <v>126750</v>
      </c>
      <c r="F38" s="29">
        <f t="shared" si="3"/>
        <v>1.1214768595424805E-2</v>
      </c>
      <c r="G38" s="30">
        <f>(C38-E38)/E38</f>
        <v>18.324468481262326</v>
      </c>
      <c r="H38" s="31">
        <f>GETPIVOTDATA("Net Satış",$B$4,"Ay",2,"Ana Ürün","Stokbar")</f>
        <v>1602967.25</v>
      </c>
      <c r="I38" s="29">
        <f t="shared" si="1"/>
        <v>4.2325212605398156E-2</v>
      </c>
      <c r="J38" s="28">
        <v>2528905</v>
      </c>
      <c r="K38" s="29">
        <f t="shared" si="4"/>
        <v>0.15923010830194889</v>
      </c>
      <c r="L38" s="30">
        <f>(H38-J38)/J38</f>
        <v>-0.36614176886834421</v>
      </c>
      <c r="M38" s="31">
        <f>GETPIVOTDATA("Net Satış",$B$4,"Ay",3,"Ana Ürün","Stokbar")</f>
        <v>1719308.8</v>
      </c>
      <c r="N38" s="29">
        <f t="shared" si="2"/>
        <v>5.0122370782008915E-2</v>
      </c>
      <c r="O38" s="28"/>
      <c r="P38" s="29" t="e">
        <f t="shared" si="5"/>
        <v>#DIV/0!</v>
      </c>
      <c r="Q38" s="74" t="e">
        <f>(M38-O38)/O38</f>
        <v>#DIV/0!</v>
      </c>
    </row>
    <row r="39" spans="1:17" x14ac:dyDescent="0.3">
      <c r="A39" s="21"/>
      <c r="B39" s="27" t="s">
        <v>32</v>
      </c>
      <c r="C39" s="28">
        <v>1678469</v>
      </c>
      <c r="D39" s="29">
        <f t="shared" si="0"/>
        <v>5.2703751309852907E-2</v>
      </c>
      <c r="E39" s="28">
        <v>209772</v>
      </c>
      <c r="F39" s="29">
        <f t="shared" si="3"/>
        <v>1.8560508385005538E-2</v>
      </c>
      <c r="G39" s="30">
        <f>(C39-E39)/E39</f>
        <v>7.0013967545716298</v>
      </c>
      <c r="H39" s="31">
        <f>GETPIVOTDATA("Net Satış",$B$4,"Ay",2,"Ana Ürün","E-Dönüşüm")</f>
        <v>996099</v>
      </c>
      <c r="I39" s="29">
        <f t="shared" si="1"/>
        <v>2.630128716043606E-2</v>
      </c>
      <c r="J39" s="28">
        <v>611769</v>
      </c>
      <c r="K39" s="29">
        <f t="shared" si="4"/>
        <v>3.8519455703466508E-2</v>
      </c>
      <c r="L39" s="30">
        <f>(H39-J39)/J39</f>
        <v>0.62822732109668844</v>
      </c>
      <c r="M39" s="31">
        <f>GETPIVOTDATA("Net Satış",$B$4,"Ay",3,"Ana Ürün","E-Dönüşüm")</f>
        <v>1422740.5</v>
      </c>
      <c r="N39" s="29">
        <f t="shared" si="2"/>
        <v>4.1476625297084943E-2</v>
      </c>
      <c r="O39" s="28"/>
      <c r="P39" s="29" t="e">
        <f t="shared" si="5"/>
        <v>#DIV/0!</v>
      </c>
      <c r="Q39" s="74" t="e">
        <f>(M39-O39)/O39</f>
        <v>#DIV/0!</v>
      </c>
    </row>
    <row r="40" spans="1:17" x14ac:dyDescent="0.3">
      <c r="A40" s="21"/>
      <c r="B40" s="27" t="s">
        <v>33</v>
      </c>
      <c r="C40" s="28">
        <v>1275997.05</v>
      </c>
      <c r="D40" s="29">
        <f t="shared" si="0"/>
        <v>4.0066174111828071E-2</v>
      </c>
      <c r="E40" s="28">
        <v>384871</v>
      </c>
      <c r="F40" s="29">
        <f t="shared" si="3"/>
        <v>3.4053169263035421E-2</v>
      </c>
      <c r="G40" s="30">
        <f>(C40-E40)/E40</f>
        <v>2.3153889225220921</v>
      </c>
      <c r="H40" s="31">
        <f>GETPIVOTDATA("Net Satış",$B$4,"Ay",2,"Ana Ürün","Quest")</f>
        <v>1727626.9699999995</v>
      </c>
      <c r="I40" s="29">
        <f t="shared" si="1"/>
        <v>4.5616764040606446E-2</v>
      </c>
      <c r="J40" s="28">
        <v>1319052</v>
      </c>
      <c r="K40" s="29">
        <f t="shared" si="4"/>
        <v>8.3052859959509076E-2</v>
      </c>
      <c r="L40" s="30">
        <f>(H40-J40)/J40</f>
        <v>0.30974894848724654</v>
      </c>
      <c r="M40" s="31">
        <f>GETPIVOTDATA("Net Satış",$B$4,"Ay",3,"Ana Ürün","Quest")</f>
        <v>4116145.3</v>
      </c>
      <c r="N40" s="29">
        <f t="shared" si="2"/>
        <v>0.11999645492375965</v>
      </c>
      <c r="O40" s="28"/>
      <c r="P40" s="29" t="e">
        <f t="shared" si="5"/>
        <v>#DIV/0!</v>
      </c>
      <c r="Q40" s="74" t="e">
        <f>(M40-O40)/O40</f>
        <v>#DIV/0!</v>
      </c>
    </row>
    <row r="41" spans="1:17" x14ac:dyDescent="0.3">
      <c r="A41" s="21"/>
      <c r="B41" s="27" t="s">
        <v>31</v>
      </c>
      <c r="C41" s="28">
        <v>334165.05</v>
      </c>
      <c r="D41" s="29">
        <f t="shared" si="0"/>
        <v>1.0492747671624891E-2</v>
      </c>
      <c r="E41" s="28">
        <v>0</v>
      </c>
      <c r="F41" s="29">
        <f t="shared" si="3"/>
        <v>0</v>
      </c>
      <c r="G41" s="30">
        <v>1</v>
      </c>
      <c r="H41" s="31">
        <f>GETPIVOTDATA("Net Satış",$B$4,"Ay",2,"Ana Ürün","Bütünleşik Finans")</f>
        <v>170676.8</v>
      </c>
      <c r="I41" s="29">
        <f t="shared" si="1"/>
        <v>4.5065997741432452E-3</v>
      </c>
      <c r="J41" s="28">
        <v>0</v>
      </c>
      <c r="K41" s="29">
        <f t="shared" si="4"/>
        <v>0</v>
      </c>
      <c r="L41" s="30">
        <v>1</v>
      </c>
      <c r="M41" s="31">
        <f>GETPIVOTDATA("Net Satış",$B$4,"Ay",3,"Ana Ürün","Bütünleşik Finans")</f>
        <v>0</v>
      </c>
      <c r="N41" s="29">
        <f t="shared" si="2"/>
        <v>0</v>
      </c>
      <c r="O41" s="28"/>
      <c r="P41" s="29" t="e">
        <f t="shared" si="5"/>
        <v>#DIV/0!</v>
      </c>
      <c r="Q41" s="74">
        <v>1</v>
      </c>
    </row>
    <row r="42" spans="1:17" x14ac:dyDescent="0.3">
      <c r="A42" s="21"/>
      <c r="B42" s="27" t="s">
        <v>35</v>
      </c>
      <c r="C42" s="28">
        <v>295800</v>
      </c>
      <c r="D42" s="29">
        <f t="shared" si="0"/>
        <v>9.2880891082614513E-3</v>
      </c>
      <c r="E42" s="28">
        <v>0</v>
      </c>
      <c r="F42" s="29">
        <f t="shared" si="3"/>
        <v>0</v>
      </c>
      <c r="G42" s="30">
        <v>1</v>
      </c>
      <c r="H42" s="31">
        <f>GETPIVOTDATA("Net Satış",$B$4,"Ay",2,"Ana Ürün","Varuna")</f>
        <v>491264.28</v>
      </c>
      <c r="I42" s="29">
        <f t="shared" si="1"/>
        <v>1.2971484661609805E-2</v>
      </c>
      <c r="J42" s="28">
        <v>0</v>
      </c>
      <c r="K42" s="29">
        <f t="shared" si="4"/>
        <v>0</v>
      </c>
      <c r="L42" s="30">
        <v>1</v>
      </c>
      <c r="M42" s="31">
        <f>GETPIVOTDATA("Net Satış",$B$4,"Ay",3,"Ana Ürün","Varuna")</f>
        <v>1030893.16</v>
      </c>
      <c r="N42" s="29">
        <f t="shared" si="2"/>
        <v>3.0053245351944247E-2</v>
      </c>
      <c r="O42" s="28"/>
      <c r="P42" s="29" t="e">
        <f t="shared" si="5"/>
        <v>#DIV/0!</v>
      </c>
      <c r="Q42" s="74">
        <v>1</v>
      </c>
    </row>
    <row r="43" spans="1:17" x14ac:dyDescent="0.3">
      <c r="A43" s="21"/>
      <c r="B43" s="39" t="s">
        <v>34</v>
      </c>
      <c r="C43" s="40">
        <v>155950</v>
      </c>
      <c r="D43" s="41">
        <f t="shared" si="0"/>
        <v>4.8968137134326349E-3</v>
      </c>
      <c r="E43" s="40">
        <v>0</v>
      </c>
      <c r="F43" s="41">
        <f t="shared" si="3"/>
        <v>0</v>
      </c>
      <c r="G43" s="42">
        <v>1</v>
      </c>
      <c r="H43" s="43">
        <f>GETPIVOTDATA("Net Satış",$B$4,"Ay",2,"Ana Ürün","ServiceCore")</f>
        <v>724254.1</v>
      </c>
      <c r="I43" s="41">
        <f t="shared" si="1"/>
        <v>1.9123415505108602E-2</v>
      </c>
      <c r="J43" s="40">
        <v>1078750</v>
      </c>
      <c r="K43" s="41">
        <f t="shared" si="4"/>
        <v>6.7922472109757936E-2</v>
      </c>
      <c r="L43" s="42">
        <v>1</v>
      </c>
      <c r="M43" s="43">
        <f>GETPIVOTDATA("Net Satış",$B$4,"Ay",3,"Ana Ürün","ServiceCore")</f>
        <v>543425.19999999995</v>
      </c>
      <c r="N43" s="41">
        <f t="shared" si="2"/>
        <v>1.5842272991732114E-2</v>
      </c>
      <c r="O43" s="40"/>
      <c r="P43" s="41" t="e">
        <f t="shared" si="5"/>
        <v>#DIV/0!</v>
      </c>
      <c r="Q43" s="74">
        <v>1</v>
      </c>
    </row>
    <row r="44" spans="1:17" x14ac:dyDescent="0.3">
      <c r="A44" s="21"/>
      <c r="B44" s="35" t="s">
        <v>39</v>
      </c>
      <c r="C44" s="36">
        <f>SUM(C36:C43)</f>
        <v>31847239.680000011</v>
      </c>
      <c r="D44" s="37">
        <f t="shared" si="0"/>
        <v>1</v>
      </c>
      <c r="E44" s="36">
        <f>SUM(E36:E43)</f>
        <v>11302061.109999999</v>
      </c>
      <c r="F44" s="37">
        <f>E44/$E$44</f>
        <v>1</v>
      </c>
      <c r="G44" s="38">
        <f>(C44-E44)/E44</f>
        <v>1.8178258257533004</v>
      </c>
      <c r="H44" s="36">
        <f>SUM(H36:H43)</f>
        <v>37872633.149999999</v>
      </c>
      <c r="I44" s="37">
        <f t="shared" si="1"/>
        <v>1</v>
      </c>
      <c r="J44" s="36">
        <f>SUM(J36:J43)</f>
        <v>15882078</v>
      </c>
      <c r="K44" s="37">
        <f>J44/$J$44</f>
        <v>1</v>
      </c>
      <c r="L44" s="38">
        <f>(H44-J44)/J44</f>
        <v>1.3846144786595305</v>
      </c>
      <c r="M44" s="36">
        <f>SUM(M36:M43)</f>
        <v>34302224.200000018</v>
      </c>
      <c r="N44" s="37">
        <f t="shared" si="2"/>
        <v>1</v>
      </c>
      <c r="O44" s="36">
        <f>SUM(O36:O43)</f>
        <v>0</v>
      </c>
      <c r="P44" s="37">
        <f>O44/$J$44</f>
        <v>0</v>
      </c>
      <c r="Q44" s="37" t="e">
        <f>(M44-O44)/O44</f>
        <v>#DIV/0!</v>
      </c>
    </row>
    <row r="45" spans="1:17" x14ac:dyDescent="0.3">
      <c r="A45" s="21"/>
      <c r="B45" s="32"/>
      <c r="C45" s="33"/>
      <c r="D45" s="26"/>
      <c r="E45" s="26"/>
      <c r="F45" s="26"/>
      <c r="G45" s="26"/>
      <c r="H45" s="34"/>
      <c r="I45" s="34"/>
      <c r="J45" s="34"/>
      <c r="K45" s="34"/>
    </row>
    <row r="48" spans="1:17" s="77" customFormat="1" ht="18" customHeight="1" x14ac:dyDescent="0.3">
      <c r="A48" s="76"/>
      <c r="B48" s="177" t="s">
        <v>88</v>
      </c>
      <c r="C48" s="177"/>
      <c r="D48" s="177"/>
      <c r="E48" s="177"/>
      <c r="F48" s="177"/>
      <c r="G48" s="177"/>
      <c r="H48" s="177"/>
      <c r="I48" s="177"/>
      <c r="J48" s="177"/>
      <c r="K48" s="177"/>
      <c r="L48" s="177"/>
      <c r="M48" s="177"/>
      <c r="N48" s="177"/>
      <c r="O48" s="177"/>
      <c r="P48" s="177"/>
      <c r="Q48" s="177"/>
    </row>
    <row r="49" spans="1:13" ht="8.4" customHeight="1" x14ac:dyDescent="0.3">
      <c r="A49" s="21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93"/>
    </row>
    <row r="50" spans="1:13" s="34" customFormat="1" ht="25.2" customHeight="1" x14ac:dyDescent="0.2">
      <c r="A50" s="26"/>
      <c r="B50" s="69" t="s">
        <v>55</v>
      </c>
      <c r="C50" s="70">
        <v>46023</v>
      </c>
      <c r="D50" s="69" t="s">
        <v>37</v>
      </c>
      <c r="E50" s="70">
        <v>45658</v>
      </c>
      <c r="F50" s="69" t="s">
        <v>37</v>
      </c>
      <c r="G50" s="69" t="s">
        <v>38</v>
      </c>
      <c r="H50" s="71" t="s">
        <v>82</v>
      </c>
      <c r="I50" s="69" t="s">
        <v>37</v>
      </c>
      <c r="J50" s="72" t="s">
        <v>78</v>
      </c>
      <c r="K50" s="69" t="s">
        <v>37</v>
      </c>
      <c r="L50" s="69" t="s">
        <v>38</v>
      </c>
      <c r="M50" s="94"/>
    </row>
    <row r="51" spans="1:13" x14ac:dyDescent="0.3">
      <c r="A51" s="21"/>
      <c r="B51" s="27" t="s">
        <v>15</v>
      </c>
      <c r="C51" s="28">
        <v>22569570.06000001</v>
      </c>
      <c r="D51" s="29">
        <f t="shared" ref="D51:D59" si="6">C51/$C$44</f>
        <v>0.70868214284120967</v>
      </c>
      <c r="E51" s="28">
        <v>10064579.109999999</v>
      </c>
      <c r="F51" s="29">
        <f>E51/$E$44</f>
        <v>0.89050828977512053</v>
      </c>
      <c r="G51" s="65">
        <f>(C51-E51)/E51</f>
        <v>1.2424753000923068</v>
      </c>
      <c r="H51" s="31">
        <f>GETPIVOTDATA("Net Satış",$B$4,"Ay",1,"Ana Ürün","Enroute")+GETPIVOTDATA("Net Satış",$B$4,"Ay",2,"Ana Ürün","Enroute")</f>
        <v>46370815.75</v>
      </c>
      <c r="I51" s="29">
        <f>H51/H$59</f>
        <v>0.68162050475898039</v>
      </c>
      <c r="J51" s="28">
        <f>E36+J36</f>
        <v>19127760.109999999</v>
      </c>
      <c r="K51" s="29">
        <f>J51/J$59</f>
        <v>0.70363677998409124</v>
      </c>
      <c r="L51" s="73">
        <f>(H51-J51)/J51</f>
        <v>1.4242679479108127</v>
      </c>
      <c r="M51" s="94"/>
    </row>
    <row r="52" spans="1:13" x14ac:dyDescent="0.3">
      <c r="A52" s="21"/>
      <c r="B52" s="27" t="s">
        <v>24</v>
      </c>
      <c r="C52" s="28">
        <v>2936845.14</v>
      </c>
      <c r="D52" s="29">
        <f t="shared" si="6"/>
        <v>9.2216630687912707E-2</v>
      </c>
      <c r="E52" s="28">
        <v>516089</v>
      </c>
      <c r="F52" s="29">
        <f t="shared" ref="F52:F58" si="7">E52/$E$44</f>
        <v>4.5663263981413744E-2</v>
      </c>
      <c r="G52" s="66">
        <f>(C52-E52)/E52</f>
        <v>4.6905788342708332</v>
      </c>
      <c r="H52" s="31">
        <f>GETPIVOTDATA("Net Satış",$B$4,"Ay",1,"Ana Ürün","Hosting")+GETPIVOTDATA("Net Satış",$B$4,"Ay",2,"Ana Ürün","Hosting")</f>
        <v>9966450.6999999993</v>
      </c>
      <c r="I52" s="29">
        <f>H52/H$59</f>
        <v>0.14650027278826755</v>
      </c>
      <c r="J52" s="28">
        <f t="shared" ref="J52:J58" si="8">E37+J37</f>
        <v>1796510</v>
      </c>
      <c r="K52" s="29">
        <f>J52/J$59</f>
        <v>6.6086698303391672E-2</v>
      </c>
      <c r="L52" s="74">
        <f>(H52-J52)/J52</f>
        <v>4.5476733778270084</v>
      </c>
      <c r="M52" s="94"/>
    </row>
    <row r="53" spans="1:13" x14ac:dyDescent="0.3">
      <c r="A53" s="21"/>
      <c r="B53" s="27" t="s">
        <v>14</v>
      </c>
      <c r="C53" s="28">
        <v>2449376.38</v>
      </c>
      <c r="D53" s="29">
        <f t="shared" si="6"/>
        <v>7.6910162532491069E-2</v>
      </c>
      <c r="E53" s="28">
        <v>126750</v>
      </c>
      <c r="F53" s="29">
        <f t="shared" si="7"/>
        <v>1.1214768595424805E-2</v>
      </c>
      <c r="G53" s="66">
        <f>(C53-E53)/E53</f>
        <v>18.324468481262326</v>
      </c>
      <c r="H53" s="31">
        <f>GETPIVOTDATA("Net Satış",$B$4,"Ay",1,"Ana Ürün","Stokbar")+GETPIVOTDATA("Net Satış",$B$4,"Ay",2,"Ana Ürün","Stokbar")</f>
        <v>3930850.83</v>
      </c>
      <c r="I53" s="29">
        <f t="shared" ref="I53:I58" si="9">H53/H$59</f>
        <v>5.7780922839962272E-2</v>
      </c>
      <c r="J53" s="28">
        <f t="shared" si="8"/>
        <v>2655655</v>
      </c>
      <c r="K53" s="29">
        <f t="shared" ref="K53:K59" si="10">J53/J$59</f>
        <v>9.7691340868068424E-2</v>
      </c>
      <c r="L53" s="74">
        <f>(H53-J53)/J53</f>
        <v>0.48018128484309902</v>
      </c>
      <c r="M53" s="94"/>
    </row>
    <row r="54" spans="1:13" x14ac:dyDescent="0.3">
      <c r="A54" s="21"/>
      <c r="B54" s="27" t="s">
        <v>32</v>
      </c>
      <c r="C54" s="28">
        <v>1642619</v>
      </c>
      <c r="D54" s="29">
        <f t="shared" si="6"/>
        <v>5.1578065053831362E-2</v>
      </c>
      <c r="E54" s="28">
        <v>209772</v>
      </c>
      <c r="F54" s="29">
        <f t="shared" si="7"/>
        <v>1.8560508385005538E-2</v>
      </c>
      <c r="G54" s="66">
        <f>(C54-E54)/E54</f>
        <v>6.8304969204660297</v>
      </c>
      <c r="H54" s="31">
        <f>GETPIVOTDATA("Net Satış",$B$4,"Ay",1,"Ana Ürün","E-Dönüşüm")+GETPIVOTDATA("Net Satış",$B$4,"Ay",2,"Ana Ürün","E-Dönüşüm")</f>
        <v>2586402</v>
      </c>
      <c r="I54" s="29">
        <f t="shared" si="9"/>
        <v>3.8018408954766693E-2</v>
      </c>
      <c r="J54" s="28">
        <f t="shared" si="8"/>
        <v>821541</v>
      </c>
      <c r="K54" s="29">
        <f t="shared" si="10"/>
        <v>3.0221335929589421E-2</v>
      </c>
      <c r="L54" s="74">
        <f>(H54-J54)/J54</f>
        <v>2.1482324071470567</v>
      </c>
      <c r="M54" s="94"/>
    </row>
    <row r="55" spans="1:13" x14ac:dyDescent="0.3">
      <c r="A55" s="21"/>
      <c r="B55" s="27" t="s">
        <v>33</v>
      </c>
      <c r="C55" s="28">
        <v>1275997.05</v>
      </c>
      <c r="D55" s="29">
        <f t="shared" si="6"/>
        <v>4.0066174111828071E-2</v>
      </c>
      <c r="E55" s="28">
        <v>384871</v>
      </c>
      <c r="F55" s="29">
        <f t="shared" si="7"/>
        <v>3.4053169263035421E-2</v>
      </c>
      <c r="G55" s="66">
        <f>(C55-E55)/E55</f>
        <v>2.3153889225220921</v>
      </c>
      <c r="H55" s="31">
        <f>GETPIVOTDATA("Net Satış",$B$4,"Ay",1,"Ana Ürün","Quest")+GETPIVOTDATA("Net Satış",$B$4,"Ay",2,"Ana Ürün","Quest")</f>
        <v>3003624.0199999996</v>
      </c>
      <c r="I55" s="29">
        <f t="shared" si="9"/>
        <v>4.4151298343691477E-2</v>
      </c>
      <c r="J55" s="28">
        <f t="shared" si="8"/>
        <v>1703923</v>
      </c>
      <c r="K55" s="29">
        <f t="shared" si="10"/>
        <v>6.2680778416602217E-2</v>
      </c>
      <c r="L55" s="74">
        <f>(H55-J55)/J55</f>
        <v>0.76276980826011476</v>
      </c>
      <c r="M55" s="94"/>
    </row>
    <row r="56" spans="1:13" x14ac:dyDescent="0.3">
      <c r="A56" s="21"/>
      <c r="B56" s="27" t="s">
        <v>31</v>
      </c>
      <c r="C56" s="28">
        <v>334165.05</v>
      </c>
      <c r="D56" s="29">
        <f t="shared" si="6"/>
        <v>1.0492747671624891E-2</v>
      </c>
      <c r="E56" s="28">
        <v>0</v>
      </c>
      <c r="F56" s="29">
        <f t="shared" si="7"/>
        <v>0</v>
      </c>
      <c r="G56" s="66">
        <v>1</v>
      </c>
      <c r="H56" s="31">
        <f>GETPIVOTDATA("Net Satış",$B$4,"Ay",1,"Ana Ürün","Bütünleşik Finans")+GETPIVOTDATA("Net Satış",$B$4,"Ay",2,"Ana Ürün","Bütünleşik Finans")</f>
        <v>504841.85</v>
      </c>
      <c r="I56" s="29">
        <f t="shared" si="9"/>
        <v>7.4208432837513209E-3</v>
      </c>
      <c r="J56" s="28">
        <f t="shared" si="8"/>
        <v>0</v>
      </c>
      <c r="K56" s="29">
        <f t="shared" si="10"/>
        <v>0</v>
      </c>
      <c r="L56" s="74">
        <v>1</v>
      </c>
      <c r="M56" s="94"/>
    </row>
    <row r="57" spans="1:13" x14ac:dyDescent="0.3">
      <c r="A57" s="21"/>
      <c r="B57" s="27" t="s">
        <v>35</v>
      </c>
      <c r="C57" s="28">
        <v>295800</v>
      </c>
      <c r="D57" s="29">
        <f t="shared" si="6"/>
        <v>9.2880891082614513E-3</v>
      </c>
      <c r="E57" s="28">
        <v>0</v>
      </c>
      <c r="F57" s="29">
        <f t="shared" si="7"/>
        <v>0</v>
      </c>
      <c r="G57" s="66">
        <v>1</v>
      </c>
      <c r="H57" s="31">
        <f>GETPIVOTDATA("Net Satış",$B$4,"Ay",1,"Ana Ürün","Varuna")+GETPIVOTDATA("Net Satış",$B$4,"Ay",2,"Ana Ürün","Varuna")</f>
        <v>787064.28</v>
      </c>
      <c r="I57" s="29">
        <f t="shared" si="9"/>
        <v>1.1569327455951937E-2</v>
      </c>
      <c r="J57" s="28">
        <f t="shared" si="8"/>
        <v>0</v>
      </c>
      <c r="K57" s="29">
        <f t="shared" si="10"/>
        <v>0</v>
      </c>
      <c r="L57" s="74">
        <v>1</v>
      </c>
      <c r="M57" s="94"/>
    </row>
    <row r="58" spans="1:13" x14ac:dyDescent="0.3">
      <c r="A58" s="21"/>
      <c r="B58" s="39" t="s">
        <v>34</v>
      </c>
      <c r="C58" s="40">
        <v>155950</v>
      </c>
      <c r="D58" s="41">
        <f t="shared" si="6"/>
        <v>4.8968137134326349E-3</v>
      </c>
      <c r="E58" s="40">
        <v>0</v>
      </c>
      <c r="F58" s="41">
        <f t="shared" si="7"/>
        <v>0</v>
      </c>
      <c r="G58" s="67">
        <v>1</v>
      </c>
      <c r="H58" s="43">
        <f>GETPIVOTDATA("Net Satış",$B$4,"Ay",1,"Ana Ürün","ServiceCore")+GETPIVOTDATA("Net Satış",$B$4,"Ay",2,"Ana Ürün","ServiceCore")</f>
        <v>880204.1</v>
      </c>
      <c r="I58" s="41">
        <f t="shared" si="9"/>
        <v>1.2938421574628522E-2</v>
      </c>
      <c r="J58" s="40">
        <f t="shared" si="8"/>
        <v>1078750</v>
      </c>
      <c r="K58" s="41">
        <f t="shared" si="10"/>
        <v>3.9683066498257043E-2</v>
      </c>
      <c r="L58" s="75">
        <v>1</v>
      </c>
      <c r="M58" s="94"/>
    </row>
    <row r="59" spans="1:13" x14ac:dyDescent="0.3">
      <c r="A59" s="21"/>
      <c r="B59" s="35" t="s">
        <v>39</v>
      </c>
      <c r="C59" s="36">
        <f>SUM(C51:C58)</f>
        <v>31660322.680000011</v>
      </c>
      <c r="D59" s="37">
        <f t="shared" si="6"/>
        <v>0.99413082572059197</v>
      </c>
      <c r="E59" s="36">
        <f>SUM(E51:E58)</f>
        <v>11302061.109999999</v>
      </c>
      <c r="F59" s="37">
        <f>E59/$E$44</f>
        <v>1</v>
      </c>
      <c r="G59" s="68">
        <f>(C59-E59)/E59</f>
        <v>1.8012875148929373</v>
      </c>
      <c r="H59" s="36">
        <f>SUM(H51:H58)</f>
        <v>68030253.529999986</v>
      </c>
      <c r="I59" s="37">
        <f>H59/H$59</f>
        <v>1</v>
      </c>
      <c r="J59" s="36">
        <f>SUM(J51:J58)</f>
        <v>27184139.109999999</v>
      </c>
      <c r="K59" s="37">
        <f t="shared" si="10"/>
        <v>1</v>
      </c>
      <c r="L59" s="37">
        <f>(H59-J59)/J59</f>
        <v>1.5025715640549482</v>
      </c>
      <c r="M59" s="94"/>
    </row>
  </sheetData>
  <mergeCells count="2">
    <mergeCell ref="B33:Q33"/>
    <mergeCell ref="B48:Q48"/>
  </mergeCells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87E12-9B8B-4BF4-B9F8-73799165B159}">
  <dimension ref="A1:P50"/>
  <sheetViews>
    <sheetView topLeftCell="A13" workbookViewId="0">
      <selection activeCell="G28" sqref="G28"/>
    </sheetView>
  </sheetViews>
  <sheetFormatPr defaultRowHeight="14.4" x14ac:dyDescent="0.3"/>
  <cols>
    <col min="1" max="1" width="2.88671875" customWidth="1"/>
    <col min="2" max="2" width="22.33203125" bestFit="1" customWidth="1"/>
    <col min="3" max="5" width="11.21875" bestFit="1" customWidth="1"/>
    <col min="6" max="7" width="12.21875" bestFit="1" customWidth="1"/>
    <col min="8" max="14" width="11.21875" bestFit="1" customWidth="1"/>
    <col min="15" max="15" width="12.21875" bestFit="1" customWidth="1"/>
  </cols>
  <sheetData>
    <row r="1" spans="2:16" x14ac:dyDescent="0.3">
      <c r="B1" t="s">
        <v>20</v>
      </c>
    </row>
    <row r="2" spans="2:16" x14ac:dyDescent="0.3">
      <c r="B2" s="2" t="s">
        <v>1</v>
      </c>
      <c r="C2" s="4">
        <v>2026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x14ac:dyDescent="0.3"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2:16" x14ac:dyDescent="0.3">
      <c r="B4" s="2" t="s">
        <v>4</v>
      </c>
      <c r="C4" s="2" t="s">
        <v>11</v>
      </c>
      <c r="D4" s="3"/>
      <c r="E4" s="3"/>
      <c r="F4" s="3"/>
      <c r="P4" s="3"/>
    </row>
    <row r="5" spans="2:16" x14ac:dyDescent="0.3">
      <c r="B5" s="2" t="s">
        <v>1</v>
      </c>
      <c r="C5" s="3">
        <v>1</v>
      </c>
      <c r="D5" s="3">
        <v>2</v>
      </c>
      <c r="E5" s="3">
        <v>3</v>
      </c>
      <c r="F5" s="9" t="s">
        <v>0</v>
      </c>
      <c r="P5" s="3"/>
    </row>
    <row r="6" spans="2:16" x14ac:dyDescent="0.3">
      <c r="B6" s="4" t="s">
        <v>46</v>
      </c>
      <c r="C6" s="6">
        <v>5262504.8099999996</v>
      </c>
      <c r="D6" s="6">
        <v>21399222.719999995</v>
      </c>
      <c r="E6" s="6">
        <v>3990144.81</v>
      </c>
      <c r="F6" s="11">
        <v>30651872.339999992</v>
      </c>
      <c r="P6" s="5"/>
    </row>
    <row r="7" spans="2:16" x14ac:dyDescent="0.3">
      <c r="B7" s="8" t="s">
        <v>16</v>
      </c>
      <c r="C7" s="6">
        <v>2585304.9699999997</v>
      </c>
      <c r="D7" s="6">
        <v>18932838.429999996</v>
      </c>
      <c r="E7" s="6">
        <v>2972536.92</v>
      </c>
      <c r="F7" s="11">
        <v>24490680.319999993</v>
      </c>
      <c r="P7" s="5"/>
    </row>
    <row r="8" spans="2:16" x14ac:dyDescent="0.3">
      <c r="B8" s="8" t="s">
        <v>12</v>
      </c>
      <c r="C8" s="6">
        <v>2677199.84</v>
      </c>
      <c r="D8" s="6">
        <v>2466384.29</v>
      </c>
      <c r="E8" s="6">
        <v>1017607.89</v>
      </c>
      <c r="F8" s="11">
        <v>6161192.0199999996</v>
      </c>
      <c r="P8" s="5"/>
    </row>
    <row r="9" spans="2:16" x14ac:dyDescent="0.3">
      <c r="B9" s="4" t="s">
        <v>49</v>
      </c>
      <c r="C9" s="6">
        <v>1169000</v>
      </c>
      <c r="D9" s="6">
        <v>78259.91</v>
      </c>
      <c r="E9" s="6">
        <v>336029.17</v>
      </c>
      <c r="F9" s="11">
        <v>1583289.0799999998</v>
      </c>
      <c r="P9" s="5"/>
    </row>
    <row r="10" spans="2:16" x14ac:dyDescent="0.3">
      <c r="B10" s="8" t="s">
        <v>12</v>
      </c>
      <c r="C10" s="6">
        <v>1169000</v>
      </c>
      <c r="D10" s="6">
        <v>15838</v>
      </c>
      <c r="E10" s="6">
        <v>323029.17</v>
      </c>
      <c r="F10" s="11">
        <v>1507867.17</v>
      </c>
      <c r="P10" s="3"/>
    </row>
    <row r="11" spans="2:16" x14ac:dyDescent="0.3">
      <c r="B11" s="8" t="s">
        <v>16</v>
      </c>
      <c r="C11" s="6"/>
      <c r="D11" s="6">
        <v>62421.91</v>
      </c>
      <c r="E11" s="6">
        <v>13000</v>
      </c>
      <c r="F11" s="11">
        <v>75421.91</v>
      </c>
      <c r="P11" s="3"/>
    </row>
    <row r="12" spans="2:16" x14ac:dyDescent="0.3">
      <c r="B12" s="4" t="s">
        <v>84</v>
      </c>
      <c r="C12" s="6"/>
      <c r="D12" s="6">
        <v>128570</v>
      </c>
      <c r="E12" s="6">
        <v>748243.16</v>
      </c>
      <c r="F12" s="11">
        <v>876813.16</v>
      </c>
      <c r="M12" s="7"/>
      <c r="N12" s="7"/>
    </row>
    <row r="13" spans="2:16" x14ac:dyDescent="0.3">
      <c r="B13" s="8" t="s">
        <v>12</v>
      </c>
      <c r="C13" s="6"/>
      <c r="D13" s="6"/>
      <c r="E13" s="6">
        <v>491103.16000000003</v>
      </c>
      <c r="F13" s="11">
        <v>491103.16000000003</v>
      </c>
      <c r="M13" s="7"/>
      <c r="N13" s="7"/>
    </row>
    <row r="14" spans="2:16" x14ac:dyDescent="0.3">
      <c r="B14" s="8" t="s">
        <v>16</v>
      </c>
      <c r="C14" s="6"/>
      <c r="D14" s="6">
        <v>128570</v>
      </c>
      <c r="E14" s="6">
        <v>257140</v>
      </c>
      <c r="F14" s="11">
        <v>385710</v>
      </c>
      <c r="M14" s="7"/>
      <c r="N14" s="7"/>
    </row>
    <row r="15" spans="2:16" x14ac:dyDescent="0.3">
      <c r="B15" s="4" t="s">
        <v>9</v>
      </c>
      <c r="C15" s="6">
        <v>44279.55</v>
      </c>
      <c r="D15" s="6"/>
      <c r="E15" s="6"/>
      <c r="F15" s="11">
        <v>44279.55</v>
      </c>
      <c r="M15" s="7"/>
      <c r="N15" s="7"/>
    </row>
    <row r="16" spans="2:16" x14ac:dyDescent="0.3">
      <c r="B16" s="8" t="s">
        <v>12</v>
      </c>
      <c r="C16" s="6">
        <v>44279.55</v>
      </c>
      <c r="D16" s="6"/>
      <c r="E16" s="6"/>
      <c r="F16" s="11">
        <v>44279.55</v>
      </c>
    </row>
    <row r="17" spans="2:6" x14ac:dyDescent="0.3">
      <c r="B17" s="4" t="s">
        <v>10</v>
      </c>
      <c r="C17" s="6">
        <v>842478</v>
      </c>
      <c r="D17" s="6">
        <v>683185.89999999991</v>
      </c>
      <c r="E17" s="6">
        <v>548228.64</v>
      </c>
      <c r="F17" s="11">
        <v>2073892.5399999998</v>
      </c>
    </row>
    <row r="18" spans="2:6" x14ac:dyDescent="0.3">
      <c r="B18" s="8" t="s">
        <v>12</v>
      </c>
      <c r="C18" s="6">
        <v>804998</v>
      </c>
      <c r="D18" s="6">
        <v>632835.89999999991</v>
      </c>
      <c r="E18" s="6">
        <v>407772.95</v>
      </c>
      <c r="F18" s="11">
        <v>1845606.8499999999</v>
      </c>
    </row>
    <row r="19" spans="2:6" x14ac:dyDescent="0.3">
      <c r="B19" s="8" t="s">
        <v>16</v>
      </c>
      <c r="C19" s="6">
        <v>37480</v>
      </c>
      <c r="D19" s="6">
        <v>50350</v>
      </c>
      <c r="E19" s="6">
        <v>140455.68999999997</v>
      </c>
      <c r="F19" s="11">
        <v>228285.68999999997</v>
      </c>
    </row>
    <row r="20" spans="2:6" x14ac:dyDescent="0.3">
      <c r="B20" s="4" t="s">
        <v>140</v>
      </c>
      <c r="C20" s="6"/>
      <c r="D20" s="6">
        <v>16875</v>
      </c>
      <c r="E20" s="6"/>
      <c r="F20" s="11">
        <v>16875</v>
      </c>
    </row>
    <row r="21" spans="2:6" x14ac:dyDescent="0.3">
      <c r="B21" s="8" t="s">
        <v>12</v>
      </c>
      <c r="C21" s="6"/>
      <c r="D21" s="6">
        <v>16875</v>
      </c>
      <c r="E21" s="6"/>
      <c r="F21" s="11">
        <v>16875</v>
      </c>
    </row>
    <row r="22" spans="2:6" x14ac:dyDescent="0.3">
      <c r="B22" s="4" t="s">
        <v>48</v>
      </c>
      <c r="C22" s="6">
        <v>8740345.629999999</v>
      </c>
      <c r="D22" s="6">
        <v>2230971.42</v>
      </c>
      <c r="E22" s="6">
        <v>20964253.56000001</v>
      </c>
      <c r="F22" s="11">
        <v>31935570.610000007</v>
      </c>
    </row>
    <row r="23" spans="2:6" x14ac:dyDescent="0.3">
      <c r="B23" s="8" t="s">
        <v>16</v>
      </c>
      <c r="C23" s="6">
        <v>8678868.7499999981</v>
      </c>
      <c r="D23" s="6">
        <v>1518517.92</v>
      </c>
      <c r="E23" s="6">
        <v>20479340.56000001</v>
      </c>
      <c r="F23" s="11">
        <v>30676727.230000008</v>
      </c>
    </row>
    <row r="24" spans="2:6" x14ac:dyDescent="0.3">
      <c r="B24" s="8" t="s">
        <v>12</v>
      </c>
      <c r="C24" s="6">
        <v>61476.88</v>
      </c>
      <c r="D24" s="6">
        <v>712453.5</v>
      </c>
      <c r="E24" s="6">
        <v>484913</v>
      </c>
      <c r="F24" s="11">
        <v>1258843.3799999999</v>
      </c>
    </row>
    <row r="25" spans="2:6" x14ac:dyDescent="0.3">
      <c r="B25" s="4" t="s">
        <v>50</v>
      </c>
      <c r="C25" s="6">
        <v>3844467.75</v>
      </c>
      <c r="D25" s="6">
        <v>5792885.3699999992</v>
      </c>
      <c r="E25" s="6">
        <v>741468.2</v>
      </c>
      <c r="F25" s="11">
        <v>10378821.32</v>
      </c>
    </row>
    <row r="26" spans="2:6" x14ac:dyDescent="0.3">
      <c r="B26" s="8" t="s">
        <v>16</v>
      </c>
      <c r="C26" s="6">
        <v>1816602.7499999998</v>
      </c>
      <c r="D26" s="6">
        <v>5299139.1199999992</v>
      </c>
      <c r="E26" s="6">
        <v>741468.2</v>
      </c>
      <c r="F26" s="11">
        <v>7857210.0699999994</v>
      </c>
    </row>
    <row r="27" spans="2:6" x14ac:dyDescent="0.3">
      <c r="B27" s="8" t="s">
        <v>12</v>
      </c>
      <c r="C27" s="6">
        <v>2027865</v>
      </c>
      <c r="D27" s="6">
        <v>493746.25</v>
      </c>
      <c r="E27" s="6"/>
      <c r="F27" s="11">
        <v>2521611.25</v>
      </c>
    </row>
    <row r="28" spans="2:6" x14ac:dyDescent="0.3">
      <c r="B28" s="4" t="s">
        <v>19</v>
      </c>
      <c r="C28" s="6">
        <v>226253</v>
      </c>
      <c r="D28" s="6">
        <v>637912</v>
      </c>
      <c r="E28" s="6">
        <v>1004836</v>
      </c>
      <c r="F28" s="11">
        <v>1869001</v>
      </c>
    </row>
    <row r="29" spans="2:6" x14ac:dyDescent="0.3">
      <c r="B29" s="8" t="s">
        <v>12</v>
      </c>
      <c r="C29" s="6">
        <v>226253</v>
      </c>
      <c r="D29" s="6">
        <v>637912</v>
      </c>
      <c r="E29" s="6">
        <v>1004836</v>
      </c>
      <c r="F29" s="11">
        <v>1869001</v>
      </c>
    </row>
    <row r="30" spans="2:6" x14ac:dyDescent="0.3">
      <c r="B30" s="4" t="s">
        <v>47</v>
      </c>
      <c r="C30" s="6">
        <v>9398326.5899999999</v>
      </c>
      <c r="D30" s="6">
        <v>6555144.0299999993</v>
      </c>
      <c r="E30" s="6">
        <v>5686370.6600000001</v>
      </c>
      <c r="F30" s="11">
        <v>21639841.280000001</v>
      </c>
    </row>
    <row r="31" spans="2:6" x14ac:dyDescent="0.3">
      <c r="B31" s="8" t="s">
        <v>16</v>
      </c>
      <c r="C31" s="6">
        <v>10094120.890000001</v>
      </c>
      <c r="D31" s="6">
        <v>3830168.7899999991</v>
      </c>
      <c r="E31" s="6">
        <v>4618599.46</v>
      </c>
      <c r="F31" s="11">
        <v>18542889.140000001</v>
      </c>
    </row>
    <row r="32" spans="2:6" x14ac:dyDescent="0.3">
      <c r="B32" s="8" t="s">
        <v>12</v>
      </c>
      <c r="C32" s="6">
        <v>-695794.3</v>
      </c>
      <c r="D32" s="6">
        <v>2724975.24</v>
      </c>
      <c r="E32" s="6">
        <v>1067771.2</v>
      </c>
      <c r="F32" s="11">
        <v>3096952.14</v>
      </c>
    </row>
    <row r="33" spans="1:6" x14ac:dyDescent="0.3">
      <c r="B33" s="4" t="s">
        <v>51</v>
      </c>
      <c r="C33" s="6">
        <v>629965.05000000005</v>
      </c>
      <c r="D33" s="6">
        <v>349606.8</v>
      </c>
      <c r="E33" s="6">
        <v>282650</v>
      </c>
      <c r="F33" s="11">
        <v>1262221.8500000001</v>
      </c>
    </row>
    <row r="34" spans="1:6" x14ac:dyDescent="0.3">
      <c r="B34" s="8" t="s">
        <v>16</v>
      </c>
      <c r="C34" s="6">
        <v>295800</v>
      </c>
      <c r="D34" s="6">
        <v>178930</v>
      </c>
      <c r="E34" s="6">
        <v>282650</v>
      </c>
      <c r="F34" s="11">
        <v>757380</v>
      </c>
    </row>
    <row r="35" spans="1:6" x14ac:dyDescent="0.3">
      <c r="B35" s="8" t="s">
        <v>12</v>
      </c>
      <c r="C35" s="6">
        <v>334165.05</v>
      </c>
      <c r="D35" s="6">
        <v>170676.8</v>
      </c>
      <c r="E35" s="6"/>
      <c r="F35" s="11">
        <v>504841.85</v>
      </c>
    </row>
    <row r="36" spans="1:6" x14ac:dyDescent="0.3">
      <c r="B36" s="4" t="s">
        <v>0</v>
      </c>
      <c r="C36" s="6">
        <v>30157620.379999999</v>
      </c>
      <c r="D36" s="6">
        <v>37872633.149999991</v>
      </c>
      <c r="E36" s="6">
        <v>34302224.20000001</v>
      </c>
      <c r="F36" s="11">
        <v>102332477.72999999</v>
      </c>
    </row>
    <row r="39" spans="1:6" x14ac:dyDescent="0.3">
      <c r="B39" s="10"/>
      <c r="C39" s="17"/>
      <c r="D39" s="3"/>
      <c r="E39" s="9"/>
    </row>
    <row r="40" spans="1:6" x14ac:dyDescent="0.3">
      <c r="B40" s="10"/>
      <c r="C40" s="17"/>
      <c r="D40" s="6"/>
      <c r="E40" s="13"/>
    </row>
    <row r="41" spans="1:6" x14ac:dyDescent="0.3">
      <c r="B41" s="10"/>
      <c r="C41" s="17"/>
      <c r="D41" s="6"/>
      <c r="E41" s="11"/>
    </row>
    <row r="42" spans="1:6" x14ac:dyDescent="0.3">
      <c r="B42" s="12" t="s">
        <v>12</v>
      </c>
      <c r="C42" s="14">
        <f>SUM(C43:C46)</f>
        <v>0</v>
      </c>
      <c r="D42" s="6"/>
      <c r="E42" s="11"/>
    </row>
    <row r="43" spans="1:6" x14ac:dyDescent="0.3">
      <c r="B43" s="10"/>
      <c r="C43" s="17"/>
      <c r="D43" s="6"/>
      <c r="E43" s="11"/>
    </row>
    <row r="44" spans="1:6" x14ac:dyDescent="0.3">
      <c r="B44" s="10"/>
      <c r="C44" s="17"/>
      <c r="D44" s="6"/>
      <c r="E44" s="11"/>
    </row>
    <row r="45" spans="1:6" x14ac:dyDescent="0.3">
      <c r="B45" s="10"/>
      <c r="C45" s="17"/>
      <c r="D45" s="6"/>
      <c r="E45" s="11"/>
    </row>
    <row r="46" spans="1:6" x14ac:dyDescent="0.3">
      <c r="B46" s="10"/>
      <c r="C46" s="17"/>
      <c r="D46" s="6"/>
      <c r="E46" s="11"/>
    </row>
    <row r="47" spans="1:6" x14ac:dyDescent="0.3">
      <c r="B47" s="15" t="s">
        <v>39</v>
      </c>
      <c r="C47" s="16">
        <f>C38+C42</f>
        <v>0</v>
      </c>
      <c r="D47" s="11"/>
    </row>
    <row r="48" spans="1:6" x14ac:dyDescent="0.3">
      <c r="A48" s="21"/>
      <c r="B48" s="22"/>
      <c r="C48" s="23"/>
    </row>
    <row r="49" spans="2:4" x14ac:dyDescent="0.3">
      <c r="B49" s="18" t="s">
        <v>43</v>
      </c>
      <c r="C49" s="20"/>
      <c r="D49" s="20"/>
    </row>
    <row r="50" spans="2:4" x14ac:dyDescent="0.3">
      <c r="B50" s="18" t="s">
        <v>44</v>
      </c>
      <c r="C50" s="19" t="e">
        <f>C47/C49</f>
        <v>#DIV/0!</v>
      </c>
      <c r="D50" s="19" t="e">
        <f>D47/D49</f>
        <v>#DIV/0!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DE417-2C0D-4873-93EE-6BBB0F1474E3}">
  <dimension ref="A1:P31"/>
  <sheetViews>
    <sheetView zoomScale="83" zoomScaleNormal="83" workbookViewId="0">
      <selection activeCell="I36" sqref="I36"/>
    </sheetView>
  </sheetViews>
  <sheetFormatPr defaultRowHeight="14.4" x14ac:dyDescent="0.3"/>
  <cols>
    <col min="1" max="1" width="2.88671875" customWidth="1"/>
    <col min="2" max="2" width="14.88671875" style="58" bestFit="1" customWidth="1"/>
    <col min="3" max="5" width="9.21875" style="58" bestFit="1" customWidth="1"/>
    <col min="6" max="6" width="10" bestFit="1" customWidth="1"/>
    <col min="7" max="7" width="11.21875" customWidth="1"/>
    <col min="8" max="8" width="11.21875" bestFit="1" customWidth="1"/>
    <col min="9" max="9" width="13.109375" customWidth="1"/>
    <col min="10" max="13" width="10.77734375" bestFit="1" customWidth="1"/>
    <col min="14" max="14" width="6.88671875" bestFit="1" customWidth="1"/>
    <col min="15" max="15" width="6.33203125" bestFit="1" customWidth="1"/>
    <col min="16" max="16" width="12.21875" bestFit="1" customWidth="1"/>
  </cols>
  <sheetData>
    <row r="1" spans="2:16" x14ac:dyDescent="0.3">
      <c r="B1" s="58" t="s">
        <v>20</v>
      </c>
      <c r="I1" s="88"/>
      <c r="J1" s="88"/>
      <c r="K1" s="88"/>
      <c r="L1" s="88"/>
      <c r="M1" s="88"/>
      <c r="N1" s="88"/>
      <c r="O1" s="3"/>
    </row>
    <row r="2" spans="2:16" x14ac:dyDescent="0.3">
      <c r="B2" s="59" t="s">
        <v>1</v>
      </c>
      <c r="C2" s="60">
        <v>2026</v>
      </c>
      <c r="F2" s="3"/>
      <c r="G2" s="3"/>
      <c r="H2" s="88"/>
      <c r="I2" s="88"/>
      <c r="J2" s="88"/>
      <c r="K2" s="88"/>
      <c r="L2" s="88"/>
      <c r="M2" s="88"/>
      <c r="N2" s="88"/>
      <c r="O2" s="3"/>
      <c r="P2" s="3"/>
    </row>
    <row r="3" spans="2:16" x14ac:dyDescent="0.3">
      <c r="F3" s="3"/>
      <c r="G3" s="3"/>
      <c r="H3" s="88"/>
      <c r="I3" s="56" t="s">
        <v>57</v>
      </c>
      <c r="J3" s="56"/>
      <c r="K3" s="56"/>
      <c r="L3" s="56"/>
      <c r="M3" s="56"/>
      <c r="N3" s="26"/>
      <c r="O3" s="21"/>
      <c r="P3" s="3"/>
    </row>
    <row r="4" spans="2:16" x14ac:dyDescent="0.3">
      <c r="B4" s="59" t="s">
        <v>58</v>
      </c>
      <c r="C4" s="59" t="s">
        <v>5</v>
      </c>
      <c r="F4" s="58"/>
      <c r="H4" s="21"/>
      <c r="I4" s="26"/>
      <c r="J4" s="26"/>
      <c r="K4" s="26"/>
      <c r="L4" s="26"/>
      <c r="M4" s="26"/>
      <c r="N4" s="87"/>
      <c r="O4" s="21"/>
    </row>
    <row r="5" spans="2:16" x14ac:dyDescent="0.3">
      <c r="B5" s="59" t="s">
        <v>1</v>
      </c>
      <c r="C5" s="58">
        <v>1</v>
      </c>
      <c r="D5" s="58">
        <v>2</v>
      </c>
      <c r="E5" s="58">
        <v>3</v>
      </c>
      <c r="F5" s="61" t="s">
        <v>0</v>
      </c>
      <c r="H5" s="21"/>
      <c r="I5" s="52" t="s">
        <v>71</v>
      </c>
      <c r="J5" s="53" t="s">
        <v>36</v>
      </c>
      <c r="K5" s="53" t="s">
        <v>53</v>
      </c>
      <c r="L5" s="53" t="s">
        <v>90</v>
      </c>
      <c r="M5" s="53" t="s">
        <v>81</v>
      </c>
      <c r="N5" s="53" t="s">
        <v>37</v>
      </c>
      <c r="O5" s="21"/>
    </row>
    <row r="6" spans="2:16" x14ac:dyDescent="0.3">
      <c r="B6" s="60" t="s">
        <v>45</v>
      </c>
      <c r="C6" s="62">
        <v>17345839.23</v>
      </c>
      <c r="D6" s="62">
        <v>15965566.26</v>
      </c>
      <c r="E6" s="62">
        <v>20301348.230000008</v>
      </c>
      <c r="F6" s="63">
        <v>53612753.719999999</v>
      </c>
      <c r="H6" s="21"/>
      <c r="I6" s="49" t="s">
        <v>72</v>
      </c>
      <c r="J6" s="50">
        <f>SUM(J7:J23)</f>
        <v>17345839.23</v>
      </c>
      <c r="K6" s="50">
        <f t="shared" ref="K6:L6" si="0">SUM(K7:K23)</f>
        <v>15965566.26</v>
      </c>
      <c r="L6" s="50">
        <f t="shared" si="0"/>
        <v>14481422.77</v>
      </c>
      <c r="M6" s="50">
        <f>SUM(M7:M23)</f>
        <v>47792828.25999999</v>
      </c>
      <c r="N6" s="55">
        <f t="shared" ref="N6:N21" si="1">M6/$M$26</f>
        <v>0.50554397831861497</v>
      </c>
      <c r="O6" s="21"/>
    </row>
    <row r="7" spans="2:16" x14ac:dyDescent="0.3">
      <c r="B7" s="64" t="s">
        <v>80</v>
      </c>
      <c r="C7" s="62"/>
      <c r="D7" s="62"/>
      <c r="E7" s="62">
        <v>474000</v>
      </c>
      <c r="F7" s="63">
        <v>474000</v>
      </c>
      <c r="H7" s="21"/>
      <c r="I7" s="48" t="str">
        <f>B7</f>
        <v>BMC</v>
      </c>
      <c r="J7" s="51"/>
      <c r="K7" s="51"/>
      <c r="L7" s="51">
        <v>474000</v>
      </c>
      <c r="M7" s="51">
        <f>SUM(J7:L7)</f>
        <v>474000</v>
      </c>
      <c r="N7" s="54">
        <f t="shared" si="1"/>
        <v>5.0138871133428827E-3</v>
      </c>
      <c r="O7" s="21"/>
    </row>
    <row r="8" spans="2:16" x14ac:dyDescent="0.3">
      <c r="B8" s="64" t="s">
        <v>59</v>
      </c>
      <c r="C8" s="62">
        <v>1064057.5</v>
      </c>
      <c r="D8" s="62">
        <v>546000</v>
      </c>
      <c r="E8" s="62">
        <v>24500</v>
      </c>
      <c r="F8" s="63">
        <v>1634557.5</v>
      </c>
      <c r="H8" s="21"/>
      <c r="I8" s="48" t="str">
        <f t="shared" ref="I8:I23" si="2">B8</f>
        <v>Brown Forman</v>
      </c>
      <c r="J8" s="51">
        <v>1064057.5</v>
      </c>
      <c r="K8" s="51">
        <v>546000</v>
      </c>
      <c r="L8" s="51">
        <v>24500</v>
      </c>
      <c r="M8" s="51">
        <f t="shared" ref="M8:M23" si="3">SUM(J8:L8)</f>
        <v>1634557.5</v>
      </c>
      <c r="N8" s="54">
        <f t="shared" si="1"/>
        <v>1.7290056509004136E-2</v>
      </c>
      <c r="O8" s="21"/>
    </row>
    <row r="9" spans="2:16" x14ac:dyDescent="0.3">
      <c r="B9" s="64" t="s">
        <v>85</v>
      </c>
      <c r="C9" s="62"/>
      <c r="D9" s="62">
        <v>4864080.33</v>
      </c>
      <c r="E9" s="62"/>
      <c r="F9" s="63">
        <v>4864080.33</v>
      </c>
      <c r="H9" s="21"/>
      <c r="I9" s="48" t="str">
        <f t="shared" si="2"/>
        <v>Danone</v>
      </c>
      <c r="J9" s="51"/>
      <c r="K9" s="51">
        <v>4864080.33</v>
      </c>
      <c r="L9" s="51"/>
      <c r="M9" s="51">
        <f t="shared" si="3"/>
        <v>4864080.33</v>
      </c>
      <c r="N9" s="54">
        <f t="shared" si="1"/>
        <v>5.1451370643146831E-2</v>
      </c>
      <c r="O9" s="21"/>
    </row>
    <row r="10" spans="2:16" x14ac:dyDescent="0.3">
      <c r="B10" s="64" t="s">
        <v>60</v>
      </c>
      <c r="C10" s="62"/>
      <c r="D10" s="62">
        <v>796435</v>
      </c>
      <c r="E10" s="62"/>
      <c r="F10" s="63">
        <v>796435</v>
      </c>
      <c r="H10" s="21"/>
      <c r="I10" s="48" t="str">
        <f t="shared" si="2"/>
        <v>Doğuş Çay</v>
      </c>
      <c r="J10" s="51"/>
      <c r="K10" s="51">
        <v>796435</v>
      </c>
      <c r="L10" s="51"/>
      <c r="M10" s="51">
        <f t="shared" si="3"/>
        <v>796435</v>
      </c>
      <c r="N10" s="54">
        <f t="shared" si="1"/>
        <v>8.4245467998211795E-3</v>
      </c>
      <c r="O10" s="21"/>
    </row>
    <row r="11" spans="2:16" x14ac:dyDescent="0.3">
      <c r="B11" s="64" t="s">
        <v>68</v>
      </c>
      <c r="C11" s="62">
        <v>0</v>
      </c>
      <c r="D11" s="62"/>
      <c r="E11" s="62"/>
      <c r="F11" s="63">
        <v>0</v>
      </c>
      <c r="H11" s="21"/>
      <c r="I11" s="48" t="str">
        <f t="shared" si="2"/>
        <v>Düzey</v>
      </c>
      <c r="J11" s="51">
        <v>0</v>
      </c>
      <c r="K11" s="51"/>
      <c r="L11" s="51"/>
      <c r="M11" s="51">
        <f t="shared" si="3"/>
        <v>0</v>
      </c>
      <c r="N11" s="54">
        <f t="shared" si="1"/>
        <v>0</v>
      </c>
      <c r="O11" s="21"/>
    </row>
    <row r="12" spans="2:16" x14ac:dyDescent="0.3">
      <c r="B12" s="64" t="s">
        <v>61</v>
      </c>
      <c r="C12" s="62">
        <v>2521021.91</v>
      </c>
      <c r="D12" s="62">
        <v>892089.37</v>
      </c>
      <c r="E12" s="62"/>
      <c r="F12" s="63">
        <v>3413111.2800000003</v>
      </c>
      <c r="H12" s="21"/>
      <c r="I12" s="48" t="str">
        <f t="shared" si="2"/>
        <v>Eczacıbaşı</v>
      </c>
      <c r="J12" s="51">
        <v>2521021.91</v>
      </c>
      <c r="K12" s="51">
        <v>892089.37</v>
      </c>
      <c r="L12" s="51"/>
      <c r="M12" s="51">
        <f t="shared" si="3"/>
        <v>3413111.2800000003</v>
      </c>
      <c r="N12" s="54">
        <f t="shared" si="1"/>
        <v>3.6103279880162938E-2</v>
      </c>
      <c r="O12" s="89"/>
    </row>
    <row r="13" spans="2:16" x14ac:dyDescent="0.3">
      <c r="B13" s="64" t="s">
        <v>64</v>
      </c>
      <c r="C13" s="62">
        <v>571875.73</v>
      </c>
      <c r="D13" s="62">
        <v>1203982.5</v>
      </c>
      <c r="E13" s="62"/>
      <c r="F13" s="63">
        <v>1775858.23</v>
      </c>
      <c r="H13" s="21"/>
      <c r="I13" s="48" t="str">
        <f t="shared" si="2"/>
        <v>Haribo</v>
      </c>
      <c r="J13" s="51">
        <v>571875.73</v>
      </c>
      <c r="K13" s="51">
        <v>1203982.5</v>
      </c>
      <c r="L13" s="51"/>
      <c r="M13" s="51">
        <f t="shared" si="3"/>
        <v>1775858.23</v>
      </c>
      <c r="N13" s="54">
        <f t="shared" si="1"/>
        <v>1.8784710325993464E-2</v>
      </c>
      <c r="O13" s="89"/>
    </row>
    <row r="14" spans="2:16" x14ac:dyDescent="0.3">
      <c r="B14" s="64" t="s">
        <v>65</v>
      </c>
      <c r="C14" s="62">
        <v>24500</v>
      </c>
      <c r="D14" s="62"/>
      <c r="E14" s="62">
        <v>39480</v>
      </c>
      <c r="F14" s="63">
        <v>63980</v>
      </c>
      <c r="H14" s="21"/>
      <c r="I14" s="48" t="str">
        <f t="shared" si="2"/>
        <v>Hayat Kimya</v>
      </c>
      <c r="J14" s="51">
        <v>24500</v>
      </c>
      <c r="K14" s="51"/>
      <c r="L14" s="51">
        <v>39480</v>
      </c>
      <c r="M14" s="51">
        <f t="shared" si="3"/>
        <v>63980</v>
      </c>
      <c r="N14" s="54">
        <f t="shared" si="1"/>
        <v>6.7676898209214698E-4</v>
      </c>
      <c r="O14" s="21"/>
    </row>
    <row r="15" spans="2:16" x14ac:dyDescent="0.3">
      <c r="B15" s="64" t="s">
        <v>79</v>
      </c>
      <c r="C15" s="62"/>
      <c r="D15" s="62"/>
      <c r="E15" s="62">
        <v>18579353.810000006</v>
      </c>
      <c r="F15" s="63">
        <v>18579353.810000006</v>
      </c>
      <c r="H15" s="21"/>
      <c r="I15" s="48" t="str">
        <f t="shared" si="2"/>
        <v>JTI</v>
      </c>
      <c r="J15" s="51"/>
      <c r="K15" s="51"/>
      <c r="L15" s="51">
        <v>12759428.35</v>
      </c>
      <c r="M15" s="51">
        <f t="shared" si="3"/>
        <v>12759428.35</v>
      </c>
      <c r="N15" s="54">
        <f t="shared" si="1"/>
        <v>0.13496694805419165</v>
      </c>
      <c r="O15" s="21"/>
    </row>
    <row r="16" spans="2:16" x14ac:dyDescent="0.3">
      <c r="B16" s="64" t="s">
        <v>62</v>
      </c>
      <c r="C16" s="62">
        <v>2975082</v>
      </c>
      <c r="D16" s="62">
        <v>817357</v>
      </c>
      <c r="E16" s="62">
        <v>569007</v>
      </c>
      <c r="F16" s="63">
        <v>4361446</v>
      </c>
      <c r="H16" s="21"/>
      <c r="I16" s="48" t="str">
        <f t="shared" si="2"/>
        <v>Mey İçki</v>
      </c>
      <c r="J16" s="51">
        <v>2975082</v>
      </c>
      <c r="K16" s="51">
        <v>817357</v>
      </c>
      <c r="L16" s="51">
        <v>569007</v>
      </c>
      <c r="M16" s="51">
        <f t="shared" si="3"/>
        <v>4361446</v>
      </c>
      <c r="N16" s="54">
        <f t="shared" si="1"/>
        <v>4.6134594715065112E-2</v>
      </c>
      <c r="O16" s="21"/>
    </row>
    <row r="17" spans="1:15" x14ac:dyDescent="0.3">
      <c r="B17" s="64" t="s">
        <v>54</v>
      </c>
      <c r="C17" s="62">
        <v>93350</v>
      </c>
      <c r="D17" s="62">
        <v>4065286.83</v>
      </c>
      <c r="E17" s="62"/>
      <c r="F17" s="63">
        <v>4158636.83</v>
      </c>
      <c r="H17" s="21"/>
      <c r="I17" s="48" t="str">
        <f t="shared" si="2"/>
        <v>Mondelez</v>
      </c>
      <c r="J17" s="51">
        <v>93350</v>
      </c>
      <c r="K17" s="51">
        <v>4065286.83</v>
      </c>
      <c r="L17" s="51"/>
      <c r="M17" s="51">
        <f t="shared" si="3"/>
        <v>4158636.83</v>
      </c>
      <c r="N17" s="54">
        <f t="shared" si="1"/>
        <v>4.3989315635042402E-2</v>
      </c>
      <c r="O17" s="21"/>
    </row>
    <row r="18" spans="1:15" x14ac:dyDescent="0.3">
      <c r="B18" s="64" t="s">
        <v>63</v>
      </c>
      <c r="C18" s="62"/>
      <c r="D18" s="62">
        <v>870117.5</v>
      </c>
      <c r="E18" s="62"/>
      <c r="F18" s="63">
        <v>870117.5</v>
      </c>
      <c r="H18" s="21"/>
      <c r="I18" s="48" t="str">
        <f t="shared" si="2"/>
        <v>Nestle</v>
      </c>
      <c r="J18" s="51"/>
      <c r="K18" s="51">
        <v>870117.5</v>
      </c>
      <c r="L18" s="51"/>
      <c r="M18" s="51">
        <f t="shared" si="3"/>
        <v>870117.5</v>
      </c>
      <c r="N18" s="54">
        <f t="shared" si="1"/>
        <v>9.2039470893336001E-3</v>
      </c>
      <c r="O18" s="21"/>
    </row>
    <row r="19" spans="1:15" x14ac:dyDescent="0.3">
      <c r="B19" s="64" t="s">
        <v>70</v>
      </c>
      <c r="C19" s="62">
        <v>3600551.54</v>
      </c>
      <c r="D19" s="62">
        <v>1476639.22</v>
      </c>
      <c r="E19" s="62"/>
      <c r="F19" s="63">
        <v>5077190.76</v>
      </c>
      <c r="H19" s="21"/>
      <c r="I19" s="48" t="str">
        <f t="shared" si="2"/>
        <v>Şen Piliç</v>
      </c>
      <c r="J19" s="51">
        <v>3600551.54</v>
      </c>
      <c r="K19" s="51">
        <v>1476639.22</v>
      </c>
      <c r="L19" s="51"/>
      <c r="M19" s="51">
        <f t="shared" si="3"/>
        <v>5077190.76</v>
      </c>
      <c r="N19" s="54">
        <f t="shared" si="1"/>
        <v>5.3705614606640417E-2</v>
      </c>
      <c r="O19" s="21"/>
    </row>
    <row r="20" spans="1:15" x14ac:dyDescent="0.3">
      <c r="B20" s="64" t="s">
        <v>67</v>
      </c>
      <c r="C20" s="62">
        <v>4328340.1100000003</v>
      </c>
      <c r="D20" s="62">
        <v>1320171.79</v>
      </c>
      <c r="E20" s="62"/>
      <c r="F20" s="63">
        <v>5648511.9000000004</v>
      </c>
      <c r="H20" s="21"/>
      <c r="I20" s="48" t="str">
        <f t="shared" si="2"/>
        <v>Şölen</v>
      </c>
      <c r="J20" s="51">
        <v>4328340.1100000003</v>
      </c>
      <c r="K20" s="51">
        <v>1320171.79</v>
      </c>
      <c r="L20" s="51"/>
      <c r="M20" s="51">
        <f t="shared" si="3"/>
        <v>5648511.9000000004</v>
      </c>
      <c r="N20" s="54">
        <f t="shared" si="1"/>
        <v>5.9748947310071576E-2</v>
      </c>
      <c r="O20" s="21"/>
    </row>
    <row r="21" spans="1:15" x14ac:dyDescent="0.3">
      <c r="B21" s="64" t="s">
        <v>66</v>
      </c>
      <c r="C21" s="62">
        <v>109775</v>
      </c>
      <c r="D21" s="62">
        <v>-1391825.7000000002</v>
      </c>
      <c r="E21" s="62">
        <v>109775</v>
      </c>
      <c r="F21" s="63">
        <v>-1172275.7000000002</v>
      </c>
      <c r="H21" s="21"/>
      <c r="I21" s="169" t="str">
        <f t="shared" si="2"/>
        <v>Uludağ İçecek</v>
      </c>
      <c r="J21" s="170">
        <v>109775</v>
      </c>
      <c r="K21" s="170">
        <v>-1391825.7</v>
      </c>
      <c r="L21" s="170">
        <v>109775</v>
      </c>
      <c r="M21" s="170">
        <f t="shared" si="3"/>
        <v>-1172275.7</v>
      </c>
      <c r="N21" s="171">
        <f t="shared" si="1"/>
        <v>-1.2400122416698328E-2</v>
      </c>
      <c r="O21" s="172"/>
    </row>
    <row r="22" spans="1:15" x14ac:dyDescent="0.3">
      <c r="B22" s="64" t="s">
        <v>69</v>
      </c>
      <c r="C22" s="62">
        <v>1552053.02</v>
      </c>
      <c r="D22" s="62"/>
      <c r="E22" s="62"/>
      <c r="F22" s="63">
        <v>1552053.02</v>
      </c>
      <c r="H22" s="21"/>
      <c r="I22" s="48" t="str">
        <f t="shared" si="2"/>
        <v>Unilever</v>
      </c>
      <c r="J22" s="51">
        <v>1552053.02</v>
      </c>
      <c r="K22" s="51"/>
      <c r="L22" s="51"/>
      <c r="M22" s="51">
        <f t="shared" si="3"/>
        <v>1552053.02</v>
      </c>
      <c r="N22" s="54">
        <f t="shared" ref="N22:N24" si="4">M22/$M$26</f>
        <v>1.6417338894942835E-2</v>
      </c>
      <c r="O22" s="21"/>
    </row>
    <row r="23" spans="1:15" x14ac:dyDescent="0.3">
      <c r="B23" s="64" t="s">
        <v>128</v>
      </c>
      <c r="C23" s="62">
        <v>505232.42</v>
      </c>
      <c r="D23" s="62">
        <v>505232.42</v>
      </c>
      <c r="E23" s="62">
        <v>505232.42</v>
      </c>
      <c r="F23" s="63">
        <v>1515697.26</v>
      </c>
      <c r="H23" s="21"/>
      <c r="I23" s="48" t="str">
        <f t="shared" si="2"/>
        <v>Pernod Ricard</v>
      </c>
      <c r="J23" s="51">
        <v>505232.42</v>
      </c>
      <c r="K23" s="51">
        <v>505232.42</v>
      </c>
      <c r="L23" s="51">
        <v>505232.42</v>
      </c>
      <c r="M23" s="51">
        <f t="shared" si="3"/>
        <v>1515697.26</v>
      </c>
      <c r="N23" s="54">
        <f t="shared" si="4"/>
        <v>1.6032774176462272E-2</v>
      </c>
      <c r="O23" s="21"/>
    </row>
    <row r="24" spans="1:15" x14ac:dyDescent="0.3">
      <c r="B24" s="60" t="s">
        <v>13</v>
      </c>
      <c r="C24" s="62">
        <v>12181816.1</v>
      </c>
      <c r="D24" s="62">
        <v>21428890.09</v>
      </c>
      <c r="E24" s="62">
        <v>12969982.810000002</v>
      </c>
      <c r="F24" s="63">
        <v>46580689</v>
      </c>
      <c r="H24" s="21"/>
      <c r="I24" s="49" t="s">
        <v>13</v>
      </c>
      <c r="J24" s="50">
        <v>12181816.1</v>
      </c>
      <c r="K24" s="50">
        <v>21428890.090000015</v>
      </c>
      <c r="L24" s="50">
        <v>10994860.139999999</v>
      </c>
      <c r="M24" s="50">
        <v>44605566.329999998</v>
      </c>
      <c r="N24" s="55">
        <f t="shared" si="4"/>
        <v>0.47182969241634637</v>
      </c>
      <c r="O24" s="21"/>
    </row>
    <row r="25" spans="1:15" x14ac:dyDescent="0.3">
      <c r="B25" s="60" t="s">
        <v>41</v>
      </c>
      <c r="C25" s="62">
        <v>629965.05000000005</v>
      </c>
      <c r="D25" s="62">
        <v>478176.8</v>
      </c>
      <c r="E25" s="62">
        <v>1030893.16</v>
      </c>
      <c r="F25" s="63">
        <v>2139035.0100000002</v>
      </c>
      <c r="H25" s="21"/>
      <c r="I25" s="49" t="s">
        <v>41</v>
      </c>
      <c r="J25" s="50">
        <v>629965.05000000005</v>
      </c>
      <c r="K25" s="50">
        <v>478176.8</v>
      </c>
      <c r="L25" s="50">
        <v>1030893.1599999999</v>
      </c>
      <c r="M25" s="50">
        <v>2139035.0099999998</v>
      </c>
      <c r="N25" s="55">
        <f>M25/$M$26</f>
        <v>2.262632926503853E-2</v>
      </c>
      <c r="O25" s="21"/>
    </row>
    <row r="26" spans="1:15" x14ac:dyDescent="0.3">
      <c r="B26" s="60" t="s">
        <v>0</v>
      </c>
      <c r="C26" s="62">
        <v>30157620.380000003</v>
      </c>
      <c r="D26" s="62">
        <v>37872633.149999999</v>
      </c>
      <c r="E26" s="62">
        <v>34302224.20000001</v>
      </c>
      <c r="F26" s="63">
        <v>102332477.73</v>
      </c>
      <c r="H26" s="21"/>
      <c r="I26" s="49" t="s">
        <v>0</v>
      </c>
      <c r="J26" s="50">
        <f>J25+J6+J24</f>
        <v>30157620.380000003</v>
      </c>
      <c r="K26" s="50">
        <f t="shared" ref="K26:L26" si="5">K25+K6+K24</f>
        <v>37872633.150000013</v>
      </c>
      <c r="L26" s="50">
        <f t="shared" si="5"/>
        <v>26507176.07</v>
      </c>
      <c r="M26" s="50">
        <f>M25+M6+M24</f>
        <v>94537429.599999994</v>
      </c>
      <c r="N26" s="55">
        <f>M26/$M$26</f>
        <v>1</v>
      </c>
      <c r="O26" s="21"/>
    </row>
    <row r="27" spans="1:15" x14ac:dyDescent="0.3">
      <c r="B27"/>
      <c r="C27"/>
      <c r="D27"/>
      <c r="E27"/>
      <c r="H27" s="21"/>
      <c r="I27" s="26"/>
      <c r="J27" s="26"/>
      <c r="K27" s="26"/>
      <c r="L27" s="26"/>
      <c r="M27" s="26"/>
      <c r="N27" s="26"/>
      <c r="O27" s="21"/>
    </row>
    <row r="28" spans="1:15" x14ac:dyDescent="0.3">
      <c r="A28" s="21"/>
      <c r="B28" s="26"/>
      <c r="C28" s="26"/>
      <c r="D28" s="26"/>
      <c r="E28" s="26"/>
      <c r="F28" s="57"/>
      <c r="G28" s="21"/>
      <c r="I28" s="21"/>
      <c r="J28" s="21"/>
      <c r="K28" s="21"/>
      <c r="L28" s="21"/>
      <c r="M28" s="21"/>
      <c r="N28" s="21"/>
    </row>
    <row r="29" spans="1:15" x14ac:dyDescent="0.3">
      <c r="F29" s="58"/>
    </row>
    <row r="30" spans="1:15" x14ac:dyDescent="0.3">
      <c r="F30" s="58"/>
    </row>
    <row r="31" spans="1:15" x14ac:dyDescent="0.3">
      <c r="F31" s="58"/>
    </row>
  </sheetData>
  <phoneticPr fontId="17" type="noConversion"/>
  <conditionalFormatting sqref="J9">
    <cfRule type="cellIs" dxfId="10" priority="1" operator="notEqual">
      <formula>0</formula>
    </cfRule>
  </conditionalFormatting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88BDD-8C61-4796-8A48-35167BE6011A}">
  <dimension ref="A1:AB68"/>
  <sheetViews>
    <sheetView topLeftCell="A4" workbookViewId="0">
      <selection activeCell="H8" sqref="H8"/>
    </sheetView>
  </sheetViews>
  <sheetFormatPr defaultRowHeight="14.4" x14ac:dyDescent="0.3"/>
  <cols>
    <col min="1" max="1" width="2.88671875" customWidth="1"/>
    <col min="2" max="8" width="7.77734375" style="115" bestFit="1" customWidth="1"/>
    <col min="9" max="11" width="6.6640625" style="115" bestFit="1" customWidth="1"/>
    <col min="12" max="14" width="7.77734375" style="115" bestFit="1" customWidth="1"/>
    <col min="15" max="15" width="6.6640625" style="115" bestFit="1" customWidth="1"/>
    <col min="16" max="18" width="7.77734375" style="115" bestFit="1" customWidth="1"/>
    <col min="19" max="19" width="6.6640625" style="115" bestFit="1" customWidth="1"/>
    <col min="20" max="20" width="7.77734375" style="115" bestFit="1" customWidth="1"/>
    <col min="21" max="21" width="6.6640625" style="115" bestFit="1" customWidth="1"/>
    <col min="22" max="24" width="7.77734375" style="115" bestFit="1" customWidth="1"/>
    <col min="25" max="25" width="8.5546875" style="115" bestFit="1" customWidth="1"/>
    <col min="26" max="26" width="7.77734375" style="115" bestFit="1" customWidth="1"/>
    <col min="27" max="28" width="8.5546875" style="115" bestFit="1" customWidth="1"/>
  </cols>
  <sheetData>
    <row r="1" spans="2:28" x14ac:dyDescent="0.3">
      <c r="B1" s="115" t="s">
        <v>20</v>
      </c>
    </row>
    <row r="2" spans="2:28" x14ac:dyDescent="0.3">
      <c r="D2" s="115" t="s">
        <v>32</v>
      </c>
    </row>
    <row r="4" spans="2:28" x14ac:dyDescent="0.3">
      <c r="C4" s="116" t="s">
        <v>11</v>
      </c>
    </row>
    <row r="5" spans="2:28" x14ac:dyDescent="0.3">
      <c r="C5" s="115">
        <v>1</v>
      </c>
      <c r="E5" s="115">
        <v>2</v>
      </c>
      <c r="G5" s="115">
        <v>3</v>
      </c>
      <c r="I5" s="115">
        <v>4</v>
      </c>
      <c r="K5" s="115">
        <v>5</v>
      </c>
      <c r="M5" s="115">
        <v>6</v>
      </c>
      <c r="O5" s="115">
        <v>7</v>
      </c>
      <c r="Q5" s="115">
        <v>8</v>
      </c>
      <c r="S5" s="115">
        <v>9</v>
      </c>
      <c r="U5" s="115">
        <v>10</v>
      </c>
      <c r="W5" s="115">
        <v>11</v>
      </c>
      <c r="Y5" s="115">
        <v>12</v>
      </c>
      <c r="AA5" s="117" t="s">
        <v>125</v>
      </c>
      <c r="AB5" s="117" t="s">
        <v>127</v>
      </c>
    </row>
    <row r="6" spans="2:28" x14ac:dyDescent="0.3">
      <c r="B6" s="116" t="s">
        <v>1</v>
      </c>
      <c r="C6" s="115" t="s">
        <v>126</v>
      </c>
      <c r="D6" s="115" t="s">
        <v>118</v>
      </c>
      <c r="E6" s="115" t="s">
        <v>126</v>
      </c>
      <c r="F6" s="115" t="s">
        <v>118</v>
      </c>
      <c r="G6" s="115" t="s">
        <v>126</v>
      </c>
      <c r="H6" s="115" t="s">
        <v>118</v>
      </c>
      <c r="I6" s="115" t="s">
        <v>126</v>
      </c>
      <c r="J6" s="115" t="s">
        <v>118</v>
      </c>
      <c r="K6" s="115" t="s">
        <v>126</v>
      </c>
      <c r="L6" s="115" t="s">
        <v>118</v>
      </c>
      <c r="M6" s="115" t="s">
        <v>126</v>
      </c>
      <c r="N6" s="115" t="s">
        <v>118</v>
      </c>
      <c r="O6" s="115" t="s">
        <v>126</v>
      </c>
      <c r="P6" s="115" t="s">
        <v>118</v>
      </c>
      <c r="Q6" s="115" t="s">
        <v>126</v>
      </c>
      <c r="R6" s="115" t="s">
        <v>118</v>
      </c>
      <c r="S6" s="115" t="s">
        <v>126</v>
      </c>
      <c r="T6" s="115" t="s">
        <v>118</v>
      </c>
      <c r="U6" s="115" t="s">
        <v>126</v>
      </c>
      <c r="V6" s="115" t="s">
        <v>118</v>
      </c>
      <c r="W6" s="115" t="s">
        <v>126</v>
      </c>
      <c r="X6" s="115" t="s">
        <v>118</v>
      </c>
      <c r="Y6" s="115" t="s">
        <v>126</v>
      </c>
      <c r="Z6" s="115" t="s">
        <v>118</v>
      </c>
      <c r="AA6" s="117"/>
      <c r="AB6" s="117"/>
    </row>
    <row r="7" spans="2:28" x14ac:dyDescent="0.3">
      <c r="B7" s="118">
        <v>2025</v>
      </c>
      <c r="C7" s="119">
        <v>89003</v>
      </c>
      <c r="D7" s="119">
        <v>244123</v>
      </c>
      <c r="E7" s="119">
        <v>1086003</v>
      </c>
      <c r="F7" s="119">
        <v>766774.00999999989</v>
      </c>
      <c r="G7" s="119">
        <v>801005</v>
      </c>
      <c r="H7" s="119">
        <v>1803125.6099999999</v>
      </c>
      <c r="I7" s="119">
        <v>299006</v>
      </c>
      <c r="J7" s="119">
        <v>806078</v>
      </c>
      <c r="K7" s="119">
        <v>907017</v>
      </c>
      <c r="L7" s="119">
        <v>1833598.4500000002</v>
      </c>
      <c r="M7" s="119">
        <v>1308003</v>
      </c>
      <c r="N7" s="119">
        <v>2269270.7999999998</v>
      </c>
      <c r="O7" s="119">
        <v>721005</v>
      </c>
      <c r="P7" s="119">
        <v>1551750</v>
      </c>
      <c r="Q7" s="119">
        <v>1286001</v>
      </c>
      <c r="R7" s="119">
        <v>1868822</v>
      </c>
      <c r="S7" s="119">
        <v>813007</v>
      </c>
      <c r="T7" s="119">
        <v>2396979</v>
      </c>
      <c r="U7" s="119">
        <v>929297</v>
      </c>
      <c r="V7" s="119">
        <v>1964946.5520000001</v>
      </c>
      <c r="W7" s="119">
        <v>2643139</v>
      </c>
      <c r="X7" s="119">
        <v>2380824</v>
      </c>
      <c r="Y7" s="119">
        <v>14400185</v>
      </c>
      <c r="Z7" s="119">
        <v>7763337.5</v>
      </c>
      <c r="AA7" s="120">
        <v>25282671</v>
      </c>
      <c r="AB7" s="120">
        <v>25649628.922000002</v>
      </c>
    </row>
    <row r="8" spans="2:28" x14ac:dyDescent="0.3">
      <c r="B8" s="118">
        <v>2026</v>
      </c>
      <c r="C8" s="119">
        <v>1228001</v>
      </c>
      <c r="D8" s="119">
        <v>1590303</v>
      </c>
      <c r="E8" s="119">
        <v>333005</v>
      </c>
      <c r="F8" s="119">
        <v>996099</v>
      </c>
      <c r="G8" s="119">
        <v>268004</v>
      </c>
      <c r="H8" s="119">
        <v>1422740.5</v>
      </c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20">
        <v>1829010</v>
      </c>
      <c r="AB8" s="120">
        <v>4009142.5</v>
      </c>
    </row>
    <row r="9" spans="2:28" x14ac:dyDescent="0.3">
      <c r="B9" s="118" t="s">
        <v>0</v>
      </c>
      <c r="C9" s="119">
        <v>1317004</v>
      </c>
      <c r="D9" s="119">
        <v>1834426</v>
      </c>
      <c r="E9" s="119">
        <v>1419008</v>
      </c>
      <c r="F9" s="119">
        <v>1762873.0099999998</v>
      </c>
      <c r="G9" s="119">
        <v>1069009</v>
      </c>
      <c r="H9" s="119">
        <v>3225866.11</v>
      </c>
      <c r="I9" s="119">
        <v>299006</v>
      </c>
      <c r="J9" s="119">
        <v>806078</v>
      </c>
      <c r="K9" s="119">
        <v>907017</v>
      </c>
      <c r="L9" s="119">
        <v>1833598.4500000002</v>
      </c>
      <c r="M9" s="119">
        <v>1308003</v>
      </c>
      <c r="N9" s="119">
        <v>2269270.7999999998</v>
      </c>
      <c r="O9" s="119">
        <v>721005</v>
      </c>
      <c r="P9" s="119">
        <v>1551750</v>
      </c>
      <c r="Q9" s="119">
        <v>1286001</v>
      </c>
      <c r="R9" s="119">
        <v>1868822</v>
      </c>
      <c r="S9" s="119">
        <v>813007</v>
      </c>
      <c r="T9" s="119">
        <v>2396979</v>
      </c>
      <c r="U9" s="119">
        <v>929297</v>
      </c>
      <c r="V9" s="119">
        <v>1964946.5520000001</v>
      </c>
      <c r="W9" s="119">
        <v>2643139</v>
      </c>
      <c r="X9" s="119">
        <v>2380824</v>
      </c>
      <c r="Y9" s="119">
        <v>14400185</v>
      </c>
      <c r="Z9" s="119">
        <v>7763337.5</v>
      </c>
      <c r="AA9" s="120">
        <v>27111681</v>
      </c>
      <c r="AB9" s="120">
        <v>29658771.422000002</v>
      </c>
    </row>
    <row r="10" spans="2:28" x14ac:dyDescent="0.3"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</row>
    <row r="11" spans="2:28" x14ac:dyDescent="0.3"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</row>
    <row r="12" spans="2:28" x14ac:dyDescent="0.3"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</row>
    <row r="13" spans="2:28" x14ac:dyDescent="0.3"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</row>
    <row r="14" spans="2:28" x14ac:dyDescent="0.3">
      <c r="M14" s="121"/>
      <c r="N14" s="121"/>
    </row>
    <row r="15" spans="2:28" x14ac:dyDescent="0.3">
      <c r="M15" s="121"/>
      <c r="N15" s="121"/>
    </row>
    <row r="32" spans="1:11" x14ac:dyDescent="0.3">
      <c r="A32" s="21"/>
      <c r="B32" s="122"/>
      <c r="C32" s="122"/>
      <c r="D32" s="122"/>
      <c r="E32" s="122"/>
      <c r="F32" s="122"/>
      <c r="G32" s="122"/>
      <c r="H32" s="122"/>
      <c r="I32" s="122"/>
      <c r="J32" s="122"/>
      <c r="K32" s="122"/>
    </row>
    <row r="33" spans="1:28" x14ac:dyDescent="0.3">
      <c r="A33" s="21"/>
      <c r="B33" s="122"/>
      <c r="C33" s="122"/>
      <c r="D33" s="122"/>
      <c r="E33" s="122"/>
      <c r="F33" s="122"/>
      <c r="G33" s="122"/>
      <c r="H33" s="122"/>
      <c r="I33" s="122"/>
      <c r="J33" s="122"/>
      <c r="K33" s="122"/>
    </row>
    <row r="34" spans="1:28" x14ac:dyDescent="0.3">
      <c r="A34" s="21"/>
      <c r="B34" s="122"/>
      <c r="C34" s="122"/>
      <c r="D34" s="122"/>
      <c r="E34" s="122"/>
      <c r="F34" s="122"/>
      <c r="G34" s="122"/>
      <c r="H34" s="122"/>
      <c r="I34" s="122"/>
      <c r="J34" s="122"/>
      <c r="K34" s="122"/>
    </row>
    <row r="35" spans="1:28" x14ac:dyDescent="0.3">
      <c r="A35" s="21"/>
      <c r="B35" s="122"/>
      <c r="C35" s="122"/>
      <c r="D35" s="122"/>
      <c r="E35" s="122"/>
      <c r="F35" s="122"/>
      <c r="G35" s="122"/>
      <c r="H35" s="122"/>
      <c r="I35" s="122"/>
      <c r="J35" s="122"/>
      <c r="K35" s="122"/>
    </row>
    <row r="36" spans="1:28" ht="18" customHeight="1" x14ac:dyDescent="0.3">
      <c r="A36" s="21"/>
      <c r="B36" s="180" t="s">
        <v>119</v>
      </c>
      <c r="C36" s="180"/>
      <c r="D36" s="180"/>
      <c r="E36" s="180"/>
      <c r="F36" s="180"/>
      <c r="G36" s="180"/>
      <c r="H36" s="180"/>
      <c r="I36" s="122"/>
      <c r="J36" s="122"/>
      <c r="K36" s="122"/>
    </row>
    <row r="37" spans="1:28" s="103" customFormat="1" ht="6.6" customHeight="1" x14ac:dyDescent="0.3">
      <c r="A37" s="104"/>
      <c r="B37" s="123"/>
      <c r="C37" s="123"/>
      <c r="D37" s="123"/>
      <c r="E37" s="123"/>
      <c r="F37" s="123"/>
      <c r="G37" s="123"/>
      <c r="H37" s="123"/>
      <c r="I37" s="124"/>
      <c r="J37" s="125"/>
      <c r="K37" s="125"/>
      <c r="L37" s="125"/>
      <c r="M37" s="125"/>
      <c r="N37" s="125"/>
      <c r="O37" s="125"/>
      <c r="P37" s="125"/>
      <c r="Q37" s="125"/>
      <c r="R37" s="125"/>
      <c r="S37" s="125"/>
      <c r="T37" s="125"/>
      <c r="U37" s="125"/>
      <c r="V37" s="125"/>
      <c r="W37" s="125"/>
      <c r="X37" s="125"/>
      <c r="Y37" s="125"/>
      <c r="Z37" s="125"/>
      <c r="AA37" s="125"/>
      <c r="AB37" s="125"/>
    </row>
    <row r="38" spans="1:28" x14ac:dyDescent="0.3">
      <c r="A38" s="21"/>
      <c r="B38" s="126"/>
      <c r="C38" s="178">
        <v>46023</v>
      </c>
      <c r="D38" s="178"/>
      <c r="E38" s="178">
        <v>46054</v>
      </c>
      <c r="F38" s="178"/>
      <c r="G38" s="178">
        <v>46082</v>
      </c>
      <c r="H38" s="178"/>
      <c r="I38" s="179" t="s">
        <v>122</v>
      </c>
      <c r="J38" s="179"/>
      <c r="K38" s="122"/>
    </row>
    <row r="39" spans="1:28" s="77" customFormat="1" ht="17.399999999999999" customHeight="1" x14ac:dyDescent="0.3">
      <c r="A39" s="76"/>
      <c r="B39" s="127" t="s">
        <v>120</v>
      </c>
      <c r="C39" s="128" t="s">
        <v>117</v>
      </c>
      <c r="D39" s="128" t="s">
        <v>118</v>
      </c>
      <c r="E39" s="128" t="s">
        <v>117</v>
      </c>
      <c r="F39" s="128" t="s">
        <v>118</v>
      </c>
      <c r="G39" s="128" t="s">
        <v>117</v>
      </c>
      <c r="H39" s="128" t="s">
        <v>118</v>
      </c>
      <c r="I39" s="129" t="s">
        <v>117</v>
      </c>
      <c r="J39" s="129" t="s">
        <v>118</v>
      </c>
      <c r="K39" s="130"/>
      <c r="L39" s="131"/>
      <c r="M39" s="131"/>
      <c r="N39" s="131"/>
      <c r="O39" s="131"/>
      <c r="P39" s="131"/>
      <c r="Q39" s="131"/>
      <c r="R39" s="131"/>
      <c r="S39" s="131"/>
      <c r="T39" s="131"/>
      <c r="U39" s="131"/>
      <c r="V39" s="131"/>
      <c r="W39" s="131"/>
      <c r="X39" s="131"/>
      <c r="Y39" s="131"/>
      <c r="Z39" s="131"/>
      <c r="AA39" s="131"/>
      <c r="AB39" s="131"/>
    </row>
    <row r="40" spans="1:28" s="77" customFormat="1" ht="4.8" customHeight="1" x14ac:dyDescent="0.3">
      <c r="A40" s="76"/>
      <c r="B40" s="132"/>
      <c r="C40" s="133"/>
      <c r="D40" s="133"/>
      <c r="E40" s="133"/>
      <c r="F40" s="133"/>
      <c r="G40" s="133"/>
      <c r="H40" s="133"/>
      <c r="I40" s="134"/>
      <c r="J40" s="134"/>
      <c r="K40" s="130"/>
      <c r="L40" s="131"/>
      <c r="M40" s="131"/>
      <c r="N40" s="131"/>
      <c r="O40" s="131"/>
      <c r="P40" s="131"/>
      <c r="Q40" s="131"/>
      <c r="R40" s="131"/>
      <c r="S40" s="131"/>
      <c r="T40" s="131"/>
      <c r="U40" s="131"/>
      <c r="V40" s="131"/>
      <c r="W40" s="131"/>
      <c r="X40" s="131"/>
      <c r="Y40" s="131"/>
      <c r="Z40" s="131"/>
      <c r="AA40" s="131"/>
      <c r="AB40" s="131"/>
    </row>
    <row r="41" spans="1:28" x14ac:dyDescent="0.3">
      <c r="A41" s="21"/>
      <c r="B41" s="135" t="s">
        <v>7</v>
      </c>
      <c r="C41" s="136">
        <v>1216004</v>
      </c>
      <c r="D41" s="136">
        <v>1584916</v>
      </c>
      <c r="E41" s="136">
        <v>340000</v>
      </c>
      <c r="F41" s="136">
        <v>882602</v>
      </c>
      <c r="G41" s="136"/>
      <c r="H41" s="136"/>
      <c r="I41" s="137">
        <f>SUM(I42:I57)</f>
        <v>1568002</v>
      </c>
      <c r="J41" s="137">
        <f>SUM(J42:J57)</f>
        <v>2467518</v>
      </c>
      <c r="K41" s="122"/>
    </row>
    <row r="42" spans="1:28" x14ac:dyDescent="0.3">
      <c r="A42" s="21"/>
      <c r="B42" s="138" t="s">
        <v>67</v>
      </c>
      <c r="C42" s="139">
        <v>1000000</v>
      </c>
      <c r="D42" s="139">
        <v>837000</v>
      </c>
      <c r="E42" s="139"/>
      <c r="F42" s="139"/>
      <c r="G42" s="139"/>
      <c r="H42" s="139"/>
      <c r="I42" s="140">
        <v>1000000</v>
      </c>
      <c r="J42" s="140">
        <v>837000</v>
      </c>
      <c r="K42" s="122"/>
    </row>
    <row r="43" spans="1:28" x14ac:dyDescent="0.3">
      <c r="A43" s="21"/>
      <c r="B43" s="138" t="s">
        <v>102</v>
      </c>
      <c r="C43" s="139"/>
      <c r="D43" s="139"/>
      <c r="E43" s="139">
        <v>250000</v>
      </c>
      <c r="F43" s="139">
        <v>562500</v>
      </c>
      <c r="G43" s="139"/>
      <c r="H43" s="139"/>
      <c r="I43" s="140">
        <v>250000</v>
      </c>
      <c r="J43" s="140">
        <v>562500</v>
      </c>
      <c r="K43" s="122"/>
    </row>
    <row r="44" spans="1:28" x14ac:dyDescent="0.3">
      <c r="A44" s="21"/>
      <c r="B44" s="138" t="s">
        <v>111</v>
      </c>
      <c r="C44" s="139">
        <v>34002</v>
      </c>
      <c r="D44" s="139">
        <v>182976</v>
      </c>
      <c r="E44" s="139">
        <v>6000</v>
      </c>
      <c r="F44" s="139">
        <v>35635.5</v>
      </c>
      <c r="G44" s="139"/>
      <c r="H44" s="139"/>
      <c r="I44" s="140">
        <v>40002</v>
      </c>
      <c r="J44" s="140">
        <v>218611.5</v>
      </c>
      <c r="K44" s="122"/>
    </row>
    <row r="45" spans="1:28" x14ac:dyDescent="0.3">
      <c r="A45" s="21"/>
      <c r="B45" s="138" t="s">
        <v>108</v>
      </c>
      <c r="C45" s="139">
        <v>100000</v>
      </c>
      <c r="D45" s="139">
        <v>212500</v>
      </c>
      <c r="E45" s="139"/>
      <c r="F45" s="139"/>
      <c r="G45" s="139"/>
      <c r="H45" s="139"/>
      <c r="I45" s="140">
        <v>100000</v>
      </c>
      <c r="J45" s="140">
        <v>212500</v>
      </c>
      <c r="K45" s="122"/>
    </row>
    <row r="46" spans="1:28" x14ac:dyDescent="0.3">
      <c r="A46" s="21"/>
      <c r="B46" s="138" t="s">
        <v>110</v>
      </c>
      <c r="C46" s="139">
        <v>7000</v>
      </c>
      <c r="D46" s="139">
        <v>33875</v>
      </c>
      <c r="E46" s="139">
        <v>32000</v>
      </c>
      <c r="F46" s="139">
        <v>93216</v>
      </c>
      <c r="G46" s="139"/>
      <c r="H46" s="139"/>
      <c r="I46" s="140">
        <v>39000</v>
      </c>
      <c r="J46" s="140">
        <v>127091</v>
      </c>
      <c r="K46" s="122"/>
    </row>
    <row r="47" spans="1:28" x14ac:dyDescent="0.3">
      <c r="A47" s="21"/>
      <c r="B47" s="138" t="s">
        <v>113</v>
      </c>
      <c r="C47" s="139">
        <v>25000</v>
      </c>
      <c r="D47" s="139">
        <v>100000</v>
      </c>
      <c r="E47" s="139"/>
      <c r="F47" s="139"/>
      <c r="G47" s="139"/>
      <c r="H47" s="139"/>
      <c r="I47" s="140">
        <v>25000</v>
      </c>
      <c r="J47" s="140">
        <v>100000</v>
      </c>
      <c r="K47" s="122"/>
    </row>
    <row r="48" spans="1:28" x14ac:dyDescent="0.3">
      <c r="A48" s="21"/>
      <c r="B48" s="138" t="s">
        <v>100</v>
      </c>
      <c r="C48" s="139">
        <v>2</v>
      </c>
      <c r="D48" s="139">
        <v>28665</v>
      </c>
      <c r="E48" s="139"/>
      <c r="F48" s="139"/>
      <c r="G48" s="139"/>
      <c r="H48" s="139"/>
      <c r="I48" s="140">
        <v>12000</v>
      </c>
      <c r="J48" s="140">
        <v>28665</v>
      </c>
      <c r="K48" s="141"/>
    </row>
    <row r="49" spans="1:12" x14ac:dyDescent="0.3">
      <c r="A49" s="21"/>
      <c r="B49" s="138" t="s">
        <v>104</v>
      </c>
      <c r="C49" s="139"/>
      <c r="D49" s="139"/>
      <c r="E49" s="139">
        <v>25000</v>
      </c>
      <c r="F49" s="139">
        <v>84000</v>
      </c>
      <c r="G49" s="139"/>
      <c r="H49" s="139"/>
      <c r="I49" s="140">
        <v>25000</v>
      </c>
      <c r="J49" s="140">
        <v>84000</v>
      </c>
      <c r="K49" s="122"/>
    </row>
    <row r="50" spans="1:12" x14ac:dyDescent="0.3">
      <c r="A50" s="21"/>
      <c r="B50" s="138" t="s">
        <v>105</v>
      </c>
      <c r="C50" s="139">
        <v>20000</v>
      </c>
      <c r="D50" s="139">
        <v>80000</v>
      </c>
      <c r="E50" s="139"/>
      <c r="F50" s="139"/>
      <c r="G50" s="139"/>
      <c r="H50" s="139"/>
      <c r="I50" s="140">
        <v>20000</v>
      </c>
      <c r="J50" s="140">
        <v>80000</v>
      </c>
      <c r="K50" s="122"/>
    </row>
    <row r="51" spans="1:12" x14ac:dyDescent="0.3">
      <c r="A51" s="21"/>
      <c r="B51" s="138" t="s">
        <v>112</v>
      </c>
      <c r="C51" s="139">
        <v>10000</v>
      </c>
      <c r="D51" s="139">
        <v>39500</v>
      </c>
      <c r="E51" s="139"/>
      <c r="F51" s="139"/>
      <c r="G51" s="139"/>
      <c r="H51" s="139"/>
      <c r="I51" s="140">
        <v>10000</v>
      </c>
      <c r="J51" s="140">
        <v>39500</v>
      </c>
      <c r="K51" s="122"/>
    </row>
    <row r="52" spans="1:12" x14ac:dyDescent="0.3">
      <c r="A52" s="21"/>
      <c r="B52" s="138" t="s">
        <v>101</v>
      </c>
      <c r="C52" s="139"/>
      <c r="D52" s="139"/>
      <c r="E52" s="139">
        <v>10000</v>
      </c>
      <c r="F52" s="139">
        <v>35500</v>
      </c>
      <c r="G52" s="139"/>
      <c r="H52" s="139"/>
      <c r="I52" s="140">
        <v>10000</v>
      </c>
      <c r="J52" s="140">
        <v>35500</v>
      </c>
      <c r="K52" s="122"/>
    </row>
    <row r="53" spans="1:12" x14ac:dyDescent="0.3">
      <c r="A53" s="21"/>
      <c r="B53" s="138" t="s">
        <v>106</v>
      </c>
      <c r="C53" s="139">
        <v>10000</v>
      </c>
      <c r="D53" s="139">
        <v>35400</v>
      </c>
      <c r="E53" s="139"/>
      <c r="F53" s="139"/>
      <c r="G53" s="139"/>
      <c r="H53" s="139"/>
      <c r="I53" s="140">
        <v>10000</v>
      </c>
      <c r="J53" s="140">
        <v>35400</v>
      </c>
      <c r="K53" s="122"/>
    </row>
    <row r="54" spans="1:12" x14ac:dyDescent="0.3">
      <c r="A54" s="21"/>
      <c r="B54" s="138" t="s">
        <v>107</v>
      </c>
      <c r="C54" s="139">
        <v>10000</v>
      </c>
      <c r="D54" s="139">
        <v>35000</v>
      </c>
      <c r="E54" s="139"/>
      <c r="F54" s="139"/>
      <c r="G54" s="139"/>
      <c r="H54" s="139"/>
      <c r="I54" s="140">
        <v>10000</v>
      </c>
      <c r="J54" s="140">
        <v>35000</v>
      </c>
      <c r="K54" s="122"/>
    </row>
    <row r="55" spans="1:12" x14ac:dyDescent="0.3">
      <c r="A55" s="21"/>
      <c r="B55" s="138" t="s">
        <v>115</v>
      </c>
      <c r="C55" s="139"/>
      <c r="D55" s="139"/>
      <c r="E55" s="139">
        <v>5000</v>
      </c>
      <c r="F55" s="139">
        <v>30000</v>
      </c>
      <c r="G55" s="139"/>
      <c r="H55" s="139"/>
      <c r="I55" s="140">
        <v>5000</v>
      </c>
      <c r="J55" s="140">
        <v>30000</v>
      </c>
      <c r="K55" s="122"/>
    </row>
    <row r="56" spans="1:12" x14ac:dyDescent="0.3">
      <c r="A56" s="21"/>
      <c r="B56" s="138" t="s">
        <v>114</v>
      </c>
      <c r="C56" s="139"/>
      <c r="D56" s="139"/>
      <c r="E56" s="139">
        <v>10000</v>
      </c>
      <c r="F56" s="139">
        <v>25912.5</v>
      </c>
      <c r="G56" s="139"/>
      <c r="H56" s="139"/>
      <c r="I56" s="140">
        <v>10000</v>
      </c>
      <c r="J56" s="140">
        <v>25912.5</v>
      </c>
      <c r="K56" s="122"/>
    </row>
    <row r="57" spans="1:12" x14ac:dyDescent="0.3">
      <c r="A57" s="21"/>
      <c r="B57" s="138" t="s">
        <v>116</v>
      </c>
      <c r="C57" s="139"/>
      <c r="D57" s="139"/>
      <c r="E57" s="139">
        <v>2000</v>
      </c>
      <c r="F57" s="139">
        <v>15838</v>
      </c>
      <c r="G57" s="139"/>
      <c r="H57" s="139"/>
      <c r="I57" s="140">
        <v>2000</v>
      </c>
      <c r="J57" s="140">
        <v>15838</v>
      </c>
      <c r="K57" s="122"/>
    </row>
    <row r="58" spans="1:12" x14ac:dyDescent="0.3">
      <c r="A58" s="21"/>
      <c r="B58" s="135" t="s">
        <v>121</v>
      </c>
      <c r="C58" s="136">
        <v>2</v>
      </c>
      <c r="D58" s="136">
        <v>93553</v>
      </c>
      <c r="E58" s="136">
        <v>5</v>
      </c>
      <c r="F58" s="136">
        <v>160712</v>
      </c>
      <c r="G58" s="136"/>
      <c r="H58" s="136"/>
      <c r="I58" s="137">
        <f>SUM(I59:I60)</f>
        <v>7</v>
      </c>
      <c r="J58" s="142">
        <f>SUM(J59:J60)</f>
        <v>254265</v>
      </c>
      <c r="K58" s="122"/>
    </row>
    <row r="59" spans="1:12" x14ac:dyDescent="0.3">
      <c r="A59" s="21"/>
      <c r="B59" s="138" t="s">
        <v>109</v>
      </c>
      <c r="C59" s="139">
        <v>1</v>
      </c>
      <c r="D59" s="139">
        <v>37700</v>
      </c>
      <c r="E59" s="139">
        <v>4</v>
      </c>
      <c r="F59" s="139">
        <v>150800</v>
      </c>
      <c r="G59" s="139"/>
      <c r="H59" s="139"/>
      <c r="I59" s="140">
        <v>5</v>
      </c>
      <c r="J59" s="140">
        <v>188500</v>
      </c>
      <c r="K59" s="122"/>
    </row>
    <row r="60" spans="1:12" x14ac:dyDescent="0.3">
      <c r="A60" s="21"/>
      <c r="B60" s="138" t="s">
        <v>103</v>
      </c>
      <c r="C60" s="139">
        <v>1</v>
      </c>
      <c r="D60" s="139">
        <v>55853</v>
      </c>
      <c r="E60" s="139">
        <v>1</v>
      </c>
      <c r="F60" s="139">
        <v>9912</v>
      </c>
      <c r="G60" s="139"/>
      <c r="H60" s="139"/>
      <c r="I60" s="140">
        <v>2</v>
      </c>
      <c r="J60" s="140">
        <v>65765</v>
      </c>
      <c r="K60" s="122"/>
    </row>
    <row r="61" spans="1:12" x14ac:dyDescent="0.3">
      <c r="A61" s="21"/>
      <c r="B61" s="143" t="s">
        <v>39</v>
      </c>
      <c r="C61" s="144">
        <v>1216006</v>
      </c>
      <c r="D61" s="144">
        <v>1678469</v>
      </c>
      <c r="E61" s="144">
        <v>340005</v>
      </c>
      <c r="F61" s="144">
        <v>1043314</v>
      </c>
      <c r="G61" s="144">
        <v>340005</v>
      </c>
      <c r="H61" s="144">
        <v>1043314</v>
      </c>
      <c r="I61" s="145">
        <f>I41+I58</f>
        <v>1568009</v>
      </c>
      <c r="J61" s="145">
        <f>J41+J58</f>
        <v>2721783</v>
      </c>
      <c r="K61" s="122"/>
    </row>
    <row r="62" spans="1:12" x14ac:dyDescent="0.3">
      <c r="A62" s="21"/>
      <c r="B62" s="146"/>
      <c r="C62" s="146"/>
      <c r="D62" s="146"/>
      <c r="E62" s="146"/>
      <c r="F62" s="146"/>
      <c r="G62" s="146"/>
      <c r="H62" s="146"/>
      <c r="I62" s="146"/>
      <c r="J62" s="146"/>
      <c r="K62" s="122"/>
      <c r="L62" s="122"/>
    </row>
    <row r="63" spans="1:12" x14ac:dyDescent="0.3">
      <c r="A63" s="21"/>
      <c r="B63" s="146"/>
      <c r="C63" s="146"/>
      <c r="D63" s="146"/>
      <c r="E63" s="146"/>
      <c r="F63" s="146"/>
      <c r="G63" s="146"/>
      <c r="H63" s="146"/>
      <c r="I63" s="146"/>
      <c r="J63" s="146"/>
      <c r="K63" s="122"/>
      <c r="L63" s="122"/>
    </row>
    <row r="64" spans="1:12" x14ac:dyDescent="0.3">
      <c r="A64" s="21"/>
      <c r="B64" s="146"/>
      <c r="C64" s="146"/>
      <c r="D64" s="146"/>
      <c r="E64" s="146"/>
      <c r="F64" s="146"/>
      <c r="G64" s="146"/>
      <c r="H64" s="146"/>
      <c r="I64" s="146"/>
      <c r="J64" s="146"/>
      <c r="K64" s="122"/>
      <c r="L64" s="122"/>
    </row>
    <row r="65" spans="1:12" x14ac:dyDescent="0.3">
      <c r="A65" s="21"/>
      <c r="B65" s="146"/>
      <c r="C65" s="146"/>
      <c r="D65" s="146"/>
      <c r="E65" s="146"/>
      <c r="F65" s="146"/>
      <c r="G65" s="146"/>
      <c r="H65" s="146"/>
      <c r="I65" s="146"/>
      <c r="J65" s="146"/>
      <c r="K65" s="122"/>
      <c r="L65" s="122"/>
    </row>
    <row r="66" spans="1:12" x14ac:dyDescent="0.3">
      <c r="A66" s="21"/>
    </row>
    <row r="67" spans="1:12" x14ac:dyDescent="0.3">
      <c r="A67" s="21"/>
    </row>
    <row r="68" spans="1:12" x14ac:dyDescent="0.3">
      <c r="A68" s="21"/>
    </row>
  </sheetData>
  <mergeCells count="5">
    <mergeCell ref="C38:D38"/>
    <mergeCell ref="E38:F38"/>
    <mergeCell ref="I38:J38"/>
    <mergeCell ref="B36:H36"/>
    <mergeCell ref="G38:H38"/>
  </mergeCells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3C0FA-E395-4176-B03E-A36CFBAA7396}">
  <dimension ref="A1:M44"/>
  <sheetViews>
    <sheetView workbookViewId="0">
      <selection activeCell="C27" sqref="C27"/>
    </sheetView>
  </sheetViews>
  <sheetFormatPr defaultRowHeight="14.4" x14ac:dyDescent="0.3"/>
  <cols>
    <col min="1" max="1" width="24.44140625" bestFit="1" customWidth="1"/>
    <col min="2" max="2" width="12.21875" bestFit="1" customWidth="1"/>
    <col min="3" max="3" width="10.88671875" bestFit="1" customWidth="1"/>
    <col min="4" max="4" width="10.21875" bestFit="1" customWidth="1"/>
    <col min="5" max="5" width="11.21875" bestFit="1" customWidth="1"/>
    <col min="6" max="6" width="7.6640625" bestFit="1" customWidth="1"/>
    <col min="7" max="7" width="12.21875" bestFit="1" customWidth="1"/>
    <col min="8" max="8" width="8.6640625" bestFit="1" customWidth="1"/>
    <col min="9" max="9" width="10.21875" bestFit="1" customWidth="1"/>
    <col min="10" max="10" width="8.6640625" bestFit="1" customWidth="1"/>
    <col min="11" max="11" width="10.21875" bestFit="1" customWidth="1"/>
    <col min="12" max="12" width="13.77734375" bestFit="1" customWidth="1"/>
    <col min="13" max="13" width="8.6640625" bestFit="1" customWidth="1"/>
    <col min="14" max="15" width="11.21875" bestFit="1" customWidth="1"/>
    <col min="16" max="16" width="8.5546875" bestFit="1" customWidth="1"/>
    <col min="17" max="17" width="10.88671875" bestFit="1" customWidth="1"/>
    <col min="18" max="18" width="12.21875" bestFit="1" customWidth="1"/>
  </cols>
  <sheetData>
    <row r="1" spans="1:13" x14ac:dyDescent="0.3">
      <c r="A1" s="2" t="s">
        <v>8</v>
      </c>
      <c r="B1" s="3" t="s">
        <v>2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x14ac:dyDescent="0.3">
      <c r="A2" s="2" t="s">
        <v>1</v>
      </c>
      <c r="B2" s="4">
        <v>2026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 x14ac:dyDescent="0.3">
      <c r="A4" s="2" t="s">
        <v>1</v>
      </c>
      <c r="B4" s="3" t="s">
        <v>4</v>
      </c>
    </row>
    <row r="5" spans="1:13" x14ac:dyDescent="0.3">
      <c r="A5" s="4" t="s">
        <v>142</v>
      </c>
      <c r="B5" s="6">
        <v>2815635.17</v>
      </c>
    </row>
    <row r="6" spans="1:13" x14ac:dyDescent="0.3">
      <c r="A6" s="8" t="s">
        <v>49</v>
      </c>
      <c r="B6" s="6">
        <v>402411.07999999996</v>
      </c>
    </row>
    <row r="7" spans="1:13" x14ac:dyDescent="0.3">
      <c r="A7" s="193" t="s">
        <v>110</v>
      </c>
      <c r="B7" s="6">
        <v>296624.92</v>
      </c>
    </row>
    <row r="8" spans="1:13" x14ac:dyDescent="0.3">
      <c r="A8" s="193" t="s">
        <v>111</v>
      </c>
      <c r="B8" s="6">
        <v>62421.91</v>
      </c>
    </row>
    <row r="9" spans="1:13" x14ac:dyDescent="0.3">
      <c r="A9" s="193" t="s">
        <v>114</v>
      </c>
      <c r="B9" s="6">
        <v>27526.25</v>
      </c>
    </row>
    <row r="10" spans="1:13" x14ac:dyDescent="0.3">
      <c r="A10" s="193" t="s">
        <v>116</v>
      </c>
      <c r="B10" s="6">
        <v>15838</v>
      </c>
    </row>
    <row r="11" spans="1:13" x14ac:dyDescent="0.3">
      <c r="A11" s="8" t="s">
        <v>9</v>
      </c>
      <c r="B11" s="6">
        <v>44279.55</v>
      </c>
    </row>
    <row r="12" spans="1:13" x14ac:dyDescent="0.3">
      <c r="A12" s="193" t="s">
        <v>100</v>
      </c>
      <c r="B12" s="6">
        <v>44279.55</v>
      </c>
    </row>
    <row r="13" spans="1:13" x14ac:dyDescent="0.3">
      <c r="A13" s="8" t="s">
        <v>10</v>
      </c>
      <c r="B13" s="6">
        <v>2073892.54</v>
      </c>
    </row>
    <row r="14" spans="1:13" x14ac:dyDescent="0.3">
      <c r="A14" s="193" t="s">
        <v>143</v>
      </c>
      <c r="B14" s="6">
        <v>11102</v>
      </c>
    </row>
    <row r="15" spans="1:13" x14ac:dyDescent="0.3">
      <c r="A15" s="193" t="s">
        <v>100</v>
      </c>
      <c r="B15" s="6">
        <v>74596.899999999994</v>
      </c>
    </row>
    <row r="16" spans="1:13" x14ac:dyDescent="0.3">
      <c r="A16" s="193" t="s">
        <v>110</v>
      </c>
      <c r="B16" s="6">
        <v>668824</v>
      </c>
    </row>
    <row r="17" spans="1:10" x14ac:dyDescent="0.3">
      <c r="A17" s="193" t="s">
        <v>111</v>
      </c>
      <c r="B17" s="6">
        <v>1121539.1400000001</v>
      </c>
    </row>
    <row r="18" spans="1:10" x14ac:dyDescent="0.3">
      <c r="A18" s="193" t="s">
        <v>114</v>
      </c>
      <c r="B18" s="6">
        <v>169327.5</v>
      </c>
    </row>
    <row r="19" spans="1:10" x14ac:dyDescent="0.3">
      <c r="A19" s="193" t="s">
        <v>116</v>
      </c>
      <c r="B19" s="6">
        <v>28503</v>
      </c>
    </row>
    <row r="20" spans="1:10" x14ac:dyDescent="0.3">
      <c r="A20" s="8" t="s">
        <v>19</v>
      </c>
      <c r="B20" s="6">
        <v>295052</v>
      </c>
    </row>
    <row r="21" spans="1:10" x14ac:dyDescent="0.3">
      <c r="A21" s="193" t="s">
        <v>103</v>
      </c>
      <c r="B21" s="6">
        <v>150881</v>
      </c>
    </row>
    <row r="22" spans="1:10" x14ac:dyDescent="0.3">
      <c r="A22" s="193" t="s">
        <v>105</v>
      </c>
      <c r="B22" s="6">
        <v>27500</v>
      </c>
    </row>
    <row r="23" spans="1:10" x14ac:dyDescent="0.3">
      <c r="A23" s="193" t="s">
        <v>142</v>
      </c>
      <c r="B23" s="6">
        <v>16671</v>
      </c>
    </row>
    <row r="24" spans="1:10" x14ac:dyDescent="0.3">
      <c r="A24" s="193" t="s">
        <v>113</v>
      </c>
      <c r="B24" s="6">
        <v>100000</v>
      </c>
    </row>
    <row r="25" spans="1:10" x14ac:dyDescent="0.3">
      <c r="A25" s="4" t="s">
        <v>145</v>
      </c>
      <c r="B25" s="6">
        <v>99516842.560000017</v>
      </c>
    </row>
    <row r="26" spans="1:10" x14ac:dyDescent="0.3">
      <c r="A26" s="8" t="s">
        <v>46</v>
      </c>
      <c r="B26" s="6">
        <v>30651872.340000004</v>
      </c>
      <c r="E26" s="1"/>
      <c r="J26" s="1"/>
    </row>
    <row r="27" spans="1:10" x14ac:dyDescent="0.3">
      <c r="A27" s="193" t="s">
        <v>144</v>
      </c>
      <c r="B27" s="6">
        <v>30651872.340000004</v>
      </c>
    </row>
    <row r="28" spans="1:10" x14ac:dyDescent="0.3">
      <c r="A28" s="8" t="s">
        <v>49</v>
      </c>
      <c r="B28" s="6">
        <v>1180878</v>
      </c>
    </row>
    <row r="29" spans="1:10" x14ac:dyDescent="0.3">
      <c r="A29" s="193" t="s">
        <v>144</v>
      </c>
      <c r="B29" s="6">
        <v>1180878</v>
      </c>
    </row>
    <row r="30" spans="1:10" x14ac:dyDescent="0.3">
      <c r="A30" s="8" t="s">
        <v>84</v>
      </c>
      <c r="B30" s="6">
        <v>876813.16</v>
      </c>
    </row>
    <row r="31" spans="1:10" x14ac:dyDescent="0.3">
      <c r="A31" s="193" t="s">
        <v>144</v>
      </c>
      <c r="B31" s="6">
        <v>876813.16</v>
      </c>
    </row>
    <row r="32" spans="1:10" x14ac:dyDescent="0.3">
      <c r="A32" s="8" t="s">
        <v>140</v>
      </c>
      <c r="B32" s="6">
        <v>16875</v>
      </c>
    </row>
    <row r="33" spans="1:2" x14ac:dyDescent="0.3">
      <c r="A33" s="193" t="s">
        <v>144</v>
      </c>
      <c r="B33" s="6">
        <v>16875</v>
      </c>
    </row>
    <row r="34" spans="1:2" x14ac:dyDescent="0.3">
      <c r="A34" s="8" t="s">
        <v>48</v>
      </c>
      <c r="B34" s="6">
        <v>31935570.610000018</v>
      </c>
    </row>
    <row r="35" spans="1:2" x14ac:dyDescent="0.3">
      <c r="A35" s="193" t="s">
        <v>144</v>
      </c>
      <c r="B35" s="6">
        <v>31935570.610000018</v>
      </c>
    </row>
    <row r="36" spans="1:2" x14ac:dyDescent="0.3">
      <c r="A36" s="8" t="s">
        <v>50</v>
      </c>
      <c r="B36" s="6">
        <v>10378821.32</v>
      </c>
    </row>
    <row r="37" spans="1:2" x14ac:dyDescent="0.3">
      <c r="A37" s="193" t="s">
        <v>144</v>
      </c>
      <c r="B37" s="6">
        <v>10378821.32</v>
      </c>
    </row>
    <row r="38" spans="1:2" x14ac:dyDescent="0.3">
      <c r="A38" s="8" t="s">
        <v>19</v>
      </c>
      <c r="B38" s="6">
        <v>1573949</v>
      </c>
    </row>
    <row r="39" spans="1:2" x14ac:dyDescent="0.3">
      <c r="A39" s="193" t="s">
        <v>144</v>
      </c>
      <c r="B39" s="6">
        <v>1573949</v>
      </c>
    </row>
    <row r="40" spans="1:2" x14ac:dyDescent="0.3">
      <c r="A40" s="8" t="s">
        <v>47</v>
      </c>
      <c r="B40" s="6">
        <v>21639841.279999997</v>
      </c>
    </row>
    <row r="41" spans="1:2" x14ac:dyDescent="0.3">
      <c r="A41" s="193" t="s">
        <v>144</v>
      </c>
      <c r="B41" s="6">
        <v>21639841.279999997</v>
      </c>
    </row>
    <row r="42" spans="1:2" x14ac:dyDescent="0.3">
      <c r="A42" s="8" t="s">
        <v>51</v>
      </c>
      <c r="B42" s="6">
        <v>1262221.8500000001</v>
      </c>
    </row>
    <row r="43" spans="1:2" x14ac:dyDescent="0.3">
      <c r="A43" s="193" t="s">
        <v>144</v>
      </c>
      <c r="B43" s="6">
        <v>1262221.8500000001</v>
      </c>
    </row>
    <row r="44" spans="1:2" x14ac:dyDescent="0.3">
      <c r="A44" s="4" t="s">
        <v>0</v>
      </c>
      <c r="B44" s="6">
        <v>102332477.73000002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B404A5E-A415-44FD-82E1-8F75EB01A80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Ay Bazlı Ciro</vt:lpstr>
      <vt:lpstr>Yeni Satış-Yenileme (detay)</vt:lpstr>
      <vt:lpstr>Ürün-Hizmet Tipi</vt:lpstr>
      <vt:lpstr>Yeni Satış-Yenileme</vt:lpstr>
      <vt:lpstr>Ana Ürün</vt:lpstr>
      <vt:lpstr>Ana Ürün-Satış Detay</vt:lpstr>
      <vt:lpstr>Ana Ürün-YS.Yenileme</vt:lpstr>
      <vt:lpstr>SY - Gelir Tipi</vt:lpstr>
      <vt:lpstr>Müşteri Segmenti</vt:lpstr>
      <vt:lpstr>E-Dönüşüm</vt:lpstr>
      <vt:lpstr>İş Ortaklıkları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Özge Şahin</dc:creator>
  <cp:lastModifiedBy>Özge Aytar Şahin</cp:lastModifiedBy>
  <dcterms:created xsi:type="dcterms:W3CDTF">2015-06-05T18:17:20Z</dcterms:created>
  <dcterms:modified xsi:type="dcterms:W3CDTF">2026-04-03T09:22:45Z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bb1c5b9-ac4e-4e4f-9b88-3de7ddda1786_Enabled">
    <vt:lpwstr>true</vt:lpwstr>
  </property>
  <property fmtid="{D5CDD505-2E9C-101B-9397-08002B2CF9AE}" pid="3" name="MSIP_Label_cbb1c5b9-ac4e-4e4f-9b88-3de7ddda1786_SetDate">
    <vt:lpwstr>2026-01-17T14:05:37Z</vt:lpwstr>
  </property>
  <property fmtid="{D5CDD505-2E9C-101B-9397-08002B2CF9AE}" pid="4" name="MSIP_Label_cbb1c5b9-ac4e-4e4f-9b88-3de7ddda1786_Method">
    <vt:lpwstr>Standard</vt:lpwstr>
  </property>
  <property fmtid="{D5CDD505-2E9C-101B-9397-08002B2CF9AE}" pid="5" name="MSIP_Label_cbb1c5b9-ac4e-4e4f-9b88-3de7ddda1786_Name">
    <vt:lpwstr>defa4170-0d19-0005-0004-bc88714345d2</vt:lpwstr>
  </property>
  <property fmtid="{D5CDD505-2E9C-101B-9397-08002B2CF9AE}" pid="6" name="MSIP_Label_cbb1c5b9-ac4e-4e4f-9b88-3de7ddda1786_SiteId">
    <vt:lpwstr>b9ba7c23-6681-4c62-babf-e3792ad86ea2</vt:lpwstr>
  </property>
  <property fmtid="{D5CDD505-2E9C-101B-9397-08002B2CF9AE}" pid="7" name="MSIP_Label_cbb1c5b9-ac4e-4e4f-9b88-3de7ddda1786_ActionId">
    <vt:lpwstr>e666b592-4972-42ba-b1de-0809034866cd</vt:lpwstr>
  </property>
  <property fmtid="{D5CDD505-2E9C-101B-9397-08002B2CF9AE}" pid="8" name="MSIP_Label_cbb1c5b9-ac4e-4e4f-9b88-3de7ddda1786_ContentBits">
    <vt:lpwstr>0</vt:lpwstr>
  </property>
  <property fmtid="{D5CDD505-2E9C-101B-9397-08002B2CF9AE}" pid="9" name="MSIP_Label_cbb1c5b9-ac4e-4e4f-9b88-3de7ddda1786_Tag">
    <vt:lpwstr>10, 3, 0, 1</vt:lpwstr>
  </property>
</Properties>
</file>